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autoCompressPictures="0"/>
  <bookViews>
    <workbookView xWindow="3270" yWindow="2430" windowWidth="16770" windowHeight="5325" tabRatio="709" firstSheet="1" activeTab="3"/>
  </bookViews>
  <sheets>
    <sheet name="Control Center" sheetId="8" r:id="rId1"/>
    <sheet name="Summary" sheetId="1" r:id="rId2"/>
    <sheet name="Salaries" sheetId="19" r:id="rId3"/>
    <sheet name="Assumptions" sheetId="2" r:id="rId4"/>
    <sheet name="Dates" sheetId="14" state="hidden" r:id="rId5"/>
    <sheet name="Details" sheetId="4" r:id="rId6"/>
    <sheet name="Sensitivity" sheetId="5" state="hidden" r:id="rId7"/>
    <sheet name="Funding" sheetId="9" state="hidden" r:id="rId8"/>
    <sheet name="Cover" sheetId="11" r:id="rId9"/>
    <sheet name="TOC" sheetId="17" r:id="rId10"/>
    <sheet name="Formatted" sheetId="18" r:id="rId11"/>
    <sheet name="Financial Schedules for Plan" sheetId="21" r:id="rId12"/>
  </sheets>
  <definedNames>
    <definedName name="_Dep1">Assumptions!#REF!</definedName>
    <definedName name="_Dep2">Assumptions!#REF!</definedName>
    <definedName name="_Dep3">Assumptions!#REF!</definedName>
    <definedName name="_Dep4">Assumptions!#REF!</definedName>
    <definedName name="AP_Cycle">Assumptions!$B$390</definedName>
    <definedName name="AR_Cycle">Assumptions!$B$389</definedName>
    <definedName name="CapEx">Assumptions!$B$207:$D$237</definedName>
    <definedName name="Col_Months">Details!$F:$BM</definedName>
    <definedName name="Col_Quarters">Details!$BO:$CH</definedName>
    <definedName name="Col_Report">Details!$CX:$DJ</definedName>
    <definedName name="Col_Years">Details!$CJ:$CN</definedName>
    <definedName name="Company">'Control Center'!$C$2</definedName>
    <definedName name="Contingency">Assumptions!$B$363</definedName>
    <definedName name="DebtInt">Assumptions!#REF!</definedName>
    <definedName name="DisplayUnits">'Control Center'!$L$4:$L$6</definedName>
    <definedName name="Div">'Control Center'!$M$9</definedName>
    <definedName name="DivM">'Control Center'!$C$9</definedName>
    <definedName name="EarnChg">Sensitivity!$K$8:$K$29</definedName>
    <definedName name="EarnLimit">Sensitivity!$K$6</definedName>
    <definedName name="EmpTax">Assumptions!$B$171</definedName>
    <definedName name="EventRevenue">Assumptions!$B$267:$D$312</definedName>
    <definedName name="FixedMarketing">Assumptions!$B$269:$C$312</definedName>
    <definedName name="FundingScenario">'Control Center'!$M$35</definedName>
    <definedName name="Headcount">Details!$A$465</definedName>
    <definedName name="IntEarned">Assumptions!$B$327</definedName>
    <definedName name="LeaseRate">Assumptions!#REF!</definedName>
    <definedName name="NewEarn">Sensitivity!$J$8:$J$29</definedName>
    <definedName name="NewInput">Sensitivity!$C$8:$C$29</definedName>
    <definedName name="NewRev">Sensitivity!$F$8:$F$29</definedName>
    <definedName name="OneTimeFees">Assumptions!$A$269:$C$312</definedName>
    <definedName name="_xlnm.Print_Area" localSheetId="3">Assumptions!$A$3:$H$403</definedName>
    <definedName name="_xlnm.Print_Area" localSheetId="8">Cover!$A$1:$I$62</definedName>
    <definedName name="_xlnm.Print_Area" localSheetId="5">Details!$CX$3:$DJ$715</definedName>
    <definedName name="_xlnm.Print_Area" localSheetId="6">Sensitivity!$A$1:$L$36</definedName>
    <definedName name="_xlnm.Print_Area" localSheetId="1">Summary!$A$1:$O$104</definedName>
    <definedName name="_xlnm.Print_Area" localSheetId="9">TOC!$A$1:$H$27</definedName>
    <definedName name="_xlnm.Print_Titles" localSheetId="3">Assumptions!$1:$2</definedName>
    <definedName name="_xlnm.Print_Titles" localSheetId="5">Details!$A:$A,Details!$1:$2</definedName>
    <definedName name="PrintAss">'Control Center'!$M$31</definedName>
    <definedName name="PrintCover">'Control Center'!$M$18</definedName>
    <definedName name="PrintDet">'Control Center'!$M$33</definedName>
    <definedName name="PrintSens">'Control Center'!$M$32</definedName>
    <definedName name="PrintSum">'Control Center'!$M$30</definedName>
    <definedName name="RangeNames">Sensitivity!$N$8:$N$29</definedName>
    <definedName name="Rent">Assumptions!$B$319</definedName>
    <definedName name="RevChg">Sensitivity!$G$8:$G$29</definedName>
    <definedName name="RevLimit">Sensitivity!$G$6</definedName>
    <definedName name="ScenarioNames">'Control Center'!$L$37:$L$40</definedName>
    <definedName name="SecYield">Assumptions!$B$328</definedName>
    <definedName name="SensLabel">Sensitivity!$A$8:$A$29</definedName>
    <definedName name="Servers">Assumptions!#REF!</definedName>
    <definedName name="Start_Date">'Control Center'!$C$4</definedName>
    <definedName name="TaxRate">Assumptions!$B$330</definedName>
    <definedName name="TestVal">Sensitivity!$L$8:$L$29</definedName>
    <definedName name="TradeShows">Assumptions!#REF!</definedName>
    <definedName name="Turnover">Assumptions!$B$174</definedName>
    <definedName name="UnitLabel">'Control Center'!$M$10</definedName>
    <definedName name="Units">'Control Center'!$M$8</definedName>
    <definedName name="WebHosting">Assumptions!#REF!</definedName>
    <definedName name="Y5_Inc">Details!$CN$308</definedName>
    <definedName name="Y5_Rev">Details!$CN$186</definedName>
    <definedName name="years">Details!$CJ$2:$CN$2</definedName>
    <definedName name="Z_256BDF01_4D17_11D4_9F5E_0010A4D11FDF_.wvu.Cols" localSheetId="5" hidden="1">Details!$B:$E</definedName>
    <definedName name="Z_256BDF01_4D17_11D4_9F5E_0010A4D11FDF_.wvu.PrintArea" localSheetId="3" hidden="1">Assumptions!$A$3:$H$348</definedName>
    <definedName name="Z_256BDF01_4D17_11D4_9F5E_0010A4D11FDF_.wvu.PrintArea" localSheetId="5" hidden="1">Details!#REF!</definedName>
    <definedName name="Z_256BDF01_4D17_11D4_9F5E_0010A4D11FDF_.wvu.PrintArea" localSheetId="6" hidden="1">Sensitivity!$A$1:$K$29</definedName>
    <definedName name="Z_256BDF01_4D17_11D4_9F5E_0010A4D11FDF_.wvu.PrintArea" localSheetId="1" hidden="1">Summary!$A$1:$O$76</definedName>
    <definedName name="Z_256BDF01_4D17_11D4_9F5E_0010A4D11FDF_.wvu.PrintTitles" localSheetId="3" hidden="1">Assumptions!$1:$2</definedName>
    <definedName name="Z_256BDF01_4D17_11D4_9F5E_0010A4D11FDF_.wvu.PrintTitles" localSheetId="5" hidden="1">Details!$A:$A,Details!$1:$2</definedName>
    <definedName name="Z_3172C722_4D38_11D4_908A_0010B545C4E3_.wvu.Cols" localSheetId="5" hidden="1">Details!$B:$E</definedName>
    <definedName name="Z_3172C722_4D38_11D4_908A_0010B545C4E3_.wvu.PrintArea" localSheetId="3" hidden="1">Assumptions!$A$4:$H$343</definedName>
    <definedName name="Z_3172C722_4D38_11D4_908A_0010B545C4E3_.wvu.PrintArea" localSheetId="5" hidden="1">Details!$BO$182:$CH$715</definedName>
    <definedName name="Z_3172C722_4D38_11D4_908A_0010B545C4E3_.wvu.PrintArea" localSheetId="6" hidden="1">Sensitivity!$A$1:$K$29</definedName>
    <definedName name="Z_3172C722_4D38_11D4_908A_0010B545C4E3_.wvu.PrintArea" localSheetId="1" hidden="1">Summary!$A$1:$O$76</definedName>
    <definedName name="Z_3172C722_4D38_11D4_908A_0010B545C4E3_.wvu.PrintTitles" localSheetId="5" hidden="1">Details!$1:$2</definedName>
    <definedName name="Z_B2593E07_EA12_4A33_A6FE_333F1937D3C9_.wvu.Cols" localSheetId="5" hidden="1">Details!$B:$E</definedName>
    <definedName name="Z_B2593E07_EA12_4A33_A6FE_333F1937D3C9_.wvu.PrintArea" localSheetId="3" hidden="1">Assumptions!$A$4:$H$348</definedName>
    <definedName name="Z_B2593E07_EA12_4A33_A6FE_333F1937D3C9_.wvu.PrintArea" localSheetId="5" hidden="1">Details!#REF!</definedName>
    <definedName name="Z_B2593E07_EA12_4A33_A6FE_333F1937D3C9_.wvu.PrintArea" localSheetId="6" hidden="1">Sensitivity!$A$1:$L$29</definedName>
    <definedName name="Z_B2593E07_EA12_4A33_A6FE_333F1937D3C9_.wvu.PrintArea" localSheetId="1" hidden="1">Summary!$A$1:$O$76</definedName>
    <definedName name="Z_B2593E07_EA12_4A33_A6FE_333F1937D3C9_.wvu.PrintTitles" localSheetId="3" hidden="1">Assumptions!$1:$3</definedName>
    <definedName name="Z_B2593E07_EA12_4A33_A6FE_333F1937D3C9_.wvu.PrintTitles" localSheetId="5" hidden="1">Details!$1:$2</definedName>
    <definedName name="Z_CB78D0E5_4B70_11D4_9EDD_0050DA0F285D_.wvu.Cols" localSheetId="5" hidden="1">Details!$B:$E</definedName>
    <definedName name="Z_CB78D0E5_4B70_11D4_9EDD_0050DA0F285D_.wvu.PrintArea" localSheetId="3" hidden="1">Assumptions!$A$4:$H$343</definedName>
    <definedName name="Z_CB78D0E5_4B70_11D4_9EDD_0050DA0F285D_.wvu.PrintArea" localSheetId="5" hidden="1">Details!$BO$182:$CH$715</definedName>
    <definedName name="Z_CB78D0E5_4B70_11D4_9EDD_0050DA0F285D_.wvu.PrintArea" localSheetId="6" hidden="1">Sensitivity!$A$1:$K$29</definedName>
    <definedName name="Z_CB78D0E5_4B70_11D4_9EDD_0050DA0F285D_.wvu.PrintArea" localSheetId="1" hidden="1">Summary!$A$1:$O$76</definedName>
    <definedName name="Z_CB78D0E5_4B70_11D4_9EDD_0050DA0F285D_.wvu.PrintTitles" localSheetId="5" hidden="1">Details!$1:$2</definedName>
    <definedName name="Z_CB78D0E5_4B70_11D4_9EDD_0050DA0F285D_.wvu.Rows" localSheetId="3" hidden="1">Assumptions!#REF!,Assumptions!#REF!,Assumptions!#REF!,Assumptions!#REF!</definedName>
  </definedNames>
  <calcPr calcId="145621" iterateDelta="1E-4"/>
  <customWorkbookViews>
    <customWorkbookView name="John McDermott - Personal View" guid="{B2593E07-EA12-4A33-A6FE-333F1937D3C9}" mergeInterval="0" personalView="1" maximized="1" windowWidth="1148" windowHeight="702" tabRatio="615" activeSheetId="10"/>
    <customWorkbookView name="Noelle Jobson - Personal View" guid="{3172C722-4D38-11D4-908A-0010B545C4E3}" mergeInterval="0" personalView="1" maximized="1" windowWidth="1148" windowHeight="702" tabRatio="529" activeSheetId="3"/>
    <customWorkbookView name="Default - Personal View" guid="{256BDF01-4D17-11D4-9F5E-0010A4D11FDF}" mergeInterval="0" personalView="1" maximized="1" windowWidth="1020" windowHeight="606" tabRatio="529" activeSheetId="1"/>
    <customWorkbookView name="Akira Hirai - Personal View" guid="{CB78D0E5-4B70-11D4-9EDD-0050DA0F285D}" mergeInterval="0" personalView="1" maximized="1" windowWidth="1276" windowHeight="836" tabRatio="529" activeSheetId="6"/>
  </customWorkbookViews>
  <webPublishing targetScreenSize="1024x768" codePage="1252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Q48" i="4" l="1"/>
  <c r="P48" i="4"/>
  <c r="O48" i="4"/>
  <c r="N48" i="4"/>
  <c r="M48" i="4"/>
  <c r="M46" i="4"/>
  <c r="Q45" i="4"/>
  <c r="Q46" i="4" s="1"/>
  <c r="P45" i="4"/>
  <c r="P46" i="4" s="1"/>
  <c r="O45" i="4"/>
  <c r="O46" i="4" s="1"/>
  <c r="N45" i="4"/>
  <c r="N46" i="4" s="1"/>
  <c r="M45" i="4"/>
  <c r="L45" i="4"/>
  <c r="L46" i="4" s="1"/>
  <c r="L48" i="4" s="1"/>
  <c r="L44" i="4"/>
  <c r="M44" i="4"/>
  <c r="N44" i="4"/>
  <c r="O44" i="4"/>
  <c r="P44" i="4"/>
  <c r="Q44" i="4"/>
  <c r="C140" i="2"/>
  <c r="L26" i="4"/>
  <c r="H70" i="4"/>
  <c r="I70" i="4"/>
  <c r="J70" i="4"/>
  <c r="K70" i="4"/>
  <c r="H75" i="4"/>
  <c r="I75" i="4"/>
  <c r="J75" i="4"/>
  <c r="K75" i="4"/>
  <c r="F97" i="4"/>
  <c r="G97" i="4"/>
  <c r="H97" i="4"/>
  <c r="I97" i="4"/>
  <c r="J97" i="4"/>
  <c r="K97" i="4"/>
  <c r="C323" i="19" l="1"/>
  <c r="AJ120" i="19"/>
  <c r="P52" i="19"/>
  <c r="F140" i="2"/>
  <c r="E140" i="2"/>
  <c r="D140" i="2"/>
  <c r="D309" i="2" l="1"/>
  <c r="D310" i="2"/>
  <c r="D311" i="2"/>
  <c r="D312" i="2"/>
  <c r="D299" i="2"/>
  <c r="D300" i="2"/>
  <c r="D301" i="2"/>
  <c r="D302" i="2"/>
  <c r="D289" i="2"/>
  <c r="D290" i="2"/>
  <c r="D291" i="2"/>
  <c r="D292" i="2"/>
  <c r="D279" i="2"/>
  <c r="D280" i="2"/>
  <c r="D281" i="2"/>
  <c r="D282" i="2"/>
  <c r="D272" i="2"/>
  <c r="D271" i="2"/>
  <c r="D269" i="2"/>
  <c r="D270" i="2"/>
  <c r="D277" i="2"/>
  <c r="D276" i="2"/>
  <c r="D275" i="2"/>
  <c r="D278" i="2"/>
  <c r="D286" i="2"/>
  <c r="D285" i="2"/>
  <c r="D287" i="2"/>
  <c r="D288" i="2"/>
  <c r="D298" i="2"/>
  <c r="D297" i="2"/>
  <c r="D296" i="2"/>
  <c r="D295" i="2"/>
  <c r="P103" i="4" l="1"/>
  <c r="P155" i="4" s="1"/>
  <c r="O103" i="4"/>
  <c r="O155" i="4" s="1"/>
  <c r="N103" i="4"/>
  <c r="N155" i="4" s="1"/>
  <c r="M103" i="4"/>
  <c r="M155" i="4" s="1"/>
  <c r="L103" i="4"/>
  <c r="L155" i="4" s="1"/>
  <c r="K103" i="4"/>
  <c r="K155" i="4" s="1"/>
  <c r="J103" i="4"/>
  <c r="J155" i="4" s="1"/>
  <c r="I103" i="4"/>
  <c r="I155" i="4" s="1"/>
  <c r="H103" i="4"/>
  <c r="H155" i="4" s="1"/>
  <c r="G103" i="4"/>
  <c r="G155" i="4" s="1"/>
  <c r="F103" i="4"/>
  <c r="F155" i="4" s="1"/>
  <c r="Q103" i="4"/>
  <c r="Q155" i="4" s="1"/>
  <c r="P100" i="4"/>
  <c r="P154" i="4" s="1"/>
  <c r="O100" i="4"/>
  <c r="O154" i="4" s="1"/>
  <c r="N100" i="4"/>
  <c r="N154" i="4" s="1"/>
  <c r="M100" i="4"/>
  <c r="M154" i="4" s="1"/>
  <c r="L100" i="4"/>
  <c r="L154" i="4" s="1"/>
  <c r="K100" i="4"/>
  <c r="K154" i="4" s="1"/>
  <c r="J100" i="4"/>
  <c r="J154" i="4" s="1"/>
  <c r="I100" i="4"/>
  <c r="I154" i="4" s="1"/>
  <c r="H100" i="4"/>
  <c r="H154" i="4" s="1"/>
  <c r="G100" i="4"/>
  <c r="G154" i="4" s="1"/>
  <c r="F100" i="4"/>
  <c r="F154" i="4" s="1"/>
  <c r="Q100" i="4"/>
  <c r="Q154" i="4" s="1"/>
  <c r="P97" i="4"/>
  <c r="P153" i="4" s="1"/>
  <c r="O97" i="4"/>
  <c r="O153" i="4" s="1"/>
  <c r="N97" i="4"/>
  <c r="N153" i="4" s="1"/>
  <c r="M97" i="4"/>
  <c r="M153" i="4" s="1"/>
  <c r="L97" i="4"/>
  <c r="L153" i="4" s="1"/>
  <c r="K153" i="4"/>
  <c r="J153" i="4"/>
  <c r="I153" i="4"/>
  <c r="H153" i="4"/>
  <c r="G153" i="4"/>
  <c r="F153" i="4"/>
  <c r="Q97" i="4"/>
  <c r="Q153" i="4" s="1"/>
  <c r="P91" i="4"/>
  <c r="P151" i="4" s="1"/>
  <c r="O91" i="4"/>
  <c r="O151" i="4" s="1"/>
  <c r="N91" i="4"/>
  <c r="N151" i="4" s="1"/>
  <c r="M91" i="4"/>
  <c r="M151" i="4" s="1"/>
  <c r="L91" i="4"/>
  <c r="L151" i="4" s="1"/>
  <c r="K151" i="4"/>
  <c r="J151" i="4"/>
  <c r="I151" i="4"/>
  <c r="H151" i="4"/>
  <c r="G151" i="4"/>
  <c r="F151" i="4"/>
  <c r="Q91" i="4"/>
  <c r="Q151" i="4" s="1"/>
  <c r="P63" i="4"/>
  <c r="O63" i="4"/>
  <c r="N63" i="4"/>
  <c r="M63" i="4"/>
  <c r="L63" i="4"/>
  <c r="K63" i="4"/>
  <c r="J63" i="4"/>
  <c r="I63" i="4"/>
  <c r="H63" i="4"/>
  <c r="G63" i="4"/>
  <c r="F63" i="4"/>
  <c r="Q63" i="4"/>
  <c r="B141" i="2"/>
  <c r="P112" i="4" s="1"/>
  <c r="P165" i="4" s="1"/>
  <c r="B102" i="2"/>
  <c r="F76" i="2"/>
  <c r="E76" i="2"/>
  <c r="D76" i="2"/>
  <c r="C76" i="2"/>
  <c r="B76" i="2"/>
  <c r="B79" i="2"/>
  <c r="B53" i="2"/>
  <c r="F43" i="2"/>
  <c r="E43" i="2"/>
  <c r="D43" i="2"/>
  <c r="C43" i="2"/>
  <c r="B43" i="2"/>
  <c r="AD11" i="4"/>
  <c r="AE11" i="4" s="1"/>
  <c r="AE134" i="4" s="1"/>
  <c r="AP11" i="4"/>
  <c r="AP134" i="4" s="1"/>
  <c r="BB11" i="4"/>
  <c r="BB134" i="4" s="1"/>
  <c r="AQ11" i="4"/>
  <c r="AQ134" i="4" s="1"/>
  <c r="R11" i="4"/>
  <c r="R134" i="4" s="1"/>
  <c r="Q11" i="4"/>
  <c r="Q134" i="4" s="1"/>
  <c r="P11" i="4"/>
  <c r="P19" i="4" s="1"/>
  <c r="P24" i="4" s="1"/>
  <c r="O11" i="4"/>
  <c r="BR11" i="4" s="1"/>
  <c r="N11" i="4"/>
  <c r="N19" i="4" s="1"/>
  <c r="N24" i="4" s="1"/>
  <c r="M11" i="4"/>
  <c r="M134" i="4" s="1"/>
  <c r="L11" i="4"/>
  <c r="L134" i="4" s="1"/>
  <c r="K11" i="4"/>
  <c r="K134" i="4" s="1"/>
  <c r="J11" i="4"/>
  <c r="J24" i="4" s="1"/>
  <c r="I11" i="4"/>
  <c r="I134" i="4" s="1"/>
  <c r="H11" i="4"/>
  <c r="H134" i="4" s="1"/>
  <c r="G11" i="4"/>
  <c r="G18" i="4" s="1"/>
  <c r="G23" i="4" s="1"/>
  <c r="F11" i="4"/>
  <c r="F134" i="4" s="1"/>
  <c r="BB10" i="4"/>
  <c r="BB133" i="4" s="1"/>
  <c r="AP10" i="4"/>
  <c r="AP133" i="4" s="1"/>
  <c r="AD10" i="4"/>
  <c r="AD133" i="4" s="1"/>
  <c r="R10" i="4"/>
  <c r="R133" i="4" s="1"/>
  <c r="Q10" i="4"/>
  <c r="Q17" i="4" s="1"/>
  <c r="Q22" i="4" s="1"/>
  <c r="P10" i="4"/>
  <c r="P17" i="4" s="1"/>
  <c r="O10" i="4"/>
  <c r="O17" i="4" s="1"/>
  <c r="O22" i="4" s="1"/>
  <c r="N10" i="4"/>
  <c r="N17" i="4" s="1"/>
  <c r="M10" i="4"/>
  <c r="M17" i="4" s="1"/>
  <c r="M22" i="4" s="1"/>
  <c r="L10" i="4"/>
  <c r="L133" i="4" s="1"/>
  <c r="K10" i="4"/>
  <c r="K17" i="4" s="1"/>
  <c r="K22" i="4" s="1"/>
  <c r="J10" i="4"/>
  <c r="J17" i="4" s="1"/>
  <c r="I10" i="4"/>
  <c r="I17" i="4" s="1"/>
  <c r="I22" i="4" s="1"/>
  <c r="H10" i="4"/>
  <c r="H17" i="4" s="1"/>
  <c r="G10" i="4"/>
  <c r="G17" i="4" s="1"/>
  <c r="G22" i="4" s="1"/>
  <c r="F10" i="4"/>
  <c r="F133" i="4" s="1"/>
  <c r="P127" i="4" l="1"/>
  <c r="N127" i="4"/>
  <c r="L127" i="4"/>
  <c r="J127" i="4"/>
  <c r="H127" i="4"/>
  <c r="F127" i="4"/>
  <c r="O127" i="4"/>
  <c r="M127" i="4"/>
  <c r="K127" i="4"/>
  <c r="I127" i="4"/>
  <c r="G127" i="4"/>
  <c r="Q127" i="4"/>
  <c r="G45" i="4"/>
  <c r="I45" i="4"/>
  <c r="K45" i="4"/>
  <c r="Q112" i="4"/>
  <c r="Q165" i="4" s="1"/>
  <c r="G165" i="4"/>
  <c r="I165" i="4"/>
  <c r="K165" i="4"/>
  <c r="M112" i="4"/>
  <c r="M165" i="4" s="1"/>
  <c r="O112" i="4"/>
  <c r="O165" i="4" s="1"/>
  <c r="G133" i="4"/>
  <c r="I133" i="4"/>
  <c r="K133" i="4"/>
  <c r="M133" i="4"/>
  <c r="O133" i="4"/>
  <c r="Q133" i="4"/>
  <c r="J134" i="4"/>
  <c r="BP134" i="4" s="1"/>
  <c r="N134" i="4"/>
  <c r="BQ134" i="4" s="1"/>
  <c r="P134" i="4"/>
  <c r="AD134" i="4"/>
  <c r="F45" i="4"/>
  <c r="H45" i="4"/>
  <c r="J45" i="4"/>
  <c r="F165" i="4"/>
  <c r="H165" i="4"/>
  <c r="J165" i="4"/>
  <c r="L112" i="4"/>
  <c r="L165" i="4" s="1"/>
  <c r="N112" i="4"/>
  <c r="N165" i="4" s="1"/>
  <c r="H133" i="4"/>
  <c r="J133" i="4"/>
  <c r="N133" i="4"/>
  <c r="P133" i="4"/>
  <c r="G134" i="4"/>
  <c r="BO134" i="4" s="1"/>
  <c r="O134" i="4"/>
  <c r="BR10" i="4"/>
  <c r="F17" i="4"/>
  <c r="BO10" i="4"/>
  <c r="H22" i="4"/>
  <c r="J22" i="4"/>
  <c r="L17" i="4"/>
  <c r="BQ10" i="4"/>
  <c r="N22" i="4"/>
  <c r="P22" i="4"/>
  <c r="R17" i="4"/>
  <c r="F19" i="4"/>
  <c r="F24" i="4" s="1"/>
  <c r="BO11" i="4"/>
  <c r="L19" i="4"/>
  <c r="L24" i="4" s="1"/>
  <c r="BQ11" i="4"/>
  <c r="R18" i="4"/>
  <c r="S11" i="4"/>
  <c r="S134" i="4" s="1"/>
  <c r="BP10" i="4"/>
  <c r="BP11" i="4"/>
  <c r="AE10" i="4"/>
  <c r="AE133" i="4" s="1"/>
  <c r="AD17" i="4"/>
  <c r="I24" i="4"/>
  <c r="K24" i="4"/>
  <c r="M19" i="4"/>
  <c r="M24" i="4" s="1"/>
  <c r="M18" i="4"/>
  <c r="O18" i="4"/>
  <c r="O19" i="4"/>
  <c r="O24" i="4" s="1"/>
  <c r="Q19" i="4"/>
  <c r="Q24" i="4" s="1"/>
  <c r="Q18" i="4"/>
  <c r="S10" i="4"/>
  <c r="S133" i="4" s="1"/>
  <c r="AQ10" i="4"/>
  <c r="AQ133" i="4" s="1"/>
  <c r="AP17" i="4"/>
  <c r="H24" i="4"/>
  <c r="H23" i="4"/>
  <c r="H26" i="4" s="1"/>
  <c r="H14" i="4"/>
  <c r="H136" i="4" s="1"/>
  <c r="AR11" i="4"/>
  <c r="AQ19" i="4"/>
  <c r="AQ18" i="4"/>
  <c r="AP19" i="4"/>
  <c r="AP18" i="4"/>
  <c r="AP14" i="4"/>
  <c r="K14" i="4"/>
  <c r="K136" i="4" s="1"/>
  <c r="O14" i="4"/>
  <c r="O136" i="4" s="1"/>
  <c r="BC10" i="4"/>
  <c r="BC133" i="4" s="1"/>
  <c r="BB17" i="4"/>
  <c r="S19" i="4"/>
  <c r="S18" i="4"/>
  <c r="T11" i="4"/>
  <c r="I14" i="4"/>
  <c r="I136" i="4" s="1"/>
  <c r="M14" i="4"/>
  <c r="M136" i="4" s="1"/>
  <c r="Q14" i="4"/>
  <c r="Q136" i="4" s="1"/>
  <c r="BC11" i="4"/>
  <c r="BC134" i="4" s="1"/>
  <c r="BB19" i="4"/>
  <c r="AF11" i="4"/>
  <c r="AE19" i="4"/>
  <c r="J14" i="4"/>
  <c r="J136" i="4" s="1"/>
  <c r="L14" i="4"/>
  <c r="L136" i="4" s="1"/>
  <c r="N14" i="4"/>
  <c r="N136" i="4" s="1"/>
  <c r="P14" i="4"/>
  <c r="P136" i="4" s="1"/>
  <c r="R14" i="4"/>
  <c r="AD14" i="4"/>
  <c r="BB14" i="4"/>
  <c r="J23" i="4"/>
  <c r="J26" i="4" s="1"/>
  <c r="L18" i="4"/>
  <c r="L23" i="4" s="1"/>
  <c r="N18" i="4"/>
  <c r="N23" i="4" s="1"/>
  <c r="N26" i="4" s="1"/>
  <c r="N142" i="4" s="1"/>
  <c r="P18" i="4"/>
  <c r="P23" i="4" s="1"/>
  <c r="P26" i="4" s="1"/>
  <c r="P142" i="4" s="1"/>
  <c r="AE18" i="4"/>
  <c r="R19" i="4"/>
  <c r="AD19" i="4"/>
  <c r="AD18" i="4"/>
  <c r="BB18" i="4"/>
  <c r="F14" i="4"/>
  <c r="F136" i="4" s="1"/>
  <c r="G14" i="4"/>
  <c r="G136" i="4" s="1"/>
  <c r="F18" i="4"/>
  <c r="F23" i="4" s="1"/>
  <c r="G19" i="4"/>
  <c r="A212" i="1"/>
  <c r="A25" i="1"/>
  <c r="A24" i="1"/>
  <c r="A23" i="1"/>
  <c r="A22" i="1"/>
  <c r="A21" i="1"/>
  <c r="A20" i="1"/>
  <c r="A19" i="1"/>
  <c r="A18" i="1"/>
  <c r="A17" i="1"/>
  <c r="J142" i="4" l="1"/>
  <c r="BR134" i="4"/>
  <c r="CJ134" i="4" s="1"/>
  <c r="BO133" i="4"/>
  <c r="BQ133" i="4"/>
  <c r="BR133" i="4"/>
  <c r="BW11" i="4"/>
  <c r="AF134" i="4"/>
  <c r="BW134" i="4" s="1"/>
  <c r="BS11" i="4"/>
  <c r="T134" i="4"/>
  <c r="BS134" i="4" s="1"/>
  <c r="CA11" i="4"/>
  <c r="AR134" i="4"/>
  <c r="CA134" i="4" s="1"/>
  <c r="BP133" i="4"/>
  <c r="F79" i="4"/>
  <c r="F69" i="4"/>
  <c r="F70" i="4" s="1"/>
  <c r="F84" i="4"/>
  <c r="F52" i="4"/>
  <c r="F74" i="4"/>
  <c r="F75" i="4" s="1"/>
  <c r="G24" i="4"/>
  <c r="G26" i="4" s="1"/>
  <c r="G142" i="4" s="1"/>
  <c r="G20" i="4"/>
  <c r="G84" i="4"/>
  <c r="G74" i="4"/>
  <c r="G75" i="4" s="1"/>
  <c r="G79" i="4"/>
  <c r="G69" i="4"/>
  <c r="G70" i="4" s="1"/>
  <c r="G52" i="4"/>
  <c r="P79" i="4"/>
  <c r="P69" i="4"/>
  <c r="P70" i="4" s="1"/>
  <c r="P74" i="4"/>
  <c r="P75" i="4" s="1"/>
  <c r="P52" i="4"/>
  <c r="P84" i="4"/>
  <c r="L79" i="4"/>
  <c r="L69" i="4"/>
  <c r="L70" i="4" s="1"/>
  <c r="L74" i="4"/>
  <c r="L75" i="4" s="1"/>
  <c r="L52" i="4"/>
  <c r="L84" i="4"/>
  <c r="Q84" i="4"/>
  <c r="BR84" i="4" s="1"/>
  <c r="Q79" i="4"/>
  <c r="Q69" i="4"/>
  <c r="Q70" i="4" s="1"/>
  <c r="Q74" i="4"/>
  <c r="Q75" i="4" s="1"/>
  <c r="Q52" i="4"/>
  <c r="I84" i="4"/>
  <c r="I52" i="4"/>
  <c r="I79" i="4"/>
  <c r="BB20" i="4"/>
  <c r="BB139" i="4" s="1"/>
  <c r="O84" i="4"/>
  <c r="O74" i="4"/>
  <c r="O75" i="4" s="1"/>
  <c r="O79" i="4"/>
  <c r="O69" i="4"/>
  <c r="O70" i="4" s="1"/>
  <c r="O52" i="4"/>
  <c r="AQ14" i="4"/>
  <c r="H142" i="4"/>
  <c r="AP20" i="4"/>
  <c r="AP139" i="4" s="1"/>
  <c r="O23" i="4"/>
  <c r="O26" i="4" s="1"/>
  <c r="O142" i="4" s="1"/>
  <c r="O20" i="4"/>
  <c r="O139" i="4" s="1"/>
  <c r="O140" i="4" s="1"/>
  <c r="K23" i="4"/>
  <c r="K20" i="4"/>
  <c r="K139" i="4" s="1"/>
  <c r="K140" i="4" s="1"/>
  <c r="P20" i="4"/>
  <c r="N20" i="4"/>
  <c r="N139" i="4" s="1"/>
  <c r="N140" i="4" s="1"/>
  <c r="J20" i="4"/>
  <c r="J139" i="4" s="1"/>
  <c r="J140" i="4" s="1"/>
  <c r="H20" i="4"/>
  <c r="H139" i="4" s="1"/>
  <c r="H140" i="4" s="1"/>
  <c r="CJ10" i="4"/>
  <c r="BB44" i="4"/>
  <c r="N79" i="4"/>
  <c r="N69" i="4"/>
  <c r="N70" i="4" s="1"/>
  <c r="N84" i="4"/>
  <c r="N52" i="4"/>
  <c r="N74" i="4"/>
  <c r="N75" i="4" s="1"/>
  <c r="N144" i="4"/>
  <c r="J79" i="4"/>
  <c r="J84" i="4"/>
  <c r="J52" i="4"/>
  <c r="M84" i="4"/>
  <c r="M74" i="4"/>
  <c r="M75" i="4" s="1"/>
  <c r="M69" i="4"/>
  <c r="M70" i="4" s="1"/>
  <c r="M79" i="4"/>
  <c r="M52" i="4"/>
  <c r="K84" i="4"/>
  <c r="K79" i="4"/>
  <c r="K52" i="4"/>
  <c r="H79" i="4"/>
  <c r="H52" i="4"/>
  <c r="H84" i="4"/>
  <c r="Q23" i="4"/>
  <c r="Q26" i="4" s="1"/>
  <c r="Q142" i="4" s="1"/>
  <c r="Q20" i="4"/>
  <c r="M23" i="4"/>
  <c r="M26" i="4" s="1"/>
  <c r="M142" i="4" s="1"/>
  <c r="M20" i="4"/>
  <c r="I23" i="4"/>
  <c r="I20" i="4"/>
  <c r="AD20" i="4"/>
  <c r="AD139" i="4" s="1"/>
  <c r="CJ11" i="4"/>
  <c r="R20" i="4"/>
  <c r="R139" i="4" s="1"/>
  <c r="L22" i="4"/>
  <c r="L142" i="4" s="1"/>
  <c r="L20" i="4"/>
  <c r="F22" i="4"/>
  <c r="F26" i="4" s="1"/>
  <c r="F142" i="4" s="1"/>
  <c r="F20" i="4"/>
  <c r="F15" i="4"/>
  <c r="F137" i="4" s="1"/>
  <c r="F161" i="4" s="1"/>
  <c r="F38" i="4"/>
  <c r="F30" i="4"/>
  <c r="P38" i="4"/>
  <c r="P30" i="4"/>
  <c r="P15" i="4"/>
  <c r="P137" i="4" s="1"/>
  <c r="L38" i="4"/>
  <c r="L30" i="4"/>
  <c r="L15" i="4"/>
  <c r="L137" i="4" s="1"/>
  <c r="Q30" i="4"/>
  <c r="Q38" i="4"/>
  <c r="Q15" i="4"/>
  <c r="Q137" i="4" s="1"/>
  <c r="I38" i="4"/>
  <c r="I15" i="4"/>
  <c r="I137" i="4" s="1"/>
  <c r="K38" i="4"/>
  <c r="K15" i="4"/>
  <c r="K137" i="4" s="1"/>
  <c r="H38" i="4"/>
  <c r="AR10" i="4"/>
  <c r="AR14" i="4" s="1"/>
  <c r="AQ17" i="4"/>
  <c r="AQ20" i="4" s="1"/>
  <c r="AQ139" i="4" s="1"/>
  <c r="AF10" i="4"/>
  <c r="AE17" i="4"/>
  <c r="AE20" i="4" s="1"/>
  <c r="AE139" i="4" s="1"/>
  <c r="AE14" i="4"/>
  <c r="G30" i="4"/>
  <c r="G38" i="4"/>
  <c r="N38" i="4"/>
  <c r="N30" i="4"/>
  <c r="N15" i="4"/>
  <c r="N137" i="4" s="1"/>
  <c r="J38" i="4"/>
  <c r="J15" i="4"/>
  <c r="J137" i="4" s="1"/>
  <c r="AG11" i="4"/>
  <c r="AG134" i="4" s="1"/>
  <c r="AF19" i="4"/>
  <c r="AF18" i="4"/>
  <c r="AF14" i="4"/>
  <c r="BC19" i="4"/>
  <c r="BC14" i="4"/>
  <c r="BC18" i="4"/>
  <c r="BD11" i="4"/>
  <c r="M30" i="4"/>
  <c r="M38" i="4"/>
  <c r="M15" i="4"/>
  <c r="M137" i="4" s="1"/>
  <c r="U11" i="4"/>
  <c r="U134" i="4" s="1"/>
  <c r="T19" i="4"/>
  <c r="T18" i="4"/>
  <c r="BD10" i="4"/>
  <c r="BC17" i="4"/>
  <c r="O30" i="4"/>
  <c r="O38" i="4"/>
  <c r="O15" i="4"/>
  <c r="O137" i="4" s="1"/>
  <c r="AS11" i="4"/>
  <c r="AS134" i="4" s="1"/>
  <c r="AR19" i="4"/>
  <c r="AR18" i="4"/>
  <c r="T10" i="4"/>
  <c r="S17" i="4"/>
  <c r="S20" i="4" s="1"/>
  <c r="S139" i="4" s="1"/>
  <c r="S14" i="4"/>
  <c r="H15" i="4"/>
  <c r="H137" i="4" s="1"/>
  <c r="G15" i="4"/>
  <c r="G137" i="4" s="1"/>
  <c r="Q327" i="4"/>
  <c r="BR327" i="4" s="1"/>
  <c r="CJ327" i="4" s="1"/>
  <c r="P327" i="4"/>
  <c r="O327" i="4"/>
  <c r="N327" i="4"/>
  <c r="BQ327" i="4" s="1"/>
  <c r="M327" i="4"/>
  <c r="L327" i="4"/>
  <c r="K327" i="4"/>
  <c r="BP327" i="4" s="1"/>
  <c r="J327" i="4"/>
  <c r="I327" i="4"/>
  <c r="H327" i="4"/>
  <c r="BO327" i="4" s="1"/>
  <c r="G327" i="4"/>
  <c r="F327" i="4"/>
  <c r="BR127" i="4"/>
  <c r="BQ127" i="4"/>
  <c r="BP127" i="4"/>
  <c r="BO127" i="4"/>
  <c r="R425" i="4"/>
  <c r="Q425" i="4"/>
  <c r="P425" i="4"/>
  <c r="BR425" i="4" s="1"/>
  <c r="O425" i="4"/>
  <c r="N425" i="4"/>
  <c r="M425" i="4"/>
  <c r="L425" i="4"/>
  <c r="BQ425" i="4" s="1"/>
  <c r="K425" i="4"/>
  <c r="J425" i="4"/>
  <c r="BP425" i="4" s="1"/>
  <c r="I425" i="4"/>
  <c r="H425" i="4"/>
  <c r="G425" i="4"/>
  <c r="F425" i="4"/>
  <c r="A172" i="4"/>
  <c r="A36" i="1" s="1"/>
  <c r="A171" i="4"/>
  <c r="A35" i="1" s="1"/>
  <c r="A170" i="4"/>
  <c r="A34" i="1" s="1"/>
  <c r="A169" i="4"/>
  <c r="A33" i="1" s="1"/>
  <c r="A168" i="4"/>
  <c r="A32" i="1" s="1"/>
  <c r="A167" i="4"/>
  <c r="A31" i="1" s="1"/>
  <c r="A166" i="4"/>
  <c r="A30" i="1" s="1"/>
  <c r="A165" i="4"/>
  <c r="A29" i="1" s="1"/>
  <c r="BR154" i="4"/>
  <c r="BQ154" i="4"/>
  <c r="BP154" i="4"/>
  <c r="BO154" i="4"/>
  <c r="BR153" i="4"/>
  <c r="BQ153" i="4"/>
  <c r="BP153" i="4"/>
  <c r="BO153" i="4"/>
  <c r="BR151" i="4"/>
  <c r="BQ151" i="4"/>
  <c r="BP151" i="4"/>
  <c r="BO151" i="4"/>
  <c r="A233" i="4"/>
  <c r="A295" i="4" s="1"/>
  <c r="A232" i="4"/>
  <c r="BR100" i="4"/>
  <c r="BQ100" i="4"/>
  <c r="BP100" i="4"/>
  <c r="BO100" i="4"/>
  <c r="BM100" i="4"/>
  <c r="BM154" i="4" s="1"/>
  <c r="BL100" i="4"/>
  <c r="BL154" i="4" s="1"/>
  <c r="BK100" i="4"/>
  <c r="BJ100" i="4"/>
  <c r="BJ154" i="4" s="1"/>
  <c r="BI100" i="4"/>
  <c r="BI154" i="4" s="1"/>
  <c r="BH100" i="4"/>
  <c r="BH154" i="4" s="1"/>
  <c r="BG100" i="4"/>
  <c r="BG154" i="4" s="1"/>
  <c r="BF100" i="4"/>
  <c r="BF154" i="4" s="1"/>
  <c r="BE100" i="4"/>
  <c r="BE154" i="4" s="1"/>
  <c r="BD100" i="4"/>
  <c r="BD154" i="4" s="1"/>
  <c r="BC100" i="4"/>
  <c r="BC154" i="4" s="1"/>
  <c r="BB100" i="4"/>
  <c r="BB154" i="4" s="1"/>
  <c r="BA100" i="4"/>
  <c r="BA154" i="4" s="1"/>
  <c r="AZ100" i="4"/>
  <c r="AZ154" i="4" s="1"/>
  <c r="AY100" i="4"/>
  <c r="AY154" i="4" s="1"/>
  <c r="AX100" i="4"/>
  <c r="AX154" i="4" s="1"/>
  <c r="AW100" i="4"/>
  <c r="AW154" i="4" s="1"/>
  <c r="AV100" i="4"/>
  <c r="AV154" i="4" s="1"/>
  <c r="AU100" i="4"/>
  <c r="AU154" i="4" s="1"/>
  <c r="AT100" i="4"/>
  <c r="AT154" i="4" s="1"/>
  <c r="AS100" i="4"/>
  <c r="AS154" i="4" s="1"/>
  <c r="AR100" i="4"/>
  <c r="AR154" i="4" s="1"/>
  <c r="AQ100" i="4"/>
  <c r="AQ154" i="4" s="1"/>
  <c r="AP100" i="4"/>
  <c r="AP154" i="4" s="1"/>
  <c r="AO100" i="4"/>
  <c r="AO154" i="4" s="1"/>
  <c r="AN100" i="4"/>
  <c r="AN154" i="4" s="1"/>
  <c r="AM100" i="4"/>
  <c r="AM154" i="4" s="1"/>
  <c r="AL100" i="4"/>
  <c r="AL154" i="4" s="1"/>
  <c r="AK100" i="4"/>
  <c r="AK154" i="4" s="1"/>
  <c r="AJ100" i="4"/>
  <c r="AI100" i="4"/>
  <c r="AI154" i="4" s="1"/>
  <c r="AH100" i="4"/>
  <c r="AH154" i="4" s="1"/>
  <c r="AG100" i="4"/>
  <c r="AG154" i="4" s="1"/>
  <c r="AF100" i="4"/>
  <c r="AF154" i="4" s="1"/>
  <c r="AE100" i="4"/>
  <c r="AE154" i="4" s="1"/>
  <c r="AD100" i="4"/>
  <c r="AC100" i="4"/>
  <c r="AC154" i="4" s="1"/>
  <c r="AB100" i="4"/>
  <c r="AB154" i="4" s="1"/>
  <c r="AA100" i="4"/>
  <c r="AA154" i="4" s="1"/>
  <c r="Z100" i="4"/>
  <c r="Z154" i="4" s="1"/>
  <c r="Y100" i="4"/>
  <c r="Y154" i="4" s="1"/>
  <c r="X100" i="4"/>
  <c r="W100" i="4"/>
  <c r="W154" i="4" s="1"/>
  <c r="V100" i="4"/>
  <c r="V154" i="4" s="1"/>
  <c r="U100" i="4"/>
  <c r="U154" i="4" s="1"/>
  <c r="T100" i="4"/>
  <c r="T154" i="4" s="1"/>
  <c r="S100" i="4"/>
  <c r="S154" i="4" s="1"/>
  <c r="R100" i="4"/>
  <c r="BR97" i="4"/>
  <c r="BQ97" i="4"/>
  <c r="BP97" i="4"/>
  <c r="BO97" i="4"/>
  <c r="BM97" i="4"/>
  <c r="BM153" i="4" s="1"/>
  <c r="BL97" i="4"/>
  <c r="BL153" i="4" s="1"/>
  <c r="BK97" i="4"/>
  <c r="BJ97" i="4"/>
  <c r="BJ153" i="4" s="1"/>
  <c r="BI97" i="4"/>
  <c r="BI153" i="4" s="1"/>
  <c r="BH97" i="4"/>
  <c r="BG97" i="4"/>
  <c r="BG153" i="4" s="1"/>
  <c r="BF97" i="4"/>
  <c r="BF153" i="4" s="1"/>
  <c r="BE97" i="4"/>
  <c r="BE153" i="4" s="1"/>
  <c r="BD97" i="4"/>
  <c r="BD153" i="4" s="1"/>
  <c r="BC97" i="4"/>
  <c r="BC153" i="4" s="1"/>
  <c r="BB97" i="4"/>
  <c r="BA97" i="4"/>
  <c r="BA153" i="4" s="1"/>
  <c r="AZ97" i="4"/>
  <c r="AZ153" i="4" s="1"/>
  <c r="AY97" i="4"/>
  <c r="AY153" i="4" s="1"/>
  <c r="AX97" i="4"/>
  <c r="AX153" i="4" s="1"/>
  <c r="AW97" i="4"/>
  <c r="AW153" i="4" s="1"/>
  <c r="AV97" i="4"/>
  <c r="AU97" i="4"/>
  <c r="AU153" i="4" s="1"/>
  <c r="AT97" i="4"/>
  <c r="AT153" i="4" s="1"/>
  <c r="AS97" i="4"/>
  <c r="AS153" i="4" s="1"/>
  <c r="AR97" i="4"/>
  <c r="AR153" i="4" s="1"/>
  <c r="AQ97" i="4"/>
  <c r="AQ153" i="4" s="1"/>
  <c r="AP97" i="4"/>
  <c r="AO97" i="4"/>
  <c r="AO153" i="4" s="1"/>
  <c r="AN97" i="4"/>
  <c r="AN153" i="4" s="1"/>
  <c r="AM97" i="4"/>
  <c r="AM153" i="4" s="1"/>
  <c r="AL97" i="4"/>
  <c r="AL153" i="4" s="1"/>
  <c r="AK97" i="4"/>
  <c r="AK153" i="4" s="1"/>
  <c r="AJ97" i="4"/>
  <c r="AI97" i="4"/>
  <c r="AI153" i="4" s="1"/>
  <c r="AH97" i="4"/>
  <c r="AH153" i="4" s="1"/>
  <c r="AG97" i="4"/>
  <c r="AG153" i="4" s="1"/>
  <c r="AF97" i="4"/>
  <c r="AF153" i="4" s="1"/>
  <c r="AE97" i="4"/>
  <c r="AE153" i="4" s="1"/>
  <c r="AD97" i="4"/>
  <c r="AC97" i="4"/>
  <c r="AC153" i="4" s="1"/>
  <c r="AB97" i="4"/>
  <c r="AB153" i="4" s="1"/>
  <c r="AA97" i="4"/>
  <c r="AA153" i="4" s="1"/>
  <c r="Z97" i="4"/>
  <c r="Z153" i="4" s="1"/>
  <c r="Y97" i="4"/>
  <c r="Y153" i="4" s="1"/>
  <c r="X97" i="4"/>
  <c r="W97" i="4"/>
  <c r="W153" i="4" s="1"/>
  <c r="V97" i="4"/>
  <c r="V153" i="4" s="1"/>
  <c r="U97" i="4"/>
  <c r="U153" i="4" s="1"/>
  <c r="T97" i="4"/>
  <c r="T153" i="4" s="1"/>
  <c r="S97" i="4"/>
  <c r="S153" i="4" s="1"/>
  <c r="R97" i="4"/>
  <c r="BR91" i="4"/>
  <c r="BQ91" i="4"/>
  <c r="BP91" i="4"/>
  <c r="BO91" i="4"/>
  <c r="BM91" i="4"/>
  <c r="BM151" i="4" s="1"/>
  <c r="BL91" i="4"/>
  <c r="BL151" i="4" s="1"/>
  <c r="BK91" i="4"/>
  <c r="BJ91" i="4"/>
  <c r="BJ151" i="4" s="1"/>
  <c r="BI91" i="4"/>
  <c r="BI151" i="4" s="1"/>
  <c r="BH91" i="4"/>
  <c r="BG91" i="4"/>
  <c r="BG151" i="4" s="1"/>
  <c r="BF91" i="4"/>
  <c r="BF151" i="4" s="1"/>
  <c r="BE91" i="4"/>
  <c r="BE151" i="4" s="1"/>
  <c r="BD91" i="4"/>
  <c r="BD151" i="4" s="1"/>
  <c r="BC91" i="4"/>
  <c r="BC151" i="4" s="1"/>
  <c r="BB91" i="4"/>
  <c r="BA91" i="4"/>
  <c r="BA151" i="4" s="1"/>
  <c r="AZ91" i="4"/>
  <c r="AZ151" i="4" s="1"/>
  <c r="AY91" i="4"/>
  <c r="AY151" i="4" s="1"/>
  <c r="AX91" i="4"/>
  <c r="AX151" i="4" s="1"/>
  <c r="AW91" i="4"/>
  <c r="AW151" i="4" s="1"/>
  <c r="AV91" i="4"/>
  <c r="AU91" i="4"/>
  <c r="AU151" i="4" s="1"/>
  <c r="AT91" i="4"/>
  <c r="AT151" i="4" s="1"/>
  <c r="AS91" i="4"/>
  <c r="AS151" i="4" s="1"/>
  <c r="AR91" i="4"/>
  <c r="AR151" i="4" s="1"/>
  <c r="AQ91" i="4"/>
  <c r="AQ151" i="4" s="1"/>
  <c r="AP91" i="4"/>
  <c r="AO91" i="4"/>
  <c r="AO151" i="4" s="1"/>
  <c r="AN91" i="4"/>
  <c r="AN151" i="4" s="1"/>
  <c r="AM91" i="4"/>
  <c r="AM151" i="4" s="1"/>
  <c r="AL91" i="4"/>
  <c r="AL151" i="4" s="1"/>
  <c r="AK91" i="4"/>
  <c r="AK151" i="4" s="1"/>
  <c r="AJ91" i="4"/>
  <c r="AI91" i="4"/>
  <c r="AI151" i="4" s="1"/>
  <c r="AH91" i="4"/>
  <c r="AH151" i="4" s="1"/>
  <c r="AG91" i="4"/>
  <c r="AG151" i="4" s="1"/>
  <c r="AF91" i="4"/>
  <c r="AF151" i="4" s="1"/>
  <c r="AE91" i="4"/>
  <c r="AE151" i="4" s="1"/>
  <c r="AD91" i="4"/>
  <c r="AC91" i="4"/>
  <c r="AC151" i="4" s="1"/>
  <c r="AB91" i="4"/>
  <c r="AB151" i="4" s="1"/>
  <c r="AA91" i="4"/>
  <c r="AA151" i="4" s="1"/>
  <c r="Z91" i="4"/>
  <c r="Z151" i="4" s="1"/>
  <c r="Y91" i="4"/>
  <c r="Y151" i="4" s="1"/>
  <c r="X91" i="4"/>
  <c r="W91" i="4"/>
  <c r="W151" i="4" s="1"/>
  <c r="V91" i="4"/>
  <c r="V151" i="4" s="1"/>
  <c r="U91" i="4"/>
  <c r="U151" i="4" s="1"/>
  <c r="T91" i="4"/>
  <c r="T151" i="4" s="1"/>
  <c r="S91" i="4"/>
  <c r="S151" i="4" s="1"/>
  <c r="R91" i="4"/>
  <c r="BQ84" i="4"/>
  <c r="BP84" i="4"/>
  <c r="BO84" i="4"/>
  <c r="BR79" i="4"/>
  <c r="BQ79" i="4"/>
  <c r="BP79" i="4"/>
  <c r="BO79" i="4"/>
  <c r="BQ75" i="4"/>
  <c r="BO75" i="4"/>
  <c r="BR74" i="4"/>
  <c r="BQ74" i="4"/>
  <c r="BP74" i="4"/>
  <c r="BO74" i="4"/>
  <c r="BQ70" i="4"/>
  <c r="BP70" i="4"/>
  <c r="BO70" i="4"/>
  <c r="BQ69" i="4"/>
  <c r="BP69" i="4"/>
  <c r="BO69" i="4"/>
  <c r="F79" i="2"/>
  <c r="E79" i="2"/>
  <c r="D79" i="2"/>
  <c r="C79" i="2"/>
  <c r="BR24" i="4"/>
  <c r="BQ24" i="4"/>
  <c r="BP24" i="4"/>
  <c r="BO24" i="4"/>
  <c r="BR19" i="4"/>
  <c r="BQ19" i="4"/>
  <c r="BP19" i="4"/>
  <c r="BO19" i="4"/>
  <c r="D308" i="2"/>
  <c r="D307" i="2"/>
  <c r="D306" i="2"/>
  <c r="D305" i="2"/>
  <c r="I142" i="4" l="1"/>
  <c r="I26" i="4"/>
  <c r="K142" i="4"/>
  <c r="K26" i="4"/>
  <c r="BR70" i="4"/>
  <c r="BR69" i="4"/>
  <c r="CJ69" i="4" s="1"/>
  <c r="CJ133" i="4"/>
  <c r="J46" i="4"/>
  <c r="BP75" i="4"/>
  <c r="BR75" i="4"/>
  <c r="H46" i="4"/>
  <c r="K46" i="4"/>
  <c r="BK154" i="4"/>
  <c r="CH154" i="4" s="1"/>
  <c r="CH100" i="4"/>
  <c r="BS10" i="4"/>
  <c r="T133" i="4"/>
  <c r="BS133" i="4" s="1"/>
  <c r="CE11" i="4"/>
  <c r="BD134" i="4"/>
  <c r="CE134" i="4" s="1"/>
  <c r="BW10" i="4"/>
  <c r="AF133" i="4"/>
  <c r="BW133" i="4" s="1"/>
  <c r="CA10" i="4"/>
  <c r="AR133" i="4"/>
  <c r="CA133" i="4" s="1"/>
  <c r="BP20" i="4"/>
  <c r="I139" i="4"/>
  <c r="I140" i="4" s="1"/>
  <c r="M144" i="4"/>
  <c r="M139" i="4"/>
  <c r="M140" i="4" s="1"/>
  <c r="Q144" i="4"/>
  <c r="Q139" i="4"/>
  <c r="Q140" i="4" s="1"/>
  <c r="H117" i="4"/>
  <c r="H169" i="4" s="1"/>
  <c r="H146" i="4"/>
  <c r="K118" i="4"/>
  <c r="K170" i="4" s="1"/>
  <c r="K147" i="4"/>
  <c r="M117" i="4"/>
  <c r="M169" i="4" s="1"/>
  <c r="M146" i="4"/>
  <c r="J118" i="4"/>
  <c r="J170" i="4" s="1"/>
  <c r="J147" i="4"/>
  <c r="N118" i="4"/>
  <c r="N170" i="4" s="1"/>
  <c r="N147" i="4"/>
  <c r="P144" i="4"/>
  <c r="P139" i="4"/>
  <c r="P140" i="4" s="1"/>
  <c r="I117" i="4"/>
  <c r="I146" i="4"/>
  <c r="Q118" i="4"/>
  <c r="Q170" i="4" s="1"/>
  <c r="Q147" i="4"/>
  <c r="L118" i="4"/>
  <c r="L147" i="4"/>
  <c r="P117" i="4"/>
  <c r="P169" i="4" s="1"/>
  <c r="P146" i="4"/>
  <c r="F117" i="4"/>
  <c r="F146" i="4"/>
  <c r="BK151" i="4"/>
  <c r="CH151" i="4" s="1"/>
  <c r="CH91" i="4"/>
  <c r="BK153" i="4"/>
  <c r="CH153" i="4" s="1"/>
  <c r="CH97" i="4"/>
  <c r="CE10" i="4"/>
  <c r="BD133" i="4"/>
  <c r="CE133" i="4" s="1"/>
  <c r="BO20" i="4"/>
  <c r="F139" i="4"/>
  <c r="F140" i="4" s="1"/>
  <c r="BQ20" i="4"/>
  <c r="L139" i="4"/>
  <c r="L140" i="4" s="1"/>
  <c r="H118" i="4"/>
  <c r="H170" i="4" s="1"/>
  <c r="H147" i="4"/>
  <c r="K117" i="4"/>
  <c r="K169" i="4" s="1"/>
  <c r="K146" i="4"/>
  <c r="M118" i="4"/>
  <c r="M170" i="4" s="1"/>
  <c r="M147" i="4"/>
  <c r="J117" i="4"/>
  <c r="J169" i="4" s="1"/>
  <c r="J146" i="4"/>
  <c r="N117" i="4"/>
  <c r="N169" i="4" s="1"/>
  <c r="N146" i="4"/>
  <c r="O117" i="4"/>
  <c r="O146" i="4"/>
  <c r="O118" i="4"/>
  <c r="O147" i="4"/>
  <c r="I118" i="4"/>
  <c r="I147" i="4"/>
  <c r="BP147" i="4" s="1"/>
  <c r="Q117" i="4"/>
  <c r="Q169" i="4" s="1"/>
  <c r="Q146" i="4"/>
  <c r="L117" i="4"/>
  <c r="L146" i="4"/>
  <c r="BQ146" i="4" s="1"/>
  <c r="P118" i="4"/>
  <c r="P170" i="4" s="1"/>
  <c r="P147" i="4"/>
  <c r="G117" i="4"/>
  <c r="G169" i="4" s="1"/>
  <c r="G146" i="4"/>
  <c r="G118" i="4"/>
  <c r="G170" i="4" s="1"/>
  <c r="G147" i="4"/>
  <c r="G44" i="4"/>
  <c r="G46" i="4" s="1"/>
  <c r="G48" i="4" s="1"/>
  <c r="G144" i="4" s="1"/>
  <c r="G139" i="4"/>
  <c r="G140" i="4" s="1"/>
  <c r="F118" i="4"/>
  <c r="F147" i="4"/>
  <c r="BO147" i="4" s="1"/>
  <c r="S44" i="4"/>
  <c r="BC20" i="4"/>
  <c r="H87" i="4"/>
  <c r="H88" i="4" s="1"/>
  <c r="H150" i="4" s="1"/>
  <c r="H85" i="4"/>
  <c r="H86" i="4" s="1"/>
  <c r="H149" i="4" s="1"/>
  <c r="H80" i="4"/>
  <c r="H148" i="4" s="1"/>
  <c r="H119" i="4"/>
  <c r="H171" i="4" s="1"/>
  <c r="K119" i="4"/>
  <c r="K171" i="4" s="1"/>
  <c r="K80" i="4"/>
  <c r="K148" i="4" s="1"/>
  <c r="K87" i="4"/>
  <c r="K88" i="4" s="1"/>
  <c r="K150" i="4" s="1"/>
  <c r="K85" i="4"/>
  <c r="K86" i="4" s="1"/>
  <c r="K149" i="4" s="1"/>
  <c r="M53" i="4"/>
  <c r="M60" i="4"/>
  <c r="M87" i="4"/>
  <c r="M88" i="4" s="1"/>
  <c r="M150" i="4" s="1"/>
  <c r="M85" i="4"/>
  <c r="M86" i="4" s="1"/>
  <c r="M149" i="4" s="1"/>
  <c r="J87" i="4"/>
  <c r="J88" i="4" s="1"/>
  <c r="J150" i="4" s="1"/>
  <c r="J85" i="4"/>
  <c r="J86" i="4" s="1"/>
  <c r="J149" i="4" s="1"/>
  <c r="J80" i="4"/>
  <c r="J148" i="4" s="1"/>
  <c r="J119" i="4"/>
  <c r="J171" i="4" s="1"/>
  <c r="N87" i="4"/>
  <c r="N88" i="4" s="1"/>
  <c r="N150" i="4" s="1"/>
  <c r="N85" i="4"/>
  <c r="N86" i="4" s="1"/>
  <c r="N149" i="4" s="1"/>
  <c r="N80" i="4"/>
  <c r="N148" i="4" s="1"/>
  <c r="N119" i="4"/>
  <c r="N171" i="4" s="1"/>
  <c r="BR20" i="4"/>
  <c r="CJ20" i="4" s="1"/>
  <c r="AQ44" i="4"/>
  <c r="O53" i="4"/>
  <c r="O60" i="4"/>
  <c r="I46" i="4"/>
  <c r="I87" i="4"/>
  <c r="I85" i="4"/>
  <c r="Q53" i="4"/>
  <c r="Q60" i="4"/>
  <c r="Q85" i="4"/>
  <c r="Q86" i="4" s="1"/>
  <c r="Q149" i="4" s="1"/>
  <c r="Q87" i="4"/>
  <c r="Q88" i="4" s="1"/>
  <c r="Q150" i="4" s="1"/>
  <c r="L87" i="4"/>
  <c r="L85" i="4"/>
  <c r="L80" i="4"/>
  <c r="L148" i="4" s="1"/>
  <c r="L119" i="4"/>
  <c r="L171" i="4" s="1"/>
  <c r="P87" i="4"/>
  <c r="P88" i="4" s="1"/>
  <c r="P150" i="4" s="1"/>
  <c r="P85" i="4"/>
  <c r="P86" i="4" s="1"/>
  <c r="P149" i="4" s="1"/>
  <c r="P80" i="4"/>
  <c r="P148" i="4" s="1"/>
  <c r="P119" i="4"/>
  <c r="P171" i="4" s="1"/>
  <c r="G53" i="4"/>
  <c r="G60" i="4"/>
  <c r="F53" i="4"/>
  <c r="F60" i="4"/>
  <c r="BO425" i="4"/>
  <c r="AE44" i="4"/>
  <c r="H53" i="4"/>
  <c r="H60" i="4"/>
  <c r="K53" i="4"/>
  <c r="K60" i="4"/>
  <c r="M119" i="4"/>
  <c r="M171" i="4" s="1"/>
  <c r="M80" i="4"/>
  <c r="M148" i="4" s="1"/>
  <c r="J53" i="4"/>
  <c r="J60" i="4"/>
  <c r="N53" i="4"/>
  <c r="N60" i="4"/>
  <c r="R44" i="4"/>
  <c r="AP44" i="4"/>
  <c r="O144" i="4"/>
  <c r="O119" i="4"/>
  <c r="O171" i="4" s="1"/>
  <c r="O80" i="4"/>
  <c r="O148" i="4" s="1"/>
  <c r="O87" i="4"/>
  <c r="O85" i="4"/>
  <c r="I119" i="4"/>
  <c r="I171" i="4" s="1"/>
  <c r="BP171" i="4" s="1"/>
  <c r="I80" i="4"/>
  <c r="I53" i="4"/>
  <c r="I60" i="4"/>
  <c r="Q119" i="4"/>
  <c r="Q171" i="4" s="1"/>
  <c r="Q80" i="4"/>
  <c r="Q148" i="4" s="1"/>
  <c r="L144" i="4"/>
  <c r="L53" i="4"/>
  <c r="L60" i="4"/>
  <c r="P53" i="4"/>
  <c r="P60" i="4"/>
  <c r="AD44" i="4"/>
  <c r="G119" i="4"/>
  <c r="G171" i="4" s="1"/>
  <c r="G80" i="4"/>
  <c r="G148" i="4" s="1"/>
  <c r="G87" i="4"/>
  <c r="G88" i="4" s="1"/>
  <c r="G150" i="4" s="1"/>
  <c r="G85" i="4"/>
  <c r="G86" i="4" s="1"/>
  <c r="G149" i="4" s="1"/>
  <c r="F44" i="4"/>
  <c r="F46" i="4" s="1"/>
  <c r="F48" i="4" s="1"/>
  <c r="F144" i="4" s="1"/>
  <c r="F87" i="4"/>
  <c r="F85" i="4"/>
  <c r="F80" i="4"/>
  <c r="F119" i="4"/>
  <c r="CJ425" i="4"/>
  <c r="B212" i="1" s="1"/>
  <c r="CJ127" i="4"/>
  <c r="U10" i="4"/>
  <c r="U133" i="4" s="1"/>
  <c r="T17" i="4"/>
  <c r="T20" i="4" s="1"/>
  <c r="AT11" i="4"/>
  <c r="AT134" i="4" s="1"/>
  <c r="AS19" i="4"/>
  <c r="AS18" i="4"/>
  <c r="T14" i="4"/>
  <c r="T44" i="4" s="1"/>
  <c r="M31" i="4"/>
  <c r="M34" i="4" s="1"/>
  <c r="M32" i="4"/>
  <c r="M35" i="4" s="1"/>
  <c r="AH11" i="4"/>
  <c r="AH134" i="4" s="1"/>
  <c r="AG19" i="4"/>
  <c r="AG18" i="4"/>
  <c r="J32" i="4"/>
  <c r="J35" i="4" s="1"/>
  <c r="J31" i="4"/>
  <c r="J34" i="4" s="1"/>
  <c r="G31" i="4"/>
  <c r="G34" i="4" s="1"/>
  <c r="G32" i="4"/>
  <c r="G35" i="4" s="1"/>
  <c r="H32" i="4"/>
  <c r="H35" i="4" s="1"/>
  <c r="H31" i="4"/>
  <c r="H34" i="4" s="1"/>
  <c r="K31" i="4"/>
  <c r="K34" i="4" s="1"/>
  <c r="K32" i="4"/>
  <c r="K35" i="4" s="1"/>
  <c r="Q31" i="4"/>
  <c r="Q34" i="4" s="1"/>
  <c r="Q32" i="4"/>
  <c r="Q35" i="4" s="1"/>
  <c r="L32" i="4"/>
  <c r="L31" i="4"/>
  <c r="O31" i="4"/>
  <c r="O32" i="4"/>
  <c r="BE10" i="4"/>
  <c r="BE133" i="4" s="1"/>
  <c r="BD17" i="4"/>
  <c r="V11" i="4"/>
  <c r="V134" i="4" s="1"/>
  <c r="U19" i="4"/>
  <c r="U18" i="4"/>
  <c r="U14" i="4"/>
  <c r="BE11" i="4"/>
  <c r="BE134" i="4" s="1"/>
  <c r="BD19" i="4"/>
  <c r="BD18" i="4"/>
  <c r="BD14" i="4"/>
  <c r="N32" i="4"/>
  <c r="N35" i="4" s="1"/>
  <c r="N31" i="4"/>
  <c r="N34" i="4" s="1"/>
  <c r="AG10" i="4"/>
  <c r="AG133" i="4" s="1"/>
  <c r="AF17" i="4"/>
  <c r="AF20" i="4" s="1"/>
  <c r="AS10" i="4"/>
  <c r="AS133" i="4" s="1"/>
  <c r="AR17" i="4"/>
  <c r="AR20" i="4" s="1"/>
  <c r="I31" i="4"/>
  <c r="I32" i="4"/>
  <c r="P32" i="4"/>
  <c r="P35" i="4" s="1"/>
  <c r="P31" i="4"/>
  <c r="P34" i="4" s="1"/>
  <c r="F32" i="4"/>
  <c r="F31" i="4"/>
  <c r="CJ91" i="4"/>
  <c r="CJ97" i="4"/>
  <c r="CJ100" i="4"/>
  <c r="CJ79" i="4"/>
  <c r="BS91" i="4"/>
  <c r="BU91" i="4"/>
  <c r="BW91" i="4"/>
  <c r="BY91" i="4"/>
  <c r="CA91" i="4"/>
  <c r="CC91" i="4"/>
  <c r="CE91" i="4"/>
  <c r="CG91" i="4"/>
  <c r="BS100" i="4"/>
  <c r="BU100" i="4"/>
  <c r="BY100" i="4"/>
  <c r="CC154" i="4"/>
  <c r="CG154" i="4"/>
  <c r="R154" i="4"/>
  <c r="BS154" i="4" s="1"/>
  <c r="AP151" i="4"/>
  <c r="CA151" i="4" s="1"/>
  <c r="X154" i="4"/>
  <c r="BU154" i="4" s="1"/>
  <c r="CJ151" i="4"/>
  <c r="B22" i="1" s="1"/>
  <c r="CJ153" i="4"/>
  <c r="B24" i="1" s="1"/>
  <c r="CJ154" i="4"/>
  <c r="B25" i="1" s="1"/>
  <c r="CJ84" i="4"/>
  <c r="BT151" i="4"/>
  <c r="BX151" i="4"/>
  <c r="CB151" i="4"/>
  <c r="CF151" i="4"/>
  <c r="BT153" i="4"/>
  <c r="BX153" i="4"/>
  <c r="CB153" i="4"/>
  <c r="CF153" i="4"/>
  <c r="AD151" i="4"/>
  <c r="BW151" i="4" s="1"/>
  <c r="BB151" i="4"/>
  <c r="CE151" i="4" s="1"/>
  <c r="BV151" i="4"/>
  <c r="BZ151" i="4"/>
  <c r="CD151" i="4"/>
  <c r="BZ153" i="4"/>
  <c r="BS97" i="4"/>
  <c r="R153" i="4"/>
  <c r="BS153" i="4" s="1"/>
  <c r="BU97" i="4"/>
  <c r="X153" i="4"/>
  <c r="BU153" i="4" s="1"/>
  <c r="BW97" i="4"/>
  <c r="AD153" i="4"/>
  <c r="BW153" i="4" s="1"/>
  <c r="BY97" i="4"/>
  <c r="AJ153" i="4"/>
  <c r="BY153" i="4" s="1"/>
  <c r="CA97" i="4"/>
  <c r="AP153" i="4"/>
  <c r="CA153" i="4" s="1"/>
  <c r="CC97" i="4"/>
  <c r="AV153" i="4"/>
  <c r="CC153" i="4" s="1"/>
  <c r="CE97" i="4"/>
  <c r="BB153" i="4"/>
  <c r="CE153" i="4" s="1"/>
  <c r="CG97" i="4"/>
  <c r="BH153" i="4"/>
  <c r="CG153" i="4" s="1"/>
  <c r="BW100" i="4"/>
  <c r="AD154" i="4"/>
  <c r="BW154" i="4" s="1"/>
  <c r="CA154" i="4"/>
  <c r="CE154" i="4"/>
  <c r="R151" i="4"/>
  <c r="BS151" i="4" s="1"/>
  <c r="X151" i="4"/>
  <c r="BU151" i="4" s="1"/>
  <c r="AJ151" i="4"/>
  <c r="BY151" i="4" s="1"/>
  <c r="AV151" i="4"/>
  <c r="CC151" i="4" s="1"/>
  <c r="BH151" i="4"/>
  <c r="CG151" i="4" s="1"/>
  <c r="BV153" i="4"/>
  <c r="CD153" i="4"/>
  <c r="AJ154" i="4"/>
  <c r="BY154" i="4" s="1"/>
  <c r="BT154" i="4"/>
  <c r="BV154" i="4"/>
  <c r="BX154" i="4"/>
  <c r="BZ154" i="4"/>
  <c r="CB154" i="4"/>
  <c r="CD154" i="4"/>
  <c r="CF154" i="4"/>
  <c r="CA100" i="4"/>
  <c r="CC100" i="4"/>
  <c r="CE100" i="4"/>
  <c r="CG100" i="4"/>
  <c r="BT100" i="4"/>
  <c r="BV100" i="4"/>
  <c r="BX100" i="4"/>
  <c r="BZ100" i="4"/>
  <c r="CB100" i="4"/>
  <c r="CD100" i="4"/>
  <c r="CF100" i="4"/>
  <c r="BT97" i="4"/>
  <c r="BV97" i="4"/>
  <c r="BX97" i="4"/>
  <c r="BZ97" i="4"/>
  <c r="CB97" i="4"/>
  <c r="CD97" i="4"/>
  <c r="CF97" i="4"/>
  <c r="CJ19" i="4"/>
  <c r="CJ24" i="4"/>
  <c r="BT91" i="4"/>
  <c r="BV91" i="4"/>
  <c r="BX91" i="4"/>
  <c r="BZ91" i="4"/>
  <c r="CB91" i="4"/>
  <c r="CD91" i="4"/>
  <c r="CF91" i="4"/>
  <c r="CJ70" i="4"/>
  <c r="CJ74" i="4"/>
  <c r="CJ75" i="4"/>
  <c r="F70" i="2"/>
  <c r="E70" i="2"/>
  <c r="D70" i="2"/>
  <c r="C70" i="2"/>
  <c r="B70" i="2"/>
  <c r="F53" i="2"/>
  <c r="E53" i="2"/>
  <c r="D53" i="2"/>
  <c r="C53" i="2"/>
  <c r="K48" i="4" l="1"/>
  <c r="K144" i="4" s="1"/>
  <c r="J48" i="4"/>
  <c r="J144" i="4" s="1"/>
  <c r="I48" i="4"/>
  <c r="I144" i="4" s="1"/>
  <c r="H48" i="4"/>
  <c r="H144" i="4" s="1"/>
  <c r="BP146" i="4"/>
  <c r="M36" i="4"/>
  <c r="M40" i="4" s="1"/>
  <c r="M143" i="4" s="1"/>
  <c r="BQ148" i="4"/>
  <c r="BQ147" i="4"/>
  <c r="BS20" i="4"/>
  <c r="T139" i="4"/>
  <c r="BO119" i="4"/>
  <c r="F171" i="4"/>
  <c r="BO171" i="4" s="1"/>
  <c r="BR171" i="4"/>
  <c r="BQ171" i="4"/>
  <c r="BR147" i="4"/>
  <c r="BR146" i="4"/>
  <c r="BO146" i="4"/>
  <c r="L170" i="4"/>
  <c r="BQ170" i="4" s="1"/>
  <c r="BQ118" i="4"/>
  <c r="I169" i="4"/>
  <c r="BP169" i="4" s="1"/>
  <c r="BP117" i="4"/>
  <c r="AR44" i="4"/>
  <c r="AR139" i="4"/>
  <c r="BW20" i="4"/>
  <c r="AF139" i="4"/>
  <c r="M113" i="4"/>
  <c r="M166" i="4" s="1"/>
  <c r="BO80" i="4"/>
  <c r="F148" i="4"/>
  <c r="BO148" i="4" s="1"/>
  <c r="BP80" i="4"/>
  <c r="I148" i="4"/>
  <c r="BP148" i="4" s="1"/>
  <c r="BR148" i="4"/>
  <c r="BC44" i="4"/>
  <c r="BC139" i="4"/>
  <c r="F170" i="4"/>
  <c r="BO170" i="4" s="1"/>
  <c r="BO118" i="4"/>
  <c r="L169" i="4"/>
  <c r="BQ169" i="4" s="1"/>
  <c r="BQ117" i="4"/>
  <c r="I170" i="4"/>
  <c r="BP170" i="4" s="1"/>
  <c r="BP118" i="4"/>
  <c r="O170" i="4"/>
  <c r="BR170" i="4" s="1"/>
  <c r="BR118" i="4"/>
  <c r="O169" i="4"/>
  <c r="BR169" i="4" s="1"/>
  <c r="BR117" i="4"/>
  <c r="F169" i="4"/>
  <c r="BO169" i="4" s="1"/>
  <c r="CJ169" i="4" s="1"/>
  <c r="B33" i="1" s="1"/>
  <c r="BO117" i="4"/>
  <c r="CJ117" i="4" s="1"/>
  <c r="BP119" i="4"/>
  <c r="BD20" i="4"/>
  <c r="F86" i="4"/>
  <c r="BO85" i="4"/>
  <c r="I55" i="4"/>
  <c r="I56" i="4"/>
  <c r="O88" i="4"/>
  <c r="BR87" i="4"/>
  <c r="BR119" i="4"/>
  <c r="BQ119" i="4"/>
  <c r="L86" i="4"/>
  <c r="BQ85" i="4"/>
  <c r="I86" i="4"/>
  <c r="BP85" i="4"/>
  <c r="M55" i="4"/>
  <c r="M58" i="4" s="1"/>
  <c r="M56" i="4"/>
  <c r="M59" i="4" s="1"/>
  <c r="N36" i="4"/>
  <c r="N40" i="4" s="1"/>
  <c r="J36" i="4"/>
  <c r="J40" i="4" s="1"/>
  <c r="F88" i="4"/>
  <c r="BO87" i="4"/>
  <c r="P56" i="4"/>
  <c r="P59" i="4" s="1"/>
  <c r="P55" i="4"/>
  <c r="P58" i="4" s="1"/>
  <c r="L56" i="4"/>
  <c r="L55" i="4"/>
  <c r="O86" i="4"/>
  <c r="BR85" i="4"/>
  <c r="BR80" i="4"/>
  <c r="N56" i="4"/>
  <c r="N59" i="4" s="1"/>
  <c r="N55" i="4"/>
  <c r="N58" i="4" s="1"/>
  <c r="J56" i="4"/>
  <c r="J59" i="4" s="1"/>
  <c r="J55" i="4"/>
  <c r="J58" i="4" s="1"/>
  <c r="K55" i="4"/>
  <c r="K58" i="4" s="1"/>
  <c r="K56" i="4"/>
  <c r="K59" i="4" s="1"/>
  <c r="H56" i="4"/>
  <c r="H59" i="4" s="1"/>
  <c r="H55" i="4"/>
  <c r="H58" i="4" s="1"/>
  <c r="AF44" i="4"/>
  <c r="F56" i="4"/>
  <c r="F55" i="4"/>
  <c r="G55" i="4"/>
  <c r="G58" i="4" s="1"/>
  <c r="G56" i="4"/>
  <c r="G59" i="4" s="1"/>
  <c r="BQ80" i="4"/>
  <c r="CJ80" i="4" s="1"/>
  <c r="L88" i="4"/>
  <c r="BQ87" i="4"/>
  <c r="Q56" i="4"/>
  <c r="Q59" i="4" s="1"/>
  <c r="Q55" i="4"/>
  <c r="Q58" i="4" s="1"/>
  <c r="I88" i="4"/>
  <c r="BP87" i="4"/>
  <c r="O55" i="4"/>
  <c r="O56" i="4"/>
  <c r="CA20" i="4"/>
  <c r="F35" i="4"/>
  <c r="BO32" i="4"/>
  <c r="P36" i="4"/>
  <c r="P40" i="4" s="1"/>
  <c r="I34" i="4"/>
  <c r="BP31" i="4"/>
  <c r="AT10" i="4"/>
  <c r="AT133" i="4" s="1"/>
  <c r="AS17" i="4"/>
  <c r="AS20" i="4" s="1"/>
  <c r="AS139" i="4" s="1"/>
  <c r="AH10" i="4"/>
  <c r="AH133" i="4" s="1"/>
  <c r="AG17" i="4"/>
  <c r="AG20" i="4" s="1"/>
  <c r="AG139" i="4" s="1"/>
  <c r="BF11" i="4"/>
  <c r="BF134" i="4" s="1"/>
  <c r="BE19" i="4"/>
  <c r="BE14" i="4"/>
  <c r="BE18" i="4"/>
  <c r="O35" i="4"/>
  <c r="BR35" i="4" s="1"/>
  <c r="BR32" i="4"/>
  <c r="L34" i="4"/>
  <c r="BQ31" i="4"/>
  <c r="Q36" i="4"/>
  <c r="Q40" i="4" s="1"/>
  <c r="K36" i="4"/>
  <c r="K40" i="4" s="1"/>
  <c r="H36" i="4"/>
  <c r="H40" i="4" s="1"/>
  <c r="G36" i="4"/>
  <c r="G40" i="4" s="1"/>
  <c r="AG14" i="4"/>
  <c r="F34" i="4"/>
  <c r="BO31" i="4"/>
  <c r="I35" i="4"/>
  <c r="BP35" i="4" s="1"/>
  <c r="BP32" i="4"/>
  <c r="W11" i="4"/>
  <c r="V18" i="4"/>
  <c r="V19" i="4"/>
  <c r="BF10" i="4"/>
  <c r="BF133" i="4" s="1"/>
  <c r="BE17" i="4"/>
  <c r="BE20" i="4" s="1"/>
  <c r="BE139" i="4" s="1"/>
  <c r="O34" i="4"/>
  <c r="BR31" i="4"/>
  <c r="L35" i="4"/>
  <c r="BQ32" i="4"/>
  <c r="AI11" i="4"/>
  <c r="AH18" i="4"/>
  <c r="AH19" i="4"/>
  <c r="AS14" i="4"/>
  <c r="AU11" i="4"/>
  <c r="AT19" i="4"/>
  <c r="AT18" i="4"/>
  <c r="V10" i="4"/>
  <c r="V133" i="4" s="1"/>
  <c r="U17" i="4"/>
  <c r="U20" i="4" s="1"/>
  <c r="U139" i="4" s="1"/>
  <c r="CN154" i="4"/>
  <c r="N25" i="1" s="1"/>
  <c r="CL154" i="4"/>
  <c r="H25" i="1" s="1"/>
  <c r="CN153" i="4"/>
  <c r="N24" i="1" s="1"/>
  <c r="CM153" i="4"/>
  <c r="K24" i="1" s="1"/>
  <c r="CL153" i="4"/>
  <c r="H24" i="1" s="1"/>
  <c r="CK153" i="4"/>
  <c r="E24" i="1" s="1"/>
  <c r="CM151" i="4"/>
  <c r="K22" i="1" s="1"/>
  <c r="CM154" i="4"/>
  <c r="K25" i="1" s="1"/>
  <c r="CK154" i="4"/>
  <c r="E25" i="1" s="1"/>
  <c r="CK151" i="4"/>
  <c r="E22" i="1" s="1"/>
  <c r="CN151" i="4"/>
  <c r="N22" i="1" s="1"/>
  <c r="CL151" i="4"/>
  <c r="H22" i="1" s="1"/>
  <c r="CN100" i="4"/>
  <c r="CM100" i="4"/>
  <c r="CK100" i="4"/>
  <c r="CN97" i="4"/>
  <c r="CL97" i="4"/>
  <c r="CK97" i="4"/>
  <c r="CL100" i="4"/>
  <c r="CN91" i="4"/>
  <c r="CL91" i="4"/>
  <c r="CM97" i="4"/>
  <c r="CM91" i="4"/>
  <c r="CK91" i="4"/>
  <c r="F375" i="2"/>
  <c r="F376" i="2" s="1"/>
  <c r="E375" i="2"/>
  <c r="E376" i="2" s="1"/>
  <c r="D375" i="2"/>
  <c r="D376" i="2" s="1"/>
  <c r="C375" i="2"/>
  <c r="C376" i="2" s="1"/>
  <c r="B375" i="2"/>
  <c r="B376" i="2" s="1"/>
  <c r="F102" i="2"/>
  <c r="E102" i="2"/>
  <c r="D102" i="2"/>
  <c r="C102" i="2"/>
  <c r="AH14" i="4" l="1"/>
  <c r="Q61" i="4"/>
  <c r="Q65" i="4" s="1"/>
  <c r="Q145" i="4" s="1"/>
  <c r="G61" i="4"/>
  <c r="G65" i="4" s="1"/>
  <c r="G145" i="4" s="1"/>
  <c r="H61" i="4"/>
  <c r="H65" i="4" s="1"/>
  <c r="H145" i="4" s="1"/>
  <c r="J61" i="4"/>
  <c r="J65" i="4" s="1"/>
  <c r="J145" i="4" s="1"/>
  <c r="N61" i="4"/>
  <c r="N65" i="4" s="1"/>
  <c r="N145" i="4" s="1"/>
  <c r="CJ146" i="4"/>
  <c r="B17" i="1" s="1"/>
  <c r="M61" i="4"/>
  <c r="M65" i="4" s="1"/>
  <c r="M145" i="4" s="1"/>
  <c r="CJ147" i="4"/>
  <c r="B18" i="1" s="1"/>
  <c r="AN127" i="4"/>
  <c r="AL127" i="4"/>
  <c r="AJ127" i="4"/>
  <c r="AH127" i="4"/>
  <c r="AF127" i="4"/>
  <c r="AD127" i="4"/>
  <c r="AO127" i="4"/>
  <c r="AM127" i="4"/>
  <c r="AK127" i="4"/>
  <c r="AI127" i="4"/>
  <c r="AG127" i="4"/>
  <c r="AE127" i="4"/>
  <c r="G113" i="4"/>
  <c r="G166" i="4" s="1"/>
  <c r="G143" i="4"/>
  <c r="BR88" i="4"/>
  <c r="O150" i="4"/>
  <c r="BR150" i="4" s="1"/>
  <c r="BO86" i="4"/>
  <c r="F149" i="4"/>
  <c r="BO149" i="4" s="1"/>
  <c r="CJ170" i="4"/>
  <c r="B34" i="1" s="1"/>
  <c r="CJ148" i="4"/>
  <c r="B19" i="1" s="1"/>
  <c r="BL127" i="4"/>
  <c r="BJ127" i="4"/>
  <c r="BH127" i="4"/>
  <c r="BF127" i="4"/>
  <c r="BD127" i="4"/>
  <c r="BB127" i="4"/>
  <c r="BM127" i="4"/>
  <c r="BM327" i="4" s="1"/>
  <c r="CH327" i="4" s="1"/>
  <c r="CN327" i="4" s="1"/>
  <c r="BK127" i="4"/>
  <c r="BI127" i="4"/>
  <c r="BG127" i="4"/>
  <c r="BE127" i="4"/>
  <c r="BC127" i="4"/>
  <c r="CB11" i="4"/>
  <c r="AU134" i="4"/>
  <c r="CB134" i="4" s="1"/>
  <c r="BT11" i="4"/>
  <c r="W134" i="4"/>
  <c r="BT134" i="4" s="1"/>
  <c r="K113" i="4"/>
  <c r="K166" i="4" s="1"/>
  <c r="K143" i="4"/>
  <c r="P113" i="4"/>
  <c r="P166" i="4" s="1"/>
  <c r="P143" i="4"/>
  <c r="BR86" i="4"/>
  <c r="O149" i="4"/>
  <c r="BR149" i="4" s="1"/>
  <c r="BO88" i="4"/>
  <c r="F150" i="4"/>
  <c r="BO150" i="4" s="1"/>
  <c r="N113" i="4"/>
  <c r="N166" i="4" s="1"/>
  <c r="N143" i="4"/>
  <c r="BP86" i="4"/>
  <c r="I149" i="4"/>
  <c r="BP149" i="4" s="1"/>
  <c r="BQ86" i="4"/>
  <c r="CJ86" i="4" s="1"/>
  <c r="L149" i="4"/>
  <c r="BQ149" i="4" s="1"/>
  <c r="AB127" i="4"/>
  <c r="Z127" i="4"/>
  <c r="X127" i="4"/>
  <c r="V127" i="4"/>
  <c r="T127" i="4"/>
  <c r="R127" i="4"/>
  <c r="AC127" i="4"/>
  <c r="AA127" i="4"/>
  <c r="Y127" i="4"/>
  <c r="W127" i="4"/>
  <c r="U127" i="4"/>
  <c r="S127" i="4"/>
  <c r="AZ127" i="4"/>
  <c r="AX127" i="4"/>
  <c r="AV127" i="4"/>
  <c r="AT127" i="4"/>
  <c r="AR127" i="4"/>
  <c r="AP127" i="4"/>
  <c r="BA127" i="4"/>
  <c r="AY127" i="4"/>
  <c r="AW127" i="4"/>
  <c r="AU127" i="4"/>
  <c r="AS127" i="4"/>
  <c r="AQ127" i="4"/>
  <c r="BX11" i="4"/>
  <c r="AI134" i="4"/>
  <c r="BX134" i="4" s="1"/>
  <c r="H113" i="4"/>
  <c r="H166" i="4" s="1"/>
  <c r="H143" i="4"/>
  <c r="Q113" i="4"/>
  <c r="Q166" i="4" s="1"/>
  <c r="Q143" i="4"/>
  <c r="BP88" i="4"/>
  <c r="I150" i="4"/>
  <c r="BP150" i="4" s="1"/>
  <c r="BQ88" i="4"/>
  <c r="L150" i="4"/>
  <c r="BQ150" i="4" s="1"/>
  <c r="J113" i="4"/>
  <c r="J166" i="4" s="1"/>
  <c r="J143" i="4"/>
  <c r="CE20" i="4"/>
  <c r="BD139" i="4"/>
  <c r="CJ118" i="4"/>
  <c r="CJ171" i="4"/>
  <c r="B35" i="1" s="1"/>
  <c r="O59" i="4"/>
  <c r="BR59" i="4" s="1"/>
  <c r="BR56" i="4"/>
  <c r="F59" i="4"/>
  <c r="BO59" i="4" s="1"/>
  <c r="BO56" i="4"/>
  <c r="AS44" i="4"/>
  <c r="AG44" i="4"/>
  <c r="BE44" i="4"/>
  <c r="I36" i="4"/>
  <c r="I40" i="4" s="1"/>
  <c r="O58" i="4"/>
  <c r="O61" i="4" s="1"/>
  <c r="O65" i="4" s="1"/>
  <c r="O145" i="4" s="1"/>
  <c r="BR55" i="4"/>
  <c r="F58" i="4"/>
  <c r="F61" i="4" s="1"/>
  <c r="F65" i="4" s="1"/>
  <c r="F145" i="4" s="1"/>
  <c r="BO55" i="4"/>
  <c r="K61" i="4"/>
  <c r="K65" i="4" s="1"/>
  <c r="K145" i="4" s="1"/>
  <c r="L58" i="4"/>
  <c r="BQ55" i="4"/>
  <c r="P61" i="4"/>
  <c r="P65" i="4" s="1"/>
  <c r="P145" i="4" s="1"/>
  <c r="CJ87" i="4"/>
  <c r="BD44" i="4"/>
  <c r="CJ119" i="4"/>
  <c r="I59" i="4"/>
  <c r="BP59" i="4" s="1"/>
  <c r="BP56" i="4"/>
  <c r="CJ85" i="4"/>
  <c r="U44" i="4"/>
  <c r="L59" i="4"/>
  <c r="BQ59" i="4" s="1"/>
  <c r="BQ56" i="4"/>
  <c r="I58" i="4"/>
  <c r="I61" i="4" s="1"/>
  <c r="I65" i="4" s="1"/>
  <c r="I145" i="4" s="1"/>
  <c r="BP55" i="4"/>
  <c r="W10" i="4"/>
  <c r="V17" i="4"/>
  <c r="V20" i="4" s="1"/>
  <c r="V139" i="4" s="1"/>
  <c r="AV11" i="4"/>
  <c r="AV134" i="4" s="1"/>
  <c r="AU19" i="4"/>
  <c r="AU18" i="4"/>
  <c r="V14" i="4"/>
  <c r="V44" i="4" s="1"/>
  <c r="CJ31" i="4"/>
  <c r="BG11" i="4"/>
  <c r="BF19" i="4"/>
  <c r="BF18" i="4"/>
  <c r="BF14" i="4"/>
  <c r="AI10" i="4"/>
  <c r="AH17" i="4"/>
  <c r="AH20" i="4" s="1"/>
  <c r="AU10" i="4"/>
  <c r="AT17" i="4"/>
  <c r="AT20" i="4" s="1"/>
  <c r="AT139" i="4" s="1"/>
  <c r="CJ32" i="4"/>
  <c r="AT14" i="4"/>
  <c r="AJ11" i="4"/>
  <c r="AJ134" i="4" s="1"/>
  <c r="AI19" i="4"/>
  <c r="AI18" i="4"/>
  <c r="L36" i="4"/>
  <c r="BQ35" i="4"/>
  <c r="O36" i="4"/>
  <c r="BG10" i="4"/>
  <c r="BF17" i="4"/>
  <c r="X11" i="4"/>
  <c r="X134" i="4" s="1"/>
  <c r="W19" i="4"/>
  <c r="W18" i="4"/>
  <c r="F36" i="4"/>
  <c r="BO35" i="4"/>
  <c r="A15" i="1"/>
  <c r="BP144" i="4"/>
  <c r="BO144" i="4"/>
  <c r="BR144" i="4"/>
  <c r="BQ144" i="4"/>
  <c r="BM45" i="4"/>
  <c r="BL45" i="4"/>
  <c r="BK45" i="4"/>
  <c r="BJ45" i="4"/>
  <c r="BI45" i="4"/>
  <c r="BH45" i="4"/>
  <c r="BG45" i="4"/>
  <c r="BF45" i="4"/>
  <c r="BE45" i="4"/>
  <c r="BD45" i="4"/>
  <c r="BC45" i="4"/>
  <c r="BB45" i="4"/>
  <c r="BA45" i="4"/>
  <c r="AZ45" i="4"/>
  <c r="AY45" i="4"/>
  <c r="AX45" i="4"/>
  <c r="AW45" i="4"/>
  <c r="AV45" i="4"/>
  <c r="AU45" i="4"/>
  <c r="AT45" i="4"/>
  <c r="AS45" i="4"/>
  <c r="AR45" i="4"/>
  <c r="AQ45" i="4"/>
  <c r="AP45" i="4"/>
  <c r="AO45" i="4"/>
  <c r="AN45" i="4"/>
  <c r="AM45" i="4"/>
  <c r="AL45" i="4"/>
  <c r="AK45" i="4"/>
  <c r="AJ45" i="4"/>
  <c r="AI45" i="4"/>
  <c r="AH45" i="4"/>
  <c r="AG45" i="4"/>
  <c r="AF45" i="4"/>
  <c r="AE45" i="4"/>
  <c r="AD45" i="4"/>
  <c r="AC45" i="4"/>
  <c r="AB45" i="4"/>
  <c r="AA45" i="4"/>
  <c r="Z45" i="4"/>
  <c r="Y45" i="4"/>
  <c r="X45" i="4"/>
  <c r="W45" i="4"/>
  <c r="V45" i="4"/>
  <c r="U45" i="4"/>
  <c r="T45" i="4"/>
  <c r="S45" i="4"/>
  <c r="R45" i="4"/>
  <c r="BR44" i="4"/>
  <c r="BQ44" i="4"/>
  <c r="BP44" i="4"/>
  <c r="BO44" i="4"/>
  <c r="BP36" i="4" l="1"/>
  <c r="CH45" i="4"/>
  <c r="CF10" i="4"/>
  <c r="BG133" i="4"/>
  <c r="CF133" i="4" s="1"/>
  <c r="AH44" i="4"/>
  <c r="AH139" i="4"/>
  <c r="BT10" i="4"/>
  <c r="W133" i="4"/>
  <c r="BT133" i="4" s="1"/>
  <c r="AR425" i="4"/>
  <c r="AQ327" i="4"/>
  <c r="AV425" i="4"/>
  <c r="AU327" i="4"/>
  <c r="CB327" i="4" s="1"/>
  <c r="AY327" i="4"/>
  <c r="AZ425" i="4"/>
  <c r="CD127" i="4"/>
  <c r="AQ425" i="4"/>
  <c r="AP327" i="4"/>
  <c r="CA127" i="4"/>
  <c r="AU425" i="4"/>
  <c r="AT327" i="4"/>
  <c r="AY425" i="4"/>
  <c r="AX327" i="4"/>
  <c r="CC327" i="4" s="1"/>
  <c r="T425" i="4"/>
  <c r="S327" i="4"/>
  <c r="X425" i="4"/>
  <c r="W327" i="4"/>
  <c r="BT327" i="4" s="1"/>
  <c r="AA327" i="4"/>
  <c r="AB425" i="4"/>
  <c r="BV127" i="4"/>
  <c r="S425" i="4"/>
  <c r="R327" i="4"/>
  <c r="BS127" i="4"/>
  <c r="W425" i="4"/>
  <c r="V327" i="4"/>
  <c r="AA425" i="4"/>
  <c r="Z327" i="4"/>
  <c r="BU327" i="4" s="1"/>
  <c r="CJ150" i="4"/>
  <c r="B21" i="1" s="1"/>
  <c r="BD425" i="4"/>
  <c r="BC327" i="4"/>
  <c r="BH425" i="4"/>
  <c r="BG327" i="4"/>
  <c r="CF327" i="4" s="1"/>
  <c r="BL425" i="4"/>
  <c r="CH127" i="4"/>
  <c r="BK327" i="4"/>
  <c r="BC425" i="4"/>
  <c r="BB327" i="4"/>
  <c r="CE127" i="4"/>
  <c r="BG425" i="4"/>
  <c r="BF327" i="4"/>
  <c r="BK425" i="4"/>
  <c r="BJ327" i="4"/>
  <c r="CG327" i="4" s="1"/>
  <c r="BX127" i="4"/>
  <c r="AG327" i="4"/>
  <c r="AH425" i="4"/>
  <c r="AL425" i="4"/>
  <c r="AK327" i="4"/>
  <c r="AP425" i="4"/>
  <c r="CA425" i="4" s="1"/>
  <c r="AO327" i="4"/>
  <c r="BZ327" i="4" s="1"/>
  <c r="CL327" i="4" s="1"/>
  <c r="AG425" i="4"/>
  <c r="AF327" i="4"/>
  <c r="BW327" i="4" s="1"/>
  <c r="AK425" i="4"/>
  <c r="BY127" i="4"/>
  <c r="AJ327" i="4"/>
  <c r="AO425" i="4"/>
  <c r="AN327" i="4"/>
  <c r="CB10" i="4"/>
  <c r="AU133" i="4"/>
  <c r="CB133" i="4" s="1"/>
  <c r="BX10" i="4"/>
  <c r="AI133" i="4"/>
  <c r="BX133" i="4" s="1"/>
  <c r="CF11" i="4"/>
  <c r="BG134" i="4"/>
  <c r="CF134" i="4" s="1"/>
  <c r="I113" i="4"/>
  <c r="I166" i="4" s="1"/>
  <c r="I143" i="4"/>
  <c r="CB127" i="4"/>
  <c r="AS327" i="4"/>
  <c r="AT425" i="4"/>
  <c r="AX425" i="4"/>
  <c r="AW327" i="4"/>
  <c r="BB425" i="4"/>
  <c r="CE425" i="4" s="1"/>
  <c r="BA327" i="4"/>
  <c r="CD327" i="4" s="1"/>
  <c r="CM327" i="4" s="1"/>
  <c r="AS425" i="4"/>
  <c r="AR327" i="4"/>
  <c r="CA327" i="4" s="1"/>
  <c r="AW425" i="4"/>
  <c r="CC127" i="4"/>
  <c r="AV327" i="4"/>
  <c r="BA425" i="4"/>
  <c r="AZ327" i="4"/>
  <c r="BT127" i="4"/>
  <c r="U327" i="4"/>
  <c r="V425" i="4"/>
  <c r="Z425" i="4"/>
  <c r="Y327" i="4"/>
  <c r="AD425" i="4"/>
  <c r="AC327" i="4"/>
  <c r="BV327" i="4" s="1"/>
  <c r="CK327" i="4" s="1"/>
  <c r="U425" i="4"/>
  <c r="T327" i="4"/>
  <c r="BS327" i="4" s="1"/>
  <c r="Y425" i="4"/>
  <c r="BU127" i="4"/>
  <c r="X327" i="4"/>
  <c r="AC425" i="4"/>
  <c r="AB327" i="4"/>
  <c r="CJ88" i="4"/>
  <c r="CF127" i="4"/>
  <c r="BE327" i="4"/>
  <c r="BF425" i="4"/>
  <c r="BJ425" i="4"/>
  <c r="BI327" i="4"/>
  <c r="BE425" i="4"/>
  <c r="BD327" i="4"/>
  <c r="CE327" i="4" s="1"/>
  <c r="BI425" i="4"/>
  <c r="CG127" i="4"/>
  <c r="BH327" i="4"/>
  <c r="BM425" i="4"/>
  <c r="BL327" i="4"/>
  <c r="CJ149" i="4"/>
  <c r="B20" i="1" s="1"/>
  <c r="AF425" i="4"/>
  <c r="AE327" i="4"/>
  <c r="AJ425" i="4"/>
  <c r="AI327" i="4"/>
  <c r="BX327" i="4" s="1"/>
  <c r="AM327" i="4"/>
  <c r="AN425" i="4"/>
  <c r="BZ127" i="4"/>
  <c r="AE425" i="4"/>
  <c r="AD327" i="4"/>
  <c r="BW127" i="4"/>
  <c r="AI425" i="4"/>
  <c r="AH327" i="4"/>
  <c r="AM425" i="4"/>
  <c r="AL327" i="4"/>
  <c r="BY327" i="4" s="1"/>
  <c r="AT44" i="4"/>
  <c r="AI14" i="4"/>
  <c r="BP113" i="4"/>
  <c r="W14" i="4"/>
  <c r="BF20" i="4"/>
  <c r="L61" i="4"/>
  <c r="L65" i="4" s="1"/>
  <c r="L145" i="4" s="1"/>
  <c r="CJ55" i="4"/>
  <c r="CJ59" i="4"/>
  <c r="CJ56" i="4"/>
  <c r="BO36" i="4"/>
  <c r="F40" i="4"/>
  <c r="Y11" i="4"/>
  <c r="Y134" i="4" s="1"/>
  <c r="X19" i="4"/>
  <c r="X18" i="4"/>
  <c r="BH10" i="4"/>
  <c r="BH133" i="4" s="1"/>
  <c r="BG17" i="4"/>
  <c r="CJ35" i="4"/>
  <c r="BR36" i="4"/>
  <c r="O40" i="4"/>
  <c r="BQ36" i="4"/>
  <c r="L40" i="4"/>
  <c r="AK11" i="4"/>
  <c r="AK134" i="4" s="1"/>
  <c r="AJ19" i="4"/>
  <c r="AJ18" i="4"/>
  <c r="AV10" i="4"/>
  <c r="AV133" i="4" s="1"/>
  <c r="AU17" i="4"/>
  <c r="AU20" i="4" s="1"/>
  <c r="AJ10" i="4"/>
  <c r="AJ133" i="4" s="1"/>
  <c r="AI17" i="4"/>
  <c r="AI20" i="4" s="1"/>
  <c r="BH11" i="4"/>
  <c r="BH134" i="4" s="1"/>
  <c r="BG19" i="4"/>
  <c r="BG18" i="4"/>
  <c r="BG14" i="4"/>
  <c r="AU14" i="4"/>
  <c r="AW11" i="4"/>
  <c r="AW134" i="4" s="1"/>
  <c r="AV19" i="4"/>
  <c r="AV18" i="4"/>
  <c r="AV14" i="4"/>
  <c r="X10" i="4"/>
  <c r="W17" i="4"/>
  <c r="W20" i="4" s="1"/>
  <c r="CJ44" i="4"/>
  <c r="CJ144" i="4"/>
  <c r="B15" i="1" s="1"/>
  <c r="CF425" i="4" l="1"/>
  <c r="CB425" i="4"/>
  <c r="BT425" i="4"/>
  <c r="BY425" i="4"/>
  <c r="BT20" i="4"/>
  <c r="W139" i="4"/>
  <c r="X14" i="4"/>
  <c r="X133" i="4"/>
  <c r="AI44" i="4"/>
  <c r="AI139" i="4"/>
  <c r="CB20" i="4"/>
  <c r="AU139" i="4"/>
  <c r="CL127" i="4"/>
  <c r="BZ425" i="4"/>
  <c r="CG425" i="4"/>
  <c r="BW425" i="4"/>
  <c r="BP166" i="4"/>
  <c r="BX425" i="4"/>
  <c r="CN127" i="4"/>
  <c r="CK127" i="4"/>
  <c r="BS425" i="4"/>
  <c r="BV425" i="4"/>
  <c r="CM127" i="4"/>
  <c r="CD425" i="4"/>
  <c r="L113" i="4"/>
  <c r="L166" i="4" s="1"/>
  <c r="L143" i="4"/>
  <c r="O113" i="4"/>
  <c r="O166" i="4" s="1"/>
  <c r="O143" i="4"/>
  <c r="F113" i="4"/>
  <c r="F166" i="4" s="1"/>
  <c r="F143" i="4"/>
  <c r="BF44" i="4"/>
  <c r="BF139" i="4"/>
  <c r="CH425" i="4"/>
  <c r="CN425" i="4" s="1"/>
  <c r="N212" i="1" s="1"/>
  <c r="BU425" i="4"/>
  <c r="CC425" i="4"/>
  <c r="AU44" i="4"/>
  <c r="BQ113" i="4"/>
  <c r="BX20" i="4"/>
  <c r="W44" i="4"/>
  <c r="BG20" i="4"/>
  <c r="BO113" i="4"/>
  <c r="BI11" i="4"/>
  <c r="BI134" i="4" s="1"/>
  <c r="BH19" i="4"/>
  <c r="BH18" i="4"/>
  <c r="BH14" i="4"/>
  <c r="AK10" i="4"/>
  <c r="AK133" i="4" s="1"/>
  <c r="AJ17" i="4"/>
  <c r="AJ20" i="4" s="1"/>
  <c r="AJ139" i="4" s="1"/>
  <c r="AW10" i="4"/>
  <c r="AW133" i="4" s="1"/>
  <c r="AV17" i="4"/>
  <c r="AV20" i="4" s="1"/>
  <c r="AL11" i="4"/>
  <c r="AK19" i="4"/>
  <c r="AK14" i="4"/>
  <c r="AK18" i="4"/>
  <c r="Y10" i="4"/>
  <c r="Y133" i="4" s="1"/>
  <c r="X17" i="4"/>
  <c r="X20" i="4" s="1"/>
  <c r="X139" i="4" s="1"/>
  <c r="AX11" i="4"/>
  <c r="AW19" i="4"/>
  <c r="AW14" i="4"/>
  <c r="AW18" i="4"/>
  <c r="AJ14" i="4"/>
  <c r="BI10" i="4"/>
  <c r="BI133" i="4" s="1"/>
  <c r="BH17" i="4"/>
  <c r="Z11" i="4"/>
  <c r="Y19" i="4"/>
  <c r="Y18" i="4"/>
  <c r="Y14" i="4"/>
  <c r="CJ36" i="4"/>
  <c r="F141" i="2"/>
  <c r="E141" i="2"/>
  <c r="D141" i="2"/>
  <c r="C141" i="2"/>
  <c r="A211" i="21"/>
  <c r="J211" i="21" s="1"/>
  <c r="A210" i="1"/>
  <c r="BB84" i="4"/>
  <c r="CF45" i="4"/>
  <c r="BB63" i="4"/>
  <c r="BC63" i="4"/>
  <c r="BD63" i="4"/>
  <c r="BE63" i="4"/>
  <c r="BF63" i="4"/>
  <c r="BG63" i="4"/>
  <c r="BH63" i="4"/>
  <c r="BI63" i="4"/>
  <c r="BJ63" i="4"/>
  <c r="BK63" i="4"/>
  <c r="BB103" i="4"/>
  <c r="BB155" i="4" s="1"/>
  <c r="BC103" i="4"/>
  <c r="BC155" i="4" s="1"/>
  <c r="BD103" i="4"/>
  <c r="BD155" i="4" s="1"/>
  <c r="BE103" i="4"/>
  <c r="BE155" i="4" s="1"/>
  <c r="BF103" i="4"/>
  <c r="BF155" i="4" s="1"/>
  <c r="BG103" i="4"/>
  <c r="BG155" i="4" s="1"/>
  <c r="BH103" i="4"/>
  <c r="BH155" i="4" s="1"/>
  <c r="BI103" i="4"/>
  <c r="BI155" i="4" s="1"/>
  <c r="BJ103" i="4"/>
  <c r="BJ155" i="4" s="1"/>
  <c r="BK103" i="4"/>
  <c r="AP84" i="4"/>
  <c r="CA45" i="4"/>
  <c r="CC45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AP103" i="4"/>
  <c r="AP155" i="4" s="1"/>
  <c r="AQ103" i="4"/>
  <c r="AQ155" i="4" s="1"/>
  <c r="AR103" i="4"/>
  <c r="AR155" i="4" s="1"/>
  <c r="AS103" i="4"/>
  <c r="AS155" i="4" s="1"/>
  <c r="AT103" i="4"/>
  <c r="AT155" i="4" s="1"/>
  <c r="AU103" i="4"/>
  <c r="AU155" i="4" s="1"/>
  <c r="AV103" i="4"/>
  <c r="AV155" i="4" s="1"/>
  <c r="AW103" i="4"/>
  <c r="AW155" i="4" s="1"/>
  <c r="AX103" i="4"/>
  <c r="AX155" i="4" s="1"/>
  <c r="AY103" i="4"/>
  <c r="AY155" i="4" s="1"/>
  <c r="AZ103" i="4"/>
  <c r="AZ155" i="4" s="1"/>
  <c r="BA103" i="4"/>
  <c r="BA155" i="4" s="1"/>
  <c r="AD84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D103" i="4"/>
  <c r="AD155" i="4" s="1"/>
  <c r="AE103" i="4"/>
  <c r="AE155" i="4" s="1"/>
  <c r="AF103" i="4"/>
  <c r="AF155" i="4" s="1"/>
  <c r="AG103" i="4"/>
  <c r="AG155" i="4" s="1"/>
  <c r="AH103" i="4"/>
  <c r="AH155" i="4" s="1"/>
  <c r="AI103" i="4"/>
  <c r="AI155" i="4" s="1"/>
  <c r="AJ103" i="4"/>
  <c r="AJ155" i="4" s="1"/>
  <c r="AK103" i="4"/>
  <c r="AK155" i="4" s="1"/>
  <c r="AL103" i="4"/>
  <c r="AL155" i="4" s="1"/>
  <c r="AM103" i="4"/>
  <c r="AM155" i="4" s="1"/>
  <c r="AN103" i="4"/>
  <c r="AN155" i="4" s="1"/>
  <c r="AO103" i="4"/>
  <c r="AO155" i="4" s="1"/>
  <c r="R84" i="4"/>
  <c r="BS45" i="4"/>
  <c r="BU45" i="4"/>
  <c r="R63" i="4"/>
  <c r="S63" i="4"/>
  <c r="T63" i="4"/>
  <c r="U63" i="4"/>
  <c r="V63" i="4"/>
  <c r="W63" i="4"/>
  <c r="X63" i="4"/>
  <c r="Y63" i="4"/>
  <c r="Z63" i="4"/>
  <c r="AA63" i="4"/>
  <c r="AB63" i="4"/>
  <c r="AC63" i="4"/>
  <c r="R103" i="4"/>
  <c r="S103" i="4"/>
  <c r="S155" i="4" s="1"/>
  <c r="T103" i="4"/>
  <c r="T155" i="4" s="1"/>
  <c r="U103" i="4"/>
  <c r="U155" i="4" s="1"/>
  <c r="V103" i="4"/>
  <c r="V155" i="4" s="1"/>
  <c r="W103" i="4"/>
  <c r="W155" i="4" s="1"/>
  <c r="X103" i="4"/>
  <c r="X155" i="4" s="1"/>
  <c r="Y103" i="4"/>
  <c r="Y155" i="4" s="1"/>
  <c r="Z103" i="4"/>
  <c r="Z155" i="4" s="1"/>
  <c r="AA103" i="4"/>
  <c r="AA155" i="4" s="1"/>
  <c r="AB103" i="4"/>
  <c r="AB155" i="4" s="1"/>
  <c r="AC103" i="4"/>
  <c r="AC155" i="4" s="1"/>
  <c r="BO142" i="4"/>
  <c r="BP142" i="4"/>
  <c r="BO143" i="4"/>
  <c r="BP143" i="4"/>
  <c r="BQ45" i="4"/>
  <c r="BQ46" i="4"/>
  <c r="BR45" i="4"/>
  <c r="BR48" i="4"/>
  <c r="BO145" i="4"/>
  <c r="BP145" i="4"/>
  <c r="BO155" i="4"/>
  <c r="BP155" i="4"/>
  <c r="AD136" i="4"/>
  <c r="BM103" i="4"/>
  <c r="BM155" i="4" s="1"/>
  <c r="BM63" i="4"/>
  <c r="BL103" i="4"/>
  <c r="BL155" i="4" s="1"/>
  <c r="BL63" i="4"/>
  <c r="C583" i="4"/>
  <c r="C39" i="19"/>
  <c r="D23" i="19"/>
  <c r="E23" i="19" s="1"/>
  <c r="D27" i="19"/>
  <c r="D51" i="19"/>
  <c r="E51" i="19" s="1"/>
  <c r="D47" i="19"/>
  <c r="E47" i="19" s="1"/>
  <c r="D39" i="19"/>
  <c r="E39" i="19" s="1"/>
  <c r="E27" i="19"/>
  <c r="F27" i="19" s="1"/>
  <c r="G27" i="19" s="1"/>
  <c r="H27" i="19" s="1"/>
  <c r="I27" i="19" s="1"/>
  <c r="J27" i="19" s="1"/>
  <c r="K27" i="19" s="1"/>
  <c r="L27" i="19" s="1"/>
  <c r="M27" i="19" s="1"/>
  <c r="N27" i="19" s="1"/>
  <c r="O27" i="19" s="1"/>
  <c r="Q27" i="19" s="1"/>
  <c r="C584" i="4"/>
  <c r="C585" i="4"/>
  <c r="BB543" i="4"/>
  <c r="BB544" i="4"/>
  <c r="BB545" i="4"/>
  <c r="BB546" i="4"/>
  <c r="BB547" i="4"/>
  <c r="BC543" i="4"/>
  <c r="BC544" i="4"/>
  <c r="BC545" i="4"/>
  <c r="BC546" i="4"/>
  <c r="BC547" i="4"/>
  <c r="BD543" i="4"/>
  <c r="BD544" i="4"/>
  <c r="BD545" i="4"/>
  <c r="BD546" i="4"/>
  <c r="BD547" i="4"/>
  <c r="BE543" i="4"/>
  <c r="BE544" i="4"/>
  <c r="BE545" i="4"/>
  <c r="BE546" i="4"/>
  <c r="BE547" i="4"/>
  <c r="BF543" i="4"/>
  <c r="BF544" i="4"/>
  <c r="BF545" i="4"/>
  <c r="BF546" i="4"/>
  <c r="BF547" i="4"/>
  <c r="BG543" i="4"/>
  <c r="BG544" i="4"/>
  <c r="BG545" i="4"/>
  <c r="BG546" i="4"/>
  <c r="BG547" i="4"/>
  <c r="BH543" i="4"/>
  <c r="BH544" i="4"/>
  <c r="BH545" i="4"/>
  <c r="BH546" i="4"/>
  <c r="BH547" i="4"/>
  <c r="BI543" i="4"/>
  <c r="BI544" i="4"/>
  <c r="BI545" i="4"/>
  <c r="BI546" i="4"/>
  <c r="BI547" i="4"/>
  <c r="BJ543" i="4"/>
  <c r="BJ544" i="4"/>
  <c r="BJ545" i="4"/>
  <c r="BJ546" i="4"/>
  <c r="BJ547" i="4"/>
  <c r="BK543" i="4"/>
  <c r="BK544" i="4"/>
  <c r="BK545" i="4"/>
  <c r="BK546" i="4"/>
  <c r="BK547" i="4"/>
  <c r="BL543" i="4"/>
  <c r="BL544" i="4"/>
  <c r="BL545" i="4"/>
  <c r="BL546" i="4"/>
  <c r="BL547" i="4"/>
  <c r="BM543" i="4"/>
  <c r="BM544" i="4"/>
  <c r="BM545" i="4"/>
  <c r="BM546" i="4"/>
  <c r="BM547" i="4"/>
  <c r="C204" i="4"/>
  <c r="C205" i="4"/>
  <c r="C206" i="4"/>
  <c r="C618" i="4"/>
  <c r="C624" i="4" s="1"/>
  <c r="C642" i="4" s="1"/>
  <c r="C589" i="4"/>
  <c r="C619" i="4"/>
  <c r="C625" i="4" s="1"/>
  <c r="C590" i="4"/>
  <c r="C620" i="4"/>
  <c r="C626" i="4" s="1"/>
  <c r="C643" i="4" s="1"/>
  <c r="C591" i="4"/>
  <c r="BB550" i="4"/>
  <c r="BB551" i="4"/>
  <c r="BB552" i="4"/>
  <c r="BB553" i="4"/>
  <c r="BB554" i="4"/>
  <c r="BB555" i="4"/>
  <c r="BB556" i="4"/>
  <c r="BB557" i="4"/>
  <c r="BB558" i="4"/>
  <c r="BC550" i="4"/>
  <c r="BC551" i="4"/>
  <c r="BC552" i="4"/>
  <c r="BC553" i="4"/>
  <c r="BC554" i="4"/>
  <c r="BC555" i="4"/>
  <c r="BC556" i="4"/>
  <c r="BC557" i="4"/>
  <c r="BC558" i="4"/>
  <c r="BD550" i="4"/>
  <c r="BD551" i="4"/>
  <c r="BD552" i="4"/>
  <c r="BD553" i="4"/>
  <c r="BD554" i="4"/>
  <c r="BD555" i="4"/>
  <c r="BD556" i="4"/>
  <c r="BD557" i="4"/>
  <c r="BD558" i="4"/>
  <c r="BE550" i="4"/>
  <c r="BE551" i="4"/>
  <c r="BE552" i="4"/>
  <c r="BE553" i="4"/>
  <c r="BE554" i="4"/>
  <c r="BE555" i="4"/>
  <c r="BE556" i="4"/>
  <c r="BE557" i="4"/>
  <c r="BE558" i="4"/>
  <c r="BF550" i="4"/>
  <c r="BF551" i="4"/>
  <c r="BF552" i="4"/>
  <c r="BF553" i="4"/>
  <c r="BF554" i="4"/>
  <c r="BF555" i="4"/>
  <c r="BF556" i="4"/>
  <c r="BF557" i="4"/>
  <c r="BF558" i="4"/>
  <c r="BG550" i="4"/>
  <c r="BG551" i="4"/>
  <c r="BG552" i="4"/>
  <c r="BG553" i="4"/>
  <c r="BG554" i="4"/>
  <c r="BG555" i="4"/>
  <c r="BG556" i="4"/>
  <c r="BG557" i="4"/>
  <c r="BG558" i="4"/>
  <c r="BH550" i="4"/>
  <c r="BH551" i="4"/>
  <c r="BH552" i="4"/>
  <c r="BH553" i="4"/>
  <c r="BH554" i="4"/>
  <c r="BH555" i="4"/>
  <c r="BH556" i="4"/>
  <c r="BH557" i="4"/>
  <c r="BH558" i="4"/>
  <c r="BI550" i="4"/>
  <c r="BI551" i="4"/>
  <c r="BI552" i="4"/>
  <c r="BI553" i="4"/>
  <c r="BI554" i="4"/>
  <c r="BI555" i="4"/>
  <c r="BI556" i="4"/>
  <c r="BI557" i="4"/>
  <c r="BI558" i="4"/>
  <c r="BJ550" i="4"/>
  <c r="BJ551" i="4"/>
  <c r="BJ552" i="4"/>
  <c r="BJ553" i="4"/>
  <c r="BJ554" i="4"/>
  <c r="BJ555" i="4"/>
  <c r="BJ556" i="4"/>
  <c r="BJ557" i="4"/>
  <c r="BJ558" i="4"/>
  <c r="BK550" i="4"/>
  <c r="BK551" i="4"/>
  <c r="BK552" i="4"/>
  <c r="BK553" i="4"/>
  <c r="BK554" i="4"/>
  <c r="BK555" i="4"/>
  <c r="BK556" i="4"/>
  <c r="BK557" i="4"/>
  <c r="BK558" i="4"/>
  <c r="BL550" i="4"/>
  <c r="BL551" i="4"/>
  <c r="BL552" i="4"/>
  <c r="BL553" i="4"/>
  <c r="BL554" i="4"/>
  <c r="BL555" i="4"/>
  <c r="BL556" i="4"/>
  <c r="BL557" i="4"/>
  <c r="BL558" i="4"/>
  <c r="BM550" i="4"/>
  <c r="BM551" i="4"/>
  <c r="BM552" i="4"/>
  <c r="BM553" i="4"/>
  <c r="BM554" i="4"/>
  <c r="BM555" i="4"/>
  <c r="BM556" i="4"/>
  <c r="BM557" i="4"/>
  <c r="BM558" i="4"/>
  <c r="C217" i="4"/>
  <c r="C218" i="4"/>
  <c r="C219" i="4"/>
  <c r="C595" i="4"/>
  <c r="C596" i="4"/>
  <c r="C597" i="4"/>
  <c r="BB568" i="4"/>
  <c r="BB569" i="4"/>
  <c r="BB570" i="4"/>
  <c r="BB571" i="4"/>
  <c r="BC568" i="4"/>
  <c r="BC569" i="4"/>
  <c r="BC570" i="4"/>
  <c r="BC571" i="4"/>
  <c r="BD568" i="4"/>
  <c r="BD569" i="4"/>
  <c r="BD570" i="4"/>
  <c r="BD571" i="4"/>
  <c r="BE568" i="4"/>
  <c r="BE569" i="4"/>
  <c r="BE570" i="4"/>
  <c r="BE571" i="4"/>
  <c r="BF568" i="4"/>
  <c r="BF569" i="4"/>
  <c r="BF570" i="4"/>
  <c r="BF571" i="4"/>
  <c r="BG568" i="4"/>
  <c r="BG569" i="4"/>
  <c r="BG570" i="4"/>
  <c r="BG571" i="4"/>
  <c r="BH568" i="4"/>
  <c r="BH569" i="4"/>
  <c r="BH570" i="4"/>
  <c r="BH571" i="4"/>
  <c r="BI568" i="4"/>
  <c r="BI569" i="4"/>
  <c r="BI570" i="4"/>
  <c r="BI571" i="4"/>
  <c r="BJ568" i="4"/>
  <c r="BJ569" i="4"/>
  <c r="BJ570" i="4"/>
  <c r="BJ571" i="4"/>
  <c r="BK568" i="4"/>
  <c r="BK569" i="4"/>
  <c r="BK570" i="4"/>
  <c r="BK571" i="4"/>
  <c r="BL568" i="4"/>
  <c r="BL569" i="4"/>
  <c r="BL570" i="4"/>
  <c r="BL571" i="4"/>
  <c r="BM568" i="4"/>
  <c r="BM569" i="4"/>
  <c r="BM570" i="4"/>
  <c r="BM571" i="4"/>
  <c r="C247" i="4"/>
  <c r="C248" i="4"/>
  <c r="C249" i="4"/>
  <c r="BB250" i="4"/>
  <c r="BC250" i="4"/>
  <c r="BD250" i="4"/>
  <c r="BE250" i="4"/>
  <c r="BF250" i="4"/>
  <c r="BG250" i="4"/>
  <c r="BH250" i="4"/>
  <c r="BI250" i="4"/>
  <c r="BJ250" i="4"/>
  <c r="BK250" i="4"/>
  <c r="BL250" i="4"/>
  <c r="BM250" i="4"/>
  <c r="BB251" i="4"/>
  <c r="BC251" i="4"/>
  <c r="BD251" i="4"/>
  <c r="BE251" i="4"/>
  <c r="BF251" i="4"/>
  <c r="BG251" i="4"/>
  <c r="BH251" i="4"/>
  <c r="BI251" i="4"/>
  <c r="BJ251" i="4"/>
  <c r="BK251" i="4"/>
  <c r="BL251" i="4"/>
  <c r="BM251" i="4"/>
  <c r="C601" i="4"/>
  <c r="C602" i="4"/>
  <c r="C603" i="4"/>
  <c r="BB561" i="4"/>
  <c r="BB562" i="4"/>
  <c r="BB563" i="4"/>
  <c r="BB564" i="4"/>
  <c r="BB565" i="4"/>
  <c r="C263" i="4"/>
  <c r="C264" i="4"/>
  <c r="C265" i="4"/>
  <c r="BC561" i="4"/>
  <c r="BC562" i="4"/>
  <c r="BC563" i="4"/>
  <c r="BC564" i="4"/>
  <c r="BC565" i="4"/>
  <c r="BD561" i="4"/>
  <c r="BD562" i="4"/>
  <c r="BD563" i="4"/>
  <c r="BD564" i="4"/>
  <c r="BD565" i="4"/>
  <c r="BE561" i="4"/>
  <c r="BE562" i="4"/>
  <c r="BE563" i="4"/>
  <c r="BE564" i="4"/>
  <c r="BE565" i="4"/>
  <c r="BF561" i="4"/>
  <c r="BF562" i="4"/>
  <c r="BF563" i="4"/>
  <c r="BF564" i="4"/>
  <c r="BF565" i="4"/>
  <c r="BG561" i="4"/>
  <c r="BG562" i="4"/>
  <c r="BG563" i="4"/>
  <c r="BG564" i="4"/>
  <c r="BG565" i="4"/>
  <c r="BH561" i="4"/>
  <c r="BH562" i="4"/>
  <c r="BH563" i="4"/>
  <c r="BH564" i="4"/>
  <c r="BH565" i="4"/>
  <c r="BI561" i="4"/>
  <c r="BI562" i="4"/>
  <c r="BI563" i="4"/>
  <c r="BI564" i="4"/>
  <c r="BI565" i="4"/>
  <c r="BJ561" i="4"/>
  <c r="BJ562" i="4"/>
  <c r="BJ563" i="4"/>
  <c r="BJ564" i="4"/>
  <c r="BJ565" i="4"/>
  <c r="BK561" i="4"/>
  <c r="BK562" i="4"/>
  <c r="BK563" i="4"/>
  <c r="BK564" i="4"/>
  <c r="BK565" i="4"/>
  <c r="BL561" i="4"/>
  <c r="BL562" i="4"/>
  <c r="BL563" i="4"/>
  <c r="BL564" i="4"/>
  <c r="BL565" i="4"/>
  <c r="BM561" i="4"/>
  <c r="BM562" i="4"/>
  <c r="BM563" i="4"/>
  <c r="BM564" i="4"/>
  <c r="BM565" i="4"/>
  <c r="AP543" i="4"/>
  <c r="AP544" i="4"/>
  <c r="AP545" i="4"/>
  <c r="AP546" i="4"/>
  <c r="AP547" i="4"/>
  <c r="AQ543" i="4"/>
  <c r="AQ544" i="4"/>
  <c r="AQ545" i="4"/>
  <c r="AQ546" i="4"/>
  <c r="AQ547" i="4"/>
  <c r="AR543" i="4"/>
  <c r="AR544" i="4"/>
  <c r="AR545" i="4"/>
  <c r="AR546" i="4"/>
  <c r="AR547" i="4"/>
  <c r="AS543" i="4"/>
  <c r="AS544" i="4"/>
  <c r="AS545" i="4"/>
  <c r="AS546" i="4"/>
  <c r="AS547" i="4"/>
  <c r="AT543" i="4"/>
  <c r="AT544" i="4"/>
  <c r="AT545" i="4"/>
  <c r="AT546" i="4"/>
  <c r="AT547" i="4"/>
  <c r="AU543" i="4"/>
  <c r="AU544" i="4"/>
  <c r="AU545" i="4"/>
  <c r="AU546" i="4"/>
  <c r="AU547" i="4"/>
  <c r="AV543" i="4"/>
  <c r="AV544" i="4"/>
  <c r="AV545" i="4"/>
  <c r="AV546" i="4"/>
  <c r="AV547" i="4"/>
  <c r="AW543" i="4"/>
  <c r="AW544" i="4"/>
  <c r="AW545" i="4"/>
  <c r="AW546" i="4"/>
  <c r="AW547" i="4"/>
  <c r="AX543" i="4"/>
  <c r="AX544" i="4"/>
  <c r="AX545" i="4"/>
  <c r="AX546" i="4"/>
  <c r="AX547" i="4"/>
  <c r="AY543" i="4"/>
  <c r="AY544" i="4"/>
  <c r="AY545" i="4"/>
  <c r="AY546" i="4"/>
  <c r="AY547" i="4"/>
  <c r="AZ543" i="4"/>
  <c r="AZ544" i="4"/>
  <c r="AZ545" i="4"/>
  <c r="AZ546" i="4"/>
  <c r="AZ547" i="4"/>
  <c r="BA543" i="4"/>
  <c r="BA544" i="4"/>
  <c r="BA545" i="4"/>
  <c r="BA546" i="4"/>
  <c r="BA547" i="4"/>
  <c r="AP550" i="4"/>
  <c r="AP551" i="4"/>
  <c r="AP552" i="4"/>
  <c r="AP553" i="4"/>
  <c r="AP554" i="4"/>
  <c r="AP555" i="4"/>
  <c r="AP556" i="4"/>
  <c r="AP557" i="4"/>
  <c r="AP558" i="4"/>
  <c r="AQ550" i="4"/>
  <c r="AQ551" i="4"/>
  <c r="AQ552" i="4"/>
  <c r="AQ553" i="4"/>
  <c r="AQ554" i="4"/>
  <c r="AQ555" i="4"/>
  <c r="AQ556" i="4"/>
  <c r="AQ557" i="4"/>
  <c r="AQ558" i="4"/>
  <c r="AR550" i="4"/>
  <c r="AR551" i="4"/>
  <c r="AR552" i="4"/>
  <c r="AR553" i="4"/>
  <c r="AR554" i="4"/>
  <c r="AR555" i="4"/>
  <c r="AR556" i="4"/>
  <c r="AR557" i="4"/>
  <c r="AR558" i="4"/>
  <c r="AS550" i="4"/>
  <c r="AS551" i="4"/>
  <c r="AS552" i="4"/>
  <c r="AS553" i="4"/>
  <c r="AS554" i="4"/>
  <c r="AS555" i="4"/>
  <c r="AS556" i="4"/>
  <c r="AS557" i="4"/>
  <c r="AS558" i="4"/>
  <c r="AT550" i="4"/>
  <c r="AT551" i="4"/>
  <c r="AT552" i="4"/>
  <c r="AT553" i="4"/>
  <c r="AT554" i="4"/>
  <c r="AT555" i="4"/>
  <c r="AT556" i="4"/>
  <c r="AT557" i="4"/>
  <c r="AT558" i="4"/>
  <c r="AU550" i="4"/>
  <c r="AU551" i="4"/>
  <c r="AU552" i="4"/>
  <c r="AU553" i="4"/>
  <c r="AU554" i="4"/>
  <c r="AU555" i="4"/>
  <c r="AU556" i="4"/>
  <c r="AU557" i="4"/>
  <c r="AU558" i="4"/>
  <c r="AV550" i="4"/>
  <c r="AV551" i="4"/>
  <c r="AV552" i="4"/>
  <c r="AV553" i="4"/>
  <c r="AV554" i="4"/>
  <c r="AV555" i="4"/>
  <c r="AV556" i="4"/>
  <c r="AV557" i="4"/>
  <c r="AV558" i="4"/>
  <c r="AW550" i="4"/>
  <c r="AW551" i="4"/>
  <c r="AW552" i="4"/>
  <c r="AW553" i="4"/>
  <c r="AW554" i="4"/>
  <c r="AW555" i="4"/>
  <c r="AW556" i="4"/>
  <c r="AW557" i="4"/>
  <c r="AW558" i="4"/>
  <c r="AX550" i="4"/>
  <c r="AX551" i="4"/>
  <c r="AX552" i="4"/>
  <c r="AX553" i="4"/>
  <c r="AX554" i="4"/>
  <c r="AX555" i="4"/>
  <c r="AX556" i="4"/>
  <c r="AX557" i="4"/>
  <c r="AX558" i="4"/>
  <c r="AY550" i="4"/>
  <c r="AY551" i="4"/>
  <c r="AY552" i="4"/>
  <c r="AY553" i="4"/>
  <c r="AY554" i="4"/>
  <c r="AY555" i="4"/>
  <c r="AY556" i="4"/>
  <c r="AY557" i="4"/>
  <c r="AY558" i="4"/>
  <c r="AZ550" i="4"/>
  <c r="AZ551" i="4"/>
  <c r="AZ552" i="4"/>
  <c r="AZ553" i="4"/>
  <c r="AZ554" i="4"/>
  <c r="AZ555" i="4"/>
  <c r="AZ556" i="4"/>
  <c r="AZ557" i="4"/>
  <c r="AZ558" i="4"/>
  <c r="BA550" i="4"/>
  <c r="BA551" i="4"/>
  <c r="BA552" i="4"/>
  <c r="BA553" i="4"/>
  <c r="BA554" i="4"/>
  <c r="BA555" i="4"/>
  <c r="BA556" i="4"/>
  <c r="BA557" i="4"/>
  <c r="BA558" i="4"/>
  <c r="AP568" i="4"/>
  <c r="AP569" i="4"/>
  <c r="AP570" i="4"/>
  <c r="AP571" i="4"/>
  <c r="AQ568" i="4"/>
  <c r="AQ569" i="4"/>
  <c r="AQ570" i="4"/>
  <c r="AQ571" i="4"/>
  <c r="AR568" i="4"/>
  <c r="AR569" i="4"/>
  <c r="AR570" i="4"/>
  <c r="AR571" i="4"/>
  <c r="AS568" i="4"/>
  <c r="AS569" i="4"/>
  <c r="AS570" i="4"/>
  <c r="AS571" i="4"/>
  <c r="AT568" i="4"/>
  <c r="AT569" i="4"/>
  <c r="AT570" i="4"/>
  <c r="AT571" i="4"/>
  <c r="AU568" i="4"/>
  <c r="AU569" i="4"/>
  <c r="AU570" i="4"/>
  <c r="AU571" i="4"/>
  <c r="AV568" i="4"/>
  <c r="AV569" i="4"/>
  <c r="AV570" i="4"/>
  <c r="AV571" i="4"/>
  <c r="AW568" i="4"/>
  <c r="AW569" i="4"/>
  <c r="AW570" i="4"/>
  <c r="AW571" i="4"/>
  <c r="AX568" i="4"/>
  <c r="AX569" i="4"/>
  <c r="AX570" i="4"/>
  <c r="AX571" i="4"/>
  <c r="AY568" i="4"/>
  <c r="AY569" i="4"/>
  <c r="AY570" i="4"/>
  <c r="AY571" i="4"/>
  <c r="AZ568" i="4"/>
  <c r="AZ569" i="4"/>
  <c r="AZ570" i="4"/>
  <c r="AZ571" i="4"/>
  <c r="BA568" i="4"/>
  <c r="BA569" i="4"/>
  <c r="BA570" i="4"/>
  <c r="BA571" i="4"/>
  <c r="AP250" i="4"/>
  <c r="AQ250" i="4"/>
  <c r="AR250" i="4"/>
  <c r="AS250" i="4"/>
  <c r="AT250" i="4"/>
  <c r="AU250" i="4"/>
  <c r="AV250" i="4"/>
  <c r="AW250" i="4"/>
  <c r="AX250" i="4"/>
  <c r="AY250" i="4"/>
  <c r="AZ250" i="4"/>
  <c r="BA250" i="4"/>
  <c r="AP251" i="4"/>
  <c r="AQ251" i="4"/>
  <c r="AR251" i="4"/>
  <c r="AS251" i="4"/>
  <c r="AT251" i="4"/>
  <c r="AU251" i="4"/>
  <c r="AV251" i="4"/>
  <c r="AW251" i="4"/>
  <c r="AX251" i="4"/>
  <c r="AY251" i="4"/>
  <c r="AZ251" i="4"/>
  <c r="BA251" i="4"/>
  <c r="AP561" i="4"/>
  <c r="AP562" i="4"/>
  <c r="AP563" i="4"/>
  <c r="AP564" i="4"/>
  <c r="AP565" i="4"/>
  <c r="AQ561" i="4"/>
  <c r="AQ562" i="4"/>
  <c r="AQ563" i="4"/>
  <c r="AQ564" i="4"/>
  <c r="AQ565" i="4"/>
  <c r="AR561" i="4"/>
  <c r="AR562" i="4"/>
  <c r="AR563" i="4"/>
  <c r="AR564" i="4"/>
  <c r="AR565" i="4"/>
  <c r="AS561" i="4"/>
  <c r="AS562" i="4"/>
  <c r="AS563" i="4"/>
  <c r="AS564" i="4"/>
  <c r="AS565" i="4"/>
  <c r="AT561" i="4"/>
  <c r="AT562" i="4"/>
  <c r="AT563" i="4"/>
  <c r="AT564" i="4"/>
  <c r="AT565" i="4"/>
  <c r="AU561" i="4"/>
  <c r="AU562" i="4"/>
  <c r="AU563" i="4"/>
  <c r="AU564" i="4"/>
  <c r="AU565" i="4"/>
  <c r="AV561" i="4"/>
  <c r="AV562" i="4"/>
  <c r="AV563" i="4"/>
  <c r="AV564" i="4"/>
  <c r="AV565" i="4"/>
  <c r="AW561" i="4"/>
  <c r="AW562" i="4"/>
  <c r="AW563" i="4"/>
  <c r="AW564" i="4"/>
  <c r="AW565" i="4"/>
  <c r="AX561" i="4"/>
  <c r="AX562" i="4"/>
  <c r="AX563" i="4"/>
  <c r="AX564" i="4"/>
  <c r="AX565" i="4"/>
  <c r="AY561" i="4"/>
  <c r="AY562" i="4"/>
  <c r="AY563" i="4"/>
  <c r="AY564" i="4"/>
  <c r="AY565" i="4"/>
  <c r="AZ561" i="4"/>
  <c r="AZ562" i="4"/>
  <c r="AZ563" i="4"/>
  <c r="AZ564" i="4"/>
  <c r="AZ565" i="4"/>
  <c r="BA561" i="4"/>
  <c r="BA562" i="4"/>
  <c r="BA563" i="4"/>
  <c r="BA564" i="4"/>
  <c r="BA565" i="4"/>
  <c r="AD543" i="4"/>
  <c r="AD544" i="4"/>
  <c r="AD545" i="4"/>
  <c r="AD546" i="4"/>
  <c r="AD547" i="4"/>
  <c r="AE543" i="4"/>
  <c r="AE544" i="4"/>
  <c r="AE545" i="4"/>
  <c r="AE546" i="4"/>
  <c r="AE547" i="4"/>
  <c r="AF543" i="4"/>
  <c r="AF544" i="4"/>
  <c r="AF545" i="4"/>
  <c r="AF546" i="4"/>
  <c r="AF547" i="4"/>
  <c r="AG543" i="4"/>
  <c r="AG544" i="4"/>
  <c r="AG545" i="4"/>
  <c r="AG546" i="4"/>
  <c r="AG547" i="4"/>
  <c r="AH543" i="4"/>
  <c r="AH544" i="4"/>
  <c r="AH545" i="4"/>
  <c r="AH546" i="4"/>
  <c r="AH547" i="4"/>
  <c r="AI543" i="4"/>
  <c r="AI544" i="4"/>
  <c r="AI545" i="4"/>
  <c r="AI546" i="4"/>
  <c r="AI547" i="4"/>
  <c r="AJ543" i="4"/>
  <c r="AJ544" i="4"/>
  <c r="AJ545" i="4"/>
  <c r="AJ546" i="4"/>
  <c r="AJ547" i="4"/>
  <c r="AK543" i="4"/>
  <c r="AK544" i="4"/>
  <c r="AK545" i="4"/>
  <c r="AK546" i="4"/>
  <c r="AK547" i="4"/>
  <c r="AL543" i="4"/>
  <c r="AL544" i="4"/>
  <c r="AL545" i="4"/>
  <c r="AL546" i="4"/>
  <c r="AL547" i="4"/>
  <c r="AM543" i="4"/>
  <c r="AM544" i="4"/>
  <c r="AM545" i="4"/>
  <c r="AM546" i="4"/>
  <c r="AM547" i="4"/>
  <c r="AN543" i="4"/>
  <c r="AN544" i="4"/>
  <c r="AN545" i="4"/>
  <c r="AN546" i="4"/>
  <c r="AN547" i="4"/>
  <c r="AO543" i="4"/>
  <c r="AO544" i="4"/>
  <c r="AO545" i="4"/>
  <c r="AO546" i="4"/>
  <c r="AO547" i="4"/>
  <c r="AD550" i="4"/>
  <c r="AD551" i="4"/>
  <c r="AD552" i="4"/>
  <c r="AD553" i="4"/>
  <c r="AD554" i="4"/>
  <c r="AD555" i="4"/>
  <c r="AD556" i="4"/>
  <c r="AD557" i="4"/>
  <c r="AD558" i="4"/>
  <c r="AE550" i="4"/>
  <c r="AE551" i="4"/>
  <c r="AE552" i="4"/>
  <c r="AE553" i="4"/>
  <c r="AE554" i="4"/>
  <c r="AE555" i="4"/>
  <c r="AE556" i="4"/>
  <c r="AE557" i="4"/>
  <c r="AE558" i="4"/>
  <c r="AF550" i="4"/>
  <c r="AF551" i="4"/>
  <c r="AF552" i="4"/>
  <c r="AF553" i="4"/>
  <c r="AF554" i="4"/>
  <c r="AF555" i="4"/>
  <c r="AF556" i="4"/>
  <c r="AF557" i="4"/>
  <c r="AF558" i="4"/>
  <c r="AG550" i="4"/>
  <c r="AG551" i="4"/>
  <c r="AG552" i="4"/>
  <c r="AG553" i="4"/>
  <c r="AG554" i="4"/>
  <c r="AG555" i="4"/>
  <c r="AG556" i="4"/>
  <c r="AG557" i="4"/>
  <c r="AG558" i="4"/>
  <c r="AH550" i="4"/>
  <c r="AH551" i="4"/>
  <c r="AH552" i="4"/>
  <c r="AH553" i="4"/>
  <c r="AH554" i="4"/>
  <c r="AH555" i="4"/>
  <c r="AH556" i="4"/>
  <c r="AH557" i="4"/>
  <c r="AH558" i="4"/>
  <c r="AI550" i="4"/>
  <c r="AI551" i="4"/>
  <c r="AI552" i="4"/>
  <c r="AI553" i="4"/>
  <c r="AI554" i="4"/>
  <c r="AI555" i="4"/>
  <c r="AI556" i="4"/>
  <c r="AI557" i="4"/>
  <c r="AI558" i="4"/>
  <c r="AJ550" i="4"/>
  <c r="AJ551" i="4"/>
  <c r="AJ552" i="4"/>
  <c r="AJ553" i="4"/>
  <c r="AJ554" i="4"/>
  <c r="AJ555" i="4"/>
  <c r="AJ556" i="4"/>
  <c r="AJ557" i="4"/>
  <c r="AJ558" i="4"/>
  <c r="AK550" i="4"/>
  <c r="AK551" i="4"/>
  <c r="AK552" i="4"/>
  <c r="AK553" i="4"/>
  <c r="AK554" i="4"/>
  <c r="AK555" i="4"/>
  <c r="AK556" i="4"/>
  <c r="AK557" i="4"/>
  <c r="AK558" i="4"/>
  <c r="AL550" i="4"/>
  <c r="AL551" i="4"/>
  <c r="AL552" i="4"/>
  <c r="AL553" i="4"/>
  <c r="AL554" i="4"/>
  <c r="AL555" i="4"/>
  <c r="AL556" i="4"/>
  <c r="AL557" i="4"/>
  <c r="AL558" i="4"/>
  <c r="AM550" i="4"/>
  <c r="AM551" i="4"/>
  <c r="AM552" i="4"/>
  <c r="AM553" i="4"/>
  <c r="AM554" i="4"/>
  <c r="AM555" i="4"/>
  <c r="AM556" i="4"/>
  <c r="AM557" i="4"/>
  <c r="AM558" i="4"/>
  <c r="AN550" i="4"/>
  <c r="AN551" i="4"/>
  <c r="AN552" i="4"/>
  <c r="AN553" i="4"/>
  <c r="AN554" i="4"/>
  <c r="AN555" i="4"/>
  <c r="AN556" i="4"/>
  <c r="AN557" i="4"/>
  <c r="AN558" i="4"/>
  <c r="AO550" i="4"/>
  <c r="AO551" i="4"/>
  <c r="AO552" i="4"/>
  <c r="AO553" i="4"/>
  <c r="AO554" i="4"/>
  <c r="AO555" i="4"/>
  <c r="AO556" i="4"/>
  <c r="AO557" i="4"/>
  <c r="AO558" i="4"/>
  <c r="AD568" i="4"/>
  <c r="AD569" i="4"/>
  <c r="AD570" i="4"/>
  <c r="AD571" i="4"/>
  <c r="AE568" i="4"/>
  <c r="AE569" i="4"/>
  <c r="AE570" i="4"/>
  <c r="AE571" i="4"/>
  <c r="AF568" i="4"/>
  <c r="AF569" i="4"/>
  <c r="AF570" i="4"/>
  <c r="AF571" i="4"/>
  <c r="AG568" i="4"/>
  <c r="AG569" i="4"/>
  <c r="AG570" i="4"/>
  <c r="AG571" i="4"/>
  <c r="AH568" i="4"/>
  <c r="AH569" i="4"/>
  <c r="AH570" i="4"/>
  <c r="AH571" i="4"/>
  <c r="AI568" i="4"/>
  <c r="AI569" i="4"/>
  <c r="AI570" i="4"/>
  <c r="AI571" i="4"/>
  <c r="AJ568" i="4"/>
  <c r="AJ569" i="4"/>
  <c r="AJ570" i="4"/>
  <c r="AJ571" i="4"/>
  <c r="AK568" i="4"/>
  <c r="AK569" i="4"/>
  <c r="AK570" i="4"/>
  <c r="AK571" i="4"/>
  <c r="AL568" i="4"/>
  <c r="AL569" i="4"/>
  <c r="AL570" i="4"/>
  <c r="AL571" i="4"/>
  <c r="AM568" i="4"/>
  <c r="AM569" i="4"/>
  <c r="AM570" i="4"/>
  <c r="AM571" i="4"/>
  <c r="AN568" i="4"/>
  <c r="AN569" i="4"/>
  <c r="AN570" i="4"/>
  <c r="AN571" i="4"/>
  <c r="AO568" i="4"/>
  <c r="AO569" i="4"/>
  <c r="AO570" i="4"/>
  <c r="AO571" i="4"/>
  <c r="AD250" i="4"/>
  <c r="AE250" i="4"/>
  <c r="AF250" i="4"/>
  <c r="AG250" i="4"/>
  <c r="AH250" i="4"/>
  <c r="AI250" i="4"/>
  <c r="AJ250" i="4"/>
  <c r="AK250" i="4"/>
  <c r="AL250" i="4"/>
  <c r="AM250" i="4"/>
  <c r="AN250" i="4"/>
  <c r="AO250" i="4"/>
  <c r="AD251" i="4"/>
  <c r="AE251" i="4"/>
  <c r="AF251" i="4"/>
  <c r="AG251" i="4"/>
  <c r="AH251" i="4"/>
  <c r="AI251" i="4"/>
  <c r="AJ251" i="4"/>
  <c r="AK251" i="4"/>
  <c r="AL251" i="4"/>
  <c r="AM251" i="4"/>
  <c r="AN251" i="4"/>
  <c r="AO251" i="4"/>
  <c r="AD561" i="4"/>
  <c r="AD562" i="4"/>
  <c r="AD563" i="4"/>
  <c r="AD564" i="4"/>
  <c r="AD565" i="4"/>
  <c r="AE561" i="4"/>
  <c r="AE562" i="4"/>
  <c r="AE563" i="4"/>
  <c r="AE564" i="4"/>
  <c r="AE565" i="4"/>
  <c r="AF561" i="4"/>
  <c r="AF562" i="4"/>
  <c r="AF563" i="4"/>
  <c r="AF564" i="4"/>
  <c r="AF565" i="4"/>
  <c r="AG561" i="4"/>
  <c r="AG562" i="4"/>
  <c r="AG563" i="4"/>
  <c r="AG564" i="4"/>
  <c r="AG565" i="4"/>
  <c r="AH561" i="4"/>
  <c r="AH562" i="4"/>
  <c r="AH563" i="4"/>
  <c r="AH564" i="4"/>
  <c r="AH565" i="4"/>
  <c r="AI561" i="4"/>
  <c r="AI562" i="4"/>
  <c r="AI563" i="4"/>
  <c r="AI564" i="4"/>
  <c r="AI565" i="4"/>
  <c r="AJ561" i="4"/>
  <c r="AJ562" i="4"/>
  <c r="AJ563" i="4"/>
  <c r="AJ564" i="4"/>
  <c r="AJ565" i="4"/>
  <c r="AK561" i="4"/>
  <c r="AK562" i="4"/>
  <c r="AK563" i="4"/>
  <c r="AK564" i="4"/>
  <c r="AK565" i="4"/>
  <c r="AL561" i="4"/>
  <c r="AL562" i="4"/>
  <c r="AL563" i="4"/>
  <c r="AL564" i="4"/>
  <c r="AL565" i="4"/>
  <c r="AM561" i="4"/>
  <c r="AM562" i="4"/>
  <c r="AM563" i="4"/>
  <c r="AM564" i="4"/>
  <c r="AM565" i="4"/>
  <c r="AN561" i="4"/>
  <c r="AN562" i="4"/>
  <c r="AN563" i="4"/>
  <c r="AN564" i="4"/>
  <c r="AN565" i="4"/>
  <c r="AO561" i="4"/>
  <c r="AO562" i="4"/>
  <c r="AO563" i="4"/>
  <c r="AO564" i="4"/>
  <c r="AO565" i="4"/>
  <c r="R543" i="4"/>
  <c r="R544" i="4"/>
  <c r="R545" i="4"/>
  <c r="R546" i="4"/>
  <c r="R547" i="4"/>
  <c r="S543" i="4"/>
  <c r="S544" i="4"/>
  <c r="S545" i="4"/>
  <c r="S546" i="4"/>
  <c r="S547" i="4"/>
  <c r="T543" i="4"/>
  <c r="T544" i="4"/>
  <c r="T545" i="4"/>
  <c r="T546" i="4"/>
  <c r="T547" i="4"/>
  <c r="U543" i="4"/>
  <c r="U544" i="4"/>
  <c r="U545" i="4"/>
  <c r="U546" i="4"/>
  <c r="U547" i="4"/>
  <c r="V543" i="4"/>
  <c r="V544" i="4"/>
  <c r="V545" i="4"/>
  <c r="V546" i="4"/>
  <c r="V547" i="4"/>
  <c r="W543" i="4"/>
  <c r="W544" i="4"/>
  <c r="W545" i="4"/>
  <c r="W546" i="4"/>
  <c r="W547" i="4"/>
  <c r="X543" i="4"/>
  <c r="X544" i="4"/>
  <c r="X545" i="4"/>
  <c r="X546" i="4"/>
  <c r="X547" i="4"/>
  <c r="Y543" i="4"/>
  <c r="Y544" i="4"/>
  <c r="Y545" i="4"/>
  <c r="Y546" i="4"/>
  <c r="Y547" i="4"/>
  <c r="Z543" i="4"/>
  <c r="Z544" i="4"/>
  <c r="Z545" i="4"/>
  <c r="Z546" i="4"/>
  <c r="Z547" i="4"/>
  <c r="AA543" i="4"/>
  <c r="AA544" i="4"/>
  <c r="AA545" i="4"/>
  <c r="AA546" i="4"/>
  <c r="AA547" i="4"/>
  <c r="AB543" i="4"/>
  <c r="AB544" i="4"/>
  <c r="AB545" i="4"/>
  <c r="AB546" i="4"/>
  <c r="AB547" i="4"/>
  <c r="AC543" i="4"/>
  <c r="AC544" i="4"/>
  <c r="AC545" i="4"/>
  <c r="AC546" i="4"/>
  <c r="AC547" i="4"/>
  <c r="R550" i="4"/>
  <c r="R551" i="4"/>
  <c r="R552" i="4"/>
  <c r="R553" i="4"/>
  <c r="R554" i="4"/>
  <c r="R555" i="4"/>
  <c r="R556" i="4"/>
  <c r="R557" i="4"/>
  <c r="R558" i="4"/>
  <c r="S550" i="4"/>
  <c r="S551" i="4"/>
  <c r="S552" i="4"/>
  <c r="S553" i="4"/>
  <c r="S554" i="4"/>
  <c r="S555" i="4"/>
  <c r="S556" i="4"/>
  <c r="S557" i="4"/>
  <c r="S558" i="4"/>
  <c r="T550" i="4"/>
  <c r="T551" i="4"/>
  <c r="T552" i="4"/>
  <c r="T553" i="4"/>
  <c r="T554" i="4"/>
  <c r="T555" i="4"/>
  <c r="T556" i="4"/>
  <c r="T557" i="4"/>
  <c r="T558" i="4"/>
  <c r="U550" i="4"/>
  <c r="U551" i="4"/>
  <c r="U552" i="4"/>
  <c r="U553" i="4"/>
  <c r="U554" i="4"/>
  <c r="U555" i="4"/>
  <c r="U556" i="4"/>
  <c r="U557" i="4"/>
  <c r="U558" i="4"/>
  <c r="V550" i="4"/>
  <c r="V551" i="4"/>
  <c r="V552" i="4"/>
  <c r="V553" i="4"/>
  <c r="V554" i="4"/>
  <c r="V555" i="4"/>
  <c r="V556" i="4"/>
  <c r="V557" i="4"/>
  <c r="V558" i="4"/>
  <c r="W550" i="4"/>
  <c r="W551" i="4"/>
  <c r="W552" i="4"/>
  <c r="W553" i="4"/>
  <c r="W554" i="4"/>
  <c r="W555" i="4"/>
  <c r="W556" i="4"/>
  <c r="W557" i="4"/>
  <c r="W558" i="4"/>
  <c r="X550" i="4"/>
  <c r="X551" i="4"/>
  <c r="X552" i="4"/>
  <c r="X553" i="4"/>
  <c r="X554" i="4"/>
  <c r="X555" i="4"/>
  <c r="X556" i="4"/>
  <c r="X557" i="4"/>
  <c r="X558" i="4"/>
  <c r="Y550" i="4"/>
  <c r="Y551" i="4"/>
  <c r="Y552" i="4"/>
  <c r="Y553" i="4"/>
  <c r="Y554" i="4"/>
  <c r="Y555" i="4"/>
  <c r="Y556" i="4"/>
  <c r="Y557" i="4"/>
  <c r="Y558" i="4"/>
  <c r="Z550" i="4"/>
  <c r="Z551" i="4"/>
  <c r="Z552" i="4"/>
  <c r="Z553" i="4"/>
  <c r="Z554" i="4"/>
  <c r="Z555" i="4"/>
  <c r="Z556" i="4"/>
  <c r="Z557" i="4"/>
  <c r="Z558" i="4"/>
  <c r="AA550" i="4"/>
  <c r="AA551" i="4"/>
  <c r="AA552" i="4"/>
  <c r="AA553" i="4"/>
  <c r="AA554" i="4"/>
  <c r="AA555" i="4"/>
  <c r="AA556" i="4"/>
  <c r="AA557" i="4"/>
  <c r="AA558" i="4"/>
  <c r="AB550" i="4"/>
  <c r="AB551" i="4"/>
  <c r="AB552" i="4"/>
  <c r="AB553" i="4"/>
  <c r="AB554" i="4"/>
  <c r="AB555" i="4"/>
  <c r="AB556" i="4"/>
  <c r="AB557" i="4"/>
  <c r="AB558" i="4"/>
  <c r="AC550" i="4"/>
  <c r="AC551" i="4"/>
  <c r="AC552" i="4"/>
  <c r="AC553" i="4"/>
  <c r="AC554" i="4"/>
  <c r="AC555" i="4"/>
  <c r="AC556" i="4"/>
  <c r="AC557" i="4"/>
  <c r="AC558" i="4"/>
  <c r="R568" i="4"/>
  <c r="R569" i="4"/>
  <c r="R570" i="4"/>
  <c r="R571" i="4"/>
  <c r="S568" i="4"/>
  <c r="S569" i="4"/>
  <c r="S570" i="4"/>
  <c r="S571" i="4"/>
  <c r="T568" i="4"/>
  <c r="T569" i="4"/>
  <c r="T570" i="4"/>
  <c r="T571" i="4"/>
  <c r="U568" i="4"/>
  <c r="U569" i="4"/>
  <c r="U570" i="4"/>
  <c r="U571" i="4"/>
  <c r="V568" i="4"/>
  <c r="V569" i="4"/>
  <c r="V570" i="4"/>
  <c r="V571" i="4"/>
  <c r="W568" i="4"/>
  <c r="W569" i="4"/>
  <c r="W570" i="4"/>
  <c r="W571" i="4"/>
  <c r="X568" i="4"/>
  <c r="X569" i="4"/>
  <c r="X570" i="4"/>
  <c r="X571" i="4"/>
  <c r="Y568" i="4"/>
  <c r="Y569" i="4"/>
  <c r="Y570" i="4"/>
  <c r="Y571" i="4"/>
  <c r="Z568" i="4"/>
  <c r="Z569" i="4"/>
  <c r="Z570" i="4"/>
  <c r="Z571" i="4"/>
  <c r="AA568" i="4"/>
  <c r="AA569" i="4"/>
  <c r="AA570" i="4"/>
  <c r="AA571" i="4"/>
  <c r="AB568" i="4"/>
  <c r="AB569" i="4"/>
  <c r="AB570" i="4"/>
  <c r="AB571" i="4"/>
  <c r="AC568" i="4"/>
  <c r="AC569" i="4"/>
  <c r="AC570" i="4"/>
  <c r="AC571" i="4"/>
  <c r="R250" i="4"/>
  <c r="S250" i="4"/>
  <c r="T250" i="4"/>
  <c r="U250" i="4"/>
  <c r="V250" i="4"/>
  <c r="W250" i="4"/>
  <c r="X250" i="4"/>
  <c r="Y250" i="4"/>
  <c r="Z250" i="4"/>
  <c r="AA250" i="4"/>
  <c r="AB250" i="4"/>
  <c r="AC250" i="4"/>
  <c r="R251" i="4"/>
  <c r="S251" i="4"/>
  <c r="T251" i="4"/>
  <c r="U251" i="4"/>
  <c r="V251" i="4"/>
  <c r="W251" i="4"/>
  <c r="X251" i="4"/>
  <c r="Y251" i="4"/>
  <c r="Z251" i="4"/>
  <c r="AA251" i="4"/>
  <c r="AB251" i="4"/>
  <c r="AC251" i="4"/>
  <c r="R561" i="4"/>
  <c r="R562" i="4"/>
  <c r="R563" i="4"/>
  <c r="R564" i="4"/>
  <c r="R565" i="4"/>
  <c r="S561" i="4"/>
  <c r="S562" i="4"/>
  <c r="S563" i="4"/>
  <c r="S564" i="4"/>
  <c r="S565" i="4"/>
  <c r="T561" i="4"/>
  <c r="T562" i="4"/>
  <c r="T563" i="4"/>
  <c r="T564" i="4"/>
  <c r="T565" i="4"/>
  <c r="U561" i="4"/>
  <c r="U562" i="4"/>
  <c r="U563" i="4"/>
  <c r="U564" i="4"/>
  <c r="U565" i="4"/>
  <c r="V561" i="4"/>
  <c r="V562" i="4"/>
  <c r="V563" i="4"/>
  <c r="V564" i="4"/>
  <c r="V565" i="4"/>
  <c r="W561" i="4"/>
  <c r="W562" i="4"/>
  <c r="W563" i="4"/>
  <c r="W564" i="4"/>
  <c r="W565" i="4"/>
  <c r="X561" i="4"/>
  <c r="X562" i="4"/>
  <c r="X563" i="4"/>
  <c r="X564" i="4"/>
  <c r="X565" i="4"/>
  <c r="Y561" i="4"/>
  <c r="Y562" i="4"/>
  <c r="Y563" i="4"/>
  <c r="Y564" i="4"/>
  <c r="Y565" i="4"/>
  <c r="Z561" i="4"/>
  <c r="Z562" i="4"/>
  <c r="Z563" i="4"/>
  <c r="Z564" i="4"/>
  <c r="Z565" i="4"/>
  <c r="AA561" i="4"/>
  <c r="AA562" i="4"/>
  <c r="AA563" i="4"/>
  <c r="AA564" i="4"/>
  <c r="AA565" i="4"/>
  <c r="AB561" i="4"/>
  <c r="AB562" i="4"/>
  <c r="AB563" i="4"/>
  <c r="AB564" i="4"/>
  <c r="AB565" i="4"/>
  <c r="AC561" i="4"/>
  <c r="AC562" i="4"/>
  <c r="AC563" i="4"/>
  <c r="AC564" i="4"/>
  <c r="AC565" i="4"/>
  <c r="C24" i="19"/>
  <c r="C28" i="19"/>
  <c r="C40" i="19"/>
  <c r="C48" i="19"/>
  <c r="C52" i="19"/>
  <c r="D24" i="19"/>
  <c r="D28" i="19"/>
  <c r="D40" i="19"/>
  <c r="D48" i="19"/>
  <c r="D52" i="19"/>
  <c r="E28" i="19"/>
  <c r="F28" i="19"/>
  <c r="G28" i="19"/>
  <c r="H28" i="19"/>
  <c r="I28" i="19"/>
  <c r="J28" i="19"/>
  <c r="K28" i="19"/>
  <c r="L28" i="19"/>
  <c r="M28" i="19"/>
  <c r="N28" i="19"/>
  <c r="F543" i="4"/>
  <c r="F544" i="4"/>
  <c r="F545" i="4"/>
  <c r="F546" i="4"/>
  <c r="F547" i="4"/>
  <c r="G543" i="4"/>
  <c r="G544" i="4"/>
  <c r="G545" i="4"/>
  <c r="G546" i="4"/>
  <c r="G547" i="4"/>
  <c r="H543" i="4"/>
  <c r="H544" i="4"/>
  <c r="H545" i="4"/>
  <c r="H546" i="4"/>
  <c r="H547" i="4"/>
  <c r="I543" i="4"/>
  <c r="I544" i="4"/>
  <c r="I545" i="4"/>
  <c r="I546" i="4"/>
  <c r="I547" i="4"/>
  <c r="J543" i="4"/>
  <c r="J544" i="4"/>
  <c r="J545" i="4"/>
  <c r="J546" i="4"/>
  <c r="J547" i="4"/>
  <c r="K543" i="4"/>
  <c r="K544" i="4"/>
  <c r="K545" i="4"/>
  <c r="K546" i="4"/>
  <c r="K547" i="4"/>
  <c r="L543" i="4"/>
  <c r="L544" i="4"/>
  <c r="L545" i="4"/>
  <c r="L546" i="4"/>
  <c r="L547" i="4"/>
  <c r="M543" i="4"/>
  <c r="M544" i="4"/>
  <c r="M545" i="4"/>
  <c r="M546" i="4"/>
  <c r="M547" i="4"/>
  <c r="N543" i="4"/>
  <c r="N544" i="4"/>
  <c r="N545" i="4"/>
  <c r="N546" i="4"/>
  <c r="N547" i="4"/>
  <c r="O543" i="4"/>
  <c r="O544" i="4"/>
  <c r="O545" i="4"/>
  <c r="O546" i="4"/>
  <c r="O547" i="4"/>
  <c r="P543" i="4"/>
  <c r="P544" i="4"/>
  <c r="P545" i="4"/>
  <c r="P546" i="4"/>
  <c r="P547" i="4"/>
  <c r="Q543" i="4"/>
  <c r="Q544" i="4"/>
  <c r="Q545" i="4"/>
  <c r="Q546" i="4"/>
  <c r="Q547" i="4"/>
  <c r="F550" i="4"/>
  <c r="F551" i="4"/>
  <c r="F552" i="4"/>
  <c r="F553" i="4"/>
  <c r="F554" i="4"/>
  <c r="F555" i="4"/>
  <c r="F556" i="4"/>
  <c r="F557" i="4"/>
  <c r="F558" i="4"/>
  <c r="G550" i="4"/>
  <c r="G551" i="4"/>
  <c r="G552" i="4"/>
  <c r="G553" i="4"/>
  <c r="G554" i="4"/>
  <c r="G555" i="4"/>
  <c r="G556" i="4"/>
  <c r="G557" i="4"/>
  <c r="G558" i="4"/>
  <c r="H550" i="4"/>
  <c r="H551" i="4"/>
  <c r="H552" i="4"/>
  <c r="H553" i="4"/>
  <c r="H554" i="4"/>
  <c r="H555" i="4"/>
  <c r="H556" i="4"/>
  <c r="H557" i="4"/>
  <c r="H558" i="4"/>
  <c r="I550" i="4"/>
  <c r="I551" i="4"/>
  <c r="I552" i="4"/>
  <c r="I553" i="4"/>
  <c r="I554" i="4"/>
  <c r="I555" i="4"/>
  <c r="I556" i="4"/>
  <c r="I557" i="4"/>
  <c r="I558" i="4"/>
  <c r="J550" i="4"/>
  <c r="J551" i="4"/>
  <c r="J552" i="4"/>
  <c r="J553" i="4"/>
  <c r="J554" i="4"/>
  <c r="J555" i="4"/>
  <c r="J556" i="4"/>
  <c r="J557" i="4"/>
  <c r="J558" i="4"/>
  <c r="K550" i="4"/>
  <c r="K551" i="4"/>
  <c r="K552" i="4"/>
  <c r="K553" i="4"/>
  <c r="K554" i="4"/>
  <c r="K555" i="4"/>
  <c r="K556" i="4"/>
  <c r="K557" i="4"/>
  <c r="K558" i="4"/>
  <c r="L550" i="4"/>
  <c r="L551" i="4"/>
  <c r="L552" i="4"/>
  <c r="L553" i="4"/>
  <c r="L554" i="4"/>
  <c r="L555" i="4"/>
  <c r="L556" i="4"/>
  <c r="L557" i="4"/>
  <c r="L558" i="4"/>
  <c r="M550" i="4"/>
  <c r="M551" i="4"/>
  <c r="M552" i="4"/>
  <c r="M553" i="4"/>
  <c r="M554" i="4"/>
  <c r="M555" i="4"/>
  <c r="M556" i="4"/>
  <c r="M557" i="4"/>
  <c r="M558" i="4"/>
  <c r="N550" i="4"/>
  <c r="N551" i="4"/>
  <c r="N552" i="4"/>
  <c r="N553" i="4"/>
  <c r="N554" i="4"/>
  <c r="N555" i="4"/>
  <c r="N556" i="4"/>
  <c r="N557" i="4"/>
  <c r="N558" i="4"/>
  <c r="O550" i="4"/>
  <c r="O551" i="4"/>
  <c r="O552" i="4"/>
  <c r="O553" i="4"/>
  <c r="O554" i="4"/>
  <c r="O555" i="4"/>
  <c r="O556" i="4"/>
  <c r="O557" i="4"/>
  <c r="O558" i="4"/>
  <c r="P550" i="4"/>
  <c r="P551" i="4"/>
  <c r="P552" i="4"/>
  <c r="P553" i="4"/>
  <c r="P554" i="4"/>
  <c r="P555" i="4"/>
  <c r="P556" i="4"/>
  <c r="P557" i="4"/>
  <c r="P558" i="4"/>
  <c r="Q550" i="4"/>
  <c r="Q551" i="4"/>
  <c r="Q552" i="4"/>
  <c r="Q553" i="4"/>
  <c r="Q554" i="4"/>
  <c r="Q555" i="4"/>
  <c r="Q556" i="4"/>
  <c r="Q557" i="4"/>
  <c r="Q558" i="4"/>
  <c r="F568" i="4"/>
  <c r="F569" i="4"/>
  <c r="F570" i="4"/>
  <c r="F571" i="4"/>
  <c r="G568" i="4"/>
  <c r="G569" i="4"/>
  <c r="G570" i="4"/>
  <c r="G571" i="4"/>
  <c r="H568" i="4"/>
  <c r="H569" i="4"/>
  <c r="H570" i="4"/>
  <c r="H571" i="4"/>
  <c r="I568" i="4"/>
  <c r="I569" i="4"/>
  <c r="I570" i="4"/>
  <c r="I571" i="4"/>
  <c r="J568" i="4"/>
  <c r="J569" i="4"/>
  <c r="J570" i="4"/>
  <c r="J571" i="4"/>
  <c r="K568" i="4"/>
  <c r="K569" i="4"/>
  <c r="K570" i="4"/>
  <c r="K571" i="4"/>
  <c r="L568" i="4"/>
  <c r="L569" i="4"/>
  <c r="L570" i="4"/>
  <c r="L571" i="4"/>
  <c r="M568" i="4"/>
  <c r="M569" i="4"/>
  <c r="M570" i="4"/>
  <c r="M571" i="4"/>
  <c r="N568" i="4"/>
  <c r="N569" i="4"/>
  <c r="N570" i="4"/>
  <c r="N571" i="4"/>
  <c r="O568" i="4"/>
  <c r="O569" i="4"/>
  <c r="O570" i="4"/>
  <c r="O571" i="4"/>
  <c r="P568" i="4"/>
  <c r="P569" i="4"/>
  <c r="P570" i="4"/>
  <c r="P571" i="4"/>
  <c r="Q568" i="4"/>
  <c r="Q569" i="4"/>
  <c r="Q570" i="4"/>
  <c r="Q571" i="4"/>
  <c r="L250" i="4"/>
  <c r="M250" i="4"/>
  <c r="N250" i="4"/>
  <c r="O250" i="4"/>
  <c r="P250" i="4"/>
  <c r="Q250" i="4"/>
  <c r="BO250" i="4"/>
  <c r="B166" i="21" s="1"/>
  <c r="BP250" i="4"/>
  <c r="C166" i="21" s="1"/>
  <c r="L251" i="4"/>
  <c r="M251" i="4"/>
  <c r="N251" i="4"/>
  <c r="O251" i="4"/>
  <c r="P251" i="4"/>
  <c r="Q251" i="4"/>
  <c r="BO251" i="4"/>
  <c r="B167" i="21" s="1"/>
  <c r="BP251" i="4"/>
  <c r="C167" i="21" s="1"/>
  <c r="F561" i="4"/>
  <c r="F562" i="4"/>
  <c r="F563" i="4"/>
  <c r="F564" i="4"/>
  <c r="F565" i="4"/>
  <c r="G561" i="4"/>
  <c r="G562" i="4"/>
  <c r="G563" i="4"/>
  <c r="G564" i="4"/>
  <c r="G565" i="4"/>
  <c r="H561" i="4"/>
  <c r="H562" i="4"/>
  <c r="H563" i="4"/>
  <c r="H564" i="4"/>
  <c r="H565" i="4"/>
  <c r="I561" i="4"/>
  <c r="I562" i="4"/>
  <c r="I563" i="4"/>
  <c r="I564" i="4"/>
  <c r="I565" i="4"/>
  <c r="J561" i="4"/>
  <c r="J562" i="4"/>
  <c r="J563" i="4"/>
  <c r="J564" i="4"/>
  <c r="J565" i="4"/>
  <c r="K561" i="4"/>
  <c r="K562" i="4"/>
  <c r="K563" i="4"/>
  <c r="K564" i="4"/>
  <c r="K565" i="4"/>
  <c r="L561" i="4"/>
  <c r="L562" i="4"/>
  <c r="L563" i="4"/>
  <c r="L564" i="4"/>
  <c r="L565" i="4"/>
  <c r="M561" i="4"/>
  <c r="M562" i="4"/>
  <c r="M563" i="4"/>
  <c r="M564" i="4"/>
  <c r="M565" i="4"/>
  <c r="N561" i="4"/>
  <c r="N562" i="4"/>
  <c r="N563" i="4"/>
  <c r="N564" i="4"/>
  <c r="N565" i="4"/>
  <c r="O561" i="4"/>
  <c r="O562" i="4"/>
  <c r="O563" i="4"/>
  <c r="O564" i="4"/>
  <c r="O565" i="4"/>
  <c r="P561" i="4"/>
  <c r="P562" i="4"/>
  <c r="P563" i="4"/>
  <c r="P564" i="4"/>
  <c r="P565" i="4"/>
  <c r="Q561" i="4"/>
  <c r="Q562" i="4"/>
  <c r="Q563" i="4"/>
  <c r="Q564" i="4"/>
  <c r="Q565" i="4"/>
  <c r="CE538" i="4"/>
  <c r="CF538" i="4"/>
  <c r="CG538" i="4"/>
  <c r="CH538" i="4"/>
  <c r="CA538" i="4"/>
  <c r="CB538" i="4"/>
  <c r="CC538" i="4"/>
  <c r="CD538" i="4"/>
  <c r="BW538" i="4"/>
  <c r="BX538" i="4"/>
  <c r="BY538" i="4"/>
  <c r="BZ538" i="4"/>
  <c r="BS538" i="4"/>
  <c r="DC538" i="4" s="1"/>
  <c r="BT538" i="4"/>
  <c r="DD538" i="4" s="1"/>
  <c r="BU538" i="4"/>
  <c r="DE538" i="4" s="1"/>
  <c r="BV538" i="4"/>
  <c r="DF538" i="4" s="1"/>
  <c r="BO538" i="4"/>
  <c r="CX538" i="4" s="1"/>
  <c r="BP538" i="4"/>
  <c r="CY538" i="4" s="1"/>
  <c r="BQ538" i="4"/>
  <c r="CZ538" i="4" s="1"/>
  <c r="BR538" i="4"/>
  <c r="DA538" i="4" s="1"/>
  <c r="CE537" i="4"/>
  <c r="CF537" i="4"/>
  <c r="CG537" i="4"/>
  <c r="CH537" i="4"/>
  <c r="CA537" i="4"/>
  <c r="CB537" i="4"/>
  <c r="CC537" i="4"/>
  <c r="CD537" i="4"/>
  <c r="BW537" i="4"/>
  <c r="BX537" i="4"/>
  <c r="BY537" i="4"/>
  <c r="BZ537" i="4"/>
  <c r="BS537" i="4"/>
  <c r="BT537" i="4"/>
  <c r="BU537" i="4"/>
  <c r="BV537" i="4"/>
  <c r="BO537" i="4"/>
  <c r="BP537" i="4"/>
  <c r="BQ537" i="4"/>
  <c r="BR537" i="4"/>
  <c r="CE536" i="4"/>
  <c r="CF536" i="4"/>
  <c r="CG536" i="4"/>
  <c r="CH536" i="4"/>
  <c r="CA536" i="4"/>
  <c r="CB536" i="4"/>
  <c r="CC536" i="4"/>
  <c r="CD536" i="4"/>
  <c r="BW536" i="4"/>
  <c r="BX536" i="4"/>
  <c r="BY536" i="4"/>
  <c r="BZ536" i="4"/>
  <c r="BS536" i="4"/>
  <c r="BT536" i="4"/>
  <c r="BU536" i="4"/>
  <c r="BV536" i="4"/>
  <c r="BO536" i="4"/>
  <c r="BP536" i="4"/>
  <c r="BQ536" i="4"/>
  <c r="BR536" i="4"/>
  <c r="CE535" i="4"/>
  <c r="CF535" i="4"/>
  <c r="CG535" i="4"/>
  <c r="CH535" i="4"/>
  <c r="CA535" i="4"/>
  <c r="CB535" i="4"/>
  <c r="CC535" i="4"/>
  <c r="CD535" i="4"/>
  <c r="BW535" i="4"/>
  <c r="BX535" i="4"/>
  <c r="BY535" i="4"/>
  <c r="BZ535" i="4"/>
  <c r="BS535" i="4"/>
  <c r="BT535" i="4"/>
  <c r="BU535" i="4"/>
  <c r="BV535" i="4"/>
  <c r="BO535" i="4"/>
  <c r="BP535" i="4"/>
  <c r="BQ535" i="4"/>
  <c r="BR535" i="4"/>
  <c r="CE530" i="4"/>
  <c r="CF530" i="4"/>
  <c r="CG530" i="4"/>
  <c r="CH530" i="4"/>
  <c r="CA530" i="4"/>
  <c r="CB530" i="4"/>
  <c r="CC530" i="4"/>
  <c r="CD530" i="4"/>
  <c r="BW530" i="4"/>
  <c r="BX530" i="4"/>
  <c r="BY530" i="4"/>
  <c r="BZ530" i="4"/>
  <c r="BS530" i="4"/>
  <c r="BT530" i="4"/>
  <c r="BU530" i="4"/>
  <c r="BV530" i="4"/>
  <c r="BO530" i="4"/>
  <c r="BP530" i="4"/>
  <c r="BQ530" i="4"/>
  <c r="BR530" i="4"/>
  <c r="CE529" i="4"/>
  <c r="CF529" i="4"/>
  <c r="CG529" i="4"/>
  <c r="CH529" i="4"/>
  <c r="CA529" i="4"/>
  <c r="CB529" i="4"/>
  <c r="CC529" i="4"/>
  <c r="CD529" i="4"/>
  <c r="BW529" i="4"/>
  <c r="BX529" i="4"/>
  <c r="BY529" i="4"/>
  <c r="BZ529" i="4"/>
  <c r="BS529" i="4"/>
  <c r="BT529" i="4"/>
  <c r="BU529" i="4"/>
  <c r="BV529" i="4"/>
  <c r="BO529" i="4"/>
  <c r="BP529" i="4"/>
  <c r="BQ529" i="4"/>
  <c r="BR529" i="4"/>
  <c r="CE524" i="4"/>
  <c r="CF524" i="4"/>
  <c r="CG524" i="4"/>
  <c r="CH524" i="4"/>
  <c r="CA524" i="4"/>
  <c r="CB524" i="4"/>
  <c r="CC524" i="4"/>
  <c r="CD524" i="4"/>
  <c r="BW524" i="4"/>
  <c r="BX524" i="4"/>
  <c r="BY524" i="4"/>
  <c r="BZ524" i="4"/>
  <c r="BS524" i="4"/>
  <c r="DC524" i="4" s="1"/>
  <c r="BT524" i="4"/>
  <c r="DD524" i="4" s="1"/>
  <c r="BU524" i="4"/>
  <c r="DE524" i="4" s="1"/>
  <c r="BV524" i="4"/>
  <c r="DF524" i="4" s="1"/>
  <c r="BO524" i="4"/>
  <c r="CX524" i="4" s="1"/>
  <c r="BP524" i="4"/>
  <c r="CY524" i="4" s="1"/>
  <c r="BQ524" i="4"/>
  <c r="BR524" i="4"/>
  <c r="DA524" i="4" s="1"/>
  <c r="CE523" i="4"/>
  <c r="CF523" i="4"/>
  <c r="CG523" i="4"/>
  <c r="CH523" i="4"/>
  <c r="CA523" i="4"/>
  <c r="CB523" i="4"/>
  <c r="CC523" i="4"/>
  <c r="CD523" i="4"/>
  <c r="BW523" i="4"/>
  <c r="BX523" i="4"/>
  <c r="BY523" i="4"/>
  <c r="BZ523" i="4"/>
  <c r="BS523" i="4"/>
  <c r="DC523" i="4" s="1"/>
  <c r="BT523" i="4"/>
  <c r="DD523" i="4" s="1"/>
  <c r="BU523" i="4"/>
  <c r="DE523" i="4" s="1"/>
  <c r="BV523" i="4"/>
  <c r="DF523" i="4" s="1"/>
  <c r="BO523" i="4"/>
  <c r="CX523" i="4" s="1"/>
  <c r="BP523" i="4"/>
  <c r="CY523" i="4" s="1"/>
  <c r="BQ523" i="4"/>
  <c r="BR523" i="4"/>
  <c r="DA523" i="4" s="1"/>
  <c r="CE522" i="4"/>
  <c r="CF522" i="4"/>
  <c r="CG522" i="4"/>
  <c r="CH522" i="4"/>
  <c r="CA522" i="4"/>
  <c r="CB522" i="4"/>
  <c r="CC522" i="4"/>
  <c r="CD522" i="4"/>
  <c r="BW522" i="4"/>
  <c r="BX522" i="4"/>
  <c r="BY522" i="4"/>
  <c r="BZ522" i="4"/>
  <c r="BS522" i="4"/>
  <c r="BT522" i="4"/>
  <c r="BU522" i="4"/>
  <c r="BV522" i="4"/>
  <c r="BO522" i="4"/>
  <c r="BP522" i="4"/>
  <c r="BQ522" i="4"/>
  <c r="BR522" i="4"/>
  <c r="CE521" i="4"/>
  <c r="CF521" i="4"/>
  <c r="CG521" i="4"/>
  <c r="CH521" i="4"/>
  <c r="CA521" i="4"/>
  <c r="CB521" i="4"/>
  <c r="CC521" i="4"/>
  <c r="CD521" i="4"/>
  <c r="BW521" i="4"/>
  <c r="BX521" i="4"/>
  <c r="BY521" i="4"/>
  <c r="BZ521" i="4"/>
  <c r="BS521" i="4"/>
  <c r="BT521" i="4"/>
  <c r="BU521" i="4"/>
  <c r="BV521" i="4"/>
  <c r="BO521" i="4"/>
  <c r="BP521" i="4"/>
  <c r="BQ521" i="4"/>
  <c r="BR521" i="4"/>
  <c r="CE520" i="4"/>
  <c r="CF520" i="4"/>
  <c r="CG520" i="4"/>
  <c r="CH520" i="4"/>
  <c r="CA520" i="4"/>
  <c r="CB520" i="4"/>
  <c r="CC520" i="4"/>
  <c r="CD520" i="4"/>
  <c r="BW520" i="4"/>
  <c r="BX520" i="4"/>
  <c r="BY520" i="4"/>
  <c r="BZ520" i="4"/>
  <c r="BS520" i="4"/>
  <c r="BT520" i="4"/>
  <c r="BU520" i="4"/>
  <c r="BV520" i="4"/>
  <c r="BO520" i="4"/>
  <c r="BP520" i="4"/>
  <c r="BQ520" i="4"/>
  <c r="BR520" i="4"/>
  <c r="CE519" i="4"/>
  <c r="CF519" i="4"/>
  <c r="CG519" i="4"/>
  <c r="CH519" i="4"/>
  <c r="CA519" i="4"/>
  <c r="CB519" i="4"/>
  <c r="CC519" i="4"/>
  <c r="CD519" i="4"/>
  <c r="BW519" i="4"/>
  <c r="BX519" i="4"/>
  <c r="BY519" i="4"/>
  <c r="BZ519" i="4"/>
  <c r="BS519" i="4"/>
  <c r="BT519" i="4"/>
  <c r="BU519" i="4"/>
  <c r="BV519" i="4"/>
  <c r="BO519" i="4"/>
  <c r="BP519" i="4"/>
  <c r="BQ519" i="4"/>
  <c r="BR519" i="4"/>
  <c r="CE512" i="4"/>
  <c r="CF512" i="4"/>
  <c r="CG512" i="4"/>
  <c r="CH512" i="4"/>
  <c r="CA512" i="4"/>
  <c r="CB512" i="4"/>
  <c r="CC512" i="4"/>
  <c r="CD512" i="4"/>
  <c r="BW512" i="4"/>
  <c r="BX512" i="4"/>
  <c r="BY512" i="4"/>
  <c r="BZ512" i="4"/>
  <c r="BS512" i="4"/>
  <c r="BT512" i="4"/>
  <c r="BU512" i="4"/>
  <c r="BV512" i="4"/>
  <c r="BO512" i="4"/>
  <c r="BP512" i="4"/>
  <c r="BQ512" i="4"/>
  <c r="BR512" i="4"/>
  <c r="CE511" i="4"/>
  <c r="CF511" i="4"/>
  <c r="CG511" i="4"/>
  <c r="CH511" i="4"/>
  <c r="CA511" i="4"/>
  <c r="CB511" i="4"/>
  <c r="CC511" i="4"/>
  <c r="CD511" i="4"/>
  <c r="BW511" i="4"/>
  <c r="BX511" i="4"/>
  <c r="BY511" i="4"/>
  <c r="BZ511" i="4"/>
  <c r="BS511" i="4"/>
  <c r="BT511" i="4"/>
  <c r="BU511" i="4"/>
  <c r="BV511" i="4"/>
  <c r="BO511" i="4"/>
  <c r="BP511" i="4"/>
  <c r="BQ511" i="4"/>
  <c r="BR511" i="4"/>
  <c r="CE510" i="4"/>
  <c r="CF510" i="4"/>
  <c r="CG510" i="4"/>
  <c r="CH510" i="4"/>
  <c r="CA510" i="4"/>
  <c r="CB510" i="4"/>
  <c r="CC510" i="4"/>
  <c r="CD510" i="4"/>
  <c r="BW510" i="4"/>
  <c r="BX510" i="4"/>
  <c r="BY510" i="4"/>
  <c r="BZ510" i="4"/>
  <c r="BS510" i="4"/>
  <c r="BT510" i="4"/>
  <c r="BU510" i="4"/>
  <c r="BV510" i="4"/>
  <c r="BO510" i="4"/>
  <c r="BP510" i="4"/>
  <c r="BQ510" i="4"/>
  <c r="BR510" i="4"/>
  <c r="BO165" i="4"/>
  <c r="BP165" i="4"/>
  <c r="BO139" i="4"/>
  <c r="BP139" i="4"/>
  <c r="BO136" i="4"/>
  <c r="BP136" i="4"/>
  <c r="BO112" i="4"/>
  <c r="BP112" i="4"/>
  <c r="BO103" i="4"/>
  <c r="BP103" i="4"/>
  <c r="BO65" i="4"/>
  <c r="BP65" i="4"/>
  <c r="BO63" i="4"/>
  <c r="BP63" i="4"/>
  <c r="BO61" i="4"/>
  <c r="BP61" i="4"/>
  <c r="BO60" i="4"/>
  <c r="BP60" i="4"/>
  <c r="BO58" i="4"/>
  <c r="BP58" i="4"/>
  <c r="BO53" i="4"/>
  <c r="BP53" i="4"/>
  <c r="BO52" i="4"/>
  <c r="BP52" i="4"/>
  <c r="BO48" i="4"/>
  <c r="BP48" i="4"/>
  <c r="BO46" i="4"/>
  <c r="BP46" i="4"/>
  <c r="BR46" i="4"/>
  <c r="BW45" i="4"/>
  <c r="BO45" i="4"/>
  <c r="BP45" i="4"/>
  <c r="BO40" i="4"/>
  <c r="BP40" i="4"/>
  <c r="BO38" i="4"/>
  <c r="BP38" i="4"/>
  <c r="BO34" i="4"/>
  <c r="BP34" i="4"/>
  <c r="BO30" i="4"/>
  <c r="BP30" i="4"/>
  <c r="BO26" i="4"/>
  <c r="BP26" i="4"/>
  <c r="BO23" i="4"/>
  <c r="BP23" i="4"/>
  <c r="BO22" i="4"/>
  <c r="BP22" i="4"/>
  <c r="BO18" i="4"/>
  <c r="BP18" i="4"/>
  <c r="BO17" i="4"/>
  <c r="BP17" i="4"/>
  <c r="B183" i="2"/>
  <c r="F684" i="4"/>
  <c r="G684" i="4" s="1"/>
  <c r="H684" i="4" s="1"/>
  <c r="F686" i="4"/>
  <c r="G686" i="4" s="1"/>
  <c r="H686" i="4" s="1"/>
  <c r="I686" i="4" s="1"/>
  <c r="J686" i="4" s="1"/>
  <c r="K686" i="4" s="1"/>
  <c r="L686" i="4" s="1"/>
  <c r="M686" i="4" s="1"/>
  <c r="N686" i="4" s="1"/>
  <c r="O686" i="4" s="1"/>
  <c r="P686" i="4" s="1"/>
  <c r="Q686" i="4" s="1"/>
  <c r="R686" i="4" s="1"/>
  <c r="S686" i="4" s="1"/>
  <c r="T686" i="4" s="1"/>
  <c r="U686" i="4" s="1"/>
  <c r="V686" i="4" s="1"/>
  <c r="W686" i="4" s="1"/>
  <c r="X686" i="4" s="1"/>
  <c r="Y686" i="4" s="1"/>
  <c r="Z686" i="4" s="1"/>
  <c r="AA686" i="4" s="1"/>
  <c r="AB686" i="4" s="1"/>
  <c r="AC686" i="4" s="1"/>
  <c r="AD686" i="4" s="1"/>
  <c r="AE686" i="4" s="1"/>
  <c r="AF686" i="4" s="1"/>
  <c r="AG686" i="4" s="1"/>
  <c r="AH686" i="4" s="1"/>
  <c r="AI686" i="4" s="1"/>
  <c r="AJ686" i="4" s="1"/>
  <c r="AK686" i="4" s="1"/>
  <c r="AL686" i="4" s="1"/>
  <c r="AM686" i="4" s="1"/>
  <c r="AN686" i="4" s="1"/>
  <c r="AO686" i="4" s="1"/>
  <c r="AP686" i="4" s="1"/>
  <c r="AQ686" i="4" s="1"/>
  <c r="AR686" i="4" s="1"/>
  <c r="AS686" i="4" s="1"/>
  <c r="AT686" i="4" s="1"/>
  <c r="AU686" i="4" s="1"/>
  <c r="AV686" i="4" s="1"/>
  <c r="AW686" i="4" s="1"/>
  <c r="AX686" i="4" s="1"/>
  <c r="AY686" i="4" s="1"/>
  <c r="AZ686" i="4" s="1"/>
  <c r="BA686" i="4" s="1"/>
  <c r="BB686" i="4" s="1"/>
  <c r="BC686" i="4" s="1"/>
  <c r="BD686" i="4" s="1"/>
  <c r="BE686" i="4" s="1"/>
  <c r="BF686" i="4" s="1"/>
  <c r="BG686" i="4" s="1"/>
  <c r="BH686" i="4" s="1"/>
  <c r="BI686" i="4" s="1"/>
  <c r="BJ686" i="4" s="1"/>
  <c r="BK686" i="4" s="1"/>
  <c r="BL686" i="4" s="1"/>
  <c r="BM686" i="4" s="1"/>
  <c r="E320" i="4"/>
  <c r="E322" i="4" s="1"/>
  <c r="E355" i="4"/>
  <c r="E356" i="4"/>
  <c r="F356" i="4" s="1"/>
  <c r="E691" i="4"/>
  <c r="C693" i="4"/>
  <c r="E704" i="4"/>
  <c r="F701" i="4" s="1"/>
  <c r="BO701" i="4" s="1"/>
  <c r="CJ701" i="4" s="1"/>
  <c r="DB701" i="4" s="1"/>
  <c r="E348" i="4"/>
  <c r="F348" i="4" s="1"/>
  <c r="G348" i="4" s="1"/>
  <c r="H348" i="4" s="1"/>
  <c r="I348" i="4" s="1"/>
  <c r="J348" i="4" s="1"/>
  <c r="K348" i="4" s="1"/>
  <c r="L348" i="4" s="1"/>
  <c r="M348" i="4" s="1"/>
  <c r="N348" i="4" s="1"/>
  <c r="G423" i="4"/>
  <c r="H423" i="4"/>
  <c r="I423" i="4"/>
  <c r="J423" i="4"/>
  <c r="K423" i="4"/>
  <c r="C703" i="4"/>
  <c r="L423" i="4"/>
  <c r="E335" i="4"/>
  <c r="A155" i="4"/>
  <c r="F62" i="2"/>
  <c r="E62" i="2"/>
  <c r="D62" i="2"/>
  <c r="C62" i="2"/>
  <c r="B62" i="2"/>
  <c r="C367" i="19"/>
  <c r="D367" i="19" s="1"/>
  <c r="P368" i="19"/>
  <c r="C363" i="19"/>
  <c r="D363" i="19" s="1"/>
  <c r="P364" i="19"/>
  <c r="C364" i="19"/>
  <c r="C359" i="19"/>
  <c r="D359" i="19" s="1"/>
  <c r="C360" i="19"/>
  <c r="C355" i="19"/>
  <c r="D355" i="19" s="1"/>
  <c r="P356" i="19"/>
  <c r="C356" i="19"/>
  <c r="C351" i="19"/>
  <c r="D351" i="19" s="1"/>
  <c r="C352" i="19"/>
  <c r="C347" i="19"/>
  <c r="D347" i="19" s="1"/>
  <c r="P348" i="19"/>
  <c r="C348" i="19"/>
  <c r="C343" i="19"/>
  <c r="D343" i="19" s="1"/>
  <c r="P344" i="19"/>
  <c r="C344" i="19"/>
  <c r="C339" i="19"/>
  <c r="D339" i="19" s="1"/>
  <c r="E339" i="19" s="1"/>
  <c r="F339" i="19" s="1"/>
  <c r="G339" i="19" s="1"/>
  <c r="H339" i="19" s="1"/>
  <c r="I339" i="19" s="1"/>
  <c r="J339" i="19" s="1"/>
  <c r="K339" i="19" s="1"/>
  <c r="L339" i="19" s="1"/>
  <c r="M339" i="19" s="1"/>
  <c r="N339" i="19" s="1"/>
  <c r="O339" i="19" s="1"/>
  <c r="Q339" i="19" s="1"/>
  <c r="R339" i="19" s="1"/>
  <c r="S339" i="19" s="1"/>
  <c r="T339" i="19" s="1"/>
  <c r="P340" i="19"/>
  <c r="AD340" i="19" s="1"/>
  <c r="R340" i="19"/>
  <c r="C340" i="19"/>
  <c r="E340" i="19"/>
  <c r="G340" i="19"/>
  <c r="I340" i="19"/>
  <c r="K340" i="19"/>
  <c r="M340" i="19"/>
  <c r="C335" i="19"/>
  <c r="C336" i="19"/>
  <c r="C331" i="19"/>
  <c r="P332" i="19"/>
  <c r="C327" i="19"/>
  <c r="P328" i="19"/>
  <c r="C324" i="19"/>
  <c r="C319" i="19"/>
  <c r="D319" i="19" s="1"/>
  <c r="E319" i="19"/>
  <c r="F319" i="19" s="1"/>
  <c r="G319" i="19" s="1"/>
  <c r="P320" i="19"/>
  <c r="C320" i="19"/>
  <c r="D320" i="19"/>
  <c r="E320" i="19"/>
  <c r="F320" i="19"/>
  <c r="D315" i="19"/>
  <c r="E315" i="19" s="1"/>
  <c r="P316" i="19"/>
  <c r="C316" i="19"/>
  <c r="D316" i="19"/>
  <c r="C311" i="19"/>
  <c r="D311" i="19"/>
  <c r="E311" i="19" s="1"/>
  <c r="P312" i="19"/>
  <c r="C312" i="19"/>
  <c r="D312" i="19"/>
  <c r="C307" i="19"/>
  <c r="D307" i="19" s="1"/>
  <c r="E307" i="19" s="1"/>
  <c r="F307" i="19" s="1"/>
  <c r="G307" i="19" s="1"/>
  <c r="H307" i="19" s="1"/>
  <c r="I307" i="19" s="1"/>
  <c r="J307" i="19" s="1"/>
  <c r="K307" i="19" s="1"/>
  <c r="L307" i="19" s="1"/>
  <c r="M307" i="19" s="1"/>
  <c r="N307" i="19" s="1"/>
  <c r="O307" i="19" s="1"/>
  <c r="Q307" i="19" s="1"/>
  <c r="R307" i="19" s="1"/>
  <c r="S307" i="19" s="1"/>
  <c r="T307" i="19" s="1"/>
  <c r="U307" i="19" s="1"/>
  <c r="V307" i="19" s="1"/>
  <c r="W307" i="19" s="1"/>
  <c r="X307" i="19" s="1"/>
  <c r="Y307" i="19" s="1"/>
  <c r="Z307" i="19" s="1"/>
  <c r="AA307" i="19" s="1"/>
  <c r="AB307" i="19" s="1"/>
  <c r="AC307" i="19" s="1"/>
  <c r="AE307" i="19" s="1"/>
  <c r="AF307" i="19" s="1"/>
  <c r="AG307" i="19" s="1"/>
  <c r="AH307" i="19" s="1"/>
  <c r="AI307" i="19" s="1"/>
  <c r="AJ307" i="19" s="1"/>
  <c r="AK307" i="19" s="1"/>
  <c r="AL307" i="19" s="1"/>
  <c r="AM307" i="19" s="1"/>
  <c r="AN307" i="19" s="1"/>
  <c r="AO307" i="19" s="1"/>
  <c r="AP307" i="19" s="1"/>
  <c r="AQ307" i="19" s="1"/>
  <c r="AS307" i="19" s="1"/>
  <c r="AT307" i="19" s="1"/>
  <c r="AU307" i="19" s="1"/>
  <c r="AV307" i="19" s="1"/>
  <c r="AW307" i="19" s="1"/>
  <c r="AX307" i="19"/>
  <c r="AY307" i="19" s="1"/>
  <c r="P308" i="19"/>
  <c r="AD308" i="19" s="1"/>
  <c r="AR308" i="19" s="1"/>
  <c r="BF308" i="19" s="1"/>
  <c r="AS308" i="19"/>
  <c r="AT308" i="19"/>
  <c r="AU308" i="19"/>
  <c r="AV308" i="19"/>
  <c r="AW308" i="19"/>
  <c r="AX308" i="19"/>
  <c r="AE308" i="19"/>
  <c r="AF308" i="19"/>
  <c r="AG308" i="19"/>
  <c r="AH308" i="19"/>
  <c r="AI308" i="19"/>
  <c r="AJ308" i="19"/>
  <c r="AK308" i="19"/>
  <c r="AL308" i="19"/>
  <c r="AM308" i="19"/>
  <c r="AN308" i="19"/>
  <c r="AO308" i="19"/>
  <c r="AP308" i="19"/>
  <c r="Q308" i="19"/>
  <c r="R308" i="19"/>
  <c r="S308" i="19"/>
  <c r="T308" i="19"/>
  <c r="U308" i="19"/>
  <c r="V308" i="19"/>
  <c r="W308" i="19"/>
  <c r="X308" i="19"/>
  <c r="Y308" i="19"/>
  <c r="Z308" i="19"/>
  <c r="AA308" i="19"/>
  <c r="AB308" i="19"/>
  <c r="AC308" i="19" s="1"/>
  <c r="C308" i="19"/>
  <c r="D308" i="19"/>
  <c r="E308" i="19"/>
  <c r="F308" i="19"/>
  <c r="G308" i="19"/>
  <c r="H308" i="19"/>
  <c r="I308" i="19"/>
  <c r="J308" i="19"/>
  <c r="K308" i="19"/>
  <c r="L308" i="19"/>
  <c r="M308" i="19"/>
  <c r="N308" i="19"/>
  <c r="AR307" i="19"/>
  <c r="AD307" i="19"/>
  <c r="P307" i="19"/>
  <c r="C303" i="19"/>
  <c r="D303" i="19" s="1"/>
  <c r="P304" i="19"/>
  <c r="C304" i="19"/>
  <c r="C299" i="19"/>
  <c r="D299" i="19" s="1"/>
  <c r="P300" i="19"/>
  <c r="C300" i="19"/>
  <c r="C290" i="19"/>
  <c r="D290" i="19" s="1"/>
  <c r="C291" i="19"/>
  <c r="C286" i="19"/>
  <c r="D286" i="19"/>
  <c r="E286" i="19" s="1"/>
  <c r="P287" i="19"/>
  <c r="C287" i="19"/>
  <c r="C282" i="19"/>
  <c r="D282" i="19" s="1"/>
  <c r="P283" i="19"/>
  <c r="C278" i="19"/>
  <c r="D278" i="19" s="1"/>
  <c r="C279" i="19"/>
  <c r="C274" i="19"/>
  <c r="D274" i="19" s="1"/>
  <c r="C275" i="19"/>
  <c r="C270" i="19"/>
  <c r="D270" i="19" s="1"/>
  <c r="P271" i="19"/>
  <c r="C271" i="19"/>
  <c r="C266" i="19"/>
  <c r="D266" i="19" s="1"/>
  <c r="C262" i="19"/>
  <c r="D262" i="19" s="1"/>
  <c r="C263" i="19"/>
  <c r="C258" i="19"/>
  <c r="D258" i="19"/>
  <c r="E258" i="19" s="1"/>
  <c r="P259" i="19"/>
  <c r="C259" i="19"/>
  <c r="D259" i="19"/>
  <c r="C254" i="19"/>
  <c r="D254" i="19"/>
  <c r="E254" i="19" s="1"/>
  <c r="P255" i="19"/>
  <c r="C255" i="19"/>
  <c r="D255" i="19"/>
  <c r="C250" i="19"/>
  <c r="D250" i="19" s="1"/>
  <c r="P251" i="19"/>
  <c r="C251" i="19"/>
  <c r="C246" i="19"/>
  <c r="D246" i="19" s="1"/>
  <c r="P247" i="19"/>
  <c r="C247" i="19"/>
  <c r="C242" i="19"/>
  <c r="D242" i="19" s="1"/>
  <c r="P243" i="19"/>
  <c r="C243" i="19"/>
  <c r="C238" i="19"/>
  <c r="D238" i="19" s="1"/>
  <c r="P239" i="19"/>
  <c r="C239" i="19"/>
  <c r="D234" i="19"/>
  <c r="P235" i="19"/>
  <c r="C235" i="19"/>
  <c r="C224" i="19"/>
  <c r="D224" i="19" s="1"/>
  <c r="P225" i="19"/>
  <c r="C225" i="19"/>
  <c r="C220" i="19"/>
  <c r="D220" i="19" s="1"/>
  <c r="E220" i="19" s="1"/>
  <c r="F220" i="19" s="1"/>
  <c r="G220" i="19" s="1"/>
  <c r="H220" i="19" s="1"/>
  <c r="I220" i="19" s="1"/>
  <c r="P221" i="19"/>
  <c r="C221" i="19"/>
  <c r="E221" i="19"/>
  <c r="G221" i="19"/>
  <c r="C216" i="19"/>
  <c r="D216" i="19"/>
  <c r="E216" i="19" s="1"/>
  <c r="P217" i="19"/>
  <c r="C217" i="19"/>
  <c r="D217" i="19"/>
  <c r="C212" i="19"/>
  <c r="D212" i="19"/>
  <c r="E212" i="19" s="1"/>
  <c r="P213" i="19"/>
  <c r="C213" i="19"/>
  <c r="C208" i="19"/>
  <c r="D208" i="19"/>
  <c r="E208" i="19" s="1"/>
  <c r="P209" i="19"/>
  <c r="C209" i="19"/>
  <c r="D209" i="19"/>
  <c r="C204" i="19"/>
  <c r="D204" i="19"/>
  <c r="E204" i="19" s="1"/>
  <c r="P205" i="19"/>
  <c r="C205" i="19"/>
  <c r="D205" i="19"/>
  <c r="C200" i="19"/>
  <c r="D200" i="19"/>
  <c r="E200" i="19" s="1"/>
  <c r="P201" i="19"/>
  <c r="C201" i="19"/>
  <c r="D201" i="19"/>
  <c r="C196" i="19"/>
  <c r="D196" i="19"/>
  <c r="E196" i="19" s="1"/>
  <c r="P197" i="19"/>
  <c r="C197" i="19"/>
  <c r="D197" i="19"/>
  <c r="C192" i="19"/>
  <c r="D192" i="19"/>
  <c r="E192" i="19" s="1"/>
  <c r="P193" i="19"/>
  <c r="C193" i="19"/>
  <c r="D193" i="19"/>
  <c r="C188" i="19"/>
  <c r="D188" i="19" s="1"/>
  <c r="P189" i="19"/>
  <c r="C189" i="19"/>
  <c r="C184" i="19"/>
  <c r="D184" i="19" s="1"/>
  <c r="P185" i="19"/>
  <c r="C185" i="19"/>
  <c r="C180" i="19"/>
  <c r="D180" i="19" s="1"/>
  <c r="E180" i="19" s="1"/>
  <c r="F180" i="19" s="1"/>
  <c r="G180" i="19" s="1"/>
  <c r="H180" i="19" s="1"/>
  <c r="I180" i="19" s="1"/>
  <c r="J180" i="19" s="1"/>
  <c r="K180" i="19" s="1"/>
  <c r="L180" i="19" s="1"/>
  <c r="M180" i="19" s="1"/>
  <c r="N180" i="19" s="1"/>
  <c r="O180" i="19" s="1"/>
  <c r="Q180" i="19" s="1"/>
  <c r="R180" i="19" s="1"/>
  <c r="S180" i="19" s="1"/>
  <c r="T180" i="19" s="1"/>
  <c r="U180" i="19" s="1"/>
  <c r="V180" i="19" s="1"/>
  <c r="W180" i="19" s="1"/>
  <c r="X180" i="19" s="1"/>
  <c r="Y180" i="19" s="1"/>
  <c r="Z180" i="19" s="1"/>
  <c r="AA180" i="19" s="1"/>
  <c r="AB180" i="19" s="1"/>
  <c r="AC180" i="19" s="1"/>
  <c r="AE180" i="19" s="1"/>
  <c r="AF180" i="19" s="1"/>
  <c r="AG180" i="19" s="1"/>
  <c r="AH180" i="19" s="1"/>
  <c r="AI180" i="19" s="1"/>
  <c r="AJ180" i="19" s="1"/>
  <c r="AK180" i="19" s="1"/>
  <c r="AL180" i="19" s="1"/>
  <c r="AM180" i="19" s="1"/>
  <c r="AN180" i="19" s="1"/>
  <c r="AO180" i="19" s="1"/>
  <c r="AP180" i="19" s="1"/>
  <c r="AQ180" i="19" s="1"/>
  <c r="AS180" i="19" s="1"/>
  <c r="P181" i="19"/>
  <c r="AF181" i="19"/>
  <c r="AH181" i="19"/>
  <c r="AJ181" i="19"/>
  <c r="AL181" i="19"/>
  <c r="AN181" i="19"/>
  <c r="AP181" i="19"/>
  <c r="Q181" i="19"/>
  <c r="R181" i="19"/>
  <c r="S181" i="19"/>
  <c r="T181" i="19"/>
  <c r="U181" i="19"/>
  <c r="V181" i="19"/>
  <c r="W181" i="19"/>
  <c r="X181" i="19"/>
  <c r="Y181" i="19"/>
  <c r="Z181" i="19"/>
  <c r="AA181" i="19"/>
  <c r="AB181" i="19"/>
  <c r="C181" i="19"/>
  <c r="D181" i="19"/>
  <c r="E181" i="19"/>
  <c r="F181" i="19"/>
  <c r="G181" i="19"/>
  <c r="H181" i="19"/>
  <c r="I181" i="19"/>
  <c r="J181" i="19"/>
  <c r="K181" i="19"/>
  <c r="L181" i="19"/>
  <c r="M181" i="19"/>
  <c r="N181" i="19"/>
  <c r="AR180" i="19"/>
  <c r="AD180" i="19"/>
  <c r="P180" i="19"/>
  <c r="C176" i="19"/>
  <c r="D176" i="19"/>
  <c r="E176" i="19" s="1"/>
  <c r="P177" i="19"/>
  <c r="C177" i="19"/>
  <c r="D177" i="19"/>
  <c r="C172" i="19"/>
  <c r="D172" i="19" s="1"/>
  <c r="P173" i="19"/>
  <c r="C173" i="19"/>
  <c r="C168" i="19"/>
  <c r="D168" i="19" s="1"/>
  <c r="P169" i="19"/>
  <c r="C169" i="19"/>
  <c r="C164" i="19"/>
  <c r="D164" i="19" s="1"/>
  <c r="P165" i="19"/>
  <c r="C165" i="19"/>
  <c r="C160" i="19"/>
  <c r="D160" i="19" s="1"/>
  <c r="P161" i="19"/>
  <c r="C161" i="19"/>
  <c r="C156" i="19"/>
  <c r="D156" i="19" s="1"/>
  <c r="P157" i="19"/>
  <c r="C157" i="19"/>
  <c r="C152" i="19"/>
  <c r="D152" i="19" s="1"/>
  <c r="P153" i="19"/>
  <c r="C153" i="19"/>
  <c r="C148" i="19"/>
  <c r="D148" i="19" s="1"/>
  <c r="P149" i="19"/>
  <c r="C149" i="19"/>
  <c r="C144" i="19"/>
  <c r="D144" i="19" s="1"/>
  <c r="P145" i="19"/>
  <c r="C145" i="19"/>
  <c r="C140" i="19"/>
  <c r="D140" i="19" s="1"/>
  <c r="P141" i="19"/>
  <c r="C141" i="19"/>
  <c r="C136" i="19"/>
  <c r="D136" i="19" s="1"/>
  <c r="P137" i="19"/>
  <c r="C137" i="19"/>
  <c r="C132" i="19"/>
  <c r="D132" i="19" s="1"/>
  <c r="P133" i="19"/>
  <c r="C133" i="19"/>
  <c r="C128" i="19"/>
  <c r="D128" i="19" s="1"/>
  <c r="P129" i="19"/>
  <c r="C129" i="19"/>
  <c r="C124" i="19"/>
  <c r="D124" i="19" s="1"/>
  <c r="P125" i="19"/>
  <c r="C125" i="19"/>
  <c r="C120" i="19"/>
  <c r="D120" i="19" s="1"/>
  <c r="P121" i="19"/>
  <c r="C121" i="19"/>
  <c r="C116" i="19"/>
  <c r="D116" i="19" s="1"/>
  <c r="P117" i="19"/>
  <c r="C117" i="19"/>
  <c r="C112" i="19"/>
  <c r="D112" i="19" s="1"/>
  <c r="P113" i="19"/>
  <c r="C113" i="19"/>
  <c r="C108" i="19"/>
  <c r="D108" i="19" s="1"/>
  <c r="P109" i="19"/>
  <c r="C109" i="19"/>
  <c r="C104" i="19"/>
  <c r="D104" i="19" s="1"/>
  <c r="P105" i="19"/>
  <c r="C105" i="19"/>
  <c r="C100" i="19"/>
  <c r="D100" i="19" s="1"/>
  <c r="P101" i="19"/>
  <c r="C101" i="19"/>
  <c r="C96" i="19"/>
  <c r="D96" i="19" s="1"/>
  <c r="E96" i="19" s="1"/>
  <c r="F96" i="19" s="1"/>
  <c r="G96" i="19" s="1"/>
  <c r="H96" i="19" s="1"/>
  <c r="I96" i="19" s="1"/>
  <c r="J96" i="19" s="1"/>
  <c r="K96" i="19" s="1"/>
  <c r="L96" i="19" s="1"/>
  <c r="M96" i="19" s="1"/>
  <c r="N96" i="19" s="1"/>
  <c r="O96" i="19" s="1"/>
  <c r="Q96" i="19" s="1"/>
  <c r="P97" i="19"/>
  <c r="Q97" i="19"/>
  <c r="C97" i="19"/>
  <c r="D97" i="19"/>
  <c r="E97" i="19"/>
  <c r="F97" i="19"/>
  <c r="G97" i="19"/>
  <c r="H97" i="19"/>
  <c r="I97" i="19"/>
  <c r="J97" i="19"/>
  <c r="K97" i="19"/>
  <c r="L97" i="19"/>
  <c r="M97" i="19"/>
  <c r="N97" i="19"/>
  <c r="P96" i="19"/>
  <c r="C92" i="19"/>
  <c r="D92" i="19"/>
  <c r="E92" i="19" s="1"/>
  <c r="P93" i="19"/>
  <c r="C93" i="19"/>
  <c r="C88" i="19"/>
  <c r="D88" i="19"/>
  <c r="E88" i="19" s="1"/>
  <c r="P89" i="19"/>
  <c r="C89" i="19"/>
  <c r="D89" i="19"/>
  <c r="C79" i="19"/>
  <c r="D79" i="19"/>
  <c r="E79" i="19" s="1"/>
  <c r="P80" i="19"/>
  <c r="C80" i="19"/>
  <c r="D80" i="19"/>
  <c r="C75" i="19"/>
  <c r="D75" i="19"/>
  <c r="E75" i="19" s="1"/>
  <c r="P76" i="19"/>
  <c r="C76" i="19"/>
  <c r="D76" i="19"/>
  <c r="C71" i="19"/>
  <c r="D71" i="19"/>
  <c r="E71" i="19" s="1"/>
  <c r="P72" i="19"/>
  <c r="C72" i="19"/>
  <c r="D72" i="19"/>
  <c r="C67" i="19"/>
  <c r="C68" i="19" s="1"/>
  <c r="D67" i="19"/>
  <c r="D68" i="19" s="1"/>
  <c r="P68" i="19"/>
  <c r="C63" i="19"/>
  <c r="C64" i="19" s="1"/>
  <c r="D63" i="19"/>
  <c r="D64" i="19" s="1"/>
  <c r="P64" i="19"/>
  <c r="C59" i="19"/>
  <c r="C60" i="19" s="1"/>
  <c r="D59" i="19"/>
  <c r="D60" i="19" s="1"/>
  <c r="P60" i="19"/>
  <c r="C55" i="19"/>
  <c r="C56" i="19" s="1"/>
  <c r="D55" i="19"/>
  <c r="D56" i="19" s="1"/>
  <c r="P56" i="19"/>
  <c r="P48" i="19"/>
  <c r="C44" i="19"/>
  <c r="D43" i="19"/>
  <c r="D44" i="19" s="1"/>
  <c r="P44" i="19"/>
  <c r="P40" i="19"/>
  <c r="C35" i="19"/>
  <c r="D35" i="19" s="1"/>
  <c r="C36" i="19"/>
  <c r="C31" i="19"/>
  <c r="C32" i="19" s="1"/>
  <c r="P28" i="19"/>
  <c r="AD28" i="19" s="1"/>
  <c r="O28" i="19"/>
  <c r="P27" i="19"/>
  <c r="A1" i="2"/>
  <c r="A2" i="2"/>
  <c r="A256" i="4"/>
  <c r="A189" i="2" s="1"/>
  <c r="A169" i="2" s="1"/>
  <c r="A204" i="2" s="1"/>
  <c r="A240" i="4"/>
  <c r="A188" i="2" s="1"/>
  <c r="A168" i="2" s="1"/>
  <c r="A203" i="2" s="1"/>
  <c r="A211" i="4"/>
  <c r="A187" i="2" s="1"/>
  <c r="A167" i="2" s="1"/>
  <c r="A202" i="2" s="1"/>
  <c r="A198" i="4"/>
  <c r="A186" i="2" s="1"/>
  <c r="A166" i="2" s="1"/>
  <c r="A201" i="2" s="1"/>
  <c r="A50" i="11"/>
  <c r="A22" i="14"/>
  <c r="A34" i="14"/>
  <c r="A46" i="14" s="1"/>
  <c r="A58" i="14" s="1"/>
  <c r="A20" i="14"/>
  <c r="A32" i="14"/>
  <c r="A44" i="14" s="1"/>
  <c r="A56" i="14" s="1"/>
  <c r="A19" i="14"/>
  <c r="A31" i="14"/>
  <c r="A43" i="14" s="1"/>
  <c r="A55" i="14" s="1"/>
  <c r="A18" i="14"/>
  <c r="A30" i="14"/>
  <c r="A42" i="14" s="1"/>
  <c r="A54" i="14" s="1"/>
  <c r="A17" i="14"/>
  <c r="A29" i="14"/>
  <c r="A41" i="14" s="1"/>
  <c r="A53" i="14" s="1"/>
  <c r="A16" i="14"/>
  <c r="A28" i="14"/>
  <c r="A40" i="14" s="1"/>
  <c r="A52" i="14" s="1"/>
  <c r="A23" i="14"/>
  <c r="A35" i="14"/>
  <c r="A47" i="14" s="1"/>
  <c r="A59" i="14" s="1"/>
  <c r="A15" i="14"/>
  <c r="A27" i="14"/>
  <c r="A39" i="14" s="1"/>
  <c r="A51" i="14" s="1"/>
  <c r="A25" i="14"/>
  <c r="A37" i="14"/>
  <c r="A49" i="14" s="1"/>
  <c r="A61" i="14" s="1"/>
  <c r="A21" i="14"/>
  <c r="A33" i="14"/>
  <c r="A45" i="14" s="1"/>
  <c r="A57" i="14" s="1"/>
  <c r="A26" i="14"/>
  <c r="A38" i="14"/>
  <c r="A50" i="14" s="1"/>
  <c r="A62" i="14" s="1"/>
  <c r="A24" i="14"/>
  <c r="A36" i="14"/>
  <c r="A48" i="14" s="1"/>
  <c r="A60" i="14" s="1"/>
  <c r="B3" i="14"/>
  <c r="C3" i="14"/>
  <c r="D3" i="14" s="1"/>
  <c r="F3" i="14" s="1"/>
  <c r="B4" i="14"/>
  <c r="C4" i="14" s="1"/>
  <c r="B5" i="14"/>
  <c r="C5" i="14" s="1"/>
  <c r="CA528" i="4"/>
  <c r="CB528" i="4"/>
  <c r="CC528" i="4"/>
  <c r="CD528" i="4"/>
  <c r="CA531" i="4"/>
  <c r="CB531" i="4"/>
  <c r="CC531" i="4"/>
  <c r="CD531" i="4"/>
  <c r="CA532" i="4"/>
  <c r="CB532" i="4"/>
  <c r="CC532" i="4"/>
  <c r="CD532" i="4"/>
  <c r="CA533" i="4"/>
  <c r="CB533" i="4"/>
  <c r="CC533" i="4"/>
  <c r="CD533" i="4"/>
  <c r="CA534" i="4"/>
  <c r="CB534" i="4"/>
  <c r="CC534" i="4"/>
  <c r="CD534" i="4"/>
  <c r="CN525" i="4"/>
  <c r="DJ525" i="4" s="1"/>
  <c r="CN526" i="4"/>
  <c r="DJ526" i="4" s="1"/>
  <c r="CE527" i="4"/>
  <c r="CF527" i="4"/>
  <c r="CG527" i="4"/>
  <c r="CH527" i="4"/>
  <c r="CM525" i="4"/>
  <c r="DI525" i="4" s="1"/>
  <c r="CM526" i="4"/>
  <c r="DI526" i="4" s="1"/>
  <c r="CA527" i="4"/>
  <c r="CB527" i="4"/>
  <c r="CC527" i="4"/>
  <c r="CD527" i="4"/>
  <c r="CE531" i="4"/>
  <c r="CF531" i="4"/>
  <c r="CG531" i="4"/>
  <c r="CH531" i="4"/>
  <c r="CE532" i="4"/>
  <c r="CF532" i="4"/>
  <c r="CG532" i="4"/>
  <c r="CH532" i="4"/>
  <c r="CE533" i="4"/>
  <c r="CF533" i="4"/>
  <c r="CG533" i="4"/>
  <c r="CH533" i="4"/>
  <c r="CE534" i="4"/>
  <c r="CF534" i="4"/>
  <c r="CG534" i="4"/>
  <c r="CH534" i="4"/>
  <c r="BW531" i="4"/>
  <c r="BX531" i="4"/>
  <c r="BY531" i="4"/>
  <c r="BZ531" i="4"/>
  <c r="BW532" i="4"/>
  <c r="BX532" i="4"/>
  <c r="BY532" i="4"/>
  <c r="BZ532" i="4"/>
  <c r="CL533" i="4"/>
  <c r="DH533" i="4" s="1"/>
  <c r="BW534" i="4"/>
  <c r="BX534" i="4"/>
  <c r="BY534" i="4"/>
  <c r="BZ534" i="4"/>
  <c r="BS531" i="4"/>
  <c r="DC531" i="4" s="1"/>
  <c r="BT531" i="4"/>
  <c r="DD531" i="4" s="1"/>
  <c r="BU531" i="4"/>
  <c r="DE531" i="4" s="1"/>
  <c r="BV531" i="4"/>
  <c r="DF531" i="4" s="1"/>
  <c r="BS532" i="4"/>
  <c r="BT532" i="4"/>
  <c r="BU532" i="4"/>
  <c r="BV532" i="4"/>
  <c r="CK533" i="4"/>
  <c r="BS534" i="4"/>
  <c r="DC534" i="4" s="1"/>
  <c r="BT534" i="4"/>
  <c r="DD534" i="4" s="1"/>
  <c r="BU534" i="4"/>
  <c r="DE534" i="4" s="1"/>
  <c r="BV534" i="4"/>
  <c r="DF534" i="4" s="1"/>
  <c r="BO531" i="4"/>
  <c r="CX531" i="4" s="1"/>
  <c r="BP531" i="4"/>
  <c r="BQ531" i="4"/>
  <c r="BR531" i="4"/>
  <c r="DA531" i="4" s="1"/>
  <c r="BP532" i="4"/>
  <c r="BQ532" i="4"/>
  <c r="BR532" i="4"/>
  <c r="CJ533" i="4"/>
  <c r="DB533" i="4" s="1"/>
  <c r="BO534" i="4"/>
  <c r="BP534" i="4"/>
  <c r="BQ534" i="4"/>
  <c r="CZ534" i="4" s="1"/>
  <c r="BR534" i="4"/>
  <c r="DA534" i="4" s="1"/>
  <c r="CH528" i="4"/>
  <c r="CG528" i="4"/>
  <c r="CF528" i="4"/>
  <c r="CE528" i="4"/>
  <c r="BZ528" i="4"/>
  <c r="BY528" i="4"/>
  <c r="BX528" i="4"/>
  <c r="BW528" i="4"/>
  <c r="BV528" i="4"/>
  <c r="BU528" i="4"/>
  <c r="BT527" i="4"/>
  <c r="BT528" i="4"/>
  <c r="BS528" i="4"/>
  <c r="BS527" i="4"/>
  <c r="DC527" i="4" s="1"/>
  <c r="BW527" i="4"/>
  <c r="BX527" i="4"/>
  <c r="BY527" i="4"/>
  <c r="BZ527" i="4"/>
  <c r="BO528" i="4"/>
  <c r="BP528" i="4"/>
  <c r="BQ528" i="4"/>
  <c r="BR528" i="4"/>
  <c r="F426" i="4"/>
  <c r="F424" i="4"/>
  <c r="F420" i="4"/>
  <c r="F419" i="4"/>
  <c r="F418" i="4"/>
  <c r="F417" i="4"/>
  <c r="F416" i="4"/>
  <c r="F415" i="4"/>
  <c r="F414" i="4"/>
  <c r="F413" i="4"/>
  <c r="F412" i="4"/>
  <c r="F411" i="4"/>
  <c r="F410" i="4"/>
  <c r="BB408" i="4"/>
  <c r="BC408" i="4"/>
  <c r="AP408" i="4"/>
  <c r="AQ408" i="4"/>
  <c r="AD408" i="4"/>
  <c r="AE408" i="4"/>
  <c r="R408" i="4"/>
  <c r="S408" i="4"/>
  <c r="F408" i="4"/>
  <c r="G408" i="4"/>
  <c r="CN406" i="4"/>
  <c r="CM406" i="4"/>
  <c r="CL406" i="4"/>
  <c r="CK406" i="4"/>
  <c r="CJ406" i="4"/>
  <c r="BO104" i="4"/>
  <c r="BO62" i="4"/>
  <c r="BO41" i="4"/>
  <c r="BO16" i="4"/>
  <c r="BO14" i="4"/>
  <c r="BO15" i="4" s="1"/>
  <c r="BO137" i="4" s="1"/>
  <c r="BP14" i="4"/>
  <c r="A520" i="4"/>
  <c r="A554" i="4" s="1"/>
  <c r="A537" i="4"/>
  <c r="A571" i="4" s="1"/>
  <c r="A536" i="4"/>
  <c r="A570" i="4" s="1"/>
  <c r="A535" i="4"/>
  <c r="A569" i="4" s="1"/>
  <c r="A534" i="4"/>
  <c r="A568" i="4" s="1"/>
  <c r="A511" i="4"/>
  <c r="A545" i="4" s="1"/>
  <c r="A510" i="4"/>
  <c r="A544" i="4" s="1"/>
  <c r="A538" i="4"/>
  <c r="A530" i="4"/>
  <c r="A564" i="4" s="1"/>
  <c r="A529" i="4"/>
  <c r="A563" i="4" s="1"/>
  <c r="A528" i="4"/>
  <c r="A562" i="4" s="1"/>
  <c r="A524" i="4"/>
  <c r="A558" i="4" s="1"/>
  <c r="A523" i="4"/>
  <c r="A557" i="4" s="1"/>
  <c r="A522" i="4"/>
  <c r="A556" i="4" s="1"/>
  <c r="A521" i="4"/>
  <c r="A555" i="4" s="1"/>
  <c r="A519" i="4"/>
  <c r="A553" i="4" s="1"/>
  <c r="A513" i="4"/>
  <c r="A547" i="4" s="1"/>
  <c r="A512" i="4"/>
  <c r="A546" i="4" s="1"/>
  <c r="A527" i="4"/>
  <c r="A561" i="4" s="1"/>
  <c r="A509" i="4"/>
  <c r="A543" i="4" s="1"/>
  <c r="A518" i="4"/>
  <c r="A552" i="4" s="1"/>
  <c r="A517" i="4"/>
  <c r="A551" i="4" s="1"/>
  <c r="A516" i="4"/>
  <c r="A550" i="4" s="1"/>
  <c r="A531" i="4"/>
  <c r="A565" i="4" s="1"/>
  <c r="L274" i="4"/>
  <c r="K281" i="4"/>
  <c r="J281" i="4"/>
  <c r="I281" i="4"/>
  <c r="H281" i="4"/>
  <c r="G281" i="4"/>
  <c r="F281" i="4"/>
  <c r="A251" i="4"/>
  <c r="A167" i="21" s="1"/>
  <c r="J167" i="21" s="1"/>
  <c r="A250" i="4"/>
  <c r="A166" i="21" s="1"/>
  <c r="J166" i="21" s="1"/>
  <c r="A294" i="4"/>
  <c r="A210" i="21" s="1"/>
  <c r="J210" i="21" s="1"/>
  <c r="A231" i="4"/>
  <c r="A293" i="4" s="1"/>
  <c r="A209" i="21" s="1"/>
  <c r="J209" i="21" s="1"/>
  <c r="A230" i="4"/>
  <c r="A292" i="4" s="1"/>
  <c r="A208" i="21" s="1"/>
  <c r="J208" i="21" s="1"/>
  <c r="A229" i="4"/>
  <c r="A291" i="4" s="1"/>
  <c r="A207" i="21" s="1"/>
  <c r="J207" i="21" s="1"/>
  <c r="A228" i="4"/>
  <c r="A290" i="4" s="1"/>
  <c r="A206" i="21" s="1"/>
  <c r="J206" i="21" s="1"/>
  <c r="A227" i="4"/>
  <c r="A289" i="4" s="1"/>
  <c r="A205" i="21" s="1"/>
  <c r="J205" i="21" s="1"/>
  <c r="A108" i="4"/>
  <c r="A1" i="4"/>
  <c r="DJ763" i="4"/>
  <c r="DI763" i="4"/>
  <c r="DH763" i="4"/>
  <c r="DG763" i="4"/>
  <c r="DF763" i="4"/>
  <c r="DE763" i="4"/>
  <c r="DD763" i="4"/>
  <c r="DC763" i="4"/>
  <c r="DB763" i="4"/>
  <c r="DA763" i="4"/>
  <c r="CZ763" i="4"/>
  <c r="CY763" i="4"/>
  <c r="CX763" i="4"/>
  <c r="DJ758" i="4"/>
  <c r="DI758" i="4"/>
  <c r="DH758" i="4"/>
  <c r="DG758" i="4"/>
  <c r="DF758" i="4"/>
  <c r="DE758" i="4"/>
  <c r="DD758" i="4"/>
  <c r="DC758" i="4"/>
  <c r="DB758" i="4"/>
  <c r="DA758" i="4"/>
  <c r="CZ758" i="4"/>
  <c r="CY758" i="4"/>
  <c r="CX758" i="4"/>
  <c r="DJ757" i="4"/>
  <c r="DI757" i="4"/>
  <c r="DH757" i="4"/>
  <c r="DG757" i="4"/>
  <c r="DF757" i="4"/>
  <c r="DE757" i="4"/>
  <c r="DD757" i="4"/>
  <c r="DC757" i="4"/>
  <c r="DB757" i="4"/>
  <c r="DA757" i="4"/>
  <c r="CZ757" i="4"/>
  <c r="CY757" i="4"/>
  <c r="CX757" i="4"/>
  <c r="DJ756" i="4"/>
  <c r="DI756" i="4"/>
  <c r="DH756" i="4"/>
  <c r="DG756" i="4"/>
  <c r="DF756" i="4"/>
  <c r="DE756" i="4"/>
  <c r="DD756" i="4"/>
  <c r="DC756" i="4"/>
  <c r="DB756" i="4"/>
  <c r="DA756" i="4"/>
  <c r="CZ756" i="4"/>
  <c r="CY756" i="4"/>
  <c r="CX756" i="4"/>
  <c r="DJ755" i="4"/>
  <c r="DI755" i="4"/>
  <c r="DH755" i="4"/>
  <c r="DG755" i="4"/>
  <c r="DF755" i="4"/>
  <c r="DE755" i="4"/>
  <c r="DD755" i="4"/>
  <c r="DC755" i="4"/>
  <c r="DB755" i="4"/>
  <c r="DA755" i="4"/>
  <c r="CZ755" i="4"/>
  <c r="CY755" i="4"/>
  <c r="CX755" i="4"/>
  <c r="DJ754" i="4"/>
  <c r="DI754" i="4"/>
  <c r="DH754" i="4"/>
  <c r="DG754" i="4"/>
  <c r="DF754" i="4"/>
  <c r="DE754" i="4"/>
  <c r="DD754" i="4"/>
  <c r="DC754" i="4"/>
  <c r="DB754" i="4"/>
  <c r="DA754" i="4"/>
  <c r="CZ754" i="4"/>
  <c r="CY754" i="4"/>
  <c r="CX754" i="4"/>
  <c r="E753" i="4"/>
  <c r="DJ748" i="4"/>
  <c r="DI748" i="4"/>
  <c r="DH748" i="4"/>
  <c r="DG748" i="4"/>
  <c r="DF748" i="4"/>
  <c r="DE748" i="4"/>
  <c r="DD748" i="4"/>
  <c r="DC748" i="4"/>
  <c r="DB748" i="4"/>
  <c r="DA748" i="4"/>
  <c r="CZ748" i="4"/>
  <c r="CY748" i="4"/>
  <c r="CX748" i="4"/>
  <c r="DJ747" i="4"/>
  <c r="DI747" i="4"/>
  <c r="DH747" i="4"/>
  <c r="DG747" i="4"/>
  <c r="DF747" i="4"/>
  <c r="DE747" i="4"/>
  <c r="DD747" i="4"/>
  <c r="DC747" i="4"/>
  <c r="DB747" i="4"/>
  <c r="DA747" i="4"/>
  <c r="CZ747" i="4"/>
  <c r="CY747" i="4"/>
  <c r="CX747" i="4"/>
  <c r="DJ746" i="4"/>
  <c r="DI746" i="4"/>
  <c r="DH746" i="4"/>
  <c r="DG746" i="4"/>
  <c r="DF746" i="4"/>
  <c r="DE746" i="4"/>
  <c r="DD746" i="4"/>
  <c r="DC746" i="4"/>
  <c r="DB746" i="4"/>
  <c r="DA746" i="4"/>
  <c r="CZ746" i="4"/>
  <c r="CY746" i="4"/>
  <c r="CX746" i="4"/>
  <c r="DJ716" i="4"/>
  <c r="DI716" i="4"/>
  <c r="DH716" i="4"/>
  <c r="DG716" i="4"/>
  <c r="DF716" i="4"/>
  <c r="DE716" i="4"/>
  <c r="DD716" i="4"/>
  <c r="DC716" i="4"/>
  <c r="DB716" i="4"/>
  <c r="DA716" i="4"/>
  <c r="CZ716" i="4"/>
  <c r="CY716" i="4"/>
  <c r="CX716" i="4"/>
  <c r="DJ715" i="4"/>
  <c r="DI715" i="4"/>
  <c r="DH715" i="4"/>
  <c r="DG715" i="4"/>
  <c r="DF715" i="4"/>
  <c r="DE715" i="4"/>
  <c r="DD715" i="4"/>
  <c r="DC715" i="4"/>
  <c r="DB715" i="4"/>
  <c r="DA715" i="4"/>
  <c r="CZ715" i="4"/>
  <c r="CY715" i="4"/>
  <c r="CX715" i="4"/>
  <c r="BM714" i="4"/>
  <c r="BL714" i="4"/>
  <c r="BK714" i="4"/>
  <c r="BJ714" i="4"/>
  <c r="BI714" i="4"/>
  <c r="BH714" i="4"/>
  <c r="BG714" i="4"/>
  <c r="BF714" i="4"/>
  <c r="BE714" i="4"/>
  <c r="BD714" i="4"/>
  <c r="BC714" i="4"/>
  <c r="BB714" i="4"/>
  <c r="BA714" i="4"/>
  <c r="AZ714" i="4"/>
  <c r="AY714" i="4"/>
  <c r="AX714" i="4"/>
  <c r="AW714" i="4"/>
  <c r="AV714" i="4"/>
  <c r="AU714" i="4"/>
  <c r="AT714" i="4"/>
  <c r="AS714" i="4"/>
  <c r="AR714" i="4"/>
  <c r="AQ714" i="4"/>
  <c r="AP714" i="4"/>
  <c r="AO714" i="4"/>
  <c r="AN714" i="4"/>
  <c r="AM714" i="4"/>
  <c r="AL714" i="4"/>
  <c r="AK714" i="4"/>
  <c r="AJ714" i="4"/>
  <c r="AI714" i="4"/>
  <c r="AH714" i="4"/>
  <c r="AG714" i="4"/>
  <c r="AD714" i="4"/>
  <c r="AE714" i="4"/>
  <c r="AF714" i="4"/>
  <c r="AC714" i="4"/>
  <c r="AB714" i="4"/>
  <c r="AA714" i="4"/>
  <c r="Z714" i="4"/>
  <c r="Y714" i="4"/>
  <c r="X714" i="4"/>
  <c r="W714" i="4"/>
  <c r="V714" i="4"/>
  <c r="U714" i="4"/>
  <c r="T714" i="4"/>
  <c r="S714" i="4"/>
  <c r="R714" i="4"/>
  <c r="Q714" i="4"/>
  <c r="P714" i="4"/>
  <c r="O714" i="4"/>
  <c r="N714" i="4"/>
  <c r="M714" i="4"/>
  <c r="L714" i="4"/>
  <c r="K714" i="4"/>
  <c r="J714" i="4"/>
  <c r="I714" i="4"/>
  <c r="H714" i="4"/>
  <c r="G714" i="4"/>
  <c r="F714" i="4"/>
  <c r="CR713" i="4"/>
  <c r="CH713" i="4"/>
  <c r="CG713" i="4"/>
  <c r="CF713" i="4"/>
  <c r="CE713" i="4"/>
  <c r="CD713" i="4"/>
  <c r="CC713" i="4"/>
  <c r="CB713" i="4"/>
  <c r="CA713" i="4"/>
  <c r="BZ713" i="4"/>
  <c r="BY713" i="4"/>
  <c r="BX713" i="4"/>
  <c r="BW713" i="4"/>
  <c r="BV713" i="4"/>
  <c r="DF713" i="4" s="1"/>
  <c r="BU713" i="4"/>
  <c r="DE713" i="4" s="1"/>
  <c r="BT713" i="4"/>
  <c r="BS713" i="4"/>
  <c r="BR713" i="4"/>
  <c r="DA713" i="4" s="1"/>
  <c r="BQ713" i="4"/>
  <c r="CZ713" i="4" s="1"/>
  <c r="BP713" i="4"/>
  <c r="BO713" i="4"/>
  <c r="CX713" i="4" s="1"/>
  <c r="CR712" i="4"/>
  <c r="CH712" i="4"/>
  <c r="CG712" i="4"/>
  <c r="CF712" i="4"/>
  <c r="CE712" i="4"/>
  <c r="CD712" i="4"/>
  <c r="CC712" i="4"/>
  <c r="CB712" i="4"/>
  <c r="CA712" i="4"/>
  <c r="BZ712" i="4"/>
  <c r="BY712" i="4"/>
  <c r="BX712" i="4"/>
  <c r="BW712" i="4"/>
  <c r="BV712" i="4"/>
  <c r="DF712" i="4" s="1"/>
  <c r="BU712" i="4"/>
  <c r="BT712" i="4"/>
  <c r="DD712" i="4" s="1"/>
  <c r="BS712" i="4"/>
  <c r="DC712" i="4" s="1"/>
  <c r="BR712" i="4"/>
  <c r="DA712" i="4" s="1"/>
  <c r="BO712" i="4"/>
  <c r="CX712" i="4" s="1"/>
  <c r="BP712" i="4"/>
  <c r="CY712" i="4" s="1"/>
  <c r="BQ712" i="4"/>
  <c r="CZ712" i="4" s="1"/>
  <c r="DJ711" i="4"/>
  <c r="DI711" i="4"/>
  <c r="DH711" i="4"/>
  <c r="DG711" i="4"/>
  <c r="DF711" i="4"/>
  <c r="DE711" i="4"/>
  <c r="DD711" i="4"/>
  <c r="DC711" i="4"/>
  <c r="DB711" i="4"/>
  <c r="DA711" i="4"/>
  <c r="CZ711" i="4"/>
  <c r="CY711" i="4"/>
  <c r="CX711" i="4"/>
  <c r="CT711" i="4"/>
  <c r="CS711" i="4"/>
  <c r="CR711" i="4"/>
  <c r="DC713" i="4"/>
  <c r="DE712" i="4"/>
  <c r="CR709" i="4"/>
  <c r="CH709" i="4"/>
  <c r="CG709" i="4"/>
  <c r="CF709" i="4"/>
  <c r="CE709" i="4"/>
  <c r="CD709" i="4"/>
  <c r="CC709" i="4"/>
  <c r="CB709" i="4"/>
  <c r="CA709" i="4"/>
  <c r="BZ709" i="4"/>
  <c r="BY709" i="4"/>
  <c r="BX709" i="4"/>
  <c r="BW709" i="4"/>
  <c r="BV709" i="4"/>
  <c r="DF709" i="4" s="1"/>
  <c r="BU709" i="4"/>
  <c r="DE709" i="4" s="1"/>
  <c r="BT709" i="4"/>
  <c r="DD709" i="4" s="1"/>
  <c r="BS709" i="4"/>
  <c r="DC709" i="4" s="1"/>
  <c r="BR709" i="4"/>
  <c r="DA709" i="4" s="1"/>
  <c r="BQ709" i="4"/>
  <c r="CZ709" i="4" s="1"/>
  <c r="BP709" i="4"/>
  <c r="CY709" i="4" s="1"/>
  <c r="BO709" i="4"/>
  <c r="CX709" i="4" s="1"/>
  <c r="DJ707" i="4"/>
  <c r="DI707" i="4"/>
  <c r="DH707" i="4"/>
  <c r="DG707" i="4"/>
  <c r="DF707" i="4"/>
  <c r="DE707" i="4"/>
  <c r="DD707" i="4"/>
  <c r="DC707" i="4"/>
  <c r="DB707" i="4"/>
  <c r="DA707" i="4"/>
  <c r="CZ707" i="4"/>
  <c r="CY707" i="4"/>
  <c r="CX707" i="4"/>
  <c r="DJ706" i="4"/>
  <c r="DI706" i="4"/>
  <c r="DH706" i="4"/>
  <c r="DG706" i="4"/>
  <c r="DF706" i="4"/>
  <c r="DE706" i="4"/>
  <c r="DD706" i="4"/>
  <c r="DC706" i="4"/>
  <c r="DB706" i="4"/>
  <c r="DA706" i="4"/>
  <c r="CZ706" i="4"/>
  <c r="CY706" i="4"/>
  <c r="CX706" i="4"/>
  <c r="CV704" i="4"/>
  <c r="CU704" i="4"/>
  <c r="CR702" i="4"/>
  <c r="CH702" i="4"/>
  <c r="CG702" i="4"/>
  <c r="CF702" i="4"/>
  <c r="CE702" i="4"/>
  <c r="CD702" i="4"/>
  <c r="CC702" i="4"/>
  <c r="CB702" i="4"/>
  <c r="CA702" i="4"/>
  <c r="BZ702" i="4"/>
  <c r="BY702" i="4"/>
  <c r="BX702" i="4"/>
  <c r="BW702" i="4"/>
  <c r="BV702" i="4"/>
  <c r="BU702" i="4"/>
  <c r="DE702" i="4" s="1"/>
  <c r="BT702" i="4"/>
  <c r="DD702" i="4" s="1"/>
  <c r="BS702" i="4"/>
  <c r="BR702" i="4"/>
  <c r="DA702" i="4" s="1"/>
  <c r="BQ702" i="4"/>
  <c r="CZ702" i="4" s="1"/>
  <c r="BP702" i="4"/>
  <c r="CY702" i="4" s="1"/>
  <c r="BO702" i="4"/>
  <c r="CV701" i="4"/>
  <c r="CU701" i="4"/>
  <c r="DJ698" i="4"/>
  <c r="DI698" i="4"/>
  <c r="DH698" i="4"/>
  <c r="DG698" i="4"/>
  <c r="DF698" i="4"/>
  <c r="DE698" i="4"/>
  <c r="DD698" i="4"/>
  <c r="DC698" i="4"/>
  <c r="DB698" i="4"/>
  <c r="DA698" i="4"/>
  <c r="CZ698" i="4"/>
  <c r="CY698" i="4"/>
  <c r="CX698" i="4"/>
  <c r="DJ697" i="4"/>
  <c r="DI697" i="4"/>
  <c r="DH697" i="4"/>
  <c r="DG697" i="4"/>
  <c r="DF697" i="4"/>
  <c r="DE697" i="4"/>
  <c r="DD697" i="4"/>
  <c r="DC697" i="4"/>
  <c r="DB697" i="4"/>
  <c r="DA697" i="4"/>
  <c r="CZ697" i="4"/>
  <c r="CY697" i="4"/>
  <c r="CX697" i="4"/>
  <c r="A697" i="4"/>
  <c r="DJ696" i="4"/>
  <c r="DI696" i="4"/>
  <c r="DH696" i="4"/>
  <c r="DG696" i="4"/>
  <c r="DF696" i="4"/>
  <c r="DE696" i="4"/>
  <c r="DD696" i="4"/>
  <c r="DC696" i="4"/>
  <c r="DB696" i="4"/>
  <c r="DA696" i="4"/>
  <c r="CZ696" i="4"/>
  <c r="CY696" i="4"/>
  <c r="CX696" i="4"/>
  <c r="DJ695" i="4"/>
  <c r="DI695" i="4"/>
  <c r="DH695" i="4"/>
  <c r="DG695" i="4"/>
  <c r="DF695" i="4"/>
  <c r="DE695" i="4"/>
  <c r="DD695" i="4"/>
  <c r="DC695" i="4"/>
  <c r="DB695" i="4"/>
  <c r="DA695" i="4"/>
  <c r="CZ695" i="4"/>
  <c r="CY695" i="4"/>
  <c r="CX695" i="4"/>
  <c r="DJ694" i="4"/>
  <c r="DI694" i="4"/>
  <c r="DH694" i="4"/>
  <c r="DG694" i="4"/>
  <c r="DF694" i="4"/>
  <c r="DE694" i="4"/>
  <c r="DD694" i="4"/>
  <c r="DC694" i="4"/>
  <c r="DB694" i="4"/>
  <c r="DA694" i="4"/>
  <c r="CZ694" i="4"/>
  <c r="CY694" i="4"/>
  <c r="CX694" i="4"/>
  <c r="DF702" i="4"/>
  <c r="DJ690" i="4"/>
  <c r="DI690" i="4"/>
  <c r="DH690" i="4"/>
  <c r="DG690" i="4"/>
  <c r="DF690" i="4"/>
  <c r="DE690" i="4"/>
  <c r="DD690" i="4"/>
  <c r="DC690" i="4"/>
  <c r="DB690" i="4"/>
  <c r="DA690" i="4"/>
  <c r="CZ690" i="4"/>
  <c r="CY690" i="4"/>
  <c r="CX690" i="4"/>
  <c r="DJ689" i="4"/>
  <c r="DI689" i="4"/>
  <c r="DH689" i="4"/>
  <c r="DG689" i="4"/>
  <c r="DF689" i="4"/>
  <c r="DE689" i="4"/>
  <c r="DD689" i="4"/>
  <c r="DC689" i="4"/>
  <c r="DB689" i="4"/>
  <c r="DA689" i="4"/>
  <c r="CZ689" i="4"/>
  <c r="CY689" i="4"/>
  <c r="CX689" i="4"/>
  <c r="DJ680" i="4"/>
  <c r="DI680" i="4"/>
  <c r="DH680" i="4"/>
  <c r="DG680" i="4"/>
  <c r="DF680" i="4"/>
  <c r="DE680" i="4"/>
  <c r="DD680" i="4"/>
  <c r="DC680" i="4"/>
  <c r="DB680" i="4"/>
  <c r="DA680" i="4"/>
  <c r="CZ680" i="4"/>
  <c r="CY680" i="4"/>
  <c r="CX680" i="4"/>
  <c r="DJ679" i="4"/>
  <c r="DI679" i="4"/>
  <c r="DH679" i="4"/>
  <c r="DG679" i="4"/>
  <c r="DF679" i="4"/>
  <c r="DE679" i="4"/>
  <c r="DD679" i="4"/>
  <c r="DC679" i="4"/>
  <c r="DB679" i="4"/>
  <c r="DA679" i="4"/>
  <c r="CZ679" i="4"/>
  <c r="CY679" i="4"/>
  <c r="CX679" i="4"/>
  <c r="DJ678" i="4"/>
  <c r="DI678" i="4"/>
  <c r="DH678" i="4"/>
  <c r="DG678" i="4"/>
  <c r="DF678" i="4"/>
  <c r="DE678" i="4"/>
  <c r="DD678" i="4"/>
  <c r="DC678" i="4"/>
  <c r="DB678" i="4"/>
  <c r="DA678" i="4"/>
  <c r="CZ678" i="4"/>
  <c r="CY678" i="4"/>
  <c r="CX678" i="4"/>
  <c r="DJ677" i="4"/>
  <c r="DI677" i="4"/>
  <c r="DH677" i="4"/>
  <c r="DG677" i="4"/>
  <c r="DF677" i="4"/>
  <c r="DE677" i="4"/>
  <c r="DD677" i="4"/>
  <c r="DC677" i="4"/>
  <c r="DB677" i="4"/>
  <c r="DA677" i="4"/>
  <c r="CZ677" i="4"/>
  <c r="CY677" i="4"/>
  <c r="CX677" i="4"/>
  <c r="DJ675" i="4"/>
  <c r="DI675" i="4"/>
  <c r="DH675" i="4"/>
  <c r="DG675" i="4"/>
  <c r="DF675" i="4"/>
  <c r="DE675" i="4"/>
  <c r="DD675" i="4"/>
  <c r="DC675" i="4"/>
  <c r="DB675" i="4"/>
  <c r="DA675" i="4"/>
  <c r="CZ675" i="4"/>
  <c r="CY675" i="4"/>
  <c r="CX675" i="4"/>
  <c r="DJ647" i="4"/>
  <c r="DI647" i="4"/>
  <c r="DH647" i="4"/>
  <c r="DG647" i="4"/>
  <c r="DF647" i="4"/>
  <c r="DE647" i="4"/>
  <c r="DD647" i="4"/>
  <c r="DC647" i="4"/>
  <c r="DB647" i="4"/>
  <c r="DA647" i="4"/>
  <c r="CZ647" i="4"/>
  <c r="CY647" i="4"/>
  <c r="CX647" i="4"/>
  <c r="DJ645" i="4"/>
  <c r="DI645" i="4"/>
  <c r="DH645" i="4"/>
  <c r="DG645" i="4"/>
  <c r="DF645" i="4"/>
  <c r="DE645" i="4"/>
  <c r="DD645" i="4"/>
  <c r="DC645" i="4"/>
  <c r="DB645" i="4"/>
  <c r="DA645" i="4"/>
  <c r="CZ645" i="4"/>
  <c r="CY645" i="4"/>
  <c r="CX645" i="4"/>
  <c r="DJ641" i="4"/>
  <c r="DI641" i="4"/>
  <c r="DH641" i="4"/>
  <c r="DG641" i="4"/>
  <c r="DF641" i="4"/>
  <c r="DE641" i="4"/>
  <c r="DD641" i="4"/>
  <c r="DC641" i="4"/>
  <c r="DB641" i="4"/>
  <c r="DA641" i="4"/>
  <c r="CZ641" i="4"/>
  <c r="CY641" i="4"/>
  <c r="CX641" i="4"/>
  <c r="DJ640" i="4"/>
  <c r="DI640" i="4"/>
  <c r="DH640" i="4"/>
  <c r="DG640" i="4"/>
  <c r="DF640" i="4"/>
  <c r="DE640" i="4"/>
  <c r="DD640" i="4"/>
  <c r="DC640" i="4"/>
  <c r="DB640" i="4"/>
  <c r="DA640" i="4"/>
  <c r="CZ640" i="4"/>
  <c r="CY640" i="4"/>
  <c r="CX640" i="4"/>
  <c r="DJ635" i="4"/>
  <c r="DI635" i="4"/>
  <c r="DH635" i="4"/>
  <c r="DG635" i="4"/>
  <c r="DF635" i="4"/>
  <c r="DE635" i="4"/>
  <c r="DD635" i="4"/>
  <c r="DC635" i="4"/>
  <c r="DB635" i="4"/>
  <c r="DA635" i="4"/>
  <c r="CZ635" i="4"/>
  <c r="CY635" i="4"/>
  <c r="CX635" i="4"/>
  <c r="A635" i="4"/>
  <c r="DJ629" i="4"/>
  <c r="DI629" i="4"/>
  <c r="DH629" i="4"/>
  <c r="DG629" i="4"/>
  <c r="DF629" i="4"/>
  <c r="DE629" i="4"/>
  <c r="DD629" i="4"/>
  <c r="DC629" i="4"/>
  <c r="DB629" i="4"/>
  <c r="DA629" i="4"/>
  <c r="CZ629" i="4"/>
  <c r="CY629" i="4"/>
  <c r="CX629" i="4"/>
  <c r="A629" i="4"/>
  <c r="DJ628" i="4"/>
  <c r="DI628" i="4"/>
  <c r="DH628" i="4"/>
  <c r="DG628" i="4"/>
  <c r="DF628" i="4"/>
  <c r="DE628" i="4"/>
  <c r="DD628" i="4"/>
  <c r="DC628" i="4"/>
  <c r="DB628" i="4"/>
  <c r="DA628" i="4"/>
  <c r="CZ628" i="4"/>
  <c r="CY628" i="4"/>
  <c r="CX628" i="4"/>
  <c r="DJ623" i="4"/>
  <c r="DI623" i="4"/>
  <c r="DH623" i="4"/>
  <c r="DG623" i="4"/>
  <c r="DF623" i="4"/>
  <c r="DE623" i="4"/>
  <c r="DD623" i="4"/>
  <c r="DC623" i="4"/>
  <c r="DB623" i="4"/>
  <c r="DA623" i="4"/>
  <c r="CZ623" i="4"/>
  <c r="CY623" i="4"/>
  <c r="CX623" i="4"/>
  <c r="A623" i="4"/>
  <c r="DJ622" i="4"/>
  <c r="DI622" i="4"/>
  <c r="DH622" i="4"/>
  <c r="DG622" i="4"/>
  <c r="DF622" i="4"/>
  <c r="DE622" i="4"/>
  <c r="DD622" i="4"/>
  <c r="DC622" i="4"/>
  <c r="DB622" i="4"/>
  <c r="DA622" i="4"/>
  <c r="CZ622" i="4"/>
  <c r="CY622" i="4"/>
  <c r="CX622" i="4"/>
  <c r="DJ617" i="4"/>
  <c r="DI617" i="4"/>
  <c r="DH617" i="4"/>
  <c r="DG617" i="4"/>
  <c r="DF617" i="4"/>
  <c r="DE617" i="4"/>
  <c r="DD617" i="4"/>
  <c r="DC617" i="4"/>
  <c r="DB617" i="4"/>
  <c r="DA617" i="4"/>
  <c r="CZ617" i="4"/>
  <c r="CY617" i="4"/>
  <c r="CX617" i="4"/>
  <c r="A617" i="4"/>
  <c r="DJ616" i="4"/>
  <c r="DI616" i="4"/>
  <c r="DH616" i="4"/>
  <c r="DG616" i="4"/>
  <c r="DF616" i="4"/>
  <c r="DE616" i="4"/>
  <c r="DD616" i="4"/>
  <c r="DC616" i="4"/>
  <c r="DB616" i="4"/>
  <c r="DA616" i="4"/>
  <c r="CZ616" i="4"/>
  <c r="CY616" i="4"/>
  <c r="CX616" i="4"/>
  <c r="DJ615" i="4"/>
  <c r="DI615" i="4"/>
  <c r="DH615" i="4"/>
  <c r="DG615" i="4"/>
  <c r="DF615" i="4"/>
  <c r="DE615" i="4"/>
  <c r="DD615" i="4"/>
  <c r="DC615" i="4"/>
  <c r="DB615" i="4"/>
  <c r="DA615" i="4"/>
  <c r="CZ615" i="4"/>
  <c r="CY615" i="4"/>
  <c r="CX615" i="4"/>
  <c r="DJ614" i="4"/>
  <c r="DI614" i="4"/>
  <c r="DH614" i="4"/>
  <c r="DG614" i="4"/>
  <c r="DF614" i="4"/>
  <c r="DE614" i="4"/>
  <c r="DD614" i="4"/>
  <c r="DC614" i="4"/>
  <c r="DB614" i="4"/>
  <c r="DA614" i="4"/>
  <c r="CZ614" i="4"/>
  <c r="CY614" i="4"/>
  <c r="CX614" i="4"/>
  <c r="DJ613" i="4"/>
  <c r="DI613" i="4"/>
  <c r="DH613" i="4"/>
  <c r="DG613" i="4"/>
  <c r="DF613" i="4"/>
  <c r="DE613" i="4"/>
  <c r="DD613" i="4"/>
  <c r="DC613" i="4"/>
  <c r="DB613" i="4"/>
  <c r="DA613" i="4"/>
  <c r="CZ613" i="4"/>
  <c r="CY613" i="4"/>
  <c r="CX613" i="4"/>
  <c r="DJ612" i="4"/>
  <c r="DI612" i="4"/>
  <c r="DH612" i="4"/>
  <c r="DG612" i="4"/>
  <c r="DF612" i="4"/>
  <c r="DE612" i="4"/>
  <c r="DD612" i="4"/>
  <c r="DC612" i="4"/>
  <c r="DB612" i="4"/>
  <c r="DA612" i="4"/>
  <c r="CZ612" i="4"/>
  <c r="CY612" i="4"/>
  <c r="CX612" i="4"/>
  <c r="DJ610" i="4"/>
  <c r="DI610" i="4"/>
  <c r="DH610" i="4"/>
  <c r="DG610" i="4"/>
  <c r="DF610" i="4"/>
  <c r="DE610" i="4"/>
  <c r="DD610" i="4"/>
  <c r="DC610" i="4"/>
  <c r="DB610" i="4"/>
  <c r="DA610" i="4"/>
  <c r="CZ610" i="4"/>
  <c r="CY610" i="4"/>
  <c r="CX610" i="4"/>
  <c r="DJ606" i="4"/>
  <c r="DI606" i="4"/>
  <c r="DH606" i="4"/>
  <c r="DG606" i="4"/>
  <c r="DF606" i="4"/>
  <c r="DE606" i="4"/>
  <c r="DD606" i="4"/>
  <c r="DC606" i="4"/>
  <c r="DB606" i="4"/>
  <c r="DA606" i="4"/>
  <c r="CZ606" i="4"/>
  <c r="CY606" i="4"/>
  <c r="CX606" i="4"/>
  <c r="DJ600" i="4"/>
  <c r="DI600" i="4"/>
  <c r="DH600" i="4"/>
  <c r="DG600" i="4"/>
  <c r="DF600" i="4"/>
  <c r="DE600" i="4"/>
  <c r="DD600" i="4"/>
  <c r="DC600" i="4"/>
  <c r="DB600" i="4"/>
  <c r="DA600" i="4"/>
  <c r="CZ600" i="4"/>
  <c r="CY600" i="4"/>
  <c r="CX600" i="4"/>
  <c r="A600" i="4"/>
  <c r="DJ599" i="4"/>
  <c r="DI599" i="4"/>
  <c r="DH599" i="4"/>
  <c r="DG599" i="4"/>
  <c r="DF599" i="4"/>
  <c r="DE599" i="4"/>
  <c r="DD599" i="4"/>
  <c r="DC599" i="4"/>
  <c r="DB599" i="4"/>
  <c r="DA599" i="4"/>
  <c r="CZ599" i="4"/>
  <c r="CY599" i="4"/>
  <c r="CX599" i="4"/>
  <c r="DJ594" i="4"/>
  <c r="DI594" i="4"/>
  <c r="DH594" i="4"/>
  <c r="DG594" i="4"/>
  <c r="DF594" i="4"/>
  <c r="DE594" i="4"/>
  <c r="DD594" i="4"/>
  <c r="DC594" i="4"/>
  <c r="DB594" i="4"/>
  <c r="DA594" i="4"/>
  <c r="CZ594" i="4"/>
  <c r="CY594" i="4"/>
  <c r="CX594" i="4"/>
  <c r="A594" i="4"/>
  <c r="DJ593" i="4"/>
  <c r="DI593" i="4"/>
  <c r="DH593" i="4"/>
  <c r="DG593" i="4"/>
  <c r="DF593" i="4"/>
  <c r="DE593" i="4"/>
  <c r="DD593" i="4"/>
  <c r="DC593" i="4"/>
  <c r="DB593" i="4"/>
  <c r="DA593" i="4"/>
  <c r="CZ593" i="4"/>
  <c r="CY593" i="4"/>
  <c r="CX593" i="4"/>
  <c r="DJ588" i="4"/>
  <c r="DI588" i="4"/>
  <c r="DH588" i="4"/>
  <c r="DG588" i="4"/>
  <c r="DF588" i="4"/>
  <c r="DE588" i="4"/>
  <c r="DD588" i="4"/>
  <c r="DC588" i="4"/>
  <c r="DB588" i="4"/>
  <c r="DA588" i="4"/>
  <c r="CZ588" i="4"/>
  <c r="CY588" i="4"/>
  <c r="CX588" i="4"/>
  <c r="A588" i="4"/>
  <c r="DJ587" i="4"/>
  <c r="DI587" i="4"/>
  <c r="DH587" i="4"/>
  <c r="DG587" i="4"/>
  <c r="DF587" i="4"/>
  <c r="DE587" i="4"/>
  <c r="DD587" i="4"/>
  <c r="DC587" i="4"/>
  <c r="DB587" i="4"/>
  <c r="DA587" i="4"/>
  <c r="CZ587" i="4"/>
  <c r="CY587" i="4"/>
  <c r="CX587" i="4"/>
  <c r="DJ582" i="4"/>
  <c r="DI582" i="4"/>
  <c r="DH582" i="4"/>
  <c r="DG582" i="4"/>
  <c r="DF582" i="4"/>
  <c r="DE582" i="4"/>
  <c r="DD582" i="4"/>
  <c r="DC582" i="4"/>
  <c r="DB582" i="4"/>
  <c r="DA582" i="4"/>
  <c r="CZ582" i="4"/>
  <c r="CY582" i="4"/>
  <c r="CX582" i="4"/>
  <c r="A582" i="4"/>
  <c r="DJ581" i="4"/>
  <c r="DI581" i="4"/>
  <c r="DH581" i="4"/>
  <c r="DG581" i="4"/>
  <c r="DF581" i="4"/>
  <c r="DE581" i="4"/>
  <c r="DD581" i="4"/>
  <c r="DC581" i="4"/>
  <c r="DB581" i="4"/>
  <c r="DA581" i="4"/>
  <c r="CZ581" i="4"/>
  <c r="CY581" i="4"/>
  <c r="CX581" i="4"/>
  <c r="DJ580" i="4"/>
  <c r="DI580" i="4"/>
  <c r="DH580" i="4"/>
  <c r="DG580" i="4"/>
  <c r="DF580" i="4"/>
  <c r="DE580" i="4"/>
  <c r="DD580" i="4"/>
  <c r="DC580" i="4"/>
  <c r="DB580" i="4"/>
  <c r="DA580" i="4"/>
  <c r="CZ580" i="4"/>
  <c r="CY580" i="4"/>
  <c r="CX580" i="4"/>
  <c r="DJ579" i="4"/>
  <c r="DI579" i="4"/>
  <c r="DH579" i="4"/>
  <c r="DG579" i="4"/>
  <c r="DF579" i="4"/>
  <c r="DE579" i="4"/>
  <c r="DD579" i="4"/>
  <c r="DC579" i="4"/>
  <c r="DB579" i="4"/>
  <c r="DA579" i="4"/>
  <c r="CZ579" i="4"/>
  <c r="CY579" i="4"/>
  <c r="CX579" i="4"/>
  <c r="DJ578" i="4"/>
  <c r="DI578" i="4"/>
  <c r="DH578" i="4"/>
  <c r="DG578" i="4"/>
  <c r="DF578" i="4"/>
  <c r="DE578" i="4"/>
  <c r="DD578" i="4"/>
  <c r="DC578" i="4"/>
  <c r="DB578" i="4"/>
  <c r="DA578" i="4"/>
  <c r="CZ578" i="4"/>
  <c r="CY578" i="4"/>
  <c r="CX578" i="4"/>
  <c r="DJ577" i="4"/>
  <c r="DI577" i="4"/>
  <c r="DH577" i="4"/>
  <c r="DG577" i="4"/>
  <c r="DF577" i="4"/>
  <c r="DE577" i="4"/>
  <c r="DD577" i="4"/>
  <c r="DC577" i="4"/>
  <c r="DB577" i="4"/>
  <c r="DA577" i="4"/>
  <c r="CZ577" i="4"/>
  <c r="CY577" i="4"/>
  <c r="CX577" i="4"/>
  <c r="DJ575" i="4"/>
  <c r="DI575" i="4"/>
  <c r="DH575" i="4"/>
  <c r="DG575" i="4"/>
  <c r="DF575" i="4"/>
  <c r="DE575" i="4"/>
  <c r="DD575" i="4"/>
  <c r="DC575" i="4"/>
  <c r="DB575" i="4"/>
  <c r="DA575" i="4"/>
  <c r="CZ575" i="4"/>
  <c r="CY575" i="4"/>
  <c r="CX575" i="4"/>
  <c r="A567" i="4"/>
  <c r="DJ560" i="4"/>
  <c r="DI560" i="4"/>
  <c r="DH560" i="4"/>
  <c r="DG560" i="4"/>
  <c r="DF560" i="4"/>
  <c r="DE560" i="4"/>
  <c r="DD560" i="4"/>
  <c r="DC560" i="4"/>
  <c r="DB560" i="4"/>
  <c r="DA560" i="4"/>
  <c r="CZ560" i="4"/>
  <c r="CY560" i="4"/>
  <c r="CX560" i="4"/>
  <c r="DJ549" i="4"/>
  <c r="DI549" i="4"/>
  <c r="DH549" i="4"/>
  <c r="DG549" i="4"/>
  <c r="DF549" i="4"/>
  <c r="DE549" i="4"/>
  <c r="DD549" i="4"/>
  <c r="DC549" i="4"/>
  <c r="DB549" i="4"/>
  <c r="DA549" i="4"/>
  <c r="CZ549" i="4"/>
  <c r="CY549" i="4"/>
  <c r="CX549" i="4"/>
  <c r="DJ542" i="4"/>
  <c r="DI542" i="4"/>
  <c r="DH542" i="4"/>
  <c r="DG542" i="4"/>
  <c r="DF542" i="4"/>
  <c r="DE542" i="4"/>
  <c r="DD542" i="4"/>
  <c r="DC542" i="4"/>
  <c r="DB542" i="4"/>
  <c r="DA542" i="4"/>
  <c r="CZ542" i="4"/>
  <c r="CY542" i="4"/>
  <c r="CX542" i="4"/>
  <c r="DJ541" i="4"/>
  <c r="DI541" i="4"/>
  <c r="DH541" i="4"/>
  <c r="DG541" i="4"/>
  <c r="DF541" i="4"/>
  <c r="DE541" i="4"/>
  <c r="DD541" i="4"/>
  <c r="DC541" i="4"/>
  <c r="DB541" i="4"/>
  <c r="DA541" i="4"/>
  <c r="CZ541" i="4"/>
  <c r="CY541" i="4"/>
  <c r="CX541" i="4"/>
  <c r="A541" i="4"/>
  <c r="DJ540" i="4"/>
  <c r="DI540" i="4"/>
  <c r="DH540" i="4"/>
  <c r="DG540" i="4"/>
  <c r="DF540" i="4"/>
  <c r="DE540" i="4"/>
  <c r="DD540" i="4"/>
  <c r="DC540" i="4"/>
  <c r="DB540" i="4"/>
  <c r="DA540" i="4"/>
  <c r="CZ540" i="4"/>
  <c r="CY540" i="4"/>
  <c r="CX540" i="4"/>
  <c r="CR538" i="4"/>
  <c r="CR534" i="4"/>
  <c r="DG533" i="4"/>
  <c r="DF533" i="4"/>
  <c r="DE533" i="4"/>
  <c r="DD533" i="4"/>
  <c r="DC533" i="4"/>
  <c r="DA533" i="4"/>
  <c r="CZ533" i="4"/>
  <c r="CY533" i="4"/>
  <c r="CX533" i="4"/>
  <c r="A533" i="4"/>
  <c r="CR531" i="4"/>
  <c r="CZ531" i="4"/>
  <c r="CR527" i="4"/>
  <c r="BV527" i="4"/>
  <c r="DF527" i="4" s="1"/>
  <c r="BU527" i="4"/>
  <c r="DE527" i="4" s="1"/>
  <c r="DD527" i="4"/>
  <c r="BR527" i="4"/>
  <c r="DA527" i="4" s="1"/>
  <c r="BQ527" i="4"/>
  <c r="CZ527" i="4" s="1"/>
  <c r="BP527" i="4"/>
  <c r="CY527" i="4" s="1"/>
  <c r="BO527" i="4"/>
  <c r="CX527" i="4" s="1"/>
  <c r="DH526" i="4"/>
  <c r="DG526" i="4"/>
  <c r="DF526" i="4"/>
  <c r="DE526" i="4"/>
  <c r="DD526" i="4"/>
  <c r="DC526" i="4"/>
  <c r="DB526" i="4"/>
  <c r="DA526" i="4"/>
  <c r="CZ526" i="4"/>
  <c r="CY526" i="4"/>
  <c r="CX526" i="4"/>
  <c r="A526" i="4"/>
  <c r="A560" i="4" s="1"/>
  <c r="DH525" i="4"/>
  <c r="DG525" i="4"/>
  <c r="DF525" i="4"/>
  <c r="DE525" i="4"/>
  <c r="DD525" i="4"/>
  <c r="DC525" i="4"/>
  <c r="DB525" i="4"/>
  <c r="DA525" i="4"/>
  <c r="CZ525" i="4"/>
  <c r="CY525" i="4"/>
  <c r="CX525" i="4"/>
  <c r="CR524" i="4"/>
  <c r="CZ524" i="4"/>
  <c r="CR523" i="4"/>
  <c r="CZ523" i="4"/>
  <c r="CR518" i="4"/>
  <c r="CH518" i="4"/>
  <c r="CG518" i="4"/>
  <c r="CF518" i="4"/>
  <c r="CE518" i="4"/>
  <c r="CD518" i="4"/>
  <c r="CC518" i="4"/>
  <c r="CB518" i="4"/>
  <c r="CA518" i="4"/>
  <c r="BZ518" i="4"/>
  <c r="BY518" i="4"/>
  <c r="BX518" i="4"/>
  <c r="BW518" i="4"/>
  <c r="BV518" i="4"/>
  <c r="DF518" i="4" s="1"/>
  <c r="BU518" i="4"/>
  <c r="DE518" i="4" s="1"/>
  <c r="BT518" i="4"/>
  <c r="DD518" i="4" s="1"/>
  <c r="BS518" i="4"/>
  <c r="DC518" i="4" s="1"/>
  <c r="BR518" i="4"/>
  <c r="DA518" i="4" s="1"/>
  <c r="BQ518" i="4"/>
  <c r="CZ518" i="4" s="1"/>
  <c r="BP518" i="4"/>
  <c r="CY518" i="4" s="1"/>
  <c r="BO518" i="4"/>
  <c r="CX518" i="4" s="1"/>
  <c r="CR517" i="4"/>
  <c r="CH517" i="4"/>
  <c r="CG517" i="4"/>
  <c r="CF517" i="4"/>
  <c r="CE517" i="4"/>
  <c r="CD517" i="4"/>
  <c r="CC517" i="4"/>
  <c r="CB517" i="4"/>
  <c r="CA517" i="4"/>
  <c r="BZ517" i="4"/>
  <c r="BY517" i="4"/>
  <c r="BX517" i="4"/>
  <c r="BW517" i="4"/>
  <c r="BV517" i="4"/>
  <c r="DF517" i="4" s="1"/>
  <c r="BS517" i="4"/>
  <c r="DC517" i="4" s="1"/>
  <c r="BT517" i="4"/>
  <c r="DD517" i="4" s="1"/>
  <c r="BU517" i="4"/>
  <c r="DE517" i="4" s="1"/>
  <c r="BR517" i="4"/>
  <c r="DA517" i="4" s="1"/>
  <c r="BQ517" i="4"/>
  <c r="CZ517" i="4" s="1"/>
  <c r="BP517" i="4"/>
  <c r="CY517" i="4" s="1"/>
  <c r="BO517" i="4"/>
  <c r="CX517" i="4" s="1"/>
  <c r="CR516" i="4"/>
  <c r="CH516" i="4"/>
  <c r="CG516" i="4"/>
  <c r="CF516" i="4"/>
  <c r="CE516" i="4"/>
  <c r="CD516" i="4"/>
  <c r="CC516" i="4"/>
  <c r="CB516" i="4"/>
  <c r="CA516" i="4"/>
  <c r="BZ516" i="4"/>
  <c r="BY516" i="4"/>
  <c r="BX516" i="4"/>
  <c r="BW516" i="4"/>
  <c r="BV516" i="4"/>
  <c r="DF516" i="4" s="1"/>
  <c r="BU516" i="4"/>
  <c r="DE516" i="4" s="1"/>
  <c r="BT516" i="4"/>
  <c r="DD516" i="4" s="1"/>
  <c r="BS516" i="4"/>
  <c r="BR516" i="4"/>
  <c r="DA516" i="4" s="1"/>
  <c r="BQ516" i="4"/>
  <c r="CZ516" i="4" s="1"/>
  <c r="BP516" i="4"/>
  <c r="CY516" i="4" s="1"/>
  <c r="BO516" i="4"/>
  <c r="CX516" i="4" s="1"/>
  <c r="DJ515" i="4"/>
  <c r="DI515" i="4"/>
  <c r="DH515" i="4"/>
  <c r="DG515" i="4"/>
  <c r="DF515" i="4"/>
  <c r="DE515" i="4"/>
  <c r="DD515" i="4"/>
  <c r="DC515" i="4"/>
  <c r="DB515" i="4"/>
  <c r="DA515" i="4"/>
  <c r="CZ515" i="4"/>
  <c r="CY515" i="4"/>
  <c r="CX515" i="4"/>
  <c r="A515" i="4"/>
  <c r="A549" i="4" s="1"/>
  <c r="DJ514" i="4"/>
  <c r="DI514" i="4"/>
  <c r="DH514" i="4"/>
  <c r="DG514" i="4"/>
  <c r="DF514" i="4"/>
  <c r="DE514" i="4"/>
  <c r="DD514" i="4"/>
  <c r="DC514" i="4"/>
  <c r="DB514" i="4"/>
  <c r="DA514" i="4"/>
  <c r="CZ514" i="4"/>
  <c r="CY514" i="4"/>
  <c r="CX514" i="4"/>
  <c r="CR513" i="4"/>
  <c r="CH513" i="4"/>
  <c r="CG513" i="4"/>
  <c r="CF513" i="4"/>
  <c r="CE513" i="4"/>
  <c r="CD513" i="4"/>
  <c r="CC513" i="4"/>
  <c r="CB513" i="4"/>
  <c r="CA513" i="4"/>
  <c r="BZ513" i="4"/>
  <c r="BY513" i="4"/>
  <c r="BX513" i="4"/>
  <c r="BW513" i="4"/>
  <c r="BV513" i="4"/>
  <c r="DF513" i="4" s="1"/>
  <c r="BU513" i="4"/>
  <c r="DE513" i="4" s="1"/>
  <c r="BT513" i="4"/>
  <c r="DD513" i="4" s="1"/>
  <c r="BS513" i="4"/>
  <c r="DC513" i="4" s="1"/>
  <c r="BR513" i="4"/>
  <c r="DA513" i="4" s="1"/>
  <c r="BQ513" i="4"/>
  <c r="CZ513" i="4" s="1"/>
  <c r="BP513" i="4"/>
  <c r="CY513" i="4" s="1"/>
  <c r="BO513" i="4"/>
  <c r="CR509" i="4"/>
  <c r="CH509" i="4"/>
  <c r="CG509" i="4"/>
  <c r="CF509" i="4"/>
  <c r="CE509" i="4"/>
  <c r="CD509" i="4"/>
  <c r="CC509" i="4"/>
  <c r="CB509" i="4"/>
  <c r="CA509" i="4"/>
  <c r="BZ509" i="4"/>
  <c r="BY509" i="4"/>
  <c r="BX509" i="4"/>
  <c r="BW509" i="4"/>
  <c r="BV509" i="4"/>
  <c r="DF509" i="4" s="1"/>
  <c r="BU509" i="4"/>
  <c r="DE509" i="4" s="1"/>
  <c r="BT509" i="4"/>
  <c r="DD509" i="4" s="1"/>
  <c r="BS509" i="4"/>
  <c r="DC509" i="4" s="1"/>
  <c r="BR509" i="4"/>
  <c r="DA509" i="4" s="1"/>
  <c r="BQ509" i="4"/>
  <c r="CZ509" i="4" s="1"/>
  <c r="BP509" i="4"/>
  <c r="CY509" i="4" s="1"/>
  <c r="BO509" i="4"/>
  <c r="DJ508" i="4"/>
  <c r="DI508" i="4"/>
  <c r="DH508" i="4"/>
  <c r="DG508" i="4"/>
  <c r="DF508" i="4"/>
  <c r="DE508" i="4"/>
  <c r="DD508" i="4"/>
  <c r="DC508" i="4"/>
  <c r="DB508" i="4"/>
  <c r="DA508" i="4"/>
  <c r="CZ508" i="4"/>
  <c r="CY508" i="4"/>
  <c r="CX508" i="4"/>
  <c r="A508" i="4"/>
  <c r="A542" i="4" s="1"/>
  <c r="DJ507" i="4"/>
  <c r="DI507" i="4"/>
  <c r="DH507" i="4"/>
  <c r="DG507" i="4"/>
  <c r="DF507" i="4"/>
  <c r="DE507" i="4"/>
  <c r="DD507" i="4"/>
  <c r="DC507" i="4"/>
  <c r="DB507" i="4"/>
  <c r="DA507" i="4"/>
  <c r="CZ507" i="4"/>
  <c r="CY507" i="4"/>
  <c r="CX507" i="4"/>
  <c r="DJ506" i="4"/>
  <c r="DI506" i="4"/>
  <c r="DH506" i="4"/>
  <c r="DG506" i="4"/>
  <c r="DF506" i="4"/>
  <c r="DE506" i="4"/>
  <c r="DD506" i="4"/>
  <c r="DC506" i="4"/>
  <c r="DB506" i="4"/>
  <c r="DA506" i="4"/>
  <c r="CZ506" i="4"/>
  <c r="CY506" i="4"/>
  <c r="CX506" i="4"/>
  <c r="DJ505" i="4"/>
  <c r="DI505" i="4"/>
  <c r="DH505" i="4"/>
  <c r="DG505" i="4"/>
  <c r="DF505" i="4"/>
  <c r="DE505" i="4"/>
  <c r="DD505" i="4"/>
  <c r="DC505" i="4"/>
  <c r="DB505" i="4"/>
  <c r="DA505" i="4"/>
  <c r="CZ505" i="4"/>
  <c r="CY505" i="4"/>
  <c r="CX505" i="4"/>
  <c r="DJ504" i="4"/>
  <c r="DI504" i="4"/>
  <c r="DH504" i="4"/>
  <c r="DG504" i="4"/>
  <c r="DF504" i="4"/>
  <c r="DE504" i="4"/>
  <c r="DD504" i="4"/>
  <c r="DC504" i="4"/>
  <c r="DB504" i="4"/>
  <c r="DA504" i="4"/>
  <c r="CZ504" i="4"/>
  <c r="CY504" i="4"/>
  <c r="CX504" i="4"/>
  <c r="DJ503" i="4"/>
  <c r="DI503" i="4"/>
  <c r="DH503" i="4"/>
  <c r="DG503" i="4"/>
  <c r="DF503" i="4"/>
  <c r="DE503" i="4"/>
  <c r="DD503" i="4"/>
  <c r="DC503" i="4"/>
  <c r="DB503" i="4"/>
  <c r="DA503" i="4"/>
  <c r="CZ503" i="4"/>
  <c r="CY503" i="4"/>
  <c r="CX503" i="4"/>
  <c r="DI501" i="4"/>
  <c r="DH501" i="4"/>
  <c r="DG501" i="4"/>
  <c r="DF501" i="4"/>
  <c r="DE501" i="4"/>
  <c r="DD501" i="4"/>
  <c r="DC501" i="4"/>
  <c r="DB501" i="4"/>
  <c r="DA501" i="4"/>
  <c r="CZ501" i="4"/>
  <c r="CY501" i="4"/>
  <c r="CX501" i="4"/>
  <c r="DJ499" i="4"/>
  <c r="DI499" i="4"/>
  <c r="DH499" i="4"/>
  <c r="DG499" i="4"/>
  <c r="DF499" i="4"/>
  <c r="DE499" i="4"/>
  <c r="DD499" i="4"/>
  <c r="DC499" i="4"/>
  <c r="DB499" i="4"/>
  <c r="DA499" i="4"/>
  <c r="CZ499" i="4"/>
  <c r="CY499" i="4"/>
  <c r="CX499" i="4"/>
  <c r="DI498" i="4"/>
  <c r="DH498" i="4"/>
  <c r="DG498" i="4"/>
  <c r="DF498" i="4"/>
  <c r="DE498" i="4"/>
  <c r="DD498" i="4"/>
  <c r="DC498" i="4"/>
  <c r="DB498" i="4"/>
  <c r="DA498" i="4"/>
  <c r="CZ498" i="4"/>
  <c r="CY498" i="4"/>
  <c r="CX498" i="4"/>
  <c r="DJ496" i="4"/>
  <c r="DI496" i="4"/>
  <c r="DH496" i="4"/>
  <c r="DG496" i="4"/>
  <c r="DF496" i="4"/>
  <c r="DE496" i="4"/>
  <c r="DD496" i="4"/>
  <c r="DC496" i="4"/>
  <c r="DB496" i="4"/>
  <c r="DA496" i="4"/>
  <c r="CZ496" i="4"/>
  <c r="CY496" i="4"/>
  <c r="CX496" i="4"/>
  <c r="DJ495" i="4"/>
  <c r="DI495" i="4"/>
  <c r="DH495" i="4"/>
  <c r="DG495" i="4"/>
  <c r="DF495" i="4"/>
  <c r="DE495" i="4"/>
  <c r="DD495" i="4"/>
  <c r="DC495" i="4"/>
  <c r="DB495" i="4"/>
  <c r="DA495" i="4"/>
  <c r="CZ495" i="4"/>
  <c r="CY495" i="4"/>
  <c r="CX495" i="4"/>
  <c r="DJ493" i="4"/>
  <c r="DI493" i="4"/>
  <c r="DH493" i="4"/>
  <c r="DG493" i="4"/>
  <c r="DF493" i="4"/>
  <c r="DE493" i="4"/>
  <c r="DD493" i="4"/>
  <c r="DC493" i="4"/>
  <c r="DB493" i="4"/>
  <c r="DA493" i="4"/>
  <c r="CZ493" i="4"/>
  <c r="CY493" i="4"/>
  <c r="CX493" i="4"/>
  <c r="DJ492" i="4"/>
  <c r="DI492" i="4"/>
  <c r="DH492" i="4"/>
  <c r="DG492" i="4"/>
  <c r="DF492" i="4"/>
  <c r="DE492" i="4"/>
  <c r="DD492" i="4"/>
  <c r="DC492" i="4"/>
  <c r="DB492" i="4"/>
  <c r="DA492" i="4"/>
  <c r="CZ492" i="4"/>
  <c r="CY492" i="4"/>
  <c r="CX492" i="4"/>
  <c r="DJ490" i="4"/>
  <c r="DI490" i="4"/>
  <c r="DH490" i="4"/>
  <c r="DG490" i="4"/>
  <c r="DF490" i="4"/>
  <c r="DE490" i="4"/>
  <c r="DD490" i="4"/>
  <c r="DC490" i="4"/>
  <c r="DB490" i="4"/>
  <c r="DA490" i="4"/>
  <c r="CZ490" i="4"/>
  <c r="CY490" i="4"/>
  <c r="CX490" i="4"/>
  <c r="DJ489" i="4"/>
  <c r="DI489" i="4"/>
  <c r="DH489" i="4"/>
  <c r="DG489" i="4"/>
  <c r="DF489" i="4"/>
  <c r="DE489" i="4"/>
  <c r="DD489" i="4"/>
  <c r="DC489" i="4"/>
  <c r="DB489" i="4"/>
  <c r="DA489" i="4"/>
  <c r="CZ489" i="4"/>
  <c r="CY489" i="4"/>
  <c r="CX489" i="4"/>
  <c r="DJ488" i="4"/>
  <c r="DI488" i="4"/>
  <c r="DH488" i="4"/>
  <c r="DG488" i="4"/>
  <c r="DF488" i="4"/>
  <c r="DE488" i="4"/>
  <c r="DD488" i="4"/>
  <c r="DC488" i="4"/>
  <c r="DB488" i="4"/>
  <c r="DA488" i="4"/>
  <c r="CZ488" i="4"/>
  <c r="CY488" i="4"/>
  <c r="CX488" i="4"/>
  <c r="BO487" i="4"/>
  <c r="E484" i="4"/>
  <c r="A481" i="4"/>
  <c r="A500" i="4" s="1"/>
  <c r="DJ480" i="4"/>
  <c r="DI480" i="4"/>
  <c r="DH480" i="4"/>
  <c r="DG480" i="4"/>
  <c r="DF480" i="4"/>
  <c r="DE480" i="4"/>
  <c r="DD480" i="4"/>
  <c r="DC480" i="4"/>
  <c r="DB480" i="4"/>
  <c r="DA480" i="4"/>
  <c r="CZ480" i="4"/>
  <c r="CY480" i="4"/>
  <c r="CX480" i="4"/>
  <c r="A480" i="4"/>
  <c r="A499" i="4" s="1"/>
  <c r="A477" i="4"/>
  <c r="A497" i="4" s="1"/>
  <c r="DJ476" i="4"/>
  <c r="DI476" i="4"/>
  <c r="DH476" i="4"/>
  <c r="DG476" i="4"/>
  <c r="DF476" i="4"/>
  <c r="DE476" i="4"/>
  <c r="DD476" i="4"/>
  <c r="DC476" i="4"/>
  <c r="DB476" i="4"/>
  <c r="DA476" i="4"/>
  <c r="CZ476" i="4"/>
  <c r="CY476" i="4"/>
  <c r="CX476" i="4"/>
  <c r="A476" i="4"/>
  <c r="A496" i="4" s="1"/>
  <c r="A473" i="4"/>
  <c r="A494" i="4" s="1"/>
  <c r="DJ472" i="4"/>
  <c r="DI472" i="4"/>
  <c r="DH472" i="4"/>
  <c r="DG472" i="4"/>
  <c r="DF472" i="4"/>
  <c r="DE472" i="4"/>
  <c r="DD472" i="4"/>
  <c r="DC472" i="4"/>
  <c r="DB472" i="4"/>
  <c r="DA472" i="4"/>
  <c r="CZ472" i="4"/>
  <c r="CY472" i="4"/>
  <c r="CX472" i="4"/>
  <c r="A472" i="4"/>
  <c r="A493" i="4" s="1"/>
  <c r="A470" i="4"/>
  <c r="A491" i="4" s="1"/>
  <c r="DJ469" i="4"/>
  <c r="DI469" i="4"/>
  <c r="DH469" i="4"/>
  <c r="DG469" i="4"/>
  <c r="DF469" i="4"/>
  <c r="DE469" i="4"/>
  <c r="DD469" i="4"/>
  <c r="DC469" i="4"/>
  <c r="DB469" i="4"/>
  <c r="DA469" i="4"/>
  <c r="CZ469" i="4"/>
  <c r="CY469" i="4"/>
  <c r="CX469" i="4"/>
  <c r="A469" i="4"/>
  <c r="A490" i="4" s="1"/>
  <c r="DJ468" i="4"/>
  <c r="DI468" i="4"/>
  <c r="DH468" i="4"/>
  <c r="DG468" i="4"/>
  <c r="DF468" i="4"/>
  <c r="DE468" i="4"/>
  <c r="DD468" i="4"/>
  <c r="DC468" i="4"/>
  <c r="DB468" i="4"/>
  <c r="DA468" i="4"/>
  <c r="CZ468" i="4"/>
  <c r="CY468" i="4"/>
  <c r="CX468" i="4"/>
  <c r="DJ467" i="4"/>
  <c r="DI467" i="4"/>
  <c r="DH467" i="4"/>
  <c r="DG467" i="4"/>
  <c r="DF467" i="4"/>
  <c r="DE467" i="4"/>
  <c r="DD467" i="4"/>
  <c r="DC467" i="4"/>
  <c r="DB467" i="4"/>
  <c r="DA467" i="4"/>
  <c r="CZ467" i="4"/>
  <c r="CY467" i="4"/>
  <c r="CX467" i="4"/>
  <c r="DJ466" i="4"/>
  <c r="DI466" i="4"/>
  <c r="DH466" i="4"/>
  <c r="DG466" i="4"/>
  <c r="DF466" i="4"/>
  <c r="DE466" i="4"/>
  <c r="DD466" i="4"/>
  <c r="DC466" i="4"/>
  <c r="DB466" i="4"/>
  <c r="DA466" i="4"/>
  <c r="CZ466" i="4"/>
  <c r="CY466" i="4"/>
  <c r="CX466" i="4"/>
  <c r="DJ465" i="4"/>
  <c r="DI465" i="4"/>
  <c r="DH465" i="4"/>
  <c r="DG465" i="4"/>
  <c r="DF465" i="4"/>
  <c r="DE465" i="4"/>
  <c r="DD465" i="4"/>
  <c r="DC465" i="4"/>
  <c r="DB465" i="4"/>
  <c r="DA465" i="4"/>
  <c r="CZ465" i="4"/>
  <c r="CY465" i="4"/>
  <c r="CX465" i="4"/>
  <c r="DJ464" i="4"/>
  <c r="DI464" i="4"/>
  <c r="DH464" i="4"/>
  <c r="DG464" i="4"/>
  <c r="DF464" i="4"/>
  <c r="DE464" i="4"/>
  <c r="DD464" i="4"/>
  <c r="DC464" i="4"/>
  <c r="DB464" i="4"/>
  <c r="DA464" i="4"/>
  <c r="CZ464" i="4"/>
  <c r="CY464" i="4"/>
  <c r="CX464" i="4"/>
  <c r="DJ462" i="4"/>
  <c r="DI462" i="4"/>
  <c r="DH462" i="4"/>
  <c r="DG462" i="4"/>
  <c r="DF462" i="4"/>
  <c r="DE462" i="4"/>
  <c r="DD462" i="4"/>
  <c r="DC462" i="4"/>
  <c r="DB462" i="4"/>
  <c r="DA462" i="4"/>
  <c r="CZ462" i="4"/>
  <c r="CY462" i="4"/>
  <c r="CX462" i="4"/>
  <c r="DJ460" i="4"/>
  <c r="DI460" i="4"/>
  <c r="DH460" i="4"/>
  <c r="DG460" i="4"/>
  <c r="DF460" i="4"/>
  <c r="DE460" i="4"/>
  <c r="DD460" i="4"/>
  <c r="DC460" i="4"/>
  <c r="DB460" i="4"/>
  <c r="DA460" i="4"/>
  <c r="CZ460" i="4"/>
  <c r="CY460" i="4"/>
  <c r="CX460" i="4"/>
  <c r="DJ456" i="4"/>
  <c r="DI456" i="4"/>
  <c r="DH456" i="4"/>
  <c r="DG456" i="4"/>
  <c r="DF456" i="4"/>
  <c r="DE456" i="4"/>
  <c r="DD456" i="4"/>
  <c r="DC456" i="4"/>
  <c r="DB456" i="4"/>
  <c r="DA456" i="4"/>
  <c r="CZ456" i="4"/>
  <c r="CY456" i="4"/>
  <c r="CX456" i="4"/>
  <c r="DJ452" i="4"/>
  <c r="DI452" i="4"/>
  <c r="DH452" i="4"/>
  <c r="DG452" i="4"/>
  <c r="DF452" i="4"/>
  <c r="DE452" i="4"/>
  <c r="DD452" i="4"/>
  <c r="DC452" i="4"/>
  <c r="DB452" i="4"/>
  <c r="DA452" i="4"/>
  <c r="CZ452" i="4"/>
  <c r="CY452" i="4"/>
  <c r="CX452" i="4"/>
  <c r="DJ451" i="4"/>
  <c r="DI451" i="4"/>
  <c r="DH451" i="4"/>
  <c r="DG451" i="4"/>
  <c r="DF451" i="4"/>
  <c r="DE451" i="4"/>
  <c r="DD451" i="4"/>
  <c r="DC451" i="4"/>
  <c r="DB451" i="4"/>
  <c r="DA451" i="4"/>
  <c r="CZ451" i="4"/>
  <c r="CY451" i="4"/>
  <c r="CX451" i="4"/>
  <c r="DJ446" i="4"/>
  <c r="DI446" i="4"/>
  <c r="DH446" i="4"/>
  <c r="DG446" i="4"/>
  <c r="DF446" i="4"/>
  <c r="DE446" i="4"/>
  <c r="DD446" i="4"/>
  <c r="DC446" i="4"/>
  <c r="DB446" i="4"/>
  <c r="DA446" i="4"/>
  <c r="CZ446" i="4"/>
  <c r="CY446" i="4"/>
  <c r="CX446" i="4"/>
  <c r="CT446" i="4"/>
  <c r="CS446" i="4"/>
  <c r="CR446" i="4"/>
  <c r="DJ441" i="4"/>
  <c r="DI441" i="4"/>
  <c r="DH441" i="4"/>
  <c r="DG441" i="4"/>
  <c r="DF441" i="4"/>
  <c r="DE441" i="4"/>
  <c r="DD441" i="4"/>
  <c r="DC441" i="4"/>
  <c r="DB441" i="4"/>
  <c r="DA441" i="4"/>
  <c r="CZ441" i="4"/>
  <c r="CY441" i="4"/>
  <c r="CX441" i="4"/>
  <c r="DJ440" i="4"/>
  <c r="DI440" i="4"/>
  <c r="DH440" i="4"/>
  <c r="DG440" i="4"/>
  <c r="DF440" i="4"/>
  <c r="DE440" i="4"/>
  <c r="DD440" i="4"/>
  <c r="DC440" i="4"/>
  <c r="DB440" i="4"/>
  <c r="DA440" i="4"/>
  <c r="CZ440" i="4"/>
  <c r="CY440" i="4"/>
  <c r="CX440" i="4"/>
  <c r="DJ438" i="4"/>
  <c r="DI438" i="4"/>
  <c r="DH438" i="4"/>
  <c r="DG438" i="4"/>
  <c r="DF438" i="4"/>
  <c r="DE438" i="4"/>
  <c r="DD438" i="4"/>
  <c r="DC438" i="4"/>
  <c r="DB438" i="4"/>
  <c r="DA438" i="4"/>
  <c r="CZ438" i="4"/>
  <c r="CY438" i="4"/>
  <c r="CX438" i="4"/>
  <c r="DJ437" i="4"/>
  <c r="DI437" i="4"/>
  <c r="DH437" i="4"/>
  <c r="DG437" i="4"/>
  <c r="DF437" i="4"/>
  <c r="DE437" i="4"/>
  <c r="DD437" i="4"/>
  <c r="DC437" i="4"/>
  <c r="DB437" i="4"/>
  <c r="DA437" i="4"/>
  <c r="CZ437" i="4"/>
  <c r="CY437" i="4"/>
  <c r="CX437" i="4"/>
  <c r="A437" i="4"/>
  <c r="DJ436" i="4"/>
  <c r="DI436" i="4"/>
  <c r="DH436" i="4"/>
  <c r="DG436" i="4"/>
  <c r="DF436" i="4"/>
  <c r="DE436" i="4"/>
  <c r="DD436" i="4"/>
  <c r="DC436" i="4"/>
  <c r="DB436" i="4"/>
  <c r="DA436" i="4"/>
  <c r="CZ436" i="4"/>
  <c r="CY436" i="4"/>
  <c r="CX436" i="4"/>
  <c r="DJ435" i="4"/>
  <c r="DI435" i="4"/>
  <c r="DH435" i="4"/>
  <c r="DG435" i="4"/>
  <c r="DF435" i="4"/>
  <c r="DE435" i="4"/>
  <c r="DD435" i="4"/>
  <c r="DC435" i="4"/>
  <c r="DA435" i="4"/>
  <c r="CZ435" i="4"/>
  <c r="CY435" i="4"/>
  <c r="CX435" i="4"/>
  <c r="DJ434" i="4"/>
  <c r="DI434" i="4"/>
  <c r="DH434" i="4"/>
  <c r="DG434" i="4"/>
  <c r="DF434" i="4"/>
  <c r="DE434" i="4"/>
  <c r="DD434" i="4"/>
  <c r="DC434" i="4"/>
  <c r="DB434" i="4"/>
  <c r="DA434" i="4"/>
  <c r="CZ434" i="4"/>
  <c r="CY434" i="4"/>
  <c r="CX434" i="4"/>
  <c r="DJ430" i="4"/>
  <c r="DI430" i="4"/>
  <c r="DH430" i="4"/>
  <c r="DG430" i="4"/>
  <c r="DF430" i="4"/>
  <c r="DE430" i="4"/>
  <c r="DD430" i="4"/>
  <c r="DC430" i="4"/>
  <c r="DB430" i="4"/>
  <c r="DA430" i="4"/>
  <c r="CZ430" i="4"/>
  <c r="CY430" i="4"/>
  <c r="CX430" i="4"/>
  <c r="DJ428" i="4"/>
  <c r="DI428" i="4"/>
  <c r="DH428" i="4"/>
  <c r="DG428" i="4"/>
  <c r="DF428" i="4"/>
  <c r="DE428" i="4"/>
  <c r="DD428" i="4"/>
  <c r="DC428" i="4"/>
  <c r="DB428" i="4"/>
  <c r="DA428" i="4"/>
  <c r="CZ428" i="4"/>
  <c r="CY428" i="4"/>
  <c r="CX428" i="4"/>
  <c r="BL408" i="4"/>
  <c r="BK408" i="4"/>
  <c r="BI408" i="4"/>
  <c r="BH408" i="4"/>
  <c r="BF408" i="4"/>
  <c r="BE408" i="4"/>
  <c r="AZ408" i="4"/>
  <c r="AY408" i="4"/>
  <c r="AW408" i="4"/>
  <c r="AV408" i="4"/>
  <c r="AT408" i="4"/>
  <c r="AS408" i="4"/>
  <c r="AN408" i="4"/>
  <c r="AM408" i="4"/>
  <c r="AK408" i="4"/>
  <c r="AJ408" i="4"/>
  <c r="AH408" i="4"/>
  <c r="AG408" i="4"/>
  <c r="AB408" i="4"/>
  <c r="AA408" i="4"/>
  <c r="Y408" i="4"/>
  <c r="X408" i="4"/>
  <c r="V408" i="4"/>
  <c r="U408" i="4"/>
  <c r="P408" i="4"/>
  <c r="O408" i="4"/>
  <c r="M408" i="4"/>
  <c r="L408" i="4"/>
  <c r="J408" i="4"/>
  <c r="I408" i="4"/>
  <c r="DJ403" i="4"/>
  <c r="DI403" i="4"/>
  <c r="DH403" i="4"/>
  <c r="DG403" i="4"/>
  <c r="DF403" i="4"/>
  <c r="DE403" i="4"/>
  <c r="DD403" i="4"/>
  <c r="DC403" i="4"/>
  <c r="DB403" i="4"/>
  <c r="DA403" i="4"/>
  <c r="CZ403" i="4"/>
  <c r="CY403" i="4"/>
  <c r="CX403" i="4"/>
  <c r="DJ402" i="4"/>
  <c r="DI402" i="4"/>
  <c r="DH402" i="4"/>
  <c r="DG402" i="4"/>
  <c r="DF402" i="4"/>
  <c r="DE402" i="4"/>
  <c r="DD402" i="4"/>
  <c r="DC402" i="4"/>
  <c r="DB402" i="4"/>
  <c r="DA402" i="4"/>
  <c r="CZ402" i="4"/>
  <c r="CY402" i="4"/>
  <c r="CX402" i="4"/>
  <c r="DJ396" i="4"/>
  <c r="DI396" i="4"/>
  <c r="DH396" i="4"/>
  <c r="DG396" i="4"/>
  <c r="DF396" i="4"/>
  <c r="DE396" i="4"/>
  <c r="DD396" i="4"/>
  <c r="DC396" i="4"/>
  <c r="DB396" i="4"/>
  <c r="DA396" i="4"/>
  <c r="CZ396" i="4"/>
  <c r="CY396" i="4"/>
  <c r="CX396" i="4"/>
  <c r="DJ395" i="4"/>
  <c r="DI395" i="4"/>
  <c r="DH395" i="4"/>
  <c r="DG395" i="4"/>
  <c r="DF395" i="4"/>
  <c r="DE395" i="4"/>
  <c r="DD395" i="4"/>
  <c r="DC395" i="4"/>
  <c r="DB395" i="4"/>
  <c r="DA395" i="4"/>
  <c r="CZ395" i="4"/>
  <c r="CY395" i="4"/>
  <c r="CX395" i="4"/>
  <c r="DJ393" i="4"/>
  <c r="DI393" i="4"/>
  <c r="DH393" i="4"/>
  <c r="DG393" i="4"/>
  <c r="DF393" i="4"/>
  <c r="DE393" i="4"/>
  <c r="DD393" i="4"/>
  <c r="DC393" i="4"/>
  <c r="DB393" i="4"/>
  <c r="DA393" i="4"/>
  <c r="CZ393" i="4"/>
  <c r="CY393" i="4"/>
  <c r="CX393" i="4"/>
  <c r="DJ392" i="4"/>
  <c r="DI392" i="4"/>
  <c r="DH392" i="4"/>
  <c r="DG392" i="4"/>
  <c r="DF392" i="4"/>
  <c r="DE392" i="4"/>
  <c r="DD392" i="4"/>
  <c r="DC392" i="4"/>
  <c r="DB392" i="4"/>
  <c r="DA392" i="4"/>
  <c r="CZ392" i="4"/>
  <c r="CY392" i="4"/>
  <c r="CX392" i="4"/>
  <c r="A392" i="4"/>
  <c r="A55" i="21" s="1"/>
  <c r="J55" i="21" s="1"/>
  <c r="DF391" i="4"/>
  <c r="DE391" i="4"/>
  <c r="DD391" i="4"/>
  <c r="DC391" i="4"/>
  <c r="DA391" i="4"/>
  <c r="CZ391" i="4"/>
  <c r="CY391" i="4"/>
  <c r="CX391" i="4"/>
  <c r="DJ390" i="4"/>
  <c r="DI390" i="4"/>
  <c r="DH390" i="4"/>
  <c r="DG390" i="4"/>
  <c r="DF390" i="4"/>
  <c r="DE390" i="4"/>
  <c r="DD390" i="4"/>
  <c r="DC390" i="4"/>
  <c r="DB390" i="4"/>
  <c r="DA390" i="4"/>
  <c r="CZ390" i="4"/>
  <c r="CY390" i="4"/>
  <c r="CX390" i="4"/>
  <c r="DJ389" i="4"/>
  <c r="DI389" i="4"/>
  <c r="DH389" i="4"/>
  <c r="DG389" i="4"/>
  <c r="DF389" i="4"/>
  <c r="DE389" i="4"/>
  <c r="DD389" i="4"/>
  <c r="DC389" i="4"/>
  <c r="DB389" i="4"/>
  <c r="DA389" i="4"/>
  <c r="CZ389" i="4"/>
  <c r="CY389" i="4"/>
  <c r="CX389" i="4"/>
  <c r="CV386" i="4"/>
  <c r="CU386" i="4"/>
  <c r="CV385" i="4"/>
  <c r="CU385" i="4"/>
  <c r="DJ383" i="4"/>
  <c r="DI383" i="4"/>
  <c r="DH383" i="4"/>
  <c r="DG383" i="4"/>
  <c r="DF383" i="4"/>
  <c r="DE383" i="4"/>
  <c r="DD383" i="4"/>
  <c r="DC383" i="4"/>
  <c r="DB383" i="4"/>
  <c r="DA383" i="4"/>
  <c r="CZ383" i="4"/>
  <c r="CY383" i="4"/>
  <c r="CX383" i="4"/>
  <c r="BM379" i="4"/>
  <c r="BL379" i="4"/>
  <c r="BK379" i="4"/>
  <c r="BJ379" i="4"/>
  <c r="BI379" i="4"/>
  <c r="BH379" i="4"/>
  <c r="BG379" i="4"/>
  <c r="BF379" i="4"/>
  <c r="BE379" i="4"/>
  <c r="BD379" i="4"/>
  <c r="BC379" i="4"/>
  <c r="BB379" i="4"/>
  <c r="BA379" i="4"/>
  <c r="AZ379" i="4"/>
  <c r="AY379" i="4"/>
  <c r="AX379" i="4"/>
  <c r="AW379" i="4"/>
  <c r="AV379" i="4"/>
  <c r="AU379" i="4"/>
  <c r="AT379" i="4"/>
  <c r="AS379" i="4"/>
  <c r="AR379" i="4"/>
  <c r="AQ379" i="4"/>
  <c r="AP379" i="4"/>
  <c r="AO379" i="4"/>
  <c r="AN379" i="4"/>
  <c r="AM379" i="4"/>
  <c r="AL379" i="4"/>
  <c r="AK379" i="4"/>
  <c r="AJ379" i="4"/>
  <c r="AI379" i="4"/>
  <c r="AH379" i="4"/>
  <c r="AG379" i="4"/>
  <c r="AD379" i="4"/>
  <c r="AE379" i="4"/>
  <c r="AF379" i="4"/>
  <c r="AC379" i="4"/>
  <c r="AB379" i="4"/>
  <c r="AA379" i="4"/>
  <c r="Z379" i="4"/>
  <c r="Y379" i="4"/>
  <c r="X379" i="4"/>
  <c r="W379" i="4"/>
  <c r="V379" i="4"/>
  <c r="U379" i="4"/>
  <c r="T379" i="4"/>
  <c r="S379" i="4"/>
  <c r="R379" i="4"/>
  <c r="Q379" i="4"/>
  <c r="P379" i="4"/>
  <c r="O379" i="4"/>
  <c r="N379" i="4"/>
  <c r="M379" i="4"/>
  <c r="L379" i="4"/>
  <c r="K379" i="4"/>
  <c r="J379" i="4"/>
  <c r="I379" i="4"/>
  <c r="H379" i="4"/>
  <c r="G379" i="4"/>
  <c r="F379" i="4"/>
  <c r="DJ378" i="4"/>
  <c r="DI378" i="4"/>
  <c r="DH378" i="4"/>
  <c r="DG378" i="4"/>
  <c r="DF378" i="4"/>
  <c r="DE378" i="4"/>
  <c r="DD378" i="4"/>
  <c r="DC378" i="4"/>
  <c r="DB378" i="4"/>
  <c r="DA378" i="4"/>
  <c r="CZ378" i="4"/>
  <c r="CY378" i="4"/>
  <c r="CX378" i="4"/>
  <c r="DJ377" i="4"/>
  <c r="DI377" i="4"/>
  <c r="DH377" i="4"/>
  <c r="DG377" i="4"/>
  <c r="DF377" i="4"/>
  <c r="DE377" i="4"/>
  <c r="DD377" i="4"/>
  <c r="DC377" i="4"/>
  <c r="DB377" i="4"/>
  <c r="DA377" i="4"/>
  <c r="CZ377" i="4"/>
  <c r="CY377" i="4"/>
  <c r="CX377" i="4"/>
  <c r="DJ374" i="4"/>
  <c r="DI374" i="4"/>
  <c r="DH374" i="4"/>
  <c r="DG374" i="4"/>
  <c r="DF374" i="4"/>
  <c r="DE374" i="4"/>
  <c r="DD374" i="4"/>
  <c r="DC374" i="4"/>
  <c r="DB374" i="4"/>
  <c r="DA374" i="4"/>
  <c r="CZ374" i="4"/>
  <c r="CY374" i="4"/>
  <c r="CX374" i="4"/>
  <c r="DJ373" i="4"/>
  <c r="DI373" i="4"/>
  <c r="DH373" i="4"/>
  <c r="DG373" i="4"/>
  <c r="DF373" i="4"/>
  <c r="DE373" i="4"/>
  <c r="DD373" i="4"/>
  <c r="DC373" i="4"/>
  <c r="DB373" i="4"/>
  <c r="DA373" i="4"/>
  <c r="CZ373" i="4"/>
  <c r="CY373" i="4"/>
  <c r="CX373" i="4"/>
  <c r="DJ367" i="4"/>
  <c r="DI367" i="4"/>
  <c r="DH367" i="4"/>
  <c r="DG367" i="4"/>
  <c r="DF367" i="4"/>
  <c r="DE367" i="4"/>
  <c r="DD367" i="4"/>
  <c r="DC367" i="4"/>
  <c r="DB367" i="4"/>
  <c r="DA367" i="4"/>
  <c r="CZ367" i="4"/>
  <c r="CY367" i="4"/>
  <c r="CX367" i="4"/>
  <c r="CT367" i="4"/>
  <c r="CS367" i="4"/>
  <c r="CR367" i="4"/>
  <c r="DJ365" i="4"/>
  <c r="DI365" i="4"/>
  <c r="DH365" i="4"/>
  <c r="DG365" i="4"/>
  <c r="DF365" i="4"/>
  <c r="DE365" i="4"/>
  <c r="DD365" i="4"/>
  <c r="DC365" i="4"/>
  <c r="DB365" i="4"/>
  <c r="DA365" i="4"/>
  <c r="CZ365" i="4"/>
  <c r="CY365" i="4"/>
  <c r="CX365" i="4"/>
  <c r="DJ364" i="4"/>
  <c r="DI364" i="4"/>
  <c r="DH364" i="4"/>
  <c r="DG364" i="4"/>
  <c r="DF364" i="4"/>
  <c r="DE364" i="4"/>
  <c r="DD364" i="4"/>
  <c r="DC364" i="4"/>
  <c r="DB364" i="4"/>
  <c r="DA364" i="4"/>
  <c r="CZ364" i="4"/>
  <c r="CY364" i="4"/>
  <c r="CX364" i="4"/>
  <c r="A364" i="4"/>
  <c r="DJ363" i="4"/>
  <c r="DI363" i="4"/>
  <c r="DH363" i="4"/>
  <c r="DG363" i="4"/>
  <c r="DF363" i="4"/>
  <c r="DE363" i="4"/>
  <c r="DD363" i="4"/>
  <c r="DC363" i="4"/>
  <c r="DB363" i="4"/>
  <c r="DA363" i="4"/>
  <c r="CZ363" i="4"/>
  <c r="CY363" i="4"/>
  <c r="CX363" i="4"/>
  <c r="DJ362" i="4"/>
  <c r="DI362" i="4"/>
  <c r="DH362" i="4"/>
  <c r="DG362" i="4"/>
  <c r="DF362" i="4"/>
  <c r="DE362" i="4"/>
  <c r="DD362" i="4"/>
  <c r="DC362" i="4"/>
  <c r="DB362" i="4"/>
  <c r="DA362" i="4"/>
  <c r="CZ362" i="4"/>
  <c r="CY362" i="4"/>
  <c r="CX362" i="4"/>
  <c r="DJ361" i="4"/>
  <c r="DI361" i="4"/>
  <c r="DH361" i="4"/>
  <c r="DG361" i="4"/>
  <c r="DF361" i="4"/>
  <c r="DE361" i="4"/>
  <c r="DD361" i="4"/>
  <c r="DC361" i="4"/>
  <c r="DB361" i="4"/>
  <c r="DA361" i="4"/>
  <c r="CZ361" i="4"/>
  <c r="CY361" i="4"/>
  <c r="CX361" i="4"/>
  <c r="DJ359" i="4"/>
  <c r="DI359" i="4"/>
  <c r="DH359" i="4"/>
  <c r="DG359" i="4"/>
  <c r="DF359" i="4"/>
  <c r="DE359" i="4"/>
  <c r="DD359" i="4"/>
  <c r="DC359" i="4"/>
  <c r="DB359" i="4"/>
  <c r="DA359" i="4"/>
  <c r="CZ359" i="4"/>
  <c r="CY359" i="4"/>
  <c r="CX359" i="4"/>
  <c r="DJ354" i="4"/>
  <c r="DI354" i="4"/>
  <c r="DH354" i="4"/>
  <c r="DG354" i="4"/>
  <c r="DF354" i="4"/>
  <c r="DE354" i="4"/>
  <c r="DD354" i="4"/>
  <c r="DC354" i="4"/>
  <c r="DB354" i="4"/>
  <c r="DA354" i="4"/>
  <c r="CZ354" i="4"/>
  <c r="CY354" i="4"/>
  <c r="CX354" i="4"/>
  <c r="DJ353" i="4"/>
  <c r="DI353" i="4"/>
  <c r="DH353" i="4"/>
  <c r="DG353" i="4"/>
  <c r="DF353" i="4"/>
  <c r="DE353" i="4"/>
  <c r="DD353" i="4"/>
  <c r="DC353" i="4"/>
  <c r="DB353" i="4"/>
  <c r="DA353" i="4"/>
  <c r="CZ353" i="4"/>
  <c r="CY353" i="4"/>
  <c r="CX353" i="4"/>
  <c r="DJ351" i="4"/>
  <c r="DI351" i="4"/>
  <c r="DH351" i="4"/>
  <c r="DG351" i="4"/>
  <c r="DF351" i="4"/>
  <c r="DE351" i="4"/>
  <c r="DD351" i="4"/>
  <c r="DC351" i="4"/>
  <c r="DB351" i="4"/>
  <c r="DA351" i="4"/>
  <c r="CZ351" i="4"/>
  <c r="CY351" i="4"/>
  <c r="CX351" i="4"/>
  <c r="BT348" i="4"/>
  <c r="DD348" i="4" s="1"/>
  <c r="X348" i="4"/>
  <c r="Y348" i="4" s="1"/>
  <c r="Z348" i="4" s="1"/>
  <c r="AA348" i="4" s="1"/>
  <c r="AB348" i="4" s="1"/>
  <c r="AC348" i="4" s="1"/>
  <c r="BV348" i="4" s="1"/>
  <c r="E346" i="4"/>
  <c r="F759" i="4" s="1"/>
  <c r="BO759" i="4" s="1"/>
  <c r="CX759" i="4" s="1"/>
  <c r="A343" i="4"/>
  <c r="A32" i="21" s="1"/>
  <c r="DJ342" i="4"/>
  <c r="DI342" i="4"/>
  <c r="DH342" i="4"/>
  <c r="DG342" i="4"/>
  <c r="DF342" i="4"/>
  <c r="DE342" i="4"/>
  <c r="DD342" i="4"/>
  <c r="DC342" i="4"/>
  <c r="DB342" i="4"/>
  <c r="DA342" i="4"/>
  <c r="CZ342" i="4"/>
  <c r="CY342" i="4"/>
  <c r="CX342" i="4"/>
  <c r="CT342" i="4"/>
  <c r="CS342" i="4"/>
  <c r="DJ341" i="4"/>
  <c r="DI341" i="4"/>
  <c r="DH341" i="4"/>
  <c r="DG341" i="4"/>
  <c r="DF341" i="4"/>
  <c r="DE341" i="4"/>
  <c r="DD341" i="4"/>
  <c r="DC341" i="4"/>
  <c r="DB341" i="4"/>
  <c r="DA341" i="4"/>
  <c r="CZ341" i="4"/>
  <c r="CY341" i="4"/>
  <c r="CX341" i="4"/>
  <c r="DJ340" i="4"/>
  <c r="DI340" i="4"/>
  <c r="DH340" i="4"/>
  <c r="DG340" i="4"/>
  <c r="DF340" i="4"/>
  <c r="DE340" i="4"/>
  <c r="DD340" i="4"/>
  <c r="DC340" i="4"/>
  <c r="DB340" i="4"/>
  <c r="DA340" i="4"/>
  <c r="CZ340" i="4"/>
  <c r="CY340" i="4"/>
  <c r="CX340" i="4"/>
  <c r="DJ339" i="4"/>
  <c r="DI339" i="4"/>
  <c r="DH339" i="4"/>
  <c r="DG339" i="4"/>
  <c r="DF339" i="4"/>
  <c r="DE339" i="4"/>
  <c r="DD339" i="4"/>
  <c r="DC339" i="4"/>
  <c r="DB339" i="4"/>
  <c r="DA339" i="4"/>
  <c r="CZ339" i="4"/>
  <c r="CY339" i="4"/>
  <c r="CX339" i="4"/>
  <c r="DJ338" i="4"/>
  <c r="DI338" i="4"/>
  <c r="DH338" i="4"/>
  <c r="DG338" i="4"/>
  <c r="DF338" i="4"/>
  <c r="DE338" i="4"/>
  <c r="DD338" i="4"/>
  <c r="DC338" i="4"/>
  <c r="DB338" i="4"/>
  <c r="DA338" i="4"/>
  <c r="CZ338" i="4"/>
  <c r="CY338" i="4"/>
  <c r="CX338" i="4"/>
  <c r="DJ336" i="4"/>
  <c r="DI336" i="4"/>
  <c r="DH336" i="4"/>
  <c r="DG336" i="4"/>
  <c r="DF336" i="4"/>
  <c r="DE336" i="4"/>
  <c r="DD336" i="4"/>
  <c r="DC336" i="4"/>
  <c r="DB336" i="4"/>
  <c r="DA336" i="4"/>
  <c r="CZ336" i="4"/>
  <c r="CY336" i="4"/>
  <c r="CX336" i="4"/>
  <c r="DJ330" i="4"/>
  <c r="DI330" i="4"/>
  <c r="DH330" i="4"/>
  <c r="DG330" i="4"/>
  <c r="DF330" i="4"/>
  <c r="DE330" i="4"/>
  <c r="DD330" i="4"/>
  <c r="DC330" i="4"/>
  <c r="DB330" i="4"/>
  <c r="DA330" i="4"/>
  <c r="CZ330" i="4"/>
  <c r="CY330" i="4"/>
  <c r="CX330" i="4"/>
  <c r="DJ324" i="4"/>
  <c r="DI324" i="4"/>
  <c r="DH324" i="4"/>
  <c r="DG324" i="4"/>
  <c r="DF324" i="4"/>
  <c r="DE324" i="4"/>
  <c r="DD324" i="4"/>
  <c r="DC324" i="4"/>
  <c r="DB324" i="4"/>
  <c r="DA324" i="4"/>
  <c r="CZ324" i="4"/>
  <c r="CY324" i="4"/>
  <c r="CX324" i="4"/>
  <c r="DJ323" i="4"/>
  <c r="DI323" i="4"/>
  <c r="DH323" i="4"/>
  <c r="DG323" i="4"/>
  <c r="DF323" i="4"/>
  <c r="DE323" i="4"/>
  <c r="DD323" i="4"/>
  <c r="DC323" i="4"/>
  <c r="DB323" i="4"/>
  <c r="DA323" i="4"/>
  <c r="CZ323" i="4"/>
  <c r="CY323" i="4"/>
  <c r="CX323" i="4"/>
  <c r="A321" i="4"/>
  <c r="A11" i="21" s="1"/>
  <c r="DJ319" i="4"/>
  <c r="DI319" i="4"/>
  <c r="DH319" i="4"/>
  <c r="DG319" i="4"/>
  <c r="DF319" i="4"/>
  <c r="DE319" i="4"/>
  <c r="DD319" i="4"/>
  <c r="DC319" i="4"/>
  <c r="DB319" i="4"/>
  <c r="DA319" i="4"/>
  <c r="CZ319" i="4"/>
  <c r="CY319" i="4"/>
  <c r="CX319" i="4"/>
  <c r="DJ318" i="4"/>
  <c r="DI318" i="4"/>
  <c r="DH318" i="4"/>
  <c r="DG318" i="4"/>
  <c r="DF318" i="4"/>
  <c r="DE318" i="4"/>
  <c r="DD318" i="4"/>
  <c r="DC318" i="4"/>
  <c r="DB318" i="4"/>
  <c r="DA318" i="4"/>
  <c r="CZ318" i="4"/>
  <c r="CY318" i="4"/>
  <c r="CX318" i="4"/>
  <c r="DJ317" i="4"/>
  <c r="DI317" i="4"/>
  <c r="DH317" i="4"/>
  <c r="DG317" i="4"/>
  <c r="DF317" i="4"/>
  <c r="DE317" i="4"/>
  <c r="DD317" i="4"/>
  <c r="DC317" i="4"/>
  <c r="DB317" i="4"/>
  <c r="DA317" i="4"/>
  <c r="CZ317" i="4"/>
  <c r="CY317" i="4"/>
  <c r="CX317" i="4"/>
  <c r="DJ316" i="4"/>
  <c r="DI316" i="4"/>
  <c r="DH316" i="4"/>
  <c r="DG316" i="4"/>
  <c r="DF316" i="4"/>
  <c r="DE316" i="4"/>
  <c r="DD316" i="4"/>
  <c r="DC316" i="4"/>
  <c r="DB316" i="4"/>
  <c r="DA316" i="4"/>
  <c r="CZ316" i="4"/>
  <c r="CY316" i="4"/>
  <c r="CX316" i="4"/>
  <c r="DJ315" i="4"/>
  <c r="DI315" i="4"/>
  <c r="DH315" i="4"/>
  <c r="DG315" i="4"/>
  <c r="DF315" i="4"/>
  <c r="DE315" i="4"/>
  <c r="DD315" i="4"/>
  <c r="DC315" i="4"/>
  <c r="DB315" i="4"/>
  <c r="DA315" i="4"/>
  <c r="CZ315" i="4"/>
  <c r="CY315" i="4"/>
  <c r="CX315" i="4"/>
  <c r="A315" i="4"/>
  <c r="DJ314" i="4"/>
  <c r="DI314" i="4"/>
  <c r="DH314" i="4"/>
  <c r="DG314" i="4"/>
  <c r="DF314" i="4"/>
  <c r="DE314" i="4"/>
  <c r="DD314" i="4"/>
  <c r="DC314" i="4"/>
  <c r="DB314" i="4"/>
  <c r="DA314" i="4"/>
  <c r="CZ314" i="4"/>
  <c r="CY314" i="4"/>
  <c r="CX314" i="4"/>
  <c r="DJ313" i="4"/>
  <c r="DI313" i="4"/>
  <c r="DH313" i="4"/>
  <c r="DG313" i="4"/>
  <c r="DF313" i="4"/>
  <c r="DE313" i="4"/>
  <c r="DD313" i="4"/>
  <c r="DC313" i="4"/>
  <c r="DB313" i="4"/>
  <c r="DA313" i="4"/>
  <c r="CZ313" i="4"/>
  <c r="CY313" i="4"/>
  <c r="CX313" i="4"/>
  <c r="DJ312" i="4"/>
  <c r="DI312" i="4"/>
  <c r="DH312" i="4"/>
  <c r="DG312" i="4"/>
  <c r="DF312" i="4"/>
  <c r="DE312" i="4"/>
  <c r="DD312" i="4"/>
  <c r="DC312" i="4"/>
  <c r="DB312" i="4"/>
  <c r="DA312" i="4"/>
  <c r="CZ312" i="4"/>
  <c r="CY312" i="4"/>
  <c r="CX312" i="4"/>
  <c r="C306" i="4"/>
  <c r="DJ305" i="4"/>
  <c r="DI305" i="4"/>
  <c r="DH305" i="4"/>
  <c r="DG305" i="4"/>
  <c r="DF305" i="4"/>
  <c r="DE305" i="4"/>
  <c r="DD305" i="4"/>
  <c r="DC305" i="4"/>
  <c r="DB305" i="4"/>
  <c r="DA305" i="4"/>
  <c r="CZ305" i="4"/>
  <c r="CY305" i="4"/>
  <c r="CX305" i="4"/>
  <c r="DJ302" i="4"/>
  <c r="DI302" i="4"/>
  <c r="DH302" i="4"/>
  <c r="DG302" i="4"/>
  <c r="DF302" i="4"/>
  <c r="DE302" i="4"/>
  <c r="DD302" i="4"/>
  <c r="DC302" i="4"/>
  <c r="DB302" i="4"/>
  <c r="DA302" i="4"/>
  <c r="CZ302" i="4"/>
  <c r="CY302" i="4"/>
  <c r="CX302" i="4"/>
  <c r="BL274" i="4"/>
  <c r="BK274" i="4"/>
  <c r="BI274" i="4"/>
  <c r="BH274" i="4"/>
  <c r="BF274" i="4"/>
  <c r="BE274" i="4"/>
  <c r="BC274" i="4"/>
  <c r="BB274" i="4"/>
  <c r="AZ274" i="4"/>
  <c r="AY274" i="4"/>
  <c r="AW274" i="4"/>
  <c r="AV274" i="4"/>
  <c r="AT274" i="4"/>
  <c r="AS274" i="4"/>
  <c r="AQ274" i="4"/>
  <c r="AP274" i="4"/>
  <c r="AN274" i="4"/>
  <c r="AM274" i="4"/>
  <c r="AK274" i="4"/>
  <c r="AJ274" i="4"/>
  <c r="AH274" i="4"/>
  <c r="AG274" i="4"/>
  <c r="AE274" i="4"/>
  <c r="AD274" i="4"/>
  <c r="AB274" i="4"/>
  <c r="AA274" i="4"/>
  <c r="Y274" i="4"/>
  <c r="X274" i="4"/>
  <c r="V274" i="4"/>
  <c r="U274" i="4"/>
  <c r="S274" i="4"/>
  <c r="R274" i="4"/>
  <c r="P274" i="4"/>
  <c r="O274" i="4"/>
  <c r="M274" i="4"/>
  <c r="J274" i="4"/>
  <c r="I274" i="4"/>
  <c r="G274" i="4"/>
  <c r="F274" i="4"/>
  <c r="DJ257" i="4"/>
  <c r="DI257" i="4"/>
  <c r="DH257" i="4"/>
  <c r="DG257" i="4"/>
  <c r="DF257" i="4"/>
  <c r="DE257" i="4"/>
  <c r="DD257" i="4"/>
  <c r="DC257" i="4"/>
  <c r="DB257" i="4"/>
  <c r="DA257" i="4"/>
  <c r="CZ257" i="4"/>
  <c r="CY257" i="4"/>
  <c r="CX257" i="4"/>
  <c r="DJ256" i="4"/>
  <c r="DI256" i="4"/>
  <c r="DH256" i="4"/>
  <c r="DG256" i="4"/>
  <c r="DF256" i="4"/>
  <c r="DE256" i="4"/>
  <c r="DD256" i="4"/>
  <c r="DC256" i="4"/>
  <c r="DB256" i="4"/>
  <c r="DA256" i="4"/>
  <c r="CZ256" i="4"/>
  <c r="CY256" i="4"/>
  <c r="CX256" i="4"/>
  <c r="A253" i="4"/>
  <c r="A169" i="21" s="1"/>
  <c r="J169" i="21" s="1"/>
  <c r="DJ241" i="4"/>
  <c r="DI241" i="4"/>
  <c r="DH241" i="4"/>
  <c r="DG241" i="4"/>
  <c r="DF241" i="4"/>
  <c r="DE241" i="4"/>
  <c r="DD241" i="4"/>
  <c r="DC241" i="4"/>
  <c r="DB241" i="4"/>
  <c r="DA241" i="4"/>
  <c r="CZ241" i="4"/>
  <c r="CY241" i="4"/>
  <c r="CX241" i="4"/>
  <c r="DJ240" i="4"/>
  <c r="DI240" i="4"/>
  <c r="DH240" i="4"/>
  <c r="DG240" i="4"/>
  <c r="DF240" i="4"/>
  <c r="DE240" i="4"/>
  <c r="DD240" i="4"/>
  <c r="DC240" i="4"/>
  <c r="DB240" i="4"/>
  <c r="DA240" i="4"/>
  <c r="CZ240" i="4"/>
  <c r="CY240" i="4"/>
  <c r="CX240" i="4"/>
  <c r="A237" i="4"/>
  <c r="A152" i="21" s="1"/>
  <c r="J152" i="21" s="1"/>
  <c r="A226" i="4"/>
  <c r="A225" i="4"/>
  <c r="A287" i="4" s="1"/>
  <c r="A203" i="21" s="1"/>
  <c r="J203" i="21" s="1"/>
  <c r="A224" i="4"/>
  <c r="A223" i="4"/>
  <c r="A285" i="4" s="1"/>
  <c r="A201" i="21" s="1"/>
  <c r="J201" i="21" s="1"/>
  <c r="A222" i="4"/>
  <c r="DJ221" i="4"/>
  <c r="DI221" i="4"/>
  <c r="DH221" i="4"/>
  <c r="DG221" i="4"/>
  <c r="DF221" i="4"/>
  <c r="DE221" i="4"/>
  <c r="DD221" i="4"/>
  <c r="DC221" i="4"/>
  <c r="DB221" i="4"/>
  <c r="DA221" i="4"/>
  <c r="CZ221" i="4"/>
  <c r="CY221" i="4"/>
  <c r="CX221" i="4"/>
  <c r="DJ211" i="4"/>
  <c r="DI211" i="4"/>
  <c r="DH211" i="4"/>
  <c r="DG211" i="4"/>
  <c r="DF211" i="4"/>
  <c r="DE211" i="4"/>
  <c r="DD211" i="4"/>
  <c r="DC211" i="4"/>
  <c r="DB211" i="4"/>
  <c r="DA211" i="4"/>
  <c r="CZ211" i="4"/>
  <c r="CY211" i="4"/>
  <c r="CX211" i="4"/>
  <c r="A208" i="4"/>
  <c r="A120" i="21" s="1"/>
  <c r="J120" i="21" s="1"/>
  <c r="DJ198" i="4"/>
  <c r="DI198" i="4"/>
  <c r="DH198" i="4"/>
  <c r="DG198" i="4"/>
  <c r="DF198" i="4"/>
  <c r="DE198" i="4"/>
  <c r="DD198" i="4"/>
  <c r="DC198" i="4"/>
  <c r="DB198" i="4"/>
  <c r="DA198" i="4"/>
  <c r="CZ198" i="4"/>
  <c r="CY198" i="4"/>
  <c r="CX198" i="4"/>
  <c r="DJ197" i="4"/>
  <c r="DI197" i="4"/>
  <c r="DH197" i="4"/>
  <c r="DG197" i="4"/>
  <c r="DF197" i="4"/>
  <c r="DE197" i="4"/>
  <c r="DD197" i="4"/>
  <c r="DC197" i="4"/>
  <c r="DB197" i="4"/>
  <c r="DA197" i="4"/>
  <c r="CZ197" i="4"/>
  <c r="CY197" i="4"/>
  <c r="CX197" i="4"/>
  <c r="DJ196" i="4"/>
  <c r="DI196" i="4"/>
  <c r="DH196" i="4"/>
  <c r="DG196" i="4"/>
  <c r="DF196" i="4"/>
  <c r="DE196" i="4"/>
  <c r="DD196" i="4"/>
  <c r="DC196" i="4"/>
  <c r="DB196" i="4"/>
  <c r="DA196" i="4"/>
  <c r="CZ196" i="4"/>
  <c r="CY196" i="4"/>
  <c r="CX196" i="4"/>
  <c r="DJ192" i="4"/>
  <c r="DI192" i="4"/>
  <c r="DH192" i="4"/>
  <c r="DG192" i="4"/>
  <c r="DF192" i="4"/>
  <c r="DE192" i="4"/>
  <c r="DD192" i="4"/>
  <c r="DC192" i="4"/>
  <c r="DB192" i="4"/>
  <c r="DA192" i="4"/>
  <c r="CZ192" i="4"/>
  <c r="CY192" i="4"/>
  <c r="CX192" i="4"/>
  <c r="DJ190" i="4"/>
  <c r="DI190" i="4"/>
  <c r="DH190" i="4"/>
  <c r="DG190" i="4"/>
  <c r="DF190" i="4"/>
  <c r="DE190" i="4"/>
  <c r="DD190" i="4"/>
  <c r="DC190" i="4"/>
  <c r="DB190" i="4"/>
  <c r="DA190" i="4"/>
  <c r="CZ190" i="4"/>
  <c r="CY190" i="4"/>
  <c r="CX190" i="4"/>
  <c r="CX187" i="4"/>
  <c r="CX487" i="4" s="1"/>
  <c r="DJ185" i="4"/>
  <c r="DI185" i="4"/>
  <c r="DH185" i="4"/>
  <c r="DG185" i="4"/>
  <c r="DF185" i="4"/>
  <c r="DE185" i="4"/>
  <c r="DD185" i="4"/>
  <c r="DC185" i="4"/>
  <c r="DB185" i="4"/>
  <c r="DA185" i="4"/>
  <c r="CZ185" i="4"/>
  <c r="CY185" i="4"/>
  <c r="CX185" i="4"/>
  <c r="DJ184" i="4"/>
  <c r="DI184" i="4"/>
  <c r="DH184" i="4"/>
  <c r="DG184" i="4"/>
  <c r="DF184" i="4"/>
  <c r="DE184" i="4"/>
  <c r="DD184" i="4"/>
  <c r="DC184" i="4"/>
  <c r="DB184" i="4"/>
  <c r="DA184" i="4"/>
  <c r="CZ184" i="4"/>
  <c r="CY184" i="4"/>
  <c r="CX184" i="4"/>
  <c r="DJ183" i="4"/>
  <c r="DI183" i="4"/>
  <c r="DH183" i="4"/>
  <c r="DG183" i="4"/>
  <c r="DF183" i="4"/>
  <c r="DE183" i="4"/>
  <c r="DD183" i="4"/>
  <c r="DC183" i="4"/>
  <c r="DB183" i="4"/>
  <c r="DA183" i="4"/>
  <c r="CZ183" i="4"/>
  <c r="CY183" i="4"/>
  <c r="CX183" i="4"/>
  <c r="A183" i="4"/>
  <c r="A97" i="21" s="1"/>
  <c r="J97" i="21" s="1"/>
  <c r="DJ182" i="4"/>
  <c r="DI182" i="4"/>
  <c r="DH182" i="4"/>
  <c r="DG182" i="4"/>
  <c r="DF182" i="4"/>
  <c r="DE182" i="4"/>
  <c r="DD182" i="4"/>
  <c r="DC182" i="4"/>
  <c r="DB182" i="4"/>
  <c r="DA182" i="4"/>
  <c r="CZ182" i="4"/>
  <c r="CY182" i="4"/>
  <c r="CX182" i="4"/>
  <c r="DJ5" i="4"/>
  <c r="DI5" i="4"/>
  <c r="DH5" i="4"/>
  <c r="DG5" i="4"/>
  <c r="DF5" i="4"/>
  <c r="DE5" i="4"/>
  <c r="DD5" i="4"/>
  <c r="DC5" i="4"/>
  <c r="DB5" i="4"/>
  <c r="DA5" i="4"/>
  <c r="CZ5" i="4"/>
  <c r="CY5" i="4"/>
  <c r="CX5" i="4"/>
  <c r="A5" i="4"/>
  <c r="DJ4" i="4"/>
  <c r="DI4" i="4"/>
  <c r="DH4" i="4"/>
  <c r="DG4" i="4"/>
  <c r="DF4" i="4"/>
  <c r="DE4" i="4"/>
  <c r="DD4" i="4"/>
  <c r="DC4" i="4"/>
  <c r="DB4" i="4"/>
  <c r="DA4" i="4"/>
  <c r="CZ4" i="4"/>
  <c r="CY4" i="4"/>
  <c r="CX4" i="4"/>
  <c r="DJ3" i="4"/>
  <c r="DI3" i="4"/>
  <c r="DH3" i="4"/>
  <c r="DG3" i="4"/>
  <c r="DF3" i="4"/>
  <c r="DE3" i="4"/>
  <c r="DD3" i="4"/>
  <c r="DC3" i="4"/>
  <c r="DB3" i="4"/>
  <c r="DA3" i="4"/>
  <c r="CZ3" i="4"/>
  <c r="CY3" i="4"/>
  <c r="CX3" i="4"/>
  <c r="A2" i="4"/>
  <c r="DJ1" i="4"/>
  <c r="DI1" i="4"/>
  <c r="DH1" i="4"/>
  <c r="DG1" i="4"/>
  <c r="DB1" i="4"/>
  <c r="DB435" i="4"/>
  <c r="CX534" i="4"/>
  <c r="C293" i="19"/>
  <c r="F481" i="4" s="1"/>
  <c r="C370" i="19"/>
  <c r="F477" i="4" s="1"/>
  <c r="B8" i="9"/>
  <c r="B9" i="9"/>
  <c r="B10" i="9"/>
  <c r="B11" i="9"/>
  <c r="B12" i="9"/>
  <c r="D228" i="19"/>
  <c r="G473" i="4" s="1"/>
  <c r="G238" i="4" s="1"/>
  <c r="C228" i="19"/>
  <c r="F473" i="4" s="1"/>
  <c r="F664" i="4" s="1"/>
  <c r="F671" i="4" s="1"/>
  <c r="A54" i="21"/>
  <c r="J54" i="21" s="1"/>
  <c r="A56" i="21"/>
  <c r="J56" i="21" s="1"/>
  <c r="A58" i="21"/>
  <c r="J58" i="21" s="1"/>
  <c r="A59" i="21"/>
  <c r="J59" i="21" s="1"/>
  <c r="A60" i="21"/>
  <c r="J60" i="21" s="1"/>
  <c r="A61" i="21"/>
  <c r="J61" i="21" s="1"/>
  <c r="A62" i="21"/>
  <c r="J62" i="21" s="1"/>
  <c r="A63" i="21"/>
  <c r="J63" i="21" s="1"/>
  <c r="A65" i="21"/>
  <c r="J65" i="21" s="1"/>
  <c r="K65" i="21"/>
  <c r="L65" i="21"/>
  <c r="M65" i="21"/>
  <c r="N65" i="21"/>
  <c r="O65" i="21"/>
  <c r="P65" i="21"/>
  <c r="Q65" i="21"/>
  <c r="R65" i="21"/>
  <c r="A66" i="21"/>
  <c r="J66" i="21" s="1"/>
  <c r="K66" i="21"/>
  <c r="L66" i="21"/>
  <c r="M66" i="21"/>
  <c r="N66" i="21"/>
  <c r="O66" i="21"/>
  <c r="P66" i="21"/>
  <c r="Q66" i="21"/>
  <c r="R66" i="21"/>
  <c r="A67" i="21"/>
  <c r="J67" i="21" s="1"/>
  <c r="A68" i="21"/>
  <c r="J68" i="21" s="1"/>
  <c r="K68" i="21"/>
  <c r="L68" i="21"/>
  <c r="M68" i="21"/>
  <c r="N68" i="21"/>
  <c r="O68" i="21"/>
  <c r="P68" i="21"/>
  <c r="Q68" i="21"/>
  <c r="R68" i="21"/>
  <c r="A69" i="21"/>
  <c r="J69" i="21" s="1"/>
  <c r="A70" i="21"/>
  <c r="J70" i="21" s="1"/>
  <c r="A71" i="21"/>
  <c r="J71" i="21" s="1"/>
  <c r="A72" i="21"/>
  <c r="J72" i="21" s="1"/>
  <c r="A73" i="21"/>
  <c r="J73" i="21" s="1"/>
  <c r="A74" i="21"/>
  <c r="J74" i="21" s="1"/>
  <c r="A75" i="21"/>
  <c r="J75" i="21" s="1"/>
  <c r="A76" i="21"/>
  <c r="J76" i="21" s="1"/>
  <c r="A77" i="21"/>
  <c r="J77" i="21" s="1"/>
  <c r="A78" i="21"/>
  <c r="J78" i="21" s="1"/>
  <c r="A79" i="21"/>
  <c r="J79" i="21" s="1"/>
  <c r="A80" i="21"/>
  <c r="J80" i="21" s="1"/>
  <c r="A81" i="21"/>
  <c r="J81" i="21" s="1"/>
  <c r="A82" i="21"/>
  <c r="J82" i="21" s="1"/>
  <c r="A83" i="21"/>
  <c r="J83" i="21" s="1"/>
  <c r="A84" i="21"/>
  <c r="J84" i="21" s="1"/>
  <c r="A85" i="21"/>
  <c r="J85" i="21" s="1"/>
  <c r="A86" i="21"/>
  <c r="J86" i="21" s="1"/>
  <c r="A87" i="21"/>
  <c r="J87" i="21" s="1"/>
  <c r="A88" i="21"/>
  <c r="J88" i="21" s="1"/>
  <c r="A90" i="21"/>
  <c r="J90" i="21" s="1"/>
  <c r="A92" i="21"/>
  <c r="J92" i="21" s="1"/>
  <c r="B130" i="21"/>
  <c r="V173" i="21"/>
  <c r="U173" i="21"/>
  <c r="T173" i="21"/>
  <c r="S173" i="21"/>
  <c r="R173" i="21"/>
  <c r="Q173" i="21"/>
  <c r="P173" i="21"/>
  <c r="O173" i="21"/>
  <c r="N173" i="21"/>
  <c r="M173" i="21"/>
  <c r="L173" i="21"/>
  <c r="V172" i="21"/>
  <c r="U172" i="21"/>
  <c r="T172" i="21"/>
  <c r="S172" i="21"/>
  <c r="R172" i="21"/>
  <c r="Q172" i="21"/>
  <c r="P172" i="21"/>
  <c r="O172" i="21"/>
  <c r="N172" i="21"/>
  <c r="M172" i="21"/>
  <c r="L172" i="21"/>
  <c r="V157" i="21"/>
  <c r="U157" i="21"/>
  <c r="T157" i="21"/>
  <c r="S157" i="21"/>
  <c r="R157" i="21"/>
  <c r="Q157" i="21"/>
  <c r="P157" i="21"/>
  <c r="O157" i="21"/>
  <c r="N157" i="21"/>
  <c r="M157" i="21"/>
  <c r="L157" i="21"/>
  <c r="V156" i="21"/>
  <c r="U156" i="21"/>
  <c r="T156" i="21"/>
  <c r="S156" i="21"/>
  <c r="R156" i="21"/>
  <c r="Q156" i="21"/>
  <c r="P156" i="21"/>
  <c r="O156" i="21"/>
  <c r="N156" i="21"/>
  <c r="M156" i="21"/>
  <c r="L156" i="21"/>
  <c r="V135" i="21"/>
  <c r="U135" i="21"/>
  <c r="T135" i="21"/>
  <c r="S135" i="21"/>
  <c r="R135" i="21"/>
  <c r="Q135" i="21"/>
  <c r="P135" i="21"/>
  <c r="O135" i="21"/>
  <c r="N135" i="21"/>
  <c r="M135" i="21"/>
  <c r="L135" i="21"/>
  <c r="V124" i="21"/>
  <c r="U124" i="21"/>
  <c r="T124" i="21"/>
  <c r="S124" i="21"/>
  <c r="R124" i="21"/>
  <c r="Q124" i="21"/>
  <c r="P124" i="21"/>
  <c r="O124" i="21"/>
  <c r="N124" i="21"/>
  <c r="M124" i="21"/>
  <c r="L124" i="21"/>
  <c r="V110" i="21"/>
  <c r="U110" i="21"/>
  <c r="T110" i="21"/>
  <c r="S110" i="21"/>
  <c r="R110" i="21"/>
  <c r="Q110" i="21"/>
  <c r="P110" i="21"/>
  <c r="O110" i="21"/>
  <c r="N110" i="21"/>
  <c r="M110" i="21"/>
  <c r="L110" i="21"/>
  <c r="K173" i="21"/>
  <c r="K172" i="21"/>
  <c r="K157" i="21"/>
  <c r="K156" i="21"/>
  <c r="K135" i="21"/>
  <c r="K124" i="21"/>
  <c r="K110" i="21"/>
  <c r="I173" i="21"/>
  <c r="H173" i="21"/>
  <c r="G173" i="21"/>
  <c r="F173" i="21"/>
  <c r="E173" i="21"/>
  <c r="D173" i="21"/>
  <c r="C173" i="21"/>
  <c r="I172" i="21"/>
  <c r="H172" i="21"/>
  <c r="G172" i="21"/>
  <c r="F172" i="21"/>
  <c r="E172" i="21"/>
  <c r="D172" i="21"/>
  <c r="C172" i="21"/>
  <c r="I157" i="21"/>
  <c r="H157" i="21"/>
  <c r="G157" i="21"/>
  <c r="F157" i="21"/>
  <c r="E157" i="21"/>
  <c r="D157" i="21"/>
  <c r="C157" i="21"/>
  <c r="I156" i="21"/>
  <c r="H156" i="21"/>
  <c r="G156" i="21"/>
  <c r="F156" i="21"/>
  <c r="E156" i="21"/>
  <c r="D156" i="21"/>
  <c r="C156" i="21"/>
  <c r="I135" i="21"/>
  <c r="H135" i="21"/>
  <c r="G135" i="21"/>
  <c r="F135" i="21"/>
  <c r="E135" i="21"/>
  <c r="D135" i="21"/>
  <c r="C135" i="21"/>
  <c r="I110" i="21"/>
  <c r="H110" i="21"/>
  <c r="G110" i="21"/>
  <c r="F110" i="21"/>
  <c r="E110" i="21"/>
  <c r="D110" i="21"/>
  <c r="C110" i="21"/>
  <c r="I103" i="21"/>
  <c r="H103" i="21"/>
  <c r="G103" i="21"/>
  <c r="F103" i="21"/>
  <c r="E103" i="21"/>
  <c r="D103" i="21"/>
  <c r="C103" i="21"/>
  <c r="B173" i="21"/>
  <c r="B172" i="21"/>
  <c r="B157" i="21"/>
  <c r="B156" i="21"/>
  <c r="B135" i="21"/>
  <c r="B110" i="21"/>
  <c r="B103" i="21"/>
  <c r="B101" i="21"/>
  <c r="A227" i="21"/>
  <c r="J227" i="21" s="1"/>
  <c r="A226" i="21"/>
  <c r="J226" i="21" s="1"/>
  <c r="A225" i="21"/>
  <c r="J225" i="21" s="1"/>
  <c r="A224" i="21"/>
  <c r="J224" i="21" s="1"/>
  <c r="A222" i="21"/>
  <c r="J222" i="21" s="1"/>
  <c r="A220" i="21"/>
  <c r="J220" i="21" s="1"/>
  <c r="A219" i="21"/>
  <c r="J219" i="21" s="1"/>
  <c r="A217" i="21"/>
  <c r="J217" i="21" s="1"/>
  <c r="A216" i="21"/>
  <c r="J216" i="21" s="1"/>
  <c r="A214" i="21"/>
  <c r="J214" i="21" s="1"/>
  <c r="A213" i="21"/>
  <c r="J213" i="21" s="1"/>
  <c r="A199" i="21"/>
  <c r="J199" i="21" s="1"/>
  <c r="A198" i="21"/>
  <c r="J198" i="21" s="1"/>
  <c r="A197" i="21"/>
  <c r="J197" i="21" s="1"/>
  <c r="A196" i="21"/>
  <c r="J196" i="21" s="1"/>
  <c r="A195" i="21"/>
  <c r="J195" i="21" s="1"/>
  <c r="A194" i="21"/>
  <c r="J194" i="21" s="1"/>
  <c r="A193" i="21"/>
  <c r="J193" i="21" s="1"/>
  <c r="A192" i="21"/>
  <c r="J192" i="21" s="1"/>
  <c r="A191" i="21"/>
  <c r="J191" i="21" s="1"/>
  <c r="A190" i="21"/>
  <c r="J190" i="21" s="1"/>
  <c r="A189" i="21"/>
  <c r="J189" i="21" s="1"/>
  <c r="A187" i="21"/>
  <c r="J187" i="21" s="1"/>
  <c r="A185" i="21"/>
  <c r="J185" i="21" s="1"/>
  <c r="A184" i="21"/>
  <c r="J184" i="21" s="1"/>
  <c r="A183" i="21"/>
  <c r="J183" i="21" s="1"/>
  <c r="A182" i="21"/>
  <c r="J182" i="21" s="1"/>
  <c r="A181" i="21"/>
  <c r="J181" i="21" s="1"/>
  <c r="A180" i="21"/>
  <c r="J180" i="21" s="1"/>
  <c r="A179" i="21"/>
  <c r="J179" i="21" s="1"/>
  <c r="A178" i="21"/>
  <c r="J178" i="21" s="1"/>
  <c r="A177" i="21"/>
  <c r="J177" i="21" s="1"/>
  <c r="A176" i="21"/>
  <c r="J176" i="21" s="1"/>
  <c r="A175" i="21"/>
  <c r="J175" i="21" s="1"/>
  <c r="A174" i="21"/>
  <c r="J174" i="21" s="1"/>
  <c r="A173" i="21"/>
  <c r="J173" i="21" s="1"/>
  <c r="A171" i="21"/>
  <c r="J171" i="21" s="1"/>
  <c r="A170" i="21"/>
  <c r="J170" i="21" s="1"/>
  <c r="A168" i="21"/>
  <c r="J168" i="21" s="1"/>
  <c r="A165" i="21"/>
  <c r="J165" i="21" s="1"/>
  <c r="A164" i="21"/>
  <c r="J164" i="21" s="1"/>
  <c r="A163" i="21"/>
  <c r="J163" i="21" s="1"/>
  <c r="A162" i="21"/>
  <c r="J162" i="21" s="1"/>
  <c r="A161" i="21"/>
  <c r="J161" i="21" s="1"/>
  <c r="A160" i="21"/>
  <c r="J160" i="21" s="1"/>
  <c r="A159" i="21"/>
  <c r="J159" i="21" s="1"/>
  <c r="A158" i="21"/>
  <c r="J158" i="21" s="1"/>
  <c r="A157" i="21"/>
  <c r="J157" i="21" s="1"/>
  <c r="A154" i="21"/>
  <c r="J154" i="21" s="1"/>
  <c r="A153" i="21"/>
  <c r="J153" i="21" s="1"/>
  <c r="A151" i="21"/>
  <c r="J151" i="21" s="1"/>
  <c r="A150" i="21"/>
  <c r="J150" i="21" s="1"/>
  <c r="A139" i="21"/>
  <c r="J139" i="21" s="1"/>
  <c r="A135" i="21"/>
  <c r="J135" i="21" s="1"/>
  <c r="A133" i="21"/>
  <c r="J133" i="21" s="1"/>
  <c r="A132" i="21"/>
  <c r="J132" i="21" s="1"/>
  <c r="A131" i="21"/>
  <c r="J131" i="21" s="1"/>
  <c r="A130" i="21"/>
  <c r="J130" i="21" s="1"/>
  <c r="A129" i="21"/>
  <c r="J129" i="21" s="1"/>
  <c r="A128" i="21"/>
  <c r="J128" i="21" s="1"/>
  <c r="A127" i="21"/>
  <c r="J127" i="21" s="1"/>
  <c r="A126" i="21"/>
  <c r="J126" i="21" s="1"/>
  <c r="A125" i="21"/>
  <c r="J125" i="21" s="1"/>
  <c r="A122" i="21"/>
  <c r="J122" i="21" s="1"/>
  <c r="A121" i="21"/>
  <c r="J121" i="21" s="1"/>
  <c r="A119" i="21"/>
  <c r="J119" i="21" s="1"/>
  <c r="A118" i="21"/>
  <c r="J118" i="21" s="1"/>
  <c r="A117" i="21"/>
  <c r="J117" i="21" s="1"/>
  <c r="A116" i="21"/>
  <c r="J116" i="21" s="1"/>
  <c r="A115" i="21"/>
  <c r="J115" i="21" s="1"/>
  <c r="A114" i="21"/>
  <c r="J114" i="21" s="1"/>
  <c r="A113" i="21"/>
  <c r="J113" i="21" s="1"/>
  <c r="A112" i="21"/>
  <c r="J112" i="21" s="1"/>
  <c r="A111" i="21"/>
  <c r="J111" i="21" s="1"/>
  <c r="A109" i="21"/>
  <c r="J109" i="21" s="1"/>
  <c r="A107" i="21"/>
  <c r="J107" i="21" s="1"/>
  <c r="A106" i="21"/>
  <c r="J106" i="21" s="1"/>
  <c r="A104" i="21"/>
  <c r="J104" i="21" s="1"/>
  <c r="A103" i="21"/>
  <c r="J103" i="21" s="1"/>
  <c r="A101" i="21"/>
  <c r="J101" i="21" s="1"/>
  <c r="A100" i="21"/>
  <c r="J100" i="21" s="1"/>
  <c r="A99" i="21"/>
  <c r="J99" i="21" s="1"/>
  <c r="A96" i="21"/>
  <c r="J96" i="21" s="1"/>
  <c r="V68" i="21"/>
  <c r="U68" i="21"/>
  <c r="V66" i="21"/>
  <c r="U66" i="21"/>
  <c r="V65" i="21"/>
  <c r="U65" i="21"/>
  <c r="T68" i="21"/>
  <c r="S68" i="21"/>
  <c r="I68" i="21"/>
  <c r="H68" i="21"/>
  <c r="G68" i="21"/>
  <c r="F68" i="21"/>
  <c r="E68" i="21"/>
  <c r="D68" i="21"/>
  <c r="C68" i="21"/>
  <c r="T66" i="21"/>
  <c r="S66" i="21"/>
  <c r="I66" i="21"/>
  <c r="H66" i="21"/>
  <c r="G66" i="21"/>
  <c r="F66" i="21"/>
  <c r="E66" i="21"/>
  <c r="D66" i="21"/>
  <c r="C66" i="21"/>
  <c r="T65" i="21"/>
  <c r="S65" i="21"/>
  <c r="I65" i="21"/>
  <c r="H65" i="21"/>
  <c r="G65" i="21"/>
  <c r="F65" i="21"/>
  <c r="E65" i="21"/>
  <c r="D65" i="21"/>
  <c r="C65" i="21"/>
  <c r="B68" i="21"/>
  <c r="B66" i="21"/>
  <c r="B65" i="21"/>
  <c r="A49" i="21"/>
  <c r="A47" i="21"/>
  <c r="A46" i="21"/>
  <c r="A45" i="21"/>
  <c r="A44" i="21"/>
  <c r="A43" i="21"/>
  <c r="A41" i="21"/>
  <c r="A39" i="21"/>
  <c r="A38" i="21"/>
  <c r="A37" i="21"/>
  <c r="A36" i="21"/>
  <c r="A35" i="21"/>
  <c r="A34" i="21"/>
  <c r="A33" i="21"/>
  <c r="A31" i="21"/>
  <c r="A30" i="21"/>
  <c r="A28" i="21"/>
  <c r="A26" i="21"/>
  <c r="A24" i="21"/>
  <c r="A23" i="21"/>
  <c r="A22" i="21"/>
  <c r="A21" i="21"/>
  <c r="A20" i="21"/>
  <c r="A19" i="21"/>
  <c r="A18" i="21"/>
  <c r="A17" i="21"/>
  <c r="A16" i="21"/>
  <c r="A15" i="21"/>
  <c r="A14" i="21"/>
  <c r="A12" i="21"/>
  <c r="A10" i="21"/>
  <c r="A9" i="21"/>
  <c r="A7" i="21"/>
  <c r="A5" i="21"/>
  <c r="F36" i="21"/>
  <c r="E36" i="21"/>
  <c r="D36" i="21"/>
  <c r="C36" i="21"/>
  <c r="F31" i="21"/>
  <c r="E31" i="21"/>
  <c r="D31" i="21"/>
  <c r="C31" i="21"/>
  <c r="B36" i="21"/>
  <c r="B31" i="21"/>
  <c r="A143" i="21"/>
  <c r="J143" i="21" s="1"/>
  <c r="M139" i="21"/>
  <c r="P139" i="21"/>
  <c r="U139" i="21"/>
  <c r="N139" i="21"/>
  <c r="N143" i="21"/>
  <c r="L139" i="21"/>
  <c r="L143" i="21"/>
  <c r="V139" i="21"/>
  <c r="M143" i="21"/>
  <c r="Q139" i="21"/>
  <c r="T139" i="21"/>
  <c r="R139" i="21"/>
  <c r="O139" i="21"/>
  <c r="I143" i="21"/>
  <c r="I139" i="21"/>
  <c r="B139" i="21"/>
  <c r="G143" i="21"/>
  <c r="G139" i="21"/>
  <c r="C139" i="21"/>
  <c r="E139" i="21"/>
  <c r="S139" i="21"/>
  <c r="D139" i="21"/>
  <c r="B143" i="21"/>
  <c r="C143" i="21"/>
  <c r="E143" i="21"/>
  <c r="K143" i="21"/>
  <c r="K139" i="21"/>
  <c r="H139" i="21"/>
  <c r="O143" i="21"/>
  <c r="F139" i="21"/>
  <c r="F143" i="21"/>
  <c r="D143" i="21"/>
  <c r="H143" i="21"/>
  <c r="P143" i="21"/>
  <c r="Q143" i="21"/>
  <c r="R143" i="21"/>
  <c r="S143" i="21"/>
  <c r="T143" i="21"/>
  <c r="U143" i="21"/>
  <c r="V143" i="21"/>
  <c r="D12" i="9"/>
  <c r="D11" i="9"/>
  <c r="D10" i="9"/>
  <c r="D9" i="9"/>
  <c r="D8" i="9"/>
  <c r="A2" i="9"/>
  <c r="A1" i="9"/>
  <c r="BW144" i="19"/>
  <c r="BX144" i="19"/>
  <c r="BX145" i="19" s="1"/>
  <c r="C377" i="19"/>
  <c r="D377" i="19" s="1"/>
  <c r="BW212" i="19"/>
  <c r="BX212" i="19" s="1"/>
  <c r="BX213" i="19" s="1"/>
  <c r="BW216" i="19"/>
  <c r="BX216" i="19"/>
  <c r="BX217" i="19" s="1"/>
  <c r="BW377" i="19"/>
  <c r="BX377" i="19" s="1"/>
  <c r="BX378" i="19" s="1"/>
  <c r="BW367" i="19"/>
  <c r="BX367" i="19"/>
  <c r="BX368" i="19" s="1"/>
  <c r="BW363" i="19"/>
  <c r="BX363" i="19" s="1"/>
  <c r="BX364" i="19" s="1"/>
  <c r="BW359" i="19"/>
  <c r="BX359" i="19"/>
  <c r="BX360" i="19" s="1"/>
  <c r="BW355" i="19"/>
  <c r="BX355" i="19" s="1"/>
  <c r="BX356" i="19" s="1"/>
  <c r="BW351" i="19"/>
  <c r="BX351" i="19"/>
  <c r="BX352" i="19" s="1"/>
  <c r="BW347" i="19"/>
  <c r="BX347" i="19" s="1"/>
  <c r="BX348" i="19" s="1"/>
  <c r="BW343" i="19"/>
  <c r="BX343" i="19"/>
  <c r="BX344" i="19" s="1"/>
  <c r="BW339" i="19"/>
  <c r="BX339" i="19" s="1"/>
  <c r="BX340" i="19" s="1"/>
  <c r="BW335" i="19"/>
  <c r="BX335" i="19"/>
  <c r="BX336" i="19" s="1"/>
  <c r="BW331" i="19"/>
  <c r="BX331" i="19" s="1"/>
  <c r="BX332" i="19" s="1"/>
  <c r="BW327" i="19"/>
  <c r="BX327" i="19"/>
  <c r="BX328" i="19" s="1"/>
  <c r="BW323" i="19"/>
  <c r="BX323" i="19" s="1"/>
  <c r="BW319" i="19"/>
  <c r="BX319" i="19"/>
  <c r="BX320" i="19" s="1"/>
  <c r="BW315" i="19"/>
  <c r="BX315" i="19" s="1"/>
  <c r="BX316" i="19" s="1"/>
  <c r="BW311" i="19"/>
  <c r="BX311" i="19"/>
  <c r="BX312" i="19" s="1"/>
  <c r="BW307" i="19"/>
  <c r="BX307" i="19" s="1"/>
  <c r="BX308" i="19" s="1"/>
  <c r="BW303" i="19"/>
  <c r="BX303" i="19"/>
  <c r="BX304" i="19" s="1"/>
  <c r="BW299" i="19"/>
  <c r="BX299" i="19" s="1"/>
  <c r="BX300" i="19" s="1"/>
  <c r="BW290" i="19"/>
  <c r="BX290" i="19"/>
  <c r="BX291" i="19" s="1"/>
  <c r="BW286" i="19"/>
  <c r="BX286" i="19" s="1"/>
  <c r="BX287" i="19" s="1"/>
  <c r="BW282" i="19"/>
  <c r="BX282" i="19"/>
  <c r="BX283" i="19" s="1"/>
  <c r="BW278" i="19"/>
  <c r="BX278" i="19" s="1"/>
  <c r="BX279" i="19" s="1"/>
  <c r="BW274" i="19"/>
  <c r="BX274" i="19"/>
  <c r="BX275" i="19" s="1"/>
  <c r="BW270" i="19"/>
  <c r="BX270" i="19" s="1"/>
  <c r="BX271" i="19" s="1"/>
  <c r="BW266" i="19"/>
  <c r="BX266" i="19"/>
  <c r="BX267" i="19" s="1"/>
  <c r="BW262" i="19"/>
  <c r="BX262" i="19" s="1"/>
  <c r="BX263" i="19" s="1"/>
  <c r="BW258" i="19"/>
  <c r="BX258" i="19"/>
  <c r="BX259" i="19" s="1"/>
  <c r="BW254" i="19"/>
  <c r="BX254" i="19" s="1"/>
  <c r="BW250" i="19"/>
  <c r="BX250" i="19" s="1"/>
  <c r="BX251" i="19" s="1"/>
  <c r="BW246" i="19"/>
  <c r="BX246" i="19"/>
  <c r="BX247" i="19" s="1"/>
  <c r="BW242" i="19"/>
  <c r="BX242" i="19" s="1"/>
  <c r="BX243" i="19" s="1"/>
  <c r="BW238" i="19"/>
  <c r="BX238" i="19"/>
  <c r="BX239" i="19" s="1"/>
  <c r="BW234" i="19"/>
  <c r="BX234" i="19" s="1"/>
  <c r="BX235" i="19" s="1"/>
  <c r="BW224" i="19"/>
  <c r="BX224" i="19"/>
  <c r="BX225" i="19" s="1"/>
  <c r="BW220" i="19"/>
  <c r="BX220" i="19" s="1"/>
  <c r="BX221" i="19" s="1"/>
  <c r="BW208" i="19"/>
  <c r="BX208" i="19"/>
  <c r="BX209" i="19" s="1"/>
  <c r="BW204" i="19"/>
  <c r="BX204" i="19" s="1"/>
  <c r="BX205" i="19" s="1"/>
  <c r="BW200" i="19"/>
  <c r="BX200" i="19"/>
  <c r="BX201" i="19" s="1"/>
  <c r="BW196" i="19"/>
  <c r="BX196" i="19" s="1"/>
  <c r="BX197" i="19" s="1"/>
  <c r="BW192" i="19"/>
  <c r="BX192" i="19"/>
  <c r="BX193" i="19" s="1"/>
  <c r="BW188" i="19"/>
  <c r="BX188" i="19" s="1"/>
  <c r="BW184" i="19"/>
  <c r="BX184" i="19"/>
  <c r="BX185" i="19" s="1"/>
  <c r="BW180" i="19"/>
  <c r="BX180" i="19" s="1"/>
  <c r="BX181" i="19" s="1"/>
  <c r="BW176" i="19"/>
  <c r="BX176" i="19"/>
  <c r="BX177" i="19" s="1"/>
  <c r="BW172" i="19"/>
  <c r="BX172" i="19" s="1"/>
  <c r="BX173" i="19" s="1"/>
  <c r="BW168" i="19"/>
  <c r="BX168" i="19"/>
  <c r="BX169" i="19" s="1"/>
  <c r="BW164" i="19"/>
  <c r="BX164" i="19" s="1"/>
  <c r="BX165" i="19" s="1"/>
  <c r="BW160" i="19"/>
  <c r="BX160" i="19"/>
  <c r="BX161" i="19" s="1"/>
  <c r="BW156" i="19"/>
  <c r="BX156" i="19" s="1"/>
  <c r="BX157" i="19" s="1"/>
  <c r="BW152" i="19"/>
  <c r="BX152" i="19"/>
  <c r="BX153" i="19" s="1"/>
  <c r="BW148" i="19"/>
  <c r="BX148" i="19" s="1"/>
  <c r="BX149" i="19" s="1"/>
  <c r="BW140" i="19"/>
  <c r="BX140" i="19"/>
  <c r="BX141" i="19" s="1"/>
  <c r="BW136" i="19"/>
  <c r="BX136" i="19" s="1"/>
  <c r="BX137" i="19" s="1"/>
  <c r="BW132" i="19"/>
  <c r="BX132" i="19"/>
  <c r="BX133" i="19" s="1"/>
  <c r="BW128" i="19"/>
  <c r="BX128" i="19" s="1"/>
  <c r="BX129" i="19" s="1"/>
  <c r="BW124" i="19"/>
  <c r="BX124" i="19"/>
  <c r="BX125" i="19" s="1"/>
  <c r="BW120" i="19"/>
  <c r="BX120" i="19" s="1"/>
  <c r="BX121" i="19" s="1"/>
  <c r="BW116" i="19"/>
  <c r="BX116" i="19"/>
  <c r="BX117" i="19" s="1"/>
  <c r="BW112" i="19"/>
  <c r="BX112" i="19" s="1"/>
  <c r="BX113" i="19" s="1"/>
  <c r="BW108" i="19"/>
  <c r="BX108" i="19"/>
  <c r="BX109" i="19" s="1"/>
  <c r="BW104" i="19"/>
  <c r="BX104" i="19" s="1"/>
  <c r="BX105" i="19" s="1"/>
  <c r="BW100" i="19"/>
  <c r="BX100" i="19"/>
  <c r="BX101" i="19" s="1"/>
  <c r="BW96" i="19"/>
  <c r="BX96" i="19" s="1"/>
  <c r="BX97" i="19" s="1"/>
  <c r="BW92" i="19"/>
  <c r="BX92" i="19"/>
  <c r="BX93" i="19" s="1"/>
  <c r="BW88" i="19"/>
  <c r="BX88" i="19" s="1"/>
  <c r="BX89" i="19" s="1"/>
  <c r="BW79" i="19"/>
  <c r="BX79" i="19"/>
  <c r="BX80" i="19" s="1"/>
  <c r="BW75" i="19"/>
  <c r="BX75" i="19" s="1"/>
  <c r="BX76" i="19" s="1"/>
  <c r="BW71" i="19"/>
  <c r="BX71" i="19"/>
  <c r="BX72" i="19" s="1"/>
  <c r="BW67" i="19"/>
  <c r="BX67" i="19" s="1"/>
  <c r="BX68" i="19" s="1"/>
  <c r="BW63" i="19"/>
  <c r="BX63" i="19"/>
  <c r="BX64" i="19" s="1"/>
  <c r="BW59" i="19"/>
  <c r="BX59" i="19" s="1"/>
  <c r="BX60" i="19" s="1"/>
  <c r="BW55" i="19"/>
  <c r="BX55" i="19"/>
  <c r="BX56" i="19" s="1"/>
  <c r="BW51" i="19"/>
  <c r="BX51" i="19" s="1"/>
  <c r="BW47" i="19"/>
  <c r="BX47" i="19" s="1"/>
  <c r="BX48" i="19" s="1"/>
  <c r="BW43" i="19"/>
  <c r="BX43" i="19"/>
  <c r="BX44" i="19" s="1"/>
  <c r="BW39" i="19"/>
  <c r="BX39" i="19" s="1"/>
  <c r="BX40" i="19" s="1"/>
  <c r="BW35" i="19"/>
  <c r="BX35" i="19"/>
  <c r="BX36" i="19" s="1"/>
  <c r="BW31" i="19"/>
  <c r="BX31" i="19" s="1"/>
  <c r="BX32" i="19" s="1"/>
  <c r="BW27" i="19"/>
  <c r="BX27" i="19"/>
  <c r="BX28" i="19" s="1"/>
  <c r="BW23" i="19"/>
  <c r="BX23" i="19" s="1"/>
  <c r="BX24" i="19" s="1"/>
  <c r="BX13" i="19"/>
  <c r="BW378" i="19"/>
  <c r="BW364" i="19"/>
  <c r="BW356" i="19"/>
  <c r="BW348" i="19"/>
  <c r="BW340" i="19"/>
  <c r="BW332" i="19"/>
  <c r="BW324" i="19"/>
  <c r="BW316" i="19"/>
  <c r="BW312" i="19"/>
  <c r="BW304" i="19"/>
  <c r="BW370" i="19"/>
  <c r="BW263" i="19"/>
  <c r="BW247" i="19"/>
  <c r="BW205" i="19"/>
  <c r="BW197" i="19"/>
  <c r="BW189" i="19"/>
  <c r="BW177" i="19"/>
  <c r="BW169" i="19"/>
  <c r="BW161" i="19"/>
  <c r="BW153" i="19"/>
  <c r="BW141" i="19"/>
  <c r="BW133" i="19"/>
  <c r="BW125" i="19"/>
  <c r="BW117" i="19"/>
  <c r="BW109" i="19"/>
  <c r="BW101" i="19"/>
  <c r="BW93" i="19"/>
  <c r="BW80" i="19"/>
  <c r="BW72" i="19"/>
  <c r="BW64" i="19"/>
  <c r="BW56" i="19"/>
  <c r="BW44" i="19"/>
  <c r="BW36" i="19"/>
  <c r="BW28" i="19"/>
  <c r="A1" i="19"/>
  <c r="BH13" i="19"/>
  <c r="BI13" i="19"/>
  <c r="BJ13" i="19" s="1"/>
  <c r="BK13" i="19" s="1"/>
  <c r="BL13" i="19" s="1"/>
  <c r="BM13" i="19" s="1"/>
  <c r="BN13" i="19" s="1"/>
  <c r="BO13" i="19" s="1"/>
  <c r="BP13" i="19" s="1"/>
  <c r="BQ13" i="19" s="1"/>
  <c r="BR13" i="19" s="1"/>
  <c r="AT13" i="19"/>
  <c r="AU13" i="19" s="1"/>
  <c r="AV13" i="19" s="1"/>
  <c r="AW13" i="19" s="1"/>
  <c r="AX13" i="19" s="1"/>
  <c r="AY13" i="19" s="1"/>
  <c r="AZ13" i="19" s="1"/>
  <c r="BA13" i="19" s="1"/>
  <c r="BB13" i="19" s="1"/>
  <c r="BC13" i="19" s="1"/>
  <c r="BD13" i="19" s="1"/>
  <c r="AF13" i="19"/>
  <c r="AG13" i="19"/>
  <c r="AH13" i="19" s="1"/>
  <c r="AI13" i="19" s="1"/>
  <c r="AJ13" i="19" s="1"/>
  <c r="AK13" i="19" s="1"/>
  <c r="AL13" i="19" s="1"/>
  <c r="AM13" i="19" s="1"/>
  <c r="AN13" i="19" s="1"/>
  <c r="AO13" i="19" s="1"/>
  <c r="AP13" i="19" s="1"/>
  <c r="R13" i="19"/>
  <c r="S13" i="19" s="1"/>
  <c r="T13" i="19" s="1"/>
  <c r="U13" i="19" s="1"/>
  <c r="V13" i="19" s="1"/>
  <c r="W13" i="19" s="1"/>
  <c r="X13" i="19" s="1"/>
  <c r="Y13" i="19" s="1"/>
  <c r="Z13" i="19" s="1"/>
  <c r="AA13" i="19" s="1"/>
  <c r="AB13" i="19" s="1"/>
  <c r="D13" i="19"/>
  <c r="E13" i="19"/>
  <c r="F13" i="19" s="1"/>
  <c r="G13" i="19" s="1"/>
  <c r="H13" i="19" s="1"/>
  <c r="I13" i="19" s="1"/>
  <c r="J13" i="19" s="1"/>
  <c r="K13" i="19" s="1"/>
  <c r="L13" i="19" s="1"/>
  <c r="M13" i="19" s="1"/>
  <c r="N13" i="19" s="1"/>
  <c r="BW60" i="19"/>
  <c r="BW97" i="19"/>
  <c r="BW129" i="19"/>
  <c r="BW165" i="19"/>
  <c r="BW235" i="19"/>
  <c r="BW243" i="19"/>
  <c r="BW320" i="19"/>
  <c r="BW352" i="19"/>
  <c r="BW48" i="19"/>
  <c r="BW213" i="19"/>
  <c r="BW201" i="19"/>
  <c r="BW221" i="19"/>
  <c r="BW259" i="19"/>
  <c r="BW267" i="19"/>
  <c r="BW275" i="19"/>
  <c r="BW283" i="19"/>
  <c r="BW291" i="19"/>
  <c r="C378" i="19"/>
  <c r="BW209" i="19"/>
  <c r="BW40" i="19"/>
  <c r="BW360" i="19"/>
  <c r="BW328" i="19"/>
  <c r="BW251" i="19"/>
  <c r="BW173" i="19"/>
  <c r="BW137" i="19"/>
  <c r="BW105" i="19"/>
  <c r="BW217" i="19"/>
  <c r="BW68" i="19"/>
  <c r="BW271" i="19"/>
  <c r="BW300" i="19"/>
  <c r="BW145" i="19"/>
  <c r="BW308" i="19"/>
  <c r="BW287" i="19"/>
  <c r="BW239" i="19"/>
  <c r="BW82" i="19"/>
  <c r="BW52" i="19"/>
  <c r="BW89" i="19"/>
  <c r="BW121" i="19"/>
  <c r="BW157" i="19"/>
  <c r="BW344" i="19"/>
  <c r="BW24" i="19"/>
  <c r="BW193" i="19"/>
  <c r="BW293" i="19"/>
  <c r="BW185" i="19"/>
  <c r="BW181" i="19"/>
  <c r="BW149" i="19"/>
  <c r="BW113" i="19"/>
  <c r="BW225" i="19"/>
  <c r="BW32" i="19"/>
  <c r="BW368" i="19"/>
  <c r="BW336" i="19"/>
  <c r="BW76" i="19"/>
  <c r="BW228" i="19"/>
  <c r="BW255" i="19"/>
  <c r="BW279" i="19"/>
  <c r="BW15" i="19"/>
  <c r="A2" i="5"/>
  <c r="A1" i="5"/>
  <c r="A26" i="1"/>
  <c r="A16" i="1"/>
  <c r="A14" i="1"/>
  <c r="A13" i="1"/>
  <c r="A218" i="1"/>
  <c r="A216" i="1"/>
  <c r="A214" i="1"/>
  <c r="A213" i="1"/>
  <c r="A211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1" i="1"/>
  <c r="A190" i="1"/>
  <c r="A188" i="1"/>
  <c r="A186" i="1"/>
  <c r="A184" i="1"/>
  <c r="A2" i="1"/>
  <c r="A1" i="1"/>
  <c r="A2" i="17"/>
  <c r="A1" i="17"/>
  <c r="BW83" i="19" l="1"/>
  <c r="O97" i="19"/>
  <c r="AC181" i="19"/>
  <c r="F23" i="19"/>
  <c r="E24" i="19"/>
  <c r="CK425" i="4"/>
  <c r="E212" i="1" s="1"/>
  <c r="CM425" i="4"/>
  <c r="K212" i="1" s="1"/>
  <c r="E76" i="19"/>
  <c r="F75" i="19"/>
  <c r="E89" i="19"/>
  <c r="F88" i="19"/>
  <c r="F92" i="19"/>
  <c r="E93" i="19"/>
  <c r="BX255" i="19"/>
  <c r="BX293" i="19"/>
  <c r="BX324" i="19"/>
  <c r="BX370" i="19"/>
  <c r="D378" i="19"/>
  <c r="E377" i="19"/>
  <c r="BX52" i="19"/>
  <c r="BX83" i="19" s="1"/>
  <c r="BX82" i="19"/>
  <c r="BX189" i="19"/>
  <c r="BX228" i="19"/>
  <c r="D36" i="19"/>
  <c r="E35" i="19"/>
  <c r="E72" i="19"/>
  <c r="F71" i="19"/>
  <c r="E80" i="19"/>
  <c r="F79" i="19"/>
  <c r="P378" i="19"/>
  <c r="C83" i="19"/>
  <c r="E100" i="19"/>
  <c r="D101" i="19"/>
  <c r="E108" i="19"/>
  <c r="D109" i="19"/>
  <c r="E116" i="19"/>
  <c r="D117" i="19"/>
  <c r="E124" i="19"/>
  <c r="D125" i="19"/>
  <c r="E132" i="19"/>
  <c r="D133" i="19"/>
  <c r="E140" i="19"/>
  <c r="D141" i="19"/>
  <c r="E148" i="19"/>
  <c r="D149" i="19"/>
  <c r="E156" i="19"/>
  <c r="D157" i="19"/>
  <c r="E164" i="19"/>
  <c r="D165" i="19"/>
  <c r="E172" i="19"/>
  <c r="D173" i="19"/>
  <c r="F176" i="19"/>
  <c r="E177" i="19"/>
  <c r="P32" i="19"/>
  <c r="D31" i="19"/>
  <c r="P36" i="19"/>
  <c r="E43" i="19"/>
  <c r="E55" i="19"/>
  <c r="E59" i="19"/>
  <c r="E63" i="19"/>
  <c r="E67" i="19"/>
  <c r="D93" i="19"/>
  <c r="C229" i="19"/>
  <c r="R96" i="19"/>
  <c r="AD97" i="19"/>
  <c r="E104" i="19"/>
  <c r="D105" i="19"/>
  <c r="E112" i="19"/>
  <c r="D113" i="19"/>
  <c r="E120" i="19"/>
  <c r="D121" i="19"/>
  <c r="E128" i="19"/>
  <c r="D129" i="19"/>
  <c r="E136" i="19"/>
  <c r="D137" i="19"/>
  <c r="E144" i="19"/>
  <c r="D145" i="19"/>
  <c r="E152" i="19"/>
  <c r="D153" i="19"/>
  <c r="E160" i="19"/>
  <c r="D161" i="19"/>
  <c r="E168" i="19"/>
  <c r="D169" i="19"/>
  <c r="AS181" i="19"/>
  <c r="AT180" i="19"/>
  <c r="E188" i="19"/>
  <c r="D189" i="19"/>
  <c r="F192" i="19"/>
  <c r="E193" i="19"/>
  <c r="F200" i="19"/>
  <c r="E201" i="19"/>
  <c r="F208" i="19"/>
  <c r="E209" i="19"/>
  <c r="F212" i="19"/>
  <c r="E213" i="19"/>
  <c r="O181" i="19"/>
  <c r="AO181" i="19"/>
  <c r="AM181" i="19"/>
  <c r="AK181" i="19"/>
  <c r="AI181" i="19"/>
  <c r="AG181" i="19"/>
  <c r="AE181" i="19"/>
  <c r="E184" i="19"/>
  <c r="D185" i="19"/>
  <c r="F196" i="19"/>
  <c r="E197" i="19"/>
  <c r="F204" i="19"/>
  <c r="E205" i="19"/>
  <c r="F216" i="19"/>
  <c r="E217" i="19"/>
  <c r="J220" i="19"/>
  <c r="I221" i="19"/>
  <c r="AD181" i="19"/>
  <c r="AR181" i="19" s="1"/>
  <c r="BF181" i="19" s="1"/>
  <c r="D213" i="19"/>
  <c r="H221" i="19"/>
  <c r="F221" i="19"/>
  <c r="D221" i="19"/>
  <c r="D225" i="19"/>
  <c r="E224" i="19"/>
  <c r="D239" i="19"/>
  <c r="E238" i="19"/>
  <c r="E246" i="19"/>
  <c r="D247" i="19"/>
  <c r="F258" i="19"/>
  <c r="E259" i="19"/>
  <c r="E299" i="19"/>
  <c r="D300" i="19"/>
  <c r="E234" i="19"/>
  <c r="D235" i="19"/>
  <c r="E242" i="19"/>
  <c r="D243" i="19"/>
  <c r="D251" i="19"/>
  <c r="E250" i="19"/>
  <c r="F254" i="19"/>
  <c r="E255" i="19"/>
  <c r="E282" i="19"/>
  <c r="D283" i="19"/>
  <c r="E303" i="19"/>
  <c r="D304" i="19"/>
  <c r="AZ307" i="19"/>
  <c r="AY308" i="19"/>
  <c r="P263" i="19"/>
  <c r="C267" i="19"/>
  <c r="C294" i="19" s="1"/>
  <c r="F500" i="4" s="1"/>
  <c r="F258" i="4" s="1"/>
  <c r="C283" i="19"/>
  <c r="D287" i="19"/>
  <c r="P291" i="19"/>
  <c r="AQ308" i="19"/>
  <c r="F311" i="19"/>
  <c r="E312" i="19"/>
  <c r="H319" i="19"/>
  <c r="G320" i="19"/>
  <c r="O308" i="19"/>
  <c r="F315" i="19"/>
  <c r="E316" i="19"/>
  <c r="D335" i="19"/>
  <c r="P336" i="19"/>
  <c r="D323" i="19"/>
  <c r="P324" i="19"/>
  <c r="D327" i="19"/>
  <c r="C328" i="19"/>
  <c r="D331" i="19"/>
  <c r="C332" i="19"/>
  <c r="C371" i="19" s="1"/>
  <c r="U339" i="19"/>
  <c r="T340" i="19"/>
  <c r="P339" i="19"/>
  <c r="N340" i="19"/>
  <c r="L340" i="19"/>
  <c r="J340" i="19"/>
  <c r="H340" i="19"/>
  <c r="F340" i="19"/>
  <c r="D340" i="19"/>
  <c r="S340" i="19"/>
  <c r="Q340" i="19"/>
  <c r="E343" i="19"/>
  <c r="D344" i="19"/>
  <c r="E367" i="19"/>
  <c r="D368" i="19"/>
  <c r="R27" i="19"/>
  <c r="Q28" i="19"/>
  <c r="P352" i="19"/>
  <c r="P360" i="19"/>
  <c r="C368" i="19"/>
  <c r="C82" i="19"/>
  <c r="BK155" i="4"/>
  <c r="CH155" i="4" s="1"/>
  <c r="CH103" i="4"/>
  <c r="CH63" i="4"/>
  <c r="BU11" i="4"/>
  <c r="Z134" i="4"/>
  <c r="BU134" i="4" s="1"/>
  <c r="AV44" i="4"/>
  <c r="AV139" i="4"/>
  <c r="BR113" i="4"/>
  <c r="CJ113" i="4" s="1"/>
  <c r="BO166" i="4"/>
  <c r="CL425" i="4"/>
  <c r="H212" i="1" s="1"/>
  <c r="CC11" i="4"/>
  <c r="AX134" i="4"/>
  <c r="CC134" i="4" s="1"/>
  <c r="BY11" i="4"/>
  <c r="AL134" i="4"/>
  <c r="BY134" i="4" s="1"/>
  <c r="BG44" i="4"/>
  <c r="BG139" i="4"/>
  <c r="BR166" i="4"/>
  <c r="BQ166" i="4"/>
  <c r="BH20" i="4"/>
  <c r="BH139" i="4" s="1"/>
  <c r="AJ44" i="4"/>
  <c r="BH44" i="4"/>
  <c r="CF20" i="4"/>
  <c r="X44" i="4"/>
  <c r="AA11" i="4"/>
  <c r="AA134" i="4" s="1"/>
  <c r="Z18" i="4"/>
  <c r="Z19" i="4"/>
  <c r="BJ10" i="4"/>
  <c r="BJ133" i="4" s="1"/>
  <c r="CG133" i="4" s="1"/>
  <c r="BI17" i="4"/>
  <c r="AY11" i="4"/>
  <c r="AY134" i="4" s="1"/>
  <c r="AX19" i="4"/>
  <c r="AX18" i="4"/>
  <c r="Z10" i="4"/>
  <c r="Y17" i="4"/>
  <c r="Y20" i="4" s="1"/>
  <c r="AM11" i="4"/>
  <c r="AM134" i="4" s="1"/>
  <c r="AL18" i="4"/>
  <c r="AL19" i="4"/>
  <c r="AX10" i="4"/>
  <c r="AW17" i="4"/>
  <c r="AW20" i="4" s="1"/>
  <c r="AW139" i="4" s="1"/>
  <c r="AL10" i="4"/>
  <c r="AK17" i="4"/>
  <c r="AK20" i="4" s="1"/>
  <c r="AK139" i="4" s="1"/>
  <c r="BJ11" i="4"/>
  <c r="BJ134" i="4" s="1"/>
  <c r="CG134" i="4" s="1"/>
  <c r="BI19" i="4"/>
  <c r="BI14" i="4"/>
  <c r="BI18" i="4"/>
  <c r="B6" i="14"/>
  <c r="E3" i="14"/>
  <c r="E15" i="14"/>
  <c r="G7" i="14" s="1"/>
  <c r="H4" i="14" s="1"/>
  <c r="AJ281" i="4"/>
  <c r="AQ423" i="4"/>
  <c r="BD281" i="4"/>
  <c r="CG569" i="4"/>
  <c r="CE569" i="4"/>
  <c r="L281" i="4"/>
  <c r="F238" i="4"/>
  <c r="A124" i="21"/>
  <c r="J124" i="21" s="1"/>
  <c r="CS518" i="4"/>
  <c r="CU518" i="4" s="1"/>
  <c r="R87" i="4"/>
  <c r="R85" i="4"/>
  <c r="AP87" i="4"/>
  <c r="AP85" i="4"/>
  <c r="BB87" i="4"/>
  <c r="BB85" i="4"/>
  <c r="AD87" i="4"/>
  <c r="AD85" i="4"/>
  <c r="R74" i="4"/>
  <c r="R79" i="4"/>
  <c r="R119" i="4" s="1"/>
  <c r="R171" i="4" s="1"/>
  <c r="AP79" i="4"/>
  <c r="AP119" i="4" s="1"/>
  <c r="AP171" i="4" s="1"/>
  <c r="AP74" i="4"/>
  <c r="BB79" i="4"/>
  <c r="BB119" i="4" s="1"/>
  <c r="BB171" i="4" s="1"/>
  <c r="BB74" i="4"/>
  <c r="AD69" i="4"/>
  <c r="AD79" i="4"/>
  <c r="AD119" i="4" s="1"/>
  <c r="AD171" i="4" s="1"/>
  <c r="AD74" i="4"/>
  <c r="CS538" i="4"/>
  <c r="CU538" i="4" s="1"/>
  <c r="CU711" i="4"/>
  <c r="R46" i="4"/>
  <c r="R48" i="4" s="1"/>
  <c r="R69" i="4"/>
  <c r="AP46" i="4"/>
  <c r="AP69" i="4"/>
  <c r="BB46" i="4"/>
  <c r="BB48" i="4" s="1"/>
  <c r="BB144" i="4" s="1"/>
  <c r="BB69" i="4"/>
  <c r="AD24" i="4"/>
  <c r="AD46" i="4"/>
  <c r="AD48" i="4" s="1"/>
  <c r="AD144" i="4" s="1"/>
  <c r="A148" i="21"/>
  <c r="J148" i="21" s="1"/>
  <c r="A156" i="21"/>
  <c r="J156" i="21" s="1"/>
  <c r="R30" i="4"/>
  <c r="AP22" i="4"/>
  <c r="BB38" i="4"/>
  <c r="A110" i="21"/>
  <c r="J110" i="21" s="1"/>
  <c r="BU569" i="4"/>
  <c r="BX570" i="4"/>
  <c r="AR281" i="4"/>
  <c r="BL281" i="4"/>
  <c r="BF281" i="4"/>
  <c r="CE571" i="4"/>
  <c r="A144" i="21"/>
  <c r="J144" i="21" s="1"/>
  <c r="BT571" i="4"/>
  <c r="DD571" i="4" s="1"/>
  <c r="BU558" i="4"/>
  <c r="DE558" i="4" s="1"/>
  <c r="BX568" i="4"/>
  <c r="AT281" i="4"/>
  <c r="CC570" i="4"/>
  <c r="CB570" i="4"/>
  <c r="CB543" i="4"/>
  <c r="BJ281" i="4"/>
  <c r="BH281" i="4"/>
  <c r="BB281" i="4"/>
  <c r="CH569" i="4"/>
  <c r="CF569" i="4"/>
  <c r="CH545" i="4"/>
  <c r="A146" i="21"/>
  <c r="J146" i="21" s="1"/>
  <c r="A149" i="21"/>
  <c r="J149" i="21" s="1"/>
  <c r="BP423" i="4"/>
  <c r="C85" i="21" s="1"/>
  <c r="BO423" i="4"/>
  <c r="B85" i="21" s="1"/>
  <c r="CF557" i="4"/>
  <c r="CF551" i="4"/>
  <c r="CE558" i="4"/>
  <c r="CE556" i="4"/>
  <c r="CE554" i="4"/>
  <c r="CE552" i="4"/>
  <c r="CH547" i="4"/>
  <c r="CH543" i="4"/>
  <c r="CG544" i="4"/>
  <c r="CF543" i="4"/>
  <c r="CE546" i="4"/>
  <c r="CE544" i="4"/>
  <c r="BU564" i="4"/>
  <c r="BX564" i="4"/>
  <c r="BZ557" i="4"/>
  <c r="BZ551" i="4"/>
  <c r="BY558" i="4"/>
  <c r="BY556" i="4"/>
  <c r="BY554" i="4"/>
  <c r="BY552" i="4"/>
  <c r="BY550" i="4"/>
  <c r="BX557" i="4"/>
  <c r="BX551" i="4"/>
  <c r="BW558" i="4"/>
  <c r="BZ546" i="4"/>
  <c r="BO563" i="4"/>
  <c r="BW554" i="4"/>
  <c r="BY547" i="4"/>
  <c r="CH557" i="4"/>
  <c r="CH555" i="4"/>
  <c r="CH553" i="4"/>
  <c r="CH551" i="4"/>
  <c r="CG558" i="4"/>
  <c r="CG556" i="4"/>
  <c r="CG554" i="4"/>
  <c r="CG552" i="4"/>
  <c r="BW552" i="4"/>
  <c r="BY543" i="4"/>
  <c r="CD564" i="4"/>
  <c r="CD562" i="4"/>
  <c r="CC563" i="4"/>
  <c r="CC561" i="4"/>
  <c r="CB564" i="4"/>
  <c r="CA565" i="4"/>
  <c r="CA563" i="4"/>
  <c r="CD553" i="4"/>
  <c r="CC558" i="4"/>
  <c r="CC556" i="4"/>
  <c r="CC550" i="4"/>
  <c r="CA552" i="4"/>
  <c r="CA550" i="4"/>
  <c r="CC547" i="4"/>
  <c r="CC543" i="4"/>
  <c r="CH564" i="4"/>
  <c r="CG563" i="4"/>
  <c r="CG561" i="4"/>
  <c r="CF564" i="4"/>
  <c r="CE564" i="4"/>
  <c r="CE562" i="4"/>
  <c r="BO545" i="4"/>
  <c r="AU281" i="4"/>
  <c r="CC569" i="4"/>
  <c r="CF570" i="4"/>
  <c r="CF554" i="4"/>
  <c r="CF550" i="4"/>
  <c r="BO571" i="4"/>
  <c r="CX571" i="4" s="1"/>
  <c r="BX571" i="4"/>
  <c r="CB569" i="4"/>
  <c r="CB554" i="4"/>
  <c r="CH546" i="4"/>
  <c r="BT568" i="4"/>
  <c r="DD568" i="4" s="1"/>
  <c r="CA571" i="4"/>
  <c r="CA557" i="4"/>
  <c r="CB545" i="4"/>
  <c r="CF565" i="4"/>
  <c r="BI281" i="4"/>
  <c r="CG543" i="4"/>
  <c r="Q281" i="4"/>
  <c r="BQ571" i="4"/>
  <c r="CZ571" i="4" s="1"/>
  <c r="BV570" i="4"/>
  <c r="AI281" i="4"/>
  <c r="BZ569" i="4"/>
  <c r="BZ558" i="4"/>
  <c r="BY555" i="4"/>
  <c r="CA564" i="4"/>
  <c r="AY281" i="4"/>
  <c r="CD571" i="4"/>
  <c r="CD550" i="4"/>
  <c r="CC555" i="4"/>
  <c r="CC553" i="4"/>
  <c r="CB552" i="4"/>
  <c r="CA544" i="4"/>
  <c r="CH563" i="4"/>
  <c r="CH561" i="4"/>
  <c r="BG281" i="4"/>
  <c r="CH558" i="4"/>
  <c r="CG551" i="4"/>
  <c r="M281" i="4"/>
  <c r="BQ569" i="4"/>
  <c r="BP571" i="4"/>
  <c r="CY571" i="4" s="1"/>
  <c r="BP569" i="4"/>
  <c r="V281" i="4"/>
  <c r="BW562" i="4"/>
  <c r="BY571" i="4"/>
  <c r="BY569" i="4"/>
  <c r="BZ556" i="4"/>
  <c r="BZ552" i="4"/>
  <c r="BZ550" i="4"/>
  <c r="BX558" i="4"/>
  <c r="BX554" i="4"/>
  <c r="BW557" i="4"/>
  <c r="BY546" i="4"/>
  <c r="BX545" i="4"/>
  <c r="BX543" i="4"/>
  <c r="BW546" i="4"/>
  <c r="CC564" i="4"/>
  <c r="CC562" i="4"/>
  <c r="CB563" i="4"/>
  <c r="CB561" i="4"/>
  <c r="CA562" i="4"/>
  <c r="BA281" i="4"/>
  <c r="AS281" i="4"/>
  <c r="AQ281" i="4"/>
  <c r="CD569" i="4"/>
  <c r="CC571" i="4"/>
  <c r="CB571" i="4"/>
  <c r="CA569" i="4"/>
  <c r="CD554" i="4"/>
  <c r="CC544" i="4"/>
  <c r="CH565" i="4"/>
  <c r="CG564" i="4"/>
  <c r="CG562" i="4"/>
  <c r="CF561" i="4"/>
  <c r="CE561" i="4"/>
  <c r="BK281" i="4"/>
  <c r="BE281" i="4"/>
  <c r="BC281" i="4"/>
  <c r="CH570" i="4"/>
  <c r="CF568" i="4"/>
  <c r="CE570" i="4"/>
  <c r="CG557" i="4"/>
  <c r="CG555" i="4"/>
  <c r="CF558" i="4"/>
  <c r="CE557" i="4"/>
  <c r="CH544" i="4"/>
  <c r="CG547" i="4"/>
  <c r="CG545" i="4"/>
  <c r="CF546" i="4"/>
  <c r="CE543" i="4"/>
  <c r="BR563" i="4"/>
  <c r="BR561" i="4"/>
  <c r="DA561" i="4" s="1"/>
  <c r="BQ564" i="4"/>
  <c r="BO561" i="4"/>
  <c r="CX561" i="4" s="1"/>
  <c r="BQ570" i="4"/>
  <c r="BT557" i="4"/>
  <c r="BT558" i="4"/>
  <c r="DD558" i="4" s="1"/>
  <c r="BY563" i="4"/>
  <c r="BX563" i="4"/>
  <c r="A142" i="21"/>
  <c r="J142" i="21" s="1"/>
  <c r="A145" i="21"/>
  <c r="J145" i="21" s="1"/>
  <c r="A147" i="21"/>
  <c r="J147" i="21" s="1"/>
  <c r="BQ565" i="4"/>
  <c r="CZ565" i="4" s="1"/>
  <c r="BR568" i="4"/>
  <c r="DA568" i="4" s="1"/>
  <c r="BP568" i="4"/>
  <c r="CY568" i="4" s="1"/>
  <c r="BR547" i="4"/>
  <c r="DA547" i="4" s="1"/>
  <c r="AA423" i="4"/>
  <c r="S423" i="4"/>
  <c r="BS570" i="4"/>
  <c r="BT556" i="4"/>
  <c r="BZ564" i="4"/>
  <c r="BW570" i="4"/>
  <c r="A137" i="21"/>
  <c r="J137" i="21" s="1"/>
  <c r="A172" i="21"/>
  <c r="J172" i="21" s="1"/>
  <c r="CS524" i="4"/>
  <c r="CU524" i="4" s="1"/>
  <c r="CS712" i="4"/>
  <c r="CU712" i="4" s="1"/>
  <c r="BX550" i="4"/>
  <c r="BZ547" i="4"/>
  <c r="BW544" i="4"/>
  <c r="CS702" i="4"/>
  <c r="CU702" i="4" s="1"/>
  <c r="CN702" i="4"/>
  <c r="DJ702" i="4" s="1"/>
  <c r="CN709" i="4"/>
  <c r="DJ709" i="4" s="1"/>
  <c r="CJ712" i="4"/>
  <c r="DB712" i="4" s="1"/>
  <c r="BO714" i="4"/>
  <c r="CX714" i="4" s="1"/>
  <c r="BW714" i="4"/>
  <c r="BY714" i="4"/>
  <c r="CA714" i="4"/>
  <c r="CC714" i="4"/>
  <c r="CE714" i="4"/>
  <c r="CG714" i="4"/>
  <c r="BR562" i="4"/>
  <c r="CB565" i="4"/>
  <c r="CD558" i="4"/>
  <c r="CD556" i="4"/>
  <c r="CF563" i="4"/>
  <c r="BK423" i="4"/>
  <c r="CJ702" i="4"/>
  <c r="DB702" i="4" s="1"/>
  <c r="CK518" i="4"/>
  <c r="DG518" i="4" s="1"/>
  <c r="CK513" i="4"/>
  <c r="DG513" i="4" s="1"/>
  <c r="CJ709" i="4"/>
  <c r="DB709" i="4" s="1"/>
  <c r="BZ379" i="4"/>
  <c r="BS550" i="4"/>
  <c r="DC550" i="4" s="1"/>
  <c r="BV546" i="4"/>
  <c r="DF546" i="4" s="1"/>
  <c r="BU547" i="4"/>
  <c r="DE547" i="4" s="1"/>
  <c r="BU545" i="4"/>
  <c r="BM423" i="4"/>
  <c r="BG423" i="4"/>
  <c r="BE423" i="4"/>
  <c r="BC423" i="4"/>
  <c r="CH571" i="4"/>
  <c r="CF571" i="4"/>
  <c r="CY713" i="4"/>
  <c r="CJ713" i="4"/>
  <c r="DB713" i="4" s="1"/>
  <c r="DD713" i="4"/>
  <c r="CK713" i="4"/>
  <c r="DG713" i="4" s="1"/>
  <c r="CY534" i="4"/>
  <c r="CS534" i="4"/>
  <c r="CU534" i="4" s="1"/>
  <c r="BQ551" i="4"/>
  <c r="CZ551" i="4" s="1"/>
  <c r="AB281" i="4"/>
  <c r="W423" i="4"/>
  <c r="R281" i="4"/>
  <c r="BU568" i="4"/>
  <c r="DE568" i="4" s="1"/>
  <c r="BT570" i="4"/>
  <c r="BY561" i="4"/>
  <c r="AH281" i="4"/>
  <c r="CK510" i="4"/>
  <c r="BP563" i="4"/>
  <c r="BO562" i="4"/>
  <c r="O281" i="4"/>
  <c r="BR571" i="4"/>
  <c r="BR569" i="4"/>
  <c r="BX555" i="4"/>
  <c r="BX544" i="4"/>
  <c r="BW545" i="4"/>
  <c r="BW543" i="4"/>
  <c r="CC565" i="4"/>
  <c r="CB562" i="4"/>
  <c r="CA561" i="4"/>
  <c r="BA423" i="4"/>
  <c r="AZ281" i="4"/>
  <c r="AX281" i="4"/>
  <c r="AV281" i="4"/>
  <c r="AP281" i="4"/>
  <c r="CD570" i="4"/>
  <c r="CD568" i="4"/>
  <c r="CB568" i="4"/>
  <c r="CA568" i="4"/>
  <c r="CB546" i="4"/>
  <c r="BV556" i="4"/>
  <c r="AK281" i="4"/>
  <c r="AH423" i="4"/>
  <c r="BW571" i="4"/>
  <c r="CK524" i="4"/>
  <c r="DG524" i="4" s="1"/>
  <c r="R423" i="4"/>
  <c r="AY423" i="4"/>
  <c r="AW423" i="4"/>
  <c r="AU423" i="4"/>
  <c r="AS423" i="4"/>
  <c r="CC568" i="4"/>
  <c r="CA570" i="4"/>
  <c r="AD348" i="4"/>
  <c r="AE348" i="4" s="1"/>
  <c r="AF348" i="4" s="1"/>
  <c r="BW348" i="4" s="1"/>
  <c r="CX702" i="4"/>
  <c r="CK712" i="4"/>
  <c r="CK709" i="4"/>
  <c r="DG709" i="4" s="1"/>
  <c r="CS713" i="4"/>
  <c r="CU713" i="4" s="1"/>
  <c r="CS709" i="4"/>
  <c r="CU709" i="4" s="1"/>
  <c r="CL528" i="4"/>
  <c r="BQ558" i="4"/>
  <c r="CZ558" i="4" s="1"/>
  <c r="BQ552" i="4"/>
  <c r="CZ552" i="4" s="1"/>
  <c r="BP555" i="4"/>
  <c r="BP553" i="4"/>
  <c r="BR546" i="4"/>
  <c r="DA546" i="4" s="1"/>
  <c r="BV565" i="4"/>
  <c r="DF565" i="4" s="1"/>
  <c r="BT561" i="4"/>
  <c r="DD561" i="4" s="1"/>
  <c r="BZ555" i="4"/>
  <c r="CS523" i="4"/>
  <c r="CU523" i="4" s="1"/>
  <c r="BR556" i="4"/>
  <c r="BV562" i="4"/>
  <c r="Z281" i="4"/>
  <c r="X281" i="4"/>
  <c r="T281" i="4"/>
  <c r="BV568" i="4"/>
  <c r="DF568" i="4" s="1"/>
  <c r="BU570" i="4"/>
  <c r="BS568" i="4"/>
  <c r="DC568" i="4" s="1"/>
  <c r="BZ554" i="4"/>
  <c r="BY553" i="4"/>
  <c r="BY551" i="4"/>
  <c r="BV379" i="4"/>
  <c r="DF379" i="4" s="1"/>
  <c r="CB379" i="4"/>
  <c r="CD379" i="4"/>
  <c r="CF379" i="4"/>
  <c r="CH379" i="4"/>
  <c r="CU446" i="4"/>
  <c r="CL518" i="4"/>
  <c r="DH518" i="4" s="1"/>
  <c r="BZ714" i="4"/>
  <c r="CD714" i="4"/>
  <c r="CS531" i="4"/>
  <c r="CU531" i="4" s="1"/>
  <c r="BV555" i="4"/>
  <c r="BU554" i="4"/>
  <c r="BS553" i="4"/>
  <c r="BS552" i="4"/>
  <c r="DC552" i="4" s="1"/>
  <c r="BU543" i="4"/>
  <c r="DE543" i="4" s="1"/>
  <c r="BS543" i="4"/>
  <c r="DC543" i="4" s="1"/>
  <c r="BY564" i="4"/>
  <c r="BX565" i="4"/>
  <c r="BX561" i="4"/>
  <c r="AO281" i="4"/>
  <c r="AN423" i="4"/>
  <c r="AJ423" i="4"/>
  <c r="AE281" i="4"/>
  <c r="BZ571" i="4"/>
  <c r="BX569" i="4"/>
  <c r="BW569" i="4"/>
  <c r="CG570" i="4"/>
  <c r="G217" i="4"/>
  <c r="CR714" i="4"/>
  <c r="CS527" i="4"/>
  <c r="AM281" i="4"/>
  <c r="G664" i="4"/>
  <c r="G671" i="4" s="1"/>
  <c r="CM538" i="4"/>
  <c r="DI538" i="4" s="1"/>
  <c r="N423" i="4"/>
  <c r="F218" i="4"/>
  <c r="CN528" i="4"/>
  <c r="CM534" i="4"/>
  <c r="DI534" i="4" s="1"/>
  <c r="CL519" i="4"/>
  <c r="AC423" i="4"/>
  <c r="Y423" i="4"/>
  <c r="U423" i="4"/>
  <c r="BT553" i="4"/>
  <c r="AP423" i="4"/>
  <c r="AL423" i="4"/>
  <c r="AG281" i="4"/>
  <c r="AF423" i="4"/>
  <c r="BW553" i="4"/>
  <c r="CD563" i="4"/>
  <c r="BL423" i="4"/>
  <c r="BJ423" i="4"/>
  <c r="G218" i="4"/>
  <c r="CN517" i="4"/>
  <c r="DJ517" i="4" s="1"/>
  <c r="CL709" i="4"/>
  <c r="DH709" i="4" s="1"/>
  <c r="CM709" i="4"/>
  <c r="DI709" i="4" s="1"/>
  <c r="CV711" i="4"/>
  <c r="CM713" i="4"/>
  <c r="DI713" i="4" s="1"/>
  <c r="BT714" i="4"/>
  <c r="DD714" i="4" s="1"/>
  <c r="BV714" i="4"/>
  <c r="DF714" i="4" s="1"/>
  <c r="BX714" i="4"/>
  <c r="CB714" i="4"/>
  <c r="CF714" i="4"/>
  <c r="BP15" i="4"/>
  <c r="BP137" i="4" s="1"/>
  <c r="BY63" i="4"/>
  <c r="CJ518" i="4"/>
  <c r="CM527" i="4"/>
  <c r="DI527" i="4" s="1"/>
  <c r="CE565" i="4"/>
  <c r="AC112" i="4"/>
  <c r="AC165" i="4" s="1"/>
  <c r="AA112" i="4"/>
  <c r="AA165" i="4" s="1"/>
  <c r="Y112" i="4"/>
  <c r="Y165" i="4" s="1"/>
  <c r="W112" i="4"/>
  <c r="W165" i="4" s="1"/>
  <c r="U112" i="4"/>
  <c r="U165" i="4" s="1"/>
  <c r="S112" i="4"/>
  <c r="S165" i="4" s="1"/>
  <c r="AB112" i="4"/>
  <c r="AB165" i="4" s="1"/>
  <c r="Z112" i="4"/>
  <c r="Z165" i="4" s="1"/>
  <c r="X112" i="4"/>
  <c r="X165" i="4" s="1"/>
  <c r="V112" i="4"/>
  <c r="V165" i="4" s="1"/>
  <c r="T112" i="4"/>
  <c r="T165" i="4" s="1"/>
  <c r="R112" i="4"/>
  <c r="R165" i="4" s="1"/>
  <c r="AO112" i="4"/>
  <c r="AO165" i="4" s="1"/>
  <c r="AM112" i="4"/>
  <c r="AM165" i="4" s="1"/>
  <c r="AK112" i="4"/>
  <c r="AK165" i="4" s="1"/>
  <c r="AI112" i="4"/>
  <c r="AI165" i="4" s="1"/>
  <c r="AG112" i="4"/>
  <c r="AG165" i="4" s="1"/>
  <c r="AE112" i="4"/>
  <c r="AE165" i="4" s="1"/>
  <c r="AN112" i="4"/>
  <c r="AN165" i="4" s="1"/>
  <c r="AL112" i="4"/>
  <c r="AL165" i="4" s="1"/>
  <c r="AJ112" i="4"/>
  <c r="AJ165" i="4" s="1"/>
  <c r="AH112" i="4"/>
  <c r="AH165" i="4" s="1"/>
  <c r="AF112" i="4"/>
  <c r="AF165" i="4" s="1"/>
  <c r="AD112" i="4"/>
  <c r="AD165" i="4" s="1"/>
  <c r="BA112" i="4"/>
  <c r="BA165" i="4" s="1"/>
  <c r="AY112" i="4"/>
  <c r="AY165" i="4" s="1"/>
  <c r="AW112" i="4"/>
  <c r="AW165" i="4" s="1"/>
  <c r="AU112" i="4"/>
  <c r="AU165" i="4" s="1"/>
  <c r="AS112" i="4"/>
  <c r="AS165" i="4" s="1"/>
  <c r="AQ112" i="4"/>
  <c r="AQ165" i="4" s="1"/>
  <c r="AZ112" i="4"/>
  <c r="AZ165" i="4" s="1"/>
  <c r="AX112" i="4"/>
  <c r="AX165" i="4" s="1"/>
  <c r="AV112" i="4"/>
  <c r="AV165" i="4" s="1"/>
  <c r="AT112" i="4"/>
  <c r="AT165" i="4" s="1"/>
  <c r="AR112" i="4"/>
  <c r="AR165" i="4" s="1"/>
  <c r="AP112" i="4"/>
  <c r="AP165" i="4" s="1"/>
  <c r="BM112" i="4"/>
  <c r="BM165" i="4" s="1"/>
  <c r="BK112" i="4"/>
  <c r="BI112" i="4"/>
  <c r="BI165" i="4" s="1"/>
  <c r="BG112" i="4"/>
  <c r="BG165" i="4" s="1"/>
  <c r="BE112" i="4"/>
  <c r="BE165" i="4" s="1"/>
  <c r="BC112" i="4"/>
  <c r="BC165" i="4" s="1"/>
  <c r="BL112" i="4"/>
  <c r="BL165" i="4" s="1"/>
  <c r="BJ112" i="4"/>
  <c r="BJ165" i="4" s="1"/>
  <c r="BH112" i="4"/>
  <c r="BH165" i="4" s="1"/>
  <c r="BF112" i="4"/>
  <c r="BF165" i="4" s="1"/>
  <c r="BD112" i="4"/>
  <c r="BD165" i="4" s="1"/>
  <c r="BB112" i="4"/>
  <c r="BB165" i="4" s="1"/>
  <c r="CN511" i="4"/>
  <c r="CL535" i="4"/>
  <c r="CK528" i="4"/>
  <c r="CM528" i="4"/>
  <c r="CN521" i="4"/>
  <c r="R155" i="4"/>
  <c r="CK534" i="4"/>
  <c r="DG534" i="4" s="1"/>
  <c r="CN534" i="4"/>
  <c r="DJ534" i="4" s="1"/>
  <c r="CJ511" i="4"/>
  <c r="CK520" i="4"/>
  <c r="CJ521" i="4"/>
  <c r="CN529" i="4"/>
  <c r="P423" i="4"/>
  <c r="F589" i="4"/>
  <c r="CA379" i="4"/>
  <c r="CC379" i="4"/>
  <c r="CE379" i="4"/>
  <c r="CG379" i="4"/>
  <c r="CV446" i="4"/>
  <c r="CN513" i="4"/>
  <c r="DJ513" i="4" s="1"/>
  <c r="CN516" i="4"/>
  <c r="DJ516" i="4" s="1"/>
  <c r="CL702" i="4"/>
  <c r="DH702" i="4" s="1"/>
  <c r="CK532" i="4"/>
  <c r="CM512" i="4"/>
  <c r="CM522" i="4"/>
  <c r="CJ537" i="4"/>
  <c r="BR565" i="4"/>
  <c r="DA565" i="4" s="1"/>
  <c r="BQ562" i="4"/>
  <c r="BP565" i="4"/>
  <c r="CY565" i="4" s="1"/>
  <c r="BP561" i="4"/>
  <c r="CY561" i="4" s="1"/>
  <c r="BO564" i="4"/>
  <c r="BR558" i="4"/>
  <c r="DA558" i="4" s="1"/>
  <c r="BR554" i="4"/>
  <c r="BR552" i="4"/>
  <c r="DA552" i="4" s="1"/>
  <c r="BR550" i="4"/>
  <c r="DA550" i="4" s="1"/>
  <c r="BQ557" i="4"/>
  <c r="BQ555" i="4"/>
  <c r="BQ553" i="4"/>
  <c r="BP558" i="4"/>
  <c r="CY558" i="4" s="1"/>
  <c r="BP556" i="4"/>
  <c r="BP554" i="4"/>
  <c r="BP552" i="4"/>
  <c r="CY552" i="4" s="1"/>
  <c r="BP550" i="4"/>
  <c r="CY550" i="4" s="1"/>
  <c r="BO557" i="4"/>
  <c r="BO555" i="4"/>
  <c r="BO553" i="4"/>
  <c r="BO551" i="4"/>
  <c r="CX551" i="4" s="1"/>
  <c r="BR545" i="4"/>
  <c r="BR543" i="4"/>
  <c r="DA543" i="4" s="1"/>
  <c r="BQ546" i="4"/>
  <c r="CZ546" i="4" s="1"/>
  <c r="BQ544" i="4"/>
  <c r="BP547" i="4"/>
  <c r="CY547" i="4" s="1"/>
  <c r="BP545" i="4"/>
  <c r="BP543" i="4"/>
  <c r="CY543" i="4" s="1"/>
  <c r="BO544" i="4"/>
  <c r="BV564" i="4"/>
  <c r="BU565" i="4"/>
  <c r="DE565" i="4" s="1"/>
  <c r="BU563" i="4"/>
  <c r="BU561" i="4"/>
  <c r="DE561" i="4" s="1"/>
  <c r="BT564" i="4"/>
  <c r="BT562" i="4"/>
  <c r="BR379" i="4"/>
  <c r="DA379" i="4" s="1"/>
  <c r="BY379" i="4"/>
  <c r="CJ509" i="4"/>
  <c r="DB509" i="4" s="1"/>
  <c r="CM513" i="4"/>
  <c r="DI513" i="4" s="1"/>
  <c r="CL516" i="4"/>
  <c r="DH516" i="4" s="1"/>
  <c r="CM516" i="4"/>
  <c r="DI516" i="4" s="1"/>
  <c r="CJ528" i="4"/>
  <c r="CL532" i="4"/>
  <c r="CL523" i="4"/>
  <c r="DH523" i="4" s="1"/>
  <c r="CM530" i="4"/>
  <c r="CN537" i="4"/>
  <c r="BS565" i="4"/>
  <c r="DC565" i="4" s="1"/>
  <c r="BS563" i="4"/>
  <c r="BV551" i="4"/>
  <c r="DF551" i="4" s="1"/>
  <c r="BU556" i="4"/>
  <c r="BU552" i="4"/>
  <c r="DE552" i="4" s="1"/>
  <c r="BT551" i="4"/>
  <c r="DD551" i="4" s="1"/>
  <c r="BS558" i="4"/>
  <c r="DC558" i="4" s="1"/>
  <c r="BS556" i="4"/>
  <c r="BS554" i="4"/>
  <c r="BT544" i="4"/>
  <c r="BZ565" i="4"/>
  <c r="BZ563" i="4"/>
  <c r="BZ561" i="4"/>
  <c r="BY562" i="4"/>
  <c r="BW564" i="4"/>
  <c r="CK517" i="4"/>
  <c r="DG517" i="4" s="1"/>
  <c r="CL712" i="4"/>
  <c r="DH712" i="4" s="1"/>
  <c r="CM712" i="4"/>
  <c r="CN712" i="4"/>
  <c r="DJ712" i="4" s="1"/>
  <c r="CL713" i="4"/>
  <c r="BQ714" i="4"/>
  <c r="CZ714" i="4" s="1"/>
  <c r="CL534" i="4"/>
  <c r="DH534" i="4" s="1"/>
  <c r="CN532" i="4"/>
  <c r="CJ529" i="4"/>
  <c r="CK536" i="4"/>
  <c r="CM702" i="4"/>
  <c r="DI702" i="4" s="1"/>
  <c r="BR714" i="4"/>
  <c r="DA714" i="4" s="1"/>
  <c r="BU714" i="4"/>
  <c r="DE714" i="4" s="1"/>
  <c r="BU348" i="4"/>
  <c r="DE348" i="4" s="1"/>
  <c r="CV367" i="4"/>
  <c r="BP379" i="4"/>
  <c r="CY379" i="4" s="1"/>
  <c r="BS379" i="4"/>
  <c r="DC379" i="4" s="1"/>
  <c r="BT379" i="4"/>
  <c r="DD379" i="4" s="1"/>
  <c r="CL509" i="4"/>
  <c r="DH509" i="4" s="1"/>
  <c r="CM509" i="4"/>
  <c r="DI509" i="4" s="1"/>
  <c r="CL513" i="4"/>
  <c r="DH513" i="4" s="1"/>
  <c r="CJ517" i="4"/>
  <c r="DB517" i="4" s="1"/>
  <c r="CN518" i="4"/>
  <c r="DJ518" i="4" s="1"/>
  <c r="BU557" i="4"/>
  <c r="BU555" i="4"/>
  <c r="BT554" i="4"/>
  <c r="BV547" i="4"/>
  <c r="DF547" i="4" s="1"/>
  <c r="BT545" i="4"/>
  <c r="BT543" i="4"/>
  <c r="DD543" i="4" s="1"/>
  <c r="BZ562" i="4"/>
  <c r="BX562" i="4"/>
  <c r="BW561" i="4"/>
  <c r="AK423" i="4"/>
  <c r="AI423" i="4"/>
  <c r="BZ570" i="4"/>
  <c r="BY570" i="4"/>
  <c r="BQ63" i="4"/>
  <c r="BW63" i="4"/>
  <c r="DG712" i="4"/>
  <c r="CM517" i="4"/>
  <c r="DI517" i="4" s="1"/>
  <c r="CS517" i="4"/>
  <c r="CU517" i="4" s="1"/>
  <c r="CU527" i="4"/>
  <c r="CJ759" i="4"/>
  <c r="DB759" i="4" s="1"/>
  <c r="DF348" i="4"/>
  <c r="CK348" i="4"/>
  <c r="CU367" i="4"/>
  <c r="BO379" i="4"/>
  <c r="CR379" i="4"/>
  <c r="CX513" i="4"/>
  <c r="CJ513" i="4"/>
  <c r="DB513" i="4" s="1"/>
  <c r="CJ516" i="4"/>
  <c r="CS516" i="4"/>
  <c r="DC516" i="4"/>
  <c r="CK516" i="4"/>
  <c r="DG516" i="4" s="1"/>
  <c r="DC702" i="4"/>
  <c r="CK702" i="4"/>
  <c r="DG702" i="4" s="1"/>
  <c r="CJ534" i="4"/>
  <c r="CJ531" i="4"/>
  <c r="CY531" i="4"/>
  <c r="CL531" i="4"/>
  <c r="DH531" i="4" s="1"/>
  <c r="CN531" i="4"/>
  <c r="DJ531" i="4" s="1"/>
  <c r="CM531" i="4"/>
  <c r="DI531" i="4" s="1"/>
  <c r="CJ510" i="4"/>
  <c r="CL511" i="4"/>
  <c r="CM511" i="4"/>
  <c r="CJ519" i="4"/>
  <c r="CK519" i="4"/>
  <c r="CM520" i="4"/>
  <c r="CN520" i="4"/>
  <c r="CK522" i="4"/>
  <c r="CL522" i="4"/>
  <c r="CN523" i="4"/>
  <c r="DJ523" i="4" s="1"/>
  <c r="CJ524" i="4"/>
  <c r="CL529" i="4"/>
  <c r="CM529" i="4"/>
  <c r="CJ535" i="4"/>
  <c r="CK535" i="4"/>
  <c r="CM536" i="4"/>
  <c r="CN536" i="4"/>
  <c r="CK538" i="4"/>
  <c r="DG538" i="4" s="1"/>
  <c r="CL538" i="4"/>
  <c r="DH538" i="4" s="1"/>
  <c r="BR564" i="4"/>
  <c r="BQ563" i="4"/>
  <c r="BO565" i="4"/>
  <c r="CX565" i="4" s="1"/>
  <c r="M423" i="4"/>
  <c r="BR570" i="4"/>
  <c r="BQ568" i="4"/>
  <c r="CZ568" i="4" s="1"/>
  <c r="BP570" i="4"/>
  <c r="BO568" i="4"/>
  <c r="BR557" i="4"/>
  <c r="BR551" i="4"/>
  <c r="DA551" i="4" s="1"/>
  <c r="BQ550" i="4"/>
  <c r="CZ550" i="4" s="1"/>
  <c r="BO556" i="4"/>
  <c r="CR552" i="4"/>
  <c r="BR544" i="4"/>
  <c r="BQ543" i="4"/>
  <c r="CZ543" i="4" s="1"/>
  <c r="CR547" i="4"/>
  <c r="CR543" i="4"/>
  <c r="BV561" i="4"/>
  <c r="DF561" i="4" s="1"/>
  <c r="BU562" i="4"/>
  <c r="BT563" i="4"/>
  <c r="BS564" i="4"/>
  <c r="AB423" i="4"/>
  <c r="Z423" i="4"/>
  <c r="W281" i="4"/>
  <c r="BV569" i="4"/>
  <c r="CR571" i="4"/>
  <c r="BV558" i="4"/>
  <c r="DF558" i="4" s="1"/>
  <c r="BV552" i="4"/>
  <c r="DF552" i="4" s="1"/>
  <c r="BV550" i="4"/>
  <c r="DF550" i="4" s="1"/>
  <c r="BQ379" i="4"/>
  <c r="CZ379" i="4" s="1"/>
  <c r="BU379" i="4"/>
  <c r="DE379" i="4" s="1"/>
  <c r="BX379" i="4"/>
  <c r="CN509" i="4"/>
  <c r="DJ509" i="4" s="1"/>
  <c r="CL517" i="4"/>
  <c r="DH517" i="4" s="1"/>
  <c r="CM518" i="4"/>
  <c r="DI518" i="4" s="1"/>
  <c r="CK531" i="4"/>
  <c r="DG531" i="4" s="1"/>
  <c r="CN533" i="4"/>
  <c r="DJ533" i="4" s="1"/>
  <c r="CN527" i="4"/>
  <c r="DJ527" i="4" s="1"/>
  <c r="CM510" i="4"/>
  <c r="CN510" i="4"/>
  <c r="CK512" i="4"/>
  <c r="CL512" i="4"/>
  <c r="CN519" i="4"/>
  <c r="CJ520" i="4"/>
  <c r="CL521" i="4"/>
  <c r="CM521" i="4"/>
  <c r="CJ523" i="4"/>
  <c r="CK523" i="4"/>
  <c r="DG523" i="4" s="1"/>
  <c r="CM524" i="4"/>
  <c r="DI524" i="4" s="1"/>
  <c r="CN524" i="4"/>
  <c r="DJ524" i="4" s="1"/>
  <c r="CK530" i="4"/>
  <c r="CL530" i="4"/>
  <c r="CN535" i="4"/>
  <c r="CJ536" i="4"/>
  <c r="CL537" i="4"/>
  <c r="CM537" i="4"/>
  <c r="AV423" i="4"/>
  <c r="CB553" i="4"/>
  <c r="BI423" i="4"/>
  <c r="CG571" i="4"/>
  <c r="BU553" i="4"/>
  <c r="BS544" i="4"/>
  <c r="BY565" i="4"/>
  <c r="BW565" i="4"/>
  <c r="BQ155" i="4"/>
  <c r="BQ103" i="4"/>
  <c r="CN713" i="4"/>
  <c r="DJ713" i="4" s="1"/>
  <c r="BP714" i="4"/>
  <c r="BS714" i="4"/>
  <c r="CH714" i="4"/>
  <c r="CJ527" i="4"/>
  <c r="CL527" i="4"/>
  <c r="DH527" i="4" s="1"/>
  <c r="CK527" i="4"/>
  <c r="DG527" i="4" s="1"/>
  <c r="CJ532" i="4"/>
  <c r="CM533" i="4"/>
  <c r="DI533" i="4" s="1"/>
  <c r="CM532" i="4"/>
  <c r="CL510" i="4"/>
  <c r="CK511" i="4"/>
  <c r="CJ512" i="4"/>
  <c r="CN512" i="4"/>
  <c r="CM519" i="4"/>
  <c r="CL520" i="4"/>
  <c r="CK521" i="4"/>
  <c r="CJ522" i="4"/>
  <c r="CN522" i="4"/>
  <c r="CM523" i="4"/>
  <c r="DI523" i="4" s="1"/>
  <c r="CL524" i="4"/>
  <c r="DH524" i="4" s="1"/>
  <c r="CK529" i="4"/>
  <c r="CJ530" i="4"/>
  <c r="CN530" i="4"/>
  <c r="CM535" i="4"/>
  <c r="CL536" i="4"/>
  <c r="CK537" i="4"/>
  <c r="CJ538" i="4"/>
  <c r="CN538" i="4"/>
  <c r="DJ538" i="4" s="1"/>
  <c r="CD557" i="4"/>
  <c r="CD555" i="4"/>
  <c r="CD551" i="4"/>
  <c r="CC554" i="4"/>
  <c r="CC552" i="4"/>
  <c r="CB557" i="4"/>
  <c r="CB555" i="4"/>
  <c r="CB551" i="4"/>
  <c r="CA558" i="4"/>
  <c r="CA556" i="4"/>
  <c r="CA554" i="4"/>
  <c r="CD546" i="4"/>
  <c r="CD544" i="4"/>
  <c r="CC545" i="4"/>
  <c r="CB544" i="4"/>
  <c r="CA547" i="4"/>
  <c r="CA545" i="4"/>
  <c r="CA543" i="4"/>
  <c r="CH562" i="4"/>
  <c r="CG565" i="4"/>
  <c r="CF562" i="4"/>
  <c r="CH556" i="4"/>
  <c r="CH554" i="4"/>
  <c r="CH552" i="4"/>
  <c r="CH550" i="4"/>
  <c r="CG553" i="4"/>
  <c r="CF556" i="4"/>
  <c r="CF552" i="4"/>
  <c r="CE555" i="4"/>
  <c r="F591" i="4"/>
  <c r="F590" i="4"/>
  <c r="G589" i="4"/>
  <c r="CC63" i="4"/>
  <c r="CA63" i="4"/>
  <c r="AG348" i="4"/>
  <c r="AH348" i="4" s="1"/>
  <c r="AI348" i="4" s="1"/>
  <c r="BW379" i="4"/>
  <c r="CX379" i="4"/>
  <c r="CX509" i="4"/>
  <c r="CS509" i="4"/>
  <c r="CK509" i="4"/>
  <c r="CU509" i="4"/>
  <c r="CS513" i="4"/>
  <c r="E337" i="4"/>
  <c r="BO140" i="4"/>
  <c r="BR553" i="4"/>
  <c r="BQ556" i="4"/>
  <c r="BQ554" i="4"/>
  <c r="BP557" i="4"/>
  <c r="CR558" i="4"/>
  <c r="BO554" i="4"/>
  <c r="BQ547" i="4"/>
  <c r="BQ545" i="4"/>
  <c r="CR546" i="4"/>
  <c r="BO543" i="4"/>
  <c r="CX543" i="4" s="1"/>
  <c r="BT565" i="4"/>
  <c r="DD565" i="4" s="1"/>
  <c r="CR561" i="4"/>
  <c r="BS562" i="4"/>
  <c r="AA281" i="4"/>
  <c r="Y281" i="4"/>
  <c r="V423" i="4"/>
  <c r="BV571" i="4"/>
  <c r="DF571" i="4" s="1"/>
  <c r="BT569" i="4"/>
  <c r="BS571" i="4"/>
  <c r="DC571" i="4" s="1"/>
  <c r="BS569" i="4"/>
  <c r="BV557" i="4"/>
  <c r="BV553" i="4"/>
  <c r="BU550" i="4"/>
  <c r="DE550" i="4" s="1"/>
  <c r="BT555" i="4"/>
  <c r="BV544" i="4"/>
  <c r="BT546" i="4"/>
  <c r="DD546" i="4" s="1"/>
  <c r="BS547" i="4"/>
  <c r="DC547" i="4" s="1"/>
  <c r="BS545" i="4"/>
  <c r="BZ553" i="4"/>
  <c r="BX553" i="4"/>
  <c r="BW556" i="4"/>
  <c r="BW550" i="4"/>
  <c r="BZ544" i="4"/>
  <c r="BY545" i="4"/>
  <c r="BX546" i="4"/>
  <c r="BW547" i="4"/>
  <c r="BP140" i="4"/>
  <c r="CD552" i="4"/>
  <c r="CC557" i="4"/>
  <c r="CC551" i="4"/>
  <c r="CB558" i="4"/>
  <c r="CA555" i="4"/>
  <c r="CA553" i="4"/>
  <c r="CD547" i="4"/>
  <c r="CC546" i="4"/>
  <c r="BM281" i="4"/>
  <c r="BF423" i="4"/>
  <c r="CH568" i="4"/>
  <c r="CF553" i="4"/>
  <c r="CE553" i="4"/>
  <c r="CE551" i="4"/>
  <c r="CG546" i="4"/>
  <c r="CF547" i="4"/>
  <c r="CF545" i="4"/>
  <c r="CF63" i="4"/>
  <c r="BR555" i="4"/>
  <c r="BP551" i="4"/>
  <c r="CY551" i="4" s="1"/>
  <c r="BO552" i="4"/>
  <c r="CX552" i="4" s="1"/>
  <c r="CR550" i="4"/>
  <c r="BO550" i="4"/>
  <c r="CX550" i="4" s="1"/>
  <c r="BP546" i="4"/>
  <c r="CY546" i="4" s="1"/>
  <c r="BP544" i="4"/>
  <c r="BO547" i="4"/>
  <c r="CX547" i="4" s="1"/>
  <c r="AD423" i="4"/>
  <c r="AC281" i="4"/>
  <c r="X423" i="4"/>
  <c r="T423" i="4"/>
  <c r="S281" i="4"/>
  <c r="CB556" i="4"/>
  <c r="CB550" i="4"/>
  <c r="CA551" i="4"/>
  <c r="CD545" i="4"/>
  <c r="CD543" i="4"/>
  <c r="CB547" i="4"/>
  <c r="CA546" i="4"/>
  <c r="CE563" i="4"/>
  <c r="BH423" i="4"/>
  <c r="BD423" i="4"/>
  <c r="CG568" i="4"/>
  <c r="CE568" i="4"/>
  <c r="G219" i="4"/>
  <c r="CG550" i="4"/>
  <c r="CF555" i="4"/>
  <c r="CE550" i="4"/>
  <c r="CF544" i="4"/>
  <c r="CE547" i="4"/>
  <c r="CE545" i="4"/>
  <c r="BR103" i="4"/>
  <c r="BT103" i="4"/>
  <c r="BS63" i="4"/>
  <c r="BY103" i="4"/>
  <c r="BW103" i="4"/>
  <c r="CA103" i="4"/>
  <c r="CE103" i="4"/>
  <c r="CR551" i="4"/>
  <c r="U281" i="4"/>
  <c r="BO558" i="4"/>
  <c r="BO546" i="4"/>
  <c r="BS561" i="4"/>
  <c r="DC561" i="4" s="1"/>
  <c r="CR568" i="4"/>
  <c r="CC103" i="4"/>
  <c r="BQ561" i="4"/>
  <c r="CZ561" i="4" s="1"/>
  <c r="BP564" i="4"/>
  <c r="BP562" i="4"/>
  <c r="CR565" i="4"/>
  <c r="Q423" i="4"/>
  <c r="P281" i="4"/>
  <c r="O423" i="4"/>
  <c r="N281" i="4"/>
  <c r="BV554" i="4"/>
  <c r="BU551" i="4"/>
  <c r="DE551" i="4" s="1"/>
  <c r="BT552" i="4"/>
  <c r="DD552" i="4" s="1"/>
  <c r="BT550" i="4"/>
  <c r="BS557" i="4"/>
  <c r="BS555" i="4"/>
  <c r="BS551" i="4"/>
  <c r="DC551" i="4" s="1"/>
  <c r="BV545" i="4"/>
  <c r="BV543" i="4"/>
  <c r="DF543" i="4" s="1"/>
  <c r="BU546" i="4"/>
  <c r="DE546" i="4" s="1"/>
  <c r="BU544" i="4"/>
  <c r="BT547" i="4"/>
  <c r="DD547" i="4" s="1"/>
  <c r="AO423" i="4"/>
  <c r="AN281" i="4"/>
  <c r="AL281" i="4"/>
  <c r="AF281" i="4"/>
  <c r="AE423" i="4"/>
  <c r="AD281" i="4"/>
  <c r="BZ568" i="4"/>
  <c r="BY568" i="4"/>
  <c r="BW568" i="4"/>
  <c r="BY557" i="4"/>
  <c r="BX556" i="4"/>
  <c r="BX552" i="4"/>
  <c r="BW555" i="4"/>
  <c r="BW551" i="4"/>
  <c r="BZ545" i="4"/>
  <c r="BZ543" i="4"/>
  <c r="BY544" i="4"/>
  <c r="BX547" i="4"/>
  <c r="CD565" i="4"/>
  <c r="CD561" i="4"/>
  <c r="BB423" i="4"/>
  <c r="AX423" i="4"/>
  <c r="AW281" i="4"/>
  <c r="AR423" i="4"/>
  <c r="CD63" i="4"/>
  <c r="CB63" i="4"/>
  <c r="CD45" i="4"/>
  <c r="CB45" i="4"/>
  <c r="R52" i="4"/>
  <c r="AD52" i="4"/>
  <c r="AD30" i="4"/>
  <c r="BZ63" i="4"/>
  <c r="BX63" i="4"/>
  <c r="BV45" i="4"/>
  <c r="BT45" i="4"/>
  <c r="BY45" i="4"/>
  <c r="A140" i="21"/>
  <c r="J140" i="21" s="1"/>
  <c r="BO281" i="4"/>
  <c r="B197" i="21" s="1"/>
  <c r="CJ45" i="4"/>
  <c r="CJ46" i="4"/>
  <c r="BS103" i="4"/>
  <c r="BZ103" i="4"/>
  <c r="BX103" i="4"/>
  <c r="CD103" i="4"/>
  <c r="CB103" i="4"/>
  <c r="F219" i="4"/>
  <c r="F217" i="4"/>
  <c r="R136" i="4"/>
  <c r="AD23" i="4"/>
  <c r="AD38" i="4"/>
  <c r="AP38" i="4"/>
  <c r="AQ84" i="4"/>
  <c r="AP30" i="4"/>
  <c r="AP52" i="4"/>
  <c r="AP53" i="4" s="1"/>
  <c r="AP136" i="4"/>
  <c r="BB52" i="4"/>
  <c r="CE63" i="4"/>
  <c r="CG45" i="4"/>
  <c r="BF566" i="4"/>
  <c r="BF262" i="4" s="1"/>
  <c r="BI572" i="4"/>
  <c r="BI246" i="4" s="1"/>
  <c r="AY572" i="4"/>
  <c r="AY246" i="4" s="1"/>
  <c r="G591" i="4"/>
  <c r="G590" i="4"/>
  <c r="G572" i="4"/>
  <c r="G246" i="4" s="1"/>
  <c r="AO559" i="4"/>
  <c r="AO216" i="4" s="1"/>
  <c r="AI559" i="4"/>
  <c r="AI216" i="4" s="1"/>
  <c r="BA566" i="4"/>
  <c r="BA262" i="4" s="1"/>
  <c r="C638" i="4"/>
  <c r="C637" i="4"/>
  <c r="C636" i="4"/>
  <c r="C632" i="4"/>
  <c r="C631" i="4"/>
  <c r="C630" i="4"/>
  <c r="BH559" i="4"/>
  <c r="BH216" i="4" s="1"/>
  <c r="BB559" i="4"/>
  <c r="BB216" i="4" s="1"/>
  <c r="S572" i="4"/>
  <c r="S246" i="4" s="1"/>
  <c r="AJ559" i="4"/>
  <c r="AJ216" i="4" s="1"/>
  <c r="AD559" i="4"/>
  <c r="AD216" i="4" s="1"/>
  <c r="BM559" i="4"/>
  <c r="BM216" i="4" s="1"/>
  <c r="BG559" i="4"/>
  <c r="BG216" i="4" s="1"/>
  <c r="O566" i="4"/>
  <c r="O262" i="4" s="1"/>
  <c r="I566" i="4"/>
  <c r="I262" i="4" s="1"/>
  <c r="N572" i="4"/>
  <c r="N246" i="4" s="1"/>
  <c r="BV563" i="4"/>
  <c r="W566" i="4"/>
  <c r="W262" i="4" s="1"/>
  <c r="BV250" i="4"/>
  <c r="I166" i="21" s="1"/>
  <c r="BT250" i="4"/>
  <c r="G166" i="21" s="1"/>
  <c r="Z572" i="4"/>
  <c r="Z246" i="4" s="1"/>
  <c r="N566" i="4"/>
  <c r="N262" i="4" s="1"/>
  <c r="H566" i="4"/>
  <c r="H262" i="4" s="1"/>
  <c r="X566" i="4"/>
  <c r="X262" i="4" s="1"/>
  <c r="R566" i="4"/>
  <c r="R262" i="4" s="1"/>
  <c r="BU250" i="4"/>
  <c r="H166" i="21" s="1"/>
  <c r="BS250" i="4"/>
  <c r="F166" i="21" s="1"/>
  <c r="AJ566" i="4"/>
  <c r="AJ262" i="4" s="1"/>
  <c r="BS546" i="4"/>
  <c r="DC546" i="4" s="1"/>
  <c r="AJ572" i="4"/>
  <c r="AJ246" i="4" s="1"/>
  <c r="BA548" i="4"/>
  <c r="BA203" i="4" s="1"/>
  <c r="AU548" i="4"/>
  <c r="AU203" i="4" s="1"/>
  <c r="BB572" i="4"/>
  <c r="BB246" i="4" s="1"/>
  <c r="AS566" i="4"/>
  <c r="AS262" i="4" s="1"/>
  <c r="AV548" i="4"/>
  <c r="AV203" i="4" s="1"/>
  <c r="AP548" i="4"/>
  <c r="AP203" i="4" s="1"/>
  <c r="BC548" i="4"/>
  <c r="BC203" i="4" s="1"/>
  <c r="BB548" i="4"/>
  <c r="BB203" i="4" s="1"/>
  <c r="BU63" i="4"/>
  <c r="BP281" i="4"/>
  <c r="C197" i="21" s="1"/>
  <c r="BO570" i="4"/>
  <c r="BU571" i="4"/>
  <c r="DE571" i="4" s="1"/>
  <c r="BW563" i="4"/>
  <c r="AM423" i="4"/>
  <c r="AG423" i="4"/>
  <c r="BQ48" i="4"/>
  <c r="CJ48" i="4" s="1"/>
  <c r="A284" i="4"/>
  <c r="A200" i="21" s="1"/>
  <c r="J200" i="21" s="1"/>
  <c r="A136" i="21"/>
  <c r="J136" i="21" s="1"/>
  <c r="A286" i="4"/>
  <c r="A202" i="21" s="1"/>
  <c r="J202" i="21" s="1"/>
  <c r="A138" i="21"/>
  <c r="J138" i="21" s="1"/>
  <c r="A288" i="4"/>
  <c r="A204" i="21" s="1"/>
  <c r="J204" i="21" s="1"/>
  <c r="A141" i="21"/>
  <c r="J141" i="21" s="1"/>
  <c r="F454" i="4"/>
  <c r="G356" i="4"/>
  <c r="F445" i="4"/>
  <c r="L572" i="4"/>
  <c r="L246" i="4" s="1"/>
  <c r="H572" i="4"/>
  <c r="H246" i="4" s="1"/>
  <c r="L559" i="4"/>
  <c r="L216" i="4" s="1"/>
  <c r="F559" i="4"/>
  <c r="F216" i="4" s="1"/>
  <c r="P548" i="4"/>
  <c r="P203" i="4" s="1"/>
  <c r="J548" i="4"/>
  <c r="J203" i="4" s="1"/>
  <c r="X572" i="4"/>
  <c r="T572" i="4"/>
  <c r="T246" i="4" s="1"/>
  <c r="X559" i="4"/>
  <c r="X216" i="4" s="1"/>
  <c r="R559" i="4"/>
  <c r="R216" i="4" s="1"/>
  <c r="AB548" i="4"/>
  <c r="AB203" i="4" s="1"/>
  <c r="V548" i="4"/>
  <c r="V203" i="4" s="1"/>
  <c r="AD566" i="4"/>
  <c r="AD262" i="4" s="1"/>
  <c r="BY250" i="4"/>
  <c r="M166" i="21" s="1"/>
  <c r="BW250" i="4"/>
  <c r="K166" i="21" s="1"/>
  <c r="AE572" i="4"/>
  <c r="AE246" i="4" s="1"/>
  <c r="AD572" i="4"/>
  <c r="AL559" i="4"/>
  <c r="AL216" i="4" s="1"/>
  <c r="AF559" i="4"/>
  <c r="AF216" i="4" s="1"/>
  <c r="AK548" i="4"/>
  <c r="AK203" i="4" s="1"/>
  <c r="AE548" i="4"/>
  <c r="AE203" i="4" s="1"/>
  <c r="CD251" i="4"/>
  <c r="R167" i="21" s="1"/>
  <c r="CB251" i="4"/>
  <c r="P167" i="21" s="1"/>
  <c r="BA572" i="4"/>
  <c r="BA246" i="4" s="1"/>
  <c r="AZ572" i="4"/>
  <c r="BU103" i="4"/>
  <c r="BV63" i="4"/>
  <c r="BT63" i="4"/>
  <c r="CF103" i="4"/>
  <c r="CG63" i="4"/>
  <c r="BP348" i="4"/>
  <c r="CY348" i="4" s="1"/>
  <c r="BO569" i="4"/>
  <c r="AZ423" i="4"/>
  <c r="AT423" i="4"/>
  <c r="BZ45" i="4"/>
  <c r="BX45" i="4"/>
  <c r="CE45" i="4"/>
  <c r="BV103" i="4"/>
  <c r="CG103" i="4"/>
  <c r="Q559" i="4"/>
  <c r="Q216" i="4" s="1"/>
  <c r="O559" i="4"/>
  <c r="O216" i="4" s="1"/>
  <c r="K559" i="4"/>
  <c r="K216" i="4" s="1"/>
  <c r="I559" i="4"/>
  <c r="I216" i="4" s="1"/>
  <c r="AB566" i="4"/>
  <c r="AB262" i="4" s="1"/>
  <c r="Z566" i="4"/>
  <c r="Z262" i="4" s="1"/>
  <c r="T566" i="4"/>
  <c r="T262" i="4" s="1"/>
  <c r="AC559" i="4"/>
  <c r="AC216" i="4" s="1"/>
  <c r="AA559" i="4"/>
  <c r="AA216" i="4" s="1"/>
  <c r="W559" i="4"/>
  <c r="W216" i="4" s="1"/>
  <c r="U559" i="4"/>
  <c r="U216" i="4" s="1"/>
  <c r="AN566" i="4"/>
  <c r="AN262" i="4" s="1"/>
  <c r="AL566" i="4"/>
  <c r="AL262" i="4" s="1"/>
  <c r="BZ250" i="4"/>
  <c r="N166" i="21" s="1"/>
  <c r="BX250" i="4"/>
  <c r="L166" i="21" s="1"/>
  <c r="AL572" i="4"/>
  <c r="AL246" i="4" s="1"/>
  <c r="AK572" i="4"/>
  <c r="AW566" i="4"/>
  <c r="AW262" i="4" s="1"/>
  <c r="AU566" i="4"/>
  <c r="AU262" i="4" s="1"/>
  <c r="CC251" i="4"/>
  <c r="Q167" i="21" s="1"/>
  <c r="CA251" i="4"/>
  <c r="O167" i="21" s="1"/>
  <c r="AT572" i="4"/>
  <c r="AT246" i="4" s="1"/>
  <c r="AS572" i="4"/>
  <c r="AW559" i="4"/>
  <c r="AW216" i="4" s="1"/>
  <c r="AQ559" i="4"/>
  <c r="AQ216" i="4" s="1"/>
  <c r="AX548" i="4"/>
  <c r="AX203" i="4" s="1"/>
  <c r="AR548" i="4"/>
  <c r="AR203" i="4" s="1"/>
  <c r="CH251" i="4"/>
  <c r="V167" i="21" s="1"/>
  <c r="CF251" i="4"/>
  <c r="T167" i="21" s="1"/>
  <c r="BD572" i="4"/>
  <c r="BD246" i="4" s="1"/>
  <c r="BC572" i="4"/>
  <c r="BM548" i="4"/>
  <c r="BM203" i="4" s="1"/>
  <c r="BK548" i="4"/>
  <c r="BK203" i="4" s="1"/>
  <c r="BG548" i="4"/>
  <c r="BG203" i="4" s="1"/>
  <c r="BE548" i="4"/>
  <c r="BE203" i="4" s="1"/>
  <c r="BR63" i="4"/>
  <c r="F572" i="4"/>
  <c r="N559" i="4"/>
  <c r="N216" i="4" s="1"/>
  <c r="H559" i="4"/>
  <c r="H216" i="4" s="1"/>
  <c r="M548" i="4"/>
  <c r="M203" i="4" s="1"/>
  <c r="G548" i="4"/>
  <c r="G203" i="4" s="1"/>
  <c r="U566" i="4"/>
  <c r="U262" i="4" s="1"/>
  <c r="Y572" i="4"/>
  <c r="Y246" i="4" s="1"/>
  <c r="R572" i="4"/>
  <c r="Z559" i="4"/>
  <c r="Z216" i="4" s="1"/>
  <c r="T559" i="4"/>
  <c r="T216" i="4" s="1"/>
  <c r="Y548" i="4"/>
  <c r="Y203" i="4" s="1"/>
  <c r="S548" i="4"/>
  <c r="S203" i="4" s="1"/>
  <c r="AH566" i="4"/>
  <c r="AH262" i="4" s="1"/>
  <c r="AF566" i="4"/>
  <c r="AF262" i="4" s="1"/>
  <c r="AF572" i="4"/>
  <c r="AF246" i="4" s="1"/>
  <c r="AM559" i="4"/>
  <c r="AM216" i="4" s="1"/>
  <c r="AG559" i="4"/>
  <c r="AG216" i="4" s="1"/>
  <c r="AN548" i="4"/>
  <c r="AN203" i="4" s="1"/>
  <c r="AH548" i="4"/>
  <c r="AH203" i="4" s="1"/>
  <c r="AY566" i="4"/>
  <c r="AY262" i="4" s="1"/>
  <c r="AQ566" i="4"/>
  <c r="AQ262" i="4" s="1"/>
  <c r="AU572" i="4"/>
  <c r="AU246" i="4" s="1"/>
  <c r="AZ559" i="4"/>
  <c r="AZ216" i="4" s="1"/>
  <c r="AT559" i="4"/>
  <c r="AT216" i="4" s="1"/>
  <c r="AY548" i="4"/>
  <c r="AY203" i="4" s="1"/>
  <c r="AS548" i="4"/>
  <c r="AS203" i="4" s="1"/>
  <c r="BL566" i="4"/>
  <c r="BL262" i="4" s="1"/>
  <c r="BJ566" i="4"/>
  <c r="BJ262" i="4" s="1"/>
  <c r="BH566" i="4"/>
  <c r="BH262" i="4" s="1"/>
  <c r="CG251" i="4"/>
  <c r="U167" i="21" s="1"/>
  <c r="CE251" i="4"/>
  <c r="S167" i="21" s="1"/>
  <c r="BJ572" i="4"/>
  <c r="BJ246" i="4" s="1"/>
  <c r="BJ559" i="4"/>
  <c r="BJ216" i="4" s="1"/>
  <c r="BD559" i="4"/>
  <c r="BD216" i="4" s="1"/>
  <c r="BH548" i="4"/>
  <c r="R23" i="4"/>
  <c r="R22" i="4"/>
  <c r="R38" i="4"/>
  <c r="BB23" i="4"/>
  <c r="BB30" i="4"/>
  <c r="BB136" i="4"/>
  <c r="BD566" i="4"/>
  <c r="BD262" i="4" s="1"/>
  <c r="BH572" i="4"/>
  <c r="BK559" i="4"/>
  <c r="BK216" i="4" s="1"/>
  <c r="BE559" i="4"/>
  <c r="BE216" i="4" s="1"/>
  <c r="BJ548" i="4"/>
  <c r="L566" i="4"/>
  <c r="F566" i="4"/>
  <c r="BQ251" i="4"/>
  <c r="D167" i="21" s="1"/>
  <c r="BQ250" i="4"/>
  <c r="M572" i="4"/>
  <c r="Q566" i="4"/>
  <c r="Q262" i="4" s="1"/>
  <c r="M566" i="4"/>
  <c r="K566" i="4"/>
  <c r="K262" i="4" s="1"/>
  <c r="G566" i="4"/>
  <c r="BR250" i="4"/>
  <c r="E166" i="21" s="1"/>
  <c r="P559" i="4"/>
  <c r="J559" i="4"/>
  <c r="Q548" i="4"/>
  <c r="Q203" i="4" s="1"/>
  <c r="N548" i="4"/>
  <c r="K548" i="4"/>
  <c r="H548" i="4"/>
  <c r="AA566" i="4"/>
  <c r="V566" i="4"/>
  <c r="BV251" i="4"/>
  <c r="I167" i="21" s="1"/>
  <c r="BT251" i="4"/>
  <c r="G167" i="21" s="1"/>
  <c r="AC572" i="4"/>
  <c r="AC246" i="4" s="1"/>
  <c r="AB572" i="4"/>
  <c r="AB246" i="4" s="1"/>
  <c r="AA572" i="4"/>
  <c r="AB559" i="4"/>
  <c r="V559" i="4"/>
  <c r="AC548" i="4"/>
  <c r="Z548" i="4"/>
  <c r="W548" i="4"/>
  <c r="T548" i="4"/>
  <c r="AM566" i="4"/>
  <c r="AI566" i="4"/>
  <c r="AI262" i="4" s="1"/>
  <c r="AE566" i="4"/>
  <c r="BY251" i="4"/>
  <c r="M167" i="21" s="1"/>
  <c r="BW251" i="4"/>
  <c r="K167" i="21" s="1"/>
  <c r="AI572" i="4"/>
  <c r="AI246" i="4" s="1"/>
  <c r="AH572" i="4"/>
  <c r="AH246" i="4" s="1"/>
  <c r="AG572" i="4"/>
  <c r="AK559" i="4"/>
  <c r="AE559" i="4"/>
  <c r="AM548" i="4"/>
  <c r="AJ548" i="4"/>
  <c r="AG548" i="4"/>
  <c r="AD548" i="4"/>
  <c r="AX566" i="4"/>
  <c r="AT566" i="4"/>
  <c r="AP566" i="4"/>
  <c r="CC250" i="4"/>
  <c r="Q166" i="21" s="1"/>
  <c r="CA250" i="4"/>
  <c r="O166" i="21" s="1"/>
  <c r="AX572" i="4"/>
  <c r="AX246" i="4" s="1"/>
  <c r="AW572" i="4"/>
  <c r="AW246" i="4" s="1"/>
  <c r="AV572" i="4"/>
  <c r="AY559" i="4"/>
  <c r="AV559" i="4"/>
  <c r="AS559" i="4"/>
  <c r="AP559" i="4"/>
  <c r="AW548" i="4"/>
  <c r="AQ548" i="4"/>
  <c r="BK566" i="4"/>
  <c r="BG566" i="4"/>
  <c r="BC566" i="4"/>
  <c r="BB566" i="4"/>
  <c r="CG250" i="4"/>
  <c r="U166" i="21" s="1"/>
  <c r="CE250" i="4"/>
  <c r="S166" i="21" s="1"/>
  <c r="BM572" i="4"/>
  <c r="BM246" i="4" s="1"/>
  <c r="BL572" i="4"/>
  <c r="BL246" i="4" s="1"/>
  <c r="BK572" i="4"/>
  <c r="BI559" i="4"/>
  <c r="BC559" i="4"/>
  <c r="BI548" i="4"/>
  <c r="BD548" i="4"/>
  <c r="P566" i="4"/>
  <c r="J566" i="4"/>
  <c r="BR251" i="4"/>
  <c r="E167" i="21" s="1"/>
  <c r="K572" i="4"/>
  <c r="K246" i="4" s="1"/>
  <c r="J572" i="4"/>
  <c r="J246" i="4" s="1"/>
  <c r="I572" i="4"/>
  <c r="M559" i="4"/>
  <c r="G559" i="4"/>
  <c r="O548" i="4"/>
  <c r="L548" i="4"/>
  <c r="I548" i="4"/>
  <c r="F548" i="4"/>
  <c r="AC566" i="4"/>
  <c r="AC262" i="4" s="1"/>
  <c r="Y566" i="4"/>
  <c r="S566" i="4"/>
  <c r="BU251" i="4"/>
  <c r="H167" i="21" s="1"/>
  <c r="BS251" i="4"/>
  <c r="F167" i="21" s="1"/>
  <c r="W572" i="4"/>
  <c r="W246" i="4" s="1"/>
  <c r="V572" i="4"/>
  <c r="V246" i="4" s="1"/>
  <c r="U572" i="4"/>
  <c r="Y559" i="4"/>
  <c r="S559" i="4"/>
  <c r="AA548" i="4"/>
  <c r="X548" i="4"/>
  <c r="U548" i="4"/>
  <c r="R548" i="4"/>
  <c r="AO566" i="4"/>
  <c r="AO262" i="4" s="1"/>
  <c r="AK566" i="4"/>
  <c r="AG566" i="4"/>
  <c r="BZ251" i="4"/>
  <c r="N167" i="21" s="1"/>
  <c r="BX251" i="4"/>
  <c r="L167" i="21" s="1"/>
  <c r="AO572" i="4"/>
  <c r="AO246" i="4" s="1"/>
  <c r="AN572" i="4"/>
  <c r="AN246" i="4" s="1"/>
  <c r="AM572" i="4"/>
  <c r="AN559" i="4"/>
  <c r="AH559" i="4"/>
  <c r="AO548" i="4"/>
  <c r="AL548" i="4"/>
  <c r="AI548" i="4"/>
  <c r="AF548" i="4"/>
  <c r="AZ566" i="4"/>
  <c r="AV566" i="4"/>
  <c r="AR566" i="4"/>
  <c r="CD250" i="4"/>
  <c r="R166" i="21" s="1"/>
  <c r="CB250" i="4"/>
  <c r="P166" i="21" s="1"/>
  <c r="AR572" i="4"/>
  <c r="AR246" i="4" s="1"/>
  <c r="AQ572" i="4"/>
  <c r="AQ246" i="4" s="1"/>
  <c r="AP572" i="4"/>
  <c r="BA559" i="4"/>
  <c r="AX559" i="4"/>
  <c r="AX216" i="4" s="1"/>
  <c r="AU559" i="4"/>
  <c r="AR559" i="4"/>
  <c r="AR216" i="4" s="1"/>
  <c r="AZ548" i="4"/>
  <c r="AT548" i="4"/>
  <c r="BM566" i="4"/>
  <c r="BI566" i="4"/>
  <c r="BE566" i="4"/>
  <c r="CH250" i="4"/>
  <c r="V166" i="21" s="1"/>
  <c r="CF250" i="4"/>
  <c r="T166" i="21" s="1"/>
  <c r="BG572" i="4"/>
  <c r="BG246" i="4" s="1"/>
  <c r="BF572" i="4"/>
  <c r="BF246" i="4" s="1"/>
  <c r="BE572" i="4"/>
  <c r="BL559" i="4"/>
  <c r="BF559" i="4"/>
  <c r="BL548" i="4"/>
  <c r="BF548" i="4"/>
  <c r="S84" i="4"/>
  <c r="AE84" i="4"/>
  <c r="O348" i="4"/>
  <c r="P348" i="4" s="1"/>
  <c r="Q348" i="4" s="1"/>
  <c r="BQ348" i="4"/>
  <c r="CZ348" i="4" s="1"/>
  <c r="F394" i="4"/>
  <c r="BO394" i="4" s="1"/>
  <c r="F385" i="4"/>
  <c r="BO385" i="4" s="1"/>
  <c r="I684" i="4"/>
  <c r="J684" i="4" s="1"/>
  <c r="K684" i="4" s="1"/>
  <c r="BO684" i="4"/>
  <c r="CX684" i="4" s="1"/>
  <c r="BO348" i="4"/>
  <c r="CX348" i="4" s="1"/>
  <c r="F439" i="4"/>
  <c r="E463" i="4"/>
  <c r="BO439" i="4" s="1"/>
  <c r="CX701" i="4"/>
  <c r="P572" i="4"/>
  <c r="Q572" i="4"/>
  <c r="O572" i="4"/>
  <c r="BR155" i="4"/>
  <c r="BC84" i="4"/>
  <c r="E368" i="19"/>
  <c r="F367" i="19"/>
  <c r="E363" i="19"/>
  <c r="D364" i="19"/>
  <c r="E359" i="19"/>
  <c r="D360" i="19"/>
  <c r="E355" i="19"/>
  <c r="D356" i="19"/>
  <c r="E351" i="19"/>
  <c r="D370" i="19"/>
  <c r="G477" i="4" s="1"/>
  <c r="G595" i="4" s="1"/>
  <c r="D352" i="19"/>
  <c r="F595" i="4"/>
  <c r="F597" i="4"/>
  <c r="F596" i="4"/>
  <c r="F254" i="4"/>
  <c r="F665" i="4"/>
  <c r="D348" i="19"/>
  <c r="E347" i="19"/>
  <c r="BW371" i="19"/>
  <c r="BX371" i="19"/>
  <c r="E290" i="19"/>
  <c r="D291" i="19"/>
  <c r="E287" i="19"/>
  <c r="F286" i="19"/>
  <c r="E283" i="19"/>
  <c r="F282" i="19"/>
  <c r="BX294" i="19"/>
  <c r="P279" i="19"/>
  <c r="E278" i="19"/>
  <c r="D279" i="19"/>
  <c r="E274" i="19"/>
  <c r="D275" i="19"/>
  <c r="BW294" i="19"/>
  <c r="P275" i="19"/>
  <c r="E270" i="19"/>
  <c r="D271" i="19"/>
  <c r="E266" i="19"/>
  <c r="D267" i="19"/>
  <c r="P267" i="19"/>
  <c r="D263" i="19"/>
  <c r="D293" i="19"/>
  <c r="G481" i="4" s="1"/>
  <c r="E262" i="19"/>
  <c r="F601" i="4"/>
  <c r="F602" i="4"/>
  <c r="F603" i="4"/>
  <c r="F268" i="4"/>
  <c r="F666" i="4"/>
  <c r="F260" i="4"/>
  <c r="BX229" i="19"/>
  <c r="D229" i="19"/>
  <c r="G494" i="4" s="1"/>
  <c r="G212" i="4" s="1"/>
  <c r="G214" i="4" s="1"/>
  <c r="BW229" i="19"/>
  <c r="F494" i="4"/>
  <c r="E52" i="19"/>
  <c r="E48" i="19"/>
  <c r="F47" i="19"/>
  <c r="F39" i="19"/>
  <c r="E40" i="19"/>
  <c r="F470" i="4"/>
  <c r="F583" i="4" s="1"/>
  <c r="C15" i="19"/>
  <c r="F484" i="4" s="1"/>
  <c r="F656" i="4" s="1"/>
  <c r="F491" i="4"/>
  <c r="D82" i="19"/>
  <c r="AQ181" i="19" l="1"/>
  <c r="G23" i="19"/>
  <c r="F24" i="19"/>
  <c r="F497" i="4"/>
  <c r="F242" i="4" s="1"/>
  <c r="F244" i="4" s="1"/>
  <c r="C16" i="19"/>
  <c r="F502" i="4" s="1"/>
  <c r="BW16" i="19"/>
  <c r="BK165" i="4"/>
  <c r="CH165" i="4" s="1"/>
  <c r="CH112" i="4"/>
  <c r="Z14" i="4"/>
  <c r="Z133" i="4"/>
  <c r="BU133" i="4" s="1"/>
  <c r="S27" i="19"/>
  <c r="R28" i="19"/>
  <c r="O340" i="19"/>
  <c r="V339" i="19"/>
  <c r="U340" i="19"/>
  <c r="D332" i="19"/>
  <c r="E331" i="19"/>
  <c r="D324" i="19"/>
  <c r="E323" i="19"/>
  <c r="I319" i="19"/>
  <c r="H320" i="19"/>
  <c r="F312" i="19"/>
  <c r="G311" i="19"/>
  <c r="F250" i="19"/>
  <c r="E251" i="19"/>
  <c r="F299" i="19"/>
  <c r="E300" i="19"/>
  <c r="G258" i="19"/>
  <c r="F259" i="19"/>
  <c r="F246" i="19"/>
  <c r="E247" i="19"/>
  <c r="G212" i="19"/>
  <c r="F213" i="19"/>
  <c r="G208" i="19"/>
  <c r="F209" i="19"/>
  <c r="AU180" i="19"/>
  <c r="AT181" i="19"/>
  <c r="F168" i="19"/>
  <c r="E169" i="19"/>
  <c r="F160" i="19"/>
  <c r="E161" i="19"/>
  <c r="E153" i="19"/>
  <c r="F152" i="19"/>
  <c r="F144" i="19"/>
  <c r="E145" i="19"/>
  <c r="E137" i="19"/>
  <c r="F136" i="19"/>
  <c r="E129" i="19"/>
  <c r="F128" i="19"/>
  <c r="F120" i="19"/>
  <c r="E121" i="19"/>
  <c r="F112" i="19"/>
  <c r="E113" i="19"/>
  <c r="F104" i="19"/>
  <c r="E105" i="19"/>
  <c r="S96" i="19"/>
  <c r="R97" i="19"/>
  <c r="E64" i="19"/>
  <c r="F63" i="19"/>
  <c r="E56" i="19"/>
  <c r="F55" i="19"/>
  <c r="D32" i="19"/>
  <c r="E31" i="19"/>
  <c r="G71" i="19"/>
  <c r="F72" i="19"/>
  <c r="F35" i="19"/>
  <c r="E36" i="19"/>
  <c r="BX15" i="19"/>
  <c r="F377" i="19"/>
  <c r="E378" i="19"/>
  <c r="G88" i="19"/>
  <c r="F89" i="19"/>
  <c r="AL14" i="4"/>
  <c r="AL133" i="4"/>
  <c r="BY133" i="4" s="1"/>
  <c r="AX14" i="4"/>
  <c r="AX133" i="4"/>
  <c r="CC133" i="4" s="1"/>
  <c r="Y44" i="4"/>
  <c r="Y139" i="4"/>
  <c r="CJ166" i="4"/>
  <c r="B30" i="1" s="1"/>
  <c r="F343" i="19"/>
  <c r="E344" i="19"/>
  <c r="D328" i="19"/>
  <c r="E327" i="19"/>
  <c r="D336" i="19"/>
  <c r="E335" i="19"/>
  <c r="F316" i="19"/>
  <c r="AZ308" i="19"/>
  <c r="BA307" i="19"/>
  <c r="F303" i="19"/>
  <c r="E304" i="19"/>
  <c r="G254" i="19"/>
  <c r="F255" i="19"/>
  <c r="F242" i="19"/>
  <c r="E243" i="19"/>
  <c r="F234" i="19"/>
  <c r="E235" i="19"/>
  <c r="F238" i="19"/>
  <c r="E239" i="19"/>
  <c r="F224" i="19"/>
  <c r="E225" i="19"/>
  <c r="K220" i="19"/>
  <c r="J221" i="19"/>
  <c r="F217" i="19"/>
  <c r="G216" i="19"/>
  <c r="F205" i="19"/>
  <c r="G204" i="19"/>
  <c r="F197" i="19"/>
  <c r="G196" i="19"/>
  <c r="F184" i="19"/>
  <c r="E185" i="19"/>
  <c r="G200" i="19"/>
  <c r="F201" i="19"/>
  <c r="G192" i="19"/>
  <c r="F193" i="19"/>
  <c r="F188" i="19"/>
  <c r="E189" i="19"/>
  <c r="E228" i="19"/>
  <c r="H473" i="4" s="1"/>
  <c r="E68" i="19"/>
  <c r="F67" i="19"/>
  <c r="E60" i="19"/>
  <c r="F59" i="19"/>
  <c r="E44" i="19"/>
  <c r="F43" i="19"/>
  <c r="G176" i="19"/>
  <c r="F177" i="19"/>
  <c r="F172" i="19"/>
  <c r="E173" i="19"/>
  <c r="F164" i="19"/>
  <c r="E165" i="19"/>
  <c r="F156" i="19"/>
  <c r="E157" i="19"/>
  <c r="F148" i="19"/>
  <c r="E149" i="19"/>
  <c r="F140" i="19"/>
  <c r="E141" i="19"/>
  <c r="F132" i="19"/>
  <c r="E133" i="19"/>
  <c r="F124" i="19"/>
  <c r="E125" i="19"/>
  <c r="E117" i="19"/>
  <c r="F116" i="19"/>
  <c r="F108" i="19"/>
  <c r="E109" i="19"/>
  <c r="F100" i="19"/>
  <c r="E101" i="19"/>
  <c r="G79" i="19"/>
  <c r="F80" i="19"/>
  <c r="G92" i="19"/>
  <c r="F93" i="19"/>
  <c r="G75" i="19"/>
  <c r="F76" i="19"/>
  <c r="BI20" i="4"/>
  <c r="AK44" i="4"/>
  <c r="BY10" i="4"/>
  <c r="CG11" i="4"/>
  <c r="AW44" i="4"/>
  <c r="CG10" i="4"/>
  <c r="CC10" i="4"/>
  <c r="BU10" i="4"/>
  <c r="BK11" i="4"/>
  <c r="BJ19" i="4"/>
  <c r="BJ18" i="4"/>
  <c r="BJ14" i="4"/>
  <c r="AM10" i="4"/>
  <c r="AM133" i="4" s="1"/>
  <c r="AL17" i="4"/>
  <c r="AL20" i="4" s="1"/>
  <c r="AY10" i="4"/>
  <c r="AY133" i="4" s="1"/>
  <c r="AX17" i="4"/>
  <c r="AX20" i="4" s="1"/>
  <c r="AN11" i="4"/>
  <c r="AN134" i="4" s="1"/>
  <c r="AM19" i="4"/>
  <c r="AM14" i="4"/>
  <c r="AM18" i="4"/>
  <c r="AA10" i="4"/>
  <c r="AA133" i="4" s="1"/>
  <c r="Z17" i="4"/>
  <c r="Z20" i="4" s="1"/>
  <c r="AZ11" i="4"/>
  <c r="AZ134" i="4" s="1"/>
  <c r="AY19" i="4"/>
  <c r="AY14" i="4"/>
  <c r="AY18" i="4"/>
  <c r="BK10" i="4"/>
  <c r="BJ17" i="4"/>
  <c r="BJ20" i="4" s="1"/>
  <c r="BJ139" i="4" s="1"/>
  <c r="AB11" i="4"/>
  <c r="AB134" i="4" s="1"/>
  <c r="AA19" i="4"/>
  <c r="AA18" i="4"/>
  <c r="E7" i="1"/>
  <c r="C1" i="18"/>
  <c r="B23" i="18" s="1"/>
  <c r="E27" i="14"/>
  <c r="G3" i="14"/>
  <c r="C6" i="14"/>
  <c r="D6" i="14" s="1"/>
  <c r="F4" i="14" s="1"/>
  <c r="B7" i="14"/>
  <c r="AD32" i="4"/>
  <c r="AD31" i="4"/>
  <c r="R32" i="4"/>
  <c r="R31" i="4"/>
  <c r="BB32" i="4"/>
  <c r="BB31" i="4"/>
  <c r="AP32" i="4"/>
  <c r="AP31" i="4"/>
  <c r="CT709" i="4"/>
  <c r="CV709" i="4" s="1"/>
  <c r="CN714" i="4"/>
  <c r="DJ714" i="4" s="1"/>
  <c r="S87" i="4"/>
  <c r="S88" i="4" s="1"/>
  <c r="S150" i="4" s="1"/>
  <c r="S85" i="4"/>
  <c r="S86" i="4" s="1"/>
  <c r="S149" i="4" s="1"/>
  <c r="AQ85" i="4"/>
  <c r="AQ86" i="4" s="1"/>
  <c r="AQ149" i="4" s="1"/>
  <c r="AQ87" i="4"/>
  <c r="AQ88" i="4" s="1"/>
  <c r="AQ150" i="4" s="1"/>
  <c r="AD86" i="4"/>
  <c r="AD149" i="4" s="1"/>
  <c r="BB88" i="4"/>
  <c r="BB150" i="4" s="1"/>
  <c r="AP86" i="4"/>
  <c r="AP149" i="4" s="1"/>
  <c r="R86" i="4"/>
  <c r="R149" i="4" s="1"/>
  <c r="BC87" i="4"/>
  <c r="BC88" i="4" s="1"/>
  <c r="BC150" i="4" s="1"/>
  <c r="BC85" i="4"/>
  <c r="BC86" i="4" s="1"/>
  <c r="BC149" i="4" s="1"/>
  <c r="AE85" i="4"/>
  <c r="AE86" i="4" s="1"/>
  <c r="AE149" i="4" s="1"/>
  <c r="AE87" i="4"/>
  <c r="AE88" i="4" s="1"/>
  <c r="AE150" i="4" s="1"/>
  <c r="AD88" i="4"/>
  <c r="AD150" i="4" s="1"/>
  <c r="BB86" i="4"/>
  <c r="BB149" i="4" s="1"/>
  <c r="AP88" i="4"/>
  <c r="AP150" i="4" s="1"/>
  <c r="R88" i="4"/>
  <c r="R150" i="4" s="1"/>
  <c r="R80" i="4"/>
  <c r="R148" i="4" s="1"/>
  <c r="BC69" i="4"/>
  <c r="BC70" i="4" s="1"/>
  <c r="BC79" i="4"/>
  <c r="BC74" i="4"/>
  <c r="BC75" i="4" s="1"/>
  <c r="AE69" i="4"/>
  <c r="AE70" i="4" s="1"/>
  <c r="AE79" i="4"/>
  <c r="AE74" i="4"/>
  <c r="AE75" i="4" s="1"/>
  <c r="BB70" i="4"/>
  <c r="AP70" i="4"/>
  <c r="R70" i="4"/>
  <c r="AD80" i="4"/>
  <c r="AD148" i="4" s="1"/>
  <c r="BB75" i="4"/>
  <c r="AP75" i="4"/>
  <c r="S79" i="4"/>
  <c r="S74" i="4"/>
  <c r="S75" i="4" s="1"/>
  <c r="AQ74" i="4"/>
  <c r="AQ75" i="4" s="1"/>
  <c r="AQ79" i="4"/>
  <c r="CE281" i="4"/>
  <c r="S197" i="21" s="1"/>
  <c r="AD75" i="4"/>
  <c r="AD70" i="4"/>
  <c r="BB80" i="4"/>
  <c r="BB148" i="4" s="1"/>
  <c r="AP80" i="4"/>
  <c r="AP148" i="4" s="1"/>
  <c r="R75" i="4"/>
  <c r="CM714" i="4"/>
  <c r="DI714" i="4" s="1"/>
  <c r="S46" i="4"/>
  <c r="S48" i="4" s="1"/>
  <c r="S144" i="4" s="1"/>
  <c r="S69" i="4"/>
  <c r="S70" i="4" s="1"/>
  <c r="AQ46" i="4"/>
  <c r="AQ48" i="4" s="1"/>
  <c r="AQ144" i="4" s="1"/>
  <c r="AQ69" i="4"/>
  <c r="AQ70" i="4" s="1"/>
  <c r="BR423" i="4"/>
  <c r="E85" i="21" s="1"/>
  <c r="CD281" i="4"/>
  <c r="R197" i="21" s="1"/>
  <c r="AP56" i="4"/>
  <c r="AP55" i="4"/>
  <c r="CN558" i="4"/>
  <c r="DJ558" i="4" s="1"/>
  <c r="BS281" i="4"/>
  <c r="F197" i="21" s="1"/>
  <c r="BC24" i="4"/>
  <c r="BC46" i="4"/>
  <c r="BC48" i="4" s="1"/>
  <c r="BC144" i="4" s="1"/>
  <c r="AE24" i="4"/>
  <c r="AE46" i="4"/>
  <c r="AE48" i="4" s="1"/>
  <c r="AE144" i="4" s="1"/>
  <c r="AP140" i="4"/>
  <c r="BB24" i="4"/>
  <c r="AP24" i="4"/>
  <c r="R24" i="4"/>
  <c r="R26" i="4" s="1"/>
  <c r="R142" i="4" s="1"/>
  <c r="T84" i="4"/>
  <c r="BS84" i="4" s="1"/>
  <c r="S24" i="4"/>
  <c r="AQ23" i="4"/>
  <c r="AQ24" i="4"/>
  <c r="CN569" i="4"/>
  <c r="CN554" i="4"/>
  <c r="CF281" i="4"/>
  <c r="T197" i="21" s="1"/>
  <c r="CG281" i="4"/>
  <c r="U197" i="21" s="1"/>
  <c r="CN552" i="4"/>
  <c r="DJ552" i="4" s="1"/>
  <c r="CN564" i="4"/>
  <c r="G592" i="4"/>
  <c r="CM563" i="4"/>
  <c r="CL554" i="4"/>
  <c r="CM571" i="4"/>
  <c r="DI571" i="4" s="1"/>
  <c r="CL550" i="4"/>
  <c r="DH550" i="4" s="1"/>
  <c r="CM564" i="4"/>
  <c r="CM45" i="4"/>
  <c r="CM558" i="4"/>
  <c r="DI558" i="4" s="1"/>
  <c r="CN565" i="4"/>
  <c r="DJ565" i="4" s="1"/>
  <c r="BX281" i="4"/>
  <c r="L197" i="21" s="1"/>
  <c r="CN543" i="4"/>
  <c r="DJ543" i="4" s="1"/>
  <c r="CN557" i="4"/>
  <c r="CM569" i="4"/>
  <c r="CM552" i="4"/>
  <c r="DI552" i="4" s="1"/>
  <c r="CN570" i="4"/>
  <c r="CB281" i="4"/>
  <c r="P197" i="21" s="1"/>
  <c r="CM568" i="4"/>
  <c r="DI568" i="4" s="1"/>
  <c r="CM562" i="4"/>
  <c r="CL557" i="4"/>
  <c r="CN563" i="4"/>
  <c r="CM550" i="4"/>
  <c r="DI550" i="4" s="1"/>
  <c r="CJ555" i="4"/>
  <c r="CH281" i="4"/>
  <c r="V197" i="21" s="1"/>
  <c r="CM555" i="4"/>
  <c r="CL546" i="4"/>
  <c r="DH546" i="4" s="1"/>
  <c r="BU281" i="4"/>
  <c r="H197" i="21" s="1"/>
  <c r="CJ553" i="4"/>
  <c r="CN556" i="4"/>
  <c r="CM556" i="4"/>
  <c r="CM557" i="4"/>
  <c r="CL565" i="4"/>
  <c r="DH565" i="4" s="1"/>
  <c r="CK569" i="4"/>
  <c r="CJ565" i="4"/>
  <c r="DB565" i="4" s="1"/>
  <c r="BW281" i="4"/>
  <c r="K197" i="21" s="1"/>
  <c r="CK555" i="4"/>
  <c r="CM570" i="4"/>
  <c r="CN546" i="4"/>
  <c r="DJ546" i="4" s="1"/>
  <c r="CN561" i="4"/>
  <c r="DJ561" i="4" s="1"/>
  <c r="CN562" i="4"/>
  <c r="CN551" i="4"/>
  <c r="DJ551" i="4" s="1"/>
  <c r="BQ281" i="4"/>
  <c r="D197" i="21" s="1"/>
  <c r="CM554" i="4"/>
  <c r="BV423" i="4"/>
  <c r="I85" i="21" s="1"/>
  <c r="BQ423" i="4"/>
  <c r="CJ563" i="4"/>
  <c r="CL564" i="4"/>
  <c r="CA155" i="4"/>
  <c r="CJ571" i="4"/>
  <c r="DB571" i="4" s="1"/>
  <c r="CF423" i="4"/>
  <c r="T85" i="21" s="1"/>
  <c r="CL558" i="4"/>
  <c r="DH558" i="4" s="1"/>
  <c r="AP48" i="4"/>
  <c r="AP144" i="4" s="1"/>
  <c r="R144" i="4"/>
  <c r="DA571" i="4"/>
  <c r="CL552" i="4"/>
  <c r="DH552" i="4" s="1"/>
  <c r="CN544" i="4"/>
  <c r="CM544" i="4"/>
  <c r="CK556" i="4"/>
  <c r="BY281" i="4"/>
  <c r="M197" i="21" s="1"/>
  <c r="CA281" i="4"/>
  <c r="O197" i="21" s="1"/>
  <c r="CH423" i="4"/>
  <c r="V85" i="21" s="1"/>
  <c r="CK570" i="4"/>
  <c r="CJ543" i="4"/>
  <c r="DB543" i="4" s="1"/>
  <c r="CK558" i="4"/>
  <c r="DG558" i="4" s="1"/>
  <c r="CJ550" i="4"/>
  <c r="DB550" i="4" s="1"/>
  <c r="CJ569" i="4"/>
  <c r="BU155" i="4"/>
  <c r="CL547" i="4"/>
  <c r="DH547" i="4" s="1"/>
  <c r="CL543" i="4"/>
  <c r="DH543" i="4" s="1"/>
  <c r="CL551" i="4"/>
  <c r="DH551" i="4" s="1"/>
  <c r="BR281" i="4"/>
  <c r="E197" i="21" s="1"/>
  <c r="CJ564" i="4"/>
  <c r="CJ545" i="4"/>
  <c r="CB155" i="4"/>
  <c r="CC155" i="4"/>
  <c r="BX155" i="4"/>
  <c r="BT423" i="4"/>
  <c r="G85" i="21" s="1"/>
  <c r="CL569" i="4"/>
  <c r="CL571" i="4"/>
  <c r="DH571" i="4" s="1"/>
  <c r="BY423" i="4"/>
  <c r="M85" i="21" s="1"/>
  <c r="CN571" i="4"/>
  <c r="DJ571" i="4" s="1"/>
  <c r="AP23" i="4"/>
  <c r="CK545" i="4"/>
  <c r="BT281" i="4"/>
  <c r="G197" i="21" s="1"/>
  <c r="BT155" i="4"/>
  <c r="BS423" i="4"/>
  <c r="F85" i="21" s="1"/>
  <c r="CM551" i="4"/>
  <c r="DI551" i="4" s="1"/>
  <c r="AQ136" i="4"/>
  <c r="CE423" i="4"/>
  <c r="S85" i="21" s="1"/>
  <c r="BW423" i="4"/>
  <c r="K85" i="21" s="1"/>
  <c r="CN545" i="4"/>
  <c r="CM546" i="4"/>
  <c r="DI546" i="4" s="1"/>
  <c r="CK562" i="4"/>
  <c r="CJ554" i="4"/>
  <c r="CL570" i="4"/>
  <c r="CD155" i="4"/>
  <c r="CM103" i="4"/>
  <c r="CC423" i="4"/>
  <c r="Q85" i="21" s="1"/>
  <c r="CJ556" i="4"/>
  <c r="CK564" i="4"/>
  <c r="BZ155" i="4"/>
  <c r="BV155" i="4"/>
  <c r="BX423" i="4"/>
  <c r="L85" i="21" s="1"/>
  <c r="CC281" i="4"/>
  <c r="Q197" i="21" s="1"/>
  <c r="CM561" i="4"/>
  <c r="DI561" i="4" s="1"/>
  <c r="CL561" i="4"/>
  <c r="DH561" i="4" s="1"/>
  <c r="CK45" i="4"/>
  <c r="AD60" i="4"/>
  <c r="AD53" i="4"/>
  <c r="BS155" i="4"/>
  <c r="DB518" i="4"/>
  <c r="CT518" i="4"/>
  <c r="CV518" i="4" s="1"/>
  <c r="CL553" i="4"/>
  <c r="CK547" i="4"/>
  <c r="DG547" i="4" s="1"/>
  <c r="CJ552" i="4"/>
  <c r="DB552" i="4" s="1"/>
  <c r="CD423" i="4"/>
  <c r="R85" i="21" s="1"/>
  <c r="CK568" i="4"/>
  <c r="DG568" i="4" s="1"/>
  <c r="CL563" i="4"/>
  <c r="CA423" i="4"/>
  <c r="O85" i="21" s="1"/>
  <c r="BZ281" i="4"/>
  <c r="N197" i="21" s="1"/>
  <c r="DD550" i="4"/>
  <c r="CK550" i="4"/>
  <c r="DG550" i="4" s="1"/>
  <c r="CX546" i="4"/>
  <c r="CS546" i="4"/>
  <c r="CU546" i="4" s="1"/>
  <c r="CN555" i="4"/>
  <c r="CB423" i="4"/>
  <c r="P85" i="21" s="1"/>
  <c r="CF155" i="4"/>
  <c r="CG155" i="4"/>
  <c r="CM63" i="4"/>
  <c r="CM565" i="4"/>
  <c r="DI565" i="4" s="1"/>
  <c r="CL544" i="4"/>
  <c r="CL545" i="4"/>
  <c r="CL555" i="4"/>
  <c r="CL556" i="4"/>
  <c r="CS568" i="4"/>
  <c r="CU568" i="4" s="1"/>
  <c r="CK544" i="4"/>
  <c r="CK557" i="4"/>
  <c r="CK554" i="4"/>
  <c r="CJ562" i="4"/>
  <c r="CK561" i="4"/>
  <c r="DG561" i="4" s="1"/>
  <c r="CJ558" i="4"/>
  <c r="DB558" i="4" s="1"/>
  <c r="CE155" i="4"/>
  <c r="BY155" i="4"/>
  <c r="CS550" i="4"/>
  <c r="CU550" i="4" s="1"/>
  <c r="CL714" i="4"/>
  <c r="DH714" i="4" s="1"/>
  <c r="CS571" i="4"/>
  <c r="CU571" i="4" s="1"/>
  <c r="CJ561" i="4"/>
  <c r="DB561" i="4" s="1"/>
  <c r="CK551" i="4"/>
  <c r="DG551" i="4" s="1"/>
  <c r="CK250" i="4"/>
  <c r="BB53" i="4"/>
  <c r="AR84" i="4"/>
  <c r="CA84" i="4" s="1"/>
  <c r="CM251" i="4"/>
  <c r="R60" i="4"/>
  <c r="AQ30" i="4"/>
  <c r="BB60" i="4"/>
  <c r="BZ423" i="4"/>
  <c r="N85" i="21" s="1"/>
  <c r="F654" i="4"/>
  <c r="G416" i="4" s="1"/>
  <c r="CK546" i="4"/>
  <c r="DG546" i="4" s="1"/>
  <c r="CK565" i="4"/>
  <c r="DG565" i="4" s="1"/>
  <c r="CJ544" i="4"/>
  <c r="CL568" i="4"/>
  <c r="DH568" i="4" s="1"/>
  <c r="F584" i="4"/>
  <c r="F326" i="4" s="1"/>
  <c r="CL45" i="4"/>
  <c r="BV281" i="4"/>
  <c r="I197" i="21" s="1"/>
  <c r="CM547" i="4"/>
  <c r="DI547" i="4" s="1"/>
  <c r="CJ103" i="4"/>
  <c r="CK563" i="4"/>
  <c r="F653" i="4"/>
  <c r="G418" i="4" s="1"/>
  <c r="G596" i="4"/>
  <c r="S22" i="4"/>
  <c r="CX568" i="4"/>
  <c r="CJ568" i="4"/>
  <c r="DB568" i="4" s="1"/>
  <c r="CT513" i="4"/>
  <c r="CV513" i="4" s="1"/>
  <c r="CN553" i="4"/>
  <c r="CZ547" i="4"/>
  <c r="CJ547" i="4"/>
  <c r="DB547" i="4" s="1"/>
  <c r="DH713" i="4"/>
  <c r="CT713" i="4"/>
  <c r="CV713" i="4" s="1"/>
  <c r="DI712" i="4"/>
  <c r="CT712" i="4"/>
  <c r="CV712" i="4" s="1"/>
  <c r="CN45" i="4"/>
  <c r="BW155" i="4"/>
  <c r="CN568" i="4"/>
  <c r="DJ568" i="4" s="1"/>
  <c r="CG423" i="4"/>
  <c r="U85" i="21" s="1"/>
  <c r="CM543" i="4"/>
  <c r="DI543" i="4" s="1"/>
  <c r="F592" i="4"/>
  <c r="CN379" i="4"/>
  <c r="DJ379" i="4" s="1"/>
  <c r="CM379" i="4"/>
  <c r="DI379" i="4" s="1"/>
  <c r="CL63" i="4"/>
  <c r="CM545" i="4"/>
  <c r="CM553" i="4"/>
  <c r="CJ557" i="4"/>
  <c r="CS379" i="4"/>
  <c r="CU379" i="4" s="1"/>
  <c r="CL562" i="4"/>
  <c r="CN547" i="4"/>
  <c r="DJ547" i="4" s="1"/>
  <c r="F659" i="4"/>
  <c r="G426" i="4" s="1"/>
  <c r="G215" i="4"/>
  <c r="CS561" i="4"/>
  <c r="CU561" i="4" s="1"/>
  <c r="CS543" i="4"/>
  <c r="CU543" i="4" s="1"/>
  <c r="CK543" i="4"/>
  <c r="DG543" i="4" s="1"/>
  <c r="CS551" i="4"/>
  <c r="CU551" i="4" s="1"/>
  <c r="CS552" i="4"/>
  <c r="CU552" i="4" s="1"/>
  <c r="CS565" i="4"/>
  <c r="CU565" i="4" s="1"/>
  <c r="CK552" i="4"/>
  <c r="DG552" i="4" s="1"/>
  <c r="R53" i="4"/>
  <c r="AQ38" i="4"/>
  <c r="CJ63" i="4"/>
  <c r="CK103" i="4"/>
  <c r="CN63" i="4"/>
  <c r="CK571" i="4"/>
  <c r="DG571" i="4" s="1"/>
  <c r="CJ546" i="4"/>
  <c r="DB546" i="4" s="1"/>
  <c r="CJ551" i="4"/>
  <c r="DB551" i="4" s="1"/>
  <c r="CS547" i="4"/>
  <c r="CU547" i="4" s="1"/>
  <c r="CJ570" i="4"/>
  <c r="CN550" i="4"/>
  <c r="DJ550" i="4" s="1"/>
  <c r="BU423" i="4"/>
  <c r="H85" i="21" s="1"/>
  <c r="CK553" i="4"/>
  <c r="CL379" i="4"/>
  <c r="DH379" i="4" s="1"/>
  <c r="CT527" i="4"/>
  <c r="CV527" i="4" s="1"/>
  <c r="DB527" i="4"/>
  <c r="DC714" i="4"/>
  <c r="CK714" i="4"/>
  <c r="DG714" i="4" s="1"/>
  <c r="DB523" i="4"/>
  <c r="CT523" i="4"/>
  <c r="CV523" i="4" s="1"/>
  <c r="DB531" i="4"/>
  <c r="CT531" i="4"/>
  <c r="CV531" i="4" s="1"/>
  <c r="CU516" i="4"/>
  <c r="CK379" i="4"/>
  <c r="DG379" i="4" s="1"/>
  <c r="DB538" i="4"/>
  <c r="CT538" i="4"/>
  <c r="CV538" i="4" s="1"/>
  <c r="CY714" i="4"/>
  <c r="CJ714" i="4"/>
  <c r="CS714" i="4"/>
  <c r="DB524" i="4"/>
  <c r="CT524" i="4"/>
  <c r="CV524" i="4" s="1"/>
  <c r="CT534" i="4"/>
  <c r="CV534" i="4" s="1"/>
  <c r="DB534" i="4"/>
  <c r="CT517" i="4"/>
  <c r="CV517" i="4" s="1"/>
  <c r="CT516" i="4"/>
  <c r="CV516" i="4" s="1"/>
  <c r="DB516" i="4"/>
  <c r="CJ379" i="4"/>
  <c r="DB379" i="4" s="1"/>
  <c r="DG348" i="4"/>
  <c r="C37" i="21"/>
  <c r="CT702" i="4"/>
  <c r="CV702" i="4" s="1"/>
  <c r="F585" i="4"/>
  <c r="F212" i="4"/>
  <c r="CU513" i="4"/>
  <c r="DG509" i="4"/>
  <c r="CT509" i="4"/>
  <c r="CV509" i="4" s="1"/>
  <c r="AJ348" i="4"/>
  <c r="AK348" i="4" s="1"/>
  <c r="AL348" i="4" s="1"/>
  <c r="BX348" i="4"/>
  <c r="CX558" i="4"/>
  <c r="CS558" i="4"/>
  <c r="CU558" i="4" s="1"/>
  <c r="AP60" i="4"/>
  <c r="AQ52" i="4"/>
  <c r="AQ15" i="4"/>
  <c r="AQ137" i="4" s="1"/>
  <c r="CL103" i="4"/>
  <c r="CM250" i="4"/>
  <c r="CJ251" i="4"/>
  <c r="CN251" i="4"/>
  <c r="CL250" i="4"/>
  <c r="CK63" i="4"/>
  <c r="CJ155" i="4"/>
  <c r="B26" i="1" s="1"/>
  <c r="CK251" i="4"/>
  <c r="CN250" i="4"/>
  <c r="CL251" i="4"/>
  <c r="R140" i="4"/>
  <c r="BH246" i="4"/>
  <c r="CG246" i="4" s="1"/>
  <c r="U162" i="21" s="1"/>
  <c r="CG572" i="4"/>
  <c r="BH203" i="4"/>
  <c r="BH576" i="4"/>
  <c r="F246" i="4"/>
  <c r="BO246" i="4" s="1"/>
  <c r="B162" i="21" s="1"/>
  <c r="BO572" i="4"/>
  <c r="CX572" i="4" s="1"/>
  <c r="CN103" i="4"/>
  <c r="G454" i="4"/>
  <c r="H356" i="4"/>
  <c r="G445" i="4"/>
  <c r="BJ203" i="4"/>
  <c r="BK420" i="4" s="1"/>
  <c r="BJ576" i="4"/>
  <c r="R246" i="4"/>
  <c r="BS246" i="4" s="1"/>
  <c r="DC246" i="4" s="1"/>
  <c r="BS572" i="4"/>
  <c r="DC572" i="4" s="1"/>
  <c r="BC246" i="4"/>
  <c r="CE246" i="4" s="1"/>
  <c r="S162" i="21" s="1"/>
  <c r="CE572" i="4"/>
  <c r="AS246" i="4"/>
  <c r="CB246" i="4" s="1"/>
  <c r="P162" i="21" s="1"/>
  <c r="CB572" i="4"/>
  <c r="AK246" i="4"/>
  <c r="BY246" i="4" s="1"/>
  <c r="M162" i="21" s="1"/>
  <c r="BY572" i="4"/>
  <c r="AZ246" i="4"/>
  <c r="CD246" i="4" s="1"/>
  <c r="R162" i="21" s="1"/>
  <c r="CD572" i="4"/>
  <c r="AD246" i="4"/>
  <c r="BW246" i="4" s="1"/>
  <c r="K162" i="21" s="1"/>
  <c r="BW572" i="4"/>
  <c r="X246" i="4"/>
  <c r="BU246" i="4" s="1"/>
  <c r="DE246" i="4" s="1"/>
  <c r="BU572" i="4"/>
  <c r="DE572" i="4" s="1"/>
  <c r="AD22" i="4"/>
  <c r="AD140" i="4"/>
  <c r="BE246" i="4"/>
  <c r="CF572" i="4"/>
  <c r="BE262" i="4"/>
  <c r="BE576" i="4"/>
  <c r="CF566" i="4"/>
  <c r="BM262" i="4"/>
  <c r="BM277" i="4" s="1"/>
  <c r="BM576" i="4"/>
  <c r="AT203" i="4"/>
  <c r="CB548" i="4"/>
  <c r="AT576" i="4"/>
  <c r="AZ203" i="4"/>
  <c r="CD548" i="4"/>
  <c r="AZ576" i="4"/>
  <c r="AU216" i="4"/>
  <c r="AU576" i="4"/>
  <c r="BA216" i="4"/>
  <c r="BA576" i="4"/>
  <c r="AV262" i="4"/>
  <c r="AV576" i="4"/>
  <c r="CC566" i="4"/>
  <c r="AF203" i="4"/>
  <c r="AF576" i="4"/>
  <c r="AL203" i="4"/>
  <c r="AL576" i="4"/>
  <c r="AM246" i="4"/>
  <c r="BZ246" i="4" s="1"/>
  <c r="N162" i="21" s="1"/>
  <c r="BZ572" i="4"/>
  <c r="AG262" i="4"/>
  <c r="BX566" i="4"/>
  <c r="U203" i="4"/>
  <c r="U576" i="4"/>
  <c r="BT548" i="4"/>
  <c r="DD548" i="4" s="1"/>
  <c r="AA203" i="4"/>
  <c r="BV548" i="4"/>
  <c r="DF548" i="4" s="1"/>
  <c r="AA576" i="4"/>
  <c r="Y216" i="4"/>
  <c r="BU559" i="4"/>
  <c r="DE559" i="4" s="1"/>
  <c r="S262" i="4"/>
  <c r="BS566" i="4"/>
  <c r="S576" i="4"/>
  <c r="I203" i="4"/>
  <c r="I576" i="4"/>
  <c r="BP548" i="4"/>
  <c r="CY548" i="4" s="1"/>
  <c r="O203" i="4"/>
  <c r="BR203" i="4" s="1"/>
  <c r="E115" i="21" s="1"/>
  <c r="BR548" i="4"/>
  <c r="DA548" i="4" s="1"/>
  <c r="M216" i="4"/>
  <c r="BQ559" i="4"/>
  <c r="CZ559" i="4" s="1"/>
  <c r="P262" i="4"/>
  <c r="BR262" i="4" s="1"/>
  <c r="E178" i="21" s="1"/>
  <c r="BR566" i="4"/>
  <c r="DA566" i="4" s="1"/>
  <c r="BI203" i="4"/>
  <c r="BI576" i="4"/>
  <c r="CG548" i="4"/>
  <c r="BI216" i="4"/>
  <c r="CG216" i="4" s="1"/>
  <c r="U129" i="21" s="1"/>
  <c r="CG559" i="4"/>
  <c r="BK246" i="4"/>
  <c r="CH572" i="4"/>
  <c r="BC262" i="4"/>
  <c r="BC576" i="4"/>
  <c r="BK262" i="4"/>
  <c r="CH566" i="4"/>
  <c r="BK576" i="4"/>
  <c r="AW203" i="4"/>
  <c r="AW277" i="4" s="1"/>
  <c r="CC548" i="4"/>
  <c r="AW576" i="4"/>
  <c r="AS216" i="4"/>
  <c r="AS576" i="4"/>
  <c r="CB559" i="4"/>
  <c r="AY216" i="4"/>
  <c r="CD559" i="4"/>
  <c r="AY576" i="4"/>
  <c r="AP262" i="4"/>
  <c r="AP576" i="4"/>
  <c r="CA566" i="4"/>
  <c r="AX262" i="4"/>
  <c r="AX277" i="4" s="1"/>
  <c r="AX576" i="4"/>
  <c r="AG203" i="4"/>
  <c r="BX548" i="4"/>
  <c r="AG576" i="4"/>
  <c r="AM203" i="4"/>
  <c r="BZ548" i="4"/>
  <c r="AM576" i="4"/>
  <c r="AK216" i="4"/>
  <c r="BY559" i="4"/>
  <c r="AG246" i="4"/>
  <c r="BX246" i="4" s="1"/>
  <c r="L162" i="21" s="1"/>
  <c r="BX572" i="4"/>
  <c r="T203" i="4"/>
  <c r="T576" i="4"/>
  <c r="Z203" i="4"/>
  <c r="Z576" i="4"/>
  <c r="V216" i="4"/>
  <c r="BT559" i="4"/>
  <c r="DD559" i="4" s="1"/>
  <c r="AA246" i="4"/>
  <c r="BV246" i="4" s="1"/>
  <c r="DF246" i="4" s="1"/>
  <c r="BV572" i="4"/>
  <c r="DF572" i="4" s="1"/>
  <c r="V262" i="4"/>
  <c r="BT566" i="4"/>
  <c r="DD566" i="4" s="1"/>
  <c r="V576" i="4"/>
  <c r="H203" i="4"/>
  <c r="H576" i="4"/>
  <c r="N203" i="4"/>
  <c r="N576" i="4"/>
  <c r="J216" i="4"/>
  <c r="BP559" i="4"/>
  <c r="CY559" i="4" s="1"/>
  <c r="G262" i="4"/>
  <c r="G576" i="4"/>
  <c r="M262" i="4"/>
  <c r="M576" i="4"/>
  <c r="M246" i="4"/>
  <c r="BQ246" i="4" s="1"/>
  <c r="BQ572" i="4"/>
  <c r="CZ572" i="4" s="1"/>
  <c r="L262" i="4"/>
  <c r="BQ566" i="4"/>
  <c r="CZ566" i="4" s="1"/>
  <c r="AF84" i="4"/>
  <c r="AE38" i="4"/>
  <c r="AE30" i="4"/>
  <c r="AE52" i="4"/>
  <c r="AE136" i="4"/>
  <c r="BW14" i="4"/>
  <c r="AE15" i="4"/>
  <c r="AE137" i="4" s="1"/>
  <c r="BQ17" i="4"/>
  <c r="BQ38" i="4"/>
  <c r="BQ14" i="4"/>
  <c r="BQ15" i="4" s="1"/>
  <c r="BQ137" i="4" s="1"/>
  <c r="S23" i="4"/>
  <c r="S38" i="4"/>
  <c r="S30" i="4"/>
  <c r="S52" i="4"/>
  <c r="S136" i="4"/>
  <c r="S15" i="4"/>
  <c r="S137" i="4" s="1"/>
  <c r="BF203" i="4"/>
  <c r="CF548" i="4"/>
  <c r="BF576" i="4"/>
  <c r="BL203" i="4"/>
  <c r="CH548" i="4"/>
  <c r="BL576" i="4"/>
  <c r="BF216" i="4"/>
  <c r="CF216" i="4" s="1"/>
  <c r="T129" i="21" s="1"/>
  <c r="CF559" i="4"/>
  <c r="BL216" i="4"/>
  <c r="CH216" i="4" s="1"/>
  <c r="V129" i="21" s="1"/>
  <c r="CH559" i="4"/>
  <c r="BI262" i="4"/>
  <c r="CG566" i="4"/>
  <c r="AP246" i="4"/>
  <c r="CA246" i="4" s="1"/>
  <c r="O162" i="21" s="1"/>
  <c r="CA572" i="4"/>
  <c r="AR262" i="4"/>
  <c r="AR277" i="4" s="1"/>
  <c r="AR576" i="4"/>
  <c r="AZ262" i="4"/>
  <c r="CD566" i="4"/>
  <c r="AI203" i="4"/>
  <c r="AJ420" i="4" s="1"/>
  <c r="AI576" i="4"/>
  <c r="AO203" i="4"/>
  <c r="AP420" i="4" s="1"/>
  <c r="AO576" i="4"/>
  <c r="AH216" i="4"/>
  <c r="AH277" i="4" s="1"/>
  <c r="AH576" i="4"/>
  <c r="BX559" i="4"/>
  <c r="AN216" i="4"/>
  <c r="BZ559" i="4"/>
  <c r="AN576" i="4"/>
  <c r="AK262" i="4"/>
  <c r="AK576" i="4"/>
  <c r="BY566" i="4"/>
  <c r="R203" i="4"/>
  <c r="BS548" i="4"/>
  <c r="R576" i="4"/>
  <c r="X203" i="4"/>
  <c r="BU548" i="4"/>
  <c r="DE548" i="4" s="1"/>
  <c r="X576" i="4"/>
  <c r="S216" i="4"/>
  <c r="BS559" i="4"/>
  <c r="U246" i="4"/>
  <c r="BT572" i="4"/>
  <c r="Y262" i="4"/>
  <c r="Y576" i="4"/>
  <c r="BU566" i="4"/>
  <c r="DE566" i="4" s="1"/>
  <c r="F203" i="4"/>
  <c r="F576" i="4"/>
  <c r="BO548" i="4"/>
  <c r="CR548" i="4"/>
  <c r="L203" i="4"/>
  <c r="BQ548" i="4"/>
  <c r="CZ548" i="4" s="1"/>
  <c r="L576" i="4"/>
  <c r="G216" i="4"/>
  <c r="BO559" i="4"/>
  <c r="CR559" i="4"/>
  <c r="I246" i="4"/>
  <c r="BP572" i="4"/>
  <c r="CY572" i="4" s="1"/>
  <c r="J262" i="4"/>
  <c r="J576" i="4"/>
  <c r="BP566" i="4"/>
  <c r="CY566" i="4" s="1"/>
  <c r="BD203" i="4"/>
  <c r="BD576" i="4"/>
  <c r="CE548" i="4"/>
  <c r="BC216" i="4"/>
  <c r="CE559" i="4"/>
  <c r="BB262" i="4"/>
  <c r="CE566" i="4"/>
  <c r="BB576" i="4"/>
  <c r="BG262" i="4"/>
  <c r="BG277" i="4" s="1"/>
  <c r="BG576" i="4"/>
  <c r="AQ203" i="4"/>
  <c r="AQ576" i="4"/>
  <c r="CA548" i="4"/>
  <c r="AP216" i="4"/>
  <c r="CA559" i="4"/>
  <c r="AV216" i="4"/>
  <c r="CC559" i="4"/>
  <c r="AV246" i="4"/>
  <c r="CC246" i="4" s="1"/>
  <c r="Q162" i="21" s="1"/>
  <c r="CC572" i="4"/>
  <c r="AT262" i="4"/>
  <c r="CB566" i="4"/>
  <c r="AD203" i="4"/>
  <c r="BW548" i="4"/>
  <c r="AD576" i="4"/>
  <c r="AJ203" i="4"/>
  <c r="AJ576" i="4"/>
  <c r="BY548" i="4"/>
  <c r="AE216" i="4"/>
  <c r="BW559" i="4"/>
  <c r="AE262" i="4"/>
  <c r="AE576" i="4"/>
  <c r="BW566" i="4"/>
  <c r="AM262" i="4"/>
  <c r="BZ566" i="4"/>
  <c r="W203" i="4"/>
  <c r="X420" i="4" s="1"/>
  <c r="W576" i="4"/>
  <c r="AC203" i="4"/>
  <c r="AD420" i="4" s="1"/>
  <c r="AC576" i="4"/>
  <c r="AB216" i="4"/>
  <c r="BV559" i="4"/>
  <c r="DF559" i="4" s="1"/>
  <c r="AB576" i="4"/>
  <c r="AA262" i="4"/>
  <c r="BV566" i="4"/>
  <c r="DF566" i="4" s="1"/>
  <c r="K203" i="4"/>
  <c r="L420" i="4" s="1"/>
  <c r="K576" i="4"/>
  <c r="P216" i="4"/>
  <c r="BR216" i="4" s="1"/>
  <c r="BR559" i="4"/>
  <c r="DA559" i="4" s="1"/>
  <c r="CJ250" i="4"/>
  <c r="D166" i="21"/>
  <c r="F262" i="4"/>
  <c r="BO566" i="4"/>
  <c r="CR566" i="4"/>
  <c r="BB22" i="4"/>
  <c r="Q246" i="4"/>
  <c r="Q576" i="4"/>
  <c r="P246" i="4"/>
  <c r="P576" i="4"/>
  <c r="CX439" i="4"/>
  <c r="CJ439" i="4"/>
  <c r="DB439" i="4" s="1"/>
  <c r="BP684" i="4"/>
  <c r="CY684" i="4" s="1"/>
  <c r="L684" i="4"/>
  <c r="M684" i="4" s="1"/>
  <c r="N684" i="4" s="1"/>
  <c r="CJ394" i="4"/>
  <c r="CX394" i="4"/>
  <c r="B56" i="21"/>
  <c r="BD84" i="4"/>
  <c r="BC38" i="4"/>
  <c r="BC52" i="4"/>
  <c r="BC30" i="4"/>
  <c r="BC136" i="4"/>
  <c r="BC15" i="4"/>
  <c r="BC137" i="4" s="1"/>
  <c r="O246" i="4"/>
  <c r="BR572" i="4"/>
  <c r="CR572" i="4"/>
  <c r="O576" i="4"/>
  <c r="CX385" i="4"/>
  <c r="CJ385" i="4"/>
  <c r="DB385" i="4" s="1"/>
  <c r="R348" i="4"/>
  <c r="S348" i="4" s="1"/>
  <c r="T348" i="4" s="1"/>
  <c r="BR348" i="4"/>
  <c r="G665" i="4"/>
  <c r="G367" i="19"/>
  <c r="F368" i="19"/>
  <c r="G597" i="4"/>
  <c r="E364" i="19"/>
  <c r="F363" i="19"/>
  <c r="E360" i="19"/>
  <c r="F359" i="19"/>
  <c r="G254" i="4"/>
  <c r="G247" i="4" s="1"/>
  <c r="E356" i="19"/>
  <c r="F355" i="19"/>
  <c r="E352" i="19"/>
  <c r="F351" i="19"/>
  <c r="F248" i="4"/>
  <c r="F247" i="4"/>
  <c r="F249" i="4"/>
  <c r="F347" i="19"/>
  <c r="E348" i="19"/>
  <c r="E370" i="19"/>
  <c r="H477" i="4" s="1"/>
  <c r="F598" i="4"/>
  <c r="E291" i="19"/>
  <c r="F290" i="19"/>
  <c r="F655" i="4"/>
  <c r="G419" i="4" s="1"/>
  <c r="F485" i="4"/>
  <c r="BX16" i="19"/>
  <c r="G286" i="19"/>
  <c r="F287" i="19"/>
  <c r="G282" i="19"/>
  <c r="F283" i="19"/>
  <c r="E279" i="19"/>
  <c r="F278" i="19"/>
  <c r="E275" i="19"/>
  <c r="F274" i="19"/>
  <c r="E271" i="19"/>
  <c r="F270" i="19"/>
  <c r="E267" i="19"/>
  <c r="F266" i="19"/>
  <c r="F263" i="4"/>
  <c r="F264" i="4"/>
  <c r="F265" i="4"/>
  <c r="F262" i="19"/>
  <c r="E263" i="19"/>
  <c r="E293" i="19"/>
  <c r="H481" i="4" s="1"/>
  <c r="D294" i="19"/>
  <c r="F604" i="4"/>
  <c r="G601" i="4"/>
  <c r="G602" i="4"/>
  <c r="G603" i="4"/>
  <c r="G268" i="4"/>
  <c r="G666" i="4"/>
  <c r="F52" i="19"/>
  <c r="G47" i="19"/>
  <c r="F48" i="19"/>
  <c r="F474" i="4"/>
  <c r="F478" i="4"/>
  <c r="F482" i="4"/>
  <c r="G39" i="19"/>
  <c r="F40" i="19"/>
  <c r="F209" i="4"/>
  <c r="F471" i="4"/>
  <c r="F663" i="4"/>
  <c r="F667" i="4" s="1"/>
  <c r="F199" i="4"/>
  <c r="G470" i="4"/>
  <c r="D15" i="19"/>
  <c r="G484" i="4" s="1"/>
  <c r="G411" i="4"/>
  <c r="H23" i="19" l="1"/>
  <c r="G24" i="19"/>
  <c r="E294" i="19"/>
  <c r="H500" i="4" s="1"/>
  <c r="H258" i="4" s="1"/>
  <c r="BK133" i="4"/>
  <c r="BK134" i="4"/>
  <c r="BI44" i="4"/>
  <c r="BI139" i="4"/>
  <c r="G76" i="19"/>
  <c r="H75" i="19"/>
  <c r="H92" i="19"/>
  <c r="G93" i="19"/>
  <c r="G80" i="19"/>
  <c r="H79" i="19"/>
  <c r="G100" i="19"/>
  <c r="F101" i="19"/>
  <c r="G108" i="19"/>
  <c r="F109" i="19"/>
  <c r="G124" i="19"/>
  <c r="F125" i="19"/>
  <c r="G132" i="19"/>
  <c r="F133" i="19"/>
  <c r="G140" i="19"/>
  <c r="F141" i="19"/>
  <c r="G148" i="19"/>
  <c r="F149" i="19"/>
  <c r="G156" i="19"/>
  <c r="F157" i="19"/>
  <c r="G164" i="19"/>
  <c r="F165" i="19"/>
  <c r="G172" i="19"/>
  <c r="F173" i="19"/>
  <c r="H176" i="19"/>
  <c r="G177" i="19"/>
  <c r="H238" i="4"/>
  <c r="BO238" i="4" s="1"/>
  <c r="BO473" i="4"/>
  <c r="CX473" i="4" s="1"/>
  <c r="H664" i="4"/>
  <c r="H219" i="4"/>
  <c r="H218" i="4"/>
  <c r="H589" i="4"/>
  <c r="H217" i="4"/>
  <c r="H591" i="4"/>
  <c r="H590" i="4"/>
  <c r="G188" i="19"/>
  <c r="F189" i="19"/>
  <c r="F228" i="19"/>
  <c r="I473" i="4" s="1"/>
  <c r="H192" i="19"/>
  <c r="G193" i="19"/>
  <c r="H200" i="19"/>
  <c r="G201" i="19"/>
  <c r="G184" i="19"/>
  <c r="F185" i="19"/>
  <c r="L220" i="19"/>
  <c r="K221" i="19"/>
  <c r="F225" i="19"/>
  <c r="G224" i="19"/>
  <c r="F239" i="19"/>
  <c r="G238" i="19"/>
  <c r="G234" i="19"/>
  <c r="F235" i="19"/>
  <c r="G242" i="19"/>
  <c r="F243" i="19"/>
  <c r="BB307" i="19"/>
  <c r="BA308" i="19"/>
  <c r="H315" i="19"/>
  <c r="G316" i="19"/>
  <c r="G343" i="19"/>
  <c r="F344" i="19"/>
  <c r="G89" i="19"/>
  <c r="H88" i="19"/>
  <c r="F378" i="19"/>
  <c r="G377" i="19"/>
  <c r="E32" i="19"/>
  <c r="F31" i="19"/>
  <c r="E82" i="19"/>
  <c r="F56" i="19"/>
  <c r="G55" i="19"/>
  <c r="F64" i="19"/>
  <c r="G63" i="19"/>
  <c r="T96" i="19"/>
  <c r="S97" i="19"/>
  <c r="G104" i="19"/>
  <c r="F105" i="19"/>
  <c r="G112" i="19"/>
  <c r="F113" i="19"/>
  <c r="G120" i="19"/>
  <c r="F121" i="19"/>
  <c r="G144" i="19"/>
  <c r="F145" i="19"/>
  <c r="G160" i="19"/>
  <c r="F161" i="19"/>
  <c r="G168" i="19"/>
  <c r="F169" i="19"/>
  <c r="AU181" i="19"/>
  <c r="AV180" i="19"/>
  <c r="J319" i="19"/>
  <c r="I320" i="19"/>
  <c r="D371" i="19"/>
  <c r="G497" i="4" s="1"/>
  <c r="G242" i="4" s="1"/>
  <c r="W339" i="19"/>
  <c r="V340" i="19"/>
  <c r="BU20" i="4"/>
  <c r="Z139" i="4"/>
  <c r="AX44" i="4"/>
  <c r="AX139" i="4"/>
  <c r="BY20" i="4"/>
  <c r="AL139" i="4"/>
  <c r="G116" i="19"/>
  <c r="F117" i="19"/>
  <c r="F44" i="19"/>
  <c r="F82" i="19"/>
  <c r="I470" i="4" s="1"/>
  <c r="F60" i="19"/>
  <c r="G59" i="19"/>
  <c r="F68" i="19"/>
  <c r="G67" i="19"/>
  <c r="E229" i="19"/>
  <c r="H196" i="19"/>
  <c r="G197" i="19"/>
  <c r="H204" i="19"/>
  <c r="G205" i="19"/>
  <c r="H216" i="19"/>
  <c r="G217" i="19"/>
  <c r="H254" i="19"/>
  <c r="G255" i="19"/>
  <c r="G303" i="19"/>
  <c r="F304" i="19"/>
  <c r="F335" i="19"/>
  <c r="E336" i="19"/>
  <c r="F327" i="19"/>
  <c r="E328" i="19"/>
  <c r="F36" i="19"/>
  <c r="G35" i="19"/>
  <c r="G72" i="19"/>
  <c r="H71" i="19"/>
  <c r="D83" i="19"/>
  <c r="G491" i="4" s="1"/>
  <c r="G128" i="19"/>
  <c r="F129" i="19"/>
  <c r="G136" i="19"/>
  <c r="F137" i="19"/>
  <c r="G152" i="19"/>
  <c r="F153" i="19"/>
  <c r="H208" i="19"/>
  <c r="G209" i="19"/>
  <c r="H212" i="19"/>
  <c r="G213" i="19"/>
  <c r="G246" i="19"/>
  <c r="F247" i="19"/>
  <c r="H258" i="19"/>
  <c r="G259" i="19"/>
  <c r="G299" i="19"/>
  <c r="F300" i="19"/>
  <c r="F251" i="19"/>
  <c r="G250" i="19"/>
  <c r="H311" i="19"/>
  <c r="G312" i="19"/>
  <c r="F323" i="19"/>
  <c r="E324" i="19"/>
  <c r="F331" i="19"/>
  <c r="E332" i="19"/>
  <c r="T27" i="19"/>
  <c r="S28" i="19"/>
  <c r="E83" i="19"/>
  <c r="H491" i="4" s="1"/>
  <c r="H199" i="4" s="1"/>
  <c r="AA14" i="4"/>
  <c r="AL44" i="4"/>
  <c r="Z44" i="4"/>
  <c r="CC20" i="4"/>
  <c r="BJ44" i="4"/>
  <c r="CG20" i="4"/>
  <c r="AC11" i="4"/>
  <c r="AB19" i="4"/>
  <c r="AB18" i="4"/>
  <c r="BL10" i="4"/>
  <c r="BL133" i="4" s="1"/>
  <c r="BK17" i="4"/>
  <c r="BA11" i="4"/>
  <c r="AZ19" i="4"/>
  <c r="AZ18" i="4"/>
  <c r="AB10" i="4"/>
  <c r="AA17" i="4"/>
  <c r="AA20" i="4" s="1"/>
  <c r="AA139" i="4" s="1"/>
  <c r="AO11" i="4"/>
  <c r="AN19" i="4"/>
  <c r="AN18" i="4"/>
  <c r="AZ10" i="4"/>
  <c r="AY17" i="4"/>
  <c r="AY20" i="4" s="1"/>
  <c r="AN10" i="4"/>
  <c r="AM17" i="4"/>
  <c r="AM20" i="4" s="1"/>
  <c r="AM139" i="4" s="1"/>
  <c r="BL11" i="4"/>
  <c r="BL134" i="4" s="1"/>
  <c r="BK19" i="4"/>
  <c r="BK18" i="4"/>
  <c r="BK14" i="4"/>
  <c r="B8" i="14"/>
  <c r="C7" i="14"/>
  <c r="H3" i="14"/>
  <c r="G11" i="14"/>
  <c r="H5" i="14" s="1"/>
  <c r="E39" i="14"/>
  <c r="K23" i="18"/>
  <c r="K31" i="18"/>
  <c r="BC32" i="4"/>
  <c r="BC35" i="4" s="1"/>
  <c r="BC31" i="4"/>
  <c r="BC34" i="4" s="1"/>
  <c r="S32" i="4"/>
  <c r="S35" i="4" s="1"/>
  <c r="S31" i="4"/>
  <c r="AE32" i="4"/>
  <c r="AE35" i="4" s="1"/>
  <c r="AE31" i="4"/>
  <c r="AD117" i="4"/>
  <c r="AD169" i="4" s="1"/>
  <c r="AD146" i="4"/>
  <c r="AQ118" i="4"/>
  <c r="AQ170" i="4" s="1"/>
  <c r="AQ147" i="4"/>
  <c r="AP118" i="4"/>
  <c r="AP170" i="4" s="1"/>
  <c r="AP147" i="4"/>
  <c r="AE118" i="4"/>
  <c r="AE170" i="4" s="1"/>
  <c r="AE147" i="4"/>
  <c r="AE117" i="4"/>
  <c r="AE169" i="4" s="1"/>
  <c r="AE146" i="4"/>
  <c r="AQ32" i="4"/>
  <c r="AQ35" i="4" s="1"/>
  <c r="AQ31" i="4"/>
  <c r="S117" i="4"/>
  <c r="S169" i="4" s="1"/>
  <c r="S146" i="4"/>
  <c r="AD118" i="4"/>
  <c r="AD170" i="4" s="1"/>
  <c r="AD147" i="4"/>
  <c r="S118" i="4"/>
  <c r="S170" i="4" s="1"/>
  <c r="S147" i="4"/>
  <c r="BB118" i="4"/>
  <c r="BB170" i="4" s="1"/>
  <c r="BB147" i="4"/>
  <c r="BC118" i="4"/>
  <c r="BC170" i="4" s="1"/>
  <c r="BC147" i="4"/>
  <c r="AP117" i="4"/>
  <c r="AP169" i="4" s="1"/>
  <c r="AP146" i="4"/>
  <c r="AQ117" i="4"/>
  <c r="AQ169" i="4" s="1"/>
  <c r="AQ146" i="4"/>
  <c r="BB117" i="4"/>
  <c r="BB169" i="4" s="1"/>
  <c r="BB146" i="4"/>
  <c r="BC117" i="4"/>
  <c r="BC169" i="4" s="1"/>
  <c r="BC146" i="4"/>
  <c r="R118" i="4"/>
  <c r="R170" i="4" s="1"/>
  <c r="R147" i="4"/>
  <c r="R117" i="4"/>
  <c r="R169" i="4" s="1"/>
  <c r="R146" i="4"/>
  <c r="CJ423" i="4"/>
  <c r="P149" i="21"/>
  <c r="AQ80" i="4"/>
  <c r="AQ148" i="4" s="1"/>
  <c r="AQ119" i="4"/>
  <c r="AQ171" i="4" s="1"/>
  <c r="AE80" i="4"/>
  <c r="AE148" i="4" s="1"/>
  <c r="AE119" i="4"/>
  <c r="AE171" i="4" s="1"/>
  <c r="S80" i="4"/>
  <c r="S148" i="4" s="1"/>
  <c r="S119" i="4"/>
  <c r="S171" i="4" s="1"/>
  <c r="BC80" i="4"/>
  <c r="BC148" i="4" s="1"/>
  <c r="BC119" i="4"/>
  <c r="BC171" i="4" s="1"/>
  <c r="U84" i="4"/>
  <c r="U87" i="4" s="1"/>
  <c r="AF87" i="4"/>
  <c r="AF88" i="4" s="1"/>
  <c r="AF85" i="4"/>
  <c r="AR87" i="4"/>
  <c r="AR85" i="4"/>
  <c r="BW84" i="4"/>
  <c r="BD87" i="4"/>
  <c r="BD88" i="4" s="1"/>
  <c r="BD85" i="4"/>
  <c r="CE84" i="4"/>
  <c r="T87" i="4"/>
  <c r="T85" i="4"/>
  <c r="AR79" i="4"/>
  <c r="AR119" i="4" s="1"/>
  <c r="AR171" i="4" s="1"/>
  <c r="AR74" i="4"/>
  <c r="AR75" i="4" s="1"/>
  <c r="AR147" i="4" s="1"/>
  <c r="BD79" i="4"/>
  <c r="BD74" i="4"/>
  <c r="AF69" i="4"/>
  <c r="AF74" i="4"/>
  <c r="AF75" i="4" s="1"/>
  <c r="AF147" i="4" s="1"/>
  <c r="AF79" i="4"/>
  <c r="AF119" i="4" s="1"/>
  <c r="AF171" i="4" s="1"/>
  <c r="T79" i="4"/>
  <c r="T74" i="4"/>
  <c r="BD46" i="4"/>
  <c r="BD48" i="4" s="1"/>
  <c r="BD69" i="4"/>
  <c r="T30" i="4"/>
  <c r="T69" i="4"/>
  <c r="T70" i="4" s="1"/>
  <c r="T146" i="4" s="1"/>
  <c r="T15" i="4"/>
  <c r="T137" i="4" s="1"/>
  <c r="CA44" i="4"/>
  <c r="AR69" i="4"/>
  <c r="AR70" i="4" s="1"/>
  <c r="AR146" i="4" s="1"/>
  <c r="AP58" i="4"/>
  <c r="AP59" i="4"/>
  <c r="BB56" i="4"/>
  <c r="BB55" i="4"/>
  <c r="AD56" i="4"/>
  <c r="AD55" i="4"/>
  <c r="R56" i="4"/>
  <c r="R55" i="4"/>
  <c r="AP26" i="4"/>
  <c r="AP142" i="4" s="1"/>
  <c r="AF24" i="4"/>
  <c r="BW24" i="4" s="1"/>
  <c r="T24" i="4"/>
  <c r="BS24" i="4" s="1"/>
  <c r="T136" i="4"/>
  <c r="BS136" i="4" s="1"/>
  <c r="BS18" i="4"/>
  <c r="S34" i="4"/>
  <c r="AE34" i="4"/>
  <c r="AQ34" i="4"/>
  <c r="AD34" i="4"/>
  <c r="AP35" i="4"/>
  <c r="R34" i="4"/>
  <c r="BB35" i="4"/>
  <c r="AD35" i="4"/>
  <c r="AP34" i="4"/>
  <c r="R35" i="4"/>
  <c r="BB34" i="4"/>
  <c r="BS14" i="4"/>
  <c r="T52" i="4"/>
  <c r="T60" i="4" s="1"/>
  <c r="T22" i="4"/>
  <c r="T38" i="4"/>
  <c r="BS38" i="4" s="1"/>
  <c r="AQ140" i="4"/>
  <c r="BB26" i="4"/>
  <c r="BB142" i="4" s="1"/>
  <c r="S26" i="4"/>
  <c r="S142" i="4" s="1"/>
  <c r="AD26" i="4"/>
  <c r="AD142" i="4" s="1"/>
  <c r="CE14" i="4"/>
  <c r="AR38" i="4"/>
  <c r="CA38" i="4" s="1"/>
  <c r="AR24" i="4"/>
  <c r="CA24" i="4" s="1"/>
  <c r="F215" i="4"/>
  <c r="DA203" i="4"/>
  <c r="D85" i="21"/>
  <c r="AS84" i="4"/>
  <c r="CN281" i="4"/>
  <c r="N50" i="1" s="1"/>
  <c r="AR15" i="4"/>
  <c r="AR137" i="4" s="1"/>
  <c r="AR22" i="4"/>
  <c r="CM281" i="4"/>
  <c r="K50" i="1" s="1"/>
  <c r="Q149" i="21"/>
  <c r="CJ281" i="4"/>
  <c r="B50" i="1" s="1"/>
  <c r="CT558" i="4"/>
  <c r="CV558" i="4" s="1"/>
  <c r="AQ22" i="4"/>
  <c r="AQ26" i="4" s="1"/>
  <c r="AQ142" i="4" s="1"/>
  <c r="AR136" i="4"/>
  <c r="CA136" i="4" s="1"/>
  <c r="AR52" i="4"/>
  <c r="AR53" i="4" s="1"/>
  <c r="CK155" i="4"/>
  <c r="E26" i="1" s="1"/>
  <c r="F162" i="21"/>
  <c r="CN423" i="4"/>
  <c r="CM155" i="4"/>
  <c r="K26" i="1" s="1"/>
  <c r="CK423" i="4"/>
  <c r="CT551" i="4"/>
  <c r="CV551" i="4" s="1"/>
  <c r="CL281" i="4"/>
  <c r="H50" i="1" s="1"/>
  <c r="K277" i="4"/>
  <c r="BY576" i="4"/>
  <c r="CL423" i="4"/>
  <c r="CM423" i="4"/>
  <c r="R149" i="21"/>
  <c r="CL155" i="4"/>
  <c r="H26" i="1" s="1"/>
  <c r="CN155" i="4"/>
  <c r="N26" i="1" s="1"/>
  <c r="CT552" i="4"/>
  <c r="CV552" i="4" s="1"/>
  <c r="G598" i="4"/>
  <c r="CT547" i="4"/>
  <c r="CV547" i="4" s="1"/>
  <c r="CX246" i="4"/>
  <c r="CT561" i="4"/>
  <c r="CV561" i="4" s="1"/>
  <c r="DA234" i="4"/>
  <c r="CT546" i="4"/>
  <c r="CV546" i="4" s="1"/>
  <c r="F586" i="4"/>
  <c r="H162" i="21"/>
  <c r="BS576" i="4"/>
  <c r="DC576" i="4" s="1"/>
  <c r="CT550" i="4"/>
  <c r="CV550" i="4" s="1"/>
  <c r="CK281" i="4"/>
  <c r="E50" i="1" s="1"/>
  <c r="CT571" i="4"/>
  <c r="CV571" i="4" s="1"/>
  <c r="CT543" i="4"/>
  <c r="CV543" i="4" s="1"/>
  <c r="CT565" i="4"/>
  <c r="CV565" i="4" s="1"/>
  <c r="CM559" i="4"/>
  <c r="DI559" i="4" s="1"/>
  <c r="CA14" i="4"/>
  <c r="AR30" i="4"/>
  <c r="AR23" i="4"/>
  <c r="CT568" i="4"/>
  <c r="CV568" i="4" s="1"/>
  <c r="F214" i="4"/>
  <c r="I162" i="21"/>
  <c r="S140" i="4"/>
  <c r="CL572" i="4"/>
  <c r="DH572" i="4" s="1"/>
  <c r="CG576" i="4"/>
  <c r="CT379" i="4"/>
  <c r="CV379" i="4" s="1"/>
  <c r="BH277" i="4"/>
  <c r="BI420" i="4"/>
  <c r="CU714" i="4"/>
  <c r="T149" i="21"/>
  <c r="U149" i="21"/>
  <c r="CT714" i="4"/>
  <c r="CV714" i="4" s="1"/>
  <c r="DB714" i="4"/>
  <c r="S149" i="21"/>
  <c r="CD576" i="4"/>
  <c r="CB576" i="4"/>
  <c r="BY348" i="4"/>
  <c r="AM348" i="4"/>
  <c r="AN348" i="4" s="1"/>
  <c r="AO348" i="4" s="1"/>
  <c r="CR234" i="4"/>
  <c r="L149" i="21"/>
  <c r="G248" i="4"/>
  <c r="M149" i="21"/>
  <c r="N149" i="21"/>
  <c r="CM246" i="4"/>
  <c r="DI246" i="4" s="1"/>
  <c r="CL246" i="4"/>
  <c r="DH246" i="4" s="1"/>
  <c r="CN548" i="4"/>
  <c r="DJ548" i="4" s="1"/>
  <c r="BO576" i="4"/>
  <c r="CX576" i="4" s="1"/>
  <c r="AY420" i="4"/>
  <c r="BF277" i="4"/>
  <c r="BL277" i="4"/>
  <c r="AQ53" i="4"/>
  <c r="AQ60" i="4"/>
  <c r="CL559" i="4"/>
  <c r="DH559" i="4" s="1"/>
  <c r="CM548" i="4"/>
  <c r="DI548" i="4" s="1"/>
  <c r="BQ576" i="4"/>
  <c r="CZ576" i="4" s="1"/>
  <c r="BQ136" i="4"/>
  <c r="BJ277" i="4"/>
  <c r="H454" i="4"/>
  <c r="BO454" i="4" s="1"/>
  <c r="CX454" i="4" s="1"/>
  <c r="I356" i="4"/>
  <c r="H445" i="4"/>
  <c r="BO445" i="4" s="1"/>
  <c r="CX445" i="4" s="1"/>
  <c r="BO356" i="4"/>
  <c r="CX356" i="4" s="1"/>
  <c r="CX566" i="4"/>
  <c r="CJ566" i="4"/>
  <c r="CS566" i="4"/>
  <c r="DA216" i="4"/>
  <c r="E129" i="21"/>
  <c r="AA277" i="4"/>
  <c r="BV262" i="4"/>
  <c r="I178" i="21" s="1"/>
  <c r="AC420" i="4"/>
  <c r="BV216" i="4"/>
  <c r="AM277" i="4"/>
  <c r="BZ262" i="4"/>
  <c r="N178" i="21" s="1"/>
  <c r="AF420" i="4"/>
  <c r="BW216" i="4"/>
  <c r="BW576" i="4"/>
  <c r="AE420" i="4"/>
  <c r="AD277" i="4"/>
  <c r="BW203" i="4"/>
  <c r="CB262" i="4"/>
  <c r="P178" i="21" s="1"/>
  <c r="AT277" i="4"/>
  <c r="AW420" i="4"/>
  <c r="CC216" i="4"/>
  <c r="Q129" i="21" s="1"/>
  <c r="AQ420" i="4"/>
  <c r="CA216" i="4"/>
  <c r="BB277" i="4"/>
  <c r="BC420" i="4"/>
  <c r="CE262" i="4"/>
  <c r="BE420" i="4"/>
  <c r="BD277" i="4"/>
  <c r="CE203" i="4"/>
  <c r="H420" i="4"/>
  <c r="CR216" i="4"/>
  <c r="BO216" i="4"/>
  <c r="Y277" i="4"/>
  <c r="BU262" i="4"/>
  <c r="H178" i="21" s="1"/>
  <c r="DD572" i="4"/>
  <c r="CK572" i="4"/>
  <c r="DG572" i="4" s="1"/>
  <c r="DC559" i="4"/>
  <c r="CK559" i="4"/>
  <c r="DG559" i="4" s="1"/>
  <c r="BU576" i="4"/>
  <c r="DE576" i="4" s="1"/>
  <c r="Y420" i="4"/>
  <c r="X277" i="4"/>
  <c r="BU203" i="4"/>
  <c r="DC548" i="4"/>
  <c r="CK548" i="4"/>
  <c r="DG548" i="4" s="1"/>
  <c r="AK277" i="4"/>
  <c r="BY262" i="4"/>
  <c r="M178" i="21" s="1"/>
  <c r="AO420" i="4"/>
  <c r="BZ216" i="4"/>
  <c r="N129" i="21" s="1"/>
  <c r="CM572" i="4"/>
  <c r="DI572" i="4" s="1"/>
  <c r="CN566" i="4"/>
  <c r="DJ566" i="4" s="1"/>
  <c r="BG420" i="4"/>
  <c r="CF203" i="4"/>
  <c r="T115" i="21" s="1"/>
  <c r="BQ52" i="4"/>
  <c r="BQ30" i="4"/>
  <c r="AE60" i="4"/>
  <c r="AE53" i="4"/>
  <c r="AF23" i="4"/>
  <c r="AG84" i="4"/>
  <c r="AF30" i="4"/>
  <c r="AF52" i="4"/>
  <c r="BW52" i="4" s="1"/>
  <c r="AF38" i="4"/>
  <c r="BW38" i="4" s="1"/>
  <c r="AF15" i="4"/>
  <c r="AF137" i="4" s="1"/>
  <c r="AF136" i="4"/>
  <c r="BW136" i="4" s="1"/>
  <c r="L277" i="4"/>
  <c r="BQ262" i="4"/>
  <c r="D178" i="21" s="1"/>
  <c r="CZ246" i="4"/>
  <c r="D162" i="21"/>
  <c r="M277" i="4"/>
  <c r="G277" i="4"/>
  <c r="V277" i="4"/>
  <c r="BT262" i="4"/>
  <c r="G178" i="21" s="1"/>
  <c r="W420" i="4"/>
  <c r="BT216" i="4"/>
  <c r="AA420" i="4"/>
  <c r="Z277" i="4"/>
  <c r="U420" i="4"/>
  <c r="T277" i="4"/>
  <c r="BZ576" i="4"/>
  <c r="AN420" i="4"/>
  <c r="BZ203" i="4"/>
  <c r="N115" i="21" s="1"/>
  <c r="CL548" i="4"/>
  <c r="DH548" i="4" s="1"/>
  <c r="CM566" i="4"/>
  <c r="DI566" i="4" s="1"/>
  <c r="AP277" i="4"/>
  <c r="CA262" i="4"/>
  <c r="AZ420" i="4"/>
  <c r="AY277" i="4"/>
  <c r="CD216" i="4"/>
  <c r="R129" i="21" s="1"/>
  <c r="AX420" i="4"/>
  <c r="CC203" i="4"/>
  <c r="Q115" i="21" s="1"/>
  <c r="BJ420" i="4"/>
  <c r="CG203" i="4"/>
  <c r="U115" i="21" s="1"/>
  <c r="N420" i="4"/>
  <c r="BQ216" i="4"/>
  <c r="BP576" i="4"/>
  <c r="CY576" i="4" s="1"/>
  <c r="AC277" i="4"/>
  <c r="DC566" i="4"/>
  <c r="CK566" i="4"/>
  <c r="DG566" i="4" s="1"/>
  <c r="Z420" i="4"/>
  <c r="BU216" i="4"/>
  <c r="V420" i="4"/>
  <c r="BT203" i="4"/>
  <c r="AV277" i="4"/>
  <c r="CC277" i="4" s="1"/>
  <c r="Q193" i="21" s="1"/>
  <c r="CC262" i="4"/>
  <c r="Q178" i="21" s="1"/>
  <c r="BA420" i="4"/>
  <c r="CD203" i="4"/>
  <c r="R115" i="21" s="1"/>
  <c r="CF262" i="4"/>
  <c r="T178" i="21" s="1"/>
  <c r="BE277" i="4"/>
  <c r="CN572" i="4"/>
  <c r="DJ572" i="4" s="1"/>
  <c r="CR262" i="4"/>
  <c r="F277" i="4"/>
  <c r="BO262" i="4"/>
  <c r="AB277" i="4"/>
  <c r="CL566" i="4"/>
  <c r="DH566" i="4" s="1"/>
  <c r="BW262" i="4"/>
  <c r="AE277" i="4"/>
  <c r="AK420" i="4"/>
  <c r="AJ277" i="4"/>
  <c r="BY203" i="4"/>
  <c r="M115" i="21" s="1"/>
  <c r="AR420" i="4"/>
  <c r="CA203" i="4"/>
  <c r="BD420" i="4"/>
  <c r="CE216" i="4"/>
  <c r="CE576" i="4"/>
  <c r="J277" i="4"/>
  <c r="BP262" i="4"/>
  <c r="C178" i="21" s="1"/>
  <c r="I277" i="4"/>
  <c r="BP246" i="4"/>
  <c r="CX559" i="4"/>
  <c r="CJ559" i="4"/>
  <c r="CS559" i="4"/>
  <c r="M420" i="4"/>
  <c r="BQ203" i="4"/>
  <c r="CJ548" i="4"/>
  <c r="CX548" i="4"/>
  <c r="CS548" i="4"/>
  <c r="CU548" i="4" s="1"/>
  <c r="G420" i="4"/>
  <c r="CR203" i="4"/>
  <c r="BO203" i="4"/>
  <c r="W277" i="4"/>
  <c r="U277" i="4"/>
  <c r="BT246" i="4"/>
  <c r="T420" i="4"/>
  <c r="BS216" i="4"/>
  <c r="S420" i="4"/>
  <c r="R277" i="4"/>
  <c r="BS203" i="4"/>
  <c r="AN277" i="4"/>
  <c r="AI420" i="4"/>
  <c r="BX216" i="4"/>
  <c r="L129" i="21" s="1"/>
  <c r="CD262" i="4"/>
  <c r="R178" i="21" s="1"/>
  <c r="AZ277" i="4"/>
  <c r="AS420" i="4"/>
  <c r="CG262" i="4"/>
  <c r="U178" i="21" s="1"/>
  <c r="BI277" i="4"/>
  <c r="CN559" i="4"/>
  <c r="DJ559" i="4" s="1"/>
  <c r="BM420" i="4"/>
  <c r="CH203" i="4"/>
  <c r="V115" i="21" s="1"/>
  <c r="S60" i="4"/>
  <c r="S53" i="4"/>
  <c r="BQ18" i="4"/>
  <c r="AE22" i="4"/>
  <c r="AE140" i="4"/>
  <c r="AE23" i="4"/>
  <c r="K420" i="4"/>
  <c r="BP216" i="4"/>
  <c r="O420" i="4"/>
  <c r="N277" i="4"/>
  <c r="I420" i="4"/>
  <c r="H277" i="4"/>
  <c r="AI277" i="4"/>
  <c r="AL420" i="4"/>
  <c r="BY216" i="4"/>
  <c r="M129" i="21" s="1"/>
  <c r="BX576" i="4"/>
  <c r="AH420" i="4"/>
  <c r="BX203" i="4"/>
  <c r="L115" i="21" s="1"/>
  <c r="CA576" i="4"/>
  <c r="AT420" i="4"/>
  <c r="AS277" i="4"/>
  <c r="CB216" i="4"/>
  <c r="P129" i="21" s="1"/>
  <c r="CH576" i="4"/>
  <c r="BK277" i="4"/>
  <c r="CH262" i="4"/>
  <c r="V178" i="21" s="1"/>
  <c r="BC277" i="4"/>
  <c r="BL420" i="4"/>
  <c r="CH246" i="4"/>
  <c r="V162" i="21" s="1"/>
  <c r="J420" i="4"/>
  <c r="BP203" i="4"/>
  <c r="S277" i="4"/>
  <c r="BS262" i="4"/>
  <c r="BV576" i="4"/>
  <c r="DF576" i="4" s="1"/>
  <c r="AB420" i="4"/>
  <c r="BV203" i="4"/>
  <c r="BT576" i="4"/>
  <c r="AO277" i="4"/>
  <c r="BX262" i="4"/>
  <c r="L178" i="21" s="1"/>
  <c r="AG277" i="4"/>
  <c r="BX277" i="4" s="1"/>
  <c r="L193" i="21" s="1"/>
  <c r="AM420" i="4"/>
  <c r="AL277" i="4"/>
  <c r="AG420" i="4"/>
  <c r="AF277" i="4"/>
  <c r="CC576" i="4"/>
  <c r="AQ277" i="4"/>
  <c r="BB420" i="4"/>
  <c r="BA277" i="4"/>
  <c r="AV420" i="4"/>
  <c r="AU277" i="4"/>
  <c r="AU420" i="4"/>
  <c r="CB203" i="4"/>
  <c r="P115" i="21" s="1"/>
  <c r="CF576" i="4"/>
  <c r="BH420" i="4"/>
  <c r="BF420" i="4"/>
  <c r="CF246" i="4"/>
  <c r="DA348" i="4"/>
  <c r="CJ348" i="4"/>
  <c r="BR576" i="4"/>
  <c r="CR576" i="4"/>
  <c r="DA572" i="4"/>
  <c r="CJ572" i="4"/>
  <c r="CS572" i="4"/>
  <c r="CU572" i="4" s="1"/>
  <c r="BQ22" i="4"/>
  <c r="BC22" i="4"/>
  <c r="BC140" i="4"/>
  <c r="O684" i="4"/>
  <c r="P684" i="4" s="1"/>
  <c r="Q684" i="4" s="1"/>
  <c r="BQ684" i="4"/>
  <c r="CZ684" i="4" s="1"/>
  <c r="Q420" i="4"/>
  <c r="P277" i="4"/>
  <c r="R420" i="4"/>
  <c r="Q277" i="4"/>
  <c r="U348" i="4"/>
  <c r="V348" i="4" s="1"/>
  <c r="BS348" i="4"/>
  <c r="DC348" i="4" s="1"/>
  <c r="BR246" i="4"/>
  <c r="P420" i="4"/>
  <c r="O277" i="4"/>
  <c r="CR246" i="4"/>
  <c r="BC53" i="4"/>
  <c r="BC60" i="4"/>
  <c r="BE84" i="4"/>
  <c r="BD23" i="4"/>
  <c r="BD30" i="4"/>
  <c r="BD52" i="4"/>
  <c r="BD38" i="4"/>
  <c r="BD136" i="4"/>
  <c r="CE136" i="4" s="1"/>
  <c r="BD15" i="4"/>
  <c r="BD137" i="4" s="1"/>
  <c r="BC23" i="4"/>
  <c r="CE18" i="4"/>
  <c r="DB394" i="4"/>
  <c r="B184" i="1"/>
  <c r="BB140" i="4"/>
  <c r="G368" i="19"/>
  <c r="H367" i="19"/>
  <c r="G363" i="19"/>
  <c r="F364" i="19"/>
  <c r="E371" i="19"/>
  <c r="H497" i="4" s="1"/>
  <c r="H242" i="4" s="1"/>
  <c r="G249" i="4"/>
  <c r="G359" i="19"/>
  <c r="F360" i="19"/>
  <c r="G355" i="19"/>
  <c r="F356" i="19"/>
  <c r="G351" i="19"/>
  <c r="F352" i="19"/>
  <c r="H595" i="4"/>
  <c r="H596" i="4"/>
  <c r="H597" i="4"/>
  <c r="H254" i="4"/>
  <c r="H665" i="4"/>
  <c r="BO477" i="4"/>
  <c r="CX477" i="4" s="1"/>
  <c r="F348" i="19"/>
  <c r="G347" i="19"/>
  <c r="F370" i="19"/>
  <c r="I477" i="4" s="1"/>
  <c r="G290" i="19"/>
  <c r="F291" i="19"/>
  <c r="G287" i="19"/>
  <c r="H286" i="19"/>
  <c r="G283" i="19"/>
  <c r="H282" i="19"/>
  <c r="G278" i="19"/>
  <c r="F279" i="19"/>
  <c r="G274" i="19"/>
  <c r="F275" i="19"/>
  <c r="G270" i="19"/>
  <c r="F271" i="19"/>
  <c r="G266" i="19"/>
  <c r="F267" i="19"/>
  <c r="G263" i="4"/>
  <c r="G264" i="4"/>
  <c r="G265" i="4"/>
  <c r="H601" i="4"/>
  <c r="BO601" i="4" s="1"/>
  <c r="H602" i="4"/>
  <c r="H603" i="4"/>
  <c r="H268" i="4"/>
  <c r="BO481" i="4"/>
  <c r="CX481" i="4" s="1"/>
  <c r="H666" i="4"/>
  <c r="F263" i="19"/>
  <c r="G262" i="19"/>
  <c r="F293" i="19"/>
  <c r="G604" i="4"/>
  <c r="G500" i="4"/>
  <c r="D16" i="19"/>
  <c r="G502" i="4" s="1"/>
  <c r="G344" i="4" s="1"/>
  <c r="G52" i="19"/>
  <c r="H51" i="19"/>
  <c r="G48" i="19"/>
  <c r="H47" i="19"/>
  <c r="F204" i="4"/>
  <c r="F206" i="4"/>
  <c r="F283" i="4"/>
  <c r="F205" i="4"/>
  <c r="G40" i="19"/>
  <c r="F273" i="4"/>
  <c r="F201" i="4"/>
  <c r="F344" i="4"/>
  <c r="G485" i="4"/>
  <c r="G656" i="4"/>
  <c r="G659" i="4"/>
  <c r="G654" i="4"/>
  <c r="G474" i="4"/>
  <c r="G478" i="4"/>
  <c r="G482" i="4"/>
  <c r="G655" i="4"/>
  <c r="G653" i="4"/>
  <c r="G583" i="4"/>
  <c r="G585" i="4"/>
  <c r="G584" i="4"/>
  <c r="G209" i="4"/>
  <c r="G663" i="4"/>
  <c r="G471" i="4"/>
  <c r="I209" i="4"/>
  <c r="I663" i="4"/>
  <c r="I23" i="19" l="1"/>
  <c r="H24" i="19"/>
  <c r="AN14" i="4"/>
  <c r="AN133" i="4"/>
  <c r="AZ14" i="4"/>
  <c r="AZ133" i="4"/>
  <c r="CD11" i="4"/>
  <c r="CM11" i="4" s="1"/>
  <c r="BA134" i="4"/>
  <c r="CD134" i="4" s="1"/>
  <c r="CM134" i="4" s="1"/>
  <c r="H312" i="19"/>
  <c r="I311" i="19"/>
  <c r="H299" i="19"/>
  <c r="G300" i="19"/>
  <c r="I258" i="19"/>
  <c r="H259" i="19"/>
  <c r="H246" i="19"/>
  <c r="G247" i="19"/>
  <c r="I212" i="19"/>
  <c r="H213" i="19"/>
  <c r="I208" i="19"/>
  <c r="H209" i="19"/>
  <c r="H303" i="19"/>
  <c r="G304" i="19"/>
  <c r="I254" i="19"/>
  <c r="H255" i="19"/>
  <c r="H217" i="19"/>
  <c r="I216" i="19"/>
  <c r="H205" i="19"/>
  <c r="I204" i="19"/>
  <c r="H197" i="19"/>
  <c r="I196" i="19"/>
  <c r="G68" i="19"/>
  <c r="H67" i="19"/>
  <c r="G60" i="19"/>
  <c r="H59" i="19"/>
  <c r="K319" i="19"/>
  <c r="J320" i="19"/>
  <c r="H168" i="19"/>
  <c r="G169" i="19"/>
  <c r="H160" i="19"/>
  <c r="G161" i="19"/>
  <c r="H144" i="19"/>
  <c r="G145" i="19"/>
  <c r="H120" i="19"/>
  <c r="G121" i="19"/>
  <c r="H112" i="19"/>
  <c r="G113" i="19"/>
  <c r="H104" i="19"/>
  <c r="G105" i="19"/>
  <c r="U96" i="19"/>
  <c r="T97" i="19"/>
  <c r="F32" i="19"/>
  <c r="F83" i="19" s="1"/>
  <c r="I491" i="4" s="1"/>
  <c r="I199" i="4" s="1"/>
  <c r="G31" i="19"/>
  <c r="G378" i="19"/>
  <c r="H377" i="19"/>
  <c r="I88" i="19"/>
  <c r="H89" i="19"/>
  <c r="H242" i="19"/>
  <c r="G243" i="19"/>
  <c r="H234" i="19"/>
  <c r="G235" i="19"/>
  <c r="M220" i="19"/>
  <c r="L221" i="19"/>
  <c r="H184" i="19"/>
  <c r="G185" i="19"/>
  <c r="I200" i="19"/>
  <c r="H201" i="19"/>
  <c r="I192" i="19"/>
  <c r="H193" i="19"/>
  <c r="F229" i="19"/>
  <c r="I494" i="4" s="1"/>
  <c r="BO590" i="4"/>
  <c r="BO217" i="4"/>
  <c r="BO218" i="4"/>
  <c r="BO664" i="4"/>
  <c r="CX664" i="4" s="1"/>
  <c r="H671" i="4"/>
  <c r="B153" i="21"/>
  <c r="CX238" i="4"/>
  <c r="I79" i="19"/>
  <c r="H80" i="19"/>
  <c r="I75" i="19"/>
  <c r="H76" i="19"/>
  <c r="AY44" i="4"/>
  <c r="AY139" i="4"/>
  <c r="BZ11" i="4"/>
  <c r="CL11" i="4" s="1"/>
  <c r="AO134" i="4"/>
  <c r="BZ134" i="4" s="1"/>
  <c r="CL134" i="4" s="1"/>
  <c r="AB14" i="4"/>
  <c r="AB133" i="4"/>
  <c r="BV11" i="4"/>
  <c r="CK11" i="4" s="1"/>
  <c r="AC134" i="4"/>
  <c r="BV134" i="4" s="1"/>
  <c r="CK134" i="4" s="1"/>
  <c r="U27" i="19"/>
  <c r="T28" i="19"/>
  <c r="G331" i="19"/>
  <c r="F332" i="19"/>
  <c r="F324" i="19"/>
  <c r="G323" i="19"/>
  <c r="H250" i="19"/>
  <c r="G251" i="19"/>
  <c r="G153" i="19"/>
  <c r="H152" i="19"/>
  <c r="G137" i="19"/>
  <c r="H136" i="19"/>
  <c r="G129" i="19"/>
  <c r="H128" i="19"/>
  <c r="G199" i="4"/>
  <c r="BO491" i="4"/>
  <c r="CX491" i="4" s="1"/>
  <c r="I71" i="19"/>
  <c r="H72" i="19"/>
  <c r="H35" i="19"/>
  <c r="G36" i="19"/>
  <c r="G327" i="19"/>
  <c r="F328" i="19"/>
  <c r="F336" i="19"/>
  <c r="G335" i="19"/>
  <c r="H494" i="4"/>
  <c r="G44" i="19"/>
  <c r="H43" i="19"/>
  <c r="G117" i="19"/>
  <c r="H116" i="19"/>
  <c r="X339" i="19"/>
  <c r="W340" i="19"/>
  <c r="G244" i="4"/>
  <c r="AW180" i="19"/>
  <c r="AV181" i="19"/>
  <c r="G64" i="19"/>
  <c r="H63" i="19"/>
  <c r="G56" i="19"/>
  <c r="H55" i="19"/>
  <c r="E15" i="19"/>
  <c r="H484" i="4" s="1"/>
  <c r="H470" i="4"/>
  <c r="H343" i="19"/>
  <c r="G344" i="19"/>
  <c r="I315" i="19"/>
  <c r="H316" i="19"/>
  <c r="BB308" i="19"/>
  <c r="BC307" i="19"/>
  <c r="H238" i="19"/>
  <c r="G239" i="19"/>
  <c r="H224" i="19"/>
  <c r="G225" i="19"/>
  <c r="I664" i="4"/>
  <c r="I671" i="4" s="1"/>
  <c r="I218" i="4"/>
  <c r="I219" i="4"/>
  <c r="I217" i="4"/>
  <c r="I591" i="4"/>
  <c r="I590" i="4"/>
  <c r="I238" i="4"/>
  <c r="I589" i="4"/>
  <c r="H188" i="19"/>
  <c r="G189" i="19"/>
  <c r="G228" i="19"/>
  <c r="J473" i="4" s="1"/>
  <c r="BO591" i="4"/>
  <c r="BO589" i="4"/>
  <c r="H592" i="4"/>
  <c r="BO219" i="4"/>
  <c r="I176" i="19"/>
  <c r="H177" i="19"/>
  <c r="H172" i="19"/>
  <c r="G173" i="19"/>
  <c r="H164" i="19"/>
  <c r="G165" i="19"/>
  <c r="H156" i="19"/>
  <c r="G157" i="19"/>
  <c r="H148" i="19"/>
  <c r="G149" i="19"/>
  <c r="H140" i="19"/>
  <c r="G141" i="19"/>
  <c r="H132" i="19"/>
  <c r="G133" i="19"/>
  <c r="H124" i="19"/>
  <c r="G125" i="19"/>
  <c r="H108" i="19"/>
  <c r="G109" i="19"/>
  <c r="H100" i="19"/>
  <c r="G101" i="19"/>
  <c r="I92" i="19"/>
  <c r="H93" i="19"/>
  <c r="BK20" i="4"/>
  <c r="BK139" i="4" s="1"/>
  <c r="AM44" i="4"/>
  <c r="AA44" i="4"/>
  <c r="BM11" i="4"/>
  <c r="BM134" i="4" s="1"/>
  <c r="CH134" i="4" s="1"/>
  <c r="CN134" i="4" s="1"/>
  <c r="BL19" i="4"/>
  <c r="BL18" i="4"/>
  <c r="BL14" i="4"/>
  <c r="AO10" i="4"/>
  <c r="AN17" i="4"/>
  <c r="AN20" i="4" s="1"/>
  <c r="BA10" i="4"/>
  <c r="AZ17" i="4"/>
  <c r="AZ20" i="4" s="1"/>
  <c r="AO19" i="4"/>
  <c r="AO18" i="4"/>
  <c r="AC10" i="4"/>
  <c r="AB17" i="4"/>
  <c r="AB20" i="4" s="1"/>
  <c r="AB139" i="4" s="1"/>
  <c r="BA19" i="4"/>
  <c r="BA18" i="4"/>
  <c r="BM10" i="4"/>
  <c r="BL17" i="4"/>
  <c r="AC19" i="4"/>
  <c r="AC18" i="4"/>
  <c r="E51" i="14"/>
  <c r="G19" i="14" s="1"/>
  <c r="H7" i="14" s="1"/>
  <c r="G15" i="14"/>
  <c r="F1" i="4" a="1"/>
  <c r="D1" i="18"/>
  <c r="C23" i="18" s="1"/>
  <c r="H7" i="1"/>
  <c r="B1" i="18"/>
  <c r="B7" i="1"/>
  <c r="B9" i="14"/>
  <c r="C8" i="14"/>
  <c r="BW171" i="4"/>
  <c r="CA171" i="4"/>
  <c r="BD31" i="4"/>
  <c r="BD32" i="4"/>
  <c r="BD35" i="4" s="1"/>
  <c r="CE35" i="4" s="1"/>
  <c r="T31" i="4"/>
  <c r="T34" i="4" s="1"/>
  <c r="BS34" i="4" s="1"/>
  <c r="T32" i="4"/>
  <c r="T35" i="4" s="1"/>
  <c r="BD144" i="4"/>
  <c r="CE144" i="4" s="1"/>
  <c r="BW88" i="4"/>
  <c r="AF150" i="4"/>
  <c r="BW150" i="4" s="1"/>
  <c r="BS146" i="4"/>
  <c r="BW147" i="4"/>
  <c r="AF31" i="4"/>
  <c r="AF32" i="4"/>
  <c r="AF35" i="4" s="1"/>
  <c r="BW35" i="4" s="1"/>
  <c r="AR31" i="4"/>
  <c r="AR32" i="4"/>
  <c r="AR35" i="4" s="1"/>
  <c r="CA35" i="4" s="1"/>
  <c r="CE88" i="4"/>
  <c r="BD150" i="4"/>
  <c r="CE150" i="4" s="1"/>
  <c r="CA147" i="4"/>
  <c r="CA146" i="4"/>
  <c r="U23" i="4"/>
  <c r="BY420" i="4"/>
  <c r="M82" i="21" s="1"/>
  <c r="BS17" i="4"/>
  <c r="U136" i="4"/>
  <c r="T23" i="4"/>
  <c r="BS23" i="4" s="1"/>
  <c r="CA119" i="4"/>
  <c r="BS70" i="4"/>
  <c r="T117" i="4"/>
  <c r="T80" i="4"/>
  <c r="T119" i="4"/>
  <c r="BW75" i="4"/>
  <c r="AF118" i="4"/>
  <c r="CA75" i="4"/>
  <c r="AR118" i="4"/>
  <c r="CA70" i="4"/>
  <c r="AR117" i="4"/>
  <c r="BD80" i="4"/>
  <c r="BD119" i="4"/>
  <c r="BW119" i="4"/>
  <c r="V84" i="4"/>
  <c r="V87" i="4" s="1"/>
  <c r="V88" i="4" s="1"/>
  <c r="V150" i="4" s="1"/>
  <c r="U38" i="4"/>
  <c r="U46" i="4"/>
  <c r="U48" i="4" s="1"/>
  <c r="U144" i="4" s="1"/>
  <c r="U79" i="4"/>
  <c r="U85" i="4"/>
  <c r="U86" i="4" s="1"/>
  <c r="U149" i="4" s="1"/>
  <c r="U15" i="4"/>
  <c r="U137" i="4" s="1"/>
  <c r="U30" i="4"/>
  <c r="U22" i="4"/>
  <c r="U52" i="4"/>
  <c r="U60" i="4" s="1"/>
  <c r="U24" i="4"/>
  <c r="CA74" i="4"/>
  <c r="U74" i="4"/>
  <c r="U75" i="4" s="1"/>
  <c r="U69" i="4"/>
  <c r="U70" i="4" s="1"/>
  <c r="T53" i="4"/>
  <c r="T55" i="4" s="1"/>
  <c r="T58" i="4" s="1"/>
  <c r="BW19" i="4"/>
  <c r="CE79" i="4"/>
  <c r="T86" i="4"/>
  <c r="BS85" i="4"/>
  <c r="CE87" i="4"/>
  <c r="AR88" i="4"/>
  <c r="AR150" i="4" s="1"/>
  <c r="CA150" i="4" s="1"/>
  <c r="CA87" i="4"/>
  <c r="BE87" i="4"/>
  <c r="BE85" i="4"/>
  <c r="BS52" i="4"/>
  <c r="AG87" i="4"/>
  <c r="AG85" i="4"/>
  <c r="CA17" i="4"/>
  <c r="AS87" i="4"/>
  <c r="AS85" i="4"/>
  <c r="AR46" i="4"/>
  <c r="CA46" i="4" s="1"/>
  <c r="BS79" i="4"/>
  <c r="BW74" i="4"/>
  <c r="T88" i="4"/>
  <c r="T150" i="4" s="1"/>
  <c r="BS150" i="4" s="1"/>
  <c r="BS87" i="4"/>
  <c r="BD86" i="4"/>
  <c r="CE85" i="4"/>
  <c r="BW87" i="4"/>
  <c r="AR86" i="4"/>
  <c r="CA85" i="4"/>
  <c r="AF86" i="4"/>
  <c r="AF149" i="4" s="1"/>
  <c r="BW149" i="4" s="1"/>
  <c r="BW85" i="4"/>
  <c r="U88" i="4"/>
  <c r="U150" i="4" s="1"/>
  <c r="BS69" i="4"/>
  <c r="AG69" i="4"/>
  <c r="AG79" i="4"/>
  <c r="AG119" i="4" s="1"/>
  <c r="AG171" i="4" s="1"/>
  <c r="AG74" i="4"/>
  <c r="AS79" i="4"/>
  <c r="AS119" i="4" s="1"/>
  <c r="AS171" i="4" s="1"/>
  <c r="AS74" i="4"/>
  <c r="BD75" i="4"/>
  <c r="BD147" i="4" s="1"/>
  <c r="CE147" i="4" s="1"/>
  <c r="CE74" i="4"/>
  <c r="AR80" i="4"/>
  <c r="CA79" i="4"/>
  <c r="BE69" i="4"/>
  <c r="BE79" i="4"/>
  <c r="BE119" i="4" s="1"/>
  <c r="BE171" i="4" s="1"/>
  <c r="BE74" i="4"/>
  <c r="AD36" i="4"/>
  <c r="AD40" i="4" s="1"/>
  <c r="AD143" i="4" s="1"/>
  <c r="BD70" i="4"/>
  <c r="BD146" i="4" s="1"/>
  <c r="CE146" i="4" s="1"/>
  <c r="CE69" i="4"/>
  <c r="T75" i="4"/>
  <c r="T147" i="4" s="1"/>
  <c r="BS147" i="4" s="1"/>
  <c r="BS74" i="4"/>
  <c r="AF80" i="4"/>
  <c r="BW79" i="4"/>
  <c r="AF70" i="4"/>
  <c r="AF146" i="4" s="1"/>
  <c r="BW146" i="4" s="1"/>
  <c r="BW69" i="4"/>
  <c r="CA69" i="4"/>
  <c r="CE46" i="4"/>
  <c r="BS30" i="4"/>
  <c r="CE44" i="4"/>
  <c r="CE48" i="4"/>
  <c r="AS46" i="4"/>
  <c r="AS48" i="4" s="1"/>
  <c r="AS144" i="4" s="1"/>
  <c r="AS69" i="4"/>
  <c r="R59" i="4"/>
  <c r="AD59" i="4"/>
  <c r="BB59" i="4"/>
  <c r="AP61" i="4"/>
  <c r="AP65" i="4" s="1"/>
  <c r="AP145" i="4" s="1"/>
  <c r="R58" i="4"/>
  <c r="AD58" i="4"/>
  <c r="AD61" i="4" s="1"/>
  <c r="AD65" i="4" s="1"/>
  <c r="BB58" i="4"/>
  <c r="BB61" i="4" s="1"/>
  <c r="BB65" i="4" s="1"/>
  <c r="BB145" i="4" s="1"/>
  <c r="BC56" i="4"/>
  <c r="BC59" i="4" s="1"/>
  <c r="BC55" i="4"/>
  <c r="BC58" i="4" s="1"/>
  <c r="S56" i="4"/>
  <c r="S59" i="4" s="1"/>
  <c r="S55" i="4"/>
  <c r="S58" i="4" s="1"/>
  <c r="AE56" i="4"/>
  <c r="AE59" i="4" s="1"/>
  <c r="AE55" i="4"/>
  <c r="AE58" i="4" s="1"/>
  <c r="AR55" i="4"/>
  <c r="AR58" i="4" s="1"/>
  <c r="AR56" i="4"/>
  <c r="AR59" i="4" s="1"/>
  <c r="AQ56" i="4"/>
  <c r="AQ55" i="4"/>
  <c r="CA19" i="4"/>
  <c r="BS19" i="4"/>
  <c r="T140" i="4"/>
  <c r="BS44" i="4"/>
  <c r="T46" i="4"/>
  <c r="BW44" i="4"/>
  <c r="AF46" i="4"/>
  <c r="BE24" i="4"/>
  <c r="BE46" i="4"/>
  <c r="AG24" i="4"/>
  <c r="AG46" i="4"/>
  <c r="AQ36" i="4"/>
  <c r="AQ40" i="4" s="1"/>
  <c r="AQ143" i="4" s="1"/>
  <c r="AE36" i="4"/>
  <c r="AE40" i="4" s="1"/>
  <c r="AE143" i="4" s="1"/>
  <c r="S36" i="4"/>
  <c r="S40" i="4" s="1"/>
  <c r="S143" i="4" s="1"/>
  <c r="BC36" i="4"/>
  <c r="BC40" i="4" s="1"/>
  <c r="BC143" i="4" s="1"/>
  <c r="BB36" i="4"/>
  <c r="BB40" i="4" s="1"/>
  <c r="BB143" i="4" s="1"/>
  <c r="AP36" i="4"/>
  <c r="AP40" i="4" s="1"/>
  <c r="AP143" i="4" s="1"/>
  <c r="AR26" i="4"/>
  <c r="AR142" i="4" s="1"/>
  <c r="R36" i="4"/>
  <c r="R40" i="4" s="1"/>
  <c r="R143" i="4" s="1"/>
  <c r="CA30" i="4"/>
  <c r="BC26" i="4"/>
  <c r="BC142" i="4" s="1"/>
  <c r="BS22" i="4"/>
  <c r="AE26" i="4"/>
  <c r="AE142" i="4" s="1"/>
  <c r="AT84" i="4"/>
  <c r="BD24" i="4"/>
  <c r="CE24" i="4" s="1"/>
  <c r="CE19" i="4"/>
  <c r="AS136" i="4"/>
  <c r="BS420" i="4"/>
  <c r="DC420" i="4" s="1"/>
  <c r="AS30" i="4"/>
  <c r="AR60" i="4"/>
  <c r="CA60" i="4" s="1"/>
  <c r="AS38" i="4"/>
  <c r="AS23" i="4"/>
  <c r="CA52" i="4"/>
  <c r="AS15" i="4"/>
  <c r="AS137" i="4" s="1"/>
  <c r="AS52" i="4"/>
  <c r="AS53" i="4" s="1"/>
  <c r="AS22" i="4"/>
  <c r="CA22" i="4"/>
  <c r="AR140" i="4"/>
  <c r="BP277" i="4"/>
  <c r="C193" i="21" s="1"/>
  <c r="CA18" i="4"/>
  <c r="BQ420" i="4"/>
  <c r="D82" i="21" s="1"/>
  <c r="E149" i="21"/>
  <c r="CH277" i="4"/>
  <c r="V193" i="21" s="1"/>
  <c r="BW18" i="4"/>
  <c r="BO420" i="4"/>
  <c r="CX420" i="4" s="1"/>
  <c r="CF277" i="4"/>
  <c r="T193" i="21" s="1"/>
  <c r="BV277" i="4"/>
  <c r="I193" i="21" s="1"/>
  <c r="CG420" i="4"/>
  <c r="U82" i="21" s="1"/>
  <c r="DJ234" i="4"/>
  <c r="V149" i="21"/>
  <c r="DC234" i="4"/>
  <c r="F149" i="21"/>
  <c r="DG234" i="4"/>
  <c r="O149" i="21"/>
  <c r="DI234" i="4"/>
  <c r="DD234" i="4"/>
  <c r="G149" i="21"/>
  <c r="CX234" i="4"/>
  <c r="B149" i="21"/>
  <c r="CS234" i="4"/>
  <c r="CU234" i="4" s="1"/>
  <c r="DE234" i="4"/>
  <c r="H149" i="21"/>
  <c r="BZ348" i="4"/>
  <c r="CL348" i="4" s="1"/>
  <c r="AP348" i="4"/>
  <c r="AQ348" i="4" s="1"/>
  <c r="AR348" i="4" s="1"/>
  <c r="DF234" i="4"/>
  <c r="I149" i="21"/>
  <c r="K149" i="21"/>
  <c r="DH234" i="4"/>
  <c r="CZ234" i="4"/>
  <c r="D149" i="21"/>
  <c r="CY234" i="4"/>
  <c r="C149" i="21"/>
  <c r="BQ139" i="4"/>
  <c r="BQ140" i="4" s="1"/>
  <c r="CH420" i="4"/>
  <c r="V82" i="21" s="1"/>
  <c r="CA420" i="4"/>
  <c r="O82" i="21" s="1"/>
  <c r="BZ420" i="4"/>
  <c r="N82" i="21" s="1"/>
  <c r="CG277" i="4"/>
  <c r="U193" i="21" s="1"/>
  <c r="CN576" i="4"/>
  <c r="DJ576" i="4" s="1"/>
  <c r="CC420" i="4"/>
  <c r="Q82" i="21" s="1"/>
  <c r="CE420" i="4"/>
  <c r="S82" i="21" s="1"/>
  <c r="BX420" i="4"/>
  <c r="L82" i="21" s="1"/>
  <c r="BW30" i="4"/>
  <c r="BW420" i="4"/>
  <c r="K82" i="21" s="1"/>
  <c r="CD420" i="4"/>
  <c r="R82" i="21" s="1"/>
  <c r="BU420" i="4"/>
  <c r="H82" i="21" s="1"/>
  <c r="I445" i="4"/>
  <c r="J356" i="4"/>
  <c r="I454" i="4"/>
  <c r="CA53" i="4"/>
  <c r="DD576" i="4"/>
  <c r="CK576" i="4"/>
  <c r="DG576" i="4" s="1"/>
  <c r="F178" i="21"/>
  <c r="CK262" i="4"/>
  <c r="C115" i="21"/>
  <c r="CY203" i="4"/>
  <c r="CY216" i="4"/>
  <c r="C129" i="21"/>
  <c r="BQ23" i="4"/>
  <c r="CD277" i="4"/>
  <c r="R193" i="21" s="1"/>
  <c r="BS277" i="4"/>
  <c r="CK216" i="4"/>
  <c r="DG216" i="4" s="1"/>
  <c r="F129" i="21"/>
  <c r="DC216" i="4"/>
  <c r="CK246" i="4"/>
  <c r="DG246" i="4" s="1"/>
  <c r="G162" i="21"/>
  <c r="DD246" i="4"/>
  <c r="DB548" i="4"/>
  <c r="CT548" i="4"/>
  <c r="CV548" i="4" s="1"/>
  <c r="CT559" i="4"/>
  <c r="CV559" i="4" s="1"/>
  <c r="DB559" i="4"/>
  <c r="C162" i="21"/>
  <c r="CY246" i="4"/>
  <c r="O115" i="21"/>
  <c r="CM203" i="4"/>
  <c r="DI203" i="4" s="1"/>
  <c r="K178" i="21"/>
  <c r="CL262" i="4"/>
  <c r="BO277" i="4"/>
  <c r="B193" i="21" s="1"/>
  <c r="CA23" i="4"/>
  <c r="CM262" i="4"/>
  <c r="O178" i="21"/>
  <c r="BT420" i="4"/>
  <c r="BV420" i="4"/>
  <c r="BT277" i="4"/>
  <c r="G193" i="21" s="1"/>
  <c r="BQ277" i="4"/>
  <c r="D193" i="21" s="1"/>
  <c r="AF22" i="4"/>
  <c r="AF26" i="4" s="1"/>
  <c r="AF142" i="4" s="1"/>
  <c r="BW17" i="4"/>
  <c r="AH84" i="4"/>
  <c r="AG30" i="4"/>
  <c r="AG38" i="4"/>
  <c r="AG52" i="4"/>
  <c r="AG136" i="4"/>
  <c r="AG15" i="4"/>
  <c r="AG137" i="4" s="1"/>
  <c r="BR14" i="4"/>
  <c r="BQ58" i="4"/>
  <c r="BQ53" i="4"/>
  <c r="BU277" i="4"/>
  <c r="H193" i="21" s="1"/>
  <c r="S115" i="21"/>
  <c r="CN203" i="4"/>
  <c r="DJ203" i="4" s="1"/>
  <c r="CF420" i="4"/>
  <c r="T82" i="21" s="1"/>
  <c r="CM216" i="4"/>
  <c r="DI216" i="4" s="1"/>
  <c r="O129" i="21"/>
  <c r="K115" i="21"/>
  <c r="CL203" i="4"/>
  <c r="DH203" i="4" s="1"/>
  <c r="K129" i="21"/>
  <c r="CL216" i="4"/>
  <c r="DH216" i="4" s="1"/>
  <c r="I129" i="21"/>
  <c r="DF216" i="4"/>
  <c r="DB566" i="4"/>
  <c r="CT566" i="4"/>
  <c r="CV566" i="4" s="1"/>
  <c r="T162" i="21"/>
  <c r="CN246" i="4"/>
  <c r="DJ246" i="4" s="1"/>
  <c r="I115" i="21"/>
  <c r="DF203" i="4"/>
  <c r="CB277" i="4"/>
  <c r="P193" i="21" s="1"/>
  <c r="CM576" i="4"/>
  <c r="DI576" i="4" s="1"/>
  <c r="BP420" i="4"/>
  <c r="BW23" i="4"/>
  <c r="CB420" i="4"/>
  <c r="P82" i="21" s="1"/>
  <c r="DC203" i="4"/>
  <c r="CK203" i="4"/>
  <c r="DG203" i="4" s="1"/>
  <c r="F115" i="21"/>
  <c r="CX203" i="4"/>
  <c r="B115" i="21"/>
  <c r="CJ203" i="4"/>
  <c r="CS203" i="4"/>
  <c r="CU203" i="4" s="1"/>
  <c r="D115" i="21"/>
  <c r="CZ203" i="4"/>
  <c r="CU559" i="4"/>
  <c r="S129" i="21"/>
  <c r="CN216" i="4"/>
  <c r="DJ216" i="4" s="1"/>
  <c r="BY277" i="4"/>
  <c r="M193" i="21" s="1"/>
  <c r="CS262" i="4"/>
  <c r="CJ262" i="4"/>
  <c r="B178" i="21"/>
  <c r="G115" i="21"/>
  <c r="DD203" i="4"/>
  <c r="H129" i="21"/>
  <c r="DE216" i="4"/>
  <c r="D129" i="21"/>
  <c r="CZ216" i="4"/>
  <c r="CA277" i="4"/>
  <c r="DD216" i="4"/>
  <c r="G129" i="21"/>
  <c r="AF60" i="4"/>
  <c r="BW60" i="4" s="1"/>
  <c r="AF53" i="4"/>
  <c r="BQ34" i="4"/>
  <c r="BQ60" i="4"/>
  <c r="H115" i="21"/>
  <c r="DE203" i="4"/>
  <c r="CX216" i="4"/>
  <c r="CS216" i="4"/>
  <c r="CJ216" i="4"/>
  <c r="B129" i="21"/>
  <c r="CN262" i="4"/>
  <c r="S178" i="21"/>
  <c r="CE277" i="4"/>
  <c r="BW277" i="4"/>
  <c r="CL576" i="4"/>
  <c r="DH576" i="4" s="1"/>
  <c r="BZ277" i="4"/>
  <c r="N193" i="21" s="1"/>
  <c r="CU566" i="4"/>
  <c r="CE23" i="4"/>
  <c r="BD53" i="4"/>
  <c r="BD60" i="4"/>
  <c r="CE60" i="4" s="1"/>
  <c r="BD22" i="4"/>
  <c r="BF84" i="4"/>
  <c r="BE30" i="4"/>
  <c r="BE38" i="4"/>
  <c r="BE52" i="4"/>
  <c r="BE136" i="4"/>
  <c r="BE15" i="4"/>
  <c r="BE137" i="4" s="1"/>
  <c r="BR277" i="4"/>
  <c r="CR277" i="4"/>
  <c r="DA246" i="4"/>
  <c r="E162" i="21"/>
  <c r="CJ246" i="4"/>
  <c r="CS246" i="4"/>
  <c r="CU246" i="4" s="1"/>
  <c r="BR684" i="4"/>
  <c r="R684" i="4"/>
  <c r="S684" i="4" s="1"/>
  <c r="T684" i="4" s="1"/>
  <c r="DB572" i="4"/>
  <c r="CT572" i="4"/>
  <c r="CV572" i="4" s="1"/>
  <c r="CE52" i="4"/>
  <c r="BR420" i="4"/>
  <c r="CR420" i="4"/>
  <c r="CE17" i="4"/>
  <c r="CE38" i="4"/>
  <c r="CE30" i="4"/>
  <c r="BS60" i="4"/>
  <c r="DA576" i="4"/>
  <c r="CJ576" i="4"/>
  <c r="CS576" i="4"/>
  <c r="CU576" i="4" s="1"/>
  <c r="DB348" i="4"/>
  <c r="B37" i="21"/>
  <c r="I367" i="19"/>
  <c r="H368" i="19"/>
  <c r="E16" i="19"/>
  <c r="H502" i="4" s="1"/>
  <c r="BO502" i="4" s="1"/>
  <c r="CX502" i="4" s="1"/>
  <c r="BO497" i="4"/>
  <c r="CX497" i="4" s="1"/>
  <c r="G364" i="19"/>
  <c r="H363" i="19"/>
  <c r="G360" i="19"/>
  <c r="H359" i="19"/>
  <c r="G356" i="19"/>
  <c r="H355" i="19"/>
  <c r="F371" i="19"/>
  <c r="I497" i="4" s="1"/>
  <c r="G352" i="19"/>
  <c r="H351" i="19"/>
  <c r="H347" i="19"/>
  <c r="G348" i="19"/>
  <c r="G370" i="19"/>
  <c r="J477" i="4" s="1"/>
  <c r="H248" i="4"/>
  <c r="H247" i="4"/>
  <c r="H249" i="4"/>
  <c r="BO254" i="4"/>
  <c r="BO596" i="4"/>
  <c r="BO242" i="4"/>
  <c r="H243" i="4"/>
  <c r="BO243" i="4" s="1"/>
  <c r="I595" i="4"/>
  <c r="I597" i="4"/>
  <c r="I254" i="4"/>
  <c r="I665" i="4"/>
  <c r="I596" i="4"/>
  <c r="BO665" i="4"/>
  <c r="CX665" i="4" s="1"/>
  <c r="BO597" i="4"/>
  <c r="H598" i="4"/>
  <c r="BO595" i="4"/>
  <c r="G291" i="19"/>
  <c r="H290" i="19"/>
  <c r="I286" i="19"/>
  <c r="H287" i="19"/>
  <c r="I282" i="19"/>
  <c r="H283" i="19"/>
  <c r="G279" i="19"/>
  <c r="H278" i="19"/>
  <c r="G275" i="19"/>
  <c r="H274" i="19"/>
  <c r="G271" i="19"/>
  <c r="H270" i="19"/>
  <c r="G267" i="19"/>
  <c r="H266" i="19"/>
  <c r="CX601" i="4"/>
  <c r="I481" i="4"/>
  <c r="F15" i="19"/>
  <c r="I484" i="4" s="1"/>
  <c r="F294" i="19"/>
  <c r="H604" i="4"/>
  <c r="G258" i="4"/>
  <c r="BO500" i="4"/>
  <c r="H262" i="19"/>
  <c r="G293" i="19"/>
  <c r="J481" i="4" s="1"/>
  <c r="G263" i="19"/>
  <c r="G294" i="19" s="1"/>
  <c r="J500" i="4" s="1"/>
  <c r="J258" i="4" s="1"/>
  <c r="BO666" i="4"/>
  <c r="CX666" i="4" s="1"/>
  <c r="H263" i="4"/>
  <c r="BO263" i="4" s="1"/>
  <c r="H264" i="4"/>
  <c r="H265" i="4"/>
  <c r="BO265" i="4" s="1"/>
  <c r="BO268" i="4"/>
  <c r="BO602" i="4"/>
  <c r="BO603" i="4"/>
  <c r="I51" i="19"/>
  <c r="H52" i="19"/>
  <c r="I47" i="19"/>
  <c r="H48" i="19"/>
  <c r="I39" i="19"/>
  <c r="H40" i="19"/>
  <c r="F279" i="4"/>
  <c r="G414" i="4"/>
  <c r="G415" i="4"/>
  <c r="F280" i="4"/>
  <c r="F278" i="4"/>
  <c r="G413" i="4"/>
  <c r="F448" i="4"/>
  <c r="G407" i="4"/>
  <c r="F407" i="4"/>
  <c r="G448" i="4"/>
  <c r="F409" i="4"/>
  <c r="F275" i="4"/>
  <c r="G667" i="4"/>
  <c r="G586" i="4"/>
  <c r="H418" i="4"/>
  <c r="BO418" i="4" s="1"/>
  <c r="CX418" i="4" s="1"/>
  <c r="H416" i="4"/>
  <c r="BO416" i="4" s="1"/>
  <c r="B78" i="21" s="1"/>
  <c r="H411" i="4"/>
  <c r="BO411" i="4" s="1"/>
  <c r="CX411" i="4" s="1"/>
  <c r="I205" i="4"/>
  <c r="I204" i="4"/>
  <c r="I206" i="4"/>
  <c r="G204" i="4"/>
  <c r="G205" i="4"/>
  <c r="G283" i="4"/>
  <c r="G206" i="4"/>
  <c r="G326" i="4"/>
  <c r="H419" i="4"/>
  <c r="BO419" i="4" s="1"/>
  <c r="CX419" i="4" s="1"/>
  <c r="H426" i="4"/>
  <c r="BO426" i="4" s="1"/>
  <c r="CX426" i="4" s="1"/>
  <c r="J23" i="19" l="1"/>
  <c r="I24" i="19"/>
  <c r="AZ44" i="4"/>
  <c r="AZ139" i="4"/>
  <c r="AN44" i="4"/>
  <c r="AN139" i="4"/>
  <c r="CH11" i="4"/>
  <c r="CN11" i="4" s="1"/>
  <c r="J92" i="19"/>
  <c r="I93" i="19"/>
  <c r="I100" i="19"/>
  <c r="H101" i="19"/>
  <c r="I108" i="19"/>
  <c r="H109" i="19"/>
  <c r="I124" i="19"/>
  <c r="H125" i="19"/>
  <c r="I132" i="19"/>
  <c r="H133" i="19"/>
  <c r="I140" i="19"/>
  <c r="H141" i="19"/>
  <c r="I148" i="19"/>
  <c r="H149" i="19"/>
  <c r="I156" i="19"/>
  <c r="H157" i="19"/>
  <c r="I164" i="19"/>
  <c r="H165" i="19"/>
  <c r="I172" i="19"/>
  <c r="H173" i="19"/>
  <c r="J176" i="19"/>
  <c r="I177" i="19"/>
  <c r="CX589" i="4"/>
  <c r="G229" i="19"/>
  <c r="I592" i="4"/>
  <c r="BD307" i="19"/>
  <c r="BC308" i="19"/>
  <c r="H478" i="4"/>
  <c r="H482" i="4"/>
  <c r="H653" i="4"/>
  <c r="H659" i="4"/>
  <c r="H474" i="4"/>
  <c r="BO484" i="4"/>
  <c r="H656" i="4"/>
  <c r="H654" i="4"/>
  <c r="H655" i="4"/>
  <c r="H485" i="4"/>
  <c r="BO485" i="4" s="1"/>
  <c r="CX485" i="4" s="1"/>
  <c r="AW181" i="19"/>
  <c r="AX180" i="19"/>
  <c r="Y339" i="19"/>
  <c r="X340" i="19"/>
  <c r="H212" i="4"/>
  <c r="BO494" i="4"/>
  <c r="H327" i="19"/>
  <c r="G328" i="19"/>
  <c r="H36" i="19"/>
  <c r="I35" i="19"/>
  <c r="I72" i="19"/>
  <c r="J71" i="19"/>
  <c r="G201" i="4"/>
  <c r="H200" i="4"/>
  <c r="BO199" i="4"/>
  <c r="H251" i="19"/>
  <c r="I250" i="19"/>
  <c r="H323" i="19"/>
  <c r="G324" i="19"/>
  <c r="I76" i="19"/>
  <c r="J75" i="19"/>
  <c r="I80" i="19"/>
  <c r="J79" i="19"/>
  <c r="CX218" i="4"/>
  <c r="B131" i="21"/>
  <c r="CX217" i="4"/>
  <c r="CX590" i="4"/>
  <c r="H378" i="19"/>
  <c r="I377" i="19"/>
  <c r="G32" i="19"/>
  <c r="G83" i="19" s="1"/>
  <c r="J491" i="4" s="1"/>
  <c r="J199" i="4" s="1"/>
  <c r="H31" i="19"/>
  <c r="G82" i="19"/>
  <c r="J470" i="4" s="1"/>
  <c r="L319" i="19"/>
  <c r="K320" i="19"/>
  <c r="J254" i="19"/>
  <c r="I255" i="19"/>
  <c r="I303" i="19"/>
  <c r="H304" i="19"/>
  <c r="J208" i="19"/>
  <c r="I209" i="19"/>
  <c r="J212" i="19"/>
  <c r="I213" i="19"/>
  <c r="I246" i="19"/>
  <c r="H247" i="19"/>
  <c r="J258" i="19"/>
  <c r="I259" i="19"/>
  <c r="I299" i="19"/>
  <c r="H300" i="19"/>
  <c r="J311" i="19"/>
  <c r="I312" i="19"/>
  <c r="BM17" i="4"/>
  <c r="CH17" i="4" s="1"/>
  <c r="BM133" i="4"/>
  <c r="CH133" i="4" s="1"/>
  <c r="CN133" i="4" s="1"/>
  <c r="AC17" i="4"/>
  <c r="AC20" i="4" s="1"/>
  <c r="AC133" i="4"/>
  <c r="BV133" i="4" s="1"/>
  <c r="CK133" i="4" s="1"/>
  <c r="BA17" i="4"/>
  <c r="BA20" i="4" s="1"/>
  <c r="BA133" i="4"/>
  <c r="CD133" i="4" s="1"/>
  <c r="CM133" i="4" s="1"/>
  <c r="AO17" i="4"/>
  <c r="AO20" i="4" s="1"/>
  <c r="AO133" i="4"/>
  <c r="BZ133" i="4" s="1"/>
  <c r="CL133" i="4" s="1"/>
  <c r="CH10" i="4"/>
  <c r="CN10" i="4" s="1"/>
  <c r="CX219" i="4"/>
  <c r="B132" i="21"/>
  <c r="BO592" i="4"/>
  <c r="CX591" i="4"/>
  <c r="J664" i="4"/>
  <c r="J671" i="4" s="1"/>
  <c r="J238" i="4"/>
  <c r="J218" i="4"/>
  <c r="J589" i="4"/>
  <c r="J217" i="4"/>
  <c r="J591" i="4"/>
  <c r="J590" i="4"/>
  <c r="J219" i="4"/>
  <c r="I188" i="19"/>
  <c r="H189" i="19"/>
  <c r="H228" i="19"/>
  <c r="K473" i="4" s="1"/>
  <c r="H225" i="19"/>
  <c r="I224" i="19"/>
  <c r="H239" i="19"/>
  <c r="I238" i="19"/>
  <c r="J315" i="19"/>
  <c r="I316" i="19"/>
  <c r="I343" i="19"/>
  <c r="H344" i="19"/>
  <c r="BO470" i="4"/>
  <c r="H471" i="4"/>
  <c r="H585" i="4"/>
  <c r="BO585" i="4" s="1"/>
  <c r="CX585" i="4" s="1"/>
  <c r="H583" i="4"/>
  <c r="I584" i="4"/>
  <c r="I585" i="4"/>
  <c r="H663" i="4"/>
  <c r="H209" i="4"/>
  <c r="H584" i="4"/>
  <c r="BO584" i="4" s="1"/>
  <c r="I583" i="4"/>
  <c r="H56" i="19"/>
  <c r="I55" i="19"/>
  <c r="H64" i="19"/>
  <c r="I63" i="19"/>
  <c r="I116" i="19"/>
  <c r="H117" i="19"/>
  <c r="H44" i="19"/>
  <c r="I43" i="19"/>
  <c r="H335" i="19"/>
  <c r="G336" i="19"/>
  <c r="I128" i="19"/>
  <c r="H129" i="19"/>
  <c r="I136" i="19"/>
  <c r="H137" i="19"/>
  <c r="I152" i="19"/>
  <c r="H153" i="19"/>
  <c r="H331" i="19"/>
  <c r="G332" i="19"/>
  <c r="V27" i="19"/>
  <c r="U28" i="19"/>
  <c r="BO671" i="4"/>
  <c r="I212" i="4"/>
  <c r="J192" i="19"/>
  <c r="I193" i="19"/>
  <c r="J200" i="19"/>
  <c r="I201" i="19"/>
  <c r="I184" i="19"/>
  <c r="H185" i="19"/>
  <c r="N220" i="19"/>
  <c r="M221" i="19"/>
  <c r="I234" i="19"/>
  <c r="H235" i="19"/>
  <c r="I242" i="19"/>
  <c r="H243" i="19"/>
  <c r="I89" i="19"/>
  <c r="J88" i="19"/>
  <c r="V96" i="19"/>
  <c r="U97" i="19"/>
  <c r="I104" i="19"/>
  <c r="H105" i="19"/>
  <c r="I112" i="19"/>
  <c r="H113" i="19"/>
  <c r="I120" i="19"/>
  <c r="H121" i="19"/>
  <c r="I144" i="19"/>
  <c r="H145" i="19"/>
  <c r="I160" i="19"/>
  <c r="H161" i="19"/>
  <c r="I168" i="19"/>
  <c r="H169" i="19"/>
  <c r="H60" i="19"/>
  <c r="I59" i="19"/>
  <c r="H68" i="19"/>
  <c r="I67" i="19"/>
  <c r="J196" i="19"/>
  <c r="I197" i="19"/>
  <c r="J204" i="19"/>
  <c r="I205" i="19"/>
  <c r="J216" i="19"/>
  <c r="I217" i="19"/>
  <c r="BL20" i="4"/>
  <c r="BL44" i="4" s="1"/>
  <c r="BK44" i="4"/>
  <c r="CD10" i="4"/>
  <c r="CM10" i="4" s="1"/>
  <c r="AC14" i="4"/>
  <c r="BA14" i="4"/>
  <c r="BZ10" i="4"/>
  <c r="CL10" i="4" s="1"/>
  <c r="AB44" i="4"/>
  <c r="BV10" i="4"/>
  <c r="CK10" i="4" s="1"/>
  <c r="AO14" i="4"/>
  <c r="BM19" i="4"/>
  <c r="CH19" i="4" s="1"/>
  <c r="BM14" i="4"/>
  <c r="CH14" i="4" s="1"/>
  <c r="BM18" i="4"/>
  <c r="L23" i="18"/>
  <c r="L31" i="18"/>
  <c r="H6" i="14"/>
  <c r="BO1" i="4" a="1"/>
  <c r="B10" i="14"/>
  <c r="C9" i="14"/>
  <c r="D9" i="14" s="1"/>
  <c r="F5" i="14" s="1"/>
  <c r="V1" i="4"/>
  <c r="J1" i="4"/>
  <c r="AM1" i="4"/>
  <c r="H1" i="4"/>
  <c r="M1" i="4"/>
  <c r="AL1" i="4"/>
  <c r="BI1" i="4"/>
  <c r="BH1" i="4"/>
  <c r="U1" i="4"/>
  <c r="AT1" i="4"/>
  <c r="AK1" i="4"/>
  <c r="BD1" i="4"/>
  <c r="O1" i="4"/>
  <c r="AV1" i="4"/>
  <c r="BA1" i="4"/>
  <c r="X1" i="4"/>
  <c r="T1" i="4"/>
  <c r="R1" i="4"/>
  <c r="BJ1" i="4"/>
  <c r="AF1" i="4"/>
  <c r="AY1" i="4"/>
  <c r="AS1" i="4"/>
  <c r="BB1" i="4"/>
  <c r="S1" i="4"/>
  <c r="I1" i="4"/>
  <c r="N1" i="4"/>
  <c r="AX1" i="4"/>
  <c r="BC1" i="4"/>
  <c r="AD1" i="4"/>
  <c r="AA1" i="4"/>
  <c r="G1" i="4"/>
  <c r="K1" i="4"/>
  <c r="AI1" i="4"/>
  <c r="AG1" i="4"/>
  <c r="P1" i="4"/>
  <c r="F1" i="4"/>
  <c r="AQ1" i="4"/>
  <c r="BE1" i="4"/>
  <c r="AJ1" i="4"/>
  <c r="Z1" i="4"/>
  <c r="Q1" i="4"/>
  <c r="BK1" i="4"/>
  <c r="AP1" i="4"/>
  <c r="AC1" i="4"/>
  <c r="L1" i="4"/>
  <c r="W1" i="4"/>
  <c r="Y1" i="4"/>
  <c r="AE1" i="4"/>
  <c r="AH1" i="4"/>
  <c r="AO1" i="4"/>
  <c r="BG1" i="4"/>
  <c r="AU1" i="4"/>
  <c r="AW1" i="4"/>
  <c r="AR1" i="4"/>
  <c r="AN1" i="4"/>
  <c r="BF1" i="4"/>
  <c r="AZ1" i="4"/>
  <c r="AB1" i="4"/>
  <c r="F1" i="18"/>
  <c r="E23" i="18" s="1"/>
  <c r="N7" i="1"/>
  <c r="CE32" i="4"/>
  <c r="CE119" i="4"/>
  <c r="BD171" i="4"/>
  <c r="CE171" i="4" s="1"/>
  <c r="CA117" i="4"/>
  <c r="AR169" i="4"/>
  <c r="CA169" i="4" s="1"/>
  <c r="CA118" i="4"/>
  <c r="AR170" i="4"/>
  <c r="CA170" i="4" s="1"/>
  <c r="BW118" i="4"/>
  <c r="AF170" i="4"/>
  <c r="BW170" i="4" s="1"/>
  <c r="BS119" i="4"/>
  <c r="T171" i="4"/>
  <c r="BS171" i="4" s="1"/>
  <c r="BS117" i="4"/>
  <c r="T169" i="4"/>
  <c r="BS169" i="4" s="1"/>
  <c r="AG32" i="4"/>
  <c r="AG31" i="4"/>
  <c r="CE86" i="4"/>
  <c r="BD149" i="4"/>
  <c r="CE149" i="4" s="1"/>
  <c r="BS86" i="4"/>
  <c r="T149" i="4"/>
  <c r="BS149" i="4" s="1"/>
  <c r="T36" i="4"/>
  <c r="T40" i="4" s="1"/>
  <c r="BS40" i="4" s="1"/>
  <c r="U118" i="4"/>
  <c r="U170" i="4" s="1"/>
  <c r="U147" i="4"/>
  <c r="CE80" i="4"/>
  <c r="BD148" i="4"/>
  <c r="CE148" i="4" s="1"/>
  <c r="BS80" i="4"/>
  <c r="T148" i="4"/>
  <c r="BS148" i="4" s="1"/>
  <c r="BE32" i="4"/>
  <c r="BE31" i="4"/>
  <c r="AS32" i="4"/>
  <c r="AS31" i="4"/>
  <c r="BS31" i="4"/>
  <c r="AD145" i="4"/>
  <c r="BW80" i="4"/>
  <c r="AF148" i="4"/>
  <c r="BW148" i="4" s="1"/>
  <c r="CA80" i="4"/>
  <c r="AR148" i="4"/>
  <c r="CA148" i="4" s="1"/>
  <c r="CA86" i="4"/>
  <c r="AR149" i="4"/>
  <c r="CA149" i="4" s="1"/>
  <c r="U117" i="4"/>
  <c r="U169" i="4" s="1"/>
  <c r="U146" i="4"/>
  <c r="U32" i="4"/>
  <c r="U35" i="4" s="1"/>
  <c r="U31" i="4"/>
  <c r="U34" i="4" s="1"/>
  <c r="BB113" i="4"/>
  <c r="BB166" i="4" s="1"/>
  <c r="BC113" i="4"/>
  <c r="BC166" i="4" s="1"/>
  <c r="AP113" i="4"/>
  <c r="AP166" i="4" s="1"/>
  <c r="AQ113" i="4"/>
  <c r="AQ166" i="4" s="1"/>
  <c r="AD113" i="4"/>
  <c r="AD166" i="4" s="1"/>
  <c r="AE113" i="4"/>
  <c r="AE166" i="4" s="1"/>
  <c r="R113" i="4"/>
  <c r="R166" i="4" s="1"/>
  <c r="S113" i="4"/>
  <c r="S166" i="4" s="1"/>
  <c r="T26" i="4"/>
  <c r="T142" i="4" s="1"/>
  <c r="BS142" i="4" s="1"/>
  <c r="BW32" i="4"/>
  <c r="T56" i="4"/>
  <c r="T59" i="4" s="1"/>
  <c r="BS59" i="4" s="1"/>
  <c r="V74" i="4"/>
  <c r="V75" i="4" s="1"/>
  <c r="U140" i="4"/>
  <c r="BS32" i="4"/>
  <c r="BS35" i="4"/>
  <c r="AS60" i="4"/>
  <c r="BW86" i="4"/>
  <c r="CA88" i="4"/>
  <c r="W84" i="4"/>
  <c r="W87" i="4" s="1"/>
  <c r="W88" i="4" s="1"/>
  <c r="W150" i="4" s="1"/>
  <c r="BT150" i="4" s="1"/>
  <c r="BS88" i="4"/>
  <c r="V136" i="4"/>
  <c r="BW70" i="4"/>
  <c r="AF117" i="4"/>
  <c r="BS75" i="4"/>
  <c r="T118" i="4"/>
  <c r="CE70" i="4"/>
  <c r="BD117" i="4"/>
  <c r="CE75" i="4"/>
  <c r="BD118" i="4"/>
  <c r="U80" i="4"/>
  <c r="U148" i="4" s="1"/>
  <c r="U119" i="4"/>
  <c r="U171" i="4" s="1"/>
  <c r="V52" i="4"/>
  <c r="V60" i="4" s="1"/>
  <c r="V23" i="4"/>
  <c r="V24" i="4"/>
  <c r="V69" i="4"/>
  <c r="V70" i="4" s="1"/>
  <c r="V85" i="4"/>
  <c r="V86" i="4" s="1"/>
  <c r="V149" i="4" s="1"/>
  <c r="U53" i="4"/>
  <c r="U55" i="4" s="1"/>
  <c r="V15" i="4"/>
  <c r="V137" i="4" s="1"/>
  <c r="V38" i="4"/>
  <c r="V30" i="4"/>
  <c r="V22" i="4"/>
  <c r="V46" i="4"/>
  <c r="V48" i="4" s="1"/>
  <c r="V144" i="4" s="1"/>
  <c r="V79" i="4"/>
  <c r="F82" i="21"/>
  <c r="BS53" i="4"/>
  <c r="AR48" i="4"/>
  <c r="BF85" i="4"/>
  <c r="BF86" i="4" s="1"/>
  <c r="BF149" i="4" s="1"/>
  <c r="BF87" i="4"/>
  <c r="BF88" i="4" s="1"/>
  <c r="BF150" i="4" s="1"/>
  <c r="AT87" i="4"/>
  <c r="AT88" i="4" s="1"/>
  <c r="AT150" i="4" s="1"/>
  <c r="AT85" i="4"/>
  <c r="AT86" i="4" s="1"/>
  <c r="AT149" i="4" s="1"/>
  <c r="AS88" i="4"/>
  <c r="AS150" i="4" s="1"/>
  <c r="AG86" i="4"/>
  <c r="AG149" i="4" s="1"/>
  <c r="BE86" i="4"/>
  <c r="BE149" i="4" s="1"/>
  <c r="BE88" i="4"/>
  <c r="BE150" i="4" s="1"/>
  <c r="AH87" i="4"/>
  <c r="AH88" i="4" s="1"/>
  <c r="AH150" i="4" s="1"/>
  <c r="AH85" i="4"/>
  <c r="AH86" i="4" s="1"/>
  <c r="AH149" i="4" s="1"/>
  <c r="AS86" i="4"/>
  <c r="AS149" i="4" s="1"/>
  <c r="AG88" i="4"/>
  <c r="AG150" i="4" s="1"/>
  <c r="BS58" i="4"/>
  <c r="BF69" i="4"/>
  <c r="BF70" i="4" s="1"/>
  <c r="BF74" i="4"/>
  <c r="BF75" i="4" s="1"/>
  <c r="BF79" i="4"/>
  <c r="AT79" i="4"/>
  <c r="AT74" i="4"/>
  <c r="AT75" i="4" s="1"/>
  <c r="AS70" i="4"/>
  <c r="BE75" i="4"/>
  <c r="BE70" i="4"/>
  <c r="AS75" i="4"/>
  <c r="AG75" i="4"/>
  <c r="AG70" i="4"/>
  <c r="AT15" i="4"/>
  <c r="AT137" i="4" s="1"/>
  <c r="AH69" i="4"/>
  <c r="AH70" i="4" s="1"/>
  <c r="AH79" i="4"/>
  <c r="AH74" i="4"/>
  <c r="AH75" i="4" s="1"/>
  <c r="BE80" i="4"/>
  <c r="BE148" i="4" s="1"/>
  <c r="AS80" i="4"/>
  <c r="AS148" i="4" s="1"/>
  <c r="AG80" i="4"/>
  <c r="AG148" i="4" s="1"/>
  <c r="AE61" i="4"/>
  <c r="AE65" i="4" s="1"/>
  <c r="AE145" i="4" s="1"/>
  <c r="S61" i="4"/>
  <c r="S65" i="4" s="1"/>
  <c r="BC61" i="4"/>
  <c r="BC65" i="4" s="1"/>
  <c r="AT38" i="4"/>
  <c r="AT69" i="4"/>
  <c r="AT70" i="4" s="1"/>
  <c r="AT23" i="4"/>
  <c r="AQ58" i="4"/>
  <c r="CA55" i="4"/>
  <c r="BS55" i="4"/>
  <c r="AU84" i="4"/>
  <c r="AT52" i="4"/>
  <c r="AT60" i="4" s="1"/>
  <c r="BS139" i="4"/>
  <c r="BS140" i="4" s="1"/>
  <c r="AQ59" i="4"/>
  <c r="CA59" i="4" s="1"/>
  <c r="CA56" i="4"/>
  <c r="AR61" i="4"/>
  <c r="R61" i="4"/>
  <c r="R65" i="4" s="1"/>
  <c r="BD55" i="4"/>
  <c r="BD58" i="4" s="1"/>
  <c r="CE58" i="4" s="1"/>
  <c r="BD56" i="4"/>
  <c r="AF56" i="4"/>
  <c r="AF55" i="4"/>
  <c r="AF58" i="4" s="1"/>
  <c r="AS56" i="4"/>
  <c r="AS55" i="4"/>
  <c r="AT22" i="4"/>
  <c r="AT136" i="4"/>
  <c r="AT30" i="4"/>
  <c r="AG48" i="4"/>
  <c r="AG144" i="4" s="1"/>
  <c r="BE48" i="4"/>
  <c r="BE144" i="4" s="1"/>
  <c r="AF48" i="4"/>
  <c r="AF144" i="4" s="1"/>
  <c r="BW46" i="4"/>
  <c r="T48" i="4"/>
  <c r="T144" i="4" s="1"/>
  <c r="BS46" i="4"/>
  <c r="BF24" i="4"/>
  <c r="BF46" i="4"/>
  <c r="BF48" i="4" s="1"/>
  <c r="BF144" i="4" s="1"/>
  <c r="AH24" i="4"/>
  <c r="AH46" i="4"/>
  <c r="AH48" i="4" s="1"/>
  <c r="AH144" i="4" s="1"/>
  <c r="AT24" i="4"/>
  <c r="BD34" i="4"/>
  <c r="BD36" i="4" s="1"/>
  <c r="CE31" i="4"/>
  <c r="AR34" i="4"/>
  <c r="AR36" i="4" s="1"/>
  <c r="CA31" i="4"/>
  <c r="CA32" i="4"/>
  <c r="AF34" i="4"/>
  <c r="AF36" i="4" s="1"/>
  <c r="BW31" i="4"/>
  <c r="U26" i="4"/>
  <c r="U142" i="4" s="1"/>
  <c r="AS24" i="4"/>
  <c r="CE22" i="4"/>
  <c r="BD26" i="4"/>
  <c r="AS140" i="4"/>
  <c r="CA139" i="4"/>
  <c r="CA140" i="4" s="1"/>
  <c r="CZ420" i="4"/>
  <c r="B82" i="21"/>
  <c r="DE420" i="4"/>
  <c r="B80" i="21"/>
  <c r="CK420" i="4"/>
  <c r="DG420" i="4" s="1"/>
  <c r="CX416" i="4"/>
  <c r="H344" i="4"/>
  <c r="H407" i="4" s="1"/>
  <c r="BO407" i="4" s="1"/>
  <c r="BQ26" i="4"/>
  <c r="CE53" i="4"/>
  <c r="CA348" i="4"/>
  <c r="AS348" i="4"/>
  <c r="AT348" i="4" s="1"/>
  <c r="AU348" i="4" s="1"/>
  <c r="DH348" i="4"/>
  <c r="D37" i="21"/>
  <c r="DB234" i="4"/>
  <c r="CT234" i="4"/>
  <c r="CV234" i="4" s="1"/>
  <c r="B73" i="21"/>
  <c r="CL420" i="4"/>
  <c r="DH420" i="4" s="1"/>
  <c r="J445" i="4"/>
  <c r="J454" i="4"/>
  <c r="K356" i="4"/>
  <c r="CA26" i="4"/>
  <c r="S193" i="21"/>
  <c r="CN277" i="4"/>
  <c r="DB216" i="4"/>
  <c r="CT216" i="4"/>
  <c r="CV216" i="4" s="1"/>
  <c r="CU262" i="4"/>
  <c r="CY420" i="4"/>
  <c r="C82" i="21"/>
  <c r="BQ61" i="4"/>
  <c r="BR15" i="4"/>
  <c r="BR137" i="4" s="1"/>
  <c r="BS15" i="4"/>
  <c r="BS137" i="4" s="1"/>
  <c r="CJ14" i="4"/>
  <c r="CJ15" i="4" s="1"/>
  <c r="CJ137" i="4" s="1"/>
  <c r="BR136" i="4"/>
  <c r="CJ136" i="4" s="1"/>
  <c r="J32" i="18"/>
  <c r="BR17" i="4"/>
  <c r="CJ17" i="4" s="1"/>
  <c r="R15" i="4"/>
  <c r="R137" i="4" s="1"/>
  <c r="B10" i="1"/>
  <c r="AH23" i="4"/>
  <c r="AI84" i="4"/>
  <c r="AH30" i="4"/>
  <c r="AH52" i="4"/>
  <c r="AH38" i="4"/>
  <c r="AH136" i="4"/>
  <c r="AH15" i="4"/>
  <c r="AH137" i="4" s="1"/>
  <c r="AG23" i="4"/>
  <c r="BW139" i="4"/>
  <c r="BW140" i="4" s="1"/>
  <c r="AF140" i="4"/>
  <c r="DD420" i="4"/>
  <c r="G82" i="21"/>
  <c r="F193" i="21"/>
  <c r="CK277" i="4"/>
  <c r="CL277" i="4"/>
  <c r="K193" i="21"/>
  <c r="CU216" i="4"/>
  <c r="BQ143" i="4"/>
  <c r="BQ40" i="4"/>
  <c r="O193" i="21"/>
  <c r="CM277" i="4"/>
  <c r="CT262" i="4"/>
  <c r="CV262" i="4" s="1"/>
  <c r="DB203" i="4"/>
  <c r="CT203" i="4"/>
  <c r="CV203" i="4" s="1"/>
  <c r="BQ65" i="4"/>
  <c r="BR52" i="4"/>
  <c r="CJ52" i="4" s="1"/>
  <c r="BR38" i="4"/>
  <c r="CJ38" i="4" s="1"/>
  <c r="BW53" i="4"/>
  <c r="AG60" i="4"/>
  <c r="AG53" i="4"/>
  <c r="AG22" i="4"/>
  <c r="BW22" i="4"/>
  <c r="DF420" i="4"/>
  <c r="I82" i="21"/>
  <c r="CN420" i="4"/>
  <c r="CM420" i="4"/>
  <c r="CT576" i="4"/>
  <c r="CV576" i="4" s="1"/>
  <c r="DB576" i="4"/>
  <c r="CJ684" i="4"/>
  <c r="DB684" i="4" s="1"/>
  <c r="DA684" i="4"/>
  <c r="BE60" i="4"/>
  <c r="BE53" i="4"/>
  <c r="BE22" i="4"/>
  <c r="BD140" i="4"/>
  <c r="CE139" i="4"/>
  <c r="DA420" i="4"/>
  <c r="E82" i="21"/>
  <c r="CJ420" i="4"/>
  <c r="CS420" i="4"/>
  <c r="BQ142" i="4"/>
  <c r="U684" i="4"/>
  <c r="V684" i="4" s="1"/>
  <c r="W684" i="4" s="1"/>
  <c r="BS684" i="4"/>
  <c r="DC684" i="4" s="1"/>
  <c r="CA142" i="4"/>
  <c r="CT246" i="4"/>
  <c r="CV246" i="4" s="1"/>
  <c r="DB246" i="4"/>
  <c r="E193" i="21"/>
  <c r="CS277" i="4"/>
  <c r="CJ277" i="4"/>
  <c r="BF23" i="4"/>
  <c r="BG84" i="4"/>
  <c r="BF38" i="4"/>
  <c r="BF30" i="4"/>
  <c r="BF52" i="4"/>
  <c r="BF136" i="4"/>
  <c r="BF15" i="4"/>
  <c r="BF137" i="4" s="1"/>
  <c r="BE23" i="4"/>
  <c r="I368" i="19"/>
  <c r="J367" i="19"/>
  <c r="I363" i="19"/>
  <c r="H364" i="19"/>
  <c r="I359" i="19"/>
  <c r="H360" i="19"/>
  <c r="I355" i="19"/>
  <c r="H356" i="19"/>
  <c r="I351" i="19"/>
  <c r="H352" i="19"/>
  <c r="BO598" i="4"/>
  <c r="CX597" i="4"/>
  <c r="I242" i="4"/>
  <c r="H244" i="4"/>
  <c r="BO244" i="4" s="1"/>
  <c r="B158" i="21"/>
  <c r="CX242" i="4"/>
  <c r="BO249" i="4"/>
  <c r="BO248" i="4"/>
  <c r="G371" i="19"/>
  <c r="CX595" i="4"/>
  <c r="I247" i="4"/>
  <c r="I248" i="4"/>
  <c r="I249" i="4"/>
  <c r="I598" i="4"/>
  <c r="CX243" i="4"/>
  <c r="B159" i="21"/>
  <c r="CX596" i="4"/>
  <c r="CX254" i="4"/>
  <c r="B170" i="21"/>
  <c r="BO247" i="4"/>
  <c r="J595" i="4"/>
  <c r="J597" i="4"/>
  <c r="J596" i="4"/>
  <c r="J254" i="4"/>
  <c r="J665" i="4"/>
  <c r="H348" i="19"/>
  <c r="I347" i="19"/>
  <c r="I290" i="19"/>
  <c r="H291" i="19"/>
  <c r="I287" i="19"/>
  <c r="J286" i="19"/>
  <c r="I283" i="19"/>
  <c r="J282" i="19"/>
  <c r="I278" i="19"/>
  <c r="H279" i="19"/>
  <c r="G15" i="19"/>
  <c r="J484" i="4" s="1"/>
  <c r="J478" i="4" s="1"/>
  <c r="I274" i="19"/>
  <c r="H275" i="19"/>
  <c r="I270" i="19"/>
  <c r="H271" i="19"/>
  <c r="I266" i="19"/>
  <c r="H267" i="19"/>
  <c r="CX602" i="4"/>
  <c r="CX268" i="4"/>
  <c r="B184" i="21"/>
  <c r="BO264" i="4"/>
  <c r="J260" i="4"/>
  <c r="H263" i="19"/>
  <c r="H294" i="19" s="1"/>
  <c r="K500" i="4" s="1"/>
  <c r="K258" i="4" s="1"/>
  <c r="I262" i="19"/>
  <c r="H293" i="19"/>
  <c r="K481" i="4" s="1"/>
  <c r="G260" i="4"/>
  <c r="H259" i="4"/>
  <c r="BO258" i="4"/>
  <c r="G273" i="4"/>
  <c r="I485" i="4"/>
  <c r="I659" i="4"/>
  <c r="J426" i="4" s="1"/>
  <c r="I655" i="4"/>
  <c r="J419" i="4" s="1"/>
  <c r="I471" i="4"/>
  <c r="I656" i="4"/>
  <c r="J411" i="4" s="1"/>
  <c r="I474" i="4"/>
  <c r="I654" i="4"/>
  <c r="J416" i="4" s="1"/>
  <c r="I478" i="4"/>
  <c r="I653" i="4"/>
  <c r="J418" i="4" s="1"/>
  <c r="CX603" i="4"/>
  <c r="B181" i="21"/>
  <c r="CX265" i="4"/>
  <c r="CX263" i="4"/>
  <c r="B179" i="21"/>
  <c r="J601" i="4"/>
  <c r="J602" i="4"/>
  <c r="J603" i="4"/>
  <c r="J268" i="4"/>
  <c r="J666" i="4"/>
  <c r="CX500" i="4"/>
  <c r="I500" i="4"/>
  <c r="F16" i="19"/>
  <c r="I502" i="4" s="1"/>
  <c r="I344" i="4" s="1"/>
  <c r="I601" i="4"/>
  <c r="I602" i="4"/>
  <c r="I603" i="4"/>
  <c r="I268" i="4"/>
  <c r="I666" i="4"/>
  <c r="I482" i="4"/>
  <c r="BO604" i="4"/>
  <c r="I52" i="19"/>
  <c r="J51" i="19"/>
  <c r="I48" i="19"/>
  <c r="J47" i="19"/>
  <c r="B81" i="21"/>
  <c r="I201" i="4"/>
  <c r="J201" i="4"/>
  <c r="J39" i="19"/>
  <c r="I40" i="19"/>
  <c r="J585" i="4"/>
  <c r="J663" i="4"/>
  <c r="J584" i="4"/>
  <c r="J583" i="4"/>
  <c r="J209" i="4"/>
  <c r="H413" i="4"/>
  <c r="BO413" i="4" s="1"/>
  <c r="G278" i="4"/>
  <c r="B87" i="21"/>
  <c r="CX584" i="4"/>
  <c r="H415" i="4"/>
  <c r="BO415" i="4" s="1"/>
  <c r="G280" i="4"/>
  <c r="H414" i="4"/>
  <c r="BO414" i="4" s="1"/>
  <c r="G279" i="4"/>
  <c r="BM20" i="4" l="1"/>
  <c r="BM139" i="4" s="1"/>
  <c r="K23" i="19"/>
  <c r="J24" i="19"/>
  <c r="AO139" i="4"/>
  <c r="BZ20" i="4"/>
  <c r="CL20" i="4" s="1"/>
  <c r="BV20" i="4"/>
  <c r="CK20" i="4" s="1"/>
  <c r="AC139" i="4"/>
  <c r="CD20" i="4"/>
  <c r="CM20" i="4" s="1"/>
  <c r="BA139" i="4"/>
  <c r="BL139" i="4"/>
  <c r="J217" i="19"/>
  <c r="K216" i="19"/>
  <c r="J197" i="19"/>
  <c r="K196" i="19"/>
  <c r="J242" i="19"/>
  <c r="I243" i="19"/>
  <c r="J234" i="19"/>
  <c r="I235" i="19"/>
  <c r="P220" i="19"/>
  <c r="O220" i="19"/>
  <c r="Q220" i="19" s="1"/>
  <c r="N221" i="19"/>
  <c r="O221" i="19" s="1"/>
  <c r="J184" i="19"/>
  <c r="I185" i="19"/>
  <c r="K200" i="19"/>
  <c r="J201" i="19"/>
  <c r="K192" i="19"/>
  <c r="J193" i="19"/>
  <c r="I214" i="4"/>
  <c r="I215" i="4"/>
  <c r="CX671" i="4"/>
  <c r="W27" i="19"/>
  <c r="V28" i="19"/>
  <c r="H332" i="19"/>
  <c r="I331" i="19"/>
  <c r="I153" i="19"/>
  <c r="J152" i="19"/>
  <c r="I137" i="19"/>
  <c r="J136" i="19"/>
  <c r="I129" i="19"/>
  <c r="J128" i="19"/>
  <c r="I117" i="19"/>
  <c r="J116" i="19"/>
  <c r="H667" i="4"/>
  <c r="BO663" i="4"/>
  <c r="CX663" i="4" s="1"/>
  <c r="CX470" i="4"/>
  <c r="BO471" i="4"/>
  <c r="CX471" i="4" s="1"/>
  <c r="J343" i="19"/>
  <c r="I344" i="19"/>
  <c r="K315" i="19"/>
  <c r="J316" i="19"/>
  <c r="H229" i="19"/>
  <c r="K494" i="4" s="1"/>
  <c r="K212" i="4" s="1"/>
  <c r="J592" i="4"/>
  <c r="CX592" i="4"/>
  <c r="J312" i="19"/>
  <c r="K311" i="19"/>
  <c r="J299" i="19"/>
  <c r="I300" i="19"/>
  <c r="K258" i="19"/>
  <c r="J259" i="19"/>
  <c r="J246" i="19"/>
  <c r="I247" i="19"/>
  <c r="K212" i="19"/>
  <c r="J213" i="19"/>
  <c r="K208" i="19"/>
  <c r="J209" i="19"/>
  <c r="J303" i="19"/>
  <c r="I304" i="19"/>
  <c r="K254" i="19"/>
  <c r="J255" i="19"/>
  <c r="M319" i="19"/>
  <c r="L320" i="19"/>
  <c r="K79" i="19"/>
  <c r="J80" i="19"/>
  <c r="K75" i="19"/>
  <c r="J76" i="19"/>
  <c r="J250" i="19"/>
  <c r="I251" i="19"/>
  <c r="B111" i="21"/>
  <c r="CX199" i="4"/>
  <c r="K71" i="19"/>
  <c r="J72" i="19"/>
  <c r="J35" i="19"/>
  <c r="I36" i="19"/>
  <c r="H215" i="4"/>
  <c r="H213" i="4"/>
  <c r="BO212" i="4"/>
  <c r="H214" i="4"/>
  <c r="BO214" i="4" s="1"/>
  <c r="H273" i="4"/>
  <c r="Z339" i="19"/>
  <c r="Y340" i="19"/>
  <c r="I419" i="4"/>
  <c r="BO655" i="4"/>
  <c r="CX655" i="4" s="1"/>
  <c r="I411" i="4"/>
  <c r="BO656" i="4"/>
  <c r="CX656" i="4" s="1"/>
  <c r="I426" i="4"/>
  <c r="BO659" i="4"/>
  <c r="CX659" i="4" s="1"/>
  <c r="J494" i="4"/>
  <c r="J205" i="19"/>
  <c r="K204" i="19"/>
  <c r="H336" i="19"/>
  <c r="I335" i="19"/>
  <c r="BO273" i="4"/>
  <c r="B189" i="21" s="1"/>
  <c r="H370" i="19"/>
  <c r="K477" i="4" s="1"/>
  <c r="V53" i="4"/>
  <c r="AO44" i="4"/>
  <c r="BA44" i="4"/>
  <c r="I68" i="19"/>
  <c r="J67" i="19"/>
  <c r="I60" i="19"/>
  <c r="J59" i="19"/>
  <c r="J168" i="19"/>
  <c r="I169" i="19"/>
  <c r="J160" i="19"/>
  <c r="I161" i="19"/>
  <c r="J144" i="19"/>
  <c r="I145" i="19"/>
  <c r="J120" i="19"/>
  <c r="I121" i="19"/>
  <c r="J112" i="19"/>
  <c r="I113" i="19"/>
  <c r="J104" i="19"/>
  <c r="I105" i="19"/>
  <c r="W96" i="19"/>
  <c r="V97" i="19"/>
  <c r="K88" i="19"/>
  <c r="J89" i="19"/>
  <c r="I44" i="19"/>
  <c r="J43" i="19"/>
  <c r="I64" i="19"/>
  <c r="J63" i="19"/>
  <c r="I56" i="19"/>
  <c r="J55" i="19"/>
  <c r="I586" i="4"/>
  <c r="BO209" i="4"/>
  <c r="H206" i="4"/>
  <c r="H204" i="4"/>
  <c r="H283" i="4"/>
  <c r="BO283" i="4" s="1"/>
  <c r="B199" i="21" s="1"/>
  <c r="H205" i="4"/>
  <c r="H586" i="4"/>
  <c r="BO586" i="4" s="1"/>
  <c r="BO583" i="4"/>
  <c r="CX583" i="4" s="1"/>
  <c r="J238" i="19"/>
  <c r="I239" i="19"/>
  <c r="J224" i="19"/>
  <c r="I225" i="19"/>
  <c r="K238" i="4"/>
  <c r="BP238" i="4" s="1"/>
  <c r="K589" i="4"/>
  <c r="K591" i="4"/>
  <c r="BP591" i="4" s="1"/>
  <c r="K590" i="4"/>
  <c r="BP590" i="4" s="1"/>
  <c r="BP473" i="4"/>
  <c r="CY473" i="4" s="1"/>
  <c r="K219" i="4"/>
  <c r="BP219" i="4" s="1"/>
  <c r="K664" i="4"/>
  <c r="K218" i="4"/>
  <c r="BP218" i="4" s="1"/>
  <c r="K217" i="4"/>
  <c r="J188" i="19"/>
  <c r="I189" i="19"/>
  <c r="I228" i="19"/>
  <c r="L473" i="4" s="1"/>
  <c r="H32" i="19"/>
  <c r="I31" i="19"/>
  <c r="H82" i="19"/>
  <c r="I378" i="19"/>
  <c r="J377" i="19"/>
  <c r="H324" i="19"/>
  <c r="I323" i="19"/>
  <c r="BO200" i="4"/>
  <c r="H201" i="4"/>
  <c r="BO201" i="4" s="1"/>
  <c r="H328" i="19"/>
  <c r="I327" i="19"/>
  <c r="CX494" i="4"/>
  <c r="AY180" i="19"/>
  <c r="AX181" i="19"/>
  <c r="I416" i="4"/>
  <c r="BO654" i="4"/>
  <c r="CX654" i="4" s="1"/>
  <c r="CX484" i="4"/>
  <c r="BO478" i="4"/>
  <c r="CX478" i="4" s="1"/>
  <c r="BO474" i="4"/>
  <c r="CX474" i="4" s="1"/>
  <c r="BO482" i="4"/>
  <c r="CX482" i="4" s="1"/>
  <c r="I418" i="4"/>
  <c r="BO653" i="4"/>
  <c r="CX653" i="4" s="1"/>
  <c r="BD308" i="19"/>
  <c r="BE308" i="19" s="1"/>
  <c r="BE307" i="19"/>
  <c r="BP217" i="4"/>
  <c r="BP589" i="4"/>
  <c r="K176" i="19"/>
  <c r="J177" i="19"/>
  <c r="J172" i="19"/>
  <c r="I173" i="19"/>
  <c r="J164" i="19"/>
  <c r="I165" i="19"/>
  <c r="J156" i="19"/>
  <c r="I157" i="19"/>
  <c r="J148" i="19"/>
  <c r="I149" i="19"/>
  <c r="J140" i="19"/>
  <c r="I141" i="19"/>
  <c r="J132" i="19"/>
  <c r="I133" i="19"/>
  <c r="J124" i="19"/>
  <c r="I125" i="19"/>
  <c r="J108" i="19"/>
  <c r="I109" i="19"/>
  <c r="J100" i="19"/>
  <c r="I101" i="19"/>
  <c r="K92" i="19"/>
  <c r="J93" i="19"/>
  <c r="H326" i="4"/>
  <c r="BO326" i="4" s="1"/>
  <c r="CX326" i="4" s="1"/>
  <c r="CH18" i="4"/>
  <c r="AC44" i="4"/>
  <c r="BM44" i="4"/>
  <c r="CH44" i="4" s="1"/>
  <c r="N23" i="18"/>
  <c r="N31" i="18"/>
  <c r="BV1" i="4"/>
  <c r="DF1" i="4" s="1"/>
  <c r="CB1" i="4"/>
  <c r="BS1" i="4"/>
  <c r="DC1" i="4" s="1"/>
  <c r="BX1" i="4"/>
  <c r="BT1" i="4"/>
  <c r="DD1" i="4" s="1"/>
  <c r="BR1" i="4"/>
  <c r="DA1" i="4" s="1"/>
  <c r="BW1" i="4"/>
  <c r="BY1" i="4"/>
  <c r="BQ1" i="4"/>
  <c r="CZ1" i="4" s="1"/>
  <c r="BP1" i="4"/>
  <c r="CY1" i="4" s="1"/>
  <c r="CD1" i="4"/>
  <c r="CF1" i="4"/>
  <c r="CE1" i="4"/>
  <c r="CC1" i="4"/>
  <c r="BZ1" i="4"/>
  <c r="CA1" i="4"/>
  <c r="BO1" i="4"/>
  <c r="CX1" i="4" s="1"/>
  <c r="BU1" i="4"/>
  <c r="DE1" i="4" s="1"/>
  <c r="B11" i="14"/>
  <c r="C10" i="14"/>
  <c r="E1" i="18"/>
  <c r="D23" i="18" s="1"/>
  <c r="K7" i="1"/>
  <c r="B165" i="2" a="1"/>
  <c r="CJ2" i="4" a="1"/>
  <c r="B158" i="2" a="1"/>
  <c r="BS56" i="4"/>
  <c r="W74" i="4"/>
  <c r="W85" i="4"/>
  <c r="BT85" i="4" s="1"/>
  <c r="CE118" i="4"/>
  <c r="BD170" i="4"/>
  <c r="CE170" i="4" s="1"/>
  <c r="CE117" i="4"/>
  <c r="BD169" i="4"/>
  <c r="CE169" i="4" s="1"/>
  <c r="BS118" i="4"/>
  <c r="T170" i="4"/>
  <c r="BS170" i="4" s="1"/>
  <c r="BW117" i="4"/>
  <c r="AF169" i="4"/>
  <c r="BW169" i="4" s="1"/>
  <c r="BF31" i="4"/>
  <c r="BF34" i="4" s="1"/>
  <c r="BF32" i="4"/>
  <c r="BF35" i="4" s="1"/>
  <c r="S145" i="4"/>
  <c r="AG118" i="4"/>
  <c r="AG170" i="4" s="1"/>
  <c r="AG147" i="4"/>
  <c r="BF118" i="4"/>
  <c r="BF170" i="4" s="1"/>
  <c r="BF147" i="4"/>
  <c r="AR144" i="4"/>
  <c r="CA144" i="4" s="1"/>
  <c r="V117" i="4"/>
  <c r="V169" i="4" s="1"/>
  <c r="V146" i="4"/>
  <c r="T143" i="4"/>
  <c r="BS143" i="4" s="1"/>
  <c r="T113" i="4"/>
  <c r="W15" i="4"/>
  <c r="W137" i="4" s="1"/>
  <c r="AH31" i="4"/>
  <c r="AH34" i="4" s="1"/>
  <c r="AH32" i="4"/>
  <c r="BD142" i="4"/>
  <c r="CE142" i="4" s="1"/>
  <c r="BS36" i="4"/>
  <c r="AT31" i="4"/>
  <c r="AT34" i="4" s="1"/>
  <c r="AT32" i="4"/>
  <c r="AT35" i="4" s="1"/>
  <c r="BC145" i="4"/>
  <c r="AH118" i="4"/>
  <c r="AH170" i="4" s="1"/>
  <c r="AH147" i="4"/>
  <c r="AH117" i="4"/>
  <c r="AH169" i="4" s="1"/>
  <c r="AH146" i="4"/>
  <c r="AG117" i="4"/>
  <c r="AG169" i="4" s="1"/>
  <c r="AG146" i="4"/>
  <c r="AS118" i="4"/>
  <c r="AS170" i="4" s="1"/>
  <c r="AS147" i="4"/>
  <c r="BE118" i="4"/>
  <c r="BE170" i="4" s="1"/>
  <c r="BE147" i="4"/>
  <c r="AT118" i="4"/>
  <c r="AT170" i="4" s="1"/>
  <c r="AT147" i="4"/>
  <c r="V31" i="4"/>
  <c r="V34" i="4" s="1"/>
  <c r="V32" i="4"/>
  <c r="V35" i="4" s="1"/>
  <c r="V118" i="4"/>
  <c r="V170" i="4" s="1"/>
  <c r="V147" i="4"/>
  <c r="CE36" i="4"/>
  <c r="BD40" i="4"/>
  <c r="BD143" i="4" s="1"/>
  <c r="CA36" i="4"/>
  <c r="AR40" i="4"/>
  <c r="AR143" i="4" s="1"/>
  <c r="BW36" i="4"/>
  <c r="AF40" i="4"/>
  <c r="AF143" i="4" s="1"/>
  <c r="BE117" i="4"/>
  <c r="BE169" i="4" s="1"/>
  <c r="BE146" i="4"/>
  <c r="AS117" i="4"/>
  <c r="AS169" i="4" s="1"/>
  <c r="AS146" i="4"/>
  <c r="AT117" i="4"/>
  <c r="AT169" i="4" s="1"/>
  <c r="AT146" i="4"/>
  <c r="BF117" i="4"/>
  <c r="BF169" i="4" s="1"/>
  <c r="BF146" i="4"/>
  <c r="AU23" i="4"/>
  <c r="CB23" i="4" s="1"/>
  <c r="BS26" i="4"/>
  <c r="T61" i="4"/>
  <c r="T65" i="4" s="1"/>
  <c r="BS65" i="4" s="1"/>
  <c r="V140" i="4"/>
  <c r="BT18" i="4"/>
  <c r="W30" i="4"/>
  <c r="W38" i="4"/>
  <c r="BT38" i="4" s="1"/>
  <c r="W69" i="4"/>
  <c r="BT69" i="4" s="1"/>
  <c r="BT84" i="4"/>
  <c r="BT88" i="4"/>
  <c r="BT14" i="4"/>
  <c r="BT15" i="4" s="1"/>
  <c r="BT137" i="4" s="1"/>
  <c r="W136" i="4"/>
  <c r="BT136" i="4" s="1"/>
  <c r="W22" i="4"/>
  <c r="W52" i="4"/>
  <c r="W53" i="4" s="1"/>
  <c r="X84" i="4"/>
  <c r="X85" i="4" s="1"/>
  <c r="W24" i="4"/>
  <c r="BT24" i="4" s="1"/>
  <c r="W79" i="4"/>
  <c r="W119" i="4" s="1"/>
  <c r="W171" i="4" s="1"/>
  <c r="BF80" i="4"/>
  <c r="BF148" i="4" s="1"/>
  <c r="BF119" i="4"/>
  <c r="BF171" i="4" s="1"/>
  <c r="AH80" i="4"/>
  <c r="AH148" i="4" s="1"/>
  <c r="AH119" i="4"/>
  <c r="AH171" i="4" s="1"/>
  <c r="AT80" i="4"/>
  <c r="AT148" i="4" s="1"/>
  <c r="AT119" i="4"/>
  <c r="AT171" i="4" s="1"/>
  <c r="V80" i="4"/>
  <c r="V148" i="4" s="1"/>
  <c r="V119" i="4"/>
  <c r="V171" i="4" s="1"/>
  <c r="AG26" i="4"/>
  <c r="AG142" i="4" s="1"/>
  <c r="CA48" i="4"/>
  <c r="U56" i="4"/>
  <c r="U59" i="4" s="1"/>
  <c r="AU22" i="4"/>
  <c r="CB14" i="4"/>
  <c r="CB15" i="4" s="1"/>
  <c r="CB137" i="4" s="1"/>
  <c r="BT87" i="4"/>
  <c r="BG87" i="4"/>
  <c r="BG88" i="4" s="1"/>
  <c r="BG150" i="4" s="1"/>
  <c r="CF150" i="4" s="1"/>
  <c r="BG85" i="4"/>
  <c r="AU87" i="4"/>
  <c r="AU85" i="4"/>
  <c r="AU86" i="4" s="1"/>
  <c r="AU149" i="4" s="1"/>
  <c r="CB149" i="4" s="1"/>
  <c r="CB84" i="4"/>
  <c r="AU30" i="4"/>
  <c r="AU136" i="4"/>
  <c r="CB136" i="4" s="1"/>
  <c r="AI87" i="4"/>
  <c r="AI85" i="4"/>
  <c r="AI86" i="4" s="1"/>
  <c r="BX84" i="4"/>
  <c r="CF84" i="4"/>
  <c r="BG69" i="4"/>
  <c r="BG70" i="4" s="1"/>
  <c r="BG79" i="4"/>
  <c r="BG119" i="4" s="1"/>
  <c r="BG171" i="4" s="1"/>
  <c r="BG74" i="4"/>
  <c r="AI69" i="4"/>
  <c r="AI70" i="4" s="1"/>
  <c r="AI146" i="4" s="1"/>
  <c r="AI79" i="4"/>
  <c r="AI119" i="4" s="1"/>
  <c r="AI171" i="4" s="1"/>
  <c r="AI74" i="4"/>
  <c r="AI75" i="4" s="1"/>
  <c r="AI147" i="4" s="1"/>
  <c r="AU74" i="4"/>
  <c r="AU79" i="4"/>
  <c r="AU119" i="4" s="1"/>
  <c r="AU171" i="4" s="1"/>
  <c r="CF70" i="4"/>
  <c r="AU38" i="4"/>
  <c r="AU15" i="4"/>
  <c r="AU137" i="4" s="1"/>
  <c r="AU52" i="4"/>
  <c r="AU53" i="4" s="1"/>
  <c r="AV84" i="4"/>
  <c r="AU24" i="4"/>
  <c r="CB24" i="4" s="1"/>
  <c r="W75" i="4"/>
  <c r="W147" i="4" s="1"/>
  <c r="BT74" i="4"/>
  <c r="AT53" i="4"/>
  <c r="AT55" i="4" s="1"/>
  <c r="AT58" i="4" s="1"/>
  <c r="BW55" i="4"/>
  <c r="AU46" i="4"/>
  <c r="AU48" i="4" s="1"/>
  <c r="AU144" i="4" s="1"/>
  <c r="AU69" i="4"/>
  <c r="AS59" i="4"/>
  <c r="AF59" i="4"/>
  <c r="BW59" i="4" s="1"/>
  <c r="BW56" i="4"/>
  <c r="BD59" i="4"/>
  <c r="CE59" i="4" s="1"/>
  <c r="CE56" i="4"/>
  <c r="U58" i="4"/>
  <c r="AT140" i="4"/>
  <c r="U36" i="4"/>
  <c r="U40" i="4" s="1"/>
  <c r="U143" i="4" s="1"/>
  <c r="AS58" i="4"/>
  <c r="BW58" i="4"/>
  <c r="R145" i="4"/>
  <c r="CE55" i="4"/>
  <c r="AQ61" i="4"/>
  <c r="CA58" i="4"/>
  <c r="BE56" i="4"/>
  <c r="BE55" i="4"/>
  <c r="AG56" i="4"/>
  <c r="AG55" i="4"/>
  <c r="V55" i="4"/>
  <c r="V58" i="4" s="1"/>
  <c r="V56" i="4"/>
  <c r="V59" i="4" s="1"/>
  <c r="AT46" i="4"/>
  <c r="BT44" i="4"/>
  <c r="W46" i="4"/>
  <c r="BS144" i="4"/>
  <c r="BS48" i="4"/>
  <c r="BW144" i="4"/>
  <c r="BW48" i="4"/>
  <c r="BG24" i="4"/>
  <c r="CF24" i="4" s="1"/>
  <c r="BX19" i="4"/>
  <c r="AH35" i="4"/>
  <c r="CA34" i="4"/>
  <c r="AS34" i="4"/>
  <c r="AG35" i="4"/>
  <c r="BE35" i="4"/>
  <c r="BW34" i="4"/>
  <c r="AS35" i="4"/>
  <c r="AG34" i="4"/>
  <c r="BE34" i="4"/>
  <c r="CE34" i="4"/>
  <c r="BE26" i="4"/>
  <c r="BE142" i="4" s="1"/>
  <c r="I448" i="4"/>
  <c r="V26" i="4"/>
  <c r="V142" i="4" s="1"/>
  <c r="AS26" i="4"/>
  <c r="AS142" i="4" s="1"/>
  <c r="H448" i="4"/>
  <c r="BO448" i="4" s="1"/>
  <c r="CX448" i="4" s="1"/>
  <c r="AT26" i="4"/>
  <c r="AT142" i="4" s="1"/>
  <c r="E207" i="1"/>
  <c r="H207" i="1"/>
  <c r="CE26" i="4"/>
  <c r="BO344" i="4"/>
  <c r="CX344" i="4" s="1"/>
  <c r="AR65" i="4"/>
  <c r="AR145" i="4" s="1"/>
  <c r="AV348" i="4"/>
  <c r="AW348" i="4" s="1"/>
  <c r="AX348" i="4" s="1"/>
  <c r="CB348" i="4"/>
  <c r="BR30" i="4"/>
  <c r="CJ30" i="4" s="1"/>
  <c r="CT277" i="4"/>
  <c r="CV277" i="4" s="1"/>
  <c r="L356" i="4"/>
  <c r="K454" i="4"/>
  <c r="BP454" i="4" s="1"/>
  <c r="CY454" i="4" s="1"/>
  <c r="BP356" i="4"/>
  <c r="CY356" i="4" s="1"/>
  <c r="K445" i="4"/>
  <c r="BP445" i="4" s="1"/>
  <c r="CY445" i="4" s="1"/>
  <c r="BR18" i="4"/>
  <c r="CJ18" i="4" s="1"/>
  <c r="DJ420" i="4"/>
  <c r="N207" i="1"/>
  <c r="AG140" i="4"/>
  <c r="AH53" i="4"/>
  <c r="AH60" i="4"/>
  <c r="BR23" i="4"/>
  <c r="CJ23" i="4" s="1"/>
  <c r="BR22" i="4"/>
  <c r="CJ22" i="4" s="1"/>
  <c r="BR34" i="4"/>
  <c r="CJ34" i="4" s="1"/>
  <c r="K207" i="1"/>
  <c r="DI420" i="4"/>
  <c r="BW26" i="4"/>
  <c r="BQ145" i="4"/>
  <c r="AH140" i="4"/>
  <c r="AH22" i="4"/>
  <c r="AH26" i="4" s="1"/>
  <c r="AH142" i="4" s="1"/>
  <c r="AJ84" i="4"/>
  <c r="AI38" i="4"/>
  <c r="BX38" i="4" s="1"/>
  <c r="AI30" i="4"/>
  <c r="AI52" i="4"/>
  <c r="AI136" i="4"/>
  <c r="BX136" i="4" s="1"/>
  <c r="AI15" i="4"/>
  <c r="AI137" i="4" s="1"/>
  <c r="BX14" i="4"/>
  <c r="BX15" i="4" s="1"/>
  <c r="BX137" i="4" s="1"/>
  <c r="BR143" i="4"/>
  <c r="CJ143" i="4" s="1"/>
  <c r="B14" i="1" s="1"/>
  <c r="BH84" i="4"/>
  <c r="BG23" i="4"/>
  <c r="CF23" i="4" s="1"/>
  <c r="BG30" i="4"/>
  <c r="BG38" i="4"/>
  <c r="CF38" i="4" s="1"/>
  <c r="BG52" i="4"/>
  <c r="CF52" i="4" s="1"/>
  <c r="BG136" i="4"/>
  <c r="CF136" i="4" s="1"/>
  <c r="BG15" i="4"/>
  <c r="BG137" i="4" s="1"/>
  <c r="CF14" i="4"/>
  <c r="X684" i="4"/>
  <c r="Y684" i="4" s="1"/>
  <c r="Z684" i="4" s="1"/>
  <c r="BT684" i="4"/>
  <c r="DD684" i="4" s="1"/>
  <c r="CE140" i="4"/>
  <c r="BF53" i="4"/>
  <c r="BF60" i="4"/>
  <c r="BF22" i="4"/>
  <c r="BF26" i="4" s="1"/>
  <c r="BF142" i="4" s="1"/>
  <c r="BF140" i="4"/>
  <c r="DB420" i="4"/>
  <c r="CT420" i="4"/>
  <c r="CV420" i="4" s="1"/>
  <c r="B207" i="1"/>
  <c r="BE140" i="4"/>
  <c r="CU277" i="4"/>
  <c r="CU420" i="4"/>
  <c r="BQ112" i="4"/>
  <c r="K367" i="19"/>
  <c r="J368" i="19"/>
  <c r="I364" i="19"/>
  <c r="J363" i="19"/>
  <c r="I360" i="19"/>
  <c r="J359" i="19"/>
  <c r="I356" i="19"/>
  <c r="J355" i="19"/>
  <c r="I352" i="19"/>
  <c r="J351" i="19"/>
  <c r="K595" i="4"/>
  <c r="K597" i="4"/>
  <c r="BP597" i="4" s="1"/>
  <c r="K254" i="4"/>
  <c r="K665" i="4"/>
  <c r="BP477" i="4"/>
  <c r="CY477" i="4" s="1"/>
  <c r="K596" i="4"/>
  <c r="BP596" i="4" s="1"/>
  <c r="J247" i="4"/>
  <c r="J248" i="4"/>
  <c r="J249" i="4"/>
  <c r="BP595" i="4"/>
  <c r="CX248" i="4"/>
  <c r="B164" i="21"/>
  <c r="CX249" i="4"/>
  <c r="B165" i="21"/>
  <c r="CX244" i="4"/>
  <c r="B160" i="21"/>
  <c r="CX598" i="4"/>
  <c r="J347" i="19"/>
  <c r="I348" i="19"/>
  <c r="I370" i="19"/>
  <c r="L477" i="4" s="1"/>
  <c r="J598" i="4"/>
  <c r="CX247" i="4"/>
  <c r="B163" i="21"/>
  <c r="J497" i="4"/>
  <c r="G16" i="19"/>
  <c r="J502" i="4" s="1"/>
  <c r="J344" i="4" s="1"/>
  <c r="J448" i="4" s="1"/>
  <c r="I244" i="4"/>
  <c r="J474" i="4"/>
  <c r="J485" i="4"/>
  <c r="J659" i="4"/>
  <c r="K426" i="4" s="1"/>
  <c r="BP426" i="4" s="1"/>
  <c r="J653" i="4"/>
  <c r="K418" i="4" s="1"/>
  <c r="BP418" i="4" s="1"/>
  <c r="J656" i="4"/>
  <c r="K411" i="4" s="1"/>
  <c r="BP411" i="4" s="1"/>
  <c r="J654" i="4"/>
  <c r="K416" i="4" s="1"/>
  <c r="BP416" i="4" s="1"/>
  <c r="J471" i="4"/>
  <c r="J655" i="4"/>
  <c r="K419" i="4" s="1"/>
  <c r="BP419" i="4" s="1"/>
  <c r="J482" i="4"/>
  <c r="I291" i="19"/>
  <c r="J290" i="19"/>
  <c r="K286" i="19"/>
  <c r="J287" i="19"/>
  <c r="K282" i="19"/>
  <c r="J283" i="19"/>
  <c r="I279" i="19"/>
  <c r="J278" i="19"/>
  <c r="I275" i="19"/>
  <c r="J274" i="19"/>
  <c r="I271" i="19"/>
  <c r="J270" i="19"/>
  <c r="I267" i="19"/>
  <c r="J266" i="19"/>
  <c r="BO259" i="4"/>
  <c r="H260" i="4"/>
  <c r="H408" i="4"/>
  <c r="BO408" i="4" s="1"/>
  <c r="H274" i="4"/>
  <c r="BO274" i="4" s="1"/>
  <c r="B190" i="21" s="1"/>
  <c r="CX604" i="4"/>
  <c r="I667" i="4"/>
  <c r="I604" i="4"/>
  <c r="J604" i="4"/>
  <c r="B174" i="21"/>
  <c r="CX258" i="4"/>
  <c r="G275" i="4"/>
  <c r="G409" i="4"/>
  <c r="J262" i="19"/>
  <c r="I263" i="19"/>
  <c r="I293" i="19"/>
  <c r="L481" i="4" s="1"/>
  <c r="CX264" i="4"/>
  <c r="B180" i="21"/>
  <c r="I263" i="4"/>
  <c r="I264" i="4"/>
  <c r="I265" i="4"/>
  <c r="I283" i="4"/>
  <c r="I258" i="4"/>
  <c r="BP500" i="4"/>
  <c r="J263" i="4"/>
  <c r="J265" i="4"/>
  <c r="J264" i="4"/>
  <c r="K601" i="4"/>
  <c r="K602" i="4"/>
  <c r="BP602" i="4" s="1"/>
  <c r="K603" i="4"/>
  <c r="K268" i="4"/>
  <c r="K666" i="4"/>
  <c r="BP481" i="4"/>
  <c r="CY481" i="4" s="1"/>
  <c r="K51" i="19"/>
  <c r="J52" i="19"/>
  <c r="K47" i="19"/>
  <c r="J48" i="19"/>
  <c r="I407" i="4"/>
  <c r="J204" i="4"/>
  <c r="J283" i="4"/>
  <c r="J206" i="4"/>
  <c r="J205" i="4"/>
  <c r="J586" i="4"/>
  <c r="J667" i="4"/>
  <c r="K39" i="19"/>
  <c r="J40" i="19"/>
  <c r="CX407" i="4"/>
  <c r="B69" i="21"/>
  <c r="CX201" i="4"/>
  <c r="B113" i="21"/>
  <c r="CX586" i="4"/>
  <c r="B76" i="21"/>
  <c r="CX414" i="4"/>
  <c r="CX413" i="4"/>
  <c r="B75" i="21"/>
  <c r="CX415" i="4"/>
  <c r="B77" i="21"/>
  <c r="H371" i="19" l="1"/>
  <c r="K497" i="4" s="1"/>
  <c r="K242" i="4" s="1"/>
  <c r="CH20" i="4"/>
  <c r="CN20" i="4" s="1"/>
  <c r="L23" i="19"/>
  <c r="K24" i="19"/>
  <c r="C132" i="21"/>
  <c r="CY219" i="4"/>
  <c r="AF113" i="4"/>
  <c r="AF166" i="4" s="1"/>
  <c r="BW166" i="4" s="1"/>
  <c r="L92" i="19"/>
  <c r="K93" i="19"/>
  <c r="K100" i="19"/>
  <c r="J101" i="19"/>
  <c r="K108" i="19"/>
  <c r="J109" i="19"/>
  <c r="K124" i="19"/>
  <c r="J125" i="19"/>
  <c r="K132" i="19"/>
  <c r="J133" i="19"/>
  <c r="K140" i="19"/>
  <c r="J141" i="19"/>
  <c r="K148" i="19"/>
  <c r="J149" i="19"/>
  <c r="K156" i="19"/>
  <c r="J157" i="19"/>
  <c r="K164" i="19"/>
  <c r="J165" i="19"/>
  <c r="K172" i="19"/>
  <c r="J173" i="19"/>
  <c r="L176" i="19"/>
  <c r="K177" i="19"/>
  <c r="CY589" i="4"/>
  <c r="BG307" i="19"/>
  <c r="BF307" i="19"/>
  <c r="B112" i="21"/>
  <c r="CX200" i="4"/>
  <c r="I32" i="19"/>
  <c r="I83" i="19" s="1"/>
  <c r="J31" i="19"/>
  <c r="I82" i="19"/>
  <c r="L470" i="4" s="1"/>
  <c r="L664" i="4"/>
  <c r="L671" i="4" s="1"/>
  <c r="L218" i="4"/>
  <c r="L219" i="4"/>
  <c r="L238" i="4"/>
  <c r="L589" i="4"/>
  <c r="L217" i="4"/>
  <c r="L591" i="4"/>
  <c r="L590" i="4"/>
  <c r="K188" i="19"/>
  <c r="J189" i="19"/>
  <c r="J228" i="19"/>
  <c r="M473" i="4" s="1"/>
  <c r="C131" i="21"/>
  <c r="CY218" i="4"/>
  <c r="CY590" i="4"/>
  <c r="K592" i="4"/>
  <c r="H279" i="4"/>
  <c r="BO279" i="4" s="1"/>
  <c r="B195" i="21" s="1"/>
  <c r="I414" i="4"/>
  <c r="BO205" i="4"/>
  <c r="H278" i="4"/>
  <c r="BO278" i="4" s="1"/>
  <c r="B194" i="21" s="1"/>
  <c r="BO204" i="4"/>
  <c r="I413" i="4"/>
  <c r="B121" i="21"/>
  <c r="CX209" i="4"/>
  <c r="J56" i="19"/>
  <c r="K55" i="19"/>
  <c r="J64" i="19"/>
  <c r="K63" i="19"/>
  <c r="J44" i="19"/>
  <c r="K43" i="19"/>
  <c r="J60" i="19"/>
  <c r="K59" i="19"/>
  <c r="J68" i="19"/>
  <c r="K67" i="19"/>
  <c r="I326" i="4"/>
  <c r="J326" i="4" s="1"/>
  <c r="L204" i="19"/>
  <c r="K205" i="19"/>
  <c r="J212" i="4"/>
  <c r="BP494" i="4"/>
  <c r="B127" i="21"/>
  <c r="CX214" i="4"/>
  <c r="BO213" i="4"/>
  <c r="L311" i="19"/>
  <c r="K312" i="19"/>
  <c r="BO667" i="4"/>
  <c r="CX667" i="4" s="1"/>
  <c r="K128" i="19"/>
  <c r="J129" i="19"/>
  <c r="K136" i="19"/>
  <c r="J137" i="19"/>
  <c r="K152" i="19"/>
  <c r="J153" i="19"/>
  <c r="J331" i="19"/>
  <c r="I332" i="19"/>
  <c r="L192" i="19"/>
  <c r="K193" i="19"/>
  <c r="L200" i="19"/>
  <c r="K201" i="19"/>
  <c r="K184" i="19"/>
  <c r="J185" i="19"/>
  <c r="R220" i="19"/>
  <c r="Q221" i="19"/>
  <c r="AD221" i="19"/>
  <c r="CY217" i="4"/>
  <c r="C130" i="21"/>
  <c r="AY181" i="19"/>
  <c r="AZ180" i="19"/>
  <c r="J327" i="19"/>
  <c r="I328" i="19"/>
  <c r="J323" i="19"/>
  <c r="I324" i="19"/>
  <c r="J378" i="19"/>
  <c r="K377" i="19"/>
  <c r="K470" i="4"/>
  <c r="H15" i="19"/>
  <c r="K484" i="4" s="1"/>
  <c r="H83" i="19"/>
  <c r="I229" i="19"/>
  <c r="K671" i="4"/>
  <c r="BP664" i="4"/>
  <c r="CY664" i="4" s="1"/>
  <c r="CY591" i="4"/>
  <c r="CY238" i="4"/>
  <c r="C153" i="21"/>
  <c r="J225" i="19"/>
  <c r="K224" i="19"/>
  <c r="J239" i="19"/>
  <c r="K238" i="19"/>
  <c r="I415" i="4"/>
  <c r="H280" i="4"/>
  <c r="BO280" i="4" s="1"/>
  <c r="B196" i="21" s="1"/>
  <c r="BO206" i="4"/>
  <c r="K89" i="19"/>
  <c r="L88" i="19"/>
  <c r="X96" i="19"/>
  <c r="W97" i="19"/>
  <c r="K104" i="19"/>
  <c r="J105" i="19"/>
  <c r="K112" i="19"/>
  <c r="J113" i="19"/>
  <c r="K120" i="19"/>
  <c r="J121" i="19"/>
  <c r="K144" i="19"/>
  <c r="J145" i="19"/>
  <c r="K160" i="19"/>
  <c r="J161" i="19"/>
  <c r="K168" i="19"/>
  <c r="J169" i="19"/>
  <c r="J335" i="19"/>
  <c r="I336" i="19"/>
  <c r="AA339" i="19"/>
  <c r="Z340" i="19"/>
  <c r="CX212" i="4"/>
  <c r="B125" i="21"/>
  <c r="BO215" i="4"/>
  <c r="J36" i="19"/>
  <c r="K35" i="19"/>
  <c r="K72" i="19"/>
  <c r="L71" i="19"/>
  <c r="J251" i="19"/>
  <c r="K250" i="19"/>
  <c r="K76" i="19"/>
  <c r="L75" i="19"/>
  <c r="K80" i="19"/>
  <c r="L79" i="19"/>
  <c r="N319" i="19"/>
  <c r="M320" i="19"/>
  <c r="L254" i="19"/>
  <c r="K255" i="19"/>
  <c r="K303" i="19"/>
  <c r="J304" i="19"/>
  <c r="L208" i="19"/>
  <c r="K209" i="19"/>
  <c r="L212" i="19"/>
  <c r="K213" i="19"/>
  <c r="K246" i="19"/>
  <c r="J247" i="19"/>
  <c r="L258" i="19"/>
  <c r="K259" i="19"/>
  <c r="K299" i="19"/>
  <c r="J300" i="19"/>
  <c r="K215" i="4"/>
  <c r="L315" i="19"/>
  <c r="K316" i="19"/>
  <c r="K343" i="19"/>
  <c r="J344" i="19"/>
  <c r="K116" i="19"/>
  <c r="J117" i="19"/>
  <c r="X27" i="19"/>
  <c r="W28" i="19"/>
  <c r="K234" i="19"/>
  <c r="J235" i="19"/>
  <c r="K242" i="19"/>
  <c r="J243" i="19"/>
  <c r="L196" i="19"/>
  <c r="K197" i="19"/>
  <c r="L216" i="19"/>
  <c r="K217" i="19"/>
  <c r="J407" i="4"/>
  <c r="BT147" i="4"/>
  <c r="W86" i="4"/>
  <c r="BT86" i="4" s="1"/>
  <c r="CK2" i="4"/>
  <c r="CL2" i="4"/>
  <c r="CM2" i="4"/>
  <c r="CJ2" i="4"/>
  <c r="CN2" i="4"/>
  <c r="C158" i="2"/>
  <c r="D158" i="2"/>
  <c r="F158" i="2"/>
  <c r="B158" i="2"/>
  <c r="E158" i="2"/>
  <c r="B165" i="2"/>
  <c r="C165" i="2"/>
  <c r="F165" i="2"/>
  <c r="E165" i="2"/>
  <c r="D165" i="2"/>
  <c r="M31" i="18"/>
  <c r="M23" i="18"/>
  <c r="B12" i="14"/>
  <c r="C11" i="14"/>
  <c r="BT171" i="4"/>
  <c r="CB171" i="4"/>
  <c r="CF171" i="4"/>
  <c r="BX171" i="4"/>
  <c r="CB18" i="4"/>
  <c r="BS113" i="4"/>
  <c r="T166" i="4"/>
  <c r="CB86" i="4"/>
  <c r="BS61" i="4"/>
  <c r="X15" i="4"/>
  <c r="X137" i="4" s="1"/>
  <c r="V36" i="4"/>
  <c r="V40" i="4" s="1"/>
  <c r="V143" i="4" s="1"/>
  <c r="BX146" i="4"/>
  <c r="BG32" i="4"/>
  <c r="BG31" i="4"/>
  <c r="AU32" i="4"/>
  <c r="AU35" i="4" s="1"/>
  <c r="CB35" i="4" s="1"/>
  <c r="AU31" i="4"/>
  <c r="BX147" i="4"/>
  <c r="W23" i="4"/>
  <c r="W26" i="4" s="1"/>
  <c r="W142" i="4" s="1"/>
  <c r="AI32" i="4"/>
  <c r="AI31" i="4"/>
  <c r="BD113" i="4"/>
  <c r="BT79" i="4"/>
  <c r="BX86" i="4"/>
  <c r="AI149" i="4"/>
  <c r="BX149" i="4" s="1"/>
  <c r="X87" i="4"/>
  <c r="X88" i="4" s="1"/>
  <c r="X150" i="4" s="1"/>
  <c r="W32" i="4"/>
  <c r="W35" i="4" s="1"/>
  <c r="W31" i="4"/>
  <c r="W34" i="4" s="1"/>
  <c r="BT34" i="4" s="1"/>
  <c r="T145" i="4"/>
  <c r="AR113" i="4"/>
  <c r="AR166" i="4" s="1"/>
  <c r="U113" i="4"/>
  <c r="U166" i="4" s="1"/>
  <c r="BG117" i="4"/>
  <c r="BG146" i="4"/>
  <c r="CF146" i="4" s="1"/>
  <c r="BT17" i="4"/>
  <c r="X46" i="4"/>
  <c r="X48" i="4" s="1"/>
  <c r="X144" i="4" s="1"/>
  <c r="Y84" i="4"/>
  <c r="Y87" i="4" s="1"/>
  <c r="Y88" i="4" s="1"/>
  <c r="Y150" i="4" s="1"/>
  <c r="W70" i="4"/>
  <c r="X52" i="4"/>
  <c r="X53" i="4" s="1"/>
  <c r="X23" i="4"/>
  <c r="AV23" i="4"/>
  <c r="X79" i="4"/>
  <c r="X119" i="4" s="1"/>
  <c r="X171" i="4" s="1"/>
  <c r="W60" i="4"/>
  <c r="BT60" i="4" s="1"/>
  <c r="AU34" i="4"/>
  <c r="CF69" i="4"/>
  <c r="BT139" i="4"/>
  <c r="BT30" i="4"/>
  <c r="X136" i="4"/>
  <c r="X30" i="4"/>
  <c r="X22" i="4"/>
  <c r="X38" i="4"/>
  <c r="X24" i="4"/>
  <c r="X74" i="4"/>
  <c r="X75" i="4" s="1"/>
  <c r="X69" i="4"/>
  <c r="X70" i="4" s="1"/>
  <c r="W80" i="4"/>
  <c r="BT19" i="4"/>
  <c r="BT119" i="4"/>
  <c r="BT52" i="4"/>
  <c r="CB19" i="4"/>
  <c r="CF88" i="4"/>
  <c r="CF119" i="4"/>
  <c r="BW113" i="4"/>
  <c r="BX119" i="4"/>
  <c r="AV22" i="4"/>
  <c r="CF19" i="4"/>
  <c r="AV24" i="4"/>
  <c r="BT75" i="4"/>
  <c r="W118" i="4"/>
  <c r="BX75" i="4"/>
  <c r="AI118" i="4"/>
  <c r="BX70" i="4"/>
  <c r="AI117" i="4"/>
  <c r="BX85" i="4"/>
  <c r="CB119" i="4"/>
  <c r="AU140" i="4"/>
  <c r="CB17" i="4"/>
  <c r="AU60" i="4"/>
  <c r="CB60" i="4" s="1"/>
  <c r="CB85" i="4"/>
  <c r="AI24" i="4"/>
  <c r="BX24" i="4" s="1"/>
  <c r="CB52" i="4"/>
  <c r="CB38" i="4"/>
  <c r="CF87" i="4"/>
  <c r="AJ87" i="4"/>
  <c r="AJ85" i="4"/>
  <c r="AV87" i="4"/>
  <c r="AV85" i="4"/>
  <c r="AI88" i="4"/>
  <c r="AI150" i="4" s="1"/>
  <c r="BX150" i="4" s="1"/>
  <c r="BX87" i="4"/>
  <c r="AU88" i="4"/>
  <c r="AU150" i="4" s="1"/>
  <c r="CB150" i="4" s="1"/>
  <c r="CB87" i="4"/>
  <c r="BH87" i="4"/>
  <c r="BH85" i="4"/>
  <c r="CB30" i="4"/>
  <c r="AV30" i="4"/>
  <c r="AV52" i="4"/>
  <c r="AT36" i="4"/>
  <c r="AT40" i="4" s="1"/>
  <c r="AT143" i="4" s="1"/>
  <c r="AT56" i="4"/>
  <c r="AT59" i="4" s="1"/>
  <c r="AT61" i="4" s="1"/>
  <c r="AT65" i="4" s="1"/>
  <c r="AT145" i="4" s="1"/>
  <c r="BX74" i="4"/>
  <c r="X86" i="4"/>
  <c r="X149" i="4" s="1"/>
  <c r="BG86" i="4"/>
  <c r="CF85" i="4"/>
  <c r="AJ69" i="4"/>
  <c r="AJ74" i="4"/>
  <c r="AJ79" i="4"/>
  <c r="AJ119" i="4" s="1"/>
  <c r="AJ171" i="4" s="1"/>
  <c r="AV69" i="4"/>
  <c r="AV79" i="4"/>
  <c r="AV119" i="4" s="1"/>
  <c r="AV171" i="4" s="1"/>
  <c r="AV74" i="4"/>
  <c r="AU80" i="4"/>
  <c r="CB79" i="4"/>
  <c r="BG80" i="4"/>
  <c r="CF79" i="4"/>
  <c r="BH69" i="4"/>
  <c r="BH79" i="4"/>
  <c r="BH119" i="4" s="1"/>
  <c r="BH171" i="4" s="1"/>
  <c r="BH74" i="4"/>
  <c r="AV136" i="4"/>
  <c r="AW84" i="4"/>
  <c r="AV15" i="4"/>
  <c r="AV137" i="4" s="1"/>
  <c r="AV38" i="4"/>
  <c r="AV46" i="4"/>
  <c r="AV48" i="4" s="1"/>
  <c r="AV144" i="4" s="1"/>
  <c r="CB44" i="4"/>
  <c r="AU70" i="4"/>
  <c r="AU146" i="4" s="1"/>
  <c r="CB146" i="4" s="1"/>
  <c r="CB69" i="4"/>
  <c r="BX69" i="4"/>
  <c r="AU75" i="4"/>
  <c r="AU147" i="4" s="1"/>
  <c r="CB147" i="4" s="1"/>
  <c r="CB74" i="4"/>
  <c r="AI80" i="4"/>
  <c r="BX79" i="4"/>
  <c r="BG75" i="4"/>
  <c r="BG147" i="4" s="1"/>
  <c r="CF147" i="4" s="1"/>
  <c r="CF74" i="4"/>
  <c r="V61" i="4"/>
  <c r="V65" i="4" s="1"/>
  <c r="V145" i="4" s="1"/>
  <c r="BD61" i="4"/>
  <c r="AF61" i="4"/>
  <c r="AF65" i="4" s="1"/>
  <c r="AF145" i="4" s="1"/>
  <c r="AG58" i="4"/>
  <c r="BE58" i="4"/>
  <c r="U61" i="4"/>
  <c r="U65" i="4" s="1"/>
  <c r="AG59" i="4"/>
  <c r="BE59" i="4"/>
  <c r="AQ65" i="4"/>
  <c r="AQ145" i="4" s="1"/>
  <c r="CA61" i="4"/>
  <c r="AS61" i="4"/>
  <c r="AS65" i="4" s="1"/>
  <c r="AS145" i="4" s="1"/>
  <c r="BS145" i="4"/>
  <c r="W56" i="4"/>
  <c r="W59" i="4" s="1"/>
  <c r="BT59" i="4" s="1"/>
  <c r="W55" i="4"/>
  <c r="W58" i="4" s="1"/>
  <c r="AU56" i="4"/>
  <c r="AU59" i="4" s="1"/>
  <c r="AU55" i="4"/>
  <c r="AU58" i="4" s="1"/>
  <c r="CB58" i="4" s="1"/>
  <c r="AH56" i="4"/>
  <c r="AH59" i="4" s="1"/>
  <c r="AH55" i="4"/>
  <c r="AH58" i="4" s="1"/>
  <c r="BF55" i="4"/>
  <c r="BF58" i="4" s="1"/>
  <c r="BF56" i="4"/>
  <c r="BF59" i="4" s="1"/>
  <c r="BX44" i="4"/>
  <c r="AI46" i="4"/>
  <c r="CF44" i="4"/>
  <c r="BG46" i="4"/>
  <c r="W48" i="4"/>
  <c r="W144" i="4" s="1"/>
  <c r="BT46" i="4"/>
  <c r="AT48" i="4"/>
  <c r="AT144" i="4" s="1"/>
  <c r="CB46" i="4"/>
  <c r="BH24" i="4"/>
  <c r="BH46" i="4"/>
  <c r="Y46" i="4"/>
  <c r="Y48" i="4" s="1"/>
  <c r="Y144" i="4" s="1"/>
  <c r="AJ24" i="4"/>
  <c r="AJ46" i="4"/>
  <c r="BF36" i="4"/>
  <c r="BF40" i="4" s="1"/>
  <c r="BF143" i="4" s="1"/>
  <c r="AS36" i="4"/>
  <c r="AS40" i="4" s="1"/>
  <c r="AS143" i="4" s="1"/>
  <c r="AG36" i="4"/>
  <c r="AG40" i="4" s="1"/>
  <c r="AG143" i="4" s="1"/>
  <c r="AH36" i="4"/>
  <c r="AH40" i="4" s="1"/>
  <c r="AH143" i="4" s="1"/>
  <c r="BE36" i="4"/>
  <c r="BE40" i="4" s="1"/>
  <c r="BE143" i="4" s="1"/>
  <c r="CA143" i="4"/>
  <c r="CA40" i="4"/>
  <c r="CE143" i="4"/>
  <c r="CE40" i="4"/>
  <c r="BW143" i="4"/>
  <c r="BW40" i="4"/>
  <c r="CB31" i="4"/>
  <c r="CB22" i="4"/>
  <c r="AU26" i="4"/>
  <c r="AU142" i="4" s="1"/>
  <c r="BT22" i="4"/>
  <c r="BT53" i="4"/>
  <c r="CF30" i="4"/>
  <c r="CC348" i="4"/>
  <c r="AY348" i="4"/>
  <c r="AZ348" i="4" s="1"/>
  <c r="BA348" i="4" s="1"/>
  <c r="CF18" i="4"/>
  <c r="BR58" i="4"/>
  <c r="CJ58" i="4" s="1"/>
  <c r="BX30" i="4"/>
  <c r="L454" i="4"/>
  <c r="L445" i="4"/>
  <c r="M356" i="4"/>
  <c r="BR61" i="4"/>
  <c r="CJ61" i="4" s="1"/>
  <c r="AI60" i="4"/>
  <c r="AI53" i="4"/>
  <c r="BX52" i="4"/>
  <c r="AI23" i="4"/>
  <c r="BX18" i="4"/>
  <c r="BR53" i="4"/>
  <c r="CJ53" i="4" s="1"/>
  <c r="BR60" i="4"/>
  <c r="CJ60" i="4" s="1"/>
  <c r="BR40" i="4"/>
  <c r="CJ40" i="4" s="1"/>
  <c r="AK84" i="4"/>
  <c r="AJ38" i="4"/>
  <c r="AJ52" i="4"/>
  <c r="AJ30" i="4"/>
  <c r="AJ15" i="4"/>
  <c r="AJ137" i="4" s="1"/>
  <c r="AJ136" i="4"/>
  <c r="AI22" i="4"/>
  <c r="AI140" i="4"/>
  <c r="BX17" i="4"/>
  <c r="BW142" i="4"/>
  <c r="BR139" i="4"/>
  <c r="BR26" i="4"/>
  <c r="CJ26" i="4" s="1"/>
  <c r="CB53" i="4"/>
  <c r="BQ165" i="4"/>
  <c r="BT23" i="4"/>
  <c r="AA684" i="4"/>
  <c r="AB684" i="4" s="1"/>
  <c r="AC684" i="4" s="1"/>
  <c r="BU684" i="4"/>
  <c r="DE684" i="4" s="1"/>
  <c r="BG53" i="4"/>
  <c r="BG60" i="4"/>
  <c r="BS112" i="4"/>
  <c r="Y136" i="4"/>
  <c r="CF15" i="4"/>
  <c r="CF137" i="4" s="1"/>
  <c r="BG22" i="4"/>
  <c r="BG26" i="4" s="1"/>
  <c r="BG142" i="4" s="1"/>
  <c r="BI84" i="4"/>
  <c r="BH30" i="4"/>
  <c r="BH38" i="4"/>
  <c r="BH52" i="4"/>
  <c r="BH136" i="4"/>
  <c r="BH15" i="4"/>
  <c r="BH137" i="4" s="1"/>
  <c r="CF17" i="4"/>
  <c r="K368" i="19"/>
  <c r="L367" i="19"/>
  <c r="K363" i="19"/>
  <c r="J364" i="19"/>
  <c r="K359" i="19"/>
  <c r="J360" i="19"/>
  <c r="K355" i="19"/>
  <c r="J356" i="19"/>
  <c r="K351" i="19"/>
  <c r="J352" i="19"/>
  <c r="CY596" i="4"/>
  <c r="L595" i="4"/>
  <c r="L596" i="4"/>
  <c r="L597" i="4"/>
  <c r="L254" i="4"/>
  <c r="L665" i="4"/>
  <c r="J348" i="19"/>
  <c r="K347" i="19"/>
  <c r="J370" i="19"/>
  <c r="M477" i="4" s="1"/>
  <c r="CY595" i="4"/>
  <c r="K247" i="4"/>
  <c r="BP247" i="4" s="1"/>
  <c r="K248" i="4"/>
  <c r="BP248" i="4" s="1"/>
  <c r="K249" i="4"/>
  <c r="BP254" i="4"/>
  <c r="CY597" i="4"/>
  <c r="J242" i="4"/>
  <c r="BP497" i="4"/>
  <c r="K598" i="4"/>
  <c r="BP598" i="4" s="1"/>
  <c r="BP665" i="4"/>
  <c r="CY665" i="4" s="1"/>
  <c r="K290" i="19"/>
  <c r="J291" i="19"/>
  <c r="K287" i="19"/>
  <c r="L286" i="19"/>
  <c r="K283" i="19"/>
  <c r="L282" i="19"/>
  <c r="I15" i="19"/>
  <c r="L484" i="4" s="1"/>
  <c r="L485" i="4" s="1"/>
  <c r="K278" i="19"/>
  <c r="J279" i="19"/>
  <c r="K274" i="19"/>
  <c r="J275" i="19"/>
  <c r="K270" i="19"/>
  <c r="J271" i="19"/>
  <c r="K266" i="19"/>
  <c r="J267" i="19"/>
  <c r="BP666" i="4"/>
  <c r="CY666" i="4" s="1"/>
  <c r="K604" i="4"/>
  <c r="BP604" i="4" s="1"/>
  <c r="K259" i="4"/>
  <c r="BP258" i="4"/>
  <c r="I260" i="4"/>
  <c r="I273" i="4"/>
  <c r="CY602" i="4"/>
  <c r="I280" i="4"/>
  <c r="J415" i="4"/>
  <c r="I278" i="4"/>
  <c r="J413" i="4"/>
  <c r="L601" i="4"/>
  <c r="L602" i="4"/>
  <c r="L603" i="4"/>
  <c r="L268" i="4"/>
  <c r="L666" i="4"/>
  <c r="J263" i="19"/>
  <c r="J294" i="19" s="1"/>
  <c r="M500" i="4" s="1"/>
  <c r="M258" i="4" s="1"/>
  <c r="J293" i="19"/>
  <c r="M481" i="4" s="1"/>
  <c r="K262" i="19"/>
  <c r="B70" i="21"/>
  <c r="CX408" i="4"/>
  <c r="CX259" i="4"/>
  <c r="B175" i="21"/>
  <c r="K263" i="4"/>
  <c r="BP263" i="4" s="1"/>
  <c r="K264" i="4"/>
  <c r="BP264" i="4" s="1"/>
  <c r="K265" i="4"/>
  <c r="BP265" i="4" s="1"/>
  <c r="BP268" i="4"/>
  <c r="CY500" i="4"/>
  <c r="I279" i="4"/>
  <c r="J414" i="4"/>
  <c r="I294" i="19"/>
  <c r="BP601" i="4"/>
  <c r="BP603" i="4"/>
  <c r="BO260" i="4"/>
  <c r="H409" i="4"/>
  <c r="BO409" i="4" s="1"/>
  <c r="H275" i="4"/>
  <c r="BO275" i="4" s="1"/>
  <c r="B191" i="21" s="1"/>
  <c r="K52" i="19"/>
  <c r="L51" i="19"/>
  <c r="K48" i="19"/>
  <c r="L47" i="19"/>
  <c r="CY416" i="4"/>
  <c r="C78" i="21"/>
  <c r="C73" i="21"/>
  <c r="CY411" i="4"/>
  <c r="C80" i="21"/>
  <c r="CY418" i="4"/>
  <c r="C87" i="21"/>
  <c r="CY426" i="4"/>
  <c r="L39" i="19"/>
  <c r="K40" i="19"/>
  <c r="J280" i="4"/>
  <c r="K415" i="4"/>
  <c r="J278" i="4"/>
  <c r="K413" i="4"/>
  <c r="CY419" i="4"/>
  <c r="C81" i="21"/>
  <c r="L491" i="4"/>
  <c r="L583" i="4"/>
  <c r="L209" i="4"/>
  <c r="L585" i="4"/>
  <c r="L584" i="4"/>
  <c r="L663" i="4"/>
  <c r="J279" i="4"/>
  <c r="K414" i="4"/>
  <c r="I371" i="19" l="1"/>
  <c r="L497" i="4" s="1"/>
  <c r="L242" i="4" s="1"/>
  <c r="M23" i="19"/>
  <c r="L24" i="19"/>
  <c r="Y27" i="19"/>
  <c r="X28" i="19"/>
  <c r="K117" i="19"/>
  <c r="L116" i="19"/>
  <c r="L343" i="19"/>
  <c r="K344" i="19"/>
  <c r="M315" i="19"/>
  <c r="L316" i="19"/>
  <c r="M79" i="19"/>
  <c r="L80" i="19"/>
  <c r="M75" i="19"/>
  <c r="L76" i="19"/>
  <c r="L250" i="19"/>
  <c r="K251" i="19"/>
  <c r="M71" i="19"/>
  <c r="L72" i="19"/>
  <c r="L35" i="19"/>
  <c r="K36" i="19"/>
  <c r="B128" i="21"/>
  <c r="CX215" i="4"/>
  <c r="AB339" i="19"/>
  <c r="AA340" i="19"/>
  <c r="J336" i="19"/>
  <c r="K335" i="19"/>
  <c r="L168" i="19"/>
  <c r="K169" i="19"/>
  <c r="L160" i="19"/>
  <c r="K161" i="19"/>
  <c r="L144" i="19"/>
  <c r="K145" i="19"/>
  <c r="L120" i="19"/>
  <c r="K121" i="19"/>
  <c r="L112" i="19"/>
  <c r="K113" i="19"/>
  <c r="L104" i="19"/>
  <c r="K105" i="19"/>
  <c r="Y96" i="19"/>
  <c r="X97" i="19"/>
  <c r="L238" i="19"/>
  <c r="K239" i="19"/>
  <c r="L224" i="19"/>
  <c r="K225" i="19"/>
  <c r="BP671" i="4"/>
  <c r="K491" i="4"/>
  <c r="H16" i="19"/>
  <c r="K502" i="4" s="1"/>
  <c r="K485" i="4"/>
  <c r="BP485" i="4" s="1"/>
  <c r="CY485" i="4" s="1"/>
  <c r="K659" i="4"/>
  <c r="K655" i="4"/>
  <c r="K656" i="4"/>
  <c r="K653" i="4"/>
  <c r="BP484" i="4"/>
  <c r="K654" i="4"/>
  <c r="K474" i="4"/>
  <c r="K482" i="4"/>
  <c r="K478" i="4"/>
  <c r="K378" i="19"/>
  <c r="L377" i="19"/>
  <c r="BA180" i="19"/>
  <c r="AZ181" i="19"/>
  <c r="S220" i="19"/>
  <c r="R221" i="19"/>
  <c r="L184" i="19"/>
  <c r="K185" i="19"/>
  <c r="M200" i="19"/>
  <c r="L201" i="19"/>
  <c r="M192" i="19"/>
  <c r="L193" i="19"/>
  <c r="K331" i="19"/>
  <c r="J332" i="19"/>
  <c r="K153" i="19"/>
  <c r="L152" i="19"/>
  <c r="K137" i="19"/>
  <c r="L136" i="19"/>
  <c r="K129" i="19"/>
  <c r="L128" i="19"/>
  <c r="L312" i="19"/>
  <c r="M311" i="19"/>
  <c r="B126" i="21"/>
  <c r="CX213" i="4"/>
  <c r="J214" i="4"/>
  <c r="J215" i="4"/>
  <c r="K213" i="4"/>
  <c r="BP212" i="4"/>
  <c r="B116" i="21"/>
  <c r="CX204" i="4"/>
  <c r="CX205" i="4"/>
  <c r="B117" i="21"/>
  <c r="J229" i="19"/>
  <c r="M494" i="4" s="1"/>
  <c r="M212" i="4" s="1"/>
  <c r="BH307" i="19"/>
  <c r="BG308" i="19"/>
  <c r="L217" i="19"/>
  <c r="M216" i="19"/>
  <c r="L197" i="19"/>
  <c r="M196" i="19"/>
  <c r="L242" i="19"/>
  <c r="K243" i="19"/>
  <c r="L234" i="19"/>
  <c r="K235" i="19"/>
  <c r="L299" i="19"/>
  <c r="K300" i="19"/>
  <c r="M258" i="19"/>
  <c r="L259" i="19"/>
  <c r="L246" i="19"/>
  <c r="K247" i="19"/>
  <c r="M212" i="19"/>
  <c r="L213" i="19"/>
  <c r="M208" i="19"/>
  <c r="L209" i="19"/>
  <c r="L303" i="19"/>
  <c r="K304" i="19"/>
  <c r="M254" i="19"/>
  <c r="L255" i="19"/>
  <c r="P319" i="19"/>
  <c r="O319" i="19"/>
  <c r="Q319" i="19" s="1"/>
  <c r="N320" i="19"/>
  <c r="O320" i="19" s="1"/>
  <c r="M88" i="19"/>
  <c r="L89" i="19"/>
  <c r="CX206" i="4"/>
  <c r="B118" i="21"/>
  <c r="L494" i="4"/>
  <c r="K584" i="4"/>
  <c r="K471" i="4"/>
  <c r="K585" i="4"/>
  <c r="BP585" i="4" s="1"/>
  <c r="CY585" i="4" s="1"/>
  <c r="BP470" i="4"/>
  <c r="K209" i="4"/>
  <c r="K583" i="4"/>
  <c r="K663" i="4"/>
  <c r="J324" i="19"/>
  <c r="J371" i="19" s="1"/>
  <c r="M497" i="4" s="1"/>
  <c r="M242" i="4" s="1"/>
  <c r="K323" i="19"/>
  <c r="K327" i="19"/>
  <c r="J328" i="19"/>
  <c r="CY494" i="4"/>
  <c r="L205" i="19"/>
  <c r="M204" i="19"/>
  <c r="K68" i="19"/>
  <c r="L67" i="19"/>
  <c r="K60" i="19"/>
  <c r="L59" i="19"/>
  <c r="K44" i="19"/>
  <c r="L43" i="19"/>
  <c r="K64" i="19"/>
  <c r="L63" i="19"/>
  <c r="K56" i="19"/>
  <c r="L55" i="19"/>
  <c r="BP592" i="4"/>
  <c r="M664" i="4"/>
  <c r="M671" i="4" s="1"/>
  <c r="M238" i="4"/>
  <c r="M218" i="4"/>
  <c r="M590" i="4"/>
  <c r="M589" i="4"/>
  <c r="M219" i="4"/>
  <c r="M217" i="4"/>
  <c r="M591" i="4"/>
  <c r="L188" i="19"/>
  <c r="K189" i="19"/>
  <c r="K228" i="19"/>
  <c r="N473" i="4" s="1"/>
  <c r="L592" i="4"/>
  <c r="J32" i="19"/>
  <c r="K31" i="19"/>
  <c r="J82" i="19"/>
  <c r="M176" i="19"/>
  <c r="L177" i="19"/>
  <c r="L172" i="19"/>
  <c r="K173" i="19"/>
  <c r="L164" i="19"/>
  <c r="K165" i="19"/>
  <c r="L156" i="19"/>
  <c r="K157" i="19"/>
  <c r="L148" i="19"/>
  <c r="K149" i="19"/>
  <c r="L140" i="19"/>
  <c r="K141" i="19"/>
  <c r="L132" i="19"/>
  <c r="K133" i="19"/>
  <c r="L124" i="19"/>
  <c r="K125" i="19"/>
  <c r="L108" i="19"/>
  <c r="K109" i="19"/>
  <c r="L100" i="19"/>
  <c r="K101" i="19"/>
  <c r="M92" i="19"/>
  <c r="L93" i="19"/>
  <c r="W149" i="4"/>
  <c r="BT149" i="4" s="1"/>
  <c r="C12" i="14"/>
  <c r="D12" i="14" s="1"/>
  <c r="F6" i="14" s="1"/>
  <c r="B13" i="14"/>
  <c r="DB2" i="4"/>
  <c r="B7" i="21"/>
  <c r="B54" i="21" s="1"/>
  <c r="B96" i="21" s="1"/>
  <c r="B28" i="21"/>
  <c r="B182" i="1"/>
  <c r="D28" i="21"/>
  <c r="K54" i="21" s="1"/>
  <c r="K96" i="21" s="1"/>
  <c r="H182" i="1"/>
  <c r="DH2" i="4"/>
  <c r="D7" i="21"/>
  <c r="DJ2" i="4"/>
  <c r="N182" i="1"/>
  <c r="F7" i="21"/>
  <c r="F28" i="21"/>
  <c r="S54" i="21" s="1"/>
  <c r="S96" i="21" s="1"/>
  <c r="E28" i="21"/>
  <c r="O54" i="21" s="1"/>
  <c r="O96" i="21" s="1"/>
  <c r="DI2" i="4"/>
  <c r="E7" i="21"/>
  <c r="K182" i="1"/>
  <c r="DG2" i="4"/>
  <c r="E182" i="1"/>
  <c r="C28" i="21"/>
  <c r="C7" i="21"/>
  <c r="F54" i="21" s="1"/>
  <c r="F96" i="21" s="1"/>
  <c r="Z84" i="4"/>
  <c r="Z85" i="4" s="1"/>
  <c r="Y69" i="4"/>
  <c r="Y70" i="4" s="1"/>
  <c r="Y117" i="4" s="1"/>
  <c r="Y169" i="4" s="1"/>
  <c r="Y85" i="4"/>
  <c r="Y86" i="4" s="1"/>
  <c r="Y149" i="4" s="1"/>
  <c r="Y38" i="4"/>
  <c r="Y23" i="4"/>
  <c r="BT32" i="4"/>
  <c r="Y74" i="4"/>
  <c r="Y75" i="4" s="1"/>
  <c r="Y118" i="4" s="1"/>
  <c r="Y170" i="4" s="1"/>
  <c r="BX117" i="4"/>
  <c r="AI169" i="4"/>
  <c r="BX169" i="4" s="1"/>
  <c r="BX118" i="4"/>
  <c r="AI170" i="4"/>
  <c r="BX170" i="4" s="1"/>
  <c r="BT118" i="4"/>
  <c r="W170" i="4"/>
  <c r="BT170" i="4" s="1"/>
  <c r="CF117" i="4"/>
  <c r="BG169" i="4"/>
  <c r="CF169" i="4" s="1"/>
  <c r="CA166" i="4"/>
  <c r="Y15" i="4"/>
  <c r="Y137" i="4" s="1"/>
  <c r="Y52" i="4"/>
  <c r="Y53" i="4" s="1"/>
  <c r="Y30" i="4"/>
  <c r="Y31" i="4" s="1"/>
  <c r="Y34" i="4" s="1"/>
  <c r="Y22" i="4"/>
  <c r="X60" i="4"/>
  <c r="Y24" i="4"/>
  <c r="Y79" i="4"/>
  <c r="Y80" i="4" s="1"/>
  <c r="Y148" i="4" s="1"/>
  <c r="CA113" i="4"/>
  <c r="CE113" i="4"/>
  <c r="BD166" i="4"/>
  <c r="BS166" i="4"/>
  <c r="CB32" i="4"/>
  <c r="V113" i="4"/>
  <c r="V166" i="4" s="1"/>
  <c r="X117" i="4"/>
  <c r="X169" i="4" s="1"/>
  <c r="X146" i="4"/>
  <c r="BH31" i="4"/>
  <c r="BH32" i="4"/>
  <c r="U145" i="4"/>
  <c r="X118" i="4"/>
  <c r="X170" i="4" s="1"/>
  <c r="X147" i="4"/>
  <c r="AV31" i="4"/>
  <c r="AV34" i="4" s="1"/>
  <c r="AV32" i="4"/>
  <c r="AV35" i="4" s="1"/>
  <c r="X31" i="4"/>
  <c r="X34" i="4" s="1"/>
  <c r="X32" i="4"/>
  <c r="X35" i="4" s="1"/>
  <c r="AU36" i="4"/>
  <c r="AU40" i="4" s="1"/>
  <c r="AU143" i="4" s="1"/>
  <c r="W117" i="4"/>
  <c r="W146" i="4"/>
  <c r="BT146" i="4" s="1"/>
  <c r="AJ31" i="4"/>
  <c r="AJ32" i="4"/>
  <c r="BX80" i="4"/>
  <c r="AI148" i="4"/>
  <c r="BX148" i="4" s="1"/>
  <c r="CB34" i="4"/>
  <c r="CF80" i="4"/>
  <c r="BG148" i="4"/>
  <c r="CF148" i="4" s="1"/>
  <c r="CB80" i="4"/>
  <c r="AU148" i="4"/>
  <c r="CB148" i="4" s="1"/>
  <c r="CF86" i="4"/>
  <c r="BG149" i="4"/>
  <c r="CF149" i="4" s="1"/>
  <c r="BT70" i="4"/>
  <c r="BT80" i="4"/>
  <c r="W148" i="4"/>
  <c r="BT148" i="4" s="1"/>
  <c r="BF113" i="4"/>
  <c r="BF166" i="4" s="1"/>
  <c r="BE113" i="4"/>
  <c r="BE166" i="4" s="1"/>
  <c r="AS113" i="4"/>
  <c r="AS166" i="4" s="1"/>
  <c r="AT113" i="4"/>
  <c r="AT166" i="4" s="1"/>
  <c r="AH113" i="4"/>
  <c r="AH166" i="4" s="1"/>
  <c r="AG113" i="4"/>
  <c r="AG166" i="4" s="1"/>
  <c r="W140" i="4"/>
  <c r="X80" i="4"/>
  <c r="X148" i="4" s="1"/>
  <c r="X140" i="4"/>
  <c r="BT31" i="4"/>
  <c r="AW38" i="4"/>
  <c r="BW65" i="4"/>
  <c r="CA65" i="4"/>
  <c r="CB88" i="4"/>
  <c r="BX88" i="4"/>
  <c r="AV140" i="4"/>
  <c r="AW52" i="4"/>
  <c r="AW53" i="4" s="1"/>
  <c r="CB59" i="4"/>
  <c r="CF75" i="4"/>
  <c r="BG118" i="4"/>
  <c r="CB75" i="4"/>
  <c r="AU118" i="4"/>
  <c r="AV60" i="4"/>
  <c r="AW23" i="4"/>
  <c r="AW22" i="4"/>
  <c r="CB139" i="4"/>
  <c r="CB140" i="4" s="1"/>
  <c r="AW46" i="4"/>
  <c r="CB70" i="4"/>
  <c r="AU117" i="4"/>
  <c r="CB143" i="4"/>
  <c r="AV53" i="4"/>
  <c r="AV56" i="4" s="1"/>
  <c r="AW136" i="4"/>
  <c r="AX84" i="4"/>
  <c r="AX85" i="4" s="1"/>
  <c r="AX86" i="4" s="1"/>
  <c r="AX149" i="4" s="1"/>
  <c r="AW15" i="4"/>
  <c r="AW137" i="4" s="1"/>
  <c r="AW30" i="4"/>
  <c r="AW24" i="4"/>
  <c r="BI87" i="4"/>
  <c r="BI85" i="4"/>
  <c r="BU84" i="4"/>
  <c r="AV86" i="4"/>
  <c r="AV149" i="4" s="1"/>
  <c r="AV88" i="4"/>
  <c r="AV150" i="4" s="1"/>
  <c r="AK87" i="4"/>
  <c r="AK88" i="4" s="1"/>
  <c r="AK150" i="4" s="1"/>
  <c r="AK85" i="4"/>
  <c r="AK86" i="4" s="1"/>
  <c r="AK149" i="4" s="1"/>
  <c r="AW87" i="4"/>
  <c r="AW88" i="4" s="1"/>
  <c r="AW150" i="4" s="1"/>
  <c r="AW85" i="4"/>
  <c r="AW86" i="4" s="1"/>
  <c r="AW149" i="4" s="1"/>
  <c r="BH86" i="4"/>
  <c r="BH149" i="4" s="1"/>
  <c r="BH88" i="4"/>
  <c r="BH150" i="4" s="1"/>
  <c r="AJ86" i="4"/>
  <c r="AJ149" i="4" s="1"/>
  <c r="AJ88" i="4"/>
  <c r="AJ150" i="4" s="1"/>
  <c r="BW61" i="4"/>
  <c r="BW145" i="4"/>
  <c r="BH80" i="4"/>
  <c r="BH148" i="4" s="1"/>
  <c r="AV80" i="4"/>
  <c r="AV148" i="4" s="1"/>
  <c r="AJ80" i="4"/>
  <c r="AJ148" i="4" s="1"/>
  <c r="AJ70" i="4"/>
  <c r="BI69" i="4"/>
  <c r="BI79" i="4"/>
  <c r="BI119" i="4" s="1"/>
  <c r="BI171" i="4" s="1"/>
  <c r="BI74" i="4"/>
  <c r="Z69" i="4"/>
  <c r="Z70" i="4" s="1"/>
  <c r="Z146" i="4" s="1"/>
  <c r="Z79" i="4"/>
  <c r="Z119" i="4" s="1"/>
  <c r="Z171" i="4" s="1"/>
  <c r="Z74" i="4"/>
  <c r="Z75" i="4" s="1"/>
  <c r="Z147" i="4" s="1"/>
  <c r="AK69" i="4"/>
  <c r="AK70" i="4" s="1"/>
  <c r="AK79" i="4"/>
  <c r="AK74" i="4"/>
  <c r="AK75" i="4" s="1"/>
  <c r="AW69" i="4"/>
  <c r="AW70" i="4" s="1"/>
  <c r="AW79" i="4"/>
  <c r="AW74" i="4"/>
  <c r="AW75" i="4" s="1"/>
  <c r="BH75" i="4"/>
  <c r="BH70" i="4"/>
  <c r="AV75" i="4"/>
  <c r="AV70" i="4"/>
  <c r="AJ75" i="4"/>
  <c r="CB56" i="4"/>
  <c r="BD65" i="4"/>
  <c r="CE61" i="4"/>
  <c r="AH61" i="4"/>
  <c r="AH65" i="4" s="1"/>
  <c r="AU61" i="4"/>
  <c r="W61" i="4"/>
  <c r="W65" i="4" s="1"/>
  <c r="W145" i="4" s="1"/>
  <c r="BT58" i="4"/>
  <c r="CB55" i="4"/>
  <c r="BE61" i="4"/>
  <c r="BE65" i="4" s="1"/>
  <c r="AG61" i="4"/>
  <c r="AG65" i="4" s="1"/>
  <c r="BF61" i="4"/>
  <c r="BF65" i="4" s="1"/>
  <c r="BF145" i="4" s="1"/>
  <c r="BT55" i="4"/>
  <c r="BT56" i="4"/>
  <c r="X55" i="4"/>
  <c r="X56" i="4"/>
  <c r="AI56" i="4"/>
  <c r="AI59" i="4" s="1"/>
  <c r="BX59" i="4" s="1"/>
  <c r="AI55" i="4"/>
  <c r="AI58" i="4" s="1"/>
  <c r="BG56" i="4"/>
  <c r="BG59" i="4" s="1"/>
  <c r="CF59" i="4" s="1"/>
  <c r="BG55" i="4"/>
  <c r="BG58" i="4" s="1"/>
  <c r="CB144" i="4"/>
  <c r="CB48" i="4"/>
  <c r="BT144" i="4"/>
  <c r="BT48" i="4"/>
  <c r="BG48" i="4"/>
  <c r="BG144" i="4" s="1"/>
  <c r="CF46" i="4"/>
  <c r="AI48" i="4"/>
  <c r="AI144" i="4" s="1"/>
  <c r="BX46" i="4"/>
  <c r="AJ48" i="4"/>
  <c r="AJ144" i="4" s="1"/>
  <c r="BH48" i="4"/>
  <c r="BH144" i="4" s="1"/>
  <c r="BI24" i="4"/>
  <c r="BI46" i="4"/>
  <c r="AK24" i="4"/>
  <c r="AK46" i="4"/>
  <c r="AK48" i="4" s="1"/>
  <c r="AK144" i="4" s="1"/>
  <c r="BT35" i="4"/>
  <c r="W36" i="4"/>
  <c r="AI34" i="4"/>
  <c r="BX31" i="4"/>
  <c r="BG35" i="4"/>
  <c r="CF32" i="4"/>
  <c r="AI35" i="4"/>
  <c r="BX32" i="4"/>
  <c r="BG34" i="4"/>
  <c r="CF31" i="4"/>
  <c r="L655" i="4"/>
  <c r="M419" i="4" s="1"/>
  <c r="BX53" i="4"/>
  <c r="L659" i="4"/>
  <c r="M426" i="4" s="1"/>
  <c r="X26" i="4"/>
  <c r="X142" i="4" s="1"/>
  <c r="AV26" i="4"/>
  <c r="AV142" i="4" s="1"/>
  <c r="BX22" i="4"/>
  <c r="AI26" i="4"/>
  <c r="AI142" i="4" s="1"/>
  <c r="CB26" i="4"/>
  <c r="BP413" i="4"/>
  <c r="C75" i="21" s="1"/>
  <c r="BP415" i="4"/>
  <c r="CY415" i="4" s="1"/>
  <c r="L478" i="4"/>
  <c r="BB348" i="4"/>
  <c r="BC348" i="4" s="1"/>
  <c r="BD348" i="4" s="1"/>
  <c r="CD348" i="4"/>
  <c r="CM348" i="4" s="1"/>
  <c r="BP414" i="4"/>
  <c r="N356" i="4"/>
  <c r="M454" i="4"/>
  <c r="M445" i="4"/>
  <c r="BX139" i="4"/>
  <c r="BX140" i="4" s="1"/>
  <c r="BR142" i="4"/>
  <c r="CJ142" i="4" s="1"/>
  <c r="B13" i="1" s="1"/>
  <c r="BR140" i="4"/>
  <c r="CJ139" i="4"/>
  <c r="AK23" i="4"/>
  <c r="AK38" i="4"/>
  <c r="AK30" i="4"/>
  <c r="AK52" i="4"/>
  <c r="AK136" i="4"/>
  <c r="AK15" i="4"/>
  <c r="AK137" i="4" s="1"/>
  <c r="AL84" i="4"/>
  <c r="CB142" i="4"/>
  <c r="AJ60" i="4"/>
  <c r="AJ53" i="4"/>
  <c r="AJ22" i="4"/>
  <c r="AJ23" i="4"/>
  <c r="CA112" i="4"/>
  <c r="BW112" i="4"/>
  <c r="BX23" i="4"/>
  <c r="BX60" i="4"/>
  <c r="BR145" i="4"/>
  <c r="CJ145" i="4" s="1"/>
  <c r="B16" i="1" s="1"/>
  <c r="BR65" i="4"/>
  <c r="CJ65" i="4" s="1"/>
  <c r="CF142" i="4"/>
  <c r="CF26" i="4"/>
  <c r="BJ84" i="4"/>
  <c r="CG84" i="4" s="1"/>
  <c r="BI38" i="4"/>
  <c r="BI30" i="4"/>
  <c r="BI52" i="4"/>
  <c r="BI136" i="4"/>
  <c r="BI15" i="4"/>
  <c r="BI137" i="4" s="1"/>
  <c r="BH23" i="4"/>
  <c r="Y60" i="4"/>
  <c r="BS165" i="4"/>
  <c r="BT140" i="4"/>
  <c r="BT26" i="4"/>
  <c r="CE112" i="4"/>
  <c r="CF22" i="4"/>
  <c r="BH60" i="4"/>
  <c r="BH53" i="4"/>
  <c r="BH22" i="4"/>
  <c r="BG140" i="4"/>
  <c r="CF139" i="4"/>
  <c r="AA84" i="4"/>
  <c r="Z38" i="4"/>
  <c r="Z30" i="4"/>
  <c r="Z52" i="4"/>
  <c r="Z136" i="4"/>
  <c r="BU136" i="4" s="1"/>
  <c r="Z15" i="4"/>
  <c r="Z137" i="4" s="1"/>
  <c r="BU14" i="4"/>
  <c r="CF53" i="4"/>
  <c r="BV684" i="4"/>
  <c r="AD684" i="4"/>
  <c r="AE684" i="4" s="1"/>
  <c r="AF684" i="4" s="1"/>
  <c r="CF60" i="4"/>
  <c r="M367" i="19"/>
  <c r="L368" i="19"/>
  <c r="K364" i="19"/>
  <c r="L363" i="19"/>
  <c r="K360" i="19"/>
  <c r="L359" i="19"/>
  <c r="K356" i="19"/>
  <c r="L355" i="19"/>
  <c r="K352" i="19"/>
  <c r="L351" i="19"/>
  <c r="CY598" i="4"/>
  <c r="L244" i="4"/>
  <c r="CY254" i="4"/>
  <c r="C170" i="21"/>
  <c r="CY248" i="4"/>
  <c r="C164" i="21"/>
  <c r="L347" i="19"/>
  <c r="K348" i="19"/>
  <c r="K370" i="19"/>
  <c r="N477" i="4" s="1"/>
  <c r="L598" i="4"/>
  <c r="CY497" i="4"/>
  <c r="J244" i="4"/>
  <c r="J273" i="4"/>
  <c r="K243" i="4"/>
  <c r="BP242" i="4"/>
  <c r="BP249" i="4"/>
  <c r="CY247" i="4"/>
  <c r="C163" i="21"/>
  <c r="M595" i="4"/>
  <c r="M597" i="4"/>
  <c r="M254" i="4"/>
  <c r="M665" i="4"/>
  <c r="M596" i="4"/>
  <c r="L247" i="4"/>
  <c r="L248" i="4"/>
  <c r="L249" i="4"/>
  <c r="K291" i="19"/>
  <c r="L290" i="19"/>
  <c r="M286" i="19"/>
  <c r="L287" i="19"/>
  <c r="M282" i="19"/>
  <c r="L283" i="19"/>
  <c r="L471" i="4"/>
  <c r="L656" i="4"/>
  <c r="M411" i="4" s="1"/>
  <c r="L654" i="4"/>
  <c r="M416" i="4" s="1"/>
  <c r="L474" i="4"/>
  <c r="L653" i="4"/>
  <c r="M418" i="4" s="1"/>
  <c r="L482" i="4"/>
  <c r="K279" i="19"/>
  <c r="L278" i="19"/>
  <c r="K275" i="19"/>
  <c r="L274" i="19"/>
  <c r="K271" i="19"/>
  <c r="L270" i="19"/>
  <c r="K267" i="19"/>
  <c r="L266" i="19"/>
  <c r="CY265" i="4"/>
  <c r="C181" i="21"/>
  <c r="CY263" i="4"/>
  <c r="C179" i="21"/>
  <c r="B71" i="21"/>
  <c r="CX409" i="4"/>
  <c r="CY601" i="4"/>
  <c r="L500" i="4"/>
  <c r="CY264" i="4"/>
  <c r="C180" i="21"/>
  <c r="L262" i="19"/>
  <c r="K263" i="19"/>
  <c r="K293" i="19"/>
  <c r="N481" i="4" s="1"/>
  <c r="M260" i="4"/>
  <c r="L263" i="4"/>
  <c r="L264" i="4"/>
  <c r="L265" i="4"/>
  <c r="CY258" i="4"/>
  <c r="C174" i="21"/>
  <c r="CX260" i="4"/>
  <c r="B176" i="21"/>
  <c r="CY603" i="4"/>
  <c r="CY268" i="4"/>
  <c r="C184" i="21"/>
  <c r="CY604" i="4"/>
  <c r="M601" i="4"/>
  <c r="M602" i="4"/>
  <c r="M603" i="4"/>
  <c r="M268" i="4"/>
  <c r="M666" i="4"/>
  <c r="L604" i="4"/>
  <c r="I275" i="4"/>
  <c r="I409" i="4"/>
  <c r="BP259" i="4"/>
  <c r="K260" i="4"/>
  <c r="M51" i="19"/>
  <c r="L52" i="19"/>
  <c r="M47" i="19"/>
  <c r="L48" i="19"/>
  <c r="L667" i="4"/>
  <c r="L204" i="4"/>
  <c r="L283" i="4"/>
  <c r="L206" i="4"/>
  <c r="L205" i="4"/>
  <c r="L199" i="4"/>
  <c r="L586" i="4"/>
  <c r="M39" i="19"/>
  <c r="L40" i="19"/>
  <c r="G631" i="4"/>
  <c r="H625" i="4"/>
  <c r="I16" i="19" l="1"/>
  <c r="L502" i="4" s="1"/>
  <c r="N23" i="19"/>
  <c r="M24" i="19"/>
  <c r="M244" i="4"/>
  <c r="K83" i="19"/>
  <c r="N491" i="4" s="1"/>
  <c r="N199" i="4" s="1"/>
  <c r="Z87" i="4"/>
  <c r="N92" i="19"/>
  <c r="M93" i="19"/>
  <c r="M100" i="19"/>
  <c r="L101" i="19"/>
  <c r="M108" i="19"/>
  <c r="L109" i="19"/>
  <c r="M124" i="19"/>
  <c r="L125" i="19"/>
  <c r="M132" i="19"/>
  <c r="L133" i="19"/>
  <c r="M140" i="19"/>
  <c r="L141" i="19"/>
  <c r="M148" i="19"/>
  <c r="L149" i="19"/>
  <c r="M156" i="19"/>
  <c r="L157" i="19"/>
  <c r="M164" i="19"/>
  <c r="L165" i="19"/>
  <c r="M172" i="19"/>
  <c r="L173" i="19"/>
  <c r="N176" i="19"/>
  <c r="M177" i="19"/>
  <c r="K32" i="19"/>
  <c r="L31" i="19"/>
  <c r="K82" i="19"/>
  <c r="N470" i="4" s="1"/>
  <c r="K229" i="19"/>
  <c r="L56" i="19"/>
  <c r="M55" i="19"/>
  <c r="L64" i="19"/>
  <c r="M63" i="19"/>
  <c r="L44" i="19"/>
  <c r="M43" i="19"/>
  <c r="L60" i="19"/>
  <c r="M59" i="19"/>
  <c r="L68" i="19"/>
  <c r="M67" i="19"/>
  <c r="N204" i="19"/>
  <c r="M205" i="19"/>
  <c r="L323" i="19"/>
  <c r="K324" i="19"/>
  <c r="K667" i="4"/>
  <c r="BP663" i="4"/>
  <c r="CY663" i="4" s="1"/>
  <c r="K206" i="4"/>
  <c r="K205" i="4"/>
  <c r="K283" i="4"/>
  <c r="BP283" i="4" s="1"/>
  <c r="C199" i="21" s="1"/>
  <c r="BP209" i="4"/>
  <c r="K204" i="4"/>
  <c r="K326" i="4"/>
  <c r="BP584" i="4"/>
  <c r="CY584" i="4" s="1"/>
  <c r="L212" i="4"/>
  <c r="M89" i="19"/>
  <c r="N88" i="19"/>
  <c r="R319" i="19"/>
  <c r="Q320" i="19"/>
  <c r="AD320" i="19"/>
  <c r="N196" i="19"/>
  <c r="M197" i="19"/>
  <c r="N216" i="19"/>
  <c r="M217" i="19"/>
  <c r="BI307" i="19"/>
  <c r="BH308" i="19"/>
  <c r="BP213" i="4"/>
  <c r="K214" i="4"/>
  <c r="BP214" i="4" s="1"/>
  <c r="L331" i="19"/>
  <c r="K332" i="19"/>
  <c r="N192" i="19"/>
  <c r="M193" i="19"/>
  <c r="N200" i="19"/>
  <c r="M201" i="19"/>
  <c r="M184" i="19"/>
  <c r="L185" i="19"/>
  <c r="T220" i="19"/>
  <c r="S221" i="19"/>
  <c r="L378" i="19"/>
  <c r="M377" i="19"/>
  <c r="L416" i="4"/>
  <c r="BP654" i="4"/>
  <c r="CY654" i="4" s="1"/>
  <c r="L418" i="4"/>
  <c r="BP653" i="4"/>
  <c r="CY653" i="4" s="1"/>
  <c r="L419" i="4"/>
  <c r="BP655" i="4"/>
  <c r="CY655" i="4" s="1"/>
  <c r="L426" i="4"/>
  <c r="BP659" i="4"/>
  <c r="CY659" i="4" s="1"/>
  <c r="BP502" i="4"/>
  <c r="CY502" i="4" s="1"/>
  <c r="K344" i="4"/>
  <c r="L335" i="19"/>
  <c r="K336" i="19"/>
  <c r="K371" i="19" s="1"/>
  <c r="N497" i="4" s="1"/>
  <c r="M116" i="19"/>
  <c r="L117" i="19"/>
  <c r="M470" i="4"/>
  <c r="J15" i="19"/>
  <c r="M484" i="4" s="1"/>
  <c r="J83" i="19"/>
  <c r="N664" i="4"/>
  <c r="N589" i="4"/>
  <c r="N217" i="4"/>
  <c r="BQ217" i="4" s="1"/>
  <c r="N591" i="4"/>
  <c r="N590" i="4"/>
  <c r="BQ473" i="4"/>
  <c r="CZ473" i="4" s="1"/>
  <c r="N238" i="4"/>
  <c r="BQ238" i="4" s="1"/>
  <c r="N218" i="4"/>
  <c r="BQ218" i="4" s="1"/>
  <c r="N219" i="4"/>
  <c r="BQ219" i="4" s="1"/>
  <c r="M188" i="19"/>
  <c r="L189" i="19"/>
  <c r="L228" i="19"/>
  <c r="O473" i="4" s="1"/>
  <c r="M592" i="4"/>
  <c r="CY592" i="4"/>
  <c r="L327" i="19"/>
  <c r="K328" i="19"/>
  <c r="BP583" i="4"/>
  <c r="CY583" i="4" s="1"/>
  <c r="K586" i="4"/>
  <c r="BP586" i="4" s="1"/>
  <c r="CY470" i="4"/>
  <c r="BP471" i="4"/>
  <c r="CY471" i="4" s="1"/>
  <c r="N254" i="19"/>
  <c r="M255" i="19"/>
  <c r="M303" i="19"/>
  <c r="L304" i="19"/>
  <c r="N208" i="19"/>
  <c r="M209" i="19"/>
  <c r="N212" i="19"/>
  <c r="M213" i="19"/>
  <c r="M246" i="19"/>
  <c r="L247" i="19"/>
  <c r="N258" i="19"/>
  <c r="M259" i="19"/>
  <c r="M299" i="19"/>
  <c r="L300" i="19"/>
  <c r="M234" i="19"/>
  <c r="L235" i="19"/>
  <c r="M242" i="19"/>
  <c r="L243" i="19"/>
  <c r="M214" i="4"/>
  <c r="M215" i="4"/>
  <c r="CY212" i="4"/>
  <c r="C125" i="21"/>
  <c r="BP215" i="4"/>
  <c r="N311" i="19"/>
  <c r="M312" i="19"/>
  <c r="M128" i="19"/>
  <c r="L129" i="19"/>
  <c r="M136" i="19"/>
  <c r="L137" i="19"/>
  <c r="M152" i="19"/>
  <c r="L153" i="19"/>
  <c r="BA181" i="19"/>
  <c r="BB180" i="19"/>
  <c r="CY484" i="4"/>
  <c r="BP482" i="4"/>
  <c r="CY482" i="4" s="1"/>
  <c r="BP478" i="4"/>
  <c r="CY478" i="4" s="1"/>
  <c r="BP474" i="4"/>
  <c r="CY474" i="4" s="1"/>
  <c r="L411" i="4"/>
  <c r="BP656" i="4"/>
  <c r="CY656" i="4" s="1"/>
  <c r="K199" i="4"/>
  <c r="BP491" i="4"/>
  <c r="CY491" i="4" s="1"/>
  <c r="CY671" i="4"/>
  <c r="L225" i="19"/>
  <c r="M224" i="19"/>
  <c r="L239" i="19"/>
  <c r="M238" i="19"/>
  <c r="Z96" i="19"/>
  <c r="Y97" i="19"/>
  <c r="M104" i="19"/>
  <c r="L105" i="19"/>
  <c r="M112" i="19"/>
  <c r="L113" i="19"/>
  <c r="M120" i="19"/>
  <c r="L121" i="19"/>
  <c r="M144" i="19"/>
  <c r="L145" i="19"/>
  <c r="M160" i="19"/>
  <c r="L161" i="19"/>
  <c r="M168" i="19"/>
  <c r="L169" i="19"/>
  <c r="AC339" i="19"/>
  <c r="AE339" i="19" s="1"/>
  <c r="AD339" i="19"/>
  <c r="AB340" i="19"/>
  <c r="AC340" i="19" s="1"/>
  <c r="L36" i="19"/>
  <c r="M35" i="19"/>
  <c r="M72" i="19"/>
  <c r="N71" i="19"/>
  <c r="L251" i="19"/>
  <c r="M250" i="19"/>
  <c r="M76" i="19"/>
  <c r="N75" i="19"/>
  <c r="M80" i="19"/>
  <c r="N79" i="19"/>
  <c r="N315" i="19"/>
  <c r="M316" i="19"/>
  <c r="M343" i="19"/>
  <c r="L344" i="19"/>
  <c r="Z27" i="19"/>
  <c r="Y28" i="19"/>
  <c r="CB36" i="4"/>
  <c r="CB40" i="4"/>
  <c r="Y147" i="4"/>
  <c r="BU147" i="4" s="1"/>
  <c r="Y32" i="4"/>
  <c r="Y35" i="4" s="1"/>
  <c r="Y36" i="4" s="1"/>
  <c r="Y40" i="4" s="1"/>
  <c r="Y143" i="4" s="1"/>
  <c r="AX87" i="4"/>
  <c r="AX88" i="4" s="1"/>
  <c r="AX150" i="4" s="1"/>
  <c r="CC150" i="4" s="1"/>
  <c r="B14" i="14"/>
  <c r="C13" i="14"/>
  <c r="Y146" i="4"/>
  <c r="AU113" i="4"/>
  <c r="AU166" i="4" s="1"/>
  <c r="CB166" i="4" s="1"/>
  <c r="Y119" i="4"/>
  <c r="Y171" i="4" s="1"/>
  <c r="BU171" i="4" s="1"/>
  <c r="Y140" i="4"/>
  <c r="CB117" i="4"/>
  <c r="AU169" i="4"/>
  <c r="CB169" i="4" s="1"/>
  <c r="CB118" i="4"/>
  <c r="AU170" i="4"/>
  <c r="CB170" i="4" s="1"/>
  <c r="CF118" i="4"/>
  <c r="BG170" i="4"/>
  <c r="CF170" i="4" s="1"/>
  <c r="BT117" i="4"/>
  <c r="W169" i="4"/>
  <c r="BT169" i="4" s="1"/>
  <c r="CE166" i="4"/>
  <c r="BU19" i="4"/>
  <c r="X36" i="4"/>
  <c r="X40" i="4" s="1"/>
  <c r="X143" i="4" s="1"/>
  <c r="AK32" i="4"/>
  <c r="AK35" i="4" s="1"/>
  <c r="AK31" i="4"/>
  <c r="AK34" i="4" s="1"/>
  <c r="AG145" i="4"/>
  <c r="AH145" i="4"/>
  <c r="BD145" i="4"/>
  <c r="AJ118" i="4"/>
  <c r="AJ170" i="4" s="1"/>
  <c r="AJ147" i="4"/>
  <c r="AV118" i="4"/>
  <c r="AV170" i="4" s="1"/>
  <c r="AV147" i="4"/>
  <c r="BH118" i="4"/>
  <c r="BH170" i="4" s="1"/>
  <c r="BH147" i="4"/>
  <c r="AK118" i="4"/>
  <c r="AK170" i="4" s="1"/>
  <c r="AK147" i="4"/>
  <c r="AK117" i="4"/>
  <c r="AK169" i="4" s="1"/>
  <c r="AK146" i="4"/>
  <c r="CC149" i="4"/>
  <c r="AW32" i="4"/>
  <c r="AW35" i="4" s="1"/>
  <c r="AW31" i="4"/>
  <c r="AW34" i="4" s="1"/>
  <c r="Z31" i="4"/>
  <c r="Z34" i="4" s="1"/>
  <c r="BU34" i="4" s="1"/>
  <c r="Z32" i="4"/>
  <c r="BI32" i="4"/>
  <c r="BI31" i="4"/>
  <c r="BE145" i="4"/>
  <c r="AW118" i="4"/>
  <c r="AW170" i="4" s="1"/>
  <c r="AW147" i="4"/>
  <c r="AJ117" i="4"/>
  <c r="AJ169" i="4" s="1"/>
  <c r="AJ146" i="4"/>
  <c r="BU146" i="4"/>
  <c r="BT36" i="4"/>
  <c r="W40" i="4"/>
  <c r="AV117" i="4"/>
  <c r="AV169" i="4" s="1"/>
  <c r="AV146" i="4"/>
  <c r="BH117" i="4"/>
  <c r="BH169" i="4" s="1"/>
  <c r="BH146" i="4"/>
  <c r="AW117" i="4"/>
  <c r="AW169" i="4" s="1"/>
  <c r="AW146" i="4"/>
  <c r="AX69" i="4"/>
  <c r="AX70" i="4" s="1"/>
  <c r="AW60" i="4"/>
  <c r="AX38" i="4"/>
  <c r="CC38" i="4" s="1"/>
  <c r="AV55" i="4"/>
  <c r="AV58" i="4" s="1"/>
  <c r="AW26" i="4"/>
  <c r="AW142" i="4" s="1"/>
  <c r="CC17" i="4"/>
  <c r="AK80" i="4"/>
  <c r="AK148" i="4" s="1"/>
  <c r="AK119" i="4"/>
  <c r="AK171" i="4" s="1"/>
  <c r="AX15" i="4"/>
  <c r="AX137" i="4" s="1"/>
  <c r="AX136" i="4"/>
  <c r="CC136" i="4" s="1"/>
  <c r="CC14" i="4"/>
  <c r="CC15" i="4" s="1"/>
  <c r="CC137" i="4" s="1"/>
  <c r="AW80" i="4"/>
  <c r="AW148" i="4" s="1"/>
  <c r="AW119" i="4"/>
  <c r="AW171" i="4" s="1"/>
  <c r="BU75" i="4"/>
  <c r="Z118" i="4"/>
  <c r="BU70" i="4"/>
  <c r="Z117" i="4"/>
  <c r="AX79" i="4"/>
  <c r="CC79" i="4" s="1"/>
  <c r="CC84" i="4"/>
  <c r="BU119" i="4"/>
  <c r="AX52" i="4"/>
  <c r="CC52" i="4" s="1"/>
  <c r="AX23" i="4"/>
  <c r="AX30" i="4"/>
  <c r="AY84" i="4"/>
  <c r="AY85" i="4" s="1"/>
  <c r="AX24" i="4"/>
  <c r="CC24" i="4" s="1"/>
  <c r="AX74" i="4"/>
  <c r="BU69" i="4"/>
  <c r="CA145" i="4"/>
  <c r="BU74" i="4"/>
  <c r="AA87" i="4"/>
  <c r="AA85" i="4"/>
  <c r="CC85" i="4"/>
  <c r="Z88" i="4"/>
  <c r="Z150" i="4" s="1"/>
  <c r="BU150" i="4" s="1"/>
  <c r="BU87" i="4"/>
  <c r="BJ85" i="4"/>
  <c r="BJ87" i="4"/>
  <c r="AL87" i="4"/>
  <c r="AL85" i="4"/>
  <c r="BY84" i="4"/>
  <c r="CC88" i="4"/>
  <c r="CC86" i="4"/>
  <c r="Z86" i="4"/>
  <c r="BU85" i="4"/>
  <c r="BI86" i="4"/>
  <c r="BI149" i="4" s="1"/>
  <c r="BI88" i="4"/>
  <c r="BI150" i="4" s="1"/>
  <c r="AL69" i="4"/>
  <c r="AL70" i="4" s="1"/>
  <c r="AL79" i="4"/>
  <c r="AL74" i="4"/>
  <c r="Z80" i="4"/>
  <c r="BU79" i="4"/>
  <c r="BI75" i="4"/>
  <c r="BI70" i="4"/>
  <c r="AA69" i="4"/>
  <c r="AA79" i="4"/>
  <c r="AA119" i="4" s="1"/>
  <c r="AA171" i="4" s="1"/>
  <c r="AA74" i="4"/>
  <c r="BT65" i="4"/>
  <c r="BJ69" i="4"/>
  <c r="BJ70" i="4" s="1"/>
  <c r="BJ74" i="4"/>
  <c r="BJ79" i="4"/>
  <c r="Z24" i="4"/>
  <c r="BU24" i="4" s="1"/>
  <c r="BI80" i="4"/>
  <c r="BI148" i="4" s="1"/>
  <c r="CE65" i="4"/>
  <c r="BT61" i="4"/>
  <c r="BG61" i="4"/>
  <c r="AI61" i="4"/>
  <c r="AI65" i="4" s="1"/>
  <c r="AI145" i="4" s="1"/>
  <c r="CF56" i="4"/>
  <c r="AU65" i="4"/>
  <c r="CB61" i="4"/>
  <c r="AV59" i="4"/>
  <c r="BX58" i="4"/>
  <c r="X58" i="4"/>
  <c r="CF55" i="4"/>
  <c r="CF58" i="4"/>
  <c r="X59" i="4"/>
  <c r="BX55" i="4"/>
  <c r="BX56" i="4"/>
  <c r="Y56" i="4"/>
  <c r="Y59" i="4" s="1"/>
  <c r="Y55" i="4"/>
  <c r="Y58" i="4" s="1"/>
  <c r="AW56" i="4"/>
  <c r="AW59" i="4" s="1"/>
  <c r="AW55" i="4"/>
  <c r="AW58" i="4" s="1"/>
  <c r="BH55" i="4"/>
  <c r="BH56" i="4"/>
  <c r="AJ56" i="4"/>
  <c r="AJ55" i="4"/>
  <c r="AW48" i="4"/>
  <c r="AW144" i="4" s="1"/>
  <c r="BU44" i="4"/>
  <c r="Z46" i="4"/>
  <c r="BI48" i="4"/>
  <c r="BI144" i="4" s="1"/>
  <c r="BX144" i="4"/>
  <c r="BX48" i="4"/>
  <c r="CF144" i="4"/>
  <c r="CF48" i="4"/>
  <c r="CG19" i="4"/>
  <c r="BJ46" i="4"/>
  <c r="AA24" i="4"/>
  <c r="AA46" i="4"/>
  <c r="AL24" i="4"/>
  <c r="BY24" i="4" s="1"/>
  <c r="BX35" i="4"/>
  <c r="AI36" i="4"/>
  <c r="AV36" i="4"/>
  <c r="AV40" i="4" s="1"/>
  <c r="AV143" i="4" s="1"/>
  <c r="BH26" i="4"/>
  <c r="BH142" i="4" s="1"/>
  <c r="CF35" i="4"/>
  <c r="BG36" i="4"/>
  <c r="AJ35" i="4"/>
  <c r="BX34" i="4"/>
  <c r="BH34" i="4"/>
  <c r="CF34" i="4"/>
  <c r="AJ34" i="4"/>
  <c r="BH35" i="4"/>
  <c r="CY413" i="4"/>
  <c r="Y26" i="4"/>
  <c r="Y142" i="4" s="1"/>
  <c r="AJ26" i="4"/>
  <c r="AJ142" i="4" s="1"/>
  <c r="BE348" i="4"/>
  <c r="BF348" i="4" s="1"/>
  <c r="BG348" i="4" s="1"/>
  <c r="CE348" i="4"/>
  <c r="C77" i="21"/>
  <c r="DI348" i="4"/>
  <c r="E37" i="21"/>
  <c r="M624" i="4"/>
  <c r="G619" i="4"/>
  <c r="I632" i="4"/>
  <c r="G632" i="4"/>
  <c r="O23" i="19" l="1"/>
  <c r="Q23" i="19" s="1"/>
  <c r="P23" i="19"/>
  <c r="N24" i="19"/>
  <c r="O24" i="19" s="1"/>
  <c r="D130" i="21"/>
  <c r="CZ217" i="4"/>
  <c r="CZ218" i="4"/>
  <c r="D131" i="21"/>
  <c r="AA27" i="19"/>
  <c r="Z28" i="19"/>
  <c r="N343" i="19"/>
  <c r="M344" i="19"/>
  <c r="P315" i="19"/>
  <c r="O315" i="19"/>
  <c r="Q315" i="19" s="1"/>
  <c r="N316" i="19"/>
  <c r="O316" i="19" s="1"/>
  <c r="L229" i="19"/>
  <c r="O494" i="4" s="1"/>
  <c r="N238" i="19"/>
  <c r="M239" i="19"/>
  <c r="N224" i="19"/>
  <c r="M225" i="19"/>
  <c r="K273" i="4"/>
  <c r="BP273" i="4" s="1"/>
  <c r="C189" i="21" s="1"/>
  <c r="BP199" i="4"/>
  <c r="K200" i="4"/>
  <c r="M153" i="19"/>
  <c r="N152" i="19"/>
  <c r="M137" i="19"/>
  <c r="N136" i="19"/>
  <c r="M129" i="19"/>
  <c r="N128" i="19"/>
  <c r="N312" i="19"/>
  <c r="O312" i="19" s="1"/>
  <c r="P311" i="19"/>
  <c r="O311" i="19"/>
  <c r="Q311" i="19" s="1"/>
  <c r="CZ219" i="4"/>
  <c r="D132" i="21"/>
  <c r="CZ238" i="4"/>
  <c r="D153" i="21"/>
  <c r="BQ590" i="4"/>
  <c r="N671" i="4"/>
  <c r="BQ664" i="4"/>
  <c r="CZ664" i="4" s="1"/>
  <c r="M209" i="4"/>
  <c r="M585" i="4"/>
  <c r="M471" i="4"/>
  <c r="M584" i="4"/>
  <c r="M663" i="4"/>
  <c r="M583" i="4"/>
  <c r="M117" i="19"/>
  <c r="N116" i="19"/>
  <c r="L336" i="19"/>
  <c r="M335" i="19"/>
  <c r="U220" i="19"/>
  <c r="T221" i="19"/>
  <c r="N184" i="19"/>
  <c r="M185" i="19"/>
  <c r="P200" i="19"/>
  <c r="O200" i="19"/>
  <c r="Q200" i="19" s="1"/>
  <c r="N201" i="19"/>
  <c r="O201" i="19" s="1"/>
  <c r="P192" i="19"/>
  <c r="O192" i="19"/>
  <c r="Q192" i="19" s="1"/>
  <c r="N193" i="19"/>
  <c r="O193" i="19" s="1"/>
  <c r="L332" i="19"/>
  <c r="M331" i="19"/>
  <c r="CY214" i="4"/>
  <c r="C127" i="21"/>
  <c r="C126" i="21"/>
  <c r="CY213" i="4"/>
  <c r="S319" i="19"/>
  <c r="R320" i="19"/>
  <c r="L413" i="4"/>
  <c r="K278" i="4"/>
  <c r="BP278" i="4" s="1"/>
  <c r="BP204" i="4"/>
  <c r="BP206" i="4"/>
  <c r="L415" i="4"/>
  <c r="K280" i="4"/>
  <c r="BP280" i="4" s="1"/>
  <c r="BP667" i="4"/>
  <c r="CY667" i="4" s="1"/>
  <c r="M68" i="19"/>
  <c r="N67" i="19"/>
  <c r="M60" i="19"/>
  <c r="N59" i="19"/>
  <c r="M44" i="19"/>
  <c r="N43" i="19"/>
  <c r="M64" i="19"/>
  <c r="N63" i="19"/>
  <c r="M56" i="19"/>
  <c r="N55" i="19"/>
  <c r="O176" i="19"/>
  <c r="Q176" i="19" s="1"/>
  <c r="N177" i="19"/>
  <c r="O177" i="19" s="1"/>
  <c r="P176" i="19"/>
  <c r="N172" i="19"/>
  <c r="M173" i="19"/>
  <c r="N164" i="19"/>
  <c r="M165" i="19"/>
  <c r="N156" i="19"/>
  <c r="M157" i="19"/>
  <c r="N148" i="19"/>
  <c r="M149" i="19"/>
  <c r="N140" i="19"/>
  <c r="M141" i="19"/>
  <c r="N132" i="19"/>
  <c r="M133" i="19"/>
  <c r="N124" i="19"/>
  <c r="M125" i="19"/>
  <c r="N108" i="19"/>
  <c r="M109" i="19"/>
  <c r="N100" i="19"/>
  <c r="M101" i="19"/>
  <c r="O92" i="19"/>
  <c r="Q92" i="19" s="1"/>
  <c r="N93" i="19"/>
  <c r="O93" i="19" s="1"/>
  <c r="P92" i="19"/>
  <c r="O79" i="19"/>
  <c r="Q79" i="19" s="1"/>
  <c r="N80" i="19"/>
  <c r="O80" i="19" s="1"/>
  <c r="P79" i="19"/>
  <c r="O75" i="19"/>
  <c r="Q75" i="19" s="1"/>
  <c r="N76" i="19"/>
  <c r="O76" i="19" s="1"/>
  <c r="P75" i="19"/>
  <c r="N250" i="19"/>
  <c r="M251" i="19"/>
  <c r="O71" i="19"/>
  <c r="Q71" i="19" s="1"/>
  <c r="N72" i="19"/>
  <c r="O72" i="19" s="1"/>
  <c r="P71" i="19"/>
  <c r="N35" i="19"/>
  <c r="M36" i="19"/>
  <c r="AF339" i="19"/>
  <c r="AE340" i="19"/>
  <c r="AR340" i="19"/>
  <c r="N168" i="19"/>
  <c r="M169" i="19"/>
  <c r="N160" i="19"/>
  <c r="M161" i="19"/>
  <c r="N144" i="19"/>
  <c r="M145" i="19"/>
  <c r="N120" i="19"/>
  <c r="M121" i="19"/>
  <c r="N112" i="19"/>
  <c r="M113" i="19"/>
  <c r="N104" i="19"/>
  <c r="M105" i="19"/>
  <c r="AA96" i="19"/>
  <c r="Z97" i="19"/>
  <c r="BC180" i="19"/>
  <c r="BB181" i="19"/>
  <c r="C128" i="21"/>
  <c r="CY215" i="4"/>
  <c r="N242" i="19"/>
  <c r="M243" i="19"/>
  <c r="N234" i="19"/>
  <c r="M235" i="19"/>
  <c r="N299" i="19"/>
  <c r="M300" i="19"/>
  <c r="P258" i="19"/>
  <c r="O258" i="19"/>
  <c r="Q258" i="19" s="1"/>
  <c r="N259" i="19"/>
  <c r="O259" i="19" s="1"/>
  <c r="N246" i="19"/>
  <c r="M247" i="19"/>
  <c r="P212" i="19"/>
  <c r="O212" i="19"/>
  <c r="Q212" i="19" s="1"/>
  <c r="N213" i="19"/>
  <c r="O213" i="19" s="1"/>
  <c r="P208" i="19"/>
  <c r="O208" i="19"/>
  <c r="Q208" i="19" s="1"/>
  <c r="N209" i="19"/>
  <c r="O209" i="19" s="1"/>
  <c r="N303" i="19"/>
  <c r="M304" i="19"/>
  <c r="P254" i="19"/>
  <c r="O254" i="19"/>
  <c r="Q254" i="19" s="1"/>
  <c r="N255" i="19"/>
  <c r="O255" i="19" s="1"/>
  <c r="L328" i="19"/>
  <c r="M327" i="19"/>
  <c r="O664" i="4"/>
  <c r="O671" i="4" s="1"/>
  <c r="O219" i="4"/>
  <c r="O217" i="4"/>
  <c r="O238" i="4"/>
  <c r="O218" i="4"/>
  <c r="O589" i="4"/>
  <c r="O591" i="4"/>
  <c r="O590" i="4"/>
  <c r="N188" i="19"/>
  <c r="M189" i="19"/>
  <c r="M229" i="19" s="1"/>
  <c r="P494" i="4" s="1"/>
  <c r="P212" i="4" s="1"/>
  <c r="M228" i="19"/>
  <c r="P473" i="4" s="1"/>
  <c r="BQ591" i="4"/>
  <c r="N592" i="4"/>
  <c r="BQ592" i="4" s="1"/>
  <c r="BQ589" i="4"/>
  <c r="M491" i="4"/>
  <c r="M199" i="4" s="1"/>
  <c r="J16" i="19"/>
  <c r="M502" i="4" s="1"/>
  <c r="M344" i="4" s="1"/>
  <c r="M482" i="4"/>
  <c r="M659" i="4"/>
  <c r="N426" i="4" s="1"/>
  <c r="M653" i="4"/>
  <c r="N418" i="4" s="1"/>
  <c r="M656" i="4"/>
  <c r="N411" i="4" s="1"/>
  <c r="M654" i="4"/>
  <c r="N416" i="4" s="1"/>
  <c r="M474" i="4"/>
  <c r="M478" i="4"/>
  <c r="M485" i="4"/>
  <c r="M655" i="4"/>
  <c r="N419" i="4" s="1"/>
  <c r="K407" i="4"/>
  <c r="BP407" i="4" s="1"/>
  <c r="BP344" i="4"/>
  <c r="CY344" i="4" s="1"/>
  <c r="K448" i="4"/>
  <c r="BP448" i="4" s="1"/>
  <c r="M378" i="19"/>
  <c r="N377" i="19"/>
  <c r="BJ307" i="19"/>
  <c r="BI308" i="19"/>
  <c r="N217" i="19"/>
  <c r="O217" i="19" s="1"/>
  <c r="P216" i="19"/>
  <c r="O216" i="19"/>
  <c r="Q216" i="19" s="1"/>
  <c r="N197" i="19"/>
  <c r="O197" i="19" s="1"/>
  <c r="P196" i="19"/>
  <c r="O196" i="19"/>
  <c r="Q196" i="19" s="1"/>
  <c r="O88" i="19"/>
  <c r="N89" i="19"/>
  <c r="O89" i="19" s="1"/>
  <c r="P88" i="19"/>
  <c r="L214" i="4"/>
  <c r="L215" i="4"/>
  <c r="BP326" i="4"/>
  <c r="CY326" i="4" s="1"/>
  <c r="L326" i="4"/>
  <c r="CY209" i="4"/>
  <c r="C121" i="21"/>
  <c r="BP205" i="4"/>
  <c r="L414" i="4"/>
  <c r="K279" i="4"/>
  <c r="BP279" i="4" s="1"/>
  <c r="L324" i="19"/>
  <c r="M323" i="19"/>
  <c r="N205" i="19"/>
  <c r="O205" i="19" s="1"/>
  <c r="P204" i="19"/>
  <c r="O204" i="19"/>
  <c r="Q204" i="19" s="1"/>
  <c r="N494" i="4"/>
  <c r="L32" i="19"/>
  <c r="L83" i="19" s="1"/>
  <c r="M31" i="19"/>
  <c r="L82" i="19"/>
  <c r="CG44" i="4"/>
  <c r="CC87" i="4"/>
  <c r="X113" i="4"/>
  <c r="X166" i="4" s="1"/>
  <c r="C14" i="14"/>
  <c r="B15" i="14"/>
  <c r="CB113" i="4"/>
  <c r="BU117" i="4"/>
  <c r="Z169" i="4"/>
  <c r="BU169" i="4" s="1"/>
  <c r="BU118" i="4"/>
  <c r="Z170" i="4"/>
  <c r="BU170" i="4" s="1"/>
  <c r="BI118" i="4"/>
  <c r="BI170" i="4" s="1"/>
  <c r="BI147" i="4"/>
  <c r="BU80" i="4"/>
  <c r="Z148" i="4"/>
  <c r="BU148" i="4" s="1"/>
  <c r="AU145" i="4"/>
  <c r="AY69" i="4"/>
  <c r="AY70" i="4" s="1"/>
  <c r="AL117" i="4"/>
  <c r="AL146" i="4"/>
  <c r="BY146" i="4" s="1"/>
  <c r="BU86" i="4"/>
  <c r="Z149" i="4"/>
  <c r="BU149" i="4" s="1"/>
  <c r="AX31" i="4"/>
  <c r="CC31" i="4" s="1"/>
  <c r="AX32" i="4"/>
  <c r="CC32" i="4" s="1"/>
  <c r="CF36" i="4"/>
  <c r="BG40" i="4"/>
  <c r="CF40" i="4" s="1"/>
  <c r="AV113" i="4"/>
  <c r="AV166" i="4" s="1"/>
  <c r="BX36" i="4"/>
  <c r="AI40" i="4"/>
  <c r="Y113" i="4"/>
  <c r="Y166" i="4" s="1"/>
  <c r="W143" i="4"/>
  <c r="BT143" i="4" s="1"/>
  <c r="BT40" i="4"/>
  <c r="W113" i="4"/>
  <c r="BI117" i="4"/>
  <c r="BI169" i="4" s="1"/>
  <c r="BI146" i="4"/>
  <c r="AX117" i="4"/>
  <c r="AX146" i="4"/>
  <c r="CC146" i="4" s="1"/>
  <c r="BJ117" i="4"/>
  <c r="BJ169" i="4" s="1"/>
  <c r="BJ146" i="4"/>
  <c r="CC70" i="4"/>
  <c r="BY70" i="4"/>
  <c r="CC69" i="4"/>
  <c r="BX65" i="4"/>
  <c r="AY24" i="4"/>
  <c r="BY69" i="4"/>
  <c r="AY79" i="4"/>
  <c r="AY119" i="4" s="1"/>
  <c r="AY171" i="4" s="1"/>
  <c r="BU88" i="4"/>
  <c r="AY87" i="4"/>
  <c r="AY88" i="4" s="1"/>
  <c r="AY150" i="4" s="1"/>
  <c r="AY46" i="4"/>
  <c r="AY48" i="4" s="1"/>
  <c r="AY144" i="4" s="1"/>
  <c r="AY74" i="4"/>
  <c r="AY75" i="4" s="1"/>
  <c r="BJ80" i="4"/>
  <c r="BJ119" i="4"/>
  <c r="BJ171" i="4" s="1"/>
  <c r="AL80" i="4"/>
  <c r="AL119" i="4"/>
  <c r="AX80" i="4"/>
  <c r="AX148" i="4" s="1"/>
  <c r="CC148" i="4" s="1"/>
  <c r="AX119" i="4"/>
  <c r="CC19" i="4"/>
  <c r="AW36" i="4"/>
  <c r="AW40" i="4" s="1"/>
  <c r="AW143" i="4" s="1"/>
  <c r="AX75" i="4"/>
  <c r="AX147" i="4" s="1"/>
  <c r="CC147" i="4" s="1"/>
  <c r="CC74" i="4"/>
  <c r="AX46" i="4"/>
  <c r="CC44" i="4"/>
  <c r="AL88" i="4"/>
  <c r="AL150" i="4" s="1"/>
  <c r="BY150" i="4" s="1"/>
  <c r="BY87" i="4"/>
  <c r="BJ86" i="4"/>
  <c r="CG85" i="4"/>
  <c r="AY86" i="4"/>
  <c r="AY149" i="4" s="1"/>
  <c r="AA86" i="4"/>
  <c r="AA149" i="4" s="1"/>
  <c r="AA88" i="4"/>
  <c r="AA150" i="4" s="1"/>
  <c r="AL86" i="4"/>
  <c r="BY85" i="4"/>
  <c r="BJ88" i="4"/>
  <c r="BJ150" i="4" s="1"/>
  <c r="CG150" i="4" s="1"/>
  <c r="CG87" i="4"/>
  <c r="AA75" i="4"/>
  <c r="AA70" i="4"/>
  <c r="CG79" i="4"/>
  <c r="BY79" i="4"/>
  <c r="CG69" i="4"/>
  <c r="BJ75" i="4"/>
  <c r="BJ147" i="4" s="1"/>
  <c r="CG74" i="4"/>
  <c r="AA80" i="4"/>
  <c r="AA148" i="4" s="1"/>
  <c r="CG70" i="4"/>
  <c r="AL75" i="4"/>
  <c r="AL147" i="4" s="1"/>
  <c r="BY147" i="4" s="1"/>
  <c r="BY74" i="4"/>
  <c r="X61" i="4"/>
  <c r="CB65" i="4"/>
  <c r="AV61" i="4"/>
  <c r="AV65" i="4" s="1"/>
  <c r="CE145" i="4"/>
  <c r="AJ59" i="4"/>
  <c r="BH58" i="4"/>
  <c r="BJ24" i="4"/>
  <c r="CG24" i="4" s="1"/>
  <c r="AJ58" i="4"/>
  <c r="BH59" i="4"/>
  <c r="AW61" i="4"/>
  <c r="Y61" i="4"/>
  <c r="BY19" i="4"/>
  <c r="BY44" i="4"/>
  <c r="AL46" i="4"/>
  <c r="AA48" i="4"/>
  <c r="AA144" i="4" s="1"/>
  <c r="BJ48" i="4"/>
  <c r="BJ144" i="4" s="1"/>
  <c r="CG46" i="4"/>
  <c r="Z48" i="4"/>
  <c r="Z144" i="4" s="1"/>
  <c r="BU46" i="4"/>
  <c r="BH36" i="4"/>
  <c r="BH40" i="4" s="1"/>
  <c r="BH143" i="4" s="1"/>
  <c r="AJ36" i="4"/>
  <c r="AJ40" i="4" s="1"/>
  <c r="AJ143" i="4" s="1"/>
  <c r="AK36" i="4"/>
  <c r="AK40" i="4" s="1"/>
  <c r="AK143" i="4" s="1"/>
  <c r="BI34" i="4"/>
  <c r="Z35" i="4"/>
  <c r="BU32" i="4"/>
  <c r="BU31" i="4"/>
  <c r="BI35" i="4"/>
  <c r="CF348" i="4"/>
  <c r="BH348" i="4"/>
  <c r="BI348" i="4" s="1"/>
  <c r="BJ348" i="4" s="1"/>
  <c r="Q24" i="19" l="1"/>
  <c r="R23" i="19"/>
  <c r="CG88" i="4"/>
  <c r="CZ592" i="4"/>
  <c r="M32" i="19"/>
  <c r="N31" i="19"/>
  <c r="R204" i="19"/>
  <c r="AD205" i="19"/>
  <c r="Q205" i="19"/>
  <c r="R216" i="19"/>
  <c r="AD217" i="19"/>
  <c r="Q217" i="19"/>
  <c r="BK307" i="19"/>
  <c r="BJ308" i="19"/>
  <c r="N378" i="19"/>
  <c r="O378" i="19" s="1"/>
  <c r="O377" i="19"/>
  <c r="Q377" i="19" s="1"/>
  <c r="P377" i="19"/>
  <c r="C69" i="21"/>
  <c r="CY407" i="4"/>
  <c r="CZ589" i="4"/>
  <c r="CZ591" i="4"/>
  <c r="P214" i="4"/>
  <c r="P215" i="4"/>
  <c r="O592" i="4"/>
  <c r="R254" i="19"/>
  <c r="Q255" i="19"/>
  <c r="AD255" i="19"/>
  <c r="R212" i="19"/>
  <c r="Q213" i="19"/>
  <c r="AD213" i="19"/>
  <c r="O299" i="19"/>
  <c r="Q299" i="19" s="1"/>
  <c r="N300" i="19"/>
  <c r="O300" i="19" s="1"/>
  <c r="P299" i="19"/>
  <c r="P234" i="19"/>
  <c r="O234" i="19"/>
  <c r="Q234" i="19" s="1"/>
  <c r="N235" i="19"/>
  <c r="O235" i="19" s="1"/>
  <c r="P242" i="19"/>
  <c r="O242" i="19"/>
  <c r="Q242" i="19" s="1"/>
  <c r="N243" i="19"/>
  <c r="O243" i="19" s="1"/>
  <c r="BD180" i="19"/>
  <c r="BC181" i="19"/>
  <c r="AB96" i="19"/>
  <c r="AA97" i="19"/>
  <c r="O104" i="19"/>
  <c r="Q104" i="19" s="1"/>
  <c r="N105" i="19"/>
  <c r="O105" i="19" s="1"/>
  <c r="P104" i="19"/>
  <c r="O112" i="19"/>
  <c r="Q112" i="19" s="1"/>
  <c r="N113" i="19"/>
  <c r="O113" i="19" s="1"/>
  <c r="P112" i="19"/>
  <c r="O120" i="19"/>
  <c r="Q120" i="19" s="1"/>
  <c r="N121" i="19"/>
  <c r="O121" i="19" s="1"/>
  <c r="P120" i="19"/>
  <c r="O144" i="19"/>
  <c r="Q144" i="19" s="1"/>
  <c r="N145" i="19"/>
  <c r="O145" i="19" s="1"/>
  <c r="P144" i="19"/>
  <c r="O160" i="19"/>
  <c r="Q160" i="19" s="1"/>
  <c r="N161" i="19"/>
  <c r="O161" i="19" s="1"/>
  <c r="P160" i="19"/>
  <c r="O168" i="19"/>
  <c r="Q168" i="19" s="1"/>
  <c r="N169" i="19"/>
  <c r="O169" i="19" s="1"/>
  <c r="P168" i="19"/>
  <c r="R71" i="19"/>
  <c r="AD72" i="19"/>
  <c r="Q72" i="19"/>
  <c r="N251" i="19"/>
  <c r="O251" i="19" s="1"/>
  <c r="P250" i="19"/>
  <c r="O250" i="19"/>
  <c r="Q250" i="19" s="1"/>
  <c r="R79" i="19"/>
  <c r="AD80" i="19"/>
  <c r="Q80" i="19"/>
  <c r="R176" i="19"/>
  <c r="Q177" i="19"/>
  <c r="AD177" i="19"/>
  <c r="N56" i="19"/>
  <c r="O56" i="19" s="1"/>
  <c r="O55" i="19"/>
  <c r="P55" i="19"/>
  <c r="N64" i="19"/>
  <c r="O64" i="19" s="1"/>
  <c r="O63" i="19"/>
  <c r="Q63" i="19" s="1"/>
  <c r="P63" i="19"/>
  <c r="N44" i="19"/>
  <c r="O44" i="19" s="1"/>
  <c r="O43" i="19"/>
  <c r="Q43" i="19" s="1"/>
  <c r="P43" i="19"/>
  <c r="N60" i="19"/>
  <c r="O60" i="19" s="1"/>
  <c r="O59" i="19"/>
  <c r="Q59" i="19" s="1"/>
  <c r="P59" i="19"/>
  <c r="N68" i="19"/>
  <c r="O68" i="19" s="1"/>
  <c r="O67" i="19"/>
  <c r="Q67" i="19" s="1"/>
  <c r="P67" i="19"/>
  <c r="CY206" i="4"/>
  <c r="C118" i="21"/>
  <c r="R192" i="19"/>
  <c r="Q193" i="19"/>
  <c r="AD193" i="19"/>
  <c r="P184" i="19"/>
  <c r="O184" i="19"/>
  <c r="Q184" i="19" s="1"/>
  <c r="N185" i="19"/>
  <c r="O185" i="19" s="1"/>
  <c r="V220" i="19"/>
  <c r="U221" i="19"/>
  <c r="BQ671" i="4"/>
  <c r="Q312" i="19"/>
  <c r="R311" i="19"/>
  <c r="AD312" i="19"/>
  <c r="BP200" i="4"/>
  <c r="K274" i="4"/>
  <c r="BP274" i="4" s="1"/>
  <c r="K408" i="4"/>
  <c r="BP408" i="4" s="1"/>
  <c r="O212" i="4"/>
  <c r="R315" i="19"/>
  <c r="Q316" i="19"/>
  <c r="AD316" i="19"/>
  <c r="N212" i="4"/>
  <c r="BQ494" i="4"/>
  <c r="N323" i="19"/>
  <c r="M324" i="19"/>
  <c r="C117" i="21"/>
  <c r="CY205" i="4"/>
  <c r="R88" i="19"/>
  <c r="AD89" i="19"/>
  <c r="Q89" i="19"/>
  <c r="R196" i="19"/>
  <c r="AD197" i="19"/>
  <c r="Q197" i="19"/>
  <c r="M201" i="4"/>
  <c r="M273" i="4"/>
  <c r="P664" i="4"/>
  <c r="P671" i="4" s="1"/>
  <c r="P218" i="4"/>
  <c r="P589" i="4"/>
  <c r="P219" i="4"/>
  <c r="P238" i="4"/>
  <c r="P217" i="4"/>
  <c r="P591" i="4"/>
  <c r="P590" i="4"/>
  <c r="P188" i="19"/>
  <c r="O188" i="19"/>
  <c r="Q188" i="19" s="1"/>
  <c r="N189" i="19"/>
  <c r="N228" i="19"/>
  <c r="N327" i="19"/>
  <c r="M328" i="19"/>
  <c r="O303" i="19"/>
  <c r="Q303" i="19" s="1"/>
  <c r="N304" i="19"/>
  <c r="O304" i="19" s="1"/>
  <c r="P303" i="19"/>
  <c r="R208" i="19"/>
  <c r="Q209" i="19"/>
  <c r="AD209" i="19"/>
  <c r="P246" i="19"/>
  <c r="O246" i="19"/>
  <c r="Q246" i="19" s="1"/>
  <c r="N247" i="19"/>
  <c r="O247" i="19" s="1"/>
  <c r="R258" i="19"/>
  <c r="Q259" i="19"/>
  <c r="AD259" i="19"/>
  <c r="AG339" i="19"/>
  <c r="AF340" i="19"/>
  <c r="N36" i="19"/>
  <c r="O36" i="19" s="1"/>
  <c r="P35" i="19"/>
  <c r="O35" i="19"/>
  <c r="R75" i="19"/>
  <c r="AD76" i="19"/>
  <c r="Q76" i="19"/>
  <c r="R92" i="19"/>
  <c r="Q93" i="19"/>
  <c r="AD93" i="19"/>
  <c r="O100" i="19"/>
  <c r="Q100" i="19" s="1"/>
  <c r="N101" i="19"/>
  <c r="O101" i="19" s="1"/>
  <c r="P100" i="19"/>
  <c r="O108" i="19"/>
  <c r="Q108" i="19" s="1"/>
  <c r="N109" i="19"/>
  <c r="O109" i="19" s="1"/>
  <c r="P108" i="19"/>
  <c r="O124" i="19"/>
  <c r="Q124" i="19" s="1"/>
  <c r="N125" i="19"/>
  <c r="O125" i="19" s="1"/>
  <c r="P124" i="19"/>
  <c r="O132" i="19"/>
  <c r="Q132" i="19" s="1"/>
  <c r="N133" i="19"/>
  <c r="O133" i="19" s="1"/>
  <c r="P132" i="19"/>
  <c r="O140" i="19"/>
  <c r="Q140" i="19" s="1"/>
  <c r="N141" i="19"/>
  <c r="O141" i="19" s="1"/>
  <c r="P140" i="19"/>
  <c r="O148" i="19"/>
  <c r="Q148" i="19" s="1"/>
  <c r="N149" i="19"/>
  <c r="O149" i="19" s="1"/>
  <c r="P148" i="19"/>
  <c r="O156" i="19"/>
  <c r="Q156" i="19" s="1"/>
  <c r="N157" i="19"/>
  <c r="O157" i="19" s="1"/>
  <c r="P156" i="19"/>
  <c r="O164" i="19"/>
  <c r="Q164" i="19" s="1"/>
  <c r="N165" i="19"/>
  <c r="O165" i="19" s="1"/>
  <c r="P164" i="19"/>
  <c r="O172" i="19"/>
  <c r="Q172" i="19" s="1"/>
  <c r="N173" i="19"/>
  <c r="O173" i="19" s="1"/>
  <c r="P172" i="19"/>
  <c r="T319" i="19"/>
  <c r="S320" i="19"/>
  <c r="N331" i="19"/>
  <c r="M332" i="19"/>
  <c r="R200" i="19"/>
  <c r="Q201" i="19"/>
  <c r="AD201" i="19"/>
  <c r="N335" i="19"/>
  <c r="M336" i="19"/>
  <c r="O116" i="19"/>
  <c r="Q116" i="19" s="1"/>
  <c r="N117" i="19"/>
  <c r="O117" i="19" s="1"/>
  <c r="P116" i="19"/>
  <c r="CZ590" i="4"/>
  <c r="O128" i="19"/>
  <c r="Q128" i="19" s="1"/>
  <c r="N129" i="19"/>
  <c r="O129" i="19" s="1"/>
  <c r="P128" i="19"/>
  <c r="O136" i="19"/>
  <c r="N137" i="19"/>
  <c r="O137" i="19" s="1"/>
  <c r="P136" i="19"/>
  <c r="O152" i="19"/>
  <c r="Q152" i="19" s="1"/>
  <c r="N153" i="19"/>
  <c r="O153" i="19" s="1"/>
  <c r="P152" i="19"/>
  <c r="K201" i="4"/>
  <c r="C111" i="21"/>
  <c r="CY199" i="4"/>
  <c r="N225" i="19"/>
  <c r="O225" i="19" s="1"/>
  <c r="P224" i="19"/>
  <c r="O224" i="19"/>
  <c r="Q224" i="19" s="1"/>
  <c r="N239" i="19"/>
  <c r="O239" i="19" s="1"/>
  <c r="P238" i="19"/>
  <c r="O238" i="19"/>
  <c r="Q238" i="19" s="1"/>
  <c r="P343" i="19"/>
  <c r="O343" i="19"/>
  <c r="Q343" i="19" s="1"/>
  <c r="N344" i="19"/>
  <c r="O344" i="19" s="1"/>
  <c r="AB27" i="19"/>
  <c r="AA28" i="19"/>
  <c r="CG48" i="4"/>
  <c r="BI36" i="4"/>
  <c r="BI40" i="4" s="1"/>
  <c r="BI143" i="4" s="1"/>
  <c r="B16" i="14"/>
  <c r="C15" i="14"/>
  <c r="D15" i="14" s="1"/>
  <c r="F7" i="14" s="1"/>
  <c r="AX35" i="4"/>
  <c r="CC35" i="4" s="1"/>
  <c r="BY119" i="4"/>
  <c r="AL171" i="4"/>
  <c r="BY171" i="4" s="1"/>
  <c r="CG171" i="4"/>
  <c r="CC117" i="4"/>
  <c r="AX169" i="4"/>
  <c r="CC169" i="4" s="1"/>
  <c r="CC119" i="4"/>
  <c r="AX171" i="4"/>
  <c r="CC171" i="4" s="1"/>
  <c r="BT113" i="4"/>
  <c r="W166" i="4"/>
  <c r="BY117" i="4"/>
  <c r="AL169" i="4"/>
  <c r="BY169" i="4" s="1"/>
  <c r="CG169" i="4"/>
  <c r="CG117" i="4"/>
  <c r="CG147" i="4"/>
  <c r="CG146" i="4"/>
  <c r="AA118" i="4"/>
  <c r="AA170" i="4" s="1"/>
  <c r="AA147" i="4"/>
  <c r="CG86" i="4"/>
  <c r="BJ149" i="4"/>
  <c r="BY80" i="4"/>
  <c r="AL148" i="4"/>
  <c r="BY148" i="4" s="1"/>
  <c r="CG80" i="4"/>
  <c r="BJ148" i="4"/>
  <c r="AV145" i="4"/>
  <c r="AA117" i="4"/>
  <c r="AA169" i="4" s="1"/>
  <c r="AA146" i="4"/>
  <c r="BY86" i="4"/>
  <c r="AL149" i="4"/>
  <c r="BY149" i="4" s="1"/>
  <c r="AY118" i="4"/>
  <c r="AY170" i="4" s="1"/>
  <c r="AY147" i="4"/>
  <c r="BX40" i="4"/>
  <c r="BG143" i="4"/>
  <c r="CF143" i="4" s="1"/>
  <c r="BG113" i="4"/>
  <c r="BH113" i="4"/>
  <c r="BH166" i="4" s="1"/>
  <c r="AW113" i="4"/>
  <c r="AW166" i="4" s="1"/>
  <c r="AI143" i="4"/>
  <c r="BX143" i="4" s="1"/>
  <c r="AI113" i="4"/>
  <c r="AJ113" i="4"/>
  <c r="AJ166" i="4" s="1"/>
  <c r="AY117" i="4"/>
  <c r="AY169" i="4" s="1"/>
  <c r="AY146" i="4"/>
  <c r="AX34" i="4"/>
  <c r="CC34" i="4" s="1"/>
  <c r="CC80" i="4"/>
  <c r="AY80" i="4"/>
  <c r="AY148" i="4" s="1"/>
  <c r="BY88" i="4"/>
  <c r="CG119" i="4"/>
  <c r="BY75" i="4"/>
  <c r="AL118" i="4"/>
  <c r="CG75" i="4"/>
  <c r="BJ118" i="4"/>
  <c r="BJ170" i="4" s="1"/>
  <c r="CC75" i="4"/>
  <c r="AX118" i="4"/>
  <c r="AX48" i="4"/>
  <c r="AX144" i="4" s="1"/>
  <c r="CC46" i="4"/>
  <c r="AJ61" i="4"/>
  <c r="BH61" i="4"/>
  <c r="AL48" i="4"/>
  <c r="AL144" i="4" s="1"/>
  <c r="BY46" i="4"/>
  <c r="BU144" i="4"/>
  <c r="BU48" i="4"/>
  <c r="CG144" i="4"/>
  <c r="BU35" i="4"/>
  <c r="Z36" i="4"/>
  <c r="CG348" i="4"/>
  <c r="BK348" i="4"/>
  <c r="BL348" i="4" s="1"/>
  <c r="BM348" i="4" s="1"/>
  <c r="P624" i="4"/>
  <c r="H620" i="4"/>
  <c r="L624" i="4"/>
  <c r="N625" i="4"/>
  <c r="B21" i="5"/>
  <c r="H630" i="4"/>
  <c r="J637" i="4"/>
  <c r="K625" i="4"/>
  <c r="I630" i="4"/>
  <c r="F636" i="4"/>
  <c r="H632" i="4"/>
  <c r="F620" i="4"/>
  <c r="I626" i="4"/>
  <c r="R24" i="19" l="1"/>
  <c r="S23" i="19"/>
  <c r="R224" i="19"/>
  <c r="AD225" i="19"/>
  <c r="Q225" i="19"/>
  <c r="R152" i="19"/>
  <c r="AD153" i="19"/>
  <c r="Q153" i="19"/>
  <c r="R128" i="19"/>
  <c r="AD129" i="19"/>
  <c r="Q129" i="19"/>
  <c r="R116" i="19"/>
  <c r="AD117" i="19"/>
  <c r="Q117" i="19"/>
  <c r="N336" i="19"/>
  <c r="O336" i="19" s="1"/>
  <c r="P335" i="19"/>
  <c r="O335" i="19"/>
  <c r="Q335" i="19" s="1"/>
  <c r="R172" i="19"/>
  <c r="Q173" i="19"/>
  <c r="AD173" i="19"/>
  <c r="R156" i="19"/>
  <c r="Q157" i="19"/>
  <c r="AD157" i="19"/>
  <c r="R140" i="19"/>
  <c r="Q141" i="19"/>
  <c r="AD141" i="19"/>
  <c r="R124" i="19"/>
  <c r="Q125" i="19"/>
  <c r="AD125" i="19"/>
  <c r="R100" i="19"/>
  <c r="Q101" i="19"/>
  <c r="AD101" i="19"/>
  <c r="R76" i="19"/>
  <c r="S75" i="19"/>
  <c r="S258" i="19"/>
  <c r="R259" i="19"/>
  <c r="R246" i="19"/>
  <c r="Q247" i="19"/>
  <c r="AD247" i="19"/>
  <c r="S208" i="19"/>
  <c r="R209" i="19"/>
  <c r="N229" i="19"/>
  <c r="O189" i="19"/>
  <c r="P592" i="4"/>
  <c r="S88" i="19"/>
  <c r="R89" i="19"/>
  <c r="N324" i="19"/>
  <c r="O324" i="19" s="1"/>
  <c r="P323" i="19"/>
  <c r="O323" i="19"/>
  <c r="Q323" i="19" s="1"/>
  <c r="S315" i="19"/>
  <c r="R316" i="19"/>
  <c r="O214" i="4"/>
  <c r="O215" i="4"/>
  <c r="CZ671" i="4"/>
  <c r="W220" i="19"/>
  <c r="V221" i="19"/>
  <c r="R184" i="19"/>
  <c r="Q185" i="19"/>
  <c r="AD185" i="19"/>
  <c r="S192" i="19"/>
  <c r="R193" i="19"/>
  <c r="Q68" i="19"/>
  <c r="R67" i="19"/>
  <c r="AD68" i="19"/>
  <c r="Q44" i="19"/>
  <c r="R43" i="19"/>
  <c r="Q56" i="19"/>
  <c r="R55" i="19"/>
  <c r="AD56" i="19"/>
  <c r="S176" i="19"/>
  <c r="R177" i="19"/>
  <c r="R250" i="19"/>
  <c r="AD251" i="19"/>
  <c r="Q251" i="19"/>
  <c r="R160" i="19"/>
  <c r="Q161" i="19"/>
  <c r="AD161" i="19"/>
  <c r="R120" i="19"/>
  <c r="Q121" i="19"/>
  <c r="AD121" i="19"/>
  <c r="R104" i="19"/>
  <c r="Q105" i="19"/>
  <c r="AD105" i="19"/>
  <c r="AC96" i="19"/>
  <c r="AD96" i="19"/>
  <c r="AB97" i="19"/>
  <c r="AC97" i="19" s="1"/>
  <c r="BE180" i="19"/>
  <c r="BD181" i="19"/>
  <c r="BE181" i="19" s="1"/>
  <c r="R242" i="19"/>
  <c r="Q243" i="19"/>
  <c r="AD243" i="19"/>
  <c r="S212" i="19"/>
  <c r="R213" i="19"/>
  <c r="R377" i="19"/>
  <c r="AD378" i="19"/>
  <c r="Q378" i="19"/>
  <c r="S216" i="19"/>
  <c r="R217" i="19"/>
  <c r="S204" i="19"/>
  <c r="R205" i="19"/>
  <c r="AC27" i="19"/>
  <c r="AE27" i="19" s="1"/>
  <c r="AB28" i="19"/>
  <c r="AC28" i="19" s="1"/>
  <c r="AD27" i="19"/>
  <c r="R343" i="19"/>
  <c r="Q344" i="19"/>
  <c r="AD344" i="19"/>
  <c r="Q239" i="19"/>
  <c r="R238" i="19"/>
  <c r="AD239" i="19"/>
  <c r="R136" i="19"/>
  <c r="AD137" i="19"/>
  <c r="Q137" i="19"/>
  <c r="S200" i="19"/>
  <c r="R201" i="19"/>
  <c r="P331" i="19"/>
  <c r="O331" i="19"/>
  <c r="Q331" i="19" s="1"/>
  <c r="N332" i="19"/>
  <c r="O332" i="19" s="1"/>
  <c r="U319" i="19"/>
  <c r="T320" i="19"/>
  <c r="R164" i="19"/>
  <c r="Q165" i="19"/>
  <c r="AD165" i="19"/>
  <c r="R148" i="19"/>
  <c r="Q149" i="19"/>
  <c r="AD149" i="19"/>
  <c r="R132" i="19"/>
  <c r="Q133" i="19"/>
  <c r="AD133" i="19"/>
  <c r="R108" i="19"/>
  <c r="Q109" i="19"/>
  <c r="AD109" i="19"/>
  <c r="S92" i="19"/>
  <c r="R93" i="19"/>
  <c r="R35" i="19"/>
  <c r="AD36" i="19"/>
  <c r="Q36" i="19"/>
  <c r="AH339" i="19"/>
  <c r="AG340" i="19"/>
  <c r="R303" i="19"/>
  <c r="Q304" i="19"/>
  <c r="AD304" i="19"/>
  <c r="P327" i="19"/>
  <c r="O327" i="19"/>
  <c r="Q327" i="19" s="1"/>
  <c r="N328" i="19"/>
  <c r="O328" i="19" s="1"/>
  <c r="Q473" i="4"/>
  <c r="O228" i="19"/>
  <c r="R188" i="19"/>
  <c r="Q189" i="19"/>
  <c r="Q228" i="19"/>
  <c r="R473" i="4" s="1"/>
  <c r="AD189" i="19"/>
  <c r="S196" i="19"/>
  <c r="R197" i="19"/>
  <c r="CZ494" i="4"/>
  <c r="N215" i="4"/>
  <c r="N213" i="4"/>
  <c r="N214" i="4" s="1"/>
  <c r="BQ212" i="4"/>
  <c r="S311" i="19"/>
  <c r="R312" i="19"/>
  <c r="Q60" i="19"/>
  <c r="R59" i="19"/>
  <c r="AD60" i="19"/>
  <c r="Q64" i="19"/>
  <c r="R63" i="19"/>
  <c r="AD64" i="19"/>
  <c r="R80" i="19"/>
  <c r="S79" i="19"/>
  <c r="R72" i="19"/>
  <c r="S71" i="19"/>
  <c r="R168" i="19"/>
  <c r="Q169" i="19"/>
  <c r="AD169" i="19"/>
  <c r="R144" i="19"/>
  <c r="Q145" i="19"/>
  <c r="AD145" i="19"/>
  <c r="R112" i="19"/>
  <c r="Q113" i="19"/>
  <c r="AD113" i="19"/>
  <c r="R234" i="19"/>
  <c r="Q235" i="19"/>
  <c r="AD235" i="19"/>
  <c r="R299" i="19"/>
  <c r="Q300" i="19"/>
  <c r="AD300" i="19"/>
  <c r="S254" i="19"/>
  <c r="R255" i="19"/>
  <c r="BL307" i="19"/>
  <c r="BK308" i="19"/>
  <c r="N32" i="19"/>
  <c r="O32" i="19" s="1"/>
  <c r="P31" i="19"/>
  <c r="O31" i="19"/>
  <c r="Q31" i="19" s="1"/>
  <c r="C16" i="14"/>
  <c r="B17" i="14"/>
  <c r="CC118" i="4"/>
  <c r="AX170" i="4"/>
  <c r="CC170" i="4" s="1"/>
  <c r="BY118" i="4"/>
  <c r="AL170" i="4"/>
  <c r="BY170" i="4" s="1"/>
  <c r="CG170" i="4"/>
  <c r="BT166" i="4"/>
  <c r="BX113" i="4"/>
  <c r="AI166" i="4"/>
  <c r="CF113" i="4"/>
  <c r="BG166" i="4"/>
  <c r="CG148" i="4"/>
  <c r="CG149" i="4"/>
  <c r="AX36" i="4"/>
  <c r="CC36" i="4" s="1"/>
  <c r="BU36" i="4"/>
  <c r="Z40" i="4"/>
  <c r="Z143" i="4" s="1"/>
  <c r="CG118" i="4"/>
  <c r="CC144" i="4"/>
  <c r="CC48" i="4"/>
  <c r="BY144" i="4"/>
  <c r="BY48" i="4"/>
  <c r="CH348" i="4"/>
  <c r="CR348" i="4"/>
  <c r="H626" i="4"/>
  <c r="G620" i="4"/>
  <c r="J630" i="4"/>
  <c r="F632" i="4"/>
  <c r="O626" i="4"/>
  <c r="G618" i="4"/>
  <c r="P626" i="4"/>
  <c r="H631" i="4"/>
  <c r="B14" i="5"/>
  <c r="H624" i="4"/>
  <c r="S24" i="19" l="1"/>
  <c r="T23" i="19"/>
  <c r="T254" i="19"/>
  <c r="S255" i="19"/>
  <c r="S234" i="19"/>
  <c r="R235" i="19"/>
  <c r="S144" i="19"/>
  <c r="R145" i="19"/>
  <c r="T71" i="19"/>
  <c r="S72" i="19"/>
  <c r="R64" i="19"/>
  <c r="S63" i="19"/>
  <c r="S312" i="19"/>
  <c r="T311" i="19"/>
  <c r="BQ213" i="4"/>
  <c r="BQ215" i="4"/>
  <c r="T196" i="19"/>
  <c r="S197" i="19"/>
  <c r="R664" i="4"/>
  <c r="R589" i="4"/>
  <c r="R591" i="4"/>
  <c r="R590" i="4"/>
  <c r="R238" i="4"/>
  <c r="R218" i="4"/>
  <c r="R219" i="4"/>
  <c r="R217" i="4"/>
  <c r="S188" i="19"/>
  <c r="R189" i="19"/>
  <c r="R228" i="19"/>
  <c r="S473" i="4" s="1"/>
  <c r="Q664" i="4"/>
  <c r="Q238" i="4"/>
  <c r="BR238" i="4" s="1"/>
  <c r="CJ473" i="4"/>
  <c r="DB473" i="4" s="1"/>
  <c r="Q218" i="4"/>
  <c r="BR218" i="4" s="1"/>
  <c r="Q219" i="4"/>
  <c r="BR219" i="4" s="1"/>
  <c r="Q217" i="4"/>
  <c r="BR217" i="4" s="1"/>
  <c r="BR473" i="4"/>
  <c r="DA473" i="4" s="1"/>
  <c r="Q589" i="4"/>
  <c r="Q591" i="4"/>
  <c r="Q590" i="4"/>
  <c r="R327" i="19"/>
  <c r="Q328" i="19"/>
  <c r="AD328" i="19"/>
  <c r="S303" i="19"/>
  <c r="R304" i="19"/>
  <c r="AI339" i="19"/>
  <c r="AH340" i="19"/>
  <c r="S132" i="19"/>
  <c r="R133" i="19"/>
  <c r="S164" i="19"/>
  <c r="R165" i="19"/>
  <c r="U320" i="19"/>
  <c r="R331" i="19"/>
  <c r="Q332" i="19"/>
  <c r="AD332" i="19"/>
  <c r="AE28" i="19"/>
  <c r="AR28" i="19"/>
  <c r="AF27" i="19"/>
  <c r="T204" i="19"/>
  <c r="S205" i="19"/>
  <c r="T216" i="19"/>
  <c r="S217" i="19"/>
  <c r="AF96" i="19"/>
  <c r="AE97" i="19"/>
  <c r="AR97" i="19"/>
  <c r="S120" i="19"/>
  <c r="R121" i="19"/>
  <c r="S250" i="19"/>
  <c r="R251" i="19"/>
  <c r="T176" i="19"/>
  <c r="S177" i="19"/>
  <c r="R44" i="19"/>
  <c r="S43" i="19"/>
  <c r="T192" i="19"/>
  <c r="S193" i="19"/>
  <c r="S184" i="19"/>
  <c r="R185" i="19"/>
  <c r="X220" i="19"/>
  <c r="W221" i="19"/>
  <c r="T315" i="19"/>
  <c r="S316" i="19"/>
  <c r="Q324" i="19"/>
  <c r="R323" i="19"/>
  <c r="AD324" i="19"/>
  <c r="T88" i="19"/>
  <c r="S89" i="19"/>
  <c r="Q494" i="4"/>
  <c r="O229" i="19"/>
  <c r="T208" i="19"/>
  <c r="S209" i="19"/>
  <c r="S246" i="19"/>
  <c r="R247" i="19"/>
  <c r="T258" i="19"/>
  <c r="S259" i="19"/>
  <c r="T75" i="19"/>
  <c r="S76" i="19"/>
  <c r="S100" i="19"/>
  <c r="R101" i="19"/>
  <c r="S140" i="19"/>
  <c r="R141" i="19"/>
  <c r="S172" i="19"/>
  <c r="R173" i="19"/>
  <c r="S116" i="19"/>
  <c r="R117" i="19"/>
  <c r="S152" i="19"/>
  <c r="R153" i="19"/>
  <c r="Q32" i="19"/>
  <c r="R31" i="19"/>
  <c r="AD32" i="19"/>
  <c r="BM307" i="19"/>
  <c r="BL308" i="19"/>
  <c r="S299" i="19"/>
  <c r="R300" i="19"/>
  <c r="S112" i="19"/>
  <c r="R113" i="19"/>
  <c r="S168" i="19"/>
  <c r="R169" i="19"/>
  <c r="T79" i="19"/>
  <c r="S80" i="19"/>
  <c r="R60" i="19"/>
  <c r="S59" i="19"/>
  <c r="D125" i="21"/>
  <c r="CZ212" i="4"/>
  <c r="BQ214" i="4"/>
  <c r="Q229" i="19"/>
  <c r="S35" i="19"/>
  <c r="R36" i="19"/>
  <c r="T92" i="19"/>
  <c r="S93" i="19"/>
  <c r="S108" i="19"/>
  <c r="R109" i="19"/>
  <c r="S148" i="19"/>
  <c r="R149" i="19"/>
  <c r="T200" i="19"/>
  <c r="S201" i="19"/>
  <c r="R137" i="19"/>
  <c r="S136" i="19"/>
  <c r="S238" i="19"/>
  <c r="R239" i="19"/>
  <c r="S343" i="19"/>
  <c r="R344" i="19"/>
  <c r="S377" i="19"/>
  <c r="R378" i="19"/>
  <c r="T212" i="19"/>
  <c r="S213" i="19"/>
  <c r="S242" i="19"/>
  <c r="R243" i="19"/>
  <c r="BG180" i="19"/>
  <c r="BF180" i="19"/>
  <c r="S104" i="19"/>
  <c r="R105" i="19"/>
  <c r="S160" i="19"/>
  <c r="R161" i="19"/>
  <c r="R56" i="19"/>
  <c r="S55" i="19"/>
  <c r="R68" i="19"/>
  <c r="S67" i="19"/>
  <c r="S124" i="19"/>
  <c r="R125" i="19"/>
  <c r="S156" i="19"/>
  <c r="R157" i="19"/>
  <c r="Q336" i="19"/>
  <c r="R335" i="19"/>
  <c r="AD336" i="19"/>
  <c r="S128" i="19"/>
  <c r="R129" i="19"/>
  <c r="S224" i="19"/>
  <c r="R225" i="19"/>
  <c r="C17" i="14"/>
  <c r="B18" i="14"/>
  <c r="AX40" i="4"/>
  <c r="AX143" i="4" s="1"/>
  <c r="BX166" i="4"/>
  <c r="CF166" i="4"/>
  <c r="CS348" i="4"/>
  <c r="CN348" i="4"/>
  <c r="M625" i="4"/>
  <c r="G626" i="4"/>
  <c r="F638" i="4"/>
  <c r="U23" i="19" l="1"/>
  <c r="T24" i="19"/>
  <c r="S335" i="19"/>
  <c r="R336" i="19"/>
  <c r="T156" i="19"/>
  <c r="S157" i="19"/>
  <c r="T124" i="19"/>
  <c r="S125" i="19"/>
  <c r="T160" i="19"/>
  <c r="S161" i="19"/>
  <c r="T104" i="19"/>
  <c r="S105" i="19"/>
  <c r="U212" i="19"/>
  <c r="T213" i="19"/>
  <c r="T148" i="19"/>
  <c r="S149" i="19"/>
  <c r="T128" i="19"/>
  <c r="S129" i="19"/>
  <c r="S68" i="19"/>
  <c r="T67" i="19"/>
  <c r="BG181" i="19"/>
  <c r="BH180" i="19"/>
  <c r="T242" i="19"/>
  <c r="S243" i="19"/>
  <c r="T343" i="19"/>
  <c r="S344" i="19"/>
  <c r="T136" i="19"/>
  <c r="S137" i="19"/>
  <c r="U200" i="19"/>
  <c r="T201" i="19"/>
  <c r="U92" i="19"/>
  <c r="T93" i="19"/>
  <c r="T35" i="19"/>
  <c r="S36" i="19"/>
  <c r="R494" i="4"/>
  <c r="S60" i="19"/>
  <c r="T59" i="19"/>
  <c r="T80" i="19"/>
  <c r="U79" i="19"/>
  <c r="T168" i="19"/>
  <c r="S169" i="19"/>
  <c r="T112" i="19"/>
  <c r="S113" i="19"/>
  <c r="T116" i="19"/>
  <c r="S117" i="19"/>
  <c r="T172" i="19"/>
  <c r="S173" i="19"/>
  <c r="T140" i="19"/>
  <c r="S141" i="19"/>
  <c r="T100" i="19"/>
  <c r="S101" i="19"/>
  <c r="U208" i="19"/>
  <c r="T209" i="19"/>
  <c r="Q212" i="4"/>
  <c r="BR494" i="4"/>
  <c r="U88" i="19"/>
  <c r="T89" i="19"/>
  <c r="S323" i="19"/>
  <c r="R324" i="19"/>
  <c r="U192" i="19"/>
  <c r="T193" i="19"/>
  <c r="S44" i="19"/>
  <c r="T43" i="19"/>
  <c r="U176" i="19"/>
  <c r="T177" i="19"/>
  <c r="T250" i="19"/>
  <c r="S251" i="19"/>
  <c r="AG96" i="19"/>
  <c r="AF97" i="19"/>
  <c r="AF28" i="19"/>
  <c r="AG27" i="19"/>
  <c r="AI340" i="19"/>
  <c r="T303" i="19"/>
  <c r="S304" i="19"/>
  <c r="S327" i="19"/>
  <c r="R328" i="19"/>
  <c r="BR591" i="4"/>
  <c r="E132" i="21"/>
  <c r="DA219" i="4"/>
  <c r="CJ219" i="4"/>
  <c r="BR664" i="4"/>
  <c r="Q671" i="4"/>
  <c r="BR671" i="4" s="1"/>
  <c r="R229" i="19"/>
  <c r="S494" i="4" s="1"/>
  <c r="S212" i="4" s="1"/>
  <c r="R592" i="4"/>
  <c r="D128" i="21"/>
  <c r="CZ215" i="4"/>
  <c r="U311" i="19"/>
  <c r="T312" i="19"/>
  <c r="T72" i="19"/>
  <c r="U71" i="19"/>
  <c r="T224" i="19"/>
  <c r="S225" i="19"/>
  <c r="S56" i="19"/>
  <c r="T55" i="19"/>
  <c r="T377" i="19"/>
  <c r="S378" i="19"/>
  <c r="S239" i="19"/>
  <c r="T238" i="19"/>
  <c r="T108" i="19"/>
  <c r="S109" i="19"/>
  <c r="CZ214" i="4"/>
  <c r="D127" i="21"/>
  <c r="T299" i="19"/>
  <c r="S300" i="19"/>
  <c r="BN307" i="19"/>
  <c r="BM308" i="19"/>
  <c r="R32" i="19"/>
  <c r="S31" i="19"/>
  <c r="T152" i="19"/>
  <c r="S153" i="19"/>
  <c r="T76" i="19"/>
  <c r="U75" i="19"/>
  <c r="U258" i="19"/>
  <c r="T259" i="19"/>
  <c r="T246" i="19"/>
  <c r="S247" i="19"/>
  <c r="U315" i="19"/>
  <c r="T316" i="19"/>
  <c r="Y220" i="19"/>
  <c r="X221" i="19"/>
  <c r="T184" i="19"/>
  <c r="S185" i="19"/>
  <c r="T120" i="19"/>
  <c r="S121" i="19"/>
  <c r="U216" i="19"/>
  <c r="T217" i="19"/>
  <c r="U204" i="19"/>
  <c r="T205" i="19"/>
  <c r="S331" i="19"/>
  <c r="R332" i="19"/>
  <c r="V320" i="19"/>
  <c r="T164" i="19"/>
  <c r="S165" i="19"/>
  <c r="T132" i="19"/>
  <c r="S133" i="19"/>
  <c r="BR590" i="4"/>
  <c r="Q592" i="4"/>
  <c r="BR592" i="4" s="1"/>
  <c r="BR589" i="4"/>
  <c r="E130" i="21"/>
  <c r="DA217" i="4"/>
  <c r="CJ217" i="4"/>
  <c r="DA218" i="4"/>
  <c r="E131" i="21"/>
  <c r="CJ218" i="4"/>
  <c r="E153" i="21"/>
  <c r="CJ238" i="4"/>
  <c r="DB238" i="4" s="1"/>
  <c r="DA238" i="4"/>
  <c r="S664" i="4"/>
  <c r="S238" i="4"/>
  <c r="S218" i="4"/>
  <c r="S217" i="4"/>
  <c r="S591" i="4"/>
  <c r="S590" i="4"/>
  <c r="S589" i="4"/>
  <c r="S219" i="4"/>
  <c r="T188" i="19"/>
  <c r="S189" i="19"/>
  <c r="S228" i="19"/>
  <c r="T473" i="4" s="1"/>
  <c r="U196" i="19"/>
  <c r="T197" i="19"/>
  <c r="D126" i="21"/>
  <c r="CZ213" i="4"/>
  <c r="S64" i="19"/>
  <c r="T63" i="19"/>
  <c r="T144" i="19"/>
  <c r="S145" i="19"/>
  <c r="T234" i="19"/>
  <c r="S235" i="19"/>
  <c r="U254" i="19"/>
  <c r="T255" i="19"/>
  <c r="B19" i="14"/>
  <c r="C18" i="14"/>
  <c r="D18" i="14" s="1"/>
  <c r="F8" i="14" s="1"/>
  <c r="DJ348" i="4"/>
  <c r="CT348" i="4"/>
  <c r="F37" i="21"/>
  <c r="CV348" i="4"/>
  <c r="CU348" i="4"/>
  <c r="S626" i="4"/>
  <c r="G637" i="4"/>
  <c r="B24" i="5"/>
  <c r="S625" i="4"/>
  <c r="G636" i="4"/>
  <c r="F637" i="4"/>
  <c r="J632" i="4"/>
  <c r="R626" i="4"/>
  <c r="B15" i="5"/>
  <c r="F619" i="4"/>
  <c r="J619" i="4"/>
  <c r="H636" i="4"/>
  <c r="N624" i="4"/>
  <c r="B10" i="5"/>
  <c r="H638" i="4"/>
  <c r="I625" i="4"/>
  <c r="G630" i="4"/>
  <c r="Q625" i="4"/>
  <c r="K619" i="4"/>
  <c r="I637" i="4"/>
  <c r="V23" i="19" l="1"/>
  <c r="U24" i="19"/>
  <c r="V254" i="19"/>
  <c r="U255" i="19"/>
  <c r="U234" i="19"/>
  <c r="T235" i="19"/>
  <c r="U144" i="19"/>
  <c r="T145" i="19"/>
  <c r="V196" i="19"/>
  <c r="U197" i="19"/>
  <c r="S229" i="19"/>
  <c r="T494" i="4" s="1"/>
  <c r="T212" i="4" s="1"/>
  <c r="DB217" i="4"/>
  <c r="DA592" i="4"/>
  <c r="CJ592" i="4"/>
  <c r="U132" i="19"/>
  <c r="T133" i="19"/>
  <c r="U164" i="19"/>
  <c r="T165" i="19"/>
  <c r="X319" i="19"/>
  <c r="W320" i="19"/>
  <c r="T331" i="19"/>
  <c r="S332" i="19"/>
  <c r="U120" i="19"/>
  <c r="T121" i="19"/>
  <c r="U184" i="19"/>
  <c r="T185" i="19"/>
  <c r="Z220" i="19"/>
  <c r="Y221" i="19"/>
  <c r="V315" i="19"/>
  <c r="U316" i="19"/>
  <c r="U246" i="19"/>
  <c r="T247" i="19"/>
  <c r="V258" i="19"/>
  <c r="U259" i="19"/>
  <c r="S32" i="19"/>
  <c r="T31" i="19"/>
  <c r="U238" i="19"/>
  <c r="T239" i="19"/>
  <c r="T56" i="19"/>
  <c r="U55" i="19"/>
  <c r="V71" i="19"/>
  <c r="U72" i="19"/>
  <c r="DA671" i="4"/>
  <c r="CJ671" i="4"/>
  <c r="DB219" i="4"/>
  <c r="DA591" i="4"/>
  <c r="CJ591" i="4"/>
  <c r="T327" i="19"/>
  <c r="S328" i="19"/>
  <c r="AH96" i="19"/>
  <c r="AG97" i="19"/>
  <c r="T44" i="19"/>
  <c r="U43" i="19"/>
  <c r="T323" i="19"/>
  <c r="S324" i="19"/>
  <c r="U89" i="19"/>
  <c r="DA494" i="4"/>
  <c r="CJ494" i="4"/>
  <c r="U112" i="19"/>
  <c r="T113" i="19"/>
  <c r="U168" i="19"/>
  <c r="T169" i="19"/>
  <c r="R212" i="4"/>
  <c r="U35" i="19"/>
  <c r="T36" i="19"/>
  <c r="V92" i="19"/>
  <c r="U93" i="19"/>
  <c r="V200" i="19"/>
  <c r="U201" i="19"/>
  <c r="T137" i="19"/>
  <c r="U136" i="19"/>
  <c r="U343" i="19"/>
  <c r="T344" i="19"/>
  <c r="BH181" i="19"/>
  <c r="BI180" i="19"/>
  <c r="T68" i="19"/>
  <c r="U67" i="19"/>
  <c r="U128" i="19"/>
  <c r="T129" i="19"/>
  <c r="U148" i="19"/>
  <c r="T149" i="19"/>
  <c r="V212" i="19"/>
  <c r="U213" i="19"/>
  <c r="U104" i="19"/>
  <c r="T105" i="19"/>
  <c r="U160" i="19"/>
  <c r="T161" i="19"/>
  <c r="U124" i="19"/>
  <c r="T125" i="19"/>
  <c r="U156" i="19"/>
  <c r="T157" i="19"/>
  <c r="S336" i="19"/>
  <c r="T335" i="19"/>
  <c r="T64" i="19"/>
  <c r="U63" i="19"/>
  <c r="T664" i="4"/>
  <c r="BS473" i="4"/>
  <c r="DC473" i="4" s="1"/>
  <c r="T238" i="4"/>
  <c r="BS238" i="4" s="1"/>
  <c r="T218" i="4"/>
  <c r="BS218" i="4" s="1"/>
  <c r="T589" i="4"/>
  <c r="T217" i="4"/>
  <c r="BS217" i="4" s="1"/>
  <c r="T219" i="4"/>
  <c r="BS219" i="4" s="1"/>
  <c r="T591" i="4"/>
  <c r="T590" i="4"/>
  <c r="U188" i="19"/>
  <c r="T189" i="19"/>
  <c r="T228" i="19"/>
  <c r="U473" i="4" s="1"/>
  <c r="S592" i="4"/>
  <c r="DB218" i="4"/>
  <c r="DA589" i="4"/>
  <c r="CJ589" i="4"/>
  <c r="DA590" i="4"/>
  <c r="CJ590" i="4"/>
  <c r="V204" i="19"/>
  <c r="U205" i="19"/>
  <c r="V216" i="19"/>
  <c r="U217" i="19"/>
  <c r="V75" i="19"/>
  <c r="U76" i="19"/>
  <c r="U152" i="19"/>
  <c r="T153" i="19"/>
  <c r="BO307" i="19"/>
  <c r="BN308" i="19"/>
  <c r="U299" i="19"/>
  <c r="T300" i="19"/>
  <c r="U108" i="19"/>
  <c r="T109" i="19"/>
  <c r="T378" i="19"/>
  <c r="U377" i="19"/>
  <c r="U224" i="19"/>
  <c r="T225" i="19"/>
  <c r="U312" i="19"/>
  <c r="V311" i="19"/>
  <c r="BS589" i="4"/>
  <c r="S214" i="4"/>
  <c r="CJ664" i="4"/>
  <c r="DB664" i="4" s="1"/>
  <c r="DA664" i="4"/>
  <c r="U303" i="19"/>
  <c r="T304" i="19"/>
  <c r="AK339" i="19"/>
  <c r="AJ340" i="19"/>
  <c r="AH27" i="19"/>
  <c r="AG28" i="19"/>
  <c r="U250" i="19"/>
  <c r="T251" i="19"/>
  <c r="V176" i="19"/>
  <c r="U177" i="19"/>
  <c r="V192" i="19"/>
  <c r="U193" i="19"/>
  <c r="Q215" i="4"/>
  <c r="Q213" i="4"/>
  <c r="Q214" i="4" s="1"/>
  <c r="BR214" i="4" s="1"/>
  <c r="BR212" i="4"/>
  <c r="V208" i="19"/>
  <c r="U209" i="19"/>
  <c r="U100" i="19"/>
  <c r="T101" i="19"/>
  <c r="U140" i="19"/>
  <c r="T141" i="19"/>
  <c r="U172" i="19"/>
  <c r="T173" i="19"/>
  <c r="U116" i="19"/>
  <c r="T117" i="19"/>
  <c r="V79" i="19"/>
  <c r="U80" i="19"/>
  <c r="T60" i="19"/>
  <c r="U59" i="19"/>
  <c r="U242" i="19"/>
  <c r="T243" i="19"/>
  <c r="B20" i="14"/>
  <c r="C19" i="14"/>
  <c r="T624" i="4"/>
  <c r="K630" i="4"/>
  <c r="G638" i="4"/>
  <c r="B20" i="5"/>
  <c r="T625" i="4"/>
  <c r="J618" i="4"/>
  <c r="R624" i="4"/>
  <c r="T626" i="4"/>
  <c r="B13" i="5"/>
  <c r="K624" i="4"/>
  <c r="H619" i="4"/>
  <c r="F618" i="4"/>
  <c r="K637" i="4"/>
  <c r="K636" i="4"/>
  <c r="I631" i="4"/>
  <c r="G625" i="4"/>
  <c r="L625" i="4"/>
  <c r="I619" i="4"/>
  <c r="BS494" i="4" l="1"/>
  <c r="V24" i="19"/>
  <c r="W23" i="19"/>
  <c r="DC217" i="4"/>
  <c r="F130" i="21"/>
  <c r="DC218" i="4"/>
  <c r="F131" i="21"/>
  <c r="V242" i="19"/>
  <c r="U243" i="19"/>
  <c r="U60" i="19"/>
  <c r="V59" i="19"/>
  <c r="BR213" i="4"/>
  <c r="BR215" i="4"/>
  <c r="W192" i="19"/>
  <c r="V193" i="19"/>
  <c r="W176" i="19"/>
  <c r="V177" i="19"/>
  <c r="V250" i="19"/>
  <c r="U251" i="19"/>
  <c r="AI27" i="19"/>
  <c r="AH28" i="19"/>
  <c r="AL339" i="19"/>
  <c r="AK340" i="19"/>
  <c r="V303" i="19"/>
  <c r="U304" i="19"/>
  <c r="W311" i="19"/>
  <c r="V312" i="19"/>
  <c r="V377" i="19"/>
  <c r="U378" i="19"/>
  <c r="W216" i="19"/>
  <c r="V217" i="19"/>
  <c r="W204" i="19"/>
  <c r="V205" i="19"/>
  <c r="DB590" i="4"/>
  <c r="U664" i="4"/>
  <c r="U591" i="4"/>
  <c r="U590" i="4"/>
  <c r="U219" i="4"/>
  <c r="U238" i="4"/>
  <c r="U218" i="4"/>
  <c r="U589" i="4"/>
  <c r="U217" i="4"/>
  <c r="V188" i="19"/>
  <c r="U189" i="19"/>
  <c r="U228" i="19"/>
  <c r="V473" i="4" s="1"/>
  <c r="BS591" i="4"/>
  <c r="U335" i="19"/>
  <c r="T336" i="19"/>
  <c r="U68" i="19"/>
  <c r="V67" i="19"/>
  <c r="BI181" i="19"/>
  <c r="BJ180" i="19"/>
  <c r="V136" i="19"/>
  <c r="U137" i="19"/>
  <c r="DC494" i="4"/>
  <c r="U44" i="19"/>
  <c r="V43" i="19"/>
  <c r="U327" i="19"/>
  <c r="T328" i="19"/>
  <c r="DB591" i="4"/>
  <c r="DB671" i="4"/>
  <c r="V72" i="19"/>
  <c r="W71" i="19"/>
  <c r="U239" i="19"/>
  <c r="V238" i="19"/>
  <c r="T32" i="19"/>
  <c r="U31" i="19"/>
  <c r="DB592" i="4"/>
  <c r="W196" i="19"/>
  <c r="V197" i="19"/>
  <c r="V80" i="19"/>
  <c r="W79" i="19"/>
  <c r="V116" i="19"/>
  <c r="U117" i="19"/>
  <c r="V172" i="19"/>
  <c r="U173" i="19"/>
  <c r="V140" i="19"/>
  <c r="U141" i="19"/>
  <c r="V100" i="19"/>
  <c r="U101" i="19"/>
  <c r="W208" i="19"/>
  <c r="V209" i="19"/>
  <c r="E125" i="21"/>
  <c r="DA212" i="4"/>
  <c r="CJ212" i="4"/>
  <c r="E127" i="21"/>
  <c r="DA214" i="4"/>
  <c r="CJ214" i="4"/>
  <c r="DC589" i="4"/>
  <c r="V224" i="19"/>
  <c r="U225" i="19"/>
  <c r="V108" i="19"/>
  <c r="U109" i="19"/>
  <c r="V299" i="19"/>
  <c r="U300" i="19"/>
  <c r="BP307" i="19"/>
  <c r="BO308" i="19"/>
  <c r="V152" i="19"/>
  <c r="U153" i="19"/>
  <c r="V76" i="19"/>
  <c r="W75" i="19"/>
  <c r="DB589" i="4"/>
  <c r="T229" i="19"/>
  <c r="F132" i="21"/>
  <c r="DC219" i="4"/>
  <c r="T592" i="4"/>
  <c r="BS592" i="4" s="1"/>
  <c r="DC238" i="4"/>
  <c r="F153" i="21"/>
  <c r="BS664" i="4"/>
  <c r="DC664" i="4" s="1"/>
  <c r="U64" i="19"/>
  <c r="V63" i="19"/>
  <c r="V156" i="19"/>
  <c r="U157" i="19"/>
  <c r="V124" i="19"/>
  <c r="U125" i="19"/>
  <c r="V160" i="19"/>
  <c r="U161" i="19"/>
  <c r="V104" i="19"/>
  <c r="U105" i="19"/>
  <c r="W212" i="19"/>
  <c r="V213" i="19"/>
  <c r="V148" i="19"/>
  <c r="U149" i="19"/>
  <c r="V128" i="19"/>
  <c r="U129" i="19"/>
  <c r="V343" i="19"/>
  <c r="U344" i="19"/>
  <c r="W200" i="19"/>
  <c r="V201" i="19"/>
  <c r="W92" i="19"/>
  <c r="V93" i="19"/>
  <c r="V35" i="19"/>
  <c r="U36" i="19"/>
  <c r="R214" i="4"/>
  <c r="T213" i="4"/>
  <c r="BS213" i="4" s="1"/>
  <c r="BS212" i="4"/>
  <c r="V168" i="19"/>
  <c r="U169" i="19"/>
  <c r="V112" i="19"/>
  <c r="U113" i="19"/>
  <c r="DB494" i="4"/>
  <c r="W88" i="19"/>
  <c r="V89" i="19"/>
  <c r="U323" i="19"/>
  <c r="T324" i="19"/>
  <c r="AI96" i="19"/>
  <c r="AH97" i="19"/>
  <c r="BS590" i="4"/>
  <c r="U56" i="19"/>
  <c r="V55" i="19"/>
  <c r="W258" i="19"/>
  <c r="V259" i="19"/>
  <c r="V246" i="19"/>
  <c r="U247" i="19"/>
  <c r="W315" i="19"/>
  <c r="V316" i="19"/>
  <c r="AA220" i="19"/>
  <c r="Z221" i="19"/>
  <c r="V184" i="19"/>
  <c r="U185" i="19"/>
  <c r="V120" i="19"/>
  <c r="U121" i="19"/>
  <c r="U331" i="19"/>
  <c r="T332" i="19"/>
  <c r="Y319" i="19"/>
  <c r="X320" i="19"/>
  <c r="V164" i="19"/>
  <c r="U165" i="19"/>
  <c r="V132" i="19"/>
  <c r="U133" i="19"/>
  <c r="V144" i="19"/>
  <c r="U145" i="19"/>
  <c r="V234" i="19"/>
  <c r="U235" i="19"/>
  <c r="W254" i="19"/>
  <c r="V255" i="19"/>
  <c r="C20" i="14"/>
  <c r="B21" i="14"/>
  <c r="L630" i="4"/>
  <c r="U624" i="4"/>
  <c r="U626" i="4"/>
  <c r="L618" i="4"/>
  <c r="U625" i="4"/>
  <c r="X23" i="19" l="1"/>
  <c r="W24" i="19"/>
  <c r="DC592" i="4"/>
  <c r="X254" i="19"/>
  <c r="W255" i="19"/>
  <c r="W144" i="19"/>
  <c r="V145" i="19"/>
  <c r="W132" i="19"/>
  <c r="V133" i="19"/>
  <c r="W164" i="19"/>
  <c r="V165" i="19"/>
  <c r="Z319" i="19"/>
  <c r="Y320" i="19"/>
  <c r="V331" i="19"/>
  <c r="U332" i="19"/>
  <c r="W120" i="19"/>
  <c r="V121" i="19"/>
  <c r="W184" i="19"/>
  <c r="V185" i="19"/>
  <c r="AB220" i="19"/>
  <c r="AA221" i="19"/>
  <c r="X315" i="19"/>
  <c r="W316" i="19"/>
  <c r="W246" i="19"/>
  <c r="V247" i="19"/>
  <c r="X258" i="19"/>
  <c r="W259" i="19"/>
  <c r="AJ96" i="19"/>
  <c r="AI97" i="19"/>
  <c r="U324" i="19"/>
  <c r="V323" i="19"/>
  <c r="X88" i="19"/>
  <c r="W89" i="19"/>
  <c r="W112" i="19"/>
  <c r="V113" i="19"/>
  <c r="W168" i="19"/>
  <c r="V169" i="19"/>
  <c r="F126" i="21"/>
  <c r="DC213" i="4"/>
  <c r="W35" i="19"/>
  <c r="V36" i="19"/>
  <c r="X92" i="19"/>
  <c r="W93" i="19"/>
  <c r="X200" i="19"/>
  <c r="W201" i="19"/>
  <c r="W343" i="19"/>
  <c r="V344" i="19"/>
  <c r="W128" i="19"/>
  <c r="V129" i="19"/>
  <c r="W148" i="19"/>
  <c r="V149" i="19"/>
  <c r="X212" i="19"/>
  <c r="W213" i="19"/>
  <c r="W104" i="19"/>
  <c r="V105" i="19"/>
  <c r="W160" i="19"/>
  <c r="V161" i="19"/>
  <c r="W124" i="19"/>
  <c r="V125" i="19"/>
  <c r="W156" i="19"/>
  <c r="V157" i="19"/>
  <c r="U494" i="4"/>
  <c r="W152" i="19"/>
  <c r="V153" i="19"/>
  <c r="BQ307" i="19"/>
  <c r="BP308" i="19"/>
  <c r="W299" i="19"/>
  <c r="V300" i="19"/>
  <c r="W108" i="19"/>
  <c r="V109" i="19"/>
  <c r="W224" i="19"/>
  <c r="V225" i="19"/>
  <c r="X208" i="19"/>
  <c r="W209" i="19"/>
  <c r="W100" i="19"/>
  <c r="V101" i="19"/>
  <c r="W140" i="19"/>
  <c r="V141" i="19"/>
  <c r="W172" i="19"/>
  <c r="V173" i="19"/>
  <c r="W116" i="19"/>
  <c r="V117" i="19"/>
  <c r="X196" i="19"/>
  <c r="W197" i="19"/>
  <c r="V327" i="19"/>
  <c r="U328" i="19"/>
  <c r="V44" i="19"/>
  <c r="W43" i="19"/>
  <c r="BJ181" i="19"/>
  <c r="BK180" i="19"/>
  <c r="V68" i="19"/>
  <c r="W67" i="19"/>
  <c r="U336" i="19"/>
  <c r="V335" i="19"/>
  <c r="V664" i="4"/>
  <c r="V589" i="4"/>
  <c r="V219" i="4"/>
  <c r="V217" i="4"/>
  <c r="V591" i="4"/>
  <c r="V590" i="4"/>
  <c r="V238" i="4"/>
  <c r="V218" i="4"/>
  <c r="W188" i="19"/>
  <c r="V189" i="19"/>
  <c r="V228" i="19"/>
  <c r="W473" i="4" s="1"/>
  <c r="U592" i="4"/>
  <c r="X204" i="19"/>
  <c r="W205" i="19"/>
  <c r="X216" i="19"/>
  <c r="W217" i="19"/>
  <c r="V378" i="19"/>
  <c r="W377" i="19"/>
  <c r="W312" i="19"/>
  <c r="X311" i="19"/>
  <c r="W303" i="19"/>
  <c r="V304" i="19"/>
  <c r="AM339" i="19"/>
  <c r="AL340" i="19"/>
  <c r="AI28" i="19"/>
  <c r="AJ27" i="19"/>
  <c r="W250" i="19"/>
  <c r="V251" i="19"/>
  <c r="X176" i="19"/>
  <c r="W177" i="19"/>
  <c r="X192" i="19"/>
  <c r="W193" i="19"/>
  <c r="DA213" i="4"/>
  <c r="E126" i="21"/>
  <c r="CJ213" i="4"/>
  <c r="V60" i="19"/>
  <c r="W59" i="19"/>
  <c r="W234" i="19"/>
  <c r="V235" i="19"/>
  <c r="V56" i="19"/>
  <c r="W55" i="19"/>
  <c r="DC590" i="4"/>
  <c r="F125" i="21"/>
  <c r="DC212" i="4"/>
  <c r="V64" i="19"/>
  <c r="W63" i="19"/>
  <c r="X75" i="19"/>
  <c r="W76" i="19"/>
  <c r="DB214" i="4"/>
  <c r="DB212" i="4"/>
  <c r="X79" i="19"/>
  <c r="W80" i="19"/>
  <c r="T214" i="4"/>
  <c r="BS214" i="4" s="1"/>
  <c r="U32" i="19"/>
  <c r="V31" i="19"/>
  <c r="W238" i="19"/>
  <c r="V239" i="19"/>
  <c r="X71" i="19"/>
  <c r="W72" i="19"/>
  <c r="V137" i="19"/>
  <c r="W136" i="19"/>
  <c r="DC591" i="4"/>
  <c r="U229" i="19"/>
  <c r="V494" i="4" s="1"/>
  <c r="V212" i="4" s="1"/>
  <c r="E128" i="21"/>
  <c r="DA215" i="4"/>
  <c r="CJ215" i="4"/>
  <c r="W242" i="19"/>
  <c r="V243" i="19"/>
  <c r="C21" i="14"/>
  <c r="D21" i="14" s="1"/>
  <c r="F9" i="14" s="1"/>
  <c r="B22" i="14"/>
  <c r="L620" i="4"/>
  <c r="O625" i="4"/>
  <c r="L636" i="4"/>
  <c r="H637" i="4"/>
  <c r="G624" i="4"/>
  <c r="N626" i="4"/>
  <c r="V626" i="4"/>
  <c r="R625" i="4"/>
  <c r="V624" i="4"/>
  <c r="V625" i="4"/>
  <c r="L631" i="4"/>
  <c r="X24" i="19" l="1"/>
  <c r="Y23" i="19"/>
  <c r="X242" i="19"/>
  <c r="W243" i="19"/>
  <c r="DB215" i="4"/>
  <c r="V214" i="4"/>
  <c r="X72" i="19"/>
  <c r="Y71" i="19"/>
  <c r="W239" i="19"/>
  <c r="X238" i="19"/>
  <c r="X80" i="19"/>
  <c r="Y79" i="19"/>
  <c r="X76" i="19"/>
  <c r="Y75" i="19"/>
  <c r="W64" i="19"/>
  <c r="X63" i="19"/>
  <c r="W56" i="19"/>
  <c r="X55" i="19"/>
  <c r="X234" i="19"/>
  <c r="W235" i="19"/>
  <c r="DB213" i="4"/>
  <c r="Y192" i="19"/>
  <c r="X193" i="19"/>
  <c r="Y176" i="19"/>
  <c r="X177" i="19"/>
  <c r="X250" i="19"/>
  <c r="W251" i="19"/>
  <c r="AN339" i="19"/>
  <c r="AM340" i="19"/>
  <c r="X303" i="19"/>
  <c r="W304" i="19"/>
  <c r="Y216" i="19"/>
  <c r="X217" i="19"/>
  <c r="Y204" i="19"/>
  <c r="X205" i="19"/>
  <c r="V229" i="19"/>
  <c r="W494" i="4" s="1"/>
  <c r="W212" i="4" s="1"/>
  <c r="V592" i="4"/>
  <c r="W335" i="19"/>
  <c r="V336" i="19"/>
  <c r="W68" i="19"/>
  <c r="X67" i="19"/>
  <c r="BK181" i="19"/>
  <c r="BL180" i="19"/>
  <c r="W44" i="19"/>
  <c r="X43" i="19"/>
  <c r="X168" i="19"/>
  <c r="W169" i="19"/>
  <c r="X112" i="19"/>
  <c r="W113" i="19"/>
  <c r="Y88" i="19"/>
  <c r="X89" i="19"/>
  <c r="AK96" i="19"/>
  <c r="AJ97" i="19"/>
  <c r="Y258" i="19"/>
  <c r="X259" i="19"/>
  <c r="X246" i="19"/>
  <c r="W247" i="19"/>
  <c r="Y315" i="19"/>
  <c r="X316" i="19"/>
  <c r="AC220" i="19"/>
  <c r="AE220" i="19" s="1"/>
  <c r="AB221" i="19"/>
  <c r="AC221" i="19" s="1"/>
  <c r="AD220" i="19"/>
  <c r="X184" i="19"/>
  <c r="W185" i="19"/>
  <c r="X120" i="19"/>
  <c r="W121" i="19"/>
  <c r="W331" i="19"/>
  <c r="V332" i="19"/>
  <c r="AA319" i="19"/>
  <c r="Z320" i="19"/>
  <c r="X164" i="19"/>
  <c r="W165" i="19"/>
  <c r="X132" i="19"/>
  <c r="W133" i="19"/>
  <c r="X144" i="19"/>
  <c r="W145" i="19"/>
  <c r="Y254" i="19"/>
  <c r="X255" i="19"/>
  <c r="X136" i="19"/>
  <c r="W137" i="19"/>
  <c r="V32" i="19"/>
  <c r="W31" i="19"/>
  <c r="F127" i="21"/>
  <c r="DC214" i="4"/>
  <c r="W60" i="19"/>
  <c r="X59" i="19"/>
  <c r="AJ28" i="19"/>
  <c r="AK27" i="19"/>
  <c r="Y311" i="19"/>
  <c r="X312" i="19"/>
  <c r="W378" i="19"/>
  <c r="X377" i="19"/>
  <c r="W664" i="4"/>
  <c r="BT473" i="4"/>
  <c r="DD473" i="4" s="1"/>
  <c r="W217" i="4"/>
  <c r="BT217" i="4" s="1"/>
  <c r="W238" i="4"/>
  <c r="BT238" i="4" s="1"/>
  <c r="W218" i="4"/>
  <c r="BT218" i="4" s="1"/>
  <c r="W589" i="4"/>
  <c r="W219" i="4"/>
  <c r="BT219" i="4" s="1"/>
  <c r="W591" i="4"/>
  <c r="W590" i="4"/>
  <c r="X188" i="19"/>
  <c r="W189" i="19"/>
  <c r="W228" i="19"/>
  <c r="X473" i="4" s="1"/>
  <c r="W327" i="19"/>
  <c r="V328" i="19"/>
  <c r="Y196" i="19"/>
  <c r="X197" i="19"/>
  <c r="X116" i="19"/>
  <c r="W117" i="19"/>
  <c r="X172" i="19"/>
  <c r="W173" i="19"/>
  <c r="X140" i="19"/>
  <c r="W141" i="19"/>
  <c r="X100" i="19"/>
  <c r="W101" i="19"/>
  <c r="Y208" i="19"/>
  <c r="X209" i="19"/>
  <c r="X224" i="19"/>
  <c r="W225" i="19"/>
  <c r="X108" i="19"/>
  <c r="W109" i="19"/>
  <c r="X299" i="19"/>
  <c r="W300" i="19"/>
  <c r="BR307" i="19"/>
  <c r="BQ308" i="19"/>
  <c r="X152" i="19"/>
  <c r="W153" i="19"/>
  <c r="U212" i="4"/>
  <c r="BT494" i="4"/>
  <c r="X156" i="19"/>
  <c r="W157" i="19"/>
  <c r="X124" i="19"/>
  <c r="W125" i="19"/>
  <c r="X160" i="19"/>
  <c r="W161" i="19"/>
  <c r="X104" i="19"/>
  <c r="W105" i="19"/>
  <c r="Y212" i="19"/>
  <c r="X213" i="19"/>
  <c r="X148" i="19"/>
  <c r="W149" i="19"/>
  <c r="X128" i="19"/>
  <c r="W129" i="19"/>
  <c r="X343" i="19"/>
  <c r="W344" i="19"/>
  <c r="Y200" i="19"/>
  <c r="X201" i="19"/>
  <c r="Y92" i="19"/>
  <c r="X93" i="19"/>
  <c r="X35" i="19"/>
  <c r="W36" i="19"/>
  <c r="W323" i="19"/>
  <c r="V324" i="19"/>
  <c r="B23" i="14"/>
  <c r="C22" i="14"/>
  <c r="W625" i="4"/>
  <c r="J626" i="4"/>
  <c r="F624" i="4"/>
  <c r="S624" i="4"/>
  <c r="DD494" i="4" l="1"/>
  <c r="X664" i="4"/>
  <c r="X218" i="4"/>
  <c r="X589" i="4"/>
  <c r="X219" i="4"/>
  <c r="X217" i="4"/>
  <c r="X238" i="4"/>
  <c r="X591" i="4"/>
  <c r="X590" i="4"/>
  <c r="Y188" i="19"/>
  <c r="X189" i="19"/>
  <c r="X228" i="19"/>
  <c r="Y473" i="4" s="1"/>
  <c r="BT591" i="4"/>
  <c r="W592" i="4"/>
  <c r="BT592" i="4" s="1"/>
  <c r="BT589" i="4"/>
  <c r="G153" i="21"/>
  <c r="DD238" i="4"/>
  <c r="Y312" i="19"/>
  <c r="Z311" i="19"/>
  <c r="X60" i="19"/>
  <c r="Y59" i="19"/>
  <c r="W32" i="19"/>
  <c r="X31" i="19"/>
  <c r="AF220" i="19"/>
  <c r="AE221" i="19"/>
  <c r="AR221" i="19"/>
  <c r="Z315" i="19"/>
  <c r="Y316" i="19"/>
  <c r="Y246" i="19"/>
  <c r="X247" i="19"/>
  <c r="Z258" i="19"/>
  <c r="Y259" i="19"/>
  <c r="AL96" i="19"/>
  <c r="AK97" i="19"/>
  <c r="Z88" i="19"/>
  <c r="Y89" i="19"/>
  <c r="Y112" i="19"/>
  <c r="X113" i="19"/>
  <c r="Y168" i="19"/>
  <c r="X169" i="19"/>
  <c r="W336" i="19"/>
  <c r="X335" i="19"/>
  <c r="X56" i="19"/>
  <c r="Y55" i="19"/>
  <c r="X64" i="19"/>
  <c r="Y63" i="19"/>
  <c r="Z75" i="19"/>
  <c r="Y76" i="19"/>
  <c r="Z79" i="19"/>
  <c r="Y80" i="19"/>
  <c r="Y238" i="19"/>
  <c r="X239" i="19"/>
  <c r="Z71" i="19"/>
  <c r="Y72" i="19"/>
  <c r="X323" i="19"/>
  <c r="W324" i="19"/>
  <c r="Y35" i="19"/>
  <c r="X36" i="19"/>
  <c r="Z92" i="19"/>
  <c r="Y93" i="19"/>
  <c r="Z200" i="19"/>
  <c r="Y201" i="19"/>
  <c r="Y343" i="19"/>
  <c r="X344" i="19"/>
  <c r="Y128" i="19"/>
  <c r="X129" i="19"/>
  <c r="Y148" i="19"/>
  <c r="X149" i="19"/>
  <c r="Z212" i="19"/>
  <c r="Y213" i="19"/>
  <c r="Y104" i="19"/>
  <c r="X105" i="19"/>
  <c r="Y160" i="19"/>
  <c r="X161" i="19"/>
  <c r="Y124" i="19"/>
  <c r="X125" i="19"/>
  <c r="Y156" i="19"/>
  <c r="X157" i="19"/>
  <c r="U214" i="4"/>
  <c r="BT212" i="4"/>
  <c r="W213" i="4"/>
  <c r="BT213" i="4" s="1"/>
  <c r="Y152" i="19"/>
  <c r="X153" i="19"/>
  <c r="BR308" i="19"/>
  <c r="BS308" i="19" s="1"/>
  <c r="BS307" i="19"/>
  <c r="Y299" i="19"/>
  <c r="X300" i="19"/>
  <c r="Y108" i="19"/>
  <c r="X109" i="19"/>
  <c r="Y224" i="19"/>
  <c r="X225" i="19"/>
  <c r="Z208" i="19"/>
  <c r="Y209" i="19"/>
  <c r="Y100" i="19"/>
  <c r="X101" i="19"/>
  <c r="Y140" i="19"/>
  <c r="X141" i="19"/>
  <c r="Y172" i="19"/>
  <c r="X173" i="19"/>
  <c r="Y116" i="19"/>
  <c r="X117" i="19"/>
  <c r="Z196" i="19"/>
  <c r="Y197" i="19"/>
  <c r="X327" i="19"/>
  <c r="W328" i="19"/>
  <c r="W229" i="19"/>
  <c r="BT590" i="4"/>
  <c r="G132" i="21"/>
  <c r="DD219" i="4"/>
  <c r="DD218" i="4"/>
  <c r="G131" i="21"/>
  <c r="G130" i="21"/>
  <c r="DD217" i="4"/>
  <c r="BT664" i="4"/>
  <c r="DD664" i="4" s="1"/>
  <c r="Y377" i="19"/>
  <c r="X378" i="19"/>
  <c r="AL27" i="19"/>
  <c r="AK28" i="19"/>
  <c r="X137" i="19"/>
  <c r="Y136" i="19"/>
  <c r="Z254" i="19"/>
  <c r="Y255" i="19"/>
  <c r="Y144" i="19"/>
  <c r="X145" i="19"/>
  <c r="Y132" i="19"/>
  <c r="X133" i="19"/>
  <c r="Y164" i="19"/>
  <c r="X165" i="19"/>
  <c r="AB319" i="19"/>
  <c r="AA320" i="19"/>
  <c r="X331" i="19"/>
  <c r="W332" i="19"/>
  <c r="Y120" i="19"/>
  <c r="X121" i="19"/>
  <c r="Y184" i="19"/>
  <c r="X185" i="19"/>
  <c r="X44" i="19"/>
  <c r="Y43" i="19"/>
  <c r="BL181" i="19"/>
  <c r="BM180" i="19"/>
  <c r="X68" i="19"/>
  <c r="Y67" i="19"/>
  <c r="Z204" i="19"/>
  <c r="Y205" i="19"/>
  <c r="Z216" i="19"/>
  <c r="Y217" i="19"/>
  <c r="Y303" i="19"/>
  <c r="X304" i="19"/>
  <c r="AO339" i="19"/>
  <c r="AN340" i="19"/>
  <c r="Y250" i="19"/>
  <c r="X251" i="19"/>
  <c r="Z176" i="19"/>
  <c r="Y177" i="19"/>
  <c r="Z192" i="19"/>
  <c r="Y193" i="19"/>
  <c r="Y234" i="19"/>
  <c r="X235" i="19"/>
  <c r="Y242" i="19"/>
  <c r="X243" i="19"/>
  <c r="C23" i="14"/>
  <c r="B24" i="14"/>
  <c r="W624" i="4"/>
  <c r="X624" i="4"/>
  <c r="P625" i="4"/>
  <c r="X625" i="4"/>
  <c r="H618" i="4"/>
  <c r="B9" i="5"/>
  <c r="J620" i="4"/>
  <c r="I636" i="4"/>
  <c r="X626" i="4"/>
  <c r="Q624" i="4"/>
  <c r="I624" i="4"/>
  <c r="F625" i="4"/>
  <c r="Z242" i="19" l="1"/>
  <c r="Y243" i="19"/>
  <c r="Z234" i="19"/>
  <c r="Y235" i="19"/>
  <c r="AA192" i="19"/>
  <c r="Z193" i="19"/>
  <c r="AA176" i="19"/>
  <c r="Z177" i="19"/>
  <c r="Z250" i="19"/>
  <c r="Y251" i="19"/>
  <c r="AP339" i="19"/>
  <c r="AO340" i="19"/>
  <c r="Z303" i="19"/>
  <c r="Y304" i="19"/>
  <c r="AA216" i="19"/>
  <c r="Z217" i="19"/>
  <c r="AA204" i="19"/>
  <c r="Z205" i="19"/>
  <c r="Z184" i="19"/>
  <c r="Y185" i="19"/>
  <c r="Z120" i="19"/>
  <c r="Y121" i="19"/>
  <c r="Y331" i="19"/>
  <c r="X332" i="19"/>
  <c r="AC319" i="19"/>
  <c r="AE319" i="19" s="1"/>
  <c r="AB320" i="19"/>
  <c r="AC320" i="19" s="1"/>
  <c r="AD319" i="19"/>
  <c r="Z164" i="19"/>
  <c r="Y165" i="19"/>
  <c r="Z132" i="19"/>
  <c r="Y133" i="19"/>
  <c r="Z144" i="19"/>
  <c r="Y145" i="19"/>
  <c r="AA254" i="19"/>
  <c r="Z255" i="19"/>
  <c r="AM27" i="19"/>
  <c r="AL28" i="19"/>
  <c r="Z377" i="19"/>
  <c r="Y378" i="19"/>
  <c r="DD590" i="4"/>
  <c r="G126" i="21"/>
  <c r="DD213" i="4"/>
  <c r="DD212" i="4"/>
  <c r="G125" i="21"/>
  <c r="Y64" i="19"/>
  <c r="Z63" i="19"/>
  <c r="Y56" i="19"/>
  <c r="Z55" i="19"/>
  <c r="Y335" i="19"/>
  <c r="X336" i="19"/>
  <c r="Z168" i="19"/>
  <c r="Y169" i="19"/>
  <c r="Z112" i="19"/>
  <c r="Y113" i="19"/>
  <c r="AA88" i="19"/>
  <c r="Z89" i="19"/>
  <c r="AM96" i="19"/>
  <c r="AL97" i="19"/>
  <c r="AA258" i="19"/>
  <c r="Z259" i="19"/>
  <c r="Z246" i="19"/>
  <c r="Y247" i="19"/>
  <c r="AA315" i="19"/>
  <c r="Z316" i="19"/>
  <c r="X32" i="19"/>
  <c r="Y31" i="19"/>
  <c r="Y60" i="19"/>
  <c r="Z59" i="19"/>
  <c r="AA311" i="19"/>
  <c r="Z312" i="19"/>
  <c r="DD589" i="4"/>
  <c r="DD591" i="4"/>
  <c r="X229" i="19"/>
  <c r="Y494" i="4" s="1"/>
  <c r="Y212" i="4" s="1"/>
  <c r="W214" i="4"/>
  <c r="BT214" i="4" s="1"/>
  <c r="Y68" i="19"/>
  <c r="Z67" i="19"/>
  <c r="BM181" i="19"/>
  <c r="BN180" i="19"/>
  <c r="Y44" i="19"/>
  <c r="Z43" i="19"/>
  <c r="Z136" i="19"/>
  <c r="Y137" i="19"/>
  <c r="X494" i="4"/>
  <c r="Y327" i="19"/>
  <c r="X328" i="19"/>
  <c r="AA196" i="19"/>
  <c r="Z197" i="19"/>
  <c r="Z116" i="19"/>
  <c r="Y117" i="19"/>
  <c r="Z172" i="19"/>
  <c r="Y173" i="19"/>
  <c r="Z140" i="19"/>
  <c r="Y141" i="19"/>
  <c r="Z100" i="19"/>
  <c r="Y101" i="19"/>
  <c r="AA208" i="19"/>
  <c r="Z209" i="19"/>
  <c r="Z224" i="19"/>
  <c r="Y225" i="19"/>
  <c r="Z108" i="19"/>
  <c r="Y109" i="19"/>
  <c r="Z299" i="19"/>
  <c r="Y300" i="19"/>
  <c r="Z152" i="19"/>
  <c r="Y153" i="19"/>
  <c r="Z156" i="19"/>
  <c r="Y157" i="19"/>
  <c r="Z124" i="19"/>
  <c r="Y125" i="19"/>
  <c r="Z160" i="19"/>
  <c r="Y161" i="19"/>
  <c r="Z104" i="19"/>
  <c r="Y105" i="19"/>
  <c r="AA212" i="19"/>
  <c r="Z213" i="19"/>
  <c r="Z148" i="19"/>
  <c r="Y149" i="19"/>
  <c r="Z128" i="19"/>
  <c r="Y129" i="19"/>
  <c r="Z343" i="19"/>
  <c r="Y344" i="19"/>
  <c r="AA200" i="19"/>
  <c r="Z201" i="19"/>
  <c r="AA92" i="19"/>
  <c r="Z93" i="19"/>
  <c r="Z35" i="19"/>
  <c r="Y36" i="19"/>
  <c r="Y323" i="19"/>
  <c r="X324" i="19"/>
  <c r="Z72" i="19"/>
  <c r="AA71" i="19"/>
  <c r="Y239" i="19"/>
  <c r="Z238" i="19"/>
  <c r="Z80" i="19"/>
  <c r="AA79" i="19"/>
  <c r="Z76" i="19"/>
  <c r="AA75" i="19"/>
  <c r="AF221" i="19"/>
  <c r="AG220" i="19"/>
  <c r="DD592" i="4"/>
  <c r="Y664" i="4"/>
  <c r="Y219" i="4"/>
  <c r="Y591" i="4"/>
  <c r="Y590" i="4"/>
  <c r="Y238" i="4"/>
  <c r="Y218" i="4"/>
  <c r="Y589" i="4"/>
  <c r="Y217" i="4"/>
  <c r="Z188" i="19"/>
  <c r="Y189" i="19"/>
  <c r="Y228" i="19"/>
  <c r="Z473" i="4" s="1"/>
  <c r="X592" i="4"/>
  <c r="C24" i="14"/>
  <c r="D24" i="14" s="1"/>
  <c r="F10" i="14" s="1"/>
  <c r="B25" i="14"/>
  <c r="L626" i="4"/>
  <c r="W626" i="4"/>
  <c r="Y626" i="4"/>
  <c r="K626" i="4"/>
  <c r="Y625" i="4"/>
  <c r="J631" i="4"/>
  <c r="Y624" i="4"/>
  <c r="Y229" i="19" l="1"/>
  <c r="Z494" i="4" s="1"/>
  <c r="Z212" i="4" s="1"/>
  <c r="Z664" i="4"/>
  <c r="Z238" i="4"/>
  <c r="BU238" i="4" s="1"/>
  <c r="Z589" i="4"/>
  <c r="Z591" i="4"/>
  <c r="Z590" i="4"/>
  <c r="BU590" i="4" s="1"/>
  <c r="BU473" i="4"/>
  <c r="DE473" i="4" s="1"/>
  <c r="Z218" i="4"/>
  <c r="BU218" i="4" s="1"/>
  <c r="Z219" i="4"/>
  <c r="BU219" i="4" s="1"/>
  <c r="Z217" i="4"/>
  <c r="BU217" i="4" s="1"/>
  <c r="AA188" i="19"/>
  <c r="Z189" i="19"/>
  <c r="Z228" i="19"/>
  <c r="AA473" i="4" s="1"/>
  <c r="Y592" i="4"/>
  <c r="AB75" i="19"/>
  <c r="AA76" i="19"/>
  <c r="AB79" i="19"/>
  <c r="AA80" i="19"/>
  <c r="AA238" i="19"/>
  <c r="Z239" i="19"/>
  <c r="AB71" i="19"/>
  <c r="AA72" i="19"/>
  <c r="AA152" i="19"/>
  <c r="Z153" i="19"/>
  <c r="AA299" i="19"/>
  <c r="Z300" i="19"/>
  <c r="AA108" i="19"/>
  <c r="Z109" i="19"/>
  <c r="AA224" i="19"/>
  <c r="Z225" i="19"/>
  <c r="AB208" i="19"/>
  <c r="AA209" i="19"/>
  <c r="AA100" i="19"/>
  <c r="Z101" i="19"/>
  <c r="AA140" i="19"/>
  <c r="Z141" i="19"/>
  <c r="AA172" i="19"/>
  <c r="Z173" i="19"/>
  <c r="AA116" i="19"/>
  <c r="Z117" i="19"/>
  <c r="AB196" i="19"/>
  <c r="AA197" i="19"/>
  <c r="Z327" i="19"/>
  <c r="Y328" i="19"/>
  <c r="X212" i="4"/>
  <c r="Z137" i="19"/>
  <c r="AA136" i="19"/>
  <c r="Z60" i="19"/>
  <c r="AA59" i="19"/>
  <c r="Y32" i="19"/>
  <c r="Z31" i="19"/>
  <c r="Z56" i="19"/>
  <c r="AA55" i="19"/>
  <c r="Z64" i="19"/>
  <c r="AA63" i="19"/>
  <c r="Z378" i="19"/>
  <c r="AA377" i="19"/>
  <c r="AB254" i="19"/>
  <c r="AA255" i="19"/>
  <c r="AA144" i="19"/>
  <c r="Z145" i="19"/>
  <c r="AA132" i="19"/>
  <c r="Z133" i="19"/>
  <c r="AA164" i="19"/>
  <c r="Z165" i="19"/>
  <c r="AH220" i="19"/>
  <c r="AG221" i="19"/>
  <c r="Y324" i="19"/>
  <c r="Z323" i="19"/>
  <c r="AA35" i="19"/>
  <c r="Z36" i="19"/>
  <c r="AB92" i="19"/>
  <c r="AA93" i="19"/>
  <c r="AB200" i="19"/>
  <c r="AA201" i="19"/>
  <c r="AA343" i="19"/>
  <c r="Z344" i="19"/>
  <c r="AA128" i="19"/>
  <c r="Z129" i="19"/>
  <c r="AA148" i="19"/>
  <c r="Z149" i="19"/>
  <c r="AB212" i="19"/>
  <c r="AA213" i="19"/>
  <c r="AA104" i="19"/>
  <c r="Z105" i="19"/>
  <c r="AA160" i="19"/>
  <c r="Z161" i="19"/>
  <c r="AA124" i="19"/>
  <c r="Z125" i="19"/>
  <c r="AA156" i="19"/>
  <c r="Z157" i="19"/>
  <c r="Z44" i="19"/>
  <c r="AA43" i="19"/>
  <c r="BN181" i="19"/>
  <c r="BO180" i="19"/>
  <c r="Z68" i="19"/>
  <c r="AA67" i="19"/>
  <c r="DD214" i="4"/>
  <c r="G127" i="21"/>
  <c r="Y214" i="4"/>
  <c r="AA312" i="19"/>
  <c r="AB311" i="19"/>
  <c r="AB315" i="19"/>
  <c r="AA316" i="19"/>
  <c r="AA246" i="19"/>
  <c r="Z247" i="19"/>
  <c r="AB258" i="19"/>
  <c r="AA259" i="19"/>
  <c r="AN96" i="19"/>
  <c r="AM97" i="19"/>
  <c r="AB88" i="19"/>
  <c r="AA89" i="19"/>
  <c r="AA112" i="19"/>
  <c r="Z113" i="19"/>
  <c r="AA168" i="19"/>
  <c r="Z169" i="19"/>
  <c r="Y336" i="19"/>
  <c r="Z335" i="19"/>
  <c r="AF319" i="19"/>
  <c r="AE320" i="19"/>
  <c r="AR320" i="19"/>
  <c r="Z331" i="19"/>
  <c r="Y332" i="19"/>
  <c r="AA120" i="19"/>
  <c r="Z121" i="19"/>
  <c r="AA184" i="19"/>
  <c r="Z185" i="19"/>
  <c r="AB204" i="19"/>
  <c r="AA205" i="19"/>
  <c r="AB216" i="19"/>
  <c r="AA217" i="19"/>
  <c r="AA303" i="19"/>
  <c r="Z304" i="19"/>
  <c r="AQ339" i="19"/>
  <c r="AP340" i="19"/>
  <c r="AQ340" i="19" s="1"/>
  <c r="AA250" i="19"/>
  <c r="Z251" i="19"/>
  <c r="AB176" i="19"/>
  <c r="AA177" i="19"/>
  <c r="AB192" i="19"/>
  <c r="AA193" i="19"/>
  <c r="AA234" i="19"/>
  <c r="Z235" i="19"/>
  <c r="AA242" i="19"/>
  <c r="Z243" i="19"/>
  <c r="C25" i="14"/>
  <c r="B26" i="14"/>
  <c r="Z625" i="4"/>
  <c r="Z624" i="4"/>
  <c r="Z626" i="4"/>
  <c r="BU494" i="4" l="1"/>
  <c r="DE218" i="4"/>
  <c r="H131" i="21"/>
  <c r="DE219" i="4"/>
  <c r="H132" i="21"/>
  <c r="AB234" i="19"/>
  <c r="AA235" i="19"/>
  <c r="AD176" i="19"/>
  <c r="AC176" i="19"/>
  <c r="AE176" i="19" s="1"/>
  <c r="AB177" i="19"/>
  <c r="AC177" i="19" s="1"/>
  <c r="AS339" i="19"/>
  <c r="AR339" i="19"/>
  <c r="AC216" i="19"/>
  <c r="AE216" i="19" s="1"/>
  <c r="AB217" i="19"/>
  <c r="AC217" i="19" s="1"/>
  <c r="AD216" i="19"/>
  <c r="AB184" i="19"/>
  <c r="AA185" i="19"/>
  <c r="AA331" i="19"/>
  <c r="Z332" i="19"/>
  <c r="AC311" i="19"/>
  <c r="AE311" i="19" s="1"/>
  <c r="AB312" i="19"/>
  <c r="AC312" i="19" s="1"/>
  <c r="AD311" i="19"/>
  <c r="BO181" i="19"/>
  <c r="BP180" i="19"/>
  <c r="AA323" i="19"/>
  <c r="Z324" i="19"/>
  <c r="AB377" i="19"/>
  <c r="AA378" i="19"/>
  <c r="AA56" i="19"/>
  <c r="AB55" i="19"/>
  <c r="Z32" i="19"/>
  <c r="AA31" i="19"/>
  <c r="AB136" i="19"/>
  <c r="AD136" i="19" s="1"/>
  <c r="AA137" i="19"/>
  <c r="DE494" i="4"/>
  <c r="AA664" i="4"/>
  <c r="AA238" i="4"/>
  <c r="AA218" i="4"/>
  <c r="AA217" i="4"/>
  <c r="AA591" i="4"/>
  <c r="AA590" i="4"/>
  <c r="AA589" i="4"/>
  <c r="AA219" i="4"/>
  <c r="AB188" i="19"/>
  <c r="AA189" i="19"/>
  <c r="AA228" i="19"/>
  <c r="AB473" i="4" s="1"/>
  <c r="BU591" i="4"/>
  <c r="H153" i="21"/>
  <c r="DE238" i="4"/>
  <c r="DE590" i="4"/>
  <c r="H130" i="21"/>
  <c r="DE217" i="4"/>
  <c r="AF320" i="19"/>
  <c r="AG319" i="19"/>
  <c r="AB168" i="19"/>
  <c r="AA169" i="19"/>
  <c r="AB112" i="19"/>
  <c r="AA113" i="19"/>
  <c r="AD88" i="19"/>
  <c r="AC88" i="19"/>
  <c r="AE88" i="19" s="1"/>
  <c r="AB89" i="19"/>
  <c r="AC89" i="19" s="1"/>
  <c r="AO96" i="19"/>
  <c r="AN97" i="19"/>
  <c r="AC258" i="19"/>
  <c r="AE258" i="19" s="1"/>
  <c r="AB259" i="19"/>
  <c r="AC259" i="19" s="1"/>
  <c r="AD258" i="19"/>
  <c r="AB246" i="19"/>
  <c r="AA247" i="19"/>
  <c r="AC315" i="19"/>
  <c r="AE315" i="19" s="1"/>
  <c r="AB316" i="19"/>
  <c r="AC316" i="19" s="1"/>
  <c r="AD315" i="19"/>
  <c r="AB156" i="19"/>
  <c r="AA157" i="19"/>
  <c r="AB124" i="19"/>
  <c r="AA125" i="19"/>
  <c r="AB160" i="19"/>
  <c r="AA161" i="19"/>
  <c r="AB104" i="19"/>
  <c r="AA105" i="19"/>
  <c r="AC212" i="19"/>
  <c r="AE212" i="19" s="1"/>
  <c r="AB213" i="19"/>
  <c r="AC213" i="19" s="1"/>
  <c r="AD212" i="19"/>
  <c r="AB148" i="19"/>
  <c r="AA149" i="19"/>
  <c r="AB128" i="19"/>
  <c r="AA129" i="19"/>
  <c r="AB343" i="19"/>
  <c r="AA344" i="19"/>
  <c r="AC200" i="19"/>
  <c r="AE200" i="19" s="1"/>
  <c r="AB201" i="19"/>
  <c r="AC201" i="19" s="1"/>
  <c r="AD200" i="19"/>
  <c r="AD92" i="19"/>
  <c r="AC92" i="19"/>
  <c r="AE92" i="19" s="1"/>
  <c r="AB93" i="19"/>
  <c r="AC93" i="19" s="1"/>
  <c r="AB35" i="19"/>
  <c r="AA36" i="19"/>
  <c r="AH221" i="19"/>
  <c r="AI220" i="19"/>
  <c r="AB164" i="19"/>
  <c r="AA165" i="19"/>
  <c r="AB132" i="19"/>
  <c r="AA133" i="19"/>
  <c r="AB144" i="19"/>
  <c r="AA145" i="19"/>
  <c r="AC254" i="19"/>
  <c r="AE254" i="19" s="1"/>
  <c r="AB255" i="19"/>
  <c r="AC255" i="19" s="1"/>
  <c r="AD254" i="19"/>
  <c r="X214" i="4"/>
  <c r="BU212" i="4"/>
  <c r="Z213" i="4"/>
  <c r="AA327" i="19"/>
  <c r="Z328" i="19"/>
  <c r="AC196" i="19"/>
  <c r="AE196" i="19" s="1"/>
  <c r="AB197" i="19"/>
  <c r="AC197" i="19" s="1"/>
  <c r="AD196" i="19"/>
  <c r="AB116" i="19"/>
  <c r="AA117" i="19"/>
  <c r="AB172" i="19"/>
  <c r="AA173" i="19"/>
  <c r="AB140" i="19"/>
  <c r="AA141" i="19"/>
  <c r="AB100" i="19"/>
  <c r="AA101" i="19"/>
  <c r="AC208" i="19"/>
  <c r="AE208" i="19" s="1"/>
  <c r="AB209" i="19"/>
  <c r="AC209" i="19" s="1"/>
  <c r="AD208" i="19"/>
  <c r="AB224" i="19"/>
  <c r="AA225" i="19"/>
  <c r="AB108" i="19"/>
  <c r="AA109" i="19"/>
  <c r="AB299" i="19"/>
  <c r="AA300" i="19"/>
  <c r="AB152" i="19"/>
  <c r="AA153" i="19"/>
  <c r="AB72" i="19"/>
  <c r="AC72" i="19" s="1"/>
  <c r="AD71" i="19"/>
  <c r="AC71" i="19"/>
  <c r="AA239" i="19"/>
  <c r="AB238" i="19"/>
  <c r="AB80" i="19"/>
  <c r="AC80" i="19" s="1"/>
  <c r="AD79" i="19"/>
  <c r="AC79" i="19"/>
  <c r="AB76" i="19"/>
  <c r="AC76" i="19" s="1"/>
  <c r="AD75" i="19"/>
  <c r="AC75" i="19"/>
  <c r="Z229" i="19"/>
  <c r="AA494" i="4" s="1"/>
  <c r="Z592" i="4"/>
  <c r="BU592" i="4" s="1"/>
  <c r="BU589" i="4"/>
  <c r="BU664" i="4"/>
  <c r="DE664" i="4" s="1"/>
  <c r="AB242" i="19"/>
  <c r="AA243" i="19"/>
  <c r="AC192" i="19"/>
  <c r="AE192" i="19" s="1"/>
  <c r="AB193" i="19"/>
  <c r="AC193" i="19" s="1"/>
  <c r="AD192" i="19"/>
  <c r="AB250" i="19"/>
  <c r="AA251" i="19"/>
  <c r="AB303" i="19"/>
  <c r="AA304" i="19"/>
  <c r="AC204" i="19"/>
  <c r="AE204" i="19" s="1"/>
  <c r="AB205" i="19"/>
  <c r="AC205" i="19" s="1"/>
  <c r="AD204" i="19"/>
  <c r="AB120" i="19"/>
  <c r="AA121" i="19"/>
  <c r="AA335" i="19"/>
  <c r="Z336" i="19"/>
  <c r="AA68" i="19"/>
  <c r="AB67" i="19"/>
  <c r="AA44" i="19"/>
  <c r="AB43" i="19"/>
  <c r="AA64" i="19"/>
  <c r="AB63" i="19"/>
  <c r="AA60" i="19"/>
  <c r="AB59" i="19"/>
  <c r="B27" i="14"/>
  <c r="C26" i="14"/>
  <c r="J624" i="4"/>
  <c r="M626" i="4"/>
  <c r="AA625" i="4"/>
  <c r="AA624" i="4"/>
  <c r="AA626" i="4"/>
  <c r="AA336" i="19" l="1"/>
  <c r="AB335" i="19"/>
  <c r="AD120" i="19"/>
  <c r="AC120" i="19"/>
  <c r="AE120" i="19" s="1"/>
  <c r="AB121" i="19"/>
  <c r="AC121" i="19" s="1"/>
  <c r="AF192" i="19"/>
  <c r="AE193" i="19"/>
  <c r="AR193" i="19"/>
  <c r="AC242" i="19"/>
  <c r="AB243" i="19"/>
  <c r="AC243" i="19" s="1"/>
  <c r="AD242" i="19"/>
  <c r="DE592" i="4"/>
  <c r="AE76" i="19"/>
  <c r="AF75" i="19"/>
  <c r="AR76" i="19"/>
  <c r="AC238" i="19"/>
  <c r="AB239" i="19"/>
  <c r="AC239" i="19" s="1"/>
  <c r="AD238" i="19"/>
  <c r="AE72" i="19"/>
  <c r="AF71" i="19"/>
  <c r="AR72" i="19"/>
  <c r="AD152" i="19"/>
  <c r="AC152" i="19"/>
  <c r="AE152" i="19" s="1"/>
  <c r="AB153" i="19"/>
  <c r="AC153" i="19" s="1"/>
  <c r="AD299" i="19"/>
  <c r="AC299" i="19"/>
  <c r="AE299" i="19" s="1"/>
  <c r="AB300" i="19"/>
  <c r="AC300" i="19" s="1"/>
  <c r="AD108" i="19"/>
  <c r="AC108" i="19"/>
  <c r="AE108" i="19" s="1"/>
  <c r="AB109" i="19"/>
  <c r="AC109" i="19" s="1"/>
  <c r="AC224" i="19"/>
  <c r="AE224" i="19" s="1"/>
  <c r="AB225" i="19"/>
  <c r="AC225" i="19" s="1"/>
  <c r="AD224" i="19"/>
  <c r="AF196" i="19"/>
  <c r="AE197" i="19"/>
  <c r="AR197" i="19"/>
  <c r="AB327" i="19"/>
  <c r="AA328" i="19"/>
  <c r="H125" i="21"/>
  <c r="DE212" i="4"/>
  <c r="AJ220" i="19"/>
  <c r="AI221" i="19"/>
  <c r="AF212" i="19"/>
  <c r="AE213" i="19"/>
  <c r="AR213" i="19"/>
  <c r="AD104" i="19"/>
  <c r="AC104" i="19"/>
  <c r="AB105" i="19"/>
  <c r="AC105" i="19" s="1"/>
  <c r="AD160" i="19"/>
  <c r="AC160" i="19"/>
  <c r="AE160" i="19" s="1"/>
  <c r="AB161" i="19"/>
  <c r="AC161" i="19" s="1"/>
  <c r="AD124" i="19"/>
  <c r="AC124" i="19"/>
  <c r="AE124" i="19" s="1"/>
  <c r="AB125" i="19"/>
  <c r="AC125" i="19" s="1"/>
  <c r="AD156" i="19"/>
  <c r="AC156" i="19"/>
  <c r="AE156" i="19" s="1"/>
  <c r="AB157" i="19"/>
  <c r="AC157" i="19" s="1"/>
  <c r="AF258" i="19"/>
  <c r="AE259" i="19"/>
  <c r="AR259" i="19"/>
  <c r="AP96" i="19"/>
  <c r="AO97" i="19"/>
  <c r="AF88" i="19"/>
  <c r="AE89" i="19"/>
  <c r="AR89" i="19"/>
  <c r="AH319" i="19"/>
  <c r="AG320" i="19"/>
  <c r="DE591" i="4"/>
  <c r="AA229" i="19"/>
  <c r="AB494" i="4" s="1"/>
  <c r="AB212" i="4" s="1"/>
  <c r="AA32" i="19"/>
  <c r="AB31" i="19"/>
  <c r="AB56" i="19"/>
  <c r="AC56" i="19" s="1"/>
  <c r="AD55" i="19"/>
  <c r="AC55" i="19"/>
  <c r="AE55" i="19" s="1"/>
  <c r="BP181" i="19"/>
  <c r="BQ180" i="19"/>
  <c r="AF311" i="19"/>
  <c r="AR312" i="19"/>
  <c r="AE312" i="19"/>
  <c r="AB331" i="19"/>
  <c r="AA332" i="19"/>
  <c r="AC184" i="19"/>
  <c r="AE184" i="19" s="1"/>
  <c r="AB185" i="19"/>
  <c r="AC185" i="19" s="1"/>
  <c r="AD184" i="19"/>
  <c r="AC234" i="19"/>
  <c r="AE234" i="19" s="1"/>
  <c r="AB235" i="19"/>
  <c r="AC235" i="19" s="1"/>
  <c r="AD234" i="19"/>
  <c r="AB60" i="19"/>
  <c r="AC60" i="19" s="1"/>
  <c r="AD59" i="19"/>
  <c r="AC59" i="19"/>
  <c r="AB64" i="19"/>
  <c r="AC64" i="19" s="1"/>
  <c r="AD63" i="19"/>
  <c r="AC63" i="19"/>
  <c r="AB44" i="19"/>
  <c r="AC44" i="19" s="1"/>
  <c r="AD43" i="19"/>
  <c r="AC43" i="19"/>
  <c r="AE43" i="19" s="1"/>
  <c r="AB68" i="19"/>
  <c r="AC68" i="19" s="1"/>
  <c r="AD67" i="19"/>
  <c r="AC67" i="19"/>
  <c r="AF204" i="19"/>
  <c r="AE205" i="19"/>
  <c r="AR205" i="19"/>
  <c r="AD303" i="19"/>
  <c r="AC303" i="19"/>
  <c r="AE303" i="19" s="1"/>
  <c r="AB304" i="19"/>
  <c r="AC304" i="19" s="1"/>
  <c r="AC250" i="19"/>
  <c r="AE250" i="19" s="1"/>
  <c r="AB251" i="19"/>
  <c r="AC251" i="19" s="1"/>
  <c r="AD250" i="19"/>
  <c r="DE589" i="4"/>
  <c r="AA212" i="4"/>
  <c r="AE80" i="19"/>
  <c r="AF79" i="19"/>
  <c r="AR80" i="19"/>
  <c r="AF208" i="19"/>
  <c r="AE209" i="19"/>
  <c r="AR209" i="19"/>
  <c r="AD100" i="19"/>
  <c r="AC100" i="19"/>
  <c r="AB101" i="19"/>
  <c r="AC101" i="19" s="1"/>
  <c r="AD140" i="19"/>
  <c r="AC140" i="19"/>
  <c r="AE140" i="19" s="1"/>
  <c r="AB141" i="19"/>
  <c r="AC141" i="19" s="1"/>
  <c r="AD172" i="19"/>
  <c r="AC172" i="19"/>
  <c r="AE172" i="19" s="1"/>
  <c r="AB173" i="19"/>
  <c r="AC173" i="19" s="1"/>
  <c r="AD116" i="19"/>
  <c r="AC116" i="19"/>
  <c r="AE116" i="19" s="1"/>
  <c r="AB117" i="19"/>
  <c r="AC117" i="19" s="1"/>
  <c r="BU213" i="4"/>
  <c r="Z214" i="4"/>
  <c r="BU214" i="4" s="1"/>
  <c r="AF254" i="19"/>
  <c r="AE255" i="19"/>
  <c r="AR255" i="19"/>
  <c r="AD144" i="19"/>
  <c r="AC144" i="19"/>
  <c r="AE144" i="19" s="1"/>
  <c r="AB145" i="19"/>
  <c r="AC145" i="19" s="1"/>
  <c r="AD132" i="19"/>
  <c r="AC132" i="19"/>
  <c r="AE132" i="19" s="1"/>
  <c r="AB133" i="19"/>
  <c r="AC133" i="19" s="1"/>
  <c r="AD164" i="19"/>
  <c r="AC164" i="19"/>
  <c r="AE164" i="19" s="1"/>
  <c r="AB165" i="19"/>
  <c r="AC165" i="19" s="1"/>
  <c r="AC35" i="19"/>
  <c r="AE35" i="19" s="1"/>
  <c r="AB36" i="19"/>
  <c r="AC36" i="19" s="1"/>
  <c r="AD35" i="19"/>
  <c r="AE93" i="19"/>
  <c r="AF92" i="19"/>
  <c r="AR93" i="19"/>
  <c r="AF200" i="19"/>
  <c r="AE201" i="19"/>
  <c r="AR201" i="19"/>
  <c r="AC343" i="19"/>
  <c r="AE343" i="19" s="1"/>
  <c r="AB344" i="19"/>
  <c r="AC344" i="19" s="1"/>
  <c r="AD343" i="19"/>
  <c r="AD128" i="19"/>
  <c r="AC128" i="19"/>
  <c r="AE128" i="19" s="1"/>
  <c r="AB129" i="19"/>
  <c r="AC129" i="19" s="1"/>
  <c r="AD148" i="19"/>
  <c r="AC148" i="19"/>
  <c r="AE148" i="19" s="1"/>
  <c r="AB149" i="19"/>
  <c r="AC149" i="19" s="1"/>
  <c r="AF315" i="19"/>
  <c r="AE316" i="19"/>
  <c r="AR316" i="19"/>
  <c r="AC246" i="19"/>
  <c r="AB247" i="19"/>
  <c r="AC247" i="19" s="1"/>
  <c r="AD246" i="19"/>
  <c r="AD112" i="19"/>
  <c r="AC112" i="19"/>
  <c r="AE112" i="19" s="1"/>
  <c r="AB113" i="19"/>
  <c r="AC113" i="19" s="1"/>
  <c r="AD168" i="19"/>
  <c r="AC168" i="19"/>
  <c r="AE168" i="19" s="1"/>
  <c r="AB169" i="19"/>
  <c r="AC169" i="19" s="1"/>
  <c r="AB664" i="4"/>
  <c r="AB238" i="4"/>
  <c r="AB218" i="4"/>
  <c r="AB589" i="4"/>
  <c r="AB217" i="4"/>
  <c r="AB219" i="4"/>
  <c r="AB591" i="4"/>
  <c r="AB590" i="4"/>
  <c r="AC188" i="19"/>
  <c r="AE188" i="19" s="1"/>
  <c r="AB189" i="19"/>
  <c r="AD188" i="19"/>
  <c r="AB228" i="19"/>
  <c r="AA592" i="4"/>
  <c r="AB137" i="19"/>
  <c r="AC137" i="19" s="1"/>
  <c r="AC136" i="19"/>
  <c r="AD377" i="19"/>
  <c r="AC377" i="19"/>
  <c r="AE377" i="19" s="1"/>
  <c r="AB378" i="19"/>
  <c r="AC378" i="19" s="1"/>
  <c r="AB323" i="19"/>
  <c r="AA324" i="19"/>
  <c r="AF216" i="19"/>
  <c r="AE217" i="19"/>
  <c r="AR217" i="19"/>
  <c r="BF340" i="19"/>
  <c r="AT339" i="19"/>
  <c r="AS340" i="19"/>
  <c r="AE177" i="19"/>
  <c r="AF176" i="19"/>
  <c r="AR177" i="19"/>
  <c r="B28" i="14"/>
  <c r="C27" i="14"/>
  <c r="D27" i="14" s="1"/>
  <c r="F11" i="14" s="1"/>
  <c r="O624" i="4"/>
  <c r="AB626" i="4"/>
  <c r="B11" i="5"/>
  <c r="AB625" i="4"/>
  <c r="F631" i="4"/>
  <c r="J636" i="4"/>
  <c r="AB624" i="4"/>
  <c r="B22" i="5"/>
  <c r="I618" i="4"/>
  <c r="F630" i="4"/>
  <c r="K638" i="4"/>
  <c r="I638" i="4"/>
  <c r="J638" i="4"/>
  <c r="F626" i="4"/>
  <c r="Q626" i="4"/>
  <c r="J625" i="4"/>
  <c r="I620" i="4"/>
  <c r="AU339" i="19" l="1"/>
  <c r="AT340" i="19"/>
  <c r="AG216" i="19"/>
  <c r="AF217" i="19"/>
  <c r="AC323" i="19"/>
  <c r="AE323" i="19" s="1"/>
  <c r="AB324" i="19"/>
  <c r="AC324" i="19" s="1"/>
  <c r="AD323" i="19"/>
  <c r="AF377" i="19"/>
  <c r="AR378" i="19"/>
  <c r="AE378" i="19"/>
  <c r="AE137" i="19"/>
  <c r="AF136" i="19"/>
  <c r="AR137" i="19"/>
  <c r="AF188" i="19"/>
  <c r="AE189" i="19"/>
  <c r="AE228" i="19"/>
  <c r="AD473" i="4" s="1"/>
  <c r="AR189" i="19"/>
  <c r="AE113" i="19"/>
  <c r="AF112" i="19"/>
  <c r="AR113" i="19"/>
  <c r="AF246" i="19"/>
  <c r="AE247" i="19"/>
  <c r="AR247" i="19"/>
  <c r="AF128" i="19"/>
  <c r="AE129" i="19"/>
  <c r="AR129" i="19"/>
  <c r="AF343" i="19"/>
  <c r="AE344" i="19"/>
  <c r="AR344" i="19"/>
  <c r="AE133" i="19"/>
  <c r="AF132" i="19"/>
  <c r="AR133" i="19"/>
  <c r="DE213" i="4"/>
  <c r="H126" i="21"/>
  <c r="AF116" i="19"/>
  <c r="AE117" i="19"/>
  <c r="AR117" i="19"/>
  <c r="AE141" i="19"/>
  <c r="AF140" i="19"/>
  <c r="AR141" i="19"/>
  <c r="AA214" i="4"/>
  <c r="AE68" i="19"/>
  <c r="AF67" i="19"/>
  <c r="AR68" i="19"/>
  <c r="AE64" i="19"/>
  <c r="AF63" i="19"/>
  <c r="AR64" i="19"/>
  <c r="AF234" i="19"/>
  <c r="AE235" i="19"/>
  <c r="AR235" i="19"/>
  <c r="AF312" i="19"/>
  <c r="AG311" i="19"/>
  <c r="AB32" i="19"/>
  <c r="AC32" i="19" s="1"/>
  <c r="AC31" i="19"/>
  <c r="AE31" i="19" s="1"/>
  <c r="AD31" i="19"/>
  <c r="AG88" i="19"/>
  <c r="AF89" i="19"/>
  <c r="AQ96" i="19"/>
  <c r="AP97" i="19"/>
  <c r="AQ97" i="19" s="1"/>
  <c r="AE125" i="19"/>
  <c r="AF124" i="19"/>
  <c r="AR125" i="19"/>
  <c r="AE105" i="19"/>
  <c r="AF104" i="19"/>
  <c r="AR105" i="19"/>
  <c r="AF213" i="19"/>
  <c r="AG212" i="19"/>
  <c r="AJ221" i="19"/>
  <c r="AK220" i="19"/>
  <c r="AG196" i="19"/>
  <c r="AF197" i="19"/>
  <c r="AE300" i="19"/>
  <c r="AF299" i="19"/>
  <c r="AR300" i="19"/>
  <c r="AG71" i="19"/>
  <c r="AF72" i="19"/>
  <c r="AF238" i="19"/>
  <c r="AR239" i="19"/>
  <c r="AE239" i="19"/>
  <c r="AG75" i="19"/>
  <c r="AF76" i="19"/>
  <c r="AF242" i="19"/>
  <c r="AE243" i="19"/>
  <c r="AR243" i="19"/>
  <c r="AG176" i="19"/>
  <c r="AF177" i="19"/>
  <c r="AC473" i="4"/>
  <c r="AC228" i="19"/>
  <c r="AB229" i="19"/>
  <c r="AC189" i="19"/>
  <c r="AB592" i="4"/>
  <c r="AE169" i="19"/>
  <c r="AF168" i="19"/>
  <c r="AR169" i="19"/>
  <c r="AF316" i="19"/>
  <c r="AG315" i="19"/>
  <c r="AE149" i="19"/>
  <c r="AF148" i="19"/>
  <c r="AR149" i="19"/>
  <c r="AF201" i="19"/>
  <c r="AG200" i="19"/>
  <c r="AG92" i="19"/>
  <c r="AF93" i="19"/>
  <c r="AF35" i="19"/>
  <c r="AE36" i="19"/>
  <c r="AR36" i="19"/>
  <c r="AE165" i="19"/>
  <c r="AF164" i="19"/>
  <c r="AR165" i="19"/>
  <c r="AE145" i="19"/>
  <c r="AF144" i="19"/>
  <c r="AR145" i="19"/>
  <c r="AF255" i="19"/>
  <c r="AG254" i="19"/>
  <c r="DE214" i="4"/>
  <c r="H127" i="21"/>
  <c r="AE173" i="19"/>
  <c r="AF172" i="19"/>
  <c r="AR173" i="19"/>
  <c r="AE101" i="19"/>
  <c r="AF100" i="19"/>
  <c r="AR101" i="19"/>
  <c r="AF209" i="19"/>
  <c r="AG208" i="19"/>
  <c r="AG79" i="19"/>
  <c r="AF80" i="19"/>
  <c r="AF250" i="19"/>
  <c r="AE251" i="19"/>
  <c r="AR251" i="19"/>
  <c r="AE304" i="19"/>
  <c r="AF303" i="19"/>
  <c r="AR304" i="19"/>
  <c r="AG204" i="19"/>
  <c r="AF205" i="19"/>
  <c r="AE44" i="19"/>
  <c r="AF43" i="19"/>
  <c r="AR44" i="19"/>
  <c r="AE60" i="19"/>
  <c r="AF59" i="19"/>
  <c r="AR60" i="19"/>
  <c r="AF184" i="19"/>
  <c r="AE185" i="19"/>
  <c r="AR185" i="19"/>
  <c r="AC331" i="19"/>
  <c r="AE331" i="19" s="1"/>
  <c r="AB332" i="19"/>
  <c r="AC332" i="19" s="1"/>
  <c r="AD331" i="19"/>
  <c r="BQ181" i="19"/>
  <c r="BR180" i="19"/>
  <c r="AE56" i="19"/>
  <c r="AF55" i="19"/>
  <c r="AR56" i="19"/>
  <c r="AB214" i="4"/>
  <c r="AI319" i="19"/>
  <c r="AH320" i="19"/>
  <c r="AF259" i="19"/>
  <c r="AG258" i="19"/>
  <c r="AE157" i="19"/>
  <c r="AF156" i="19"/>
  <c r="AR157" i="19"/>
  <c r="AE161" i="19"/>
  <c r="AF160" i="19"/>
  <c r="AR161" i="19"/>
  <c r="AC327" i="19"/>
  <c r="AE327" i="19" s="1"/>
  <c r="AB328" i="19"/>
  <c r="AC328" i="19" s="1"/>
  <c r="AD327" i="19"/>
  <c r="AF224" i="19"/>
  <c r="AE225" i="19"/>
  <c r="AR225" i="19"/>
  <c r="AE109" i="19"/>
  <c r="AF108" i="19"/>
  <c r="AR109" i="19"/>
  <c r="AF152" i="19"/>
  <c r="AE153" i="19"/>
  <c r="AR153" i="19"/>
  <c r="AF193" i="19"/>
  <c r="AG192" i="19"/>
  <c r="AE121" i="19"/>
  <c r="AF120" i="19"/>
  <c r="AR121" i="19"/>
  <c r="AC335" i="19"/>
  <c r="AE335" i="19" s="1"/>
  <c r="AB336" i="19"/>
  <c r="AC336" i="19" s="1"/>
  <c r="AD335" i="19"/>
  <c r="B29" i="14"/>
  <c r="C28" i="14"/>
  <c r="K632" i="4"/>
  <c r="K620" i="4"/>
  <c r="AG152" i="19" l="1"/>
  <c r="AF153" i="19"/>
  <c r="AG108" i="19"/>
  <c r="AF109" i="19"/>
  <c r="AG224" i="19"/>
  <c r="AF225" i="19"/>
  <c r="AF327" i="19"/>
  <c r="AE328" i="19"/>
  <c r="AR328" i="19"/>
  <c r="AG160" i="19"/>
  <c r="AF161" i="19"/>
  <c r="AJ319" i="19"/>
  <c r="AI320" i="19"/>
  <c r="AF185" i="19"/>
  <c r="AG184" i="19"/>
  <c r="AF335" i="19"/>
  <c r="AR336" i="19"/>
  <c r="AE336" i="19"/>
  <c r="AG120" i="19"/>
  <c r="AF121" i="19"/>
  <c r="AH192" i="19"/>
  <c r="AG193" i="19"/>
  <c r="AG156" i="19"/>
  <c r="AF157" i="19"/>
  <c r="AH258" i="19"/>
  <c r="AG259" i="19"/>
  <c r="AF56" i="19"/>
  <c r="AG55" i="19"/>
  <c r="BR181" i="19"/>
  <c r="BS181" i="19" s="1"/>
  <c r="BS180" i="19"/>
  <c r="AF331" i="19"/>
  <c r="AE332" i="19"/>
  <c r="AR332" i="19"/>
  <c r="AF44" i="19"/>
  <c r="AG43" i="19"/>
  <c r="AG303" i="19"/>
  <c r="AF304" i="19"/>
  <c r="AG250" i="19"/>
  <c r="AF251" i="19"/>
  <c r="AG80" i="19"/>
  <c r="AH79" i="19"/>
  <c r="AG172" i="19"/>
  <c r="AF173" i="19"/>
  <c r="AG164" i="19"/>
  <c r="AF165" i="19"/>
  <c r="AG35" i="19"/>
  <c r="AF36" i="19"/>
  <c r="AG93" i="19"/>
  <c r="AH92" i="19"/>
  <c r="AF243" i="19"/>
  <c r="AG242" i="19"/>
  <c r="AG76" i="19"/>
  <c r="AH75" i="19"/>
  <c r="AH196" i="19"/>
  <c r="AG197" i="19"/>
  <c r="AL220" i="19"/>
  <c r="AK221" i="19"/>
  <c r="AH212" i="19"/>
  <c r="AG213" i="19"/>
  <c r="AG104" i="19"/>
  <c r="AF105" i="19"/>
  <c r="AS96" i="19"/>
  <c r="AR96" i="19"/>
  <c r="AH88" i="19"/>
  <c r="AG89" i="19"/>
  <c r="AF235" i="19"/>
  <c r="AG234" i="19"/>
  <c r="AF64" i="19"/>
  <c r="AG63" i="19"/>
  <c r="AG140" i="19"/>
  <c r="AF141" i="19"/>
  <c r="AG116" i="19"/>
  <c r="AF117" i="19"/>
  <c r="AF344" i="19"/>
  <c r="AG343" i="19"/>
  <c r="AF247" i="19"/>
  <c r="AG246" i="19"/>
  <c r="AG112" i="19"/>
  <c r="AF113" i="19"/>
  <c r="AE229" i="19"/>
  <c r="AG136" i="19"/>
  <c r="AF137" i="19"/>
  <c r="AG377" i="19"/>
  <c r="AF378" i="19"/>
  <c r="AV339" i="19"/>
  <c r="AU340" i="19"/>
  <c r="AF60" i="19"/>
  <c r="AG59" i="19"/>
  <c r="AH204" i="19"/>
  <c r="AG205" i="19"/>
  <c r="AH208" i="19"/>
  <c r="AG209" i="19"/>
  <c r="AG100" i="19"/>
  <c r="AF101" i="19"/>
  <c r="AH254" i="19"/>
  <c r="AG255" i="19"/>
  <c r="AG144" i="19"/>
  <c r="AF145" i="19"/>
  <c r="AH200" i="19"/>
  <c r="AG201" i="19"/>
  <c r="AG148" i="19"/>
  <c r="AF149" i="19"/>
  <c r="AH315" i="19"/>
  <c r="AG316" i="19"/>
  <c r="AG168" i="19"/>
  <c r="AF169" i="19"/>
  <c r="AC494" i="4"/>
  <c r="AC229" i="19"/>
  <c r="AC664" i="4"/>
  <c r="CK473" i="4"/>
  <c r="DG473" i="4" s="1"/>
  <c r="AC238" i="4"/>
  <c r="BV238" i="4" s="1"/>
  <c r="AC218" i="4"/>
  <c r="BV218" i="4" s="1"/>
  <c r="AC591" i="4"/>
  <c r="AC219" i="4"/>
  <c r="BV219" i="4" s="1"/>
  <c r="BV473" i="4"/>
  <c r="DF473" i="4" s="1"/>
  <c r="AC589" i="4"/>
  <c r="AC590" i="4"/>
  <c r="AC217" i="4"/>
  <c r="BV217" i="4" s="1"/>
  <c r="AG177" i="19"/>
  <c r="AH176" i="19"/>
  <c r="AF239" i="19"/>
  <c r="AG238" i="19"/>
  <c r="AG72" i="19"/>
  <c r="AH71" i="19"/>
  <c r="AG299" i="19"/>
  <c r="AF300" i="19"/>
  <c r="AG124" i="19"/>
  <c r="AF125" i="19"/>
  <c r="AE32" i="19"/>
  <c r="AF31" i="19"/>
  <c r="AR32" i="19"/>
  <c r="AH311" i="19"/>
  <c r="AG312" i="19"/>
  <c r="AF68" i="19"/>
  <c r="AG67" i="19"/>
  <c r="AG132" i="19"/>
  <c r="AF133" i="19"/>
  <c r="AG128" i="19"/>
  <c r="AF129" i="19"/>
  <c r="AD664" i="4"/>
  <c r="AD238" i="4"/>
  <c r="AD589" i="4"/>
  <c r="AD217" i="4"/>
  <c r="AD591" i="4"/>
  <c r="AD590" i="4"/>
  <c r="AD218" i="4"/>
  <c r="AD219" i="4"/>
  <c r="AF189" i="19"/>
  <c r="AG188" i="19"/>
  <c r="AF228" i="19"/>
  <c r="AE473" i="4" s="1"/>
  <c r="AF323" i="19"/>
  <c r="AE324" i="19"/>
  <c r="AR324" i="19"/>
  <c r="AH216" i="19"/>
  <c r="AG217" i="19"/>
  <c r="C29" i="14"/>
  <c r="B30" i="14"/>
  <c r="AD625" i="4"/>
  <c r="AC626" i="4"/>
  <c r="L637" i="4"/>
  <c r="AC624" i="4"/>
  <c r="AD624" i="4"/>
  <c r="AD626" i="4"/>
  <c r="AC625" i="4"/>
  <c r="AI216" i="19" l="1"/>
  <c r="AH217" i="19"/>
  <c r="AH188" i="19"/>
  <c r="AG189" i="19"/>
  <c r="AG228" i="19"/>
  <c r="AF473" i="4" s="1"/>
  <c r="AH128" i="19"/>
  <c r="AG129" i="19"/>
  <c r="AG68" i="19"/>
  <c r="AH67" i="19"/>
  <c r="AH312" i="19"/>
  <c r="AI311" i="19"/>
  <c r="AF32" i="19"/>
  <c r="AG31" i="19"/>
  <c r="AI71" i="19"/>
  <c r="AH72" i="19"/>
  <c r="AH238" i="19"/>
  <c r="AG239" i="19"/>
  <c r="BV590" i="4"/>
  <c r="BV591" i="4"/>
  <c r="CK238" i="4"/>
  <c r="DG238" i="4" s="1"/>
  <c r="DF238" i="4"/>
  <c r="I153" i="21"/>
  <c r="BV664" i="4"/>
  <c r="AC212" i="4"/>
  <c r="BV494" i="4"/>
  <c r="AG169" i="19"/>
  <c r="AH168" i="19"/>
  <c r="AH316" i="19"/>
  <c r="AI315" i="19"/>
  <c r="AG149" i="19"/>
  <c r="AH148" i="19"/>
  <c r="AH201" i="19"/>
  <c r="AI200" i="19"/>
  <c r="AG101" i="19"/>
  <c r="AH100" i="19"/>
  <c r="AH209" i="19"/>
  <c r="AI208" i="19"/>
  <c r="AI204" i="19"/>
  <c r="AH205" i="19"/>
  <c r="AG60" i="19"/>
  <c r="AH59" i="19"/>
  <c r="AW339" i="19"/>
  <c r="AV340" i="19"/>
  <c r="AH377" i="19"/>
  <c r="AG378" i="19"/>
  <c r="AD494" i="4"/>
  <c r="AH246" i="19"/>
  <c r="AG247" i="19"/>
  <c r="AH343" i="19"/>
  <c r="AG344" i="19"/>
  <c r="AG141" i="19"/>
  <c r="AH140" i="19"/>
  <c r="AG64" i="19"/>
  <c r="AH63" i="19"/>
  <c r="AH234" i="19"/>
  <c r="AG235" i="19"/>
  <c r="AI88" i="19"/>
  <c r="AH89" i="19"/>
  <c r="AT96" i="19"/>
  <c r="AS97" i="19"/>
  <c r="BF97" i="19"/>
  <c r="AH35" i="19"/>
  <c r="AG36" i="19"/>
  <c r="AI79" i="19"/>
  <c r="AH80" i="19"/>
  <c r="AG304" i="19"/>
  <c r="AH303" i="19"/>
  <c r="AF332" i="19"/>
  <c r="AG331" i="19"/>
  <c r="AF336" i="19"/>
  <c r="AG335" i="19"/>
  <c r="AJ320" i="19"/>
  <c r="AK319" i="19"/>
  <c r="AF328" i="19"/>
  <c r="AG327" i="19"/>
  <c r="AH224" i="19"/>
  <c r="AG225" i="19"/>
  <c r="AG109" i="19"/>
  <c r="AH108" i="19"/>
  <c r="AH152" i="19"/>
  <c r="AG153" i="19"/>
  <c r="AG323" i="19"/>
  <c r="AF324" i="19"/>
  <c r="AE664" i="4"/>
  <c r="AE238" i="4"/>
  <c r="AE219" i="4"/>
  <c r="AE217" i="4"/>
  <c r="AE218" i="4"/>
  <c r="AE589" i="4"/>
  <c r="AE591" i="4"/>
  <c r="AE590" i="4"/>
  <c r="AF229" i="19"/>
  <c r="AE494" i="4" s="1"/>
  <c r="AE212" i="4" s="1"/>
  <c r="AD592" i="4"/>
  <c r="AG133" i="19"/>
  <c r="AH132" i="19"/>
  <c r="AG125" i="19"/>
  <c r="AH124" i="19"/>
  <c r="AG300" i="19"/>
  <c r="AH299" i="19"/>
  <c r="AI176" i="19"/>
  <c r="AH177" i="19"/>
  <c r="DF217" i="4"/>
  <c r="I130" i="21"/>
  <c r="CK217" i="4"/>
  <c r="AC592" i="4"/>
  <c r="BV592" i="4" s="1"/>
  <c r="BV589" i="4"/>
  <c r="I132" i="21"/>
  <c r="DF219" i="4"/>
  <c r="CK219" i="4"/>
  <c r="DF218" i="4"/>
  <c r="I131" i="21"/>
  <c r="CK218" i="4"/>
  <c r="AG145" i="19"/>
  <c r="AH144" i="19"/>
  <c r="AH255" i="19"/>
  <c r="AI254" i="19"/>
  <c r="AG137" i="19"/>
  <c r="AH136" i="19"/>
  <c r="AG113" i="19"/>
  <c r="AH112" i="19"/>
  <c r="AH116" i="19"/>
  <c r="AG117" i="19"/>
  <c r="AG105" i="19"/>
  <c r="AH104" i="19"/>
  <c r="AH213" i="19"/>
  <c r="AI212" i="19"/>
  <c r="AL221" i="19"/>
  <c r="AM220" i="19"/>
  <c r="AI196" i="19"/>
  <c r="AH197" i="19"/>
  <c r="AI75" i="19"/>
  <c r="AH76" i="19"/>
  <c r="AH242" i="19"/>
  <c r="AG243" i="19"/>
  <c r="AI92" i="19"/>
  <c r="AH93" i="19"/>
  <c r="AG165" i="19"/>
  <c r="AH164" i="19"/>
  <c r="AG173" i="19"/>
  <c r="AH172" i="19"/>
  <c r="AH250" i="19"/>
  <c r="AG251" i="19"/>
  <c r="AG44" i="19"/>
  <c r="AH43" i="19"/>
  <c r="AG56" i="19"/>
  <c r="AH55" i="19"/>
  <c r="AH259" i="19"/>
  <c r="AI258" i="19"/>
  <c r="AG157" i="19"/>
  <c r="AH156" i="19"/>
  <c r="AH193" i="19"/>
  <c r="AI192" i="19"/>
  <c r="AG121" i="19"/>
  <c r="AH120" i="19"/>
  <c r="AH184" i="19"/>
  <c r="AG185" i="19"/>
  <c r="AG161" i="19"/>
  <c r="AH160" i="19"/>
  <c r="B31" i="14"/>
  <c r="C30" i="14"/>
  <c r="D30" i="14" s="1"/>
  <c r="F12" i="14" s="1"/>
  <c r="AE624" i="4"/>
  <c r="L619" i="4"/>
  <c r="L632" i="4"/>
  <c r="AE625" i="4"/>
  <c r="AE626" i="4"/>
  <c r="K631" i="4"/>
  <c r="K618" i="4"/>
  <c r="AI160" i="19" l="1"/>
  <c r="AH161" i="19"/>
  <c r="AI120" i="19"/>
  <c r="AH121" i="19"/>
  <c r="AJ192" i="19"/>
  <c r="AI193" i="19"/>
  <c r="AI156" i="19"/>
  <c r="AH157" i="19"/>
  <c r="AJ258" i="19"/>
  <c r="AI259" i="19"/>
  <c r="AH56" i="19"/>
  <c r="AI55" i="19"/>
  <c r="AH44" i="19"/>
  <c r="AI43" i="19"/>
  <c r="AI250" i="19"/>
  <c r="AH251" i="19"/>
  <c r="AI93" i="19"/>
  <c r="AJ92" i="19"/>
  <c r="AH243" i="19"/>
  <c r="AI242" i="19"/>
  <c r="AI76" i="19"/>
  <c r="AJ75" i="19"/>
  <c r="AJ196" i="19"/>
  <c r="AI197" i="19"/>
  <c r="AI112" i="19"/>
  <c r="AH113" i="19"/>
  <c r="AI136" i="19"/>
  <c r="AH137" i="19"/>
  <c r="AJ254" i="19"/>
  <c r="AI255" i="19"/>
  <c r="AI144" i="19"/>
  <c r="AH145" i="19"/>
  <c r="DG218" i="4"/>
  <c r="DF589" i="4"/>
  <c r="CK589" i="4"/>
  <c r="DG217" i="4"/>
  <c r="AI177" i="19"/>
  <c r="AJ176" i="19"/>
  <c r="AI299" i="19"/>
  <c r="AH300" i="19"/>
  <c r="AI124" i="19"/>
  <c r="AH125" i="19"/>
  <c r="AE214" i="4"/>
  <c r="AE592" i="4"/>
  <c r="AI108" i="19"/>
  <c r="AH109" i="19"/>
  <c r="AH327" i="19"/>
  <c r="AG328" i="19"/>
  <c r="AL319" i="19"/>
  <c r="AK320" i="19"/>
  <c r="AH331" i="19"/>
  <c r="AG332" i="19"/>
  <c r="AI80" i="19"/>
  <c r="AJ79" i="19"/>
  <c r="AI35" i="19"/>
  <c r="AH36" i="19"/>
  <c r="AH64" i="19"/>
  <c r="AI63" i="19"/>
  <c r="AI140" i="19"/>
  <c r="AH141" i="19"/>
  <c r="AD212" i="4"/>
  <c r="AH378" i="19"/>
  <c r="AI377" i="19"/>
  <c r="AX339" i="19"/>
  <c r="AW340" i="19"/>
  <c r="AJ204" i="19"/>
  <c r="AI205" i="19"/>
  <c r="AJ200" i="19"/>
  <c r="AI201" i="19"/>
  <c r="AI148" i="19"/>
  <c r="AH149" i="19"/>
  <c r="AJ315" i="19"/>
  <c r="AI316" i="19"/>
  <c r="AI168" i="19"/>
  <c r="AH169" i="19"/>
  <c r="DF494" i="4"/>
  <c r="CK494" i="4"/>
  <c r="CK664" i="4"/>
  <c r="DG664" i="4" s="1"/>
  <c r="DF664" i="4"/>
  <c r="DF590" i="4"/>
  <c r="CK590" i="4"/>
  <c r="AH239" i="19"/>
  <c r="AI238" i="19"/>
  <c r="AI72" i="19"/>
  <c r="AJ71" i="19"/>
  <c r="AG229" i="19"/>
  <c r="AF494" i="4" s="1"/>
  <c r="AF212" i="4" s="1"/>
  <c r="AJ216" i="19"/>
  <c r="AI217" i="19"/>
  <c r="AH185" i="19"/>
  <c r="AI184" i="19"/>
  <c r="AI172" i="19"/>
  <c r="AH173" i="19"/>
  <c r="AI164" i="19"/>
  <c r="AH165" i="19"/>
  <c r="AN220" i="19"/>
  <c r="AM221" i="19"/>
  <c r="AJ212" i="19"/>
  <c r="AI213" i="19"/>
  <c r="AI104" i="19"/>
  <c r="AH105" i="19"/>
  <c r="AI116" i="19"/>
  <c r="AH117" i="19"/>
  <c r="DG219" i="4"/>
  <c r="DF592" i="4"/>
  <c r="CK592" i="4"/>
  <c r="AI132" i="19"/>
  <c r="AH133" i="19"/>
  <c r="AH323" i="19"/>
  <c r="AG324" i="19"/>
  <c r="AI152" i="19"/>
  <c r="AH153" i="19"/>
  <c r="AI224" i="19"/>
  <c r="AH225" i="19"/>
  <c r="AH335" i="19"/>
  <c r="AG336" i="19"/>
  <c r="AI303" i="19"/>
  <c r="AH304" i="19"/>
  <c r="AT97" i="19"/>
  <c r="AU96" i="19"/>
  <c r="AJ88" i="19"/>
  <c r="AI89" i="19"/>
  <c r="AH235" i="19"/>
  <c r="AI234" i="19"/>
  <c r="AH344" i="19"/>
  <c r="AI343" i="19"/>
  <c r="AH247" i="19"/>
  <c r="AI246" i="19"/>
  <c r="AH60" i="19"/>
  <c r="AI59" i="19"/>
  <c r="AJ208" i="19"/>
  <c r="AI209" i="19"/>
  <c r="AI100" i="19"/>
  <c r="AH101" i="19"/>
  <c r="BV212" i="4"/>
  <c r="AC213" i="4"/>
  <c r="BV213" i="4" s="1"/>
  <c r="DF591" i="4"/>
  <c r="CK591" i="4"/>
  <c r="AG32" i="19"/>
  <c r="AH31" i="19"/>
  <c r="AJ311" i="19"/>
  <c r="AI312" i="19"/>
  <c r="AH68" i="19"/>
  <c r="AI67" i="19"/>
  <c r="AI128" i="19"/>
  <c r="AH129" i="19"/>
  <c r="AF664" i="4"/>
  <c r="BW473" i="4"/>
  <c r="AF218" i="4"/>
  <c r="BW218" i="4" s="1"/>
  <c r="AF589" i="4"/>
  <c r="AF219" i="4"/>
  <c r="BW219" i="4" s="1"/>
  <c r="AF238" i="4"/>
  <c r="BW238" i="4" s="1"/>
  <c r="K153" i="21" s="1"/>
  <c r="AF217" i="4"/>
  <c r="BW217" i="4" s="1"/>
  <c r="AF591" i="4"/>
  <c r="AF590" i="4"/>
  <c r="BW590" i="4" s="1"/>
  <c r="AH189" i="19"/>
  <c r="AI188" i="19"/>
  <c r="AH228" i="19"/>
  <c r="AG473" i="4" s="1"/>
  <c r="C31" i="14"/>
  <c r="B32" i="14"/>
  <c r="AF625" i="4"/>
  <c r="L638" i="4"/>
  <c r="AF626" i="4"/>
  <c r="AF624" i="4"/>
  <c r="K130" i="21" l="1"/>
  <c r="K132" i="21"/>
  <c r="K131" i="21"/>
  <c r="DF212" i="4"/>
  <c r="I125" i="21"/>
  <c r="CK212" i="4"/>
  <c r="AI101" i="19"/>
  <c r="AJ100" i="19"/>
  <c r="AJ343" i="19"/>
  <c r="AI344" i="19"/>
  <c r="AG664" i="4"/>
  <c r="AG218" i="4"/>
  <c r="AG589" i="4"/>
  <c r="AG219" i="4"/>
  <c r="AG238" i="4"/>
  <c r="AG217" i="4"/>
  <c r="AG591" i="4"/>
  <c r="AG590" i="4"/>
  <c r="AF592" i="4"/>
  <c r="BW592" i="4" s="1"/>
  <c r="BW589" i="4"/>
  <c r="AJ128" i="19"/>
  <c r="AI129" i="19"/>
  <c r="AJ312" i="19"/>
  <c r="AK311" i="19"/>
  <c r="DG591" i="4"/>
  <c r="I126" i="21"/>
  <c r="DF213" i="4"/>
  <c r="CK213" i="4"/>
  <c r="AC214" i="4"/>
  <c r="BV214" i="4" s="1"/>
  <c r="AI60" i="19"/>
  <c r="AJ234" i="19"/>
  <c r="AI235" i="19"/>
  <c r="AV96" i="19"/>
  <c r="AU97" i="19"/>
  <c r="AI304" i="19"/>
  <c r="AJ303" i="19"/>
  <c r="AH229" i="19"/>
  <c r="AG494" i="4" s="1"/>
  <c r="DG592" i="4"/>
  <c r="AJ116" i="19"/>
  <c r="AI117" i="19"/>
  <c r="AI105" i="19"/>
  <c r="AJ104" i="19"/>
  <c r="AJ213" i="19"/>
  <c r="AK212" i="19"/>
  <c r="AN221" i="19"/>
  <c r="AO220" i="19"/>
  <c r="AK216" i="19"/>
  <c r="AJ217" i="19"/>
  <c r="AK71" i="19"/>
  <c r="AJ72" i="19"/>
  <c r="AJ238" i="19"/>
  <c r="AI239" i="19"/>
  <c r="DG590" i="4"/>
  <c r="DG494" i="4"/>
  <c r="AJ377" i="19"/>
  <c r="AI378" i="19"/>
  <c r="BW494" i="4"/>
  <c r="AI64" i="19"/>
  <c r="AJ63" i="19"/>
  <c r="AK79" i="19"/>
  <c r="AJ80" i="19"/>
  <c r="AI109" i="19"/>
  <c r="AJ108" i="19"/>
  <c r="AK176" i="19"/>
  <c r="AJ177" i="19"/>
  <c r="DG589" i="4"/>
  <c r="AK75" i="19"/>
  <c r="AJ76" i="19"/>
  <c r="AJ242" i="19"/>
  <c r="AI243" i="19"/>
  <c r="AK92" i="19"/>
  <c r="AJ93" i="19"/>
  <c r="AI44" i="19"/>
  <c r="AJ43" i="19"/>
  <c r="AI56" i="19"/>
  <c r="AJ55" i="19"/>
  <c r="BW591" i="4"/>
  <c r="AJ188" i="19"/>
  <c r="AI189" i="19"/>
  <c r="AI228" i="19"/>
  <c r="AH473" i="4" s="1"/>
  <c r="BW664" i="4"/>
  <c r="AI68" i="19"/>
  <c r="AJ67" i="19"/>
  <c r="AH32" i="19"/>
  <c r="AI31" i="19"/>
  <c r="AJ209" i="19"/>
  <c r="AK208" i="19"/>
  <c r="AJ246" i="19"/>
  <c r="AI247" i="19"/>
  <c r="AK88" i="19"/>
  <c r="AJ89" i="19"/>
  <c r="AH336" i="19"/>
  <c r="AI335" i="19"/>
  <c r="AJ224" i="19"/>
  <c r="AI225" i="19"/>
  <c r="AJ152" i="19"/>
  <c r="AI153" i="19"/>
  <c r="AI323" i="19"/>
  <c r="AH324" i="19"/>
  <c r="AI133" i="19"/>
  <c r="AJ132" i="19"/>
  <c r="AI165" i="19"/>
  <c r="AJ164" i="19"/>
  <c r="AI173" i="19"/>
  <c r="AJ172" i="19"/>
  <c r="AJ184" i="19"/>
  <c r="AI185" i="19"/>
  <c r="AI169" i="19"/>
  <c r="AJ168" i="19"/>
  <c r="AJ316" i="19"/>
  <c r="AK315" i="19"/>
  <c r="AI149" i="19"/>
  <c r="AJ148" i="19"/>
  <c r="AJ201" i="19"/>
  <c r="AK200" i="19"/>
  <c r="AK204" i="19"/>
  <c r="AJ205" i="19"/>
  <c r="AY339" i="19"/>
  <c r="AX340" i="19"/>
  <c r="AF213" i="4"/>
  <c r="BW213" i="4" s="1"/>
  <c r="BW212" i="4"/>
  <c r="AD214" i="4"/>
  <c r="AI141" i="19"/>
  <c r="AJ140" i="19"/>
  <c r="AJ35" i="19"/>
  <c r="AI36" i="19"/>
  <c r="AH332" i="19"/>
  <c r="AI331" i="19"/>
  <c r="AM319" i="19"/>
  <c r="AL320" i="19"/>
  <c r="AH328" i="19"/>
  <c r="AI327" i="19"/>
  <c r="AI125" i="19"/>
  <c r="AJ124" i="19"/>
  <c r="AI300" i="19"/>
  <c r="AJ299" i="19"/>
  <c r="AI145" i="19"/>
  <c r="AJ144" i="19"/>
  <c r="AJ255" i="19"/>
  <c r="AK254" i="19"/>
  <c r="AI137" i="19"/>
  <c r="AI113" i="19"/>
  <c r="AJ112" i="19"/>
  <c r="AK196" i="19"/>
  <c r="AJ197" i="19"/>
  <c r="AJ250" i="19"/>
  <c r="AI251" i="19"/>
  <c r="AJ259" i="19"/>
  <c r="AK258" i="19"/>
  <c r="AI157" i="19"/>
  <c r="AJ156" i="19"/>
  <c r="AJ193" i="19"/>
  <c r="AK192" i="19"/>
  <c r="AI121" i="19"/>
  <c r="AI161" i="19"/>
  <c r="AJ160" i="19"/>
  <c r="C32" i="14"/>
  <c r="B33" i="14"/>
  <c r="M632" i="4"/>
  <c r="M637" i="4"/>
  <c r="AG624" i="4"/>
  <c r="AG625" i="4"/>
  <c r="AG626" i="4"/>
  <c r="AK250" i="19" l="1"/>
  <c r="AJ251" i="19"/>
  <c r="AJ327" i="19"/>
  <c r="AI328" i="19"/>
  <c r="AJ331" i="19"/>
  <c r="AI332" i="19"/>
  <c r="K126" i="21"/>
  <c r="AL315" i="19"/>
  <c r="AK316" i="19"/>
  <c r="AK160" i="19"/>
  <c r="AJ161" i="19"/>
  <c r="AK120" i="19"/>
  <c r="AJ121" i="19"/>
  <c r="AL192" i="19"/>
  <c r="AK193" i="19"/>
  <c r="AK156" i="19"/>
  <c r="AJ157" i="19"/>
  <c r="AL258" i="19"/>
  <c r="AK259" i="19"/>
  <c r="AK112" i="19"/>
  <c r="AJ113" i="19"/>
  <c r="AK136" i="19"/>
  <c r="AJ137" i="19"/>
  <c r="AL254" i="19"/>
  <c r="AK255" i="19"/>
  <c r="AK144" i="19"/>
  <c r="AJ145" i="19"/>
  <c r="AK299" i="19"/>
  <c r="AJ300" i="19"/>
  <c r="AK124" i="19"/>
  <c r="AJ125" i="19"/>
  <c r="AN319" i="19"/>
  <c r="AM320" i="19"/>
  <c r="AK35" i="19"/>
  <c r="AJ36" i="19"/>
  <c r="K125" i="21"/>
  <c r="AZ339" i="19"/>
  <c r="AY340" i="19"/>
  <c r="AL204" i="19"/>
  <c r="AK205" i="19"/>
  <c r="AF214" i="4"/>
  <c r="BW214" i="4" s="1"/>
  <c r="AJ185" i="19"/>
  <c r="AK184" i="19"/>
  <c r="AJ323" i="19"/>
  <c r="AI324" i="19"/>
  <c r="AK152" i="19"/>
  <c r="AJ153" i="19"/>
  <c r="AK224" i="19"/>
  <c r="AJ225" i="19"/>
  <c r="AL88" i="19"/>
  <c r="AK89" i="19"/>
  <c r="AL208" i="19"/>
  <c r="AK209" i="19"/>
  <c r="AI229" i="19"/>
  <c r="AK93" i="19"/>
  <c r="AL92" i="19"/>
  <c r="AJ243" i="19"/>
  <c r="AK242" i="19"/>
  <c r="AK76" i="19"/>
  <c r="AL75" i="19"/>
  <c r="AK177" i="19"/>
  <c r="AL176" i="19"/>
  <c r="AK80" i="19"/>
  <c r="AL79" i="19"/>
  <c r="AJ378" i="19"/>
  <c r="AK377" i="19"/>
  <c r="AP220" i="19"/>
  <c r="AO221" i="19"/>
  <c r="AL212" i="19"/>
  <c r="AK213" i="19"/>
  <c r="AK104" i="19"/>
  <c r="AJ105" i="19"/>
  <c r="AG212" i="4"/>
  <c r="AK303" i="19"/>
  <c r="AJ304" i="19"/>
  <c r="AJ235" i="19"/>
  <c r="AK234" i="19"/>
  <c r="AJ60" i="19"/>
  <c r="AK59" i="19"/>
  <c r="DG213" i="4"/>
  <c r="AL311" i="19"/>
  <c r="AK312" i="19"/>
  <c r="AG592" i="4"/>
  <c r="AJ344" i="19"/>
  <c r="AK343" i="19"/>
  <c r="AL196" i="19"/>
  <c r="AK197" i="19"/>
  <c r="AK140" i="19"/>
  <c r="AJ141" i="19"/>
  <c r="AL200" i="19"/>
  <c r="AK201" i="19"/>
  <c r="AK148" i="19"/>
  <c r="AJ149" i="19"/>
  <c r="AK168" i="19"/>
  <c r="AJ169" i="19"/>
  <c r="AK172" i="19"/>
  <c r="AJ173" i="19"/>
  <c r="AK164" i="19"/>
  <c r="AJ165" i="19"/>
  <c r="AK132" i="19"/>
  <c r="AJ133" i="19"/>
  <c r="AI336" i="19"/>
  <c r="AJ247" i="19"/>
  <c r="AK246" i="19"/>
  <c r="AI32" i="19"/>
  <c r="AJ31" i="19"/>
  <c r="AJ68" i="19"/>
  <c r="AK67" i="19"/>
  <c r="AH238" i="4"/>
  <c r="AH589" i="4"/>
  <c r="AH664" i="4"/>
  <c r="AH217" i="4"/>
  <c r="AH591" i="4"/>
  <c r="AH590" i="4"/>
  <c r="AH218" i="4"/>
  <c r="AH219" i="4"/>
  <c r="AJ189" i="19"/>
  <c r="AK188" i="19"/>
  <c r="AJ228" i="19"/>
  <c r="AI473" i="4" s="1"/>
  <c r="AJ56" i="19"/>
  <c r="AK55" i="19"/>
  <c r="AJ44" i="19"/>
  <c r="AK43" i="19"/>
  <c r="AK108" i="19"/>
  <c r="AJ109" i="19"/>
  <c r="AJ64" i="19"/>
  <c r="AK63" i="19"/>
  <c r="AJ239" i="19"/>
  <c r="AK238" i="19"/>
  <c r="AK72" i="19"/>
  <c r="AL71" i="19"/>
  <c r="AL216" i="19"/>
  <c r="AK217" i="19"/>
  <c r="AK116" i="19"/>
  <c r="AJ117" i="19"/>
  <c r="AV97" i="19"/>
  <c r="AW96" i="19"/>
  <c r="I127" i="21"/>
  <c r="DF214" i="4"/>
  <c r="CK214" i="4"/>
  <c r="AK128" i="19"/>
  <c r="AJ129" i="19"/>
  <c r="AK100" i="19"/>
  <c r="AJ101" i="19"/>
  <c r="DG212" i="4"/>
  <c r="C33" i="14"/>
  <c r="D33" i="14" s="1"/>
  <c r="F13" i="14" s="1"/>
  <c r="B34" i="14"/>
  <c r="M631" i="4"/>
  <c r="AH626" i="4"/>
  <c r="AH624" i="4"/>
  <c r="M630" i="4"/>
  <c r="AH625" i="4"/>
  <c r="M618" i="4"/>
  <c r="AK101" i="19" l="1"/>
  <c r="AL100" i="19"/>
  <c r="AL128" i="19"/>
  <c r="AK129" i="19"/>
  <c r="AX96" i="19"/>
  <c r="AW97" i="19"/>
  <c r="AM71" i="19"/>
  <c r="AL72" i="19"/>
  <c r="AL238" i="19"/>
  <c r="AK239" i="19"/>
  <c r="AK64" i="19"/>
  <c r="AL63" i="19"/>
  <c r="AL188" i="19"/>
  <c r="AK189" i="19"/>
  <c r="AK228" i="19"/>
  <c r="AJ473" i="4" s="1"/>
  <c r="AH592" i="4"/>
  <c r="AK68" i="19"/>
  <c r="AL67" i="19"/>
  <c r="AJ32" i="19"/>
  <c r="AK31" i="19"/>
  <c r="AL246" i="19"/>
  <c r="AK247" i="19"/>
  <c r="AK133" i="19"/>
  <c r="AL132" i="19"/>
  <c r="AK165" i="19"/>
  <c r="AL164" i="19"/>
  <c r="AK173" i="19"/>
  <c r="AL172" i="19"/>
  <c r="AK169" i="19"/>
  <c r="AL168" i="19"/>
  <c r="AK149" i="19"/>
  <c r="AL148" i="19"/>
  <c r="AL201" i="19"/>
  <c r="AM200" i="19"/>
  <c r="AK141" i="19"/>
  <c r="AL140" i="19"/>
  <c r="AL312" i="19"/>
  <c r="AM311" i="19"/>
  <c r="AK304" i="19"/>
  <c r="AL303" i="19"/>
  <c r="AG214" i="4"/>
  <c r="AK105" i="19"/>
  <c r="AL104" i="19"/>
  <c r="AL213" i="19"/>
  <c r="AM212" i="19"/>
  <c r="AP221" i="19"/>
  <c r="AQ221" i="19" s="1"/>
  <c r="AQ220" i="19"/>
  <c r="AL377" i="19"/>
  <c r="AK378" i="19"/>
  <c r="AM79" i="19"/>
  <c r="AL80" i="19"/>
  <c r="AM176" i="19"/>
  <c r="AL177" i="19"/>
  <c r="AM75" i="19"/>
  <c r="AL76" i="19"/>
  <c r="AL242" i="19"/>
  <c r="AK243" i="19"/>
  <c r="AM92" i="19"/>
  <c r="AL93" i="19"/>
  <c r="AL209" i="19"/>
  <c r="AM208" i="19"/>
  <c r="AM88" i="19"/>
  <c r="AL89" i="19"/>
  <c r="AL224" i="19"/>
  <c r="AK225" i="19"/>
  <c r="AL152" i="19"/>
  <c r="AK153" i="19"/>
  <c r="AK323" i="19"/>
  <c r="AJ324" i="19"/>
  <c r="AL35" i="19"/>
  <c r="AK36" i="19"/>
  <c r="AK125" i="19"/>
  <c r="AL124" i="19"/>
  <c r="AK300" i="19"/>
  <c r="AL299" i="19"/>
  <c r="AK145" i="19"/>
  <c r="AL144" i="19"/>
  <c r="AL255" i="19"/>
  <c r="AM254" i="19"/>
  <c r="AK137" i="19"/>
  <c r="AL136" i="19"/>
  <c r="AK113" i="19"/>
  <c r="AL112" i="19"/>
  <c r="DG214" i="4"/>
  <c r="AL116" i="19"/>
  <c r="AK117" i="19"/>
  <c r="AM216" i="19"/>
  <c r="AL217" i="19"/>
  <c r="AK109" i="19"/>
  <c r="AL108" i="19"/>
  <c r="AK44" i="19"/>
  <c r="AL43" i="19"/>
  <c r="AK56" i="19"/>
  <c r="AL55" i="19"/>
  <c r="AI664" i="4"/>
  <c r="AI238" i="4"/>
  <c r="BX238" i="4" s="1"/>
  <c r="L153" i="21" s="1"/>
  <c r="AI219" i="4"/>
  <c r="BX219" i="4" s="1"/>
  <c r="AI591" i="4"/>
  <c r="AI590" i="4"/>
  <c r="BX473" i="4"/>
  <c r="AI218" i="4"/>
  <c r="BX218" i="4" s="1"/>
  <c r="AI589" i="4"/>
  <c r="BX589" i="4" s="1"/>
  <c r="AI217" i="4"/>
  <c r="BX217" i="4" s="1"/>
  <c r="AJ336" i="19"/>
  <c r="AK335" i="19"/>
  <c r="AJ229" i="19"/>
  <c r="AI494" i="4" s="1"/>
  <c r="AI212" i="4" s="1"/>
  <c r="AM196" i="19"/>
  <c r="AL197" i="19"/>
  <c r="AL343" i="19"/>
  <c r="AK344" i="19"/>
  <c r="AK60" i="19"/>
  <c r="AL59" i="19"/>
  <c r="AL234" i="19"/>
  <c r="AK235" i="19"/>
  <c r="AH494" i="4"/>
  <c r="AL184" i="19"/>
  <c r="AK185" i="19"/>
  <c r="K127" i="21"/>
  <c r="AM204" i="19"/>
  <c r="AL205" i="19"/>
  <c r="AZ340" i="19"/>
  <c r="BA339" i="19"/>
  <c r="AN320" i="19"/>
  <c r="AO319" i="19"/>
  <c r="AL259" i="19"/>
  <c r="AM258" i="19"/>
  <c r="AK157" i="19"/>
  <c r="AL156" i="19"/>
  <c r="AL193" i="19"/>
  <c r="AM192" i="19"/>
  <c r="AK121" i="19"/>
  <c r="AL120" i="19"/>
  <c r="AK161" i="19"/>
  <c r="AL160" i="19"/>
  <c r="AL316" i="19"/>
  <c r="AM315" i="19"/>
  <c r="AJ332" i="19"/>
  <c r="AK331" i="19"/>
  <c r="AJ328" i="19"/>
  <c r="AK327" i="19"/>
  <c r="AL250" i="19"/>
  <c r="AK251" i="19"/>
  <c r="C34" i="14"/>
  <c r="B35" i="14"/>
  <c r="AI625" i="4"/>
  <c r="M620" i="4"/>
  <c r="AI624" i="4"/>
  <c r="AI626" i="4"/>
  <c r="M619" i="4"/>
  <c r="L131" i="21" l="1"/>
  <c r="AL327" i="19"/>
  <c r="AK328" i="19"/>
  <c r="AL331" i="19"/>
  <c r="AK332" i="19"/>
  <c r="AN315" i="19"/>
  <c r="AM316" i="19"/>
  <c r="AM160" i="19"/>
  <c r="AL161" i="19"/>
  <c r="AM120" i="19"/>
  <c r="AL121" i="19"/>
  <c r="AN192" i="19"/>
  <c r="AM193" i="19"/>
  <c r="AM156" i="19"/>
  <c r="AL157" i="19"/>
  <c r="AN258" i="19"/>
  <c r="AM259" i="19"/>
  <c r="AP319" i="19"/>
  <c r="AO320" i="19"/>
  <c r="BB339" i="19"/>
  <c r="BA340" i="19"/>
  <c r="AL235" i="19"/>
  <c r="AM234" i="19"/>
  <c r="AL335" i="19"/>
  <c r="AK336" i="19"/>
  <c r="L130" i="21"/>
  <c r="BX590" i="4"/>
  <c r="L132" i="21"/>
  <c r="BX664" i="4"/>
  <c r="AN216" i="19"/>
  <c r="AM217" i="19"/>
  <c r="AM116" i="19"/>
  <c r="AL117" i="19"/>
  <c r="AM35" i="19"/>
  <c r="AL36" i="19"/>
  <c r="AL323" i="19"/>
  <c r="AK324" i="19"/>
  <c r="AM152" i="19"/>
  <c r="AL153" i="19"/>
  <c r="AM224" i="19"/>
  <c r="AL225" i="19"/>
  <c r="AN88" i="19"/>
  <c r="AM89" i="19"/>
  <c r="AM93" i="19"/>
  <c r="AN92" i="19"/>
  <c r="AL243" i="19"/>
  <c r="AM242" i="19"/>
  <c r="AM76" i="19"/>
  <c r="AN75" i="19"/>
  <c r="AM177" i="19"/>
  <c r="AN176" i="19"/>
  <c r="AM80" i="19"/>
  <c r="AN79" i="19"/>
  <c r="AM377" i="19"/>
  <c r="AL378" i="19"/>
  <c r="AN311" i="19"/>
  <c r="AM312" i="19"/>
  <c r="AM140" i="19"/>
  <c r="AL141" i="19"/>
  <c r="AN200" i="19"/>
  <c r="AM201" i="19"/>
  <c r="AM148" i="19"/>
  <c r="AL149" i="19"/>
  <c r="AM168" i="19"/>
  <c r="AL169" i="19"/>
  <c r="AM172" i="19"/>
  <c r="AL173" i="19"/>
  <c r="AM164" i="19"/>
  <c r="AL165" i="19"/>
  <c r="AM132" i="19"/>
  <c r="AL133" i="19"/>
  <c r="AK32" i="19"/>
  <c r="AL31" i="19"/>
  <c r="AL68" i="19"/>
  <c r="AM67" i="19"/>
  <c r="AK229" i="19"/>
  <c r="AL239" i="19"/>
  <c r="AM238" i="19"/>
  <c r="AM72" i="19"/>
  <c r="AN71" i="19"/>
  <c r="AX97" i="19"/>
  <c r="AY96" i="19"/>
  <c r="AM128" i="19"/>
  <c r="AL129" i="19"/>
  <c r="AM100" i="19"/>
  <c r="AL101" i="19"/>
  <c r="AM250" i="19"/>
  <c r="AL251" i="19"/>
  <c r="AN204" i="19"/>
  <c r="AM205" i="19"/>
  <c r="AL185" i="19"/>
  <c r="AM184" i="19"/>
  <c r="AH212" i="4"/>
  <c r="BX494" i="4"/>
  <c r="AL60" i="19"/>
  <c r="AM59" i="19"/>
  <c r="AL344" i="19"/>
  <c r="AM343" i="19"/>
  <c r="AN196" i="19"/>
  <c r="AM197" i="19"/>
  <c r="AI592" i="4"/>
  <c r="BX592" i="4" s="1"/>
  <c r="AL56" i="19"/>
  <c r="AM55" i="19"/>
  <c r="AL44" i="19"/>
  <c r="AM43" i="19"/>
  <c r="AM108" i="19"/>
  <c r="AL109" i="19"/>
  <c r="AM112" i="19"/>
  <c r="AL113" i="19"/>
  <c r="AM136" i="19"/>
  <c r="AL137" i="19"/>
  <c r="AN254" i="19"/>
  <c r="AM255" i="19"/>
  <c r="AM144" i="19"/>
  <c r="AL145" i="19"/>
  <c r="AM299" i="19"/>
  <c r="AL300" i="19"/>
  <c r="AM124" i="19"/>
  <c r="AL125" i="19"/>
  <c r="AN208" i="19"/>
  <c r="AM209" i="19"/>
  <c r="AS220" i="19"/>
  <c r="AR220" i="19"/>
  <c r="AN212" i="19"/>
  <c r="AM213" i="19"/>
  <c r="AM104" i="19"/>
  <c r="AL105" i="19"/>
  <c r="AM303" i="19"/>
  <c r="AL304" i="19"/>
  <c r="AL247" i="19"/>
  <c r="AM246" i="19"/>
  <c r="AJ664" i="4"/>
  <c r="AJ238" i="4"/>
  <c r="AJ218" i="4"/>
  <c r="AJ219" i="4"/>
  <c r="AJ589" i="4"/>
  <c r="AJ217" i="4"/>
  <c r="AJ591" i="4"/>
  <c r="AJ590" i="4"/>
  <c r="AL189" i="19"/>
  <c r="AM188" i="19"/>
  <c r="AL228" i="19"/>
  <c r="AK473" i="4" s="1"/>
  <c r="AL64" i="19"/>
  <c r="AM63" i="19"/>
  <c r="BX591" i="4"/>
  <c r="B36" i="14"/>
  <c r="C35" i="14"/>
  <c r="M638" i="4"/>
  <c r="AJ625" i="4"/>
  <c r="AJ624" i="4"/>
  <c r="M636" i="4"/>
  <c r="AJ626" i="4"/>
  <c r="AM64" i="19" l="1"/>
  <c r="AN63" i="19"/>
  <c r="AJ592" i="4"/>
  <c r="AM304" i="19"/>
  <c r="AN303" i="19"/>
  <c r="AN213" i="19"/>
  <c r="AO212" i="19"/>
  <c r="AN209" i="19"/>
  <c r="AO208" i="19"/>
  <c r="AM125" i="19"/>
  <c r="AN124" i="19"/>
  <c r="AM145" i="19"/>
  <c r="AN144" i="19"/>
  <c r="AM137" i="19"/>
  <c r="AN136" i="19"/>
  <c r="AM109" i="19"/>
  <c r="AN108" i="19"/>
  <c r="AM60" i="19"/>
  <c r="AN59" i="19"/>
  <c r="AN184" i="19"/>
  <c r="AM185" i="19"/>
  <c r="AZ96" i="19"/>
  <c r="AY97" i="19"/>
  <c r="AO71" i="19"/>
  <c r="AN72" i="19"/>
  <c r="AN238" i="19"/>
  <c r="AM239" i="19"/>
  <c r="AM165" i="19"/>
  <c r="AN164" i="19"/>
  <c r="AM169" i="19"/>
  <c r="AN168" i="19"/>
  <c r="AN201" i="19"/>
  <c r="AO200" i="19"/>
  <c r="AN242" i="19"/>
  <c r="AM243" i="19"/>
  <c r="AL336" i="19"/>
  <c r="AM335" i="19"/>
  <c r="BB340" i="19"/>
  <c r="BC339" i="19"/>
  <c r="AQ319" i="19"/>
  <c r="AP320" i="19"/>
  <c r="AQ320" i="19" s="1"/>
  <c r="AN259" i="19"/>
  <c r="AO258" i="19"/>
  <c r="AM157" i="19"/>
  <c r="AN156" i="19"/>
  <c r="AN193" i="19"/>
  <c r="AO192" i="19"/>
  <c r="AM121" i="19"/>
  <c r="AN120" i="19"/>
  <c r="AM161" i="19"/>
  <c r="AN160" i="19"/>
  <c r="AN316" i="19"/>
  <c r="AO315" i="19"/>
  <c r="AL332" i="19"/>
  <c r="AM331" i="19"/>
  <c r="AL328" i="19"/>
  <c r="AM327" i="19"/>
  <c r="AK238" i="4"/>
  <c r="AK217" i="4"/>
  <c r="AK664" i="4"/>
  <c r="AK218" i="4"/>
  <c r="AK591" i="4"/>
  <c r="AK589" i="4"/>
  <c r="AK219" i="4"/>
  <c r="AK590" i="4"/>
  <c r="AM105" i="19"/>
  <c r="AN104" i="19"/>
  <c r="AS221" i="19"/>
  <c r="AT220" i="19"/>
  <c r="BF221" i="19"/>
  <c r="AM300" i="19"/>
  <c r="AN299" i="19"/>
  <c r="AN255" i="19"/>
  <c r="AO254" i="19"/>
  <c r="AM113" i="19"/>
  <c r="AN112" i="19"/>
  <c r="AN343" i="19"/>
  <c r="AM344" i="19"/>
  <c r="AJ494" i="4"/>
  <c r="AM133" i="19"/>
  <c r="AN132" i="19"/>
  <c r="AM173" i="19"/>
  <c r="AN172" i="19"/>
  <c r="AM149" i="19"/>
  <c r="AN148" i="19"/>
  <c r="AM141" i="19"/>
  <c r="AN140" i="19"/>
  <c r="AN312" i="19"/>
  <c r="AO311" i="19"/>
  <c r="AO79" i="19"/>
  <c r="AN80" i="19"/>
  <c r="AO176" i="19"/>
  <c r="AN177" i="19"/>
  <c r="AO75" i="19"/>
  <c r="AN76" i="19"/>
  <c r="AO92" i="19"/>
  <c r="AN93" i="19"/>
  <c r="AN188" i="19"/>
  <c r="AM189" i="19"/>
  <c r="AM228" i="19"/>
  <c r="AL473" i="4" s="1"/>
  <c r="AN246" i="19"/>
  <c r="AM247" i="19"/>
  <c r="AM44" i="19"/>
  <c r="AN43" i="19"/>
  <c r="AM56" i="19"/>
  <c r="AN55" i="19"/>
  <c r="AO196" i="19"/>
  <c r="AN197" i="19"/>
  <c r="AH214" i="4"/>
  <c r="AI213" i="4"/>
  <c r="BX212" i="4"/>
  <c r="AO204" i="19"/>
  <c r="AN205" i="19"/>
  <c r="AN250" i="19"/>
  <c r="AM251" i="19"/>
  <c r="AM101" i="19"/>
  <c r="AN100" i="19"/>
  <c r="AN128" i="19"/>
  <c r="AM129" i="19"/>
  <c r="AM68" i="19"/>
  <c r="AN67" i="19"/>
  <c r="AL32" i="19"/>
  <c r="AM31" i="19"/>
  <c r="AL229" i="19"/>
  <c r="AK494" i="4" s="1"/>
  <c r="AK212" i="4" s="1"/>
  <c r="AN377" i="19"/>
  <c r="AM378" i="19"/>
  <c r="AO88" i="19"/>
  <c r="AN89" i="19"/>
  <c r="AN224" i="19"/>
  <c r="AM225" i="19"/>
  <c r="AN152" i="19"/>
  <c r="AM153" i="19"/>
  <c r="AM323" i="19"/>
  <c r="AL324" i="19"/>
  <c r="AN35" i="19"/>
  <c r="AM36" i="19"/>
  <c r="AN116" i="19"/>
  <c r="AM117" i="19"/>
  <c r="AO216" i="19"/>
  <c r="AN217" i="19"/>
  <c r="AN234" i="19"/>
  <c r="AM235" i="19"/>
  <c r="C36" i="14"/>
  <c r="D36" i="14" s="1"/>
  <c r="F14" i="14" s="1"/>
  <c r="B37" i="14"/>
  <c r="K621" i="4"/>
  <c r="K207" i="4" s="1"/>
  <c r="C22" i="5"/>
  <c r="J639" i="4"/>
  <c r="J266" i="4" s="1"/>
  <c r="BP638" i="4"/>
  <c r="CY638" i="4" s="1"/>
  <c r="AC627" i="4"/>
  <c r="AC220" i="4" s="1"/>
  <c r="O627" i="4"/>
  <c r="BR624" i="4"/>
  <c r="DA624" i="4" s="1"/>
  <c r="AI627" i="4"/>
  <c r="AI220" i="4" s="1"/>
  <c r="BO626" i="4"/>
  <c r="CX626" i="4" s="1"/>
  <c r="I621" i="4"/>
  <c r="I207" i="4" s="1"/>
  <c r="BP618" i="4"/>
  <c r="CY618" i="4" s="1"/>
  <c r="C11" i="5"/>
  <c r="BP620" i="4"/>
  <c r="CY620" i="4" s="1"/>
  <c r="BO631" i="4"/>
  <c r="CX631" i="4" s="1"/>
  <c r="BO630" i="4"/>
  <c r="CX630" i="4" s="1"/>
  <c r="F633" i="4"/>
  <c r="F252" i="4" s="1"/>
  <c r="J627" i="4"/>
  <c r="J220" i="4" s="1"/>
  <c r="BV625" i="4"/>
  <c r="DF625" i="4" s="1"/>
  <c r="BQ626" i="4"/>
  <c r="CZ626" i="4" s="1"/>
  <c r="W627" i="4"/>
  <c r="W220" i="4" s="1"/>
  <c r="BW626" i="4"/>
  <c r="AF627" i="4"/>
  <c r="AF220" i="4" s="1"/>
  <c r="AG627" i="4"/>
  <c r="AG220" i="4" s="1"/>
  <c r="BX624" i="4"/>
  <c r="C9" i="5"/>
  <c r="Q627" i="4"/>
  <c r="Q220" i="4" s="1"/>
  <c r="I639" i="4"/>
  <c r="I266" i="4" s="1"/>
  <c r="BP636" i="4"/>
  <c r="CY636" i="4" s="1"/>
  <c r="I627" i="4"/>
  <c r="I220" i="4" s="1"/>
  <c r="BP624" i="4"/>
  <c r="CY624" i="4" s="1"/>
  <c r="BO625" i="4"/>
  <c r="CX625" i="4" s="1"/>
  <c r="H621" i="4"/>
  <c r="H207" i="4" s="1"/>
  <c r="S627" i="4"/>
  <c r="S220" i="4" s="1"/>
  <c r="F627" i="4"/>
  <c r="F220" i="4" s="1"/>
  <c r="BO624" i="4"/>
  <c r="CX624" i="4" s="1"/>
  <c r="BR625" i="4"/>
  <c r="DA625" i="4" s="1"/>
  <c r="AH627" i="4"/>
  <c r="AH220" i="4" s="1"/>
  <c r="BS625" i="4"/>
  <c r="DC625" i="4" s="1"/>
  <c r="G627" i="4"/>
  <c r="G220" i="4" s="1"/>
  <c r="BW625" i="4"/>
  <c r="L639" i="4"/>
  <c r="L266" i="4" s="1"/>
  <c r="L621" i="4"/>
  <c r="L207" i="4" s="1"/>
  <c r="L633" i="4"/>
  <c r="L252" i="4" s="1"/>
  <c r="K633" i="4"/>
  <c r="K252" i="4" s="1"/>
  <c r="K639" i="4"/>
  <c r="K266" i="4" s="1"/>
  <c r="BP619" i="4"/>
  <c r="CY619" i="4" s="1"/>
  <c r="C13" i="5"/>
  <c r="F621" i="4"/>
  <c r="F207" i="4" s="1"/>
  <c r="BO618" i="4"/>
  <c r="CX618" i="4" s="1"/>
  <c r="C20" i="5"/>
  <c r="J621" i="4"/>
  <c r="J207" i="4" s="1"/>
  <c r="BQ625" i="4"/>
  <c r="CZ625" i="4" s="1"/>
  <c r="BP631" i="4"/>
  <c r="CY631" i="4" s="1"/>
  <c r="BS624" i="4"/>
  <c r="DC624" i="4" s="1"/>
  <c r="R627" i="4"/>
  <c r="R220" i="4" s="1"/>
  <c r="BT625" i="4"/>
  <c r="DD625" i="4" s="1"/>
  <c r="BT626" i="4"/>
  <c r="DD626" i="4" s="1"/>
  <c r="K627" i="4"/>
  <c r="K220" i="4" s="1"/>
  <c r="BU625" i="4"/>
  <c r="DE625" i="4" s="1"/>
  <c r="G633" i="4"/>
  <c r="G252" i="4" s="1"/>
  <c r="BP637" i="4"/>
  <c r="CY637" i="4" s="1"/>
  <c r="C15" i="5"/>
  <c r="BO619" i="4"/>
  <c r="CX619" i="4" s="1"/>
  <c r="F332" i="4"/>
  <c r="G332" i="4" s="1"/>
  <c r="H332" i="4" s="1"/>
  <c r="I332" i="4" s="1"/>
  <c r="J332" i="4" s="1"/>
  <c r="K332" i="4" s="1"/>
  <c r="L332" i="4" s="1"/>
  <c r="M332" i="4" s="1"/>
  <c r="G639" i="4"/>
  <c r="G266" i="4" s="1"/>
  <c r="N627" i="4"/>
  <c r="N220" i="4" s="1"/>
  <c r="Z627" i="4"/>
  <c r="Z220" i="4" s="1"/>
  <c r="BS626" i="4"/>
  <c r="DC626" i="4" s="1"/>
  <c r="H639" i="4"/>
  <c r="H266" i="4" s="1"/>
  <c r="C24" i="5"/>
  <c r="C10" i="5"/>
  <c r="BO637" i="4"/>
  <c r="CX637" i="4" s="1"/>
  <c r="BP625" i="4"/>
  <c r="CY625" i="4" s="1"/>
  <c r="BO638" i="4"/>
  <c r="CX638" i="4" s="1"/>
  <c r="J633" i="4"/>
  <c r="J252" i="4" s="1"/>
  <c r="H627" i="4"/>
  <c r="H220" i="4" s="1"/>
  <c r="BX626" i="4"/>
  <c r="BO632" i="4"/>
  <c r="CX632" i="4" s="1"/>
  <c r="BR626" i="4"/>
  <c r="DA626" i="4" s="1"/>
  <c r="BV626" i="4"/>
  <c r="DF626" i="4" s="1"/>
  <c r="C14" i="5"/>
  <c r="G621" i="4"/>
  <c r="G207" i="4" s="1"/>
  <c r="H633" i="4"/>
  <c r="H252" i="4" s="1"/>
  <c r="P627" i="4"/>
  <c r="P220" i="4" s="1"/>
  <c r="BP630" i="4"/>
  <c r="CY630" i="4" s="1"/>
  <c r="I633" i="4"/>
  <c r="I252" i="4" s="1"/>
  <c r="Y627" i="4"/>
  <c r="Y220" i="4" s="1"/>
  <c r="AB627" i="4"/>
  <c r="AB220" i="4" s="1"/>
  <c r="L627" i="4"/>
  <c r="L220" i="4" s="1"/>
  <c r="BQ624" i="4"/>
  <c r="CZ624" i="4" s="1"/>
  <c r="BP626" i="4"/>
  <c r="CY626" i="4" s="1"/>
  <c r="BO636" i="4"/>
  <c r="CX636" i="4" s="1"/>
  <c r="F639" i="4"/>
  <c r="F266" i="4" s="1"/>
  <c r="X627" i="4"/>
  <c r="X220" i="4" s="1"/>
  <c r="BU624" i="4"/>
  <c r="DE624" i="4" s="1"/>
  <c r="BU626" i="4"/>
  <c r="DE626" i="4" s="1"/>
  <c r="AD627" i="4"/>
  <c r="AD220" i="4" s="1"/>
  <c r="BW624" i="4"/>
  <c r="AE627" i="4"/>
  <c r="AE220" i="4" s="1"/>
  <c r="V627" i="4"/>
  <c r="V220" i="4" s="1"/>
  <c r="BO620" i="4"/>
  <c r="CX620" i="4" s="1"/>
  <c r="BV624" i="4"/>
  <c r="DF624" i="4" s="1"/>
  <c r="AA627" i="4"/>
  <c r="AA220" i="4" s="1"/>
  <c r="C21" i="5"/>
  <c r="M627" i="4"/>
  <c r="M220" i="4" s="1"/>
  <c r="BP632" i="4"/>
  <c r="CY632" i="4" s="1"/>
  <c r="T627" i="4"/>
  <c r="T220" i="4" s="1"/>
  <c r="U627" i="4"/>
  <c r="U220" i="4" s="1"/>
  <c r="BT220" i="4" s="1"/>
  <c r="BT624" i="4"/>
  <c r="DD624" i="4" s="1"/>
  <c r="AJ627" i="4"/>
  <c r="AJ220" i="4" s="1"/>
  <c r="BX625" i="4"/>
  <c r="CY414" i="4"/>
  <c r="C76" i="21"/>
  <c r="CC30" i="4"/>
  <c r="BU30" i="4"/>
  <c r="CC18" i="4"/>
  <c r="CB145" i="4"/>
  <c r="N454" i="4"/>
  <c r="BQ454" i="4" s="1"/>
  <c r="CZ454" i="4" s="1"/>
  <c r="N445" i="4"/>
  <c r="BQ445" i="4" s="1"/>
  <c r="CZ445" i="4" s="1"/>
  <c r="O356" i="4"/>
  <c r="BQ356" i="4"/>
  <c r="CZ356" i="4" s="1"/>
  <c r="AW140" i="4"/>
  <c r="AM84" i="4"/>
  <c r="AL30" i="4"/>
  <c r="AL136" i="4"/>
  <c r="BY136" i="4" s="1"/>
  <c r="AL15" i="4"/>
  <c r="AL137" i="4" s="1"/>
  <c r="AL38" i="4"/>
  <c r="BY38" i="4" s="1"/>
  <c r="AL52" i="4"/>
  <c r="BY14" i="4"/>
  <c r="AK60" i="4"/>
  <c r="AK53" i="4"/>
  <c r="BX145" i="4"/>
  <c r="BX26" i="4"/>
  <c r="CC23" i="4"/>
  <c r="BW165" i="4"/>
  <c r="CA165" i="4"/>
  <c r="AJ140" i="4"/>
  <c r="BX61" i="4"/>
  <c r="AX60" i="4"/>
  <c r="CC60" i="4" s="1"/>
  <c r="AX53" i="4"/>
  <c r="AX140" i="4"/>
  <c r="AX22" i="4"/>
  <c r="AY23" i="4"/>
  <c r="AZ84" i="4"/>
  <c r="AY52" i="4"/>
  <c r="AY136" i="4"/>
  <c r="AY38" i="4"/>
  <c r="AY30" i="4"/>
  <c r="AY15" i="4"/>
  <c r="AY137" i="4" s="1"/>
  <c r="AK22" i="4"/>
  <c r="AK26" i="4" s="1"/>
  <c r="AK142" i="4" s="1"/>
  <c r="AK140" i="4"/>
  <c r="CK684" i="4"/>
  <c r="DG684" i="4" s="1"/>
  <c r="DF684" i="4"/>
  <c r="Z60" i="4"/>
  <c r="Z53" i="4"/>
  <c r="Z22" i="4"/>
  <c r="Z113" i="4"/>
  <c r="Z166" i="4" s="1"/>
  <c r="BH140" i="4"/>
  <c r="BT142" i="4"/>
  <c r="BU38" i="4"/>
  <c r="BU52" i="4"/>
  <c r="BI113" i="4"/>
  <c r="BI166" i="4" s="1"/>
  <c r="BK84" i="4"/>
  <c r="BJ30" i="4"/>
  <c r="BJ38" i="4"/>
  <c r="CG38" i="4" s="1"/>
  <c r="BJ52" i="4"/>
  <c r="BJ136" i="4"/>
  <c r="CG136" i="4" s="1"/>
  <c r="BJ15" i="4"/>
  <c r="BJ137" i="4" s="1"/>
  <c r="CG14" i="4"/>
  <c r="BI23" i="4"/>
  <c r="AG684" i="4"/>
  <c r="AH684" i="4" s="1"/>
  <c r="AI684" i="4" s="1"/>
  <c r="BW684" i="4"/>
  <c r="X65" i="4"/>
  <c r="BU15" i="4"/>
  <c r="BU137" i="4" s="1"/>
  <c r="Z23" i="4"/>
  <c r="BU18" i="4"/>
  <c r="AA38" i="4"/>
  <c r="AB84" i="4"/>
  <c r="AA30" i="4"/>
  <c r="AA52" i="4"/>
  <c r="AA136" i="4"/>
  <c r="AA15" i="4"/>
  <c r="AA137" i="4" s="1"/>
  <c r="CF140" i="4"/>
  <c r="CE165" i="4"/>
  <c r="BU17" i="4"/>
  <c r="BT145" i="4"/>
  <c r="Y65" i="4"/>
  <c r="BI60" i="4"/>
  <c r="BI53" i="4"/>
  <c r="BI22" i="4"/>
  <c r="M368" i="19"/>
  <c r="N367" i="19"/>
  <c r="M363" i="19"/>
  <c r="L364" i="19"/>
  <c r="M359" i="19"/>
  <c r="L360" i="19"/>
  <c r="M355" i="19"/>
  <c r="L356" i="19"/>
  <c r="M351" i="19"/>
  <c r="L352" i="19"/>
  <c r="M633" i="4"/>
  <c r="M252" i="4" s="1"/>
  <c r="CY242" i="4"/>
  <c r="C158" i="21"/>
  <c r="J409" i="4"/>
  <c r="J275" i="4"/>
  <c r="N595" i="4"/>
  <c r="BQ595" i="4" s="1"/>
  <c r="N597" i="4"/>
  <c r="N596" i="4"/>
  <c r="N254" i="4"/>
  <c r="N665" i="4"/>
  <c r="BQ477" i="4"/>
  <c r="CZ477" i="4" s="1"/>
  <c r="L348" i="19"/>
  <c r="L371" i="19" s="1"/>
  <c r="M347" i="19"/>
  <c r="L370" i="19"/>
  <c r="O477" i="4" s="1"/>
  <c r="M247" i="4"/>
  <c r="M248" i="4"/>
  <c r="M249" i="4"/>
  <c r="M598" i="4"/>
  <c r="CY249" i="4"/>
  <c r="C165" i="21"/>
  <c r="BP243" i="4"/>
  <c r="K244" i="4"/>
  <c r="K409" i="4" s="1"/>
  <c r="BP409" i="4" s="1"/>
  <c r="N242" i="4"/>
  <c r="BQ497" i="4"/>
  <c r="M290" i="19"/>
  <c r="L291" i="19"/>
  <c r="M287" i="19"/>
  <c r="N286" i="19"/>
  <c r="M283" i="19"/>
  <c r="N282" i="19"/>
  <c r="M278" i="19"/>
  <c r="L279" i="19"/>
  <c r="M274" i="19"/>
  <c r="L275" i="19"/>
  <c r="BQ419" i="4"/>
  <c r="CZ419" i="4" s="1"/>
  <c r="M270" i="19"/>
  <c r="L271" i="19"/>
  <c r="M266" i="19"/>
  <c r="L267" i="19"/>
  <c r="BP260" i="4"/>
  <c r="C176" i="21" s="1"/>
  <c r="M639" i="4"/>
  <c r="M266" i="4" s="1"/>
  <c r="CY259" i="4"/>
  <c r="C175" i="21"/>
  <c r="CY260" i="4"/>
  <c r="M604" i="4"/>
  <c r="N601" i="4"/>
  <c r="BQ601" i="4" s="1"/>
  <c r="N602" i="4"/>
  <c r="N603" i="4"/>
  <c r="N268" i="4"/>
  <c r="BQ481" i="4"/>
  <c r="CZ481" i="4" s="1"/>
  <c r="N666" i="4"/>
  <c r="L263" i="19"/>
  <c r="L294" i="19" s="1"/>
  <c r="O500" i="4" s="1"/>
  <c r="M262" i="19"/>
  <c r="L293" i="19"/>
  <c r="O481" i="4" s="1"/>
  <c r="L258" i="4"/>
  <c r="K15" i="19"/>
  <c r="N484" i="4" s="1"/>
  <c r="N655" i="4" s="1"/>
  <c r="BQ426" i="4"/>
  <c r="CZ426" i="4" s="1"/>
  <c r="M263" i="4"/>
  <c r="M264" i="4"/>
  <c r="M265" i="4"/>
  <c r="K294" i="19"/>
  <c r="M52" i="19"/>
  <c r="N51" i="19"/>
  <c r="BQ418" i="4"/>
  <c r="CZ418" i="4" s="1"/>
  <c r="M48" i="19"/>
  <c r="N47" i="19"/>
  <c r="M621" i="4"/>
  <c r="C194" i="21"/>
  <c r="M586" i="4"/>
  <c r="M204" i="4"/>
  <c r="M283" i="4"/>
  <c r="M205" i="4"/>
  <c r="M206" i="4"/>
  <c r="M667" i="4"/>
  <c r="L15" i="19"/>
  <c r="O484" i="4" s="1"/>
  <c r="O470" i="4"/>
  <c r="N39" i="19"/>
  <c r="M40" i="19"/>
  <c r="M82" i="19"/>
  <c r="N583" i="4"/>
  <c r="BQ583" i="4" s="1"/>
  <c r="BQ470" i="4"/>
  <c r="N584" i="4"/>
  <c r="N663" i="4"/>
  <c r="N209" i="4"/>
  <c r="N585" i="4"/>
  <c r="BQ585" i="4" s="1"/>
  <c r="C116" i="21"/>
  <c r="CY204" i="4"/>
  <c r="M409" i="4"/>
  <c r="M275" i="4"/>
  <c r="BQ416" i="4"/>
  <c r="BP201" i="4"/>
  <c r="C190" i="21"/>
  <c r="L273" i="4"/>
  <c r="L201" i="4"/>
  <c r="BQ199" i="4"/>
  <c r="N200" i="4"/>
  <c r="N201" i="4" s="1"/>
  <c r="L279" i="4"/>
  <c r="M414" i="4"/>
  <c r="C195" i="21"/>
  <c r="CY448" i="4"/>
  <c r="O491" i="4"/>
  <c r="L16" i="19"/>
  <c r="C196" i="21"/>
  <c r="L344" i="4"/>
  <c r="M326" i="4"/>
  <c r="BQ411" i="4"/>
  <c r="CY586" i="4"/>
  <c r="CY408" i="4"/>
  <c r="C70" i="21"/>
  <c r="C112" i="21"/>
  <c r="CY200" i="4"/>
  <c r="BQ491" i="4"/>
  <c r="L280" i="4"/>
  <c r="M415" i="4"/>
  <c r="M413" i="4"/>
  <c r="L278" i="4"/>
  <c r="AN27" i="19"/>
  <c r="AM28" i="19"/>
  <c r="Z23" i="19"/>
  <c r="Y24" i="19"/>
  <c r="N632" i="4"/>
  <c r="AK625" i="4"/>
  <c r="AK626" i="4"/>
  <c r="N637" i="4"/>
  <c r="AK624" i="4"/>
  <c r="AK627" i="4" l="1"/>
  <c r="AK220" i="4" s="1"/>
  <c r="AK214" i="4"/>
  <c r="AO128" i="19"/>
  <c r="AN129" i="19"/>
  <c r="AO250" i="19"/>
  <c r="AN251" i="19"/>
  <c r="AP204" i="19"/>
  <c r="AO205" i="19"/>
  <c r="BX213" i="4"/>
  <c r="AI214" i="4"/>
  <c r="BX214" i="4" s="1"/>
  <c r="AP196" i="19"/>
  <c r="AO197" i="19"/>
  <c r="AN56" i="19"/>
  <c r="AO55" i="19"/>
  <c r="AN44" i="19"/>
  <c r="AO43" i="19"/>
  <c r="AM229" i="19"/>
  <c r="AL494" i="4" s="1"/>
  <c r="AL212" i="4" s="1"/>
  <c r="AO93" i="19"/>
  <c r="AP92" i="19"/>
  <c r="AO76" i="19"/>
  <c r="AP75" i="19"/>
  <c r="AO177" i="19"/>
  <c r="AP176" i="19"/>
  <c r="AO80" i="19"/>
  <c r="AP79" i="19"/>
  <c r="AJ212" i="4"/>
  <c r="AO112" i="19"/>
  <c r="AN113" i="19"/>
  <c r="AP254" i="19"/>
  <c r="AO255" i="19"/>
  <c r="AO299" i="19"/>
  <c r="AN300" i="19"/>
  <c r="AS319" i="19"/>
  <c r="AR319" i="19"/>
  <c r="AN243" i="19"/>
  <c r="AO242" i="19"/>
  <c r="AN239" i="19"/>
  <c r="AO238" i="19"/>
  <c r="AO72" i="19"/>
  <c r="AP71" i="19"/>
  <c r="AZ97" i="19"/>
  <c r="BA96" i="19"/>
  <c r="AN185" i="19"/>
  <c r="AO184" i="19"/>
  <c r="AN64" i="19"/>
  <c r="AO63" i="19"/>
  <c r="M83" i="19"/>
  <c r="AN235" i="19"/>
  <c r="AO234" i="19"/>
  <c r="AP216" i="19"/>
  <c r="AO217" i="19"/>
  <c r="AO116" i="19"/>
  <c r="AN117" i="19"/>
  <c r="AO35" i="19"/>
  <c r="AN36" i="19"/>
  <c r="AN323" i="19"/>
  <c r="AM324" i="19"/>
  <c r="AO152" i="19"/>
  <c r="AN153" i="19"/>
  <c r="AO224" i="19"/>
  <c r="AN225" i="19"/>
  <c r="AP88" i="19"/>
  <c r="AO89" i="19"/>
  <c r="AO377" i="19"/>
  <c r="AN378" i="19"/>
  <c r="AM32" i="19"/>
  <c r="AN31" i="19"/>
  <c r="AN68" i="19"/>
  <c r="AO67" i="19"/>
  <c r="AO100" i="19"/>
  <c r="AN101" i="19"/>
  <c r="L125" i="21"/>
  <c r="AN247" i="19"/>
  <c r="AO246" i="19"/>
  <c r="AL664" i="4"/>
  <c r="BY473" i="4"/>
  <c r="AL218" i="4"/>
  <c r="BY218" i="4" s="1"/>
  <c r="AL589" i="4"/>
  <c r="AL217" i="4"/>
  <c r="BY217" i="4" s="1"/>
  <c r="AL591" i="4"/>
  <c r="AL590" i="4"/>
  <c r="AL238" i="4"/>
  <c r="BY238" i="4" s="1"/>
  <c r="M153" i="21" s="1"/>
  <c r="AL219" i="4"/>
  <c r="BY219" i="4" s="1"/>
  <c r="AN189" i="19"/>
  <c r="AO188" i="19"/>
  <c r="AN228" i="19"/>
  <c r="AM473" i="4" s="1"/>
  <c r="AP311" i="19"/>
  <c r="AO312" i="19"/>
  <c r="AO140" i="19"/>
  <c r="AN141" i="19"/>
  <c r="AO148" i="19"/>
  <c r="AN149" i="19"/>
  <c r="AO172" i="19"/>
  <c r="AN173" i="19"/>
  <c r="AO132" i="19"/>
  <c r="AN133" i="19"/>
  <c r="AN344" i="19"/>
  <c r="AO343" i="19"/>
  <c r="AU220" i="19"/>
  <c r="AT221" i="19"/>
  <c r="AO104" i="19"/>
  <c r="AN105" i="19"/>
  <c r="AK592" i="4"/>
  <c r="AN327" i="19"/>
  <c r="AM328" i="19"/>
  <c r="AN331" i="19"/>
  <c r="AM332" i="19"/>
  <c r="AP315" i="19"/>
  <c r="AO316" i="19"/>
  <c r="AO160" i="19"/>
  <c r="AN161" i="19"/>
  <c r="AO120" i="19"/>
  <c r="AN121" i="19"/>
  <c r="AP192" i="19"/>
  <c r="AO193" i="19"/>
  <c r="AO156" i="19"/>
  <c r="AN157" i="19"/>
  <c r="AP258" i="19"/>
  <c r="AO259" i="19"/>
  <c r="BD339" i="19"/>
  <c r="BC340" i="19"/>
  <c r="AN335" i="19"/>
  <c r="AM336" i="19"/>
  <c r="AP200" i="19"/>
  <c r="AO201" i="19"/>
  <c r="AO168" i="19"/>
  <c r="AN169" i="19"/>
  <c r="AO164" i="19"/>
  <c r="AN165" i="19"/>
  <c r="AN60" i="19"/>
  <c r="AO59" i="19"/>
  <c r="AO108" i="19"/>
  <c r="AN109" i="19"/>
  <c r="AO136" i="19"/>
  <c r="AN137" i="19"/>
  <c r="AO144" i="19"/>
  <c r="AN145" i="19"/>
  <c r="AO124" i="19"/>
  <c r="AN125" i="19"/>
  <c r="AP208" i="19"/>
  <c r="AO209" i="19"/>
  <c r="AP212" i="19"/>
  <c r="AO213" i="19"/>
  <c r="AO303" i="19"/>
  <c r="AN304" i="19"/>
  <c r="N471" i="4"/>
  <c r="D87" i="21"/>
  <c r="B38" i="14"/>
  <c r="C37" i="14"/>
  <c r="BU166" i="4"/>
  <c r="Y145" i="4"/>
  <c r="BJ31" i="4"/>
  <c r="BJ32" i="4"/>
  <c r="AY32" i="4"/>
  <c r="AY31" i="4"/>
  <c r="AL31" i="4"/>
  <c r="AL32" i="4"/>
  <c r="AA32" i="4"/>
  <c r="AA31" i="4"/>
  <c r="X145" i="4"/>
  <c r="BU113" i="4"/>
  <c r="AK113" i="4"/>
  <c r="AK166" i="4" s="1"/>
  <c r="AX113" i="4"/>
  <c r="AX166" i="4" s="1"/>
  <c r="BK87" i="4"/>
  <c r="BK85" i="4"/>
  <c r="AZ87" i="4"/>
  <c r="AZ85" i="4"/>
  <c r="AM85" i="4"/>
  <c r="AM87" i="4"/>
  <c r="AB87" i="4"/>
  <c r="AB85" i="4"/>
  <c r="BK69" i="4"/>
  <c r="BK79" i="4"/>
  <c r="BK74" i="4"/>
  <c r="AZ69" i="4"/>
  <c r="AZ79" i="4"/>
  <c r="AZ119" i="4" s="1"/>
  <c r="AZ171" i="4" s="1"/>
  <c r="AZ74" i="4"/>
  <c r="AM69" i="4"/>
  <c r="AM79" i="4"/>
  <c r="AM119" i="4" s="1"/>
  <c r="AM171" i="4" s="1"/>
  <c r="AM74" i="4"/>
  <c r="AB69" i="4"/>
  <c r="AB79" i="4"/>
  <c r="AB119" i="4" s="1"/>
  <c r="AB171" i="4" s="1"/>
  <c r="AB74" i="4"/>
  <c r="AX55" i="4"/>
  <c r="AX56" i="4"/>
  <c r="AK56" i="4"/>
  <c r="AK55" i="4"/>
  <c r="BI56" i="4"/>
  <c r="BI55" i="4"/>
  <c r="Z55" i="4"/>
  <c r="Z56" i="4"/>
  <c r="CN19" i="4"/>
  <c r="AZ24" i="4"/>
  <c r="AZ46" i="4"/>
  <c r="AM24" i="4"/>
  <c r="AM46" i="4"/>
  <c r="AB24" i="4"/>
  <c r="AB46" i="4"/>
  <c r="BV220" i="4"/>
  <c r="BI26" i="4"/>
  <c r="BI142" i="4" s="1"/>
  <c r="BQ484" i="4"/>
  <c r="N478" i="4"/>
  <c r="BU22" i="4"/>
  <c r="Z26" i="4"/>
  <c r="Z142" i="4" s="1"/>
  <c r="CC22" i="4"/>
  <c r="AX26" i="4"/>
  <c r="AX142" i="4" s="1"/>
  <c r="CC40" i="4"/>
  <c r="N485" i="4"/>
  <c r="N659" i="4"/>
  <c r="N474" i="4"/>
  <c r="N654" i="4"/>
  <c r="O416" i="4" s="1"/>
  <c r="N653" i="4"/>
  <c r="O418" i="4" s="1"/>
  <c r="N656" i="4"/>
  <c r="O411" i="4" s="1"/>
  <c r="N482" i="4"/>
  <c r="BO332" i="4"/>
  <c r="CX332" i="4" s="1"/>
  <c r="BY30" i="4"/>
  <c r="AL626" i="4"/>
  <c r="N638" i="4"/>
  <c r="N636" i="4"/>
  <c r="AL625" i="4"/>
  <c r="AL624" i="4"/>
  <c r="BY494" i="4" l="1"/>
  <c r="BY626" i="4"/>
  <c r="AL627" i="4"/>
  <c r="AL220" i="4" s="1"/>
  <c r="BY624" i="4"/>
  <c r="BY625" i="4"/>
  <c r="AO304" i="19"/>
  <c r="AP303" i="19"/>
  <c r="AP213" i="19"/>
  <c r="AQ213" i="19" s="1"/>
  <c r="AQ212" i="19"/>
  <c r="AP209" i="19"/>
  <c r="AQ209" i="19" s="1"/>
  <c r="AQ208" i="19"/>
  <c r="AO125" i="19"/>
  <c r="AP124" i="19"/>
  <c r="AO145" i="19"/>
  <c r="AP144" i="19"/>
  <c r="AO137" i="19"/>
  <c r="AP136" i="19"/>
  <c r="AO109" i="19"/>
  <c r="AP108" i="19"/>
  <c r="AO165" i="19"/>
  <c r="AP164" i="19"/>
  <c r="AO169" i="19"/>
  <c r="AP168" i="19"/>
  <c r="AP201" i="19"/>
  <c r="AQ201" i="19" s="1"/>
  <c r="AQ200" i="19"/>
  <c r="AN336" i="19"/>
  <c r="AO335" i="19"/>
  <c r="BD340" i="19"/>
  <c r="BE340" i="19" s="1"/>
  <c r="BE339" i="19"/>
  <c r="AP259" i="19"/>
  <c r="AQ259" i="19" s="1"/>
  <c r="AQ258" i="19"/>
  <c r="AO157" i="19"/>
  <c r="AP156" i="19"/>
  <c r="AP193" i="19"/>
  <c r="AQ193" i="19" s="1"/>
  <c r="AQ192" i="19"/>
  <c r="AO121" i="19"/>
  <c r="AP120" i="19"/>
  <c r="AO161" i="19"/>
  <c r="AP160" i="19"/>
  <c r="AP316" i="19"/>
  <c r="AQ316" i="19" s="1"/>
  <c r="AQ315" i="19"/>
  <c r="AN332" i="19"/>
  <c r="AO331" i="19"/>
  <c r="AN328" i="19"/>
  <c r="AO327" i="19"/>
  <c r="AP343" i="19"/>
  <c r="AO344" i="19"/>
  <c r="AM664" i="4"/>
  <c r="AM238" i="4"/>
  <c r="AM589" i="4"/>
  <c r="AM217" i="4"/>
  <c r="AM218" i="4"/>
  <c r="AM219" i="4"/>
  <c r="AM591" i="4"/>
  <c r="AM590" i="4"/>
  <c r="BY591" i="4"/>
  <c r="AL592" i="4"/>
  <c r="BY592" i="4" s="1"/>
  <c r="BY589" i="4"/>
  <c r="AP246" i="19"/>
  <c r="AO247" i="19"/>
  <c r="AO68" i="19"/>
  <c r="AP67" i="19"/>
  <c r="AN32" i="19"/>
  <c r="AO31" i="19"/>
  <c r="AP234" i="19"/>
  <c r="AO235" i="19"/>
  <c r="AS320" i="19"/>
  <c r="AT319" i="19"/>
  <c r="BF320" i="19"/>
  <c r="AQ79" i="19"/>
  <c r="AP80" i="19"/>
  <c r="AQ80" i="19" s="1"/>
  <c r="AQ176" i="19"/>
  <c r="AP177" i="19"/>
  <c r="AQ177" i="19" s="1"/>
  <c r="AQ75" i="19"/>
  <c r="AP76" i="19"/>
  <c r="AQ76" i="19" s="1"/>
  <c r="AQ92" i="19"/>
  <c r="AP93" i="19"/>
  <c r="AQ93" i="19" s="1"/>
  <c r="AQ196" i="19"/>
  <c r="AP197" i="19"/>
  <c r="AQ197" i="19" s="1"/>
  <c r="L126" i="21"/>
  <c r="AQ204" i="19"/>
  <c r="AP205" i="19"/>
  <c r="AQ205" i="19" s="1"/>
  <c r="AP250" i="19"/>
  <c r="AO251" i="19"/>
  <c r="AP128" i="19"/>
  <c r="AO129" i="19"/>
  <c r="BK119" i="4"/>
  <c r="AO60" i="19"/>
  <c r="AP59" i="19"/>
  <c r="AN229" i="19"/>
  <c r="AM494" i="4" s="1"/>
  <c r="AO105" i="19"/>
  <c r="AP104" i="19"/>
  <c r="AU221" i="19"/>
  <c r="AV220" i="19"/>
  <c r="AO133" i="19"/>
  <c r="AP132" i="19"/>
  <c r="AO173" i="19"/>
  <c r="AP172" i="19"/>
  <c r="AO149" i="19"/>
  <c r="AP148" i="19"/>
  <c r="AO141" i="19"/>
  <c r="AP140" i="19"/>
  <c r="AP312" i="19"/>
  <c r="AQ312" i="19" s="1"/>
  <c r="AQ311" i="19"/>
  <c r="AP188" i="19"/>
  <c r="AO189" i="19"/>
  <c r="AO228" i="19"/>
  <c r="AN473" i="4" s="1"/>
  <c r="M132" i="21"/>
  <c r="BY590" i="4"/>
  <c r="M130" i="21"/>
  <c r="M131" i="21"/>
  <c r="BY664" i="4"/>
  <c r="AO101" i="19"/>
  <c r="AP100" i="19"/>
  <c r="AP377" i="19"/>
  <c r="AO378" i="19"/>
  <c r="AQ88" i="19"/>
  <c r="AP89" i="19"/>
  <c r="AQ89" i="19" s="1"/>
  <c r="AP224" i="19"/>
  <c r="AO225" i="19"/>
  <c r="AP152" i="19"/>
  <c r="AO153" i="19"/>
  <c r="AO323" i="19"/>
  <c r="AN324" i="19"/>
  <c r="AP35" i="19"/>
  <c r="AO36" i="19"/>
  <c r="AP116" i="19"/>
  <c r="AO117" i="19"/>
  <c r="AQ216" i="19"/>
  <c r="AP217" i="19"/>
  <c r="AQ217" i="19" s="1"/>
  <c r="AO64" i="19"/>
  <c r="AP63" i="19"/>
  <c r="AP184" i="19"/>
  <c r="AO185" i="19"/>
  <c r="BB96" i="19"/>
  <c r="BA97" i="19"/>
  <c r="AQ71" i="19"/>
  <c r="AP72" i="19"/>
  <c r="AQ72" i="19" s="1"/>
  <c r="AP238" i="19"/>
  <c r="AO239" i="19"/>
  <c r="AP242" i="19"/>
  <c r="AO243" i="19"/>
  <c r="AO300" i="19"/>
  <c r="AP299" i="19"/>
  <c r="AP255" i="19"/>
  <c r="AQ255" i="19" s="1"/>
  <c r="AQ254" i="19"/>
  <c r="AO113" i="19"/>
  <c r="AP112" i="19"/>
  <c r="AJ214" i="4"/>
  <c r="BY212" i="4"/>
  <c r="AL213" i="4"/>
  <c r="BY213" i="4" s="1"/>
  <c r="M126" i="21" s="1"/>
  <c r="AO44" i="19"/>
  <c r="AP43" i="19"/>
  <c r="AO56" i="19"/>
  <c r="AP55" i="19"/>
  <c r="L127" i="21"/>
  <c r="C38" i="14"/>
  <c r="B39" i="14"/>
  <c r="BK171" i="4"/>
  <c r="CC166" i="4"/>
  <c r="CC113" i="4"/>
  <c r="BK24" i="4"/>
  <c r="AB88" i="4"/>
  <c r="AB150" i="4" s="1"/>
  <c r="AM86" i="4"/>
  <c r="AM149" i="4" s="1"/>
  <c r="AZ88" i="4"/>
  <c r="AZ150" i="4" s="1"/>
  <c r="BK86" i="4"/>
  <c r="AB86" i="4"/>
  <c r="AB149" i="4" s="1"/>
  <c r="AM88" i="4"/>
  <c r="AM150" i="4" s="1"/>
  <c r="AZ86" i="4"/>
  <c r="AZ149" i="4" s="1"/>
  <c r="BK88" i="4"/>
  <c r="AB75" i="4"/>
  <c r="AB70" i="4"/>
  <c r="AM80" i="4"/>
  <c r="AM148" i="4" s="1"/>
  <c r="AZ75" i="4"/>
  <c r="AZ70" i="4"/>
  <c r="BK80" i="4"/>
  <c r="AB80" i="4"/>
  <c r="AB148" i="4" s="1"/>
  <c r="AM75" i="4"/>
  <c r="AM70" i="4"/>
  <c r="AZ80" i="4"/>
  <c r="AZ148" i="4" s="1"/>
  <c r="BK75" i="4"/>
  <c r="BK70" i="4"/>
  <c r="Z58" i="4"/>
  <c r="BU55" i="4"/>
  <c r="BI59" i="4"/>
  <c r="AK59" i="4"/>
  <c r="AX58" i="4"/>
  <c r="CC55" i="4"/>
  <c r="Z59" i="4"/>
  <c r="BU59" i="4" s="1"/>
  <c r="BU56" i="4"/>
  <c r="BI58" i="4"/>
  <c r="AK58" i="4"/>
  <c r="AX59" i="4"/>
  <c r="CC59" i="4" s="1"/>
  <c r="CC56" i="4"/>
  <c r="AB48" i="4"/>
  <c r="AB144" i="4" s="1"/>
  <c r="AM48" i="4"/>
  <c r="AM144" i="4" s="1"/>
  <c r="AZ48" i="4"/>
  <c r="AZ144" i="4" s="1"/>
  <c r="CN44" i="4"/>
  <c r="BK46" i="4"/>
  <c r="AY35" i="4"/>
  <c r="BJ35" i="4"/>
  <c r="CG32" i="4"/>
  <c r="AL34" i="4"/>
  <c r="BY34" i="4" s="1"/>
  <c r="BY31" i="4"/>
  <c r="AA34" i="4"/>
  <c r="AY34" i="4"/>
  <c r="BJ34" i="4"/>
  <c r="CG31" i="4"/>
  <c r="AL35" i="4"/>
  <c r="BY32" i="4"/>
  <c r="AA35" i="4"/>
  <c r="AA36" i="4" s="1"/>
  <c r="AA40" i="4" s="1"/>
  <c r="AA143" i="4" s="1"/>
  <c r="N630" i="4"/>
  <c r="N620" i="4"/>
  <c r="N619" i="4"/>
  <c r="N618" i="4"/>
  <c r="AM624" i="4"/>
  <c r="AM626" i="4"/>
  <c r="N631" i="4"/>
  <c r="AM625" i="4"/>
  <c r="AM627" i="4" l="1"/>
  <c r="AM220" i="4" s="1"/>
  <c r="BK146" i="4"/>
  <c r="BK147" i="4"/>
  <c r="M125" i="21"/>
  <c r="AP243" i="19"/>
  <c r="AQ243" i="19" s="1"/>
  <c r="AQ242" i="19"/>
  <c r="AP239" i="19"/>
  <c r="AQ239" i="19" s="1"/>
  <c r="AQ238" i="19"/>
  <c r="AS71" i="19"/>
  <c r="AR71" i="19"/>
  <c r="BB97" i="19"/>
  <c r="BC96" i="19"/>
  <c r="AP185" i="19"/>
  <c r="AQ185" i="19" s="1"/>
  <c r="AQ184" i="19"/>
  <c r="AS216" i="19"/>
  <c r="AR216" i="19"/>
  <c r="AQ116" i="19"/>
  <c r="AP117" i="19"/>
  <c r="AQ117" i="19" s="1"/>
  <c r="AQ35" i="19"/>
  <c r="AP36" i="19"/>
  <c r="AQ36" i="19" s="1"/>
  <c r="AP323" i="19"/>
  <c r="AO324" i="19"/>
  <c r="AQ152" i="19"/>
  <c r="AP153" i="19"/>
  <c r="AQ153" i="19" s="1"/>
  <c r="AQ224" i="19"/>
  <c r="AP225" i="19"/>
  <c r="AQ225" i="19" s="1"/>
  <c r="AS88" i="19"/>
  <c r="AR88" i="19"/>
  <c r="AP378" i="19"/>
  <c r="AQ378" i="19" s="1"/>
  <c r="AQ377" i="19"/>
  <c r="AN664" i="4"/>
  <c r="AN219" i="4"/>
  <c r="AN238" i="4"/>
  <c r="AN218" i="4"/>
  <c r="AN589" i="4"/>
  <c r="AN217" i="4"/>
  <c r="AN591" i="4"/>
  <c r="AN590" i="4"/>
  <c r="AP189" i="19"/>
  <c r="AQ189" i="19" s="1"/>
  <c r="AQ188" i="19"/>
  <c r="AP228" i="19"/>
  <c r="AP60" i="19"/>
  <c r="AQ60" i="19" s="1"/>
  <c r="AQ59" i="19"/>
  <c r="AQ128" i="19"/>
  <c r="AP129" i="19"/>
  <c r="AQ129" i="19" s="1"/>
  <c r="AQ250" i="19"/>
  <c r="AP251" i="19"/>
  <c r="AQ251" i="19" s="1"/>
  <c r="AS204" i="19"/>
  <c r="AR204" i="19"/>
  <c r="AS196" i="19"/>
  <c r="AR196" i="19"/>
  <c r="AS92" i="19"/>
  <c r="AR92" i="19"/>
  <c r="AS75" i="19"/>
  <c r="AR75" i="19"/>
  <c r="AS176" i="19"/>
  <c r="AR176" i="19"/>
  <c r="AS79" i="19"/>
  <c r="AR79" i="19"/>
  <c r="AP235" i="19"/>
  <c r="AQ235" i="19" s="1"/>
  <c r="AQ234" i="19"/>
  <c r="AP247" i="19"/>
  <c r="AQ247" i="19" s="1"/>
  <c r="AQ246" i="19"/>
  <c r="AP327" i="19"/>
  <c r="AO328" i="19"/>
  <c r="AP331" i="19"/>
  <c r="AO332" i="19"/>
  <c r="AS315" i="19"/>
  <c r="AR315" i="19"/>
  <c r="AQ160" i="19"/>
  <c r="AP161" i="19"/>
  <c r="AQ161" i="19" s="1"/>
  <c r="AQ120" i="19"/>
  <c r="AP121" i="19"/>
  <c r="AQ121" i="19" s="1"/>
  <c r="AS192" i="19"/>
  <c r="AR192" i="19"/>
  <c r="AQ156" i="19"/>
  <c r="AP157" i="19"/>
  <c r="AQ157" i="19" s="1"/>
  <c r="AS258" i="19"/>
  <c r="AR258" i="19"/>
  <c r="BG339" i="19"/>
  <c r="BF339" i="19"/>
  <c r="AP335" i="19"/>
  <c r="AO336" i="19"/>
  <c r="AS200" i="19"/>
  <c r="AR200" i="19"/>
  <c r="AQ168" i="19"/>
  <c r="AP169" i="19"/>
  <c r="AQ169" i="19" s="1"/>
  <c r="AQ164" i="19"/>
  <c r="AP165" i="19"/>
  <c r="AQ165" i="19" s="1"/>
  <c r="AQ108" i="19"/>
  <c r="AP109" i="19"/>
  <c r="AQ109" i="19" s="1"/>
  <c r="AQ136" i="19"/>
  <c r="AP137" i="19"/>
  <c r="AQ137" i="19" s="1"/>
  <c r="AQ144" i="19"/>
  <c r="AP145" i="19"/>
  <c r="AQ145" i="19" s="1"/>
  <c r="AQ124" i="19"/>
  <c r="AP125" i="19"/>
  <c r="AQ125" i="19" s="1"/>
  <c r="AS208" i="19"/>
  <c r="AR208" i="19"/>
  <c r="AS212" i="19"/>
  <c r="AR212" i="19"/>
  <c r="AQ303" i="19"/>
  <c r="AP304" i="19"/>
  <c r="AQ304" i="19" s="1"/>
  <c r="BK150" i="4"/>
  <c r="AP56" i="19"/>
  <c r="AQ56" i="19" s="1"/>
  <c r="AQ55" i="19"/>
  <c r="AP44" i="19"/>
  <c r="AQ44" i="19" s="1"/>
  <c r="AQ43" i="19"/>
  <c r="AQ112" i="19"/>
  <c r="AP113" i="19"/>
  <c r="AQ113" i="19" s="1"/>
  <c r="AS254" i="19"/>
  <c r="AR254" i="19"/>
  <c r="AQ299" i="19"/>
  <c r="AP300" i="19"/>
  <c r="AQ300" i="19" s="1"/>
  <c r="AP64" i="19"/>
  <c r="AQ64" i="19" s="1"/>
  <c r="AQ63" i="19"/>
  <c r="AQ100" i="19"/>
  <c r="AP101" i="19"/>
  <c r="AQ101" i="19" s="1"/>
  <c r="AO229" i="19"/>
  <c r="AN494" i="4" s="1"/>
  <c r="AN212" i="4" s="1"/>
  <c r="AS311" i="19"/>
  <c r="AR311" i="19"/>
  <c r="AQ140" i="19"/>
  <c r="AP141" i="19"/>
  <c r="AQ141" i="19" s="1"/>
  <c r="AQ148" i="19"/>
  <c r="AP149" i="19"/>
  <c r="AQ149" i="19" s="1"/>
  <c r="AQ172" i="19"/>
  <c r="AP173" i="19"/>
  <c r="AQ173" i="19" s="1"/>
  <c r="AQ132" i="19"/>
  <c r="AP133" i="19"/>
  <c r="AW220" i="19"/>
  <c r="AV221" i="19"/>
  <c r="AQ104" i="19"/>
  <c r="AP105" i="19"/>
  <c r="AQ105" i="19" s="1"/>
  <c r="AM212" i="4"/>
  <c r="AL214" i="4"/>
  <c r="BY214" i="4" s="1"/>
  <c r="AU319" i="19"/>
  <c r="AT320" i="19"/>
  <c r="AO32" i="19"/>
  <c r="AP31" i="19"/>
  <c r="AP68" i="19"/>
  <c r="AQ68" i="19" s="1"/>
  <c r="AQ67" i="19"/>
  <c r="AM592" i="4"/>
  <c r="AP344" i="19"/>
  <c r="AQ344" i="19" s="1"/>
  <c r="AQ343" i="19"/>
  <c r="B40" i="14"/>
  <c r="C39" i="14"/>
  <c r="D39" i="14" s="1"/>
  <c r="F15" i="14" s="1"/>
  <c r="AM117" i="4"/>
  <c r="AM169" i="4" s="1"/>
  <c r="AM146" i="4"/>
  <c r="BK148" i="4"/>
  <c r="AZ118" i="4"/>
  <c r="AZ170" i="4" s="1"/>
  <c r="AZ147" i="4"/>
  <c r="AB117" i="4"/>
  <c r="AB169" i="4" s="1"/>
  <c r="AB146" i="4"/>
  <c r="BK149" i="4"/>
  <c r="AM118" i="4"/>
  <c r="AM170" i="4" s="1"/>
  <c r="AM147" i="4"/>
  <c r="AB118" i="4"/>
  <c r="AB170" i="4" s="1"/>
  <c r="AB147" i="4"/>
  <c r="AZ117" i="4"/>
  <c r="AZ169" i="4" s="1"/>
  <c r="AZ146" i="4"/>
  <c r="BK117" i="4"/>
  <c r="BK118" i="4"/>
  <c r="AX61" i="4"/>
  <c r="AX65" i="4" s="1"/>
  <c r="CC58" i="4"/>
  <c r="AK61" i="4"/>
  <c r="AK65" i="4" s="1"/>
  <c r="BI61" i="4"/>
  <c r="Z61" i="4"/>
  <c r="BK48" i="4"/>
  <c r="BY35" i="4"/>
  <c r="AL36" i="4"/>
  <c r="BJ36" i="4"/>
  <c r="BJ40" i="4" s="1"/>
  <c r="BJ143" i="4" s="1"/>
  <c r="AY36" i="4"/>
  <c r="AY40" i="4" s="1"/>
  <c r="AY143" i="4" s="1"/>
  <c r="CG35" i="4"/>
  <c r="BO627" i="4"/>
  <c r="CX627" i="4" s="1"/>
  <c r="BP332" i="4"/>
  <c r="CY332" i="4" s="1"/>
  <c r="BV627" i="4"/>
  <c r="DF627" i="4" s="1"/>
  <c r="BO266" i="4"/>
  <c r="CX266" i="4" s="1"/>
  <c r="BX220" i="4"/>
  <c r="L133" i="21" s="1"/>
  <c r="D81" i="21"/>
  <c r="BP220" i="4"/>
  <c r="C133" i="21" s="1"/>
  <c r="BU627" i="4"/>
  <c r="DE627" i="4" s="1"/>
  <c r="BR627" i="4"/>
  <c r="DA627" i="4" s="1"/>
  <c r="BP207" i="4"/>
  <c r="C119" i="21" s="1"/>
  <c r="BP633" i="4"/>
  <c r="CY633" i="4" s="1"/>
  <c r="CJ624" i="4"/>
  <c r="DB624" i="4" s="1"/>
  <c r="CJ625" i="4"/>
  <c r="DB625" i="4" s="1"/>
  <c r="J282" i="4"/>
  <c r="BS220" i="4"/>
  <c r="DC220" i="4" s="1"/>
  <c r="BO633" i="4"/>
  <c r="CX633" i="4" s="1"/>
  <c r="O220" i="4"/>
  <c r="CK625" i="4"/>
  <c r="DG625" i="4" s="1"/>
  <c r="BT627" i="4"/>
  <c r="DD627" i="4" s="1"/>
  <c r="BO639" i="4"/>
  <c r="CX639" i="4" s="1"/>
  <c r="BP639" i="4"/>
  <c r="CY639" i="4" s="1"/>
  <c r="BO207" i="4"/>
  <c r="B119" i="21" s="1"/>
  <c r="BW220" i="4"/>
  <c r="K133" i="21" s="1"/>
  <c r="BY220" i="4"/>
  <c r="M133" i="21" s="1"/>
  <c r="BQ220" i="4"/>
  <c r="D133" i="21" s="1"/>
  <c r="CJ626" i="4"/>
  <c r="DB626" i="4" s="1"/>
  <c r="BO621" i="4"/>
  <c r="CX621" i="4" s="1"/>
  <c r="BY627" i="4"/>
  <c r="BU220" i="4"/>
  <c r="H133" i="21" s="1"/>
  <c r="BW627" i="4"/>
  <c r="BS627" i="4"/>
  <c r="K282" i="4"/>
  <c r="BO252" i="4"/>
  <c r="BQ627" i="4"/>
  <c r="CZ627" i="4" s="1"/>
  <c r="CK626" i="4"/>
  <c r="DG626" i="4" s="1"/>
  <c r="BP621" i="4"/>
  <c r="CY621" i="4" s="1"/>
  <c r="F282" i="4"/>
  <c r="BP266" i="4"/>
  <c r="C182" i="21" s="1"/>
  <c r="CK624" i="4"/>
  <c r="DG624" i="4" s="1"/>
  <c r="BO220" i="4"/>
  <c r="BP627" i="4"/>
  <c r="CY627" i="4" s="1"/>
  <c r="BX627" i="4"/>
  <c r="G282" i="4"/>
  <c r="H282" i="4"/>
  <c r="K275" i="4"/>
  <c r="BP275" i="4" s="1"/>
  <c r="C191" i="21" s="1"/>
  <c r="D80" i="21"/>
  <c r="CC143" i="4"/>
  <c r="N326" i="4"/>
  <c r="BQ326" i="4" s="1"/>
  <c r="CZ326" i="4" s="1"/>
  <c r="P356" i="4"/>
  <c r="O445" i="4"/>
  <c r="O454" i="4"/>
  <c r="DF220" i="4"/>
  <c r="I133" i="21"/>
  <c r="BP252" i="4"/>
  <c r="I282" i="4"/>
  <c r="G133" i="21"/>
  <c r="DD220" i="4"/>
  <c r="AJ65" i="4"/>
  <c r="AY53" i="4"/>
  <c r="AY60" i="4"/>
  <c r="BA84" i="4"/>
  <c r="AZ30" i="4"/>
  <c r="AZ136" i="4"/>
  <c r="AZ52" i="4"/>
  <c r="AZ38" i="4"/>
  <c r="AZ15" i="4"/>
  <c r="AZ137" i="4" s="1"/>
  <c r="BX112" i="4"/>
  <c r="BY15" i="4"/>
  <c r="BY137" i="4" s="1"/>
  <c r="AM52" i="4"/>
  <c r="AN84" i="4"/>
  <c r="AM136" i="4"/>
  <c r="AM38" i="4"/>
  <c r="AM30" i="4"/>
  <c r="AM15" i="4"/>
  <c r="AM137" i="4" s="1"/>
  <c r="CC53" i="4"/>
  <c r="CC139" i="4"/>
  <c r="CC140" i="4" s="1"/>
  <c r="AY22" i="4"/>
  <c r="AY140" i="4"/>
  <c r="CB112" i="4"/>
  <c r="AW65" i="4"/>
  <c r="BX142" i="4"/>
  <c r="AL53" i="4"/>
  <c r="AL60" i="4"/>
  <c r="BY52" i="4"/>
  <c r="AL23" i="4"/>
  <c r="BY18" i="4"/>
  <c r="AL22" i="4"/>
  <c r="AL140" i="4"/>
  <c r="BY17" i="4"/>
  <c r="BR112" i="4"/>
  <c r="CJ112" i="4" s="1"/>
  <c r="AA53" i="4"/>
  <c r="AA60" i="4"/>
  <c r="AB23" i="4"/>
  <c r="AC84" i="4"/>
  <c r="AB30" i="4"/>
  <c r="AB38" i="4"/>
  <c r="AB52" i="4"/>
  <c r="AB136" i="4"/>
  <c r="AB15" i="4"/>
  <c r="AB137" i="4" s="1"/>
  <c r="AA23" i="4"/>
  <c r="BX684" i="4"/>
  <c r="AJ684" i="4"/>
  <c r="AK684" i="4" s="1"/>
  <c r="AL684" i="4" s="1"/>
  <c r="BJ60" i="4"/>
  <c r="BJ53" i="4"/>
  <c r="CG52" i="4"/>
  <c r="CG34" i="4"/>
  <c r="CG30" i="4"/>
  <c r="BJ23" i="4"/>
  <c r="CG18" i="4"/>
  <c r="BG65" i="4"/>
  <c r="CF61" i="4"/>
  <c r="Z140" i="4"/>
  <c r="BU139" i="4"/>
  <c r="BU60" i="4"/>
  <c r="BI140" i="4"/>
  <c r="BH65" i="4"/>
  <c r="AA113" i="4"/>
  <c r="AA166" i="4" s="1"/>
  <c r="AA22" i="4"/>
  <c r="BU23" i="4"/>
  <c r="CG15" i="4"/>
  <c r="CG137" i="4" s="1"/>
  <c r="BJ22" i="4"/>
  <c r="BJ140" i="4"/>
  <c r="CG17" i="4"/>
  <c r="BK30" i="4"/>
  <c r="BK38" i="4"/>
  <c r="BK52" i="4"/>
  <c r="BL84" i="4"/>
  <c r="BK136" i="4"/>
  <c r="BK15" i="4"/>
  <c r="BT112" i="4"/>
  <c r="BU143" i="4"/>
  <c r="BU40" i="4"/>
  <c r="BU58" i="4"/>
  <c r="BU53" i="4"/>
  <c r="O367" i="19"/>
  <c r="Q367" i="19" s="1"/>
  <c r="N368" i="19"/>
  <c r="O368" i="19" s="1"/>
  <c r="P367" i="19"/>
  <c r="M364" i="19"/>
  <c r="N363" i="19"/>
  <c r="BQ654" i="4"/>
  <c r="CZ654" i="4" s="1"/>
  <c r="M360" i="19"/>
  <c r="N359" i="19"/>
  <c r="M356" i="19"/>
  <c r="N355" i="19"/>
  <c r="M352" i="19"/>
  <c r="N351" i="19"/>
  <c r="BQ632" i="4"/>
  <c r="BQ631" i="4"/>
  <c r="N633" i="4"/>
  <c r="BQ630" i="4"/>
  <c r="CZ595" i="4"/>
  <c r="CZ497" i="4"/>
  <c r="BP244" i="4"/>
  <c r="CY243" i="4"/>
  <c r="C159" i="21"/>
  <c r="N347" i="19"/>
  <c r="M348" i="19"/>
  <c r="M370" i="19"/>
  <c r="P477" i="4" s="1"/>
  <c r="N247" i="4"/>
  <c r="BQ247" i="4" s="1"/>
  <c r="N249" i="4"/>
  <c r="BQ249" i="4" s="1"/>
  <c r="N248" i="4"/>
  <c r="BQ248" i="4" s="1"/>
  <c r="BQ254" i="4"/>
  <c r="BQ597" i="4"/>
  <c r="N243" i="4"/>
  <c r="N244" i="4" s="1"/>
  <c r="BQ242" i="4"/>
  <c r="O595" i="4"/>
  <c r="O597" i="4"/>
  <c r="O254" i="4"/>
  <c r="O665" i="4"/>
  <c r="O596" i="4"/>
  <c r="O497" i="4"/>
  <c r="BQ665" i="4"/>
  <c r="CZ665" i="4" s="1"/>
  <c r="BQ596" i="4"/>
  <c r="N598" i="4"/>
  <c r="BQ598" i="4" s="1"/>
  <c r="M291" i="19"/>
  <c r="N290" i="19"/>
  <c r="O286" i="19"/>
  <c r="Q286" i="19" s="1"/>
  <c r="N287" i="19"/>
  <c r="O287" i="19" s="1"/>
  <c r="P286" i="19"/>
  <c r="O282" i="19"/>
  <c r="Q282" i="19" s="1"/>
  <c r="N283" i="19"/>
  <c r="O283" i="19" s="1"/>
  <c r="P282" i="19"/>
  <c r="M279" i="19"/>
  <c r="N278" i="19"/>
  <c r="BQ653" i="4"/>
  <c r="CZ653" i="4" s="1"/>
  <c r="M275" i="19"/>
  <c r="N274" i="19"/>
  <c r="M271" i="19"/>
  <c r="N270" i="19"/>
  <c r="M267" i="19"/>
  <c r="N266" i="19"/>
  <c r="BQ638" i="4"/>
  <c r="N639" i="4"/>
  <c r="BQ636" i="4"/>
  <c r="BQ637" i="4"/>
  <c r="O601" i="4"/>
  <c r="O602" i="4"/>
  <c r="O603" i="4"/>
  <c r="O268" i="4"/>
  <c r="O666" i="4"/>
  <c r="O258" i="4"/>
  <c r="BQ603" i="4"/>
  <c r="N604" i="4"/>
  <c r="BQ604" i="4" s="1"/>
  <c r="N500" i="4"/>
  <c r="K16" i="19"/>
  <c r="N502" i="4" s="1"/>
  <c r="CZ601" i="4"/>
  <c r="L260" i="4"/>
  <c r="L409" i="4" s="1"/>
  <c r="N262" i="19"/>
  <c r="M263" i="19"/>
  <c r="M293" i="19"/>
  <c r="P481" i="4" s="1"/>
  <c r="BQ666" i="4"/>
  <c r="CZ666" i="4" s="1"/>
  <c r="N263" i="4"/>
  <c r="BQ263" i="4" s="1"/>
  <c r="N264" i="4"/>
  <c r="BQ264" i="4" s="1"/>
  <c r="N265" i="4"/>
  <c r="BQ265" i="4" s="1"/>
  <c r="BQ268" i="4"/>
  <c r="BQ602" i="4"/>
  <c r="O51" i="19"/>
  <c r="Q51" i="19" s="1"/>
  <c r="N52" i="19"/>
  <c r="O52" i="19" s="1"/>
  <c r="P51" i="19"/>
  <c r="N48" i="19"/>
  <c r="O48" i="19" s="1"/>
  <c r="O47" i="19"/>
  <c r="P47" i="19"/>
  <c r="BQ619" i="4"/>
  <c r="BQ620" i="4"/>
  <c r="N621" i="4"/>
  <c r="BQ618" i="4"/>
  <c r="O426" i="4"/>
  <c r="BQ659" i="4"/>
  <c r="O199" i="4"/>
  <c r="L282" i="4"/>
  <c r="BQ201" i="4"/>
  <c r="CY409" i="4"/>
  <c r="C71" i="21"/>
  <c r="D78" i="21"/>
  <c r="CZ416" i="4"/>
  <c r="N206" i="4"/>
  <c r="N283" i="4"/>
  <c r="BQ283" i="4" s="1"/>
  <c r="D199" i="21" s="1"/>
  <c r="N204" i="4"/>
  <c r="BQ209" i="4"/>
  <c r="N205" i="4"/>
  <c r="BQ584" i="4"/>
  <c r="BQ471" i="4"/>
  <c r="CZ471" i="4" s="1"/>
  <c r="CZ470" i="4"/>
  <c r="P470" i="4"/>
  <c r="O654" i="4"/>
  <c r="O659" i="4"/>
  <c r="O478" i="4"/>
  <c r="O653" i="4"/>
  <c r="O655" i="4"/>
  <c r="O656" i="4"/>
  <c r="O474" i="4"/>
  <c r="O482" i="4"/>
  <c r="O485" i="4"/>
  <c r="M279" i="4"/>
  <c r="N414" i="4"/>
  <c r="BQ414" i="4" s="1"/>
  <c r="N413" i="4"/>
  <c r="BQ413" i="4" s="1"/>
  <c r="M278" i="4"/>
  <c r="D73" i="21"/>
  <c r="CZ411" i="4"/>
  <c r="M448" i="4"/>
  <c r="L448" i="4"/>
  <c r="M407" i="4"/>
  <c r="BQ482" i="4"/>
  <c r="CZ482" i="4" s="1"/>
  <c r="BQ474" i="4"/>
  <c r="CZ474" i="4" s="1"/>
  <c r="BQ478" i="4"/>
  <c r="CZ478" i="4" s="1"/>
  <c r="CZ484" i="4"/>
  <c r="BQ485" i="4"/>
  <c r="D111" i="21"/>
  <c r="CZ199" i="4"/>
  <c r="CY201" i="4"/>
  <c r="C113" i="21"/>
  <c r="CZ583" i="4"/>
  <c r="O39" i="19"/>
  <c r="Q39" i="19" s="1"/>
  <c r="N40" i="19"/>
  <c r="P39" i="19"/>
  <c r="N82" i="19"/>
  <c r="CZ585" i="4"/>
  <c r="CZ491" i="4"/>
  <c r="L407" i="4"/>
  <c r="O419" i="4"/>
  <c r="BQ655" i="4"/>
  <c r="O502" i="4"/>
  <c r="N332" i="4"/>
  <c r="BQ332" i="4" s="1"/>
  <c r="CZ332" i="4" s="1"/>
  <c r="BQ200" i="4"/>
  <c r="BQ656" i="4"/>
  <c r="BQ663" i="4"/>
  <c r="CZ663" i="4" s="1"/>
  <c r="N667" i="4"/>
  <c r="N586" i="4"/>
  <c r="P491" i="4"/>
  <c r="P199" i="4" s="1"/>
  <c r="O584" i="4"/>
  <c r="O209" i="4"/>
  <c r="O471" i="4"/>
  <c r="O663" i="4"/>
  <c r="O585" i="4"/>
  <c r="O583" i="4"/>
  <c r="N415" i="4"/>
  <c r="BQ415" i="4" s="1"/>
  <c r="M280" i="4"/>
  <c r="M207" i="4"/>
  <c r="AO27" i="19"/>
  <c r="AN28" i="19"/>
  <c r="AA23" i="19"/>
  <c r="Z24" i="19"/>
  <c r="O631" i="4"/>
  <c r="AN625" i="4"/>
  <c r="O632" i="4"/>
  <c r="AN624" i="4"/>
  <c r="AN626" i="4"/>
  <c r="AN627" i="4" l="1"/>
  <c r="M371" i="19"/>
  <c r="P497" i="4" s="1"/>
  <c r="P242" i="4" s="1"/>
  <c r="AU320" i="19"/>
  <c r="AV319" i="19"/>
  <c r="AM214" i="4"/>
  <c r="AS104" i="19"/>
  <c r="AR104" i="19"/>
  <c r="AW221" i="19"/>
  <c r="AX220" i="19"/>
  <c r="AS132" i="19"/>
  <c r="AR132" i="19"/>
  <c r="AS172" i="19"/>
  <c r="AR172" i="19"/>
  <c r="AS148" i="19"/>
  <c r="AR148" i="19"/>
  <c r="AS140" i="19"/>
  <c r="AR140" i="19"/>
  <c r="AS312" i="19"/>
  <c r="AT311" i="19"/>
  <c r="BF312" i="19"/>
  <c r="AS63" i="19"/>
  <c r="AR63" i="19"/>
  <c r="AS43" i="19"/>
  <c r="AR43" i="19"/>
  <c r="AS55" i="19"/>
  <c r="AR55" i="19"/>
  <c r="AS188" i="19"/>
  <c r="AR188" i="19"/>
  <c r="AS377" i="19"/>
  <c r="AR377" i="19"/>
  <c r="AS184" i="19"/>
  <c r="AR184" i="19"/>
  <c r="BD96" i="19"/>
  <c r="BC97" i="19"/>
  <c r="AS238" i="19"/>
  <c r="AR238" i="19"/>
  <c r="AS242" i="19"/>
  <c r="AR242" i="19"/>
  <c r="BK137" i="4"/>
  <c r="AS343" i="19"/>
  <c r="AR343" i="19"/>
  <c r="AS67" i="19"/>
  <c r="AR67" i="19"/>
  <c r="AP32" i="19"/>
  <c r="AQ32" i="19" s="1"/>
  <c r="AQ31" i="19"/>
  <c r="M127" i="21"/>
  <c r="AP229" i="19"/>
  <c r="AQ133" i="19"/>
  <c r="AN214" i="4"/>
  <c r="AS100" i="19"/>
  <c r="AR100" i="19"/>
  <c r="AR299" i="19"/>
  <c r="AS255" i="19"/>
  <c r="AT254" i="19"/>
  <c r="BF255" i="19"/>
  <c r="AS112" i="19"/>
  <c r="AR112" i="19"/>
  <c r="AS303" i="19"/>
  <c r="AR303" i="19"/>
  <c r="AS213" i="19"/>
  <c r="AT212" i="19"/>
  <c r="BF213" i="19"/>
  <c r="AS209" i="19"/>
  <c r="AT208" i="19"/>
  <c r="BF209" i="19"/>
  <c r="AS124" i="19"/>
  <c r="AR124" i="19"/>
  <c r="AS144" i="19"/>
  <c r="AR144" i="19"/>
  <c r="AS136" i="19"/>
  <c r="AR136" i="19"/>
  <c r="AS108" i="19"/>
  <c r="AR108" i="19"/>
  <c r="AS164" i="19"/>
  <c r="AR164" i="19"/>
  <c r="AS168" i="19"/>
  <c r="AR168" i="19"/>
  <c r="AS201" i="19"/>
  <c r="AT200" i="19"/>
  <c r="BF201" i="19"/>
  <c r="AP336" i="19"/>
  <c r="AQ336" i="19" s="1"/>
  <c r="AQ335" i="19"/>
  <c r="BH339" i="19"/>
  <c r="BG340" i="19"/>
  <c r="AS259" i="19"/>
  <c r="AT258" i="19"/>
  <c r="BF259" i="19"/>
  <c r="AS156" i="19"/>
  <c r="AR156" i="19"/>
  <c r="AS193" i="19"/>
  <c r="AT192" i="19"/>
  <c r="BF193" i="19"/>
  <c r="AR120" i="19"/>
  <c r="AS160" i="19"/>
  <c r="AR160" i="19"/>
  <c r="AS316" i="19"/>
  <c r="AT315" i="19"/>
  <c r="BF316" i="19"/>
  <c r="AP332" i="19"/>
  <c r="AQ332" i="19" s="1"/>
  <c r="AQ331" i="19"/>
  <c r="AP328" i="19"/>
  <c r="AQ328" i="19" s="1"/>
  <c r="AQ327" i="19"/>
  <c r="AS246" i="19"/>
  <c r="AR246" i="19"/>
  <c r="AS234" i="19"/>
  <c r="AR234" i="19"/>
  <c r="AT79" i="19"/>
  <c r="BF80" i="19"/>
  <c r="AS80" i="19"/>
  <c r="AT176" i="19"/>
  <c r="AS177" i="19"/>
  <c r="BF177" i="19"/>
  <c r="AT75" i="19"/>
  <c r="BF76" i="19"/>
  <c r="AS76" i="19"/>
  <c r="AT92" i="19"/>
  <c r="AS93" i="19"/>
  <c r="BF93" i="19"/>
  <c r="AS197" i="19"/>
  <c r="AT196" i="19"/>
  <c r="BF197" i="19"/>
  <c r="AS205" i="19"/>
  <c r="AT204" i="19"/>
  <c r="BF205" i="19"/>
  <c r="AS250" i="19"/>
  <c r="AR250" i="19"/>
  <c r="AS128" i="19"/>
  <c r="AR128" i="19"/>
  <c r="AS59" i="19"/>
  <c r="AR59" i="19"/>
  <c r="AO473" i="4"/>
  <c r="AQ228" i="19"/>
  <c r="AN592" i="4"/>
  <c r="AT88" i="19"/>
  <c r="AS89" i="19"/>
  <c r="BF89" i="19"/>
  <c r="AS224" i="19"/>
  <c r="AR224" i="19"/>
  <c r="AS152" i="19"/>
  <c r="AR152" i="19"/>
  <c r="AQ323" i="19"/>
  <c r="AP324" i="19"/>
  <c r="AQ324" i="19" s="1"/>
  <c r="AR35" i="19"/>
  <c r="AS116" i="19"/>
  <c r="AR116" i="19"/>
  <c r="AS217" i="19"/>
  <c r="AT216" i="19"/>
  <c r="BF217" i="19"/>
  <c r="AT71" i="19"/>
  <c r="BF72" i="19"/>
  <c r="AS72" i="19"/>
  <c r="BK144" i="4"/>
  <c r="CX207" i="4"/>
  <c r="B41" i="14"/>
  <c r="C40" i="14"/>
  <c r="BK170" i="4"/>
  <c r="BK169" i="4"/>
  <c r="BK32" i="4"/>
  <c r="BK31" i="4"/>
  <c r="AB31" i="4"/>
  <c r="AB32" i="4"/>
  <c r="AW145" i="4"/>
  <c r="AM32" i="4"/>
  <c r="AM31" i="4"/>
  <c r="AZ31" i="4"/>
  <c r="AZ32" i="4"/>
  <c r="BH145" i="4"/>
  <c r="BG145" i="4"/>
  <c r="AJ145" i="4"/>
  <c r="AK145" i="4"/>
  <c r="AX145" i="4"/>
  <c r="BY36" i="4"/>
  <c r="AL40" i="4"/>
  <c r="CC61" i="4"/>
  <c r="AY113" i="4"/>
  <c r="AY166" i="4" s="1"/>
  <c r="CY220" i="4"/>
  <c r="AN87" i="4"/>
  <c r="AN85" i="4"/>
  <c r="BL87" i="4"/>
  <c r="BL85" i="4"/>
  <c r="AC87" i="4"/>
  <c r="AC85" i="4"/>
  <c r="BV84" i="4"/>
  <c r="CK84" i="4" s="1"/>
  <c r="BA87" i="4"/>
  <c r="BA85" i="4"/>
  <c r="CD84" i="4"/>
  <c r="CM84" i="4" s="1"/>
  <c r="BL69" i="4"/>
  <c r="BL79" i="4"/>
  <c r="BL74" i="4"/>
  <c r="AC69" i="4"/>
  <c r="AC79" i="4"/>
  <c r="AC119" i="4" s="1"/>
  <c r="AC74" i="4"/>
  <c r="BA79" i="4"/>
  <c r="BA119" i="4" s="1"/>
  <c r="BA74" i="4"/>
  <c r="AN69" i="4"/>
  <c r="AN74" i="4"/>
  <c r="AN79" i="4"/>
  <c r="AN119" i="4" s="1"/>
  <c r="AN171" i="4" s="1"/>
  <c r="BA46" i="4"/>
  <c r="BA69" i="4"/>
  <c r="CZ220" i="4"/>
  <c r="BJ26" i="4"/>
  <c r="BJ142" i="4" s="1"/>
  <c r="AA56" i="4"/>
  <c r="AA55" i="4"/>
  <c r="AL56" i="4"/>
  <c r="AL55" i="4"/>
  <c r="BJ55" i="4"/>
  <c r="BJ56" i="4"/>
  <c r="AY56" i="4"/>
  <c r="AY55" i="4"/>
  <c r="AC24" i="4"/>
  <c r="BV24" i="4" s="1"/>
  <c r="CK24" i="4" s="1"/>
  <c r="BL24" i="4"/>
  <c r="BL46" i="4"/>
  <c r="AN46" i="4"/>
  <c r="CG36" i="4"/>
  <c r="AA26" i="4"/>
  <c r="AA142" i="4" s="1"/>
  <c r="BY22" i="4"/>
  <c r="AL26" i="4"/>
  <c r="AL142" i="4" s="1"/>
  <c r="AN24" i="4"/>
  <c r="AY26" i="4"/>
  <c r="AY142" i="4" s="1"/>
  <c r="CD14" i="4"/>
  <c r="L275" i="4"/>
  <c r="O620" i="4"/>
  <c r="O630" i="4"/>
  <c r="O636" i="4"/>
  <c r="BL75" i="4" l="1"/>
  <c r="BL118" i="4" s="1"/>
  <c r="BL70" i="4"/>
  <c r="BL88" i="4"/>
  <c r="AT72" i="19"/>
  <c r="AU71" i="19"/>
  <c r="AT116" i="19"/>
  <c r="AS117" i="19"/>
  <c r="BF117" i="19"/>
  <c r="AS36" i="19"/>
  <c r="AT35" i="19"/>
  <c r="BF36" i="19"/>
  <c r="AR323" i="19"/>
  <c r="AT152" i="19"/>
  <c r="AS153" i="19"/>
  <c r="BF153" i="19"/>
  <c r="AS225" i="19"/>
  <c r="AT224" i="19"/>
  <c r="BF225" i="19"/>
  <c r="AO664" i="4"/>
  <c r="AO218" i="4"/>
  <c r="BZ218" i="4" s="1"/>
  <c r="AO219" i="4"/>
  <c r="BZ219" i="4" s="1"/>
  <c r="AO217" i="4"/>
  <c r="BZ217" i="4" s="1"/>
  <c r="AO591" i="4"/>
  <c r="AO590" i="4"/>
  <c r="AO238" i="4"/>
  <c r="BZ238" i="4" s="1"/>
  <c r="BZ473" i="4"/>
  <c r="CL473" i="4"/>
  <c r="DH473" i="4" s="1"/>
  <c r="AO589" i="4"/>
  <c r="AS60" i="19"/>
  <c r="AT59" i="19"/>
  <c r="BF60" i="19"/>
  <c r="AT128" i="19"/>
  <c r="AS129" i="19"/>
  <c r="BF129" i="19"/>
  <c r="AS251" i="19"/>
  <c r="AT250" i="19"/>
  <c r="BF251" i="19"/>
  <c r="AU204" i="19"/>
  <c r="AT205" i="19"/>
  <c r="AT76" i="19"/>
  <c r="AU75" i="19"/>
  <c r="AT80" i="19"/>
  <c r="AU79" i="19"/>
  <c r="AS235" i="19"/>
  <c r="AT234" i="19"/>
  <c r="BF235" i="19"/>
  <c r="AS247" i="19"/>
  <c r="AT246" i="19"/>
  <c r="BF247" i="19"/>
  <c r="AU315" i="19"/>
  <c r="AT316" i="19"/>
  <c r="AT156" i="19"/>
  <c r="AS157" i="19"/>
  <c r="BF157" i="19"/>
  <c r="AU258" i="19"/>
  <c r="AT259" i="19"/>
  <c r="AS335" i="19"/>
  <c r="AR335" i="19"/>
  <c r="AT168" i="19"/>
  <c r="AS169" i="19"/>
  <c r="BF169" i="19"/>
  <c r="AT164" i="19"/>
  <c r="AS165" i="19"/>
  <c r="BF165" i="19"/>
  <c r="AT108" i="19"/>
  <c r="AS109" i="19"/>
  <c r="BF109" i="19"/>
  <c r="AT136" i="19"/>
  <c r="BF137" i="19"/>
  <c r="AS137" i="19"/>
  <c r="AT144" i="19"/>
  <c r="AS145" i="19"/>
  <c r="BF145" i="19"/>
  <c r="AT124" i="19"/>
  <c r="AS125" i="19"/>
  <c r="BF125" i="19"/>
  <c r="AU208" i="19"/>
  <c r="AT209" i="19"/>
  <c r="AT303" i="19"/>
  <c r="AS304" i="19"/>
  <c r="BF304" i="19"/>
  <c r="AT112" i="19"/>
  <c r="AS113" i="19"/>
  <c r="BF113" i="19"/>
  <c r="AU254" i="19"/>
  <c r="AT255" i="19"/>
  <c r="AS31" i="19"/>
  <c r="AR31" i="19"/>
  <c r="AS344" i="19"/>
  <c r="AT343" i="19"/>
  <c r="BF344" i="19"/>
  <c r="AS243" i="19"/>
  <c r="AT242" i="19"/>
  <c r="BF243" i="19"/>
  <c r="AS239" i="19"/>
  <c r="AT238" i="19"/>
  <c r="BF239" i="19"/>
  <c r="BD97" i="19"/>
  <c r="BE96" i="19"/>
  <c r="AS185" i="19"/>
  <c r="AT184" i="19"/>
  <c r="BF185" i="19"/>
  <c r="BF378" i="19"/>
  <c r="AS378" i="19"/>
  <c r="AT377" i="19"/>
  <c r="AS189" i="19"/>
  <c r="AT188" i="19"/>
  <c r="AS228" i="19"/>
  <c r="AP473" i="4" s="1"/>
  <c r="BF189" i="19"/>
  <c r="AS56" i="19"/>
  <c r="AT55" i="19"/>
  <c r="BF56" i="19"/>
  <c r="AS44" i="19"/>
  <c r="AT43" i="19"/>
  <c r="BF44" i="19"/>
  <c r="AS64" i="19"/>
  <c r="AT63" i="19"/>
  <c r="BF64" i="19"/>
  <c r="AU311" i="19"/>
  <c r="AT312" i="19"/>
  <c r="AY220" i="19"/>
  <c r="AX221" i="19"/>
  <c r="AW319" i="19"/>
  <c r="AV320" i="19"/>
  <c r="BL86" i="4"/>
  <c r="AU216" i="19"/>
  <c r="AT217" i="19"/>
  <c r="AT89" i="19"/>
  <c r="AU88" i="19"/>
  <c r="AU196" i="19"/>
  <c r="AT197" i="19"/>
  <c r="AT93" i="19"/>
  <c r="AU92" i="19"/>
  <c r="AT177" i="19"/>
  <c r="AU176" i="19"/>
  <c r="AR327" i="19"/>
  <c r="AR331" i="19"/>
  <c r="AT160" i="19"/>
  <c r="AS161" i="19"/>
  <c r="BF161" i="19"/>
  <c r="AT120" i="19"/>
  <c r="AS121" i="19"/>
  <c r="BF121" i="19"/>
  <c r="AU192" i="19"/>
  <c r="AT193" i="19"/>
  <c r="BI339" i="19"/>
  <c r="BH340" i="19"/>
  <c r="AU200" i="19"/>
  <c r="AT201" i="19"/>
  <c r="AU212" i="19"/>
  <c r="AT213" i="19"/>
  <c r="AT299" i="19"/>
  <c r="AS300" i="19"/>
  <c r="BF300" i="19"/>
  <c r="AT100" i="19"/>
  <c r="AS101" i="19"/>
  <c r="BF101" i="19"/>
  <c r="AO494" i="4"/>
  <c r="AQ229" i="19"/>
  <c r="AS68" i="19"/>
  <c r="AT67" i="19"/>
  <c r="BF68" i="19"/>
  <c r="AT140" i="19"/>
  <c r="AS141" i="19"/>
  <c r="BF141" i="19"/>
  <c r="AT148" i="19"/>
  <c r="AS149" i="19"/>
  <c r="BF149" i="19"/>
  <c r="AT172" i="19"/>
  <c r="AS173" i="19"/>
  <c r="BF173" i="19"/>
  <c r="AT132" i="19"/>
  <c r="AS133" i="19"/>
  <c r="BF133" i="19"/>
  <c r="AT104" i="19"/>
  <c r="AS105" i="19"/>
  <c r="BF105" i="19"/>
  <c r="AN220" i="4"/>
  <c r="BL48" i="4"/>
  <c r="CD44" i="4"/>
  <c r="CM44" i="4" s="1"/>
  <c r="B42" i="14"/>
  <c r="C41" i="14"/>
  <c r="CD119" i="4"/>
  <c r="CM119" i="4" s="1"/>
  <c r="BA171" i="4"/>
  <c r="CD171" i="4" s="1"/>
  <c r="CM171" i="4" s="1"/>
  <c r="K35" i="1" s="1"/>
  <c r="BV119" i="4"/>
  <c r="CK119" i="4" s="1"/>
  <c r="AC171" i="4"/>
  <c r="BV171" i="4" s="1"/>
  <c r="CK171" i="4" s="1"/>
  <c r="E35" i="1" s="1"/>
  <c r="AL143" i="4"/>
  <c r="AL113" i="4"/>
  <c r="BL117" i="4"/>
  <c r="BL146" i="4"/>
  <c r="BL80" i="4"/>
  <c r="BL119" i="4"/>
  <c r="BA86" i="4"/>
  <c r="CD85" i="4"/>
  <c r="CM85" i="4" s="1"/>
  <c r="AC88" i="4"/>
  <c r="AC150" i="4" s="1"/>
  <c r="BV150" i="4" s="1"/>
  <c r="CK150" i="4" s="1"/>
  <c r="E21" i="1" s="1"/>
  <c r="BV87" i="4"/>
  <c r="CK87" i="4" s="1"/>
  <c r="AN86" i="4"/>
  <c r="AN149" i="4" s="1"/>
  <c r="BA88" i="4"/>
  <c r="BA150" i="4" s="1"/>
  <c r="CD150" i="4" s="1"/>
  <c r="CM150" i="4" s="1"/>
  <c r="K21" i="1" s="1"/>
  <c r="CD87" i="4"/>
  <c r="CM87" i="4" s="1"/>
  <c r="AC86" i="4"/>
  <c r="BV85" i="4"/>
  <c r="CK85" i="4" s="1"/>
  <c r="AN88" i="4"/>
  <c r="AN150" i="4" s="1"/>
  <c r="BA70" i="4"/>
  <c r="BA146" i="4" s="1"/>
  <c r="CD146" i="4" s="1"/>
  <c r="CM146" i="4" s="1"/>
  <c r="K17" i="1" s="1"/>
  <c r="CD69" i="4"/>
  <c r="CM69" i="4" s="1"/>
  <c r="AN75" i="4"/>
  <c r="BA75" i="4"/>
  <c r="BA147" i="4" s="1"/>
  <c r="CD147" i="4" s="1"/>
  <c r="CM147" i="4" s="1"/>
  <c r="K18" i="1" s="1"/>
  <c r="CD74" i="4"/>
  <c r="CM74" i="4" s="1"/>
  <c r="AC75" i="4"/>
  <c r="AC147" i="4" s="1"/>
  <c r="BV147" i="4" s="1"/>
  <c r="CK147" i="4" s="1"/>
  <c r="E18" i="1" s="1"/>
  <c r="BV74" i="4"/>
  <c r="CK74" i="4" s="1"/>
  <c r="AC70" i="4"/>
  <c r="AC146" i="4" s="1"/>
  <c r="BV146" i="4" s="1"/>
  <c r="CK146" i="4" s="1"/>
  <c r="E17" i="1" s="1"/>
  <c r="BV69" i="4"/>
  <c r="CK69" i="4" s="1"/>
  <c r="AN80" i="4"/>
  <c r="AN148" i="4" s="1"/>
  <c r="AN70" i="4"/>
  <c r="BA80" i="4"/>
  <c r="CD79" i="4"/>
  <c r="CM79" i="4" s="1"/>
  <c r="AC80" i="4"/>
  <c r="BV79" i="4"/>
  <c r="CK79" i="4" s="1"/>
  <c r="AY59" i="4"/>
  <c r="BJ58" i="4"/>
  <c r="CG55" i="4"/>
  <c r="AL59" i="4"/>
  <c r="BY59" i="4" s="1"/>
  <c r="BY56" i="4"/>
  <c r="AA59" i="4"/>
  <c r="BV19" i="4"/>
  <c r="CK19" i="4" s="1"/>
  <c r="AY58" i="4"/>
  <c r="BJ59" i="4"/>
  <c r="CG56" i="4"/>
  <c r="AL58" i="4"/>
  <c r="BY55" i="4"/>
  <c r="AA58" i="4"/>
  <c r="BA48" i="4"/>
  <c r="BA144" i="4" s="1"/>
  <c r="CD46" i="4"/>
  <c r="CM46" i="4" s="1"/>
  <c r="AN48" i="4"/>
  <c r="AN144" i="4" s="1"/>
  <c r="BV44" i="4"/>
  <c r="CK44" i="4" s="1"/>
  <c r="AC46" i="4"/>
  <c r="AZ35" i="4"/>
  <c r="AM34" i="4"/>
  <c r="AB35" i="4"/>
  <c r="BK34" i="4"/>
  <c r="AZ34" i="4"/>
  <c r="AM35" i="4"/>
  <c r="AB34" i="4"/>
  <c r="BK35" i="4"/>
  <c r="BA24" i="4"/>
  <c r="CD24" i="4" s="1"/>
  <c r="CM24" i="4" s="1"/>
  <c r="CD19" i="4"/>
  <c r="CM19" i="4" s="1"/>
  <c r="AO626" i="4"/>
  <c r="AO624" i="4"/>
  <c r="O637" i="4"/>
  <c r="AO625" i="4"/>
  <c r="O618" i="4"/>
  <c r="BL147" i="4" l="1"/>
  <c r="AO627" i="4"/>
  <c r="BZ624" i="4"/>
  <c r="BZ625" i="4"/>
  <c r="BZ626" i="4"/>
  <c r="BL171" i="4"/>
  <c r="AT105" i="19"/>
  <c r="AU104" i="19"/>
  <c r="AT173" i="19"/>
  <c r="AU172" i="19"/>
  <c r="AT141" i="19"/>
  <c r="AU140" i="19"/>
  <c r="AO212" i="4"/>
  <c r="BZ494" i="4"/>
  <c r="CL494" i="4" s="1"/>
  <c r="AT300" i="19"/>
  <c r="AU299" i="19"/>
  <c r="AU201" i="19"/>
  <c r="AV200" i="19"/>
  <c r="BJ339" i="19"/>
  <c r="BI340" i="19"/>
  <c r="AT121" i="19"/>
  <c r="AU120" i="19"/>
  <c r="AS332" i="19"/>
  <c r="AT331" i="19"/>
  <c r="BF332" i="19"/>
  <c r="AS328" i="19"/>
  <c r="AT327" i="19"/>
  <c r="BF328" i="19"/>
  <c r="AU197" i="19"/>
  <c r="AV196" i="19"/>
  <c r="AU217" i="19"/>
  <c r="AV216" i="19"/>
  <c r="AW320" i="19"/>
  <c r="AX319" i="19"/>
  <c r="AY221" i="19"/>
  <c r="AZ220" i="19"/>
  <c r="AU312" i="19"/>
  <c r="AV311" i="19"/>
  <c r="AT64" i="19"/>
  <c r="AU63" i="19"/>
  <c r="AT56" i="19"/>
  <c r="AU55" i="19"/>
  <c r="AU188" i="19"/>
  <c r="AT189" i="19"/>
  <c r="AT228" i="19"/>
  <c r="AQ473" i="4" s="1"/>
  <c r="AU377" i="19"/>
  <c r="AT378" i="19"/>
  <c r="AU184" i="19"/>
  <c r="AT185" i="19"/>
  <c r="BG96" i="19"/>
  <c r="BF96" i="19"/>
  <c r="AU242" i="19"/>
  <c r="AT243" i="19"/>
  <c r="AU343" i="19"/>
  <c r="AT344" i="19"/>
  <c r="AT113" i="19"/>
  <c r="AU112" i="19"/>
  <c r="AU209" i="19"/>
  <c r="AV208" i="19"/>
  <c r="AS229" i="19"/>
  <c r="AT145" i="19"/>
  <c r="AU144" i="19"/>
  <c r="AT109" i="19"/>
  <c r="AU108" i="19"/>
  <c r="AT169" i="19"/>
  <c r="AU168" i="19"/>
  <c r="AU259" i="19"/>
  <c r="AV258" i="19"/>
  <c r="AU316" i="19"/>
  <c r="AV315" i="19"/>
  <c r="AU246" i="19"/>
  <c r="AT247" i="19"/>
  <c r="AU205" i="19"/>
  <c r="AV204" i="19"/>
  <c r="AU250" i="19"/>
  <c r="AT251" i="19"/>
  <c r="AT129" i="19"/>
  <c r="AU128" i="19"/>
  <c r="AT60" i="19"/>
  <c r="AU59" i="19"/>
  <c r="AO592" i="4"/>
  <c r="BZ592" i="4" s="1"/>
  <c r="CL592" i="4" s="1"/>
  <c r="BZ589" i="4"/>
  <c r="CL589" i="4" s="1"/>
  <c r="BZ590" i="4"/>
  <c r="CL590" i="4" s="1"/>
  <c r="N130" i="21"/>
  <c r="CL217" i="4"/>
  <c r="N131" i="21"/>
  <c r="CL218" i="4"/>
  <c r="AV71" i="19"/>
  <c r="AU72" i="19"/>
  <c r="BL148" i="4"/>
  <c r="BL169" i="4"/>
  <c r="BL170" i="4"/>
  <c r="AT133" i="19"/>
  <c r="AU132" i="19"/>
  <c r="AT149" i="19"/>
  <c r="AU148" i="19"/>
  <c r="AT68" i="19"/>
  <c r="AU67" i="19"/>
  <c r="AT101" i="19"/>
  <c r="AU100" i="19"/>
  <c r="AU213" i="19"/>
  <c r="AV212" i="19"/>
  <c r="AU193" i="19"/>
  <c r="AV192" i="19"/>
  <c r="AT161" i="19"/>
  <c r="AU160" i="19"/>
  <c r="AV176" i="19"/>
  <c r="AU177" i="19"/>
  <c r="AV92" i="19"/>
  <c r="AU93" i="19"/>
  <c r="AV88" i="19"/>
  <c r="AU89" i="19"/>
  <c r="BL149" i="4"/>
  <c r="AT44" i="19"/>
  <c r="AU43" i="19"/>
  <c r="AP664" i="4"/>
  <c r="AP218" i="4"/>
  <c r="AP589" i="4"/>
  <c r="AP217" i="4"/>
  <c r="AP591" i="4"/>
  <c r="AP590" i="4"/>
  <c r="AP238" i="4"/>
  <c r="AP219" i="4"/>
  <c r="BE97" i="19"/>
  <c r="AU238" i="19"/>
  <c r="AT239" i="19"/>
  <c r="AS32" i="19"/>
  <c r="AT31" i="19"/>
  <c r="BF32" i="19"/>
  <c r="AU255" i="19"/>
  <c r="AV254" i="19"/>
  <c r="AT304" i="19"/>
  <c r="AU303" i="19"/>
  <c r="AT125" i="19"/>
  <c r="AU124" i="19"/>
  <c r="AT137" i="19"/>
  <c r="AU136" i="19"/>
  <c r="AT165" i="19"/>
  <c r="AU164" i="19"/>
  <c r="AS336" i="19"/>
  <c r="AT335" i="19"/>
  <c r="BF336" i="19"/>
  <c r="AT157" i="19"/>
  <c r="AU156" i="19"/>
  <c r="AU234" i="19"/>
  <c r="AT235" i="19"/>
  <c r="AV79" i="19"/>
  <c r="AU80" i="19"/>
  <c r="AV75" i="19"/>
  <c r="AU76" i="19"/>
  <c r="N153" i="21"/>
  <c r="CL238" i="4"/>
  <c r="DH238" i="4" s="1"/>
  <c r="BZ591" i="4"/>
  <c r="CL591" i="4" s="1"/>
  <c r="N132" i="21"/>
  <c r="CL219" i="4"/>
  <c r="BZ664" i="4"/>
  <c r="CL664" i="4" s="1"/>
  <c r="DH664" i="4" s="1"/>
  <c r="AU224" i="19"/>
  <c r="AT225" i="19"/>
  <c r="AT153" i="19"/>
  <c r="AU152" i="19"/>
  <c r="AS324" i="19"/>
  <c r="AT323" i="19"/>
  <c r="BF324" i="19"/>
  <c r="AU35" i="19"/>
  <c r="AT36" i="19"/>
  <c r="AT117" i="19"/>
  <c r="AU116" i="19"/>
  <c r="BL150" i="4"/>
  <c r="BL144" i="4"/>
  <c r="C42" i="14"/>
  <c r="D42" i="14" s="1"/>
  <c r="F16" i="14" s="1"/>
  <c r="B43" i="14"/>
  <c r="BY113" i="4"/>
  <c r="AL166" i="4"/>
  <c r="AN117" i="4"/>
  <c r="AN169" i="4" s="1"/>
  <c r="AN146" i="4"/>
  <c r="AN118" i="4"/>
  <c r="AN170" i="4" s="1"/>
  <c r="AN147" i="4"/>
  <c r="CD86" i="4"/>
  <c r="CM86" i="4" s="1"/>
  <c r="BA149" i="4"/>
  <c r="CD149" i="4" s="1"/>
  <c r="CM149" i="4" s="1"/>
  <c r="K20" i="1" s="1"/>
  <c r="BV80" i="4"/>
  <c r="CK80" i="4" s="1"/>
  <c r="AC148" i="4"/>
  <c r="BV148" i="4" s="1"/>
  <c r="CK148" i="4" s="1"/>
  <c r="E19" i="1" s="1"/>
  <c r="CD80" i="4"/>
  <c r="CM80" i="4" s="1"/>
  <c r="BA148" i="4"/>
  <c r="CD148" i="4" s="1"/>
  <c r="CM148" i="4" s="1"/>
  <c r="K19" i="1" s="1"/>
  <c r="BV86" i="4"/>
  <c r="CK86" i="4" s="1"/>
  <c r="AC149" i="4"/>
  <c r="BV149" i="4" s="1"/>
  <c r="CK149" i="4" s="1"/>
  <c r="E20" i="1" s="1"/>
  <c r="CD88" i="4"/>
  <c r="CM88" i="4" s="1"/>
  <c r="BV88" i="4"/>
  <c r="CK88" i="4" s="1"/>
  <c r="BV70" i="4"/>
  <c r="CK70" i="4" s="1"/>
  <c r="AC117" i="4"/>
  <c r="BV75" i="4"/>
  <c r="CK75" i="4" s="1"/>
  <c r="AC118" i="4"/>
  <c r="CD75" i="4"/>
  <c r="CM75" i="4" s="1"/>
  <c r="BA118" i="4"/>
  <c r="CD70" i="4"/>
  <c r="CM70" i="4" s="1"/>
  <c r="BA117" i="4"/>
  <c r="AY61" i="4"/>
  <c r="AA61" i="4"/>
  <c r="AL61" i="4"/>
  <c r="AM36" i="4"/>
  <c r="AM40" i="4" s="1"/>
  <c r="AM143" i="4" s="1"/>
  <c r="CG59" i="4"/>
  <c r="BJ61" i="4"/>
  <c r="CG58" i="4"/>
  <c r="AC48" i="4"/>
  <c r="AC144" i="4" s="1"/>
  <c r="BV46" i="4"/>
  <c r="CK46" i="4" s="1"/>
  <c r="AB36" i="4"/>
  <c r="AB40" i="4" s="1"/>
  <c r="AB143" i="4" s="1"/>
  <c r="AZ36" i="4"/>
  <c r="AZ40" i="4" s="1"/>
  <c r="AZ143" i="4" s="1"/>
  <c r="CD144" i="4"/>
  <c r="CM144" i="4" s="1"/>
  <c r="K15" i="1" s="1"/>
  <c r="CD48" i="4"/>
  <c r="CM48" i="4" s="1"/>
  <c r="BK36" i="4"/>
  <c r="O638" i="4"/>
  <c r="AP626" i="4"/>
  <c r="O619" i="4"/>
  <c r="AP624" i="4"/>
  <c r="AP625" i="4"/>
  <c r="AP627" i="4" l="1"/>
  <c r="AV116" i="19"/>
  <c r="AU117" i="19"/>
  <c r="AU225" i="19"/>
  <c r="AV224" i="19"/>
  <c r="AU335" i="19"/>
  <c r="AT336" i="19"/>
  <c r="AV136" i="19"/>
  <c r="AU137" i="19"/>
  <c r="AV124" i="19"/>
  <c r="AU125" i="19"/>
  <c r="AV303" i="19"/>
  <c r="AU304" i="19"/>
  <c r="AT32" i="19"/>
  <c r="AU31" i="19"/>
  <c r="AP592" i="4"/>
  <c r="AU44" i="19"/>
  <c r="AV43" i="19"/>
  <c r="AV93" i="19"/>
  <c r="AW92" i="19"/>
  <c r="AV177" i="19"/>
  <c r="AW176" i="19"/>
  <c r="AW192" i="19"/>
  <c r="AV193" i="19"/>
  <c r="AW212" i="19"/>
  <c r="AV213" i="19"/>
  <c r="AV148" i="19"/>
  <c r="AU149" i="19"/>
  <c r="DH218" i="4"/>
  <c r="DH217" i="4"/>
  <c r="DH590" i="4"/>
  <c r="DH592" i="4"/>
  <c r="AU251" i="19"/>
  <c r="AV250" i="19"/>
  <c r="AW315" i="19"/>
  <c r="AV316" i="19"/>
  <c r="AV108" i="19"/>
  <c r="AU109" i="19"/>
  <c r="AV144" i="19"/>
  <c r="AU145" i="19"/>
  <c r="AW208" i="19"/>
  <c r="AV209" i="19"/>
  <c r="AU344" i="19"/>
  <c r="AV343" i="19"/>
  <c r="AU243" i="19"/>
  <c r="AV242" i="19"/>
  <c r="AQ664" i="4"/>
  <c r="AQ238" i="4"/>
  <c r="AQ589" i="4"/>
  <c r="AQ218" i="4"/>
  <c r="AQ591" i="4"/>
  <c r="AQ590" i="4"/>
  <c r="AQ219" i="4"/>
  <c r="AQ217" i="4"/>
  <c r="AU189" i="19"/>
  <c r="AV188" i="19"/>
  <c r="AU228" i="19"/>
  <c r="AR473" i="4" s="1"/>
  <c r="AU64" i="19"/>
  <c r="AV63" i="19"/>
  <c r="AW311" i="19"/>
  <c r="AV312" i="19"/>
  <c r="BA220" i="19"/>
  <c r="AZ221" i="19"/>
  <c r="AY319" i="19"/>
  <c r="AX320" i="19"/>
  <c r="AW216" i="19"/>
  <c r="AV217" i="19"/>
  <c r="AU327" i="19"/>
  <c r="AT328" i="19"/>
  <c r="AV120" i="19"/>
  <c r="AU121" i="19"/>
  <c r="AW200" i="19"/>
  <c r="AV201" i="19"/>
  <c r="AV299" i="19"/>
  <c r="AU300" i="19"/>
  <c r="AO213" i="4"/>
  <c r="BZ213" i="4" s="1"/>
  <c r="BZ212" i="4"/>
  <c r="AV140" i="19"/>
  <c r="AU141" i="19"/>
  <c r="AV104" i="19"/>
  <c r="AU105" i="19"/>
  <c r="CL626" i="4"/>
  <c r="DH626" i="4" s="1"/>
  <c r="CL625" i="4"/>
  <c r="DH625" i="4" s="1"/>
  <c r="CL624" i="4"/>
  <c r="DH624" i="4" s="1"/>
  <c r="AU36" i="19"/>
  <c r="AV35" i="19"/>
  <c r="AU323" i="19"/>
  <c r="AT324" i="19"/>
  <c r="AV152" i="19"/>
  <c r="AU153" i="19"/>
  <c r="DH219" i="4"/>
  <c r="DH591" i="4"/>
  <c r="AV76" i="19"/>
  <c r="AW75" i="19"/>
  <c r="AV80" i="19"/>
  <c r="AW79" i="19"/>
  <c r="AU235" i="19"/>
  <c r="AV234" i="19"/>
  <c r="AV156" i="19"/>
  <c r="AU157" i="19"/>
  <c r="AV164" i="19"/>
  <c r="AU165" i="19"/>
  <c r="AW254" i="19"/>
  <c r="AV255" i="19"/>
  <c r="AU239" i="19"/>
  <c r="AV238" i="19"/>
  <c r="AV89" i="19"/>
  <c r="AW88" i="19"/>
  <c r="AV160" i="19"/>
  <c r="AU161" i="19"/>
  <c r="AV100" i="19"/>
  <c r="AU101" i="19"/>
  <c r="AU68" i="19"/>
  <c r="AV67" i="19"/>
  <c r="AV132" i="19"/>
  <c r="AU133" i="19"/>
  <c r="AV72" i="19"/>
  <c r="AW71" i="19"/>
  <c r="DH589" i="4"/>
  <c r="AU60" i="19"/>
  <c r="AV59" i="19"/>
  <c r="AV128" i="19"/>
  <c r="AU129" i="19"/>
  <c r="AW204" i="19"/>
  <c r="AV205" i="19"/>
  <c r="AU247" i="19"/>
  <c r="AV246" i="19"/>
  <c r="AW258" i="19"/>
  <c r="AV259" i="19"/>
  <c r="AV168" i="19"/>
  <c r="AU169" i="19"/>
  <c r="AP494" i="4"/>
  <c r="AV112" i="19"/>
  <c r="AU113" i="19"/>
  <c r="BH96" i="19"/>
  <c r="BG97" i="19"/>
  <c r="AU185" i="19"/>
  <c r="AV184" i="19"/>
  <c r="AV377" i="19"/>
  <c r="AU378" i="19"/>
  <c r="AT229" i="19"/>
  <c r="AQ494" i="4" s="1"/>
  <c r="AQ212" i="4" s="1"/>
  <c r="AU56" i="19"/>
  <c r="AV55" i="19"/>
  <c r="AW196" i="19"/>
  <c r="AV197" i="19"/>
  <c r="AU331" i="19"/>
  <c r="AT332" i="19"/>
  <c r="BK339" i="19"/>
  <c r="BJ340" i="19"/>
  <c r="DH494" i="4"/>
  <c r="AV172" i="19"/>
  <c r="AU173" i="19"/>
  <c r="AO220" i="4"/>
  <c r="BZ220" i="4" s="1"/>
  <c r="N133" i="21" s="1"/>
  <c r="BZ627" i="4"/>
  <c r="CL627" i="4" s="1"/>
  <c r="DH627" i="4" s="1"/>
  <c r="B44" i="14"/>
  <c r="C43" i="14"/>
  <c r="CD117" i="4"/>
  <c r="CM117" i="4" s="1"/>
  <c r="BA169" i="4"/>
  <c r="CD169" i="4" s="1"/>
  <c r="CM169" i="4" s="1"/>
  <c r="K33" i="1" s="1"/>
  <c r="CD118" i="4"/>
  <c r="CM118" i="4" s="1"/>
  <c r="BA170" i="4"/>
  <c r="CD170" i="4" s="1"/>
  <c r="CM170" i="4" s="1"/>
  <c r="K34" i="1" s="1"/>
  <c r="BV118" i="4"/>
  <c r="CK118" i="4" s="1"/>
  <c r="AC170" i="4"/>
  <c r="BV170" i="4" s="1"/>
  <c r="CK170" i="4" s="1"/>
  <c r="E34" i="1" s="1"/>
  <c r="BV117" i="4"/>
  <c r="CK117" i="4" s="1"/>
  <c r="AC169" i="4"/>
  <c r="BV169" i="4" s="1"/>
  <c r="CK169" i="4" s="1"/>
  <c r="E33" i="1" s="1"/>
  <c r="BY166" i="4"/>
  <c r="BK40" i="4"/>
  <c r="BV144" i="4"/>
  <c r="CK144" i="4" s="1"/>
  <c r="E15" i="1" s="1"/>
  <c r="BV48" i="4"/>
  <c r="CK48" i="4" s="1"/>
  <c r="B182" i="21"/>
  <c r="F133" i="21"/>
  <c r="B168" i="21"/>
  <c r="DE220" i="4"/>
  <c r="CY207" i="4"/>
  <c r="BR220" i="4"/>
  <c r="E133" i="21" s="1"/>
  <c r="CK220" i="4"/>
  <c r="DG220" i="4" s="1"/>
  <c r="B133" i="21"/>
  <c r="CK627" i="4"/>
  <c r="DG627" i="4" s="1"/>
  <c r="CX252" i="4"/>
  <c r="DC627" i="4"/>
  <c r="CJ627" i="4"/>
  <c r="DB627" i="4" s="1"/>
  <c r="BP282" i="4"/>
  <c r="C198" i="21" s="1"/>
  <c r="CY266" i="4"/>
  <c r="BO282" i="4"/>
  <c r="B198" i="21" s="1"/>
  <c r="CX220" i="4"/>
  <c r="CG139" i="4"/>
  <c r="CG140" i="4" s="1"/>
  <c r="BY143" i="4"/>
  <c r="BY40" i="4"/>
  <c r="BJ65" i="4"/>
  <c r="BJ145" i="4" s="1"/>
  <c r="P445" i="4"/>
  <c r="P454" i="4"/>
  <c r="Q356" i="4"/>
  <c r="C168" i="21"/>
  <c r="CY252" i="4"/>
  <c r="BR165" i="4"/>
  <c r="CJ165" i="4" s="1"/>
  <c r="B29" i="1" s="1"/>
  <c r="BY23" i="4"/>
  <c r="BY139" i="4"/>
  <c r="CB165" i="4"/>
  <c r="AN30" i="4"/>
  <c r="AN38" i="4"/>
  <c r="AN15" i="4"/>
  <c r="AN137" i="4" s="1"/>
  <c r="AN23" i="4"/>
  <c r="AO84" i="4"/>
  <c r="AN52" i="4"/>
  <c r="AN136" i="4"/>
  <c r="BX165" i="4"/>
  <c r="CC142" i="4"/>
  <c r="CD15" i="4"/>
  <c r="CD137" i="4" s="1"/>
  <c r="CM14" i="4"/>
  <c r="CE15" i="4"/>
  <c r="CE137" i="4" s="1"/>
  <c r="AZ113" i="4"/>
  <c r="AZ166" i="4" s="1"/>
  <c r="AZ22" i="4"/>
  <c r="AZ23" i="4"/>
  <c r="AY65" i="4"/>
  <c r="BY58" i="4"/>
  <c r="BY53" i="4"/>
  <c r="CC65" i="4"/>
  <c r="BY60" i="4"/>
  <c r="AM113" i="4"/>
  <c r="AM166" i="4" s="1"/>
  <c r="AM22" i="4"/>
  <c r="AM60" i="4"/>
  <c r="AM53" i="4"/>
  <c r="AM23" i="4"/>
  <c r="CC26" i="4"/>
  <c r="AZ53" i="4"/>
  <c r="AZ60" i="4"/>
  <c r="BA38" i="4"/>
  <c r="BA136" i="4"/>
  <c r="CD136" i="4" s="1"/>
  <c r="CM136" i="4" s="1"/>
  <c r="BA15" i="4"/>
  <c r="BA137" i="4" s="1"/>
  <c r="M32" i="18"/>
  <c r="BA23" i="4"/>
  <c r="BA52" i="4"/>
  <c r="BA30" i="4"/>
  <c r="BB15" i="4"/>
  <c r="BB137" i="4" s="1"/>
  <c r="K10" i="1"/>
  <c r="CD52" i="4"/>
  <c r="CM52" i="4" s="1"/>
  <c r="BK53" i="4"/>
  <c r="BK60" i="4"/>
  <c r="BK23" i="4"/>
  <c r="CN18" i="4"/>
  <c r="CN14" i="4"/>
  <c r="AA140" i="4"/>
  <c r="AM684" i="4"/>
  <c r="AN684" i="4" s="1"/>
  <c r="AO684" i="4" s="1"/>
  <c r="BY684" i="4"/>
  <c r="AB53" i="4"/>
  <c r="AB60" i="4"/>
  <c r="AB22" i="4"/>
  <c r="AB140" i="4"/>
  <c r="CG22" i="4"/>
  <c r="CG60" i="4"/>
  <c r="CG53" i="4"/>
  <c r="BT165" i="4"/>
  <c r="BL52" i="4"/>
  <c r="BL38" i="4"/>
  <c r="BL23" i="4"/>
  <c r="BM84" i="4"/>
  <c r="CH84" i="4" s="1"/>
  <c r="CN84" i="4" s="1"/>
  <c r="BL30" i="4"/>
  <c r="BL15" i="4"/>
  <c r="BL136" i="4"/>
  <c r="BK22" i="4"/>
  <c r="CN17" i="4"/>
  <c r="BU26" i="4"/>
  <c r="BU140" i="4"/>
  <c r="CF65" i="4"/>
  <c r="CG23" i="4"/>
  <c r="AC38" i="4"/>
  <c r="AC30" i="4"/>
  <c r="AC52" i="4"/>
  <c r="AC136" i="4"/>
  <c r="BV136" i="4" s="1"/>
  <c r="CK136" i="4" s="1"/>
  <c r="AD15" i="4"/>
  <c r="AD137" i="4" s="1"/>
  <c r="AC15" i="4"/>
  <c r="AC137" i="4" s="1"/>
  <c r="E10" i="1"/>
  <c r="K32" i="18"/>
  <c r="BV14" i="4"/>
  <c r="R367" i="19"/>
  <c r="AD368" i="19"/>
  <c r="Q368" i="19"/>
  <c r="O363" i="19"/>
  <c r="Q363" i="19" s="1"/>
  <c r="N364" i="19"/>
  <c r="O364" i="19" s="1"/>
  <c r="P363" i="19"/>
  <c r="O359" i="19"/>
  <c r="Q359" i="19" s="1"/>
  <c r="N360" i="19"/>
  <c r="O360" i="19" s="1"/>
  <c r="P359" i="19"/>
  <c r="O355" i="19"/>
  <c r="Q355" i="19" s="1"/>
  <c r="N356" i="19"/>
  <c r="O356" i="19" s="1"/>
  <c r="P355" i="19"/>
  <c r="O351" i="19"/>
  <c r="Q351" i="19" s="1"/>
  <c r="N352" i="19"/>
  <c r="O352" i="19" s="1"/>
  <c r="P351" i="19"/>
  <c r="O633" i="4"/>
  <c r="CZ598" i="4"/>
  <c r="CZ248" i="4"/>
  <c r="D164" i="21"/>
  <c r="CZ247" i="4"/>
  <c r="D163" i="21"/>
  <c r="BQ244" i="4"/>
  <c r="CZ249" i="4"/>
  <c r="D165" i="21"/>
  <c r="CZ596" i="4"/>
  <c r="O242" i="4"/>
  <c r="O273" i="4" s="1"/>
  <c r="CZ597" i="4"/>
  <c r="P244" i="4"/>
  <c r="CY244" i="4"/>
  <c r="C160" i="21"/>
  <c r="CZ630" i="4"/>
  <c r="CZ631" i="4"/>
  <c r="O247" i="4"/>
  <c r="O248" i="4"/>
  <c r="O249" i="4"/>
  <c r="O598" i="4"/>
  <c r="D158" i="21"/>
  <c r="CZ242" i="4"/>
  <c r="BQ243" i="4"/>
  <c r="CZ254" i="4"/>
  <c r="D170" i="21"/>
  <c r="P595" i="4"/>
  <c r="P596" i="4"/>
  <c r="P597" i="4"/>
  <c r="P254" i="4"/>
  <c r="P665" i="4"/>
  <c r="N348" i="19"/>
  <c r="P347" i="19"/>
  <c r="O347" i="19"/>
  <c r="Q347" i="19" s="1"/>
  <c r="N370" i="19"/>
  <c r="N15" i="19" s="1"/>
  <c r="N252" i="4"/>
  <c r="BQ633" i="4"/>
  <c r="CZ632" i="4"/>
  <c r="O290" i="19"/>
  <c r="Q290" i="19" s="1"/>
  <c r="N291" i="19"/>
  <c r="O291" i="19" s="1"/>
  <c r="P290" i="19"/>
  <c r="M15" i="19"/>
  <c r="P484" i="4" s="1"/>
  <c r="P654" i="4" s="1"/>
  <c r="Q416" i="4" s="1"/>
  <c r="R286" i="19"/>
  <c r="AD287" i="19"/>
  <c r="Q287" i="19"/>
  <c r="R282" i="19"/>
  <c r="AD283" i="19"/>
  <c r="Q283" i="19"/>
  <c r="O278" i="19"/>
  <c r="Q278" i="19" s="1"/>
  <c r="N279" i="19"/>
  <c r="O279" i="19" s="1"/>
  <c r="P278" i="19"/>
  <c r="O274" i="19"/>
  <c r="Q274" i="19" s="1"/>
  <c r="N275" i="19"/>
  <c r="O275" i="19" s="1"/>
  <c r="P274" i="19"/>
  <c r="M294" i="19"/>
  <c r="O270" i="19"/>
  <c r="Q270" i="19" s="1"/>
  <c r="N271" i="19"/>
  <c r="O271" i="19" s="1"/>
  <c r="P270" i="19"/>
  <c r="O266" i="19"/>
  <c r="Q266" i="19" s="1"/>
  <c r="N267" i="19"/>
  <c r="O267" i="19" s="1"/>
  <c r="P266" i="19"/>
  <c r="O639" i="4"/>
  <c r="CZ604" i="4"/>
  <c r="CZ264" i="4"/>
  <c r="D180" i="21"/>
  <c r="CZ268" i="4"/>
  <c r="D184" i="21"/>
  <c r="P601" i="4"/>
  <c r="P602" i="4"/>
  <c r="P603" i="4"/>
  <c r="P268" i="4"/>
  <c r="P666" i="4"/>
  <c r="N263" i="19"/>
  <c r="P262" i="19"/>
  <c r="O262" i="19"/>
  <c r="Q262" i="19" s="1"/>
  <c r="N293" i="19"/>
  <c r="BQ502" i="4"/>
  <c r="CZ502" i="4" s="1"/>
  <c r="N344" i="4"/>
  <c r="N258" i="4"/>
  <c r="BQ500" i="4"/>
  <c r="CZ603" i="4"/>
  <c r="O260" i="4"/>
  <c r="O264" i="4"/>
  <c r="O263" i="4"/>
  <c r="O265" i="4"/>
  <c r="CZ637" i="4"/>
  <c r="CZ638" i="4"/>
  <c r="CZ602" i="4"/>
  <c r="CZ265" i="4"/>
  <c r="D181" i="21"/>
  <c r="CZ263" i="4"/>
  <c r="D179" i="21"/>
  <c r="O604" i="4"/>
  <c r="CZ636" i="4"/>
  <c r="N266" i="4"/>
  <c r="BQ639" i="4"/>
  <c r="Q52" i="19"/>
  <c r="AD52" i="19"/>
  <c r="R51" i="19"/>
  <c r="R47" i="19"/>
  <c r="Q48" i="19"/>
  <c r="AD48" i="19"/>
  <c r="O332" i="4"/>
  <c r="O621" i="4"/>
  <c r="D77" i="21"/>
  <c r="CZ415" i="4"/>
  <c r="M282" i="4"/>
  <c r="O326" i="4"/>
  <c r="P201" i="4"/>
  <c r="BQ667" i="4"/>
  <c r="CZ667" i="4" s="1"/>
  <c r="O344" i="4"/>
  <c r="R39" i="19"/>
  <c r="Q40" i="19"/>
  <c r="AD40" i="19"/>
  <c r="Q82" i="19"/>
  <c r="CZ485" i="4"/>
  <c r="P411" i="4"/>
  <c r="P418" i="4"/>
  <c r="P416" i="4"/>
  <c r="P474" i="4"/>
  <c r="O414" i="4"/>
  <c r="N279" i="4"/>
  <c r="BQ279" i="4" s="1"/>
  <c r="BQ205" i="4"/>
  <c r="N278" i="4"/>
  <c r="BQ278" i="4" s="1"/>
  <c r="O413" i="4"/>
  <c r="BQ204" i="4"/>
  <c r="N280" i="4"/>
  <c r="BQ280" i="4" s="1"/>
  <c r="O415" i="4"/>
  <c r="BQ206" i="4"/>
  <c r="CZ201" i="4"/>
  <c r="D113" i="21"/>
  <c r="O201" i="4"/>
  <c r="CZ618" i="4"/>
  <c r="CZ620" i="4"/>
  <c r="O586" i="4"/>
  <c r="O667" i="4"/>
  <c r="O206" i="4"/>
  <c r="O283" i="4"/>
  <c r="O204" i="4"/>
  <c r="O205" i="4"/>
  <c r="BQ586" i="4"/>
  <c r="CZ656" i="4"/>
  <c r="D112" i="21"/>
  <c r="CZ200" i="4"/>
  <c r="CZ655" i="4"/>
  <c r="Q470" i="4"/>
  <c r="O82" i="19"/>
  <c r="N83" i="19"/>
  <c r="O40" i="19"/>
  <c r="CZ414" i="4"/>
  <c r="D76" i="21"/>
  <c r="CZ413" i="4"/>
  <c r="D75" i="21"/>
  <c r="P419" i="4"/>
  <c r="P426" i="4"/>
  <c r="P209" i="4"/>
  <c r="P583" i="4"/>
  <c r="P584" i="4"/>
  <c r="P663" i="4"/>
  <c r="P585" i="4"/>
  <c r="CZ584" i="4"/>
  <c r="D121" i="21"/>
  <c r="CZ209" i="4"/>
  <c r="CZ659" i="4"/>
  <c r="N207" i="4"/>
  <c r="BQ621" i="4"/>
  <c r="CZ619" i="4"/>
  <c r="AP27" i="19"/>
  <c r="AO28" i="19"/>
  <c r="AB23" i="19"/>
  <c r="AA24" i="19"/>
  <c r="AQ625" i="4"/>
  <c r="AQ624" i="4"/>
  <c r="AQ626" i="4"/>
  <c r="P619" i="4"/>
  <c r="P618" i="4"/>
  <c r="AO214" i="4" l="1"/>
  <c r="BZ214" i="4" s="1"/>
  <c r="CL214" i="4" s="1"/>
  <c r="CL220" i="4"/>
  <c r="DH220" i="4" s="1"/>
  <c r="AQ627" i="4"/>
  <c r="BL137" i="4"/>
  <c r="AV173" i="19"/>
  <c r="AW172" i="19"/>
  <c r="BL339" i="19"/>
  <c r="BK340" i="19"/>
  <c r="AU332" i="19"/>
  <c r="AV331" i="19"/>
  <c r="AW184" i="19"/>
  <c r="AV185" i="19"/>
  <c r="AW205" i="19"/>
  <c r="AX204" i="19"/>
  <c r="AV60" i="19"/>
  <c r="AW59" i="19"/>
  <c r="AX71" i="19"/>
  <c r="AW72" i="19"/>
  <c r="AV133" i="19"/>
  <c r="AW132" i="19"/>
  <c r="AV101" i="19"/>
  <c r="AW100" i="19"/>
  <c r="AV161" i="19"/>
  <c r="AW160" i="19"/>
  <c r="AV157" i="19"/>
  <c r="AW156" i="19"/>
  <c r="AW35" i="19"/>
  <c r="AV36" i="19"/>
  <c r="AV105" i="19"/>
  <c r="AW104" i="19"/>
  <c r="AV141" i="19"/>
  <c r="AW140" i="19"/>
  <c r="N126" i="21"/>
  <c r="CL213" i="4"/>
  <c r="AV300" i="19"/>
  <c r="AW299" i="19"/>
  <c r="AW201" i="19"/>
  <c r="AX200" i="19"/>
  <c r="AV121" i="19"/>
  <c r="AW120" i="19"/>
  <c r="AV64" i="19"/>
  <c r="AW63" i="19"/>
  <c r="AR664" i="4"/>
  <c r="AR238" i="4"/>
  <c r="CA238" i="4" s="1"/>
  <c r="O153" i="21" s="1"/>
  <c r="CA473" i="4"/>
  <c r="AR218" i="4"/>
  <c r="CA218" i="4" s="1"/>
  <c r="AR219" i="4"/>
  <c r="CA219" i="4" s="1"/>
  <c r="AR589" i="4"/>
  <c r="AR217" i="4"/>
  <c r="CA217" i="4" s="1"/>
  <c r="AR591" i="4"/>
  <c r="AR590" i="4"/>
  <c r="AU229" i="19"/>
  <c r="AR494" i="4" s="1"/>
  <c r="AR212" i="4" s="1"/>
  <c r="AQ592" i="4"/>
  <c r="AW209" i="19"/>
  <c r="AX208" i="19"/>
  <c r="AV145" i="19"/>
  <c r="AW144" i="19"/>
  <c r="AV109" i="19"/>
  <c r="AW108" i="19"/>
  <c r="AW250" i="19"/>
  <c r="AV251" i="19"/>
  <c r="AV149" i="19"/>
  <c r="AW148" i="19"/>
  <c r="AW213" i="19"/>
  <c r="AX212" i="19"/>
  <c r="AW193" i="19"/>
  <c r="AX192" i="19"/>
  <c r="AV44" i="19"/>
  <c r="AW43" i="19"/>
  <c r="CA589" i="4"/>
  <c r="AU32" i="19"/>
  <c r="AV31" i="19"/>
  <c r="AV304" i="19"/>
  <c r="AW303" i="19"/>
  <c r="AV125" i="19"/>
  <c r="AW124" i="19"/>
  <c r="AV137" i="19"/>
  <c r="AW136" i="19"/>
  <c r="AU336" i="19"/>
  <c r="AV335" i="19"/>
  <c r="AV117" i="19"/>
  <c r="AW116" i="19"/>
  <c r="AP220" i="4"/>
  <c r="BK143" i="4"/>
  <c r="AW197" i="19"/>
  <c r="AX196" i="19"/>
  <c r="AV56" i="19"/>
  <c r="AW55" i="19"/>
  <c r="AQ214" i="4"/>
  <c r="AW377" i="19"/>
  <c r="AV378" i="19"/>
  <c r="BI96" i="19"/>
  <c r="BH97" i="19"/>
  <c r="AV113" i="19"/>
  <c r="AW112" i="19"/>
  <c r="AP212" i="4"/>
  <c r="AV169" i="19"/>
  <c r="AW168" i="19"/>
  <c r="AW259" i="19"/>
  <c r="AX258" i="19"/>
  <c r="AW246" i="19"/>
  <c r="AV247" i="19"/>
  <c r="AV129" i="19"/>
  <c r="AW128" i="19"/>
  <c r="AV68" i="19"/>
  <c r="AW67" i="19"/>
  <c r="AX88" i="19"/>
  <c r="AW89" i="19"/>
  <c r="AW238" i="19"/>
  <c r="AV239" i="19"/>
  <c r="AW255" i="19"/>
  <c r="AX254" i="19"/>
  <c r="AV165" i="19"/>
  <c r="AW164" i="19"/>
  <c r="AW234" i="19"/>
  <c r="AV235" i="19"/>
  <c r="AX79" i="19"/>
  <c r="AW80" i="19"/>
  <c r="AX75" i="19"/>
  <c r="AW76" i="19"/>
  <c r="AV153" i="19"/>
  <c r="AW152" i="19"/>
  <c r="AU324" i="19"/>
  <c r="AV323" i="19"/>
  <c r="N125" i="21"/>
  <c r="CL212" i="4"/>
  <c r="AU328" i="19"/>
  <c r="AV327" i="19"/>
  <c r="AW217" i="19"/>
  <c r="AX216" i="19"/>
  <c r="AY320" i="19"/>
  <c r="AZ319" i="19"/>
  <c r="BA221" i="19"/>
  <c r="BB220" i="19"/>
  <c r="AW312" i="19"/>
  <c r="AX311" i="19"/>
  <c r="AW188" i="19"/>
  <c r="AV189" i="19"/>
  <c r="AV228" i="19"/>
  <c r="AS473" i="4" s="1"/>
  <c r="AW242" i="19"/>
  <c r="AV243" i="19"/>
  <c r="AW343" i="19"/>
  <c r="AV344" i="19"/>
  <c r="AW316" i="19"/>
  <c r="AX315" i="19"/>
  <c r="AX176" i="19"/>
  <c r="AW177" i="19"/>
  <c r="AX92" i="19"/>
  <c r="AW93" i="19"/>
  <c r="AW224" i="19"/>
  <c r="AV225" i="19"/>
  <c r="BK140" i="4"/>
  <c r="B45" i="14"/>
  <c r="C44" i="14"/>
  <c r="AC32" i="4"/>
  <c r="AC31" i="4"/>
  <c r="BL31" i="4"/>
  <c r="BL32" i="4"/>
  <c r="BA32" i="4"/>
  <c r="BA31" i="4"/>
  <c r="AY145" i="4"/>
  <c r="AN31" i="4"/>
  <c r="AN32" i="4"/>
  <c r="BK113" i="4"/>
  <c r="AB113" i="4"/>
  <c r="AB166" i="4" s="1"/>
  <c r="CG143" i="4"/>
  <c r="BJ113" i="4"/>
  <c r="BJ166" i="4" s="1"/>
  <c r="AO87" i="4"/>
  <c r="AO85" i="4"/>
  <c r="BZ84" i="4"/>
  <c r="CL84" i="4" s="1"/>
  <c r="BM87" i="4"/>
  <c r="BM85" i="4"/>
  <c r="AO79" i="4"/>
  <c r="AO119" i="4" s="1"/>
  <c r="AO74" i="4"/>
  <c r="BM69" i="4"/>
  <c r="BM79" i="4"/>
  <c r="CH79" i="4" s="1"/>
  <c r="CN79" i="4" s="1"/>
  <c r="BM74" i="4"/>
  <c r="AO46" i="4"/>
  <c r="AO69" i="4"/>
  <c r="BK56" i="4"/>
  <c r="BK55" i="4"/>
  <c r="AZ55" i="4"/>
  <c r="AZ56" i="4"/>
  <c r="AB55" i="4"/>
  <c r="AB56" i="4"/>
  <c r="AM56" i="4"/>
  <c r="AM55" i="4"/>
  <c r="BZ44" i="4"/>
  <c r="CL44" i="4" s="1"/>
  <c r="BM24" i="4"/>
  <c r="CH24" i="4" s="1"/>
  <c r="CN24" i="4" s="1"/>
  <c r="BM46" i="4"/>
  <c r="AM26" i="4"/>
  <c r="AM142" i="4" s="1"/>
  <c r="BK26" i="4"/>
  <c r="AB26" i="4"/>
  <c r="AB142" i="4" s="1"/>
  <c r="BZ14" i="4"/>
  <c r="AZ26" i="4"/>
  <c r="AZ142" i="4" s="1"/>
  <c r="CG40" i="4"/>
  <c r="P482" i="4"/>
  <c r="P485" i="4"/>
  <c r="CG26" i="4"/>
  <c r="CG142" i="4"/>
  <c r="P655" i="4"/>
  <c r="Q419" i="4" s="1"/>
  <c r="P659" i="4"/>
  <c r="Q426" i="4" s="1"/>
  <c r="O448" i="4"/>
  <c r="CN15" i="4"/>
  <c r="CN137" i="4" s="1"/>
  <c r="CD30" i="4"/>
  <c r="CM30" i="4" s="1"/>
  <c r="AR625" i="4"/>
  <c r="P636" i="4"/>
  <c r="AR626" i="4"/>
  <c r="AR624" i="4"/>
  <c r="P632" i="4"/>
  <c r="P630" i="4"/>
  <c r="CA494" i="4" l="1"/>
  <c r="N127" i="21"/>
  <c r="CA626" i="4"/>
  <c r="AR627" i="4"/>
  <c r="CA624" i="4"/>
  <c r="CA625" i="4"/>
  <c r="BM75" i="4"/>
  <c r="CH75" i="4" s="1"/>
  <c r="CN75" i="4" s="1"/>
  <c r="CH74" i="4"/>
  <c r="CN74" i="4" s="1"/>
  <c r="BM70" i="4"/>
  <c r="CH70" i="4" s="1"/>
  <c r="CN70" i="4" s="1"/>
  <c r="CH69" i="4"/>
  <c r="CN69" i="4" s="1"/>
  <c r="BM88" i="4"/>
  <c r="CH87" i="4"/>
  <c r="CN87" i="4" s="1"/>
  <c r="BM86" i="4"/>
  <c r="CH85" i="4"/>
  <c r="CN85" i="4" s="1"/>
  <c r="BK166" i="4"/>
  <c r="BL35" i="4"/>
  <c r="AW225" i="19"/>
  <c r="AX224" i="19"/>
  <c r="AY315" i="19"/>
  <c r="AX316" i="19"/>
  <c r="AS664" i="4"/>
  <c r="AS238" i="4"/>
  <c r="AS219" i="4"/>
  <c r="AS590" i="4"/>
  <c r="AS589" i="4"/>
  <c r="AS217" i="4"/>
  <c r="AS218" i="4"/>
  <c r="AS591" i="4"/>
  <c r="AW189" i="19"/>
  <c r="AX188" i="19"/>
  <c r="AW228" i="19"/>
  <c r="AT473" i="4" s="1"/>
  <c r="AY311" i="19"/>
  <c r="AX312" i="19"/>
  <c r="BC220" i="19"/>
  <c r="BB221" i="19"/>
  <c r="BA319" i="19"/>
  <c r="AZ320" i="19"/>
  <c r="AY216" i="19"/>
  <c r="AX217" i="19"/>
  <c r="AW327" i="19"/>
  <c r="AV328" i="19"/>
  <c r="DH214" i="4"/>
  <c r="DH212" i="4"/>
  <c r="AW323" i="19"/>
  <c r="AV324" i="19"/>
  <c r="AX152" i="19"/>
  <c r="AW153" i="19"/>
  <c r="AX164" i="19"/>
  <c r="AW165" i="19"/>
  <c r="AY254" i="19"/>
  <c r="AX255" i="19"/>
  <c r="AW68" i="19"/>
  <c r="AX67" i="19"/>
  <c r="AY258" i="19"/>
  <c r="AX259" i="19"/>
  <c r="AX168" i="19"/>
  <c r="AW169" i="19"/>
  <c r="AW113" i="19"/>
  <c r="AX377" i="19"/>
  <c r="AW378" i="19"/>
  <c r="AW44" i="19"/>
  <c r="AX43" i="19"/>
  <c r="AY192" i="19"/>
  <c r="AX193" i="19"/>
  <c r="AY212" i="19"/>
  <c r="AX213" i="19"/>
  <c r="AX148" i="19"/>
  <c r="AW149" i="19"/>
  <c r="AX108" i="19"/>
  <c r="AW109" i="19"/>
  <c r="AX144" i="19"/>
  <c r="AW145" i="19"/>
  <c r="AY208" i="19"/>
  <c r="AX209" i="19"/>
  <c r="CA591" i="4"/>
  <c r="AR592" i="4"/>
  <c r="CA592" i="4" s="1"/>
  <c r="O131" i="21"/>
  <c r="AW64" i="19"/>
  <c r="AX63" i="19"/>
  <c r="AW36" i="19"/>
  <c r="AX35" i="19"/>
  <c r="AX156" i="19"/>
  <c r="AW157" i="19"/>
  <c r="AX160" i="19"/>
  <c r="AW161" i="19"/>
  <c r="AX100" i="19"/>
  <c r="AW101" i="19"/>
  <c r="AX132" i="19"/>
  <c r="AW133" i="19"/>
  <c r="AW60" i="19"/>
  <c r="AX59" i="19"/>
  <c r="AY204" i="19"/>
  <c r="AX205" i="19"/>
  <c r="AW185" i="19"/>
  <c r="AX184" i="19"/>
  <c r="AW331" i="19"/>
  <c r="AV332" i="19"/>
  <c r="AX172" i="19"/>
  <c r="AW173" i="19"/>
  <c r="AQ220" i="4"/>
  <c r="BL34" i="4"/>
  <c r="BL36" i="4" s="1"/>
  <c r="AX93" i="19"/>
  <c r="AY92" i="19"/>
  <c r="AX177" i="19"/>
  <c r="AY176" i="19"/>
  <c r="AW344" i="19"/>
  <c r="AX343" i="19"/>
  <c r="AW243" i="19"/>
  <c r="AX242" i="19"/>
  <c r="AV229" i="19"/>
  <c r="AS494" i="4" s="1"/>
  <c r="AX76" i="19"/>
  <c r="AY75" i="19"/>
  <c r="AX80" i="19"/>
  <c r="AY79" i="19"/>
  <c r="AW235" i="19"/>
  <c r="AX234" i="19"/>
  <c r="AW239" i="19"/>
  <c r="AX238" i="19"/>
  <c r="AX89" i="19"/>
  <c r="AY88" i="19"/>
  <c r="AX128" i="19"/>
  <c r="AW129" i="19"/>
  <c r="AW247" i="19"/>
  <c r="AX246" i="19"/>
  <c r="AP214" i="4"/>
  <c r="CA212" i="4"/>
  <c r="AR213" i="4"/>
  <c r="CA213" i="4" s="1"/>
  <c r="BJ96" i="19"/>
  <c r="BI97" i="19"/>
  <c r="AW56" i="19"/>
  <c r="AX55" i="19"/>
  <c r="AY196" i="19"/>
  <c r="AX197" i="19"/>
  <c r="AW117" i="19"/>
  <c r="AW335" i="19"/>
  <c r="AV336" i="19"/>
  <c r="AX136" i="19"/>
  <c r="AW137" i="19"/>
  <c r="AX124" i="19"/>
  <c r="AW125" i="19"/>
  <c r="AX303" i="19"/>
  <c r="AW304" i="19"/>
  <c r="AV32" i="19"/>
  <c r="AW31" i="19"/>
  <c r="AW251" i="19"/>
  <c r="AX250" i="19"/>
  <c r="CA590" i="4"/>
  <c r="O130" i="21"/>
  <c r="O132" i="21"/>
  <c r="CA664" i="4"/>
  <c r="AW121" i="19"/>
  <c r="AY200" i="19"/>
  <c r="AX201" i="19"/>
  <c r="AX299" i="19"/>
  <c r="AW300" i="19"/>
  <c r="DH213" i="4"/>
  <c r="AX140" i="19"/>
  <c r="AW141" i="19"/>
  <c r="AX104" i="19"/>
  <c r="AW105" i="19"/>
  <c r="AX72" i="19"/>
  <c r="AY71" i="19"/>
  <c r="BM339" i="19"/>
  <c r="BL340" i="19"/>
  <c r="BK142" i="4"/>
  <c r="BM48" i="4"/>
  <c r="CH46" i="4"/>
  <c r="CN46" i="4" s="1"/>
  <c r="C45" i="14"/>
  <c r="D45" i="14" s="1"/>
  <c r="F17" i="14" s="1"/>
  <c r="B46" i="14"/>
  <c r="BZ119" i="4"/>
  <c r="CL119" i="4" s="1"/>
  <c r="AO171" i="4"/>
  <c r="BZ171" i="4" s="1"/>
  <c r="CL171" i="4" s="1"/>
  <c r="H35" i="1" s="1"/>
  <c r="CG166" i="4"/>
  <c r="BM118" i="4"/>
  <c r="CG113" i="4"/>
  <c r="BM80" i="4"/>
  <c r="BM119" i="4"/>
  <c r="AO86" i="4"/>
  <c r="BZ85" i="4"/>
  <c r="CL85" i="4" s="1"/>
  <c r="AO88" i="4"/>
  <c r="AO150" i="4" s="1"/>
  <c r="BZ150" i="4" s="1"/>
  <c r="CL150" i="4" s="1"/>
  <c r="H21" i="1" s="1"/>
  <c r="BZ87" i="4"/>
  <c r="CL87" i="4" s="1"/>
  <c r="AO75" i="4"/>
  <c r="AO147" i="4" s="1"/>
  <c r="BZ147" i="4" s="1"/>
  <c r="CL147" i="4" s="1"/>
  <c r="H18" i="1" s="1"/>
  <c r="BZ74" i="4"/>
  <c r="CL74" i="4" s="1"/>
  <c r="AO70" i="4"/>
  <c r="AO146" i="4" s="1"/>
  <c r="BZ146" i="4" s="1"/>
  <c r="CL146" i="4" s="1"/>
  <c r="H17" i="1" s="1"/>
  <c r="BZ69" i="4"/>
  <c r="CL69" i="4" s="1"/>
  <c r="AO80" i="4"/>
  <c r="BZ79" i="4"/>
  <c r="CL79" i="4" s="1"/>
  <c r="AM58" i="4"/>
  <c r="AB59" i="4"/>
  <c r="AZ59" i="4"/>
  <c r="BK58" i="4"/>
  <c r="AM59" i="4"/>
  <c r="AB58" i="4"/>
  <c r="AZ58" i="4"/>
  <c r="BK59" i="4"/>
  <c r="AO48" i="4"/>
  <c r="AO144" i="4" s="1"/>
  <c r="BZ46" i="4"/>
  <c r="CL46" i="4" s="1"/>
  <c r="AC35" i="4"/>
  <c r="BV32" i="4"/>
  <c r="CK32" i="4" s="1"/>
  <c r="AN34" i="4"/>
  <c r="BA35" i="4"/>
  <c r="CD32" i="4"/>
  <c r="CM32" i="4" s="1"/>
  <c r="AC34" i="4"/>
  <c r="BV31" i="4"/>
  <c r="CK31" i="4" s="1"/>
  <c r="AN35" i="4"/>
  <c r="BA34" i="4"/>
  <c r="CD34" i="4" s="1"/>
  <c r="CM34" i="4" s="1"/>
  <c r="CD31" i="4"/>
  <c r="CM31" i="4" s="1"/>
  <c r="AO24" i="4"/>
  <c r="BZ24" i="4" s="1"/>
  <c r="CL24" i="4" s="1"/>
  <c r="BZ19" i="4"/>
  <c r="CL19" i="4" s="1"/>
  <c r="AS626" i="4"/>
  <c r="AS625" i="4"/>
  <c r="P620" i="4"/>
  <c r="P637" i="4"/>
  <c r="AS624" i="4"/>
  <c r="P631" i="4"/>
  <c r="AW229" i="19" l="1"/>
  <c r="AT494" i="4" s="1"/>
  <c r="AT212" i="4" s="1"/>
  <c r="BM117" i="4"/>
  <c r="BM169" i="4" s="1"/>
  <c r="CH169" i="4" s="1"/>
  <c r="CN169" i="4" s="1"/>
  <c r="N33" i="1" s="1"/>
  <c r="BM146" i="4"/>
  <c r="CH146" i="4" s="1"/>
  <c r="CN146" i="4" s="1"/>
  <c r="N17" i="1" s="1"/>
  <c r="BM147" i="4"/>
  <c r="CH147" i="4" s="1"/>
  <c r="CN147" i="4" s="1"/>
  <c r="N18" i="1" s="1"/>
  <c r="AS627" i="4"/>
  <c r="BM171" i="4"/>
  <c r="CH171" i="4" s="1"/>
  <c r="CN171" i="4" s="1"/>
  <c r="N35" i="1" s="1"/>
  <c r="CH119" i="4"/>
  <c r="CN119" i="4" s="1"/>
  <c r="BL40" i="4"/>
  <c r="BM148" i="4"/>
  <c r="CH148" i="4" s="1"/>
  <c r="CN148" i="4" s="1"/>
  <c r="N19" i="1" s="1"/>
  <c r="CH80" i="4"/>
  <c r="CN80" i="4" s="1"/>
  <c r="BM170" i="4"/>
  <c r="CH170" i="4" s="1"/>
  <c r="CN170" i="4" s="1"/>
  <c r="N34" i="1" s="1"/>
  <c r="CH118" i="4"/>
  <c r="CN118" i="4" s="1"/>
  <c r="AZ71" i="19"/>
  <c r="AY72" i="19"/>
  <c r="AY250" i="19"/>
  <c r="AX251" i="19"/>
  <c r="AX304" i="19"/>
  <c r="AY303" i="19"/>
  <c r="AX125" i="19"/>
  <c r="AY124" i="19"/>
  <c r="AX137" i="19"/>
  <c r="AY136" i="19"/>
  <c r="AW336" i="19"/>
  <c r="AX335" i="19"/>
  <c r="AX117" i="19"/>
  <c r="AY116" i="19"/>
  <c r="AX56" i="19"/>
  <c r="AY55" i="19"/>
  <c r="BK96" i="19"/>
  <c r="BJ97" i="19"/>
  <c r="O125" i="21"/>
  <c r="AX129" i="19"/>
  <c r="AY128" i="19"/>
  <c r="AY242" i="19"/>
  <c r="AX243" i="19"/>
  <c r="AY343" i="19"/>
  <c r="AX344" i="19"/>
  <c r="AY184" i="19"/>
  <c r="AX185" i="19"/>
  <c r="AY205" i="19"/>
  <c r="AZ204" i="19"/>
  <c r="AX133" i="19"/>
  <c r="AY132" i="19"/>
  <c r="AX101" i="19"/>
  <c r="AY100" i="19"/>
  <c r="AX161" i="19"/>
  <c r="AY160" i="19"/>
  <c r="AX157" i="19"/>
  <c r="AY156" i="19"/>
  <c r="AY209" i="19"/>
  <c r="AZ208" i="19"/>
  <c r="AX145" i="19"/>
  <c r="AY144" i="19"/>
  <c r="AX109" i="19"/>
  <c r="AY108" i="19"/>
  <c r="AX44" i="19"/>
  <c r="AY43" i="19"/>
  <c r="AX378" i="19"/>
  <c r="AY377" i="19"/>
  <c r="AX113" i="19"/>
  <c r="AY112" i="19"/>
  <c r="AX68" i="19"/>
  <c r="AY67" i="19"/>
  <c r="AT664" i="4"/>
  <c r="AT218" i="4"/>
  <c r="AT589" i="4"/>
  <c r="AT217" i="4"/>
  <c r="AT591" i="4"/>
  <c r="AT590" i="4"/>
  <c r="AT238" i="4"/>
  <c r="AT219" i="4"/>
  <c r="AS592" i="4"/>
  <c r="AY316" i="19"/>
  <c r="AZ315" i="19"/>
  <c r="BM149" i="4"/>
  <c r="CH149" i="4" s="1"/>
  <c r="CN149" i="4" s="1"/>
  <c r="N20" i="1" s="1"/>
  <c r="CH86" i="4"/>
  <c r="CN86" i="4" s="1"/>
  <c r="AR220" i="4"/>
  <c r="CA627" i="4"/>
  <c r="BN339" i="19"/>
  <c r="BM340" i="19"/>
  <c r="AX105" i="19"/>
  <c r="AY104" i="19"/>
  <c r="AX141" i="19"/>
  <c r="AY140" i="19"/>
  <c r="AX300" i="19"/>
  <c r="AY299" i="19"/>
  <c r="AY201" i="19"/>
  <c r="AZ200" i="19"/>
  <c r="AX121" i="19"/>
  <c r="AY120" i="19"/>
  <c r="AW32" i="19"/>
  <c r="AX31" i="19"/>
  <c r="AT214" i="4"/>
  <c r="AY197" i="19"/>
  <c r="AZ196" i="19"/>
  <c r="O126" i="21"/>
  <c r="AY246" i="19"/>
  <c r="AX247" i="19"/>
  <c r="AZ88" i="19"/>
  <c r="AY89" i="19"/>
  <c r="AY238" i="19"/>
  <c r="AX239" i="19"/>
  <c r="AY234" i="19"/>
  <c r="AX235" i="19"/>
  <c r="AZ79" i="19"/>
  <c r="AY80" i="19"/>
  <c r="AZ75" i="19"/>
  <c r="AY76" i="19"/>
  <c r="AS212" i="4"/>
  <c r="AZ176" i="19"/>
  <c r="AY177" i="19"/>
  <c r="AZ92" i="19"/>
  <c r="AY93" i="19"/>
  <c r="AX173" i="19"/>
  <c r="AY172" i="19"/>
  <c r="AW332" i="19"/>
  <c r="AX60" i="19"/>
  <c r="AY59" i="19"/>
  <c r="AY35" i="19"/>
  <c r="AX36" i="19"/>
  <c r="AX64" i="19"/>
  <c r="AY63" i="19"/>
  <c r="AR214" i="4"/>
  <c r="CA214" i="4" s="1"/>
  <c r="AX149" i="19"/>
  <c r="AY148" i="19"/>
  <c r="AY213" i="19"/>
  <c r="AZ212" i="19"/>
  <c r="AY193" i="19"/>
  <c r="AZ192" i="19"/>
  <c r="AX169" i="19"/>
  <c r="AY168" i="19"/>
  <c r="AY259" i="19"/>
  <c r="AZ258" i="19"/>
  <c r="AY255" i="19"/>
  <c r="AZ254" i="19"/>
  <c r="AX165" i="19"/>
  <c r="AY164" i="19"/>
  <c r="AX153" i="19"/>
  <c r="AY152" i="19"/>
  <c r="AW324" i="19"/>
  <c r="AW328" i="19"/>
  <c r="AX327" i="19"/>
  <c r="AY217" i="19"/>
  <c r="AZ216" i="19"/>
  <c r="BA320" i="19"/>
  <c r="BB319" i="19"/>
  <c r="BC221" i="19"/>
  <c r="BD220" i="19"/>
  <c r="AY312" i="19"/>
  <c r="AZ311" i="19"/>
  <c r="AY188" i="19"/>
  <c r="AX189" i="19"/>
  <c r="AX228" i="19"/>
  <c r="AU473" i="4" s="1"/>
  <c r="AY224" i="19"/>
  <c r="AX225" i="19"/>
  <c r="BM150" i="4"/>
  <c r="CH150" i="4" s="1"/>
  <c r="CN150" i="4" s="1"/>
  <c r="N21" i="1" s="1"/>
  <c r="CH88" i="4"/>
  <c r="CN88" i="4" s="1"/>
  <c r="BM144" i="4"/>
  <c r="CH144" i="4" s="1"/>
  <c r="CN144" i="4" s="1"/>
  <c r="N15" i="1" s="1"/>
  <c r="CH48" i="4"/>
  <c r="CN48" i="4" s="1"/>
  <c r="C46" i="14"/>
  <c r="B47" i="14"/>
  <c r="BZ80" i="4"/>
  <c r="CL80" i="4" s="1"/>
  <c r="AO148" i="4"/>
  <c r="BZ148" i="4" s="1"/>
  <c r="CL148" i="4" s="1"/>
  <c r="H19" i="1" s="1"/>
  <c r="BZ86" i="4"/>
  <c r="CL86" i="4" s="1"/>
  <c r="AO149" i="4"/>
  <c r="BZ149" i="4" s="1"/>
  <c r="CL149" i="4" s="1"/>
  <c r="H20" i="1" s="1"/>
  <c r="BZ88" i="4"/>
  <c r="CL88" i="4" s="1"/>
  <c r="BZ70" i="4"/>
  <c r="CL70" i="4" s="1"/>
  <c r="AO117" i="4"/>
  <c r="BZ75" i="4"/>
  <c r="CL75" i="4" s="1"/>
  <c r="AO118" i="4"/>
  <c r="AZ61" i="4"/>
  <c r="AB61" i="4"/>
  <c r="AM61" i="4"/>
  <c r="BK61" i="4"/>
  <c r="BZ144" i="4"/>
  <c r="CL144" i="4" s="1"/>
  <c r="H15" i="1" s="1"/>
  <c r="BZ48" i="4"/>
  <c r="CL48" i="4" s="1"/>
  <c r="BV35" i="4"/>
  <c r="CK35" i="4" s="1"/>
  <c r="AC36" i="4"/>
  <c r="AN36" i="4"/>
  <c r="AN40" i="4" s="1"/>
  <c r="AN143" i="4" s="1"/>
  <c r="CD35" i="4"/>
  <c r="CM35" i="4" s="1"/>
  <c r="BA36" i="4"/>
  <c r="AT626" i="4"/>
  <c r="P638" i="4"/>
  <c r="AT625" i="4"/>
  <c r="AT624" i="4"/>
  <c r="CH117" i="4" l="1"/>
  <c r="CN117" i="4" s="1"/>
  <c r="AT627" i="4"/>
  <c r="AT220" i="4" s="1"/>
  <c r="AY225" i="19"/>
  <c r="AZ224" i="19"/>
  <c r="AU664" i="4"/>
  <c r="AU238" i="4"/>
  <c r="CB238" i="4" s="1"/>
  <c r="P153" i="21" s="1"/>
  <c r="AU589" i="4"/>
  <c r="AU219" i="4"/>
  <c r="CB219" i="4" s="1"/>
  <c r="AU217" i="4"/>
  <c r="CB217" i="4" s="1"/>
  <c r="AU218" i="4"/>
  <c r="CB218" i="4" s="1"/>
  <c r="CB473" i="4"/>
  <c r="AU591" i="4"/>
  <c r="AU590" i="4"/>
  <c r="AY189" i="19"/>
  <c r="AZ188" i="19"/>
  <c r="AY228" i="19"/>
  <c r="AV473" i="4" s="1"/>
  <c r="AY36" i="19"/>
  <c r="AZ35" i="19"/>
  <c r="BA196" i="19"/>
  <c r="AZ197" i="19"/>
  <c r="AX32" i="19"/>
  <c r="AY31" i="19"/>
  <c r="AZ120" i="19"/>
  <c r="AY121" i="19"/>
  <c r="BA200" i="19"/>
  <c r="AZ201" i="19"/>
  <c r="AZ299" i="19"/>
  <c r="AY300" i="19"/>
  <c r="AZ140" i="19"/>
  <c r="AY141" i="19"/>
  <c r="AZ104" i="19"/>
  <c r="AY105" i="19"/>
  <c r="BA315" i="19"/>
  <c r="AZ316" i="19"/>
  <c r="AY68" i="19"/>
  <c r="AZ67" i="19"/>
  <c r="AZ112" i="19"/>
  <c r="AY113" i="19"/>
  <c r="AY378" i="19"/>
  <c r="AZ377" i="19"/>
  <c r="CA220" i="4"/>
  <c r="BA204" i="19"/>
  <c r="AZ205" i="19"/>
  <c r="AY185" i="19"/>
  <c r="AZ184" i="19"/>
  <c r="AZ128" i="19"/>
  <c r="AY129" i="19"/>
  <c r="AY56" i="19"/>
  <c r="AZ55" i="19"/>
  <c r="AZ116" i="19"/>
  <c r="AY117" i="19"/>
  <c r="AY335" i="19"/>
  <c r="AX336" i="19"/>
  <c r="AZ136" i="19"/>
  <c r="AY137" i="19"/>
  <c r="AZ124" i="19"/>
  <c r="AY125" i="19"/>
  <c r="AZ303" i="19"/>
  <c r="AY304" i="19"/>
  <c r="AS220" i="4"/>
  <c r="AX229" i="19"/>
  <c r="BA311" i="19"/>
  <c r="AZ312" i="19"/>
  <c r="BE220" i="19"/>
  <c r="BD221" i="19"/>
  <c r="BE221" i="19" s="1"/>
  <c r="BC319" i="19"/>
  <c r="BB320" i="19"/>
  <c r="BA216" i="19"/>
  <c r="AZ217" i="19"/>
  <c r="AY327" i="19"/>
  <c r="AX328" i="19"/>
  <c r="AY323" i="19"/>
  <c r="AX324" i="19"/>
  <c r="AZ152" i="19"/>
  <c r="AY153" i="19"/>
  <c r="AZ164" i="19"/>
  <c r="AY165" i="19"/>
  <c r="BA254" i="19"/>
  <c r="AZ255" i="19"/>
  <c r="BA258" i="19"/>
  <c r="AZ259" i="19"/>
  <c r="AZ168" i="19"/>
  <c r="AY169" i="19"/>
  <c r="BA192" i="19"/>
  <c r="AZ193" i="19"/>
  <c r="BA212" i="19"/>
  <c r="AZ213" i="19"/>
  <c r="AZ148" i="19"/>
  <c r="AY149" i="19"/>
  <c r="O127" i="21"/>
  <c r="AY64" i="19"/>
  <c r="AZ63" i="19"/>
  <c r="AY60" i="19"/>
  <c r="AZ59" i="19"/>
  <c r="AY331" i="19"/>
  <c r="AX332" i="19"/>
  <c r="AZ172" i="19"/>
  <c r="AY173" i="19"/>
  <c r="AZ93" i="19"/>
  <c r="BA92" i="19"/>
  <c r="AZ177" i="19"/>
  <c r="BA176" i="19"/>
  <c r="AS214" i="4"/>
  <c r="AZ76" i="19"/>
  <c r="BA75" i="19"/>
  <c r="AZ80" i="19"/>
  <c r="BA79" i="19"/>
  <c r="AY235" i="19"/>
  <c r="AZ234" i="19"/>
  <c r="AY239" i="19"/>
  <c r="AZ238" i="19"/>
  <c r="AZ89" i="19"/>
  <c r="BA88" i="19"/>
  <c r="AY247" i="19"/>
  <c r="AZ246" i="19"/>
  <c r="BO339" i="19"/>
  <c r="BN340" i="19"/>
  <c r="AT592" i="4"/>
  <c r="AY44" i="19"/>
  <c r="AZ43" i="19"/>
  <c r="AZ108" i="19"/>
  <c r="AY109" i="19"/>
  <c r="AZ144" i="19"/>
  <c r="AY145" i="19"/>
  <c r="BA208" i="19"/>
  <c r="AZ209" i="19"/>
  <c r="AZ156" i="19"/>
  <c r="AY157" i="19"/>
  <c r="AZ160" i="19"/>
  <c r="AY161" i="19"/>
  <c r="AZ100" i="19"/>
  <c r="AY101" i="19"/>
  <c r="AZ132" i="19"/>
  <c r="AY133" i="19"/>
  <c r="AY344" i="19"/>
  <c r="AZ343" i="19"/>
  <c r="AY243" i="19"/>
  <c r="AZ242" i="19"/>
  <c r="BL96" i="19"/>
  <c r="BK97" i="19"/>
  <c r="AY251" i="19"/>
  <c r="AZ250" i="19"/>
  <c r="AZ72" i="19"/>
  <c r="BA71" i="19"/>
  <c r="BL143" i="4"/>
  <c r="B48" i="14"/>
  <c r="C47" i="14"/>
  <c r="BZ118" i="4"/>
  <c r="CL118" i="4" s="1"/>
  <c r="AO170" i="4"/>
  <c r="BZ170" i="4" s="1"/>
  <c r="CL170" i="4" s="1"/>
  <c r="H34" i="1" s="1"/>
  <c r="BZ117" i="4"/>
  <c r="CL117" i="4" s="1"/>
  <c r="AO169" i="4"/>
  <c r="BZ169" i="4" s="1"/>
  <c r="CL169" i="4" s="1"/>
  <c r="H33" i="1" s="1"/>
  <c r="CD36" i="4"/>
  <c r="CM36" i="4" s="1"/>
  <c r="BA40" i="4"/>
  <c r="BA143" i="4" s="1"/>
  <c r="AN113" i="4"/>
  <c r="AN166" i="4" s="1"/>
  <c r="BV36" i="4"/>
  <c r="CK36" i="4" s="1"/>
  <c r="AC40" i="4"/>
  <c r="AC143" i="4" s="1"/>
  <c r="DA220" i="4"/>
  <c r="CJ220" i="4"/>
  <c r="R356" i="4"/>
  <c r="Q445" i="4"/>
  <c r="BR445" i="4" s="1"/>
  <c r="BR356" i="4"/>
  <c r="Q454" i="4"/>
  <c r="BR454" i="4" s="1"/>
  <c r="BA60" i="4"/>
  <c r="CD60" i="4" s="1"/>
  <c r="CM60" i="4" s="1"/>
  <c r="BA53" i="4"/>
  <c r="AM140" i="4"/>
  <c r="CA15" i="4"/>
  <c r="CA137" i="4" s="1"/>
  <c r="BZ15" i="4"/>
  <c r="BZ137" i="4" s="1"/>
  <c r="CL14" i="4"/>
  <c r="CM15" i="4" s="1"/>
  <c r="CM137" i="4" s="1"/>
  <c r="CD18" i="4"/>
  <c r="CM18" i="4" s="1"/>
  <c r="AZ140" i="4"/>
  <c r="CD38" i="4"/>
  <c r="CM38" i="4" s="1"/>
  <c r="AN60" i="4"/>
  <c r="AN53" i="4"/>
  <c r="AO38" i="4"/>
  <c r="BZ38" i="4" s="1"/>
  <c r="CL38" i="4" s="1"/>
  <c r="AO30" i="4"/>
  <c r="AP15" i="4"/>
  <c r="AP137" i="4" s="1"/>
  <c r="H10" i="1"/>
  <c r="AO52" i="4"/>
  <c r="AO136" i="4"/>
  <c r="BZ136" i="4" s="1"/>
  <c r="CL136" i="4" s="1"/>
  <c r="AO15" i="4"/>
  <c r="AO137" i="4" s="1"/>
  <c r="L32" i="18"/>
  <c r="BY26" i="4"/>
  <c r="AB65" i="4"/>
  <c r="BA22" i="4"/>
  <c r="BA140" i="4"/>
  <c r="CD17" i="4"/>
  <c r="CM17" i="4" s="1"/>
  <c r="CC145" i="4"/>
  <c r="CD23" i="4"/>
  <c r="CM23" i="4" s="1"/>
  <c r="AN140" i="4"/>
  <c r="AN22" i="4"/>
  <c r="BY140" i="4"/>
  <c r="BW15" i="4"/>
  <c r="BW137" i="4" s="1"/>
  <c r="BV15" i="4"/>
  <c r="BV137" i="4" s="1"/>
  <c r="CK14" i="4"/>
  <c r="AC53" i="4"/>
  <c r="AC60" i="4"/>
  <c r="AC22" i="4"/>
  <c r="AC140" i="4"/>
  <c r="BV17" i="4"/>
  <c r="CK17" i="4" s="1"/>
  <c r="BV38" i="4"/>
  <c r="CK38" i="4" s="1"/>
  <c r="BU142" i="4"/>
  <c r="BL22" i="4"/>
  <c r="BI65" i="4"/>
  <c r="CG61" i="4"/>
  <c r="AP684" i="4"/>
  <c r="AQ684" i="4" s="1"/>
  <c r="AR684" i="4" s="1"/>
  <c r="BZ684" i="4"/>
  <c r="CL684" i="4" s="1"/>
  <c r="DH684" i="4" s="1"/>
  <c r="BV34" i="4"/>
  <c r="CK34" i="4" s="1"/>
  <c r="BV30" i="4"/>
  <c r="CK30" i="4" s="1"/>
  <c r="AC23" i="4"/>
  <c r="BV18" i="4"/>
  <c r="CK18" i="4" s="1"/>
  <c r="CF145" i="4"/>
  <c r="Z65" i="4"/>
  <c r="BU61" i="4"/>
  <c r="BM52" i="4"/>
  <c r="CH52" i="4" s="1"/>
  <c r="CN52" i="4" s="1"/>
  <c r="BM38" i="4"/>
  <c r="CH38" i="4" s="1"/>
  <c r="CN38" i="4" s="1"/>
  <c r="BM23" i="4"/>
  <c r="CH23" i="4" s="1"/>
  <c r="CN23" i="4" s="1"/>
  <c r="BM30" i="4"/>
  <c r="CH30" i="4" s="1"/>
  <c r="CN30" i="4" s="1"/>
  <c r="BM15" i="4"/>
  <c r="BM136" i="4"/>
  <c r="CH136" i="4" s="1"/>
  <c r="CN136" i="4" s="1"/>
  <c r="N10" i="1"/>
  <c r="N32" i="18"/>
  <c r="BL53" i="4"/>
  <c r="BL60" i="4"/>
  <c r="BV52" i="4"/>
  <c r="CK52" i="4" s="1"/>
  <c r="R368" i="19"/>
  <c r="S367" i="19"/>
  <c r="R363" i="19"/>
  <c r="AD364" i="19"/>
  <c r="Q364" i="19"/>
  <c r="R359" i="19"/>
  <c r="AD360" i="19"/>
  <c r="Q360" i="19"/>
  <c r="R355" i="19"/>
  <c r="AD356" i="19"/>
  <c r="Q356" i="19"/>
  <c r="R351" i="19"/>
  <c r="AD352" i="19"/>
  <c r="Q352" i="19"/>
  <c r="P633" i="4"/>
  <c r="CZ633" i="4"/>
  <c r="Q348" i="19"/>
  <c r="R347" i="19"/>
  <c r="AD348" i="19"/>
  <c r="Q370" i="19"/>
  <c r="R477" i="4" s="1"/>
  <c r="N371" i="19"/>
  <c r="O348" i="19"/>
  <c r="P247" i="4"/>
  <c r="P249" i="4"/>
  <c r="P248" i="4"/>
  <c r="O244" i="4"/>
  <c r="O275" i="4" s="1"/>
  <c r="BQ252" i="4"/>
  <c r="Q477" i="4"/>
  <c r="O370" i="19"/>
  <c r="P598" i="4"/>
  <c r="CZ243" i="4"/>
  <c r="D159" i="21"/>
  <c r="D160" i="21"/>
  <c r="CZ244" i="4"/>
  <c r="O252" i="4"/>
  <c r="P471" i="4"/>
  <c r="P478" i="4"/>
  <c r="P656" i="4"/>
  <c r="Q411" i="4" s="1"/>
  <c r="BR411" i="4" s="1"/>
  <c r="P653" i="4"/>
  <c r="Q418" i="4" s="1"/>
  <c r="BR418" i="4" s="1"/>
  <c r="R290" i="19"/>
  <c r="AD291" i="19"/>
  <c r="Q291" i="19"/>
  <c r="R287" i="19"/>
  <c r="S286" i="19"/>
  <c r="R283" i="19"/>
  <c r="S282" i="19"/>
  <c r="R278" i="19"/>
  <c r="AD279" i="19"/>
  <c r="Q279" i="19"/>
  <c r="BR426" i="4"/>
  <c r="E87" i="21" s="1"/>
  <c r="R274" i="19"/>
  <c r="AD275" i="19"/>
  <c r="Q275" i="19"/>
  <c r="R270" i="19"/>
  <c r="AD271" i="19"/>
  <c r="Q271" i="19"/>
  <c r="BR419" i="4"/>
  <c r="DA419" i="4" s="1"/>
  <c r="P500" i="4"/>
  <c r="P258" i="4" s="1"/>
  <c r="M16" i="19"/>
  <c r="P502" i="4" s="1"/>
  <c r="P344" i="4" s="1"/>
  <c r="P448" i="4" s="1"/>
  <c r="R266" i="19"/>
  <c r="AD267" i="19"/>
  <c r="Q267" i="19"/>
  <c r="P639" i="4"/>
  <c r="CZ639" i="4"/>
  <c r="N407" i="4"/>
  <c r="BQ407" i="4" s="1"/>
  <c r="BQ344" i="4"/>
  <c r="CZ344" i="4" s="1"/>
  <c r="N448" i="4"/>
  <c r="BQ448" i="4" s="1"/>
  <c r="CZ448" i="4" s="1"/>
  <c r="Q481" i="4"/>
  <c r="O293" i="19"/>
  <c r="P604" i="4"/>
  <c r="O266" i="4"/>
  <c r="BQ266" i="4"/>
  <c r="CZ500" i="4"/>
  <c r="N273" i="4"/>
  <c r="BQ273" i="4" s="1"/>
  <c r="D189" i="21" s="1"/>
  <c r="N259" i="4"/>
  <c r="BQ258" i="4"/>
  <c r="Q263" i="19"/>
  <c r="R262" i="19"/>
  <c r="AD263" i="19"/>
  <c r="Q293" i="19"/>
  <c r="R481" i="4" s="1"/>
  <c r="N294" i="19"/>
  <c r="N16" i="19" s="1"/>
  <c r="O263" i="19"/>
  <c r="P265" i="4"/>
  <c r="P263" i="4"/>
  <c r="P264" i="4"/>
  <c r="S51" i="19"/>
  <c r="R52" i="19"/>
  <c r="S47" i="19"/>
  <c r="R48" i="19"/>
  <c r="O407" i="4"/>
  <c r="P621" i="4"/>
  <c r="D196" i="21"/>
  <c r="N282" i="4"/>
  <c r="BQ282" i="4" s="1"/>
  <c r="Q491" i="4"/>
  <c r="O83" i="19"/>
  <c r="P413" i="4"/>
  <c r="O278" i="4"/>
  <c r="O280" i="4"/>
  <c r="P415" i="4"/>
  <c r="BQ207" i="4"/>
  <c r="D118" i="21"/>
  <c r="CZ206" i="4"/>
  <c r="D194" i="21"/>
  <c r="D195" i="21"/>
  <c r="BR416" i="4"/>
  <c r="R470" i="4"/>
  <c r="Q83" i="19"/>
  <c r="P332" i="4"/>
  <c r="CZ621" i="4"/>
  <c r="P667" i="4"/>
  <c r="P586" i="4"/>
  <c r="P204" i="4"/>
  <c r="P206" i="4"/>
  <c r="P205" i="4"/>
  <c r="P283" i="4"/>
  <c r="O15" i="19"/>
  <c r="Q484" i="4"/>
  <c r="Q471" i="4" s="1"/>
  <c r="Q585" i="4"/>
  <c r="Q209" i="4"/>
  <c r="BR470" i="4"/>
  <c r="CJ470" i="4"/>
  <c r="Q583" i="4"/>
  <c r="Q584" i="4"/>
  <c r="BR584" i="4" s="1"/>
  <c r="Q663" i="4"/>
  <c r="CZ586" i="4"/>
  <c r="O279" i="4"/>
  <c r="P414" i="4"/>
  <c r="D116" i="21"/>
  <c r="CZ204" i="4"/>
  <c r="D117" i="21"/>
  <c r="CZ205" i="4"/>
  <c r="R40" i="19"/>
  <c r="S39" i="19"/>
  <c r="R82" i="19"/>
  <c r="P326" i="4"/>
  <c r="O207" i="4"/>
  <c r="AQ27" i="19"/>
  <c r="AP28" i="19"/>
  <c r="AQ28" i="19" s="1"/>
  <c r="AC23" i="19"/>
  <c r="AE23" i="19" s="1"/>
  <c r="AB24" i="19"/>
  <c r="AD23" i="19"/>
  <c r="Q619" i="4"/>
  <c r="AU624" i="4"/>
  <c r="AU626" i="4"/>
  <c r="AU625" i="4"/>
  <c r="AY229" i="19" l="1"/>
  <c r="AV494" i="4" s="1"/>
  <c r="AV212" i="4" s="1"/>
  <c r="CB626" i="4"/>
  <c r="CB625" i="4"/>
  <c r="AU627" i="4"/>
  <c r="CB624" i="4"/>
  <c r="BB71" i="19"/>
  <c r="BA72" i="19"/>
  <c r="BA250" i="19"/>
  <c r="AZ251" i="19"/>
  <c r="BA242" i="19"/>
  <c r="AZ243" i="19"/>
  <c r="BA343" i="19"/>
  <c r="AZ344" i="19"/>
  <c r="AZ44" i="19"/>
  <c r="BA43" i="19"/>
  <c r="BP339" i="19"/>
  <c r="BO340" i="19"/>
  <c r="AZ173" i="19"/>
  <c r="BA172" i="19"/>
  <c r="AY332" i="19"/>
  <c r="AZ331" i="19"/>
  <c r="AZ149" i="19"/>
  <c r="BA148" i="19"/>
  <c r="BA213" i="19"/>
  <c r="BB212" i="19"/>
  <c r="BA193" i="19"/>
  <c r="BB192" i="19"/>
  <c r="AZ169" i="19"/>
  <c r="BA168" i="19"/>
  <c r="BA259" i="19"/>
  <c r="BB258" i="19"/>
  <c r="BA255" i="19"/>
  <c r="BB254" i="19"/>
  <c r="AZ165" i="19"/>
  <c r="BA164" i="19"/>
  <c r="AZ153" i="19"/>
  <c r="BA152" i="19"/>
  <c r="AY324" i="19"/>
  <c r="AZ323" i="19"/>
  <c r="AY328" i="19"/>
  <c r="AZ327" i="19"/>
  <c r="BA217" i="19"/>
  <c r="BB216" i="19"/>
  <c r="BC320" i="19"/>
  <c r="BD319" i="19"/>
  <c r="BG220" i="19"/>
  <c r="BF220" i="19"/>
  <c r="BA312" i="19"/>
  <c r="BB311" i="19"/>
  <c r="AU494" i="4"/>
  <c r="AZ304" i="19"/>
  <c r="BA303" i="19"/>
  <c r="AZ125" i="19"/>
  <c r="BA124" i="19"/>
  <c r="AZ137" i="19"/>
  <c r="BA136" i="19"/>
  <c r="AY336" i="19"/>
  <c r="AZ335" i="19"/>
  <c r="AZ117" i="19"/>
  <c r="BA116" i="19"/>
  <c r="AZ129" i="19"/>
  <c r="BA128" i="19"/>
  <c r="BA205" i="19"/>
  <c r="BB204" i="19"/>
  <c r="BA377" i="19"/>
  <c r="AZ378" i="19"/>
  <c r="AZ68" i="19"/>
  <c r="BA67" i="19"/>
  <c r="BA316" i="19"/>
  <c r="BB315" i="19"/>
  <c r="AZ105" i="19"/>
  <c r="BA104" i="19"/>
  <c r="AZ141" i="19"/>
  <c r="BA140" i="19"/>
  <c r="AZ300" i="19"/>
  <c r="BA299" i="19"/>
  <c r="BA201" i="19"/>
  <c r="BB200" i="19"/>
  <c r="AZ121" i="19"/>
  <c r="BA120" i="19"/>
  <c r="BA197" i="19"/>
  <c r="BB196" i="19"/>
  <c r="AV664" i="4"/>
  <c r="AV219" i="4"/>
  <c r="AV238" i="4"/>
  <c r="AV218" i="4"/>
  <c r="AV589" i="4"/>
  <c r="AV217" i="4"/>
  <c r="AV591" i="4"/>
  <c r="AV590" i="4"/>
  <c r="CB591" i="4"/>
  <c r="P131" i="21"/>
  <c r="P132" i="21"/>
  <c r="BA224" i="19"/>
  <c r="AZ225" i="19"/>
  <c r="BM137" i="4"/>
  <c r="CH137" i="4" s="1"/>
  <c r="CH15" i="4"/>
  <c r="BM96" i="19"/>
  <c r="BL97" i="19"/>
  <c r="AZ133" i="19"/>
  <c r="BA132" i="19"/>
  <c r="AZ101" i="19"/>
  <c r="BA100" i="19"/>
  <c r="AZ161" i="19"/>
  <c r="BA160" i="19"/>
  <c r="AZ157" i="19"/>
  <c r="BA156" i="19"/>
  <c r="BA209" i="19"/>
  <c r="BB208" i="19"/>
  <c r="AZ145" i="19"/>
  <c r="BA144" i="19"/>
  <c r="AZ109" i="19"/>
  <c r="BA108" i="19"/>
  <c r="BA246" i="19"/>
  <c r="AZ247" i="19"/>
  <c r="BB88" i="19"/>
  <c r="BA89" i="19"/>
  <c r="BA238" i="19"/>
  <c r="AZ239" i="19"/>
  <c r="BA234" i="19"/>
  <c r="AZ235" i="19"/>
  <c r="BB79" i="19"/>
  <c r="BA80" i="19"/>
  <c r="BB75" i="19"/>
  <c r="BA76" i="19"/>
  <c r="BB176" i="19"/>
  <c r="BA177" i="19"/>
  <c r="BB92" i="19"/>
  <c r="BA93" i="19"/>
  <c r="AZ60" i="19"/>
  <c r="BA59" i="19"/>
  <c r="AZ64" i="19"/>
  <c r="BA63" i="19"/>
  <c r="AZ56" i="19"/>
  <c r="BA55" i="19"/>
  <c r="BA184" i="19"/>
  <c r="AZ185" i="19"/>
  <c r="O133" i="21"/>
  <c r="AZ113" i="19"/>
  <c r="BA112" i="19"/>
  <c r="AY32" i="19"/>
  <c r="AZ31" i="19"/>
  <c r="BA35" i="19"/>
  <c r="AZ36" i="19"/>
  <c r="BA188" i="19"/>
  <c r="AZ189" i="19"/>
  <c r="AZ228" i="19"/>
  <c r="AW473" i="4" s="1"/>
  <c r="CB590" i="4"/>
  <c r="P130" i="21"/>
  <c r="AU592" i="4"/>
  <c r="CB592" i="4" s="1"/>
  <c r="CB589" i="4"/>
  <c r="CB664" i="4"/>
  <c r="BL140" i="4"/>
  <c r="B49" i="14"/>
  <c r="C48" i="14"/>
  <c r="D48" i="14" s="1"/>
  <c r="F18" i="14" s="1"/>
  <c r="Z145" i="4"/>
  <c r="BI145" i="4"/>
  <c r="BM32" i="4"/>
  <c r="BM31" i="4"/>
  <c r="AB145" i="4"/>
  <c r="AO32" i="4"/>
  <c r="AO31" i="4"/>
  <c r="BL113" i="4"/>
  <c r="BA113" i="4"/>
  <c r="BA166" i="4" s="1"/>
  <c r="AC56" i="4"/>
  <c r="AC55" i="4"/>
  <c r="BL55" i="4"/>
  <c r="BL56" i="4"/>
  <c r="AN56" i="4"/>
  <c r="AN55" i="4"/>
  <c r="BA56" i="4"/>
  <c r="BA55" i="4"/>
  <c r="CD53" i="4"/>
  <c r="CM53" i="4" s="1"/>
  <c r="BV22" i="4"/>
  <c r="CK22" i="4" s="1"/>
  <c r="AC26" i="4"/>
  <c r="AC142" i="4" s="1"/>
  <c r="BL26" i="4"/>
  <c r="AN26" i="4"/>
  <c r="AN142" i="4" s="1"/>
  <c r="CD22" i="4"/>
  <c r="CM22" i="4" s="1"/>
  <c r="BA26" i="4"/>
  <c r="BA142" i="4" s="1"/>
  <c r="BV139" i="4"/>
  <c r="CJ426" i="4"/>
  <c r="E81" i="21"/>
  <c r="CD40" i="4"/>
  <c r="CM40" i="4" s="1"/>
  <c r="P407" i="4"/>
  <c r="CJ419" i="4"/>
  <c r="DB220" i="4"/>
  <c r="Q618" i="4"/>
  <c r="AV624" i="4"/>
  <c r="AV626" i="4"/>
  <c r="AV625" i="4"/>
  <c r="AV627" i="4" l="1"/>
  <c r="BL59" i="4"/>
  <c r="BM35" i="4"/>
  <c r="CH35" i="4" s="1"/>
  <c r="CN35" i="4" s="1"/>
  <c r="CH32" i="4"/>
  <c r="CN32" i="4" s="1"/>
  <c r="AZ229" i="19"/>
  <c r="AW494" i="4" s="1"/>
  <c r="AZ32" i="19"/>
  <c r="BA31" i="19"/>
  <c r="BB112" i="19"/>
  <c r="BA113" i="19"/>
  <c r="BA56" i="19"/>
  <c r="BB55" i="19"/>
  <c r="BA64" i="19"/>
  <c r="BB63" i="19"/>
  <c r="BA60" i="19"/>
  <c r="BB59" i="19"/>
  <c r="BB108" i="19"/>
  <c r="BA109" i="19"/>
  <c r="BB144" i="19"/>
  <c r="BA145" i="19"/>
  <c r="BC208" i="19"/>
  <c r="BB209" i="19"/>
  <c r="BB156" i="19"/>
  <c r="BA157" i="19"/>
  <c r="BB160" i="19"/>
  <c r="BA161" i="19"/>
  <c r="BB100" i="19"/>
  <c r="BA101" i="19"/>
  <c r="BB132" i="19"/>
  <c r="BA133" i="19"/>
  <c r="AV592" i="4"/>
  <c r="BA378" i="19"/>
  <c r="BB377" i="19"/>
  <c r="BC311" i="19"/>
  <c r="BB312" i="19"/>
  <c r="BE319" i="19"/>
  <c r="BD320" i="19"/>
  <c r="BE320" i="19" s="1"/>
  <c r="BC216" i="19"/>
  <c r="BB217" i="19"/>
  <c r="BA327" i="19"/>
  <c r="AZ328" i="19"/>
  <c r="BA323" i="19"/>
  <c r="AZ324" i="19"/>
  <c r="BB152" i="19"/>
  <c r="BA153" i="19"/>
  <c r="BB164" i="19"/>
  <c r="BA165" i="19"/>
  <c r="BC254" i="19"/>
  <c r="BB255" i="19"/>
  <c r="BC258" i="19"/>
  <c r="BB259" i="19"/>
  <c r="BB168" i="19"/>
  <c r="BA169" i="19"/>
  <c r="BC192" i="19"/>
  <c r="BB193" i="19"/>
  <c r="BC212" i="19"/>
  <c r="BB213" i="19"/>
  <c r="BB148" i="19"/>
  <c r="BA149" i="19"/>
  <c r="BA331" i="19"/>
  <c r="AZ332" i="19"/>
  <c r="BB172" i="19"/>
  <c r="BA173" i="19"/>
  <c r="BQ339" i="19"/>
  <c r="BP340" i="19"/>
  <c r="AV214" i="4"/>
  <c r="BA344" i="19"/>
  <c r="BB343" i="19"/>
  <c r="BA243" i="19"/>
  <c r="BB242" i="19"/>
  <c r="BA251" i="19"/>
  <c r="BB250" i="19"/>
  <c r="BB72" i="19"/>
  <c r="BC71" i="19"/>
  <c r="BL58" i="4"/>
  <c r="BL166" i="4"/>
  <c r="BM34" i="4"/>
  <c r="CH34" i="4" s="1"/>
  <c r="CN34" i="4" s="1"/>
  <c r="CH31" i="4"/>
  <c r="CN31" i="4" s="1"/>
  <c r="AW664" i="4"/>
  <c r="AW238" i="4"/>
  <c r="AW589" i="4"/>
  <c r="AW219" i="4"/>
  <c r="AW217" i="4"/>
  <c r="AW218" i="4"/>
  <c r="AW591" i="4"/>
  <c r="AW590" i="4"/>
  <c r="BA189" i="19"/>
  <c r="BB188" i="19"/>
  <c r="BA228" i="19"/>
  <c r="AX473" i="4" s="1"/>
  <c r="BA36" i="19"/>
  <c r="BB35" i="19"/>
  <c r="BA185" i="19"/>
  <c r="BB184" i="19"/>
  <c r="BB93" i="19"/>
  <c r="BC92" i="19"/>
  <c r="BB177" i="19"/>
  <c r="BC176" i="19"/>
  <c r="BB76" i="19"/>
  <c r="BC75" i="19"/>
  <c r="BB80" i="19"/>
  <c r="BC79" i="19"/>
  <c r="BA235" i="19"/>
  <c r="BB234" i="19"/>
  <c r="BA239" i="19"/>
  <c r="BB238" i="19"/>
  <c r="BB89" i="19"/>
  <c r="BC88" i="19"/>
  <c r="BA247" i="19"/>
  <c r="BB246" i="19"/>
  <c r="BN96" i="19"/>
  <c r="BM97" i="19"/>
  <c r="BA225" i="19"/>
  <c r="BB224" i="19"/>
  <c r="BC196" i="19"/>
  <c r="BB197" i="19"/>
  <c r="BB120" i="19"/>
  <c r="BA121" i="19"/>
  <c r="BC200" i="19"/>
  <c r="BB201" i="19"/>
  <c r="BB299" i="19"/>
  <c r="BA300" i="19"/>
  <c r="BB140" i="19"/>
  <c r="BA141" i="19"/>
  <c r="BB104" i="19"/>
  <c r="BA105" i="19"/>
  <c r="BC315" i="19"/>
  <c r="BB316" i="19"/>
  <c r="BA68" i="19"/>
  <c r="BB67" i="19"/>
  <c r="BC204" i="19"/>
  <c r="BB205" i="19"/>
  <c r="BB128" i="19"/>
  <c r="BA129" i="19"/>
  <c r="BB116" i="19"/>
  <c r="BA117" i="19"/>
  <c r="BA335" i="19"/>
  <c r="AZ336" i="19"/>
  <c r="BB136" i="19"/>
  <c r="BA137" i="19"/>
  <c r="BB124" i="19"/>
  <c r="BA125" i="19"/>
  <c r="BB303" i="19"/>
  <c r="BA304" i="19"/>
  <c r="AU212" i="4"/>
  <c r="CB494" i="4"/>
  <c r="BG221" i="19"/>
  <c r="BH220" i="19"/>
  <c r="BA44" i="19"/>
  <c r="BB43" i="19"/>
  <c r="AU220" i="4"/>
  <c r="CB220" i="4" s="1"/>
  <c r="CB627" i="4"/>
  <c r="BL142" i="4"/>
  <c r="B50" i="14"/>
  <c r="C49" i="14"/>
  <c r="CD166" i="4"/>
  <c r="CM166" i="4" s="1"/>
  <c r="K30" i="1" s="1"/>
  <c r="CD113" i="4"/>
  <c r="CM113" i="4" s="1"/>
  <c r="BA59" i="4"/>
  <c r="CD59" i="4" s="1"/>
  <c r="CM59" i="4" s="1"/>
  <c r="CD56" i="4"/>
  <c r="CM56" i="4" s="1"/>
  <c r="AN58" i="4"/>
  <c r="AC58" i="4"/>
  <c r="BV55" i="4"/>
  <c r="CK55" i="4" s="1"/>
  <c r="BA58" i="4"/>
  <c r="CD55" i="4"/>
  <c r="CM55" i="4" s="1"/>
  <c r="AN59" i="4"/>
  <c r="AC59" i="4"/>
  <c r="BV59" i="4" s="1"/>
  <c r="CK59" i="4" s="1"/>
  <c r="BV56" i="4"/>
  <c r="CK56" i="4" s="1"/>
  <c r="AO34" i="4"/>
  <c r="BZ31" i="4"/>
  <c r="CL31" i="4" s="1"/>
  <c r="AO35" i="4"/>
  <c r="BZ32" i="4"/>
  <c r="CL32" i="4" s="1"/>
  <c r="AW625" i="4"/>
  <c r="Q620" i="4"/>
  <c r="AW624" i="4"/>
  <c r="AW626" i="4"/>
  <c r="BL61" i="4" l="1"/>
  <c r="BM36" i="4"/>
  <c r="CH36" i="4" s="1"/>
  <c r="CN36" i="4" s="1"/>
  <c r="AW627" i="4"/>
  <c r="AW220" i="4" s="1"/>
  <c r="P133" i="21"/>
  <c r="CB212" i="4"/>
  <c r="AU213" i="4"/>
  <c r="CB213" i="4" s="1"/>
  <c r="BM40" i="4"/>
  <c r="BB44" i="19"/>
  <c r="BC43" i="19"/>
  <c r="BH221" i="19"/>
  <c r="BI220" i="19"/>
  <c r="BA229" i="19"/>
  <c r="AX494" i="4" s="1"/>
  <c r="AX212" i="4" s="1"/>
  <c r="BB68" i="19"/>
  <c r="BC67" i="19"/>
  <c r="BC224" i="19"/>
  <c r="BB225" i="19"/>
  <c r="BC246" i="19"/>
  <c r="BB247" i="19"/>
  <c r="BD88" i="19"/>
  <c r="BC89" i="19"/>
  <c r="BC238" i="19"/>
  <c r="BB239" i="19"/>
  <c r="BC234" i="19"/>
  <c r="BB235" i="19"/>
  <c r="BD79" i="19"/>
  <c r="BC80" i="19"/>
  <c r="BD75" i="19"/>
  <c r="BC76" i="19"/>
  <c r="BD176" i="19"/>
  <c r="BC177" i="19"/>
  <c r="BD92" i="19"/>
  <c r="BC93" i="19"/>
  <c r="BC184" i="19"/>
  <c r="BB185" i="19"/>
  <c r="BC35" i="19"/>
  <c r="BB36" i="19"/>
  <c r="AX664" i="4"/>
  <c r="CC473" i="4"/>
  <c r="AX238" i="4"/>
  <c r="CC238" i="4" s="1"/>
  <c r="Q153" i="21" s="1"/>
  <c r="AX589" i="4"/>
  <c r="CC589" i="4" s="1"/>
  <c r="AX217" i="4"/>
  <c r="CC217" i="4" s="1"/>
  <c r="AX591" i="4"/>
  <c r="AX590" i="4"/>
  <c r="AX218" i="4"/>
  <c r="CC218" i="4" s="1"/>
  <c r="AX219" i="4"/>
  <c r="CC219" i="4" s="1"/>
  <c r="AW592" i="4"/>
  <c r="BR339" i="19"/>
  <c r="BQ340" i="19"/>
  <c r="BB173" i="19"/>
  <c r="BC172" i="19"/>
  <c r="BA332" i="19"/>
  <c r="BB331" i="19"/>
  <c r="BB149" i="19"/>
  <c r="BC148" i="19"/>
  <c r="BC213" i="19"/>
  <c r="BD212" i="19"/>
  <c r="BC193" i="19"/>
  <c r="BD192" i="19"/>
  <c r="BB169" i="19"/>
  <c r="BC168" i="19"/>
  <c r="BC259" i="19"/>
  <c r="BD258" i="19"/>
  <c r="BC255" i="19"/>
  <c r="BD254" i="19"/>
  <c r="BB165" i="19"/>
  <c r="BC164" i="19"/>
  <c r="BB153" i="19"/>
  <c r="BC152" i="19"/>
  <c r="BA324" i="19"/>
  <c r="BB323" i="19"/>
  <c r="BA328" i="19"/>
  <c r="BB327" i="19"/>
  <c r="BC217" i="19"/>
  <c r="BD216" i="19"/>
  <c r="BG319" i="19"/>
  <c r="BF319" i="19"/>
  <c r="BC312" i="19"/>
  <c r="BD311" i="19"/>
  <c r="BB133" i="19"/>
  <c r="BC132" i="19"/>
  <c r="BB101" i="19"/>
  <c r="BC100" i="19"/>
  <c r="BB161" i="19"/>
  <c r="BC160" i="19"/>
  <c r="BB157" i="19"/>
  <c r="BC156" i="19"/>
  <c r="BC209" i="19"/>
  <c r="BD208" i="19"/>
  <c r="BB145" i="19"/>
  <c r="BC144" i="19"/>
  <c r="BB109" i="19"/>
  <c r="BC108" i="19"/>
  <c r="BB113" i="19"/>
  <c r="BC112" i="19"/>
  <c r="BB304" i="19"/>
  <c r="BC303" i="19"/>
  <c r="BB125" i="19"/>
  <c r="BC124" i="19"/>
  <c r="BB137" i="19"/>
  <c r="BC136" i="19"/>
  <c r="BA336" i="19"/>
  <c r="BB335" i="19"/>
  <c r="BB117" i="19"/>
  <c r="BC116" i="19"/>
  <c r="BB129" i="19"/>
  <c r="BC128" i="19"/>
  <c r="BC205" i="19"/>
  <c r="BD204" i="19"/>
  <c r="BC316" i="19"/>
  <c r="BD315" i="19"/>
  <c r="BB105" i="19"/>
  <c r="BC104" i="19"/>
  <c r="BB141" i="19"/>
  <c r="BC140" i="19"/>
  <c r="BB300" i="19"/>
  <c r="BC299" i="19"/>
  <c r="BC201" i="19"/>
  <c r="BD200" i="19"/>
  <c r="BB121" i="19"/>
  <c r="BC120" i="19"/>
  <c r="BC197" i="19"/>
  <c r="BD196" i="19"/>
  <c r="BO96" i="19"/>
  <c r="BN97" i="19"/>
  <c r="BC188" i="19"/>
  <c r="BB189" i="19"/>
  <c r="BB228" i="19"/>
  <c r="AY473" i="4" s="1"/>
  <c r="BD71" i="19"/>
  <c r="BC72" i="19"/>
  <c r="BC250" i="19"/>
  <c r="BB251" i="19"/>
  <c r="BC242" i="19"/>
  <c r="BB243" i="19"/>
  <c r="BC343" i="19"/>
  <c r="BB344" i="19"/>
  <c r="BB378" i="19"/>
  <c r="BC377" i="19"/>
  <c r="BB60" i="19"/>
  <c r="BC59" i="19"/>
  <c r="BB64" i="19"/>
  <c r="BC63" i="19"/>
  <c r="BB56" i="19"/>
  <c r="BC55" i="19"/>
  <c r="BA32" i="19"/>
  <c r="BB31" i="19"/>
  <c r="AW212" i="4"/>
  <c r="AV220" i="4"/>
  <c r="B51" i="14"/>
  <c r="C50" i="14"/>
  <c r="BA61" i="4"/>
  <c r="CD58" i="4"/>
  <c r="CM58" i="4" s="1"/>
  <c r="AC61" i="4"/>
  <c r="AN61" i="4"/>
  <c r="BZ35" i="4"/>
  <c r="CL35" i="4" s="1"/>
  <c r="AO36" i="4"/>
  <c r="AX625" i="4"/>
  <c r="AX624" i="4"/>
  <c r="AX626" i="4"/>
  <c r="BB229" i="19" l="1"/>
  <c r="AY494" i="4" s="1"/>
  <c r="AY212" i="4" s="1"/>
  <c r="CC494" i="4"/>
  <c r="CC625" i="4"/>
  <c r="CC626" i="4"/>
  <c r="AX627" i="4"/>
  <c r="CC624" i="4"/>
  <c r="Q132" i="21"/>
  <c r="BB32" i="19"/>
  <c r="BC31" i="19"/>
  <c r="BC56" i="19"/>
  <c r="BD55" i="19"/>
  <c r="BC64" i="19"/>
  <c r="BD63" i="19"/>
  <c r="BC60" i="19"/>
  <c r="BD59" i="19"/>
  <c r="AY664" i="4"/>
  <c r="AY589" i="4"/>
  <c r="AY218" i="4"/>
  <c r="AY591" i="4"/>
  <c r="AY590" i="4"/>
  <c r="AY238" i="4"/>
  <c r="AY219" i="4"/>
  <c r="AY217" i="4"/>
  <c r="BC189" i="19"/>
  <c r="BD188" i="19"/>
  <c r="BC228" i="19"/>
  <c r="AZ473" i="4" s="1"/>
  <c r="BP96" i="19"/>
  <c r="BO97" i="19"/>
  <c r="BD112" i="19"/>
  <c r="BC113" i="19"/>
  <c r="BD108" i="19"/>
  <c r="BC109" i="19"/>
  <c r="BD144" i="19"/>
  <c r="BC145" i="19"/>
  <c r="BE208" i="19"/>
  <c r="BD209" i="19"/>
  <c r="BE209" i="19" s="1"/>
  <c r="BD156" i="19"/>
  <c r="BC157" i="19"/>
  <c r="BD160" i="19"/>
  <c r="BC161" i="19"/>
  <c r="BD100" i="19"/>
  <c r="BC101" i="19"/>
  <c r="BD132" i="19"/>
  <c r="BC133" i="19"/>
  <c r="BG320" i="19"/>
  <c r="BH319" i="19"/>
  <c r="BR340" i="19"/>
  <c r="BS340" i="19" s="1"/>
  <c r="BS339" i="19"/>
  <c r="CC590" i="4"/>
  <c r="Q130" i="21"/>
  <c r="CC664" i="4"/>
  <c r="BC36" i="19"/>
  <c r="BD35" i="19"/>
  <c r="BC185" i="19"/>
  <c r="BD184" i="19"/>
  <c r="BD93" i="19"/>
  <c r="BE93" i="19" s="1"/>
  <c r="BE92" i="19"/>
  <c r="BD177" i="19"/>
  <c r="BE177" i="19" s="1"/>
  <c r="BE176" i="19"/>
  <c r="BD76" i="19"/>
  <c r="BE76" i="19" s="1"/>
  <c r="BE75" i="19"/>
  <c r="BD80" i="19"/>
  <c r="BE80" i="19" s="1"/>
  <c r="BE79" i="19"/>
  <c r="BC235" i="19"/>
  <c r="BD234" i="19"/>
  <c r="BC239" i="19"/>
  <c r="BD238" i="19"/>
  <c r="BD89" i="19"/>
  <c r="BE89" i="19" s="1"/>
  <c r="BE88" i="19"/>
  <c r="BC247" i="19"/>
  <c r="BD246" i="19"/>
  <c r="BC225" i="19"/>
  <c r="BD224" i="19"/>
  <c r="BM143" i="4"/>
  <c r="CH143" i="4" s="1"/>
  <c r="CN143" i="4" s="1"/>
  <c r="N14" i="1" s="1"/>
  <c r="CH40" i="4"/>
  <c r="CN40" i="4" s="1"/>
  <c r="P125" i="21"/>
  <c r="AW214" i="4"/>
  <c r="CC212" i="4"/>
  <c r="Q125" i="21" s="1"/>
  <c r="AX213" i="4"/>
  <c r="CC213" i="4" s="1"/>
  <c r="Q126" i="21" s="1"/>
  <c r="BD377" i="19"/>
  <c r="BC378" i="19"/>
  <c r="BC344" i="19"/>
  <c r="BD343" i="19"/>
  <c r="BC243" i="19"/>
  <c r="BD242" i="19"/>
  <c r="BC251" i="19"/>
  <c r="BD250" i="19"/>
  <c r="BD72" i="19"/>
  <c r="BE72" i="19" s="1"/>
  <c r="BE71" i="19"/>
  <c r="BE196" i="19"/>
  <c r="BD197" i="19"/>
  <c r="BE197" i="19" s="1"/>
  <c r="BD120" i="19"/>
  <c r="BC121" i="19"/>
  <c r="BE200" i="19"/>
  <c r="BD201" i="19"/>
  <c r="BE201" i="19" s="1"/>
  <c r="BD299" i="19"/>
  <c r="BC300" i="19"/>
  <c r="BD140" i="19"/>
  <c r="BC141" i="19"/>
  <c r="BD104" i="19"/>
  <c r="BC105" i="19"/>
  <c r="BE315" i="19"/>
  <c r="BD316" i="19"/>
  <c r="BE316" i="19" s="1"/>
  <c r="BE204" i="19"/>
  <c r="BD205" i="19"/>
  <c r="BE205" i="19" s="1"/>
  <c r="BD128" i="19"/>
  <c r="BC129" i="19"/>
  <c r="BD116" i="19"/>
  <c r="BC117" i="19"/>
  <c r="BC335" i="19"/>
  <c r="BB336" i="19"/>
  <c r="BD136" i="19"/>
  <c r="BC137" i="19"/>
  <c r="BD124" i="19"/>
  <c r="BC125" i="19"/>
  <c r="BD303" i="19"/>
  <c r="BC304" i="19"/>
  <c r="BE311" i="19"/>
  <c r="BD312" i="19"/>
  <c r="BE312" i="19" s="1"/>
  <c r="BE216" i="19"/>
  <c r="BD217" i="19"/>
  <c r="BE217" i="19" s="1"/>
  <c r="BC327" i="19"/>
  <c r="BB328" i="19"/>
  <c r="BC323" i="19"/>
  <c r="BB324" i="19"/>
  <c r="BD152" i="19"/>
  <c r="BC153" i="19"/>
  <c r="BD164" i="19"/>
  <c r="BC165" i="19"/>
  <c r="BE254" i="19"/>
  <c r="BD255" i="19"/>
  <c r="BE255" i="19" s="1"/>
  <c r="BE258" i="19"/>
  <c r="BD259" i="19"/>
  <c r="BE259" i="19" s="1"/>
  <c r="BD168" i="19"/>
  <c r="BC169" i="19"/>
  <c r="BE192" i="19"/>
  <c r="BD193" i="19"/>
  <c r="BE193" i="19" s="1"/>
  <c r="BE212" i="19"/>
  <c r="BD213" i="19"/>
  <c r="BE213" i="19" s="1"/>
  <c r="BD148" i="19"/>
  <c r="BC149" i="19"/>
  <c r="BC331" i="19"/>
  <c r="BB332" i="19"/>
  <c r="BD172" i="19"/>
  <c r="BC173" i="19"/>
  <c r="Q131" i="21"/>
  <c r="CC591" i="4"/>
  <c r="AX592" i="4"/>
  <c r="CC592" i="4" s="1"/>
  <c r="BC68" i="19"/>
  <c r="BD67" i="19"/>
  <c r="BI221" i="19"/>
  <c r="BJ220" i="19"/>
  <c r="BC44" i="19"/>
  <c r="BD43" i="19"/>
  <c r="P126" i="21"/>
  <c r="AU214" i="4"/>
  <c r="CB214" i="4" s="1"/>
  <c r="C51" i="14"/>
  <c r="D51" i="14" s="1"/>
  <c r="F19" i="14" s="1"/>
  <c r="B52" i="14"/>
  <c r="BZ36" i="4"/>
  <c r="CL36" i="4" s="1"/>
  <c r="AO40" i="4"/>
  <c r="AO143" i="4" s="1"/>
  <c r="BK65" i="4"/>
  <c r="DA426" i="4"/>
  <c r="DA454" i="4"/>
  <c r="CJ454" i="4"/>
  <c r="DB454" i="4" s="1"/>
  <c r="CJ445" i="4"/>
  <c r="DB445" i="4" s="1"/>
  <c r="DA445" i="4"/>
  <c r="DA356" i="4"/>
  <c r="CJ356" i="4"/>
  <c r="S356" i="4"/>
  <c r="R445" i="4"/>
  <c r="R454" i="4"/>
  <c r="AM65" i="4"/>
  <c r="BY142" i="4"/>
  <c r="AO140" i="4"/>
  <c r="AO22" i="4"/>
  <c r="BZ17" i="4"/>
  <c r="CL17" i="4" s="1"/>
  <c r="AN65" i="4"/>
  <c r="CD139" i="4"/>
  <c r="CC112" i="4"/>
  <c r="BL65" i="4"/>
  <c r="AZ65" i="4"/>
  <c r="AL65" i="4"/>
  <c r="BY61" i="4"/>
  <c r="AO53" i="4"/>
  <c r="AO60" i="4"/>
  <c r="BZ52" i="4"/>
  <c r="CL52" i="4" s="1"/>
  <c r="BZ34" i="4"/>
  <c r="CL34" i="4" s="1"/>
  <c r="BZ30" i="4"/>
  <c r="CL30" i="4" s="1"/>
  <c r="AO23" i="4"/>
  <c r="BZ18" i="4"/>
  <c r="CL18" i="4" s="1"/>
  <c r="CD143" i="4"/>
  <c r="CM143" i="4" s="1"/>
  <c r="K14" i="1" s="1"/>
  <c r="BA65" i="4"/>
  <c r="BM22" i="4"/>
  <c r="CH22" i="4" s="1"/>
  <c r="CN22" i="4" s="1"/>
  <c r="BU65" i="4"/>
  <c r="BV23" i="4"/>
  <c r="CK23" i="4" s="1"/>
  <c r="AS684" i="4"/>
  <c r="AT684" i="4" s="1"/>
  <c r="AU684" i="4" s="1"/>
  <c r="CA684" i="4"/>
  <c r="AA65" i="4"/>
  <c r="BV60" i="4"/>
  <c r="CK60" i="4" s="1"/>
  <c r="CK15" i="4"/>
  <c r="CK137" i="4" s="1"/>
  <c r="CL15" i="4"/>
  <c r="CL137" i="4" s="1"/>
  <c r="BM53" i="4"/>
  <c r="CH53" i="4" s="1"/>
  <c r="CN53" i="4" s="1"/>
  <c r="BM60" i="4"/>
  <c r="CH60" i="4" s="1"/>
  <c r="CN60" i="4" s="1"/>
  <c r="BV140" i="4"/>
  <c r="CK139" i="4"/>
  <c r="CK140" i="4" s="1"/>
  <c r="CG65" i="4"/>
  <c r="CF112" i="4"/>
  <c r="AC113" i="4"/>
  <c r="AC166" i="4" s="1"/>
  <c r="BV58" i="4"/>
  <c r="CK58" i="4" s="1"/>
  <c r="BV53" i="4"/>
  <c r="CK53" i="4" s="1"/>
  <c r="T367" i="19"/>
  <c r="S368" i="19"/>
  <c r="R364" i="19"/>
  <c r="S363" i="19"/>
  <c r="R360" i="19"/>
  <c r="S359" i="19"/>
  <c r="R356" i="19"/>
  <c r="S355" i="19"/>
  <c r="R352" i="19"/>
  <c r="S351" i="19"/>
  <c r="Q595" i="4"/>
  <c r="Q597" i="4"/>
  <c r="Q254" i="4"/>
  <c r="Q283" i="4" s="1"/>
  <c r="BR283" i="4" s="1"/>
  <c r="Q665" i="4"/>
  <c r="BR477" i="4"/>
  <c r="DA477" i="4" s="1"/>
  <c r="CJ477" i="4"/>
  <c r="DB477" i="4" s="1"/>
  <c r="Q596" i="4"/>
  <c r="CZ252" i="4"/>
  <c r="D168" i="21"/>
  <c r="R595" i="4"/>
  <c r="R597" i="4"/>
  <c r="R596" i="4"/>
  <c r="R254" i="4"/>
  <c r="R665" i="4"/>
  <c r="S347" i="19"/>
  <c r="R348" i="19"/>
  <c r="R370" i="19"/>
  <c r="S477" i="4" s="1"/>
  <c r="O409" i="4"/>
  <c r="Q497" i="4"/>
  <c r="O371" i="19"/>
  <c r="Q371" i="19"/>
  <c r="Q16" i="19" s="1"/>
  <c r="R502" i="4" s="1"/>
  <c r="P252" i="4"/>
  <c r="R291" i="19"/>
  <c r="S290" i="19"/>
  <c r="T286" i="19"/>
  <c r="S287" i="19"/>
  <c r="T282" i="19"/>
  <c r="S283" i="19"/>
  <c r="Q15" i="19"/>
  <c r="R484" i="4" s="1"/>
  <c r="R656" i="4" s="1"/>
  <c r="R279" i="19"/>
  <c r="S278" i="19"/>
  <c r="R275" i="19"/>
  <c r="S274" i="19"/>
  <c r="P260" i="4"/>
  <c r="P273" i="4"/>
  <c r="R271" i="19"/>
  <c r="S270" i="19"/>
  <c r="R267" i="19"/>
  <c r="S266" i="19"/>
  <c r="R601" i="4"/>
  <c r="R602" i="4"/>
  <c r="R603" i="4"/>
  <c r="R268" i="4"/>
  <c r="R666" i="4"/>
  <c r="S262" i="19"/>
  <c r="R293" i="19"/>
  <c r="S481" i="4" s="1"/>
  <c r="R263" i="19"/>
  <c r="D174" i="21"/>
  <c r="CZ258" i="4"/>
  <c r="D69" i="21"/>
  <c r="CZ407" i="4"/>
  <c r="P266" i="4"/>
  <c r="Q500" i="4"/>
  <c r="O294" i="19"/>
  <c r="Q294" i="19"/>
  <c r="BQ259" i="4"/>
  <c r="N408" i="4"/>
  <c r="BQ408" i="4" s="1"/>
  <c r="N274" i="4"/>
  <c r="BQ274" i="4" s="1"/>
  <c r="D190" i="21" s="1"/>
  <c r="N260" i="4"/>
  <c r="D182" i="21"/>
  <c r="CZ266" i="4"/>
  <c r="Q601" i="4"/>
  <c r="Q602" i="4"/>
  <c r="Q603" i="4"/>
  <c r="Q268" i="4"/>
  <c r="Q666" i="4"/>
  <c r="BR481" i="4"/>
  <c r="DA481" i="4" s="1"/>
  <c r="CJ481" i="4"/>
  <c r="DB481" i="4" s="1"/>
  <c r="S52" i="19"/>
  <c r="T51" i="19"/>
  <c r="R83" i="19"/>
  <c r="S491" i="4" s="1"/>
  <c r="S199" i="4" s="1"/>
  <c r="T47" i="19"/>
  <c r="S48" i="19"/>
  <c r="Q621" i="4"/>
  <c r="BR618" i="4"/>
  <c r="BR619" i="4"/>
  <c r="BR620" i="4"/>
  <c r="DA584" i="4"/>
  <c r="CJ584" i="4"/>
  <c r="DB584" i="4" s="1"/>
  <c r="S470" i="4"/>
  <c r="R15" i="19"/>
  <c r="S484" i="4" s="1"/>
  <c r="DA418" i="4"/>
  <c r="E80" i="21"/>
  <c r="CJ418" i="4"/>
  <c r="BR663" i="4"/>
  <c r="Q667" i="4"/>
  <c r="Q586" i="4"/>
  <c r="Q206" i="4"/>
  <c r="BR206" i="4" s="1"/>
  <c r="BR209" i="4"/>
  <c r="Q204" i="4"/>
  <c r="Q205" i="4"/>
  <c r="J486" i="4"/>
  <c r="L486" i="4"/>
  <c r="P486" i="4"/>
  <c r="M486" i="4"/>
  <c r="Q485" i="4"/>
  <c r="Q656" i="4"/>
  <c r="Q478" i="4"/>
  <c r="I486" i="4"/>
  <c r="Q653" i="4"/>
  <c r="Q474" i="4"/>
  <c r="F486" i="4"/>
  <c r="K486" i="4"/>
  <c r="K682" i="4" s="1"/>
  <c r="O486" i="4"/>
  <c r="G486" i="4"/>
  <c r="N486" i="4"/>
  <c r="N682" i="4" s="1"/>
  <c r="Q654" i="4"/>
  <c r="Q659" i="4"/>
  <c r="CJ484" i="4"/>
  <c r="CJ471" i="4" s="1"/>
  <c r="DB471" i="4" s="1"/>
  <c r="Q482" i="4"/>
  <c r="Q486" i="4"/>
  <c r="Q655" i="4"/>
  <c r="BR484" i="4"/>
  <c r="BR471" i="4" s="1"/>
  <c r="DA471" i="4" s="1"/>
  <c r="H486" i="4"/>
  <c r="H682" i="4" s="1"/>
  <c r="B206" i="1"/>
  <c r="DB419" i="4"/>
  <c r="Q415" i="4"/>
  <c r="BR415" i="4" s="1"/>
  <c r="P280" i="4"/>
  <c r="E73" i="21"/>
  <c r="DA411" i="4"/>
  <c r="CJ411" i="4"/>
  <c r="DA416" i="4"/>
  <c r="E78" i="21"/>
  <c r="CJ416" i="4"/>
  <c r="CZ207" i="4"/>
  <c r="D119" i="21"/>
  <c r="Q199" i="4"/>
  <c r="BR491" i="4"/>
  <c r="D198" i="21"/>
  <c r="O282" i="4"/>
  <c r="T39" i="19"/>
  <c r="S40" i="19"/>
  <c r="S82" i="19"/>
  <c r="DB470" i="4"/>
  <c r="DA470" i="4"/>
  <c r="DB426" i="4"/>
  <c r="B213" i="1"/>
  <c r="P279" i="4"/>
  <c r="Q414" i="4"/>
  <c r="BR414" i="4" s="1"/>
  <c r="Q413" i="4"/>
  <c r="BR413" i="4" s="1"/>
  <c r="P278" i="4"/>
  <c r="BR585" i="4"/>
  <c r="R491" i="4"/>
  <c r="R584" i="4"/>
  <c r="R209" i="4"/>
  <c r="R583" i="4"/>
  <c r="R663" i="4"/>
  <c r="R585" i="4"/>
  <c r="Q502" i="4"/>
  <c r="O16" i="19"/>
  <c r="BR583" i="4"/>
  <c r="P207" i="4"/>
  <c r="AR27" i="19"/>
  <c r="AC24" i="19"/>
  <c r="AF23" i="19"/>
  <c r="AE24" i="19"/>
  <c r="AY624" i="4"/>
  <c r="AY625" i="4"/>
  <c r="AY626" i="4"/>
  <c r="R630" i="4"/>
  <c r="Q630" i="4"/>
  <c r="Q638" i="4"/>
  <c r="AX214" i="4" l="1"/>
  <c r="CC214" i="4" s="1"/>
  <c r="Q127" i="21" s="1"/>
  <c r="S83" i="19"/>
  <c r="H683" i="4"/>
  <c r="BO683" i="4" s="1"/>
  <c r="CX683" i="4" s="1"/>
  <c r="H685" i="4"/>
  <c r="H687" i="4" s="1"/>
  <c r="BO682" i="4"/>
  <c r="CX682" i="4" s="1"/>
  <c r="N683" i="4"/>
  <c r="BQ683" i="4" s="1"/>
  <c r="CZ683" i="4" s="1"/>
  <c r="N685" i="4"/>
  <c r="N687" i="4" s="1"/>
  <c r="BQ682" i="4"/>
  <c r="CZ682" i="4" s="1"/>
  <c r="O651" i="4"/>
  <c r="O682" i="4"/>
  <c r="F651" i="4"/>
  <c r="F682" i="4"/>
  <c r="I651" i="4"/>
  <c r="I682" i="4"/>
  <c r="P651" i="4"/>
  <c r="P682" i="4"/>
  <c r="J651" i="4"/>
  <c r="J682" i="4"/>
  <c r="G651" i="4"/>
  <c r="G682" i="4"/>
  <c r="K683" i="4"/>
  <c r="BP683" i="4" s="1"/>
  <c r="CY683" i="4" s="1"/>
  <c r="BP682" i="4"/>
  <c r="CY682" i="4" s="1"/>
  <c r="K685" i="4"/>
  <c r="K687" i="4" s="1"/>
  <c r="M651" i="4"/>
  <c r="M682" i="4"/>
  <c r="L651" i="4"/>
  <c r="L682" i="4"/>
  <c r="AY627" i="4"/>
  <c r="R371" i="19"/>
  <c r="S497" i="4" s="1"/>
  <c r="S242" i="4" s="1"/>
  <c r="P127" i="21"/>
  <c r="BD173" i="19"/>
  <c r="BE173" i="19" s="1"/>
  <c r="BE172" i="19"/>
  <c r="BC332" i="19"/>
  <c r="BD331" i="19"/>
  <c r="BD149" i="19"/>
  <c r="BE149" i="19" s="1"/>
  <c r="BE148" i="19"/>
  <c r="BG212" i="19"/>
  <c r="BF212" i="19"/>
  <c r="BG192" i="19"/>
  <c r="BF192" i="19"/>
  <c r="BD169" i="19"/>
  <c r="BE169" i="19" s="1"/>
  <c r="BE168" i="19"/>
  <c r="BG258" i="19"/>
  <c r="BF258" i="19"/>
  <c r="BG254" i="19"/>
  <c r="BF254" i="19"/>
  <c r="BD165" i="19"/>
  <c r="BE165" i="19" s="1"/>
  <c r="BE164" i="19"/>
  <c r="BD153" i="19"/>
  <c r="BE153" i="19" s="1"/>
  <c r="BE152" i="19"/>
  <c r="BC324" i="19"/>
  <c r="BD323" i="19"/>
  <c r="BC328" i="19"/>
  <c r="BD327" i="19"/>
  <c r="BG216" i="19"/>
  <c r="BF216" i="19"/>
  <c r="BG311" i="19"/>
  <c r="BF311" i="19"/>
  <c r="BD304" i="19"/>
  <c r="BE304" i="19" s="1"/>
  <c r="BE303" i="19"/>
  <c r="BD125" i="19"/>
  <c r="BE125" i="19" s="1"/>
  <c r="BE124" i="19"/>
  <c r="BD137" i="19"/>
  <c r="BE137" i="19" s="1"/>
  <c r="BE136" i="19"/>
  <c r="BC336" i="19"/>
  <c r="BD335" i="19"/>
  <c r="BD117" i="19"/>
  <c r="BE117" i="19" s="1"/>
  <c r="BE116" i="19"/>
  <c r="BD129" i="19"/>
  <c r="BE129" i="19" s="1"/>
  <c r="BE128" i="19"/>
  <c r="BG204" i="19"/>
  <c r="BF204" i="19"/>
  <c r="BG315" i="19"/>
  <c r="BF315" i="19"/>
  <c r="BD105" i="19"/>
  <c r="BE105" i="19" s="1"/>
  <c r="BE104" i="19"/>
  <c r="BD141" i="19"/>
  <c r="BE141" i="19" s="1"/>
  <c r="BE140" i="19"/>
  <c r="BD300" i="19"/>
  <c r="BE300" i="19" s="1"/>
  <c r="BE299" i="19"/>
  <c r="BG200" i="19"/>
  <c r="BF200" i="19"/>
  <c r="BD121" i="19"/>
  <c r="BE121" i="19" s="1"/>
  <c r="BE120" i="19"/>
  <c r="BG196" i="19"/>
  <c r="BF196" i="19"/>
  <c r="AY214" i="4"/>
  <c r="BE377" i="19"/>
  <c r="BD378" i="19"/>
  <c r="BE378" i="19" s="1"/>
  <c r="BH320" i="19"/>
  <c r="BI319" i="19"/>
  <c r="BD133" i="19"/>
  <c r="BE133" i="19" s="1"/>
  <c r="BE132" i="19"/>
  <c r="BD101" i="19"/>
  <c r="BE101" i="19" s="1"/>
  <c r="BE100" i="19"/>
  <c r="BD161" i="19"/>
  <c r="BE161" i="19" s="1"/>
  <c r="BE160" i="19"/>
  <c r="BD157" i="19"/>
  <c r="BE157" i="19" s="1"/>
  <c r="BE156" i="19"/>
  <c r="BG208" i="19"/>
  <c r="BF208" i="19"/>
  <c r="BD145" i="19"/>
  <c r="BE145" i="19" s="1"/>
  <c r="BE144" i="19"/>
  <c r="BD109" i="19"/>
  <c r="BE109" i="19" s="1"/>
  <c r="BE108" i="19"/>
  <c r="BD113" i="19"/>
  <c r="BE113" i="19" s="1"/>
  <c r="BE112" i="19"/>
  <c r="BQ96" i="19"/>
  <c r="BP97" i="19"/>
  <c r="BE188" i="19"/>
  <c r="BD189" i="19"/>
  <c r="BD228" i="19"/>
  <c r="AY592" i="4"/>
  <c r="BD60" i="19"/>
  <c r="BE60" i="19" s="1"/>
  <c r="BE59" i="19"/>
  <c r="BD64" i="19"/>
  <c r="BE64" i="19" s="1"/>
  <c r="BE63" i="19"/>
  <c r="BD56" i="19"/>
  <c r="BE56" i="19" s="1"/>
  <c r="BE55" i="19"/>
  <c r="BC32" i="19"/>
  <c r="BD31" i="19"/>
  <c r="BD44" i="19"/>
  <c r="BE44" i="19" s="1"/>
  <c r="BE43" i="19"/>
  <c r="BJ221" i="19"/>
  <c r="BK220" i="19"/>
  <c r="BD68" i="19"/>
  <c r="BE68" i="19" s="1"/>
  <c r="BE67" i="19"/>
  <c r="BG71" i="19"/>
  <c r="BF71" i="19"/>
  <c r="BE250" i="19"/>
  <c r="BD251" i="19"/>
  <c r="BE251" i="19" s="1"/>
  <c r="BE242" i="19"/>
  <c r="BD243" i="19"/>
  <c r="BE243" i="19" s="1"/>
  <c r="BE343" i="19"/>
  <c r="BD344" i="19"/>
  <c r="BE344" i="19" s="1"/>
  <c r="BE224" i="19"/>
  <c r="BD225" i="19"/>
  <c r="BE225" i="19" s="1"/>
  <c r="BE246" i="19"/>
  <c r="BD247" i="19"/>
  <c r="BE247" i="19" s="1"/>
  <c r="BG88" i="19"/>
  <c r="BF88" i="19"/>
  <c r="BE238" i="19"/>
  <c r="BD239" i="19"/>
  <c r="BE239" i="19" s="1"/>
  <c r="BE234" i="19"/>
  <c r="BD235" i="19"/>
  <c r="BE235" i="19" s="1"/>
  <c r="BG79" i="19"/>
  <c r="BF79" i="19"/>
  <c r="BG75" i="19"/>
  <c r="BF75" i="19"/>
  <c r="BG176" i="19"/>
  <c r="BF176" i="19"/>
  <c r="BG92" i="19"/>
  <c r="BF92" i="19"/>
  <c r="BE184" i="19"/>
  <c r="BD185" i="19"/>
  <c r="BE185" i="19" s="1"/>
  <c r="BE35" i="19"/>
  <c r="BD36" i="19"/>
  <c r="BE36" i="19" s="1"/>
  <c r="BC229" i="19"/>
  <c r="AZ494" i="4" s="1"/>
  <c r="AZ664" i="4"/>
  <c r="AZ218" i="4"/>
  <c r="AZ219" i="4"/>
  <c r="AZ238" i="4"/>
  <c r="AZ589" i="4"/>
  <c r="AZ217" i="4"/>
  <c r="AZ591" i="4"/>
  <c r="AZ590" i="4"/>
  <c r="AX220" i="4"/>
  <c r="CC220" i="4" s="1"/>
  <c r="CC627" i="4"/>
  <c r="BM140" i="4"/>
  <c r="CH139" i="4"/>
  <c r="B53" i="14"/>
  <c r="C52" i="14"/>
  <c r="BV166" i="4"/>
  <c r="CK166" i="4" s="1"/>
  <c r="E30" i="1" s="1"/>
  <c r="AL145" i="4"/>
  <c r="BK145" i="4"/>
  <c r="AA145" i="4"/>
  <c r="BA145" i="4"/>
  <c r="AZ145" i="4"/>
  <c r="BL145" i="4"/>
  <c r="AN145" i="4"/>
  <c r="AM145" i="4"/>
  <c r="BV113" i="4"/>
  <c r="CK113" i="4" s="1"/>
  <c r="BM113" i="4"/>
  <c r="BM56" i="4"/>
  <c r="BM55" i="4"/>
  <c r="AO56" i="4"/>
  <c r="AO55" i="4"/>
  <c r="BM26" i="4"/>
  <c r="BZ22" i="4"/>
  <c r="CL22" i="4" s="1"/>
  <c r="AO26" i="4"/>
  <c r="AO142" i="4" s="1"/>
  <c r="R478" i="4"/>
  <c r="R471" i="4"/>
  <c r="R482" i="4"/>
  <c r="R654" i="4"/>
  <c r="R485" i="4"/>
  <c r="R659" i="4"/>
  <c r="R653" i="4"/>
  <c r="R474" i="4"/>
  <c r="R655" i="4"/>
  <c r="BZ139" i="4"/>
  <c r="AZ625" i="4"/>
  <c r="R636" i="4"/>
  <c r="R632" i="4"/>
  <c r="Q636" i="4"/>
  <c r="AZ626" i="4"/>
  <c r="Q632" i="4"/>
  <c r="AZ624" i="4"/>
  <c r="G685" i="4" l="1"/>
  <c r="G687" i="4" s="1"/>
  <c r="G683" i="4"/>
  <c r="J685" i="4"/>
  <c r="J687" i="4" s="1"/>
  <c r="J683" i="4"/>
  <c r="P685" i="4"/>
  <c r="P687" i="4" s="1"/>
  <c r="P683" i="4"/>
  <c r="I685" i="4"/>
  <c r="I683" i="4"/>
  <c r="F685" i="4"/>
  <c r="F683" i="4"/>
  <c r="O685" i="4"/>
  <c r="O687" i="4" s="1"/>
  <c r="O683" i="4"/>
  <c r="I417" i="4"/>
  <c r="H652" i="4"/>
  <c r="L685" i="4"/>
  <c r="L683" i="4"/>
  <c r="M685" i="4"/>
  <c r="M687" i="4" s="1"/>
  <c r="M683" i="4"/>
  <c r="L417" i="4"/>
  <c r="K652" i="4"/>
  <c r="AZ627" i="4"/>
  <c r="AZ220" i="4" s="1"/>
  <c r="BM59" i="4"/>
  <c r="CH59" i="4" s="1"/>
  <c r="CN59" i="4" s="1"/>
  <c r="CH56" i="4"/>
  <c r="CN56" i="4" s="1"/>
  <c r="AZ592" i="4"/>
  <c r="BM58" i="4"/>
  <c r="CH58" i="4" s="1"/>
  <c r="CN58" i="4" s="1"/>
  <c r="CH55" i="4"/>
  <c r="CN55" i="4" s="1"/>
  <c r="BM166" i="4"/>
  <c r="CH166" i="4" s="1"/>
  <c r="CN166" i="4" s="1"/>
  <c r="N30" i="1" s="1"/>
  <c r="CH113" i="4"/>
  <c r="CN113" i="4" s="1"/>
  <c r="Q133" i="21"/>
  <c r="AZ212" i="4"/>
  <c r="BG343" i="19"/>
  <c r="BF343" i="19"/>
  <c r="BG242" i="19"/>
  <c r="BF242" i="19"/>
  <c r="BG250" i="19"/>
  <c r="BF250" i="19"/>
  <c r="BH71" i="19"/>
  <c r="BG72" i="19"/>
  <c r="BG67" i="19"/>
  <c r="BF67" i="19"/>
  <c r="BK221" i="19"/>
  <c r="BL220" i="19"/>
  <c r="BG43" i="19"/>
  <c r="BF43" i="19"/>
  <c r="BD229" i="19"/>
  <c r="BE189" i="19"/>
  <c r="BG112" i="19"/>
  <c r="BF112" i="19"/>
  <c r="BG108" i="19"/>
  <c r="BF108" i="19"/>
  <c r="BG144" i="19"/>
  <c r="BF144" i="19"/>
  <c r="BG156" i="19"/>
  <c r="BF156" i="19"/>
  <c r="BG160" i="19"/>
  <c r="BF160" i="19"/>
  <c r="BG100" i="19"/>
  <c r="BF100" i="19"/>
  <c r="BG132" i="19"/>
  <c r="BF132" i="19"/>
  <c r="BI320" i="19"/>
  <c r="BJ319" i="19"/>
  <c r="BG120" i="19"/>
  <c r="BF120" i="19"/>
  <c r="BG299" i="19"/>
  <c r="BF299" i="19"/>
  <c r="BG140" i="19"/>
  <c r="BF140" i="19"/>
  <c r="BG104" i="19"/>
  <c r="BF104" i="19"/>
  <c r="BF128" i="19"/>
  <c r="BG116" i="19"/>
  <c r="BF116" i="19"/>
  <c r="BE335" i="19"/>
  <c r="BD336" i="19"/>
  <c r="BE336" i="19" s="1"/>
  <c r="BG136" i="19"/>
  <c r="BF136" i="19"/>
  <c r="BF124" i="19"/>
  <c r="BG303" i="19"/>
  <c r="BF303" i="19"/>
  <c r="BE327" i="19"/>
  <c r="BD328" i="19"/>
  <c r="BE328" i="19" s="1"/>
  <c r="BE323" i="19"/>
  <c r="BD324" i="19"/>
  <c r="BE324" i="19" s="1"/>
  <c r="BG152" i="19"/>
  <c r="BF152" i="19"/>
  <c r="BG164" i="19"/>
  <c r="BF164" i="19"/>
  <c r="BG168" i="19"/>
  <c r="BF168" i="19"/>
  <c r="BG148" i="19"/>
  <c r="BF148" i="19"/>
  <c r="BE331" i="19"/>
  <c r="BD332" i="19"/>
  <c r="BE332" i="19" s="1"/>
  <c r="BG172" i="19"/>
  <c r="BF172" i="19"/>
  <c r="BG35" i="19"/>
  <c r="BF35" i="19"/>
  <c r="BG184" i="19"/>
  <c r="BF184" i="19"/>
  <c r="BH92" i="19"/>
  <c r="BG93" i="19"/>
  <c r="BH176" i="19"/>
  <c r="BG177" i="19"/>
  <c r="BH75" i="19"/>
  <c r="BG76" i="19"/>
  <c r="BH79" i="19"/>
  <c r="BG80" i="19"/>
  <c r="BG234" i="19"/>
  <c r="BF234" i="19"/>
  <c r="BG238" i="19"/>
  <c r="BF238" i="19"/>
  <c r="BH88" i="19"/>
  <c r="BG89" i="19"/>
  <c r="BG246" i="19"/>
  <c r="BF246" i="19"/>
  <c r="BG224" i="19"/>
  <c r="BF224" i="19"/>
  <c r="BD32" i="19"/>
  <c r="BE32" i="19" s="1"/>
  <c r="BE31" i="19"/>
  <c r="BG55" i="19"/>
  <c r="BF55" i="19"/>
  <c r="BG63" i="19"/>
  <c r="BF63" i="19"/>
  <c r="BG59" i="19"/>
  <c r="BF59" i="19"/>
  <c r="BA473" i="4"/>
  <c r="BE228" i="19"/>
  <c r="BG188" i="19"/>
  <c r="BF188" i="19"/>
  <c r="BR96" i="19"/>
  <c r="BQ97" i="19"/>
  <c r="BG209" i="19"/>
  <c r="BH208" i="19"/>
  <c r="BG377" i="19"/>
  <c r="BF377" i="19"/>
  <c r="BG197" i="19"/>
  <c r="BH196" i="19"/>
  <c r="BG201" i="19"/>
  <c r="BH200" i="19"/>
  <c r="BG316" i="19"/>
  <c r="BH315" i="19"/>
  <c r="BG205" i="19"/>
  <c r="BH204" i="19"/>
  <c r="BG312" i="19"/>
  <c r="BH311" i="19"/>
  <c r="BG217" i="19"/>
  <c r="BH216" i="19"/>
  <c r="BG255" i="19"/>
  <c r="BH254" i="19"/>
  <c r="BG259" i="19"/>
  <c r="BH258" i="19"/>
  <c r="BG193" i="19"/>
  <c r="BH192" i="19"/>
  <c r="BG213" i="19"/>
  <c r="BH212" i="19"/>
  <c r="AY220" i="4"/>
  <c r="BM142" i="4"/>
  <c r="CH142" i="4" s="1"/>
  <c r="CH26" i="4"/>
  <c r="CN26" i="4" s="1"/>
  <c r="CN139" i="4"/>
  <c r="CN140" i="4" s="1"/>
  <c r="CH140" i="4"/>
  <c r="C53" i="14"/>
  <c r="B54" i="14"/>
  <c r="AO58" i="4"/>
  <c r="BZ55" i="4"/>
  <c r="CL55" i="4" s="1"/>
  <c r="AO59" i="4"/>
  <c r="BZ59" i="4" s="1"/>
  <c r="CL59" i="4" s="1"/>
  <c r="BZ56" i="4"/>
  <c r="CL56" i="4" s="1"/>
  <c r="R637" i="4"/>
  <c r="Q637" i="4"/>
  <c r="R620" i="4"/>
  <c r="N417" i="4" l="1"/>
  <c r="M652" i="4"/>
  <c r="L687" i="4"/>
  <c r="BQ685" i="4"/>
  <c r="P417" i="4"/>
  <c r="O652" i="4"/>
  <c r="F687" i="4"/>
  <c r="BO685" i="4"/>
  <c r="CX685" i="4" s="1"/>
  <c r="I687" i="4"/>
  <c r="BP685" i="4"/>
  <c r="CY685" i="4" s="1"/>
  <c r="P652" i="4"/>
  <c r="Q417" i="4"/>
  <c r="J652" i="4"/>
  <c r="K417" i="4"/>
  <c r="H417" i="4"/>
  <c r="G652" i="4"/>
  <c r="BM61" i="4"/>
  <c r="CH61" i="4" s="1"/>
  <c r="CN61" i="4" s="1"/>
  <c r="BH213" i="19"/>
  <c r="BI212" i="19"/>
  <c r="BH193" i="19"/>
  <c r="BI192" i="19"/>
  <c r="BH259" i="19"/>
  <c r="BI258" i="19"/>
  <c r="BH255" i="19"/>
  <c r="BI254" i="19"/>
  <c r="BH217" i="19"/>
  <c r="BI216" i="19"/>
  <c r="BH312" i="19"/>
  <c r="BI311" i="19"/>
  <c r="BH205" i="19"/>
  <c r="BI204" i="19"/>
  <c r="BH316" i="19"/>
  <c r="BI315" i="19"/>
  <c r="BH201" i="19"/>
  <c r="BI200" i="19"/>
  <c r="BH197" i="19"/>
  <c r="BI196" i="19"/>
  <c r="BH377" i="19"/>
  <c r="BG378" i="19"/>
  <c r="BR97" i="19"/>
  <c r="BS97" i="19" s="1"/>
  <c r="BS96" i="19"/>
  <c r="BG189" i="19"/>
  <c r="BH188" i="19"/>
  <c r="BG228" i="19"/>
  <c r="BB473" i="4" s="1"/>
  <c r="BA664" i="4"/>
  <c r="CM473" i="4"/>
  <c r="DI473" i="4" s="1"/>
  <c r="BA217" i="4"/>
  <c r="CD217" i="4" s="1"/>
  <c r="BA219" i="4"/>
  <c r="CD219" i="4" s="1"/>
  <c r="CD473" i="4"/>
  <c r="BA238" i="4"/>
  <c r="CD238" i="4" s="1"/>
  <c r="BA589" i="4"/>
  <c r="BA218" i="4"/>
  <c r="CD218" i="4" s="1"/>
  <c r="BA591" i="4"/>
  <c r="BA590" i="4"/>
  <c r="BG60" i="19"/>
  <c r="BH59" i="19"/>
  <c r="BG64" i="19"/>
  <c r="BH63" i="19"/>
  <c r="BG56" i="19"/>
  <c r="BH55" i="19"/>
  <c r="BG225" i="19"/>
  <c r="BH224" i="19"/>
  <c r="BG247" i="19"/>
  <c r="BH246" i="19"/>
  <c r="BI88" i="19"/>
  <c r="BH89" i="19"/>
  <c r="BG239" i="19"/>
  <c r="BH238" i="19"/>
  <c r="BG235" i="19"/>
  <c r="BH234" i="19"/>
  <c r="BI79" i="19"/>
  <c r="BH80" i="19"/>
  <c r="BI75" i="19"/>
  <c r="BH76" i="19"/>
  <c r="BI176" i="19"/>
  <c r="BH177" i="19"/>
  <c r="BI92" i="19"/>
  <c r="BH93" i="19"/>
  <c r="BG185" i="19"/>
  <c r="BH184" i="19"/>
  <c r="BG36" i="19"/>
  <c r="BH35" i="19"/>
  <c r="BH172" i="19"/>
  <c r="BG173" i="19"/>
  <c r="BG331" i="19"/>
  <c r="BF331" i="19"/>
  <c r="BH148" i="19"/>
  <c r="BG149" i="19"/>
  <c r="BH168" i="19"/>
  <c r="BG169" i="19"/>
  <c r="BH164" i="19"/>
  <c r="BG165" i="19"/>
  <c r="BH152" i="19"/>
  <c r="BG153" i="19"/>
  <c r="BG323" i="19"/>
  <c r="BF323" i="19"/>
  <c r="BG327" i="19"/>
  <c r="BF327" i="19"/>
  <c r="BH303" i="19"/>
  <c r="BG304" i="19"/>
  <c r="BH124" i="19"/>
  <c r="BG125" i="19"/>
  <c r="BH136" i="19"/>
  <c r="BG137" i="19"/>
  <c r="BF335" i="19"/>
  <c r="BG335" i="19"/>
  <c r="BH116" i="19"/>
  <c r="BG117" i="19"/>
  <c r="BH128" i="19"/>
  <c r="BG129" i="19"/>
  <c r="BH104" i="19"/>
  <c r="BG105" i="19"/>
  <c r="BH140" i="19"/>
  <c r="BG141" i="19"/>
  <c r="BH299" i="19"/>
  <c r="BG300" i="19"/>
  <c r="BH120" i="19"/>
  <c r="BG121" i="19"/>
  <c r="BJ320" i="19"/>
  <c r="BK319" i="19"/>
  <c r="BG44" i="19"/>
  <c r="BH43" i="19"/>
  <c r="BG68" i="19"/>
  <c r="BH67" i="19"/>
  <c r="BI71" i="19"/>
  <c r="BH72" i="19"/>
  <c r="BG251" i="19"/>
  <c r="BH250" i="19"/>
  <c r="BG243" i="19"/>
  <c r="BH242" i="19"/>
  <c r="BG344" i="19"/>
  <c r="BH343" i="19"/>
  <c r="AZ214" i="4"/>
  <c r="BH209" i="19"/>
  <c r="BI208" i="19"/>
  <c r="BG31" i="19"/>
  <c r="BF31" i="19"/>
  <c r="BH132" i="19"/>
  <c r="BG133" i="19"/>
  <c r="BH100" i="19"/>
  <c r="BG101" i="19"/>
  <c r="BH160" i="19"/>
  <c r="BG161" i="19"/>
  <c r="BH156" i="19"/>
  <c r="BG157" i="19"/>
  <c r="BH144" i="19"/>
  <c r="BG145" i="19"/>
  <c r="BH108" i="19"/>
  <c r="BG109" i="19"/>
  <c r="BH112" i="19"/>
  <c r="BG113" i="19"/>
  <c r="BA494" i="4"/>
  <c r="BE229" i="19"/>
  <c r="BL221" i="19"/>
  <c r="BM220" i="19"/>
  <c r="B55" i="14"/>
  <c r="C54" i="14"/>
  <c r="D54" i="14" s="1"/>
  <c r="F20" i="14" s="1"/>
  <c r="AO61" i="4"/>
  <c r="R618" i="4"/>
  <c r="BA626" i="4"/>
  <c r="R638" i="4"/>
  <c r="R619" i="4"/>
  <c r="Q631" i="4"/>
  <c r="R631" i="4"/>
  <c r="BA625" i="4"/>
  <c r="BA624" i="4"/>
  <c r="L652" i="4" l="1"/>
  <c r="M417" i="4"/>
  <c r="BQ417" i="4" s="1"/>
  <c r="I652" i="4"/>
  <c r="BP652" i="4" s="1"/>
  <c r="CY652" i="4" s="1"/>
  <c r="J417" i="4"/>
  <c r="BP417" i="4" s="1"/>
  <c r="BP687" i="4"/>
  <c r="CY687" i="4" s="1"/>
  <c r="F652" i="4"/>
  <c r="BO652" i="4" s="1"/>
  <c r="CX652" i="4" s="1"/>
  <c r="G417" i="4"/>
  <c r="BO417" i="4" s="1"/>
  <c r="BO687" i="4"/>
  <c r="CX687" i="4" s="1"/>
  <c r="CD625" i="4"/>
  <c r="CD626" i="4"/>
  <c r="BA627" i="4"/>
  <c r="CD624" i="4"/>
  <c r="BI209" i="19"/>
  <c r="BJ208" i="19"/>
  <c r="BJ71" i="19"/>
  <c r="BI72" i="19"/>
  <c r="BI120" i="19"/>
  <c r="BH121" i="19"/>
  <c r="BI140" i="19"/>
  <c r="BH141" i="19"/>
  <c r="BI128" i="19"/>
  <c r="BH129" i="19"/>
  <c r="BI124" i="19"/>
  <c r="BH125" i="19"/>
  <c r="BG328" i="19"/>
  <c r="BH327" i="19"/>
  <c r="BI152" i="19"/>
  <c r="BH153" i="19"/>
  <c r="BI168" i="19"/>
  <c r="BH169" i="19"/>
  <c r="BG332" i="19"/>
  <c r="BH331" i="19"/>
  <c r="BJ92" i="19"/>
  <c r="BI93" i="19"/>
  <c r="BJ75" i="19"/>
  <c r="BI76" i="19"/>
  <c r="BJ88" i="19"/>
  <c r="BI89" i="19"/>
  <c r="BA212" i="4"/>
  <c r="CD494" i="4"/>
  <c r="CM494" i="4" s="1"/>
  <c r="BI112" i="19"/>
  <c r="BH113" i="19"/>
  <c r="BI108" i="19"/>
  <c r="BH109" i="19"/>
  <c r="BI144" i="19"/>
  <c r="BH145" i="19"/>
  <c r="BI156" i="19"/>
  <c r="BH157" i="19"/>
  <c r="BI160" i="19"/>
  <c r="BH161" i="19"/>
  <c r="BI100" i="19"/>
  <c r="BH101" i="19"/>
  <c r="BI132" i="19"/>
  <c r="BH133" i="19"/>
  <c r="BG32" i="19"/>
  <c r="BH31" i="19"/>
  <c r="BH344" i="19"/>
  <c r="BI343" i="19"/>
  <c r="BH243" i="19"/>
  <c r="BI242" i="19"/>
  <c r="BH251" i="19"/>
  <c r="BI250" i="19"/>
  <c r="BH68" i="19"/>
  <c r="BI67" i="19"/>
  <c r="BH44" i="19"/>
  <c r="BI43" i="19"/>
  <c r="BK320" i="19"/>
  <c r="BL319" i="19"/>
  <c r="BG336" i="19"/>
  <c r="BH335" i="19"/>
  <c r="BH36" i="19"/>
  <c r="BI35" i="19"/>
  <c r="BH185" i="19"/>
  <c r="BI184" i="19"/>
  <c r="BH235" i="19"/>
  <c r="BI234" i="19"/>
  <c r="BH239" i="19"/>
  <c r="BI238" i="19"/>
  <c r="BH247" i="19"/>
  <c r="BI246" i="19"/>
  <c r="BH225" i="19"/>
  <c r="BI224" i="19"/>
  <c r="BH56" i="19"/>
  <c r="BI55" i="19"/>
  <c r="BH64" i="19"/>
  <c r="BI63" i="19"/>
  <c r="BH60" i="19"/>
  <c r="BI59" i="19"/>
  <c r="CD590" i="4"/>
  <c r="CM590" i="4" s="1"/>
  <c r="R131" i="21"/>
  <c r="CM218" i="4"/>
  <c r="R153" i="21"/>
  <c r="CM238" i="4"/>
  <c r="DI238" i="4" s="1"/>
  <c r="R132" i="21"/>
  <c r="CM219" i="4"/>
  <c r="BB664" i="4"/>
  <c r="BB589" i="4"/>
  <c r="BB219" i="4"/>
  <c r="BB591" i="4"/>
  <c r="BB590" i="4"/>
  <c r="BB218" i="4"/>
  <c r="BB238" i="4"/>
  <c r="BB217" i="4"/>
  <c r="BG229" i="19"/>
  <c r="BI197" i="19"/>
  <c r="BJ196" i="19"/>
  <c r="BI201" i="19"/>
  <c r="BJ200" i="19"/>
  <c r="BI316" i="19"/>
  <c r="BJ315" i="19"/>
  <c r="BI205" i="19"/>
  <c r="BJ204" i="19"/>
  <c r="BI312" i="19"/>
  <c r="BJ311" i="19"/>
  <c r="BI217" i="19"/>
  <c r="BJ216" i="19"/>
  <c r="BI255" i="19"/>
  <c r="BJ254" i="19"/>
  <c r="BI259" i="19"/>
  <c r="BJ258" i="19"/>
  <c r="BI193" i="19"/>
  <c r="BJ192" i="19"/>
  <c r="BI213" i="19"/>
  <c r="BJ212" i="19"/>
  <c r="BM221" i="19"/>
  <c r="BN220" i="19"/>
  <c r="BI299" i="19"/>
  <c r="BH300" i="19"/>
  <c r="BI104" i="19"/>
  <c r="BH105" i="19"/>
  <c r="BI116" i="19"/>
  <c r="BH117" i="19"/>
  <c r="BI136" i="19"/>
  <c r="BH137" i="19"/>
  <c r="BI303" i="19"/>
  <c r="BH304" i="19"/>
  <c r="BG324" i="19"/>
  <c r="BH323" i="19"/>
  <c r="BI164" i="19"/>
  <c r="BH165" i="19"/>
  <c r="BI148" i="19"/>
  <c r="BH149" i="19"/>
  <c r="BI172" i="19"/>
  <c r="BH173" i="19"/>
  <c r="BJ176" i="19"/>
  <c r="BI177" i="19"/>
  <c r="BJ79" i="19"/>
  <c r="BI80" i="19"/>
  <c r="CD591" i="4"/>
  <c r="CM591" i="4" s="1"/>
  <c r="BA592" i="4"/>
  <c r="CD592" i="4" s="1"/>
  <c r="CM592" i="4" s="1"/>
  <c r="CD589" i="4"/>
  <c r="CM589" i="4" s="1"/>
  <c r="R130" i="21"/>
  <c r="CM217" i="4"/>
  <c r="CD664" i="4"/>
  <c r="BH189" i="19"/>
  <c r="BI188" i="19"/>
  <c r="BH228" i="19"/>
  <c r="BC473" i="4" s="1"/>
  <c r="BH378" i="19"/>
  <c r="BI377" i="19"/>
  <c r="C55" i="14"/>
  <c r="B56" i="14"/>
  <c r="BM65" i="4"/>
  <c r="CH65" i="4" s="1"/>
  <c r="CN65" i="4" s="1"/>
  <c r="B45" i="21"/>
  <c r="DB356" i="4"/>
  <c r="S445" i="4"/>
  <c r="T356" i="4"/>
  <c r="S454" i="4"/>
  <c r="CD61" i="4"/>
  <c r="CM61" i="4" s="1"/>
  <c r="CC165" i="4"/>
  <c r="AO113" i="4"/>
  <c r="AO166" i="4" s="1"/>
  <c r="CD142" i="4"/>
  <c r="CM142" i="4" s="1"/>
  <c r="K13" i="1" s="1"/>
  <c r="BZ140" i="4"/>
  <c r="CL139" i="4"/>
  <c r="CL140" i="4" s="1"/>
  <c r="BZ23" i="4"/>
  <c r="CL23" i="4" s="1"/>
  <c r="BZ58" i="4"/>
  <c r="CL58" i="4" s="1"/>
  <c r="BZ53" i="4"/>
  <c r="CL53" i="4" s="1"/>
  <c r="BY65" i="4"/>
  <c r="CD65" i="4"/>
  <c r="CM65" i="4" s="1"/>
  <c r="BZ60" i="4"/>
  <c r="CL60" i="4" s="1"/>
  <c r="CM139" i="4"/>
  <c r="CM140" i="4" s="1"/>
  <c r="CD140" i="4"/>
  <c r="CD26" i="4"/>
  <c r="CM26" i="4" s="1"/>
  <c r="CG145" i="4"/>
  <c r="BV143" i="4"/>
  <c r="CK143" i="4" s="1"/>
  <c r="E14" i="1" s="1"/>
  <c r="BV40" i="4"/>
  <c r="CK40" i="4" s="1"/>
  <c r="CF165" i="4"/>
  <c r="CN142" i="4"/>
  <c r="N13" i="1" s="1"/>
  <c r="CB684" i="4"/>
  <c r="AV684" i="4"/>
  <c r="AW684" i="4" s="1"/>
  <c r="AX684" i="4" s="1"/>
  <c r="BV26" i="4"/>
  <c r="CK26" i="4" s="1"/>
  <c r="BU145" i="4"/>
  <c r="T368" i="19"/>
  <c r="U367" i="19"/>
  <c r="T363" i="19"/>
  <c r="S364" i="19"/>
  <c r="T359" i="19"/>
  <c r="S360" i="19"/>
  <c r="T355" i="19"/>
  <c r="S356" i="19"/>
  <c r="T351" i="19"/>
  <c r="S352" i="19"/>
  <c r="BR631" i="4"/>
  <c r="Q633" i="4"/>
  <c r="BR630" i="4"/>
  <c r="R633" i="4"/>
  <c r="BR632" i="4"/>
  <c r="R497" i="4"/>
  <c r="S244" i="4"/>
  <c r="R598" i="4"/>
  <c r="Q598" i="4"/>
  <c r="BR598" i="4" s="1"/>
  <c r="BR596" i="4"/>
  <c r="Q247" i="4"/>
  <c r="BR247" i="4" s="1"/>
  <c r="Q249" i="4"/>
  <c r="BR249" i="4" s="1"/>
  <c r="Q248" i="4"/>
  <c r="BR248" i="4" s="1"/>
  <c r="BR254" i="4"/>
  <c r="BR595" i="4"/>
  <c r="Q242" i="4"/>
  <c r="BR497" i="4"/>
  <c r="S595" i="4"/>
  <c r="S597" i="4"/>
  <c r="S254" i="4"/>
  <c r="S665" i="4"/>
  <c r="S596" i="4"/>
  <c r="S348" i="19"/>
  <c r="S370" i="19"/>
  <c r="T477" i="4" s="1"/>
  <c r="T347" i="19"/>
  <c r="R247" i="4"/>
  <c r="R248" i="4"/>
  <c r="R249" i="4"/>
  <c r="BR665" i="4"/>
  <c r="BR597" i="4"/>
  <c r="P282" i="4"/>
  <c r="T290" i="19"/>
  <c r="S291" i="19"/>
  <c r="T287" i="19"/>
  <c r="U286" i="19"/>
  <c r="T283" i="19"/>
  <c r="U282" i="19"/>
  <c r="T278" i="19"/>
  <c r="S279" i="19"/>
  <c r="T274" i="19"/>
  <c r="S275" i="19"/>
  <c r="T270" i="19"/>
  <c r="S271" i="19"/>
  <c r="P275" i="4"/>
  <c r="P409" i="4"/>
  <c r="R294" i="19"/>
  <c r="S500" i="4" s="1"/>
  <c r="S258" i="4" s="1"/>
  <c r="S260" i="4" s="1"/>
  <c r="T266" i="19"/>
  <c r="S267" i="19"/>
  <c r="BR638" i="4"/>
  <c r="Q639" i="4"/>
  <c r="BR636" i="4"/>
  <c r="R639" i="4"/>
  <c r="BR637" i="4"/>
  <c r="Q332" i="4"/>
  <c r="BR332" i="4" s="1"/>
  <c r="DA332" i="4" s="1"/>
  <c r="BR666" i="4"/>
  <c r="BR603" i="4"/>
  <c r="Q604" i="4"/>
  <c r="BR604" i="4" s="1"/>
  <c r="BR601" i="4"/>
  <c r="CZ259" i="4"/>
  <c r="D175" i="21"/>
  <c r="Q258" i="4"/>
  <c r="BR500" i="4"/>
  <c r="S263" i="19"/>
  <c r="T262" i="19"/>
  <c r="S293" i="19"/>
  <c r="T481" i="4" s="1"/>
  <c r="R264" i="4"/>
  <c r="R265" i="4"/>
  <c r="R263" i="4"/>
  <c r="Q264" i="4"/>
  <c r="BR264" i="4" s="1"/>
  <c r="Q263" i="4"/>
  <c r="BR263" i="4" s="1"/>
  <c r="Q265" i="4"/>
  <c r="BR265" i="4" s="1"/>
  <c r="BR268" i="4"/>
  <c r="BR602" i="4"/>
  <c r="BQ260" i="4"/>
  <c r="N409" i="4"/>
  <c r="BQ409" i="4" s="1"/>
  <c r="N275" i="4"/>
  <c r="BQ275" i="4" s="1"/>
  <c r="D191" i="21" s="1"/>
  <c r="CZ408" i="4"/>
  <c r="D70" i="21"/>
  <c r="R500" i="4"/>
  <c r="Q326" i="4"/>
  <c r="BR326" i="4" s="1"/>
  <c r="S601" i="4"/>
  <c r="S602" i="4"/>
  <c r="S603" i="4"/>
  <c r="S268" i="4"/>
  <c r="S666" i="4"/>
  <c r="R604" i="4"/>
  <c r="U51" i="19"/>
  <c r="T52" i="19"/>
  <c r="U47" i="19"/>
  <c r="T48" i="19"/>
  <c r="R621" i="4"/>
  <c r="DA583" i="4"/>
  <c r="CJ583" i="4"/>
  <c r="DB583" i="4" s="1"/>
  <c r="Q344" i="4"/>
  <c r="Q407" i="4" s="1"/>
  <c r="BR407" i="4" s="1"/>
  <c r="BR502" i="4"/>
  <c r="DA206" i="4"/>
  <c r="E118" i="21"/>
  <c r="CJ206" i="4"/>
  <c r="DB206" i="4" s="1"/>
  <c r="R586" i="4"/>
  <c r="R205" i="4"/>
  <c r="R283" i="4"/>
  <c r="R204" i="4"/>
  <c r="R206" i="4"/>
  <c r="R344" i="4"/>
  <c r="DA585" i="4"/>
  <c r="CJ585" i="4"/>
  <c r="DB585" i="4" s="1"/>
  <c r="DA414" i="4"/>
  <c r="E76" i="21"/>
  <c r="CJ414" i="4"/>
  <c r="T491" i="4"/>
  <c r="T199" i="4" s="1"/>
  <c r="DA491" i="4"/>
  <c r="CJ491" i="4"/>
  <c r="DB491" i="4" s="1"/>
  <c r="B203" i="1"/>
  <c r="DB416" i="4"/>
  <c r="S426" i="4"/>
  <c r="S418" i="4"/>
  <c r="S419" i="4"/>
  <c r="S411" i="4"/>
  <c r="E77" i="21"/>
  <c r="DA415" i="4"/>
  <c r="CJ415" i="4"/>
  <c r="DA484" i="4"/>
  <c r="BR482" i="4"/>
  <c r="DA482" i="4" s="1"/>
  <c r="BR478" i="4"/>
  <c r="DA478" i="4" s="1"/>
  <c r="BR474" i="4"/>
  <c r="DA474" i="4" s="1"/>
  <c r="CJ486" i="4"/>
  <c r="DB486" i="4" s="1"/>
  <c r="BR486" i="4"/>
  <c r="DA486" i="4" s="1"/>
  <c r="DB484" i="4"/>
  <c r="CJ478" i="4"/>
  <c r="DB478" i="4" s="1"/>
  <c r="CJ474" i="4"/>
  <c r="DB474" i="4" s="1"/>
  <c r="CJ482" i="4"/>
  <c r="DB482" i="4" s="1"/>
  <c r="R416" i="4"/>
  <c r="BR654" i="4"/>
  <c r="H410" i="4"/>
  <c r="BP486" i="4"/>
  <c r="CY486" i="4" s="1"/>
  <c r="K651" i="4"/>
  <c r="BP651" i="4" s="1"/>
  <c r="R418" i="4"/>
  <c r="BR653" i="4"/>
  <c r="R411" i="4"/>
  <c r="BR656" i="4"/>
  <c r="N410" i="4"/>
  <c r="M410" i="4"/>
  <c r="CJ283" i="4"/>
  <c r="B9" i="1" s="1"/>
  <c r="E199" i="21"/>
  <c r="CJ663" i="4"/>
  <c r="DB663" i="4" s="1"/>
  <c r="DA663" i="4"/>
  <c r="S485" i="4"/>
  <c r="S655" i="4"/>
  <c r="T419" i="4" s="1"/>
  <c r="S656" i="4"/>
  <c r="T411" i="4" s="1"/>
  <c r="S474" i="4"/>
  <c r="S478" i="4"/>
  <c r="S654" i="4"/>
  <c r="T416" i="4" s="1"/>
  <c r="S653" i="4"/>
  <c r="T418" i="4" s="1"/>
  <c r="S659" i="4"/>
  <c r="T426" i="4" s="1"/>
  <c r="S482" i="4"/>
  <c r="CZ685" i="4"/>
  <c r="DA620" i="4"/>
  <c r="CJ620" i="4"/>
  <c r="DB620" i="4" s="1"/>
  <c r="DA618" i="4"/>
  <c r="CJ618" i="4"/>
  <c r="DB618" i="4" s="1"/>
  <c r="R667" i="4"/>
  <c r="R199" i="4"/>
  <c r="DA413" i="4"/>
  <c r="E75" i="21"/>
  <c r="CJ413" i="4"/>
  <c r="T470" i="4"/>
  <c r="T40" i="19"/>
  <c r="U39" i="19"/>
  <c r="T82" i="19"/>
  <c r="BR199" i="4"/>
  <c r="Q200" i="4"/>
  <c r="DB411" i="4"/>
  <c r="B198" i="1"/>
  <c r="S416" i="4"/>
  <c r="BO486" i="4"/>
  <c r="CX486" i="4" s="1"/>
  <c r="H651" i="4"/>
  <c r="BO651" i="4" s="1"/>
  <c r="R419" i="4"/>
  <c r="BR655" i="4"/>
  <c r="R426" i="4"/>
  <c r="BR659" i="4"/>
  <c r="BQ486" i="4"/>
  <c r="CZ486" i="4" s="1"/>
  <c r="N651" i="4"/>
  <c r="P410" i="4"/>
  <c r="G410" i="4"/>
  <c r="J410" i="4"/>
  <c r="Q651" i="4"/>
  <c r="BR485" i="4"/>
  <c r="Q410" i="4"/>
  <c r="K410" i="4"/>
  <c r="BR205" i="4"/>
  <c r="DA209" i="4"/>
  <c r="CJ209" i="4"/>
  <c r="DB209" i="4" s="1"/>
  <c r="E121" i="21"/>
  <c r="BR586" i="4"/>
  <c r="BR667" i="4"/>
  <c r="Q682" i="4"/>
  <c r="Q683" i="4" s="1"/>
  <c r="BR683" i="4" s="1"/>
  <c r="DA683" i="4" s="1"/>
  <c r="DB418" i="4"/>
  <c r="B205" i="1"/>
  <c r="S201" i="4"/>
  <c r="S583" i="4"/>
  <c r="S584" i="4"/>
  <c r="S663" i="4"/>
  <c r="S585" i="4"/>
  <c r="S209" i="4"/>
  <c r="S471" i="4"/>
  <c r="O417" i="4"/>
  <c r="BR417" i="4" s="1"/>
  <c r="N652" i="4"/>
  <c r="BQ652" i="4" s="1"/>
  <c r="BQ687" i="4"/>
  <c r="BR204" i="4"/>
  <c r="DA619" i="4"/>
  <c r="CJ619" i="4"/>
  <c r="DB619" i="4" s="1"/>
  <c r="Q207" i="4"/>
  <c r="BR621" i="4"/>
  <c r="AS28" i="19"/>
  <c r="AT27" i="19"/>
  <c r="BF28" i="19"/>
  <c r="AG23" i="19"/>
  <c r="AF24" i="19"/>
  <c r="S631" i="4"/>
  <c r="BB626" i="4"/>
  <c r="BB625" i="4"/>
  <c r="BB624" i="4"/>
  <c r="T83" i="19" l="1"/>
  <c r="CJ683" i="4"/>
  <c r="DB683" i="4" s="1"/>
  <c r="CY417" i="4"/>
  <c r="C79" i="21"/>
  <c r="D79" i="21"/>
  <c r="CZ417" i="4"/>
  <c r="B79" i="21"/>
  <c r="CX417" i="4"/>
  <c r="BB627" i="4"/>
  <c r="S15" i="19"/>
  <c r="T484" i="4" s="1"/>
  <c r="BI189" i="19"/>
  <c r="BJ188" i="19"/>
  <c r="BI228" i="19"/>
  <c r="BD473" i="4" s="1"/>
  <c r="DI217" i="4"/>
  <c r="DI589" i="4"/>
  <c r="DI591" i="4"/>
  <c r="BK79" i="19"/>
  <c r="BJ80" i="19"/>
  <c r="BK176" i="19"/>
  <c r="BJ177" i="19"/>
  <c r="BH324" i="19"/>
  <c r="BI323" i="19"/>
  <c r="BB494" i="4"/>
  <c r="BB592" i="4"/>
  <c r="DI219" i="4"/>
  <c r="DI218" i="4"/>
  <c r="DI590" i="4"/>
  <c r="BH32" i="19"/>
  <c r="BI31" i="19"/>
  <c r="BH229" i="19"/>
  <c r="BC494" i="4" s="1"/>
  <c r="BC212" i="4" s="1"/>
  <c r="DI494" i="4"/>
  <c r="BK75" i="19"/>
  <c r="BJ76" i="19"/>
  <c r="BK92" i="19"/>
  <c r="BJ93" i="19"/>
  <c r="BH332" i="19"/>
  <c r="BI331" i="19"/>
  <c r="BH328" i="19"/>
  <c r="BI327" i="19"/>
  <c r="BK71" i="19"/>
  <c r="BJ72" i="19"/>
  <c r="CM624" i="4"/>
  <c r="CM626" i="4"/>
  <c r="BI378" i="19"/>
  <c r="BJ377" i="19"/>
  <c r="BC664" i="4"/>
  <c r="BC238" i="4"/>
  <c r="BC589" i="4"/>
  <c r="BC217" i="4"/>
  <c r="BC590" i="4"/>
  <c r="BC591" i="4"/>
  <c r="BC219" i="4"/>
  <c r="BC218" i="4"/>
  <c r="DI592" i="4"/>
  <c r="BJ172" i="19"/>
  <c r="BI173" i="19"/>
  <c r="BJ148" i="19"/>
  <c r="BI149" i="19"/>
  <c r="BJ164" i="19"/>
  <c r="BI165" i="19"/>
  <c r="BJ303" i="19"/>
  <c r="BI304" i="19"/>
  <c r="BJ136" i="19"/>
  <c r="BI137" i="19"/>
  <c r="BJ116" i="19"/>
  <c r="BI117" i="19"/>
  <c r="BJ104" i="19"/>
  <c r="BI105" i="19"/>
  <c r="BJ299" i="19"/>
  <c r="BI300" i="19"/>
  <c r="BN221" i="19"/>
  <c r="BO220" i="19"/>
  <c r="BJ213" i="19"/>
  <c r="BK212" i="19"/>
  <c r="BJ193" i="19"/>
  <c r="BK192" i="19"/>
  <c r="BJ259" i="19"/>
  <c r="BK258" i="19"/>
  <c r="BJ255" i="19"/>
  <c r="BK254" i="19"/>
  <c r="BJ217" i="19"/>
  <c r="BK216" i="19"/>
  <c r="BJ312" i="19"/>
  <c r="BK311" i="19"/>
  <c r="BJ205" i="19"/>
  <c r="BK204" i="19"/>
  <c r="BJ316" i="19"/>
  <c r="BK315" i="19"/>
  <c r="BJ201" i="19"/>
  <c r="BK200" i="19"/>
  <c r="BJ197" i="19"/>
  <c r="BK196" i="19"/>
  <c r="BI60" i="19"/>
  <c r="BJ59" i="19"/>
  <c r="BI64" i="19"/>
  <c r="BJ63" i="19"/>
  <c r="BI56" i="19"/>
  <c r="BJ55" i="19"/>
  <c r="BI225" i="19"/>
  <c r="BJ224" i="19"/>
  <c r="BI247" i="19"/>
  <c r="BJ246" i="19"/>
  <c r="BI239" i="19"/>
  <c r="BJ238" i="19"/>
  <c r="BI235" i="19"/>
  <c r="BJ234" i="19"/>
  <c r="BI185" i="19"/>
  <c r="BJ184" i="19"/>
  <c r="BI36" i="19"/>
  <c r="BJ35" i="19"/>
  <c r="BH336" i="19"/>
  <c r="BI335" i="19"/>
  <c r="BL320" i="19"/>
  <c r="BM319" i="19"/>
  <c r="BI44" i="19"/>
  <c r="BJ43" i="19"/>
  <c r="BI68" i="19"/>
  <c r="BJ67" i="19"/>
  <c r="BI251" i="19"/>
  <c r="BJ250" i="19"/>
  <c r="BI243" i="19"/>
  <c r="BJ242" i="19"/>
  <c r="BI344" i="19"/>
  <c r="BJ343" i="19"/>
  <c r="BJ132" i="19"/>
  <c r="BI133" i="19"/>
  <c r="BJ100" i="19"/>
  <c r="BI101" i="19"/>
  <c r="BJ160" i="19"/>
  <c r="BI161" i="19"/>
  <c r="BJ156" i="19"/>
  <c r="BI157" i="19"/>
  <c r="BJ144" i="19"/>
  <c r="BI145" i="19"/>
  <c r="BJ108" i="19"/>
  <c r="BI109" i="19"/>
  <c r="BJ112" i="19"/>
  <c r="BI113" i="19"/>
  <c r="CD212" i="4"/>
  <c r="BA213" i="4"/>
  <c r="CD213" i="4" s="1"/>
  <c r="BK88" i="19"/>
  <c r="BJ89" i="19"/>
  <c r="BJ168" i="19"/>
  <c r="BI169" i="19"/>
  <c r="BJ152" i="19"/>
  <c r="BI153" i="19"/>
  <c r="BJ124" i="19"/>
  <c r="BI125" i="19"/>
  <c r="BJ128" i="19"/>
  <c r="BI129" i="19"/>
  <c r="BJ140" i="19"/>
  <c r="BI141" i="19"/>
  <c r="BJ120" i="19"/>
  <c r="BI121" i="19"/>
  <c r="BJ209" i="19"/>
  <c r="BK208" i="19"/>
  <c r="BA220" i="4"/>
  <c r="CD220" i="4" s="1"/>
  <c r="CD627" i="4"/>
  <c r="CM625" i="4"/>
  <c r="C56" i="14"/>
  <c r="B57" i="14"/>
  <c r="BZ166" i="4"/>
  <c r="CL166" i="4" s="1"/>
  <c r="H30" i="1" s="1"/>
  <c r="BM145" i="4"/>
  <c r="CH145" i="4" s="1"/>
  <c r="BZ113" i="4"/>
  <c r="CL113" i="4" s="1"/>
  <c r="S273" i="4"/>
  <c r="Q273" i="4"/>
  <c r="BR273" i="4" s="1"/>
  <c r="BC624" i="4"/>
  <c r="S636" i="4"/>
  <c r="BC626" i="4"/>
  <c r="BC625" i="4"/>
  <c r="S618" i="4"/>
  <c r="S619" i="4"/>
  <c r="S620" i="4"/>
  <c r="S638" i="4"/>
  <c r="S630" i="4"/>
  <c r="S637" i="4"/>
  <c r="S632" i="4"/>
  <c r="BC627" i="4" l="1"/>
  <c r="BC220" i="4" s="1"/>
  <c r="DI625" i="4"/>
  <c r="R133" i="21"/>
  <c r="CM220" i="4"/>
  <c r="BI229" i="19"/>
  <c r="BD494" i="4" s="1"/>
  <c r="BD212" i="4" s="1"/>
  <c r="BK152" i="19"/>
  <c r="BJ153" i="19"/>
  <c r="BK168" i="19"/>
  <c r="BJ169" i="19"/>
  <c r="R126" i="21"/>
  <c r="CM213" i="4"/>
  <c r="BA214" i="4"/>
  <c r="CD214" i="4" s="1"/>
  <c r="BK197" i="19"/>
  <c r="BL196" i="19"/>
  <c r="BK201" i="19"/>
  <c r="BL200" i="19"/>
  <c r="BK316" i="19"/>
  <c r="BL315" i="19"/>
  <c r="BK205" i="19"/>
  <c r="BL204" i="19"/>
  <c r="BK312" i="19"/>
  <c r="BL311" i="19"/>
  <c r="BK217" i="19"/>
  <c r="BL216" i="19"/>
  <c r="BK255" i="19"/>
  <c r="BL254" i="19"/>
  <c r="BK259" i="19"/>
  <c r="BL258" i="19"/>
  <c r="BK193" i="19"/>
  <c r="BL192" i="19"/>
  <c r="BK213" i="19"/>
  <c r="BL212" i="19"/>
  <c r="BO221" i="19"/>
  <c r="BP220" i="19"/>
  <c r="BK164" i="19"/>
  <c r="BJ165" i="19"/>
  <c r="BK148" i="19"/>
  <c r="BJ149" i="19"/>
  <c r="BK172" i="19"/>
  <c r="BJ173" i="19"/>
  <c r="BC592" i="4"/>
  <c r="DI626" i="4"/>
  <c r="DI624" i="4"/>
  <c r="BI328" i="19"/>
  <c r="BJ327" i="19"/>
  <c r="BI332" i="19"/>
  <c r="BJ331" i="19"/>
  <c r="BI32" i="19"/>
  <c r="BJ31" i="19"/>
  <c r="BB212" i="4"/>
  <c r="CE494" i="4"/>
  <c r="BL176" i="19"/>
  <c r="BK177" i="19"/>
  <c r="BL79" i="19"/>
  <c r="BK80" i="19"/>
  <c r="BJ189" i="19"/>
  <c r="BK188" i="19"/>
  <c r="BJ228" i="19"/>
  <c r="BE473" i="4" s="1"/>
  <c r="BB220" i="4"/>
  <c r="CM627" i="4"/>
  <c r="BK209" i="19"/>
  <c r="BL208" i="19"/>
  <c r="BK120" i="19"/>
  <c r="BJ121" i="19"/>
  <c r="BK140" i="19"/>
  <c r="BJ141" i="19"/>
  <c r="BK128" i="19"/>
  <c r="BJ129" i="19"/>
  <c r="BK124" i="19"/>
  <c r="BJ125" i="19"/>
  <c r="BL88" i="19"/>
  <c r="BK89" i="19"/>
  <c r="R125" i="21"/>
  <c r="CM212" i="4"/>
  <c r="BK112" i="19"/>
  <c r="BJ113" i="19"/>
  <c r="BK108" i="19"/>
  <c r="BJ109" i="19"/>
  <c r="BK144" i="19"/>
  <c r="BJ145" i="19"/>
  <c r="BK156" i="19"/>
  <c r="BJ157" i="19"/>
  <c r="BK160" i="19"/>
  <c r="BJ161" i="19"/>
  <c r="BK100" i="19"/>
  <c r="BJ101" i="19"/>
  <c r="BK132" i="19"/>
  <c r="BJ133" i="19"/>
  <c r="BJ344" i="19"/>
  <c r="BK343" i="19"/>
  <c r="BJ243" i="19"/>
  <c r="BK242" i="19"/>
  <c r="BJ251" i="19"/>
  <c r="BK250" i="19"/>
  <c r="BJ68" i="19"/>
  <c r="BK67" i="19"/>
  <c r="BJ44" i="19"/>
  <c r="BK43" i="19"/>
  <c r="BM320" i="19"/>
  <c r="BN319" i="19"/>
  <c r="BI336" i="19"/>
  <c r="BJ335" i="19"/>
  <c r="BJ36" i="19"/>
  <c r="BK35" i="19"/>
  <c r="BJ185" i="19"/>
  <c r="BK184" i="19"/>
  <c r="BJ235" i="19"/>
  <c r="BK234" i="19"/>
  <c r="BJ239" i="19"/>
  <c r="BK238" i="19"/>
  <c r="BJ247" i="19"/>
  <c r="BK246" i="19"/>
  <c r="BJ225" i="19"/>
  <c r="BK224" i="19"/>
  <c r="BJ56" i="19"/>
  <c r="BK55" i="19"/>
  <c r="BJ64" i="19"/>
  <c r="BK63" i="19"/>
  <c r="BJ60" i="19"/>
  <c r="BK59" i="19"/>
  <c r="BK299" i="19"/>
  <c r="BJ300" i="19"/>
  <c r="BK104" i="19"/>
  <c r="BJ105" i="19"/>
  <c r="BK116" i="19"/>
  <c r="BJ117" i="19"/>
  <c r="BK136" i="19"/>
  <c r="BJ137" i="19"/>
  <c r="BK303" i="19"/>
  <c r="BJ304" i="19"/>
  <c r="BJ378" i="19"/>
  <c r="BK377" i="19"/>
  <c r="BL71" i="19"/>
  <c r="BK72" i="19"/>
  <c r="BL92" i="19"/>
  <c r="BK93" i="19"/>
  <c r="BL75" i="19"/>
  <c r="BK76" i="19"/>
  <c r="BC214" i="4"/>
  <c r="BI324" i="19"/>
  <c r="BJ323" i="19"/>
  <c r="BD664" i="4"/>
  <c r="BD238" i="4"/>
  <c r="CE238" i="4" s="1"/>
  <c r="S153" i="21" s="1"/>
  <c r="BD590" i="4"/>
  <c r="BD591" i="4"/>
  <c r="CE591" i="4" s="1"/>
  <c r="BD218" i="4"/>
  <c r="CE218" i="4" s="1"/>
  <c r="BD219" i="4"/>
  <c r="CE219" i="4" s="1"/>
  <c r="CE473" i="4"/>
  <c r="BD589" i="4"/>
  <c r="CE589" i="4" s="1"/>
  <c r="BD217" i="4"/>
  <c r="CE217" i="4" s="1"/>
  <c r="B58" i="14"/>
  <c r="C57" i="14"/>
  <c r="D57" i="14" s="1"/>
  <c r="F21" i="14" s="1"/>
  <c r="Q278" i="4"/>
  <c r="BR278" i="4" s="1"/>
  <c r="E194" i="21" s="1"/>
  <c r="BS426" i="4"/>
  <c r="F87" i="21" s="1"/>
  <c r="BS419" i="4"/>
  <c r="F81" i="21" s="1"/>
  <c r="Q280" i="4"/>
  <c r="BR280" i="4" s="1"/>
  <c r="CJ280" i="4" s="1"/>
  <c r="R414" i="4"/>
  <c r="R415" i="4"/>
  <c r="CN145" i="4"/>
  <c r="N16" i="1" s="1"/>
  <c r="U356" i="4"/>
  <c r="T454" i="4"/>
  <c r="BS454" i="4" s="1"/>
  <c r="DC454" i="4" s="1"/>
  <c r="T445" i="4"/>
  <c r="BS445" i="4" s="1"/>
  <c r="DC445" i="4" s="1"/>
  <c r="BS356" i="4"/>
  <c r="DC356" i="4" s="1"/>
  <c r="BZ26" i="4"/>
  <c r="CL26" i="4" s="1"/>
  <c r="CD145" i="4"/>
  <c r="CM145" i="4" s="1"/>
  <c r="K16" i="1" s="1"/>
  <c r="BY145" i="4"/>
  <c r="BZ143" i="4"/>
  <c r="CL143" i="4" s="1"/>
  <c r="H14" i="1" s="1"/>
  <c r="BZ40" i="4"/>
  <c r="CL40" i="4" s="1"/>
  <c r="BV142" i="4"/>
  <c r="CK142" i="4" s="1"/>
  <c r="E13" i="1" s="1"/>
  <c r="AY684" i="4"/>
  <c r="AZ684" i="4" s="1"/>
  <c r="BA684" i="4" s="1"/>
  <c r="CC684" i="4"/>
  <c r="CG112" i="4"/>
  <c r="BU112" i="4"/>
  <c r="AC65" i="4"/>
  <c r="BV61" i="4"/>
  <c r="CK61" i="4" s="1"/>
  <c r="V367" i="19"/>
  <c r="U368" i="19"/>
  <c r="Q279" i="4"/>
  <c r="BR279" i="4" s="1"/>
  <c r="CJ279" i="4" s="1"/>
  <c r="R326" i="4"/>
  <c r="S326" i="4" s="1"/>
  <c r="R413" i="4"/>
  <c r="T364" i="19"/>
  <c r="U363" i="19"/>
  <c r="T360" i="19"/>
  <c r="U359" i="19"/>
  <c r="T356" i="19"/>
  <c r="U355" i="19"/>
  <c r="T352" i="19"/>
  <c r="U351" i="19"/>
  <c r="S633" i="4"/>
  <c r="S252" i="4" s="1"/>
  <c r="DA597" i="4"/>
  <c r="CJ597" i="4"/>
  <c r="DA665" i="4"/>
  <c r="CJ665" i="4"/>
  <c r="DB665" i="4" s="1"/>
  <c r="T595" i="4"/>
  <c r="BS595" i="4" s="1"/>
  <c r="T596" i="4"/>
  <c r="T597" i="4"/>
  <c r="T254" i="4"/>
  <c r="T665" i="4"/>
  <c r="BS477" i="4"/>
  <c r="DC477" i="4" s="1"/>
  <c r="S247" i="4"/>
  <c r="S248" i="4"/>
  <c r="S249" i="4"/>
  <c r="S598" i="4"/>
  <c r="DA497" i="4"/>
  <c r="CJ497" i="4"/>
  <c r="DA595" i="4"/>
  <c r="CJ595" i="4"/>
  <c r="DA248" i="4"/>
  <c r="E164" i="21"/>
  <c r="CJ248" i="4"/>
  <c r="E163" i="21"/>
  <c r="DA247" i="4"/>
  <c r="CJ247" i="4"/>
  <c r="DA598" i="4"/>
  <c r="CJ598" i="4"/>
  <c r="R242" i="4"/>
  <c r="DA630" i="4"/>
  <c r="CJ630" i="4"/>
  <c r="DA631" i="4"/>
  <c r="CJ631" i="4"/>
  <c r="U347" i="19"/>
  <c r="T370" i="19"/>
  <c r="U477" i="4" s="1"/>
  <c r="T348" i="19"/>
  <c r="T371" i="19" s="1"/>
  <c r="U497" i="4" s="1"/>
  <c r="S371" i="19"/>
  <c r="BR242" i="4"/>
  <c r="Q243" i="4"/>
  <c r="CJ254" i="4"/>
  <c r="DB254" i="4" s="1"/>
  <c r="E170" i="21"/>
  <c r="DA254" i="4"/>
  <c r="DA249" i="4"/>
  <c r="E165" i="21"/>
  <c r="CJ249" i="4"/>
  <c r="DA596" i="4"/>
  <c r="CJ596" i="4"/>
  <c r="BS596" i="4"/>
  <c r="DA632" i="4"/>
  <c r="CJ632" i="4"/>
  <c r="R252" i="4"/>
  <c r="Q252" i="4"/>
  <c r="BR633" i="4"/>
  <c r="CJ332" i="4"/>
  <c r="B21" i="21" s="1"/>
  <c r="R332" i="4"/>
  <c r="S332" i="4" s="1"/>
  <c r="T291" i="19"/>
  <c r="U290" i="19"/>
  <c r="V286" i="19"/>
  <c r="U287" i="19"/>
  <c r="R16" i="19"/>
  <c r="S502" i="4" s="1"/>
  <c r="S344" i="4" s="1"/>
  <c r="S448" i="4" s="1"/>
  <c r="V282" i="19"/>
  <c r="U283" i="19"/>
  <c r="R407" i="4"/>
  <c r="T279" i="19"/>
  <c r="U278" i="19"/>
  <c r="T275" i="19"/>
  <c r="U274" i="19"/>
  <c r="T271" i="19"/>
  <c r="U270" i="19"/>
  <c r="T267" i="19"/>
  <c r="U266" i="19"/>
  <c r="S639" i="4"/>
  <c r="S266" i="4" s="1"/>
  <c r="S263" i="4"/>
  <c r="S264" i="4"/>
  <c r="S265" i="4"/>
  <c r="CJ326" i="4"/>
  <c r="DA326" i="4"/>
  <c r="CZ260" i="4"/>
  <c r="D176" i="21"/>
  <c r="CJ268" i="4"/>
  <c r="DB268" i="4" s="1"/>
  <c r="E184" i="21"/>
  <c r="DA268" i="4"/>
  <c r="DA263" i="4"/>
  <c r="E179" i="21"/>
  <c r="CJ263" i="4"/>
  <c r="U262" i="19"/>
  <c r="T263" i="19"/>
  <c r="T294" i="19" s="1"/>
  <c r="U500" i="4" s="1"/>
  <c r="T293" i="19"/>
  <c r="U481" i="4" s="1"/>
  <c r="Q259" i="4"/>
  <c r="BR259" i="4" s="1"/>
  <c r="BR258" i="4"/>
  <c r="DA601" i="4"/>
  <c r="CJ601" i="4"/>
  <c r="DA603" i="4"/>
  <c r="CJ603" i="4"/>
  <c r="CJ666" i="4"/>
  <c r="DB666" i="4" s="1"/>
  <c r="DA666" i="4"/>
  <c r="Q266" i="4"/>
  <c r="BR639" i="4"/>
  <c r="DA638" i="4"/>
  <c r="CJ638" i="4"/>
  <c r="S604" i="4"/>
  <c r="R258" i="4"/>
  <c r="CZ409" i="4"/>
  <c r="D71" i="21"/>
  <c r="DA602" i="4"/>
  <c r="CJ602" i="4"/>
  <c r="DA265" i="4"/>
  <c r="E181" i="21"/>
  <c r="CJ265" i="4"/>
  <c r="DA264" i="4"/>
  <c r="E180" i="21"/>
  <c r="CJ264" i="4"/>
  <c r="T601" i="4"/>
  <c r="BS601" i="4" s="1"/>
  <c r="T602" i="4"/>
  <c r="T603" i="4"/>
  <c r="T268" i="4"/>
  <c r="T666" i="4"/>
  <c r="BS481" i="4"/>
  <c r="DC481" i="4" s="1"/>
  <c r="S294" i="19"/>
  <c r="DA500" i="4"/>
  <c r="CJ500" i="4"/>
  <c r="DA604" i="4"/>
  <c r="CJ604" i="4"/>
  <c r="DA637" i="4"/>
  <c r="CJ637" i="4"/>
  <c r="R266" i="4"/>
  <c r="DA636" i="4"/>
  <c r="CJ636" i="4"/>
  <c r="U52" i="19"/>
  <c r="V51" i="19"/>
  <c r="V47" i="19"/>
  <c r="U48" i="19"/>
  <c r="BS491" i="4"/>
  <c r="DC491" i="4" s="1"/>
  <c r="R448" i="4"/>
  <c r="S621" i="4"/>
  <c r="E195" i="21"/>
  <c r="E116" i="21"/>
  <c r="DA204" i="4"/>
  <c r="CJ204" i="4"/>
  <c r="DB204" i="4" s="1"/>
  <c r="CZ652" i="4"/>
  <c r="Q685" i="4"/>
  <c r="BR682" i="4"/>
  <c r="DA586" i="4"/>
  <c r="CJ586" i="4"/>
  <c r="DB586" i="4" s="1"/>
  <c r="BR651" i="4"/>
  <c r="R410" i="4"/>
  <c r="BO410" i="4"/>
  <c r="BQ651" i="4"/>
  <c r="O410" i="4"/>
  <c r="BR410" i="4" s="1"/>
  <c r="DA659" i="4"/>
  <c r="CJ659" i="4"/>
  <c r="DB659" i="4" s="1"/>
  <c r="DA655" i="4"/>
  <c r="CJ655" i="4"/>
  <c r="DB655" i="4" s="1"/>
  <c r="I410" i="4"/>
  <c r="BP410" i="4" s="1"/>
  <c r="BR200" i="4"/>
  <c r="U470" i="4"/>
  <c r="U491" i="4"/>
  <c r="T653" i="4"/>
  <c r="U418" i="4" s="1"/>
  <c r="T654" i="4"/>
  <c r="T659" i="4"/>
  <c r="U426" i="4" s="1"/>
  <c r="T474" i="4"/>
  <c r="T655" i="4"/>
  <c r="U419" i="4" s="1"/>
  <c r="T656" i="4"/>
  <c r="U411" i="4" s="1"/>
  <c r="T478" i="4"/>
  <c r="T485" i="4"/>
  <c r="BS485" i="4" s="1"/>
  <c r="DC485" i="4" s="1"/>
  <c r="T482" i="4"/>
  <c r="BS484" i="4"/>
  <c r="B200" i="1"/>
  <c r="DB413" i="4"/>
  <c r="R201" i="4"/>
  <c r="BS199" i="4"/>
  <c r="T200" i="4"/>
  <c r="T201" i="4" s="1"/>
  <c r="DA656" i="4"/>
  <c r="CJ656" i="4"/>
  <c r="DB656" i="4" s="1"/>
  <c r="DA653" i="4"/>
  <c r="CJ653" i="4"/>
  <c r="DB653" i="4" s="1"/>
  <c r="L410" i="4"/>
  <c r="BS416" i="4"/>
  <c r="DB414" i="4"/>
  <c r="B201" i="1"/>
  <c r="R278" i="4"/>
  <c r="S413" i="4"/>
  <c r="R279" i="4"/>
  <c r="S414" i="4"/>
  <c r="DA502" i="4"/>
  <c r="CJ502" i="4"/>
  <c r="DB502" i="4" s="1"/>
  <c r="BR344" i="4"/>
  <c r="Q448" i="4"/>
  <c r="BR448" i="4" s="1"/>
  <c r="R207" i="4"/>
  <c r="DA621" i="4"/>
  <c r="CJ621" i="4"/>
  <c r="DB621" i="4" s="1"/>
  <c r="CZ687" i="4"/>
  <c r="DA417" i="4"/>
  <c r="E79" i="21"/>
  <c r="CJ417" i="4"/>
  <c r="S204" i="4"/>
  <c r="S205" i="4"/>
  <c r="S283" i="4"/>
  <c r="S206" i="4"/>
  <c r="S667" i="4"/>
  <c r="S586" i="4"/>
  <c r="S275" i="4"/>
  <c r="S409" i="4"/>
  <c r="DA667" i="4"/>
  <c r="CJ667" i="4"/>
  <c r="DB667" i="4" s="1"/>
  <c r="E117" i="21"/>
  <c r="DA205" i="4"/>
  <c r="CJ205" i="4"/>
  <c r="DB205" i="4" s="1"/>
  <c r="DA485" i="4"/>
  <c r="CJ485" i="4"/>
  <c r="DB485" i="4" s="1"/>
  <c r="CY651" i="4"/>
  <c r="CX651" i="4"/>
  <c r="DA199" i="4"/>
  <c r="E111" i="21"/>
  <c r="CJ199" i="4"/>
  <c r="Q201" i="4"/>
  <c r="E189" i="21"/>
  <c r="CJ273" i="4"/>
  <c r="V39" i="19"/>
  <c r="U40" i="19"/>
  <c r="U82" i="19"/>
  <c r="T584" i="4"/>
  <c r="BS584" i="4" s="1"/>
  <c r="DC584" i="4" s="1"/>
  <c r="T209" i="4"/>
  <c r="BS470" i="4"/>
  <c r="T585" i="4"/>
  <c r="T583" i="4"/>
  <c r="BS583" i="4" s="1"/>
  <c r="DC583" i="4" s="1"/>
  <c r="T663" i="4"/>
  <c r="T471" i="4"/>
  <c r="BS411" i="4"/>
  <c r="BS418" i="4"/>
  <c r="DA654" i="4"/>
  <c r="CJ654" i="4"/>
  <c r="DB654" i="4" s="1"/>
  <c r="DB415" i="4"/>
  <c r="B202" i="1"/>
  <c r="BR207" i="4"/>
  <c r="R280" i="4"/>
  <c r="S415" i="4"/>
  <c r="DA407" i="4"/>
  <c r="E69" i="21"/>
  <c r="CJ407" i="4"/>
  <c r="AT28" i="19"/>
  <c r="AU27" i="19"/>
  <c r="AH23" i="19"/>
  <c r="AG24" i="19"/>
  <c r="T638" i="4"/>
  <c r="BD624" i="4"/>
  <c r="T632" i="4"/>
  <c r="BD625" i="4"/>
  <c r="T620" i="4"/>
  <c r="T631" i="4"/>
  <c r="T630" i="4"/>
  <c r="BD626" i="4"/>
  <c r="T618" i="4"/>
  <c r="T619" i="4"/>
  <c r="T637" i="4"/>
  <c r="T636" i="4"/>
  <c r="T16" i="19" l="1"/>
  <c r="U502" i="4" s="1"/>
  <c r="U344" i="4" s="1"/>
  <c r="R273" i="4"/>
  <c r="Q274" i="4"/>
  <c r="BR274" i="4" s="1"/>
  <c r="CJ274" i="4" s="1"/>
  <c r="CE625" i="4"/>
  <c r="BD627" i="4"/>
  <c r="CE624" i="4"/>
  <c r="CE626" i="4"/>
  <c r="S130" i="21"/>
  <c r="S131" i="21"/>
  <c r="CE590" i="4"/>
  <c r="CE664" i="4"/>
  <c r="CM664" i="4" s="1"/>
  <c r="DI664" i="4" s="1"/>
  <c r="BM75" i="19"/>
  <c r="BL76" i="19"/>
  <c r="BM92" i="19"/>
  <c r="BL93" i="19"/>
  <c r="BM71" i="19"/>
  <c r="BL72" i="19"/>
  <c r="BK60" i="19"/>
  <c r="BL59" i="19"/>
  <c r="BK64" i="19"/>
  <c r="BL63" i="19"/>
  <c r="BK56" i="19"/>
  <c r="BL55" i="19"/>
  <c r="BK225" i="19"/>
  <c r="BL224" i="19"/>
  <c r="BK247" i="19"/>
  <c r="BL246" i="19"/>
  <c r="BK239" i="19"/>
  <c r="BL238" i="19"/>
  <c r="BK235" i="19"/>
  <c r="BL234" i="19"/>
  <c r="BK185" i="19"/>
  <c r="BL184" i="19"/>
  <c r="BK36" i="19"/>
  <c r="BL35" i="19"/>
  <c r="BJ336" i="19"/>
  <c r="BK335" i="19"/>
  <c r="BN320" i="19"/>
  <c r="BO319" i="19"/>
  <c r="BK44" i="19"/>
  <c r="BL43" i="19"/>
  <c r="BK68" i="19"/>
  <c r="BL67" i="19"/>
  <c r="BK251" i="19"/>
  <c r="BL250" i="19"/>
  <c r="BK243" i="19"/>
  <c r="BL242" i="19"/>
  <c r="BK344" i="19"/>
  <c r="BL343" i="19"/>
  <c r="DI212" i="4"/>
  <c r="BL209" i="19"/>
  <c r="BM208" i="19"/>
  <c r="BE664" i="4"/>
  <c r="BE590" i="4"/>
  <c r="BE217" i="4"/>
  <c r="BE238" i="4"/>
  <c r="BE218" i="4"/>
  <c r="BE589" i="4"/>
  <c r="BE591" i="4"/>
  <c r="BE219" i="4"/>
  <c r="BM79" i="19"/>
  <c r="BL80" i="19"/>
  <c r="BM176" i="19"/>
  <c r="BL177" i="19"/>
  <c r="BB214" i="4"/>
  <c r="BD213" i="4"/>
  <c r="CE213" i="4" s="1"/>
  <c r="CE212" i="4"/>
  <c r="BJ32" i="19"/>
  <c r="BK31" i="19"/>
  <c r="BJ332" i="19"/>
  <c r="BK331" i="19"/>
  <c r="BJ328" i="19"/>
  <c r="BK327" i="19"/>
  <c r="DI213" i="4"/>
  <c r="BJ229" i="19"/>
  <c r="BD592" i="4"/>
  <c r="CE592" i="4" s="1"/>
  <c r="S132" i="21"/>
  <c r="BJ324" i="19"/>
  <c r="BK323" i="19"/>
  <c r="BL377" i="19"/>
  <c r="BK378" i="19"/>
  <c r="BL303" i="19"/>
  <c r="BK304" i="19"/>
  <c r="BL136" i="19"/>
  <c r="BK137" i="19"/>
  <c r="BL116" i="19"/>
  <c r="BK117" i="19"/>
  <c r="BL104" i="19"/>
  <c r="BK105" i="19"/>
  <c r="BL299" i="19"/>
  <c r="BK300" i="19"/>
  <c r="BL132" i="19"/>
  <c r="BK133" i="19"/>
  <c r="BL100" i="19"/>
  <c r="BK101" i="19"/>
  <c r="BL160" i="19"/>
  <c r="BK161" i="19"/>
  <c r="BL156" i="19"/>
  <c r="BK157" i="19"/>
  <c r="BL144" i="19"/>
  <c r="BK145" i="19"/>
  <c r="BL108" i="19"/>
  <c r="BK109" i="19"/>
  <c r="BL112" i="19"/>
  <c r="BK113" i="19"/>
  <c r="BM88" i="19"/>
  <c r="BL89" i="19"/>
  <c r="BL124" i="19"/>
  <c r="BK125" i="19"/>
  <c r="BL128" i="19"/>
  <c r="BK129" i="19"/>
  <c r="BL140" i="19"/>
  <c r="BK141" i="19"/>
  <c r="BL120" i="19"/>
  <c r="BK121" i="19"/>
  <c r="DI627" i="4"/>
  <c r="BK189" i="19"/>
  <c r="BL188" i="19"/>
  <c r="BK228" i="19"/>
  <c r="BF473" i="4" s="1"/>
  <c r="BL172" i="19"/>
  <c r="BK173" i="19"/>
  <c r="BL148" i="19"/>
  <c r="BK149" i="19"/>
  <c r="BL164" i="19"/>
  <c r="BK165" i="19"/>
  <c r="BP221" i="19"/>
  <c r="BQ220" i="19"/>
  <c r="BL213" i="19"/>
  <c r="BM212" i="19"/>
  <c r="BL193" i="19"/>
  <c r="BM192" i="19"/>
  <c r="BL259" i="19"/>
  <c r="BM258" i="19"/>
  <c r="BL255" i="19"/>
  <c r="BM254" i="19"/>
  <c r="BL217" i="19"/>
  <c r="BM216" i="19"/>
  <c r="BL312" i="19"/>
  <c r="BM311" i="19"/>
  <c r="BL205" i="19"/>
  <c r="BM204" i="19"/>
  <c r="BL316" i="19"/>
  <c r="BM315" i="19"/>
  <c r="BL201" i="19"/>
  <c r="BM200" i="19"/>
  <c r="BL197" i="19"/>
  <c r="BM196" i="19"/>
  <c r="R127" i="21"/>
  <c r="CM214" i="4"/>
  <c r="BL168" i="19"/>
  <c r="BK169" i="19"/>
  <c r="BL152" i="19"/>
  <c r="BK153" i="19"/>
  <c r="BD214" i="4"/>
  <c r="DI220" i="4"/>
  <c r="CJ651" i="4"/>
  <c r="C58" i="14"/>
  <c r="B59" i="14"/>
  <c r="AC145" i="4"/>
  <c r="DC419" i="4"/>
  <c r="E196" i="21"/>
  <c r="CJ278" i="4"/>
  <c r="DC426" i="4"/>
  <c r="Q408" i="4"/>
  <c r="BR408" i="4" s="1"/>
  <c r="E70" i="21" s="1"/>
  <c r="BS656" i="4"/>
  <c r="DC656" i="4" s="1"/>
  <c r="T326" i="4"/>
  <c r="BS326" i="4" s="1"/>
  <c r="DC326" i="4" s="1"/>
  <c r="BS653" i="4"/>
  <c r="DC653" i="4" s="1"/>
  <c r="U454" i="4"/>
  <c r="U445" i="4"/>
  <c r="V356" i="4"/>
  <c r="CN112" i="4"/>
  <c r="DB332" i="4"/>
  <c r="CD112" i="4"/>
  <c r="CM112" i="4" s="1"/>
  <c r="BZ142" i="4"/>
  <c r="CL142" i="4" s="1"/>
  <c r="H13" i="1" s="1"/>
  <c r="BY112" i="4"/>
  <c r="AO65" i="4"/>
  <c r="BZ61" i="4"/>
  <c r="CL61" i="4" s="1"/>
  <c r="BV65" i="4"/>
  <c r="CK65" i="4" s="1"/>
  <c r="BU165" i="4"/>
  <c r="CG165" i="4"/>
  <c r="BB684" i="4"/>
  <c r="BC684" i="4" s="1"/>
  <c r="BD684" i="4" s="1"/>
  <c r="CD684" i="4"/>
  <c r="V368" i="19"/>
  <c r="W367" i="19"/>
  <c r="BS659" i="4"/>
  <c r="DC659" i="4" s="1"/>
  <c r="BS655" i="4"/>
  <c r="DC655" i="4" s="1"/>
  <c r="T15" i="19"/>
  <c r="U484" i="4" s="1"/>
  <c r="U485" i="4" s="1"/>
  <c r="V363" i="19"/>
  <c r="U364" i="19"/>
  <c r="V359" i="19"/>
  <c r="U360" i="19"/>
  <c r="V355" i="19"/>
  <c r="U356" i="19"/>
  <c r="V351" i="19"/>
  <c r="U352" i="19"/>
  <c r="BS631" i="4"/>
  <c r="BS632" i="4"/>
  <c r="T633" i="4"/>
  <c r="BS630" i="4"/>
  <c r="DA633" i="4"/>
  <c r="CJ633" i="4"/>
  <c r="DB632" i="4"/>
  <c r="DC595" i="4"/>
  <c r="BR243" i="4"/>
  <c r="Q244" i="4"/>
  <c r="BR244" i="4" s="1"/>
  <c r="U242" i="4"/>
  <c r="U348" i="19"/>
  <c r="V347" i="19"/>
  <c r="U370" i="19"/>
  <c r="V477" i="4" s="1"/>
  <c r="DB631" i="4"/>
  <c r="R244" i="4"/>
  <c r="DB247" i="4"/>
  <c r="DB248" i="4"/>
  <c r="T247" i="4"/>
  <c r="BS247" i="4" s="1"/>
  <c r="T248" i="4"/>
  <c r="BS248" i="4" s="1"/>
  <c r="T249" i="4"/>
  <c r="BS249" i="4" s="1"/>
  <c r="BS254" i="4"/>
  <c r="BR252" i="4"/>
  <c r="DC596" i="4"/>
  <c r="DB596" i="4"/>
  <c r="DB249" i="4"/>
  <c r="DA242" i="4"/>
  <c r="E158" i="21"/>
  <c r="CJ242" i="4"/>
  <c r="T497" i="4"/>
  <c r="U595" i="4"/>
  <c r="U597" i="4"/>
  <c r="U254" i="4"/>
  <c r="U665" i="4"/>
  <c r="U596" i="4"/>
  <c r="DB630" i="4"/>
  <c r="DB598" i="4"/>
  <c r="DB595" i="4"/>
  <c r="DB497" i="4"/>
  <c r="BS665" i="4"/>
  <c r="DC665" i="4" s="1"/>
  <c r="BS597" i="4"/>
  <c r="T598" i="4"/>
  <c r="BS598" i="4" s="1"/>
  <c r="DB597" i="4"/>
  <c r="S407" i="4"/>
  <c r="V290" i="19"/>
  <c r="U291" i="19"/>
  <c r="V287" i="19"/>
  <c r="W286" i="19"/>
  <c r="V283" i="19"/>
  <c r="W282" i="19"/>
  <c r="V278" i="19"/>
  <c r="U279" i="19"/>
  <c r="V274" i="19"/>
  <c r="U275" i="19"/>
  <c r="V270" i="19"/>
  <c r="U271" i="19"/>
  <c r="V266" i="19"/>
  <c r="U267" i="19"/>
  <c r="BS637" i="4"/>
  <c r="BS638" i="4"/>
  <c r="T639" i="4"/>
  <c r="BS636" i="4"/>
  <c r="DC601" i="4"/>
  <c r="DB604" i="4"/>
  <c r="DB500" i="4"/>
  <c r="T264" i="4"/>
  <c r="BS264" i="4" s="1"/>
  <c r="T265" i="4"/>
  <c r="BS265" i="4" s="1"/>
  <c r="T263" i="4"/>
  <c r="BS263" i="4" s="1"/>
  <c r="BS268" i="4"/>
  <c r="DB638" i="4"/>
  <c r="BR266" i="4"/>
  <c r="DB603" i="4"/>
  <c r="DB601" i="4"/>
  <c r="E174" i="21"/>
  <c r="DA258" i="4"/>
  <c r="CJ258" i="4"/>
  <c r="Q260" i="4"/>
  <c r="U601" i="4"/>
  <c r="U602" i="4"/>
  <c r="U603" i="4"/>
  <c r="U268" i="4"/>
  <c r="U666" i="4"/>
  <c r="U263" i="19"/>
  <c r="V262" i="19"/>
  <c r="U293" i="19"/>
  <c r="V481" i="4" s="1"/>
  <c r="DB326" i="4"/>
  <c r="B16" i="21"/>
  <c r="DB636" i="4"/>
  <c r="DB637" i="4"/>
  <c r="T500" i="4"/>
  <c r="S16" i="19"/>
  <c r="T502" i="4" s="1"/>
  <c r="BS666" i="4"/>
  <c r="DC666" i="4" s="1"/>
  <c r="BS603" i="4"/>
  <c r="T604" i="4"/>
  <c r="BS604" i="4" s="1"/>
  <c r="BS602" i="4"/>
  <c r="DB264" i="4"/>
  <c r="DB265" i="4"/>
  <c r="DB602" i="4"/>
  <c r="R260" i="4"/>
  <c r="DA639" i="4"/>
  <c r="CJ639" i="4"/>
  <c r="DA259" i="4"/>
  <c r="E175" i="21"/>
  <c r="CJ259" i="4"/>
  <c r="U258" i="4"/>
  <c r="DB263" i="4"/>
  <c r="Q282" i="4"/>
  <c r="BR282" i="4" s="1"/>
  <c r="W51" i="19"/>
  <c r="V52" i="19"/>
  <c r="W47" i="19"/>
  <c r="V48" i="19"/>
  <c r="BS620" i="4"/>
  <c r="DC620" i="4" s="1"/>
  <c r="T621" i="4"/>
  <c r="BS618" i="4"/>
  <c r="DC618" i="4" s="1"/>
  <c r="BS619" i="4"/>
  <c r="DC619" i="4" s="1"/>
  <c r="B194" i="1"/>
  <c r="DB407" i="4"/>
  <c r="F73" i="21"/>
  <c r="DC411" i="4"/>
  <c r="BS663" i="4"/>
  <c r="DC663" i="4" s="1"/>
  <c r="T667" i="4"/>
  <c r="T204" i="4"/>
  <c r="T206" i="4"/>
  <c r="T283" i="4"/>
  <c r="BS283" i="4" s="1"/>
  <c r="F199" i="21" s="1"/>
  <c r="BS209" i="4"/>
  <c r="T205" i="4"/>
  <c r="BS205" i="4" s="1"/>
  <c r="V470" i="4"/>
  <c r="V40" i="19"/>
  <c r="V83" i="19" s="1"/>
  <c r="W39" i="19"/>
  <c r="V82" i="19"/>
  <c r="DB199" i="4"/>
  <c r="S280" i="4"/>
  <c r="T415" i="4"/>
  <c r="BS415" i="4" s="1"/>
  <c r="T414" i="4"/>
  <c r="BS414" i="4" s="1"/>
  <c r="S279" i="4"/>
  <c r="B204" i="1"/>
  <c r="DB417" i="4"/>
  <c r="R282" i="4"/>
  <c r="DA448" i="4"/>
  <c r="CJ448" i="4"/>
  <c r="DB448" i="4" s="1"/>
  <c r="BS585" i="4"/>
  <c r="DC585" i="4" s="1"/>
  <c r="BQ410" i="4"/>
  <c r="CJ410" i="4" s="1"/>
  <c r="BS200" i="4"/>
  <c r="U584" i="4"/>
  <c r="U209" i="4"/>
  <c r="U583" i="4"/>
  <c r="U585" i="4"/>
  <c r="U663" i="4"/>
  <c r="E112" i="21"/>
  <c r="DA200" i="4"/>
  <c r="CJ200" i="4"/>
  <c r="DB200" i="4" s="1"/>
  <c r="CY410" i="4"/>
  <c r="C72" i="21"/>
  <c r="DA410" i="4"/>
  <c r="E72" i="21"/>
  <c r="DA651" i="4"/>
  <c r="Q687" i="4"/>
  <c r="BR685" i="4"/>
  <c r="S207" i="4"/>
  <c r="S282" i="4" s="1"/>
  <c r="DA207" i="4"/>
  <c r="E119" i="21"/>
  <c r="CJ207" i="4"/>
  <c r="DB207" i="4" s="1"/>
  <c r="F80" i="21"/>
  <c r="DC418" i="4"/>
  <c r="T586" i="4"/>
  <c r="DC470" i="4"/>
  <c r="BS471" i="4"/>
  <c r="DC471" i="4" s="1"/>
  <c r="U83" i="19"/>
  <c r="BR201" i="4"/>
  <c r="DB651" i="4"/>
  <c r="T413" i="4"/>
  <c r="BS413" i="4" s="1"/>
  <c r="S278" i="4"/>
  <c r="T332" i="4"/>
  <c r="BS332" i="4" s="1"/>
  <c r="DC332" i="4" s="1"/>
  <c r="CJ344" i="4"/>
  <c r="DA344" i="4"/>
  <c r="DC416" i="4"/>
  <c r="F78" i="21"/>
  <c r="DC199" i="4"/>
  <c r="F111" i="21"/>
  <c r="BS201" i="4"/>
  <c r="BS482" i="4"/>
  <c r="DC482" i="4" s="1"/>
  <c r="BS474" i="4"/>
  <c r="DC474" i="4" s="1"/>
  <c r="DC484" i="4"/>
  <c r="BS478" i="4"/>
  <c r="DC478" i="4" s="1"/>
  <c r="U416" i="4"/>
  <c r="BS654" i="4"/>
  <c r="DC654" i="4" s="1"/>
  <c r="U199" i="4"/>
  <c r="E190" i="21"/>
  <c r="CZ651" i="4"/>
  <c r="CX410" i="4"/>
  <c r="B72" i="21"/>
  <c r="DA682" i="4"/>
  <c r="CJ682" i="4"/>
  <c r="DB682" i="4" s="1"/>
  <c r="AU28" i="19"/>
  <c r="AV27" i="19"/>
  <c r="AI23" i="19"/>
  <c r="AH24" i="19"/>
  <c r="BE625" i="4"/>
  <c r="U632" i="4"/>
  <c r="BE624" i="4"/>
  <c r="U631" i="4"/>
  <c r="BE626" i="4"/>
  <c r="U15" i="19" l="1"/>
  <c r="V484" i="4" s="1"/>
  <c r="CE214" i="4"/>
  <c r="BE627" i="4"/>
  <c r="S127" i="21"/>
  <c r="DI214" i="4"/>
  <c r="BM197" i="19"/>
  <c r="BN196" i="19"/>
  <c r="BM201" i="19"/>
  <c r="BN200" i="19"/>
  <c r="BM316" i="19"/>
  <c r="BN315" i="19"/>
  <c r="BM205" i="19"/>
  <c r="BN204" i="19"/>
  <c r="BM312" i="19"/>
  <c r="BN311" i="19"/>
  <c r="BM217" i="19"/>
  <c r="BN216" i="19"/>
  <c r="BM255" i="19"/>
  <c r="BN254" i="19"/>
  <c r="BM259" i="19"/>
  <c r="BN258" i="19"/>
  <c r="BM193" i="19"/>
  <c r="BN192" i="19"/>
  <c r="BM213" i="19"/>
  <c r="BN212" i="19"/>
  <c r="BQ221" i="19"/>
  <c r="BR220" i="19"/>
  <c r="BF664" i="4"/>
  <c r="BF238" i="4"/>
  <c r="BF589" i="4"/>
  <c r="BF590" i="4"/>
  <c r="BF219" i="4"/>
  <c r="BF591" i="4"/>
  <c r="BF217" i="4"/>
  <c r="BF218" i="4"/>
  <c r="BK229" i="19"/>
  <c r="BF494" i="4" s="1"/>
  <c r="BF212" i="4" s="1"/>
  <c r="BE494" i="4"/>
  <c r="S125" i="21"/>
  <c r="BN176" i="19"/>
  <c r="BM177" i="19"/>
  <c r="BN79" i="19"/>
  <c r="BM80" i="19"/>
  <c r="BN71" i="19"/>
  <c r="BM72" i="19"/>
  <c r="BN92" i="19"/>
  <c r="BM93" i="19"/>
  <c r="BN75" i="19"/>
  <c r="BM76" i="19"/>
  <c r="BD220" i="4"/>
  <c r="CE220" i="4" s="1"/>
  <c r="CE627" i="4"/>
  <c r="BM152" i="19"/>
  <c r="BL153" i="19"/>
  <c r="BM168" i="19"/>
  <c r="BL169" i="19"/>
  <c r="BM164" i="19"/>
  <c r="BL165" i="19"/>
  <c r="BM148" i="19"/>
  <c r="BL149" i="19"/>
  <c r="BM172" i="19"/>
  <c r="BL173" i="19"/>
  <c r="BL189" i="19"/>
  <c r="BM188" i="19"/>
  <c r="BL228" i="19"/>
  <c r="BG473" i="4" s="1"/>
  <c r="BM120" i="19"/>
  <c r="BL121" i="19"/>
  <c r="BM140" i="19"/>
  <c r="BL141" i="19"/>
  <c r="BM128" i="19"/>
  <c r="BL129" i="19"/>
  <c r="BM124" i="19"/>
  <c r="BL125" i="19"/>
  <c r="BN88" i="19"/>
  <c r="BM89" i="19"/>
  <c r="BM112" i="19"/>
  <c r="BL113" i="19"/>
  <c r="BM108" i="19"/>
  <c r="BL109" i="19"/>
  <c r="BM144" i="19"/>
  <c r="BL145" i="19"/>
  <c r="BM156" i="19"/>
  <c r="BL157" i="19"/>
  <c r="BM160" i="19"/>
  <c r="BL161" i="19"/>
  <c r="BM100" i="19"/>
  <c r="BL101" i="19"/>
  <c r="BM132" i="19"/>
  <c r="BL133" i="19"/>
  <c r="BM299" i="19"/>
  <c r="BL300" i="19"/>
  <c r="BM104" i="19"/>
  <c r="BL105" i="19"/>
  <c r="BM116" i="19"/>
  <c r="BL117" i="19"/>
  <c r="BM136" i="19"/>
  <c r="BL137" i="19"/>
  <c r="BM303" i="19"/>
  <c r="BL304" i="19"/>
  <c r="BL378" i="19"/>
  <c r="BM377" i="19"/>
  <c r="BK324" i="19"/>
  <c r="BL323" i="19"/>
  <c r="BK328" i="19"/>
  <c r="BL327" i="19"/>
  <c r="BK332" i="19"/>
  <c r="BL331" i="19"/>
  <c r="BK32" i="19"/>
  <c r="BL31" i="19"/>
  <c r="S126" i="21"/>
  <c r="BE592" i="4"/>
  <c r="BM209" i="19"/>
  <c r="BN208" i="19"/>
  <c r="BL344" i="19"/>
  <c r="BM343" i="19"/>
  <c r="BL243" i="19"/>
  <c r="BM242" i="19"/>
  <c r="BL251" i="19"/>
  <c r="BM250" i="19"/>
  <c r="BL68" i="19"/>
  <c r="BM67" i="19"/>
  <c r="BL44" i="19"/>
  <c r="BM43" i="19"/>
  <c r="BO320" i="19"/>
  <c r="BP319" i="19"/>
  <c r="BK336" i="19"/>
  <c r="BL335" i="19"/>
  <c r="BL36" i="19"/>
  <c r="BM35" i="19"/>
  <c r="BL185" i="19"/>
  <c r="BM184" i="19"/>
  <c r="BL235" i="19"/>
  <c r="BM234" i="19"/>
  <c r="BL239" i="19"/>
  <c r="BM238" i="19"/>
  <c r="BL247" i="19"/>
  <c r="BM246" i="19"/>
  <c r="BL225" i="19"/>
  <c r="BM224" i="19"/>
  <c r="BL56" i="19"/>
  <c r="BM55" i="19"/>
  <c r="BL64" i="19"/>
  <c r="BM63" i="19"/>
  <c r="BL60" i="19"/>
  <c r="BM59" i="19"/>
  <c r="B60" i="14"/>
  <c r="C59" i="14"/>
  <c r="AO145" i="4"/>
  <c r="U620" i="4"/>
  <c r="BF624" i="4"/>
  <c r="BF626" i="4"/>
  <c r="BF625" i="4"/>
  <c r="BF627" i="4" l="1"/>
  <c r="BF220" i="4" s="1"/>
  <c r="BM60" i="19"/>
  <c r="BN59" i="19"/>
  <c r="BM64" i="19"/>
  <c r="BN63" i="19"/>
  <c r="BM56" i="19"/>
  <c r="BN55" i="19"/>
  <c r="BM225" i="19"/>
  <c r="BN224" i="19"/>
  <c r="BM247" i="19"/>
  <c r="BN246" i="19"/>
  <c r="BM239" i="19"/>
  <c r="BN238" i="19"/>
  <c r="BM235" i="19"/>
  <c r="BN234" i="19"/>
  <c r="BM185" i="19"/>
  <c r="BN184" i="19"/>
  <c r="BM36" i="19"/>
  <c r="BN35" i="19"/>
  <c r="BL336" i="19"/>
  <c r="BM335" i="19"/>
  <c r="BP320" i="19"/>
  <c r="BQ319" i="19"/>
  <c r="BM44" i="19"/>
  <c r="BN43" i="19"/>
  <c r="BM68" i="19"/>
  <c r="BN67" i="19"/>
  <c r="BM251" i="19"/>
  <c r="BN250" i="19"/>
  <c r="BM243" i="19"/>
  <c r="BN242" i="19"/>
  <c r="BM344" i="19"/>
  <c r="BN343" i="19"/>
  <c r="BN209" i="19"/>
  <c r="BO208" i="19"/>
  <c r="BL324" i="19"/>
  <c r="BM323" i="19"/>
  <c r="BM378" i="19"/>
  <c r="BN377" i="19"/>
  <c r="BL229" i="19"/>
  <c r="BG664" i="4"/>
  <c r="BG238" i="4"/>
  <c r="CF238" i="4" s="1"/>
  <c r="T153" i="21" s="1"/>
  <c r="BG589" i="4"/>
  <c r="BG218" i="4"/>
  <c r="CF218" i="4" s="1"/>
  <c r="BG219" i="4"/>
  <c r="CF219" i="4" s="1"/>
  <c r="CF473" i="4"/>
  <c r="BG590" i="4"/>
  <c r="BG591" i="4"/>
  <c r="BG217" i="4"/>
  <c r="CF217" i="4" s="1"/>
  <c r="BN172" i="19"/>
  <c r="BM173" i="19"/>
  <c r="BN148" i="19"/>
  <c r="BM149" i="19"/>
  <c r="BN164" i="19"/>
  <c r="BM165" i="19"/>
  <c r="BN168" i="19"/>
  <c r="BM169" i="19"/>
  <c r="BN152" i="19"/>
  <c r="BM153" i="19"/>
  <c r="S133" i="21"/>
  <c r="BO79" i="19"/>
  <c r="BN80" i="19"/>
  <c r="BO176" i="19"/>
  <c r="BN177" i="19"/>
  <c r="BE212" i="4"/>
  <c r="BL32" i="19"/>
  <c r="BM31" i="19"/>
  <c r="BL332" i="19"/>
  <c r="BM331" i="19"/>
  <c r="BL328" i="19"/>
  <c r="BM327" i="19"/>
  <c r="BN303" i="19"/>
  <c r="BM304" i="19"/>
  <c r="BN136" i="19"/>
  <c r="BM137" i="19"/>
  <c r="BN116" i="19"/>
  <c r="BM117" i="19"/>
  <c r="BN104" i="19"/>
  <c r="BM105" i="19"/>
  <c r="BN299" i="19"/>
  <c r="BM300" i="19"/>
  <c r="BN132" i="19"/>
  <c r="BM133" i="19"/>
  <c r="BN100" i="19"/>
  <c r="BM101" i="19"/>
  <c r="BN160" i="19"/>
  <c r="BM161" i="19"/>
  <c r="BN156" i="19"/>
  <c r="BM157" i="19"/>
  <c r="BN144" i="19"/>
  <c r="BM145" i="19"/>
  <c r="BN108" i="19"/>
  <c r="BM109" i="19"/>
  <c r="BN112" i="19"/>
  <c r="BM113" i="19"/>
  <c r="BO88" i="19"/>
  <c r="BN89" i="19"/>
  <c r="BN124" i="19"/>
  <c r="BM125" i="19"/>
  <c r="BN128" i="19"/>
  <c r="BM129" i="19"/>
  <c r="BN140" i="19"/>
  <c r="BM141" i="19"/>
  <c r="BN120" i="19"/>
  <c r="BM121" i="19"/>
  <c r="BM189" i="19"/>
  <c r="BN188" i="19"/>
  <c r="BM228" i="19"/>
  <c r="BH473" i="4" s="1"/>
  <c r="BO75" i="19"/>
  <c r="BN76" i="19"/>
  <c r="BO92" i="19"/>
  <c r="BN93" i="19"/>
  <c r="BO71" i="19"/>
  <c r="BN72" i="19"/>
  <c r="BF214" i="4"/>
  <c r="BF592" i="4"/>
  <c r="BR221" i="19"/>
  <c r="BS221" i="19" s="1"/>
  <c r="BS220" i="19"/>
  <c r="BN213" i="19"/>
  <c r="BO212" i="19"/>
  <c r="BN193" i="19"/>
  <c r="BO192" i="19"/>
  <c r="BN259" i="19"/>
  <c r="BO258" i="19"/>
  <c r="BN255" i="19"/>
  <c r="BO254" i="19"/>
  <c r="BN217" i="19"/>
  <c r="BO216" i="19"/>
  <c r="BN312" i="19"/>
  <c r="BO311" i="19"/>
  <c r="BN205" i="19"/>
  <c r="BO204" i="19"/>
  <c r="BN316" i="19"/>
  <c r="BO315" i="19"/>
  <c r="BN201" i="19"/>
  <c r="BO200" i="19"/>
  <c r="BN197" i="19"/>
  <c r="BO196" i="19"/>
  <c r="BE220" i="4"/>
  <c r="C60" i="14"/>
  <c r="D60" i="14" s="1"/>
  <c r="F22" i="14" s="1"/>
  <c r="BO2" i="4" s="1" a="1"/>
  <c r="B61" i="14"/>
  <c r="U636" i="4"/>
  <c r="BG626" i="4"/>
  <c r="U638" i="4"/>
  <c r="U618" i="4"/>
  <c r="BG624" i="4"/>
  <c r="BG625" i="4"/>
  <c r="U619" i="4"/>
  <c r="U630" i="4"/>
  <c r="U637" i="4"/>
  <c r="CF626" i="4" l="1"/>
  <c r="CF625" i="4"/>
  <c r="BG627" i="4"/>
  <c r="CF624" i="4"/>
  <c r="BO197" i="19"/>
  <c r="BP196" i="19"/>
  <c r="BO316" i="19"/>
  <c r="BP315" i="19"/>
  <c r="BO312" i="19"/>
  <c r="BP311" i="19"/>
  <c r="BO255" i="19"/>
  <c r="BP254" i="19"/>
  <c r="BO213" i="19"/>
  <c r="BP212" i="19"/>
  <c r="BH238" i="4"/>
  <c r="BH664" i="4"/>
  <c r="BH591" i="4"/>
  <c r="BH218" i="4"/>
  <c r="BH217" i="4"/>
  <c r="BH589" i="4"/>
  <c r="BH590" i="4"/>
  <c r="BH219" i="4"/>
  <c r="BO128" i="19"/>
  <c r="BN129" i="19"/>
  <c r="BO124" i="19"/>
  <c r="BN125" i="19"/>
  <c r="BO112" i="19"/>
  <c r="BN113" i="19"/>
  <c r="BO156" i="19"/>
  <c r="BN157" i="19"/>
  <c r="BO100" i="19"/>
  <c r="BN101" i="19"/>
  <c r="BO299" i="19"/>
  <c r="BN300" i="19"/>
  <c r="BO116" i="19"/>
  <c r="BN117" i="19"/>
  <c r="BO303" i="19"/>
  <c r="BN304" i="19"/>
  <c r="BO152" i="19"/>
  <c r="BN153" i="19"/>
  <c r="BO164" i="19"/>
  <c r="BN165" i="19"/>
  <c r="BO148" i="19"/>
  <c r="BN149" i="19"/>
  <c r="BO172" i="19"/>
  <c r="BN173" i="19"/>
  <c r="CF591" i="4"/>
  <c r="BP71" i="19"/>
  <c r="BO72" i="19"/>
  <c r="BP92" i="19"/>
  <c r="BO93" i="19"/>
  <c r="BP75" i="19"/>
  <c r="BO76" i="19"/>
  <c r="BN189" i="19"/>
  <c r="BO188" i="19"/>
  <c r="BN228" i="19"/>
  <c r="BI473" i="4" s="1"/>
  <c r="BM229" i="19"/>
  <c r="BH494" i="4" s="1"/>
  <c r="BM328" i="19"/>
  <c r="BN327" i="19"/>
  <c r="BM332" i="19"/>
  <c r="BN331" i="19"/>
  <c r="BM32" i="19"/>
  <c r="BN31" i="19"/>
  <c r="BE214" i="4"/>
  <c r="BP176" i="19"/>
  <c r="BO177" i="19"/>
  <c r="BP79" i="19"/>
  <c r="BO80" i="19"/>
  <c r="CF590" i="4"/>
  <c r="T132" i="21"/>
  <c r="BG592" i="4"/>
  <c r="CF592" i="4" s="1"/>
  <c r="CF589" i="4"/>
  <c r="CF664" i="4"/>
  <c r="BO377" i="19"/>
  <c r="BN378" i="19"/>
  <c r="BM324" i="19"/>
  <c r="BN323" i="19"/>
  <c r="BO201" i="19"/>
  <c r="BP200" i="19"/>
  <c r="BO205" i="19"/>
  <c r="BP204" i="19"/>
  <c r="BO217" i="19"/>
  <c r="BP216" i="19"/>
  <c r="BO259" i="19"/>
  <c r="BP258" i="19"/>
  <c r="BO193" i="19"/>
  <c r="BP192" i="19"/>
  <c r="BO120" i="19"/>
  <c r="BN121" i="19"/>
  <c r="BO140" i="19"/>
  <c r="BN141" i="19"/>
  <c r="BP88" i="19"/>
  <c r="BO89" i="19"/>
  <c r="BO108" i="19"/>
  <c r="BN109" i="19"/>
  <c r="BO144" i="19"/>
  <c r="BN145" i="19"/>
  <c r="BO160" i="19"/>
  <c r="BN161" i="19"/>
  <c r="BO132" i="19"/>
  <c r="BN133" i="19"/>
  <c r="BO104" i="19"/>
  <c r="BN105" i="19"/>
  <c r="BO136" i="19"/>
  <c r="BN137" i="19"/>
  <c r="BO168" i="19"/>
  <c r="BN169" i="19"/>
  <c r="T131" i="21"/>
  <c r="BG494" i="4"/>
  <c r="BO209" i="19"/>
  <c r="BP208" i="19"/>
  <c r="BN344" i="19"/>
  <c r="BO343" i="19"/>
  <c r="BN243" i="19"/>
  <c r="BO242" i="19"/>
  <c r="BN251" i="19"/>
  <c r="BO250" i="19"/>
  <c r="BN68" i="19"/>
  <c r="BO67" i="19"/>
  <c r="BN44" i="19"/>
  <c r="BO43" i="19"/>
  <c r="BQ320" i="19"/>
  <c r="BR319" i="19"/>
  <c r="BM336" i="19"/>
  <c r="BN335" i="19"/>
  <c r="BN36" i="19"/>
  <c r="BO35" i="19"/>
  <c r="BN185" i="19"/>
  <c r="BO184" i="19"/>
  <c r="BN235" i="19"/>
  <c r="BO234" i="19"/>
  <c r="BN239" i="19"/>
  <c r="BO238" i="19"/>
  <c r="BN247" i="19"/>
  <c r="BO246" i="19"/>
  <c r="BN225" i="19"/>
  <c r="BO224" i="19"/>
  <c r="BN56" i="19"/>
  <c r="BO55" i="19"/>
  <c r="BN64" i="19"/>
  <c r="BO63" i="19"/>
  <c r="BN60" i="19"/>
  <c r="BO59" i="19"/>
  <c r="T130" i="21"/>
  <c r="CD2" i="4"/>
  <c r="R55" i="21" s="1"/>
  <c r="R97" i="21" s="1"/>
  <c r="BU2" i="4"/>
  <c r="BX2" i="4"/>
  <c r="L55" i="21" s="1"/>
  <c r="L97" i="21" s="1"/>
  <c r="CC2" i="4"/>
  <c r="Q55" i="21" s="1"/>
  <c r="Q97" i="21" s="1"/>
  <c r="CA2" i="4"/>
  <c r="O55" i="21" s="1"/>
  <c r="O97" i="21" s="1"/>
  <c r="BQ2" i="4"/>
  <c r="BW2" i="4"/>
  <c r="K55" i="21" s="1"/>
  <c r="K97" i="21" s="1"/>
  <c r="BY2" i="4"/>
  <c r="M55" i="21" s="1"/>
  <c r="M97" i="21" s="1"/>
  <c r="BR2" i="4"/>
  <c r="CB2" i="4"/>
  <c r="P55" i="21" s="1"/>
  <c r="P97" i="21" s="1"/>
  <c r="CH2" i="4"/>
  <c r="V55" i="21" s="1"/>
  <c r="V97" i="21" s="1"/>
  <c r="CF2" i="4"/>
  <c r="T55" i="21" s="1"/>
  <c r="T97" i="21" s="1"/>
  <c r="BP2" i="4"/>
  <c r="BO2" i="4"/>
  <c r="BV2" i="4"/>
  <c r="BS2" i="4"/>
  <c r="BZ2" i="4"/>
  <c r="N55" i="21" s="1"/>
  <c r="N97" i="21" s="1"/>
  <c r="CG2" i="4"/>
  <c r="U55" i="21" s="1"/>
  <c r="U97" i="21" s="1"/>
  <c r="CE2" i="4"/>
  <c r="S55" i="21" s="1"/>
  <c r="S97" i="21" s="1"/>
  <c r="BT2" i="4"/>
  <c r="C61" i="14"/>
  <c r="B62" i="14"/>
  <c r="U653" i="4"/>
  <c r="V418" i="4" s="1"/>
  <c r="U474" i="4"/>
  <c r="U478" i="4"/>
  <c r="U655" i="4"/>
  <c r="V419" i="4" s="1"/>
  <c r="DA408" i="4"/>
  <c r="U471" i="4"/>
  <c r="U654" i="4"/>
  <c r="V416" i="4" s="1"/>
  <c r="U659" i="4"/>
  <c r="V426" i="4" s="1"/>
  <c r="U482" i="4"/>
  <c r="U656" i="4"/>
  <c r="V411" i="4" s="1"/>
  <c r="Q275" i="4"/>
  <c r="BR275" i="4" s="1"/>
  <c r="E191" i="21" s="1"/>
  <c r="Q409" i="4"/>
  <c r="BR409" i="4" s="1"/>
  <c r="DA409" i="4" s="1"/>
  <c r="CJ408" i="4"/>
  <c r="B195" i="1" s="1"/>
  <c r="R409" i="4"/>
  <c r="BS586" i="4"/>
  <c r="DC586" i="4" s="1"/>
  <c r="W356" i="4"/>
  <c r="V445" i="4"/>
  <c r="V454" i="4"/>
  <c r="BZ65" i="4"/>
  <c r="CL65" i="4" s="1"/>
  <c r="BY165" i="4"/>
  <c r="CD165" i="4"/>
  <c r="CM165" i="4" s="1"/>
  <c r="K29" i="1" s="1"/>
  <c r="BE684" i="4"/>
  <c r="BF684" i="4" s="1"/>
  <c r="BG684" i="4" s="1"/>
  <c r="CE684" i="4"/>
  <c r="CM684" i="4" s="1"/>
  <c r="DI684" i="4" s="1"/>
  <c r="CN165" i="4"/>
  <c r="N29" i="1" s="1"/>
  <c r="R275" i="4"/>
  <c r="BV145" i="4"/>
  <c r="CK145" i="4" s="1"/>
  <c r="E16" i="1" s="1"/>
  <c r="X367" i="19"/>
  <c r="W368" i="19"/>
  <c r="V364" i="19"/>
  <c r="W363" i="19"/>
  <c r="V360" i="19"/>
  <c r="W359" i="19"/>
  <c r="V356" i="19"/>
  <c r="W355" i="19"/>
  <c r="V352" i="19"/>
  <c r="W351" i="19"/>
  <c r="U633" i="4"/>
  <c r="DC598" i="4"/>
  <c r="DC249" i="4"/>
  <c r="F165" i="21"/>
  <c r="F163" i="21"/>
  <c r="DC247" i="4"/>
  <c r="U247" i="4"/>
  <c r="U248" i="4"/>
  <c r="U249" i="4"/>
  <c r="U598" i="4"/>
  <c r="T242" i="4"/>
  <c r="BS497" i="4"/>
  <c r="DB242" i="4"/>
  <c r="DA252" i="4"/>
  <c r="E168" i="21"/>
  <c r="CJ252" i="4"/>
  <c r="V595" i="4"/>
  <c r="V597" i="4"/>
  <c r="V596" i="4"/>
  <c r="V254" i="4"/>
  <c r="V665" i="4"/>
  <c r="U371" i="19"/>
  <c r="DC630" i="4"/>
  <c r="DC632" i="4"/>
  <c r="DC597" i="4"/>
  <c r="DC254" i="4"/>
  <c r="F170" i="21"/>
  <c r="F164" i="21"/>
  <c r="DC248" i="4"/>
  <c r="W347" i="19"/>
  <c r="V370" i="19"/>
  <c r="W477" i="4" s="1"/>
  <c r="V348" i="19"/>
  <c r="V371" i="19" s="1"/>
  <c r="W497" i="4" s="1"/>
  <c r="W242" i="4" s="1"/>
  <c r="U244" i="4"/>
  <c r="E160" i="21"/>
  <c r="DA244" i="4"/>
  <c r="CJ244" i="4"/>
  <c r="E159" i="21"/>
  <c r="DA243" i="4"/>
  <c r="CJ243" i="4"/>
  <c r="DB633" i="4"/>
  <c r="T252" i="4"/>
  <c r="BS633" i="4"/>
  <c r="DC631" i="4"/>
  <c r="V291" i="19"/>
  <c r="W290" i="19"/>
  <c r="X286" i="19"/>
  <c r="W287" i="19"/>
  <c r="X282" i="19"/>
  <c r="W283" i="19"/>
  <c r="V279" i="19"/>
  <c r="W278" i="19"/>
  <c r="V275" i="19"/>
  <c r="W274" i="19"/>
  <c r="V271" i="19"/>
  <c r="W270" i="19"/>
  <c r="V267" i="19"/>
  <c r="W266" i="19"/>
  <c r="U639" i="4"/>
  <c r="F179" i="21"/>
  <c r="DC263" i="4"/>
  <c r="U260" i="4"/>
  <c r="DB639" i="4"/>
  <c r="DC602" i="4"/>
  <c r="DC603" i="4"/>
  <c r="BS502" i="4"/>
  <c r="DC502" i="4" s="1"/>
  <c r="T344" i="4"/>
  <c r="U407" i="4" s="1"/>
  <c r="V601" i="4"/>
  <c r="V602" i="4"/>
  <c r="V603" i="4"/>
  <c r="V268" i="4"/>
  <c r="V666" i="4"/>
  <c r="U294" i="19"/>
  <c r="U263" i="4"/>
  <c r="U265" i="4"/>
  <c r="U264" i="4"/>
  <c r="BR260" i="4"/>
  <c r="E182" i="21"/>
  <c r="DA266" i="4"/>
  <c r="CJ266" i="4"/>
  <c r="DC268" i="4"/>
  <c r="F184" i="21"/>
  <c r="DC265" i="4"/>
  <c r="F181" i="21"/>
  <c r="DC636" i="4"/>
  <c r="DC638" i="4"/>
  <c r="CJ282" i="4"/>
  <c r="E198" i="21"/>
  <c r="DB259" i="4"/>
  <c r="DC604" i="4"/>
  <c r="T258" i="4"/>
  <c r="BS500" i="4"/>
  <c r="W262" i="19"/>
  <c r="V263" i="19"/>
  <c r="V293" i="19"/>
  <c r="W481" i="4" s="1"/>
  <c r="U604" i="4"/>
  <c r="DB258" i="4"/>
  <c r="F180" i="21"/>
  <c r="DC264" i="4"/>
  <c r="T266" i="4"/>
  <c r="BS639" i="4"/>
  <c r="DC637" i="4"/>
  <c r="W52" i="19"/>
  <c r="X51" i="19"/>
  <c r="X47" i="19"/>
  <c r="W48" i="19"/>
  <c r="U621" i="4"/>
  <c r="U332" i="4"/>
  <c r="DC415" i="4"/>
  <c r="F77" i="21"/>
  <c r="U273" i="4"/>
  <c r="U201" i="4"/>
  <c r="B33" i="21"/>
  <c r="DB344" i="4"/>
  <c r="E113" i="21"/>
  <c r="DA201" i="4"/>
  <c r="CJ201" i="4"/>
  <c r="DB201" i="4" s="1"/>
  <c r="V491" i="4"/>
  <c r="DA685" i="4"/>
  <c r="CJ685" i="4"/>
  <c r="DB685" i="4" s="1"/>
  <c r="U667" i="4"/>
  <c r="U586" i="4"/>
  <c r="U205" i="4"/>
  <c r="U206" i="4"/>
  <c r="U204" i="4"/>
  <c r="U283" i="4"/>
  <c r="CZ410" i="4"/>
  <c r="D72" i="21"/>
  <c r="F76" i="21"/>
  <c r="DC414" i="4"/>
  <c r="X39" i="19"/>
  <c r="W40" i="19"/>
  <c r="W82" i="19"/>
  <c r="V583" i="4"/>
  <c r="V585" i="4"/>
  <c r="V663" i="4"/>
  <c r="V584" i="4"/>
  <c r="V209" i="4"/>
  <c r="V471" i="4"/>
  <c r="T279" i="4"/>
  <c r="BS279" i="4" s="1"/>
  <c r="F195" i="21" s="1"/>
  <c r="U414" i="4"/>
  <c r="T278" i="4"/>
  <c r="BS278" i="4" s="1"/>
  <c r="F194" i="21" s="1"/>
  <c r="U413" i="4"/>
  <c r="BS204" i="4"/>
  <c r="T207" i="4"/>
  <c r="BS621" i="4"/>
  <c r="DC621" i="4" s="1"/>
  <c r="B197" i="1"/>
  <c r="DB410" i="4"/>
  <c r="F113" i="21"/>
  <c r="DC201" i="4"/>
  <c r="DC205" i="4"/>
  <c r="F117" i="21"/>
  <c r="F75" i="21"/>
  <c r="DC413" i="4"/>
  <c r="Q652" i="4"/>
  <c r="R417" i="4"/>
  <c r="BR687" i="4"/>
  <c r="U326" i="4"/>
  <c r="F112" i="21"/>
  <c r="DC200" i="4"/>
  <c r="W470" i="4"/>
  <c r="W491" i="4"/>
  <c r="W199" i="4" s="1"/>
  <c r="V656" i="4"/>
  <c r="W411" i="4" s="1"/>
  <c r="V485" i="4"/>
  <c r="V655" i="4"/>
  <c r="W419" i="4" s="1"/>
  <c r="V482" i="4"/>
  <c r="V474" i="4"/>
  <c r="V654" i="4"/>
  <c r="W416" i="4" s="1"/>
  <c r="V659" i="4"/>
  <c r="W426" i="4" s="1"/>
  <c r="V653" i="4"/>
  <c r="W418" i="4" s="1"/>
  <c r="V478" i="4"/>
  <c r="F121" i="21"/>
  <c r="DC209" i="4"/>
  <c r="BS206" i="4"/>
  <c r="T280" i="4"/>
  <c r="BS280" i="4" s="1"/>
  <c r="F196" i="21" s="1"/>
  <c r="U415" i="4"/>
  <c r="BS667" i="4"/>
  <c r="DC667" i="4" s="1"/>
  <c r="AV28" i="19"/>
  <c r="AW27" i="19"/>
  <c r="AJ23" i="19"/>
  <c r="AI24" i="19"/>
  <c r="V619" i="4"/>
  <c r="BH626" i="4"/>
  <c r="V636" i="4"/>
  <c r="V637" i="4"/>
  <c r="V620" i="4"/>
  <c r="V638" i="4"/>
  <c r="V631" i="4"/>
  <c r="BH625" i="4"/>
  <c r="V630" i="4"/>
  <c r="V632" i="4"/>
  <c r="V618" i="4"/>
  <c r="BH624" i="4"/>
  <c r="V294" i="19" l="1"/>
  <c r="BH627" i="4"/>
  <c r="U16" i="19"/>
  <c r="BO60" i="19"/>
  <c r="BP59" i="19"/>
  <c r="BO64" i="19"/>
  <c r="BP63" i="19"/>
  <c r="BO56" i="19"/>
  <c r="BP55" i="19"/>
  <c r="BO225" i="19"/>
  <c r="BP224" i="19"/>
  <c r="BO247" i="19"/>
  <c r="BP246" i="19"/>
  <c r="BO239" i="19"/>
  <c r="BP238" i="19"/>
  <c r="BO235" i="19"/>
  <c r="BP234" i="19"/>
  <c r="BO185" i="19"/>
  <c r="BP184" i="19"/>
  <c r="BO36" i="19"/>
  <c r="BP35" i="19"/>
  <c r="BN336" i="19"/>
  <c r="BO335" i="19"/>
  <c r="BR320" i="19"/>
  <c r="BS320" i="19" s="1"/>
  <c r="BS319" i="19"/>
  <c r="BO44" i="19"/>
  <c r="BP43" i="19"/>
  <c r="BO68" i="19"/>
  <c r="BP67" i="19"/>
  <c r="BO251" i="19"/>
  <c r="BP250" i="19"/>
  <c r="BO243" i="19"/>
  <c r="BP242" i="19"/>
  <c r="BO344" i="19"/>
  <c r="BP343" i="19"/>
  <c r="BP209" i="19"/>
  <c r="BQ208" i="19"/>
  <c r="BN229" i="19"/>
  <c r="BP193" i="19"/>
  <c r="BQ192" i="19"/>
  <c r="BP259" i="19"/>
  <c r="BQ258" i="19"/>
  <c r="BP217" i="19"/>
  <c r="BQ216" i="19"/>
  <c r="BP205" i="19"/>
  <c r="BQ204" i="19"/>
  <c r="BP201" i="19"/>
  <c r="BQ200" i="19"/>
  <c r="BN324" i="19"/>
  <c r="BO323" i="19"/>
  <c r="BQ79" i="19"/>
  <c r="BP80" i="19"/>
  <c r="BQ176" i="19"/>
  <c r="BP177" i="19"/>
  <c r="BN32" i="19"/>
  <c r="BO31" i="19"/>
  <c r="BN332" i="19"/>
  <c r="BO331" i="19"/>
  <c r="BN328" i="19"/>
  <c r="BO327" i="19"/>
  <c r="BH212" i="4"/>
  <c r="BO189" i="19"/>
  <c r="BP188" i="19"/>
  <c r="BO228" i="19"/>
  <c r="BJ473" i="4" s="1"/>
  <c r="BP172" i="19"/>
  <c r="BO173" i="19"/>
  <c r="BP148" i="19"/>
  <c r="BO149" i="19"/>
  <c r="BP164" i="19"/>
  <c r="BO165" i="19"/>
  <c r="BP152" i="19"/>
  <c r="BO153" i="19"/>
  <c r="BP303" i="19"/>
  <c r="BO304" i="19"/>
  <c r="BP116" i="19"/>
  <c r="BO117" i="19"/>
  <c r="BP299" i="19"/>
  <c r="BO300" i="19"/>
  <c r="BP100" i="19"/>
  <c r="BO101" i="19"/>
  <c r="BP156" i="19"/>
  <c r="BO157" i="19"/>
  <c r="BP112" i="19"/>
  <c r="BO113" i="19"/>
  <c r="BP124" i="19"/>
  <c r="BO125" i="19"/>
  <c r="BP128" i="19"/>
  <c r="BO129" i="19"/>
  <c r="BG212" i="4"/>
  <c r="CF494" i="4"/>
  <c r="BP168" i="19"/>
  <c r="BO169" i="19"/>
  <c r="BP136" i="19"/>
  <c r="BO137" i="19"/>
  <c r="BP104" i="19"/>
  <c r="BO105" i="19"/>
  <c r="BP132" i="19"/>
  <c r="BO133" i="19"/>
  <c r="BP160" i="19"/>
  <c r="BO161" i="19"/>
  <c r="BP144" i="19"/>
  <c r="BO145" i="19"/>
  <c r="BP108" i="19"/>
  <c r="BO109" i="19"/>
  <c r="BQ88" i="19"/>
  <c r="BP89" i="19"/>
  <c r="BP140" i="19"/>
  <c r="BO141" i="19"/>
  <c r="BP120" i="19"/>
  <c r="BO121" i="19"/>
  <c r="BP377" i="19"/>
  <c r="BO378" i="19"/>
  <c r="BI664" i="4"/>
  <c r="BI590" i="4"/>
  <c r="BI219" i="4"/>
  <c r="BI238" i="4"/>
  <c r="BI589" i="4"/>
  <c r="BI218" i="4"/>
  <c r="BI217" i="4"/>
  <c r="BI591" i="4"/>
  <c r="BQ75" i="19"/>
  <c r="BP76" i="19"/>
  <c r="BQ92" i="19"/>
  <c r="BP93" i="19"/>
  <c r="BQ71" i="19"/>
  <c r="BP72" i="19"/>
  <c r="BH592" i="4"/>
  <c r="BP213" i="19"/>
  <c r="BQ212" i="19"/>
  <c r="BP255" i="19"/>
  <c r="BQ254" i="19"/>
  <c r="BP312" i="19"/>
  <c r="BQ311" i="19"/>
  <c r="BP316" i="19"/>
  <c r="BQ315" i="19"/>
  <c r="BP197" i="19"/>
  <c r="BQ196" i="19"/>
  <c r="BG220" i="4"/>
  <c r="CF220" i="4" s="1"/>
  <c r="CF627" i="4"/>
  <c r="I55" i="21"/>
  <c r="I97" i="21" s="1"/>
  <c r="DF2" i="4"/>
  <c r="CY2" i="4"/>
  <c r="C55" i="21"/>
  <c r="C97" i="21" s="1"/>
  <c r="E55" i="21"/>
  <c r="E97" i="21" s="1"/>
  <c r="DA2" i="4"/>
  <c r="C62" i="14"/>
  <c r="F2" i="4" a="1"/>
  <c r="DD2" i="4"/>
  <c r="G55" i="21"/>
  <c r="G97" i="21" s="1"/>
  <c r="F55" i="21"/>
  <c r="F97" i="21" s="1"/>
  <c r="DC2" i="4"/>
  <c r="CX2" i="4"/>
  <c r="B55" i="21"/>
  <c r="B97" i="21" s="1"/>
  <c r="CZ2" i="4"/>
  <c r="D55" i="21"/>
  <c r="D97" i="21" s="1"/>
  <c r="DE2" i="4"/>
  <c r="H55" i="21"/>
  <c r="H97" i="21" s="1"/>
  <c r="E71" i="21"/>
  <c r="CJ409" i="4"/>
  <c r="B196" i="1" s="1"/>
  <c r="CJ275" i="4"/>
  <c r="DB408" i="4"/>
  <c r="V326" i="4"/>
  <c r="BT416" i="4"/>
  <c r="DD416" i="4" s="1"/>
  <c r="W445" i="4"/>
  <c r="BT445" i="4" s="1"/>
  <c r="DD445" i="4" s="1"/>
  <c r="W454" i="4"/>
  <c r="BT454" i="4" s="1"/>
  <c r="DD454" i="4" s="1"/>
  <c r="X356" i="4"/>
  <c r="BT356" i="4"/>
  <c r="DD356" i="4" s="1"/>
  <c r="BZ145" i="4"/>
  <c r="CL145" i="4" s="1"/>
  <c r="H16" i="1" s="1"/>
  <c r="BV112" i="4"/>
  <c r="CK112" i="4" s="1"/>
  <c r="CF684" i="4"/>
  <c r="BH684" i="4"/>
  <c r="BI684" i="4" s="1"/>
  <c r="BJ684" i="4" s="1"/>
  <c r="X368" i="19"/>
  <c r="Y367" i="19"/>
  <c r="X363" i="19"/>
  <c r="W364" i="19"/>
  <c r="X359" i="19"/>
  <c r="W360" i="19"/>
  <c r="X355" i="19"/>
  <c r="W356" i="19"/>
  <c r="X351" i="19"/>
  <c r="W352" i="19"/>
  <c r="V633" i="4"/>
  <c r="V252" i="4" s="1"/>
  <c r="DC633" i="4"/>
  <c r="BS252" i="4"/>
  <c r="W348" i="19"/>
  <c r="W371" i="19" s="1"/>
  <c r="X497" i="4" s="1"/>
  <c r="W370" i="19"/>
  <c r="X477" i="4" s="1"/>
  <c r="X347" i="19"/>
  <c r="V598" i="4"/>
  <c r="T243" i="4"/>
  <c r="BS242" i="4"/>
  <c r="DB243" i="4"/>
  <c r="DB244" i="4"/>
  <c r="W595" i="4"/>
  <c r="W597" i="4"/>
  <c r="W254" i="4"/>
  <c r="BT477" i="4"/>
  <c r="DD477" i="4" s="1"/>
  <c r="W665" i="4"/>
  <c r="W596" i="4"/>
  <c r="BT596" i="4" s="1"/>
  <c r="V497" i="4"/>
  <c r="V247" i="4"/>
  <c r="V249" i="4"/>
  <c r="V248" i="4"/>
  <c r="DB252" i="4"/>
  <c r="DC497" i="4"/>
  <c r="U252" i="4"/>
  <c r="U448" i="4"/>
  <c r="T282" i="4"/>
  <c r="BS282" i="4" s="1"/>
  <c r="F198" i="21" s="1"/>
  <c r="B209" i="1"/>
  <c r="X290" i="19"/>
  <c r="W291" i="19"/>
  <c r="BT426" i="4"/>
  <c r="G87" i="21" s="1"/>
  <c r="V15" i="19"/>
  <c r="W484" i="4" s="1"/>
  <c r="W654" i="4" s="1"/>
  <c r="X287" i="19"/>
  <c r="Y286" i="19"/>
  <c r="X283" i="19"/>
  <c r="Y282" i="19"/>
  <c r="X278" i="19"/>
  <c r="W279" i="19"/>
  <c r="X274" i="19"/>
  <c r="W275" i="19"/>
  <c r="X270" i="19"/>
  <c r="W271" i="19"/>
  <c r="X266" i="19"/>
  <c r="W267" i="19"/>
  <c r="V639" i="4"/>
  <c r="V266" i="4" s="1"/>
  <c r="W601" i="4"/>
  <c r="W602" i="4"/>
  <c r="W603" i="4"/>
  <c r="W268" i="4"/>
  <c r="W666" i="4"/>
  <c r="BT481" i="4"/>
  <c r="DD481" i="4" s="1"/>
  <c r="W263" i="19"/>
  <c r="X262" i="19"/>
  <c r="W293" i="19"/>
  <c r="X481" i="4" s="1"/>
  <c r="T273" i="4"/>
  <c r="BS273" i="4" s="1"/>
  <c r="F189" i="21" s="1"/>
  <c r="BS258" i="4"/>
  <c r="T259" i="4"/>
  <c r="DB266" i="4"/>
  <c r="E176" i="21"/>
  <c r="DA260" i="4"/>
  <c r="CJ260" i="4"/>
  <c r="V500" i="4"/>
  <c r="V263" i="4"/>
  <c r="V264" i="4"/>
  <c r="V265" i="4"/>
  <c r="BS344" i="4"/>
  <c r="DC344" i="4" s="1"/>
  <c r="T448" i="4"/>
  <c r="BS448" i="4" s="1"/>
  <c r="DC448" i="4" s="1"/>
  <c r="T407" i="4"/>
  <c r="BS407" i="4" s="1"/>
  <c r="U266" i="4"/>
  <c r="DC639" i="4"/>
  <c r="BS266" i="4"/>
  <c r="DC500" i="4"/>
  <c r="V604" i="4"/>
  <c r="Y51" i="19"/>
  <c r="X52" i="19"/>
  <c r="Y47" i="19"/>
  <c r="X48" i="19"/>
  <c r="V621" i="4"/>
  <c r="DA687" i="4"/>
  <c r="CJ687" i="4"/>
  <c r="DB687" i="4" s="1"/>
  <c r="BR652" i="4"/>
  <c r="DC204" i="4"/>
  <c r="F116" i="21"/>
  <c r="W15" i="19"/>
  <c r="X484" i="4" s="1"/>
  <c r="X470" i="4"/>
  <c r="X40" i="19"/>
  <c r="Y39" i="19"/>
  <c r="X82" i="19"/>
  <c r="U280" i="4"/>
  <c r="V415" i="4"/>
  <c r="V502" i="4"/>
  <c r="U275" i="4"/>
  <c r="U409" i="4"/>
  <c r="BT411" i="4"/>
  <c r="F118" i="21"/>
  <c r="DC206" i="4"/>
  <c r="W585" i="4"/>
  <c r="W209" i="4"/>
  <c r="BT470" i="4"/>
  <c r="W583" i="4"/>
  <c r="W584" i="4"/>
  <c r="W663" i="4"/>
  <c r="BT419" i="4"/>
  <c r="BT418" i="4"/>
  <c r="V206" i="4"/>
  <c r="V205" i="4"/>
  <c r="V204" i="4"/>
  <c r="V283" i="4"/>
  <c r="V667" i="4"/>
  <c r="V586" i="4"/>
  <c r="W83" i="19"/>
  <c r="BS207" i="4"/>
  <c r="V413" i="4"/>
  <c r="U278" i="4"/>
  <c r="U279" i="4"/>
  <c r="V414" i="4"/>
  <c r="V199" i="4"/>
  <c r="BT491" i="4"/>
  <c r="V332" i="4"/>
  <c r="U207" i="4"/>
  <c r="AW28" i="19"/>
  <c r="AX27" i="19"/>
  <c r="AK23" i="19"/>
  <c r="AJ24" i="19"/>
  <c r="W636" i="4"/>
  <c r="W630" i="4"/>
  <c r="W638" i="4"/>
  <c r="W620" i="4"/>
  <c r="BI624" i="4"/>
  <c r="W632" i="4"/>
  <c r="BI626" i="4"/>
  <c r="BI625" i="4"/>
  <c r="W631" i="4"/>
  <c r="W637" i="4"/>
  <c r="W618" i="4"/>
  <c r="W619" i="4"/>
  <c r="W478" i="4" l="1"/>
  <c r="W500" i="4"/>
  <c r="W258" i="4" s="1"/>
  <c r="W273" i="4" s="1"/>
  <c r="V16" i="19"/>
  <c r="W502" i="4" s="1"/>
  <c r="W344" i="4" s="1"/>
  <c r="X83" i="19"/>
  <c r="BI627" i="4"/>
  <c r="BI220" i="4" s="1"/>
  <c r="BQ197" i="19"/>
  <c r="BR196" i="19"/>
  <c r="BQ316" i="19"/>
  <c r="BR315" i="19"/>
  <c r="BQ312" i="19"/>
  <c r="BR311" i="19"/>
  <c r="BQ255" i="19"/>
  <c r="BR254" i="19"/>
  <c r="BQ213" i="19"/>
  <c r="BR212" i="19"/>
  <c r="BR71" i="19"/>
  <c r="BQ72" i="19"/>
  <c r="BR92" i="19"/>
  <c r="BQ93" i="19"/>
  <c r="BR75" i="19"/>
  <c r="BQ76" i="19"/>
  <c r="BI592" i="4"/>
  <c r="BQ128" i="19"/>
  <c r="BP129" i="19"/>
  <c r="BQ124" i="19"/>
  <c r="BP125" i="19"/>
  <c r="BQ112" i="19"/>
  <c r="BP113" i="19"/>
  <c r="BQ156" i="19"/>
  <c r="BP157" i="19"/>
  <c r="BQ100" i="19"/>
  <c r="BP101" i="19"/>
  <c r="BQ299" i="19"/>
  <c r="BP300" i="19"/>
  <c r="BQ116" i="19"/>
  <c r="BP117" i="19"/>
  <c r="BQ303" i="19"/>
  <c r="BP304" i="19"/>
  <c r="BQ152" i="19"/>
  <c r="BP153" i="19"/>
  <c r="BQ164" i="19"/>
  <c r="BP165" i="19"/>
  <c r="BQ148" i="19"/>
  <c r="BP149" i="19"/>
  <c r="BQ172" i="19"/>
  <c r="BP173" i="19"/>
  <c r="BJ664" i="4"/>
  <c r="CG473" i="4"/>
  <c r="BJ589" i="4"/>
  <c r="BJ590" i="4"/>
  <c r="CG590" i="4" s="1"/>
  <c r="BJ591" i="4"/>
  <c r="CG591" i="4" s="1"/>
  <c r="BJ219" i="4"/>
  <c r="CG219" i="4" s="1"/>
  <c r="BJ238" i="4"/>
  <c r="CG238" i="4" s="1"/>
  <c r="U153" i="21" s="1"/>
  <c r="BJ218" i="4"/>
  <c r="CG218" i="4" s="1"/>
  <c r="BJ217" i="4"/>
  <c r="CG217" i="4" s="1"/>
  <c r="BH214" i="4"/>
  <c r="BR176" i="19"/>
  <c r="BQ177" i="19"/>
  <c r="BR79" i="19"/>
  <c r="BQ80" i="19"/>
  <c r="BQ209" i="19"/>
  <c r="BR208" i="19"/>
  <c r="BP344" i="19"/>
  <c r="BQ343" i="19"/>
  <c r="BP243" i="19"/>
  <c r="BQ242" i="19"/>
  <c r="BP251" i="19"/>
  <c r="BQ250" i="19"/>
  <c r="BP68" i="19"/>
  <c r="BQ67" i="19"/>
  <c r="BP44" i="19"/>
  <c r="BQ43" i="19"/>
  <c r="BO336" i="19"/>
  <c r="BP335" i="19"/>
  <c r="BP36" i="19"/>
  <c r="BQ35" i="19"/>
  <c r="BP185" i="19"/>
  <c r="BQ184" i="19"/>
  <c r="BP235" i="19"/>
  <c r="BQ234" i="19"/>
  <c r="BP239" i="19"/>
  <c r="BQ238" i="19"/>
  <c r="BP247" i="19"/>
  <c r="BQ246" i="19"/>
  <c r="BP225" i="19"/>
  <c r="BQ224" i="19"/>
  <c r="BP56" i="19"/>
  <c r="BQ55" i="19"/>
  <c r="BP64" i="19"/>
  <c r="BQ63" i="19"/>
  <c r="BP60" i="19"/>
  <c r="BQ59" i="19"/>
  <c r="BH220" i="4"/>
  <c r="T133" i="21"/>
  <c r="BQ377" i="19"/>
  <c r="BP378" i="19"/>
  <c r="BQ120" i="19"/>
  <c r="BP121" i="19"/>
  <c r="BQ140" i="19"/>
  <c r="BP141" i="19"/>
  <c r="BR88" i="19"/>
  <c r="BQ89" i="19"/>
  <c r="BQ108" i="19"/>
  <c r="BP109" i="19"/>
  <c r="BQ144" i="19"/>
  <c r="BP145" i="19"/>
  <c r="BQ160" i="19"/>
  <c r="BP161" i="19"/>
  <c r="BQ132" i="19"/>
  <c r="BP133" i="19"/>
  <c r="BQ104" i="19"/>
  <c r="BP105" i="19"/>
  <c r="BQ136" i="19"/>
  <c r="BP137" i="19"/>
  <c r="BQ168" i="19"/>
  <c r="BP169" i="19"/>
  <c r="BG213" i="4"/>
  <c r="CF213" i="4" s="1"/>
  <c r="CF212" i="4"/>
  <c r="BO229" i="19"/>
  <c r="BJ494" i="4" s="1"/>
  <c r="BJ212" i="4" s="1"/>
  <c r="BP189" i="19"/>
  <c r="BQ188" i="19"/>
  <c r="BP228" i="19"/>
  <c r="BK473" i="4" s="1"/>
  <c r="BO328" i="19"/>
  <c r="BP327" i="19"/>
  <c r="BO332" i="19"/>
  <c r="BP331" i="19"/>
  <c r="BO32" i="19"/>
  <c r="BP31" i="19"/>
  <c r="BO324" i="19"/>
  <c r="BP323" i="19"/>
  <c r="BQ201" i="19"/>
  <c r="BR200" i="19"/>
  <c r="BQ205" i="19"/>
  <c r="BR204" i="19"/>
  <c r="BQ217" i="19"/>
  <c r="BR216" i="19"/>
  <c r="BQ259" i="19"/>
  <c r="BR258" i="19"/>
  <c r="BQ193" i="19"/>
  <c r="BR192" i="19"/>
  <c r="BI494" i="4"/>
  <c r="N2" i="4"/>
  <c r="BC2" i="4"/>
  <c r="BJ2" i="4"/>
  <c r="BF2" i="4"/>
  <c r="AV2" i="4"/>
  <c r="P2" i="4"/>
  <c r="O2" i="4"/>
  <c r="AU2" i="4"/>
  <c r="AY2" i="4"/>
  <c r="BE2" i="4"/>
  <c r="BI2" i="4"/>
  <c r="BM2" i="4"/>
  <c r="AT2" i="4"/>
  <c r="BB2" i="4"/>
  <c r="BH2" i="4"/>
  <c r="K2" i="4"/>
  <c r="I2" i="4"/>
  <c r="G2" i="4"/>
  <c r="AP2" i="4"/>
  <c r="AN2" i="4"/>
  <c r="AL2" i="4"/>
  <c r="AJ2" i="4"/>
  <c r="AZ2" i="4"/>
  <c r="AR2" i="4"/>
  <c r="Q2" i="4"/>
  <c r="M2" i="4"/>
  <c r="AS2" i="4"/>
  <c r="AW2" i="4"/>
  <c r="BA2" i="4"/>
  <c r="BG2" i="4"/>
  <c r="BK2" i="4"/>
  <c r="AQ2" i="4"/>
  <c r="AX2" i="4"/>
  <c r="BD2" i="4"/>
  <c r="BL2" i="4"/>
  <c r="L2" i="4"/>
  <c r="J2" i="4"/>
  <c r="H2" i="4"/>
  <c r="F2" i="4"/>
  <c r="AO2" i="4"/>
  <c r="AM2" i="4"/>
  <c r="AK2" i="4"/>
  <c r="AI2" i="4"/>
  <c r="AG2" i="4"/>
  <c r="AE2" i="4"/>
  <c r="AC2" i="4"/>
  <c r="AA2" i="4"/>
  <c r="Y2" i="4"/>
  <c r="W2" i="4"/>
  <c r="U2" i="4"/>
  <c r="S2" i="4"/>
  <c r="AF2" i="4"/>
  <c r="AB2" i="4"/>
  <c r="X2" i="4"/>
  <c r="T2" i="4"/>
  <c r="AH2" i="4"/>
  <c r="AD2" i="4"/>
  <c r="Z2" i="4"/>
  <c r="V2" i="4"/>
  <c r="R2" i="4"/>
  <c r="W471" i="4"/>
  <c r="DB409" i="4"/>
  <c r="G78" i="21"/>
  <c r="DD426" i="4"/>
  <c r="W656" i="4"/>
  <c r="X411" i="4" s="1"/>
  <c r="W653" i="4"/>
  <c r="X418" i="4" s="1"/>
  <c r="Y356" i="4"/>
  <c r="X454" i="4"/>
  <c r="X445" i="4"/>
  <c r="BZ112" i="4"/>
  <c r="CL112" i="4" s="1"/>
  <c r="BK684" i="4"/>
  <c r="BL684" i="4" s="1"/>
  <c r="BM684" i="4" s="1"/>
  <c r="CG684" i="4"/>
  <c r="BV165" i="4"/>
  <c r="CK165" i="4" s="1"/>
  <c r="E29" i="1" s="1"/>
  <c r="Z367" i="19"/>
  <c r="Y368" i="19"/>
  <c r="X364" i="19"/>
  <c r="Y363" i="19"/>
  <c r="X360" i="19"/>
  <c r="Y359" i="19"/>
  <c r="X356" i="19"/>
  <c r="Y355" i="19"/>
  <c r="X352" i="19"/>
  <c r="Y351" i="19"/>
  <c r="W485" i="4"/>
  <c r="BT485" i="4" s="1"/>
  <c r="W659" i="4"/>
  <c r="W633" i="4"/>
  <c r="BT630" i="4"/>
  <c r="BT631" i="4"/>
  <c r="BT632" i="4"/>
  <c r="DD596" i="4"/>
  <c r="V242" i="4"/>
  <c r="BT497" i="4"/>
  <c r="BT665" i="4"/>
  <c r="DD665" i="4" s="1"/>
  <c r="W247" i="4"/>
  <c r="BT247" i="4" s="1"/>
  <c r="W248" i="4"/>
  <c r="BT248" i="4" s="1"/>
  <c r="W249" i="4"/>
  <c r="BT249" i="4" s="1"/>
  <c r="BT254" i="4"/>
  <c r="BT595" i="4"/>
  <c r="BS243" i="4"/>
  <c r="Y347" i="19"/>
  <c r="X348" i="19"/>
  <c r="X370" i="19"/>
  <c r="Y477" i="4" s="1"/>
  <c r="X242" i="4"/>
  <c r="W598" i="4"/>
  <c r="BT598" i="4" s="1"/>
  <c r="BT597" i="4"/>
  <c r="F158" i="21"/>
  <c r="DC242" i="4"/>
  <c r="T244" i="4"/>
  <c r="BS244" i="4" s="1"/>
  <c r="X595" i="4"/>
  <c r="X596" i="4"/>
  <c r="X597" i="4"/>
  <c r="X254" i="4"/>
  <c r="X665" i="4"/>
  <c r="F168" i="21"/>
  <c r="DC252" i="4"/>
  <c r="X416" i="4"/>
  <c r="BT654" i="4"/>
  <c r="DD654" i="4" s="1"/>
  <c r="U282" i="4"/>
  <c r="W474" i="4"/>
  <c r="W655" i="4"/>
  <c r="BT484" i="4"/>
  <c r="W482" i="4"/>
  <c r="W294" i="19"/>
  <c r="X500" i="4" s="1"/>
  <c r="X258" i="4" s="1"/>
  <c r="X291" i="19"/>
  <c r="Y290" i="19"/>
  <c r="Z286" i="19"/>
  <c r="Y287" i="19"/>
  <c r="Z282" i="19"/>
  <c r="Y283" i="19"/>
  <c r="X279" i="19"/>
  <c r="Y278" i="19"/>
  <c r="X275" i="19"/>
  <c r="Y274" i="19"/>
  <c r="X271" i="19"/>
  <c r="Y270" i="19"/>
  <c r="X267" i="19"/>
  <c r="Y266" i="19"/>
  <c r="BT637" i="4"/>
  <c r="BT638" i="4"/>
  <c r="W639" i="4"/>
  <c r="BT636" i="4"/>
  <c r="F182" i="21"/>
  <c r="DC266" i="4"/>
  <c r="F69" i="21"/>
  <c r="DC407" i="4"/>
  <c r="BS259" i="4"/>
  <c r="T408" i="4"/>
  <c r="BS408" i="4" s="1"/>
  <c r="T274" i="4"/>
  <c r="BS274" i="4" s="1"/>
  <c r="F190" i="21" s="1"/>
  <c r="Y262" i="19"/>
  <c r="X263" i="19"/>
  <c r="X293" i="19"/>
  <c r="Y481" i="4" s="1"/>
  <c r="W263" i="4"/>
  <c r="BT263" i="4" s="1"/>
  <c r="W265" i="4"/>
  <c r="BT265" i="4" s="1"/>
  <c r="W264" i="4"/>
  <c r="BT264" i="4" s="1"/>
  <c r="BT268" i="4"/>
  <c r="BT602" i="4"/>
  <c r="V258" i="4"/>
  <c r="BT500" i="4"/>
  <c r="DB260" i="4"/>
  <c r="F174" i="21"/>
  <c r="DC258" i="4"/>
  <c r="T260" i="4"/>
  <c r="X601" i="4"/>
  <c r="X602" i="4"/>
  <c r="X603" i="4"/>
  <c r="X268" i="4"/>
  <c r="X666" i="4"/>
  <c r="BT666" i="4"/>
  <c r="DD666" i="4" s="1"/>
  <c r="BT603" i="4"/>
  <c r="W604" i="4"/>
  <c r="BT604" i="4" s="1"/>
  <c r="BT601" i="4"/>
  <c r="Y52" i="19"/>
  <c r="Z51" i="19"/>
  <c r="Z47" i="19"/>
  <c r="Y48" i="19"/>
  <c r="W621" i="4"/>
  <c r="BT618" i="4"/>
  <c r="W332" i="4"/>
  <c r="BT332" i="4" s="1"/>
  <c r="DD332" i="4" s="1"/>
  <c r="BT619" i="4"/>
  <c r="BT620" i="4"/>
  <c r="V201" i="4"/>
  <c r="W200" i="4"/>
  <c r="BT199" i="4"/>
  <c r="DC207" i="4"/>
  <c r="F119" i="21"/>
  <c r="X491" i="4"/>
  <c r="W414" i="4"/>
  <c r="BT414" i="4" s="1"/>
  <c r="V279" i="4"/>
  <c r="G81" i="21"/>
  <c r="DD419" i="4"/>
  <c r="BT663" i="4"/>
  <c r="DD663" i="4" s="1"/>
  <c r="W667" i="4"/>
  <c r="W586" i="4"/>
  <c r="W204" i="4"/>
  <c r="BT209" i="4"/>
  <c r="W206" i="4"/>
  <c r="W205" i="4"/>
  <c r="W283" i="4"/>
  <c r="BT283" i="4" s="1"/>
  <c r="G199" i="21" s="1"/>
  <c r="Y470" i="4"/>
  <c r="Y491" i="4"/>
  <c r="Y199" i="4" s="1"/>
  <c r="X653" i="4"/>
  <c r="X654" i="4"/>
  <c r="X659" i="4"/>
  <c r="X485" i="4"/>
  <c r="X656" i="4"/>
  <c r="X478" i="4"/>
  <c r="X655" i="4"/>
  <c r="X482" i="4"/>
  <c r="X474" i="4"/>
  <c r="BT583" i="4"/>
  <c r="DD491" i="4"/>
  <c r="W413" i="4"/>
  <c r="BT413" i="4" s="1"/>
  <c r="V278" i="4"/>
  <c r="W415" i="4"/>
  <c r="BT415" i="4" s="1"/>
  <c r="V280" i="4"/>
  <c r="DD418" i="4"/>
  <c r="G80" i="21"/>
  <c r="W326" i="4"/>
  <c r="BT326" i="4" s="1"/>
  <c r="DD326" i="4" s="1"/>
  <c r="BT584" i="4"/>
  <c r="DD470" i="4"/>
  <c r="BT585" i="4"/>
  <c r="G73" i="21"/>
  <c r="DD411" i="4"/>
  <c r="V344" i="4"/>
  <c r="V448" i="4" s="1"/>
  <c r="BT502" i="4"/>
  <c r="Z39" i="19"/>
  <c r="Y40" i="19"/>
  <c r="Y82" i="19"/>
  <c r="X584" i="4"/>
  <c r="X209" i="4"/>
  <c r="X471" i="4"/>
  <c r="X585" i="4"/>
  <c r="X583" i="4"/>
  <c r="X663" i="4"/>
  <c r="DA652" i="4"/>
  <c r="CJ652" i="4"/>
  <c r="BT344" i="4"/>
  <c r="DD344" i="4" s="1"/>
  <c r="V207" i="4"/>
  <c r="V282" i="4" s="1"/>
  <c r="AX28" i="19"/>
  <c r="AY27" i="19"/>
  <c r="AL23" i="19"/>
  <c r="AK24" i="19"/>
  <c r="X631" i="4"/>
  <c r="X638" i="4"/>
  <c r="X637" i="4"/>
  <c r="X618" i="4"/>
  <c r="BJ625" i="4"/>
  <c r="X620" i="4"/>
  <c r="X630" i="4"/>
  <c r="X632" i="4"/>
  <c r="BJ624" i="4"/>
  <c r="X619" i="4"/>
  <c r="X636" i="4"/>
  <c r="BJ626" i="4"/>
  <c r="Y83" i="19" l="1"/>
  <c r="W16" i="19"/>
  <c r="BG214" i="4"/>
  <c r="CF214" i="4" s="1"/>
  <c r="T127" i="21" s="1"/>
  <c r="CG626" i="4"/>
  <c r="BJ627" i="4"/>
  <c r="CG624" i="4"/>
  <c r="CG625" i="4"/>
  <c r="BI212" i="4"/>
  <c r="CG494" i="4"/>
  <c r="BQ189" i="19"/>
  <c r="BR188" i="19"/>
  <c r="BQ228" i="19"/>
  <c r="BL473" i="4" s="1"/>
  <c r="T126" i="21"/>
  <c r="BR168" i="19"/>
  <c r="BQ169" i="19"/>
  <c r="BR136" i="19"/>
  <c r="BQ137" i="19"/>
  <c r="BR104" i="19"/>
  <c r="BQ105" i="19"/>
  <c r="BR132" i="19"/>
  <c r="BQ133" i="19"/>
  <c r="BR160" i="19"/>
  <c r="BQ161" i="19"/>
  <c r="BR144" i="19"/>
  <c r="BQ145" i="19"/>
  <c r="BR108" i="19"/>
  <c r="BQ109" i="19"/>
  <c r="BR89" i="19"/>
  <c r="BS89" i="19" s="1"/>
  <c r="BS88" i="19"/>
  <c r="BR140" i="19"/>
  <c r="BQ141" i="19"/>
  <c r="BR120" i="19"/>
  <c r="BQ121" i="19"/>
  <c r="BR377" i="19"/>
  <c r="BQ378" i="19"/>
  <c r="BR80" i="19"/>
  <c r="BS80" i="19" s="1"/>
  <c r="BS79" i="19"/>
  <c r="BR177" i="19"/>
  <c r="BS177" i="19" s="1"/>
  <c r="BS176" i="19"/>
  <c r="U130" i="21"/>
  <c r="BJ592" i="4"/>
  <c r="CG592" i="4" s="1"/>
  <c r="CG589" i="4"/>
  <c r="CG664" i="4"/>
  <c r="BR172" i="19"/>
  <c r="BQ173" i="19"/>
  <c r="BR148" i="19"/>
  <c r="BQ149" i="19"/>
  <c r="BR164" i="19"/>
  <c r="BQ165" i="19"/>
  <c r="BR152" i="19"/>
  <c r="BQ153" i="19"/>
  <c r="BR303" i="19"/>
  <c r="BQ304" i="19"/>
  <c r="BR116" i="19"/>
  <c r="BQ117" i="19"/>
  <c r="BR299" i="19"/>
  <c r="BQ300" i="19"/>
  <c r="BR100" i="19"/>
  <c r="BQ101" i="19"/>
  <c r="BR156" i="19"/>
  <c r="BQ157" i="19"/>
  <c r="BR112" i="19"/>
  <c r="BQ113" i="19"/>
  <c r="BR124" i="19"/>
  <c r="BQ125" i="19"/>
  <c r="BR128" i="19"/>
  <c r="BQ129" i="19"/>
  <c r="BR76" i="19"/>
  <c r="BS76" i="19" s="1"/>
  <c r="BS75" i="19"/>
  <c r="BR93" i="19"/>
  <c r="BS93" i="19" s="1"/>
  <c r="BS92" i="19"/>
  <c r="BR72" i="19"/>
  <c r="BS72" i="19" s="1"/>
  <c r="BS71" i="19"/>
  <c r="BR213" i="19"/>
  <c r="BS213" i="19" s="1"/>
  <c r="BS212" i="19"/>
  <c r="BR255" i="19"/>
  <c r="BS255" i="19" s="1"/>
  <c r="BS254" i="19"/>
  <c r="BR312" i="19"/>
  <c r="BS312" i="19" s="1"/>
  <c r="BS311" i="19"/>
  <c r="BR316" i="19"/>
  <c r="BS316" i="19" s="1"/>
  <c r="BS315" i="19"/>
  <c r="BR197" i="19"/>
  <c r="BS197" i="19" s="1"/>
  <c r="BS196" i="19"/>
  <c r="BR193" i="19"/>
  <c r="BS193" i="19" s="1"/>
  <c r="BS192" i="19"/>
  <c r="BR259" i="19"/>
  <c r="BS259" i="19" s="1"/>
  <c r="BS258" i="19"/>
  <c r="BR217" i="19"/>
  <c r="BS217" i="19" s="1"/>
  <c r="BS216" i="19"/>
  <c r="BR205" i="19"/>
  <c r="BS205" i="19" s="1"/>
  <c r="BS204" i="19"/>
  <c r="BR201" i="19"/>
  <c r="BS201" i="19" s="1"/>
  <c r="BS200" i="19"/>
  <c r="BP324" i="19"/>
  <c r="BQ323" i="19"/>
  <c r="BP32" i="19"/>
  <c r="BQ31" i="19"/>
  <c r="BP332" i="19"/>
  <c r="BQ331" i="19"/>
  <c r="BP328" i="19"/>
  <c r="BQ327" i="19"/>
  <c r="BK664" i="4"/>
  <c r="BK238" i="4"/>
  <c r="BK217" i="4"/>
  <c r="BK589" i="4"/>
  <c r="BK590" i="4"/>
  <c r="BK591" i="4"/>
  <c r="BK218" i="4"/>
  <c r="BK219" i="4"/>
  <c r="T125" i="21"/>
  <c r="BP229" i="19"/>
  <c r="BK494" i="4" s="1"/>
  <c r="BQ60" i="19"/>
  <c r="BR59" i="19"/>
  <c r="BQ64" i="19"/>
  <c r="BR63" i="19"/>
  <c r="BQ56" i="19"/>
  <c r="BR55" i="19"/>
  <c r="BQ225" i="19"/>
  <c r="BR224" i="19"/>
  <c r="BQ247" i="19"/>
  <c r="BR246" i="19"/>
  <c r="BQ239" i="19"/>
  <c r="BR238" i="19"/>
  <c r="BQ235" i="19"/>
  <c r="BR234" i="19"/>
  <c r="BQ185" i="19"/>
  <c r="BR184" i="19"/>
  <c r="BQ36" i="19"/>
  <c r="BR35" i="19"/>
  <c r="BP336" i="19"/>
  <c r="BQ335" i="19"/>
  <c r="BQ44" i="19"/>
  <c r="BR43" i="19"/>
  <c r="BQ68" i="19"/>
  <c r="BR67" i="19"/>
  <c r="BQ251" i="19"/>
  <c r="BR250" i="19"/>
  <c r="BQ243" i="19"/>
  <c r="BR242" i="19"/>
  <c r="BQ344" i="19"/>
  <c r="BR343" i="19"/>
  <c r="BR209" i="19"/>
  <c r="BS209" i="19" s="1"/>
  <c r="BS208" i="19"/>
  <c r="U131" i="21"/>
  <c r="U132" i="21"/>
  <c r="V120" i="4"/>
  <c r="V172" i="4" s="1"/>
  <c r="V94" i="4"/>
  <c r="V421" i="4"/>
  <c r="V608" i="4"/>
  <c r="V231" i="4"/>
  <c r="V293" i="4" s="1"/>
  <c r="V607" i="4"/>
  <c r="V708" i="4"/>
  <c r="AD120" i="4"/>
  <c r="AD94" i="4"/>
  <c r="AD231" i="4"/>
  <c r="AD708" i="4"/>
  <c r="AD608" i="4"/>
  <c r="AD607" i="4"/>
  <c r="AD421" i="4"/>
  <c r="T120" i="4"/>
  <c r="T172" i="4" s="1"/>
  <c r="T94" i="4"/>
  <c r="T231" i="4"/>
  <c r="T293" i="4" s="1"/>
  <c r="T607" i="4"/>
  <c r="T708" i="4"/>
  <c r="T229" i="4"/>
  <c r="T291" i="4" s="1"/>
  <c r="T421" i="4"/>
  <c r="T608" i="4"/>
  <c r="AB120" i="4"/>
  <c r="AB172" i="4" s="1"/>
  <c r="AB94" i="4"/>
  <c r="AB421" i="4"/>
  <c r="AB607" i="4"/>
  <c r="AB231" i="4"/>
  <c r="AB293" i="4" s="1"/>
  <c r="AB708" i="4"/>
  <c r="AB608" i="4"/>
  <c r="S94" i="4"/>
  <c r="S120" i="4"/>
  <c r="S172" i="4" s="1"/>
  <c r="S231" i="4"/>
  <c r="S293" i="4" s="1"/>
  <c r="S607" i="4"/>
  <c r="S421" i="4"/>
  <c r="S229" i="4"/>
  <c r="S291" i="4" s="1"/>
  <c r="S608" i="4"/>
  <c r="S708" i="4"/>
  <c r="W94" i="4"/>
  <c r="W120" i="4"/>
  <c r="W172" i="4" s="1"/>
  <c r="W608" i="4"/>
  <c r="W607" i="4"/>
  <c r="W231" i="4"/>
  <c r="W293" i="4" s="1"/>
  <c r="W708" i="4"/>
  <c r="AA94" i="4"/>
  <c r="AA120" i="4"/>
  <c r="AA231" i="4"/>
  <c r="AA607" i="4"/>
  <c r="AA421" i="4"/>
  <c r="AA708" i="4"/>
  <c r="AA608" i="4"/>
  <c r="AE94" i="4"/>
  <c r="AE120" i="4"/>
  <c r="AE172" i="4" s="1"/>
  <c r="AE231" i="4"/>
  <c r="AE293" i="4" s="1"/>
  <c r="AE607" i="4"/>
  <c r="AE421" i="4"/>
  <c r="AE708" i="4"/>
  <c r="AE608" i="4"/>
  <c r="AI94" i="4"/>
  <c r="AI120" i="4"/>
  <c r="AI172" i="4" s="1"/>
  <c r="AI608" i="4"/>
  <c r="AI708" i="4"/>
  <c r="AI607" i="4"/>
  <c r="AI609" i="4" s="1"/>
  <c r="AM94" i="4"/>
  <c r="AM120" i="4"/>
  <c r="AM607" i="4"/>
  <c r="AM608" i="4"/>
  <c r="AM421" i="4"/>
  <c r="AM708" i="4"/>
  <c r="F94" i="4"/>
  <c r="F232" i="4"/>
  <c r="F233" i="4"/>
  <c r="F120" i="4"/>
  <c r="F172" i="4" s="1"/>
  <c r="F224" i="4"/>
  <c r="G224" i="4" s="1"/>
  <c r="G286" i="4" s="1"/>
  <c r="F228" i="4"/>
  <c r="F223" i="4"/>
  <c r="F227" i="4"/>
  <c r="F231" i="4"/>
  <c r="F607" i="4"/>
  <c r="F708" i="4"/>
  <c r="F222" i="4"/>
  <c r="F226" i="4"/>
  <c r="G226" i="4" s="1"/>
  <c r="G288" i="4" s="1"/>
  <c r="F230" i="4"/>
  <c r="F225" i="4"/>
  <c r="G225" i="4" s="1"/>
  <c r="G287" i="4" s="1"/>
  <c r="F229" i="4"/>
  <c r="F421" i="4"/>
  <c r="F608" i="4"/>
  <c r="B15" i="9" a="1"/>
  <c r="J94" i="4"/>
  <c r="J120" i="4"/>
  <c r="J172" i="4" s="1"/>
  <c r="J230" i="4"/>
  <c r="J292" i="4" s="1"/>
  <c r="J229" i="4"/>
  <c r="J291" i="4" s="1"/>
  <c r="J421" i="4"/>
  <c r="J607" i="4"/>
  <c r="J231" i="4"/>
  <c r="J293" i="4" s="1"/>
  <c r="J708" i="4"/>
  <c r="J608" i="4"/>
  <c r="BL120" i="4"/>
  <c r="BL172" i="4" s="1"/>
  <c r="BL608" i="4"/>
  <c r="BL708" i="4"/>
  <c r="BL94" i="4"/>
  <c r="BL607" i="4"/>
  <c r="BL421" i="4"/>
  <c r="AX120" i="4"/>
  <c r="AX172" i="4" s="1"/>
  <c r="AX94" i="4"/>
  <c r="AX608" i="4"/>
  <c r="AX607" i="4"/>
  <c r="AX708" i="4"/>
  <c r="BK120" i="4"/>
  <c r="BK708" i="4"/>
  <c r="BK608" i="4"/>
  <c r="BK94" i="4"/>
  <c r="BK421" i="4"/>
  <c r="BK607" i="4"/>
  <c r="BA120" i="4"/>
  <c r="BA172" i="4" s="1"/>
  <c r="BA607" i="4"/>
  <c r="BA708" i="4"/>
  <c r="BA94" i="4"/>
  <c r="BA608" i="4"/>
  <c r="AS120" i="4"/>
  <c r="AS608" i="4"/>
  <c r="AS94" i="4"/>
  <c r="AS607" i="4"/>
  <c r="AS708" i="4"/>
  <c r="Q120" i="4"/>
  <c r="Q172" i="4" s="1"/>
  <c r="Q94" i="4"/>
  <c r="Q229" i="4"/>
  <c r="Q291" i="4" s="1"/>
  <c r="Q607" i="4"/>
  <c r="Q230" i="4"/>
  <c r="Q292" i="4" s="1"/>
  <c r="Q708" i="4"/>
  <c r="Q231" i="4"/>
  <c r="Q293" i="4" s="1"/>
  <c r="Q608" i="4"/>
  <c r="AZ120" i="4"/>
  <c r="AZ172" i="4" s="1"/>
  <c r="AZ94" i="4"/>
  <c r="AZ708" i="4"/>
  <c r="AZ608" i="4"/>
  <c r="AZ607" i="4"/>
  <c r="AZ421" i="4"/>
  <c r="AL120" i="4"/>
  <c r="AL172" i="4" s="1"/>
  <c r="AL94" i="4"/>
  <c r="AL608" i="4"/>
  <c r="AL607" i="4"/>
  <c r="AL708" i="4"/>
  <c r="AP120" i="4"/>
  <c r="AP94" i="4"/>
  <c r="AP421" i="4"/>
  <c r="AP607" i="4"/>
  <c r="AP708" i="4"/>
  <c r="AP608" i="4"/>
  <c r="I120" i="4"/>
  <c r="I172" i="4" s="1"/>
  <c r="I94" i="4"/>
  <c r="I230" i="4"/>
  <c r="I229" i="4"/>
  <c r="I607" i="4"/>
  <c r="I708" i="4"/>
  <c r="I231" i="4"/>
  <c r="I608" i="4"/>
  <c r="BH94" i="4"/>
  <c r="BH608" i="4"/>
  <c r="BH708" i="4"/>
  <c r="BH120" i="4"/>
  <c r="BH607" i="4"/>
  <c r="BH421" i="4"/>
  <c r="AT120" i="4"/>
  <c r="AT172" i="4" s="1"/>
  <c r="AT94" i="4"/>
  <c r="AT608" i="4"/>
  <c r="AT421" i="4"/>
  <c r="AT607" i="4"/>
  <c r="AT609" i="4" s="1"/>
  <c r="AT708" i="4"/>
  <c r="BI94" i="4"/>
  <c r="BI607" i="4"/>
  <c r="BI421" i="4"/>
  <c r="BI120" i="4"/>
  <c r="BI608" i="4"/>
  <c r="BI708" i="4"/>
  <c r="AY120" i="4"/>
  <c r="AY608" i="4"/>
  <c r="AY708" i="4"/>
  <c r="AY94" i="4"/>
  <c r="AY607" i="4"/>
  <c r="AY421" i="4"/>
  <c r="O120" i="4"/>
  <c r="O172" i="4" s="1"/>
  <c r="O231" i="4"/>
  <c r="O607" i="4"/>
  <c r="O421" i="4"/>
  <c r="O94" i="4"/>
  <c r="O229" i="4"/>
  <c r="O230" i="4"/>
  <c r="O608" i="4"/>
  <c r="O708" i="4"/>
  <c r="AV120" i="4"/>
  <c r="AV94" i="4"/>
  <c r="AV607" i="4"/>
  <c r="AV421" i="4"/>
  <c r="AV608" i="4"/>
  <c r="AV708" i="4"/>
  <c r="BJ120" i="4"/>
  <c r="BJ172" i="4" s="1"/>
  <c r="BJ94" i="4"/>
  <c r="BJ708" i="4"/>
  <c r="BJ607" i="4"/>
  <c r="BJ608" i="4"/>
  <c r="N120" i="4"/>
  <c r="N172" i="4" s="1"/>
  <c r="N608" i="4"/>
  <c r="N607" i="4"/>
  <c r="N229" i="4"/>
  <c r="N291" i="4" s="1"/>
  <c r="N708" i="4"/>
  <c r="N94" i="4"/>
  <c r="N231" i="4"/>
  <c r="N293" i="4" s="1"/>
  <c r="N230" i="4"/>
  <c r="N292" i="4" s="1"/>
  <c r="R120" i="4"/>
  <c r="R94" i="4"/>
  <c r="R230" i="4"/>
  <c r="R229" i="4"/>
  <c r="R421" i="4"/>
  <c r="R607" i="4"/>
  <c r="R231" i="4"/>
  <c r="R708" i="4"/>
  <c r="R608" i="4"/>
  <c r="Z120" i="4"/>
  <c r="Z172" i="4" s="1"/>
  <c r="Z94" i="4"/>
  <c r="Z708" i="4"/>
  <c r="Z608" i="4"/>
  <c r="Z231" i="4"/>
  <c r="Z293" i="4" s="1"/>
  <c r="Z607" i="4"/>
  <c r="AH120" i="4"/>
  <c r="AH172" i="4" s="1"/>
  <c r="AH94" i="4"/>
  <c r="AH608" i="4"/>
  <c r="AH708" i="4"/>
  <c r="AH607" i="4"/>
  <c r="AH609" i="4" s="1"/>
  <c r="AH421" i="4"/>
  <c r="X120" i="4"/>
  <c r="X94" i="4"/>
  <c r="X231" i="4"/>
  <c r="X607" i="4"/>
  <c r="X708" i="4"/>
  <c r="X421" i="4"/>
  <c r="X608" i="4"/>
  <c r="AF120" i="4"/>
  <c r="AF172" i="4" s="1"/>
  <c r="AF94" i="4"/>
  <c r="AF607" i="4"/>
  <c r="AF421" i="4"/>
  <c r="AF231" i="4"/>
  <c r="AF293" i="4" s="1"/>
  <c r="AF608" i="4"/>
  <c r="AF708" i="4"/>
  <c r="U94" i="4"/>
  <c r="U120" i="4"/>
  <c r="U229" i="4"/>
  <c r="U608" i="4"/>
  <c r="U231" i="4"/>
  <c r="U708" i="4"/>
  <c r="U607" i="4"/>
  <c r="Y94" i="4"/>
  <c r="Y120" i="4"/>
  <c r="Y172" i="4" s="1"/>
  <c r="Y608" i="4"/>
  <c r="Y708" i="4"/>
  <c r="Y231" i="4"/>
  <c r="Y293" i="4" s="1"/>
  <c r="Y421" i="4"/>
  <c r="Y607" i="4"/>
  <c r="Y609" i="4" s="1"/>
  <c r="AC94" i="4"/>
  <c r="AC120" i="4"/>
  <c r="AC172" i="4" s="1"/>
  <c r="AC231" i="4"/>
  <c r="AC293" i="4" s="1"/>
  <c r="AC608" i="4"/>
  <c r="AC607" i="4"/>
  <c r="AC708" i="4"/>
  <c r="AG94" i="4"/>
  <c r="AG120" i="4"/>
  <c r="AG608" i="4"/>
  <c r="BX608" i="4" s="1"/>
  <c r="AG708" i="4"/>
  <c r="AG607" i="4"/>
  <c r="AK94" i="4"/>
  <c r="AK120" i="4"/>
  <c r="AK172" i="4" s="1"/>
  <c r="AK608" i="4"/>
  <c r="AK708" i="4"/>
  <c r="AK421" i="4"/>
  <c r="AK607" i="4"/>
  <c r="AO94" i="4"/>
  <c r="AO120" i="4"/>
  <c r="AO172" i="4" s="1"/>
  <c r="AO607" i="4"/>
  <c r="AO708" i="4"/>
  <c r="AO608" i="4"/>
  <c r="H94" i="4"/>
  <c r="H120" i="4"/>
  <c r="H172" i="4" s="1"/>
  <c r="H230" i="4"/>
  <c r="H292" i="4" s="1"/>
  <c r="H229" i="4"/>
  <c r="H291" i="4" s="1"/>
  <c r="H607" i="4"/>
  <c r="H421" i="4"/>
  <c r="H231" i="4"/>
  <c r="H293" i="4" s="1"/>
  <c r="H608" i="4"/>
  <c r="H708" i="4"/>
  <c r="L94" i="4"/>
  <c r="L120" i="4"/>
  <c r="L172" i="4" s="1"/>
  <c r="L230" i="4"/>
  <c r="L229" i="4"/>
  <c r="L421" i="4"/>
  <c r="L607" i="4"/>
  <c r="L231" i="4"/>
  <c r="L708" i="4"/>
  <c r="L608" i="4"/>
  <c r="BD120" i="4"/>
  <c r="BD172" i="4" s="1"/>
  <c r="BD608" i="4"/>
  <c r="BD708" i="4"/>
  <c r="BD94" i="4"/>
  <c r="BD607" i="4"/>
  <c r="BD421" i="4"/>
  <c r="AQ120" i="4"/>
  <c r="AQ172" i="4" s="1"/>
  <c r="AQ708" i="4"/>
  <c r="AQ608" i="4"/>
  <c r="AQ94" i="4"/>
  <c r="AQ421" i="4"/>
  <c r="AQ607" i="4"/>
  <c r="BG120" i="4"/>
  <c r="BG172" i="4" s="1"/>
  <c r="BG607" i="4"/>
  <c r="BG94" i="4"/>
  <c r="BG708" i="4"/>
  <c r="BG608" i="4"/>
  <c r="AW120" i="4"/>
  <c r="AW172" i="4" s="1"/>
  <c r="AW94" i="4"/>
  <c r="AW608" i="4"/>
  <c r="AW708" i="4"/>
  <c r="AW607" i="4"/>
  <c r="AW609" i="4" s="1"/>
  <c r="AW421" i="4"/>
  <c r="M120" i="4"/>
  <c r="M172" i="4" s="1"/>
  <c r="M231" i="4"/>
  <c r="M293" i="4" s="1"/>
  <c r="M607" i="4"/>
  <c r="M94" i="4"/>
  <c r="M229" i="4"/>
  <c r="M291" i="4" s="1"/>
  <c r="M230" i="4"/>
  <c r="M292" i="4" s="1"/>
  <c r="M608" i="4"/>
  <c r="M708" i="4"/>
  <c r="M421" i="4"/>
  <c r="AR120" i="4"/>
  <c r="AR172" i="4" s="1"/>
  <c r="AR94" i="4"/>
  <c r="AR708" i="4"/>
  <c r="AR421" i="4"/>
  <c r="AR608" i="4"/>
  <c r="AR607" i="4"/>
  <c r="AJ120" i="4"/>
  <c r="AJ94" i="4"/>
  <c r="AJ421" i="4"/>
  <c r="AJ607" i="4"/>
  <c r="AJ708" i="4"/>
  <c r="AJ608" i="4"/>
  <c r="AN120" i="4"/>
  <c r="AN172" i="4" s="1"/>
  <c r="AN94" i="4"/>
  <c r="AN708" i="4"/>
  <c r="AN608" i="4"/>
  <c r="AN421" i="4"/>
  <c r="AN607" i="4"/>
  <c r="AN609" i="4" s="1"/>
  <c r="G120" i="4"/>
  <c r="G172" i="4" s="1"/>
  <c r="G94" i="4"/>
  <c r="G230" i="4"/>
  <c r="G292" i="4" s="1"/>
  <c r="G229" i="4"/>
  <c r="G291" i="4" s="1"/>
  <c r="G607" i="4"/>
  <c r="G708" i="4"/>
  <c r="G223" i="4"/>
  <c r="G285" i="4" s="1"/>
  <c r="G231" i="4"/>
  <c r="G293" i="4" s="1"/>
  <c r="G608" i="4"/>
  <c r="G421" i="4"/>
  <c r="G233" i="4"/>
  <c r="G295" i="4" s="1"/>
  <c r="K120" i="4"/>
  <c r="K172" i="4" s="1"/>
  <c r="K94" i="4"/>
  <c r="K231" i="4"/>
  <c r="K293" i="4" s="1"/>
  <c r="K608" i="4"/>
  <c r="K230" i="4"/>
  <c r="K292" i="4" s="1"/>
  <c r="K229" i="4"/>
  <c r="K291" i="4" s="1"/>
  <c r="K607" i="4"/>
  <c r="K708" i="4"/>
  <c r="BB94" i="4"/>
  <c r="BB608" i="4"/>
  <c r="BB421" i="4"/>
  <c r="BB120" i="4"/>
  <c r="BB607" i="4"/>
  <c r="BB708" i="4"/>
  <c r="BM94" i="4"/>
  <c r="BM708" i="4"/>
  <c r="BM120" i="4"/>
  <c r="BM172" i="4" s="1"/>
  <c r="BM608" i="4"/>
  <c r="BM607" i="4"/>
  <c r="BE94" i="4"/>
  <c r="BE708" i="4"/>
  <c r="BE608" i="4"/>
  <c r="BE120" i="4"/>
  <c r="BE607" i="4"/>
  <c r="AU120" i="4"/>
  <c r="AU172" i="4" s="1"/>
  <c r="AU94" i="4"/>
  <c r="AU607" i="4"/>
  <c r="AU708" i="4"/>
  <c r="AU608" i="4"/>
  <c r="P608" i="4"/>
  <c r="P708" i="4"/>
  <c r="P120" i="4"/>
  <c r="P172" i="4" s="1"/>
  <c r="P94" i="4"/>
  <c r="P230" i="4"/>
  <c r="P292" i="4" s="1"/>
  <c r="P229" i="4"/>
  <c r="P291" i="4" s="1"/>
  <c r="P231" i="4"/>
  <c r="P293" i="4" s="1"/>
  <c r="P607" i="4"/>
  <c r="P421" i="4"/>
  <c r="BF94" i="4"/>
  <c r="BF607" i="4"/>
  <c r="BF421" i="4"/>
  <c r="BF120" i="4"/>
  <c r="BF172" i="4" s="1"/>
  <c r="BF608" i="4"/>
  <c r="BF708" i="4"/>
  <c r="BC120" i="4"/>
  <c r="BC172" i="4" s="1"/>
  <c r="BC607" i="4"/>
  <c r="BC708" i="4"/>
  <c r="BC94" i="4"/>
  <c r="BC608" i="4"/>
  <c r="BC421" i="4"/>
  <c r="DD484" i="4"/>
  <c r="BT478" i="4"/>
  <c r="DD478" i="4" s="1"/>
  <c r="BT471" i="4"/>
  <c r="DD471" i="4" s="1"/>
  <c r="BT474" i="4"/>
  <c r="DD474" i="4" s="1"/>
  <c r="V273" i="4"/>
  <c r="BT273" i="4" s="1"/>
  <c r="G189" i="21" s="1"/>
  <c r="BT653" i="4"/>
  <c r="DD653" i="4" s="1"/>
  <c r="BT482" i="4"/>
  <c r="DD482" i="4" s="1"/>
  <c r="BT656" i="4"/>
  <c r="DD656" i="4" s="1"/>
  <c r="Y445" i="4"/>
  <c r="Z356" i="4"/>
  <c r="Y454" i="4"/>
  <c r="BZ165" i="4"/>
  <c r="CL165" i="4" s="1"/>
  <c r="H29" i="1" s="1"/>
  <c r="CH684" i="4"/>
  <c r="CR684" i="4"/>
  <c r="Z368" i="19"/>
  <c r="AA367" i="19"/>
  <c r="Z363" i="19"/>
  <c r="Y364" i="19"/>
  <c r="Z359" i="19"/>
  <c r="Y360" i="19"/>
  <c r="Z355" i="19"/>
  <c r="Y356" i="19"/>
  <c r="X426" i="4"/>
  <c r="BT659" i="4"/>
  <c r="DD659" i="4" s="1"/>
  <c r="Z351" i="19"/>
  <c r="Y352" i="19"/>
  <c r="X633" i="4"/>
  <c r="DD248" i="4"/>
  <c r="G164" i="21"/>
  <c r="X598" i="4"/>
  <c r="DD598" i="4"/>
  <c r="X371" i="19"/>
  <c r="DD595" i="4"/>
  <c r="DD249" i="4"/>
  <c r="G165" i="21"/>
  <c r="DD247" i="4"/>
  <c r="G163" i="21"/>
  <c r="V244" i="4"/>
  <c r="W243" i="4"/>
  <c r="BT242" i="4"/>
  <c r="DD632" i="4"/>
  <c r="DD630" i="4"/>
  <c r="X247" i="4"/>
  <c r="X248" i="4"/>
  <c r="X249" i="4"/>
  <c r="DC244" i="4"/>
  <c r="F160" i="21"/>
  <c r="DD597" i="4"/>
  <c r="X244" i="4"/>
  <c r="Y595" i="4"/>
  <c r="Y597" i="4"/>
  <c r="Y254" i="4"/>
  <c r="Y665" i="4"/>
  <c r="Y596" i="4"/>
  <c r="Y348" i="19"/>
  <c r="Y370" i="19"/>
  <c r="Z477" i="4" s="1"/>
  <c r="Z347" i="19"/>
  <c r="F159" i="21"/>
  <c r="DC243" i="4"/>
  <c r="DD254" i="4"/>
  <c r="G170" i="21"/>
  <c r="DD497" i="4"/>
  <c r="DD631" i="4"/>
  <c r="W252" i="4"/>
  <c r="BT633" i="4"/>
  <c r="X419" i="4"/>
  <c r="BT655" i="4"/>
  <c r="DD655" i="4" s="1"/>
  <c r="Z290" i="19"/>
  <c r="Y291" i="19"/>
  <c r="Z287" i="19"/>
  <c r="AA286" i="19"/>
  <c r="Z283" i="19"/>
  <c r="AA282" i="19"/>
  <c r="Z278" i="19"/>
  <c r="Y279" i="19"/>
  <c r="Z274" i="19"/>
  <c r="Y275" i="19"/>
  <c r="Z270" i="19"/>
  <c r="Y271" i="19"/>
  <c r="Z266" i="19"/>
  <c r="Y267" i="19"/>
  <c r="X15" i="19"/>
  <c r="Y484" i="4" s="1"/>
  <c r="Y471" i="4" s="1"/>
  <c r="X639" i="4"/>
  <c r="DD604" i="4"/>
  <c r="DD264" i="4"/>
  <c r="G180" i="21"/>
  <c r="DD601" i="4"/>
  <c r="DD603" i="4"/>
  <c r="X263" i="4"/>
  <c r="X264" i="4"/>
  <c r="X265" i="4"/>
  <c r="BS260" i="4"/>
  <c r="T409" i="4"/>
  <c r="BS409" i="4" s="1"/>
  <c r="T275" i="4"/>
  <c r="BS275" i="4" s="1"/>
  <c r="F191" i="21" s="1"/>
  <c r="DD500" i="4"/>
  <c r="DD602" i="4"/>
  <c r="G179" i="21"/>
  <c r="DD263" i="4"/>
  <c r="X294" i="19"/>
  <c r="DC259" i="4"/>
  <c r="F175" i="21"/>
  <c r="DD636" i="4"/>
  <c r="DD638" i="4"/>
  <c r="X260" i="4"/>
  <c r="X604" i="4"/>
  <c r="V260" i="4"/>
  <c r="BT258" i="4"/>
  <c r="W259" i="4"/>
  <c r="G184" i="21"/>
  <c r="DD268" i="4"/>
  <c r="DD265" i="4"/>
  <c r="G181" i="21"/>
  <c r="Y601" i="4"/>
  <c r="Y602" i="4"/>
  <c r="Y603" i="4"/>
  <c r="Y268" i="4"/>
  <c r="Y666" i="4"/>
  <c r="Y263" i="19"/>
  <c r="Z262" i="19"/>
  <c r="Y293" i="19"/>
  <c r="Z481" i="4" s="1"/>
  <c r="F70" i="21"/>
  <c r="DC408" i="4"/>
  <c r="W266" i="4"/>
  <c r="BT639" i="4"/>
  <c r="DD637" i="4"/>
  <c r="AA51" i="19"/>
  <c r="Z52" i="19"/>
  <c r="AA47" i="19"/>
  <c r="Z48" i="19"/>
  <c r="X621" i="4"/>
  <c r="X332" i="4"/>
  <c r="W448" i="4"/>
  <c r="BT448" i="4" s="1"/>
  <c r="X586" i="4"/>
  <c r="X326" i="4"/>
  <c r="Z491" i="4"/>
  <c r="Z199" i="4" s="1"/>
  <c r="V407" i="4"/>
  <c r="DD585" i="4"/>
  <c r="DD584" i="4"/>
  <c r="G77" i="21"/>
  <c r="DD415" i="4"/>
  <c r="Y419" i="4"/>
  <c r="Y411" i="4"/>
  <c r="Y426" i="4"/>
  <c r="Y418" i="4"/>
  <c r="Y201" i="4"/>
  <c r="Y583" i="4"/>
  <c r="Y585" i="4"/>
  <c r="Y663" i="4"/>
  <c r="Y584" i="4"/>
  <c r="Y209" i="4"/>
  <c r="X415" i="4"/>
  <c r="W280" i="4"/>
  <c r="BT280" i="4" s="1"/>
  <c r="W278" i="4"/>
  <c r="BT278" i="4" s="1"/>
  <c r="X413" i="4"/>
  <c r="BT204" i="4"/>
  <c r="BT667" i="4"/>
  <c r="DD667" i="4" s="1"/>
  <c r="X502" i="4"/>
  <c r="G111" i="21"/>
  <c r="DD199" i="4"/>
  <c r="W407" i="4"/>
  <c r="DD619" i="4"/>
  <c r="DD618" i="4"/>
  <c r="DD485" i="4"/>
  <c r="DB652" i="4"/>
  <c r="X667" i="4"/>
  <c r="X205" i="4"/>
  <c r="X283" i="4"/>
  <c r="X204" i="4"/>
  <c r="X206" i="4"/>
  <c r="Z470" i="4"/>
  <c r="Z40" i="19"/>
  <c r="Z83" i="19" s="1"/>
  <c r="AA39" i="19"/>
  <c r="Z82" i="19"/>
  <c r="DD502" i="4"/>
  <c r="G75" i="21"/>
  <c r="DD413" i="4"/>
  <c r="DD583" i="4"/>
  <c r="Y416" i="4"/>
  <c r="BT205" i="4"/>
  <c r="X414" i="4"/>
  <c r="W279" i="4"/>
  <c r="BT279" i="4" s="1"/>
  <c r="G121" i="21"/>
  <c r="DD209" i="4"/>
  <c r="BT586" i="4"/>
  <c r="G76" i="21"/>
  <c r="DD414" i="4"/>
  <c r="X199" i="4"/>
  <c r="BT200" i="4"/>
  <c r="W201" i="4"/>
  <c r="BT201" i="4" s="1"/>
  <c r="BT206" i="4"/>
  <c r="DD620" i="4"/>
  <c r="W207" i="4"/>
  <c r="BT621" i="4"/>
  <c r="AY28" i="19"/>
  <c r="AZ27" i="19"/>
  <c r="AM23" i="19"/>
  <c r="AL24" i="19"/>
  <c r="AD642" i="4"/>
  <c r="BK624" i="4"/>
  <c r="O642" i="4"/>
  <c r="AF643" i="4"/>
  <c r="BB643" i="4"/>
  <c r="BD643" i="4"/>
  <c r="AR643" i="4"/>
  <c r="Y631" i="4"/>
  <c r="AI642" i="4"/>
  <c r="M642" i="4"/>
  <c r="AN643" i="4"/>
  <c r="AL642" i="4"/>
  <c r="BK626" i="4"/>
  <c r="V643" i="4"/>
  <c r="AW643" i="4"/>
  <c r="N643" i="4"/>
  <c r="AC643" i="4"/>
  <c r="AU642" i="4"/>
  <c r="AV642" i="4"/>
  <c r="BI642" i="4"/>
  <c r="AG642" i="4"/>
  <c r="W642" i="4"/>
  <c r="AS643" i="4"/>
  <c r="K643" i="4"/>
  <c r="AB643" i="4"/>
  <c r="AM643" i="4"/>
  <c r="AM642" i="4"/>
  <c r="W643" i="4"/>
  <c r="H643" i="4"/>
  <c r="AF642" i="4"/>
  <c r="AT642" i="4"/>
  <c r="P642" i="4"/>
  <c r="R642" i="4"/>
  <c r="BJ643" i="4"/>
  <c r="I642" i="4"/>
  <c r="AE643" i="4"/>
  <c r="Y637" i="4"/>
  <c r="AJ642" i="4"/>
  <c r="K642" i="4"/>
  <c r="V642" i="4"/>
  <c r="BG642" i="4"/>
  <c r="AW642" i="4"/>
  <c r="BH643" i="4"/>
  <c r="BH642" i="4"/>
  <c r="S643" i="4"/>
  <c r="Y620" i="4"/>
  <c r="T642" i="4"/>
  <c r="BC642" i="4"/>
  <c r="AH642" i="4"/>
  <c r="BM642" i="4"/>
  <c r="J643" i="4"/>
  <c r="X643" i="4"/>
  <c r="AP642" i="4"/>
  <c r="U642" i="4"/>
  <c r="AV643" i="4"/>
  <c r="AS642" i="4"/>
  <c r="BM643" i="4"/>
  <c r="AO643" i="4"/>
  <c r="Y632" i="4"/>
  <c r="Y643" i="4"/>
  <c r="BF643" i="4"/>
  <c r="AJ643" i="4"/>
  <c r="AX643" i="4"/>
  <c r="AD643" i="4"/>
  <c r="Q642" i="4"/>
  <c r="AK642" i="4"/>
  <c r="Y630" i="4"/>
  <c r="AH643" i="4"/>
  <c r="Y618" i="4"/>
  <c r="BC643" i="4"/>
  <c r="R643" i="4"/>
  <c r="BE642" i="4"/>
  <c r="BA642" i="4"/>
  <c r="AY642" i="4"/>
  <c r="BL642" i="4"/>
  <c r="X642" i="4"/>
  <c r="N642" i="4"/>
  <c r="AQ642" i="4"/>
  <c r="M643" i="4"/>
  <c r="AU643" i="4"/>
  <c r="BF642" i="4"/>
  <c r="AN642" i="4"/>
  <c r="J642" i="4"/>
  <c r="AK643" i="4"/>
  <c r="AG643" i="4"/>
  <c r="Y642" i="4"/>
  <c r="O643" i="4"/>
  <c r="BK625" i="4"/>
  <c r="AP643" i="4"/>
  <c r="AZ643" i="4"/>
  <c r="L642" i="4"/>
  <c r="AR642" i="4"/>
  <c r="T643" i="4"/>
  <c r="L643" i="4"/>
  <c r="AZ642" i="4"/>
  <c r="AA643" i="4"/>
  <c r="F643" i="4"/>
  <c r="AQ643" i="4"/>
  <c r="BI643" i="4"/>
  <c r="AA642" i="4"/>
  <c r="I643" i="4"/>
  <c r="Z643" i="4"/>
  <c r="AO642" i="4"/>
  <c r="F642" i="4"/>
  <c r="G642" i="4"/>
  <c r="AX642" i="4"/>
  <c r="BE643" i="4"/>
  <c r="Q643" i="4"/>
  <c r="H642" i="4"/>
  <c r="S642" i="4"/>
  <c r="BG643" i="4"/>
  <c r="Z642" i="4"/>
  <c r="AL643" i="4"/>
  <c r="P643" i="4"/>
  <c r="Y636" i="4"/>
  <c r="AI643" i="4"/>
  <c r="BB642" i="4"/>
  <c r="BD642" i="4"/>
  <c r="BA643" i="4"/>
  <c r="AE642" i="4"/>
  <c r="BL643" i="4"/>
  <c r="G643" i="4"/>
  <c r="AB642" i="4"/>
  <c r="AY643" i="4"/>
  <c r="Y619" i="4"/>
  <c r="BK642" i="4"/>
  <c r="AC642" i="4"/>
  <c r="AT643" i="4"/>
  <c r="BJ642" i="4"/>
  <c r="U643" i="4"/>
  <c r="BK643" i="4"/>
  <c r="Y638" i="4"/>
  <c r="Y294" i="19" l="1"/>
  <c r="Z500" i="4" s="1"/>
  <c r="Z258" i="4" s="1"/>
  <c r="BK627" i="4"/>
  <c r="K105" i="4"/>
  <c r="K152" i="4"/>
  <c r="K157" i="4" s="1"/>
  <c r="M105" i="4"/>
  <c r="M114" i="4" s="1"/>
  <c r="M167" i="4" s="1"/>
  <c r="M152" i="4"/>
  <c r="M157" i="4" s="1"/>
  <c r="BQ172" i="4"/>
  <c r="H105" i="4"/>
  <c r="H115" i="4" s="1"/>
  <c r="H168" i="4" s="1"/>
  <c r="H152" i="4"/>
  <c r="H157" i="4" s="1"/>
  <c r="N105" i="4"/>
  <c r="N115" i="4" s="1"/>
  <c r="N168" i="4" s="1"/>
  <c r="N152" i="4"/>
  <c r="N157" i="4" s="1"/>
  <c r="I105" i="4"/>
  <c r="I115" i="4" s="1"/>
  <c r="I168" i="4" s="1"/>
  <c r="I152" i="4"/>
  <c r="BK172" i="4"/>
  <c r="CH172" i="4" s="1"/>
  <c r="CH120" i="4"/>
  <c r="J105" i="4"/>
  <c r="J152" i="4"/>
  <c r="J157" i="4" s="1"/>
  <c r="BO172" i="4"/>
  <c r="BK592" i="4"/>
  <c r="BQ328" i="19"/>
  <c r="BR327" i="19"/>
  <c r="BQ332" i="19"/>
  <c r="BR331" i="19"/>
  <c r="BQ32" i="19"/>
  <c r="BR31" i="19"/>
  <c r="BQ324" i="19"/>
  <c r="BR323" i="19"/>
  <c r="BQ229" i="19"/>
  <c r="BL494" i="4" s="1"/>
  <c r="BL212" i="4" s="1"/>
  <c r="BR378" i="19"/>
  <c r="BS378" i="19" s="1"/>
  <c r="BS377" i="19"/>
  <c r="BR121" i="19"/>
  <c r="BS121" i="19" s="1"/>
  <c r="BS120" i="19"/>
  <c r="BR141" i="19"/>
  <c r="BS141" i="19" s="1"/>
  <c r="BS140" i="19"/>
  <c r="BR109" i="19"/>
  <c r="BS109" i="19" s="1"/>
  <c r="BS108" i="19"/>
  <c r="BR145" i="19"/>
  <c r="BS145" i="19" s="1"/>
  <c r="BS144" i="19"/>
  <c r="BR161" i="19"/>
  <c r="BS161" i="19" s="1"/>
  <c r="BS160" i="19"/>
  <c r="BR133" i="19"/>
  <c r="BS133" i="19" s="1"/>
  <c r="BS132" i="19"/>
  <c r="BR105" i="19"/>
  <c r="BS105" i="19" s="1"/>
  <c r="BS104" i="19"/>
  <c r="BR137" i="19"/>
  <c r="BS137" i="19" s="1"/>
  <c r="BS136" i="19"/>
  <c r="BR169" i="19"/>
  <c r="BS169" i="19" s="1"/>
  <c r="BS168" i="19"/>
  <c r="BR189" i="19"/>
  <c r="BS188" i="19"/>
  <c r="BR228" i="19"/>
  <c r="BJ220" i="4"/>
  <c r="CG220" i="4" s="1"/>
  <c r="CG627" i="4"/>
  <c r="P105" i="4"/>
  <c r="P115" i="4" s="1"/>
  <c r="P168" i="4" s="1"/>
  <c r="P152" i="4"/>
  <c r="P157" i="4" s="1"/>
  <c r="G105" i="4"/>
  <c r="G115" i="4" s="1"/>
  <c r="G168" i="4" s="1"/>
  <c r="G152" i="4"/>
  <c r="G157" i="4" s="1"/>
  <c r="L105" i="4"/>
  <c r="L114" i="4" s="1"/>
  <c r="L167" i="4" s="1"/>
  <c r="L152" i="4"/>
  <c r="O105" i="4"/>
  <c r="O115" i="4" s="1"/>
  <c r="O168" i="4" s="1"/>
  <c r="O152" i="4"/>
  <c r="BR172" i="4"/>
  <c r="BP172" i="4"/>
  <c r="Q105" i="4"/>
  <c r="Q114" i="4" s="1"/>
  <c r="Q167" i="4" s="1"/>
  <c r="Q152" i="4"/>
  <c r="Q157" i="4" s="1"/>
  <c r="CH94" i="4"/>
  <c r="F105" i="4"/>
  <c r="F115" i="4" s="1"/>
  <c r="F168" i="4" s="1"/>
  <c r="F152" i="4"/>
  <c r="BR344" i="19"/>
  <c r="BS344" i="19" s="1"/>
  <c r="BS343" i="19"/>
  <c r="BR243" i="19"/>
  <c r="BS243" i="19" s="1"/>
  <c r="BS242" i="19"/>
  <c r="BR251" i="19"/>
  <c r="BS251" i="19" s="1"/>
  <c r="BS250" i="19"/>
  <c r="BR68" i="19"/>
  <c r="BS68" i="19" s="1"/>
  <c r="BS67" i="19"/>
  <c r="BR44" i="19"/>
  <c r="BS44" i="19" s="1"/>
  <c r="BS43" i="19"/>
  <c r="BQ336" i="19"/>
  <c r="BR335" i="19"/>
  <c r="BR36" i="19"/>
  <c r="BS36" i="19" s="1"/>
  <c r="BS35" i="19"/>
  <c r="BR185" i="19"/>
  <c r="BS185" i="19" s="1"/>
  <c r="BS184" i="19"/>
  <c r="BR235" i="19"/>
  <c r="BS235" i="19" s="1"/>
  <c r="BS234" i="19"/>
  <c r="BR239" i="19"/>
  <c r="BS239" i="19" s="1"/>
  <c r="BS238" i="19"/>
  <c r="BR247" i="19"/>
  <c r="BS247" i="19" s="1"/>
  <c r="BS246" i="19"/>
  <c r="BR225" i="19"/>
  <c r="BS225" i="19" s="1"/>
  <c r="BS224" i="19"/>
  <c r="BR56" i="19"/>
  <c r="BS56" i="19" s="1"/>
  <c r="BS55" i="19"/>
  <c r="BR64" i="19"/>
  <c r="BS64" i="19" s="1"/>
  <c r="BS63" i="19"/>
  <c r="BR60" i="19"/>
  <c r="BS60" i="19" s="1"/>
  <c r="BS59" i="19"/>
  <c r="BK212" i="4"/>
  <c r="BR129" i="19"/>
  <c r="BS129" i="19" s="1"/>
  <c r="BS128" i="19"/>
  <c r="BR125" i="19"/>
  <c r="BS125" i="19" s="1"/>
  <c r="BS124" i="19"/>
  <c r="BR113" i="19"/>
  <c r="BS113" i="19" s="1"/>
  <c r="BS112" i="19"/>
  <c r="BR157" i="19"/>
  <c r="BS157" i="19" s="1"/>
  <c r="BS156" i="19"/>
  <c r="BR101" i="19"/>
  <c r="BS101" i="19" s="1"/>
  <c r="BS100" i="19"/>
  <c r="BR300" i="19"/>
  <c r="BS300" i="19" s="1"/>
  <c r="BS299" i="19"/>
  <c r="BR117" i="19"/>
  <c r="BS117" i="19" s="1"/>
  <c r="BS116" i="19"/>
  <c r="BR304" i="19"/>
  <c r="BS304" i="19" s="1"/>
  <c r="BS303" i="19"/>
  <c r="BR153" i="19"/>
  <c r="BS153" i="19" s="1"/>
  <c r="BS152" i="19"/>
  <c r="BR165" i="19"/>
  <c r="BS165" i="19" s="1"/>
  <c r="BS164" i="19"/>
  <c r="BR149" i="19"/>
  <c r="BS149" i="19" s="1"/>
  <c r="BS148" i="19"/>
  <c r="BR173" i="19"/>
  <c r="BS173" i="19" s="1"/>
  <c r="BS172" i="19"/>
  <c r="BL664" i="4"/>
  <c r="BL590" i="4"/>
  <c r="BL219" i="4"/>
  <c r="BL591" i="4"/>
  <c r="BL218" i="4"/>
  <c r="BL238" i="4"/>
  <c r="BL589" i="4"/>
  <c r="BL217" i="4"/>
  <c r="CG212" i="4"/>
  <c r="BI214" i="4"/>
  <c r="BJ213" i="4"/>
  <c r="K115" i="4"/>
  <c r="K168" i="4" s="1"/>
  <c r="K114" i="4"/>
  <c r="K167" i="4" s="1"/>
  <c r="M115" i="4"/>
  <c r="M168" i="4" s="1"/>
  <c r="H114" i="4"/>
  <c r="H167" i="4" s="1"/>
  <c r="F114" i="4"/>
  <c r="F167" i="4" s="1"/>
  <c r="BY608" i="4"/>
  <c r="CE421" i="4"/>
  <c r="S83" i="21" s="1"/>
  <c r="AR609" i="4"/>
  <c r="AF609" i="4"/>
  <c r="AK609" i="4"/>
  <c r="BO120" i="4"/>
  <c r="BW608" i="4"/>
  <c r="H233" i="4"/>
  <c r="H295" i="4" s="1"/>
  <c r="AG231" i="4"/>
  <c r="AH231" i="4" s="1"/>
  <c r="AH293" i="4" s="1"/>
  <c r="BL609" i="4"/>
  <c r="W609" i="4"/>
  <c r="W611" i="4" s="1"/>
  <c r="W375" i="4" s="1"/>
  <c r="CR643" i="4"/>
  <c r="F333" i="4"/>
  <c r="G333" i="4" s="1"/>
  <c r="H333" i="4" s="1"/>
  <c r="BO643" i="4"/>
  <c r="BT643" i="4"/>
  <c r="DD643" i="4" s="1"/>
  <c r="CB643" i="4"/>
  <c r="CE643" i="4"/>
  <c r="CH643" i="4"/>
  <c r="CF643" i="4"/>
  <c r="BR643" i="4"/>
  <c r="DA643" i="4" s="1"/>
  <c r="BP643" i="4"/>
  <c r="CY643" i="4" s="1"/>
  <c r="BV643" i="4"/>
  <c r="DF643" i="4" s="1"/>
  <c r="CG643" i="4"/>
  <c r="CD643" i="4"/>
  <c r="BS643" i="4"/>
  <c r="BU643" i="4"/>
  <c r="DE643" i="4" s="1"/>
  <c r="BY643" i="4"/>
  <c r="BZ643" i="4"/>
  <c r="CC643" i="4"/>
  <c r="BW643" i="4"/>
  <c r="BX643" i="4"/>
  <c r="BQ643" i="4"/>
  <c r="CZ643" i="4" s="1"/>
  <c r="CA643" i="4"/>
  <c r="AN644" i="4"/>
  <c r="AN657" i="4" s="1"/>
  <c r="BQ642" i="4"/>
  <c r="CZ642" i="4" s="1"/>
  <c r="L644" i="4"/>
  <c r="BP642" i="4"/>
  <c r="CY642" i="4" s="1"/>
  <c r="I644" i="4"/>
  <c r="CG642" i="4"/>
  <c r="BH644" i="4"/>
  <c r="V644" i="4"/>
  <c r="CE642" i="4"/>
  <c r="BB644" i="4"/>
  <c r="AH644" i="4"/>
  <c r="AH657" i="4" s="1"/>
  <c r="AC644" i="4"/>
  <c r="AC657" i="4" s="1"/>
  <c r="BY642" i="4"/>
  <c r="AJ644" i="4"/>
  <c r="T644" i="4"/>
  <c r="AE644" i="4"/>
  <c r="AE657" i="4" s="1"/>
  <c r="BJ644" i="4"/>
  <c r="BJ657" i="4" s="1"/>
  <c r="BG644" i="4"/>
  <c r="BG657" i="4" s="1"/>
  <c r="BD644" i="4"/>
  <c r="BD657" i="4" s="1"/>
  <c r="BM644" i="4"/>
  <c r="BM657" i="4" s="1"/>
  <c r="CH642" i="4"/>
  <c r="BK644" i="4"/>
  <c r="CD642" i="4"/>
  <c r="AY644" i="4"/>
  <c r="AU644" i="4"/>
  <c r="AU657" i="4" s="1"/>
  <c r="AM644" i="4"/>
  <c r="BZ642" i="4"/>
  <c r="BV642" i="4"/>
  <c r="DF642" i="4" s="1"/>
  <c r="AA644" i="4"/>
  <c r="BU642" i="4"/>
  <c r="DE642" i="4" s="1"/>
  <c r="X644" i="4"/>
  <c r="X646" i="4" s="1"/>
  <c r="CF642" i="4"/>
  <c r="BE644" i="4"/>
  <c r="BI644" i="4"/>
  <c r="BI657" i="4" s="1"/>
  <c r="AW644" i="4"/>
  <c r="AW657" i="4" s="1"/>
  <c r="AF644" i="4"/>
  <c r="AF657" i="4" s="1"/>
  <c r="AO644" i="4"/>
  <c r="AO657" i="4" s="1"/>
  <c r="Z644" i="4"/>
  <c r="Z657" i="4" s="1"/>
  <c r="AS644" i="4"/>
  <c r="CB642" i="4"/>
  <c r="N644" i="4"/>
  <c r="BA644" i="4"/>
  <c r="BA657" i="4" s="1"/>
  <c r="AG644" i="4"/>
  <c r="BX642" i="4"/>
  <c r="BF644" i="4"/>
  <c r="BF657" i="4" s="1"/>
  <c r="AD644" i="4"/>
  <c r="BW642" i="4"/>
  <c r="M644" i="4"/>
  <c r="J644" i="4"/>
  <c r="AR644" i="4"/>
  <c r="AR657" i="4" s="1"/>
  <c r="P644" i="4"/>
  <c r="H644" i="4"/>
  <c r="G644" i="4"/>
  <c r="BT642" i="4"/>
  <c r="DD642" i="4" s="1"/>
  <c r="U644" i="4"/>
  <c r="Y644" i="4"/>
  <c r="Y657" i="4" s="1"/>
  <c r="AZ644" i="4"/>
  <c r="AZ657" i="4" s="1"/>
  <c r="K644" i="4"/>
  <c r="BC644" i="4"/>
  <c r="BC657" i="4" s="1"/>
  <c r="O644" i="4"/>
  <c r="BR642" i="4"/>
  <c r="DA642" i="4" s="1"/>
  <c r="S644" i="4"/>
  <c r="AX644" i="4"/>
  <c r="AX657" i="4" s="1"/>
  <c r="CA642" i="4"/>
  <c r="AP644" i="4"/>
  <c r="AB644" i="4"/>
  <c r="AB657" i="4" s="1"/>
  <c r="AK644" i="4"/>
  <c r="AK657" i="4" s="1"/>
  <c r="BL644" i="4"/>
  <c r="BL657" i="4" s="1"/>
  <c r="CC642" i="4"/>
  <c r="AV644" i="4"/>
  <c r="R644" i="4"/>
  <c r="BS642" i="4"/>
  <c r="Q644" i="4"/>
  <c r="AL644" i="4"/>
  <c r="AL657" i="4" s="1"/>
  <c r="AI644" i="4"/>
  <c r="AI657" i="4" s="1"/>
  <c r="AQ644" i="4"/>
  <c r="AQ657" i="4" s="1"/>
  <c r="W644" i="4"/>
  <c r="AT644" i="4"/>
  <c r="AT657" i="4" s="1"/>
  <c r="BO642" i="4"/>
  <c r="F644" i="4"/>
  <c r="CR642" i="4"/>
  <c r="F331" i="4"/>
  <c r="P609" i="4"/>
  <c r="P611" i="4" s="1"/>
  <c r="P375" i="4" s="1"/>
  <c r="P376" i="4" s="1"/>
  <c r="BE172" i="4"/>
  <c r="CF172" i="4" s="1"/>
  <c r="CF120" i="4"/>
  <c r="CF708" i="4"/>
  <c r="BE710" i="4"/>
  <c r="BE380" i="4"/>
  <c r="BM710" i="4"/>
  <c r="BM380" i="4"/>
  <c r="K710" i="4"/>
  <c r="K380" i="4"/>
  <c r="AN152" i="4"/>
  <c r="AN157" i="4" s="1"/>
  <c r="AN105" i="4"/>
  <c r="M710" i="4"/>
  <c r="M380" i="4"/>
  <c r="BG152" i="4"/>
  <c r="BG157" i="4" s="1"/>
  <c r="BG105" i="4"/>
  <c r="BQ230" i="4"/>
  <c r="L292" i="4"/>
  <c r="BQ292" i="4" s="1"/>
  <c r="D208" i="21" s="1"/>
  <c r="AK710" i="4"/>
  <c r="AK380" i="4"/>
  <c r="AK152" i="4"/>
  <c r="AK157" i="4" s="1"/>
  <c r="AK105" i="4"/>
  <c r="U291" i="4"/>
  <c r="U152" i="4"/>
  <c r="BT94" i="4"/>
  <c r="U105" i="4"/>
  <c r="AF152" i="4"/>
  <c r="AF157" i="4" s="1"/>
  <c r="AF105" i="4"/>
  <c r="BU608" i="4"/>
  <c r="DE608" i="4" s="1"/>
  <c r="BU607" i="4"/>
  <c r="DE607" i="4" s="1"/>
  <c r="X609" i="4"/>
  <c r="X611" i="4" s="1"/>
  <c r="X172" i="4"/>
  <c r="BU172" i="4" s="1"/>
  <c r="BU120" i="4"/>
  <c r="AH380" i="4"/>
  <c r="AH710" i="4"/>
  <c r="R609" i="4"/>
  <c r="BS607" i="4"/>
  <c r="R291" i="4"/>
  <c r="BS291" i="4" s="1"/>
  <c r="BS229" i="4"/>
  <c r="R152" i="4"/>
  <c r="BS94" i="4"/>
  <c r="R105" i="4"/>
  <c r="BR708" i="4"/>
  <c r="DA708" i="4" s="1"/>
  <c r="O380" i="4"/>
  <c r="O710" i="4"/>
  <c r="BR231" i="4"/>
  <c r="O293" i="4"/>
  <c r="BR293" i="4" s="1"/>
  <c r="E209" i="21" s="1"/>
  <c r="AY609" i="4"/>
  <c r="CD607" i="4"/>
  <c r="CD708" i="4"/>
  <c r="AY710" i="4"/>
  <c r="AY380" i="4"/>
  <c r="AY172" i="4"/>
  <c r="CD172" i="4" s="1"/>
  <c r="CD120" i="4"/>
  <c r="BI152" i="4"/>
  <c r="BI105" i="4"/>
  <c r="BH172" i="4"/>
  <c r="CG120" i="4"/>
  <c r="CG608" i="4"/>
  <c r="BP231" i="4"/>
  <c r="I293" i="4"/>
  <c r="BP293" i="4" s="1"/>
  <c r="C209" i="21" s="1"/>
  <c r="I609" i="4"/>
  <c r="BP607" i="4"/>
  <c r="CY607" i="4" s="1"/>
  <c r="CA708" i="4"/>
  <c r="AP380" i="4"/>
  <c r="AP710" i="4"/>
  <c r="AL152" i="4"/>
  <c r="AL157" i="4" s="1"/>
  <c r="AL105" i="4"/>
  <c r="AZ152" i="4"/>
  <c r="AZ157" i="4" s="1"/>
  <c r="AZ105" i="4"/>
  <c r="Q609" i="4"/>
  <c r="Q611" i="4" s="1"/>
  <c r="Q375" i="4" s="1"/>
  <c r="Q376" i="4" s="1"/>
  <c r="CB607" i="4"/>
  <c r="AS609" i="4"/>
  <c r="CB608" i="4"/>
  <c r="CH608" i="4"/>
  <c r="AX380" i="4"/>
  <c r="AX710" i="4"/>
  <c r="J710" i="4"/>
  <c r="J380" i="4"/>
  <c r="J609" i="4"/>
  <c r="J611" i="4" s="1"/>
  <c r="J375" i="4" s="1"/>
  <c r="J376" i="4" s="1"/>
  <c r="F328" i="4"/>
  <c r="G328" i="4" s="1"/>
  <c r="H328" i="4" s="1"/>
  <c r="BO608" i="4"/>
  <c r="CR608" i="4"/>
  <c r="F291" i="4"/>
  <c r="BO291" i="4" s="1"/>
  <c r="BO229" i="4"/>
  <c r="F292" i="4"/>
  <c r="BO292" i="4" s="1"/>
  <c r="BO230" i="4"/>
  <c r="F235" i="4"/>
  <c r="G161" i="4" s="1"/>
  <c r="F284" i="4"/>
  <c r="F325" i="4"/>
  <c r="G325" i="4" s="1"/>
  <c r="F609" i="4"/>
  <c r="BO607" i="4"/>
  <c r="CR607" i="4"/>
  <c r="F289" i="4"/>
  <c r="F290" i="4"/>
  <c r="F294" i="4"/>
  <c r="G232" i="4"/>
  <c r="AM710" i="4"/>
  <c r="AM380" i="4"/>
  <c r="BZ708" i="4"/>
  <c r="AI710" i="4"/>
  <c r="AI380" i="4"/>
  <c r="AI152" i="4"/>
  <c r="AI157" i="4" s="1"/>
  <c r="AI105" i="4"/>
  <c r="AE152" i="4"/>
  <c r="AE157" i="4" s="1"/>
  <c r="AE105" i="4"/>
  <c r="BV607" i="4"/>
  <c r="DF607" i="4" s="1"/>
  <c r="AA609" i="4"/>
  <c r="AA172" i="4"/>
  <c r="BV172" i="4" s="1"/>
  <c r="BV120" i="4"/>
  <c r="W710" i="4"/>
  <c r="W380" i="4"/>
  <c r="S380" i="4"/>
  <c r="S710" i="4"/>
  <c r="AB710" i="4"/>
  <c r="AB380" i="4"/>
  <c r="T380" i="4"/>
  <c r="T710" i="4"/>
  <c r="AD293" i="4"/>
  <c r="BW293" i="4" s="1"/>
  <c r="BW231" i="4"/>
  <c r="AD172" i="4"/>
  <c r="BW172" i="4" s="1"/>
  <c r="BW120" i="4"/>
  <c r="V229" i="4"/>
  <c r="BC710" i="4"/>
  <c r="BC380" i="4"/>
  <c r="BF152" i="4"/>
  <c r="BF157" i="4" s="1"/>
  <c r="BF105" i="4"/>
  <c r="P380" i="4"/>
  <c r="P710" i="4"/>
  <c r="AU380" i="4"/>
  <c r="AU710" i="4"/>
  <c r="AU152" i="4"/>
  <c r="AU157" i="4" s="1"/>
  <c r="AU105" i="4"/>
  <c r="CE607" i="4"/>
  <c r="BB609" i="4"/>
  <c r="BB152" i="4"/>
  <c r="CE94" i="4"/>
  <c r="BB105" i="4"/>
  <c r="G227" i="4"/>
  <c r="G228" i="4"/>
  <c r="G380" i="4"/>
  <c r="G710" i="4"/>
  <c r="G222" i="4"/>
  <c r="AN710" i="4"/>
  <c r="AN380" i="4"/>
  <c r="AJ172" i="4"/>
  <c r="BY172" i="4" s="1"/>
  <c r="BY120" i="4"/>
  <c r="BD152" i="4"/>
  <c r="BD157" i="4" s="1"/>
  <c r="BD105" i="4"/>
  <c r="L380" i="4"/>
  <c r="L710" i="4"/>
  <c r="BQ708" i="4"/>
  <c r="CZ708" i="4" s="1"/>
  <c r="L609" i="4"/>
  <c r="BQ607" i="4"/>
  <c r="CZ607" i="4" s="1"/>
  <c r="L291" i="4"/>
  <c r="BQ291" i="4" s="1"/>
  <c r="D207" i="21" s="1"/>
  <c r="BQ229" i="4"/>
  <c r="BQ94" i="4"/>
  <c r="AO380" i="4"/>
  <c r="AO710" i="4"/>
  <c r="AG380" i="4"/>
  <c r="BX708" i="4"/>
  <c r="AG710" i="4"/>
  <c r="BX710" i="4" s="1"/>
  <c r="AG293" i="4"/>
  <c r="AG152" i="4"/>
  <c r="BX94" i="4"/>
  <c r="AG105" i="4"/>
  <c r="AC152" i="4"/>
  <c r="AC157" i="4" s="1"/>
  <c r="AC105" i="4"/>
  <c r="Y152" i="4"/>
  <c r="Y157" i="4" s="1"/>
  <c r="Y105" i="4"/>
  <c r="U380" i="4"/>
  <c r="U710" i="4"/>
  <c r="BT708" i="4"/>
  <c r="DD708" i="4" s="1"/>
  <c r="BT608" i="4"/>
  <c r="DD608" i="4" s="1"/>
  <c r="AF710" i="4"/>
  <c r="AF380" i="4"/>
  <c r="R380" i="4"/>
  <c r="BS708" i="4"/>
  <c r="R710" i="4"/>
  <c r="BS710" i="4" s="1"/>
  <c r="N710" i="4"/>
  <c r="N380" i="4"/>
  <c r="N609" i="4"/>
  <c r="N611" i="4" s="1"/>
  <c r="N375" i="4" s="1"/>
  <c r="N376" i="4" s="1"/>
  <c r="BJ380" i="4"/>
  <c r="BJ710" i="4"/>
  <c r="CC608" i="4"/>
  <c r="AV609" i="4"/>
  <c r="CC607" i="4"/>
  <c r="AV172" i="4"/>
  <c r="CC172" i="4" s="1"/>
  <c r="CC120" i="4"/>
  <c r="BR608" i="4"/>
  <c r="DA608" i="4" s="1"/>
  <c r="BR607" i="4"/>
  <c r="DA607" i="4" s="1"/>
  <c r="O609" i="4"/>
  <c r="BP94" i="4"/>
  <c r="AP609" i="4"/>
  <c r="CA607" i="4"/>
  <c r="AP152" i="4"/>
  <c r="CA94" i="4"/>
  <c r="AP105" i="4"/>
  <c r="AL710" i="4"/>
  <c r="AL380" i="4"/>
  <c r="Q710" i="4"/>
  <c r="Q380" i="4"/>
  <c r="AS172" i="4"/>
  <c r="CB172" i="4" s="1"/>
  <c r="CB120" i="4"/>
  <c r="BA710" i="4"/>
  <c r="BA380" i="4"/>
  <c r="BL710" i="4"/>
  <c r="BL380" i="4"/>
  <c r="AM609" i="4"/>
  <c r="BZ607" i="4"/>
  <c r="AM152" i="4"/>
  <c r="BZ94" i="4"/>
  <c r="AM105" i="4"/>
  <c r="AE380" i="4"/>
  <c r="AE710" i="4"/>
  <c r="AB152" i="4"/>
  <c r="AB157" i="4" s="1"/>
  <c r="AB105" i="4"/>
  <c r="T152" i="4"/>
  <c r="T157" i="4" s="1"/>
  <c r="T105" i="4"/>
  <c r="AD609" i="4"/>
  <c r="BW607" i="4"/>
  <c r="V380" i="4"/>
  <c r="V710" i="4"/>
  <c r="BC152" i="4"/>
  <c r="BC157" i="4" s="1"/>
  <c r="BC105" i="4"/>
  <c r="BC609" i="4"/>
  <c r="BF380" i="4"/>
  <c r="BF710" i="4"/>
  <c r="BF609" i="4"/>
  <c r="AU609" i="4"/>
  <c r="CF607" i="4"/>
  <c r="BE609" i="4"/>
  <c r="CF608" i="4"/>
  <c r="BE152" i="4"/>
  <c r="CF94" i="4"/>
  <c r="BE105" i="4"/>
  <c r="BM609" i="4"/>
  <c r="BM152" i="4"/>
  <c r="BM157" i="4" s="1"/>
  <c r="BM105" i="4"/>
  <c r="CE708" i="4"/>
  <c r="BB710" i="4"/>
  <c r="BB380" i="4"/>
  <c r="BB172" i="4"/>
  <c r="CE172" i="4" s="1"/>
  <c r="CE120" i="4"/>
  <c r="CE608" i="4"/>
  <c r="K609" i="4"/>
  <c r="K611" i="4" s="1"/>
  <c r="K375" i="4" s="1"/>
  <c r="K376" i="4" s="1"/>
  <c r="G609" i="4"/>
  <c r="G611" i="4" s="1"/>
  <c r="G375" i="4" s="1"/>
  <c r="G376" i="4" s="1"/>
  <c r="BY708" i="4"/>
  <c r="AJ710" i="4"/>
  <c r="AJ380" i="4"/>
  <c r="BY380" i="4" s="1"/>
  <c r="BY607" i="4"/>
  <c r="AJ609" i="4"/>
  <c r="AJ152" i="4"/>
  <c r="BY94" i="4"/>
  <c r="AJ105" i="4"/>
  <c r="AR380" i="4"/>
  <c r="AR710" i="4"/>
  <c r="AR152" i="4"/>
  <c r="AR157" i="4" s="1"/>
  <c r="AR105" i="4"/>
  <c r="M609" i="4"/>
  <c r="M611" i="4" s="1"/>
  <c r="M375" i="4" s="1"/>
  <c r="M376" i="4" s="1"/>
  <c r="AW710" i="4"/>
  <c r="AW380" i="4"/>
  <c r="AW152" i="4"/>
  <c r="AW157" i="4" s="1"/>
  <c r="AW105" i="4"/>
  <c r="BG710" i="4"/>
  <c r="BG380" i="4"/>
  <c r="BG609" i="4"/>
  <c r="AQ609" i="4"/>
  <c r="AQ152" i="4"/>
  <c r="AQ157" i="4" s="1"/>
  <c r="AQ105" i="4"/>
  <c r="AQ710" i="4"/>
  <c r="AQ380" i="4"/>
  <c r="BD609" i="4"/>
  <c r="BD710" i="4"/>
  <c r="BD380" i="4"/>
  <c r="BQ608" i="4"/>
  <c r="CZ608" i="4" s="1"/>
  <c r="L293" i="4"/>
  <c r="BQ293" i="4" s="1"/>
  <c r="D209" i="21" s="1"/>
  <c r="BQ231" i="4"/>
  <c r="BQ120" i="4"/>
  <c r="H710" i="4"/>
  <c r="H380" i="4"/>
  <c r="H223" i="4"/>
  <c r="BO223" i="4" s="1"/>
  <c r="H224" i="4"/>
  <c r="BO224" i="4" s="1"/>
  <c r="H609" i="4"/>
  <c r="H611" i="4" s="1"/>
  <c r="H375" i="4" s="1"/>
  <c r="H376" i="4" s="1"/>
  <c r="H225" i="4"/>
  <c r="BO225" i="4" s="1"/>
  <c r="H226" i="4"/>
  <c r="BO226" i="4" s="1"/>
  <c r="AO609" i="4"/>
  <c r="AO152" i="4"/>
  <c r="AO157" i="4" s="1"/>
  <c r="AO105" i="4"/>
  <c r="BX607" i="4"/>
  <c r="AG609" i="4"/>
  <c r="BX609" i="4" s="1"/>
  <c r="AG172" i="4"/>
  <c r="BX172" i="4" s="1"/>
  <c r="BX120" i="4"/>
  <c r="AC710" i="4"/>
  <c r="AC380" i="4"/>
  <c r="AC609" i="4"/>
  <c r="Y710" i="4"/>
  <c r="Y380" i="4"/>
  <c r="BT607" i="4"/>
  <c r="DD607" i="4" s="1"/>
  <c r="U609" i="4"/>
  <c r="U293" i="4"/>
  <c r="BT293" i="4" s="1"/>
  <c r="G209" i="21" s="1"/>
  <c r="BT231" i="4"/>
  <c r="U172" i="4"/>
  <c r="BT172" i="4" s="1"/>
  <c r="BT120" i="4"/>
  <c r="X710" i="4"/>
  <c r="X380" i="4"/>
  <c r="BU708" i="4"/>
  <c r="DE708" i="4" s="1"/>
  <c r="X293" i="4"/>
  <c r="BU293" i="4" s="1"/>
  <c r="H209" i="21" s="1"/>
  <c r="BU231" i="4"/>
  <c r="X152" i="4"/>
  <c r="BU94" i="4"/>
  <c r="X105" i="4"/>
  <c r="AH152" i="4"/>
  <c r="AH157" i="4" s="1"/>
  <c r="AH105" i="4"/>
  <c r="Z609" i="4"/>
  <c r="Z710" i="4"/>
  <c r="Z380" i="4"/>
  <c r="Z152" i="4"/>
  <c r="Z157" i="4" s="1"/>
  <c r="Z105" i="4"/>
  <c r="BS608" i="4"/>
  <c r="R293" i="4"/>
  <c r="BS293" i="4" s="1"/>
  <c r="BS231" i="4"/>
  <c r="BS421" i="4"/>
  <c r="R292" i="4"/>
  <c r="R172" i="4"/>
  <c r="BS172" i="4" s="1"/>
  <c r="BS120" i="4"/>
  <c r="CK120" i="4" s="1"/>
  <c r="BJ609" i="4"/>
  <c r="BJ152" i="4"/>
  <c r="BJ157" i="4" s="1"/>
  <c r="BJ105" i="4"/>
  <c r="AV710" i="4"/>
  <c r="CC708" i="4"/>
  <c r="AV380" i="4"/>
  <c r="CC380" i="4" s="1"/>
  <c r="AV152" i="4"/>
  <c r="CC94" i="4"/>
  <c r="AV105" i="4"/>
  <c r="O292" i="4"/>
  <c r="BR292" i="4" s="1"/>
  <c r="E208" i="21" s="1"/>
  <c r="BR230" i="4"/>
  <c r="O291" i="4"/>
  <c r="BR291" i="4" s="1"/>
  <c r="E207" i="21" s="1"/>
  <c r="BR229" i="4"/>
  <c r="BR94" i="4"/>
  <c r="BR120" i="4"/>
  <c r="AY152" i="4"/>
  <c r="CD94" i="4"/>
  <c r="AY105" i="4"/>
  <c r="CD608" i="4"/>
  <c r="BI380" i="4"/>
  <c r="BI710" i="4"/>
  <c r="BI172" i="4"/>
  <c r="BI609" i="4"/>
  <c r="AT710" i="4"/>
  <c r="AT380" i="4"/>
  <c r="AT152" i="4"/>
  <c r="AT157" i="4" s="1"/>
  <c r="AT105" i="4"/>
  <c r="CG607" i="4"/>
  <c r="BH609" i="4"/>
  <c r="CG708" i="4"/>
  <c r="BH380" i="4"/>
  <c r="CG380" i="4" s="1"/>
  <c r="BH710" i="4"/>
  <c r="BH152" i="4"/>
  <c r="CG94" i="4"/>
  <c r="BH105" i="4"/>
  <c r="BP608" i="4"/>
  <c r="CY608" i="4" s="1"/>
  <c r="I380" i="4"/>
  <c r="BP380" i="4" s="1"/>
  <c r="CY380" i="4" s="1"/>
  <c r="I710" i="4"/>
  <c r="BP708" i="4"/>
  <c r="CY708" i="4" s="1"/>
  <c r="BP229" i="4"/>
  <c r="I291" i="4"/>
  <c r="BP291" i="4" s="1"/>
  <c r="C207" i="21" s="1"/>
  <c r="I292" i="4"/>
  <c r="BP292" i="4" s="1"/>
  <c r="C208" i="21" s="1"/>
  <c r="BP230" i="4"/>
  <c r="BP120" i="4"/>
  <c r="CA608" i="4"/>
  <c r="CA421" i="4"/>
  <c r="O83" i="21" s="1"/>
  <c r="AP172" i="4"/>
  <c r="CA172" i="4" s="1"/>
  <c r="CA120" i="4"/>
  <c r="AL609" i="4"/>
  <c r="AZ609" i="4"/>
  <c r="AZ380" i="4"/>
  <c r="AZ710" i="4"/>
  <c r="CB708" i="4"/>
  <c r="AS380" i="4"/>
  <c r="AS710" i="4"/>
  <c r="AS152" i="4"/>
  <c r="CB94" i="4"/>
  <c r="AS105" i="4"/>
  <c r="BA152" i="4"/>
  <c r="BA157" i="4" s="1"/>
  <c r="BA105" i="4"/>
  <c r="BA609" i="4"/>
  <c r="CH607" i="4"/>
  <c r="BK609" i="4"/>
  <c r="BK152" i="4"/>
  <c r="BK105" i="4"/>
  <c r="BK380" i="4"/>
  <c r="CH708" i="4"/>
  <c r="BK710" i="4"/>
  <c r="AX609" i="4"/>
  <c r="AX152" i="4"/>
  <c r="AX157" i="4" s="1"/>
  <c r="AX105" i="4"/>
  <c r="BL152" i="4"/>
  <c r="BL157" i="4" s="1"/>
  <c r="BL105" i="4"/>
  <c r="B36" i="9"/>
  <c r="B63" i="9"/>
  <c r="B69" i="9"/>
  <c r="B60" i="9"/>
  <c r="B42" i="9"/>
  <c r="B33" i="9"/>
  <c r="B23" i="9"/>
  <c r="B41" i="9"/>
  <c r="B39" i="9"/>
  <c r="B43" i="9"/>
  <c r="B52" i="9"/>
  <c r="B26" i="9"/>
  <c r="B25" i="9"/>
  <c r="B54" i="9"/>
  <c r="B62" i="9"/>
  <c r="B50" i="9"/>
  <c r="B57" i="9"/>
  <c r="B31" i="9"/>
  <c r="B16" i="9"/>
  <c r="B64" i="9"/>
  <c r="B18" i="9"/>
  <c r="B37" i="9"/>
  <c r="B27" i="9"/>
  <c r="B44" i="9"/>
  <c r="B71" i="9"/>
  <c r="B17" i="9"/>
  <c r="B22" i="9"/>
  <c r="B30" i="9"/>
  <c r="B28" i="9"/>
  <c r="B55" i="9"/>
  <c r="B15" i="9"/>
  <c r="B53" i="9"/>
  <c r="B56" i="9"/>
  <c r="B67" i="9"/>
  <c r="B29" i="9"/>
  <c r="B70" i="9"/>
  <c r="B19" i="9"/>
  <c r="B40" i="9"/>
  <c r="B66" i="9"/>
  <c r="B73" i="9"/>
  <c r="B47" i="9"/>
  <c r="B20" i="9"/>
  <c r="B72" i="9"/>
  <c r="B34" i="9"/>
  <c r="B45" i="9"/>
  <c r="B48" i="9"/>
  <c r="B59" i="9"/>
  <c r="B21" i="9"/>
  <c r="B65" i="9"/>
  <c r="B46" i="9"/>
  <c r="B32" i="9"/>
  <c r="B68" i="9"/>
  <c r="B58" i="9"/>
  <c r="B51" i="9"/>
  <c r="B74" i="9"/>
  <c r="B49" i="9"/>
  <c r="B61" i="9"/>
  <c r="B24" i="9"/>
  <c r="B38" i="9"/>
  <c r="B35" i="9"/>
  <c r="BO421" i="4"/>
  <c r="F287" i="4"/>
  <c r="F288" i="4"/>
  <c r="F355" i="4"/>
  <c r="F710" i="4"/>
  <c r="F380" i="4"/>
  <c r="CR708" i="4"/>
  <c r="BO708" i="4"/>
  <c r="F293" i="4"/>
  <c r="BO293" i="4" s="1"/>
  <c r="BO231" i="4"/>
  <c r="F285" i="4"/>
  <c r="F286" i="4"/>
  <c r="F295" i="4"/>
  <c r="BO295" i="4" s="1"/>
  <c r="BO94" i="4"/>
  <c r="CJ94" i="4" s="1"/>
  <c r="BZ608" i="4"/>
  <c r="AM172" i="4"/>
  <c r="BZ172" i="4" s="1"/>
  <c r="BZ120" i="4"/>
  <c r="AE609" i="4"/>
  <c r="BV608" i="4"/>
  <c r="DF608" i="4" s="1"/>
  <c r="BV708" i="4"/>
  <c r="DF708" i="4" s="1"/>
  <c r="AA710" i="4"/>
  <c r="AA380" i="4"/>
  <c r="BV380" i="4" s="1"/>
  <c r="DF380" i="4" s="1"/>
  <c r="BV231" i="4"/>
  <c r="AA293" i="4"/>
  <c r="BV293" i="4" s="1"/>
  <c r="I209" i="21" s="1"/>
  <c r="AA152" i="4"/>
  <c r="BV94" i="4"/>
  <c r="AA105" i="4"/>
  <c r="W152" i="4"/>
  <c r="W157" i="4" s="1"/>
  <c r="W105" i="4"/>
  <c r="S230" i="4"/>
  <c r="S609" i="4"/>
  <c r="S611" i="4" s="1"/>
  <c r="S375" i="4" s="1"/>
  <c r="S376" i="4" s="1"/>
  <c r="S152" i="4"/>
  <c r="S157" i="4" s="1"/>
  <c r="S105" i="4"/>
  <c r="AB609" i="4"/>
  <c r="T609" i="4"/>
  <c r="T611" i="4" s="1"/>
  <c r="T375" i="4" s="1"/>
  <c r="T376" i="4" s="1"/>
  <c r="BW421" i="4"/>
  <c r="K83" i="21" s="1"/>
  <c r="AD380" i="4"/>
  <c r="AD710" i="4"/>
  <c r="BW710" i="4" s="1"/>
  <c r="BW708" i="4"/>
  <c r="AD152" i="4"/>
  <c r="BW94" i="4"/>
  <c r="AD105" i="4"/>
  <c r="V609" i="4"/>
  <c r="V611" i="4" s="1"/>
  <c r="V375" i="4" s="1"/>
  <c r="V376" i="4" s="1"/>
  <c r="V152" i="4"/>
  <c r="V157" i="4" s="1"/>
  <c r="V105" i="4"/>
  <c r="Y654" i="4"/>
  <c r="Z416" i="4" s="1"/>
  <c r="BU416" i="4" s="1"/>
  <c r="BU491" i="4"/>
  <c r="DE491" i="4" s="1"/>
  <c r="Y482" i="4"/>
  <c r="V409" i="4"/>
  <c r="Y485" i="4"/>
  <c r="Y656" i="4"/>
  <c r="Z411" i="4" s="1"/>
  <c r="BU411" i="4" s="1"/>
  <c r="Y478" i="4"/>
  <c r="W408" i="4"/>
  <c r="BT408" i="4" s="1"/>
  <c r="DD408" i="4" s="1"/>
  <c r="AA356" i="4"/>
  <c r="BU356" i="4"/>
  <c r="DE356" i="4" s="1"/>
  <c r="Z445" i="4"/>
  <c r="BU445" i="4" s="1"/>
  <c r="DE445" i="4" s="1"/>
  <c r="Z454" i="4"/>
  <c r="BU454" i="4" s="1"/>
  <c r="DE454" i="4" s="1"/>
  <c r="CS684" i="4"/>
  <c r="CN684" i="4"/>
  <c r="AB367" i="19"/>
  <c r="AA368" i="19"/>
  <c r="Z364" i="19"/>
  <c r="AA363" i="19"/>
  <c r="Z360" i="19"/>
  <c r="AA359" i="19"/>
  <c r="Z356" i="19"/>
  <c r="AA355" i="19"/>
  <c r="Y371" i="19"/>
  <c r="Z352" i="19"/>
  <c r="AA351" i="19"/>
  <c r="Y633" i="4"/>
  <c r="Y252" i="4" s="1"/>
  <c r="DD633" i="4"/>
  <c r="AA347" i="19"/>
  <c r="Z370" i="19"/>
  <c r="AA477" i="4" s="1"/>
  <c r="Z348" i="19"/>
  <c r="DD242" i="4"/>
  <c r="G158" i="21"/>
  <c r="BT252" i="4"/>
  <c r="Z595" i="4"/>
  <c r="Z597" i="4"/>
  <c r="BU597" i="4" s="1"/>
  <c r="Z596" i="4"/>
  <c r="Z254" i="4"/>
  <c r="BU477" i="4"/>
  <c r="DE477" i="4" s="1"/>
  <c r="Z665" i="4"/>
  <c r="Y248" i="4"/>
  <c r="Y249" i="4"/>
  <c r="Y247" i="4"/>
  <c r="Y598" i="4"/>
  <c r="BT243" i="4"/>
  <c r="W244" i="4"/>
  <c r="BT244" i="4" s="1"/>
  <c r="Y497" i="4"/>
  <c r="X252" i="4"/>
  <c r="Y15" i="19"/>
  <c r="Z484" i="4" s="1"/>
  <c r="Z471" i="4" s="1"/>
  <c r="Z291" i="19"/>
  <c r="AA290" i="19"/>
  <c r="AB286" i="19"/>
  <c r="AA287" i="19"/>
  <c r="AB282" i="19"/>
  <c r="AA283" i="19"/>
  <c r="Z279" i="19"/>
  <c r="AA278" i="19"/>
  <c r="Z275" i="19"/>
  <c r="AA274" i="19"/>
  <c r="Z271" i="19"/>
  <c r="AA270" i="19"/>
  <c r="Y474" i="4"/>
  <c r="Y655" i="4"/>
  <c r="Z419" i="4" s="1"/>
  <c r="BU419" i="4" s="1"/>
  <c r="Y659" i="4"/>
  <c r="Z426" i="4" s="1"/>
  <c r="BU426" i="4" s="1"/>
  <c r="Y653" i="4"/>
  <c r="Z418" i="4" s="1"/>
  <c r="BU418" i="4" s="1"/>
  <c r="V275" i="4"/>
  <c r="W274" i="4"/>
  <c r="BT274" i="4" s="1"/>
  <c r="G190" i="21" s="1"/>
  <c r="Z267" i="19"/>
  <c r="AA266" i="19"/>
  <c r="Y639" i="4"/>
  <c r="Y266" i="4" s="1"/>
  <c r="DD639" i="4"/>
  <c r="Z601" i="4"/>
  <c r="Z602" i="4"/>
  <c r="BU602" i="4" s="1"/>
  <c r="Z603" i="4"/>
  <c r="BU603" i="4" s="1"/>
  <c r="Z268" i="4"/>
  <c r="Z666" i="4"/>
  <c r="BU481" i="4"/>
  <c r="DE481" i="4" s="1"/>
  <c r="Y263" i="4"/>
  <c r="Y264" i="4"/>
  <c r="Y265" i="4"/>
  <c r="DD258" i="4"/>
  <c r="G174" i="21"/>
  <c r="F176" i="21"/>
  <c r="DC260" i="4"/>
  <c r="BT266" i="4"/>
  <c r="AA262" i="19"/>
  <c r="Z263" i="19"/>
  <c r="Z293" i="19"/>
  <c r="AA481" i="4" s="1"/>
  <c r="Y604" i="4"/>
  <c r="BT259" i="4"/>
  <c r="W260" i="4"/>
  <c r="Y500" i="4"/>
  <c r="X16" i="19"/>
  <c r="Y502" i="4" s="1"/>
  <c r="Y344" i="4" s="1"/>
  <c r="F71" i="21"/>
  <c r="DC409" i="4"/>
  <c r="X266" i="4"/>
  <c r="AA52" i="19"/>
  <c r="AB51" i="19"/>
  <c r="AB47" i="19"/>
  <c r="AA48" i="19"/>
  <c r="Y332" i="4"/>
  <c r="Y621" i="4"/>
  <c r="G195" i="21"/>
  <c r="DD621" i="4"/>
  <c r="BT207" i="4"/>
  <c r="W282" i="4"/>
  <c r="BT282" i="4" s="1"/>
  <c r="G113" i="21"/>
  <c r="DD201" i="4"/>
  <c r="G112" i="21"/>
  <c r="DD200" i="4"/>
  <c r="AA470" i="4"/>
  <c r="AA491" i="4"/>
  <c r="Z583" i="4"/>
  <c r="Z585" i="4"/>
  <c r="Z663" i="4"/>
  <c r="Z584" i="4"/>
  <c r="BU584" i="4" s="1"/>
  <c r="Z209" i="4"/>
  <c r="BU470" i="4"/>
  <c r="Y413" i="4"/>
  <c r="X278" i="4"/>
  <c r="X279" i="4"/>
  <c r="Y414" i="4"/>
  <c r="G116" i="21"/>
  <c r="DD204" i="4"/>
  <c r="G196" i="21"/>
  <c r="Y326" i="4"/>
  <c r="DD206" i="4"/>
  <c r="G118" i="21"/>
  <c r="X201" i="4"/>
  <c r="X273" i="4"/>
  <c r="Z200" i="4"/>
  <c r="BU199" i="4"/>
  <c r="DD586" i="4"/>
  <c r="G117" i="21"/>
  <c r="DD205" i="4"/>
  <c r="DD448" i="4"/>
  <c r="AB39" i="19"/>
  <c r="AA40" i="19"/>
  <c r="AA82" i="19"/>
  <c r="Y415" i="4"/>
  <c r="X280" i="4"/>
  <c r="X344" i="4"/>
  <c r="X407" i="4" s="1"/>
  <c r="G194" i="21"/>
  <c r="Y206" i="4"/>
  <c r="Y283" i="4"/>
  <c r="Y204" i="4"/>
  <c r="Y205" i="4"/>
  <c r="Y667" i="4"/>
  <c r="Y586" i="4"/>
  <c r="BT407" i="4"/>
  <c r="X207" i="4"/>
  <c r="AZ28" i="19"/>
  <c r="BA27" i="19"/>
  <c r="AN23" i="19"/>
  <c r="AM24" i="19"/>
  <c r="BL625" i="4"/>
  <c r="BL624" i="4"/>
  <c r="Z618" i="4"/>
  <c r="Z630" i="4"/>
  <c r="Z631" i="4"/>
  <c r="Z637" i="4"/>
  <c r="Z638" i="4"/>
  <c r="Z632" i="4"/>
  <c r="Z619" i="4"/>
  <c r="Z636" i="4"/>
  <c r="Z620" i="4"/>
  <c r="BL626" i="4"/>
  <c r="BO233" i="4" l="1"/>
  <c r="I233" i="4"/>
  <c r="I295" i="4" s="1"/>
  <c r="N114" i="4"/>
  <c r="N167" i="4" s="1"/>
  <c r="N174" i="4" s="1"/>
  <c r="BP105" i="4"/>
  <c r="J114" i="4"/>
  <c r="J167" i="4" s="1"/>
  <c r="I114" i="4"/>
  <c r="I167" i="4" s="1"/>
  <c r="P114" i="4"/>
  <c r="P167" i="4" s="1"/>
  <c r="P174" i="4" s="1"/>
  <c r="O114" i="4"/>
  <c r="O167" i="4" s="1"/>
  <c r="O174" i="4" s="1"/>
  <c r="J115" i="4"/>
  <c r="J168" i="4" s="1"/>
  <c r="J174" i="4" s="1"/>
  <c r="BO105" i="4"/>
  <c r="G114" i="4"/>
  <c r="G167" i="4" s="1"/>
  <c r="BO167" i="4" s="1"/>
  <c r="BO168" i="4"/>
  <c r="Q115" i="4"/>
  <c r="Q168" i="4" s="1"/>
  <c r="Q174" i="4" s="1"/>
  <c r="L115" i="4"/>
  <c r="L168" i="4" s="1"/>
  <c r="BQ168" i="4" s="1"/>
  <c r="K174" i="4"/>
  <c r="K191" i="4" s="1"/>
  <c r="K405" i="4" s="1"/>
  <c r="BR105" i="4"/>
  <c r="M174" i="4"/>
  <c r="M191" i="4" s="1"/>
  <c r="M405" i="4" s="1"/>
  <c r="BQ105" i="4"/>
  <c r="BL627" i="4"/>
  <c r="BL220" i="4" s="1"/>
  <c r="H174" i="4"/>
  <c r="U125" i="21"/>
  <c r="BL592" i="4"/>
  <c r="BK214" i="4"/>
  <c r="Q159" i="4"/>
  <c r="Q186" i="4"/>
  <c r="Q187" i="4" s="1"/>
  <c r="Q487" i="4" s="1"/>
  <c r="BR152" i="4"/>
  <c r="O157" i="4"/>
  <c r="BQ152" i="4"/>
  <c r="L157" i="4"/>
  <c r="G159" i="4"/>
  <c r="G186" i="4"/>
  <c r="G187" i="4" s="1"/>
  <c r="G487" i="4" s="1"/>
  <c r="P159" i="4"/>
  <c r="P186" i="4"/>
  <c r="P187" i="4" s="1"/>
  <c r="P487" i="4" s="1"/>
  <c r="BM473" i="4"/>
  <c r="BS228" i="19"/>
  <c r="BR229" i="19"/>
  <c r="BS189" i="19"/>
  <c r="BL214" i="4"/>
  <c r="J159" i="4"/>
  <c r="J186" i="4"/>
  <c r="J187" i="4" s="1"/>
  <c r="J487" i="4" s="1"/>
  <c r="BP152" i="4"/>
  <c r="I157" i="4"/>
  <c r="N159" i="4"/>
  <c r="N186" i="4"/>
  <c r="N187" i="4" s="1"/>
  <c r="N487" i="4" s="1"/>
  <c r="H159" i="4"/>
  <c r="H186" i="4"/>
  <c r="H187" i="4" s="1"/>
  <c r="H487" i="4" s="1"/>
  <c r="AA83" i="19"/>
  <c r="AB491" i="4" s="1"/>
  <c r="AB199" i="4" s="1"/>
  <c r="BK157" i="4"/>
  <c r="CH157" i="4" s="1"/>
  <c r="CH152" i="4"/>
  <c r="F174" i="4"/>
  <c r="CG213" i="4"/>
  <c r="BJ214" i="4"/>
  <c r="CG214" i="4" s="1"/>
  <c r="BR336" i="19"/>
  <c r="BS336" i="19" s="1"/>
  <c r="BS335" i="19"/>
  <c r="BO152" i="4"/>
  <c r="F157" i="4"/>
  <c r="U133" i="21"/>
  <c r="BR324" i="19"/>
  <c r="BS324" i="19" s="1"/>
  <c r="BS323" i="19"/>
  <c r="BR32" i="19"/>
  <c r="BS32" i="19" s="1"/>
  <c r="BS31" i="19"/>
  <c r="BR332" i="19"/>
  <c r="BS332" i="19" s="1"/>
  <c r="BS331" i="19"/>
  <c r="BR328" i="19"/>
  <c r="BS328" i="19" s="1"/>
  <c r="BS327" i="19"/>
  <c r="CJ172" i="4"/>
  <c r="B36" i="1" s="1"/>
  <c r="M159" i="4"/>
  <c r="M186" i="4"/>
  <c r="M187" i="4" s="1"/>
  <c r="M487" i="4" s="1"/>
  <c r="K159" i="4"/>
  <c r="K186" i="4"/>
  <c r="K187" i="4" s="1"/>
  <c r="K487" i="4" s="1"/>
  <c r="BK220" i="4"/>
  <c r="CH105" i="4"/>
  <c r="M123" i="4"/>
  <c r="M125" i="4" s="1"/>
  <c r="CB710" i="4"/>
  <c r="BO115" i="4"/>
  <c r="F123" i="4"/>
  <c r="G123" i="4"/>
  <c r="G125" i="4" s="1"/>
  <c r="H123" i="4"/>
  <c r="H125" i="4" s="1"/>
  <c r="K123" i="4"/>
  <c r="K125" i="4" s="1"/>
  <c r="O123" i="4"/>
  <c r="L123" i="4"/>
  <c r="BW380" i="4"/>
  <c r="CL608" i="4"/>
  <c r="DH608" i="4" s="1"/>
  <c r="CH380" i="4"/>
  <c r="CM120" i="4"/>
  <c r="CG710" i="4"/>
  <c r="CE710" i="4"/>
  <c r="BS380" i="4"/>
  <c r="AI231" i="4"/>
  <c r="BX231" i="4" s="1"/>
  <c r="L147" i="21" s="1"/>
  <c r="CJ120" i="4"/>
  <c r="CN608" i="4"/>
  <c r="DJ608" i="4" s="1"/>
  <c r="CH609" i="4"/>
  <c r="CM608" i="4"/>
  <c r="DI608" i="4" s="1"/>
  <c r="BO328" i="4"/>
  <c r="CX328" i="4" s="1"/>
  <c r="I328" i="4"/>
  <c r="J328" i="4" s="1"/>
  <c r="K328" i="4" s="1"/>
  <c r="BP328" i="4" s="1"/>
  <c r="CY328" i="4" s="1"/>
  <c r="BU380" i="4"/>
  <c r="DE380" i="4" s="1"/>
  <c r="CA609" i="4"/>
  <c r="CL607" i="4"/>
  <c r="DH607" i="4" s="1"/>
  <c r="CL643" i="4"/>
  <c r="DH643" i="4" s="1"/>
  <c r="CM642" i="4"/>
  <c r="DI642" i="4" s="1"/>
  <c r="CM643" i="4"/>
  <c r="DI643" i="4" s="1"/>
  <c r="G329" i="4"/>
  <c r="H325" i="4"/>
  <c r="V125" i="4"/>
  <c r="V115" i="4"/>
  <c r="V168" i="4" s="1"/>
  <c r="V114" i="4"/>
  <c r="AD114" i="4"/>
  <c r="AD115" i="4"/>
  <c r="AD125" i="4"/>
  <c r="BW105" i="4"/>
  <c r="BW152" i="4"/>
  <c r="AD157" i="4"/>
  <c r="S186" i="4"/>
  <c r="S187" i="4" s="1"/>
  <c r="S487" i="4" s="1"/>
  <c r="S159" i="4"/>
  <c r="W114" i="4"/>
  <c r="W115" i="4"/>
  <c r="W168" i="4" s="1"/>
  <c r="W125" i="4"/>
  <c r="B211" i="21"/>
  <c r="B138" i="21"/>
  <c r="CX224" i="4"/>
  <c r="CX223" i="4"/>
  <c r="B137" i="21"/>
  <c r="B147" i="21"/>
  <c r="CX231" i="4"/>
  <c r="CJ231" i="4"/>
  <c r="CX708" i="4"/>
  <c r="CS708" i="4"/>
  <c r="CU708" i="4" s="1"/>
  <c r="CJ708" i="4"/>
  <c r="BO380" i="4"/>
  <c r="CR380" i="4"/>
  <c r="F444" i="4"/>
  <c r="F398" i="4"/>
  <c r="F453" i="4"/>
  <c r="G355" i="4"/>
  <c r="CX225" i="4"/>
  <c r="B140" i="21"/>
  <c r="BL114" i="4"/>
  <c r="BL115" i="4"/>
  <c r="BL168" i="4" s="1"/>
  <c r="BL125" i="4"/>
  <c r="AX114" i="4"/>
  <c r="AX115" i="4"/>
  <c r="AX168" i="4" s="1"/>
  <c r="AX125" i="4"/>
  <c r="BK114" i="4"/>
  <c r="BK115" i="4"/>
  <c r="BK125" i="4"/>
  <c r="BA159" i="4"/>
  <c r="BA186" i="4"/>
  <c r="CM172" i="4"/>
  <c r="K36" i="1" s="1"/>
  <c r="CY230" i="4"/>
  <c r="C146" i="21"/>
  <c r="AT159" i="4"/>
  <c r="AT186" i="4"/>
  <c r="DA229" i="4"/>
  <c r="E145" i="21"/>
  <c r="DA230" i="4"/>
  <c r="E146" i="21"/>
  <c r="AV114" i="4"/>
  <c r="AV115" i="4"/>
  <c r="AV125" i="4"/>
  <c r="CC105" i="4"/>
  <c r="CC152" i="4"/>
  <c r="AV157" i="4"/>
  <c r="BJ115" i="4"/>
  <c r="BJ168" i="4" s="1"/>
  <c r="BJ114" i="4"/>
  <c r="BJ125" i="4"/>
  <c r="DC421" i="4"/>
  <c r="F83" i="21"/>
  <c r="F209" i="21"/>
  <c r="CK293" i="4"/>
  <c r="CK608" i="4"/>
  <c r="DG608" i="4" s="1"/>
  <c r="DC608" i="4"/>
  <c r="Z159" i="4"/>
  <c r="Z186" i="4"/>
  <c r="AH115" i="4"/>
  <c r="AH168" i="4" s="1"/>
  <c r="AH114" i="4"/>
  <c r="AH125" i="4"/>
  <c r="X115" i="4"/>
  <c r="X114" i="4"/>
  <c r="X125" i="4"/>
  <c r="BU105" i="4"/>
  <c r="BU152" i="4"/>
  <c r="X157" i="4"/>
  <c r="DD231" i="4"/>
  <c r="G147" i="21"/>
  <c r="AO114" i="4"/>
  <c r="AO115" i="4"/>
  <c r="AO168" i="4" s="1"/>
  <c r="AO125" i="4"/>
  <c r="H287" i="4"/>
  <c r="I225" i="4"/>
  <c r="H285" i="4"/>
  <c r="I223" i="4"/>
  <c r="D147" i="21"/>
  <c r="CZ231" i="4"/>
  <c r="AQ159" i="4"/>
  <c r="AQ186" i="4"/>
  <c r="AW159" i="4"/>
  <c r="AW186" i="4"/>
  <c r="AR159" i="4"/>
  <c r="AR186" i="4"/>
  <c r="BY609" i="4"/>
  <c r="BM115" i="4"/>
  <c r="BM168" i="4" s="1"/>
  <c r="BM114" i="4"/>
  <c r="BM125" i="4"/>
  <c r="BC115" i="4"/>
  <c r="BC168" i="4" s="1"/>
  <c r="BC114" i="4"/>
  <c r="BC125" i="4"/>
  <c r="T115" i="4"/>
  <c r="T168" i="4" s="1"/>
  <c r="T114" i="4"/>
  <c r="T125" i="4"/>
  <c r="AB115" i="4"/>
  <c r="AB168" i="4" s="1"/>
  <c r="AB114" i="4"/>
  <c r="AB125" i="4"/>
  <c r="AM114" i="4"/>
  <c r="AM115" i="4"/>
  <c r="AM125" i="4"/>
  <c r="BZ105" i="4"/>
  <c r="BZ152" i="4"/>
  <c r="AM157" i="4"/>
  <c r="BZ609" i="4"/>
  <c r="AP125" i="4"/>
  <c r="AP115" i="4"/>
  <c r="AP114" i="4"/>
  <c r="CA105" i="4"/>
  <c r="CA152" i="4"/>
  <c r="AP157" i="4"/>
  <c r="CC609" i="4"/>
  <c r="DC710" i="4"/>
  <c r="DC380" i="4"/>
  <c r="BT710" i="4"/>
  <c r="DD710" i="4" s="1"/>
  <c r="Y115" i="4"/>
  <c r="Y168" i="4" s="1"/>
  <c r="Y114" i="4"/>
  <c r="Y125" i="4"/>
  <c r="AC115" i="4"/>
  <c r="AC168" i="4" s="1"/>
  <c r="AC114" i="4"/>
  <c r="AC125" i="4"/>
  <c r="AG114" i="4"/>
  <c r="AG115" i="4"/>
  <c r="AG125" i="4"/>
  <c r="BX105" i="4"/>
  <c r="BX152" i="4"/>
  <c r="AG157" i="4"/>
  <c r="BQ380" i="4"/>
  <c r="CZ380" i="4" s="1"/>
  <c r="BD186" i="4"/>
  <c r="BD159" i="4"/>
  <c r="G284" i="4"/>
  <c r="G235" i="4"/>
  <c r="H161" i="4" s="1"/>
  <c r="H222" i="4"/>
  <c r="G289" i="4"/>
  <c r="H227" i="4"/>
  <c r="BO227" i="4" s="1"/>
  <c r="BB115" i="4"/>
  <c r="BB114" i="4"/>
  <c r="BB125" i="4"/>
  <c r="CE105" i="4"/>
  <c r="CE152" i="4"/>
  <c r="BB157" i="4"/>
  <c r="CN607" i="4"/>
  <c r="DJ607" i="4" s="1"/>
  <c r="AU159" i="4"/>
  <c r="AU186" i="4"/>
  <c r="BF186" i="4"/>
  <c r="BF159" i="4"/>
  <c r="V291" i="4"/>
  <c r="W229" i="4"/>
  <c r="CL120" i="4"/>
  <c r="K147" i="21"/>
  <c r="AE159" i="4"/>
  <c r="AE186" i="4"/>
  <c r="AI159" i="4"/>
  <c r="AI186" i="4"/>
  <c r="BZ710" i="4"/>
  <c r="CX607" i="4"/>
  <c r="CJ607" i="4"/>
  <c r="CS607" i="4"/>
  <c r="CU607" i="4" s="1"/>
  <c r="G412" i="4"/>
  <c r="F237" i="4"/>
  <c r="CX230" i="4"/>
  <c r="CJ230" i="4"/>
  <c r="DB230" i="4" s="1"/>
  <c r="B146" i="21"/>
  <c r="CJ291" i="4"/>
  <c r="B207" i="21"/>
  <c r="CX608" i="4"/>
  <c r="CS608" i="4"/>
  <c r="CU608" i="4" s="1"/>
  <c r="CJ608" i="4"/>
  <c r="CB609" i="4"/>
  <c r="AZ114" i="4"/>
  <c r="AZ115" i="4"/>
  <c r="AZ168" i="4" s="1"/>
  <c r="AZ125" i="4"/>
  <c r="AL114" i="4"/>
  <c r="AL115" i="4"/>
  <c r="AL125" i="4"/>
  <c r="CA710" i="4"/>
  <c r="CM708" i="4"/>
  <c r="DI708" i="4" s="1"/>
  <c r="J233" i="4"/>
  <c r="BI115" i="4"/>
  <c r="BI114" i="4"/>
  <c r="BI125" i="4"/>
  <c r="BI157" i="4"/>
  <c r="CD710" i="4"/>
  <c r="BR710" i="4"/>
  <c r="DA710" i="4" s="1"/>
  <c r="CK94" i="4"/>
  <c r="DC229" i="4"/>
  <c r="F145" i="21"/>
  <c r="BS609" i="4"/>
  <c r="R611" i="4"/>
  <c r="AF115" i="4"/>
  <c r="AF168" i="4" s="1"/>
  <c r="AF125" i="4"/>
  <c r="AF114" i="4"/>
  <c r="U114" i="4"/>
  <c r="U115" i="4"/>
  <c r="U125" i="4"/>
  <c r="BT105" i="4"/>
  <c r="BT152" i="4"/>
  <c r="U157" i="4"/>
  <c r="AK159" i="4"/>
  <c r="AK186" i="4"/>
  <c r="D146" i="21"/>
  <c r="CZ230" i="4"/>
  <c r="BG159" i="4"/>
  <c r="BG186" i="4"/>
  <c r="AN186" i="4"/>
  <c r="AN159" i="4"/>
  <c r="CF710" i="4"/>
  <c r="G331" i="4"/>
  <c r="F334" i="4"/>
  <c r="F657" i="4"/>
  <c r="F646" i="4"/>
  <c r="CR644" i="4"/>
  <c r="BO644" i="4"/>
  <c r="Q657" i="4"/>
  <c r="Q646" i="4"/>
  <c r="Q368" i="4" s="1"/>
  <c r="DC642" i="4"/>
  <c r="CK642" i="4"/>
  <c r="DG642" i="4" s="1"/>
  <c r="AV657" i="4"/>
  <c r="CC657" i="4" s="1"/>
  <c r="CC644" i="4"/>
  <c r="O657" i="4"/>
  <c r="BR644" i="4"/>
  <c r="DA644" i="4" s="1"/>
  <c r="O646" i="4"/>
  <c r="H657" i="4"/>
  <c r="H646" i="4"/>
  <c r="H368" i="4" s="1"/>
  <c r="P657" i="4"/>
  <c r="P646" i="4"/>
  <c r="P368" i="4" s="1"/>
  <c r="J657" i="4"/>
  <c r="J646" i="4"/>
  <c r="J368" i="4" s="1"/>
  <c r="M657" i="4"/>
  <c r="M646" i="4"/>
  <c r="M368" i="4" s="1"/>
  <c r="AD657" i="4"/>
  <c r="BW657" i="4" s="1"/>
  <c r="BW644" i="4"/>
  <c r="N657" i="4"/>
  <c r="N646" i="4"/>
  <c r="N368" i="4" s="1"/>
  <c r="AS657" i="4"/>
  <c r="CB657" i="4" s="1"/>
  <c r="CB644" i="4"/>
  <c r="BE657" i="4"/>
  <c r="CF657" i="4" s="1"/>
  <c r="CF644" i="4"/>
  <c r="X657" i="4"/>
  <c r="BU657" i="4" s="1"/>
  <c r="DE657" i="4" s="1"/>
  <c r="BU644" i="4"/>
  <c r="DE644" i="4" s="1"/>
  <c r="AA657" i="4"/>
  <c r="BV657" i="4" s="1"/>
  <c r="DF657" i="4" s="1"/>
  <c r="BV644" i="4"/>
  <c r="DF644" i="4" s="1"/>
  <c r="AJ657" i="4"/>
  <c r="BY657" i="4" s="1"/>
  <c r="BY644" i="4"/>
  <c r="BB657" i="4"/>
  <c r="CE657" i="4" s="1"/>
  <c r="CE644" i="4"/>
  <c r="V657" i="4"/>
  <c r="V646" i="4"/>
  <c r="V368" i="4" s="1"/>
  <c r="I657" i="4"/>
  <c r="I646" i="4"/>
  <c r="BP644" i="4"/>
  <c r="CY644" i="4" s="1"/>
  <c r="DC643" i="4"/>
  <c r="CK643" i="4"/>
  <c r="DG643" i="4" s="1"/>
  <c r="CN643" i="4"/>
  <c r="DJ643" i="4" s="1"/>
  <c r="CX643" i="4"/>
  <c r="CS643" i="4"/>
  <c r="CU643" i="4" s="1"/>
  <c r="CJ643" i="4"/>
  <c r="V159" i="4"/>
  <c r="V186" i="4"/>
  <c r="V187" i="4" s="1"/>
  <c r="V487" i="4" s="1"/>
  <c r="CL94" i="4"/>
  <c r="CL708" i="4"/>
  <c r="DH708" i="4" s="1"/>
  <c r="S114" i="4"/>
  <c r="S115" i="4"/>
  <c r="S168" i="4" s="1"/>
  <c r="S125" i="4"/>
  <c r="S292" i="4"/>
  <c r="T230" i="4"/>
  <c r="W186" i="4"/>
  <c r="W187" i="4" s="1"/>
  <c r="W487" i="4" s="1"/>
  <c r="W159" i="4"/>
  <c r="AA114" i="4"/>
  <c r="AA115" i="4"/>
  <c r="AA125" i="4"/>
  <c r="BV105" i="4"/>
  <c r="BV152" i="4"/>
  <c r="AA157" i="4"/>
  <c r="I147" i="21"/>
  <c r="DF231" i="4"/>
  <c r="BV710" i="4"/>
  <c r="DF710" i="4" s="1"/>
  <c r="BO285" i="4"/>
  <c r="B209" i="21"/>
  <c r="CJ293" i="4"/>
  <c r="BO710" i="4"/>
  <c r="B141" i="21"/>
  <c r="CX226" i="4"/>
  <c r="BO287" i="4"/>
  <c r="B83" i="21"/>
  <c r="CX421" i="4"/>
  <c r="BL159" i="4"/>
  <c r="BL186" i="4"/>
  <c r="AX159" i="4"/>
  <c r="AX186" i="4"/>
  <c r="CH710" i="4"/>
  <c r="BA114" i="4"/>
  <c r="BA115" i="4"/>
  <c r="BA168" i="4" s="1"/>
  <c r="BA125" i="4"/>
  <c r="AS115" i="4"/>
  <c r="AS125" i="4"/>
  <c r="AS114" i="4"/>
  <c r="CB105" i="4"/>
  <c r="CB152" i="4"/>
  <c r="AS157" i="4"/>
  <c r="CB380" i="4"/>
  <c r="CY229" i="4"/>
  <c r="C145" i="21"/>
  <c r="BP710" i="4"/>
  <c r="CY710" i="4" s="1"/>
  <c r="BH115" i="4"/>
  <c r="BH114" i="4"/>
  <c r="BH125" i="4"/>
  <c r="CG105" i="4"/>
  <c r="CG152" i="4"/>
  <c r="BH157" i="4"/>
  <c r="CG609" i="4"/>
  <c r="AT115" i="4"/>
  <c r="AT168" i="4" s="1"/>
  <c r="AT114" i="4"/>
  <c r="AT125" i="4"/>
  <c r="AY115" i="4"/>
  <c r="AY114" i="4"/>
  <c r="AY125" i="4"/>
  <c r="CD105" i="4"/>
  <c r="CD152" i="4"/>
  <c r="AY157" i="4"/>
  <c r="CC710" i="4"/>
  <c r="BJ186" i="4"/>
  <c r="BJ159" i="4"/>
  <c r="CK172" i="4"/>
  <c r="E36" i="1" s="1"/>
  <c r="F147" i="21"/>
  <c r="DC231" i="4"/>
  <c r="CK231" i="4"/>
  <c r="DG231" i="4" s="1"/>
  <c r="Z115" i="4"/>
  <c r="Z168" i="4" s="1"/>
  <c r="Z114" i="4"/>
  <c r="Z125" i="4"/>
  <c r="AH186" i="4"/>
  <c r="AH159" i="4"/>
  <c r="DE231" i="4"/>
  <c r="H147" i="21"/>
  <c r="BU710" i="4"/>
  <c r="DE710" i="4" s="1"/>
  <c r="BT609" i="4"/>
  <c r="DD609" i="4" s="1"/>
  <c r="U611" i="4"/>
  <c r="AO186" i="4"/>
  <c r="AO159" i="4"/>
  <c r="H288" i="4"/>
  <c r="BO288" i="4" s="1"/>
  <c r="I226" i="4"/>
  <c r="H286" i="4"/>
  <c r="BO286" i="4" s="1"/>
  <c r="I224" i="4"/>
  <c r="AQ115" i="4"/>
  <c r="AQ168" i="4" s="1"/>
  <c r="AQ125" i="4"/>
  <c r="AQ114" i="4"/>
  <c r="AW115" i="4"/>
  <c r="AW168" i="4" s="1"/>
  <c r="AW114" i="4"/>
  <c r="AW125" i="4"/>
  <c r="AR114" i="4"/>
  <c r="AR115" i="4"/>
  <c r="AR168" i="4" s="1"/>
  <c r="AR125" i="4"/>
  <c r="AJ114" i="4"/>
  <c r="AJ115" i="4"/>
  <c r="AJ168" i="4" s="1"/>
  <c r="AJ125" i="4"/>
  <c r="BY105" i="4"/>
  <c r="BY152" i="4"/>
  <c r="AJ157" i="4"/>
  <c r="BY710" i="4"/>
  <c r="CL710" i="4" s="1"/>
  <c r="DH710" i="4" s="1"/>
  <c r="CN120" i="4"/>
  <c r="CE380" i="4"/>
  <c r="CN708" i="4"/>
  <c r="DJ708" i="4" s="1"/>
  <c r="BM159" i="4"/>
  <c r="BM186" i="4"/>
  <c r="BE114" i="4"/>
  <c r="BE115" i="4"/>
  <c r="BE125" i="4"/>
  <c r="CF105" i="4"/>
  <c r="CF152" i="4"/>
  <c r="BE157" i="4"/>
  <c r="CF609" i="4"/>
  <c r="BC186" i="4"/>
  <c r="BC159" i="4"/>
  <c r="BW609" i="4"/>
  <c r="T186" i="4"/>
  <c r="T187" i="4" s="1"/>
  <c r="T487" i="4" s="1"/>
  <c r="T159" i="4"/>
  <c r="AB186" i="4"/>
  <c r="AB159" i="4"/>
  <c r="CM94" i="4"/>
  <c r="CM607" i="4"/>
  <c r="DI607" i="4" s="1"/>
  <c r="BR609" i="4"/>
  <c r="DA609" i="4" s="1"/>
  <c r="O611" i="4"/>
  <c r="DC708" i="4"/>
  <c r="CK708" i="4"/>
  <c r="DG708" i="4" s="1"/>
  <c r="BT380" i="4"/>
  <c r="DD380" i="4" s="1"/>
  <c r="Y159" i="4"/>
  <c r="Y186" i="4"/>
  <c r="Y187" i="4" s="1"/>
  <c r="Y487" i="4" s="1"/>
  <c r="AC159" i="4"/>
  <c r="AC186" i="4"/>
  <c r="BX380" i="4"/>
  <c r="D145" i="21"/>
  <c r="CZ229" i="4"/>
  <c r="BQ609" i="4"/>
  <c r="CZ609" i="4" s="1"/>
  <c r="L611" i="4"/>
  <c r="BQ710" i="4"/>
  <c r="CZ710" i="4" s="1"/>
  <c r="BD115" i="4"/>
  <c r="BD168" i="4" s="1"/>
  <c r="BD114" i="4"/>
  <c r="BD125" i="4"/>
  <c r="G290" i="4"/>
  <c r="H228" i="4"/>
  <c r="CN94" i="4"/>
  <c r="CE609" i="4"/>
  <c r="AU115" i="4"/>
  <c r="AU168" i="4" s="1"/>
  <c r="AU114" i="4"/>
  <c r="AU125" i="4"/>
  <c r="BF114" i="4"/>
  <c r="BF115" i="4"/>
  <c r="BF168" i="4" s="1"/>
  <c r="BF125" i="4"/>
  <c r="CL172" i="4"/>
  <c r="H36" i="1" s="1"/>
  <c r="K209" i="21"/>
  <c r="BV609" i="4"/>
  <c r="DF609" i="4" s="1"/>
  <c r="AE114" i="4"/>
  <c r="AE125" i="4"/>
  <c r="AE115" i="4"/>
  <c r="AE168" i="4" s="1"/>
  <c r="AI114" i="4"/>
  <c r="AI115" i="4"/>
  <c r="AI168" i="4" s="1"/>
  <c r="AI125" i="4"/>
  <c r="AI293" i="4"/>
  <c r="BX293" i="4" s="1"/>
  <c r="L209" i="21" s="1"/>
  <c r="AJ231" i="4"/>
  <c r="BZ380" i="4"/>
  <c r="G294" i="4"/>
  <c r="H232" i="4"/>
  <c r="F611" i="4"/>
  <c r="CR609" i="4"/>
  <c r="BO609" i="4"/>
  <c r="F297" i="4"/>
  <c r="BO222" i="4"/>
  <c r="B208" i="21"/>
  <c r="CJ292" i="4"/>
  <c r="B145" i="21"/>
  <c r="CJ229" i="4"/>
  <c r="CX229" i="4"/>
  <c r="F329" i="4"/>
  <c r="AZ186" i="4"/>
  <c r="AZ159" i="4"/>
  <c r="AL159" i="4"/>
  <c r="AL186" i="4"/>
  <c r="CA380" i="4"/>
  <c r="BP609" i="4"/>
  <c r="CY609" i="4" s="1"/>
  <c r="I611" i="4"/>
  <c r="CY231" i="4"/>
  <c r="C147" i="21"/>
  <c r="CG172" i="4"/>
  <c r="CN172" i="4" s="1"/>
  <c r="N36" i="1" s="1"/>
  <c r="CD380" i="4"/>
  <c r="CD609" i="4"/>
  <c r="E147" i="21"/>
  <c r="DA231" i="4"/>
  <c r="BR380" i="4"/>
  <c r="DA380" i="4" s="1"/>
  <c r="R115" i="4"/>
  <c r="R114" i="4"/>
  <c r="BS105" i="4"/>
  <c r="BS152" i="4"/>
  <c r="R157" i="4"/>
  <c r="F207" i="21"/>
  <c r="DC607" i="4"/>
  <c r="CK607" i="4"/>
  <c r="DG607" i="4" s="1"/>
  <c r="BU609" i="4"/>
  <c r="DE609" i="4" s="1"/>
  <c r="AF186" i="4"/>
  <c r="AF159" i="4"/>
  <c r="BT229" i="4"/>
  <c r="AK114" i="4"/>
  <c r="AK115" i="4"/>
  <c r="AK168" i="4" s="1"/>
  <c r="AK125" i="4"/>
  <c r="BG115" i="4"/>
  <c r="BG168" i="4" s="1"/>
  <c r="BG114" i="4"/>
  <c r="BG125" i="4"/>
  <c r="AN114" i="4"/>
  <c r="AN115" i="4"/>
  <c r="AN168" i="4" s="1"/>
  <c r="AN125" i="4"/>
  <c r="CF380" i="4"/>
  <c r="CX642" i="4"/>
  <c r="CS642" i="4"/>
  <c r="CU642" i="4" s="1"/>
  <c r="CJ642" i="4"/>
  <c r="W657" i="4"/>
  <c r="W646" i="4"/>
  <c r="W368" i="4" s="1"/>
  <c r="R657" i="4"/>
  <c r="BS644" i="4"/>
  <c r="R646" i="4"/>
  <c r="AP657" i="4"/>
  <c r="CA657" i="4" s="1"/>
  <c r="CA644" i="4"/>
  <c r="S657" i="4"/>
  <c r="S646" i="4"/>
  <c r="S368" i="4" s="1"/>
  <c r="K657" i="4"/>
  <c r="K646" i="4"/>
  <c r="K368" i="4" s="1"/>
  <c r="U657" i="4"/>
  <c r="BT644" i="4"/>
  <c r="DD644" i="4" s="1"/>
  <c r="U646" i="4"/>
  <c r="G657" i="4"/>
  <c r="G646" i="4"/>
  <c r="G368" i="4" s="1"/>
  <c r="CL642" i="4"/>
  <c r="DH642" i="4" s="1"/>
  <c r="AG657" i="4"/>
  <c r="BX657" i="4" s="1"/>
  <c r="BX644" i="4"/>
  <c r="AM657" i="4"/>
  <c r="BZ657" i="4" s="1"/>
  <c r="BZ644" i="4"/>
  <c r="AY657" i="4"/>
  <c r="CD657" i="4" s="1"/>
  <c r="CD644" i="4"/>
  <c r="BK657" i="4"/>
  <c r="CH657" i="4" s="1"/>
  <c r="CH644" i="4"/>
  <c r="T657" i="4"/>
  <c r="T646" i="4"/>
  <c r="T368" i="4" s="1"/>
  <c r="CN642" i="4"/>
  <c r="DJ642" i="4" s="1"/>
  <c r="BH657" i="4"/>
  <c r="CG644" i="4"/>
  <c r="L657" i="4"/>
  <c r="L646" i="4"/>
  <c r="BQ644" i="4"/>
  <c r="CZ644" i="4" s="1"/>
  <c r="I333" i="4"/>
  <c r="J333" i="4" s="1"/>
  <c r="K333" i="4" s="1"/>
  <c r="BO333" i="4"/>
  <c r="CX333" i="4" s="1"/>
  <c r="Z485" i="4"/>
  <c r="BU485" i="4" s="1"/>
  <c r="Z659" i="4"/>
  <c r="AA426" i="4" s="1"/>
  <c r="Z474" i="4"/>
  <c r="BU484" i="4"/>
  <c r="BU478" i="4" s="1"/>
  <c r="DE478" i="4" s="1"/>
  <c r="Z653" i="4"/>
  <c r="AA418" i="4" s="1"/>
  <c r="Z656" i="4"/>
  <c r="AA411" i="4" s="1"/>
  <c r="G70" i="21"/>
  <c r="Z482" i="4"/>
  <c r="Z654" i="4"/>
  <c r="AA416" i="4" s="1"/>
  <c r="Z187" i="4"/>
  <c r="Z487" i="4" s="1"/>
  <c r="Z478" i="4"/>
  <c r="Z655" i="4"/>
  <c r="AA419" i="4" s="1"/>
  <c r="W409" i="4"/>
  <c r="BT409" i="4" s="1"/>
  <c r="G71" i="21" s="1"/>
  <c r="AA445" i="4"/>
  <c r="AB356" i="4"/>
  <c r="AA454" i="4"/>
  <c r="DJ684" i="4"/>
  <c r="CT684" i="4"/>
  <c r="CV684" i="4" s="1"/>
  <c r="CU684" i="4"/>
  <c r="AB368" i="19"/>
  <c r="AC368" i="19" s="1"/>
  <c r="AD367" i="19"/>
  <c r="AC367" i="19"/>
  <c r="AE367" i="19" s="1"/>
  <c r="AB363" i="19"/>
  <c r="AA364" i="19"/>
  <c r="AB359" i="19"/>
  <c r="AA360" i="19"/>
  <c r="Z371" i="19"/>
  <c r="AA497" i="4" s="1"/>
  <c r="AA242" i="4" s="1"/>
  <c r="AB355" i="19"/>
  <c r="AA356" i="19"/>
  <c r="AB351" i="19"/>
  <c r="AA352" i="19"/>
  <c r="Z497" i="4"/>
  <c r="Z242" i="4" s="1"/>
  <c r="Y16" i="19"/>
  <c r="Z502" i="4" s="1"/>
  <c r="Z344" i="4" s="1"/>
  <c r="Z407" i="4" s="1"/>
  <c r="BU631" i="4"/>
  <c r="Z633" i="4"/>
  <c r="BU630" i="4"/>
  <c r="BU632" i="4"/>
  <c r="DE597" i="4"/>
  <c r="Y242" i="4"/>
  <c r="DD244" i="4"/>
  <c r="G160" i="21"/>
  <c r="Z598" i="4"/>
  <c r="BU598" i="4" s="1"/>
  <c r="AA348" i="19"/>
  <c r="AB347" i="19"/>
  <c r="AA370" i="19"/>
  <c r="AB477" i="4" s="1"/>
  <c r="BU595" i="4"/>
  <c r="G159" i="21"/>
  <c r="DD243" i="4"/>
  <c r="BU665" i="4"/>
  <c r="DE665" i="4" s="1"/>
  <c r="Z247" i="4"/>
  <c r="BU247" i="4" s="1"/>
  <c r="Z248" i="4"/>
  <c r="BU248" i="4" s="1"/>
  <c r="Z249" i="4"/>
  <c r="BU249" i="4" s="1"/>
  <c r="BU254" i="4"/>
  <c r="G168" i="21"/>
  <c r="DD252" i="4"/>
  <c r="AA595" i="4"/>
  <c r="AA597" i="4"/>
  <c r="AA254" i="4"/>
  <c r="AA665" i="4"/>
  <c r="AA596" i="4"/>
  <c r="BU596" i="4"/>
  <c r="Z294" i="19"/>
  <c r="AA500" i="4" s="1"/>
  <c r="AA258" i="4" s="1"/>
  <c r="AB290" i="19"/>
  <c r="AA291" i="19"/>
  <c r="AB287" i="19"/>
  <c r="AC287" i="19" s="1"/>
  <c r="AD286" i="19"/>
  <c r="AC286" i="19"/>
  <c r="AE286" i="19" s="1"/>
  <c r="Z15" i="19"/>
  <c r="AA484" i="4" s="1"/>
  <c r="AA655" i="4" s="1"/>
  <c r="AB283" i="19"/>
  <c r="AC283" i="19" s="1"/>
  <c r="AD282" i="19"/>
  <c r="AC282" i="19"/>
  <c r="AE282" i="19" s="1"/>
  <c r="Y611" i="4"/>
  <c r="Y375" i="4" s="1"/>
  <c r="Y376" i="4" s="1"/>
  <c r="W275" i="4"/>
  <c r="BT275" i="4" s="1"/>
  <c r="G191" i="21" s="1"/>
  <c r="AB278" i="19"/>
  <c r="AA279" i="19"/>
  <c r="AB274" i="19"/>
  <c r="AA275" i="19"/>
  <c r="AB270" i="19"/>
  <c r="AA271" i="19"/>
  <c r="BT260" i="4"/>
  <c r="DD260" i="4" s="1"/>
  <c r="AB266" i="19"/>
  <c r="AA267" i="19"/>
  <c r="BU637" i="4"/>
  <c r="BU638" i="4"/>
  <c r="Z639" i="4"/>
  <c r="BU636" i="4"/>
  <c r="DE603" i="4"/>
  <c r="DE602" i="4"/>
  <c r="G175" i="21"/>
  <c r="DD259" i="4"/>
  <c r="AA601" i="4"/>
  <c r="AA602" i="4"/>
  <c r="AA603" i="4"/>
  <c r="AA268" i="4"/>
  <c r="AA666" i="4"/>
  <c r="AA263" i="19"/>
  <c r="AB262" i="19"/>
  <c r="AA293" i="19"/>
  <c r="AB481" i="4" s="1"/>
  <c r="Z263" i="4"/>
  <c r="BU263" i="4" s="1"/>
  <c r="Z264" i="4"/>
  <c r="BU264" i="4" s="1"/>
  <c r="Z265" i="4"/>
  <c r="BU265" i="4" s="1"/>
  <c r="BU268" i="4"/>
  <c r="Y258" i="4"/>
  <c r="BU500" i="4"/>
  <c r="DD266" i="4"/>
  <c r="G182" i="21"/>
  <c r="BU666" i="4"/>
  <c r="DE666" i="4" s="1"/>
  <c r="Z604" i="4"/>
  <c r="BU604" i="4" s="1"/>
  <c r="BU601" i="4"/>
  <c r="AC51" i="19"/>
  <c r="AE51" i="19" s="1"/>
  <c r="AB52" i="19"/>
  <c r="AC52" i="19" s="1"/>
  <c r="AD51" i="19"/>
  <c r="AC47" i="19"/>
  <c r="AB48" i="19"/>
  <c r="AC48" i="19" s="1"/>
  <c r="AD47" i="19"/>
  <c r="Z332" i="4"/>
  <c r="BU332" i="4" s="1"/>
  <c r="DE332" i="4" s="1"/>
  <c r="BU619" i="4"/>
  <c r="Z621" i="4"/>
  <c r="BU618" i="4"/>
  <c r="BU620" i="4"/>
  <c r="X282" i="4"/>
  <c r="G69" i="21"/>
  <c r="DD407" i="4"/>
  <c r="H81" i="21"/>
  <c r="DE419" i="4"/>
  <c r="DE426" i="4"/>
  <c r="H87" i="21"/>
  <c r="Z413" i="4"/>
  <c r="BU413" i="4" s="1"/>
  <c r="Y278" i="4"/>
  <c r="Y280" i="4"/>
  <c r="Z415" i="4"/>
  <c r="BU415" i="4" s="1"/>
  <c r="BU200" i="4"/>
  <c r="X275" i="4"/>
  <c r="X409" i="4"/>
  <c r="Z201" i="4"/>
  <c r="BU201" i="4" s="1"/>
  <c r="DE470" i="4"/>
  <c r="Z326" i="4"/>
  <c r="BU326" i="4" s="1"/>
  <c r="DE326" i="4" s="1"/>
  <c r="BU663" i="4"/>
  <c r="DE663" i="4" s="1"/>
  <c r="Z667" i="4"/>
  <c r="Z586" i="4"/>
  <c r="AA199" i="4"/>
  <c r="AA585" i="4"/>
  <c r="AA209" i="4"/>
  <c r="AA583" i="4"/>
  <c r="AA584" i="4"/>
  <c r="AA663" i="4"/>
  <c r="H78" i="21"/>
  <c r="DE416" i="4"/>
  <c r="G198" i="21"/>
  <c r="X368" i="4"/>
  <c r="X375" i="4"/>
  <c r="H73" i="21"/>
  <c r="DE411" i="4"/>
  <c r="H80" i="21"/>
  <c r="DE418" i="4"/>
  <c r="Z414" i="4"/>
  <c r="BU414" i="4" s="1"/>
  <c r="Y279" i="4"/>
  <c r="X448" i="4"/>
  <c r="Y407" i="4"/>
  <c r="AB470" i="4"/>
  <c r="AB40" i="19"/>
  <c r="AD39" i="19"/>
  <c r="AC39" i="19"/>
  <c r="AE39" i="19" s="1"/>
  <c r="AB82" i="19"/>
  <c r="DE199" i="4"/>
  <c r="H111" i="21"/>
  <c r="DE584" i="4"/>
  <c r="Z204" i="4"/>
  <c r="Z206" i="4"/>
  <c r="Z283" i="4"/>
  <c r="BU283" i="4" s="1"/>
  <c r="H199" i="21" s="1"/>
  <c r="Z205" i="4"/>
  <c r="BU209" i="4"/>
  <c r="BU585" i="4"/>
  <c r="Y448" i="4"/>
  <c r="W376" i="4"/>
  <c r="G119" i="21"/>
  <c r="DD207" i="4"/>
  <c r="BU583" i="4"/>
  <c r="Y646" i="4"/>
  <c r="Y368" i="4" s="1"/>
  <c r="Y207" i="4"/>
  <c r="Y282" i="4" s="1"/>
  <c r="BA28" i="19"/>
  <c r="BB27" i="19"/>
  <c r="AO23" i="19"/>
  <c r="AN24" i="19"/>
  <c r="AX321" i="4"/>
  <c r="BD321" i="4"/>
  <c r="BF321" i="4"/>
  <c r="AA632" i="4"/>
  <c r="AW321" i="4"/>
  <c r="W321" i="4"/>
  <c r="M321" i="4"/>
  <c r="AA618" i="4"/>
  <c r="AA619" i="4"/>
  <c r="Z321" i="4"/>
  <c r="AT321" i="4"/>
  <c r="N321" i="4"/>
  <c r="Q321" i="4"/>
  <c r="H321" i="4"/>
  <c r="AF321" i="4"/>
  <c r="BL321" i="4"/>
  <c r="BM321" i="4"/>
  <c r="AC321" i="4"/>
  <c r="AI321" i="4"/>
  <c r="V321" i="4"/>
  <c r="K321" i="4"/>
  <c r="AA631" i="4"/>
  <c r="BC321" i="4"/>
  <c r="AA630" i="4"/>
  <c r="AK321" i="4"/>
  <c r="G321" i="4"/>
  <c r="AB321" i="4"/>
  <c r="AN321" i="4"/>
  <c r="AU321" i="4"/>
  <c r="BJ321" i="4"/>
  <c r="AR321" i="4"/>
  <c r="S321" i="4"/>
  <c r="AH321" i="4"/>
  <c r="AA620" i="4"/>
  <c r="AQ321" i="4"/>
  <c r="T321" i="4"/>
  <c r="AA636" i="4"/>
  <c r="AE321" i="4"/>
  <c r="BA321" i="4"/>
  <c r="AL321" i="4"/>
  <c r="P321" i="4"/>
  <c r="AA638" i="4"/>
  <c r="AO321" i="4"/>
  <c r="AA637" i="4"/>
  <c r="Y321" i="4"/>
  <c r="J321" i="4"/>
  <c r="BG321" i="4"/>
  <c r="AZ321" i="4"/>
  <c r="BK186" i="4" l="1"/>
  <c r="BQ114" i="4"/>
  <c r="N123" i="4"/>
  <c r="N125" i="4" s="1"/>
  <c r="AA294" i="19"/>
  <c r="CJ152" i="4"/>
  <c r="B23" i="1" s="1"/>
  <c r="B27" i="1" s="1"/>
  <c r="C36" i="1" s="1"/>
  <c r="BQ167" i="4"/>
  <c r="I123" i="4"/>
  <c r="BP114" i="4"/>
  <c r="BX125" i="4"/>
  <c r="BK159" i="4"/>
  <c r="BR114" i="4"/>
  <c r="BP115" i="4"/>
  <c r="J123" i="4"/>
  <c r="J125" i="4" s="1"/>
  <c r="BR115" i="4"/>
  <c r="P123" i="4"/>
  <c r="P125" i="4" s="1"/>
  <c r="K176" i="4"/>
  <c r="K178" i="4" s="1"/>
  <c r="G174" i="4"/>
  <c r="G176" i="4" s="1"/>
  <c r="G178" i="4" s="1"/>
  <c r="P191" i="4"/>
  <c r="P405" i="4" s="1"/>
  <c r="P176" i="4"/>
  <c r="P178" i="4" s="1"/>
  <c r="Q123" i="4"/>
  <c r="Q125" i="4" s="1"/>
  <c r="BO114" i="4"/>
  <c r="BP168" i="4"/>
  <c r="BP167" i="4"/>
  <c r="I174" i="4"/>
  <c r="I191" i="4" s="1"/>
  <c r="BQ115" i="4"/>
  <c r="BR167" i="4"/>
  <c r="J176" i="4"/>
  <c r="J178" i="4" s="1"/>
  <c r="J191" i="4"/>
  <c r="J405" i="4" s="1"/>
  <c r="L174" i="4"/>
  <c r="L191" i="4" s="1"/>
  <c r="Q176" i="4"/>
  <c r="Q178" i="4" s="1"/>
  <c r="Q191" i="4"/>
  <c r="Q405" i="4" s="1"/>
  <c r="M176" i="4"/>
  <c r="M178" i="4" s="1"/>
  <c r="BR168" i="4"/>
  <c r="CJ105" i="4"/>
  <c r="BO321" i="4"/>
  <c r="CX321" i="4" s="1"/>
  <c r="H371" i="4"/>
  <c r="H457" i="4"/>
  <c r="BQ321" i="4"/>
  <c r="CZ321" i="4" s="1"/>
  <c r="N371" i="4"/>
  <c r="N457" i="4"/>
  <c r="K457" i="4"/>
  <c r="K371" i="4"/>
  <c r="BP321" i="4"/>
  <c r="CY321" i="4" s="1"/>
  <c r="BR321" i="4"/>
  <c r="Q457" i="4"/>
  <c r="Q371" i="4"/>
  <c r="F159" i="4"/>
  <c r="F186" i="4"/>
  <c r="F187" i="4" s="1"/>
  <c r="F487" i="4" s="1"/>
  <c r="BO157" i="4"/>
  <c r="U126" i="21"/>
  <c r="H397" i="4"/>
  <c r="N397" i="4"/>
  <c r="I159" i="4"/>
  <c r="BP157" i="4"/>
  <c r="I186" i="4"/>
  <c r="I187" i="4" s="1"/>
  <c r="I487" i="4" s="1"/>
  <c r="N176" i="4"/>
  <c r="N178" i="4" s="1"/>
  <c r="N191" i="4"/>
  <c r="N405" i="4" s="1"/>
  <c r="AA371" i="19"/>
  <c r="AA16" i="19" s="1"/>
  <c r="AB502" i="4" s="1"/>
  <c r="AB344" i="4" s="1"/>
  <c r="K194" i="4"/>
  <c r="K658" i="4" s="1"/>
  <c r="L424" i="4" s="1"/>
  <c r="K397" i="4"/>
  <c r="M194" i="4"/>
  <c r="U127" i="21"/>
  <c r="O176" i="4"/>
  <c r="O191" i="4"/>
  <c r="BR174" i="4"/>
  <c r="F176" i="4"/>
  <c r="F191" i="4"/>
  <c r="BM494" i="4"/>
  <c r="BS229" i="19"/>
  <c r="CN473" i="4"/>
  <c r="BM664" i="4"/>
  <c r="BM589" i="4"/>
  <c r="BM590" i="4"/>
  <c r="BM218" i="4"/>
  <c r="BM219" i="4"/>
  <c r="CH473" i="4"/>
  <c r="CS473" i="4" s="1"/>
  <c r="CR473" i="4"/>
  <c r="BM238" i="4"/>
  <c r="CH238" i="4" s="1"/>
  <c r="BM591" i="4"/>
  <c r="BM217" i="4"/>
  <c r="P194" i="4"/>
  <c r="P658" i="4" s="1"/>
  <c r="Q424" i="4" s="1"/>
  <c r="G236" i="4"/>
  <c r="L159" i="4"/>
  <c r="BQ157" i="4"/>
  <c r="L186" i="4"/>
  <c r="L187" i="4" s="1"/>
  <c r="L487" i="4" s="1"/>
  <c r="O159" i="4"/>
  <c r="O186" i="4"/>
  <c r="O187" i="4" s="1"/>
  <c r="O487" i="4" s="1"/>
  <c r="BR157" i="4"/>
  <c r="Q397" i="4"/>
  <c r="H176" i="4"/>
  <c r="H178" i="4" s="1"/>
  <c r="H191" i="4"/>
  <c r="H405" i="4" s="1"/>
  <c r="F239" i="4"/>
  <c r="CH125" i="4"/>
  <c r="CH114" i="4"/>
  <c r="BK168" i="4"/>
  <c r="CH168" i="4" s="1"/>
  <c r="CH115" i="4"/>
  <c r="CJ114" i="4"/>
  <c r="BO123" i="4"/>
  <c r="F125" i="4"/>
  <c r="BO125" i="4" s="1"/>
  <c r="I125" i="4"/>
  <c r="BQ123" i="4"/>
  <c r="L125" i="4"/>
  <c r="O125" i="4"/>
  <c r="BR125" i="4" s="1"/>
  <c r="L328" i="4"/>
  <c r="M328" i="4" s="1"/>
  <c r="N328" i="4" s="1"/>
  <c r="O328" i="4" s="1"/>
  <c r="P328" i="4" s="1"/>
  <c r="Q328" i="4" s="1"/>
  <c r="CE125" i="4"/>
  <c r="CL380" i="4"/>
  <c r="DH380" i="4" s="1"/>
  <c r="CN710" i="4"/>
  <c r="DJ710" i="4" s="1"/>
  <c r="CF125" i="4"/>
  <c r="CK152" i="4"/>
  <c r="E23" i="1" s="1"/>
  <c r="E27" i="1" s="1"/>
  <c r="F34" i="1" s="1"/>
  <c r="CN609" i="4"/>
  <c r="DJ609" i="4" s="1"/>
  <c r="CB125" i="4"/>
  <c r="CA125" i="4"/>
  <c r="CG125" i="4"/>
  <c r="CM609" i="4"/>
  <c r="DI609" i="4" s="1"/>
  <c r="BS657" i="4"/>
  <c r="DC657" i="4" s="1"/>
  <c r="T457" i="4"/>
  <c r="BS321" i="4"/>
  <c r="DC321" i="4" s="1"/>
  <c r="T371" i="4"/>
  <c r="CG321" i="4"/>
  <c r="AX371" i="4"/>
  <c r="CC321" i="4"/>
  <c r="AX457" i="4"/>
  <c r="W371" i="4"/>
  <c r="W457" i="4"/>
  <c r="BT321" i="4"/>
  <c r="DD321" i="4" s="1"/>
  <c r="BG457" i="4"/>
  <c r="BG371" i="4"/>
  <c r="CF321" i="4"/>
  <c r="CB321" i="4"/>
  <c r="AU457" i="4"/>
  <c r="AU371" i="4"/>
  <c r="CE321" i="4"/>
  <c r="BD371" i="4"/>
  <c r="BD457" i="4"/>
  <c r="BW321" i="4"/>
  <c r="AF371" i="4"/>
  <c r="AF457" i="4"/>
  <c r="AL457" i="4"/>
  <c r="BY321" i="4"/>
  <c r="AL371" i="4"/>
  <c r="AC457" i="4"/>
  <c r="AC371" i="4"/>
  <c r="BV321" i="4"/>
  <c r="BM457" i="4"/>
  <c r="BM371" i="4"/>
  <c r="CR321" i="4"/>
  <c r="CH321" i="4"/>
  <c r="AO371" i="4"/>
  <c r="AO457" i="4"/>
  <c r="BZ321" i="4"/>
  <c r="CL321" i="4" s="1"/>
  <c r="AI457" i="4"/>
  <c r="BX321" i="4"/>
  <c r="AI371" i="4"/>
  <c r="CA321" i="4"/>
  <c r="AR371" i="4"/>
  <c r="AR457" i="4"/>
  <c r="Z371" i="4"/>
  <c r="BU321" i="4"/>
  <c r="DE321" i="4" s="1"/>
  <c r="Z457" i="4"/>
  <c r="CD321" i="4"/>
  <c r="CM321" i="4" s="1"/>
  <c r="BA457" i="4"/>
  <c r="BA371" i="4"/>
  <c r="B202" i="21"/>
  <c r="BQ657" i="4"/>
  <c r="CR657" i="4"/>
  <c r="CG657" i="4"/>
  <c r="CN657" i="4" s="1"/>
  <c r="DJ657" i="4" s="1"/>
  <c r="CM644" i="4"/>
  <c r="DI644" i="4" s="1"/>
  <c r="R368" i="4"/>
  <c r="BS368" i="4" s="1"/>
  <c r="DC368" i="4" s="1"/>
  <c r="BS646" i="4"/>
  <c r="DC646" i="4" s="1"/>
  <c r="G145" i="21"/>
  <c r="DD229" i="4"/>
  <c r="R167" i="4"/>
  <c r="R123" i="4"/>
  <c r="R125" i="4" s="1"/>
  <c r="BS125" i="4" s="1"/>
  <c r="BS114" i="4"/>
  <c r="I375" i="4"/>
  <c r="BP611" i="4"/>
  <c r="CY611" i="4" s="1"/>
  <c r="CM380" i="4"/>
  <c r="DI380" i="4" s="1"/>
  <c r="DB229" i="4"/>
  <c r="CX222" i="4"/>
  <c r="B136" i="21"/>
  <c r="AJ293" i="4"/>
  <c r="AK231" i="4"/>
  <c r="AI167" i="4"/>
  <c r="AI123" i="4"/>
  <c r="BF167" i="4"/>
  <c r="BF174" i="4" s="1"/>
  <c r="BF123" i="4"/>
  <c r="AU167" i="4"/>
  <c r="AU174" i="4" s="1"/>
  <c r="AU123" i="4"/>
  <c r="H290" i="4"/>
  <c r="BO290" i="4" s="1"/>
  <c r="I228" i="4"/>
  <c r="L375" i="4"/>
  <c r="BQ611" i="4"/>
  <c r="CZ611" i="4" s="1"/>
  <c r="T397" i="4"/>
  <c r="BE159" i="4"/>
  <c r="BE186" i="4"/>
  <c r="CF157" i="4"/>
  <c r="CF159" i="4" s="1"/>
  <c r="BE168" i="4"/>
  <c r="CF168" i="4" s="1"/>
  <c r="CF115" i="4"/>
  <c r="CN380" i="4"/>
  <c r="DJ380" i="4" s="1"/>
  <c r="AJ167" i="4"/>
  <c r="AJ123" i="4"/>
  <c r="BY114" i="4"/>
  <c r="I286" i="4"/>
  <c r="J224" i="4"/>
  <c r="I288" i="4"/>
  <c r="J226" i="4"/>
  <c r="BU114" i="4"/>
  <c r="Z167" i="4"/>
  <c r="Z174" i="4" s="1"/>
  <c r="Z123" i="4"/>
  <c r="AY168" i="4"/>
  <c r="CD168" i="4" s="1"/>
  <c r="CD115" i="4"/>
  <c r="AT167" i="4"/>
  <c r="AT174" i="4" s="1"/>
  <c r="AT123" i="4"/>
  <c r="BH168" i="4"/>
  <c r="CG115" i="4"/>
  <c r="AS167" i="4"/>
  <c r="AS123" i="4"/>
  <c r="CB114" i="4"/>
  <c r="AS168" i="4"/>
  <c r="CB168" i="4" s="1"/>
  <c r="CB115" i="4"/>
  <c r="CH186" i="4"/>
  <c r="AX397" i="4"/>
  <c r="B203" i="21"/>
  <c r="B201" i="21"/>
  <c r="AA167" i="4"/>
  <c r="AA123" i="4"/>
  <c r="BV114" i="4"/>
  <c r="W397" i="4"/>
  <c r="T292" i="4"/>
  <c r="BS292" i="4" s="1"/>
  <c r="U230" i="4"/>
  <c r="BS230" i="4"/>
  <c r="S167" i="4"/>
  <c r="S174" i="4" s="1"/>
  <c r="S123" i="4"/>
  <c r="DB643" i="4"/>
  <c r="CT643" i="4"/>
  <c r="CV643" i="4" s="1"/>
  <c r="BP657" i="4"/>
  <c r="CL657" i="4"/>
  <c r="DH657" i="4" s="1"/>
  <c r="CX644" i="4"/>
  <c r="CJ644" i="4"/>
  <c r="CS644" i="4"/>
  <c r="CU644" i="4" s="1"/>
  <c r="F368" i="4"/>
  <c r="BO368" i="4" s="1"/>
  <c r="BO646" i="4"/>
  <c r="F335" i="4"/>
  <c r="F443" i="4"/>
  <c r="BG397" i="4"/>
  <c r="U167" i="4"/>
  <c r="U123" i="4"/>
  <c r="BT114" i="4"/>
  <c r="BW125" i="4"/>
  <c r="R375" i="4"/>
  <c r="BS611" i="4"/>
  <c r="DC611" i="4" s="1"/>
  <c r="BI159" i="4"/>
  <c r="CH159" i="4"/>
  <c r="BI186" i="4"/>
  <c r="BI167" i="4"/>
  <c r="BI123" i="4"/>
  <c r="J295" i="4"/>
  <c r="K233" i="4"/>
  <c r="BY125" i="4"/>
  <c r="AL167" i="4"/>
  <c r="AL123" i="4"/>
  <c r="W291" i="4"/>
  <c r="BT291" i="4" s="1"/>
  <c r="X229" i="4"/>
  <c r="AU397" i="4"/>
  <c r="CN152" i="4"/>
  <c r="N23" i="1" s="1"/>
  <c r="N27" i="1" s="1"/>
  <c r="BB168" i="4"/>
  <c r="CE168" i="4" s="1"/>
  <c r="CE115" i="4"/>
  <c r="H412" i="4"/>
  <c r="BO412" i="4" s="1"/>
  <c r="G237" i="4"/>
  <c r="BD397" i="4"/>
  <c r="AG167" i="4"/>
  <c r="AG123" i="4"/>
  <c r="BX114" i="4"/>
  <c r="AC167" i="4"/>
  <c r="AC174" i="4" s="1"/>
  <c r="AC123" i="4"/>
  <c r="CK710" i="4"/>
  <c r="DG710" i="4" s="1"/>
  <c r="AP159" i="4"/>
  <c r="AP186" i="4"/>
  <c r="CA157" i="4"/>
  <c r="AP168" i="4"/>
  <c r="CA168" i="4" s="1"/>
  <c r="CA115" i="4"/>
  <c r="AM167" i="4"/>
  <c r="AM123" i="4"/>
  <c r="BZ114" i="4"/>
  <c r="AB167" i="4"/>
  <c r="AB174" i="4" s="1"/>
  <c r="AB123" i="4"/>
  <c r="BC167" i="4"/>
  <c r="BC174" i="4" s="1"/>
  <c r="BC123" i="4"/>
  <c r="X159" i="4"/>
  <c r="X186" i="4"/>
  <c r="X187" i="4" s="1"/>
  <c r="X487" i="4" s="1"/>
  <c r="BU157" i="4"/>
  <c r="BU159" i="4" s="1"/>
  <c r="X167" i="4"/>
  <c r="X123" i="4"/>
  <c r="CC125" i="4"/>
  <c r="AV167" i="4"/>
  <c r="AV123" i="4"/>
  <c r="CC114" i="4"/>
  <c r="BK167" i="4"/>
  <c r="BK123" i="4"/>
  <c r="BL167" i="4"/>
  <c r="BL174" i="4" s="1"/>
  <c r="BL123" i="4"/>
  <c r="B204" i="21"/>
  <c r="CS380" i="4"/>
  <c r="CU380" i="4" s="1"/>
  <c r="CX380" i="4"/>
  <c r="CJ380" i="4"/>
  <c r="BT125" i="4"/>
  <c r="W123" i="4"/>
  <c r="W167" i="4"/>
  <c r="CL152" i="4"/>
  <c r="H23" i="1" s="1"/>
  <c r="H27" i="1" s="1"/>
  <c r="AD167" i="4"/>
  <c r="AD123" i="4"/>
  <c r="BW114" i="4"/>
  <c r="G458" i="4"/>
  <c r="G422" i="4"/>
  <c r="BP333" i="4"/>
  <c r="CY333" i="4" s="1"/>
  <c r="L333" i="4"/>
  <c r="M333" i="4" s="1"/>
  <c r="N333" i="4" s="1"/>
  <c r="L368" i="4"/>
  <c r="BQ368" i="4" s="1"/>
  <c r="CZ368" i="4" s="1"/>
  <c r="BQ646" i="4"/>
  <c r="CZ646" i="4" s="1"/>
  <c r="U368" i="4"/>
  <c r="BT646" i="4"/>
  <c r="DD646" i="4" s="1"/>
  <c r="BT657" i="4"/>
  <c r="DD657" i="4" s="1"/>
  <c r="CM657" i="4"/>
  <c r="DI657" i="4" s="1"/>
  <c r="DC644" i="4"/>
  <c r="CK644" i="4"/>
  <c r="DG644" i="4" s="1"/>
  <c r="BT368" i="4"/>
  <c r="DD368" i="4" s="1"/>
  <c r="DB642" i="4"/>
  <c r="CT642" i="4"/>
  <c r="CV642" i="4" s="1"/>
  <c r="AN167" i="4"/>
  <c r="AN174" i="4" s="1"/>
  <c r="AN123" i="4"/>
  <c r="BG167" i="4"/>
  <c r="BG174" i="4" s="1"/>
  <c r="BG123" i="4"/>
  <c r="AK167" i="4"/>
  <c r="AK174" i="4" s="1"/>
  <c r="AK123" i="4"/>
  <c r="AF397" i="4"/>
  <c r="R186" i="4"/>
  <c r="R159" i="4"/>
  <c r="BS157" i="4"/>
  <c r="R168" i="4"/>
  <c r="BS168" i="4" s="1"/>
  <c r="BS115" i="4"/>
  <c r="AL397" i="4"/>
  <c r="F458" i="4"/>
  <c r="F422" i="4"/>
  <c r="F298" i="4"/>
  <c r="CX609" i="4"/>
  <c r="CJ609" i="4"/>
  <c r="CS609" i="4"/>
  <c r="CU609" i="4" s="1"/>
  <c r="F375" i="4"/>
  <c r="BO611" i="4"/>
  <c r="BO228" i="4"/>
  <c r="I232" i="4"/>
  <c r="H294" i="4"/>
  <c r="BO294" i="4" s="1"/>
  <c r="BO232" i="4"/>
  <c r="AE167" i="4"/>
  <c r="AE174" i="4" s="1"/>
  <c r="AE123" i="4"/>
  <c r="BD167" i="4"/>
  <c r="BD174" i="4" s="1"/>
  <c r="BD123" i="4"/>
  <c r="AC397" i="4"/>
  <c r="O375" i="4"/>
  <c r="BR611" i="4"/>
  <c r="DA611" i="4" s="1"/>
  <c r="CL609" i="4"/>
  <c r="DH609" i="4" s="1"/>
  <c r="BE167" i="4"/>
  <c r="BE123" i="4"/>
  <c r="CF114" i="4"/>
  <c r="BM397" i="4"/>
  <c r="AJ159" i="4"/>
  <c r="AJ186" i="4"/>
  <c r="BY157" i="4"/>
  <c r="BY159" i="4" s="1"/>
  <c r="AR167" i="4"/>
  <c r="AR174" i="4" s="1"/>
  <c r="AR123" i="4"/>
  <c r="AW167" i="4"/>
  <c r="AW174" i="4" s="1"/>
  <c r="AW123" i="4"/>
  <c r="AQ167" i="4"/>
  <c r="AQ174" i="4" s="1"/>
  <c r="AQ123" i="4"/>
  <c r="AO397" i="4"/>
  <c r="U375" i="4"/>
  <c r="BT611" i="4"/>
  <c r="DD611" i="4" s="1"/>
  <c r="BU125" i="4"/>
  <c r="AY159" i="4"/>
  <c r="AY186" i="4"/>
  <c r="CD157" i="4"/>
  <c r="CD159" i="4" s="1"/>
  <c r="CM105" i="4"/>
  <c r="AY167" i="4"/>
  <c r="AY123" i="4"/>
  <c r="CD114" i="4"/>
  <c r="BH159" i="4"/>
  <c r="BH186" i="4"/>
  <c r="CG157" i="4"/>
  <c r="CG159" i="4" s="1"/>
  <c r="BH167" i="4"/>
  <c r="BH123" i="4"/>
  <c r="CG114" i="4"/>
  <c r="AS159" i="4"/>
  <c r="AS186" i="4"/>
  <c r="CB157" i="4"/>
  <c r="CB159" i="4" s="1"/>
  <c r="CD125" i="4"/>
  <c r="BA167" i="4"/>
  <c r="BA174" i="4" s="1"/>
  <c r="BA123" i="4"/>
  <c r="CJ710" i="4"/>
  <c r="DB710" i="4" s="1"/>
  <c r="CX710" i="4"/>
  <c r="AA159" i="4"/>
  <c r="AA186" i="4"/>
  <c r="BV157" i="4"/>
  <c r="BV159" i="4" s="1"/>
  <c r="CK105" i="4"/>
  <c r="AA168" i="4"/>
  <c r="BV168" i="4" s="1"/>
  <c r="BV115" i="4"/>
  <c r="I368" i="4"/>
  <c r="BP368" i="4" s="1"/>
  <c r="CY368" i="4" s="1"/>
  <c r="BP646" i="4"/>
  <c r="CY646" i="4" s="1"/>
  <c r="CN644" i="4"/>
  <c r="DJ644" i="4" s="1"/>
  <c r="CL644" i="4"/>
  <c r="DH644" i="4" s="1"/>
  <c r="O368" i="4"/>
  <c r="BR368" i="4" s="1"/>
  <c r="DA368" i="4" s="1"/>
  <c r="BR646" i="4"/>
  <c r="DA646" i="4" s="1"/>
  <c r="BR657" i="4"/>
  <c r="BO657" i="4"/>
  <c r="H331" i="4"/>
  <c r="G334" i="4"/>
  <c r="U186" i="4"/>
  <c r="U187" i="4" s="1"/>
  <c r="U487" i="4" s="1"/>
  <c r="BT157" i="4"/>
  <c r="BT159" i="4" s="1"/>
  <c r="U159" i="4"/>
  <c r="U168" i="4"/>
  <c r="BT168" i="4" s="1"/>
  <c r="BT115" i="4"/>
  <c r="AF167" i="4"/>
  <c r="AF174" i="4" s="1"/>
  <c r="AF123" i="4"/>
  <c r="DC609" i="4"/>
  <c r="CK609" i="4"/>
  <c r="DG609" i="4" s="1"/>
  <c r="BI168" i="4"/>
  <c r="CM710" i="4"/>
  <c r="DI710" i="4" s="1"/>
  <c r="BY115" i="4"/>
  <c r="AL168" i="4"/>
  <c r="BY168" i="4" s="1"/>
  <c r="AZ123" i="4"/>
  <c r="AZ167" i="4"/>
  <c r="AZ174" i="4" s="1"/>
  <c r="CT608" i="4"/>
  <c r="CV608" i="4" s="1"/>
  <c r="DB608" i="4"/>
  <c r="DB607" i="4"/>
  <c r="CT607" i="4"/>
  <c r="CV607" i="4" s="1"/>
  <c r="CX227" i="4"/>
  <c r="B142" i="21"/>
  <c r="AI397" i="4"/>
  <c r="BB186" i="4"/>
  <c r="BB159" i="4"/>
  <c r="CE157" i="4"/>
  <c r="CN105" i="4"/>
  <c r="BB167" i="4"/>
  <c r="BB123" i="4"/>
  <c r="CE114" i="4"/>
  <c r="H289" i="4"/>
  <c r="BO289" i="4" s="1"/>
  <c r="I227" i="4"/>
  <c r="H284" i="4"/>
  <c r="H235" i="4"/>
  <c r="I161" i="4" s="1"/>
  <c r="I222" i="4"/>
  <c r="G297" i="4"/>
  <c r="G298" i="4" s="1"/>
  <c r="AG159" i="4"/>
  <c r="AG186" i="4"/>
  <c r="BX157" i="4"/>
  <c r="BX159" i="4" s="1"/>
  <c r="AG168" i="4"/>
  <c r="BX168" i="4" s="1"/>
  <c r="BX115" i="4"/>
  <c r="BV125" i="4"/>
  <c r="Y167" i="4"/>
  <c r="Y174" i="4" s="1"/>
  <c r="Y123" i="4"/>
  <c r="CK380" i="4"/>
  <c r="DG380" i="4" s="1"/>
  <c r="CM152" i="4"/>
  <c r="K23" i="1" s="1"/>
  <c r="K27" i="1" s="1"/>
  <c r="AP167" i="4"/>
  <c r="AP123" i="4"/>
  <c r="CA114" i="4"/>
  <c r="AM186" i="4"/>
  <c r="AM159" i="4"/>
  <c r="BZ157" i="4"/>
  <c r="BZ159" i="4" s="1"/>
  <c r="CL105" i="4"/>
  <c r="AM168" i="4"/>
  <c r="BZ168" i="4" s="1"/>
  <c r="BZ115" i="4"/>
  <c r="T167" i="4"/>
  <c r="T123" i="4"/>
  <c r="BM167" i="4"/>
  <c r="BM174" i="4" s="1"/>
  <c r="BM123" i="4"/>
  <c r="AR397" i="4"/>
  <c r="I285" i="4"/>
  <c r="J223" i="4"/>
  <c r="I287" i="4"/>
  <c r="J225" i="4"/>
  <c r="BZ125" i="4"/>
  <c r="AO167" i="4"/>
  <c r="AO174" i="4" s="1"/>
  <c r="AO123" i="4"/>
  <c r="X168" i="4"/>
  <c r="BU168" i="4" s="1"/>
  <c r="BU115" i="4"/>
  <c r="AH167" i="4"/>
  <c r="AH174" i="4" s="1"/>
  <c r="AH123" i="4"/>
  <c r="Z397" i="4"/>
  <c r="BJ167" i="4"/>
  <c r="BJ174" i="4" s="1"/>
  <c r="BJ123" i="4"/>
  <c r="AV186" i="4"/>
  <c r="AV159" i="4"/>
  <c r="CC157" i="4"/>
  <c r="CC159" i="4" s="1"/>
  <c r="AV168" i="4"/>
  <c r="CC168" i="4" s="1"/>
  <c r="CC115" i="4"/>
  <c r="BA397" i="4"/>
  <c r="AX167" i="4"/>
  <c r="AX174" i="4" s="1"/>
  <c r="AX123" i="4"/>
  <c r="H355" i="4"/>
  <c r="G398" i="4"/>
  <c r="G444" i="4"/>
  <c r="G453" i="4"/>
  <c r="CT708" i="4"/>
  <c r="CV708" i="4" s="1"/>
  <c r="DB708" i="4"/>
  <c r="DB231" i="4"/>
  <c r="AD186" i="4"/>
  <c r="AD159" i="4"/>
  <c r="BW157" i="4"/>
  <c r="AD168" i="4"/>
  <c r="BW168" i="4" s="1"/>
  <c r="BW115" i="4"/>
  <c r="V167" i="4"/>
  <c r="V174" i="4" s="1"/>
  <c r="V123" i="4"/>
  <c r="H329" i="4"/>
  <c r="BO325" i="4"/>
  <c r="CX325" i="4" s="1"/>
  <c r="I325" i="4"/>
  <c r="BQ328" i="4"/>
  <c r="CZ328" i="4" s="1"/>
  <c r="DE484" i="4"/>
  <c r="BU659" i="4"/>
  <c r="Z448" i="4"/>
  <c r="BU448" i="4" s="1"/>
  <c r="BU474" i="4"/>
  <c r="DE474" i="4" s="1"/>
  <c r="BU482" i="4"/>
  <c r="DE482" i="4" s="1"/>
  <c r="AA656" i="4"/>
  <c r="AB411" i="4" s="1"/>
  <c r="BU407" i="4"/>
  <c r="DE407" i="4" s="1"/>
  <c r="BU471" i="4"/>
  <c r="DE471" i="4" s="1"/>
  <c r="BU656" i="4"/>
  <c r="DE656" i="4" s="1"/>
  <c r="BU653" i="4"/>
  <c r="DE653" i="4" s="1"/>
  <c r="AA653" i="4"/>
  <c r="AB418" i="4" s="1"/>
  <c r="BU344" i="4"/>
  <c r="DE344" i="4" s="1"/>
  <c r="AA471" i="4"/>
  <c r="DD409" i="4"/>
  <c r="AA659" i="4"/>
  <c r="AB426" i="4" s="1"/>
  <c r="AA482" i="4"/>
  <c r="AA485" i="4"/>
  <c r="BU655" i="4"/>
  <c r="DE655" i="4" s="1"/>
  <c r="BU502" i="4"/>
  <c r="DE502" i="4" s="1"/>
  <c r="BU654" i="4"/>
  <c r="DE654" i="4" s="1"/>
  <c r="G176" i="21"/>
  <c r="AB454" i="4"/>
  <c r="AC356" i="4"/>
  <c r="AB445" i="4"/>
  <c r="AE368" i="19"/>
  <c r="AF367" i="19"/>
  <c r="AR368" i="19"/>
  <c r="AB364" i="19"/>
  <c r="AC364" i="19" s="1"/>
  <c r="AD363" i="19"/>
  <c r="AC363" i="19"/>
  <c r="AE363" i="19" s="1"/>
  <c r="BU497" i="4"/>
  <c r="AB360" i="19"/>
  <c r="AC360" i="19" s="1"/>
  <c r="AD359" i="19"/>
  <c r="AC359" i="19"/>
  <c r="AE359" i="19" s="1"/>
  <c r="AB356" i="19"/>
  <c r="AC356" i="19" s="1"/>
  <c r="AD355" i="19"/>
  <c r="AC355" i="19"/>
  <c r="AE355" i="19" s="1"/>
  <c r="Z273" i="4"/>
  <c r="AB352" i="19"/>
  <c r="AC352" i="19" s="1"/>
  <c r="AD351" i="19"/>
  <c r="AC351" i="19"/>
  <c r="AE351" i="19" s="1"/>
  <c r="AA633" i="4"/>
  <c r="DE248" i="4"/>
  <c r="H164" i="21"/>
  <c r="DE596" i="4"/>
  <c r="AA247" i="4"/>
  <c r="AA248" i="4"/>
  <c r="AA249" i="4"/>
  <c r="AA598" i="4"/>
  <c r="DE249" i="4"/>
  <c r="H165" i="21"/>
  <c r="DE247" i="4"/>
  <c r="H163" i="21"/>
  <c r="AB595" i="4"/>
  <c r="AB596" i="4"/>
  <c r="AB597" i="4"/>
  <c r="AB254" i="4"/>
  <c r="AB665" i="4"/>
  <c r="AB497" i="4"/>
  <c r="Y244" i="4"/>
  <c r="Z243" i="4"/>
  <c r="BU242" i="4"/>
  <c r="DE632" i="4"/>
  <c r="Z252" i="4"/>
  <c r="BU633" i="4"/>
  <c r="DE254" i="4"/>
  <c r="H170" i="21"/>
  <c r="DE598" i="4"/>
  <c r="DE595" i="4"/>
  <c r="AC347" i="19"/>
  <c r="AE347" i="19" s="1"/>
  <c r="AB348" i="19"/>
  <c r="AD347" i="19"/>
  <c r="AB370" i="19"/>
  <c r="AA244" i="4"/>
  <c r="DE497" i="4"/>
  <c r="DE630" i="4"/>
  <c r="DE631" i="4"/>
  <c r="AA474" i="4"/>
  <c r="AA654" i="4"/>
  <c r="AB416" i="4" s="1"/>
  <c r="AA187" i="4"/>
  <c r="AA487" i="4" s="1"/>
  <c r="AA478" i="4"/>
  <c r="Z16" i="19"/>
  <c r="AA502" i="4" s="1"/>
  <c r="AA344" i="4" s="1"/>
  <c r="AA448" i="4" s="1"/>
  <c r="AB291" i="19"/>
  <c r="AC291" i="19" s="1"/>
  <c r="AD290" i="19"/>
  <c r="AC290" i="19"/>
  <c r="AE290" i="19" s="1"/>
  <c r="AE287" i="19"/>
  <c r="AF286" i="19"/>
  <c r="AR287" i="19"/>
  <c r="AE283" i="19"/>
  <c r="AF282" i="19"/>
  <c r="AR283" i="19"/>
  <c r="AB279" i="19"/>
  <c r="AC279" i="19" s="1"/>
  <c r="AD278" i="19"/>
  <c r="AC278" i="19"/>
  <c r="AE278" i="19" s="1"/>
  <c r="AB275" i="19"/>
  <c r="AC275" i="19" s="1"/>
  <c r="AD274" i="19"/>
  <c r="AC274" i="19"/>
  <c r="AE274" i="19" s="1"/>
  <c r="AB271" i="19"/>
  <c r="AC271" i="19" s="1"/>
  <c r="AD270" i="19"/>
  <c r="AC270" i="19"/>
  <c r="AE270" i="19" s="1"/>
  <c r="AB267" i="19"/>
  <c r="AC267" i="19" s="1"/>
  <c r="AD266" i="19"/>
  <c r="AC266" i="19"/>
  <c r="AE266" i="19" s="1"/>
  <c r="AA15" i="19"/>
  <c r="AB484" i="4" s="1"/>
  <c r="AB653" i="4" s="1"/>
  <c r="AC418" i="4" s="1"/>
  <c r="AA639" i="4"/>
  <c r="DE601" i="4"/>
  <c r="Y260" i="4"/>
  <c r="BU258" i="4"/>
  <c r="Z259" i="4"/>
  <c r="Y273" i="4"/>
  <c r="DE268" i="4"/>
  <c r="H184" i="21"/>
  <c r="DE264" i="4"/>
  <c r="H180" i="21"/>
  <c r="AB601" i="4"/>
  <c r="AB602" i="4"/>
  <c r="AB603" i="4"/>
  <c r="AB268" i="4"/>
  <c r="AB666" i="4"/>
  <c r="AB500" i="4"/>
  <c r="AA263" i="4"/>
  <c r="AA265" i="4"/>
  <c r="AA264" i="4"/>
  <c r="DE636" i="4"/>
  <c r="DE638" i="4"/>
  <c r="DE604" i="4"/>
  <c r="AA260" i="4"/>
  <c r="DE500" i="4"/>
  <c r="H181" i="21"/>
  <c r="DE265" i="4"/>
  <c r="DE263" i="4"/>
  <c r="H179" i="21"/>
  <c r="AC262" i="19"/>
  <c r="AE262" i="19" s="1"/>
  <c r="AB293" i="19"/>
  <c r="AB15" i="19" s="1"/>
  <c r="AB263" i="19"/>
  <c r="AD262" i="19"/>
  <c r="AA604" i="4"/>
  <c r="Z266" i="4"/>
  <c r="BU639" i="4"/>
  <c r="DE637" i="4"/>
  <c r="AF51" i="19"/>
  <c r="AE52" i="19"/>
  <c r="AR52" i="19"/>
  <c r="AF47" i="19"/>
  <c r="AE48" i="19"/>
  <c r="AR48" i="19"/>
  <c r="AA621" i="4"/>
  <c r="AA332" i="4"/>
  <c r="H69" i="21"/>
  <c r="H113" i="21"/>
  <c r="DE201" i="4"/>
  <c r="DE485" i="4"/>
  <c r="BU205" i="4"/>
  <c r="Z279" i="4"/>
  <c r="BU279" i="4" s="1"/>
  <c r="AA414" i="4"/>
  <c r="Z280" i="4"/>
  <c r="BU280" i="4" s="1"/>
  <c r="AA415" i="4"/>
  <c r="AC470" i="4"/>
  <c r="AC82" i="19"/>
  <c r="AA667" i="4"/>
  <c r="AA586" i="4"/>
  <c r="AA205" i="4"/>
  <c r="AA204" i="4"/>
  <c r="AA283" i="4"/>
  <c r="AA206" i="4"/>
  <c r="Z611" i="4"/>
  <c r="BU586" i="4"/>
  <c r="BU667" i="4"/>
  <c r="DE667" i="4" s="1"/>
  <c r="AB201" i="4"/>
  <c r="BU206" i="4"/>
  <c r="H77" i="21"/>
  <c r="DE415" i="4"/>
  <c r="H75" i="21"/>
  <c r="DE413" i="4"/>
  <c r="DE620" i="4"/>
  <c r="DE618" i="4"/>
  <c r="DE619" i="4"/>
  <c r="DE583" i="4"/>
  <c r="AB419" i="4"/>
  <c r="DE585" i="4"/>
  <c r="H121" i="21"/>
  <c r="DE209" i="4"/>
  <c r="BU204" i="4"/>
  <c r="Z278" i="4"/>
  <c r="BU278" i="4" s="1"/>
  <c r="AA413" i="4"/>
  <c r="DE659" i="4"/>
  <c r="AE40" i="19"/>
  <c r="AF39" i="19"/>
  <c r="AR40" i="19"/>
  <c r="AE82" i="19"/>
  <c r="AB83" i="19"/>
  <c r="AC40" i="19"/>
  <c r="AB584" i="4"/>
  <c r="AB209" i="4"/>
  <c r="AB583" i="4"/>
  <c r="AB585" i="4"/>
  <c r="AB663" i="4"/>
  <c r="DE414" i="4"/>
  <c r="H76" i="21"/>
  <c r="X376" i="4"/>
  <c r="AA326" i="4"/>
  <c r="AA201" i="4"/>
  <c r="AA273" i="4"/>
  <c r="H112" i="21"/>
  <c r="DE200" i="4"/>
  <c r="Z646" i="4"/>
  <c r="Z368" i="4" s="1"/>
  <c r="BU368" i="4" s="1"/>
  <c r="Z207" i="4"/>
  <c r="BU621" i="4"/>
  <c r="BB28" i="19"/>
  <c r="BC27" i="19"/>
  <c r="AP23" i="19"/>
  <c r="AO24" i="19"/>
  <c r="BK321" i="4"/>
  <c r="O321" i="4"/>
  <c r="AS321" i="4"/>
  <c r="AA321" i="4"/>
  <c r="AB632" i="4"/>
  <c r="BH321" i="4"/>
  <c r="AY321" i="4"/>
  <c r="AB620" i="4"/>
  <c r="AB618" i="4"/>
  <c r="BM624" i="4"/>
  <c r="AJ321" i="4"/>
  <c r="X321" i="4"/>
  <c r="AB619" i="4"/>
  <c r="R321" i="4"/>
  <c r="AG321" i="4"/>
  <c r="I321" i="4"/>
  <c r="BM626" i="4"/>
  <c r="L321" i="4"/>
  <c r="AP321" i="4"/>
  <c r="AD321" i="4"/>
  <c r="AB631" i="4"/>
  <c r="BI321" i="4"/>
  <c r="AV321" i="4"/>
  <c r="AB638" i="4"/>
  <c r="AB636" i="4"/>
  <c r="F321" i="4"/>
  <c r="BE321" i="4"/>
  <c r="BB321" i="4"/>
  <c r="AM321" i="4"/>
  <c r="AB637" i="4"/>
  <c r="U321" i="4"/>
  <c r="AB630" i="4"/>
  <c r="BM625" i="4"/>
  <c r="BQ125" i="4" l="1"/>
  <c r="CJ125" i="4" s="1"/>
  <c r="C14" i="1"/>
  <c r="C16" i="1"/>
  <c r="C22" i="1"/>
  <c r="C29" i="1"/>
  <c r="C13" i="1"/>
  <c r="C17" i="1"/>
  <c r="C35" i="1"/>
  <c r="BK457" i="4"/>
  <c r="BL457" i="4"/>
  <c r="BK397" i="4"/>
  <c r="BL397" i="4"/>
  <c r="BK371" i="4"/>
  <c r="BL371" i="4"/>
  <c r="BP123" i="4"/>
  <c r="C26" i="1"/>
  <c r="C15" i="1"/>
  <c r="C27" i="1"/>
  <c r="C18" i="1"/>
  <c r="C21" i="1"/>
  <c r="C25" i="1"/>
  <c r="C24" i="1"/>
  <c r="BP174" i="4"/>
  <c r="C19" i="1"/>
  <c r="C34" i="1"/>
  <c r="C33" i="1"/>
  <c r="C20" i="1"/>
  <c r="C23" i="1"/>
  <c r="C30" i="1"/>
  <c r="P195" i="4"/>
  <c r="BO174" i="4"/>
  <c r="BS186" i="4"/>
  <c r="R187" i="4"/>
  <c r="R487" i="4" s="1"/>
  <c r="BP125" i="4"/>
  <c r="BQ174" i="4"/>
  <c r="CJ174" i="4" s="1"/>
  <c r="L176" i="4"/>
  <c r="BQ176" i="4" s="1"/>
  <c r="CJ115" i="4"/>
  <c r="BR123" i="4"/>
  <c r="I176" i="4"/>
  <c r="BP176" i="4" s="1"/>
  <c r="F29" i="1"/>
  <c r="G191" i="4"/>
  <c r="G405" i="4" s="1"/>
  <c r="CJ167" i="4"/>
  <c r="B31" i="1" s="1"/>
  <c r="C31" i="1" s="1"/>
  <c r="CJ168" i="4"/>
  <c r="B32" i="1" s="1"/>
  <c r="C32" i="1" s="1"/>
  <c r="J194" i="4"/>
  <c r="J658" i="4" s="1"/>
  <c r="K424" i="4" s="1"/>
  <c r="F16" i="1"/>
  <c r="F30" i="1"/>
  <c r="Q194" i="4"/>
  <c r="Q195" i="4" s="1"/>
  <c r="O457" i="4"/>
  <c r="O371" i="4"/>
  <c r="P457" i="4"/>
  <c r="P371" i="4"/>
  <c r="P397" i="4"/>
  <c r="L457" i="4"/>
  <c r="L371" i="4"/>
  <c r="M371" i="4"/>
  <c r="M397" i="4"/>
  <c r="M457" i="4"/>
  <c r="CR626" i="4"/>
  <c r="CH626" i="4"/>
  <c r="CR625" i="4"/>
  <c r="CH625" i="4"/>
  <c r="I457" i="4"/>
  <c r="I371" i="4"/>
  <c r="J457" i="4"/>
  <c r="J371" i="4"/>
  <c r="J397" i="4"/>
  <c r="BM627" i="4"/>
  <c r="CR624" i="4"/>
  <c r="CH624" i="4"/>
  <c r="F457" i="4"/>
  <c r="F371" i="4"/>
  <c r="G457" i="4"/>
  <c r="G371" i="4"/>
  <c r="G397" i="4"/>
  <c r="O194" i="4"/>
  <c r="O658" i="4" s="1"/>
  <c r="O397" i="4"/>
  <c r="BR186" i="4"/>
  <c r="BQ186" i="4"/>
  <c r="L194" i="4"/>
  <c r="L658" i="4" s="1"/>
  <c r="L397" i="4"/>
  <c r="CR591" i="4"/>
  <c r="CH591" i="4"/>
  <c r="CU473" i="4"/>
  <c r="CR219" i="4"/>
  <c r="CH219" i="4"/>
  <c r="CR590" i="4"/>
  <c r="CH590" i="4"/>
  <c r="CH664" i="4"/>
  <c r="CR664" i="4"/>
  <c r="F178" i="4"/>
  <c r="BO176" i="4"/>
  <c r="O405" i="4"/>
  <c r="BR405" i="4" s="1"/>
  <c r="E67" i="21" s="1"/>
  <c r="BR191" i="4"/>
  <c r="I405" i="4"/>
  <c r="BP405" i="4" s="1"/>
  <c r="C67" i="21" s="1"/>
  <c r="BP191" i="4"/>
  <c r="M195" i="4"/>
  <c r="M658" i="4"/>
  <c r="K195" i="4"/>
  <c r="BP186" i="4"/>
  <c r="I194" i="4"/>
  <c r="I658" i="4" s="1"/>
  <c r="I397" i="4"/>
  <c r="N194" i="4"/>
  <c r="H236" i="4"/>
  <c r="CJ157" i="4"/>
  <c r="DA321" i="4"/>
  <c r="CJ321" i="4"/>
  <c r="CR217" i="4"/>
  <c r="CH217" i="4"/>
  <c r="CN238" i="4"/>
  <c r="DJ238" i="4" s="1"/>
  <c r="V153" i="21"/>
  <c r="CR218" i="4"/>
  <c r="CH218" i="4"/>
  <c r="BM592" i="4"/>
  <c r="CR589" i="4"/>
  <c r="CH589" i="4"/>
  <c r="DJ473" i="4"/>
  <c r="CT473" i="4"/>
  <c r="CV473" i="4" s="1"/>
  <c r="BM212" i="4"/>
  <c r="CR494" i="4"/>
  <c r="CH494" i="4"/>
  <c r="F405" i="4"/>
  <c r="BO405" i="4" s="1"/>
  <c r="BO191" i="4"/>
  <c r="O178" i="4"/>
  <c r="BR176" i="4"/>
  <c r="L405" i="4"/>
  <c r="BQ405" i="4" s="1"/>
  <c r="D67" i="21" s="1"/>
  <c r="BQ191" i="4"/>
  <c r="I178" i="4"/>
  <c r="K660" i="4"/>
  <c r="K670" i="4" s="1"/>
  <c r="K202" i="4" s="1"/>
  <c r="K208" i="4" s="1"/>
  <c r="K210" i="4" s="1"/>
  <c r="H194" i="4"/>
  <c r="F236" i="4"/>
  <c r="BO186" i="4"/>
  <c r="F194" i="4"/>
  <c r="F658" i="4" s="1"/>
  <c r="F397" i="4"/>
  <c r="P660" i="4"/>
  <c r="P670" i="4" s="1"/>
  <c r="P202" i="4" s="1"/>
  <c r="P208" i="4" s="1"/>
  <c r="P210" i="4" s="1"/>
  <c r="G239" i="4"/>
  <c r="CH123" i="4"/>
  <c r="BK174" i="4"/>
  <c r="CH174" i="4" s="1"/>
  <c r="CH167" i="4"/>
  <c r="F22" i="1"/>
  <c r="F20" i="1"/>
  <c r="F15" i="1"/>
  <c r="F17" i="1"/>
  <c r="F35" i="1"/>
  <c r="F14" i="1"/>
  <c r="F23" i="1"/>
  <c r="F36" i="1"/>
  <c r="CN125" i="4"/>
  <c r="BZ123" i="4"/>
  <c r="CN115" i="4"/>
  <c r="CM125" i="4"/>
  <c r="F13" i="1"/>
  <c r="F18" i="1"/>
  <c r="F21" i="1"/>
  <c r="F25" i="1"/>
  <c r="F33" i="1"/>
  <c r="F26" i="1"/>
  <c r="F27" i="1"/>
  <c r="F19" i="1"/>
  <c r="F24" i="1"/>
  <c r="CG123" i="4"/>
  <c r="CA123" i="4"/>
  <c r="BY123" i="4"/>
  <c r="CL168" i="4"/>
  <c r="H32" i="1" s="1"/>
  <c r="I32" i="1" s="1"/>
  <c r="BW123" i="4"/>
  <c r="BU123" i="4"/>
  <c r="CB123" i="4"/>
  <c r="BX123" i="4"/>
  <c r="CK115" i="4"/>
  <c r="CG168" i="4"/>
  <c r="CN168" i="4" s="1"/>
  <c r="N32" i="1" s="1"/>
  <c r="O32" i="1" s="1"/>
  <c r="CK657" i="4"/>
  <c r="DG657" i="4" s="1"/>
  <c r="AM457" i="4"/>
  <c r="AM371" i="4"/>
  <c r="AN457" i="4"/>
  <c r="AN397" i="4"/>
  <c r="AN371" i="4"/>
  <c r="AG371" i="4"/>
  <c r="AG457" i="4"/>
  <c r="AH371" i="4"/>
  <c r="AH457" i="4"/>
  <c r="AH397" i="4"/>
  <c r="AA371" i="4"/>
  <c r="AA457" i="4"/>
  <c r="AB371" i="4"/>
  <c r="AB397" i="4"/>
  <c r="AB457" i="4"/>
  <c r="AY371" i="4"/>
  <c r="AY457" i="4"/>
  <c r="AZ457" i="4"/>
  <c r="AZ371" i="4"/>
  <c r="AZ397" i="4"/>
  <c r="X457" i="4"/>
  <c r="X371" i="4"/>
  <c r="Y371" i="4"/>
  <c r="Y457" i="4"/>
  <c r="Y397" i="4"/>
  <c r="AD371" i="4"/>
  <c r="AD457" i="4"/>
  <c r="AE457" i="4"/>
  <c r="AE397" i="4"/>
  <c r="AE371" i="4"/>
  <c r="AV457" i="4"/>
  <c r="AV371" i="4"/>
  <c r="AW371" i="4"/>
  <c r="AW397" i="4"/>
  <c r="AW457" i="4"/>
  <c r="BB457" i="4"/>
  <c r="BB371" i="4"/>
  <c r="BC457" i="4"/>
  <c r="BC371" i="4"/>
  <c r="BC397" i="4"/>
  <c r="U457" i="4"/>
  <c r="U371" i="4"/>
  <c r="V371" i="4"/>
  <c r="V457" i="4"/>
  <c r="V397" i="4"/>
  <c r="AS371" i="4"/>
  <c r="AS457" i="4"/>
  <c r="AT457" i="4"/>
  <c r="AT371" i="4"/>
  <c r="AT397" i="4"/>
  <c r="BH371" i="4"/>
  <c r="BH457" i="4"/>
  <c r="AJ457" i="4"/>
  <c r="AJ371" i="4"/>
  <c r="AK371" i="4"/>
  <c r="AK397" i="4"/>
  <c r="AK457" i="4"/>
  <c r="R457" i="4"/>
  <c r="R371" i="4"/>
  <c r="S457" i="4"/>
  <c r="S371" i="4"/>
  <c r="S397" i="4"/>
  <c r="AP371" i="4"/>
  <c r="AP457" i="4"/>
  <c r="AQ371" i="4"/>
  <c r="AQ457" i="4"/>
  <c r="AQ397" i="4"/>
  <c r="BI457" i="4"/>
  <c r="BI371" i="4"/>
  <c r="BJ371" i="4"/>
  <c r="BJ397" i="4"/>
  <c r="BJ457" i="4"/>
  <c r="BE457" i="4"/>
  <c r="BE371" i="4"/>
  <c r="BF371" i="4"/>
  <c r="BF457" i="4"/>
  <c r="BF397" i="4"/>
  <c r="AR191" i="4"/>
  <c r="AR176" i="4"/>
  <c r="AR178" i="4" s="1"/>
  <c r="BA191" i="4"/>
  <c r="BA176" i="4"/>
  <c r="BA178" i="4" s="1"/>
  <c r="AN191" i="4"/>
  <c r="AN176" i="4"/>
  <c r="AN178" i="4" s="1"/>
  <c r="CM168" i="4"/>
  <c r="K32" i="1" s="1"/>
  <c r="L32" i="1" s="1"/>
  <c r="BW159" i="4"/>
  <c r="CL157" i="4"/>
  <c r="CL159" i="4" s="1"/>
  <c r="C24" i="18" s="1"/>
  <c r="BJ191" i="4"/>
  <c r="BJ176" i="4"/>
  <c r="BJ178" i="4" s="1"/>
  <c r="AH191" i="4"/>
  <c r="AH176" i="4"/>
  <c r="AH178" i="4" s="1"/>
  <c r="AO191" i="4"/>
  <c r="AO176" i="4"/>
  <c r="AO178" i="4" s="1"/>
  <c r="J287" i="4"/>
  <c r="K225" i="4"/>
  <c r="BP225" i="4" s="1"/>
  <c r="BM191" i="4"/>
  <c r="BM176" i="4"/>
  <c r="BM178" i="4" s="1"/>
  <c r="BS167" i="4"/>
  <c r="T174" i="4"/>
  <c r="AM397" i="4"/>
  <c r="BZ186" i="4"/>
  <c r="AP174" i="4"/>
  <c r="CA167" i="4"/>
  <c r="Y191" i="4"/>
  <c r="Y176" i="4"/>
  <c r="Y178" i="4" s="1"/>
  <c r="CK125" i="4"/>
  <c r="AG397" i="4"/>
  <c r="BX186" i="4"/>
  <c r="I412" i="4"/>
  <c r="H237" i="4"/>
  <c r="BO235" i="4"/>
  <c r="I289" i="4"/>
  <c r="J227" i="4"/>
  <c r="BB174" i="4"/>
  <c r="CE167" i="4"/>
  <c r="CE159" i="4"/>
  <c r="CN157" i="4"/>
  <c r="CN159" i="4" s="1"/>
  <c r="E24" i="18" s="1"/>
  <c r="B74" i="21"/>
  <c r="CX412" i="4"/>
  <c r="AZ191" i="4"/>
  <c r="AZ176" i="4"/>
  <c r="AZ178" i="4" s="1"/>
  <c r="AF191" i="4"/>
  <c r="AF176" i="4"/>
  <c r="AF178" i="4" s="1"/>
  <c r="G335" i="4"/>
  <c r="G443" i="4"/>
  <c r="AA397" i="4"/>
  <c r="BV186" i="4"/>
  <c r="CM114" i="4"/>
  <c r="AY174" i="4"/>
  <c r="CD167" i="4"/>
  <c r="AY397" i="4"/>
  <c r="CD186" i="4"/>
  <c r="U376" i="4"/>
  <c r="BT376" i="4" s="1"/>
  <c r="DD376" i="4" s="1"/>
  <c r="BT375" i="4"/>
  <c r="DD375" i="4" s="1"/>
  <c r="CR186" i="4"/>
  <c r="O376" i="4"/>
  <c r="BR376" i="4" s="1"/>
  <c r="DA376" i="4" s="1"/>
  <c r="BR375" i="4"/>
  <c r="DA375" i="4" s="1"/>
  <c r="BD191" i="4"/>
  <c r="BD176" i="4"/>
  <c r="BD178" i="4" s="1"/>
  <c r="AE191" i="4"/>
  <c r="AE176" i="4"/>
  <c r="AE178" i="4" s="1"/>
  <c r="B210" i="21"/>
  <c r="B144" i="21"/>
  <c r="CX228" i="4"/>
  <c r="F376" i="4"/>
  <c r="BO376" i="4" s="1"/>
  <c r="BO375" i="4"/>
  <c r="CT609" i="4"/>
  <c r="CV609" i="4" s="1"/>
  <c r="DB609" i="4"/>
  <c r="BS159" i="4"/>
  <c r="CK157" i="4"/>
  <c r="CK159" i="4" s="1"/>
  <c r="B24" i="18" s="1"/>
  <c r="AK191" i="4"/>
  <c r="AK176" i="4"/>
  <c r="AK178" i="4" s="1"/>
  <c r="BG191" i="4"/>
  <c r="BG176" i="4"/>
  <c r="BG178" i="4" s="1"/>
  <c r="BQ333" i="4"/>
  <c r="CZ333" i="4" s="1"/>
  <c r="O333" i="4"/>
  <c r="P333" i="4" s="1"/>
  <c r="Q333" i="4" s="1"/>
  <c r="BW167" i="4"/>
  <c r="BT123" i="4"/>
  <c r="DB380" i="4"/>
  <c r="CT380" i="4"/>
  <c r="CV380" i="4" s="1"/>
  <c r="BL191" i="4"/>
  <c r="BL176" i="4"/>
  <c r="BL178" i="4" s="1"/>
  <c r="CC123" i="4"/>
  <c r="X174" i="4"/>
  <c r="BU167" i="4"/>
  <c r="X397" i="4"/>
  <c r="BU186" i="4"/>
  <c r="CL114" i="4"/>
  <c r="AM174" i="4"/>
  <c r="BZ167" i="4"/>
  <c r="BV123" i="4"/>
  <c r="AG174" i="4"/>
  <c r="G207" i="21"/>
  <c r="K295" i="4"/>
  <c r="BP295" i="4" s="1"/>
  <c r="L233" i="4"/>
  <c r="CN114" i="4"/>
  <c r="BI174" i="4"/>
  <c r="CX646" i="4"/>
  <c r="CJ646" i="4"/>
  <c r="DB646" i="4" s="1"/>
  <c r="F146" i="21"/>
  <c r="DC230" i="4"/>
  <c r="F208" i="21"/>
  <c r="V100" i="21"/>
  <c r="AS174" i="4"/>
  <c r="CB167" i="4"/>
  <c r="AT191" i="4"/>
  <c r="AT176" i="4"/>
  <c r="AT178" i="4" s="1"/>
  <c r="J288" i="4"/>
  <c r="K226" i="4"/>
  <c r="BP226" i="4" s="1"/>
  <c r="AJ174" i="4"/>
  <c r="BY167" i="4"/>
  <c r="F100" i="21"/>
  <c r="DC186" i="4"/>
  <c r="BS187" i="4"/>
  <c r="I290" i="4"/>
  <c r="J228" i="4"/>
  <c r="I376" i="4"/>
  <c r="BP376" i="4" s="1"/>
  <c r="CY376" i="4" s="1"/>
  <c r="BP375" i="4"/>
  <c r="CY375" i="4" s="1"/>
  <c r="B206" i="21"/>
  <c r="CS321" i="4"/>
  <c r="CU321" i="4" s="1"/>
  <c r="CN321" i="4"/>
  <c r="CK321" i="4"/>
  <c r="DF321" i="4"/>
  <c r="BR328" i="4"/>
  <c r="R328" i="4"/>
  <c r="S328" i="4" s="1"/>
  <c r="T328" i="4" s="1"/>
  <c r="I329" i="4"/>
  <c r="J325" i="4"/>
  <c r="H422" i="4"/>
  <c r="BO422" i="4" s="1"/>
  <c r="BO329" i="4"/>
  <c r="H458" i="4"/>
  <c r="BO458" i="4" s="1"/>
  <c r="V191" i="4"/>
  <c r="V176" i="4"/>
  <c r="V178" i="4" s="1"/>
  <c r="AD174" i="4"/>
  <c r="BW186" i="4"/>
  <c r="AD397" i="4"/>
  <c r="H398" i="4"/>
  <c r="BO398" i="4" s="1"/>
  <c r="H453" i="4"/>
  <c r="BO453" i="4" s="1"/>
  <c r="BO355" i="4"/>
  <c r="CX355" i="4" s="1"/>
  <c r="I355" i="4"/>
  <c r="H444" i="4"/>
  <c r="BO444" i="4" s="1"/>
  <c r="AX191" i="4"/>
  <c r="AX176" i="4"/>
  <c r="AX178" i="4" s="1"/>
  <c r="AV397" i="4"/>
  <c r="CC186" i="4"/>
  <c r="CL125" i="4"/>
  <c r="J285" i="4"/>
  <c r="K223" i="4"/>
  <c r="BS123" i="4"/>
  <c r="CL115" i="4"/>
  <c r="L30" i="1"/>
  <c r="L34" i="1"/>
  <c r="L36" i="1"/>
  <c r="L25" i="1"/>
  <c r="L24" i="1"/>
  <c r="L23" i="1"/>
  <c r="L19" i="1"/>
  <c r="L20" i="1"/>
  <c r="L14" i="1"/>
  <c r="L27" i="1"/>
  <c r="L15" i="1"/>
  <c r="L29" i="1"/>
  <c r="L33" i="1"/>
  <c r="L35" i="1"/>
  <c r="L22" i="1"/>
  <c r="L21" i="1"/>
  <c r="L17" i="1"/>
  <c r="L18" i="1"/>
  <c r="L26" i="1"/>
  <c r="L13" i="1"/>
  <c r="L16" i="1"/>
  <c r="CK168" i="4"/>
  <c r="E32" i="1" s="1"/>
  <c r="F32" i="1" s="1"/>
  <c r="I284" i="4"/>
  <c r="J222" i="4"/>
  <c r="I235" i="4"/>
  <c r="J161" i="4" s="1"/>
  <c r="H297" i="4"/>
  <c r="BO284" i="4"/>
  <c r="B205" i="21"/>
  <c r="CE186" i="4"/>
  <c r="BB397" i="4"/>
  <c r="BP233" i="4"/>
  <c r="BT186" i="4"/>
  <c r="U397" i="4"/>
  <c r="BO331" i="4"/>
  <c r="CX331" i="4" s="1"/>
  <c r="H334" i="4"/>
  <c r="I331" i="4"/>
  <c r="CX657" i="4"/>
  <c r="CJ657" i="4"/>
  <c r="CS657" i="4"/>
  <c r="CU657" i="4" s="1"/>
  <c r="DA657" i="4"/>
  <c r="S191" i="4"/>
  <c r="S176" i="4"/>
  <c r="S178" i="4" s="1"/>
  <c r="AS397" i="4"/>
  <c r="CB186" i="4"/>
  <c r="BH174" i="4"/>
  <c r="CG167" i="4"/>
  <c r="BH397" i="4"/>
  <c r="CG186" i="4"/>
  <c r="CD123" i="4"/>
  <c r="AQ191" i="4"/>
  <c r="AQ176" i="4"/>
  <c r="AQ178" i="4" s="1"/>
  <c r="AW191" i="4"/>
  <c r="AW176" i="4"/>
  <c r="AW178" i="4" s="1"/>
  <c r="AJ397" i="4"/>
  <c r="BY186" i="4"/>
  <c r="BE174" i="4"/>
  <c r="CF167" i="4"/>
  <c r="CE123" i="4"/>
  <c r="B148" i="21"/>
  <c r="CX232" i="4"/>
  <c r="I294" i="4"/>
  <c r="J232" i="4"/>
  <c r="CX611" i="4"/>
  <c r="CJ611" i="4"/>
  <c r="DB611" i="4" s="1"/>
  <c r="R397" i="4"/>
  <c r="CF123" i="4"/>
  <c r="I33" i="1"/>
  <c r="I35" i="1"/>
  <c r="I25" i="1"/>
  <c r="I22" i="1"/>
  <c r="I21" i="1"/>
  <c r="I17" i="1"/>
  <c r="I18" i="1"/>
  <c r="I27" i="1"/>
  <c r="I15" i="1"/>
  <c r="I14" i="1"/>
  <c r="I29" i="1"/>
  <c r="I30" i="1"/>
  <c r="I34" i="1"/>
  <c r="I36" i="1"/>
  <c r="I24" i="1"/>
  <c r="I23" i="1"/>
  <c r="I19" i="1"/>
  <c r="I20" i="1"/>
  <c r="I26" i="1"/>
  <c r="I13" i="1"/>
  <c r="I16" i="1"/>
  <c r="BT167" i="4"/>
  <c r="W174" i="4"/>
  <c r="AV174" i="4"/>
  <c r="CC167" i="4"/>
  <c r="BC191" i="4"/>
  <c r="BC176" i="4"/>
  <c r="BC178" i="4" s="1"/>
  <c r="AB191" i="4"/>
  <c r="AB176" i="4"/>
  <c r="AB178" i="4" s="1"/>
  <c r="CA159" i="4"/>
  <c r="CM157" i="4"/>
  <c r="CM159" i="4" s="1"/>
  <c r="D24" i="18" s="1"/>
  <c r="CA186" i="4"/>
  <c r="AP397" i="4"/>
  <c r="AC191" i="4"/>
  <c r="AC176" i="4"/>
  <c r="AC178" i="4" s="1"/>
  <c r="O29" i="1"/>
  <c r="O33" i="1"/>
  <c r="O35" i="1"/>
  <c r="O22" i="1"/>
  <c r="O21" i="1"/>
  <c r="O17" i="1"/>
  <c r="O18" i="1"/>
  <c r="O14" i="1"/>
  <c r="O15" i="1"/>
  <c r="O26" i="1"/>
  <c r="O30" i="1"/>
  <c r="O34" i="1"/>
  <c r="O36" i="1"/>
  <c r="O25" i="1"/>
  <c r="O24" i="1"/>
  <c r="O23" i="1"/>
  <c r="O27" i="1"/>
  <c r="O19" i="1"/>
  <c r="O20" i="1"/>
  <c r="O13" i="1"/>
  <c r="O16" i="1"/>
  <c r="X291" i="4"/>
  <c r="Y229" i="4"/>
  <c r="AL174" i="4"/>
  <c r="BI397" i="4"/>
  <c r="R376" i="4"/>
  <c r="BS376" i="4" s="1"/>
  <c r="DC376" i="4" s="1"/>
  <c r="BS375" i="4"/>
  <c r="DC375" i="4" s="1"/>
  <c r="U174" i="4"/>
  <c r="CX368" i="4"/>
  <c r="CJ368" i="4"/>
  <c r="DB368" i="4" s="1"/>
  <c r="DB644" i="4"/>
  <c r="CT644" i="4"/>
  <c r="CV644" i="4" s="1"/>
  <c r="CY657" i="4"/>
  <c r="U292" i="4"/>
  <c r="V230" i="4"/>
  <c r="CK114" i="4"/>
  <c r="AA174" i="4"/>
  <c r="BV167" i="4"/>
  <c r="CH397" i="4"/>
  <c r="V59" i="21" s="1"/>
  <c r="CM115" i="4"/>
  <c r="Z191" i="4"/>
  <c r="Z176" i="4"/>
  <c r="Z178" i="4" s="1"/>
  <c r="J286" i="4"/>
  <c r="K224" i="4"/>
  <c r="BE397" i="4"/>
  <c r="CF186" i="4"/>
  <c r="L376" i="4"/>
  <c r="BQ376" i="4" s="1"/>
  <c r="CZ376" i="4" s="1"/>
  <c r="BQ375" i="4"/>
  <c r="CZ375" i="4" s="1"/>
  <c r="AU191" i="4"/>
  <c r="AU176" i="4"/>
  <c r="AU178" i="4" s="1"/>
  <c r="BF191" i="4"/>
  <c r="BF176" i="4"/>
  <c r="BF178" i="4" s="1"/>
  <c r="BX167" i="4"/>
  <c r="AI174" i="4"/>
  <c r="AK293" i="4"/>
  <c r="AL231" i="4"/>
  <c r="R174" i="4"/>
  <c r="CZ657" i="4"/>
  <c r="E11" i="21"/>
  <c r="DI321" i="4"/>
  <c r="D11" i="21"/>
  <c r="DH321" i="4"/>
  <c r="CH371" i="4"/>
  <c r="AB656" i="4"/>
  <c r="AC411" i="4" s="1"/>
  <c r="BV411" i="4" s="1"/>
  <c r="AB448" i="4"/>
  <c r="BU273" i="4"/>
  <c r="H189" i="21" s="1"/>
  <c r="BV356" i="4"/>
  <c r="AC445" i="4"/>
  <c r="BV445" i="4" s="1"/>
  <c r="AC454" i="4"/>
  <c r="BV454" i="4" s="1"/>
  <c r="AD356" i="4"/>
  <c r="AG367" i="19"/>
  <c r="AF368" i="19"/>
  <c r="AE364" i="19"/>
  <c r="AF363" i="19"/>
  <c r="AR364" i="19"/>
  <c r="AE360" i="19"/>
  <c r="AF359" i="19"/>
  <c r="AR360" i="19"/>
  <c r="AE356" i="19"/>
  <c r="AF355" i="19"/>
  <c r="AR356" i="19"/>
  <c r="AE352" i="19"/>
  <c r="AF351" i="19"/>
  <c r="AR352" i="19"/>
  <c r="AB633" i="4"/>
  <c r="AB252" i="4" s="1"/>
  <c r="AF347" i="19"/>
  <c r="AR348" i="19"/>
  <c r="AE348" i="19"/>
  <c r="AE370" i="19"/>
  <c r="AD477" i="4" s="1"/>
  <c r="BU252" i="4"/>
  <c r="H158" i="21"/>
  <c r="DE242" i="4"/>
  <c r="AB598" i="4"/>
  <c r="AC477" i="4"/>
  <c r="AC370" i="19"/>
  <c r="AB371" i="19"/>
  <c r="AC348" i="19"/>
  <c r="DE633" i="4"/>
  <c r="BU243" i="4"/>
  <c r="Z244" i="4"/>
  <c r="BU244" i="4" s="1"/>
  <c r="AB242" i="4"/>
  <c r="AB247" i="4"/>
  <c r="AB249" i="4"/>
  <c r="AB248" i="4"/>
  <c r="AA252" i="4"/>
  <c r="Z282" i="4"/>
  <c r="BU282" i="4" s="1"/>
  <c r="H198" i="21" s="1"/>
  <c r="AE291" i="19"/>
  <c r="AF290" i="19"/>
  <c r="AR291" i="19"/>
  <c r="AB471" i="4"/>
  <c r="AB482" i="4"/>
  <c r="AG286" i="19"/>
  <c r="AF287" i="19"/>
  <c r="AG282" i="19"/>
  <c r="AF283" i="19"/>
  <c r="AB485" i="4"/>
  <c r="AB654" i="4"/>
  <c r="AC416" i="4" s="1"/>
  <c r="BV416" i="4" s="1"/>
  <c r="AE279" i="19"/>
  <c r="AF278" i="19"/>
  <c r="AR279" i="19"/>
  <c r="AE275" i="19"/>
  <c r="AF274" i="19"/>
  <c r="AR275" i="19"/>
  <c r="AE271" i="19"/>
  <c r="AF270" i="19"/>
  <c r="AR271" i="19"/>
  <c r="BV418" i="4"/>
  <c r="I80" i="21" s="1"/>
  <c r="AB187" i="4"/>
  <c r="AB487" i="4" s="1"/>
  <c r="AB474" i="4"/>
  <c r="AB655" i="4"/>
  <c r="AC419" i="4" s="1"/>
  <c r="BV419" i="4" s="1"/>
  <c r="AB478" i="4"/>
  <c r="AB659" i="4"/>
  <c r="AC426" i="4" s="1"/>
  <c r="BV426" i="4" s="1"/>
  <c r="DF426" i="4" s="1"/>
  <c r="AE267" i="19"/>
  <c r="AF266" i="19"/>
  <c r="AR267" i="19"/>
  <c r="AB639" i="4"/>
  <c r="AB266" i="4" s="1"/>
  <c r="BU266" i="4"/>
  <c r="AC481" i="4"/>
  <c r="AC293" i="19"/>
  <c r="AB604" i="4"/>
  <c r="H174" i="21"/>
  <c r="DE258" i="4"/>
  <c r="Y275" i="4"/>
  <c r="Y409" i="4"/>
  <c r="DE639" i="4"/>
  <c r="AB294" i="19"/>
  <c r="AC263" i="19"/>
  <c r="AF262" i="19"/>
  <c r="AR263" i="19"/>
  <c r="AE263" i="19"/>
  <c r="AE293" i="19"/>
  <c r="AD481" i="4" s="1"/>
  <c r="AB258" i="4"/>
  <c r="AB263" i="4"/>
  <c r="AB264" i="4"/>
  <c r="AB265" i="4"/>
  <c r="BU259" i="4"/>
  <c r="Z260" i="4"/>
  <c r="Z408" i="4"/>
  <c r="BU408" i="4" s="1"/>
  <c r="Z274" i="4"/>
  <c r="BU274" i="4" s="1"/>
  <c r="H190" i="21" s="1"/>
  <c r="AA266" i="4"/>
  <c r="AF52" i="19"/>
  <c r="AG51" i="19"/>
  <c r="AG47" i="19"/>
  <c r="AF48" i="19"/>
  <c r="AB407" i="4"/>
  <c r="AB332" i="4"/>
  <c r="AB621" i="4"/>
  <c r="DE448" i="4"/>
  <c r="AB326" i="4"/>
  <c r="AB16" i="19"/>
  <c r="AC491" i="4"/>
  <c r="AC83" i="19"/>
  <c r="AE83" i="19"/>
  <c r="H194" i="21"/>
  <c r="BU207" i="4"/>
  <c r="Z375" i="4"/>
  <c r="BU611" i="4"/>
  <c r="AA279" i="4"/>
  <c r="AB414" i="4"/>
  <c r="AA611" i="4"/>
  <c r="AC15" i="19"/>
  <c r="AC484" i="4"/>
  <c r="AC583" i="4"/>
  <c r="BV583" i="4" s="1"/>
  <c r="AC585" i="4"/>
  <c r="AC663" i="4"/>
  <c r="BV470" i="4"/>
  <c r="DF470" i="4" s="1"/>
  <c r="AC584" i="4"/>
  <c r="AC209" i="4"/>
  <c r="CK470" i="4"/>
  <c r="DE205" i="4"/>
  <c r="H117" i="21"/>
  <c r="AA407" i="4"/>
  <c r="DE621" i="4"/>
  <c r="DE368" i="4"/>
  <c r="AA275" i="4"/>
  <c r="AA409" i="4"/>
  <c r="BU646" i="4"/>
  <c r="AB667" i="4"/>
  <c r="AB586" i="4"/>
  <c r="AB204" i="4"/>
  <c r="AB283" i="4"/>
  <c r="AB206" i="4"/>
  <c r="AB205" i="4"/>
  <c r="AE15" i="19"/>
  <c r="AD484" i="4" s="1"/>
  <c r="AD470" i="4"/>
  <c r="AG39" i="19"/>
  <c r="AF40" i="19"/>
  <c r="AF82" i="19"/>
  <c r="H116" i="21"/>
  <c r="DE204" i="4"/>
  <c r="DE206" i="4"/>
  <c r="H118" i="21"/>
  <c r="DE586" i="4"/>
  <c r="AA280" i="4"/>
  <c r="AB415" i="4"/>
  <c r="AA278" i="4"/>
  <c r="AB413" i="4"/>
  <c r="H196" i="21"/>
  <c r="H195" i="21"/>
  <c r="AA646" i="4"/>
  <c r="AA207" i="4"/>
  <c r="BC28" i="19"/>
  <c r="BD27" i="19"/>
  <c r="AQ23" i="19"/>
  <c r="AP24" i="19"/>
  <c r="AC620" i="4"/>
  <c r="AC619" i="4"/>
  <c r="AC618" i="4"/>
  <c r="CH457" i="4" l="1"/>
  <c r="CJ123" i="4"/>
  <c r="AF83" i="19"/>
  <c r="AE491" i="4" s="1"/>
  <c r="AE199" i="4" s="1"/>
  <c r="P673" i="4"/>
  <c r="P261" i="4" s="1"/>
  <c r="P672" i="4"/>
  <c r="P245" i="4" s="1"/>
  <c r="P253" i="4" s="1"/>
  <c r="P255" i="4" s="1"/>
  <c r="K673" i="4"/>
  <c r="K672" i="4"/>
  <c r="K261" i="4"/>
  <c r="L178" i="4"/>
  <c r="J660" i="4"/>
  <c r="J670" i="4" s="1"/>
  <c r="J202" i="4" s="1"/>
  <c r="J208" i="4" s="1"/>
  <c r="J210" i="4" s="1"/>
  <c r="BK176" i="4"/>
  <c r="CH176" i="4" s="1"/>
  <c r="G194" i="4"/>
  <c r="G658" i="4" s="1"/>
  <c r="G660" i="4" s="1"/>
  <c r="G670" i="4" s="1"/>
  <c r="G202" i="4" s="1"/>
  <c r="B37" i="1"/>
  <c r="BK191" i="4"/>
  <c r="BK405" i="4" s="1"/>
  <c r="J195" i="4"/>
  <c r="G195" i="4"/>
  <c r="Q658" i="4"/>
  <c r="R424" i="4" s="1"/>
  <c r="BO397" i="4"/>
  <c r="B59" i="21" s="1"/>
  <c r="I195" i="4"/>
  <c r="L195" i="4"/>
  <c r="O195" i="4"/>
  <c r="BQ371" i="4"/>
  <c r="CZ371" i="4" s="1"/>
  <c r="BR397" i="4"/>
  <c r="E59" i="21" s="1"/>
  <c r="F195" i="4"/>
  <c r="CX186" i="4"/>
  <c r="B100" i="21"/>
  <c r="BO236" i="4"/>
  <c r="B151" i="21" s="1"/>
  <c r="BO194" i="4"/>
  <c r="BO195" i="4" s="1"/>
  <c r="CJ186" i="4"/>
  <c r="H658" i="4"/>
  <c r="BO658" i="4" s="1"/>
  <c r="H195" i="4"/>
  <c r="B67" i="21"/>
  <c r="CJ405" i="4"/>
  <c r="B191" i="1" s="1"/>
  <c r="CS589" i="4"/>
  <c r="CU589" i="4" s="1"/>
  <c r="CN589" i="4"/>
  <c r="CR592" i="4"/>
  <c r="CH592" i="4"/>
  <c r="V130" i="21"/>
  <c r="CS217" i="4"/>
  <c r="CU217" i="4" s="1"/>
  <c r="CN217" i="4"/>
  <c r="F427" i="4"/>
  <c r="F760" i="4" s="1"/>
  <c r="F761" i="4" s="1"/>
  <c r="F764" i="4" s="1"/>
  <c r="N658" i="4"/>
  <c r="BQ658" i="4" s="1"/>
  <c r="N195" i="4"/>
  <c r="BP397" i="4"/>
  <c r="I236" i="4"/>
  <c r="C100" i="21"/>
  <c r="CY186" i="4"/>
  <c r="BP194" i="4"/>
  <c r="BP195" i="4" s="1"/>
  <c r="BP187" i="4"/>
  <c r="N424" i="4"/>
  <c r="M660" i="4"/>
  <c r="M670" i="4" s="1"/>
  <c r="M202" i="4" s="1"/>
  <c r="M208" i="4" s="1"/>
  <c r="M210" i="4" s="1"/>
  <c r="CY191" i="4"/>
  <c r="C104" i="21"/>
  <c r="DA191" i="4"/>
  <c r="E104" i="21"/>
  <c r="CJ176" i="4"/>
  <c r="CS590" i="4"/>
  <c r="CU590" i="4" s="1"/>
  <c r="CN590" i="4"/>
  <c r="V132" i="21"/>
  <c r="CS219" i="4"/>
  <c r="CU219" i="4" s="1"/>
  <c r="CN219" i="4"/>
  <c r="BQ397" i="4"/>
  <c r="M424" i="4"/>
  <c r="L660" i="4"/>
  <c r="L670" i="4" s="1"/>
  <c r="CZ186" i="4"/>
  <c r="D100" i="21"/>
  <c r="BQ187" i="4"/>
  <c r="BQ194" i="4"/>
  <c r="DA186" i="4"/>
  <c r="E100" i="21"/>
  <c r="BR194" i="4"/>
  <c r="BR187" i="4"/>
  <c r="P424" i="4"/>
  <c r="O660" i="4"/>
  <c r="O670" i="4" s="1"/>
  <c r="O202" i="4" s="1"/>
  <c r="BO371" i="4"/>
  <c r="CS624" i="4"/>
  <c r="CU624" i="4" s="1"/>
  <c r="CN624" i="4"/>
  <c r="BM220" i="4"/>
  <c r="CR627" i="4"/>
  <c r="CH627" i="4"/>
  <c r="BP371" i="4"/>
  <c r="CY371" i="4" s="1"/>
  <c r="CS625" i="4"/>
  <c r="CN625" i="4"/>
  <c r="CS626" i="4"/>
  <c r="CU626" i="4" s="1"/>
  <c r="CN626" i="4"/>
  <c r="BQ457" i="4"/>
  <c r="CZ457" i="4" s="1"/>
  <c r="BR371" i="4"/>
  <c r="DA371" i="4" s="1"/>
  <c r="G424" i="4"/>
  <c r="F660" i="4"/>
  <c r="F670" i="4" s="1"/>
  <c r="F342" i="4"/>
  <c r="D104" i="21"/>
  <c r="CZ191" i="4"/>
  <c r="CX191" i="4"/>
  <c r="B104" i="21"/>
  <c r="CJ191" i="4"/>
  <c r="CS494" i="4"/>
  <c r="CU494" i="4" s="1"/>
  <c r="CN494" i="4"/>
  <c r="CR212" i="4"/>
  <c r="BM213" i="4"/>
  <c r="CH212" i="4"/>
  <c r="V131" i="21"/>
  <c r="CS218" i="4"/>
  <c r="CU218" i="4" s="1"/>
  <c r="CN218" i="4"/>
  <c r="B11" i="21"/>
  <c r="DB321" i="4"/>
  <c r="BP658" i="4"/>
  <c r="J424" i="4"/>
  <c r="I660" i="4"/>
  <c r="I670" i="4" s="1"/>
  <c r="CS664" i="4"/>
  <c r="CU664" i="4" s="1"/>
  <c r="CN664" i="4"/>
  <c r="CS591" i="4"/>
  <c r="CU591" i="4" s="1"/>
  <c r="CN591" i="4"/>
  <c r="BO457" i="4"/>
  <c r="BP457" i="4"/>
  <c r="CY457" i="4" s="1"/>
  <c r="BR457" i="4"/>
  <c r="DA457" i="4" s="1"/>
  <c r="H239" i="4"/>
  <c r="BK178" i="4"/>
  <c r="CK167" i="4"/>
  <c r="E31" i="1" s="1"/>
  <c r="F31" i="1" s="1"/>
  <c r="CL123" i="4"/>
  <c r="CM123" i="4"/>
  <c r="CK186" i="4"/>
  <c r="C5" i="18" s="1"/>
  <c r="K24" i="18" s="1"/>
  <c r="CN123" i="4"/>
  <c r="BY397" i="4"/>
  <c r="M59" i="21" s="1"/>
  <c r="CF371" i="4"/>
  <c r="CB371" i="4"/>
  <c r="CK123" i="4"/>
  <c r="CM167" i="4"/>
  <c r="K31" i="1" s="1"/>
  <c r="K37" i="1" s="1"/>
  <c r="L37" i="1" s="1"/>
  <c r="CB397" i="4"/>
  <c r="P59" i="21" s="1"/>
  <c r="CE397" i="4"/>
  <c r="S59" i="21" s="1"/>
  <c r="CC397" i="4"/>
  <c r="Q59" i="21" s="1"/>
  <c r="CD397" i="4"/>
  <c r="R59" i="21" s="1"/>
  <c r="BZ397" i="4"/>
  <c r="N59" i="21" s="1"/>
  <c r="BV397" i="4"/>
  <c r="DF397" i="4" s="1"/>
  <c r="BX371" i="4"/>
  <c r="BZ371" i="4"/>
  <c r="BX397" i="4"/>
  <c r="L59" i="21" s="1"/>
  <c r="CF457" i="4"/>
  <c r="BY371" i="4"/>
  <c r="CB457" i="4"/>
  <c r="BT457" i="4"/>
  <c r="DD457" i="4" s="1"/>
  <c r="BW457" i="4"/>
  <c r="BU457" i="4"/>
  <c r="DE457" i="4" s="1"/>
  <c r="CD457" i="4"/>
  <c r="BX457" i="4"/>
  <c r="BY457" i="4"/>
  <c r="BZ457" i="4"/>
  <c r="CF397" i="4"/>
  <c r="T59" i="21" s="1"/>
  <c r="BT397" i="4"/>
  <c r="G59" i="21" s="1"/>
  <c r="BU397" i="4"/>
  <c r="H59" i="21" s="1"/>
  <c r="BF405" i="4"/>
  <c r="BF194" i="4"/>
  <c r="AU405" i="4"/>
  <c r="AU194" i="4"/>
  <c r="K286" i="4"/>
  <c r="BP286" i="4" s="1"/>
  <c r="L224" i="4"/>
  <c r="U191" i="4"/>
  <c r="BT174" i="4"/>
  <c r="U176" i="4"/>
  <c r="AL191" i="4"/>
  <c r="AL176" i="4"/>
  <c r="AL178" i="4" s="1"/>
  <c r="Y291" i="4"/>
  <c r="Z229" i="4"/>
  <c r="AC405" i="4"/>
  <c r="AC194" i="4"/>
  <c r="O100" i="21"/>
  <c r="CM186" i="4"/>
  <c r="AB405" i="4"/>
  <c r="AB194" i="4"/>
  <c r="BC405" i="4"/>
  <c r="BC194" i="4"/>
  <c r="AV191" i="4"/>
  <c r="CC174" i="4"/>
  <c r="AV176" i="4"/>
  <c r="W191" i="4"/>
  <c r="W176" i="4"/>
  <c r="W178" i="4" s="1"/>
  <c r="BS397" i="4"/>
  <c r="CR397" i="4"/>
  <c r="K232" i="4"/>
  <c r="J294" i="4"/>
  <c r="M100" i="21"/>
  <c r="P100" i="21"/>
  <c r="S405" i="4"/>
  <c r="S194" i="4"/>
  <c r="H443" i="4"/>
  <c r="BO443" i="4" s="1"/>
  <c r="BO334" i="4"/>
  <c r="CX334" i="4" s="1"/>
  <c r="B200" i="21"/>
  <c r="H298" i="4"/>
  <c r="BO297" i="4"/>
  <c r="J284" i="4"/>
  <c r="J235" i="4"/>
  <c r="K222" i="4"/>
  <c r="I297" i="4"/>
  <c r="I298" i="4" s="1"/>
  <c r="Q100" i="21"/>
  <c r="CX444" i="4"/>
  <c r="B60" i="21"/>
  <c r="CX398" i="4"/>
  <c r="H335" i="4"/>
  <c r="CX329" i="4"/>
  <c r="J329" i="4"/>
  <c r="K325" i="4"/>
  <c r="BS328" i="4"/>
  <c r="DC328" i="4" s="1"/>
  <c r="U328" i="4"/>
  <c r="V328" i="4" s="1"/>
  <c r="W328" i="4" s="1"/>
  <c r="DG321" i="4"/>
  <c r="C11" i="21"/>
  <c r="DG186" i="4"/>
  <c r="DC187" i="4"/>
  <c r="DC487" i="4" s="1"/>
  <c r="BS487" i="4"/>
  <c r="F101" i="21"/>
  <c r="AJ191" i="4"/>
  <c r="BY174" i="4"/>
  <c r="AJ176" i="4"/>
  <c r="CY226" i="4"/>
  <c r="C141" i="21"/>
  <c r="AT405" i="4"/>
  <c r="AT194" i="4"/>
  <c r="AS191" i="4"/>
  <c r="CB174" i="4"/>
  <c r="AS176" i="4"/>
  <c r="BI191" i="4"/>
  <c r="BI176" i="4"/>
  <c r="L295" i="4"/>
  <c r="M233" i="4"/>
  <c r="AM191" i="4"/>
  <c r="BZ174" i="4"/>
  <c r="AM176" i="4"/>
  <c r="H100" i="21"/>
  <c r="DE186" i="4"/>
  <c r="BU187" i="4"/>
  <c r="X191" i="4"/>
  <c r="BU174" i="4"/>
  <c r="X176" i="4"/>
  <c r="BR333" i="4"/>
  <c r="R333" i="4"/>
  <c r="S333" i="4" s="1"/>
  <c r="T333" i="4" s="1"/>
  <c r="CX375" i="4"/>
  <c r="CJ375" i="4"/>
  <c r="DB375" i="4" s="1"/>
  <c r="R100" i="21"/>
  <c r="DF186" i="4"/>
  <c r="I100" i="21"/>
  <c r="BB191" i="4"/>
  <c r="CE174" i="4"/>
  <c r="BB176" i="4"/>
  <c r="J289" i="4"/>
  <c r="K227" i="4"/>
  <c r="BP227" i="4" s="1"/>
  <c r="T191" i="4"/>
  <c r="T176" i="4"/>
  <c r="T178" i="4" s="1"/>
  <c r="AO405" i="4"/>
  <c r="AO194" i="4"/>
  <c r="AH405" i="4"/>
  <c r="AH194" i="4"/>
  <c r="BJ405" i="4"/>
  <c r="BJ194" i="4"/>
  <c r="CA371" i="4"/>
  <c r="BS371" i="4"/>
  <c r="CR371" i="4"/>
  <c r="CG371" i="4"/>
  <c r="CE371" i="4"/>
  <c r="CC457" i="4"/>
  <c r="BV371" i="4"/>
  <c r="DF371" i="4" s="1"/>
  <c r="R191" i="4"/>
  <c r="BS174" i="4"/>
  <c r="R176" i="4"/>
  <c r="AL293" i="4"/>
  <c r="BY293" i="4" s="1"/>
  <c r="AM231" i="4"/>
  <c r="BY231" i="4"/>
  <c r="AI191" i="4"/>
  <c r="AI176" i="4"/>
  <c r="AI178" i="4" s="1"/>
  <c r="T100" i="21"/>
  <c r="BP224" i="4"/>
  <c r="Z405" i="4"/>
  <c r="Z194" i="4"/>
  <c r="AA191" i="4"/>
  <c r="BV174" i="4"/>
  <c r="AA176" i="4"/>
  <c r="V292" i="4"/>
  <c r="W230" i="4"/>
  <c r="BT230" i="4" s="1"/>
  <c r="BU229" i="4"/>
  <c r="CA397" i="4"/>
  <c r="BP232" i="4"/>
  <c r="BE191" i="4"/>
  <c r="CF174" i="4"/>
  <c r="BE176" i="4"/>
  <c r="AW405" i="4"/>
  <c r="AW194" i="4"/>
  <c r="AQ405" i="4"/>
  <c r="AQ194" i="4"/>
  <c r="U100" i="21"/>
  <c r="CG397" i="4"/>
  <c r="U59" i="21" s="1"/>
  <c r="BH191" i="4"/>
  <c r="CG174" i="4"/>
  <c r="BH176" i="4"/>
  <c r="DB657" i="4"/>
  <c r="CT657" i="4"/>
  <c r="CV657" i="4" s="1"/>
  <c r="J331" i="4"/>
  <c r="I334" i="4"/>
  <c r="I443" i="4" s="1"/>
  <c r="G100" i="21"/>
  <c r="DD186" i="4"/>
  <c r="BT187" i="4"/>
  <c r="S100" i="21"/>
  <c r="CN186" i="4"/>
  <c r="J412" i="4"/>
  <c r="I237" i="4"/>
  <c r="I342" i="4"/>
  <c r="BP222" i="4"/>
  <c r="K285" i="4"/>
  <c r="BP285" i="4" s="1"/>
  <c r="L223" i="4"/>
  <c r="BP223" i="4"/>
  <c r="C140" i="21"/>
  <c r="CY225" i="4"/>
  <c r="AX405" i="4"/>
  <c r="AX194" i="4"/>
  <c r="J355" i="4"/>
  <c r="I398" i="4"/>
  <c r="I453" i="4"/>
  <c r="I444" i="4"/>
  <c r="CX453" i="4"/>
  <c r="BW397" i="4"/>
  <c r="K100" i="21"/>
  <c r="CL186" i="4"/>
  <c r="AD191" i="4"/>
  <c r="BW174" i="4"/>
  <c r="AD176" i="4"/>
  <c r="V405" i="4"/>
  <c r="V194" i="4"/>
  <c r="CX458" i="4"/>
  <c r="B84" i="21"/>
  <c r="CX422" i="4"/>
  <c r="I422" i="4"/>
  <c r="I458" i="4"/>
  <c r="CJ328" i="4"/>
  <c r="DA328" i="4"/>
  <c r="F11" i="21"/>
  <c r="DJ321" i="4"/>
  <c r="CT321" i="4"/>
  <c r="CV321" i="4" s="1"/>
  <c r="J290" i="4"/>
  <c r="K228" i="4"/>
  <c r="K288" i="4"/>
  <c r="BP288" i="4" s="1"/>
  <c r="L226" i="4"/>
  <c r="CN167" i="4"/>
  <c r="N31" i="1" s="1"/>
  <c r="C211" i="21"/>
  <c r="AG191" i="4"/>
  <c r="BX174" i="4"/>
  <c r="AG176" i="4"/>
  <c r="CL167" i="4"/>
  <c r="H31" i="1" s="1"/>
  <c r="BL405" i="4"/>
  <c r="BL194" i="4"/>
  <c r="BG405" i="4"/>
  <c r="BG194" i="4"/>
  <c r="AK405" i="4"/>
  <c r="AK194" i="4"/>
  <c r="CX376" i="4"/>
  <c r="CJ376" i="4"/>
  <c r="DB376" i="4" s="1"/>
  <c r="AE405" i="4"/>
  <c r="AE194" i="4"/>
  <c r="BD405" i="4"/>
  <c r="BD194" i="4"/>
  <c r="AY191" i="4"/>
  <c r="CD174" i="4"/>
  <c r="AY176" i="4"/>
  <c r="AF405" i="4"/>
  <c r="AF194" i="4"/>
  <c r="AZ405" i="4"/>
  <c r="AZ194" i="4"/>
  <c r="CX235" i="4"/>
  <c r="B150" i="21"/>
  <c r="BO237" i="4"/>
  <c r="BO239" i="4" s="1"/>
  <c r="L100" i="21"/>
  <c r="Y405" i="4"/>
  <c r="Y194" i="4"/>
  <c r="AP191" i="4"/>
  <c r="CA174" i="4"/>
  <c r="AP176" i="4"/>
  <c r="CS186" i="4"/>
  <c r="CU186" i="4" s="1"/>
  <c r="N100" i="21"/>
  <c r="BM405" i="4"/>
  <c r="BM194" i="4"/>
  <c r="K287" i="4"/>
  <c r="BP287" i="4" s="1"/>
  <c r="L225" i="4"/>
  <c r="AN405" i="4"/>
  <c r="AN194" i="4"/>
  <c r="BA405" i="4"/>
  <c r="BA194" i="4"/>
  <c r="AR405" i="4"/>
  <c r="AR194" i="4"/>
  <c r="CA457" i="4"/>
  <c r="BS457" i="4"/>
  <c r="CR457" i="4"/>
  <c r="CG457" i="4"/>
  <c r="BT371" i="4"/>
  <c r="DD371" i="4" s="1"/>
  <c r="CE457" i="4"/>
  <c r="CC371" i="4"/>
  <c r="BW371" i="4"/>
  <c r="BU371" i="4"/>
  <c r="DE371" i="4" s="1"/>
  <c r="CD371" i="4"/>
  <c r="BV457" i="4"/>
  <c r="DF457" i="4" s="1"/>
  <c r="DF418" i="4"/>
  <c r="CK418" i="4"/>
  <c r="E205" i="1" s="1"/>
  <c r="I87" i="21"/>
  <c r="AB611" i="4"/>
  <c r="AB375" i="4" s="1"/>
  <c r="AB376" i="4" s="1"/>
  <c r="DF454" i="4"/>
  <c r="CK454" i="4"/>
  <c r="DG454" i="4" s="1"/>
  <c r="DF356" i="4"/>
  <c r="CK356" i="4"/>
  <c r="AE356" i="4"/>
  <c r="AD445" i="4"/>
  <c r="AD454" i="4"/>
  <c r="CK445" i="4"/>
  <c r="DG445" i="4" s="1"/>
  <c r="DF445" i="4"/>
  <c r="AG368" i="19"/>
  <c r="AH367" i="19"/>
  <c r="AG363" i="19"/>
  <c r="AF364" i="19"/>
  <c r="AG359" i="19"/>
  <c r="AF360" i="19"/>
  <c r="AG355" i="19"/>
  <c r="AF356" i="19"/>
  <c r="AG351" i="19"/>
  <c r="AF352" i="19"/>
  <c r="I78" i="21"/>
  <c r="DF416" i="4"/>
  <c r="CK416" i="4"/>
  <c r="DG416" i="4" s="1"/>
  <c r="H159" i="21"/>
  <c r="DE243" i="4"/>
  <c r="AE371" i="19"/>
  <c r="AF348" i="19"/>
  <c r="AF371" i="19" s="1"/>
  <c r="AE497" i="4" s="1"/>
  <c r="AE242" i="4" s="1"/>
  <c r="AF370" i="19"/>
  <c r="AE477" i="4" s="1"/>
  <c r="AG347" i="19"/>
  <c r="AB244" i="4"/>
  <c r="H160" i="21"/>
  <c r="DE244" i="4"/>
  <c r="AC497" i="4"/>
  <c r="AC371" i="19"/>
  <c r="AC595" i="4"/>
  <c r="AC597" i="4"/>
  <c r="AC254" i="4"/>
  <c r="BV477" i="4"/>
  <c r="DF477" i="4" s="1"/>
  <c r="AC665" i="4"/>
  <c r="CK477" i="4"/>
  <c r="DG477" i="4" s="1"/>
  <c r="AC596" i="4"/>
  <c r="DE252" i="4"/>
  <c r="H168" i="21"/>
  <c r="AD595" i="4"/>
  <c r="AD597" i="4"/>
  <c r="AD596" i="4"/>
  <c r="AD254" i="4"/>
  <c r="AD665" i="4"/>
  <c r="AG290" i="19"/>
  <c r="AF291" i="19"/>
  <c r="AG287" i="19"/>
  <c r="AH286" i="19"/>
  <c r="AG283" i="19"/>
  <c r="AH282" i="19"/>
  <c r="AG278" i="19"/>
  <c r="AF279" i="19"/>
  <c r="AG274" i="19"/>
  <c r="AF275" i="19"/>
  <c r="AG270" i="19"/>
  <c r="AF271" i="19"/>
  <c r="DF419" i="4"/>
  <c r="CK419" i="4"/>
  <c r="E206" i="1" s="1"/>
  <c r="I81" i="21"/>
  <c r="AG266" i="19"/>
  <c r="AF267" i="19"/>
  <c r="CK426" i="4"/>
  <c r="E213" i="1" s="1"/>
  <c r="BU260" i="4"/>
  <c r="Z409" i="4"/>
  <c r="BU409" i="4" s="1"/>
  <c r="Z275" i="4"/>
  <c r="BU275" i="4" s="1"/>
  <c r="H191" i="21" s="1"/>
  <c r="AB260" i="4"/>
  <c r="AB273" i="4"/>
  <c r="AE294" i="19"/>
  <c r="AF263" i="19"/>
  <c r="AG262" i="19"/>
  <c r="AF293" i="19"/>
  <c r="AE481" i="4" s="1"/>
  <c r="AC500" i="4"/>
  <c r="AC294" i="19"/>
  <c r="AC601" i="4"/>
  <c r="AC602" i="4"/>
  <c r="AC326" i="4" s="1"/>
  <c r="BV326" i="4" s="1"/>
  <c r="AC603" i="4"/>
  <c r="AC268" i="4"/>
  <c r="AC666" i="4"/>
  <c r="CK481" i="4"/>
  <c r="DG481" i="4" s="1"/>
  <c r="BV481" i="4"/>
  <c r="DF481" i="4" s="1"/>
  <c r="H182" i="21"/>
  <c r="DE266" i="4"/>
  <c r="H70" i="21"/>
  <c r="DE408" i="4"/>
  <c r="H175" i="21"/>
  <c r="DE259" i="4"/>
  <c r="AD601" i="4"/>
  <c r="AD602" i="4"/>
  <c r="AD603" i="4"/>
  <c r="AD268" i="4"/>
  <c r="AD666" i="4"/>
  <c r="AH51" i="19"/>
  <c r="AG52" i="19"/>
  <c r="AH47" i="19"/>
  <c r="AG48" i="19"/>
  <c r="BV619" i="4"/>
  <c r="AC621" i="4"/>
  <c r="BV618" i="4"/>
  <c r="BV620" i="4"/>
  <c r="AA282" i="4"/>
  <c r="DF583" i="4"/>
  <c r="CK583" i="4"/>
  <c r="DG583" i="4" s="1"/>
  <c r="AE470" i="4"/>
  <c r="AG40" i="19"/>
  <c r="AH39" i="19"/>
  <c r="AG82" i="19"/>
  <c r="AD654" i="4"/>
  <c r="AD659" i="4"/>
  <c r="AD485" i="4"/>
  <c r="AD187" i="4"/>
  <c r="AD487" i="4" s="1"/>
  <c r="AD478" i="4"/>
  <c r="AD656" i="4"/>
  <c r="AD655" i="4"/>
  <c r="AD653" i="4"/>
  <c r="AD482" i="4"/>
  <c r="AD474" i="4"/>
  <c r="AC415" i="4"/>
  <c r="BV415" i="4" s="1"/>
  <c r="AB280" i="4"/>
  <c r="AC413" i="4"/>
  <c r="BV413" i="4" s="1"/>
  <c r="AB278" i="4"/>
  <c r="DE646" i="4"/>
  <c r="DG470" i="4"/>
  <c r="BV584" i="4"/>
  <c r="BV663" i="4"/>
  <c r="AC586" i="4"/>
  <c r="BV586" i="4" s="1"/>
  <c r="AA375" i="4"/>
  <c r="DE611" i="4"/>
  <c r="DE207" i="4"/>
  <c r="H119" i="21"/>
  <c r="AC199" i="4"/>
  <c r="BV491" i="4"/>
  <c r="AA368" i="4"/>
  <c r="AD584" i="4"/>
  <c r="AD209" i="4"/>
  <c r="AD471" i="4"/>
  <c r="AD583" i="4"/>
  <c r="AD585" i="4"/>
  <c r="AD663" i="4"/>
  <c r="AB279" i="4"/>
  <c r="AC414" i="4"/>
  <c r="BV414" i="4" s="1"/>
  <c r="I73" i="21"/>
  <c r="DF411" i="4"/>
  <c r="CK411" i="4"/>
  <c r="AC204" i="4"/>
  <c r="BV209" i="4"/>
  <c r="AC205" i="4"/>
  <c r="BV205" i="4" s="1"/>
  <c r="AC206" i="4"/>
  <c r="BV585" i="4"/>
  <c r="AC471" i="4"/>
  <c r="R486" i="4"/>
  <c r="S486" i="4"/>
  <c r="U486" i="4"/>
  <c r="X486" i="4"/>
  <c r="Z486" i="4"/>
  <c r="Z682" i="4" s="1"/>
  <c r="AB486" i="4"/>
  <c r="AB651" i="4" s="1"/>
  <c r="AC654" i="4"/>
  <c r="AC659" i="4"/>
  <c r="AC485" i="4"/>
  <c r="AC187" i="4"/>
  <c r="AC487" i="4" s="1"/>
  <c r="AC482" i="4"/>
  <c r="AC478" i="4"/>
  <c r="V486" i="4"/>
  <c r="T486" i="4"/>
  <c r="T682" i="4" s="1"/>
  <c r="W486" i="4"/>
  <c r="W682" i="4" s="1"/>
  <c r="Y486" i="4"/>
  <c r="AA486" i="4"/>
  <c r="AC486" i="4"/>
  <c r="AC656" i="4"/>
  <c r="AC653" i="4"/>
  <c r="AC655" i="4"/>
  <c r="CK484" i="4"/>
  <c r="CK471" i="4" s="1"/>
  <c r="DG471" i="4" s="1"/>
  <c r="AC474" i="4"/>
  <c r="BV484" i="4"/>
  <c r="Z376" i="4"/>
  <c r="BU376" i="4" s="1"/>
  <c r="BU375" i="4"/>
  <c r="AD491" i="4"/>
  <c r="AC502" i="4"/>
  <c r="AC16" i="19"/>
  <c r="AB646" i="4"/>
  <c r="AB368" i="4" s="1"/>
  <c r="AB207" i="4"/>
  <c r="AB282" i="4" s="1"/>
  <c r="BD28" i="19"/>
  <c r="BE28" i="19" s="1"/>
  <c r="BE27" i="19"/>
  <c r="AQ24" i="19"/>
  <c r="AS23" i="19"/>
  <c r="AR23" i="19"/>
  <c r="AD620" i="4"/>
  <c r="AC637" i="4"/>
  <c r="AC638" i="4"/>
  <c r="AD619" i="4"/>
  <c r="AC636" i="4"/>
  <c r="AD636" i="4"/>
  <c r="AD618" i="4"/>
  <c r="AC631" i="4"/>
  <c r="AD638" i="4"/>
  <c r="I343" i="4"/>
  <c r="AC632" i="4"/>
  <c r="AD632" i="4"/>
  <c r="AD637" i="4"/>
  <c r="F343" i="4"/>
  <c r="AC630" i="4"/>
  <c r="AD630" i="4"/>
  <c r="AD631" i="4"/>
  <c r="K38" i="1" l="1"/>
  <c r="L38" i="1" s="1"/>
  <c r="AG83" i="19"/>
  <c r="K674" i="4"/>
  <c r="BR658" i="4"/>
  <c r="BR660" i="4" s="1"/>
  <c r="DA660" i="4" s="1"/>
  <c r="CX397" i="4"/>
  <c r="P674" i="4"/>
  <c r="I202" i="4"/>
  <c r="BP670" i="4"/>
  <c r="CY670" i="4" s="1"/>
  <c r="F202" i="4"/>
  <c r="F208" i="4" s="1"/>
  <c r="L202" i="4"/>
  <c r="G208" i="4"/>
  <c r="G210" i="4" s="1"/>
  <c r="O208" i="4"/>
  <c r="I673" i="4"/>
  <c r="I672" i="4"/>
  <c r="I245" i="4" s="1"/>
  <c r="F673" i="4"/>
  <c r="F261" i="4" s="1"/>
  <c r="F672" i="4"/>
  <c r="F245" i="4" s="1"/>
  <c r="F253" i="4" s="1"/>
  <c r="F255" i="4" s="1"/>
  <c r="L673" i="4"/>
  <c r="L261" i="4" s="1"/>
  <c r="L672" i="4"/>
  <c r="L245" i="4" s="1"/>
  <c r="G673" i="4"/>
  <c r="G261" i="4" s="1"/>
  <c r="G672" i="4"/>
  <c r="G245" i="4" s="1"/>
  <c r="G253" i="4" s="1"/>
  <c r="G255" i="4" s="1"/>
  <c r="J673" i="4"/>
  <c r="J261" i="4" s="1"/>
  <c r="J672" i="4"/>
  <c r="J245" i="4" s="1"/>
  <c r="J253" i="4" s="1"/>
  <c r="J255" i="4" s="1"/>
  <c r="K245" i="4"/>
  <c r="K253" i="4" s="1"/>
  <c r="K255" i="4" s="1"/>
  <c r="O673" i="4"/>
  <c r="O261" i="4" s="1"/>
  <c r="O672" i="4"/>
  <c r="O245" i="4" s="1"/>
  <c r="M673" i="4"/>
  <c r="M261" i="4" s="1"/>
  <c r="M672" i="4"/>
  <c r="M245" i="4" s="1"/>
  <c r="M253" i="4" s="1"/>
  <c r="M255" i="4" s="1"/>
  <c r="AA651" i="4"/>
  <c r="AB410" i="4" s="1"/>
  <c r="AA682" i="4"/>
  <c r="W683" i="4"/>
  <c r="BT683" i="4" s="1"/>
  <c r="DD683" i="4" s="1"/>
  <c r="W685" i="4"/>
  <c r="W687" i="4" s="1"/>
  <c r="BT682" i="4"/>
  <c r="DD682" i="4" s="1"/>
  <c r="V651" i="4"/>
  <c r="V682" i="4"/>
  <c r="X651" i="4"/>
  <c r="X682" i="4"/>
  <c r="S651" i="4"/>
  <c r="S682" i="4"/>
  <c r="I261" i="4"/>
  <c r="Y651" i="4"/>
  <c r="Y682" i="4"/>
  <c r="T683" i="4"/>
  <c r="BS683" i="4" s="1"/>
  <c r="DC683" i="4" s="1"/>
  <c r="T685" i="4"/>
  <c r="T687" i="4" s="1"/>
  <c r="BS682" i="4"/>
  <c r="DC682" i="4" s="1"/>
  <c r="Z683" i="4"/>
  <c r="BU683" i="4" s="1"/>
  <c r="DE683" i="4" s="1"/>
  <c r="Z685" i="4"/>
  <c r="Z687" i="4" s="1"/>
  <c r="Z652" i="4" s="1"/>
  <c r="BU682" i="4"/>
  <c r="DE682" i="4" s="1"/>
  <c r="U651" i="4"/>
  <c r="V410" i="4" s="1"/>
  <c r="U682" i="4"/>
  <c r="R651" i="4"/>
  <c r="R682" i="4"/>
  <c r="P276" i="4"/>
  <c r="P267" i="4"/>
  <c r="P269" i="4" s="1"/>
  <c r="K267" i="4"/>
  <c r="K269" i="4" s="1"/>
  <c r="AB682" i="4"/>
  <c r="Q660" i="4"/>
  <c r="Q670" i="4" s="1"/>
  <c r="BK194" i="4"/>
  <c r="G342" i="4"/>
  <c r="H424" i="4"/>
  <c r="H427" i="4" s="1"/>
  <c r="C37" i="1"/>
  <c r="B38" i="1"/>
  <c r="C38" i="1" s="1"/>
  <c r="DA397" i="4"/>
  <c r="CJ397" i="4"/>
  <c r="DB397" i="4" s="1"/>
  <c r="F762" i="4"/>
  <c r="F765" i="4" s="1"/>
  <c r="F766" i="4" s="1"/>
  <c r="F306" i="4" s="1"/>
  <c r="F400" i="4" s="1"/>
  <c r="F447" i="4"/>
  <c r="F370" i="4"/>
  <c r="CY195" i="4"/>
  <c r="C107" i="21"/>
  <c r="AE16" i="19"/>
  <c r="AD502" i="4" s="1"/>
  <c r="AD344" i="4" s="1"/>
  <c r="DJ591" i="4"/>
  <c r="CT591" i="4"/>
  <c r="CV591" i="4" s="1"/>
  <c r="CT664" i="4"/>
  <c r="CV664" i="4" s="1"/>
  <c r="DJ664" i="4"/>
  <c r="DJ218" i="4"/>
  <c r="CT218" i="4"/>
  <c r="CV218" i="4" s="1"/>
  <c r="CH213" i="4"/>
  <c r="CR213" i="4"/>
  <c r="BM214" i="4"/>
  <c r="DJ494" i="4"/>
  <c r="CT494" i="4"/>
  <c r="CV494" i="4" s="1"/>
  <c r="B6" i="18"/>
  <c r="DB191" i="4"/>
  <c r="G427" i="4"/>
  <c r="BO427" i="4" s="1"/>
  <c r="DJ626" i="4"/>
  <c r="CT626" i="4"/>
  <c r="CV626" i="4" s="1"/>
  <c r="DJ625" i="4"/>
  <c r="CT625" i="4"/>
  <c r="DJ624" i="4"/>
  <c r="CT624" i="4"/>
  <c r="CV624" i="4" s="1"/>
  <c r="CX371" i="4"/>
  <c r="CJ371" i="4"/>
  <c r="DB371" i="4" s="1"/>
  <c r="DA658" i="4"/>
  <c r="BR195" i="4"/>
  <c r="E106" i="21"/>
  <c r="DA194" i="4"/>
  <c r="CZ187" i="4"/>
  <c r="CZ487" i="4" s="1"/>
  <c r="BQ487" i="4"/>
  <c r="D101" i="21"/>
  <c r="BQ424" i="4"/>
  <c r="DJ219" i="4"/>
  <c r="CT219" i="4"/>
  <c r="CV219" i="4" s="1"/>
  <c r="CY397" i="4"/>
  <c r="C59" i="21"/>
  <c r="O424" i="4"/>
  <c r="BR424" i="4" s="1"/>
  <c r="N660" i="4"/>
  <c r="N670" i="4" s="1"/>
  <c r="N202" i="4" s="1"/>
  <c r="N208" i="4" s="1"/>
  <c r="N210" i="4" s="1"/>
  <c r="DJ217" i="4"/>
  <c r="CT217" i="4"/>
  <c r="CV217" i="4" s="1"/>
  <c r="I424" i="4"/>
  <c r="BP424" i="4" s="1"/>
  <c r="H660" i="4"/>
  <c r="H670" i="4" s="1"/>
  <c r="H202" i="4" s="1"/>
  <c r="H208" i="4" s="1"/>
  <c r="H210" i="4" s="1"/>
  <c r="H342" i="4"/>
  <c r="CX194" i="4"/>
  <c r="B106" i="21"/>
  <c r="K161" i="4"/>
  <c r="J236" i="4"/>
  <c r="CX457" i="4"/>
  <c r="CJ457" i="4"/>
  <c r="DB457" i="4" s="1"/>
  <c r="CY658" i="4"/>
  <c r="BP660" i="4"/>
  <c r="CY660" i="4" s="1"/>
  <c r="V125" i="21"/>
  <c r="CS212" i="4"/>
  <c r="CU212" i="4" s="1"/>
  <c r="CN212" i="4"/>
  <c r="CX658" i="4"/>
  <c r="CJ658" i="4"/>
  <c r="BO660" i="4"/>
  <c r="CX660" i="4" s="1"/>
  <c r="CU625" i="4"/>
  <c r="CV625" i="4"/>
  <c r="CS627" i="4"/>
  <c r="CU627" i="4" s="1"/>
  <c r="CN627" i="4"/>
  <c r="CR220" i="4"/>
  <c r="CH220" i="4"/>
  <c r="DA187" i="4"/>
  <c r="DA487" i="4" s="1"/>
  <c r="BR487" i="4"/>
  <c r="E101" i="21"/>
  <c r="BQ195" i="4"/>
  <c r="D106" i="21"/>
  <c r="CZ194" i="4"/>
  <c r="CZ658" i="4"/>
  <c r="BQ660" i="4"/>
  <c r="CZ660" i="4" s="1"/>
  <c r="D59" i="21"/>
  <c r="CZ397" i="4"/>
  <c r="DJ590" i="4"/>
  <c r="CT590" i="4"/>
  <c r="CV590" i="4" s="1"/>
  <c r="C101" i="21"/>
  <c r="BP487" i="4"/>
  <c r="CY187" i="4"/>
  <c r="CY487" i="4" s="1"/>
  <c r="C106" i="21"/>
  <c r="CY194" i="4"/>
  <c r="CS592" i="4"/>
  <c r="CU592" i="4" s="1"/>
  <c r="CN592" i="4"/>
  <c r="DJ589" i="4"/>
  <c r="CT589" i="4"/>
  <c r="CV589" i="4" s="1"/>
  <c r="B5" i="18"/>
  <c r="J24" i="18" s="1"/>
  <c r="DB186" i="4"/>
  <c r="CJ187" i="4"/>
  <c r="CJ194" i="4"/>
  <c r="DB194" i="4" s="1"/>
  <c r="B107" i="21"/>
  <c r="CX195" i="4"/>
  <c r="I239" i="4"/>
  <c r="CX239" i="4"/>
  <c r="B154" i="21"/>
  <c r="E37" i="1"/>
  <c r="F37" i="1" s="1"/>
  <c r="DD397" i="4"/>
  <c r="I335" i="4"/>
  <c r="L31" i="1"/>
  <c r="CN457" i="4"/>
  <c r="DJ457" i="4" s="1"/>
  <c r="DE397" i="4"/>
  <c r="CK174" i="4"/>
  <c r="I59" i="21"/>
  <c r="CL457" i="4"/>
  <c r="DH457" i="4" s="1"/>
  <c r="CL371" i="4"/>
  <c r="DH371" i="4" s="1"/>
  <c r="BO335" i="4"/>
  <c r="CX335" i="4" s="1"/>
  <c r="CX443" i="4"/>
  <c r="DC457" i="4"/>
  <c r="CS457" i="4"/>
  <c r="CU457" i="4" s="1"/>
  <c r="CK457" i="4"/>
  <c r="AR658" i="4"/>
  <c r="AS424" i="4" s="1"/>
  <c r="AR195" i="4"/>
  <c r="BA658" i="4"/>
  <c r="BB424" i="4" s="1"/>
  <c r="BA195" i="4"/>
  <c r="AN658" i="4"/>
  <c r="AO424" i="4" s="1"/>
  <c r="AN195" i="4"/>
  <c r="L287" i="4"/>
  <c r="M225" i="4"/>
  <c r="BM658" i="4"/>
  <c r="BM195" i="4"/>
  <c r="Y658" i="4"/>
  <c r="Z424" i="4" s="1"/>
  <c r="Y195" i="4"/>
  <c r="B152" i="21"/>
  <c r="CX237" i="4"/>
  <c r="CM174" i="4"/>
  <c r="BD658" i="4"/>
  <c r="BE424" i="4" s="1"/>
  <c r="BD195" i="4"/>
  <c r="AE658" i="4"/>
  <c r="AF424" i="4" s="1"/>
  <c r="AE195" i="4"/>
  <c r="AK658" i="4"/>
  <c r="AL424" i="4" s="1"/>
  <c r="AK195" i="4"/>
  <c r="BG658" i="4"/>
  <c r="BH424" i="4" s="1"/>
  <c r="BG195" i="4"/>
  <c r="BL658" i="4"/>
  <c r="BM424" i="4" s="1"/>
  <c r="BL195" i="4"/>
  <c r="BK658" i="4"/>
  <c r="BK195" i="4"/>
  <c r="H37" i="1"/>
  <c r="I31" i="1"/>
  <c r="N37" i="1"/>
  <c r="O31" i="1"/>
  <c r="C204" i="21"/>
  <c r="K290" i="4"/>
  <c r="BP290" i="4" s="1"/>
  <c r="L228" i="4"/>
  <c r="BP228" i="4"/>
  <c r="B17" i="21"/>
  <c r="DB328" i="4"/>
  <c r="DH186" i="4"/>
  <c r="D5" i="18"/>
  <c r="L24" i="18" s="1"/>
  <c r="K59" i="21"/>
  <c r="CL397" i="4"/>
  <c r="DH397" i="4" s="1"/>
  <c r="K355" i="4"/>
  <c r="J444" i="4"/>
  <c r="J453" i="4"/>
  <c r="J398" i="4"/>
  <c r="C137" i="21"/>
  <c r="CY223" i="4"/>
  <c r="C201" i="21"/>
  <c r="BT487" i="4"/>
  <c r="G101" i="21"/>
  <c r="DD187" i="4"/>
  <c r="DD487" i="4" s="1"/>
  <c r="J334" i="4"/>
  <c r="J443" i="4" s="1"/>
  <c r="K331" i="4"/>
  <c r="BH178" i="4"/>
  <c r="CG176" i="4"/>
  <c r="CG178" i="4" s="1"/>
  <c r="BH405" i="4"/>
  <c r="CG191" i="4"/>
  <c r="BH194" i="4"/>
  <c r="C148" i="21"/>
  <c r="CY232" i="4"/>
  <c r="DE229" i="4"/>
  <c r="H145" i="21"/>
  <c r="G146" i="21"/>
  <c r="DD230" i="4"/>
  <c r="Z658" i="4"/>
  <c r="AA424" i="4" s="1"/>
  <c r="Z195" i="4"/>
  <c r="C138" i="21"/>
  <c r="CY224" i="4"/>
  <c r="AM293" i="4"/>
  <c r="AN231" i="4"/>
  <c r="R178" i="4"/>
  <c r="BS176" i="4"/>
  <c r="R405" i="4"/>
  <c r="BS191" i="4"/>
  <c r="CR191" i="4"/>
  <c r="R194" i="4"/>
  <c r="DC371" i="4"/>
  <c r="CS371" i="4"/>
  <c r="CU371" i="4" s="1"/>
  <c r="CK371" i="4"/>
  <c r="BJ658" i="4"/>
  <c r="BK424" i="4" s="1"/>
  <c r="BJ195" i="4"/>
  <c r="AH658" i="4"/>
  <c r="AI424" i="4" s="1"/>
  <c r="AH195" i="4"/>
  <c r="AO658" i="4"/>
  <c r="AO195" i="4"/>
  <c r="CJ333" i="4"/>
  <c r="DA333" i="4"/>
  <c r="DE187" i="4"/>
  <c r="DE487" i="4" s="1"/>
  <c r="H101" i="21"/>
  <c r="BU487" i="4"/>
  <c r="CL174" i="4"/>
  <c r="M295" i="4"/>
  <c r="N233" i="4"/>
  <c r="BQ233" i="4" s="1"/>
  <c r="CN174" i="4"/>
  <c r="AS178" i="4"/>
  <c r="CB176" i="4"/>
  <c r="CB178" i="4" s="1"/>
  <c r="AS405" i="4"/>
  <c r="CB405" i="4" s="1"/>
  <c r="P67" i="21" s="1"/>
  <c r="CB191" i="4"/>
  <c r="AS194" i="4"/>
  <c r="J458" i="4"/>
  <c r="J422" i="4"/>
  <c r="J427" i="4" s="1"/>
  <c r="K412" i="4"/>
  <c r="BP412" i="4" s="1"/>
  <c r="J237" i="4"/>
  <c r="J342" i="4"/>
  <c r="B213" i="21"/>
  <c r="BO298" i="4"/>
  <c r="B214" i="21" s="1"/>
  <c r="AV178" i="4"/>
  <c r="CC176" i="4"/>
  <c r="CC178" i="4" s="1"/>
  <c r="AV405" i="4"/>
  <c r="CC405" i="4" s="1"/>
  <c r="Q67" i="21" s="1"/>
  <c r="CC191" i="4"/>
  <c r="AV194" i="4"/>
  <c r="Z291" i="4"/>
  <c r="BU291" i="4" s="1"/>
  <c r="AA229" i="4"/>
  <c r="BT176" i="4"/>
  <c r="BT178" i="4" s="1"/>
  <c r="U178" i="4"/>
  <c r="U405" i="4"/>
  <c r="BT191" i="4"/>
  <c r="U194" i="4"/>
  <c r="L286" i="4"/>
  <c r="M224" i="4"/>
  <c r="AU658" i="4"/>
  <c r="AV424" i="4" s="1"/>
  <c r="AU195" i="4"/>
  <c r="BF658" i="4"/>
  <c r="BG424" i="4" s="1"/>
  <c r="BF195" i="4"/>
  <c r="C202" i="21"/>
  <c r="CM457" i="4"/>
  <c r="DI457" i="4" s="1"/>
  <c r="C203" i="21"/>
  <c r="AP178" i="4"/>
  <c r="CA176" i="4"/>
  <c r="AP405" i="4"/>
  <c r="CA405" i="4" s="1"/>
  <c r="CA191" i="4"/>
  <c r="AP194" i="4"/>
  <c r="C142" i="21"/>
  <c r="CY227" i="4"/>
  <c r="AZ658" i="4"/>
  <c r="BA424" i="4" s="1"/>
  <c r="AZ195" i="4"/>
  <c r="AF658" i="4"/>
  <c r="AG424" i="4" s="1"/>
  <c r="AF195" i="4"/>
  <c r="AY178" i="4"/>
  <c r="CD176" i="4"/>
  <c r="CD178" i="4" s="1"/>
  <c r="AY405" i="4"/>
  <c r="CD405" i="4" s="1"/>
  <c r="R67" i="21" s="1"/>
  <c r="CD191" i="4"/>
  <c r="AY194" i="4"/>
  <c r="CH405" i="4"/>
  <c r="V67" i="21" s="1"/>
  <c r="BX176" i="4"/>
  <c r="BX178" i="4" s="1"/>
  <c r="AG178" i="4"/>
  <c r="AG405" i="4"/>
  <c r="BX191" i="4"/>
  <c r="AG194" i="4"/>
  <c r="L288" i="4"/>
  <c r="M226" i="4"/>
  <c r="V658" i="4"/>
  <c r="W424" i="4" s="1"/>
  <c r="V195" i="4"/>
  <c r="AD178" i="4"/>
  <c r="BW176" i="4"/>
  <c r="AD405" i="4"/>
  <c r="BW405" i="4" s="1"/>
  <c r="BW191" i="4"/>
  <c r="AD194" i="4"/>
  <c r="AX658" i="4"/>
  <c r="AY424" i="4" s="1"/>
  <c r="AX195" i="4"/>
  <c r="L285" i="4"/>
  <c r="M223" i="4"/>
  <c r="C136" i="21"/>
  <c r="CY222" i="4"/>
  <c r="F5" i="18"/>
  <c r="N24" i="18" s="1"/>
  <c r="E9" i="5"/>
  <c r="G9" i="5" s="1"/>
  <c r="E11" i="5"/>
  <c r="G11" i="5" s="1"/>
  <c r="E15" i="5"/>
  <c r="G15" i="5" s="1"/>
  <c r="DJ186" i="4"/>
  <c r="E14" i="5"/>
  <c r="G14" i="5" s="1"/>
  <c r="E10" i="5"/>
  <c r="G10" i="5" s="1"/>
  <c r="E13" i="5"/>
  <c r="G13" i="5" s="1"/>
  <c r="AQ658" i="4"/>
  <c r="AR424" i="4" s="1"/>
  <c r="AQ195" i="4"/>
  <c r="AW658" i="4"/>
  <c r="AX424" i="4" s="1"/>
  <c r="AW195" i="4"/>
  <c r="BE178" i="4"/>
  <c r="CF176" i="4"/>
  <c r="CF178" i="4" s="1"/>
  <c r="BE405" i="4"/>
  <c r="CF405" i="4" s="1"/>
  <c r="T67" i="21" s="1"/>
  <c r="CF191" i="4"/>
  <c r="BE194" i="4"/>
  <c r="CM397" i="4"/>
  <c r="DI397" i="4" s="1"/>
  <c r="O59" i="21"/>
  <c r="W292" i="4"/>
  <c r="BT292" i="4" s="1"/>
  <c r="X230" i="4"/>
  <c r="AA178" i="4"/>
  <c r="BV176" i="4"/>
  <c r="BV178" i="4" s="1"/>
  <c r="AA405" i="4"/>
  <c r="BV405" i="4" s="1"/>
  <c r="I67" i="21" s="1"/>
  <c r="BV191" i="4"/>
  <c r="AA194" i="4"/>
  <c r="AI405" i="4"/>
  <c r="AI194" i="4"/>
  <c r="M147" i="21"/>
  <c r="M209" i="21"/>
  <c r="CN371" i="4"/>
  <c r="DJ371" i="4" s="1"/>
  <c r="CM371" i="4"/>
  <c r="DI371" i="4" s="1"/>
  <c r="T405" i="4"/>
  <c r="T194" i="4"/>
  <c r="K289" i="4"/>
  <c r="BP289" i="4" s="1"/>
  <c r="L227" i="4"/>
  <c r="BB178" i="4"/>
  <c r="CE176" i="4"/>
  <c r="BB405" i="4"/>
  <c r="CE405" i="4" s="1"/>
  <c r="CE191" i="4"/>
  <c r="BB194" i="4"/>
  <c r="BS333" i="4"/>
  <c r="DC333" i="4" s="1"/>
  <c r="U333" i="4"/>
  <c r="V333" i="4" s="1"/>
  <c r="W333" i="4" s="1"/>
  <c r="X178" i="4"/>
  <c r="BU176" i="4"/>
  <c r="BU178" i="4" s="1"/>
  <c r="X405" i="4"/>
  <c r="BU405" i="4" s="1"/>
  <c r="H67" i="21" s="1"/>
  <c r="BU191" i="4"/>
  <c r="X194" i="4"/>
  <c r="AM178" i="4"/>
  <c r="BZ176" i="4"/>
  <c r="BZ178" i="4" s="1"/>
  <c r="AM405" i="4"/>
  <c r="BZ405" i="4" s="1"/>
  <c r="N67" i="21" s="1"/>
  <c r="BZ191" i="4"/>
  <c r="AM194" i="4"/>
  <c r="CH178" i="4"/>
  <c r="BI178" i="4"/>
  <c r="BI405" i="4"/>
  <c r="CH191" i="4"/>
  <c r="BI194" i="4"/>
  <c r="AT658" i="4"/>
  <c r="AU424" i="4" s="1"/>
  <c r="AT195" i="4"/>
  <c r="AJ178" i="4"/>
  <c r="BY176" i="4"/>
  <c r="BY178" i="4" s="1"/>
  <c r="AJ405" i="4"/>
  <c r="BY191" i="4"/>
  <c r="AJ194" i="4"/>
  <c r="CT186" i="4"/>
  <c r="CV186" i="4" s="1"/>
  <c r="BT328" i="4"/>
  <c r="DD328" i="4" s="1"/>
  <c r="X328" i="4"/>
  <c r="Y328" i="4" s="1"/>
  <c r="Z328" i="4" s="1"/>
  <c r="K329" i="4"/>
  <c r="BP325" i="4"/>
  <c r="CY325" i="4" s="1"/>
  <c r="L325" i="4"/>
  <c r="K284" i="4"/>
  <c r="K235" i="4"/>
  <c r="L222" i="4"/>
  <c r="J297" i="4"/>
  <c r="J298" i="4" s="1"/>
  <c r="CN397" i="4"/>
  <c r="DJ397" i="4" s="1"/>
  <c r="S658" i="4"/>
  <c r="T424" i="4" s="1"/>
  <c r="S195" i="4"/>
  <c r="L232" i="4"/>
  <c r="K294" i="4"/>
  <c r="BP294" i="4" s="1"/>
  <c r="F59" i="21"/>
  <c r="DC397" i="4"/>
  <c r="CK397" i="4"/>
  <c r="CS397" i="4"/>
  <c r="CU397" i="4" s="1"/>
  <c r="W405" i="4"/>
  <c r="W194" i="4"/>
  <c r="BC658" i="4"/>
  <c r="BD424" i="4" s="1"/>
  <c r="BC195" i="4"/>
  <c r="AB658" i="4"/>
  <c r="AC424" i="4" s="1"/>
  <c r="AB195" i="4"/>
  <c r="DI186" i="4"/>
  <c r="E5" i="18"/>
  <c r="M24" i="18" s="1"/>
  <c r="AC195" i="4"/>
  <c r="AC658" i="4"/>
  <c r="AD424" i="4" s="1"/>
  <c r="AL405" i="4"/>
  <c r="AL194" i="4"/>
  <c r="E38" i="1"/>
  <c r="F38" i="1" s="1"/>
  <c r="AC667" i="4"/>
  <c r="AC682" i="4" s="1"/>
  <c r="AC683" i="4" s="1"/>
  <c r="BV683" i="4" s="1"/>
  <c r="DF683" i="4" s="1"/>
  <c r="DG418" i="4"/>
  <c r="AC283" i="4"/>
  <c r="BV283" i="4" s="1"/>
  <c r="CK283" i="4" s="1"/>
  <c r="E9" i="1" s="1"/>
  <c r="DG426" i="4"/>
  <c r="E203" i="1"/>
  <c r="DG419" i="4"/>
  <c r="C45" i="21"/>
  <c r="DG356" i="4"/>
  <c r="AE454" i="4"/>
  <c r="AE445" i="4"/>
  <c r="AF356" i="4"/>
  <c r="AI367" i="19"/>
  <c r="AH368" i="19"/>
  <c r="AG364" i="19"/>
  <c r="AH363" i="19"/>
  <c r="AG360" i="19"/>
  <c r="AH359" i="19"/>
  <c r="AG356" i="19"/>
  <c r="AH355" i="19"/>
  <c r="AG352" i="19"/>
  <c r="AH351" i="19"/>
  <c r="BV631" i="4"/>
  <c r="AC633" i="4"/>
  <c r="BV630" i="4"/>
  <c r="AD633" i="4"/>
  <c r="BV632" i="4"/>
  <c r="AD247" i="4"/>
  <c r="AD248" i="4"/>
  <c r="AD249" i="4"/>
  <c r="AC598" i="4"/>
  <c r="BV598" i="4" s="1"/>
  <c r="BV596" i="4"/>
  <c r="BV665" i="4"/>
  <c r="AC247" i="4"/>
  <c r="BV247" i="4" s="1"/>
  <c r="AC248" i="4"/>
  <c r="BV248" i="4" s="1"/>
  <c r="AC249" i="4"/>
  <c r="BV249" i="4" s="1"/>
  <c r="BV254" i="4"/>
  <c r="BV595" i="4"/>
  <c r="AC242" i="4"/>
  <c r="BV497" i="4"/>
  <c r="AE595" i="4"/>
  <c r="AE597" i="4"/>
  <c r="AE254" i="4"/>
  <c r="AE665" i="4"/>
  <c r="AE596" i="4"/>
  <c r="AD497" i="4"/>
  <c r="AD598" i="4"/>
  <c r="BV597" i="4"/>
  <c r="AH347" i="19"/>
  <c r="AG348" i="19"/>
  <c r="AG371" i="19" s="1"/>
  <c r="AF497" i="4" s="1"/>
  <c r="AF242" i="4" s="1"/>
  <c r="AG370" i="19"/>
  <c r="AF477" i="4" s="1"/>
  <c r="AE244" i="4"/>
  <c r="AG291" i="19"/>
  <c r="AH290" i="19"/>
  <c r="AI286" i="19"/>
  <c r="AH287" i="19"/>
  <c r="AI282" i="19"/>
  <c r="AH283" i="19"/>
  <c r="AG279" i="19"/>
  <c r="AH278" i="19"/>
  <c r="AG275" i="19"/>
  <c r="AH274" i="19"/>
  <c r="AG271" i="19"/>
  <c r="AH270" i="19"/>
  <c r="AF294" i="19"/>
  <c r="AE500" i="4" s="1"/>
  <c r="AE258" i="4" s="1"/>
  <c r="AF15" i="19"/>
  <c r="AE484" i="4" s="1"/>
  <c r="AE485" i="4" s="1"/>
  <c r="AG267" i="19"/>
  <c r="AH266" i="19"/>
  <c r="BV637" i="4"/>
  <c r="AC332" i="4"/>
  <c r="BV332" i="4" s="1"/>
  <c r="DF332" i="4" s="1"/>
  <c r="BV638" i="4"/>
  <c r="AC639" i="4"/>
  <c r="BV636" i="4"/>
  <c r="AD639" i="4"/>
  <c r="AD604" i="4"/>
  <c r="AC263" i="4"/>
  <c r="BV263" i="4" s="1"/>
  <c r="AC265" i="4"/>
  <c r="BV265" i="4" s="1"/>
  <c r="AC264" i="4"/>
  <c r="BV264" i="4" s="1"/>
  <c r="BV268" i="4"/>
  <c r="BV602" i="4"/>
  <c r="AE601" i="4"/>
  <c r="AE602" i="4"/>
  <c r="AE603" i="4"/>
  <c r="AE268" i="4"/>
  <c r="AE666" i="4"/>
  <c r="AB275" i="4"/>
  <c r="AB409" i="4"/>
  <c r="DE260" i="4"/>
  <c r="H176" i="21"/>
  <c r="AD264" i="4"/>
  <c r="AD263" i="4"/>
  <c r="AD265" i="4"/>
  <c r="BV666" i="4"/>
  <c r="BV603" i="4"/>
  <c r="AC604" i="4"/>
  <c r="BV604" i="4" s="1"/>
  <c r="BV601" i="4"/>
  <c r="AC258" i="4"/>
  <c r="BV500" i="4"/>
  <c r="AH262" i="19"/>
  <c r="AG293" i="19"/>
  <c r="AF481" i="4" s="1"/>
  <c r="AG263" i="19"/>
  <c r="AG294" i="19" s="1"/>
  <c r="AF500" i="4" s="1"/>
  <c r="AF258" i="4" s="1"/>
  <c r="AD500" i="4"/>
  <c r="DE409" i="4"/>
  <c r="H71" i="21"/>
  <c r="AH52" i="19"/>
  <c r="AI51" i="19"/>
  <c r="AI47" i="19"/>
  <c r="AH48" i="19"/>
  <c r="AD621" i="4"/>
  <c r="DE375" i="4"/>
  <c r="DF205" i="4"/>
  <c r="I117" i="21"/>
  <c r="CK205" i="4"/>
  <c r="DG205" i="4" s="1"/>
  <c r="AD419" i="4"/>
  <c r="BV655" i="4"/>
  <c r="AD411" i="4"/>
  <c r="BV656" i="4"/>
  <c r="BT486" i="4"/>
  <c r="DD486" i="4" s="1"/>
  <c r="W651" i="4"/>
  <c r="W410" i="4"/>
  <c r="AD426" i="4"/>
  <c r="BV659" i="4"/>
  <c r="AC410" i="4"/>
  <c r="Y410" i="4"/>
  <c r="T410" i="4"/>
  <c r="BV206" i="4"/>
  <c r="CK209" i="4"/>
  <c r="DG209" i="4" s="1"/>
  <c r="I121" i="21"/>
  <c r="DF209" i="4"/>
  <c r="E198" i="1"/>
  <c r="DG411" i="4"/>
  <c r="AD326" i="4"/>
  <c r="DF491" i="4"/>
  <c r="CK491" i="4"/>
  <c r="DG491" i="4" s="1"/>
  <c r="CK663" i="4"/>
  <c r="DG663" i="4" s="1"/>
  <c r="DF663" i="4"/>
  <c r="CK326" i="4"/>
  <c r="DF326" i="4"/>
  <c r="DF413" i="4"/>
  <c r="I75" i="21"/>
  <c r="CK413" i="4"/>
  <c r="DF415" i="4"/>
  <c r="I77" i="21"/>
  <c r="CK415" i="4"/>
  <c r="AE419" i="4"/>
  <c r="AE426" i="4"/>
  <c r="AF470" i="4"/>
  <c r="AF491" i="4"/>
  <c r="AF199" i="4" s="1"/>
  <c r="DF620" i="4"/>
  <c r="CK620" i="4"/>
  <c r="DG620" i="4" s="1"/>
  <c r="DF618" i="4"/>
  <c r="CK618" i="4"/>
  <c r="DG618" i="4" s="1"/>
  <c r="DF619" i="4"/>
  <c r="CK619" i="4"/>
  <c r="DG619" i="4" s="1"/>
  <c r="AC344" i="4"/>
  <c r="BV502" i="4"/>
  <c r="AD199" i="4"/>
  <c r="DE376" i="4"/>
  <c r="DF586" i="4"/>
  <c r="CK586" i="4"/>
  <c r="DG586" i="4" s="1"/>
  <c r="BV471" i="4"/>
  <c r="DF471" i="4" s="1"/>
  <c r="DF484" i="4"/>
  <c r="BV474" i="4"/>
  <c r="DF474" i="4" s="1"/>
  <c r="BV187" i="4"/>
  <c r="BV482" i="4"/>
  <c r="DF482" i="4" s="1"/>
  <c r="BV478" i="4"/>
  <c r="DF478" i="4" s="1"/>
  <c r="CK478" i="4"/>
  <c r="DG478" i="4" s="1"/>
  <c r="CK187" i="4"/>
  <c r="CK474" i="4"/>
  <c r="DG474" i="4" s="1"/>
  <c r="CK482" i="4"/>
  <c r="DG482" i="4" s="1"/>
  <c r="DG484" i="4"/>
  <c r="AD418" i="4"/>
  <c r="BV653" i="4"/>
  <c r="CK486" i="4"/>
  <c r="DG486" i="4" s="1"/>
  <c r="BV486" i="4"/>
  <c r="DF486" i="4" s="1"/>
  <c r="Z410" i="4"/>
  <c r="T651" i="4"/>
  <c r="BS486" i="4"/>
  <c r="DC486" i="4" s="1"/>
  <c r="CK683" i="4"/>
  <c r="DG683" i="4" s="1"/>
  <c r="AC651" i="4"/>
  <c r="BV485" i="4"/>
  <c r="AD416" i="4"/>
  <c r="BV654" i="4"/>
  <c r="BU486" i="4"/>
  <c r="DE486" i="4" s="1"/>
  <c r="Z651" i="4"/>
  <c r="S410" i="4"/>
  <c r="DF585" i="4"/>
  <c r="CK585" i="4"/>
  <c r="DG585" i="4" s="1"/>
  <c r="BV204" i="4"/>
  <c r="DF414" i="4"/>
  <c r="I76" i="21"/>
  <c r="CK414" i="4"/>
  <c r="AD667" i="4"/>
  <c r="AD586" i="4"/>
  <c r="AD204" i="4"/>
  <c r="AD206" i="4"/>
  <c r="AD205" i="4"/>
  <c r="AD283" i="4"/>
  <c r="AE201" i="4"/>
  <c r="BV199" i="4"/>
  <c r="AC200" i="4"/>
  <c r="AA376" i="4"/>
  <c r="DF584" i="4"/>
  <c r="CK584" i="4"/>
  <c r="DG584" i="4" s="1"/>
  <c r="AE418" i="4"/>
  <c r="AE411" i="4"/>
  <c r="AE416" i="4"/>
  <c r="AI39" i="19"/>
  <c r="AH40" i="19"/>
  <c r="AH82" i="19"/>
  <c r="AE585" i="4"/>
  <c r="AE209" i="4"/>
  <c r="AE583" i="4"/>
  <c r="AE584" i="4"/>
  <c r="AE663" i="4"/>
  <c r="AC207" i="4"/>
  <c r="BV621" i="4"/>
  <c r="BG27" i="19"/>
  <c r="BF27" i="19"/>
  <c r="AT23" i="19"/>
  <c r="AS24" i="19"/>
  <c r="J343" i="4"/>
  <c r="AE637" i="4"/>
  <c r="G343" i="4"/>
  <c r="H343" i="4"/>
  <c r="AA417" i="4" l="1"/>
  <c r="BT651" i="4"/>
  <c r="AG16" i="19"/>
  <c r="AF502" i="4" s="1"/>
  <c r="BS651" i="4"/>
  <c r="L674" i="4"/>
  <c r="BP673" i="4"/>
  <c r="CY673" i="4" s="1"/>
  <c r="J674" i="4"/>
  <c r="M674" i="4"/>
  <c r="O674" i="4"/>
  <c r="G674" i="4"/>
  <c r="F674" i="4"/>
  <c r="I674" i="4"/>
  <c r="K276" i="4"/>
  <c r="BQ670" i="4"/>
  <c r="CZ670" i="4" s="1"/>
  <c r="BO670" i="4"/>
  <c r="BR670" i="4"/>
  <c r="DA670" i="4" s="1"/>
  <c r="Q202" i="4"/>
  <c r="O210" i="4"/>
  <c r="BO202" i="4"/>
  <c r="L208" i="4"/>
  <c r="BQ202" i="4"/>
  <c r="BO208" i="4"/>
  <c r="F210" i="4"/>
  <c r="BP202" i="4"/>
  <c r="I208" i="4"/>
  <c r="L253" i="4"/>
  <c r="L255" i="4" s="1"/>
  <c r="BP245" i="4"/>
  <c r="I253" i="4"/>
  <c r="I255" i="4" s="1"/>
  <c r="H673" i="4"/>
  <c r="BO673" i="4" s="1"/>
  <c r="CX673" i="4" s="1"/>
  <c r="H672" i="4"/>
  <c r="N673" i="4"/>
  <c r="N261" i="4" s="1"/>
  <c r="N672" i="4"/>
  <c r="Q673" i="4"/>
  <c r="Q261" i="4" s="1"/>
  <c r="Q672" i="4"/>
  <c r="O253" i="4"/>
  <c r="O255" i="4" s="1"/>
  <c r="BP672" i="4"/>
  <c r="CY672" i="4" s="1"/>
  <c r="AB685" i="4"/>
  <c r="AB687" i="4" s="1"/>
  <c r="AB683" i="4"/>
  <c r="J276" i="4"/>
  <c r="J267" i="4"/>
  <c r="J269" i="4" s="1"/>
  <c r="M276" i="4"/>
  <c r="M267" i="4"/>
  <c r="M269" i="4" s="1"/>
  <c r="O276" i="4"/>
  <c r="O267" i="4"/>
  <c r="R685" i="4"/>
  <c r="R683" i="4"/>
  <c r="U685" i="4"/>
  <c r="U683" i="4"/>
  <c r="U417" i="4"/>
  <c r="T652" i="4"/>
  <c r="Y685" i="4"/>
  <c r="Y687" i="4" s="1"/>
  <c r="Y683" i="4"/>
  <c r="L276" i="4"/>
  <c r="L267" i="4"/>
  <c r="F276" i="4"/>
  <c r="F267" i="4"/>
  <c r="I276" i="4"/>
  <c r="BP261" i="4"/>
  <c r="I267" i="4"/>
  <c r="X417" i="4"/>
  <c r="W652" i="4"/>
  <c r="AA685" i="4"/>
  <c r="AA687" i="4" s="1"/>
  <c r="AA683" i="4"/>
  <c r="G276" i="4"/>
  <c r="G267" i="4"/>
  <c r="S685" i="4"/>
  <c r="S687" i="4" s="1"/>
  <c r="S683" i="4"/>
  <c r="X685" i="4"/>
  <c r="X683" i="4"/>
  <c r="V685" i="4"/>
  <c r="V687" i="4" s="1"/>
  <c r="V683" i="4"/>
  <c r="G447" i="4"/>
  <c r="G370" i="4"/>
  <c r="BO424" i="4"/>
  <c r="CJ424" i="4" s="1"/>
  <c r="BO343" i="4"/>
  <c r="CX343" i="4" s="1"/>
  <c r="H447" i="4"/>
  <c r="H370" i="4"/>
  <c r="I447" i="4"/>
  <c r="I370" i="4"/>
  <c r="CX427" i="4"/>
  <c r="B88" i="21"/>
  <c r="CJ195" i="4"/>
  <c r="DB195" i="4" s="1"/>
  <c r="CJ487" i="4"/>
  <c r="DB187" i="4"/>
  <c r="DB487" i="4" s="1"/>
  <c r="DJ592" i="4"/>
  <c r="CT592" i="4"/>
  <c r="CV592" i="4" s="1"/>
  <c r="CZ195" i="4"/>
  <c r="D107" i="21"/>
  <c r="V133" i="21"/>
  <c r="CS220" i="4"/>
  <c r="CN220" i="4"/>
  <c r="DJ627" i="4"/>
  <c r="CT627" i="4"/>
  <c r="CV627" i="4" s="1"/>
  <c r="E86" i="21"/>
  <c r="DA424" i="4"/>
  <c r="CH214" i="4"/>
  <c r="CR214" i="4"/>
  <c r="V126" i="21"/>
  <c r="CS213" i="4"/>
  <c r="CU213" i="4" s="1"/>
  <c r="CN213" i="4"/>
  <c r="L161" i="4"/>
  <c r="K236" i="4"/>
  <c r="DB658" i="4"/>
  <c r="CJ660" i="4"/>
  <c r="DB660" i="4" s="1"/>
  <c r="DJ212" i="4"/>
  <c r="CT212" i="4"/>
  <c r="CV212" i="4" s="1"/>
  <c r="CZ424" i="4"/>
  <c r="D86" i="21"/>
  <c r="DA195" i="4"/>
  <c r="E107" i="21"/>
  <c r="B7" i="18"/>
  <c r="B8" i="18" s="1"/>
  <c r="CY424" i="4"/>
  <c r="C86" i="21"/>
  <c r="J239" i="4"/>
  <c r="J335" i="4"/>
  <c r="BY405" i="4"/>
  <c r="M67" i="21" s="1"/>
  <c r="BX405" i="4"/>
  <c r="L67" i="21" s="1"/>
  <c r="AC646" i="4"/>
  <c r="AC368" i="4" s="1"/>
  <c r="BV368" i="4" s="1"/>
  <c r="J447" i="4"/>
  <c r="J370" i="4"/>
  <c r="C210" i="21"/>
  <c r="G208" i="21"/>
  <c r="AL658" i="4"/>
  <c r="AM424" i="4" s="1"/>
  <c r="AL195" i="4"/>
  <c r="W658" i="4"/>
  <c r="X424" i="4" s="1"/>
  <c r="W195" i="4"/>
  <c r="L412" i="4"/>
  <c r="K237" i="4"/>
  <c r="K342" i="4"/>
  <c r="BP235" i="4"/>
  <c r="BP236" i="4" s="1"/>
  <c r="C151" i="21" s="1"/>
  <c r="L329" i="4"/>
  <c r="M325" i="4"/>
  <c r="K422" i="4"/>
  <c r="BP422" i="4" s="1"/>
  <c r="K458" i="4"/>
  <c r="BP458" i="4" s="1"/>
  <c r="BP329" i="4"/>
  <c r="AJ658" i="4"/>
  <c r="AJ195" i="4"/>
  <c r="V104" i="21"/>
  <c r="CH194" i="4"/>
  <c r="CS191" i="4"/>
  <c r="CU191" i="4" s="1"/>
  <c r="N104" i="21"/>
  <c r="BZ194" i="4"/>
  <c r="X658" i="4"/>
  <c r="X195" i="4"/>
  <c r="S104" i="21"/>
  <c r="CN191" i="4"/>
  <c r="CE194" i="4"/>
  <c r="CE178" i="4"/>
  <c r="CN176" i="4"/>
  <c r="CN178" i="4" s="1"/>
  <c r="L289" i="4"/>
  <c r="M227" i="4"/>
  <c r="T658" i="4"/>
  <c r="U424" i="4" s="1"/>
  <c r="T195" i="4"/>
  <c r="AI658" i="4"/>
  <c r="AJ424" i="4" s="1"/>
  <c r="AI195" i="4"/>
  <c r="AA658" i="4"/>
  <c r="AA195" i="4"/>
  <c r="BE658" i="4"/>
  <c r="BE195" i="4"/>
  <c r="AD658" i="4"/>
  <c r="AD195" i="4"/>
  <c r="K67" i="21"/>
  <c r="AG658" i="4"/>
  <c r="AG195" i="4"/>
  <c r="AY658" i="4"/>
  <c r="AY195" i="4"/>
  <c r="O104" i="21"/>
  <c r="CM191" i="4"/>
  <c r="CA194" i="4"/>
  <c r="CA178" i="4"/>
  <c r="CM176" i="4"/>
  <c r="CM178" i="4" s="1"/>
  <c r="M286" i="4"/>
  <c r="N224" i="4"/>
  <c r="BQ224" i="4" s="1"/>
  <c r="DD191" i="4"/>
  <c r="G104" i="21"/>
  <c r="BT194" i="4"/>
  <c r="AA291" i="4"/>
  <c r="AB229" i="4"/>
  <c r="AV658" i="4"/>
  <c r="AV195" i="4"/>
  <c r="P104" i="21"/>
  <c r="CB194" i="4"/>
  <c r="B22" i="21"/>
  <c r="DB333" i="4"/>
  <c r="AP424" i="4"/>
  <c r="R658" i="4"/>
  <c r="CR194" i="4"/>
  <c r="R195" i="4"/>
  <c r="F104" i="21"/>
  <c r="DC191" i="4"/>
  <c r="CK191" i="4"/>
  <c r="BS194" i="4"/>
  <c r="BS178" i="4"/>
  <c r="CK176" i="4"/>
  <c r="CK178" i="4" s="1"/>
  <c r="AN293" i="4"/>
  <c r="AO231" i="4"/>
  <c r="BZ231" i="4" s="1"/>
  <c r="U104" i="21"/>
  <c r="CG194" i="4"/>
  <c r="K334" i="4"/>
  <c r="K335" i="4" s="1"/>
  <c r="BP331" i="4"/>
  <c r="CY331" i="4" s="1"/>
  <c r="L331" i="4"/>
  <c r="CY228" i="4"/>
  <c r="C144" i="21"/>
  <c r="C206" i="21"/>
  <c r="O37" i="1"/>
  <c r="N38" i="1"/>
  <c r="O38" i="1" s="1"/>
  <c r="H38" i="1"/>
  <c r="I38" i="1" s="1"/>
  <c r="I37" i="1"/>
  <c r="CH658" i="4"/>
  <c r="BL424" i="4"/>
  <c r="CH424" i="4" s="1"/>
  <c r="V86" i="21" s="1"/>
  <c r="CT457" i="4"/>
  <c r="CV457" i="4" s="1"/>
  <c r="DG457" i="4"/>
  <c r="DG397" i="4"/>
  <c r="CT397" i="4"/>
  <c r="CV397" i="4" s="1"/>
  <c r="L294" i="4"/>
  <c r="M232" i="4"/>
  <c r="L284" i="4"/>
  <c r="L235" i="4"/>
  <c r="M222" i="4"/>
  <c r="K297" i="4"/>
  <c r="BP284" i="4"/>
  <c r="BU328" i="4"/>
  <c r="DE328" i="4" s="1"/>
  <c r="AA328" i="4"/>
  <c r="AB328" i="4" s="1"/>
  <c r="AC328" i="4" s="1"/>
  <c r="BV328" i="4" s="1"/>
  <c r="DF328" i="4" s="1"/>
  <c r="M104" i="21"/>
  <c r="BY194" i="4"/>
  <c r="BI658" i="4"/>
  <c r="BJ424" i="4" s="1"/>
  <c r="BI195" i="4"/>
  <c r="AM658" i="4"/>
  <c r="AM195" i="4"/>
  <c r="DE191" i="4"/>
  <c r="H104" i="21"/>
  <c r="BU194" i="4"/>
  <c r="BT333" i="4"/>
  <c r="DD333" i="4" s="1"/>
  <c r="X333" i="4"/>
  <c r="Y333" i="4" s="1"/>
  <c r="Z333" i="4" s="1"/>
  <c r="BB658" i="4"/>
  <c r="BB195" i="4"/>
  <c r="S67" i="21"/>
  <c r="C205" i="21"/>
  <c r="I104" i="21"/>
  <c r="DF191" i="4"/>
  <c r="BV194" i="4"/>
  <c r="X292" i="4"/>
  <c r="Y230" i="4"/>
  <c r="T104" i="21"/>
  <c r="CF194" i="4"/>
  <c r="M285" i="4"/>
  <c r="N223" i="4"/>
  <c r="BQ223" i="4" s="1"/>
  <c r="K104" i="21"/>
  <c r="CL191" i="4"/>
  <c r="BW194" i="4"/>
  <c r="BW178" i="4"/>
  <c r="CL176" i="4"/>
  <c r="CL178" i="4" s="1"/>
  <c r="M288" i="4"/>
  <c r="N226" i="4"/>
  <c r="L104" i="21"/>
  <c r="BX194" i="4"/>
  <c r="R104" i="21"/>
  <c r="CD194" i="4"/>
  <c r="AP658" i="4"/>
  <c r="AP195" i="4"/>
  <c r="O67" i="21"/>
  <c r="CM405" i="4"/>
  <c r="K191" i="1" s="1"/>
  <c r="U658" i="4"/>
  <c r="U195" i="4"/>
  <c r="BT405" i="4"/>
  <c r="G67" i="21" s="1"/>
  <c r="H207" i="21"/>
  <c r="Q104" i="21"/>
  <c r="CC194" i="4"/>
  <c r="C74" i="21"/>
  <c r="CY412" i="4"/>
  <c r="AS195" i="4"/>
  <c r="AS658" i="4"/>
  <c r="N295" i="4"/>
  <c r="BQ295" i="4" s="1"/>
  <c r="O233" i="4"/>
  <c r="CT371" i="4"/>
  <c r="CV371" i="4" s="1"/>
  <c r="DG371" i="4"/>
  <c r="BS405" i="4"/>
  <c r="BH658" i="4"/>
  <c r="BH195" i="4"/>
  <c r="CG405" i="4"/>
  <c r="U67" i="21" s="1"/>
  <c r="L355" i="4"/>
  <c r="K398" i="4"/>
  <c r="BP398" i="4" s="1"/>
  <c r="K453" i="4"/>
  <c r="BP453" i="4" s="1"/>
  <c r="BP355" i="4"/>
  <c r="CY355" i="4" s="1"/>
  <c r="K444" i="4"/>
  <c r="BP444" i="4" s="1"/>
  <c r="L290" i="4"/>
  <c r="M228" i="4"/>
  <c r="M287" i="4"/>
  <c r="N225" i="4"/>
  <c r="I199" i="21"/>
  <c r="AE656" i="4"/>
  <c r="AF411" i="4" s="1"/>
  <c r="AE482" i="4"/>
  <c r="CK328" i="4"/>
  <c r="AE471" i="4"/>
  <c r="BV667" i="4"/>
  <c r="AE187" i="4"/>
  <c r="AE487" i="4" s="1"/>
  <c r="AE478" i="4"/>
  <c r="AE659" i="4"/>
  <c r="AF426" i="4" s="1"/>
  <c r="AE653" i="4"/>
  <c r="AF418" i="4" s="1"/>
  <c r="AE260" i="4"/>
  <c r="AE273" i="4"/>
  <c r="AC279" i="4"/>
  <c r="BV279" i="4" s="1"/>
  <c r="AE655" i="4"/>
  <c r="AF419" i="4" s="1"/>
  <c r="AE654" i="4"/>
  <c r="AF416" i="4" s="1"/>
  <c r="AE474" i="4"/>
  <c r="AC273" i="4"/>
  <c r="BV273" i="4" s="1"/>
  <c r="K343" i="4"/>
  <c r="AE632" i="4"/>
  <c r="AE619" i="4"/>
  <c r="AE630" i="4"/>
  <c r="AE638" i="4"/>
  <c r="AE636" i="4"/>
  <c r="AE620" i="4"/>
  <c r="AE618" i="4"/>
  <c r="AE631" i="4"/>
  <c r="BR673" i="4" l="1"/>
  <c r="DA673" i="4" s="1"/>
  <c r="BQ673" i="4"/>
  <c r="CZ673" i="4" s="1"/>
  <c r="H261" i="4"/>
  <c r="BO261" i="4" s="1"/>
  <c r="Q674" i="4"/>
  <c r="BR674" i="4" s="1"/>
  <c r="DA674" i="4" s="1"/>
  <c r="N674" i="4"/>
  <c r="BQ674" i="4" s="1"/>
  <c r="CZ674" i="4" s="1"/>
  <c r="H674" i="4"/>
  <c r="BO674" i="4" s="1"/>
  <c r="CX674" i="4" s="1"/>
  <c r="BP674" i="4"/>
  <c r="CY674" i="4" s="1"/>
  <c r="J300" i="4"/>
  <c r="J160" i="4" s="1"/>
  <c r="C114" i="21"/>
  <c r="CY202" i="4"/>
  <c r="B120" i="21"/>
  <c r="CX208" i="4"/>
  <c r="BO210" i="4"/>
  <c r="BQ208" i="4"/>
  <c r="L210" i="4"/>
  <c r="Q208" i="4"/>
  <c r="BR202" i="4"/>
  <c r="CJ202" i="4" s="1"/>
  <c r="CX670" i="4"/>
  <c r="CJ670" i="4"/>
  <c r="DB670" i="4" s="1"/>
  <c r="BP208" i="4"/>
  <c r="I210" i="4"/>
  <c r="CZ202" i="4"/>
  <c r="D114" i="21"/>
  <c r="CX202" i="4"/>
  <c r="B114" i="21"/>
  <c r="CY245" i="4"/>
  <c r="C161" i="21"/>
  <c r="BP253" i="4"/>
  <c r="BR672" i="4"/>
  <c r="DA672" i="4" s="1"/>
  <c r="Q245" i="4"/>
  <c r="Q276" i="4" s="1"/>
  <c r="BR276" i="4" s="1"/>
  <c r="E192" i="21" s="1"/>
  <c r="BQ672" i="4"/>
  <c r="CZ672" i="4" s="1"/>
  <c r="N245" i="4"/>
  <c r="N276" i="4" s="1"/>
  <c r="BQ276" i="4" s="1"/>
  <c r="D192" i="21" s="1"/>
  <c r="BO672" i="4"/>
  <c r="H245" i="4"/>
  <c r="V652" i="4"/>
  <c r="V660" i="4" s="1"/>
  <c r="W417" i="4"/>
  <c r="X687" i="4"/>
  <c r="BU685" i="4"/>
  <c r="DE685" i="4" s="1"/>
  <c r="T417" i="4"/>
  <c r="S652" i="4"/>
  <c r="S660" i="4" s="1"/>
  <c r="Q267" i="4"/>
  <c r="Q269" i="4" s="1"/>
  <c r="N267" i="4"/>
  <c r="N269" i="4" s="1"/>
  <c r="H267" i="4"/>
  <c r="BO267" i="4" s="1"/>
  <c r="AA652" i="4"/>
  <c r="AB417" i="4"/>
  <c r="C177" i="21"/>
  <c r="CY261" i="4"/>
  <c r="F300" i="4"/>
  <c r="F269" i="4"/>
  <c r="BQ267" i="4"/>
  <c r="L269" i="4"/>
  <c r="BR261" i="4"/>
  <c r="BP276" i="4"/>
  <c r="C192" i="21" s="1"/>
  <c r="AB652" i="4"/>
  <c r="AB660" i="4" s="1"/>
  <c r="AC417" i="4"/>
  <c r="G269" i="4"/>
  <c r="G300" i="4"/>
  <c r="BP267" i="4"/>
  <c r="I269" i="4"/>
  <c r="I300" i="4"/>
  <c r="BQ261" i="4"/>
  <c r="Y652" i="4"/>
  <c r="Y660" i="4" s="1"/>
  <c r="Z417" i="4"/>
  <c r="U687" i="4"/>
  <c r="BT685" i="4"/>
  <c r="DD685" i="4" s="1"/>
  <c r="R687" i="4"/>
  <c r="BS685" i="4"/>
  <c r="DC685" i="4" s="1"/>
  <c r="O269" i="4"/>
  <c r="BO370" i="4"/>
  <c r="CX370" i="4" s="1"/>
  <c r="B86" i="21"/>
  <c r="BO447" i="4"/>
  <c r="CX447" i="4" s="1"/>
  <c r="CX424" i="4"/>
  <c r="CL405" i="4"/>
  <c r="H191" i="1" s="1"/>
  <c r="M161" i="4"/>
  <c r="L236" i="4"/>
  <c r="B211" i="1"/>
  <c r="DB424" i="4"/>
  <c r="CU220" i="4"/>
  <c r="DJ213" i="4"/>
  <c r="CT213" i="4"/>
  <c r="CV213" i="4" s="1"/>
  <c r="V127" i="21"/>
  <c r="CS214" i="4"/>
  <c r="CN214" i="4"/>
  <c r="DJ220" i="4"/>
  <c r="CT220" i="4"/>
  <c r="CV220" i="4" s="1"/>
  <c r="K300" i="4"/>
  <c r="K160" i="4" s="1"/>
  <c r="K239" i="4"/>
  <c r="J303" i="4"/>
  <c r="J304" i="4" s="1"/>
  <c r="K370" i="4"/>
  <c r="BP370" i="4" s="1"/>
  <c r="BP343" i="4"/>
  <c r="CY343" i="4" s="1"/>
  <c r="K447" i="4"/>
  <c r="BP447" i="4" s="1"/>
  <c r="D211" i="21"/>
  <c r="CY444" i="4"/>
  <c r="CY453" i="4"/>
  <c r="L444" i="4"/>
  <c r="L453" i="4"/>
  <c r="L398" i="4"/>
  <c r="M355" i="4"/>
  <c r="F67" i="21"/>
  <c r="CK405" i="4"/>
  <c r="E191" i="1" s="1"/>
  <c r="AT424" i="4"/>
  <c r="CB424" i="4" s="1"/>
  <c r="P86" i="21" s="1"/>
  <c r="CB658" i="4"/>
  <c r="V424" i="4"/>
  <c r="BT424" i="4" s="1"/>
  <c r="BT658" i="4"/>
  <c r="DD658" i="4" s="1"/>
  <c r="R106" i="21"/>
  <c r="CD195" i="4"/>
  <c r="R107" i="21" s="1"/>
  <c r="L106" i="21"/>
  <c r="BX195" i="4"/>
  <c r="L107" i="21" s="1"/>
  <c r="CT191" i="4"/>
  <c r="CV191" i="4" s="1"/>
  <c r="DH191" i="4"/>
  <c r="D6" i="18"/>
  <c r="D7" i="18" s="1"/>
  <c r="D8" i="18" s="1"/>
  <c r="CL194" i="4"/>
  <c r="D137" i="21"/>
  <c r="CZ223" i="4"/>
  <c r="DF194" i="4"/>
  <c r="I106" i="21"/>
  <c r="BV195" i="4"/>
  <c r="BC424" i="4"/>
  <c r="CE424" i="4" s="1"/>
  <c r="CE658" i="4"/>
  <c r="M106" i="21"/>
  <c r="BY195" i="4"/>
  <c r="M107" i="21" s="1"/>
  <c r="BP297" i="4"/>
  <c r="K298" i="4"/>
  <c r="M284" i="4"/>
  <c r="M235" i="4"/>
  <c r="N222" i="4"/>
  <c r="BQ222" i="4" s="1"/>
  <c r="N232" i="4"/>
  <c r="M294" i="4"/>
  <c r="BQ232" i="4"/>
  <c r="U106" i="21"/>
  <c r="CG195" i="4"/>
  <c r="U107" i="21" s="1"/>
  <c r="N147" i="21"/>
  <c r="CL231" i="4"/>
  <c r="AO293" i="4"/>
  <c r="BZ293" i="4" s="1"/>
  <c r="AP231" i="4"/>
  <c r="F106" i="21"/>
  <c r="DC194" i="4"/>
  <c r="BS195" i="4"/>
  <c r="CR658" i="4"/>
  <c r="P106" i="21"/>
  <c r="CB195" i="4"/>
  <c r="P107" i="21" s="1"/>
  <c r="AB291" i="4"/>
  <c r="AC229" i="4"/>
  <c r="BV229" i="4" s="1"/>
  <c r="DI191" i="4"/>
  <c r="E6" i="18"/>
  <c r="E7" i="18" s="1"/>
  <c r="E8" i="18" s="1"/>
  <c r="CM194" i="4"/>
  <c r="AZ424" i="4"/>
  <c r="CD424" i="4" s="1"/>
  <c r="R86" i="21" s="1"/>
  <c r="CD658" i="4"/>
  <c r="BX658" i="4"/>
  <c r="AH424" i="4"/>
  <c r="BX424" i="4" s="1"/>
  <c r="L86" i="21" s="1"/>
  <c r="AE424" i="4"/>
  <c r="BW424" i="4" s="1"/>
  <c r="BW658" i="4"/>
  <c r="BF424" i="4"/>
  <c r="CF424" i="4" s="1"/>
  <c r="T86" i="21" s="1"/>
  <c r="CF658" i="4"/>
  <c r="AB424" i="4"/>
  <c r="BV424" i="4" s="1"/>
  <c r="BV658" i="4"/>
  <c r="DF658" i="4" s="1"/>
  <c r="AA660" i="4"/>
  <c r="S106" i="21"/>
  <c r="CE195" i="4"/>
  <c r="S107" i="21" s="1"/>
  <c r="CS194" i="4"/>
  <c r="CU194" i="4" s="1"/>
  <c r="BZ195" i="4"/>
  <c r="N107" i="21" s="1"/>
  <c r="N106" i="21"/>
  <c r="CY458" i="4"/>
  <c r="M329" i="4"/>
  <c r="N325" i="4"/>
  <c r="C150" i="21"/>
  <c r="CY235" i="4"/>
  <c r="BP237" i="4"/>
  <c r="BP239" i="4" s="1"/>
  <c r="N287" i="4"/>
  <c r="BQ287" i="4" s="1"/>
  <c r="O225" i="4"/>
  <c r="BQ225" i="4"/>
  <c r="M290" i="4"/>
  <c r="N228" i="4"/>
  <c r="C60" i="21"/>
  <c r="CY398" i="4"/>
  <c r="BI424" i="4"/>
  <c r="CG424" i="4" s="1"/>
  <c r="U86" i="21" s="1"/>
  <c r="CG658" i="4"/>
  <c r="O295" i="4"/>
  <c r="P233" i="4"/>
  <c r="Q106" i="21"/>
  <c r="CC195" i="4"/>
  <c r="Q107" i="21" s="1"/>
  <c r="D138" i="21"/>
  <c r="CZ224" i="4"/>
  <c r="AQ424" i="4"/>
  <c r="CA424" i="4" s="1"/>
  <c r="CA658" i="4"/>
  <c r="N288" i="4"/>
  <c r="BQ288" i="4" s="1"/>
  <c r="O226" i="4"/>
  <c r="BQ226" i="4"/>
  <c r="K106" i="21"/>
  <c r="BW195" i="4"/>
  <c r="K107" i="21" s="1"/>
  <c r="N285" i="4"/>
  <c r="BQ285" i="4" s="1"/>
  <c r="O223" i="4"/>
  <c r="T106" i="21"/>
  <c r="CF195" i="4"/>
  <c r="T107" i="21" s="1"/>
  <c r="Y292" i="4"/>
  <c r="Z230" i="4"/>
  <c r="CN405" i="4"/>
  <c r="N191" i="1" s="1"/>
  <c r="BU333" i="4"/>
  <c r="DE333" i="4" s="1"/>
  <c r="AA333" i="4"/>
  <c r="AB333" i="4" s="1"/>
  <c r="AC333" i="4" s="1"/>
  <c r="BV333" i="4" s="1"/>
  <c r="CK333" i="4" s="1"/>
  <c r="DG333" i="4" s="1"/>
  <c r="DE194" i="4"/>
  <c r="H106" i="21"/>
  <c r="BU195" i="4"/>
  <c r="AN424" i="4"/>
  <c r="BZ424" i="4" s="1"/>
  <c r="N86" i="21" s="1"/>
  <c r="BZ658" i="4"/>
  <c r="C200" i="21"/>
  <c r="M412" i="4"/>
  <c r="L237" i="4"/>
  <c r="L342" i="4"/>
  <c r="L297" i="4"/>
  <c r="L334" i="4"/>
  <c r="L443" i="4" s="1"/>
  <c r="M331" i="4"/>
  <c r="K443" i="4"/>
  <c r="BP443" i="4" s="1"/>
  <c r="BP334" i="4"/>
  <c r="CY334" i="4" s="1"/>
  <c r="C6" i="18"/>
  <c r="C7" i="18" s="1"/>
  <c r="C8" i="18" s="1"/>
  <c r="DG191" i="4"/>
  <c r="CK194" i="4"/>
  <c r="S424" i="4"/>
  <c r="BS658" i="4"/>
  <c r="AW424" i="4"/>
  <c r="CC424" i="4" s="1"/>
  <c r="Q86" i="21" s="1"/>
  <c r="CC658" i="4"/>
  <c r="DD194" i="4"/>
  <c r="G106" i="21"/>
  <c r="BT195" i="4"/>
  <c r="N286" i="4"/>
  <c r="BQ286" i="4" s="1"/>
  <c r="O224" i="4"/>
  <c r="O106" i="21"/>
  <c r="CA195" i="4"/>
  <c r="O107" i="21" s="1"/>
  <c r="M289" i="4"/>
  <c r="N227" i="4"/>
  <c r="DJ191" i="4"/>
  <c r="F6" i="18"/>
  <c r="F7" i="18" s="1"/>
  <c r="F8" i="18" s="1"/>
  <c r="CN194" i="4"/>
  <c r="Y424" i="4"/>
  <c r="BU424" i="4" s="1"/>
  <c r="BU658" i="4"/>
  <c r="DE658" i="4" s="1"/>
  <c r="V106" i="21"/>
  <c r="CH195" i="4"/>
  <c r="V107" i="21" s="1"/>
  <c r="AK424" i="4"/>
  <c r="BY424" i="4" s="1"/>
  <c r="M86" i="21" s="1"/>
  <c r="BY658" i="4"/>
  <c r="CY329" i="4"/>
  <c r="C84" i="21"/>
  <c r="CY422" i="4"/>
  <c r="L458" i="4"/>
  <c r="L422" i="4"/>
  <c r="L427" i="4" s="1"/>
  <c r="AD415" i="4"/>
  <c r="AD328" i="4"/>
  <c r="AE328" i="4" s="1"/>
  <c r="AD413" i="4"/>
  <c r="AC278" i="4"/>
  <c r="BV278" i="4" s="1"/>
  <c r="I194" i="21" s="1"/>
  <c r="AC280" i="4"/>
  <c r="BV280" i="4" s="1"/>
  <c r="I196" i="21" s="1"/>
  <c r="AG356" i="4"/>
  <c r="BW356" i="4"/>
  <c r="AF454" i="4"/>
  <c r="BW454" i="4" s="1"/>
  <c r="AF445" i="4"/>
  <c r="BW445" i="4" s="1"/>
  <c r="CK332" i="4"/>
  <c r="C21" i="21" s="1"/>
  <c r="AI368" i="19"/>
  <c r="AJ367" i="19"/>
  <c r="AD414" i="4"/>
  <c r="AG15" i="19"/>
  <c r="AF484" i="4" s="1"/>
  <c r="AF471" i="4" s="1"/>
  <c r="AI363" i="19"/>
  <c r="AH364" i="19"/>
  <c r="AI359" i="19"/>
  <c r="AH360" i="19"/>
  <c r="AI355" i="19"/>
  <c r="AH356" i="19"/>
  <c r="AI351" i="19"/>
  <c r="AH352" i="19"/>
  <c r="AE633" i="4"/>
  <c r="AE252" i="4" s="1"/>
  <c r="DF597" i="4"/>
  <c r="CK597" i="4"/>
  <c r="AD242" i="4"/>
  <c r="BW497" i="4"/>
  <c r="AC243" i="4"/>
  <c r="BV243" i="4" s="1"/>
  <c r="BV242" i="4"/>
  <c r="CK254" i="4"/>
  <c r="DG254" i="4" s="1"/>
  <c r="DF254" i="4"/>
  <c r="I170" i="21"/>
  <c r="DF248" i="4"/>
  <c r="I164" i="21"/>
  <c r="CK248" i="4"/>
  <c r="DF596" i="4"/>
  <c r="CK596" i="4"/>
  <c r="AD252" i="4"/>
  <c r="DF630" i="4"/>
  <c r="CK630" i="4"/>
  <c r="AF595" i="4"/>
  <c r="AF596" i="4"/>
  <c r="AF597" i="4"/>
  <c r="AF254" i="4"/>
  <c r="AF665" i="4"/>
  <c r="BW477" i="4"/>
  <c r="AH348" i="19"/>
  <c r="AI347" i="19"/>
  <c r="AH370" i="19"/>
  <c r="AG477" i="4" s="1"/>
  <c r="AE247" i="4"/>
  <c r="AE248" i="4"/>
  <c r="AE249" i="4"/>
  <c r="AE598" i="4"/>
  <c r="DF497" i="4"/>
  <c r="CK497" i="4"/>
  <c r="DF595" i="4"/>
  <c r="CK595" i="4"/>
  <c r="I165" i="21"/>
  <c r="DF249" i="4"/>
  <c r="CK249" i="4"/>
  <c r="I163" i="21"/>
  <c r="DF247" i="4"/>
  <c r="CK247" i="4"/>
  <c r="DF665" i="4"/>
  <c r="CK665" i="4"/>
  <c r="DG665" i="4" s="1"/>
  <c r="DF598" i="4"/>
  <c r="CK598" i="4"/>
  <c r="DF632" i="4"/>
  <c r="CK632" i="4"/>
  <c r="AC252" i="4"/>
  <c r="BV633" i="4"/>
  <c r="DF631" i="4"/>
  <c r="CK631" i="4"/>
  <c r="AD332" i="4"/>
  <c r="AE332" i="4" s="1"/>
  <c r="AI290" i="19"/>
  <c r="AH291" i="19"/>
  <c r="AI287" i="19"/>
  <c r="AJ286" i="19"/>
  <c r="AI283" i="19"/>
  <c r="AJ282" i="19"/>
  <c r="AI278" i="19"/>
  <c r="AH279" i="19"/>
  <c r="AI274" i="19"/>
  <c r="AH275" i="19"/>
  <c r="AI270" i="19"/>
  <c r="AH271" i="19"/>
  <c r="AF16" i="19"/>
  <c r="AE502" i="4" s="1"/>
  <c r="AE344" i="4" s="1"/>
  <c r="AE407" i="4" s="1"/>
  <c r="AI266" i="19"/>
  <c r="AH267" i="19"/>
  <c r="AE639" i="4"/>
  <c r="AE266" i="4" s="1"/>
  <c r="AF601" i="4"/>
  <c r="AF602" i="4"/>
  <c r="AF603" i="4"/>
  <c r="BW603" i="4" s="1"/>
  <c r="AF268" i="4"/>
  <c r="AF666" i="4"/>
  <c r="BW481" i="4"/>
  <c r="DF500" i="4"/>
  <c r="CK500" i="4"/>
  <c r="DF601" i="4"/>
  <c r="CK601" i="4"/>
  <c r="DF603" i="4"/>
  <c r="CK603" i="4"/>
  <c r="DF666" i="4"/>
  <c r="CK666" i="4"/>
  <c r="DG666" i="4" s="1"/>
  <c r="AE263" i="4"/>
  <c r="AE264" i="4"/>
  <c r="AE265" i="4"/>
  <c r="DF602" i="4"/>
  <c r="CK602" i="4"/>
  <c r="DF264" i="4"/>
  <c r="I180" i="21"/>
  <c r="CK264" i="4"/>
  <c r="I179" i="21"/>
  <c r="DF263" i="4"/>
  <c r="CK263" i="4"/>
  <c r="DF636" i="4"/>
  <c r="CK636" i="4"/>
  <c r="DF638" i="4"/>
  <c r="CK638" i="4"/>
  <c r="AD258" i="4"/>
  <c r="BW500" i="4"/>
  <c r="AH263" i="19"/>
  <c r="AH294" i="19" s="1"/>
  <c r="AI262" i="19"/>
  <c r="AH293" i="19"/>
  <c r="AG481" i="4" s="1"/>
  <c r="BV258" i="4"/>
  <c r="AC259" i="4"/>
  <c r="BV259" i="4" s="1"/>
  <c r="DF604" i="4"/>
  <c r="CK604" i="4"/>
  <c r="AE604" i="4"/>
  <c r="DF268" i="4"/>
  <c r="CK268" i="4"/>
  <c r="DG268" i="4" s="1"/>
  <c r="I184" i="21"/>
  <c r="CK265" i="4"/>
  <c r="I181" i="21"/>
  <c r="DF265" i="4"/>
  <c r="BW601" i="4"/>
  <c r="AC611" i="4"/>
  <c r="AD266" i="4"/>
  <c r="AC266" i="4"/>
  <c r="BV639" i="4"/>
  <c r="DF637" i="4"/>
  <c r="CK637" i="4"/>
  <c r="AJ51" i="19"/>
  <c r="AI52" i="19"/>
  <c r="BW491" i="4"/>
  <c r="AJ47" i="19"/>
  <c r="AI48" i="19"/>
  <c r="AE621" i="4"/>
  <c r="DF621" i="4"/>
  <c r="CK621" i="4"/>
  <c r="DG621" i="4" s="1"/>
  <c r="BV207" i="4"/>
  <c r="AE667" i="4"/>
  <c r="AE586" i="4"/>
  <c r="AE205" i="4"/>
  <c r="AE283" i="4"/>
  <c r="AE204" i="4"/>
  <c r="AE206" i="4"/>
  <c r="AG470" i="4"/>
  <c r="AI40" i="19"/>
  <c r="AJ39" i="19"/>
  <c r="AI82" i="19"/>
  <c r="BV682" i="4"/>
  <c r="AC685" i="4"/>
  <c r="I111" i="21"/>
  <c r="DF199" i="4"/>
  <c r="CK199" i="4"/>
  <c r="I189" i="21"/>
  <c r="CK273" i="4"/>
  <c r="AE409" i="4"/>
  <c r="AE275" i="4"/>
  <c r="AD280" i="4"/>
  <c r="AE415" i="4"/>
  <c r="E201" i="1"/>
  <c r="DG414" i="4"/>
  <c r="BS410" i="4"/>
  <c r="DD651" i="4"/>
  <c r="BW416" i="4"/>
  <c r="K78" i="21" s="1"/>
  <c r="AD410" i="4"/>
  <c r="T660" i="4"/>
  <c r="U410" i="4"/>
  <c r="BT410" i="4" s="1"/>
  <c r="DF653" i="4"/>
  <c r="CK653" i="4"/>
  <c r="DG653" i="4" s="1"/>
  <c r="AD201" i="4"/>
  <c r="BW199" i="4"/>
  <c r="K111" i="21" s="1"/>
  <c r="AF200" i="4"/>
  <c r="AF201" i="4" s="1"/>
  <c r="AC407" i="4"/>
  <c r="BV407" i="4" s="1"/>
  <c r="BV344" i="4"/>
  <c r="AC448" i="4"/>
  <c r="BV448" i="4" s="1"/>
  <c r="AF273" i="4"/>
  <c r="AF583" i="4"/>
  <c r="AF585" i="4"/>
  <c r="BW585" i="4" s="1"/>
  <c r="AF663" i="4"/>
  <c r="BW470" i="4"/>
  <c r="AF584" i="4"/>
  <c r="BW584" i="4" s="1"/>
  <c r="AF209" i="4"/>
  <c r="DG415" i="4"/>
  <c r="E202" i="1"/>
  <c r="DG326" i="4"/>
  <c r="C16" i="21"/>
  <c r="DF206" i="4"/>
  <c r="I118" i="21"/>
  <c r="CK206" i="4"/>
  <c r="DG206" i="4" s="1"/>
  <c r="DG328" i="4"/>
  <c r="C17" i="21"/>
  <c r="DF659" i="4"/>
  <c r="CK659" i="4"/>
  <c r="DG659" i="4" s="1"/>
  <c r="BV651" i="4"/>
  <c r="BW411" i="4"/>
  <c r="BW419" i="4"/>
  <c r="AD448" i="4"/>
  <c r="DF368" i="4"/>
  <c r="CK368" i="4"/>
  <c r="DG368" i="4" s="1"/>
  <c r="AE326" i="4"/>
  <c r="AH83" i="19"/>
  <c r="DF667" i="4"/>
  <c r="CK667" i="4"/>
  <c r="DG667" i="4" s="1"/>
  <c r="BV200" i="4"/>
  <c r="AC201" i="4"/>
  <c r="AD279" i="4"/>
  <c r="AE414" i="4"/>
  <c r="AD278" i="4"/>
  <c r="AE413" i="4"/>
  <c r="AD611" i="4"/>
  <c r="DF204" i="4"/>
  <c r="I116" i="21"/>
  <c r="CK204" i="4"/>
  <c r="DG204" i="4" s="1"/>
  <c r="I195" i="21"/>
  <c r="CK279" i="4"/>
  <c r="DC651" i="4"/>
  <c r="Z660" i="4"/>
  <c r="AA410" i="4"/>
  <c r="BV410" i="4" s="1"/>
  <c r="DF654" i="4"/>
  <c r="CK654" i="4"/>
  <c r="DG654" i="4" s="1"/>
  <c r="DF485" i="4"/>
  <c r="CK485" i="4"/>
  <c r="DG485" i="4" s="1"/>
  <c r="BW418" i="4"/>
  <c r="K80" i="21" s="1"/>
  <c r="DG187" i="4"/>
  <c r="DG487" i="4" s="1"/>
  <c r="CK487" i="4"/>
  <c r="DF187" i="4"/>
  <c r="DF487" i="4" s="1"/>
  <c r="I101" i="21"/>
  <c r="BV487" i="4"/>
  <c r="DF502" i="4"/>
  <c r="CK502" i="4"/>
  <c r="DG502" i="4" s="1"/>
  <c r="AF344" i="4"/>
  <c r="E200" i="1"/>
  <c r="DG413" i="4"/>
  <c r="BV646" i="4"/>
  <c r="BU651" i="4"/>
  <c r="BW426" i="4"/>
  <c r="X410" i="4"/>
  <c r="W660" i="4"/>
  <c r="DF656" i="4"/>
  <c r="CK656" i="4"/>
  <c r="DG656" i="4" s="1"/>
  <c r="DF655" i="4"/>
  <c r="CK655" i="4"/>
  <c r="DG655" i="4" s="1"/>
  <c r="AD407" i="4"/>
  <c r="AD207" i="4"/>
  <c r="AD646" i="4"/>
  <c r="BH27" i="19"/>
  <c r="BG28" i="19"/>
  <c r="AU23" i="19"/>
  <c r="AT24" i="19"/>
  <c r="L343" i="4"/>
  <c r="AF630" i="4"/>
  <c r="AI83" i="19" l="1"/>
  <c r="AF655" i="4"/>
  <c r="AG419" i="4" s="1"/>
  <c r="AH15" i="19"/>
  <c r="AG484" i="4" s="1"/>
  <c r="W670" i="4"/>
  <c r="W202" i="4" s="1"/>
  <c r="W208" i="4" s="1"/>
  <c r="W210" i="4" s="1"/>
  <c r="W671" i="4"/>
  <c r="Z670" i="4"/>
  <c r="Z202" i="4" s="1"/>
  <c r="Z208" i="4" s="1"/>
  <c r="Z210" i="4" s="1"/>
  <c r="Z671" i="4"/>
  <c r="Y670" i="4"/>
  <c r="Y202" i="4" s="1"/>
  <c r="Y208" i="4" s="1"/>
  <c r="Y210" i="4" s="1"/>
  <c r="Y671" i="4"/>
  <c r="Y215" i="4" s="1"/>
  <c r="AB670" i="4"/>
  <c r="AB202" i="4" s="1"/>
  <c r="AB208" i="4" s="1"/>
  <c r="AB210" i="4" s="1"/>
  <c r="AB671" i="4"/>
  <c r="AB215" i="4" s="1"/>
  <c r="S670" i="4"/>
  <c r="S202" i="4" s="1"/>
  <c r="S208" i="4" s="1"/>
  <c r="S210" i="4" s="1"/>
  <c r="S671" i="4"/>
  <c r="S215" i="4" s="1"/>
  <c r="T670" i="4"/>
  <c r="T202" i="4" s="1"/>
  <c r="T208" i="4" s="1"/>
  <c r="T210" i="4" s="1"/>
  <c r="T671" i="4"/>
  <c r="AA670" i="4"/>
  <c r="AA202" i="4" s="1"/>
  <c r="AA671" i="4"/>
  <c r="AA215" i="4" s="1"/>
  <c r="V670" i="4"/>
  <c r="V202" i="4" s="1"/>
  <c r="V208" i="4" s="1"/>
  <c r="V210" i="4" s="1"/>
  <c r="V671" i="4"/>
  <c r="V215" i="4" s="1"/>
  <c r="CJ673" i="4"/>
  <c r="DB673" i="4" s="1"/>
  <c r="CJ674" i="4"/>
  <c r="DB674" i="4" s="1"/>
  <c r="BR267" i="4"/>
  <c r="E183" i="21" s="1"/>
  <c r="H276" i="4"/>
  <c r="BO276" i="4" s="1"/>
  <c r="CJ276" i="4" s="1"/>
  <c r="J301" i="4"/>
  <c r="DB202" i="4"/>
  <c r="CJ208" i="4"/>
  <c r="CY208" i="4"/>
  <c r="C120" i="21"/>
  <c r="BP210" i="4"/>
  <c r="Q210" i="4"/>
  <c r="BR208" i="4"/>
  <c r="CZ208" i="4"/>
  <c r="D120" i="21"/>
  <c r="BQ210" i="4"/>
  <c r="DA202" i="4"/>
  <c r="E114" i="21"/>
  <c r="B122" i="21"/>
  <c r="CX210" i="4"/>
  <c r="W673" i="4"/>
  <c r="W261" i="4" s="1"/>
  <c r="W672" i="4"/>
  <c r="Z673" i="4"/>
  <c r="Z261" i="4" s="1"/>
  <c r="Z672" i="4"/>
  <c r="T673" i="4"/>
  <c r="T261" i="4" s="1"/>
  <c r="T672" i="4"/>
  <c r="AA673" i="4"/>
  <c r="AA261" i="4" s="1"/>
  <c r="AA672" i="4"/>
  <c r="AA245" i="4" s="1"/>
  <c r="AA253" i="4" s="1"/>
  <c r="AA255" i="4" s="1"/>
  <c r="V673" i="4"/>
  <c r="V261" i="4" s="1"/>
  <c r="V672" i="4"/>
  <c r="V245" i="4" s="1"/>
  <c r="CX672" i="4"/>
  <c r="CJ672" i="4"/>
  <c r="DB672" i="4" s="1"/>
  <c r="Y673" i="4"/>
  <c r="Y261" i="4" s="1"/>
  <c r="Y672" i="4"/>
  <c r="Y245" i="4" s="1"/>
  <c r="AB673" i="4"/>
  <c r="AB261" i="4" s="1"/>
  <c r="AB672" i="4"/>
  <c r="AB245" i="4" s="1"/>
  <c r="AB253" i="4" s="1"/>
  <c r="AB255" i="4" s="1"/>
  <c r="S673" i="4"/>
  <c r="S261" i="4" s="1"/>
  <c r="S672" i="4"/>
  <c r="S245" i="4" s="1"/>
  <c r="S253" i="4" s="1"/>
  <c r="S255" i="4" s="1"/>
  <c r="BO245" i="4"/>
  <c r="H253" i="4"/>
  <c r="H255" i="4" s="1"/>
  <c r="N253" i="4"/>
  <c r="N255" i="4" s="1"/>
  <c r="BQ245" i="4"/>
  <c r="Q253" i="4"/>
  <c r="Q255" i="4" s="1"/>
  <c r="BR245" i="4"/>
  <c r="C169" i="21"/>
  <c r="CY253" i="4"/>
  <c r="BP255" i="4"/>
  <c r="R652" i="4"/>
  <c r="S417" i="4"/>
  <c r="BS417" i="4" s="1"/>
  <c r="BS687" i="4"/>
  <c r="DC687" i="4" s="1"/>
  <c r="U652" i="4"/>
  <c r="V417" i="4"/>
  <c r="BT417" i="4" s="1"/>
  <c r="BT687" i="4"/>
  <c r="DD687" i="4" s="1"/>
  <c r="D177" i="21"/>
  <c r="CZ261" i="4"/>
  <c r="I160" i="4"/>
  <c r="I303" i="4"/>
  <c r="I304" i="4" s="1"/>
  <c r="I301" i="4"/>
  <c r="C183" i="21"/>
  <c r="CY267" i="4"/>
  <c r="BP269" i="4"/>
  <c r="G160" i="4"/>
  <c r="G301" i="4"/>
  <c r="G303" i="4"/>
  <c r="G304" i="4" s="1"/>
  <c r="DA261" i="4"/>
  <c r="E177" i="21"/>
  <c r="B183" i="21"/>
  <c r="CX267" i="4"/>
  <c r="BO269" i="4"/>
  <c r="BV417" i="4"/>
  <c r="H269" i="4"/>
  <c r="CX261" i="4"/>
  <c r="B177" i="21"/>
  <c r="CJ261" i="4"/>
  <c r="CZ267" i="4"/>
  <c r="D183" i="21"/>
  <c r="BQ269" i="4"/>
  <c r="F160" i="4"/>
  <c r="F301" i="4"/>
  <c r="F303" i="4"/>
  <c r="X652" i="4"/>
  <c r="Y417" i="4"/>
  <c r="BU417" i="4" s="1"/>
  <c r="BU687" i="4"/>
  <c r="DE687" i="4" s="1"/>
  <c r="N161" i="4"/>
  <c r="M236" i="4"/>
  <c r="DJ214" i="4"/>
  <c r="CT214" i="4"/>
  <c r="CV214" i="4" s="1"/>
  <c r="CU214" i="4"/>
  <c r="L300" i="4"/>
  <c r="L160" i="4" s="1"/>
  <c r="L239" i="4"/>
  <c r="C154" i="21"/>
  <c r="CY239" i="4"/>
  <c r="K303" i="4"/>
  <c r="K304" i="4" s="1"/>
  <c r="K301" i="4"/>
  <c r="AC282" i="4"/>
  <c r="BV282" i="4" s="1"/>
  <c r="L335" i="4"/>
  <c r="BP335" i="4"/>
  <c r="CY335" i="4" s="1"/>
  <c r="C22" i="21"/>
  <c r="L370" i="4"/>
  <c r="L447" i="4"/>
  <c r="D201" i="21"/>
  <c r="H86" i="21"/>
  <c r="DE424" i="4"/>
  <c r="O286" i="4"/>
  <c r="P224" i="4"/>
  <c r="DD195" i="4"/>
  <c r="G107" i="21"/>
  <c r="BS424" i="4"/>
  <c r="CR424" i="4"/>
  <c r="DG194" i="4"/>
  <c r="CK195" i="4"/>
  <c r="DG195" i="4" s="1"/>
  <c r="M334" i="4"/>
  <c r="M443" i="4" s="1"/>
  <c r="N331" i="4"/>
  <c r="Z292" i="4"/>
  <c r="BU292" i="4" s="1"/>
  <c r="AA230" i="4"/>
  <c r="O285" i="4"/>
  <c r="P223" i="4"/>
  <c r="O288" i="4"/>
  <c r="P226" i="4"/>
  <c r="N290" i="4"/>
  <c r="BQ290" i="4" s="1"/>
  <c r="O228" i="4"/>
  <c r="BQ228" i="4"/>
  <c r="D140" i="21"/>
  <c r="CZ225" i="4"/>
  <c r="D203" i="21"/>
  <c r="CY237" i="4"/>
  <c r="C152" i="21"/>
  <c r="BP300" i="4"/>
  <c r="BP301" i="4" s="1"/>
  <c r="M422" i="4"/>
  <c r="M427" i="4" s="1"/>
  <c r="M458" i="4"/>
  <c r="I86" i="21"/>
  <c r="DF424" i="4"/>
  <c r="K86" i="21"/>
  <c r="CL424" i="4"/>
  <c r="DF229" i="4"/>
  <c r="I145" i="21"/>
  <c r="CK229" i="4"/>
  <c r="DC195" i="4"/>
  <c r="F107" i="21"/>
  <c r="AP293" i="4"/>
  <c r="AQ231" i="4"/>
  <c r="D136" i="21"/>
  <c r="CZ222" i="4"/>
  <c r="N412" i="4"/>
  <c r="BQ412" i="4" s="1"/>
  <c r="M237" i="4"/>
  <c r="M342" i="4"/>
  <c r="I107" i="21"/>
  <c r="DF195" i="4"/>
  <c r="CY447" i="4"/>
  <c r="CY370" i="4"/>
  <c r="AD333" i="4"/>
  <c r="AE333" i="4" s="1"/>
  <c r="DF333" i="4"/>
  <c r="DJ194" i="4"/>
  <c r="CN195" i="4"/>
  <c r="DJ195" i="4" s="1"/>
  <c r="N289" i="4"/>
  <c r="BQ289" i="4" s="1"/>
  <c r="O227" i="4"/>
  <c r="BQ227" i="4"/>
  <c r="DD424" i="4"/>
  <c r="G86" i="21"/>
  <c r="D202" i="21"/>
  <c r="O86" i="21"/>
  <c r="CM424" i="4"/>
  <c r="DC658" i="4"/>
  <c r="CK658" i="4"/>
  <c r="CS658" i="4"/>
  <c r="CU658" i="4" s="1"/>
  <c r="CY443" i="4"/>
  <c r="L298" i="4"/>
  <c r="CL658" i="4"/>
  <c r="DH658" i="4" s="1"/>
  <c r="H107" i="21"/>
  <c r="DE195" i="4"/>
  <c r="BU230" i="4"/>
  <c r="CZ226" i="4"/>
  <c r="D141" i="21"/>
  <c r="D204" i="21"/>
  <c r="P295" i="4"/>
  <c r="Q233" i="4"/>
  <c r="CN658" i="4"/>
  <c r="DJ658" i="4" s="1"/>
  <c r="O287" i="4"/>
  <c r="P225" i="4"/>
  <c r="N329" i="4"/>
  <c r="BQ325" i="4"/>
  <c r="CZ325" i="4" s="1"/>
  <c r="O325" i="4"/>
  <c r="CM658" i="4"/>
  <c r="DI658" i="4" s="1"/>
  <c r="DI194" i="4"/>
  <c r="CM195" i="4"/>
  <c r="DI195" i="4" s="1"/>
  <c r="AC291" i="4"/>
  <c r="BV291" i="4" s="1"/>
  <c r="AD229" i="4"/>
  <c r="N209" i="21"/>
  <c r="CL293" i="4"/>
  <c r="DH231" i="4"/>
  <c r="CZ232" i="4"/>
  <c r="D148" i="21"/>
  <c r="O232" i="4"/>
  <c r="N294" i="4"/>
  <c r="BQ294" i="4" s="1"/>
  <c r="N284" i="4"/>
  <c r="N235" i="4"/>
  <c r="O222" i="4"/>
  <c r="M297" i="4"/>
  <c r="M298" i="4" s="1"/>
  <c r="C213" i="21"/>
  <c r="BP298" i="4"/>
  <c r="C214" i="21" s="1"/>
  <c r="S86" i="21"/>
  <c r="CN424" i="4"/>
  <c r="CT194" i="4"/>
  <c r="CV194" i="4" s="1"/>
  <c r="DH194" i="4"/>
  <c r="CL195" i="4"/>
  <c r="DH195" i="4" s="1"/>
  <c r="M453" i="4"/>
  <c r="M444" i="4"/>
  <c r="M398" i="4"/>
  <c r="N355" i="4"/>
  <c r="AF478" i="4"/>
  <c r="AF474" i="4"/>
  <c r="CK278" i="4"/>
  <c r="BW484" i="4"/>
  <c r="AF654" i="4"/>
  <c r="AF187" i="4"/>
  <c r="AF487" i="4" s="1"/>
  <c r="AF656" i="4"/>
  <c r="AF485" i="4"/>
  <c r="BW485" i="4" s="1"/>
  <c r="AF482" i="4"/>
  <c r="AF659" i="4"/>
  <c r="AG426" i="4" s="1"/>
  <c r="AF653" i="4"/>
  <c r="CK280" i="4"/>
  <c r="AD273" i="4"/>
  <c r="BW273" i="4" s="1"/>
  <c r="K189" i="21" s="1"/>
  <c r="AE448" i="4"/>
  <c r="AF619" i="4"/>
  <c r="AF638" i="4"/>
  <c r="M343" i="4"/>
  <c r="AF620" i="4"/>
  <c r="AF632" i="4"/>
  <c r="T215" i="4" l="1"/>
  <c r="Z215" i="4"/>
  <c r="W215" i="4"/>
  <c r="B192" i="21"/>
  <c r="DA267" i="4"/>
  <c r="BR269" i="4"/>
  <c r="DA269" i="4" s="1"/>
  <c r="AB674" i="4"/>
  <c r="T674" i="4"/>
  <c r="V674" i="4"/>
  <c r="Y674" i="4"/>
  <c r="Z674" i="4"/>
  <c r="W674" i="4"/>
  <c r="S674" i="4"/>
  <c r="H300" i="4"/>
  <c r="H160" i="4" s="1"/>
  <c r="AA674" i="4"/>
  <c r="D122" i="21"/>
  <c r="CZ210" i="4"/>
  <c r="B41" i="1"/>
  <c r="C41" i="1" s="1"/>
  <c r="B11" i="18"/>
  <c r="DB208" i="4"/>
  <c r="CJ210" i="4"/>
  <c r="DB210" i="4" s="1"/>
  <c r="DA208" i="4"/>
  <c r="E120" i="21"/>
  <c r="BR210" i="4"/>
  <c r="CY210" i="4"/>
  <c r="C122" i="21"/>
  <c r="AA208" i="4"/>
  <c r="AA210" i="4" s="1"/>
  <c r="DA245" i="4"/>
  <c r="BR253" i="4"/>
  <c r="E161" i="21"/>
  <c r="CZ245" i="4"/>
  <c r="D161" i="21"/>
  <c r="BQ253" i="4"/>
  <c r="Y253" i="4"/>
  <c r="Y255" i="4" s="1"/>
  <c r="V253" i="4"/>
  <c r="V255" i="4" s="1"/>
  <c r="T245" i="4"/>
  <c r="Z245" i="4"/>
  <c r="Z253" i="4" s="1"/>
  <c r="Z255" i="4" s="1"/>
  <c r="W245" i="4"/>
  <c r="W253" i="4" s="1"/>
  <c r="W255" i="4" s="1"/>
  <c r="CY255" i="4"/>
  <c r="C171" i="21"/>
  <c r="B161" i="21"/>
  <c r="CX245" i="4"/>
  <c r="BO253" i="4"/>
  <c r="CJ245" i="4"/>
  <c r="DE417" i="4"/>
  <c r="H79" i="21"/>
  <c r="F304" i="4"/>
  <c r="F308" i="4"/>
  <c r="DB261" i="4"/>
  <c r="CJ267" i="4"/>
  <c r="S276" i="4"/>
  <c r="S267" i="4"/>
  <c r="S269" i="4" s="1"/>
  <c r="AB267" i="4"/>
  <c r="AB269" i="4" s="1"/>
  <c r="AB276" i="4"/>
  <c r="DD417" i="4"/>
  <c r="G79" i="21"/>
  <c r="BS652" i="4"/>
  <c r="R660" i="4"/>
  <c r="Z267" i="4"/>
  <c r="Z269" i="4" s="1"/>
  <c r="V276" i="4"/>
  <c r="V267" i="4"/>
  <c r="V269" i="4" s="1"/>
  <c r="BU652" i="4"/>
  <c r="DE652" i="4" s="1"/>
  <c r="X660" i="4"/>
  <c r="CZ269" i="4"/>
  <c r="D185" i="21"/>
  <c r="Y267" i="4"/>
  <c r="Y269" i="4" s="1"/>
  <c r="Y276" i="4"/>
  <c r="T267" i="4"/>
  <c r="T269" i="4" s="1"/>
  <c r="W267" i="4"/>
  <c r="W269" i="4" s="1"/>
  <c r="DF417" i="4"/>
  <c r="I79" i="21"/>
  <c r="B185" i="21"/>
  <c r="CX269" i="4"/>
  <c r="CY269" i="4"/>
  <c r="C185" i="21"/>
  <c r="BT652" i="4"/>
  <c r="U660" i="4"/>
  <c r="DC417" i="4"/>
  <c r="F79" i="21"/>
  <c r="CK417" i="4"/>
  <c r="AA276" i="4"/>
  <c r="AA267" i="4"/>
  <c r="AA269" i="4" s="1"/>
  <c r="M335" i="4"/>
  <c r="O161" i="4"/>
  <c r="N236" i="4"/>
  <c r="M300" i="4"/>
  <c r="M160" i="4" s="1"/>
  <c r="M239" i="4"/>
  <c r="C217" i="21"/>
  <c r="CY301" i="4"/>
  <c r="L303" i="4"/>
  <c r="L304" i="4" s="1"/>
  <c r="L301" i="4"/>
  <c r="M447" i="4"/>
  <c r="M370" i="4"/>
  <c r="O355" i="4"/>
  <c r="BQ355" i="4"/>
  <c r="CZ355" i="4" s="1"/>
  <c r="N398" i="4"/>
  <c r="BQ398" i="4" s="1"/>
  <c r="N444" i="4"/>
  <c r="BQ444" i="4" s="1"/>
  <c r="N453" i="4"/>
  <c r="BQ453" i="4" s="1"/>
  <c r="DJ424" i="4"/>
  <c r="N211" i="1"/>
  <c r="BQ235" i="4"/>
  <c r="BQ236" i="4" s="1"/>
  <c r="D151" i="21" s="1"/>
  <c r="O412" i="4"/>
  <c r="N237" i="4"/>
  <c r="N342" i="4"/>
  <c r="D210" i="21"/>
  <c r="AD291" i="4"/>
  <c r="AE229" i="4"/>
  <c r="P287" i="4"/>
  <c r="Q225" i="4"/>
  <c r="Q295" i="4"/>
  <c r="BR295" i="4" s="1"/>
  <c r="R233" i="4"/>
  <c r="BR233" i="4"/>
  <c r="CJ233" i="4" s="1"/>
  <c r="DE230" i="4"/>
  <c r="H146" i="21"/>
  <c r="DG658" i="4"/>
  <c r="CT658" i="4"/>
  <c r="CV658" i="4" s="1"/>
  <c r="K211" i="1"/>
  <c r="DI424" i="4"/>
  <c r="CZ227" i="4"/>
  <c r="D142" i="21"/>
  <c r="D205" i="21"/>
  <c r="D74" i="21"/>
  <c r="CZ412" i="4"/>
  <c r="H211" i="1"/>
  <c r="DH424" i="4"/>
  <c r="O290" i="4"/>
  <c r="P228" i="4"/>
  <c r="P288" i="4"/>
  <c r="Q226" i="4"/>
  <c r="BR226" i="4" s="1"/>
  <c r="AA292" i="4"/>
  <c r="AB230" i="4"/>
  <c r="N334" i="4"/>
  <c r="BQ331" i="4"/>
  <c r="CZ331" i="4" s="1"/>
  <c r="O331" i="4"/>
  <c r="P286" i="4"/>
  <c r="Q224" i="4"/>
  <c r="H208" i="21"/>
  <c r="O284" i="4"/>
  <c r="O235" i="4"/>
  <c r="P222" i="4"/>
  <c r="N297" i="4"/>
  <c r="N298" i="4" s="1"/>
  <c r="BQ284" i="4"/>
  <c r="O294" i="4"/>
  <c r="P232" i="4"/>
  <c r="I207" i="21"/>
  <c r="CK291" i="4"/>
  <c r="O329" i="4"/>
  <c r="P325" i="4"/>
  <c r="BQ329" i="4"/>
  <c r="N422" i="4"/>
  <c r="BQ422" i="4" s="1"/>
  <c r="N458" i="4"/>
  <c r="BQ458" i="4" s="1"/>
  <c r="N335" i="4"/>
  <c r="O289" i="4"/>
  <c r="P227" i="4"/>
  <c r="AQ293" i="4"/>
  <c r="AR231" i="4"/>
  <c r="DG229" i="4"/>
  <c r="BP303" i="4"/>
  <c r="BP304" i="4" s="1"/>
  <c r="C216" i="21"/>
  <c r="CY300" i="4"/>
  <c r="D144" i="21"/>
  <c r="CZ228" i="4"/>
  <c r="D206" i="21"/>
  <c r="P285" i="4"/>
  <c r="Q223" i="4"/>
  <c r="DC424" i="4"/>
  <c r="F86" i="21"/>
  <c r="CK424" i="4"/>
  <c r="CS424" i="4"/>
  <c r="CU424" i="4" s="1"/>
  <c r="AF637" i="4"/>
  <c r="AF618" i="4"/>
  <c r="AF631" i="4"/>
  <c r="N343" i="4"/>
  <c r="AF636" i="4"/>
  <c r="E185" i="21" l="1"/>
  <c r="Z276" i="4"/>
  <c r="T276" i="4"/>
  <c r="U670" i="4"/>
  <c r="U202" i="4" s="1"/>
  <c r="U671" i="4"/>
  <c r="X670" i="4"/>
  <c r="X202" i="4" s="1"/>
  <c r="X671" i="4"/>
  <c r="R670" i="4"/>
  <c r="R202" i="4" s="1"/>
  <c r="R671" i="4"/>
  <c r="H301" i="4"/>
  <c r="H303" i="4"/>
  <c r="H304" i="4" s="1"/>
  <c r="W276" i="4"/>
  <c r="E122" i="21"/>
  <c r="DA210" i="4"/>
  <c r="X673" i="4"/>
  <c r="X261" i="4" s="1"/>
  <c r="X672" i="4"/>
  <c r="R673" i="4"/>
  <c r="R261" i="4" s="1"/>
  <c r="R672" i="4"/>
  <c r="CJ253" i="4"/>
  <c r="DB245" i="4"/>
  <c r="T253" i="4"/>
  <c r="T255" i="4" s="1"/>
  <c r="D169" i="21"/>
  <c r="CZ253" i="4"/>
  <c r="BQ255" i="4"/>
  <c r="E169" i="21"/>
  <c r="DA253" i="4"/>
  <c r="BR255" i="4"/>
  <c r="U673" i="4"/>
  <c r="BT673" i="4" s="1"/>
  <c r="DD673" i="4" s="1"/>
  <c r="U672" i="4"/>
  <c r="B169" i="21"/>
  <c r="CX253" i="4"/>
  <c r="BO255" i="4"/>
  <c r="BO300" i="4"/>
  <c r="U261" i="4"/>
  <c r="B45" i="1"/>
  <c r="C45" i="1" s="1"/>
  <c r="B14" i="18"/>
  <c r="DB267" i="4"/>
  <c r="CJ269" i="4"/>
  <c r="DB269" i="4" s="1"/>
  <c r="F691" i="4"/>
  <c r="F692" i="4"/>
  <c r="F693" i="4" s="1"/>
  <c r="F309" i="4" s="1"/>
  <c r="F345" i="4" s="1"/>
  <c r="DD652" i="4"/>
  <c r="BT660" i="4"/>
  <c r="DD660" i="4" s="1"/>
  <c r="DC652" i="4"/>
  <c r="BS660" i="4"/>
  <c r="DC660" i="4" s="1"/>
  <c r="P161" i="4"/>
  <c r="O236" i="4"/>
  <c r="CY304" i="4"/>
  <c r="C220" i="21"/>
  <c r="N300" i="4"/>
  <c r="N160" i="4" s="1"/>
  <c r="N239" i="4"/>
  <c r="M303" i="4"/>
  <c r="M304" i="4" s="1"/>
  <c r="M301" i="4"/>
  <c r="BQ343" i="4"/>
  <c r="CZ343" i="4" s="1"/>
  <c r="N370" i="4"/>
  <c r="BQ370" i="4" s="1"/>
  <c r="N447" i="4"/>
  <c r="BQ447" i="4" s="1"/>
  <c r="DG424" i="4"/>
  <c r="E211" i="1"/>
  <c r="CT424" i="4"/>
  <c r="CV424" i="4" s="1"/>
  <c r="Q285" i="4"/>
  <c r="BR285" i="4" s="1"/>
  <c r="R223" i="4"/>
  <c r="DA226" i="4"/>
  <c r="E141" i="21"/>
  <c r="CJ226" i="4"/>
  <c r="C219" i="21"/>
  <c r="CY303" i="4"/>
  <c r="AR293" i="4"/>
  <c r="CA293" i="4" s="1"/>
  <c r="AS231" i="4"/>
  <c r="P289" i="4"/>
  <c r="Q227" i="4"/>
  <c r="CZ422" i="4"/>
  <c r="D84" i="21"/>
  <c r="P329" i="4"/>
  <c r="Q325" i="4"/>
  <c r="Q232" i="4"/>
  <c r="P294" i="4"/>
  <c r="BR232" i="4"/>
  <c r="P284" i="4"/>
  <c r="P235" i="4"/>
  <c r="Q222" i="4"/>
  <c r="O334" i="4"/>
  <c r="O443" i="4" s="1"/>
  <c r="P331" i="4"/>
  <c r="BQ334" i="4"/>
  <c r="CZ334" i="4" s="1"/>
  <c r="N443" i="4"/>
  <c r="BQ443" i="4" s="1"/>
  <c r="Q288" i="4"/>
  <c r="BR288" i="4" s="1"/>
  <c r="R226" i="4"/>
  <c r="P290" i="4"/>
  <c r="Q228" i="4"/>
  <c r="E211" i="21"/>
  <c r="CJ295" i="4"/>
  <c r="Q287" i="4"/>
  <c r="BR287" i="4" s="1"/>
  <c r="R225" i="4"/>
  <c r="AE291" i="4"/>
  <c r="AF229" i="4"/>
  <c r="D150" i="21"/>
  <c r="CZ235" i="4"/>
  <c r="BQ237" i="4"/>
  <c r="BQ239" i="4" s="1"/>
  <c r="CZ453" i="4"/>
  <c r="D60" i="21"/>
  <c r="CZ398" i="4"/>
  <c r="P355" i="4"/>
  <c r="O398" i="4"/>
  <c r="O453" i="4"/>
  <c r="O444" i="4"/>
  <c r="BR223" i="4"/>
  <c r="CA231" i="4"/>
  <c r="BQ297" i="4"/>
  <c r="CZ458" i="4"/>
  <c r="CZ329" i="4"/>
  <c r="O422" i="4"/>
  <c r="O427" i="4" s="1"/>
  <c r="O458" i="4"/>
  <c r="D200" i="21"/>
  <c r="P412" i="4"/>
  <c r="O237" i="4"/>
  <c r="O342" i="4"/>
  <c r="O297" i="4"/>
  <c r="O298" i="4" s="1"/>
  <c r="BR224" i="4"/>
  <c r="Q286" i="4"/>
  <c r="BR286" i="4" s="1"/>
  <c r="R224" i="4"/>
  <c r="AB292" i="4"/>
  <c r="AC230" i="4"/>
  <c r="BR228" i="4"/>
  <c r="R295" i="4"/>
  <c r="S233" i="4"/>
  <c r="BR225" i="4"/>
  <c r="BW229" i="4"/>
  <c r="CZ444" i="4"/>
  <c r="AC274" i="4"/>
  <c r="BV274" i="4" s="1"/>
  <c r="CK274" i="4" s="1"/>
  <c r="AC408" i="4"/>
  <c r="BV408" i="4" s="1"/>
  <c r="DF408" i="4" s="1"/>
  <c r="DG332" i="4"/>
  <c r="AG445" i="4"/>
  <c r="AH356" i="4"/>
  <c r="AG454" i="4"/>
  <c r="AE611" i="4"/>
  <c r="AE375" i="4" s="1"/>
  <c r="AE376" i="4" s="1"/>
  <c r="AK367" i="19"/>
  <c r="AJ368" i="19"/>
  <c r="AI364" i="19"/>
  <c r="AJ363" i="19"/>
  <c r="AI360" i="19"/>
  <c r="AJ359" i="19"/>
  <c r="AI356" i="19"/>
  <c r="AJ355" i="19"/>
  <c r="AI352" i="19"/>
  <c r="AJ351" i="19"/>
  <c r="BW631" i="4"/>
  <c r="BW632" i="4"/>
  <c r="AF633" i="4"/>
  <c r="BW630" i="4"/>
  <c r="DG631" i="4"/>
  <c r="DF633" i="4"/>
  <c r="CK633" i="4"/>
  <c r="DG632" i="4"/>
  <c r="DG249" i="4"/>
  <c r="AJ347" i="19"/>
  <c r="AI348" i="19"/>
  <c r="AI371" i="19" s="1"/>
  <c r="AH497" i="4" s="1"/>
  <c r="AH242" i="4" s="1"/>
  <c r="AI370" i="19"/>
  <c r="AH477" i="4" s="1"/>
  <c r="AF247" i="4"/>
  <c r="BW247" i="4" s="1"/>
  <c r="AF248" i="4"/>
  <c r="BW248" i="4" s="1"/>
  <c r="AF249" i="4"/>
  <c r="BW249" i="4" s="1"/>
  <c r="K165" i="21" s="1"/>
  <c r="BW254" i="4"/>
  <c r="K170" i="21" s="1"/>
  <c r="BW596" i="4"/>
  <c r="DG630" i="4"/>
  <c r="DG596" i="4"/>
  <c r="DG248" i="4"/>
  <c r="DF242" i="4"/>
  <c r="I158" i="21"/>
  <c r="CK242" i="4"/>
  <c r="AC244" i="4"/>
  <c r="BV244" i="4" s="1"/>
  <c r="DG597" i="4"/>
  <c r="BV252" i="4"/>
  <c r="DG598" i="4"/>
  <c r="DG247" i="4"/>
  <c r="DG595" i="4"/>
  <c r="DG497" i="4"/>
  <c r="AG595" i="4"/>
  <c r="AG597" i="4"/>
  <c r="AG254" i="4"/>
  <c r="AG665" i="4"/>
  <c r="AG596" i="4"/>
  <c r="AH371" i="19"/>
  <c r="AH16" i="19" s="1"/>
  <c r="BW665" i="4"/>
  <c r="AF598" i="4"/>
  <c r="BW598" i="4" s="1"/>
  <c r="BW595" i="4"/>
  <c r="BW597" i="4"/>
  <c r="I159" i="21"/>
  <c r="DF243" i="4"/>
  <c r="CK243" i="4"/>
  <c r="AD244" i="4"/>
  <c r="AF243" i="4"/>
  <c r="BW242" i="4"/>
  <c r="AF407" i="4"/>
  <c r="BW407" i="4" s="1"/>
  <c r="K69" i="21" s="1"/>
  <c r="AI291" i="19"/>
  <c r="AJ290" i="19"/>
  <c r="AK286" i="19"/>
  <c r="AJ287" i="19"/>
  <c r="AK282" i="19"/>
  <c r="AJ283" i="19"/>
  <c r="AI279" i="19"/>
  <c r="AJ278" i="19"/>
  <c r="AI275" i="19"/>
  <c r="AJ274" i="19"/>
  <c r="AI271" i="19"/>
  <c r="AJ270" i="19"/>
  <c r="BW502" i="4"/>
  <c r="AI267" i="19"/>
  <c r="AJ266" i="19"/>
  <c r="BW638" i="4"/>
  <c r="AF639" i="4"/>
  <c r="BW636" i="4"/>
  <c r="BW637" i="4"/>
  <c r="DG637" i="4"/>
  <c r="DF639" i="4"/>
  <c r="CK639" i="4"/>
  <c r="AC375" i="4"/>
  <c r="BV611" i="4"/>
  <c r="DF258" i="4"/>
  <c r="I174" i="21"/>
  <c r="CK258" i="4"/>
  <c r="AJ262" i="19"/>
  <c r="AI263" i="19"/>
  <c r="AI293" i="19"/>
  <c r="AH481" i="4" s="1"/>
  <c r="DG638" i="4"/>
  <c r="DG636" i="4"/>
  <c r="DG264" i="4"/>
  <c r="BW666" i="4"/>
  <c r="AF604" i="4"/>
  <c r="BW604" i="4" s="1"/>
  <c r="BV266" i="4"/>
  <c r="DG265" i="4"/>
  <c r="DG604" i="4"/>
  <c r="I175" i="21"/>
  <c r="DF259" i="4"/>
  <c r="CK259" i="4"/>
  <c r="AC260" i="4"/>
  <c r="BV260" i="4" s="1"/>
  <c r="AG601" i="4"/>
  <c r="AG602" i="4"/>
  <c r="AG603" i="4"/>
  <c r="AG268" i="4"/>
  <c r="AG666" i="4"/>
  <c r="AG500" i="4"/>
  <c r="BW258" i="4"/>
  <c r="AF259" i="4"/>
  <c r="AD260" i="4"/>
  <c r="DG263" i="4"/>
  <c r="DG602" i="4"/>
  <c r="DG603" i="4"/>
  <c r="DG601" i="4"/>
  <c r="DG500" i="4"/>
  <c r="AF263" i="4"/>
  <c r="BW263" i="4" s="1"/>
  <c r="K179" i="21" s="1"/>
  <c r="AF264" i="4"/>
  <c r="BW264" i="4" s="1"/>
  <c r="BW268" i="4"/>
  <c r="K184" i="21" s="1"/>
  <c r="AF265" i="4"/>
  <c r="BW265" i="4" s="1"/>
  <c r="BW602" i="4"/>
  <c r="AJ52" i="19"/>
  <c r="AK51" i="19"/>
  <c r="AK47" i="19"/>
  <c r="AJ48" i="19"/>
  <c r="AF332" i="4"/>
  <c r="BW332" i="4" s="1"/>
  <c r="BW619" i="4"/>
  <c r="AF621" i="4"/>
  <c r="BW618" i="4"/>
  <c r="AF333" i="4"/>
  <c r="BW333" i="4" s="1"/>
  <c r="BW620" i="4"/>
  <c r="AD368" i="4"/>
  <c r="K87" i="21"/>
  <c r="BU660" i="4"/>
  <c r="DE660" i="4" s="1"/>
  <c r="DE651" i="4"/>
  <c r="BW482" i="4"/>
  <c r="BW478" i="4"/>
  <c r="BW187" i="4"/>
  <c r="BW474" i="4"/>
  <c r="AG416" i="4"/>
  <c r="BW654" i="4"/>
  <c r="DF410" i="4"/>
  <c r="I72" i="21"/>
  <c r="CK651" i="4"/>
  <c r="AG491" i="4"/>
  <c r="K81" i="21"/>
  <c r="DF651" i="4"/>
  <c r="BW655" i="4"/>
  <c r="AF326" i="4"/>
  <c r="BW326" i="4" s="1"/>
  <c r="AF667" i="4"/>
  <c r="BW663" i="4"/>
  <c r="AF586" i="4"/>
  <c r="DF448" i="4"/>
  <c r="CK448" i="4"/>
  <c r="DG448" i="4" s="1"/>
  <c r="I69" i="21"/>
  <c r="DF407" i="4"/>
  <c r="CK407" i="4"/>
  <c r="BW201" i="4"/>
  <c r="K113" i="21" s="1"/>
  <c r="BW583" i="4"/>
  <c r="AC687" i="4"/>
  <c r="BV685" i="4"/>
  <c r="AH470" i="4"/>
  <c r="AH491" i="4"/>
  <c r="AH199" i="4" s="1"/>
  <c r="AG584" i="4"/>
  <c r="AG209" i="4"/>
  <c r="AG471" i="4"/>
  <c r="AG583" i="4"/>
  <c r="AG585" i="4"/>
  <c r="AG663" i="4"/>
  <c r="AF413" i="4"/>
  <c r="BW413" i="4" s="1"/>
  <c r="K75" i="21" s="1"/>
  <c r="AE278" i="4"/>
  <c r="AF414" i="4"/>
  <c r="BW414" i="4" s="1"/>
  <c r="K76" i="21" s="1"/>
  <c r="AE279" i="4"/>
  <c r="I198" i="21"/>
  <c r="CK282" i="4"/>
  <c r="AD282" i="4"/>
  <c r="BU410" i="4"/>
  <c r="CK410" i="4" s="1"/>
  <c r="DF646" i="4"/>
  <c r="CK646" i="4"/>
  <c r="DG646" i="4" s="1"/>
  <c r="AG411" i="4"/>
  <c r="BW656" i="4"/>
  <c r="AG418" i="4"/>
  <c r="BW653" i="4"/>
  <c r="BW344" i="4"/>
  <c r="AF448" i="4"/>
  <c r="BW448" i="4" s="1"/>
  <c r="AD375" i="4"/>
  <c r="BV201" i="4"/>
  <c r="I112" i="21"/>
  <c r="DF200" i="4"/>
  <c r="CK200" i="4"/>
  <c r="DG200" i="4" s="1"/>
  <c r="K73" i="21"/>
  <c r="E204" i="1"/>
  <c r="DG417" i="4"/>
  <c r="BW659" i="4"/>
  <c r="AF204" i="4"/>
  <c r="AF206" i="4"/>
  <c r="BW209" i="4"/>
  <c r="K121" i="21" s="1"/>
  <c r="AF205" i="4"/>
  <c r="AF283" i="4"/>
  <c r="BW283" i="4" s="1"/>
  <c r="K199" i="21" s="1"/>
  <c r="BW471" i="4"/>
  <c r="AF328" i="4"/>
  <c r="BW328" i="4" s="1"/>
  <c r="DF344" i="4"/>
  <c r="CK344" i="4"/>
  <c r="BW200" i="4"/>
  <c r="K112" i="21" s="1"/>
  <c r="G72" i="21"/>
  <c r="DD410" i="4"/>
  <c r="DC410" i="4"/>
  <c r="F72" i="21"/>
  <c r="DG199" i="4"/>
  <c r="DF682" i="4"/>
  <c r="CK682" i="4"/>
  <c r="DG682" i="4" s="1"/>
  <c r="AK39" i="19"/>
  <c r="AJ40" i="19"/>
  <c r="AJ82" i="19"/>
  <c r="AG656" i="4"/>
  <c r="AG485" i="4"/>
  <c r="AG655" i="4"/>
  <c r="AG478" i="4"/>
  <c r="AG482" i="4"/>
  <c r="AG654" i="4"/>
  <c r="AG659" i="4"/>
  <c r="AG653" i="4"/>
  <c r="AG474" i="4"/>
  <c r="AG187" i="4"/>
  <c r="AG487" i="4" s="1"/>
  <c r="AF415" i="4"/>
  <c r="BW415" i="4" s="1"/>
  <c r="K77" i="21" s="1"/>
  <c r="AE280" i="4"/>
  <c r="DF207" i="4"/>
  <c r="I119" i="21"/>
  <c r="CK207" i="4"/>
  <c r="DG207" i="4" s="1"/>
  <c r="AE207" i="4"/>
  <c r="AE282" i="4" s="1"/>
  <c r="AE646" i="4"/>
  <c r="AE368" i="4" s="1"/>
  <c r="BI27" i="19"/>
  <c r="BH28" i="19"/>
  <c r="AV23" i="19"/>
  <c r="AU24" i="19"/>
  <c r="AG631" i="4"/>
  <c r="AG618" i="4"/>
  <c r="O343" i="4"/>
  <c r="AG620" i="4"/>
  <c r="AG619" i="4"/>
  <c r="AG632" i="4"/>
  <c r="AG637" i="4"/>
  <c r="AG636" i="4"/>
  <c r="AG630" i="4"/>
  <c r="AG638" i="4"/>
  <c r="BS670" i="4" l="1"/>
  <c r="BT670" i="4"/>
  <c r="DD670" i="4" s="1"/>
  <c r="BU670" i="4"/>
  <c r="DE670" i="4" s="1"/>
  <c r="R215" i="4"/>
  <c r="BS671" i="4"/>
  <c r="X215" i="4"/>
  <c r="BU215" i="4" s="1"/>
  <c r="BU671" i="4"/>
  <c r="DE671" i="4" s="1"/>
  <c r="U215" i="4"/>
  <c r="BT215" i="4" s="1"/>
  <c r="BT671" i="4"/>
  <c r="DD671" i="4" s="1"/>
  <c r="R674" i="4"/>
  <c r="BS674" i="4" s="1"/>
  <c r="U674" i="4"/>
  <c r="BT674" i="4" s="1"/>
  <c r="DD674" i="4" s="1"/>
  <c r="X674" i="4"/>
  <c r="BU674" i="4" s="1"/>
  <c r="DE674" i="4" s="1"/>
  <c r="BS673" i="4"/>
  <c r="BU673" i="4"/>
  <c r="DE673" i="4" s="1"/>
  <c r="DC670" i="4"/>
  <c r="U208" i="4"/>
  <c r="BT202" i="4"/>
  <c r="BS202" i="4"/>
  <c r="R208" i="4"/>
  <c r="BU202" i="4"/>
  <c r="X208" i="4"/>
  <c r="BO301" i="4"/>
  <c r="B216" i="21"/>
  <c r="BO303" i="4"/>
  <c r="CX300" i="4"/>
  <c r="U245" i="4"/>
  <c r="U276" i="4" s="1"/>
  <c r="BT276" i="4" s="1"/>
  <c r="G192" i="21" s="1"/>
  <c r="BT672" i="4"/>
  <c r="DD672" i="4" s="1"/>
  <c r="E171" i="21"/>
  <c r="DA255" i="4"/>
  <c r="R245" i="4"/>
  <c r="BS672" i="4"/>
  <c r="X245" i="4"/>
  <c r="X276" i="4" s="1"/>
  <c r="BU276" i="4" s="1"/>
  <c r="H192" i="21" s="1"/>
  <c r="BU672" i="4"/>
  <c r="DE672" i="4" s="1"/>
  <c r="CX255" i="4"/>
  <c r="B171" i="21"/>
  <c r="D171" i="21"/>
  <c r="CZ255" i="4"/>
  <c r="B44" i="1"/>
  <c r="C44" i="1" s="1"/>
  <c r="B13" i="18"/>
  <c r="DB253" i="4"/>
  <c r="CJ255" i="4"/>
  <c r="DB255" i="4" s="1"/>
  <c r="F310" i="4"/>
  <c r="F442" i="4" s="1"/>
  <c r="X267" i="4"/>
  <c r="BU261" i="4"/>
  <c r="DC673" i="4"/>
  <c r="DC674" i="4"/>
  <c r="F369" i="4"/>
  <c r="F346" i="4"/>
  <c r="G759" i="4" s="1"/>
  <c r="F449" i="4"/>
  <c r="R276" i="4"/>
  <c r="BS276" i="4" s="1"/>
  <c r="R267" i="4"/>
  <c r="BS261" i="4"/>
  <c r="U267" i="4"/>
  <c r="BT261" i="4"/>
  <c r="Q161" i="4"/>
  <c r="P236" i="4"/>
  <c r="D154" i="21"/>
  <c r="CZ239" i="4"/>
  <c r="O300" i="4"/>
  <c r="O160" i="4" s="1"/>
  <c r="O239" i="4"/>
  <c r="N303" i="4"/>
  <c r="N304" i="4" s="1"/>
  <c r="N301" i="4"/>
  <c r="BQ335" i="4"/>
  <c r="CZ335" i="4" s="1"/>
  <c r="O370" i="4"/>
  <c r="O447" i="4"/>
  <c r="O209" i="21"/>
  <c r="K145" i="21"/>
  <c r="S295" i="4"/>
  <c r="T233" i="4"/>
  <c r="BS233" i="4" s="1"/>
  <c r="E202" i="21"/>
  <c r="CJ286" i="4"/>
  <c r="D213" i="21"/>
  <c r="BQ298" i="4"/>
  <c r="D214" i="21" s="1"/>
  <c r="O147" i="21"/>
  <c r="D152" i="21"/>
  <c r="CZ237" i="4"/>
  <c r="BQ300" i="4"/>
  <c r="BQ301" i="4" s="1"/>
  <c r="AF291" i="4"/>
  <c r="BW291" i="4" s="1"/>
  <c r="AG229" i="4"/>
  <c r="R287" i="4"/>
  <c r="S225" i="4"/>
  <c r="E204" i="21"/>
  <c r="CJ288" i="4"/>
  <c r="R222" i="4"/>
  <c r="Q284" i="4"/>
  <c r="Q235" i="4"/>
  <c r="P297" i="4"/>
  <c r="P298" i="4" s="1"/>
  <c r="BR325" i="4"/>
  <c r="Q329" i="4"/>
  <c r="R325" i="4"/>
  <c r="Q289" i="4"/>
  <c r="BR289" i="4" s="1"/>
  <c r="R227" i="4"/>
  <c r="AT231" i="4"/>
  <c r="AS293" i="4"/>
  <c r="DB226" i="4"/>
  <c r="R285" i="4"/>
  <c r="S223" i="4"/>
  <c r="CZ447" i="4"/>
  <c r="E140" i="21"/>
  <c r="DA225" i="4"/>
  <c r="CJ225" i="4"/>
  <c r="DB225" i="4" s="1"/>
  <c r="E144" i="21"/>
  <c r="DA228" i="4"/>
  <c r="CJ228" i="4"/>
  <c r="AC292" i="4"/>
  <c r="BV292" i="4" s="1"/>
  <c r="AD230" i="4"/>
  <c r="BV230" i="4"/>
  <c r="S224" i="4"/>
  <c r="R286" i="4"/>
  <c r="E138" i="21"/>
  <c r="DA224" i="4"/>
  <c r="CJ224" i="4"/>
  <c r="DB224" i="4" s="1"/>
  <c r="O335" i="4"/>
  <c r="E137" i="21"/>
  <c r="DA223" i="4"/>
  <c r="CJ223" i="4"/>
  <c r="DB223" i="4" s="1"/>
  <c r="P398" i="4"/>
  <c r="P444" i="4"/>
  <c r="Q355" i="4"/>
  <c r="P453" i="4"/>
  <c r="E203" i="21"/>
  <c r="CJ287" i="4"/>
  <c r="R228" i="4"/>
  <c r="Q290" i="4"/>
  <c r="BR290" i="4" s="1"/>
  <c r="S226" i="4"/>
  <c r="R288" i="4"/>
  <c r="CZ443" i="4"/>
  <c r="P334" i="4"/>
  <c r="P443" i="4" s="1"/>
  <c r="Q331" i="4"/>
  <c r="BR222" i="4"/>
  <c r="P237" i="4"/>
  <c r="Q412" i="4"/>
  <c r="BR412" i="4" s="1"/>
  <c r="P342" i="4"/>
  <c r="CJ232" i="4"/>
  <c r="DB232" i="4" s="1"/>
  <c r="E148" i="21"/>
  <c r="DA232" i="4"/>
  <c r="R232" i="4"/>
  <c r="Q294" i="4"/>
  <c r="BR294" i="4" s="1"/>
  <c r="P422" i="4"/>
  <c r="P427" i="4" s="1"/>
  <c r="P458" i="4"/>
  <c r="BR227" i="4"/>
  <c r="E201" i="21"/>
  <c r="CJ285" i="4"/>
  <c r="CZ370" i="4"/>
  <c r="I190" i="21"/>
  <c r="I70" i="21"/>
  <c r="CK408" i="4"/>
  <c r="E195" i="1" s="1"/>
  <c r="AC409" i="4"/>
  <c r="BV409" i="4" s="1"/>
  <c r="DF409" i="4" s="1"/>
  <c r="AH445" i="4"/>
  <c r="AH454" i="4"/>
  <c r="AI356" i="4"/>
  <c r="AD275" i="4"/>
  <c r="AF408" i="4"/>
  <c r="BW408" i="4" s="1"/>
  <c r="K70" i="21" s="1"/>
  <c r="AK368" i="19"/>
  <c r="AL367" i="19"/>
  <c r="AK363" i="19"/>
  <c r="AJ364" i="19"/>
  <c r="AK359" i="19"/>
  <c r="AJ360" i="19"/>
  <c r="AK355" i="19"/>
  <c r="AJ356" i="19"/>
  <c r="AK351" i="19"/>
  <c r="AJ352" i="19"/>
  <c r="AG633" i="4"/>
  <c r="K164" i="21"/>
  <c r="K163" i="21"/>
  <c r="K158" i="21"/>
  <c r="AG247" i="4"/>
  <c r="AG248" i="4"/>
  <c r="AG249" i="4"/>
  <c r="AG598" i="4"/>
  <c r="I168" i="21"/>
  <c r="DF252" i="4"/>
  <c r="CK252" i="4"/>
  <c r="DG242" i="4"/>
  <c r="AH244" i="4"/>
  <c r="BW243" i="4"/>
  <c r="AF244" i="4"/>
  <c r="BW244" i="4" s="1"/>
  <c r="DG243" i="4"/>
  <c r="AG497" i="4"/>
  <c r="I160" i="21"/>
  <c r="DF244" i="4"/>
  <c r="CK244" i="4"/>
  <c r="AH595" i="4"/>
  <c r="AH597" i="4"/>
  <c r="AH596" i="4"/>
  <c r="AH254" i="4"/>
  <c r="AH665" i="4"/>
  <c r="AJ348" i="19"/>
  <c r="AK347" i="19"/>
  <c r="AJ370" i="19"/>
  <c r="AI477" i="4" s="1"/>
  <c r="DG633" i="4"/>
  <c r="AF252" i="4"/>
  <c r="BW633" i="4"/>
  <c r="AC275" i="4"/>
  <c r="BV275" i="4" s="1"/>
  <c r="CK275" i="4" s="1"/>
  <c r="AI15" i="19"/>
  <c r="AH484" i="4" s="1"/>
  <c r="AH659" i="4" s="1"/>
  <c r="AI426" i="4" s="1"/>
  <c r="AD409" i="4"/>
  <c r="AI294" i="19"/>
  <c r="AH500" i="4" s="1"/>
  <c r="AH258" i="4" s="1"/>
  <c r="AK290" i="19"/>
  <c r="AJ291" i="19"/>
  <c r="AK287" i="19"/>
  <c r="AL286" i="19"/>
  <c r="AK283" i="19"/>
  <c r="AL282" i="19"/>
  <c r="AK278" i="19"/>
  <c r="AJ279" i="19"/>
  <c r="AF274" i="4"/>
  <c r="BW274" i="4" s="1"/>
  <c r="K190" i="21" s="1"/>
  <c r="AI16" i="19"/>
  <c r="AH502" i="4" s="1"/>
  <c r="AH344" i="4" s="1"/>
  <c r="AK274" i="19"/>
  <c r="AJ275" i="19"/>
  <c r="AK270" i="19"/>
  <c r="AJ271" i="19"/>
  <c r="AK266" i="19"/>
  <c r="AJ267" i="19"/>
  <c r="AG639" i="4"/>
  <c r="K181" i="21"/>
  <c r="K180" i="21"/>
  <c r="BW259" i="4"/>
  <c r="AF260" i="4"/>
  <c r="K174" i="21"/>
  <c r="AG258" i="4"/>
  <c r="AG263" i="4"/>
  <c r="AG265" i="4"/>
  <c r="AG264" i="4"/>
  <c r="I176" i="21"/>
  <c r="DF260" i="4"/>
  <c r="CK260" i="4"/>
  <c r="I182" i="21"/>
  <c r="DF266" i="4"/>
  <c r="CK266" i="4"/>
  <c r="AC376" i="4"/>
  <c r="BV376" i="4" s="1"/>
  <c r="BV375" i="4"/>
  <c r="AF266" i="4"/>
  <c r="BW639" i="4"/>
  <c r="AG604" i="4"/>
  <c r="DG259" i="4"/>
  <c r="AH601" i="4"/>
  <c r="AH602" i="4"/>
  <c r="AH603" i="4"/>
  <c r="AH268" i="4"/>
  <c r="AH666" i="4"/>
  <c r="AJ263" i="19"/>
  <c r="AK262" i="19"/>
  <c r="AJ293" i="19"/>
  <c r="AI481" i="4" s="1"/>
  <c r="DG258" i="4"/>
  <c r="DF611" i="4"/>
  <c r="CK611" i="4"/>
  <c r="DG611" i="4" s="1"/>
  <c r="DG639" i="4"/>
  <c r="AL51" i="19"/>
  <c r="AK52" i="19"/>
  <c r="AL47" i="19"/>
  <c r="AK48" i="19"/>
  <c r="AG621" i="4"/>
  <c r="AG333" i="4"/>
  <c r="AG332" i="4"/>
  <c r="AH426" i="4"/>
  <c r="AH419" i="4"/>
  <c r="AH411" i="4"/>
  <c r="AJ83" i="19"/>
  <c r="E197" i="1"/>
  <c r="DG410" i="4"/>
  <c r="DG344" i="4"/>
  <c r="C33" i="21"/>
  <c r="AF279" i="4"/>
  <c r="BW279" i="4" s="1"/>
  <c r="K195" i="21" s="1"/>
  <c r="AG414" i="4"/>
  <c r="BW205" i="4"/>
  <c r="K117" i="21" s="1"/>
  <c r="AF280" i="4"/>
  <c r="BW280" i="4" s="1"/>
  <c r="K196" i="21" s="1"/>
  <c r="AG415" i="4"/>
  <c r="BW206" i="4"/>
  <c r="K118" i="21" s="1"/>
  <c r="I113" i="21"/>
  <c r="DF201" i="4"/>
  <c r="CK201" i="4"/>
  <c r="DE410" i="4"/>
  <c r="H72" i="21"/>
  <c r="AG667" i="4"/>
  <c r="AG586" i="4"/>
  <c r="AG206" i="4"/>
  <c r="AG204" i="4"/>
  <c r="AG283" i="4"/>
  <c r="AG205" i="4"/>
  <c r="AD417" i="4"/>
  <c r="AC652" i="4"/>
  <c r="BV687" i="4"/>
  <c r="DG407" i="4"/>
  <c r="E194" i="1"/>
  <c r="AF611" i="4"/>
  <c r="BW586" i="4"/>
  <c r="AG199" i="4"/>
  <c r="DG651" i="4"/>
  <c r="AH418" i="4"/>
  <c r="AH416" i="4"/>
  <c r="AI470" i="4"/>
  <c r="AK40" i="19"/>
  <c r="AL39" i="19"/>
  <c r="AK82" i="19"/>
  <c r="BW204" i="4"/>
  <c r="K116" i="21" s="1"/>
  <c r="AG413" i="4"/>
  <c r="AF278" i="4"/>
  <c r="BW278" i="4" s="1"/>
  <c r="K194" i="21" s="1"/>
  <c r="AD376" i="4"/>
  <c r="AG328" i="4"/>
  <c r="AG326" i="4"/>
  <c r="AH201" i="4"/>
  <c r="AH583" i="4"/>
  <c r="AH585" i="4"/>
  <c r="AH663" i="4"/>
  <c r="AH584" i="4"/>
  <c r="AH209" i="4"/>
  <c r="DF685" i="4"/>
  <c r="CK685" i="4"/>
  <c r="DG685" i="4" s="1"/>
  <c r="BW667" i="4"/>
  <c r="AG502" i="4"/>
  <c r="BW487" i="4"/>
  <c r="K101" i="21"/>
  <c r="AF207" i="4"/>
  <c r="AF646" i="4"/>
  <c r="BW621" i="4"/>
  <c r="BJ27" i="19"/>
  <c r="BI28" i="19"/>
  <c r="AW23" i="19"/>
  <c r="AV24" i="19"/>
  <c r="AH637" i="4"/>
  <c r="AH619" i="4"/>
  <c r="AH631" i="4"/>
  <c r="AH618" i="4"/>
  <c r="AH638" i="4"/>
  <c r="AH620" i="4"/>
  <c r="AH636" i="4"/>
  <c r="AH630" i="4"/>
  <c r="AH632" i="4"/>
  <c r="P343" i="4"/>
  <c r="G128" i="21" l="1"/>
  <c r="DD215" i="4"/>
  <c r="DE215" i="4"/>
  <c r="H128" i="21"/>
  <c r="DC671" i="4"/>
  <c r="BS215" i="4"/>
  <c r="AK83" i="19"/>
  <c r="F311" i="4"/>
  <c r="F366" i="4"/>
  <c r="F372" i="4" s="1"/>
  <c r="F703" i="4" s="1"/>
  <c r="X210" i="4"/>
  <c r="BU208" i="4"/>
  <c r="BS208" i="4"/>
  <c r="R210" i="4"/>
  <c r="G114" i="21"/>
  <c r="DD202" i="4"/>
  <c r="H114" i="21"/>
  <c r="DE202" i="4"/>
  <c r="F114" i="21"/>
  <c r="DC202" i="4"/>
  <c r="U210" i="4"/>
  <c r="BT208" i="4"/>
  <c r="DC672" i="4"/>
  <c r="X253" i="4"/>
  <c r="X255" i="4" s="1"/>
  <c r="BU245" i="4"/>
  <c r="R253" i="4"/>
  <c r="R255" i="4" s="1"/>
  <c r="BS245" i="4"/>
  <c r="U253" i="4"/>
  <c r="U255" i="4" s="1"/>
  <c r="BT245" i="4"/>
  <c r="BO304" i="4"/>
  <c r="CX303" i="4"/>
  <c r="B219" i="21"/>
  <c r="B217" i="21"/>
  <c r="CX301" i="4"/>
  <c r="F450" i="4"/>
  <c r="BT267" i="4"/>
  <c r="U269" i="4"/>
  <c r="DC261" i="4"/>
  <c r="F177" i="21"/>
  <c r="F192" i="21"/>
  <c r="H177" i="21"/>
  <c r="DE261" i="4"/>
  <c r="G177" i="21"/>
  <c r="DD261" i="4"/>
  <c r="BS267" i="4"/>
  <c r="R269" i="4"/>
  <c r="X269" i="4"/>
  <c r="BU267" i="4"/>
  <c r="R161" i="4"/>
  <c r="Q236" i="4"/>
  <c r="P300" i="4"/>
  <c r="P160" i="4" s="1"/>
  <c r="P239" i="4"/>
  <c r="CZ301" i="4"/>
  <c r="D217" i="21"/>
  <c r="O303" i="4"/>
  <c r="O304" i="4" s="1"/>
  <c r="O301" i="4"/>
  <c r="P335" i="4"/>
  <c r="P370" i="4"/>
  <c r="P447" i="4"/>
  <c r="R294" i="4"/>
  <c r="S232" i="4"/>
  <c r="Q334" i="4"/>
  <c r="BR331" i="4"/>
  <c r="R331" i="4"/>
  <c r="S288" i="4"/>
  <c r="T226" i="4"/>
  <c r="R290" i="4"/>
  <c r="S228" i="4"/>
  <c r="R355" i="4"/>
  <c r="Q453" i="4"/>
  <c r="BR453" i="4" s="1"/>
  <c r="Q398" i="4"/>
  <c r="BR398" i="4" s="1"/>
  <c r="Q444" i="4"/>
  <c r="BR444" i="4" s="1"/>
  <c r="BR355" i="4"/>
  <c r="S286" i="4"/>
  <c r="T224" i="4"/>
  <c r="AD292" i="4"/>
  <c r="AE230" i="4"/>
  <c r="DB228" i="4"/>
  <c r="S285" i="4"/>
  <c r="T223" i="4"/>
  <c r="R289" i="4"/>
  <c r="S227" i="4"/>
  <c r="R329" i="4"/>
  <c r="S325" i="4"/>
  <c r="CJ325" i="4"/>
  <c r="DA325" i="4"/>
  <c r="BR235" i="4"/>
  <c r="BR236" i="4" s="1"/>
  <c r="E151" i="21" s="1"/>
  <c r="Q237" i="4"/>
  <c r="R412" i="4"/>
  <c r="Q342" i="4"/>
  <c r="R284" i="4"/>
  <c r="R235" i="4"/>
  <c r="S222" i="4"/>
  <c r="AG291" i="4"/>
  <c r="AH229" i="4"/>
  <c r="CZ300" i="4"/>
  <c r="BQ303" i="4"/>
  <c r="BQ304" i="4" s="1"/>
  <c r="D216" i="21"/>
  <c r="T295" i="4"/>
  <c r="BS295" i="4" s="1"/>
  <c r="U233" i="4"/>
  <c r="E142" i="21"/>
  <c r="DA227" i="4"/>
  <c r="CJ227" i="4"/>
  <c r="E210" i="21"/>
  <c r="CJ294" i="4"/>
  <c r="DA412" i="4"/>
  <c r="E74" i="21"/>
  <c r="CJ412" i="4"/>
  <c r="E136" i="21"/>
  <c r="DA222" i="4"/>
  <c r="CJ222" i="4"/>
  <c r="E206" i="21"/>
  <c r="CJ290" i="4"/>
  <c r="DF230" i="4"/>
  <c r="I146" i="21"/>
  <c r="CK230" i="4"/>
  <c r="DG230" i="4" s="1"/>
  <c r="I208" i="21"/>
  <c r="CK292" i="4"/>
  <c r="AT293" i="4"/>
  <c r="AU231" i="4"/>
  <c r="E205" i="21"/>
  <c r="CJ289" i="4"/>
  <c r="Q422" i="4"/>
  <c r="BR422" i="4" s="1"/>
  <c r="BR329" i="4"/>
  <c r="Q458" i="4"/>
  <c r="BR458" i="4" s="1"/>
  <c r="Q335" i="4"/>
  <c r="BR284" i="4"/>
  <c r="Q297" i="4"/>
  <c r="S287" i="4"/>
  <c r="T225" i="4"/>
  <c r="K207" i="21"/>
  <c r="AH478" i="4"/>
  <c r="AH655" i="4"/>
  <c r="AI419" i="4" s="1"/>
  <c r="BX419" i="4" s="1"/>
  <c r="AH654" i="4"/>
  <c r="AI416" i="4" s="1"/>
  <c r="BX416" i="4" s="1"/>
  <c r="DG408" i="4"/>
  <c r="AH471" i="4"/>
  <c r="AH273" i="4"/>
  <c r="AH656" i="4"/>
  <c r="AI411" i="4" s="1"/>
  <c r="BX411" i="4" s="1"/>
  <c r="L73" i="21" s="1"/>
  <c r="AH653" i="4"/>
  <c r="AI418" i="4" s="1"/>
  <c r="BX418" i="4" s="1"/>
  <c r="AH260" i="4"/>
  <c r="AH409" i="4" s="1"/>
  <c r="I71" i="21"/>
  <c r="AH187" i="4"/>
  <c r="AH487" i="4" s="1"/>
  <c r="AH485" i="4"/>
  <c r="AH474" i="4"/>
  <c r="AH482" i="4"/>
  <c r="CK409" i="4"/>
  <c r="DG409" i="4" s="1"/>
  <c r="I191" i="21"/>
  <c r="AI445" i="4"/>
  <c r="BX445" i="4" s="1"/>
  <c r="BX356" i="4"/>
  <c r="AI454" i="4"/>
  <c r="BX454" i="4" s="1"/>
  <c r="AJ356" i="4"/>
  <c r="AM367" i="19"/>
  <c r="AL368" i="19"/>
  <c r="AK364" i="19"/>
  <c r="AL363" i="19"/>
  <c r="AK360" i="19"/>
  <c r="AL359" i="19"/>
  <c r="AK356" i="19"/>
  <c r="AL355" i="19"/>
  <c r="AK352" i="19"/>
  <c r="AL351" i="19"/>
  <c r="AH633" i="4"/>
  <c r="AH252" i="4" s="1"/>
  <c r="AI595" i="4"/>
  <c r="AI597" i="4"/>
  <c r="BX597" i="4" s="1"/>
  <c r="AI254" i="4"/>
  <c r="AI665" i="4"/>
  <c r="BX477" i="4"/>
  <c r="AI596" i="4"/>
  <c r="AJ371" i="19"/>
  <c r="AH247" i="4"/>
  <c r="AH249" i="4"/>
  <c r="AH248" i="4"/>
  <c r="K160" i="21"/>
  <c r="DG252" i="4"/>
  <c r="AG252" i="4"/>
  <c r="BW252" i="4"/>
  <c r="AL347" i="19"/>
  <c r="AK348" i="19"/>
  <c r="AK371" i="19" s="1"/>
  <c r="AJ497" i="4" s="1"/>
  <c r="AK370" i="19"/>
  <c r="AJ477" i="4" s="1"/>
  <c r="AH598" i="4"/>
  <c r="DG244" i="4"/>
  <c r="AG242" i="4"/>
  <c r="AG273" i="4" s="1"/>
  <c r="K159" i="21"/>
  <c r="AJ15" i="19"/>
  <c r="AI484" i="4" s="1"/>
  <c r="AI471" i="4" s="1"/>
  <c r="AK291" i="19"/>
  <c r="AL290" i="19"/>
  <c r="AM286" i="19"/>
  <c r="AL287" i="19"/>
  <c r="AM282" i="19"/>
  <c r="AL283" i="19"/>
  <c r="AK279" i="19"/>
  <c r="AL278" i="19"/>
  <c r="AK275" i="19"/>
  <c r="AL274" i="19"/>
  <c r="AK271" i="19"/>
  <c r="AL270" i="19"/>
  <c r="AK267" i="19"/>
  <c r="AL266" i="19"/>
  <c r="AH639" i="4"/>
  <c r="AH266" i="4" s="1"/>
  <c r="AI601" i="4"/>
  <c r="AI602" i="4"/>
  <c r="BX602" i="4" s="1"/>
  <c r="AI603" i="4"/>
  <c r="BX603" i="4" s="1"/>
  <c r="AI268" i="4"/>
  <c r="AI666" i="4"/>
  <c r="BX481" i="4"/>
  <c r="AJ294" i="19"/>
  <c r="AH263" i="4"/>
  <c r="AH264" i="4"/>
  <c r="AH265" i="4"/>
  <c r="DF376" i="4"/>
  <c r="CK376" i="4"/>
  <c r="DG376" i="4" s="1"/>
  <c r="DG260" i="4"/>
  <c r="AG260" i="4"/>
  <c r="K175" i="21"/>
  <c r="AG266" i="4"/>
  <c r="AL262" i="19"/>
  <c r="AK263" i="19"/>
  <c r="AK294" i="19" s="1"/>
  <c r="AJ500" i="4" s="1"/>
  <c r="AK293" i="19"/>
  <c r="AJ481" i="4" s="1"/>
  <c r="AH604" i="4"/>
  <c r="BW266" i="4"/>
  <c r="DF375" i="4"/>
  <c r="CK375" i="4"/>
  <c r="DG375" i="4" s="1"/>
  <c r="DG266" i="4"/>
  <c r="BW260" i="4"/>
  <c r="AF275" i="4"/>
  <c r="BW275" i="4" s="1"/>
  <c r="K191" i="21" s="1"/>
  <c r="AF409" i="4"/>
  <c r="BW409" i="4" s="1"/>
  <c r="K71" i="21" s="1"/>
  <c r="AL52" i="19"/>
  <c r="AM51" i="19"/>
  <c r="BX426" i="4"/>
  <c r="L87" i="21" s="1"/>
  <c r="AM47" i="19"/>
  <c r="AL48" i="19"/>
  <c r="AH332" i="4"/>
  <c r="AH333" i="4"/>
  <c r="AH621" i="4"/>
  <c r="BW207" i="4"/>
  <c r="K119" i="21" s="1"/>
  <c r="AF282" i="4"/>
  <c r="BW282" i="4" s="1"/>
  <c r="K198" i="21" s="1"/>
  <c r="AH326" i="4"/>
  <c r="AH328" i="4"/>
  <c r="AJ470" i="4"/>
  <c r="AJ491" i="4"/>
  <c r="AI583" i="4"/>
  <c r="BX583" i="4" s="1"/>
  <c r="AI584" i="4"/>
  <c r="AI663" i="4"/>
  <c r="BX470" i="4"/>
  <c r="AI585" i="4"/>
  <c r="AI209" i="4"/>
  <c r="AG201" i="4"/>
  <c r="AF375" i="4"/>
  <c r="BW611" i="4"/>
  <c r="BV652" i="4"/>
  <c r="AC660" i="4"/>
  <c r="AH415" i="4"/>
  <c r="AG280" i="4"/>
  <c r="AG611" i="4"/>
  <c r="DG201" i="4"/>
  <c r="AI491" i="4"/>
  <c r="AF368" i="4"/>
  <c r="BW368" i="4" s="1"/>
  <c r="BW646" i="4"/>
  <c r="E209" i="1"/>
  <c r="AG344" i="4"/>
  <c r="AG448" i="4" s="1"/>
  <c r="AH205" i="4"/>
  <c r="AH283" i="4"/>
  <c r="AH204" i="4"/>
  <c r="AH206" i="4"/>
  <c r="AH667" i="4"/>
  <c r="AH586" i="4"/>
  <c r="AM39" i="19"/>
  <c r="AL40" i="19"/>
  <c r="AL82" i="19"/>
  <c r="AI656" i="4"/>
  <c r="AJ411" i="4" s="1"/>
  <c r="DF687" i="4"/>
  <c r="CK687" i="4"/>
  <c r="DG687" i="4" s="1"/>
  <c r="AH414" i="4"/>
  <c r="AG279" i="4"/>
  <c r="AH413" i="4"/>
  <c r="AG278" i="4"/>
  <c r="AG207" i="4"/>
  <c r="AG646" i="4"/>
  <c r="BK27" i="19"/>
  <c r="BJ28" i="19"/>
  <c r="AX23" i="19"/>
  <c r="AW24" i="19"/>
  <c r="AI619" i="4"/>
  <c r="AI632" i="4"/>
  <c r="AI618" i="4"/>
  <c r="AI620" i="4"/>
  <c r="AI630" i="4"/>
  <c r="Q343" i="4"/>
  <c r="AI637" i="4"/>
  <c r="AI631" i="4"/>
  <c r="AI636" i="4"/>
  <c r="AI638" i="4"/>
  <c r="AK15" i="19" l="1"/>
  <c r="AJ484" i="4" s="1"/>
  <c r="AC670" i="4"/>
  <c r="BV670" i="4" s="1"/>
  <c r="AC671" i="4"/>
  <c r="F128" i="21"/>
  <c r="DC215" i="4"/>
  <c r="AL83" i="19"/>
  <c r="AK491" i="4" s="1"/>
  <c r="AK199" i="4" s="1"/>
  <c r="AJ16" i="19"/>
  <c r="R297" i="4"/>
  <c r="R298" i="4" s="1"/>
  <c r="BU210" i="4"/>
  <c r="DE208" i="4"/>
  <c r="H120" i="21"/>
  <c r="AC202" i="4"/>
  <c r="DD208" i="4"/>
  <c r="G120" i="21"/>
  <c r="BT210" i="4"/>
  <c r="F120" i="21"/>
  <c r="DC208" i="4"/>
  <c r="BS210" i="4"/>
  <c r="B220" i="21"/>
  <c r="CX304" i="4"/>
  <c r="AC673" i="4"/>
  <c r="BV673" i="4" s="1"/>
  <c r="AC672" i="4"/>
  <c r="G161" i="21"/>
  <c r="DD245" i="4"/>
  <c r="BT253" i="4"/>
  <c r="DC245" i="4"/>
  <c r="F161" i="21"/>
  <c r="BS253" i="4"/>
  <c r="DE245" i="4"/>
  <c r="H161" i="21"/>
  <c r="BU253" i="4"/>
  <c r="BU269" i="4"/>
  <c r="H183" i="21"/>
  <c r="DE267" i="4"/>
  <c r="F381" i="4"/>
  <c r="F382" i="4" s="1"/>
  <c r="F384" i="4" s="1"/>
  <c r="F455" i="4"/>
  <c r="F459" i="4" s="1"/>
  <c r="F461" i="4" s="1"/>
  <c r="F463" i="4" s="1"/>
  <c r="G439" i="4" s="1"/>
  <c r="F704" i="4"/>
  <c r="F183" i="21"/>
  <c r="DC267" i="4"/>
  <c r="BS269" i="4"/>
  <c r="G183" i="21"/>
  <c r="DD267" i="4"/>
  <c r="BT269" i="4"/>
  <c r="Q300" i="4"/>
  <c r="Q160" i="4" s="1"/>
  <c r="Q239" i="4"/>
  <c r="D220" i="21"/>
  <c r="CZ304" i="4"/>
  <c r="P303" i="4"/>
  <c r="P304" i="4" s="1"/>
  <c r="P301" i="4"/>
  <c r="Q370" i="4"/>
  <c r="BR370" i="4" s="1"/>
  <c r="BR343" i="4"/>
  <c r="Q447" i="4"/>
  <c r="BR447" i="4" s="1"/>
  <c r="T287" i="4"/>
  <c r="BS287" i="4" s="1"/>
  <c r="U225" i="4"/>
  <c r="BS225" i="4"/>
  <c r="BR297" i="4"/>
  <c r="Q298" i="4"/>
  <c r="CJ329" i="4"/>
  <c r="DA329" i="4"/>
  <c r="CB231" i="4"/>
  <c r="AU293" i="4"/>
  <c r="CB293" i="4" s="1"/>
  <c r="AV231" i="4"/>
  <c r="DB227" i="4"/>
  <c r="U295" i="4"/>
  <c r="V233" i="4"/>
  <c r="S284" i="4"/>
  <c r="S235" i="4"/>
  <c r="T222" i="4"/>
  <c r="BS161" i="4"/>
  <c r="E150" i="21"/>
  <c r="DA235" i="4"/>
  <c r="BR237" i="4"/>
  <c r="BR239" i="4" s="1"/>
  <c r="CJ235" i="4"/>
  <c r="CJ236" i="4" s="1"/>
  <c r="DB325" i="4"/>
  <c r="B15" i="21"/>
  <c r="R422" i="4"/>
  <c r="R458" i="4"/>
  <c r="T286" i="4"/>
  <c r="BS286" i="4" s="1"/>
  <c r="U224" i="4"/>
  <c r="BS224" i="4"/>
  <c r="CJ355" i="4"/>
  <c r="DA355" i="4"/>
  <c r="DA398" i="4"/>
  <c r="E60" i="21"/>
  <c r="CJ398" i="4"/>
  <c r="DB398" i="4" s="1"/>
  <c r="S355" i="4"/>
  <c r="R398" i="4"/>
  <c r="R453" i="4"/>
  <c r="R444" i="4"/>
  <c r="T288" i="4"/>
  <c r="BS288" i="4" s="1"/>
  <c r="U226" i="4"/>
  <c r="BS226" i="4"/>
  <c r="R334" i="4"/>
  <c r="R443" i="4" s="1"/>
  <c r="S331" i="4"/>
  <c r="BR334" i="4"/>
  <c r="Q443" i="4"/>
  <c r="BR443" i="4" s="1"/>
  <c r="E200" i="21"/>
  <c r="CJ284" i="4"/>
  <c r="DA458" i="4"/>
  <c r="CJ458" i="4"/>
  <c r="DB458" i="4" s="1"/>
  <c r="DA422" i="4"/>
  <c r="E84" i="21"/>
  <c r="CJ422" i="4"/>
  <c r="DB222" i="4"/>
  <c r="DB412" i="4"/>
  <c r="B199" i="1"/>
  <c r="F211" i="21"/>
  <c r="CZ303" i="4"/>
  <c r="D219" i="21"/>
  <c r="AH291" i="4"/>
  <c r="AI229" i="4"/>
  <c r="S412" i="4"/>
  <c r="R237" i="4"/>
  <c r="S161" i="4"/>
  <c r="R236" i="4"/>
  <c r="R342" i="4"/>
  <c r="S329" i="4"/>
  <c r="T325" i="4"/>
  <c r="T227" i="4"/>
  <c r="S289" i="4"/>
  <c r="BS223" i="4"/>
  <c r="T285" i="4"/>
  <c r="BS285" i="4" s="1"/>
  <c r="U223" i="4"/>
  <c r="AE292" i="4"/>
  <c r="AF230" i="4"/>
  <c r="DA444" i="4"/>
  <c r="CJ444" i="4"/>
  <c r="DB444" i="4" s="1"/>
  <c r="DA453" i="4"/>
  <c r="CJ453" i="4"/>
  <c r="DB453" i="4" s="1"/>
  <c r="S290" i="4"/>
  <c r="T228" i="4"/>
  <c r="CJ331" i="4"/>
  <c r="DA331" i="4"/>
  <c r="T232" i="4"/>
  <c r="S294" i="4"/>
  <c r="BS232" i="4"/>
  <c r="AI653" i="4"/>
  <c r="AJ418" i="4" s="1"/>
  <c r="AI478" i="4"/>
  <c r="E196" i="1"/>
  <c r="AH407" i="4"/>
  <c r="AI482" i="4"/>
  <c r="AI654" i="4"/>
  <c r="BX654" i="4" s="1"/>
  <c r="AI655" i="4"/>
  <c r="AJ419" i="4" s="1"/>
  <c r="AH275" i="4"/>
  <c r="AI187" i="4"/>
  <c r="AI487" i="4" s="1"/>
  <c r="AI659" i="4"/>
  <c r="AJ426" i="4" s="1"/>
  <c r="AI474" i="4"/>
  <c r="BX484" i="4"/>
  <c r="BX482" i="4" s="1"/>
  <c r="AI485" i="4"/>
  <c r="BX485" i="4" s="1"/>
  <c r="BX656" i="4"/>
  <c r="AJ445" i="4"/>
  <c r="AJ454" i="4"/>
  <c r="AK356" i="4"/>
  <c r="AM368" i="19"/>
  <c r="AN367" i="19"/>
  <c r="AM363" i="19"/>
  <c r="AL364" i="19"/>
  <c r="AM359" i="19"/>
  <c r="AL360" i="19"/>
  <c r="AM355" i="19"/>
  <c r="AL356" i="19"/>
  <c r="AM351" i="19"/>
  <c r="AL352" i="19"/>
  <c r="BX631" i="4"/>
  <c r="BX632" i="4"/>
  <c r="AI633" i="4"/>
  <c r="BX630" i="4"/>
  <c r="AJ242" i="4"/>
  <c r="K168" i="21"/>
  <c r="AI598" i="4"/>
  <c r="BX598" i="4" s="1"/>
  <c r="BX665" i="4"/>
  <c r="AG244" i="4"/>
  <c r="AJ595" i="4"/>
  <c r="AJ596" i="4"/>
  <c r="AJ597" i="4"/>
  <c r="AJ254" i="4"/>
  <c r="AJ665" i="4"/>
  <c r="AL348" i="19"/>
  <c r="AM347" i="19"/>
  <c r="AL370" i="19"/>
  <c r="AK477" i="4" s="1"/>
  <c r="AI497" i="4"/>
  <c r="AI247" i="4"/>
  <c r="BX247" i="4" s="1"/>
  <c r="AI248" i="4"/>
  <c r="BX248" i="4" s="1"/>
  <c r="AI249" i="4"/>
  <c r="BX249" i="4" s="1"/>
  <c r="L165" i="21" s="1"/>
  <c r="BX254" i="4"/>
  <c r="L170" i="21" s="1"/>
  <c r="BX595" i="4"/>
  <c r="BX596" i="4"/>
  <c r="AM290" i="19"/>
  <c r="AL291" i="19"/>
  <c r="AM287" i="19"/>
  <c r="AN286" i="19"/>
  <c r="AM283" i="19"/>
  <c r="AN282" i="19"/>
  <c r="AM278" i="19"/>
  <c r="AL279" i="19"/>
  <c r="AM274" i="19"/>
  <c r="AL275" i="19"/>
  <c r="AM270" i="19"/>
  <c r="AL271" i="19"/>
  <c r="AH611" i="4"/>
  <c r="AH375" i="4" s="1"/>
  <c r="AH376" i="4" s="1"/>
  <c r="AK16" i="19"/>
  <c r="AJ502" i="4" s="1"/>
  <c r="AJ344" i="4" s="1"/>
  <c r="AM266" i="19"/>
  <c r="AL267" i="19"/>
  <c r="BX638" i="4"/>
  <c r="AI639" i="4"/>
  <c r="BX636" i="4"/>
  <c r="BX637" i="4"/>
  <c r="K182" i="21"/>
  <c r="AJ258" i="4"/>
  <c r="AI500" i="4"/>
  <c r="BX666" i="4"/>
  <c r="AI604" i="4"/>
  <c r="BX604" i="4" s="1"/>
  <c r="BX601" i="4"/>
  <c r="K176" i="21"/>
  <c r="AJ601" i="4"/>
  <c r="AJ602" i="4"/>
  <c r="AJ603" i="4"/>
  <c r="AJ268" i="4"/>
  <c r="AJ666" i="4"/>
  <c r="AL263" i="19"/>
  <c r="AM262" i="19"/>
  <c r="AL293" i="19"/>
  <c r="AK481" i="4" s="1"/>
  <c r="AI263" i="4"/>
  <c r="BX263" i="4" s="1"/>
  <c r="AI264" i="4"/>
  <c r="BX264" i="4" s="1"/>
  <c r="BX268" i="4"/>
  <c r="L184" i="21" s="1"/>
  <c r="AI265" i="4"/>
  <c r="BX265" i="4" s="1"/>
  <c r="AN51" i="19"/>
  <c r="AM52" i="19"/>
  <c r="AN47" i="19"/>
  <c r="AM48" i="19"/>
  <c r="AI333" i="4"/>
  <c r="BX333" i="4" s="1"/>
  <c r="BX620" i="4"/>
  <c r="AI621" i="4"/>
  <c r="BX618" i="4"/>
  <c r="AI332" i="4"/>
  <c r="BX332" i="4" s="1"/>
  <c r="BX619" i="4"/>
  <c r="AG368" i="4"/>
  <c r="L80" i="21"/>
  <c r="AK470" i="4"/>
  <c r="AL15" i="19"/>
  <c r="AK484" i="4" s="1"/>
  <c r="AM40" i="19"/>
  <c r="AN39" i="19"/>
  <c r="AM82" i="19"/>
  <c r="AI413" i="4"/>
  <c r="BX413" i="4" s="1"/>
  <c r="AH278" i="4"/>
  <c r="AH279" i="4"/>
  <c r="AI414" i="4"/>
  <c r="BX414" i="4" s="1"/>
  <c r="AG407" i="4"/>
  <c r="AI502" i="4"/>
  <c r="AH448" i="4"/>
  <c r="DF652" i="4"/>
  <c r="CK652" i="4"/>
  <c r="BV660" i="4"/>
  <c r="DF660" i="4" s="1"/>
  <c r="AI328" i="4"/>
  <c r="BX328" i="4" s="1"/>
  <c r="AI667" i="4"/>
  <c r="BX663" i="4"/>
  <c r="AI586" i="4"/>
  <c r="AJ583" i="4"/>
  <c r="AJ585" i="4"/>
  <c r="AJ663" i="4"/>
  <c r="AJ584" i="4"/>
  <c r="AJ209" i="4"/>
  <c r="AJ471" i="4"/>
  <c r="BX585" i="4"/>
  <c r="AG282" i="4"/>
  <c r="L78" i="21"/>
  <c r="BX653" i="4"/>
  <c r="AI415" i="4"/>
  <c r="BX415" i="4" s="1"/>
  <c r="AH280" i="4"/>
  <c r="L81" i="21"/>
  <c r="AI199" i="4"/>
  <c r="BX491" i="4"/>
  <c r="AG375" i="4"/>
  <c r="AF376" i="4"/>
  <c r="BW376" i="4" s="1"/>
  <c r="BW375" i="4"/>
  <c r="AI206" i="4"/>
  <c r="AI283" i="4"/>
  <c r="BX283" i="4" s="1"/>
  <c r="L199" i="21" s="1"/>
  <c r="AI204" i="4"/>
  <c r="AI205" i="4"/>
  <c r="BX209" i="4"/>
  <c r="L121" i="21" s="1"/>
  <c r="AI326" i="4"/>
  <c r="BX326" i="4" s="1"/>
  <c r="AJ199" i="4"/>
  <c r="AJ654" i="4"/>
  <c r="AJ659" i="4"/>
  <c r="AJ653" i="4"/>
  <c r="AJ482" i="4"/>
  <c r="AJ187" i="4"/>
  <c r="AJ487" i="4" s="1"/>
  <c r="AJ656" i="4"/>
  <c r="AJ485" i="4"/>
  <c r="AJ655" i="4"/>
  <c r="AJ474" i="4"/>
  <c r="AJ478" i="4"/>
  <c r="BX584" i="4"/>
  <c r="AH207" i="4"/>
  <c r="AH282" i="4" s="1"/>
  <c r="AH646" i="4"/>
  <c r="AH368" i="4" s="1"/>
  <c r="BL27" i="19"/>
  <c r="BK28" i="19"/>
  <c r="AY23" i="19"/>
  <c r="AX24" i="19"/>
  <c r="AJ636" i="4"/>
  <c r="AJ638" i="4"/>
  <c r="AJ631" i="4"/>
  <c r="AJ619" i="4"/>
  <c r="AJ618" i="4"/>
  <c r="R343" i="4"/>
  <c r="AJ637" i="4"/>
  <c r="AJ620" i="4"/>
  <c r="AJ630" i="4"/>
  <c r="AJ632" i="4"/>
  <c r="AM83" i="19" l="1"/>
  <c r="BV671" i="4"/>
  <c r="AC215" i="4"/>
  <c r="AL371" i="19"/>
  <c r="AK497" i="4" s="1"/>
  <c r="AK242" i="4" s="1"/>
  <c r="AK244" i="4" s="1"/>
  <c r="AC261" i="4"/>
  <c r="AC267" i="4" s="1"/>
  <c r="AC674" i="4"/>
  <c r="BV674" i="4" s="1"/>
  <c r="CK674" i="4" s="1"/>
  <c r="DG674" i="4" s="1"/>
  <c r="G122" i="21"/>
  <c r="DD210" i="4"/>
  <c r="BV202" i="4"/>
  <c r="AC208" i="4"/>
  <c r="F122" i="21"/>
  <c r="DC210" i="4"/>
  <c r="DF670" i="4"/>
  <c r="CK670" i="4"/>
  <c r="DG670" i="4" s="1"/>
  <c r="H122" i="21"/>
  <c r="DE210" i="4"/>
  <c r="DE253" i="4"/>
  <c r="BU255" i="4"/>
  <c r="H169" i="21"/>
  <c r="DC253" i="4"/>
  <c r="F169" i="21"/>
  <c r="BS255" i="4"/>
  <c r="BV672" i="4"/>
  <c r="AC245" i="4"/>
  <c r="G169" i="21"/>
  <c r="DD253" i="4"/>
  <c r="BT255" i="4"/>
  <c r="DF674" i="4"/>
  <c r="F185" i="21"/>
  <c r="DC269" i="4"/>
  <c r="H185" i="21"/>
  <c r="DE269" i="4"/>
  <c r="BV261" i="4"/>
  <c r="DF673" i="4"/>
  <c r="CK673" i="4"/>
  <c r="DG673" i="4" s="1"/>
  <c r="G185" i="21"/>
  <c r="DD269" i="4"/>
  <c r="F349" i="4"/>
  <c r="G701" i="4"/>
  <c r="E154" i="21"/>
  <c r="DA239" i="4"/>
  <c r="Q303" i="4"/>
  <c r="Q304" i="4" s="1"/>
  <c r="Q301" i="4"/>
  <c r="R447" i="4"/>
  <c r="R370" i="4"/>
  <c r="T290" i="4"/>
  <c r="BS290" i="4" s="1"/>
  <c r="U228" i="4"/>
  <c r="BS228" i="4"/>
  <c r="AF292" i="4"/>
  <c r="BW292" i="4" s="1"/>
  <c r="AG230" i="4"/>
  <c r="BW230" i="4"/>
  <c r="U285" i="4"/>
  <c r="V223" i="4"/>
  <c r="DC223" i="4"/>
  <c r="F137" i="21"/>
  <c r="T329" i="4"/>
  <c r="BS325" i="4"/>
  <c r="DC325" i="4" s="1"/>
  <c r="U325" i="4"/>
  <c r="R239" i="4"/>
  <c r="R300" i="4"/>
  <c r="AI291" i="4"/>
  <c r="BX291" i="4" s="1"/>
  <c r="AJ229" i="4"/>
  <c r="BX229" i="4"/>
  <c r="CJ334" i="4"/>
  <c r="DA334" i="4"/>
  <c r="U288" i="4"/>
  <c r="V226" i="4"/>
  <c r="B44" i="21"/>
  <c r="DB355" i="4"/>
  <c r="U286" i="4"/>
  <c r="V224" i="4"/>
  <c r="R335" i="4"/>
  <c r="DA237" i="4"/>
  <c r="E152" i="21"/>
  <c r="BR300" i="4"/>
  <c r="BR301" i="4" s="1"/>
  <c r="R427" i="4"/>
  <c r="T412" i="4"/>
  <c r="T161" i="4"/>
  <c r="S237" i="4"/>
  <c r="S236" i="4"/>
  <c r="S342" i="4"/>
  <c r="V295" i="4"/>
  <c r="W233" i="4"/>
  <c r="P209" i="21"/>
  <c r="BR335" i="4"/>
  <c r="DA335" i="4" s="1"/>
  <c r="B18" i="21"/>
  <c r="DB329" i="4"/>
  <c r="E213" i="21"/>
  <c r="BR298" i="4"/>
  <c r="E214" i="21" s="1"/>
  <c r="CJ297" i="4"/>
  <c r="CJ298" i="4" s="1"/>
  <c r="U287" i="4"/>
  <c r="V225" i="4"/>
  <c r="DA447" i="4"/>
  <c r="CJ447" i="4"/>
  <c r="DB447" i="4" s="1"/>
  <c r="DA370" i="4"/>
  <c r="CJ370" i="4"/>
  <c r="DB370" i="4" s="1"/>
  <c r="F148" i="21"/>
  <c r="DC232" i="4"/>
  <c r="U232" i="4"/>
  <c r="T294" i="4"/>
  <c r="BS294" i="4" s="1"/>
  <c r="DB331" i="4"/>
  <c r="B20" i="21"/>
  <c r="F201" i="21"/>
  <c r="T289" i="4"/>
  <c r="BS289" i="4" s="1"/>
  <c r="U227" i="4"/>
  <c r="BS227" i="4"/>
  <c r="S422" i="4"/>
  <c r="S458" i="4"/>
  <c r="S427" i="4"/>
  <c r="DB422" i="4"/>
  <c r="B210" i="1"/>
  <c r="DA443" i="4"/>
  <c r="CJ443" i="4"/>
  <c r="DB443" i="4" s="1"/>
  <c r="S334" i="4"/>
  <c r="S443" i="4" s="1"/>
  <c r="T331" i="4"/>
  <c r="F141" i="21"/>
  <c r="DC226" i="4"/>
  <c r="F204" i="21"/>
  <c r="S398" i="4"/>
  <c r="S444" i="4"/>
  <c r="T355" i="4"/>
  <c r="S453" i="4"/>
  <c r="F138" i="21"/>
  <c r="DC224" i="4"/>
  <c r="F202" i="21"/>
  <c r="B43" i="1"/>
  <c r="C43" i="1" s="1"/>
  <c r="DB235" i="4"/>
  <c r="CJ237" i="4"/>
  <c r="CJ239" i="4" s="1"/>
  <c r="DB239" i="4" s="1"/>
  <c r="CK161" i="4"/>
  <c r="B26" i="18" s="1"/>
  <c r="BS222" i="4"/>
  <c r="T284" i="4"/>
  <c r="T235" i="4"/>
  <c r="U222" i="4"/>
  <c r="S297" i="4"/>
  <c r="S298" i="4" s="1"/>
  <c r="BT233" i="4"/>
  <c r="AV293" i="4"/>
  <c r="AW231" i="4"/>
  <c r="P147" i="21"/>
  <c r="F140" i="21"/>
  <c r="DC225" i="4"/>
  <c r="F203" i="21"/>
  <c r="CJ343" i="4"/>
  <c r="DA343" i="4"/>
  <c r="AJ416" i="4"/>
  <c r="BX655" i="4"/>
  <c r="BX478" i="4"/>
  <c r="BX471" i="4"/>
  <c r="BX187" i="4"/>
  <c r="BX487" i="4" s="1"/>
  <c r="BX474" i="4"/>
  <c r="BX659" i="4"/>
  <c r="AG275" i="4"/>
  <c r="AG409" i="4"/>
  <c r="AK454" i="4"/>
  <c r="AL356" i="4"/>
  <c r="AK445" i="4"/>
  <c r="AO367" i="19"/>
  <c r="AN368" i="19"/>
  <c r="AM364" i="19"/>
  <c r="AN363" i="19"/>
  <c r="AM360" i="19"/>
  <c r="AN359" i="19"/>
  <c r="AM356" i="19"/>
  <c r="AN355" i="19"/>
  <c r="AM352" i="19"/>
  <c r="AN351" i="19"/>
  <c r="AJ633" i="4"/>
  <c r="L164" i="21"/>
  <c r="AK595" i="4"/>
  <c r="AK597" i="4"/>
  <c r="AK254" i="4"/>
  <c r="AK665" i="4"/>
  <c r="AK596" i="4"/>
  <c r="AJ247" i="4"/>
  <c r="AJ248" i="4"/>
  <c r="AJ249" i="4"/>
  <c r="AJ244" i="4"/>
  <c r="L163" i="21"/>
  <c r="AI242" i="4"/>
  <c r="BX497" i="4"/>
  <c r="AN347" i="19"/>
  <c r="AM348" i="19"/>
  <c r="AM371" i="19" s="1"/>
  <c r="AM370" i="19"/>
  <c r="AL477" i="4" s="1"/>
  <c r="AJ598" i="4"/>
  <c r="AI252" i="4"/>
  <c r="BX633" i="4"/>
  <c r="AL294" i="19"/>
  <c r="AK500" i="4" s="1"/>
  <c r="AK258" i="4" s="1"/>
  <c r="AM291" i="19"/>
  <c r="AN290" i="19"/>
  <c r="AI611" i="4"/>
  <c r="AO286" i="19"/>
  <c r="AN287" i="19"/>
  <c r="AO282" i="19"/>
  <c r="AN283" i="19"/>
  <c r="AM279" i="19"/>
  <c r="AN278" i="19"/>
  <c r="AM275" i="19"/>
  <c r="AN274" i="19"/>
  <c r="AM271" i="19"/>
  <c r="AN270" i="19"/>
  <c r="AM267" i="19"/>
  <c r="AN266" i="19"/>
  <c r="AJ639" i="4"/>
  <c r="L181" i="21"/>
  <c r="L180" i="21"/>
  <c r="AK601" i="4"/>
  <c r="AK602" i="4"/>
  <c r="AK603" i="4"/>
  <c r="AK268" i="4"/>
  <c r="AK666" i="4"/>
  <c r="AJ264" i="4"/>
  <c r="AJ263" i="4"/>
  <c r="AJ265" i="4"/>
  <c r="AI258" i="4"/>
  <c r="BX500" i="4"/>
  <c r="AJ260" i="4"/>
  <c r="AI266" i="4"/>
  <c r="BX639" i="4"/>
  <c r="L179" i="21"/>
  <c r="AN262" i="19"/>
  <c r="AM263" i="19"/>
  <c r="AM293" i="19"/>
  <c r="AL481" i="4" s="1"/>
  <c r="AJ604" i="4"/>
  <c r="AN52" i="19"/>
  <c r="AO51" i="19"/>
  <c r="AO47" i="19"/>
  <c r="AN48" i="19"/>
  <c r="AJ332" i="4"/>
  <c r="AJ333" i="4"/>
  <c r="AJ621" i="4"/>
  <c r="AK419" i="4"/>
  <c r="AK411" i="4"/>
  <c r="AK418" i="4"/>
  <c r="AK416" i="4"/>
  <c r="AJ273" i="4"/>
  <c r="AJ201" i="4"/>
  <c r="AJ414" i="4"/>
  <c r="AI279" i="4"/>
  <c r="BX279" i="4" s="1"/>
  <c r="BX205" i="4"/>
  <c r="L77" i="21"/>
  <c r="AK201" i="4"/>
  <c r="AJ326" i="4"/>
  <c r="AJ328" i="4"/>
  <c r="BX667" i="4"/>
  <c r="DG652" i="4"/>
  <c r="CK660" i="4"/>
  <c r="DG660" i="4" s="1"/>
  <c r="AI344" i="4"/>
  <c r="AI407" i="4" s="1"/>
  <c r="BX407" i="4" s="1"/>
  <c r="BX502" i="4"/>
  <c r="L76" i="21"/>
  <c r="AL470" i="4"/>
  <c r="AL491" i="4"/>
  <c r="AK584" i="4"/>
  <c r="AK209" i="4"/>
  <c r="AK471" i="4"/>
  <c r="AK583" i="4"/>
  <c r="AK585" i="4"/>
  <c r="AK663" i="4"/>
  <c r="AK426" i="4"/>
  <c r="AJ413" i="4"/>
  <c r="AI278" i="4"/>
  <c r="BX278" i="4" s="1"/>
  <c r="BX204" i="4"/>
  <c r="BX206" i="4"/>
  <c r="AI280" i="4"/>
  <c r="BX280" i="4" s="1"/>
  <c r="AJ415" i="4"/>
  <c r="AG376" i="4"/>
  <c r="AI200" i="4"/>
  <c r="BX199" i="4"/>
  <c r="AJ204" i="4"/>
  <c r="AJ205" i="4"/>
  <c r="AJ206" i="4"/>
  <c r="AJ283" i="4"/>
  <c r="AJ667" i="4"/>
  <c r="AJ586" i="4"/>
  <c r="BX586" i="4"/>
  <c r="L75" i="21"/>
  <c r="AO39" i="19"/>
  <c r="AN40" i="19"/>
  <c r="AN82" i="19"/>
  <c r="AK656" i="4"/>
  <c r="AL411" i="4" s="1"/>
  <c r="AK485" i="4"/>
  <c r="AK655" i="4"/>
  <c r="AL419" i="4" s="1"/>
  <c r="AK482" i="4"/>
  <c r="AK478" i="4"/>
  <c r="AK654" i="4"/>
  <c r="AL416" i="4" s="1"/>
  <c r="AK659" i="4"/>
  <c r="AL426" i="4" s="1"/>
  <c r="AK653" i="4"/>
  <c r="AL418" i="4" s="1"/>
  <c r="AK474" i="4"/>
  <c r="AK187" i="4"/>
  <c r="AK487" i="4" s="1"/>
  <c r="AI207" i="4"/>
  <c r="AI646" i="4"/>
  <c r="AI368" i="4" s="1"/>
  <c r="BX368" i="4" s="1"/>
  <c r="BX621" i="4"/>
  <c r="BM27" i="19"/>
  <c r="BL28" i="19"/>
  <c r="AZ23" i="19"/>
  <c r="AY24" i="19"/>
  <c r="AK637" i="4"/>
  <c r="S343" i="4"/>
  <c r="AK636" i="4"/>
  <c r="AK619" i="4"/>
  <c r="AK618" i="4"/>
  <c r="AK632" i="4"/>
  <c r="AK620" i="4"/>
  <c r="AK630" i="4"/>
  <c r="AK631" i="4"/>
  <c r="AK638" i="4"/>
  <c r="BV215" i="4" l="1"/>
  <c r="DF671" i="4"/>
  <c r="CK671" i="4"/>
  <c r="AM294" i="19"/>
  <c r="AL500" i="4" s="1"/>
  <c r="AL258" i="4" s="1"/>
  <c r="AC276" i="4"/>
  <c r="BV276" i="4" s="1"/>
  <c r="CK276" i="4" s="1"/>
  <c r="AC210" i="4"/>
  <c r="BV208" i="4"/>
  <c r="DF202" i="4"/>
  <c r="I114" i="21"/>
  <c r="CK202" i="4"/>
  <c r="G171" i="21"/>
  <c r="DD255" i="4"/>
  <c r="DF672" i="4"/>
  <c r="CK672" i="4"/>
  <c r="DG672" i="4" s="1"/>
  <c r="BV245" i="4"/>
  <c r="AC253" i="4"/>
  <c r="AC255" i="4" s="1"/>
  <c r="F171" i="21"/>
  <c r="DC255" i="4"/>
  <c r="H171" i="21"/>
  <c r="DE255" i="4"/>
  <c r="F350" i="4"/>
  <c r="E349" i="4"/>
  <c r="I192" i="21"/>
  <c r="BV267" i="4"/>
  <c r="AC269" i="4"/>
  <c r="I177" i="21"/>
  <c r="DF261" i="4"/>
  <c r="CK261" i="4"/>
  <c r="AN83" i="19"/>
  <c r="AM491" i="4" s="1"/>
  <c r="AL16" i="19"/>
  <c r="AK502" i="4" s="1"/>
  <c r="AK344" i="4" s="1"/>
  <c r="AK448" i="4" s="1"/>
  <c r="E217" i="21"/>
  <c r="DA301" i="4"/>
  <c r="S447" i="4"/>
  <c r="S370" i="4"/>
  <c r="F205" i="21"/>
  <c r="F210" i="21"/>
  <c r="B32" i="21"/>
  <c r="DB343" i="4"/>
  <c r="AW293" i="4"/>
  <c r="AX231" i="4"/>
  <c r="CC231" i="4" s="1"/>
  <c r="U412" i="4"/>
  <c r="T237" i="4"/>
  <c r="U161" i="4"/>
  <c r="T236" i="4"/>
  <c r="T342" i="4"/>
  <c r="BS235" i="4"/>
  <c r="F136" i="21"/>
  <c r="DC222" i="4"/>
  <c r="DB237" i="4"/>
  <c r="B12" i="18"/>
  <c r="B15" i="18" s="1"/>
  <c r="B42" i="1"/>
  <c r="CJ300" i="4"/>
  <c r="CJ301" i="4" s="1"/>
  <c r="DB301" i="4" s="1"/>
  <c r="BS331" i="4"/>
  <c r="DC331" i="4" s="1"/>
  <c r="T334" i="4"/>
  <c r="T335" i="4" s="1"/>
  <c r="U331" i="4"/>
  <c r="F142" i="21"/>
  <c r="DC227" i="4"/>
  <c r="U294" i="4"/>
  <c r="V232" i="4"/>
  <c r="V286" i="4"/>
  <c r="W224" i="4"/>
  <c r="V288" i="4"/>
  <c r="W226" i="4"/>
  <c r="DB334" i="4"/>
  <c r="B23" i="21"/>
  <c r="AJ291" i="4"/>
  <c r="AK229" i="4"/>
  <c r="R301" i="4"/>
  <c r="R160" i="4"/>
  <c r="R303" i="4"/>
  <c r="R304" i="4" s="1"/>
  <c r="U329" i="4"/>
  <c r="V325" i="4"/>
  <c r="T422" i="4"/>
  <c r="BS422" i="4" s="1"/>
  <c r="BS329" i="4"/>
  <c r="T458" i="4"/>
  <c r="BS458" i="4" s="1"/>
  <c r="V285" i="4"/>
  <c r="W223" i="4"/>
  <c r="AG292" i="4"/>
  <c r="AH230" i="4"/>
  <c r="DC228" i="4"/>
  <c r="F144" i="21"/>
  <c r="F206" i="21"/>
  <c r="U284" i="4"/>
  <c r="U235" i="4"/>
  <c r="V222" i="4"/>
  <c r="BS284" i="4"/>
  <c r="T297" i="4"/>
  <c r="T444" i="4"/>
  <c r="BS444" i="4" s="1"/>
  <c r="T398" i="4"/>
  <c r="BS398" i="4" s="1"/>
  <c r="U355" i="4"/>
  <c r="T453" i="4"/>
  <c r="BS453" i="4" s="1"/>
  <c r="BS355" i="4"/>
  <c r="DC355" i="4" s="1"/>
  <c r="S335" i="4"/>
  <c r="U289" i="4"/>
  <c r="V227" i="4"/>
  <c r="V287" i="4"/>
  <c r="W225" i="4"/>
  <c r="CJ335" i="4"/>
  <c r="W295" i="4"/>
  <c r="BT295" i="4" s="1"/>
  <c r="X233" i="4"/>
  <c r="S239" i="4"/>
  <c r="S300" i="4"/>
  <c r="BS412" i="4"/>
  <c r="BR303" i="4"/>
  <c r="BR304" i="4" s="1"/>
  <c r="DA300" i="4"/>
  <c r="E216" i="21"/>
  <c r="BT226" i="4"/>
  <c r="L145" i="21"/>
  <c r="L207" i="21"/>
  <c r="K146" i="21"/>
  <c r="K208" i="21"/>
  <c r="U290" i="4"/>
  <c r="V228" i="4"/>
  <c r="L101" i="21"/>
  <c r="BY418" i="4"/>
  <c r="M80" i="21" s="1"/>
  <c r="AI273" i="4"/>
  <c r="BX273" i="4" s="1"/>
  <c r="L189" i="21" s="1"/>
  <c r="AM356" i="4"/>
  <c r="BY356" i="4"/>
  <c r="AL454" i="4"/>
  <c r="BY454" i="4" s="1"/>
  <c r="AL445" i="4"/>
  <c r="BY445" i="4" s="1"/>
  <c r="AO368" i="19"/>
  <c r="AP367" i="19"/>
  <c r="AO363" i="19"/>
  <c r="AN364" i="19"/>
  <c r="AO359" i="19"/>
  <c r="AN360" i="19"/>
  <c r="AO355" i="19"/>
  <c r="AN356" i="19"/>
  <c r="BY416" i="4"/>
  <c r="M78" i="21" s="1"/>
  <c r="AO351" i="19"/>
  <c r="AN352" i="19"/>
  <c r="AK633" i="4"/>
  <c r="AK252" i="4" s="1"/>
  <c r="BX252" i="4"/>
  <c r="AL497" i="4"/>
  <c r="AK248" i="4"/>
  <c r="AK249" i="4"/>
  <c r="AK247" i="4"/>
  <c r="AK598" i="4"/>
  <c r="AJ252" i="4"/>
  <c r="AL595" i="4"/>
  <c r="AL597" i="4"/>
  <c r="AL596" i="4"/>
  <c r="AL254" i="4"/>
  <c r="AL665" i="4"/>
  <c r="BY477" i="4"/>
  <c r="AN348" i="19"/>
  <c r="AO347" i="19"/>
  <c r="AN370" i="19"/>
  <c r="AM477" i="4" s="1"/>
  <c r="BX242" i="4"/>
  <c r="AI243" i="4"/>
  <c r="BX243" i="4" s="1"/>
  <c r="AI282" i="4"/>
  <c r="BX282" i="4" s="1"/>
  <c r="L198" i="21" s="1"/>
  <c r="AK260" i="4"/>
  <c r="AK409" i="4" s="1"/>
  <c r="AO290" i="19"/>
  <c r="AN291" i="19"/>
  <c r="AM15" i="19"/>
  <c r="AL484" i="4" s="1"/>
  <c r="AL471" i="4" s="1"/>
  <c r="AK273" i="4"/>
  <c r="AI375" i="4"/>
  <c r="BX611" i="4"/>
  <c r="AO287" i="19"/>
  <c r="AP286" i="19"/>
  <c r="AO283" i="19"/>
  <c r="AP282" i="19"/>
  <c r="AO278" i="19"/>
  <c r="AN279" i="19"/>
  <c r="AO274" i="19"/>
  <c r="AN275" i="19"/>
  <c r="AO270" i="19"/>
  <c r="AN271" i="19"/>
  <c r="AO266" i="19"/>
  <c r="AN267" i="19"/>
  <c r="BY500" i="4"/>
  <c r="AK639" i="4"/>
  <c r="AK266" i="4" s="1"/>
  <c r="AL259" i="4"/>
  <c r="BY259" i="4" s="1"/>
  <c r="M175" i="21" s="1"/>
  <c r="BX258" i="4"/>
  <c r="AI259" i="4"/>
  <c r="BX259" i="4" s="1"/>
  <c r="AK263" i="4"/>
  <c r="AK264" i="4"/>
  <c r="AK265" i="4"/>
  <c r="AJ266" i="4"/>
  <c r="AL601" i="4"/>
  <c r="AL602" i="4"/>
  <c r="AL603" i="4"/>
  <c r="AL268" i="4"/>
  <c r="AL666" i="4"/>
  <c r="BY481" i="4"/>
  <c r="AN263" i="19"/>
  <c r="AN294" i="19" s="1"/>
  <c r="AO262" i="19"/>
  <c r="AN293" i="19"/>
  <c r="AM481" i="4" s="1"/>
  <c r="BX266" i="4"/>
  <c r="BY258" i="4"/>
  <c r="M174" i="21" s="1"/>
  <c r="AK604" i="4"/>
  <c r="AP51" i="19"/>
  <c r="AO52" i="19"/>
  <c r="AP47" i="19"/>
  <c r="AO48" i="19"/>
  <c r="AK621" i="4"/>
  <c r="AK333" i="4"/>
  <c r="AK332" i="4"/>
  <c r="L69" i="21"/>
  <c r="AJ279" i="4"/>
  <c r="AK414" i="4"/>
  <c r="BX207" i="4"/>
  <c r="BX200" i="4"/>
  <c r="AI201" i="4"/>
  <c r="L118" i="21"/>
  <c r="BY426" i="4"/>
  <c r="AK667" i="4"/>
  <c r="AK586" i="4"/>
  <c r="AK204" i="4"/>
  <c r="AK206" i="4"/>
  <c r="AK205" i="4"/>
  <c r="AK283" i="4"/>
  <c r="AL199" i="4"/>
  <c r="BY491" i="4"/>
  <c r="AL583" i="4"/>
  <c r="AL585" i="4"/>
  <c r="AL663" i="4"/>
  <c r="BY470" i="4"/>
  <c r="AL584" i="4"/>
  <c r="BY584" i="4" s="1"/>
  <c r="AL209" i="4"/>
  <c r="L195" i="21"/>
  <c r="AJ275" i="4"/>
  <c r="AJ409" i="4"/>
  <c r="BY411" i="4"/>
  <c r="BY419" i="4"/>
  <c r="BX646" i="4"/>
  <c r="AM470" i="4"/>
  <c r="AO40" i="19"/>
  <c r="AP39" i="19"/>
  <c r="AO82" i="19"/>
  <c r="AJ611" i="4"/>
  <c r="AJ280" i="4"/>
  <c r="AK415" i="4"/>
  <c r="AJ278" i="4"/>
  <c r="AK413" i="4"/>
  <c r="L111" i="21"/>
  <c r="L196" i="21"/>
  <c r="L116" i="21"/>
  <c r="L194" i="21"/>
  <c r="AK328" i="4"/>
  <c r="AK326" i="4"/>
  <c r="BX344" i="4"/>
  <c r="AI448" i="4"/>
  <c r="BX448" i="4" s="1"/>
  <c r="AJ407" i="4"/>
  <c r="AJ448" i="4"/>
  <c r="L117" i="21"/>
  <c r="AJ207" i="4"/>
  <c r="AJ646" i="4"/>
  <c r="BN27" i="19"/>
  <c r="BM28" i="19"/>
  <c r="BA23" i="19"/>
  <c r="AZ24" i="19"/>
  <c r="AL638" i="4"/>
  <c r="AL619" i="4"/>
  <c r="AL637" i="4"/>
  <c r="AL630" i="4"/>
  <c r="AL631" i="4"/>
  <c r="AL618" i="4"/>
  <c r="AL636" i="4"/>
  <c r="AL620" i="4"/>
  <c r="T343" i="4"/>
  <c r="AL632" i="4"/>
  <c r="AO83" i="19" l="1"/>
  <c r="DG671" i="4"/>
  <c r="I128" i="21"/>
  <c r="DF215" i="4"/>
  <c r="CK215" i="4"/>
  <c r="AN371" i="19"/>
  <c r="AM497" i="4" s="1"/>
  <c r="AM16" i="19"/>
  <c r="AL502" i="4" s="1"/>
  <c r="AL344" i="4" s="1"/>
  <c r="BY344" i="4" s="1"/>
  <c r="AK407" i="4"/>
  <c r="AL448" i="4"/>
  <c r="T427" i="4"/>
  <c r="BS427" i="4" s="1"/>
  <c r="F88" i="21" s="1"/>
  <c r="BY502" i="4"/>
  <c r="I120" i="21"/>
  <c r="BV210" i="4"/>
  <c r="DF208" i="4"/>
  <c r="DG202" i="4"/>
  <c r="CK208" i="4"/>
  <c r="I161" i="21"/>
  <c r="DF245" i="4"/>
  <c r="BV253" i="4"/>
  <c r="CK245" i="4"/>
  <c r="DG261" i="4"/>
  <c r="CK267" i="4"/>
  <c r="I183" i="21"/>
  <c r="DF267" i="4"/>
  <c r="BV269" i="4"/>
  <c r="F352" i="4"/>
  <c r="E350" i="4"/>
  <c r="E352" i="4" s="1"/>
  <c r="E357" i="4" s="1"/>
  <c r="AN15" i="19"/>
  <c r="AM484" i="4" s="1"/>
  <c r="AM471" i="4" s="1"/>
  <c r="B46" i="1"/>
  <c r="C42" i="1"/>
  <c r="DA304" i="4"/>
  <c r="E220" i="21"/>
  <c r="T447" i="4"/>
  <c r="BS447" i="4" s="1"/>
  <c r="T370" i="4"/>
  <c r="BS370" i="4" s="1"/>
  <c r="BS343" i="4"/>
  <c r="DC343" i="4" s="1"/>
  <c r="V290" i="4"/>
  <c r="W228" i="4"/>
  <c r="DD226" i="4"/>
  <c r="G141" i="21"/>
  <c r="S160" i="4"/>
  <c r="S301" i="4"/>
  <c r="S303" i="4"/>
  <c r="S304" i="4" s="1"/>
  <c r="X295" i="4"/>
  <c r="Y233" i="4"/>
  <c r="B24" i="21"/>
  <c r="DB335" i="4"/>
  <c r="DC453" i="4"/>
  <c r="DC398" i="4"/>
  <c r="F60" i="21"/>
  <c r="BS297" i="4"/>
  <c r="T298" i="4"/>
  <c r="V284" i="4"/>
  <c r="V235" i="4"/>
  <c r="W222" i="4"/>
  <c r="U297" i="4"/>
  <c r="U298" i="4" s="1"/>
  <c r="AH292" i="4"/>
  <c r="AI230" i="4"/>
  <c r="W285" i="4"/>
  <c r="BT285" i="4" s="1"/>
  <c r="X223" i="4"/>
  <c r="DC329" i="4"/>
  <c r="V329" i="4"/>
  <c r="W325" i="4"/>
  <c r="W288" i="4"/>
  <c r="BT288" i="4" s="1"/>
  <c r="X226" i="4"/>
  <c r="BT224" i="4"/>
  <c r="W286" i="4"/>
  <c r="BT286" i="4" s="1"/>
  <c r="X224" i="4"/>
  <c r="W232" i="4"/>
  <c r="V294" i="4"/>
  <c r="BT232" i="4"/>
  <c r="V331" i="4"/>
  <c r="U334" i="4"/>
  <c r="U443" i="4" s="1"/>
  <c r="BT223" i="4"/>
  <c r="DA303" i="4"/>
  <c r="E219" i="21"/>
  <c r="F74" i="21"/>
  <c r="DC412" i="4"/>
  <c r="G211" i="21"/>
  <c r="W287" i="4"/>
  <c r="BT287" i="4" s="1"/>
  <c r="X225" i="4"/>
  <c r="BT225" i="4"/>
  <c r="V289" i="4"/>
  <c r="W227" i="4"/>
  <c r="U453" i="4"/>
  <c r="U444" i="4"/>
  <c r="V355" i="4"/>
  <c r="U398" i="4"/>
  <c r="DC444" i="4"/>
  <c r="F200" i="21"/>
  <c r="V161" i="4"/>
  <c r="U237" i="4"/>
  <c r="V412" i="4"/>
  <c r="U236" i="4"/>
  <c r="U342" i="4"/>
  <c r="Q147" i="21"/>
  <c r="DC458" i="4"/>
  <c r="DC422" i="4"/>
  <c r="F84" i="21"/>
  <c r="U422" i="4"/>
  <c r="U458" i="4"/>
  <c r="AK291" i="4"/>
  <c r="AL229" i="4"/>
  <c r="T443" i="4"/>
  <c r="BS443" i="4" s="1"/>
  <c r="BS334" i="4"/>
  <c r="DC334" i="4" s="1"/>
  <c r="CJ303" i="4"/>
  <c r="DB300" i="4"/>
  <c r="B18" i="18"/>
  <c r="J26" i="18" s="1"/>
  <c r="J25" i="18"/>
  <c r="DC235" i="4"/>
  <c r="BS237" i="4"/>
  <c r="BT161" i="4"/>
  <c r="F150" i="21"/>
  <c r="BS236" i="4"/>
  <c r="F151" i="21" s="1"/>
  <c r="T239" i="4"/>
  <c r="T300" i="4"/>
  <c r="AX293" i="4"/>
  <c r="CC293" i="4" s="1"/>
  <c r="AY231" i="4"/>
  <c r="AL654" i="4"/>
  <c r="AM416" i="4" s="1"/>
  <c r="AL482" i="4"/>
  <c r="AL655" i="4"/>
  <c r="AM419" i="4" s="1"/>
  <c r="AK275" i="4"/>
  <c r="AI274" i="4"/>
  <c r="BX274" i="4" s="1"/>
  <c r="L190" i="21" s="1"/>
  <c r="AL653" i="4"/>
  <c r="AM418" i="4" s="1"/>
  <c r="AL656" i="4"/>
  <c r="AM411" i="4" s="1"/>
  <c r="AL187" i="4"/>
  <c r="AL487" i="4" s="1"/>
  <c r="AL474" i="4"/>
  <c r="AL659" i="4"/>
  <c r="AM426" i="4" s="1"/>
  <c r="AL478" i="4"/>
  <c r="BY484" i="4"/>
  <c r="BY482" i="4" s="1"/>
  <c r="AL485" i="4"/>
  <c r="BY485" i="4" s="1"/>
  <c r="AK611" i="4"/>
  <c r="AK375" i="4" s="1"/>
  <c r="AK376" i="4" s="1"/>
  <c r="AM445" i="4"/>
  <c r="AN356" i="4"/>
  <c r="AM454" i="4"/>
  <c r="AQ367" i="19"/>
  <c r="AP368" i="19"/>
  <c r="AQ368" i="19" s="1"/>
  <c r="AO364" i="19"/>
  <c r="AP363" i="19"/>
  <c r="AO360" i="19"/>
  <c r="AP359" i="19"/>
  <c r="AO356" i="19"/>
  <c r="AP355" i="19"/>
  <c r="AO352" i="19"/>
  <c r="AP351" i="19"/>
  <c r="BY631" i="4"/>
  <c r="AL633" i="4"/>
  <c r="BY630" i="4"/>
  <c r="BY632" i="4"/>
  <c r="L159" i="21"/>
  <c r="AI244" i="4"/>
  <c r="BX244" i="4" s="1"/>
  <c r="AM595" i="4"/>
  <c r="AM597" i="4"/>
  <c r="AM254" i="4"/>
  <c r="AM665" i="4"/>
  <c r="AM596" i="4"/>
  <c r="AM242" i="4"/>
  <c r="BY665" i="4"/>
  <c r="BY596" i="4"/>
  <c r="AL598" i="4"/>
  <c r="BY598" i="4" s="1"/>
  <c r="BY595" i="4"/>
  <c r="L168" i="21"/>
  <c r="L158" i="21"/>
  <c r="AP347" i="19"/>
  <c r="AO348" i="19"/>
  <c r="AO370" i="19"/>
  <c r="AN477" i="4" s="1"/>
  <c r="AL247" i="4"/>
  <c r="BY247" i="4" s="1"/>
  <c r="AL248" i="4"/>
  <c r="BY248" i="4" s="1"/>
  <c r="AL249" i="4"/>
  <c r="BY249" i="4" s="1"/>
  <c r="BY254" i="4"/>
  <c r="M170" i="21" s="1"/>
  <c r="BY597" i="4"/>
  <c r="AL242" i="4"/>
  <c r="AL273" i="4" s="1"/>
  <c r="BY273" i="4" s="1"/>
  <c r="BY497" i="4"/>
  <c r="AJ282" i="4"/>
  <c r="AO291" i="19"/>
  <c r="AP290" i="19"/>
  <c r="AI408" i="4"/>
  <c r="BX408" i="4" s="1"/>
  <c r="L70" i="21" s="1"/>
  <c r="AQ286" i="19"/>
  <c r="AP287" i="19"/>
  <c r="AQ287" i="19" s="1"/>
  <c r="AI376" i="4"/>
  <c r="BX376" i="4" s="1"/>
  <c r="BX375" i="4"/>
  <c r="AQ282" i="19"/>
  <c r="AP283" i="19"/>
  <c r="AQ283" i="19" s="1"/>
  <c r="AO279" i="19"/>
  <c r="AP278" i="19"/>
  <c r="AO275" i="19"/>
  <c r="AP274" i="19"/>
  <c r="AO271" i="19"/>
  <c r="AP270" i="19"/>
  <c r="AO267" i="19"/>
  <c r="AP266" i="19"/>
  <c r="BY638" i="4"/>
  <c r="AL639" i="4"/>
  <c r="BY636" i="4"/>
  <c r="BY637" i="4"/>
  <c r="L182" i="21"/>
  <c r="AM601" i="4"/>
  <c r="AM602" i="4"/>
  <c r="AM603" i="4"/>
  <c r="AM268" i="4"/>
  <c r="AM666" i="4"/>
  <c r="AM500" i="4"/>
  <c r="BY666" i="4"/>
  <c r="BY603" i="4"/>
  <c r="AL604" i="4"/>
  <c r="BY604" i="4" s="1"/>
  <c r="BY601" i="4"/>
  <c r="L175" i="21"/>
  <c r="AI260" i="4"/>
  <c r="AP262" i="19"/>
  <c r="AO263" i="19"/>
  <c r="AO294" i="19" s="1"/>
  <c r="AN500" i="4" s="1"/>
  <c r="AN258" i="4" s="1"/>
  <c r="AO293" i="19"/>
  <c r="AN481" i="4" s="1"/>
  <c r="AL263" i="4"/>
  <c r="BY263" i="4" s="1"/>
  <c r="AL264" i="4"/>
  <c r="BY264" i="4" s="1"/>
  <c r="BY268" i="4"/>
  <c r="M184" i="21" s="1"/>
  <c r="AL265" i="4"/>
  <c r="BY265" i="4" s="1"/>
  <c r="BY602" i="4"/>
  <c r="L174" i="21"/>
  <c r="AL260" i="4"/>
  <c r="BY260" i="4" s="1"/>
  <c r="M176" i="21" s="1"/>
  <c r="AP52" i="19"/>
  <c r="AQ52" i="19" s="1"/>
  <c r="AQ51" i="19"/>
  <c r="AQ47" i="19"/>
  <c r="AP48" i="19"/>
  <c r="AQ48" i="19" s="1"/>
  <c r="AL333" i="4"/>
  <c r="BY333" i="4" s="1"/>
  <c r="BY620" i="4"/>
  <c r="AL332" i="4"/>
  <c r="BY332" i="4" s="1"/>
  <c r="BY619" i="4"/>
  <c r="AL621" i="4"/>
  <c r="BY618" i="4"/>
  <c r="AN470" i="4"/>
  <c r="AN491" i="4"/>
  <c r="AN199" i="4" s="1"/>
  <c r="AM583" i="4"/>
  <c r="AM584" i="4"/>
  <c r="AM663" i="4"/>
  <c r="AM585" i="4"/>
  <c r="AM209" i="4"/>
  <c r="M73" i="21"/>
  <c r="AL206" i="4"/>
  <c r="BY206" i="4" s="1"/>
  <c r="AL283" i="4"/>
  <c r="BY283" i="4" s="1"/>
  <c r="M199" i="21" s="1"/>
  <c r="AL204" i="4"/>
  <c r="AL205" i="4"/>
  <c r="BY205" i="4" s="1"/>
  <c r="BY209" i="4"/>
  <c r="M121" i="21" s="1"/>
  <c r="AL328" i="4"/>
  <c r="BY328" i="4" s="1"/>
  <c r="AK280" i="4"/>
  <c r="AL415" i="4"/>
  <c r="BY415" i="4" s="1"/>
  <c r="BX201" i="4"/>
  <c r="L119" i="21"/>
  <c r="AJ368" i="4"/>
  <c r="BY448" i="4"/>
  <c r="AJ375" i="4"/>
  <c r="AQ39" i="19"/>
  <c r="AP40" i="19"/>
  <c r="AP82" i="19"/>
  <c r="AM485" i="4"/>
  <c r="AM654" i="4"/>
  <c r="AM653" i="4"/>
  <c r="AM482" i="4"/>
  <c r="AM655" i="4"/>
  <c r="M81" i="21"/>
  <c r="AL326" i="4"/>
  <c r="BY326" i="4" s="1"/>
  <c r="BY663" i="4"/>
  <c r="AL667" i="4"/>
  <c r="AL586" i="4"/>
  <c r="BY583" i="4"/>
  <c r="AL200" i="4"/>
  <c r="AL201" i="4" s="1"/>
  <c r="BY199" i="4"/>
  <c r="AK279" i="4"/>
  <c r="AL414" i="4"/>
  <c r="BY414" i="4" s="1"/>
  <c r="AK278" i="4"/>
  <c r="AL413" i="4"/>
  <c r="BY413" i="4" s="1"/>
  <c r="M87" i="21"/>
  <c r="L112" i="21"/>
  <c r="AM199" i="4"/>
  <c r="BY585" i="4"/>
  <c r="AK207" i="4"/>
  <c r="AK282" i="4" s="1"/>
  <c r="AK646" i="4"/>
  <c r="AK368" i="4" s="1"/>
  <c r="BO27" i="19"/>
  <c r="BN28" i="19"/>
  <c r="BB23" i="19"/>
  <c r="BA24" i="19"/>
  <c r="AM631" i="4"/>
  <c r="AM620" i="4"/>
  <c r="AM630" i="4"/>
  <c r="U343" i="4"/>
  <c r="AM636" i="4"/>
  <c r="AM638" i="4"/>
  <c r="AM619" i="4"/>
  <c r="AM618" i="4"/>
  <c r="AM637" i="4"/>
  <c r="AM632" i="4"/>
  <c r="AM474" i="4" l="1"/>
  <c r="AM187" i="4"/>
  <c r="AM487" i="4" s="1"/>
  <c r="AM659" i="4"/>
  <c r="AM478" i="4"/>
  <c r="AM656" i="4"/>
  <c r="AO15" i="19"/>
  <c r="AN484" i="4" s="1"/>
  <c r="AN659" i="4" s="1"/>
  <c r="AO426" i="4" s="1"/>
  <c r="DG215" i="4"/>
  <c r="AL407" i="4"/>
  <c r="BY407" i="4" s="1"/>
  <c r="M69" i="21" s="1"/>
  <c r="BY655" i="4"/>
  <c r="DC427" i="4"/>
  <c r="AN16" i="19"/>
  <c r="AM502" i="4" s="1"/>
  <c r="BY471" i="4"/>
  <c r="AI409" i="4"/>
  <c r="BX409" i="4" s="1"/>
  <c r="L71" i="21" s="1"/>
  <c r="DF210" i="4"/>
  <c r="I122" i="21"/>
  <c r="E41" i="1"/>
  <c r="F41" i="1" s="1"/>
  <c r="DG208" i="4"/>
  <c r="CK210" i="4"/>
  <c r="DG210" i="4" s="1"/>
  <c r="C11" i="18"/>
  <c r="DG245" i="4"/>
  <c r="CK253" i="4"/>
  <c r="BY654" i="4"/>
  <c r="DF253" i="4"/>
  <c r="BV255" i="4"/>
  <c r="I169" i="21"/>
  <c r="E358" i="4"/>
  <c r="E360" i="4" s="1"/>
  <c r="F357" i="4"/>
  <c r="F358" i="4" s="1"/>
  <c r="F360" i="4" s="1"/>
  <c r="F320" i="4" s="1"/>
  <c r="I185" i="21"/>
  <c r="DF269" i="4"/>
  <c r="F399" i="4"/>
  <c r="F401" i="4" s="1"/>
  <c r="F429" i="4" s="1"/>
  <c r="CK269" i="4"/>
  <c r="DG269" i="4" s="1"/>
  <c r="DG267" i="4"/>
  <c r="C14" i="18"/>
  <c r="E45" i="1"/>
  <c r="F45" i="1" s="1"/>
  <c r="AO371" i="19"/>
  <c r="AN497" i="4" s="1"/>
  <c r="AN242" i="4" s="1"/>
  <c r="AN244" i="4" s="1"/>
  <c r="DB303" i="4"/>
  <c r="CJ304" i="4"/>
  <c r="DB304" i="4" s="1"/>
  <c r="B48" i="1"/>
  <c r="C48" i="1" s="1"/>
  <c r="C46" i="1"/>
  <c r="BS335" i="4"/>
  <c r="DC335" i="4" s="1"/>
  <c r="U335" i="4"/>
  <c r="U370" i="4"/>
  <c r="U447" i="4"/>
  <c r="Q209" i="21"/>
  <c r="DC443" i="4"/>
  <c r="AL291" i="4"/>
  <c r="BY291" i="4" s="1"/>
  <c r="AM229" i="4"/>
  <c r="BY229" i="4"/>
  <c r="U239" i="4"/>
  <c r="U300" i="4"/>
  <c r="V398" i="4"/>
  <c r="V453" i="4"/>
  <c r="W355" i="4"/>
  <c r="V444" i="4"/>
  <c r="X287" i="4"/>
  <c r="Y225" i="4"/>
  <c r="G137" i="21"/>
  <c r="DD223" i="4"/>
  <c r="DD232" i="4"/>
  <c r="G148" i="21"/>
  <c r="X232" i="4"/>
  <c r="W294" i="4"/>
  <c r="BT294" i="4" s="1"/>
  <c r="G202" i="21"/>
  <c r="X288" i="4"/>
  <c r="Y226" i="4"/>
  <c r="W329" i="4"/>
  <c r="BT325" i="4"/>
  <c r="DD325" i="4" s="1"/>
  <c r="X325" i="4"/>
  <c r="X285" i="4"/>
  <c r="Y223" i="4"/>
  <c r="BX230" i="4"/>
  <c r="AI292" i="4"/>
  <c r="BX292" i="4" s="1"/>
  <c r="AJ230" i="4"/>
  <c r="W161" i="4"/>
  <c r="V237" i="4"/>
  <c r="W412" i="4"/>
  <c r="BT412" i="4" s="1"/>
  <c r="V236" i="4"/>
  <c r="V342" i="4"/>
  <c r="W290" i="4"/>
  <c r="BT290" i="4" s="1"/>
  <c r="X228" i="4"/>
  <c r="DC447" i="4"/>
  <c r="AY293" i="4"/>
  <c r="AZ231" i="4"/>
  <c r="T160" i="4"/>
  <c r="T301" i="4"/>
  <c r="T303" i="4"/>
  <c r="T304" i="4" s="1"/>
  <c r="F152" i="21"/>
  <c r="DC237" i="4"/>
  <c r="BS300" i="4"/>
  <c r="BS239" i="4"/>
  <c r="W289" i="4"/>
  <c r="BT289" i="4" s="1"/>
  <c r="X227" i="4"/>
  <c r="BT227" i="4"/>
  <c r="DD225" i="4"/>
  <c r="G140" i="21"/>
  <c r="G203" i="21"/>
  <c r="BT228" i="4"/>
  <c r="W331" i="4"/>
  <c r="V334" i="4"/>
  <c r="V443" i="4" s="1"/>
  <c r="X286" i="4"/>
  <c r="Y224" i="4"/>
  <c r="DD224" i="4"/>
  <c r="G138" i="21"/>
  <c r="G204" i="21"/>
  <c r="V422" i="4"/>
  <c r="V427" i="4" s="1"/>
  <c r="V458" i="4"/>
  <c r="G201" i="21"/>
  <c r="BT222" i="4"/>
  <c r="W284" i="4"/>
  <c r="W235" i="4"/>
  <c r="X222" i="4"/>
  <c r="V297" i="4"/>
  <c r="V298" i="4" s="1"/>
  <c r="F213" i="21"/>
  <c r="BS298" i="4"/>
  <c r="F214" i="21" s="1"/>
  <c r="Y295" i="4"/>
  <c r="Z233" i="4"/>
  <c r="DC370" i="4"/>
  <c r="BY474" i="4"/>
  <c r="BY478" i="4"/>
  <c r="BY187" i="4"/>
  <c r="M101" i="21" s="1"/>
  <c r="BY653" i="4"/>
  <c r="BY659" i="4"/>
  <c r="BY656" i="4"/>
  <c r="AI275" i="4"/>
  <c r="BX275" i="4" s="1"/>
  <c r="L191" i="21" s="1"/>
  <c r="AN445" i="4"/>
  <c r="AN454" i="4"/>
  <c r="AO356" i="4"/>
  <c r="AS367" i="19"/>
  <c r="AR367" i="19"/>
  <c r="AQ363" i="19"/>
  <c r="AP364" i="19"/>
  <c r="AQ364" i="19" s="1"/>
  <c r="AQ359" i="19"/>
  <c r="AP360" i="19"/>
  <c r="AQ360" i="19" s="1"/>
  <c r="AQ355" i="19"/>
  <c r="AP356" i="19"/>
  <c r="AQ356" i="19" s="1"/>
  <c r="AQ351" i="19"/>
  <c r="AP352" i="19"/>
  <c r="AQ352" i="19" s="1"/>
  <c r="AM633" i="4"/>
  <c r="M164" i="21"/>
  <c r="M165" i="21"/>
  <c r="M163" i="21"/>
  <c r="AM244" i="4"/>
  <c r="L160" i="21"/>
  <c r="AL252" i="4"/>
  <c r="BY633" i="4"/>
  <c r="BY242" i="4"/>
  <c r="AL243" i="4"/>
  <c r="BY243" i="4" s="1"/>
  <c r="AN595" i="4"/>
  <c r="AN596" i="4"/>
  <c r="AN597" i="4"/>
  <c r="AN254" i="4"/>
  <c r="AN665" i="4"/>
  <c r="AP348" i="19"/>
  <c r="AQ347" i="19"/>
  <c r="AP370" i="19"/>
  <c r="AM247" i="4"/>
  <c r="AM248" i="4"/>
  <c r="AM249" i="4"/>
  <c r="AM598" i="4"/>
  <c r="AQ290" i="19"/>
  <c r="AP291" i="19"/>
  <c r="AQ291" i="19" s="1"/>
  <c r="AS286" i="19"/>
  <c r="AR286" i="19"/>
  <c r="AS282" i="19"/>
  <c r="AR282" i="19"/>
  <c r="AQ278" i="19"/>
  <c r="AP279" i="19"/>
  <c r="AQ279" i="19" s="1"/>
  <c r="AQ274" i="19"/>
  <c r="AP275" i="19"/>
  <c r="AQ275" i="19" s="1"/>
  <c r="AQ270" i="19"/>
  <c r="AP271" i="19"/>
  <c r="AQ271" i="19" s="1"/>
  <c r="AQ266" i="19"/>
  <c r="AP267" i="19"/>
  <c r="AQ267" i="19" s="1"/>
  <c r="AM639" i="4"/>
  <c r="M181" i="21"/>
  <c r="M180" i="21"/>
  <c r="M179" i="21"/>
  <c r="AN260" i="4"/>
  <c r="BX260" i="4"/>
  <c r="AM604" i="4"/>
  <c r="AL266" i="4"/>
  <c r="BY639" i="4"/>
  <c r="AN601" i="4"/>
  <c r="AN602" i="4"/>
  <c r="AN603" i="4"/>
  <c r="AN268" i="4"/>
  <c r="AN666" i="4"/>
  <c r="AP263" i="19"/>
  <c r="AQ262" i="19"/>
  <c r="AP293" i="19"/>
  <c r="AM258" i="4"/>
  <c r="AM273" i="4" s="1"/>
  <c r="AM263" i="4"/>
  <c r="AM265" i="4"/>
  <c r="AM264" i="4"/>
  <c r="AS51" i="19"/>
  <c r="AR51" i="19"/>
  <c r="AS47" i="19"/>
  <c r="AR47" i="19"/>
  <c r="AM621" i="4"/>
  <c r="AM333" i="4"/>
  <c r="AM332" i="4"/>
  <c r="M75" i="21"/>
  <c r="M76" i="21"/>
  <c r="M111" i="21"/>
  <c r="M189" i="21"/>
  <c r="BY667" i="4"/>
  <c r="AN419" i="4"/>
  <c r="AN418" i="4"/>
  <c r="AN416" i="4"/>
  <c r="AO470" i="4"/>
  <c r="AQ82" i="19"/>
  <c r="AR82" i="19" s="1"/>
  <c r="AS39" i="19"/>
  <c r="AR39" i="19"/>
  <c r="AJ376" i="4"/>
  <c r="M77" i="21"/>
  <c r="AM414" i="4"/>
  <c r="AL279" i="4"/>
  <c r="BY279" i="4" s="1"/>
  <c r="AM204" i="4"/>
  <c r="AM205" i="4"/>
  <c r="AM206" i="4"/>
  <c r="AM283" i="4"/>
  <c r="AM667" i="4"/>
  <c r="AM586" i="4"/>
  <c r="AN583" i="4"/>
  <c r="AN585" i="4"/>
  <c r="AN663" i="4"/>
  <c r="AN584" i="4"/>
  <c r="AN209" i="4"/>
  <c r="AN471" i="4"/>
  <c r="AM201" i="4"/>
  <c r="M117" i="21"/>
  <c r="BY201" i="4"/>
  <c r="M113" i="21" s="1"/>
  <c r="BY200" i="4"/>
  <c r="AL611" i="4"/>
  <c r="BY586" i="4"/>
  <c r="AN426" i="4"/>
  <c r="AN411" i="4"/>
  <c r="AP83" i="19"/>
  <c r="AQ40" i="19"/>
  <c r="M118" i="21"/>
  <c r="AM344" i="4"/>
  <c r="AM448" i="4" s="1"/>
  <c r="L113" i="21"/>
  <c r="AM413" i="4"/>
  <c r="AL278" i="4"/>
  <c r="BY278" i="4" s="1"/>
  <c r="BY204" i="4"/>
  <c r="AM415" i="4"/>
  <c r="AL280" i="4"/>
  <c r="BY280" i="4" s="1"/>
  <c r="AM328" i="4"/>
  <c r="AM326" i="4"/>
  <c r="AN201" i="4"/>
  <c r="AN273" i="4"/>
  <c r="AN654" i="4"/>
  <c r="AO416" i="4" s="1"/>
  <c r="AN653" i="4"/>
  <c r="AO418" i="4" s="1"/>
  <c r="AN474" i="4"/>
  <c r="AN485" i="4"/>
  <c r="AN478" i="4"/>
  <c r="AL207" i="4"/>
  <c r="AL646" i="4"/>
  <c r="AL368" i="4" s="1"/>
  <c r="BY368" i="4" s="1"/>
  <c r="BY621" i="4"/>
  <c r="BP27" i="19"/>
  <c r="BO28" i="19"/>
  <c r="BC23" i="19"/>
  <c r="BB24" i="19"/>
  <c r="AN619" i="4"/>
  <c r="AN632" i="4"/>
  <c r="AN618" i="4"/>
  <c r="AN637" i="4"/>
  <c r="AN631" i="4"/>
  <c r="AN620" i="4"/>
  <c r="AN638" i="4"/>
  <c r="V343" i="4"/>
  <c r="AN630" i="4"/>
  <c r="AN636" i="4"/>
  <c r="AN482" i="4" l="1"/>
  <c r="AN655" i="4"/>
  <c r="AO419" i="4" s="1"/>
  <c r="BZ419" i="4" s="1"/>
  <c r="AN656" i="4"/>
  <c r="AO411" i="4" s="1"/>
  <c r="AN187" i="4"/>
  <c r="AN487" i="4" s="1"/>
  <c r="AP15" i="19"/>
  <c r="AQ15" i="19" s="1"/>
  <c r="I171" i="21"/>
  <c r="DF255" i="4"/>
  <c r="CK255" i="4"/>
  <c r="DG255" i="4" s="1"/>
  <c r="C13" i="18"/>
  <c r="E44" i="1"/>
  <c r="F44" i="1" s="1"/>
  <c r="DG253" i="4"/>
  <c r="AO16" i="19"/>
  <c r="AN502" i="4" s="1"/>
  <c r="AN344" i="4" s="1"/>
  <c r="AN448" i="4" s="1"/>
  <c r="F749" i="4"/>
  <c r="F431" i="4"/>
  <c r="F322" i="4"/>
  <c r="F337" i="4" s="1"/>
  <c r="F752" i="4" s="1"/>
  <c r="F386" i="4"/>
  <c r="G385" i="4"/>
  <c r="F751" i="4"/>
  <c r="V370" i="4"/>
  <c r="V447" i="4"/>
  <c r="Z295" i="4"/>
  <c r="BU295" i="4" s="1"/>
  <c r="AA233" i="4"/>
  <c r="BU233" i="4"/>
  <c r="X412" i="4"/>
  <c r="X161" i="4"/>
  <c r="W237" i="4"/>
  <c r="W236" i="4"/>
  <c r="W342" i="4"/>
  <c r="BT235" i="4"/>
  <c r="DD222" i="4"/>
  <c r="G136" i="21"/>
  <c r="X289" i="4"/>
  <c r="Y227" i="4"/>
  <c r="F216" i="21"/>
  <c r="BS160" i="4"/>
  <c r="DC300" i="4"/>
  <c r="BS301" i="4"/>
  <c r="BS303" i="4"/>
  <c r="AZ293" i="4"/>
  <c r="BA231" i="4"/>
  <c r="G206" i="21"/>
  <c r="V239" i="4"/>
  <c r="V300" i="4"/>
  <c r="AJ292" i="4"/>
  <c r="AK230" i="4"/>
  <c r="L146" i="21"/>
  <c r="Y325" i="4"/>
  <c r="X329" i="4"/>
  <c r="W458" i="4"/>
  <c r="BT458" i="4" s="1"/>
  <c r="W422" i="4"/>
  <c r="BT422" i="4" s="1"/>
  <c r="BT329" i="4"/>
  <c r="G210" i="21"/>
  <c r="U160" i="4"/>
  <c r="U301" i="4"/>
  <c r="U303" i="4"/>
  <c r="U304" i="4" s="1"/>
  <c r="M145" i="21"/>
  <c r="M207" i="21"/>
  <c r="X284" i="4"/>
  <c r="X235" i="4"/>
  <c r="Y222" i="4"/>
  <c r="BT284" i="4"/>
  <c r="W297" i="4"/>
  <c r="V335" i="4"/>
  <c r="Y286" i="4"/>
  <c r="Z224" i="4"/>
  <c r="X331" i="4"/>
  <c r="BT331" i="4"/>
  <c r="DD331" i="4" s="1"/>
  <c r="W334" i="4"/>
  <c r="DD228" i="4"/>
  <c r="G144" i="21"/>
  <c r="G142" i="21"/>
  <c r="DD227" i="4"/>
  <c r="G205" i="21"/>
  <c r="F154" i="21"/>
  <c r="DC239" i="4"/>
  <c r="CD231" i="4"/>
  <c r="X290" i="4"/>
  <c r="Y228" i="4"/>
  <c r="G74" i="21"/>
  <c r="DD412" i="4"/>
  <c r="L208" i="21"/>
  <c r="Y285" i="4"/>
  <c r="Z223" i="4"/>
  <c r="Y288" i="4"/>
  <c r="Z226" i="4"/>
  <c r="X294" i="4"/>
  <c r="Y232" i="4"/>
  <c r="Y287" i="4"/>
  <c r="Z225" i="4"/>
  <c r="W398" i="4"/>
  <c r="BT398" i="4" s="1"/>
  <c r="W444" i="4"/>
  <c r="BT444" i="4" s="1"/>
  <c r="BT355" i="4"/>
  <c r="DD355" i="4" s="1"/>
  <c r="X355" i="4"/>
  <c r="W453" i="4"/>
  <c r="BT453" i="4" s="1"/>
  <c r="AM291" i="4"/>
  <c r="AN229" i="4"/>
  <c r="BY487" i="4"/>
  <c r="AL274" i="4"/>
  <c r="BY274" i="4" s="1"/>
  <c r="M190" i="21" s="1"/>
  <c r="AL408" i="4"/>
  <c r="BY408" i="4" s="1"/>
  <c r="M70" i="21" s="1"/>
  <c r="BZ356" i="4"/>
  <c r="CL356" i="4" s="1"/>
  <c r="AO454" i="4"/>
  <c r="BZ454" i="4" s="1"/>
  <c r="CL454" i="4" s="1"/>
  <c r="DH454" i="4" s="1"/>
  <c r="AO445" i="4"/>
  <c r="BZ445" i="4" s="1"/>
  <c r="CL445" i="4" s="1"/>
  <c r="DH445" i="4" s="1"/>
  <c r="AP356" i="4"/>
  <c r="BZ411" i="4"/>
  <c r="CL411" i="4" s="1"/>
  <c r="AT367" i="19"/>
  <c r="BF368" i="19"/>
  <c r="AS368" i="19"/>
  <c r="AS363" i="19"/>
  <c r="AR363" i="19"/>
  <c r="AS359" i="19"/>
  <c r="AR359" i="19"/>
  <c r="AS355" i="19"/>
  <c r="AR355" i="19"/>
  <c r="AS351" i="19"/>
  <c r="AR351" i="19"/>
  <c r="AN633" i="4"/>
  <c r="AN252" i="4" s="1"/>
  <c r="AS347" i="19"/>
  <c r="AR347" i="19"/>
  <c r="AN598" i="4"/>
  <c r="M158" i="21"/>
  <c r="BY252" i="4"/>
  <c r="AM252" i="4"/>
  <c r="AO477" i="4"/>
  <c r="AQ370" i="19"/>
  <c r="AP371" i="19"/>
  <c r="AQ348" i="19"/>
  <c r="AN247" i="4"/>
  <c r="AN249" i="4"/>
  <c r="AN248" i="4"/>
  <c r="M159" i="21"/>
  <c r="AL244" i="4"/>
  <c r="AS290" i="19"/>
  <c r="AR290" i="19"/>
  <c r="AT286" i="19"/>
  <c r="BF287" i="19"/>
  <c r="AS287" i="19"/>
  <c r="AT282" i="19"/>
  <c r="BF283" i="19"/>
  <c r="AS283" i="19"/>
  <c r="AS278" i="19"/>
  <c r="AR278" i="19"/>
  <c r="AS274" i="19"/>
  <c r="AR274" i="19"/>
  <c r="AS270" i="19"/>
  <c r="AR270" i="19"/>
  <c r="AS266" i="19"/>
  <c r="AR266" i="19"/>
  <c r="AN639" i="4"/>
  <c r="AN266" i="4" s="1"/>
  <c r="AM260" i="4"/>
  <c r="AM275" i="4" s="1"/>
  <c r="AS262" i="19"/>
  <c r="AR262" i="19"/>
  <c r="AN604" i="4"/>
  <c r="BY266" i="4"/>
  <c r="AO481" i="4"/>
  <c r="AQ293" i="19"/>
  <c r="AP294" i="19"/>
  <c r="AQ263" i="19"/>
  <c r="AN263" i="4"/>
  <c r="AN264" i="4"/>
  <c r="AN265" i="4"/>
  <c r="L176" i="21"/>
  <c r="AM266" i="4"/>
  <c r="AS52" i="19"/>
  <c r="BF52" i="19"/>
  <c r="AT51" i="19"/>
  <c r="AM407" i="4"/>
  <c r="AT47" i="19"/>
  <c r="AS48" i="19"/>
  <c r="BF48" i="19"/>
  <c r="AN332" i="4"/>
  <c r="AN333" i="4"/>
  <c r="AN621" i="4"/>
  <c r="BY646" i="4"/>
  <c r="AO491" i="4"/>
  <c r="AQ83" i="19"/>
  <c r="BZ426" i="4"/>
  <c r="AL375" i="4"/>
  <c r="BY611" i="4"/>
  <c r="AN326" i="4"/>
  <c r="AN328" i="4"/>
  <c r="AM279" i="4"/>
  <c r="AN414" i="4"/>
  <c r="M195" i="21"/>
  <c r="AO484" i="4"/>
  <c r="BY207" i="4"/>
  <c r="AL282" i="4"/>
  <c r="BY282" i="4" s="1"/>
  <c r="AN409" i="4"/>
  <c r="AN275" i="4"/>
  <c r="M196" i="21"/>
  <c r="M116" i="21"/>
  <c r="M194" i="21"/>
  <c r="M112" i="21"/>
  <c r="AN205" i="4"/>
  <c r="AN204" i="4"/>
  <c r="AN206" i="4"/>
  <c r="AN283" i="4"/>
  <c r="AN667" i="4"/>
  <c r="AN586" i="4"/>
  <c r="AM611" i="4"/>
  <c r="AM280" i="4"/>
  <c r="AN415" i="4"/>
  <c r="AN413" i="4"/>
  <c r="AM278" i="4"/>
  <c r="AT39" i="19"/>
  <c r="AS40" i="19"/>
  <c r="BF40" i="19"/>
  <c r="AS82" i="19"/>
  <c r="AO584" i="4"/>
  <c r="AO209" i="4"/>
  <c r="CL470" i="4"/>
  <c r="AO583" i="4"/>
  <c r="AO585" i="4"/>
  <c r="AO663" i="4"/>
  <c r="BZ470" i="4"/>
  <c r="BZ416" i="4"/>
  <c r="BZ418" i="4"/>
  <c r="AM207" i="4"/>
  <c r="AM646" i="4"/>
  <c r="BQ27" i="19"/>
  <c r="BP28" i="19"/>
  <c r="BD23" i="19"/>
  <c r="BC24" i="19"/>
  <c r="W343" i="4"/>
  <c r="AO618" i="4"/>
  <c r="AO620" i="4"/>
  <c r="AO619" i="4"/>
  <c r="AN407" i="4" l="1"/>
  <c r="F433" i="4"/>
  <c r="F750" i="4"/>
  <c r="G394" i="4"/>
  <c r="G760" i="4" s="1"/>
  <c r="W447" i="4"/>
  <c r="BT447" i="4" s="1"/>
  <c r="W370" i="4"/>
  <c r="BT370" i="4" s="1"/>
  <c r="BT343" i="4"/>
  <c r="DD343" i="4" s="1"/>
  <c r="AN291" i="4"/>
  <c r="AO229" i="4"/>
  <c r="BZ229" i="4" s="1"/>
  <c r="X398" i="4"/>
  <c r="X453" i="4"/>
  <c r="Y355" i="4"/>
  <c r="X444" i="4"/>
  <c r="DD444" i="4"/>
  <c r="Z287" i="4"/>
  <c r="BU287" i="4" s="1"/>
  <c r="AA225" i="4"/>
  <c r="BU225" i="4"/>
  <c r="Z232" i="4"/>
  <c r="Y294" i="4"/>
  <c r="BU232" i="4"/>
  <c r="Y290" i="4"/>
  <c r="Z228" i="4"/>
  <c r="W443" i="4"/>
  <c r="BT443" i="4" s="1"/>
  <c r="BT334" i="4"/>
  <c r="DD334" i="4" s="1"/>
  <c r="X334" i="4"/>
  <c r="X443" i="4" s="1"/>
  <c r="Y331" i="4"/>
  <c r="Z286" i="4"/>
  <c r="BU286" i="4" s="1"/>
  <c r="AA224" i="4"/>
  <c r="BU224" i="4"/>
  <c r="G200" i="21"/>
  <c r="Y161" i="4"/>
  <c r="X237" i="4"/>
  <c r="Y412" i="4"/>
  <c r="X236" i="4"/>
  <c r="X342" i="4"/>
  <c r="W335" i="4"/>
  <c r="DD422" i="4"/>
  <c r="G84" i="21"/>
  <c r="X422" i="4"/>
  <c r="X427" i="4" s="1"/>
  <c r="X458" i="4"/>
  <c r="X335" i="4"/>
  <c r="AK292" i="4"/>
  <c r="AL230" i="4"/>
  <c r="BY230" i="4" s="1"/>
  <c r="F217" i="21"/>
  <c r="DC301" i="4"/>
  <c r="Y289" i="4"/>
  <c r="Z227" i="4"/>
  <c r="BU227" i="4" s="1"/>
  <c r="BU161" i="4"/>
  <c r="G150" i="21"/>
  <c r="DD235" i="4"/>
  <c r="BT237" i="4"/>
  <c r="BT236" i="4"/>
  <c r="G151" i="21" s="1"/>
  <c r="H211" i="21"/>
  <c r="DD453" i="4"/>
  <c r="G60" i="21"/>
  <c r="DD398" i="4"/>
  <c r="Z288" i="4"/>
  <c r="BU288" i="4" s="1"/>
  <c r="AA226" i="4"/>
  <c r="BU226" i="4"/>
  <c r="Z285" i="4"/>
  <c r="BU285" i="4" s="1"/>
  <c r="AA223" i="4"/>
  <c r="BU223" i="4"/>
  <c r="R147" i="21"/>
  <c r="CM231" i="4"/>
  <c r="BT297" i="4"/>
  <c r="W298" i="4"/>
  <c r="Y284" i="4"/>
  <c r="Y235" i="4"/>
  <c r="Z222" i="4"/>
  <c r="X297" i="4"/>
  <c r="X298" i="4" s="1"/>
  <c r="DD329" i="4"/>
  <c r="DD458" i="4"/>
  <c r="Y329" i="4"/>
  <c r="Z325" i="4"/>
  <c r="V160" i="4"/>
  <c r="V301" i="4"/>
  <c r="V303" i="4"/>
  <c r="V304" i="4" s="1"/>
  <c r="BA293" i="4"/>
  <c r="CD293" i="4" s="1"/>
  <c r="BB231" i="4"/>
  <c r="DC303" i="4"/>
  <c r="BS304" i="4"/>
  <c r="F219" i="21"/>
  <c r="W239" i="4"/>
  <c r="W300" i="4"/>
  <c r="AA295" i="4"/>
  <c r="AB233" i="4"/>
  <c r="N73" i="21"/>
  <c r="AM409" i="4"/>
  <c r="AN611" i="4"/>
  <c r="AN375" i="4" s="1"/>
  <c r="AN376" i="4" s="1"/>
  <c r="AQ356" i="4"/>
  <c r="AP454" i="4"/>
  <c r="AP445" i="4"/>
  <c r="DH356" i="4"/>
  <c r="D45" i="21"/>
  <c r="AT368" i="19"/>
  <c r="AU367" i="19"/>
  <c r="AT363" i="19"/>
  <c r="BF364" i="19"/>
  <c r="AS364" i="19"/>
  <c r="AT359" i="19"/>
  <c r="BF360" i="19"/>
  <c r="AS360" i="19"/>
  <c r="AP16" i="19"/>
  <c r="AO502" i="4" s="1"/>
  <c r="AT355" i="19"/>
  <c r="BF356" i="19"/>
  <c r="AS356" i="19"/>
  <c r="AT351" i="19"/>
  <c r="BF352" i="19"/>
  <c r="AS352" i="19"/>
  <c r="AO497" i="4"/>
  <c r="AQ371" i="19"/>
  <c r="AO595" i="4"/>
  <c r="AO597" i="4"/>
  <c r="AO254" i="4"/>
  <c r="AO665" i="4"/>
  <c r="BZ477" i="4"/>
  <c r="CL477" i="4"/>
  <c r="DH477" i="4" s="1"/>
  <c r="AO596" i="4"/>
  <c r="M168" i="21"/>
  <c r="BY244" i="4"/>
  <c r="AL409" i="4"/>
  <c r="BY409" i="4" s="1"/>
  <c r="M71" i="21" s="1"/>
  <c r="AL275" i="4"/>
  <c r="BY275" i="4" s="1"/>
  <c r="M191" i="21" s="1"/>
  <c r="AS348" i="19"/>
  <c r="AT347" i="19"/>
  <c r="BF348" i="19"/>
  <c r="AS370" i="19"/>
  <c r="AP477" i="4" s="1"/>
  <c r="AT290" i="19"/>
  <c r="BF291" i="19"/>
  <c r="AS291" i="19"/>
  <c r="AT287" i="19"/>
  <c r="AU286" i="19"/>
  <c r="AT283" i="19"/>
  <c r="AU282" i="19"/>
  <c r="AT278" i="19"/>
  <c r="BF279" i="19"/>
  <c r="AS279" i="19"/>
  <c r="AT274" i="19"/>
  <c r="BF275" i="19"/>
  <c r="AS275" i="19"/>
  <c r="AT270" i="19"/>
  <c r="BF271" i="19"/>
  <c r="AS271" i="19"/>
  <c r="AT266" i="19"/>
  <c r="BF267" i="19"/>
  <c r="AS267" i="19"/>
  <c r="AO500" i="4"/>
  <c r="AQ294" i="19"/>
  <c r="AO601" i="4"/>
  <c r="AO603" i="4"/>
  <c r="AO268" i="4"/>
  <c r="AO283" i="4" s="1"/>
  <c r="BZ283" i="4" s="1"/>
  <c r="AO666" i="4"/>
  <c r="CL481" i="4"/>
  <c r="DH481" i="4" s="1"/>
  <c r="BZ481" i="4"/>
  <c r="AO602" i="4"/>
  <c r="M182" i="21"/>
  <c r="AS263" i="19"/>
  <c r="AT262" i="19"/>
  <c r="BF263" i="19"/>
  <c r="AS293" i="19"/>
  <c r="AP481" i="4" s="1"/>
  <c r="AU51" i="19"/>
  <c r="AT52" i="19"/>
  <c r="AU47" i="19"/>
  <c r="AT48" i="19"/>
  <c r="AO621" i="4"/>
  <c r="BZ618" i="4"/>
  <c r="CL618" i="4" s="1"/>
  <c r="DH618" i="4" s="1"/>
  <c r="BZ620" i="4"/>
  <c r="CL620" i="4" s="1"/>
  <c r="DH620" i="4" s="1"/>
  <c r="BZ619" i="4"/>
  <c r="CL619" i="4" s="1"/>
  <c r="DH619" i="4" s="1"/>
  <c r="AM368" i="4"/>
  <c r="N81" i="21"/>
  <c r="CL419" i="4"/>
  <c r="N78" i="21"/>
  <c r="CL416" i="4"/>
  <c r="BZ663" i="4"/>
  <c r="CL663" i="4" s="1"/>
  <c r="DH663" i="4" s="1"/>
  <c r="AO586" i="4"/>
  <c r="AO204" i="4"/>
  <c r="AO205" i="4"/>
  <c r="BZ205" i="4" s="1"/>
  <c r="AO206" i="4"/>
  <c r="BZ209" i="4"/>
  <c r="AP470" i="4"/>
  <c r="AS15" i="19"/>
  <c r="AP484" i="4" s="1"/>
  <c r="AS83" i="19"/>
  <c r="AM375" i="4"/>
  <c r="AO415" i="4"/>
  <c r="BZ415" i="4" s="1"/>
  <c r="AN280" i="4"/>
  <c r="AN279" i="4"/>
  <c r="AO414" i="4"/>
  <c r="BZ414" i="4" s="1"/>
  <c r="M198" i="21"/>
  <c r="N87" i="21"/>
  <c r="CL426" i="4"/>
  <c r="AM282" i="4"/>
  <c r="N80" i="21"/>
  <c r="CL418" i="4"/>
  <c r="BZ585" i="4"/>
  <c r="CL585" i="4" s="1"/>
  <c r="DH585" i="4" s="1"/>
  <c r="DH470" i="4"/>
  <c r="BZ584" i="4"/>
  <c r="CL584" i="4" s="1"/>
  <c r="DH584" i="4" s="1"/>
  <c r="AT40" i="19"/>
  <c r="AU39" i="19"/>
  <c r="AT82" i="19"/>
  <c r="AO413" i="4"/>
  <c r="BZ413" i="4" s="1"/>
  <c r="AN278" i="4"/>
  <c r="M119" i="21"/>
  <c r="AO471" i="4"/>
  <c r="AG486" i="4"/>
  <c r="AK486" i="4"/>
  <c r="AO486" i="4"/>
  <c r="AO485" i="4"/>
  <c r="AO187" i="4"/>
  <c r="AO487" i="4" s="1"/>
  <c r="AD486" i="4"/>
  <c r="AF486" i="4"/>
  <c r="AF682" i="4" s="1"/>
  <c r="AH486" i="4"/>
  <c r="AJ486" i="4"/>
  <c r="AL486" i="4"/>
  <c r="AL682" i="4" s="1"/>
  <c r="AN486" i="4"/>
  <c r="AN651" i="4" s="1"/>
  <c r="AO654" i="4"/>
  <c r="AO659" i="4"/>
  <c r="AO653" i="4"/>
  <c r="AO478" i="4"/>
  <c r="AO482" i="4"/>
  <c r="BZ484" i="4"/>
  <c r="AE486" i="4"/>
  <c r="AI486" i="4"/>
  <c r="AI682" i="4" s="1"/>
  <c r="AM486" i="4"/>
  <c r="AO656" i="4"/>
  <c r="AO655" i="4"/>
  <c r="CL484" i="4"/>
  <c r="AO474" i="4"/>
  <c r="AL376" i="4"/>
  <c r="BY376" i="4" s="1"/>
  <c r="BY375" i="4"/>
  <c r="AO199" i="4"/>
  <c r="BZ491" i="4"/>
  <c r="CL491" i="4" s="1"/>
  <c r="DH491" i="4" s="1"/>
  <c r="DH411" i="4"/>
  <c r="H198" i="1"/>
  <c r="BZ583" i="4"/>
  <c r="CL583" i="4" s="1"/>
  <c r="DH583" i="4" s="1"/>
  <c r="AN207" i="4"/>
  <c r="AN282" i="4" s="1"/>
  <c r="AN646" i="4"/>
  <c r="AN368" i="4" s="1"/>
  <c r="BR27" i="19"/>
  <c r="BQ28" i="19"/>
  <c r="BE23" i="19"/>
  <c r="BD24" i="19"/>
  <c r="AO632" i="4"/>
  <c r="AO638" i="4"/>
  <c r="AO630" i="4"/>
  <c r="X343" i="4"/>
  <c r="AO637" i="4"/>
  <c r="AO636" i="4"/>
  <c r="AO631" i="4"/>
  <c r="AO667" i="4" l="1"/>
  <c r="AQ16" i="19"/>
  <c r="AT83" i="19"/>
  <c r="AQ491" i="4" s="1"/>
  <c r="AQ199" i="4" s="1"/>
  <c r="AI683" i="4"/>
  <c r="BX683" i="4" s="1"/>
  <c r="BX682" i="4"/>
  <c r="AI685" i="4"/>
  <c r="AI687" i="4" s="1"/>
  <c r="AM651" i="4"/>
  <c r="AM682" i="4"/>
  <c r="AE651" i="4"/>
  <c r="AE682" i="4"/>
  <c r="AJ651" i="4"/>
  <c r="AJ682" i="4"/>
  <c r="AF683" i="4"/>
  <c r="BW683" i="4" s="1"/>
  <c r="BW682" i="4"/>
  <c r="AF685" i="4"/>
  <c r="AF687" i="4" s="1"/>
  <c r="AG651" i="4"/>
  <c r="AG682" i="4"/>
  <c r="AN682" i="4"/>
  <c r="AL683" i="4"/>
  <c r="BY683" i="4" s="1"/>
  <c r="BY682" i="4"/>
  <c r="AL685" i="4"/>
  <c r="AL687" i="4" s="1"/>
  <c r="AH651" i="4"/>
  <c r="AH682" i="4"/>
  <c r="AD651" i="4"/>
  <c r="AD682" i="4"/>
  <c r="AK651" i="4"/>
  <c r="AK682" i="4"/>
  <c r="G761" i="4"/>
  <c r="G764" i="4" s="1"/>
  <c r="X370" i="4"/>
  <c r="X447" i="4"/>
  <c r="AB295" i="4"/>
  <c r="AC233" i="4"/>
  <c r="W301" i="4"/>
  <c r="W160" i="4"/>
  <c r="W303" i="4"/>
  <c r="W304" i="4" s="1"/>
  <c r="R209" i="21"/>
  <c r="CM293" i="4"/>
  <c r="M146" i="21"/>
  <c r="Y422" i="4"/>
  <c r="Y427" i="4" s="1"/>
  <c r="Y458" i="4"/>
  <c r="BU222" i="4"/>
  <c r="Z284" i="4"/>
  <c r="BU284" i="4" s="1"/>
  <c r="Z235" i="4"/>
  <c r="AA222" i="4"/>
  <c r="G213" i="21"/>
  <c r="BT298" i="4"/>
  <c r="G214" i="21" s="1"/>
  <c r="DE223" i="4"/>
  <c r="H137" i="21"/>
  <c r="H201" i="21"/>
  <c r="AA288" i="4"/>
  <c r="AB226" i="4"/>
  <c r="N145" i="21"/>
  <c r="CL229" i="4"/>
  <c r="G152" i="21"/>
  <c r="DD237" i="4"/>
  <c r="BT300" i="4"/>
  <c r="BT239" i="4"/>
  <c r="AA286" i="4"/>
  <c r="AB224" i="4"/>
  <c r="Y334" i="4"/>
  <c r="Y443" i="4" s="1"/>
  <c r="Z331" i="4"/>
  <c r="Z290" i="4"/>
  <c r="BU290" i="4" s="1"/>
  <c r="AA228" i="4"/>
  <c r="DE232" i="4"/>
  <c r="H148" i="21"/>
  <c r="AA232" i="4"/>
  <c r="Z294" i="4"/>
  <c r="AA287" i="4"/>
  <c r="AB225" i="4"/>
  <c r="AO291" i="4"/>
  <c r="BZ291" i="4" s="1"/>
  <c r="AP229" i="4"/>
  <c r="DD447" i="4"/>
  <c r="BV233" i="4"/>
  <c r="CK233" i="4" s="1"/>
  <c r="H142" i="21"/>
  <c r="DE227" i="4"/>
  <c r="F220" i="21"/>
  <c r="DC304" i="4"/>
  <c r="BB293" i="4"/>
  <c r="BC231" i="4"/>
  <c r="AA325" i="4"/>
  <c r="Z329" i="4"/>
  <c r="BU325" i="4"/>
  <c r="DE325" i="4" s="1"/>
  <c r="BT335" i="4"/>
  <c r="DD335" i="4" s="1"/>
  <c r="Z161" i="4"/>
  <c r="Y237" i="4"/>
  <c r="Z412" i="4"/>
  <c r="BU412" i="4" s="1"/>
  <c r="Y236" i="4"/>
  <c r="Y342" i="4"/>
  <c r="DI231" i="4"/>
  <c r="BU228" i="4"/>
  <c r="AA285" i="4"/>
  <c r="AB223" i="4"/>
  <c r="DE226" i="4"/>
  <c r="H141" i="21"/>
  <c r="H204" i="21"/>
  <c r="Z289" i="4"/>
  <c r="BU289" i="4" s="1"/>
  <c r="AA227" i="4"/>
  <c r="AL292" i="4"/>
  <c r="BY292" i="4" s="1"/>
  <c r="AM230" i="4"/>
  <c r="X239" i="4"/>
  <c r="X300" i="4"/>
  <c r="DE224" i="4"/>
  <c r="H138" i="21"/>
  <c r="H202" i="21"/>
  <c r="DD443" i="4"/>
  <c r="Y297" i="4"/>
  <c r="Y298" i="4" s="1"/>
  <c r="DE225" i="4"/>
  <c r="H140" i="21"/>
  <c r="H203" i="21"/>
  <c r="Z355" i="4"/>
  <c r="Y453" i="4"/>
  <c r="Y398" i="4"/>
  <c r="Y444" i="4"/>
  <c r="DD370" i="4"/>
  <c r="AO328" i="4"/>
  <c r="BZ328" i="4" s="1"/>
  <c r="CL328" i="4" s="1"/>
  <c r="DH328" i="4" s="1"/>
  <c r="AO326" i="4"/>
  <c r="BZ326" i="4" s="1"/>
  <c r="CL326" i="4" s="1"/>
  <c r="D16" i="21" s="1"/>
  <c r="AQ445" i="4"/>
  <c r="AQ454" i="4"/>
  <c r="AR356" i="4"/>
  <c r="AV367" i="19"/>
  <c r="AU368" i="19"/>
  <c r="AT364" i="19"/>
  <c r="AU363" i="19"/>
  <c r="AT360" i="19"/>
  <c r="AU359" i="19"/>
  <c r="AT356" i="19"/>
  <c r="AU355" i="19"/>
  <c r="AT352" i="19"/>
  <c r="AU351" i="19"/>
  <c r="BZ632" i="4"/>
  <c r="CL632" i="4" s="1"/>
  <c r="BZ631" i="4"/>
  <c r="CL631" i="4" s="1"/>
  <c r="AO633" i="4"/>
  <c r="BZ630" i="4"/>
  <c r="CL630" i="4" s="1"/>
  <c r="AS371" i="19"/>
  <c r="BZ665" i="4"/>
  <c r="CL665" i="4" s="1"/>
  <c r="DH665" i="4" s="1"/>
  <c r="BZ597" i="4"/>
  <c r="CL597" i="4" s="1"/>
  <c r="AP595" i="4"/>
  <c r="AP597" i="4"/>
  <c r="AP596" i="4"/>
  <c r="AP254" i="4"/>
  <c r="AP665" i="4"/>
  <c r="AU347" i="19"/>
  <c r="AT348" i="19"/>
  <c r="AT370" i="19"/>
  <c r="AQ477" i="4" s="1"/>
  <c r="M160" i="21"/>
  <c r="AO598" i="4"/>
  <c r="BZ598" i="4" s="1"/>
  <c r="CL598" i="4" s="1"/>
  <c r="BZ596" i="4"/>
  <c r="CL596" i="4" s="1"/>
  <c r="AO247" i="4"/>
  <c r="BZ247" i="4" s="1"/>
  <c r="AO248" i="4"/>
  <c r="BZ248" i="4" s="1"/>
  <c r="AO249" i="4"/>
  <c r="BZ249" i="4" s="1"/>
  <c r="BZ254" i="4"/>
  <c r="BZ595" i="4"/>
  <c r="CL595" i="4" s="1"/>
  <c r="AO242" i="4"/>
  <c r="BZ497" i="4"/>
  <c r="CL497" i="4" s="1"/>
  <c r="AT291" i="19"/>
  <c r="AU290" i="19"/>
  <c r="AV286" i="19"/>
  <c r="AU287" i="19"/>
  <c r="AV282" i="19"/>
  <c r="AU283" i="19"/>
  <c r="AT279" i="19"/>
  <c r="AU278" i="19"/>
  <c r="AT275" i="19"/>
  <c r="AU274" i="19"/>
  <c r="AT271" i="19"/>
  <c r="AU270" i="19"/>
  <c r="AT267" i="19"/>
  <c r="AU266" i="19"/>
  <c r="BZ637" i="4"/>
  <c r="CL637" i="4" s="1"/>
  <c r="AO332" i="4"/>
  <c r="BZ332" i="4" s="1"/>
  <c r="CL332" i="4" s="1"/>
  <c r="D21" i="21" s="1"/>
  <c r="AO639" i="4"/>
  <c r="BZ636" i="4"/>
  <c r="CL636" i="4" s="1"/>
  <c r="BZ638" i="4"/>
  <c r="CL638" i="4" s="1"/>
  <c r="AO333" i="4"/>
  <c r="BZ333" i="4" s="1"/>
  <c r="CL333" i="4" s="1"/>
  <c r="DH333" i="4" s="1"/>
  <c r="AS294" i="19"/>
  <c r="BZ602" i="4"/>
  <c r="CL602" i="4" s="1"/>
  <c r="AO263" i="4"/>
  <c r="BZ263" i="4" s="1"/>
  <c r="AO264" i="4"/>
  <c r="BZ264" i="4" s="1"/>
  <c r="BZ268" i="4"/>
  <c r="AO265" i="4"/>
  <c r="BZ265" i="4" s="1"/>
  <c r="AO604" i="4"/>
  <c r="BZ604" i="4" s="1"/>
  <c r="CL604" i="4" s="1"/>
  <c r="BZ601" i="4"/>
  <c r="CL601" i="4" s="1"/>
  <c r="AO258" i="4"/>
  <c r="AO273" i="4" s="1"/>
  <c r="BZ273" i="4" s="1"/>
  <c r="BZ500" i="4"/>
  <c r="CL500" i="4" s="1"/>
  <c r="AP601" i="4"/>
  <c r="AP602" i="4"/>
  <c r="AP603" i="4"/>
  <c r="AP268" i="4"/>
  <c r="AP666" i="4"/>
  <c r="AU262" i="19"/>
  <c r="AT263" i="19"/>
  <c r="AT294" i="19" s="1"/>
  <c r="AQ500" i="4" s="1"/>
  <c r="AQ258" i="4" s="1"/>
  <c r="AT293" i="19"/>
  <c r="AQ481" i="4" s="1"/>
  <c r="BZ666" i="4"/>
  <c r="CL666" i="4" s="1"/>
  <c r="DH666" i="4" s="1"/>
  <c r="BZ603" i="4"/>
  <c r="CL603" i="4" s="1"/>
  <c r="AU52" i="19"/>
  <c r="AV51" i="19"/>
  <c r="AV47" i="19"/>
  <c r="AU48" i="19"/>
  <c r="CL478" i="4"/>
  <c r="DH478" i="4" s="1"/>
  <c r="DH484" i="4"/>
  <c r="CL482" i="4"/>
  <c r="DH482" i="4" s="1"/>
  <c r="CL474" i="4"/>
  <c r="DH474" i="4" s="1"/>
  <c r="CL187" i="4"/>
  <c r="AP411" i="4"/>
  <c r="BZ656" i="4"/>
  <c r="CL656" i="4" s="1"/>
  <c r="DH656" i="4" s="1"/>
  <c r="BX486" i="4"/>
  <c r="AI651" i="4"/>
  <c r="BX651" i="4" s="1"/>
  <c r="AP418" i="4"/>
  <c r="BZ653" i="4"/>
  <c r="CL653" i="4" s="1"/>
  <c r="DH653" i="4" s="1"/>
  <c r="AP416" i="4"/>
  <c r="BZ654" i="4"/>
  <c r="CL654" i="4" s="1"/>
  <c r="DH654" i="4" s="1"/>
  <c r="BY486" i="4"/>
  <c r="AL651" i="4"/>
  <c r="BY651" i="4" s="1"/>
  <c r="AI410" i="4"/>
  <c r="AE410" i="4"/>
  <c r="AO651" i="4"/>
  <c r="BZ651" i="4" s="1"/>
  <c r="BZ485" i="4"/>
  <c r="CL485" i="4" s="1"/>
  <c r="DH485" i="4" s="1"/>
  <c r="AL410" i="4"/>
  <c r="AQ470" i="4"/>
  <c r="AT15" i="19"/>
  <c r="AQ484" i="4" s="1"/>
  <c r="H205" i="1"/>
  <c r="DH418" i="4"/>
  <c r="AO344" i="4"/>
  <c r="AO407" i="4" s="1"/>
  <c r="BZ407" i="4" s="1"/>
  <c r="BZ502" i="4"/>
  <c r="CL502" i="4" s="1"/>
  <c r="DH502" i="4" s="1"/>
  <c r="N77" i="21"/>
  <c r="CL415" i="4"/>
  <c r="AM376" i="4"/>
  <c r="AP491" i="4"/>
  <c r="AP656" i="4"/>
  <c r="AP485" i="4"/>
  <c r="AP655" i="4"/>
  <c r="AP187" i="4"/>
  <c r="AP487" i="4" s="1"/>
  <c r="AP654" i="4"/>
  <c r="AP659" i="4"/>
  <c r="AP653" i="4"/>
  <c r="AP478" i="4"/>
  <c r="AP474" i="4"/>
  <c r="AP482" i="4"/>
  <c r="CL283" i="4"/>
  <c r="H9" i="1" s="1"/>
  <c r="N199" i="21"/>
  <c r="BZ206" i="4"/>
  <c r="BZ204" i="4"/>
  <c r="AM417" i="4"/>
  <c r="AL652" i="4"/>
  <c r="BZ199" i="4"/>
  <c r="AO200" i="4"/>
  <c r="AP419" i="4"/>
  <c r="BZ655" i="4"/>
  <c r="CL655" i="4" s="1"/>
  <c r="DH655" i="4" s="1"/>
  <c r="AN410" i="4"/>
  <c r="AF410" i="4"/>
  <c r="BZ474" i="4"/>
  <c r="BZ187" i="4"/>
  <c r="BZ478" i="4"/>
  <c r="BZ482" i="4"/>
  <c r="AP426" i="4"/>
  <c r="BZ659" i="4"/>
  <c r="CL659" i="4" s="1"/>
  <c r="DH659" i="4" s="1"/>
  <c r="AO410" i="4"/>
  <c r="AK410" i="4"/>
  <c r="AF651" i="4"/>
  <c r="BW486" i="4"/>
  <c r="CL486" i="4"/>
  <c r="DH486" i="4" s="1"/>
  <c r="BZ486" i="4"/>
  <c r="AH410" i="4"/>
  <c r="N75" i="21"/>
  <c r="CL413" i="4"/>
  <c r="AV39" i="19"/>
  <c r="AU40" i="19"/>
  <c r="AU82" i="19"/>
  <c r="CL471" i="4"/>
  <c r="DH471" i="4" s="1"/>
  <c r="BZ471" i="4"/>
  <c r="H213" i="1"/>
  <c r="DH426" i="4"/>
  <c r="N117" i="21"/>
  <c r="CL205" i="4"/>
  <c r="DH205" i="4" s="1"/>
  <c r="N76" i="21"/>
  <c r="CL414" i="4"/>
  <c r="AP583" i="4"/>
  <c r="AP585" i="4"/>
  <c r="AP663" i="4"/>
  <c r="AP584" i="4"/>
  <c r="AP209" i="4"/>
  <c r="AP471" i="4"/>
  <c r="CL209" i="4"/>
  <c r="DH209" i="4" s="1"/>
  <c r="N121" i="21"/>
  <c r="BZ586" i="4"/>
  <c r="CL586" i="4" s="1"/>
  <c r="DH586" i="4" s="1"/>
  <c r="AO682" i="4"/>
  <c r="AO683" i="4" s="1"/>
  <c r="BZ683" i="4" s="1"/>
  <c r="CL683" i="4" s="1"/>
  <c r="DH683" i="4" s="1"/>
  <c r="BZ667" i="4"/>
  <c r="CL667" i="4" s="1"/>
  <c r="DH667" i="4" s="1"/>
  <c r="DH416" i="4"/>
  <c r="H203" i="1"/>
  <c r="DH419" i="4"/>
  <c r="H206" i="1"/>
  <c r="AO207" i="4"/>
  <c r="BZ621" i="4"/>
  <c r="CL621" i="4" s="1"/>
  <c r="DH621" i="4" s="1"/>
  <c r="BR28" i="19"/>
  <c r="BS28" i="19" s="1"/>
  <c r="BS27" i="19"/>
  <c r="BE24" i="19"/>
  <c r="BG23" i="19"/>
  <c r="BF23" i="19"/>
  <c r="AP631" i="4"/>
  <c r="AP637" i="4"/>
  <c r="AP632" i="4"/>
  <c r="AP630" i="4"/>
  <c r="AP619" i="4"/>
  <c r="Y343" i="4"/>
  <c r="AP618" i="4"/>
  <c r="AP620" i="4"/>
  <c r="AP636" i="4"/>
  <c r="AP638" i="4"/>
  <c r="AS16" i="19" l="1"/>
  <c r="AP502" i="4" s="1"/>
  <c r="AT371" i="19"/>
  <c r="AU83" i="19"/>
  <c r="G762" i="4"/>
  <c r="G765" i="4" s="1"/>
  <c r="G766" i="4" s="1"/>
  <c r="G306" i="4" s="1"/>
  <c r="G308" i="4" s="1"/>
  <c r="AK685" i="4"/>
  <c r="AK687" i="4" s="1"/>
  <c r="AK683" i="4"/>
  <c r="AD685" i="4"/>
  <c r="AD683" i="4"/>
  <c r="AH685" i="4"/>
  <c r="AH687" i="4" s="1"/>
  <c r="AH683" i="4"/>
  <c r="AG685" i="4"/>
  <c r="AG683" i="4"/>
  <c r="AG417" i="4"/>
  <c r="AF652" i="4"/>
  <c r="AN685" i="4"/>
  <c r="AN687" i="4" s="1"/>
  <c r="AN683" i="4"/>
  <c r="AJ685" i="4"/>
  <c r="AJ683" i="4"/>
  <c r="AE685" i="4"/>
  <c r="AE687" i="4" s="1"/>
  <c r="AE683" i="4"/>
  <c r="AM685" i="4"/>
  <c r="AM687" i="4" s="1"/>
  <c r="AM683" i="4"/>
  <c r="AJ417" i="4"/>
  <c r="AI652" i="4"/>
  <c r="D17" i="21"/>
  <c r="Y370" i="4"/>
  <c r="Y447" i="4"/>
  <c r="M208" i="21"/>
  <c r="H205" i="21"/>
  <c r="AB285" i="4"/>
  <c r="AC223" i="4"/>
  <c r="BV223" i="4" s="1"/>
  <c r="H74" i="21"/>
  <c r="DE412" i="4"/>
  <c r="AB325" i="4"/>
  <c r="AA329" i="4"/>
  <c r="N207" i="21"/>
  <c r="CL291" i="4"/>
  <c r="Z297" i="4"/>
  <c r="BU294" i="4"/>
  <c r="AA290" i="4"/>
  <c r="AB228" i="4"/>
  <c r="BU331" i="4"/>
  <c r="DE331" i="4" s="1"/>
  <c r="Z334" i="4"/>
  <c r="Z335" i="4" s="1"/>
  <c r="AA331" i="4"/>
  <c r="AB286" i="4"/>
  <c r="AC224" i="4"/>
  <c r="BV224" i="4" s="1"/>
  <c r="DD300" i="4"/>
  <c r="BT160" i="4"/>
  <c r="G216" i="21"/>
  <c r="BT301" i="4"/>
  <c r="BT303" i="4"/>
  <c r="BU235" i="4"/>
  <c r="AA161" i="4"/>
  <c r="Z237" i="4"/>
  <c r="AA412" i="4"/>
  <c r="Z236" i="4"/>
  <c r="Z342" i="4"/>
  <c r="H136" i="21"/>
  <c r="DE222" i="4"/>
  <c r="BU355" i="4"/>
  <c r="DE355" i="4" s="1"/>
  <c r="Z398" i="4"/>
  <c r="BU398" i="4" s="1"/>
  <c r="Z444" i="4"/>
  <c r="BU444" i="4" s="1"/>
  <c r="Z453" i="4"/>
  <c r="BU453" i="4" s="1"/>
  <c r="AA355" i="4"/>
  <c r="X301" i="4"/>
  <c r="X160" i="4"/>
  <c r="X303" i="4"/>
  <c r="X304" i="4" s="1"/>
  <c r="AM292" i="4"/>
  <c r="AN230" i="4"/>
  <c r="AA289" i="4"/>
  <c r="AB227" i="4"/>
  <c r="DE228" i="4"/>
  <c r="H144" i="21"/>
  <c r="Y239" i="4"/>
  <c r="Y300" i="4"/>
  <c r="Z422" i="4"/>
  <c r="BU422" i="4" s="1"/>
  <c r="BU329" i="4"/>
  <c r="Z458" i="4"/>
  <c r="BU458" i="4" s="1"/>
  <c r="BC293" i="4"/>
  <c r="BD231" i="4"/>
  <c r="AP291" i="4"/>
  <c r="AQ229" i="4"/>
  <c r="AB287" i="4"/>
  <c r="AC225" i="4"/>
  <c r="AA294" i="4"/>
  <c r="AB232" i="4"/>
  <c r="H206" i="21"/>
  <c r="G154" i="21"/>
  <c r="DD239" i="4"/>
  <c r="DH229" i="4"/>
  <c r="AB288" i="4"/>
  <c r="AC226" i="4"/>
  <c r="AA284" i="4"/>
  <c r="AB222" i="4"/>
  <c r="AA235" i="4"/>
  <c r="H200" i="21"/>
  <c r="Y335" i="4"/>
  <c r="AC295" i="4"/>
  <c r="BV295" i="4" s="1"/>
  <c r="AD233" i="4"/>
  <c r="AP415" i="4"/>
  <c r="DH326" i="4"/>
  <c r="AP414" i="4"/>
  <c r="AO611" i="4"/>
  <c r="BZ611" i="4" s="1"/>
  <c r="CL611" i="4" s="1"/>
  <c r="DH611" i="4" s="1"/>
  <c r="AP413" i="4"/>
  <c r="AO280" i="4"/>
  <c r="BZ280" i="4" s="1"/>
  <c r="N196" i="21" s="1"/>
  <c r="AO279" i="4"/>
  <c r="BZ279" i="4" s="1"/>
  <c r="CL279" i="4" s="1"/>
  <c r="DH332" i="4"/>
  <c r="D22" i="21"/>
  <c r="AS356" i="4"/>
  <c r="AR445" i="4"/>
  <c r="CA445" i="4" s="1"/>
  <c r="AR454" i="4"/>
  <c r="CA454" i="4" s="1"/>
  <c r="CA356" i="4"/>
  <c r="AO646" i="4"/>
  <c r="AO368" i="4" s="1"/>
  <c r="BZ368" i="4" s="1"/>
  <c r="CL368" i="4" s="1"/>
  <c r="DH368" i="4" s="1"/>
  <c r="AV368" i="19"/>
  <c r="AW367" i="19"/>
  <c r="AV363" i="19"/>
  <c r="AU364" i="19"/>
  <c r="AV359" i="19"/>
  <c r="AU360" i="19"/>
  <c r="AV355" i="19"/>
  <c r="AU356" i="19"/>
  <c r="AV351" i="19"/>
  <c r="AU352" i="19"/>
  <c r="AP633" i="4"/>
  <c r="AO243" i="4"/>
  <c r="BZ243" i="4" s="1"/>
  <c r="BZ242" i="4"/>
  <c r="CL254" i="4"/>
  <c r="DH254" i="4" s="1"/>
  <c r="N170" i="21"/>
  <c r="N164" i="21"/>
  <c r="CL248" i="4"/>
  <c r="DH596" i="4"/>
  <c r="AP598" i="4"/>
  <c r="AP497" i="4"/>
  <c r="DH630" i="4"/>
  <c r="DH631" i="4"/>
  <c r="DH497" i="4"/>
  <c r="DH595" i="4"/>
  <c r="N165" i="21"/>
  <c r="CL249" i="4"/>
  <c r="N163" i="21"/>
  <c r="CL247" i="4"/>
  <c r="DH598" i="4"/>
  <c r="AQ595" i="4"/>
  <c r="AQ597" i="4"/>
  <c r="AQ254" i="4"/>
  <c r="AQ665" i="4"/>
  <c r="AQ596" i="4"/>
  <c r="AU348" i="19"/>
  <c r="AU371" i="19" s="1"/>
  <c r="AR497" i="4" s="1"/>
  <c r="AR242" i="4" s="1"/>
  <c r="AV347" i="19"/>
  <c r="AU370" i="19"/>
  <c r="AR477" i="4" s="1"/>
  <c r="AP248" i="4"/>
  <c r="AP249" i="4"/>
  <c r="AP247" i="4"/>
  <c r="DH597" i="4"/>
  <c r="AO252" i="4"/>
  <c r="BZ633" i="4"/>
  <c r="CL633" i="4" s="1"/>
  <c r="DH632" i="4"/>
  <c r="AV290" i="19"/>
  <c r="AU291" i="19"/>
  <c r="AV287" i="19"/>
  <c r="AW286" i="19"/>
  <c r="AO278" i="4"/>
  <c r="BZ278" i="4" s="1"/>
  <c r="N194" i="21" s="1"/>
  <c r="AV283" i="19"/>
  <c r="AW282" i="19"/>
  <c r="AV278" i="19"/>
  <c r="AU279" i="19"/>
  <c r="AV274" i="19"/>
  <c r="AU275" i="19"/>
  <c r="AV270" i="19"/>
  <c r="AU271" i="19"/>
  <c r="AV266" i="19"/>
  <c r="AU267" i="19"/>
  <c r="AP639" i="4"/>
  <c r="AQ601" i="4"/>
  <c r="AQ603" i="4"/>
  <c r="AQ268" i="4"/>
  <c r="AQ666" i="4"/>
  <c r="AQ602" i="4"/>
  <c r="AU263" i="19"/>
  <c r="AV262" i="19"/>
  <c r="AU293" i="19"/>
  <c r="AR481" i="4" s="1"/>
  <c r="AP263" i="4"/>
  <c r="AP265" i="4"/>
  <c r="AP264" i="4"/>
  <c r="DH500" i="4"/>
  <c r="DH601" i="4"/>
  <c r="N181" i="21"/>
  <c r="CL265" i="4"/>
  <c r="N180" i="21"/>
  <c r="CL264" i="4"/>
  <c r="DH602" i="4"/>
  <c r="DH636" i="4"/>
  <c r="DH603" i="4"/>
  <c r="AQ260" i="4"/>
  <c r="AP604" i="4"/>
  <c r="BZ258" i="4"/>
  <c r="AO259" i="4"/>
  <c r="BZ259" i="4" s="1"/>
  <c r="DH604" i="4"/>
  <c r="CL268" i="4"/>
  <c r="DH268" i="4" s="1"/>
  <c r="N184" i="21"/>
  <c r="N179" i="21"/>
  <c r="CL263" i="4"/>
  <c r="AP500" i="4"/>
  <c r="DH638" i="4"/>
  <c r="AO266" i="4"/>
  <c r="BZ639" i="4"/>
  <c r="CL639" i="4" s="1"/>
  <c r="DH637" i="4"/>
  <c r="AW51" i="19"/>
  <c r="AV52" i="19"/>
  <c r="AW47" i="19"/>
  <c r="AV48" i="19"/>
  <c r="AP621" i="4"/>
  <c r="AP332" i="4"/>
  <c r="AP333" i="4"/>
  <c r="N69" i="21"/>
  <c r="CL407" i="4"/>
  <c r="AO685" i="4"/>
  <c r="BZ682" i="4"/>
  <c r="CL682" i="4" s="1"/>
  <c r="DH682" i="4" s="1"/>
  <c r="AP205" i="4"/>
  <c r="AP283" i="4"/>
  <c r="AP204" i="4"/>
  <c r="AP206" i="4"/>
  <c r="AP667" i="4"/>
  <c r="AP586" i="4"/>
  <c r="DH414" i="4"/>
  <c r="H201" i="1"/>
  <c r="AU15" i="19"/>
  <c r="AR484" i="4" s="1"/>
  <c r="AR470" i="4"/>
  <c r="AV40" i="19"/>
  <c r="AW39" i="19"/>
  <c r="AV82" i="19"/>
  <c r="BZ487" i="4"/>
  <c r="N101" i="21"/>
  <c r="N111" i="21"/>
  <c r="CL199" i="4"/>
  <c r="N116" i="21"/>
  <c r="CL204" i="4"/>
  <c r="DH204" i="4" s="1"/>
  <c r="N118" i="21"/>
  <c r="CL206" i="4"/>
  <c r="DH206" i="4" s="1"/>
  <c r="AQ418" i="4"/>
  <c r="AQ416" i="4"/>
  <c r="AP344" i="4"/>
  <c r="AP448" i="4" s="1"/>
  <c r="BZ207" i="4"/>
  <c r="AQ201" i="4"/>
  <c r="AQ585" i="4"/>
  <c r="AQ209" i="4"/>
  <c r="AQ471" i="4"/>
  <c r="AQ583" i="4"/>
  <c r="AQ584" i="4"/>
  <c r="AQ663" i="4"/>
  <c r="AP326" i="4"/>
  <c r="AP328" i="4"/>
  <c r="AR491" i="4"/>
  <c r="AR199" i="4" s="1"/>
  <c r="H200" i="1"/>
  <c r="DH413" i="4"/>
  <c r="AF660" i="4"/>
  <c r="AG410" i="4"/>
  <c r="BX410" i="4" s="1"/>
  <c r="L72" i="21" s="1"/>
  <c r="AO201" i="4"/>
  <c r="BZ200" i="4"/>
  <c r="N189" i="21"/>
  <c r="CL273" i="4"/>
  <c r="AQ426" i="4"/>
  <c r="AQ419" i="4"/>
  <c r="AQ411" i="4"/>
  <c r="AP199" i="4"/>
  <c r="H202" i="1"/>
  <c r="DH415" i="4"/>
  <c r="BZ344" i="4"/>
  <c r="CL344" i="4" s="1"/>
  <c r="AO448" i="4"/>
  <c r="BZ448" i="4" s="1"/>
  <c r="CL448" i="4" s="1"/>
  <c r="DH448" i="4" s="1"/>
  <c r="AQ656" i="4"/>
  <c r="AR411" i="4" s="1"/>
  <c r="AQ485" i="4"/>
  <c r="AQ655" i="4"/>
  <c r="AR419" i="4" s="1"/>
  <c r="AQ478" i="4"/>
  <c r="AQ474" i="4"/>
  <c r="AQ654" i="4"/>
  <c r="AR416" i="4" s="1"/>
  <c r="AQ659" i="4"/>
  <c r="AR426" i="4" s="1"/>
  <c r="AQ653" i="4"/>
  <c r="AR418" i="4" s="1"/>
  <c r="AQ482" i="4"/>
  <c r="AQ187" i="4"/>
  <c r="AQ487" i="4" s="1"/>
  <c r="AP410" i="4"/>
  <c r="BW410" i="4"/>
  <c r="BW651" i="4"/>
  <c r="AM410" i="4"/>
  <c r="BZ410" i="4" s="1"/>
  <c r="N72" i="21" s="1"/>
  <c r="AL660" i="4"/>
  <c r="AJ410" i="4"/>
  <c r="AI660" i="4"/>
  <c r="CL487" i="4"/>
  <c r="DH187" i="4"/>
  <c r="DH487" i="4" s="1"/>
  <c r="BH23" i="19"/>
  <c r="BG24" i="19"/>
  <c r="AQ619" i="4"/>
  <c r="AQ620" i="4"/>
  <c r="AQ637" i="4"/>
  <c r="AQ638" i="4"/>
  <c r="AQ632" i="4"/>
  <c r="AQ630" i="4"/>
  <c r="AQ618" i="4"/>
  <c r="Z343" i="4"/>
  <c r="AQ631" i="4"/>
  <c r="AQ636" i="4"/>
  <c r="AI670" i="4" l="1"/>
  <c r="AI202" i="4" s="1"/>
  <c r="AI208" i="4" s="1"/>
  <c r="AI210" i="4" s="1"/>
  <c r="AI671" i="4"/>
  <c r="AL670" i="4"/>
  <c r="AL202" i="4" s="1"/>
  <c r="AL208" i="4" s="1"/>
  <c r="AL210" i="4" s="1"/>
  <c r="AL671" i="4"/>
  <c r="AF670" i="4"/>
  <c r="AF202" i="4" s="1"/>
  <c r="AF208" i="4" s="1"/>
  <c r="AF210" i="4" s="1"/>
  <c r="AF671" i="4"/>
  <c r="AU294" i="19"/>
  <c r="AR500" i="4" s="1"/>
  <c r="AR258" i="4" s="1"/>
  <c r="AQ497" i="4"/>
  <c r="AQ242" i="4" s="1"/>
  <c r="AT16" i="19"/>
  <c r="AQ502" i="4" s="1"/>
  <c r="AQ344" i="4" s="1"/>
  <c r="AQ448" i="4" s="1"/>
  <c r="G400" i="4"/>
  <c r="AI673" i="4"/>
  <c r="AI261" i="4" s="1"/>
  <c r="AI672" i="4"/>
  <c r="AL673" i="4"/>
  <c r="AL672" i="4"/>
  <c r="AF673" i="4"/>
  <c r="AF261" i="4" s="1"/>
  <c r="AF672" i="4"/>
  <c r="AL261" i="4"/>
  <c r="AN417" i="4"/>
  <c r="AM652" i="4"/>
  <c r="AM660" i="4" s="1"/>
  <c r="AF417" i="4"/>
  <c r="AE652" i="4"/>
  <c r="AE660" i="4" s="1"/>
  <c r="AJ687" i="4"/>
  <c r="BY685" i="4"/>
  <c r="AN652" i="4"/>
  <c r="AN660" i="4" s="1"/>
  <c r="AO417" i="4"/>
  <c r="AG687" i="4"/>
  <c r="BX685" i="4"/>
  <c r="AH652" i="4"/>
  <c r="AH660" i="4" s="1"/>
  <c r="AI417" i="4"/>
  <c r="AD687" i="4"/>
  <c r="BW685" i="4"/>
  <c r="AL417" i="4"/>
  <c r="AK652" i="4"/>
  <c r="AK660" i="4" s="1"/>
  <c r="G691" i="4"/>
  <c r="G692" i="4"/>
  <c r="G693" i="4" s="1"/>
  <c r="G309" i="4" s="1"/>
  <c r="G345" i="4" s="1"/>
  <c r="BU343" i="4"/>
  <c r="DE343" i="4" s="1"/>
  <c r="Z370" i="4"/>
  <c r="BU370" i="4" s="1"/>
  <c r="Z447" i="4"/>
  <c r="BU447" i="4" s="1"/>
  <c r="AD295" i="4"/>
  <c r="AE233" i="4"/>
  <c r="AB284" i="4"/>
  <c r="AC222" i="4"/>
  <c r="AB235" i="4"/>
  <c r="AC288" i="4"/>
  <c r="BV288" i="4" s="1"/>
  <c r="AD226" i="4"/>
  <c r="BV226" i="4"/>
  <c r="I138" i="21"/>
  <c r="DF224" i="4"/>
  <c r="CK224" i="4"/>
  <c r="DG224" i="4" s="1"/>
  <c r="AC287" i="4"/>
  <c r="BV287" i="4" s="1"/>
  <c r="AD225" i="4"/>
  <c r="BV225" i="4"/>
  <c r="AQ291" i="4"/>
  <c r="AR229" i="4"/>
  <c r="DE458" i="4"/>
  <c r="H84" i="21"/>
  <c r="DE422" i="4"/>
  <c r="I137" i="21"/>
  <c r="DF223" i="4"/>
  <c r="CK223" i="4"/>
  <c r="DG223" i="4" s="1"/>
  <c r="DE453" i="4"/>
  <c r="DE398" i="4"/>
  <c r="H60" i="21"/>
  <c r="DD303" i="4"/>
  <c r="G219" i="21"/>
  <c r="BT304" i="4"/>
  <c r="AC286" i="4"/>
  <c r="BV286" i="4" s="1"/>
  <c r="AD224" i="4"/>
  <c r="AB331" i="4"/>
  <c r="AA334" i="4"/>
  <c r="AA443" i="4" s="1"/>
  <c r="H210" i="21"/>
  <c r="AA458" i="4"/>
  <c r="AA422" i="4"/>
  <c r="AA427" i="4" s="1"/>
  <c r="I211" i="21"/>
  <c r="CK295" i="4"/>
  <c r="AB161" i="4"/>
  <c r="AA237" i="4"/>
  <c r="AB412" i="4"/>
  <c r="AA236" i="4"/>
  <c r="AA342" i="4"/>
  <c r="AA297" i="4"/>
  <c r="AA298" i="4" s="1"/>
  <c r="AC232" i="4"/>
  <c r="AB294" i="4"/>
  <c r="BV232" i="4"/>
  <c r="BD293" i="4"/>
  <c r="CE293" i="4" s="1"/>
  <c r="BE231" i="4"/>
  <c r="CE231" i="4"/>
  <c r="DE329" i="4"/>
  <c r="Y303" i="4"/>
  <c r="Y304" i="4" s="1"/>
  <c r="Y301" i="4"/>
  <c r="Y160" i="4"/>
  <c r="AB289" i="4"/>
  <c r="AC227" i="4"/>
  <c r="AN292" i="4"/>
  <c r="AO230" i="4"/>
  <c r="AA398" i="4"/>
  <c r="AA453" i="4"/>
  <c r="AB355" i="4"/>
  <c r="AA444" i="4"/>
  <c r="DE444" i="4"/>
  <c r="Z239" i="4"/>
  <c r="Z300" i="4"/>
  <c r="DE235" i="4"/>
  <c r="BU237" i="4"/>
  <c r="BV161" i="4"/>
  <c r="H150" i="21"/>
  <c r="BU236" i="4"/>
  <c r="H151" i="21" s="1"/>
  <c r="DD301" i="4"/>
  <c r="G217" i="21"/>
  <c r="Z443" i="4"/>
  <c r="BU443" i="4" s="1"/>
  <c r="BU334" i="4"/>
  <c r="DE334" i="4" s="1"/>
  <c r="AB290" i="4"/>
  <c r="AC228" i="4"/>
  <c r="BU297" i="4"/>
  <c r="Z298" i="4"/>
  <c r="AC325" i="4"/>
  <c r="AB329" i="4"/>
  <c r="AC285" i="4"/>
  <c r="BV285" i="4" s="1"/>
  <c r="AD223" i="4"/>
  <c r="AO375" i="4"/>
  <c r="BZ375" i="4" s="1"/>
  <c r="CL375" i="4" s="1"/>
  <c r="DH375" i="4" s="1"/>
  <c r="N195" i="21"/>
  <c r="CL280" i="4"/>
  <c r="CL278" i="4"/>
  <c r="BZ646" i="4"/>
  <c r="CL646" i="4" s="1"/>
  <c r="DH646" i="4" s="1"/>
  <c r="AT356" i="4"/>
  <c r="AS454" i="4"/>
  <c r="AS445" i="4"/>
  <c r="AX367" i="19"/>
  <c r="AW368" i="19"/>
  <c r="AV364" i="19"/>
  <c r="AW363" i="19"/>
  <c r="AV360" i="19"/>
  <c r="AW359" i="19"/>
  <c r="AV356" i="19"/>
  <c r="AW355" i="19"/>
  <c r="AO274" i="4"/>
  <c r="BZ274" i="4" s="1"/>
  <c r="CL274" i="4" s="1"/>
  <c r="AO408" i="4"/>
  <c r="BZ408" i="4" s="1"/>
  <c r="CL408" i="4" s="1"/>
  <c r="AU16" i="19"/>
  <c r="AR502" i="4" s="1"/>
  <c r="CA502" i="4" s="1"/>
  <c r="AO244" i="4"/>
  <c r="BZ244" i="4" s="1"/>
  <c r="CL244" i="4" s="1"/>
  <c r="AV352" i="19"/>
  <c r="AW351" i="19"/>
  <c r="AQ633" i="4"/>
  <c r="AQ252" i="4" s="1"/>
  <c r="BZ252" i="4"/>
  <c r="AR595" i="4"/>
  <c r="CA595" i="4" s="1"/>
  <c r="AR596" i="4"/>
  <c r="AR597" i="4"/>
  <c r="AR254" i="4"/>
  <c r="AR665" i="4"/>
  <c r="CA477" i="4"/>
  <c r="DH247" i="4"/>
  <c r="DH249" i="4"/>
  <c r="DH248" i="4"/>
  <c r="N158" i="21"/>
  <c r="CL242" i="4"/>
  <c r="DH633" i="4"/>
  <c r="AW347" i="19"/>
  <c r="AV348" i="19"/>
  <c r="AV370" i="19"/>
  <c r="AS477" i="4" s="1"/>
  <c r="AQ247" i="4"/>
  <c r="AQ248" i="4"/>
  <c r="AQ249" i="4"/>
  <c r="AQ598" i="4"/>
  <c r="AP242" i="4"/>
  <c r="CA497" i="4"/>
  <c r="N159" i="21"/>
  <c r="CL243" i="4"/>
  <c r="AP252" i="4"/>
  <c r="AV291" i="19"/>
  <c r="AW290" i="19"/>
  <c r="AX286" i="19"/>
  <c r="AW287" i="19"/>
  <c r="AX282" i="19"/>
  <c r="AW283" i="19"/>
  <c r="AV279" i="19"/>
  <c r="AW278" i="19"/>
  <c r="AV275" i="19"/>
  <c r="AW274" i="19"/>
  <c r="AV271" i="19"/>
  <c r="AW270" i="19"/>
  <c r="AV267" i="19"/>
  <c r="AW266" i="19"/>
  <c r="AQ639" i="4"/>
  <c r="AQ266" i="4" s="1"/>
  <c r="BZ266" i="4"/>
  <c r="DH263" i="4"/>
  <c r="N175" i="21"/>
  <c r="CL259" i="4"/>
  <c r="AO260" i="4"/>
  <c r="BZ260" i="4" s="1"/>
  <c r="AW262" i="19"/>
  <c r="AV263" i="19"/>
  <c r="AV293" i="19"/>
  <c r="AS481" i="4" s="1"/>
  <c r="AQ263" i="4"/>
  <c r="AQ264" i="4"/>
  <c r="AQ265" i="4"/>
  <c r="AQ604" i="4"/>
  <c r="DH639" i="4"/>
  <c r="AP258" i="4"/>
  <c r="N174" i="21"/>
  <c r="CL258" i="4"/>
  <c r="DH264" i="4"/>
  <c r="DH265" i="4"/>
  <c r="AR601" i="4"/>
  <c r="AR602" i="4"/>
  <c r="AR603" i="4"/>
  <c r="AR268" i="4"/>
  <c r="AR666" i="4"/>
  <c r="CA481" i="4"/>
  <c r="AO282" i="4"/>
  <c r="BZ282" i="4" s="1"/>
  <c r="AP266" i="4"/>
  <c r="AW52" i="19"/>
  <c r="AX51" i="19"/>
  <c r="CA426" i="4"/>
  <c r="O87" i="21" s="1"/>
  <c r="AX47" i="19"/>
  <c r="AW48" i="19"/>
  <c r="CA491" i="4"/>
  <c r="CA419" i="4"/>
  <c r="O81" i="21" s="1"/>
  <c r="AP407" i="4"/>
  <c r="AQ621" i="4"/>
  <c r="AQ332" i="4"/>
  <c r="AQ333" i="4"/>
  <c r="D33" i="21"/>
  <c r="DH344" i="4"/>
  <c r="CA411" i="4"/>
  <c r="AR273" i="4"/>
  <c r="AQ667" i="4"/>
  <c r="AQ586" i="4"/>
  <c r="AQ204" i="4"/>
  <c r="AQ205" i="4"/>
  <c r="AQ283" i="4"/>
  <c r="AQ206" i="4"/>
  <c r="N119" i="21"/>
  <c r="CL207" i="4"/>
  <c r="DH207" i="4" s="1"/>
  <c r="DH199" i="4"/>
  <c r="AX39" i="19"/>
  <c r="AW40" i="19"/>
  <c r="AW83" i="19" s="1"/>
  <c r="AW82" i="19"/>
  <c r="AR584" i="4"/>
  <c r="AR209" i="4"/>
  <c r="AR471" i="4"/>
  <c r="AR583" i="4"/>
  <c r="AR585" i="4"/>
  <c r="CA585" i="4" s="1"/>
  <c r="AR663" i="4"/>
  <c r="CA470" i="4"/>
  <c r="CA583" i="4"/>
  <c r="AP280" i="4"/>
  <c r="AQ415" i="4"/>
  <c r="DH407" i="4"/>
  <c r="H194" i="1"/>
  <c r="BY410" i="4"/>
  <c r="M72" i="21" s="1"/>
  <c r="CL651" i="4"/>
  <c r="K72" i="21"/>
  <c r="AR200" i="4"/>
  <c r="AP201" i="4"/>
  <c r="CA199" i="4"/>
  <c r="O111" i="21" s="1"/>
  <c r="N112" i="21"/>
  <c r="CL200" i="4"/>
  <c r="DH200" i="4" s="1"/>
  <c r="BZ201" i="4"/>
  <c r="AQ326" i="4"/>
  <c r="AQ328" i="4"/>
  <c r="CA416" i="4"/>
  <c r="CA418" i="4"/>
  <c r="AS470" i="4"/>
  <c r="AV83" i="19"/>
  <c r="AR653" i="4"/>
  <c r="AS418" i="4" s="1"/>
  <c r="AR654" i="4"/>
  <c r="AS416" i="4" s="1"/>
  <c r="AR659" i="4"/>
  <c r="CA484" i="4"/>
  <c r="AR187" i="4"/>
  <c r="AR487" i="4" s="1"/>
  <c r="AR655" i="4"/>
  <c r="AR474" i="4"/>
  <c r="AR478" i="4"/>
  <c r="AR485" i="4"/>
  <c r="CA485" i="4" s="1"/>
  <c r="AR656" i="4"/>
  <c r="AR482" i="4"/>
  <c r="AP611" i="4"/>
  <c r="AP278" i="4"/>
  <c r="AQ413" i="4"/>
  <c r="AQ414" i="4"/>
  <c r="AP279" i="4"/>
  <c r="AO687" i="4"/>
  <c r="BZ685" i="4"/>
  <c r="CL685" i="4" s="1"/>
  <c r="DH685" i="4" s="1"/>
  <c r="AP646" i="4"/>
  <c r="AP207" i="4"/>
  <c r="BI23" i="19"/>
  <c r="BH24" i="19"/>
  <c r="AR630" i="4"/>
  <c r="AR618" i="4"/>
  <c r="AR637" i="4"/>
  <c r="AR632" i="4"/>
  <c r="AA343" i="4"/>
  <c r="AR638" i="4"/>
  <c r="AR636" i="4"/>
  <c r="AR620" i="4"/>
  <c r="AR619" i="4"/>
  <c r="AR631" i="4"/>
  <c r="CA500" i="4" l="1"/>
  <c r="AQ407" i="4"/>
  <c r="AK670" i="4"/>
  <c r="AK202" i="4" s="1"/>
  <c r="AK208" i="4" s="1"/>
  <c r="AK210" i="4" s="1"/>
  <c r="AK671" i="4"/>
  <c r="AK215" i="4" s="1"/>
  <c r="AE670" i="4"/>
  <c r="AE202" i="4" s="1"/>
  <c r="AE208" i="4" s="1"/>
  <c r="AE210" i="4" s="1"/>
  <c r="AE671" i="4"/>
  <c r="AE215" i="4" s="1"/>
  <c r="AM670" i="4"/>
  <c r="AM202" i="4" s="1"/>
  <c r="AM208" i="4" s="1"/>
  <c r="AM671" i="4"/>
  <c r="AM215" i="4" s="1"/>
  <c r="AF215" i="4"/>
  <c r="AL215" i="4"/>
  <c r="AI215" i="4"/>
  <c r="AH670" i="4"/>
  <c r="AH202" i="4" s="1"/>
  <c r="AH208" i="4" s="1"/>
  <c r="AH210" i="4" s="1"/>
  <c r="AH671" i="4"/>
  <c r="AH215" i="4" s="1"/>
  <c r="AN670" i="4"/>
  <c r="AN202" i="4" s="1"/>
  <c r="AN208" i="4" s="1"/>
  <c r="AN210" i="4" s="1"/>
  <c r="AN671" i="4"/>
  <c r="AN215" i="4" s="1"/>
  <c r="AQ244" i="4"/>
  <c r="AQ273" i="4"/>
  <c r="AI674" i="4"/>
  <c r="AF674" i="4"/>
  <c r="AH673" i="4"/>
  <c r="AH672" i="4"/>
  <c r="AH245" i="4" s="1"/>
  <c r="AH253" i="4" s="1"/>
  <c r="AH255" i="4" s="1"/>
  <c r="AN673" i="4"/>
  <c r="AN261" i="4" s="1"/>
  <c r="AN672" i="4"/>
  <c r="AN245" i="4" s="1"/>
  <c r="AN253" i="4" s="1"/>
  <c r="AN255" i="4" s="1"/>
  <c r="AF245" i="4"/>
  <c r="AF253" i="4" s="1"/>
  <c r="AF255" i="4" s="1"/>
  <c r="AL245" i="4"/>
  <c r="AI245" i="4"/>
  <c r="AK673" i="4"/>
  <c r="AK261" i="4" s="1"/>
  <c r="AK672" i="4"/>
  <c r="AK245" i="4" s="1"/>
  <c r="AK253" i="4" s="1"/>
  <c r="AK255" i="4" s="1"/>
  <c r="AE673" i="4"/>
  <c r="AE261" i="4" s="1"/>
  <c r="AE672" i="4"/>
  <c r="AE245" i="4" s="1"/>
  <c r="AE253" i="4" s="1"/>
  <c r="AE255" i="4" s="1"/>
  <c r="AM673" i="4"/>
  <c r="AM261" i="4" s="1"/>
  <c r="AM672" i="4"/>
  <c r="AM245" i="4" s="1"/>
  <c r="AM253" i="4" s="1"/>
  <c r="AM255" i="4" s="1"/>
  <c r="AL674" i="4"/>
  <c r="G310" i="4"/>
  <c r="G311" i="4" s="1"/>
  <c r="AE417" i="4"/>
  <c r="BW417" i="4" s="1"/>
  <c r="AD652" i="4"/>
  <c r="BW687" i="4"/>
  <c r="AH261" i="4"/>
  <c r="AG652" i="4"/>
  <c r="AH417" i="4"/>
  <c r="BX417" i="4" s="1"/>
  <c r="L79" i="21" s="1"/>
  <c r="BX687" i="4"/>
  <c r="AF267" i="4"/>
  <c r="AF269" i="4" s="1"/>
  <c r="AI267" i="4"/>
  <c r="AI269" i="4" s="1"/>
  <c r="AL267" i="4"/>
  <c r="AL269" i="4" s="1"/>
  <c r="G369" i="4"/>
  <c r="G449" i="4"/>
  <c r="G346" i="4"/>
  <c r="AJ652" i="4"/>
  <c r="AK417" i="4"/>
  <c r="BY417" i="4" s="1"/>
  <c r="M79" i="21" s="1"/>
  <c r="BY687" i="4"/>
  <c r="BZ417" i="4"/>
  <c r="N79" i="21" s="1"/>
  <c r="AO376" i="4"/>
  <c r="BZ376" i="4" s="1"/>
  <c r="CL376" i="4" s="1"/>
  <c r="DH376" i="4" s="1"/>
  <c r="N70" i="21"/>
  <c r="AA335" i="4"/>
  <c r="BU335" i="4"/>
  <c r="DE335" i="4" s="1"/>
  <c r="AA370" i="4"/>
  <c r="AA447" i="4"/>
  <c r="I201" i="21"/>
  <c r="CK285" i="4"/>
  <c r="BV325" i="4"/>
  <c r="AD325" i="4"/>
  <c r="AC329" i="4"/>
  <c r="H213" i="21"/>
  <c r="BU298" i="4"/>
  <c r="H214" i="21" s="1"/>
  <c r="DE443" i="4"/>
  <c r="AC355" i="4"/>
  <c r="AB453" i="4"/>
  <c r="AB398" i="4"/>
  <c r="AB444" i="4"/>
  <c r="S147" i="21"/>
  <c r="S209" i="21"/>
  <c r="CK232" i="4"/>
  <c r="DG232" i="4" s="1"/>
  <c r="I148" i="21"/>
  <c r="DF232" i="4"/>
  <c r="AD232" i="4"/>
  <c r="AC294" i="4"/>
  <c r="BV294" i="4" s="1"/>
  <c r="AA239" i="4"/>
  <c r="AA300" i="4"/>
  <c r="AB334" i="4"/>
  <c r="AB443" i="4" s="1"/>
  <c r="AC331" i="4"/>
  <c r="I202" i="21"/>
  <c r="CK286" i="4"/>
  <c r="AR291" i="4"/>
  <c r="CA291" i="4" s="1"/>
  <c r="AS229" i="4"/>
  <c r="DF225" i="4"/>
  <c r="I140" i="21"/>
  <c r="CK225" i="4"/>
  <c r="DG225" i="4" s="1"/>
  <c r="I203" i="21"/>
  <c r="CK287" i="4"/>
  <c r="AD288" i="4"/>
  <c r="AE226" i="4"/>
  <c r="AC161" i="4"/>
  <c r="AB237" i="4"/>
  <c r="AC412" i="4"/>
  <c r="BV412" i="4" s="1"/>
  <c r="AB236" i="4"/>
  <c r="AB342" i="4"/>
  <c r="DE447" i="4"/>
  <c r="AD285" i="4"/>
  <c r="AE223" i="4"/>
  <c r="AB458" i="4"/>
  <c r="AB422" i="4"/>
  <c r="AB427" i="4" s="1"/>
  <c r="AC290" i="4"/>
  <c r="BV290" i="4" s="1"/>
  <c r="AD228" i="4"/>
  <c r="BV228" i="4"/>
  <c r="DE237" i="4"/>
  <c r="H152" i="21"/>
  <c r="BU239" i="4"/>
  <c r="BU300" i="4"/>
  <c r="Z303" i="4"/>
  <c r="Z304" i="4" s="1"/>
  <c r="Z301" i="4"/>
  <c r="Z160" i="4"/>
  <c r="AO292" i="4"/>
  <c r="BZ292" i="4" s="1"/>
  <c r="AP230" i="4"/>
  <c r="BZ230" i="4"/>
  <c r="AC289" i="4"/>
  <c r="BV289" i="4" s="1"/>
  <c r="AD227" i="4"/>
  <c r="BV227" i="4"/>
  <c r="BE293" i="4"/>
  <c r="BF231" i="4"/>
  <c r="CA229" i="4"/>
  <c r="AB297" i="4"/>
  <c r="AB298" i="4" s="1"/>
  <c r="AD286" i="4"/>
  <c r="AE224" i="4"/>
  <c r="DD304" i="4"/>
  <c r="G220" i="21"/>
  <c r="AD287" i="4"/>
  <c r="AE225" i="4"/>
  <c r="I141" i="21"/>
  <c r="DF226" i="4"/>
  <c r="CK226" i="4"/>
  <c r="I204" i="21"/>
  <c r="CK288" i="4"/>
  <c r="BV222" i="4"/>
  <c r="AC284" i="4"/>
  <c r="AD222" i="4"/>
  <c r="AC235" i="4"/>
  <c r="AE295" i="4"/>
  <c r="AF233" i="4"/>
  <c r="DE370" i="4"/>
  <c r="N190" i="21"/>
  <c r="AR344" i="4"/>
  <c r="AR407" i="4" s="1"/>
  <c r="AP273" i="4"/>
  <c r="AO409" i="4"/>
  <c r="BZ409" i="4" s="1"/>
  <c r="N71" i="21" s="1"/>
  <c r="AT445" i="4"/>
  <c r="AT454" i="4"/>
  <c r="AU356" i="4"/>
  <c r="AX368" i="19"/>
  <c r="AY367" i="19"/>
  <c r="AX363" i="19"/>
  <c r="AW364" i="19"/>
  <c r="AX359" i="19"/>
  <c r="AW360" i="19"/>
  <c r="AV15" i="19"/>
  <c r="AS484" i="4" s="1"/>
  <c r="AS656" i="4" s="1"/>
  <c r="AO275" i="4"/>
  <c r="BZ275" i="4" s="1"/>
  <c r="CL275" i="4" s="1"/>
  <c r="AQ611" i="4"/>
  <c r="AQ375" i="4" s="1"/>
  <c r="AQ376" i="4" s="1"/>
  <c r="AV371" i="19"/>
  <c r="AS497" i="4" s="1"/>
  <c r="AS242" i="4" s="1"/>
  <c r="N160" i="21"/>
  <c r="AX355" i="19"/>
  <c r="AW356" i="19"/>
  <c r="AX351" i="19"/>
  <c r="AW352" i="19"/>
  <c r="CA631" i="4"/>
  <c r="CA632" i="4"/>
  <c r="AR633" i="4"/>
  <c r="CA630" i="4"/>
  <c r="AS595" i="4"/>
  <c r="AS597" i="4"/>
  <c r="AS254" i="4"/>
  <c r="AS665" i="4"/>
  <c r="AS596" i="4"/>
  <c r="AW348" i="19"/>
  <c r="AW371" i="19" s="1"/>
  <c r="AT497" i="4" s="1"/>
  <c r="AT242" i="4" s="1"/>
  <c r="AW370" i="19"/>
  <c r="AT477" i="4" s="1"/>
  <c r="AX347" i="19"/>
  <c r="DH244" i="4"/>
  <c r="DH242" i="4"/>
  <c r="AR248" i="4"/>
  <c r="CA248" i="4" s="1"/>
  <c r="AR249" i="4"/>
  <c r="CA249" i="4" s="1"/>
  <c r="AR247" i="4"/>
  <c r="CA247" i="4" s="1"/>
  <c r="CA254" i="4"/>
  <c r="O170" i="21" s="1"/>
  <c r="CA596" i="4"/>
  <c r="DH243" i="4"/>
  <c r="CA242" i="4"/>
  <c r="AP244" i="4"/>
  <c r="AR243" i="4"/>
  <c r="CA665" i="4"/>
  <c r="CA597" i="4"/>
  <c r="AR598" i="4"/>
  <c r="CA598" i="4" s="1"/>
  <c r="N168" i="21"/>
  <c r="CL252" i="4"/>
  <c r="AX290" i="19"/>
  <c r="AW291" i="19"/>
  <c r="AX287" i="19"/>
  <c r="AY286" i="19"/>
  <c r="AX283" i="19"/>
  <c r="AY282" i="19"/>
  <c r="AX278" i="19"/>
  <c r="AW279" i="19"/>
  <c r="AX274" i="19"/>
  <c r="AW275" i="19"/>
  <c r="AX270" i="19"/>
  <c r="AW271" i="19"/>
  <c r="AX266" i="19"/>
  <c r="AW267" i="19"/>
  <c r="CA637" i="4"/>
  <c r="CA638" i="4"/>
  <c r="AR639" i="4"/>
  <c r="CA636" i="4"/>
  <c r="AR263" i="4"/>
  <c r="CA263" i="4" s="1"/>
  <c r="AR264" i="4"/>
  <c r="CA264" i="4" s="1"/>
  <c r="CA268" i="4"/>
  <c r="O184" i="21" s="1"/>
  <c r="AR265" i="4"/>
  <c r="CA265" i="4" s="1"/>
  <c r="CA602" i="4"/>
  <c r="AP260" i="4"/>
  <c r="CA258" i="4"/>
  <c r="AR259" i="4"/>
  <c r="AV294" i="19"/>
  <c r="DH259" i="4"/>
  <c r="N182" i="21"/>
  <c r="CL266" i="4"/>
  <c r="N198" i="21"/>
  <c r="CL282" i="4"/>
  <c r="CA666" i="4"/>
  <c r="CA603" i="4"/>
  <c r="AR604" i="4"/>
  <c r="CA604" i="4" s="1"/>
  <c r="CA601" i="4"/>
  <c r="DH258" i="4"/>
  <c r="AS601" i="4"/>
  <c r="AS603" i="4"/>
  <c r="AS268" i="4"/>
  <c r="AS666" i="4"/>
  <c r="AS602" i="4"/>
  <c r="AW263" i="19"/>
  <c r="AW293" i="19"/>
  <c r="AT481" i="4" s="1"/>
  <c r="AX262" i="19"/>
  <c r="N176" i="21"/>
  <c r="CL260" i="4"/>
  <c r="AY51" i="19"/>
  <c r="AX52" i="19"/>
  <c r="AY47" i="19"/>
  <c r="AX48" i="19"/>
  <c r="CL410" i="4"/>
  <c r="H197" i="1" s="1"/>
  <c r="AR621" i="4"/>
  <c r="CA618" i="4"/>
  <c r="AR333" i="4"/>
  <c r="CA333" i="4" s="1"/>
  <c r="CA620" i="4"/>
  <c r="AR332" i="4"/>
  <c r="CA332" i="4" s="1"/>
  <c r="CA619" i="4"/>
  <c r="AP282" i="4"/>
  <c r="CA482" i="4"/>
  <c r="CA187" i="4"/>
  <c r="CA478" i="4"/>
  <c r="CA474" i="4"/>
  <c r="O80" i="21"/>
  <c r="N113" i="21"/>
  <c r="CL201" i="4"/>
  <c r="DH201" i="4" s="1"/>
  <c r="AR667" i="4"/>
  <c r="CA663" i="4"/>
  <c r="AR586" i="4"/>
  <c r="AR204" i="4"/>
  <c r="AR206" i="4"/>
  <c r="AR283" i="4"/>
  <c r="CA283" i="4" s="1"/>
  <c r="O199" i="21" s="1"/>
  <c r="AR205" i="4"/>
  <c r="CA209" i="4"/>
  <c r="O121" i="21" s="1"/>
  <c r="AT470" i="4"/>
  <c r="AX40" i="19"/>
  <c r="AY39" i="19"/>
  <c r="AX82" i="19"/>
  <c r="CA654" i="4"/>
  <c r="AQ280" i="4"/>
  <c r="AR415" i="4"/>
  <c r="CA415" i="4" s="1"/>
  <c r="AQ279" i="4"/>
  <c r="AR414" i="4"/>
  <c r="CA414" i="4" s="1"/>
  <c r="O76" i="21" s="1"/>
  <c r="H195" i="1"/>
  <c r="DH408" i="4"/>
  <c r="O73" i="21"/>
  <c r="AQ646" i="4"/>
  <c r="AQ368" i="4" s="1"/>
  <c r="AQ207" i="4"/>
  <c r="AP368" i="4"/>
  <c r="AO652" i="4"/>
  <c r="AP417" i="4"/>
  <c r="BZ687" i="4"/>
  <c r="AP375" i="4"/>
  <c r="AS411" i="4"/>
  <c r="CA656" i="4"/>
  <c r="AS419" i="4"/>
  <c r="CA655" i="4"/>
  <c r="AS426" i="4"/>
  <c r="CA659" i="4"/>
  <c r="AS491" i="4"/>
  <c r="AS583" i="4"/>
  <c r="AS585" i="4"/>
  <c r="AS663" i="4"/>
  <c r="AS584" i="4"/>
  <c r="AS209" i="4"/>
  <c r="O78" i="21"/>
  <c r="CA200" i="4"/>
  <c r="O112" i="21" s="1"/>
  <c r="DH651" i="4"/>
  <c r="CA471" i="4"/>
  <c r="AR328" i="4"/>
  <c r="CA328" i="4" s="1"/>
  <c r="AR326" i="4"/>
  <c r="CA326" i="4" s="1"/>
  <c r="AT491" i="4"/>
  <c r="AT199" i="4" s="1"/>
  <c r="CA653" i="4"/>
  <c r="AQ278" i="4"/>
  <c r="AR413" i="4"/>
  <c r="CA413" i="4" s="1"/>
  <c r="AR201" i="4"/>
  <c r="CA584" i="4"/>
  <c r="BJ23" i="19"/>
  <c r="BI24" i="19"/>
  <c r="AS638" i="4"/>
  <c r="AS620" i="4"/>
  <c r="AB343" i="4"/>
  <c r="AS632" i="4"/>
  <c r="AS637" i="4"/>
  <c r="AS619" i="4"/>
  <c r="AS636" i="4"/>
  <c r="AS630" i="4"/>
  <c r="AS618" i="4"/>
  <c r="AS631" i="4"/>
  <c r="CA273" i="4" l="1"/>
  <c r="O189" i="21" s="1"/>
  <c r="CL687" i="4"/>
  <c r="DH687" i="4" s="1"/>
  <c r="CA407" i="4"/>
  <c r="O69" i="21" s="1"/>
  <c r="AV16" i="19"/>
  <c r="AS502" i="4" s="1"/>
  <c r="AS344" i="4" s="1"/>
  <c r="AS448" i="4" s="1"/>
  <c r="AL276" i="4"/>
  <c r="AQ275" i="4"/>
  <c r="AQ409" i="4"/>
  <c r="AK674" i="4"/>
  <c r="AE674" i="4"/>
  <c r="AN674" i="4"/>
  <c r="AH674" i="4"/>
  <c r="AM674" i="4"/>
  <c r="AF276" i="4"/>
  <c r="G366" i="4"/>
  <c r="G372" i="4" s="1"/>
  <c r="G703" i="4" s="1"/>
  <c r="AM210" i="4"/>
  <c r="AI253" i="4"/>
  <c r="AI255" i="4" s="1"/>
  <c r="AL253" i="4"/>
  <c r="AL255" i="4" s="1"/>
  <c r="AI276" i="4"/>
  <c r="G357" i="4"/>
  <c r="G358" i="4" s="1"/>
  <c r="G442" i="4"/>
  <c r="G450" i="4" s="1"/>
  <c r="AJ660" i="4"/>
  <c r="BY652" i="4"/>
  <c r="BY660" i="4" s="1"/>
  <c r="AN276" i="4"/>
  <c r="AN267" i="4"/>
  <c r="AN269" i="4" s="1"/>
  <c r="AK276" i="4"/>
  <c r="AK267" i="4"/>
  <c r="AK269" i="4" s="1"/>
  <c r="AM276" i="4"/>
  <c r="AM267" i="4"/>
  <c r="AM269" i="4" s="1"/>
  <c r="AE276" i="4"/>
  <c r="AE267" i="4"/>
  <c r="AE269" i="4" s="1"/>
  <c r="K79" i="21"/>
  <c r="CL417" i="4"/>
  <c r="H759" i="4"/>
  <c r="AG660" i="4"/>
  <c r="BX652" i="4"/>
  <c r="BX660" i="4" s="1"/>
  <c r="AH276" i="4"/>
  <c r="AH267" i="4"/>
  <c r="AH269" i="4" s="1"/>
  <c r="AD660" i="4"/>
  <c r="BW652" i="4"/>
  <c r="BW660" i="4" s="1"/>
  <c r="AB335" i="4"/>
  <c r="AB447" i="4"/>
  <c r="AB370" i="4"/>
  <c r="AF295" i="4"/>
  <c r="BW295" i="4" s="1"/>
  <c r="AG233" i="4"/>
  <c r="BW233" i="4"/>
  <c r="AD412" i="4"/>
  <c r="AC236" i="4"/>
  <c r="AD161" i="4"/>
  <c r="AC237" i="4"/>
  <c r="AC342" i="4"/>
  <c r="BV235" i="4"/>
  <c r="BV284" i="4"/>
  <c r="AC297" i="4"/>
  <c r="DG226" i="4"/>
  <c r="AE287" i="4"/>
  <c r="AF225" i="4"/>
  <c r="AE286" i="4"/>
  <c r="AF224" i="4"/>
  <c r="BF293" i="4"/>
  <c r="BG231" i="4"/>
  <c r="AD289" i="4"/>
  <c r="AE227" i="4"/>
  <c r="AP292" i="4"/>
  <c r="AQ230" i="4"/>
  <c r="DE239" i="4"/>
  <c r="H154" i="21"/>
  <c r="AD290" i="4"/>
  <c r="AE228" i="4"/>
  <c r="I74" i="21"/>
  <c r="DF412" i="4"/>
  <c r="CK412" i="4"/>
  <c r="O207" i="21"/>
  <c r="AD294" i="4"/>
  <c r="AE232" i="4"/>
  <c r="AC422" i="4"/>
  <c r="BV422" i="4" s="1"/>
  <c r="AC458" i="4"/>
  <c r="BV458" i="4" s="1"/>
  <c r="BV329" i="4"/>
  <c r="DF325" i="4"/>
  <c r="CK325" i="4"/>
  <c r="AD284" i="4"/>
  <c r="AE222" i="4"/>
  <c r="AD235" i="4"/>
  <c r="DF222" i="4"/>
  <c r="I136" i="21"/>
  <c r="CK222" i="4"/>
  <c r="I210" i="21"/>
  <c r="CK294" i="4"/>
  <c r="BW224" i="4"/>
  <c r="O145" i="21"/>
  <c r="CF231" i="4"/>
  <c r="DF227" i="4"/>
  <c r="I142" i="21"/>
  <c r="CK227" i="4"/>
  <c r="I205" i="21"/>
  <c r="CK289" i="4"/>
  <c r="N146" i="21"/>
  <c r="CL230" i="4"/>
  <c r="N208" i="21"/>
  <c r="CL292" i="4"/>
  <c r="DE300" i="4"/>
  <c r="H216" i="21"/>
  <c r="BU301" i="4"/>
  <c r="BU160" i="4"/>
  <c r="BU303" i="4"/>
  <c r="I144" i="21"/>
  <c r="DF228" i="4"/>
  <c r="CK228" i="4"/>
  <c r="I206" i="21"/>
  <c r="CK290" i="4"/>
  <c r="AE285" i="4"/>
  <c r="AF223" i="4"/>
  <c r="AB239" i="4"/>
  <c r="AB300" i="4"/>
  <c r="AE288" i="4"/>
  <c r="AF226" i="4"/>
  <c r="AS291" i="4"/>
  <c r="AT229" i="4"/>
  <c r="AC334" i="4"/>
  <c r="AC335" i="4" s="1"/>
  <c r="BV331" i="4"/>
  <c r="AD331" i="4"/>
  <c r="AA303" i="4"/>
  <c r="AA304" i="4" s="1"/>
  <c r="AA160" i="4"/>
  <c r="AA301" i="4"/>
  <c r="AD355" i="4"/>
  <c r="AC453" i="4"/>
  <c r="BV453" i="4" s="1"/>
  <c r="AC398" i="4"/>
  <c r="BV398" i="4" s="1"/>
  <c r="AC444" i="4"/>
  <c r="BV444" i="4" s="1"/>
  <c r="BV355" i="4"/>
  <c r="AE325" i="4"/>
  <c r="AD329" i="4"/>
  <c r="AS653" i="4"/>
  <c r="AT418" i="4" s="1"/>
  <c r="AS471" i="4"/>
  <c r="CA344" i="4"/>
  <c r="AS485" i="4"/>
  <c r="AS655" i="4"/>
  <c r="AT419" i="4" s="1"/>
  <c r="AS187" i="4"/>
  <c r="AS487" i="4" s="1"/>
  <c r="AS654" i="4"/>
  <c r="AT416" i="4" s="1"/>
  <c r="AR448" i="4"/>
  <c r="CA448" i="4" s="1"/>
  <c r="AS478" i="4"/>
  <c r="AS482" i="4"/>
  <c r="AS659" i="4"/>
  <c r="AT426" i="4" s="1"/>
  <c r="AS474" i="4"/>
  <c r="CL409" i="4"/>
  <c r="H196" i="1" s="1"/>
  <c r="AP409" i="4"/>
  <c r="N191" i="21"/>
  <c r="DH410" i="4"/>
  <c r="AP275" i="4"/>
  <c r="AV356" i="4"/>
  <c r="AU445" i="4"/>
  <c r="CB445" i="4" s="1"/>
  <c r="AU454" i="4"/>
  <c r="CB454" i="4" s="1"/>
  <c r="CB356" i="4"/>
  <c r="AZ367" i="19"/>
  <c r="AY368" i="19"/>
  <c r="AX364" i="19"/>
  <c r="AY363" i="19"/>
  <c r="AX360" i="19"/>
  <c r="AY359" i="19"/>
  <c r="AX356" i="19"/>
  <c r="AY355" i="19"/>
  <c r="AX352" i="19"/>
  <c r="AY351" i="19"/>
  <c r="AS633" i="4"/>
  <c r="O165" i="21"/>
  <c r="AR408" i="4"/>
  <c r="CA408" i="4" s="1"/>
  <c r="O70" i="21" s="1"/>
  <c r="DH252" i="4"/>
  <c r="AY347" i="19"/>
  <c r="AX370" i="19"/>
  <c r="AU477" i="4" s="1"/>
  <c r="AX348" i="19"/>
  <c r="AT244" i="4"/>
  <c r="AS244" i="4"/>
  <c r="CA243" i="4"/>
  <c r="AR244" i="4"/>
  <c r="CA244" i="4" s="1"/>
  <c r="O158" i="21"/>
  <c r="AT595" i="4"/>
  <c r="AT597" i="4"/>
  <c r="AT596" i="4"/>
  <c r="AT254" i="4"/>
  <c r="AT665" i="4"/>
  <c r="AS247" i="4"/>
  <c r="AS249" i="4"/>
  <c r="AS248" i="4"/>
  <c r="AS598" i="4"/>
  <c r="O163" i="21"/>
  <c r="O164" i="21"/>
  <c r="AR252" i="4"/>
  <c r="CA633" i="4"/>
  <c r="AX291" i="19"/>
  <c r="AY290" i="19"/>
  <c r="AR274" i="4"/>
  <c r="CA274" i="4" s="1"/>
  <c r="O190" i="21" s="1"/>
  <c r="AZ286" i="19"/>
  <c r="AY287" i="19"/>
  <c r="AZ282" i="19"/>
  <c r="AY283" i="19"/>
  <c r="AW15" i="19"/>
  <c r="AT484" i="4" s="1"/>
  <c r="AT656" i="4" s="1"/>
  <c r="AU411" i="4" s="1"/>
  <c r="AW294" i="19"/>
  <c r="AX279" i="19"/>
  <c r="AY278" i="19"/>
  <c r="AX275" i="19"/>
  <c r="AY274" i="19"/>
  <c r="AX271" i="19"/>
  <c r="AY270" i="19"/>
  <c r="AX267" i="19"/>
  <c r="AY266" i="19"/>
  <c r="AS639" i="4"/>
  <c r="O180" i="21"/>
  <c r="O179" i="21"/>
  <c r="AT601" i="4"/>
  <c r="AT602" i="4"/>
  <c r="AT603" i="4"/>
  <c r="AT268" i="4"/>
  <c r="AT666" i="4"/>
  <c r="AS264" i="4"/>
  <c r="AS263" i="4"/>
  <c r="AS265" i="4"/>
  <c r="AS604" i="4"/>
  <c r="AS500" i="4"/>
  <c r="CA259" i="4"/>
  <c r="AR260" i="4"/>
  <c r="CA260" i="4" s="1"/>
  <c r="DH260" i="4"/>
  <c r="AY262" i="19"/>
  <c r="AX263" i="19"/>
  <c r="AX294" i="19" s="1"/>
  <c r="AU500" i="4" s="1"/>
  <c r="AU258" i="4" s="1"/>
  <c r="AX293" i="19"/>
  <c r="AU481" i="4" s="1"/>
  <c r="DH266" i="4"/>
  <c r="O174" i="21"/>
  <c r="O181" i="21"/>
  <c r="AR266" i="4"/>
  <c r="CA639" i="4"/>
  <c r="AY52" i="19"/>
  <c r="AZ51" i="19"/>
  <c r="AZ47" i="19"/>
  <c r="AY48" i="19"/>
  <c r="AS332" i="4"/>
  <c r="AS333" i="4"/>
  <c r="AS621" i="4"/>
  <c r="O75" i="21"/>
  <c r="O77" i="21"/>
  <c r="AS326" i="4"/>
  <c r="AS328" i="4"/>
  <c r="BZ652" i="4"/>
  <c r="AO660" i="4"/>
  <c r="AQ282" i="4"/>
  <c r="AZ39" i="19"/>
  <c r="AY40" i="19"/>
  <c r="AY82" i="19"/>
  <c r="AT584" i="4"/>
  <c r="AT209" i="4"/>
  <c r="AT583" i="4"/>
  <c r="AT585" i="4"/>
  <c r="AT663" i="4"/>
  <c r="AR278" i="4"/>
  <c r="CA278" i="4" s="1"/>
  <c r="O194" i="21" s="1"/>
  <c r="AS413" i="4"/>
  <c r="CA204" i="4"/>
  <c r="O116" i="21" s="1"/>
  <c r="CA667" i="4"/>
  <c r="CA201" i="4"/>
  <c r="O113" i="21" s="1"/>
  <c r="CA487" i="4"/>
  <c r="O101" i="21"/>
  <c r="AT201" i="4"/>
  <c r="AS205" i="4"/>
  <c r="AS206" i="4"/>
  <c r="AS204" i="4"/>
  <c r="AS283" i="4"/>
  <c r="AS667" i="4"/>
  <c r="AS586" i="4"/>
  <c r="AS199" i="4"/>
  <c r="AP376" i="4"/>
  <c r="AU470" i="4"/>
  <c r="AX83" i="19"/>
  <c r="AR279" i="4"/>
  <c r="CA279" i="4" s="1"/>
  <c r="O195" i="21" s="1"/>
  <c r="AS414" i="4"/>
  <c r="CA205" i="4"/>
  <c r="O117" i="21" s="1"/>
  <c r="AR280" i="4"/>
  <c r="CA280" i="4" s="1"/>
  <c r="O196" i="21" s="1"/>
  <c r="AS415" i="4"/>
  <c r="CA206" i="4"/>
  <c r="O118" i="21" s="1"/>
  <c r="AR611" i="4"/>
  <c r="CA586" i="4"/>
  <c r="AT411" i="4"/>
  <c r="AR207" i="4"/>
  <c r="AR646" i="4"/>
  <c r="CA621" i="4"/>
  <c r="BK23" i="19"/>
  <c r="BJ24" i="19"/>
  <c r="AT638" i="4"/>
  <c r="AT632" i="4"/>
  <c r="AT619" i="4"/>
  <c r="AT631" i="4"/>
  <c r="AT637" i="4"/>
  <c r="AT630" i="4"/>
  <c r="AC343" i="4"/>
  <c r="AT618" i="4"/>
  <c r="AT620" i="4"/>
  <c r="AT636" i="4"/>
  <c r="AX15" i="19" l="1"/>
  <c r="AU484" i="4" s="1"/>
  <c r="AU656" i="4" s="1"/>
  <c r="AO670" i="4"/>
  <c r="BZ670" i="4" s="1"/>
  <c r="AO671" i="4"/>
  <c r="AD670" i="4"/>
  <c r="AD202" i="4" s="1"/>
  <c r="AD671" i="4"/>
  <c r="AG670" i="4"/>
  <c r="AG202" i="4" s="1"/>
  <c r="AG671" i="4"/>
  <c r="AJ670" i="4"/>
  <c r="AJ202" i="4" s="1"/>
  <c r="AJ671" i="4"/>
  <c r="AY83" i="19"/>
  <c r="AV491" i="4" s="1"/>
  <c r="AD673" i="4"/>
  <c r="BW673" i="4" s="1"/>
  <c r="AD672" i="4"/>
  <c r="AG673" i="4"/>
  <c r="BX673" i="4" s="1"/>
  <c r="AG672" i="4"/>
  <c r="AJ673" i="4"/>
  <c r="BY673" i="4" s="1"/>
  <c r="AJ672" i="4"/>
  <c r="AO673" i="4"/>
  <c r="AO261" i="4" s="1"/>
  <c r="AO672" i="4"/>
  <c r="BZ673" i="4"/>
  <c r="G455" i="4"/>
  <c r="G459" i="4" s="1"/>
  <c r="G461" i="4" s="1"/>
  <c r="G463" i="4" s="1"/>
  <c r="H439" i="4" s="1"/>
  <c r="G381" i="4"/>
  <c r="G382" i="4" s="1"/>
  <c r="G384" i="4" s="1"/>
  <c r="G704" i="4"/>
  <c r="AD261" i="4"/>
  <c r="H204" i="1"/>
  <c r="DH417" i="4"/>
  <c r="AC370" i="4"/>
  <c r="BV370" i="4" s="1"/>
  <c r="BV343" i="4"/>
  <c r="AC447" i="4"/>
  <c r="BV447" i="4" s="1"/>
  <c r="AF325" i="4"/>
  <c r="AE329" i="4"/>
  <c r="DF444" i="4"/>
  <c r="CK444" i="4"/>
  <c r="DG444" i="4" s="1"/>
  <c r="DF453" i="4"/>
  <c r="CK453" i="4"/>
  <c r="DG453" i="4" s="1"/>
  <c r="DF331" i="4"/>
  <c r="CK331" i="4"/>
  <c r="AT291" i="4"/>
  <c r="AU229" i="4"/>
  <c r="H219" i="21"/>
  <c r="BU304" i="4"/>
  <c r="DE303" i="4"/>
  <c r="H217" i="21"/>
  <c r="DE301" i="4"/>
  <c r="DH230" i="4"/>
  <c r="DG227" i="4"/>
  <c r="K138" i="21"/>
  <c r="DG222" i="4"/>
  <c r="AE284" i="4"/>
  <c r="AF222" i="4"/>
  <c r="AE235" i="4"/>
  <c r="DG325" i="4"/>
  <c r="C15" i="21"/>
  <c r="DF458" i="4"/>
  <c r="CK458" i="4"/>
  <c r="DG458" i="4" s="1"/>
  <c r="AF232" i="4"/>
  <c r="AE294" i="4"/>
  <c r="BW232" i="4"/>
  <c r="K148" i="21" s="1"/>
  <c r="AE290" i="4"/>
  <c r="AF228" i="4"/>
  <c r="AQ292" i="4"/>
  <c r="AR230" i="4"/>
  <c r="AE289" i="4"/>
  <c r="AF227" i="4"/>
  <c r="BW227" i="4" s="1"/>
  <c r="AF286" i="4"/>
  <c r="BW286" i="4" s="1"/>
  <c r="AG224" i="4"/>
  <c r="AF287" i="4"/>
  <c r="BW287" i="4" s="1"/>
  <c r="AG225" i="4"/>
  <c r="BV297" i="4"/>
  <c r="AC298" i="4"/>
  <c r="DF235" i="4"/>
  <c r="BV237" i="4"/>
  <c r="BW161" i="4"/>
  <c r="I150" i="21"/>
  <c r="BV236" i="4"/>
  <c r="I151" i="21" s="1"/>
  <c r="CK235" i="4"/>
  <c r="AC239" i="4"/>
  <c r="AC300" i="4"/>
  <c r="K211" i="21"/>
  <c r="AD422" i="4"/>
  <c r="AD427" i="4" s="1"/>
  <c r="AD458" i="4"/>
  <c r="CK355" i="4"/>
  <c r="DF355" i="4"/>
  <c r="I60" i="21"/>
  <c r="DF398" i="4"/>
  <c r="CK398" i="4"/>
  <c r="DG398" i="4" s="1"/>
  <c r="AD398" i="4"/>
  <c r="AD444" i="4"/>
  <c r="AE355" i="4"/>
  <c r="AD453" i="4"/>
  <c r="AE331" i="4"/>
  <c r="AD334" i="4"/>
  <c r="AD443" i="4" s="1"/>
  <c r="BV334" i="4"/>
  <c r="BV335" i="4" s="1"/>
  <c r="DF335" i="4" s="1"/>
  <c r="AC443" i="4"/>
  <c r="BV443" i="4" s="1"/>
  <c r="CB229" i="4"/>
  <c r="AF288" i="4"/>
  <c r="BW288" i="4" s="1"/>
  <c r="AG226" i="4"/>
  <c r="BW226" i="4"/>
  <c r="AB160" i="4"/>
  <c r="AB301" i="4"/>
  <c r="AB303" i="4"/>
  <c r="AB304" i="4" s="1"/>
  <c r="AF285" i="4"/>
  <c r="BW285" i="4" s="1"/>
  <c r="AG223" i="4"/>
  <c r="BW223" i="4"/>
  <c r="DG228" i="4"/>
  <c r="T147" i="21"/>
  <c r="BW225" i="4"/>
  <c r="AE161" i="4"/>
  <c r="AD236" i="4"/>
  <c r="AE412" i="4"/>
  <c r="AD342" i="4"/>
  <c r="AD297" i="4"/>
  <c r="CK329" i="4"/>
  <c r="DF329" i="4"/>
  <c r="DF422" i="4"/>
  <c r="I84" i="21"/>
  <c r="CK422" i="4"/>
  <c r="E199" i="1"/>
  <c r="DG412" i="4"/>
  <c r="BG293" i="4"/>
  <c r="CF293" i="4" s="1"/>
  <c r="BH231" i="4"/>
  <c r="I200" i="21"/>
  <c r="CK284" i="4"/>
  <c r="AG295" i="4"/>
  <c r="AH233" i="4"/>
  <c r="AT482" i="4"/>
  <c r="DH409" i="4"/>
  <c r="AT485" i="4"/>
  <c r="AT654" i="4"/>
  <c r="AU416" i="4" s="1"/>
  <c r="CB416" i="4" s="1"/>
  <c r="P78" i="21" s="1"/>
  <c r="AT471" i="4"/>
  <c r="AT653" i="4"/>
  <c r="AU418" i="4" s="1"/>
  <c r="CB418" i="4" s="1"/>
  <c r="AT474" i="4"/>
  <c r="AR409" i="4"/>
  <c r="CA409" i="4" s="1"/>
  <c r="O71" i="21" s="1"/>
  <c r="AV454" i="4"/>
  <c r="AV445" i="4"/>
  <c r="AW356" i="4"/>
  <c r="AZ368" i="19"/>
  <c r="BA367" i="19"/>
  <c r="AZ363" i="19"/>
  <c r="AY364" i="19"/>
  <c r="AZ359" i="19"/>
  <c r="AY360" i="19"/>
  <c r="AZ355" i="19"/>
  <c r="AY356" i="19"/>
  <c r="AZ351" i="19"/>
  <c r="AY352" i="19"/>
  <c r="AT633" i="4"/>
  <c r="AT252" i="4" s="1"/>
  <c r="AT598" i="4"/>
  <c r="O160" i="21"/>
  <c r="AX371" i="19"/>
  <c r="AX16" i="19" s="1"/>
  <c r="AU502" i="4" s="1"/>
  <c r="AY348" i="19"/>
  <c r="AY371" i="19" s="1"/>
  <c r="AV497" i="4" s="1"/>
  <c r="AZ347" i="19"/>
  <c r="AY370" i="19"/>
  <c r="AV477" i="4" s="1"/>
  <c r="AS252" i="4"/>
  <c r="CA252" i="4"/>
  <c r="AT247" i="4"/>
  <c r="AT248" i="4"/>
  <c r="AT249" i="4"/>
  <c r="O159" i="21"/>
  <c r="AU595" i="4"/>
  <c r="AU597" i="4"/>
  <c r="AU254" i="4"/>
  <c r="AU665" i="4"/>
  <c r="CB477" i="4"/>
  <c r="AU596" i="4"/>
  <c r="AR282" i="4"/>
  <c r="CA282" i="4" s="1"/>
  <c r="O198" i="21" s="1"/>
  <c r="AZ290" i="19"/>
  <c r="AY291" i="19"/>
  <c r="CB411" i="4"/>
  <c r="P73" i="21" s="1"/>
  <c r="AT187" i="4"/>
  <c r="AT487" i="4" s="1"/>
  <c r="AT659" i="4"/>
  <c r="AU426" i="4" s="1"/>
  <c r="CB426" i="4" s="1"/>
  <c r="P87" i="21" s="1"/>
  <c r="AT478" i="4"/>
  <c r="AT655" i="4"/>
  <c r="AU419" i="4" s="1"/>
  <c r="CB419" i="4" s="1"/>
  <c r="P81" i="21" s="1"/>
  <c r="AZ287" i="19"/>
  <c r="BA286" i="19"/>
  <c r="AZ283" i="19"/>
  <c r="BA282" i="19"/>
  <c r="AZ278" i="19"/>
  <c r="AY279" i="19"/>
  <c r="AT500" i="4"/>
  <c r="AT258" i="4" s="1"/>
  <c r="AW16" i="19"/>
  <c r="AT502" i="4" s="1"/>
  <c r="AT344" i="4" s="1"/>
  <c r="AT448" i="4" s="1"/>
  <c r="AZ274" i="19"/>
  <c r="AY275" i="19"/>
  <c r="AZ270" i="19"/>
  <c r="AY271" i="19"/>
  <c r="AZ266" i="19"/>
  <c r="AY267" i="19"/>
  <c r="AT639" i="4"/>
  <c r="AT266" i="4" s="1"/>
  <c r="AU601" i="4"/>
  <c r="AU603" i="4"/>
  <c r="AU268" i="4"/>
  <c r="AU666" i="4"/>
  <c r="CB481" i="4"/>
  <c r="AU602" i="4"/>
  <c r="AY263" i="19"/>
  <c r="AZ262" i="19"/>
  <c r="AY293" i="19"/>
  <c r="AV481" i="4" s="1"/>
  <c r="O176" i="21"/>
  <c r="AT263" i="4"/>
  <c r="AT264" i="4"/>
  <c r="AT265" i="4"/>
  <c r="AS266" i="4"/>
  <c r="AR275" i="4"/>
  <c r="CA275" i="4" s="1"/>
  <c r="O191" i="21" s="1"/>
  <c r="CA266" i="4"/>
  <c r="O175" i="21"/>
  <c r="AS258" i="4"/>
  <c r="AS273" i="4" s="1"/>
  <c r="AT604" i="4"/>
  <c r="BA51" i="19"/>
  <c r="AZ52" i="19"/>
  <c r="AS407" i="4"/>
  <c r="BA47" i="19"/>
  <c r="AZ48" i="19"/>
  <c r="AT621" i="4"/>
  <c r="AT333" i="4"/>
  <c r="AT332" i="4"/>
  <c r="AU491" i="4"/>
  <c r="AU482" i="4"/>
  <c r="AU654" i="4"/>
  <c r="AV416" i="4" s="1"/>
  <c r="AS201" i="4"/>
  <c r="AS611" i="4"/>
  <c r="AS278" i="4"/>
  <c r="AT413" i="4"/>
  <c r="AS279" i="4"/>
  <c r="AT414" i="4"/>
  <c r="AT667" i="4"/>
  <c r="AT586" i="4"/>
  <c r="AT206" i="4"/>
  <c r="AT205" i="4"/>
  <c r="AT204" i="4"/>
  <c r="AT283" i="4"/>
  <c r="AV470" i="4"/>
  <c r="AZ40" i="19"/>
  <c r="BA39" i="19"/>
  <c r="AZ82" i="19"/>
  <c r="BZ660" i="4"/>
  <c r="CL652" i="4"/>
  <c r="AR368" i="4"/>
  <c r="CA368" i="4" s="1"/>
  <c r="CA646" i="4"/>
  <c r="AR375" i="4"/>
  <c r="CA611" i="4"/>
  <c r="AU585" i="4"/>
  <c r="CB585" i="4" s="1"/>
  <c r="AU209" i="4"/>
  <c r="AU471" i="4"/>
  <c r="AU584" i="4"/>
  <c r="CB584" i="4" s="1"/>
  <c r="AU583" i="4"/>
  <c r="AU663" i="4"/>
  <c r="CB470" i="4"/>
  <c r="AS280" i="4"/>
  <c r="AT415" i="4"/>
  <c r="H209" i="1"/>
  <c r="CA207" i="4"/>
  <c r="O119" i="21" s="1"/>
  <c r="AT328" i="4"/>
  <c r="AT326" i="4"/>
  <c r="AS207" i="4"/>
  <c r="AS646" i="4"/>
  <c r="BL23" i="19"/>
  <c r="BK24" i="19"/>
  <c r="AU636" i="4"/>
  <c r="AU638" i="4"/>
  <c r="AU619" i="4"/>
  <c r="AU620" i="4"/>
  <c r="AU632" i="4"/>
  <c r="AU618" i="4"/>
  <c r="AU630" i="4"/>
  <c r="AU631" i="4"/>
  <c r="AU637" i="4"/>
  <c r="AD343" i="4"/>
  <c r="AU187" i="4" l="1"/>
  <c r="AU487" i="4" s="1"/>
  <c r="AU653" i="4"/>
  <c r="AV418" i="4" s="1"/>
  <c r="AU485" i="4"/>
  <c r="CB485" i="4" s="1"/>
  <c r="AU474" i="4"/>
  <c r="AU659" i="4"/>
  <c r="AV426" i="4" s="1"/>
  <c r="AU478" i="4"/>
  <c r="CB484" i="4"/>
  <c r="CB471" i="4" s="1"/>
  <c r="AU655" i="4"/>
  <c r="AV419" i="4" s="1"/>
  <c r="AY15" i="19"/>
  <c r="AV484" i="4" s="1"/>
  <c r="AV656" i="4" s="1"/>
  <c r="BY670" i="4"/>
  <c r="BW670" i="4"/>
  <c r="BX670" i="4"/>
  <c r="AO202" i="4"/>
  <c r="AO208" i="4" s="1"/>
  <c r="AJ215" i="4"/>
  <c r="BY215" i="4" s="1"/>
  <c r="M128" i="21" s="1"/>
  <c r="BY671" i="4"/>
  <c r="AG215" i="4"/>
  <c r="BX215" i="4" s="1"/>
  <c r="L128" i="21" s="1"/>
  <c r="BX671" i="4"/>
  <c r="AD215" i="4"/>
  <c r="BW671" i="4"/>
  <c r="BZ671" i="4"/>
  <c r="AO215" i="4"/>
  <c r="BZ215" i="4" s="1"/>
  <c r="N128" i="21" s="1"/>
  <c r="AJ261" i="4"/>
  <c r="BY261" i="4" s="1"/>
  <c r="M177" i="21" s="1"/>
  <c r="AG261" i="4"/>
  <c r="AG267" i="4" s="1"/>
  <c r="AD674" i="4"/>
  <c r="BW674" i="4" s="1"/>
  <c r="AO674" i="4"/>
  <c r="BZ674" i="4" s="1"/>
  <c r="AJ674" i="4"/>
  <c r="BY674" i="4" s="1"/>
  <c r="AG674" i="4"/>
  <c r="BX674" i="4" s="1"/>
  <c r="AJ208" i="4"/>
  <c r="BY202" i="4"/>
  <c r="M114" i="21" s="1"/>
  <c r="AG208" i="4"/>
  <c r="BX202" i="4"/>
  <c r="L114" i="21" s="1"/>
  <c r="AD208" i="4"/>
  <c r="BW202" i="4"/>
  <c r="BZ672" i="4"/>
  <c r="AO245" i="4"/>
  <c r="AJ245" i="4"/>
  <c r="BY672" i="4"/>
  <c r="AG245" i="4"/>
  <c r="BX672" i="4"/>
  <c r="AD245" i="4"/>
  <c r="BW672" i="4"/>
  <c r="BW261" i="4"/>
  <c r="AD267" i="4"/>
  <c r="G349" i="4"/>
  <c r="G350" i="4" s="1"/>
  <c r="H701" i="4"/>
  <c r="BZ261" i="4"/>
  <c r="N177" i="21" s="1"/>
  <c r="AO267" i="4"/>
  <c r="CL673" i="4"/>
  <c r="DH673" i="4" s="1"/>
  <c r="CB500" i="4"/>
  <c r="AD335" i="4"/>
  <c r="AD370" i="4"/>
  <c r="AD447" i="4"/>
  <c r="T209" i="21"/>
  <c r="DG329" i="4"/>
  <c r="C18" i="21"/>
  <c r="K140" i="21"/>
  <c r="AG285" i="4"/>
  <c r="AH223" i="4"/>
  <c r="AG288" i="4"/>
  <c r="AH226" i="4"/>
  <c r="P145" i="21"/>
  <c r="CK334" i="4"/>
  <c r="CK335" i="4" s="1"/>
  <c r="DF334" i="4"/>
  <c r="AF331" i="4"/>
  <c r="AE334" i="4"/>
  <c r="AE443" i="4" s="1"/>
  <c r="AE398" i="4"/>
  <c r="AE453" i="4"/>
  <c r="AF355" i="4"/>
  <c r="AE444" i="4"/>
  <c r="CK297" i="4"/>
  <c r="CK298" i="4" s="1"/>
  <c r="I213" i="21"/>
  <c r="BV298" i="4"/>
  <c r="I214" i="21" s="1"/>
  <c r="K203" i="21"/>
  <c r="K202" i="21"/>
  <c r="CA230" i="4"/>
  <c r="AR292" i="4"/>
  <c r="CA292" i="4" s="1"/>
  <c r="AS230" i="4"/>
  <c r="BW228" i="4"/>
  <c r="AF290" i="4"/>
  <c r="BW290" i="4" s="1"/>
  <c r="AG228" i="4"/>
  <c r="AG232" i="4"/>
  <c r="AF294" i="4"/>
  <c r="BW222" i="4"/>
  <c r="AF284" i="4"/>
  <c r="BW284" i="4" s="1"/>
  <c r="AG222" i="4"/>
  <c r="AF235" i="4"/>
  <c r="AF329" i="4"/>
  <c r="BW325" i="4"/>
  <c r="AG325" i="4"/>
  <c r="DF447" i="4"/>
  <c r="CK447" i="4"/>
  <c r="DG447" i="4" s="1"/>
  <c r="DF370" i="4"/>
  <c r="CK370" i="4"/>
  <c r="DG370" i="4" s="1"/>
  <c r="AH295" i="4"/>
  <c r="AI233" i="4"/>
  <c r="BH293" i="4"/>
  <c r="BI231" i="4"/>
  <c r="K142" i="21"/>
  <c r="DG422" i="4"/>
  <c r="E210" i="1"/>
  <c r="AD298" i="4"/>
  <c r="K137" i="21"/>
  <c r="K201" i="21"/>
  <c r="K141" i="21"/>
  <c r="K204" i="21"/>
  <c r="DF443" i="4"/>
  <c r="CK443" i="4"/>
  <c r="DG443" i="4" s="1"/>
  <c r="DG355" i="4"/>
  <c r="C44" i="21"/>
  <c r="AC160" i="4"/>
  <c r="AC301" i="4"/>
  <c r="AC303" i="4"/>
  <c r="AC304" i="4" s="1"/>
  <c r="CL161" i="4"/>
  <c r="C26" i="18" s="1"/>
  <c r="E43" i="1"/>
  <c r="F43" i="1" s="1"/>
  <c r="CK236" i="4"/>
  <c r="DG235" i="4"/>
  <c r="CK237" i="4"/>
  <c r="DF237" i="4"/>
  <c r="BV239" i="4"/>
  <c r="I152" i="21"/>
  <c r="BV300" i="4"/>
  <c r="AG287" i="4"/>
  <c r="AH225" i="4"/>
  <c r="AG286" i="4"/>
  <c r="AH224" i="4"/>
  <c r="AF289" i="4"/>
  <c r="BW289" i="4" s="1"/>
  <c r="AG227" i="4"/>
  <c r="AE297" i="4"/>
  <c r="AE298" i="4" s="1"/>
  <c r="AF412" i="4"/>
  <c r="AE237" i="4"/>
  <c r="AF161" i="4"/>
  <c r="AE236" i="4"/>
  <c r="AE342" i="4"/>
  <c r="DE304" i="4"/>
  <c r="H220" i="21"/>
  <c r="AU291" i="4"/>
  <c r="CB291" i="4" s="1"/>
  <c r="AV229" i="4"/>
  <c r="C20" i="21"/>
  <c r="DG331" i="4"/>
  <c r="AE422" i="4"/>
  <c r="AE458" i="4"/>
  <c r="CK343" i="4"/>
  <c r="DF343" i="4"/>
  <c r="AS282" i="4"/>
  <c r="AT611" i="4"/>
  <c r="AT375" i="4" s="1"/>
  <c r="AT376" i="4" s="1"/>
  <c r="AX356" i="4"/>
  <c r="AW445" i="4"/>
  <c r="AW454" i="4"/>
  <c r="BB367" i="19"/>
  <c r="BA368" i="19"/>
  <c r="AZ364" i="19"/>
  <c r="BA363" i="19"/>
  <c r="AZ360" i="19"/>
  <c r="BA359" i="19"/>
  <c r="AZ356" i="19"/>
  <c r="BA355" i="19"/>
  <c r="AZ352" i="19"/>
  <c r="BA351" i="19"/>
  <c r="AU633" i="4"/>
  <c r="CB630" i="4"/>
  <c r="CB631" i="4"/>
  <c r="CB632" i="4"/>
  <c r="AU247" i="4"/>
  <c r="CB247" i="4" s="1"/>
  <c r="AU249" i="4"/>
  <c r="CB249" i="4" s="1"/>
  <c r="AU248" i="4"/>
  <c r="CB248" i="4" s="1"/>
  <c r="CB254" i="4"/>
  <c r="P170" i="21" s="1"/>
  <c r="CB595" i="4"/>
  <c r="O168" i="21"/>
  <c r="AV595" i="4"/>
  <c r="AV596" i="4"/>
  <c r="AV597" i="4"/>
  <c r="AV254" i="4"/>
  <c r="AV665" i="4"/>
  <c r="AV242" i="4"/>
  <c r="AU497" i="4"/>
  <c r="AU598" i="4"/>
  <c r="CB598" i="4" s="1"/>
  <c r="CB596" i="4"/>
  <c r="CB665" i="4"/>
  <c r="BA347" i="19"/>
  <c r="AZ348" i="19"/>
  <c r="AZ371" i="19" s="1"/>
  <c r="AW497" i="4" s="1"/>
  <c r="AW242" i="4" s="1"/>
  <c r="AZ370" i="19"/>
  <c r="AW477" i="4" s="1"/>
  <c r="CB597" i="4"/>
  <c r="AT407" i="4"/>
  <c r="AZ291" i="19"/>
  <c r="BA290" i="19"/>
  <c r="BB286" i="19"/>
  <c r="BA287" i="19"/>
  <c r="CB654" i="4"/>
  <c r="BB282" i="19"/>
  <c r="BA283" i="19"/>
  <c r="CB653" i="4"/>
  <c r="CB655" i="4"/>
  <c r="AT273" i="4"/>
  <c r="AT260" i="4"/>
  <c r="AZ279" i="19"/>
  <c r="BA278" i="19"/>
  <c r="AZ275" i="19"/>
  <c r="BA274" i="19"/>
  <c r="AZ271" i="19"/>
  <c r="BA270" i="19"/>
  <c r="AZ267" i="19"/>
  <c r="BA266" i="19"/>
  <c r="CB637" i="4"/>
  <c r="CB638" i="4"/>
  <c r="AU639" i="4"/>
  <c r="CB636" i="4"/>
  <c r="O182" i="21"/>
  <c r="BA262" i="19"/>
  <c r="AZ263" i="19"/>
  <c r="AZ293" i="19"/>
  <c r="AW481" i="4" s="1"/>
  <c r="AU604" i="4"/>
  <c r="CB604" i="4" s="1"/>
  <c r="CB602" i="4"/>
  <c r="CB666" i="4"/>
  <c r="CB603" i="4"/>
  <c r="AS260" i="4"/>
  <c r="AS275" i="4" s="1"/>
  <c r="AU259" i="4"/>
  <c r="CB258" i="4"/>
  <c r="AV601" i="4"/>
  <c r="AV602" i="4"/>
  <c r="AV603" i="4"/>
  <c r="AV268" i="4"/>
  <c r="AV666" i="4"/>
  <c r="AY294" i="19"/>
  <c r="AU263" i="4"/>
  <c r="CB263" i="4" s="1"/>
  <c r="AU264" i="4"/>
  <c r="CB264" i="4" s="1"/>
  <c r="CB268" i="4"/>
  <c r="P184" i="21" s="1"/>
  <c r="AU265" i="4"/>
  <c r="CB265" i="4" s="1"/>
  <c r="CB601" i="4"/>
  <c r="BA52" i="19"/>
  <c r="BB51" i="19"/>
  <c r="BB47" i="19"/>
  <c r="BA48" i="19"/>
  <c r="AU621" i="4"/>
  <c r="CB618" i="4"/>
  <c r="AU333" i="4"/>
  <c r="CB333" i="4" s="1"/>
  <c r="CB620" i="4"/>
  <c r="AU332" i="4"/>
  <c r="CB332" i="4" s="1"/>
  <c r="CB619" i="4"/>
  <c r="AV199" i="4"/>
  <c r="AU586" i="4"/>
  <c r="CB583" i="4"/>
  <c r="AU328" i="4"/>
  <c r="CB328" i="4" s="1"/>
  <c r="AR376" i="4"/>
  <c r="CA376" i="4" s="1"/>
  <c r="CA375" i="4"/>
  <c r="DH652" i="4"/>
  <c r="CL660" i="4"/>
  <c r="DH660" i="4" s="1"/>
  <c r="AW470" i="4"/>
  <c r="AZ83" i="19"/>
  <c r="AV583" i="4"/>
  <c r="AV585" i="4"/>
  <c r="AV663" i="4"/>
  <c r="AV584" i="4"/>
  <c r="AV209" i="4"/>
  <c r="AV471" i="4"/>
  <c r="AT278" i="4"/>
  <c r="AU413" i="4"/>
  <c r="CB413" i="4" s="1"/>
  <c r="AT280" i="4"/>
  <c r="AU415" i="4"/>
  <c r="CB415" i="4" s="1"/>
  <c r="CB659" i="4"/>
  <c r="AU199" i="4"/>
  <c r="CB491" i="4"/>
  <c r="AS368" i="4"/>
  <c r="P80" i="21"/>
  <c r="AU667" i="4"/>
  <c r="CB663" i="4"/>
  <c r="AU326" i="4"/>
  <c r="CB326" i="4" s="1"/>
  <c r="AU204" i="4"/>
  <c r="CB204" i="4" s="1"/>
  <c r="AU283" i="4"/>
  <c r="CB283" i="4" s="1"/>
  <c r="P199" i="21" s="1"/>
  <c r="AU205" i="4"/>
  <c r="CB205" i="4" s="1"/>
  <c r="AU206" i="4"/>
  <c r="CB209" i="4"/>
  <c r="P121" i="21" s="1"/>
  <c r="BB39" i="19"/>
  <c r="BA40" i="19"/>
  <c r="BA82" i="19"/>
  <c r="AV482" i="4"/>
  <c r="AV653" i="4"/>
  <c r="AT279" i="4"/>
  <c r="AU414" i="4"/>
  <c r="CB414" i="4" s="1"/>
  <c r="AS375" i="4"/>
  <c r="CB482" i="4"/>
  <c r="CB187" i="4"/>
  <c r="AV411" i="4"/>
  <c r="CB656" i="4"/>
  <c r="AU344" i="4"/>
  <c r="CB502" i="4"/>
  <c r="AT207" i="4"/>
  <c r="AT282" i="4" s="1"/>
  <c r="AT646" i="4"/>
  <c r="AT368" i="4" s="1"/>
  <c r="BM23" i="19"/>
  <c r="BL24" i="19"/>
  <c r="AV619" i="4"/>
  <c r="AV638" i="4"/>
  <c r="AE343" i="4"/>
  <c r="AV620" i="4"/>
  <c r="AV636" i="4"/>
  <c r="AV630" i="4"/>
  <c r="AV631" i="4"/>
  <c r="AV637" i="4"/>
  <c r="AV632" i="4"/>
  <c r="AV618" i="4"/>
  <c r="CB474" i="4" l="1"/>
  <c r="CB478" i="4"/>
  <c r="AV474" i="4"/>
  <c r="AV654" i="4"/>
  <c r="AW416" i="4" s="1"/>
  <c r="AV485" i="4"/>
  <c r="AV478" i="4"/>
  <c r="AV659" i="4"/>
  <c r="AV187" i="4"/>
  <c r="AV487" i="4" s="1"/>
  <c r="AV655" i="4"/>
  <c r="BZ202" i="4"/>
  <c r="N114" i="21" s="1"/>
  <c r="AJ267" i="4"/>
  <c r="AJ269" i="4" s="1"/>
  <c r="CL670" i="4"/>
  <c r="DH670" i="4" s="1"/>
  <c r="BX261" i="4"/>
  <c r="L177" i="21" s="1"/>
  <c r="AD276" i="4"/>
  <c r="BW276" i="4" s="1"/>
  <c r="K192" i="21" s="1"/>
  <c r="AG276" i="4"/>
  <c r="BX276" i="4" s="1"/>
  <c r="L192" i="21" s="1"/>
  <c r="AO276" i="4"/>
  <c r="BZ276" i="4" s="1"/>
  <c r="N192" i="21" s="1"/>
  <c r="CL671" i="4"/>
  <c r="BW215" i="4"/>
  <c r="AD237" i="4"/>
  <c r="AD239" i="4" s="1"/>
  <c r="AJ276" i="4"/>
  <c r="BY276" i="4" s="1"/>
  <c r="M192" i="21" s="1"/>
  <c r="CL674" i="4"/>
  <c r="DH674" i="4" s="1"/>
  <c r="BA83" i="19"/>
  <c r="K114" i="21"/>
  <c r="CL202" i="4"/>
  <c r="AD210" i="4"/>
  <c r="BW208" i="4"/>
  <c r="AG210" i="4"/>
  <c r="BX208" i="4"/>
  <c r="AJ210" i="4"/>
  <c r="BY208" i="4"/>
  <c r="AO210" i="4"/>
  <c r="BZ208" i="4"/>
  <c r="BZ245" i="4"/>
  <c r="AO253" i="4"/>
  <c r="AO255" i="4" s="1"/>
  <c r="BW245" i="4"/>
  <c r="AD253" i="4"/>
  <c r="AG253" i="4"/>
  <c r="AG255" i="4" s="1"/>
  <c r="BX245" i="4"/>
  <c r="AJ253" i="4"/>
  <c r="AJ255" i="4" s="1"/>
  <c r="BY245" i="4"/>
  <c r="CL672" i="4"/>
  <c r="DH672" i="4" s="1"/>
  <c r="AG269" i="4"/>
  <c r="BX267" i="4"/>
  <c r="K177" i="21"/>
  <c r="BZ267" i="4"/>
  <c r="AO269" i="4"/>
  <c r="G399" i="4"/>
  <c r="G401" i="4" s="1"/>
  <c r="G429" i="4" s="1"/>
  <c r="G352" i="4"/>
  <c r="G360" i="4" s="1"/>
  <c r="G320" i="4" s="1"/>
  <c r="AD269" i="4"/>
  <c r="BW267" i="4"/>
  <c r="AZ15" i="19"/>
  <c r="AW484" i="4" s="1"/>
  <c r="AW656" i="4" s="1"/>
  <c r="AX411" i="4" s="1"/>
  <c r="AE335" i="4"/>
  <c r="AE370" i="4"/>
  <c r="AE447" i="4"/>
  <c r="P207" i="21"/>
  <c r="AE239" i="4"/>
  <c r="AE300" i="4"/>
  <c r="AG289" i="4"/>
  <c r="AH227" i="4"/>
  <c r="AH286" i="4"/>
  <c r="AI224" i="4"/>
  <c r="BX224" i="4" s="1"/>
  <c r="BV301" i="4"/>
  <c r="I216" i="21"/>
  <c r="BV303" i="4"/>
  <c r="BV160" i="4"/>
  <c r="DF300" i="4"/>
  <c r="DF239" i="4"/>
  <c r="I154" i="21"/>
  <c r="E42" i="1"/>
  <c r="CK239" i="4"/>
  <c r="DG239" i="4" s="1"/>
  <c r="C12" i="18"/>
  <c r="C15" i="18" s="1"/>
  <c r="DG237" i="4"/>
  <c r="CK300" i="4"/>
  <c r="AE427" i="4"/>
  <c r="AG161" i="4"/>
  <c r="AF236" i="4"/>
  <c r="AG412" i="4"/>
  <c r="AF237" i="4"/>
  <c r="AF342" i="4"/>
  <c r="BW235" i="4"/>
  <c r="K200" i="21"/>
  <c r="AF297" i="4"/>
  <c r="AF298" i="4" s="1"/>
  <c r="BW294" i="4"/>
  <c r="AG290" i="4"/>
  <c r="AH228" i="4"/>
  <c r="K144" i="21"/>
  <c r="O208" i="21"/>
  <c r="AH288" i="4"/>
  <c r="AI226" i="4"/>
  <c r="BX226" i="4" s="1"/>
  <c r="DG335" i="4"/>
  <c r="C24" i="21"/>
  <c r="C32" i="21"/>
  <c r="DG343" i="4"/>
  <c r="AV291" i="4"/>
  <c r="AW229" i="4"/>
  <c r="BW412" i="4"/>
  <c r="K205" i="21"/>
  <c r="AH287" i="4"/>
  <c r="AI225" i="4"/>
  <c r="BI293" i="4"/>
  <c r="BJ231" i="4"/>
  <c r="AI295" i="4"/>
  <c r="BX295" i="4" s="1"/>
  <c r="AJ233" i="4"/>
  <c r="BX233" i="4"/>
  <c r="AH325" i="4"/>
  <c r="AG329" i="4"/>
  <c r="AF422" i="4"/>
  <c r="AF427" i="4" s="1"/>
  <c r="AF458" i="4"/>
  <c r="BW458" i="4" s="1"/>
  <c r="BW329" i="4"/>
  <c r="AG284" i="4"/>
  <c r="AH222" i="4"/>
  <c r="AG235" i="4"/>
  <c r="K136" i="21"/>
  <c r="AG294" i="4"/>
  <c r="AH232" i="4"/>
  <c r="K206" i="21"/>
  <c r="AS292" i="4"/>
  <c r="AT230" i="4"/>
  <c r="O146" i="21"/>
  <c r="AF398" i="4"/>
  <c r="BW398" i="4" s="1"/>
  <c r="BW355" i="4"/>
  <c r="AF453" i="4"/>
  <c r="BW453" i="4" s="1"/>
  <c r="AF444" i="4"/>
  <c r="BW444" i="4" s="1"/>
  <c r="AG355" i="4"/>
  <c r="AF334" i="4"/>
  <c r="AF335" i="4" s="1"/>
  <c r="BW331" i="4"/>
  <c r="AG331" i="4"/>
  <c r="DG334" i="4"/>
  <c r="C23" i="21"/>
  <c r="AH285" i="4"/>
  <c r="AI223" i="4"/>
  <c r="AU611" i="4"/>
  <c r="AU375" i="4" s="1"/>
  <c r="AU376" i="4" s="1"/>
  <c r="AS409" i="4"/>
  <c r="AY356" i="4"/>
  <c r="AX445" i="4"/>
  <c r="CC445" i="4" s="1"/>
  <c r="AX454" i="4"/>
  <c r="CC454" i="4" s="1"/>
  <c r="CC356" i="4"/>
  <c r="BB368" i="19"/>
  <c r="BC367" i="19"/>
  <c r="BB363" i="19"/>
  <c r="BA364" i="19"/>
  <c r="BB359" i="19"/>
  <c r="BA360" i="19"/>
  <c r="BB355" i="19"/>
  <c r="BA356" i="19"/>
  <c r="BB351" i="19"/>
  <c r="BA352" i="19"/>
  <c r="AV633" i="4"/>
  <c r="P165" i="21"/>
  <c r="AW244" i="4"/>
  <c r="AV598" i="4"/>
  <c r="AW595" i="4"/>
  <c r="AW597" i="4"/>
  <c r="AW254" i="4"/>
  <c r="AW665" i="4"/>
  <c r="AW596" i="4"/>
  <c r="BA348" i="19"/>
  <c r="BA371" i="19" s="1"/>
  <c r="AX497" i="4" s="1"/>
  <c r="AX242" i="4" s="1"/>
  <c r="CC242" i="4" s="1"/>
  <c r="BB347" i="19"/>
  <c r="BA370" i="19"/>
  <c r="AX477" i="4" s="1"/>
  <c r="AU242" i="4"/>
  <c r="AU273" i="4" s="1"/>
  <c r="CB273" i="4" s="1"/>
  <c r="CB497" i="4"/>
  <c r="AV244" i="4"/>
  <c r="AV247" i="4"/>
  <c r="AV248" i="4"/>
  <c r="AV249" i="4"/>
  <c r="P163" i="21"/>
  <c r="P164" i="21"/>
  <c r="AU252" i="4"/>
  <c r="CB633" i="4"/>
  <c r="BB290" i="19"/>
  <c r="BA291" i="19"/>
  <c r="BB287" i="19"/>
  <c r="BC286" i="19"/>
  <c r="BB283" i="19"/>
  <c r="BC282" i="19"/>
  <c r="BB278" i="19"/>
  <c r="BA279" i="19"/>
  <c r="AT409" i="4"/>
  <c r="AT275" i="4"/>
  <c r="BB274" i="19"/>
  <c r="BA275" i="19"/>
  <c r="BB270" i="19"/>
  <c r="BA271" i="19"/>
  <c r="AZ294" i="19"/>
  <c r="AW500" i="4" s="1"/>
  <c r="AW258" i="4" s="1"/>
  <c r="AW260" i="4" s="1"/>
  <c r="BB266" i="19"/>
  <c r="BA267" i="19"/>
  <c r="AV639" i="4"/>
  <c r="P179" i="21"/>
  <c r="P181" i="21"/>
  <c r="AV500" i="4"/>
  <c r="AY16" i="19"/>
  <c r="AV502" i="4" s="1"/>
  <c r="AV344" i="4" s="1"/>
  <c r="AV448" i="4" s="1"/>
  <c r="AV263" i="4"/>
  <c r="AV265" i="4"/>
  <c r="AV264" i="4"/>
  <c r="P174" i="21"/>
  <c r="CB259" i="4"/>
  <c r="AU260" i="4"/>
  <c r="CB260" i="4" s="1"/>
  <c r="AW601" i="4"/>
  <c r="AW603" i="4"/>
  <c r="AW268" i="4"/>
  <c r="AW666" i="4"/>
  <c r="AW602" i="4"/>
  <c r="BA263" i="19"/>
  <c r="BB262" i="19"/>
  <c r="BA293" i="19"/>
  <c r="AX481" i="4" s="1"/>
  <c r="P180" i="21"/>
  <c r="AV604" i="4"/>
  <c r="AU266" i="4"/>
  <c r="CB639" i="4"/>
  <c r="BC51" i="19"/>
  <c r="BB52" i="19"/>
  <c r="CB586" i="4"/>
  <c r="BC47" i="19"/>
  <c r="BB48" i="19"/>
  <c r="AV332" i="4"/>
  <c r="AV333" i="4"/>
  <c r="AV621" i="4"/>
  <c r="AS376" i="4"/>
  <c r="P117" i="21"/>
  <c r="AW418" i="4"/>
  <c r="AX470" i="4"/>
  <c r="BB40" i="19"/>
  <c r="BC39" i="19"/>
  <c r="BB82" i="19"/>
  <c r="AU280" i="4"/>
  <c r="CB280" i="4" s="1"/>
  <c r="AV415" i="4"/>
  <c r="CB206" i="4"/>
  <c r="CB667" i="4"/>
  <c r="P77" i="21"/>
  <c r="P75" i="21"/>
  <c r="AV326" i="4"/>
  <c r="AV328" i="4"/>
  <c r="AW485" i="4"/>
  <c r="AW659" i="4"/>
  <c r="AX426" i="4" s="1"/>
  <c r="AW187" i="4"/>
  <c r="AW487" i="4" s="1"/>
  <c r="AV201" i="4"/>
  <c r="AU407" i="4"/>
  <c r="CB407" i="4" s="1"/>
  <c r="CB344" i="4"/>
  <c r="AU448" i="4"/>
  <c r="CB448" i="4" s="1"/>
  <c r="P101" i="21"/>
  <c r="CB487" i="4"/>
  <c r="P116" i="21"/>
  <c r="P76" i="21"/>
  <c r="AW426" i="4"/>
  <c r="AW419" i="4"/>
  <c r="AW411" i="4"/>
  <c r="AX491" i="4"/>
  <c r="AX199" i="4" s="1"/>
  <c r="AU279" i="4"/>
  <c r="CB279" i="4" s="1"/>
  <c r="AV414" i="4"/>
  <c r="AV413" i="4"/>
  <c r="AU278" i="4"/>
  <c r="CB278" i="4" s="1"/>
  <c r="CB199" i="4"/>
  <c r="AU200" i="4"/>
  <c r="AV204" i="4"/>
  <c r="AV206" i="4"/>
  <c r="AV205" i="4"/>
  <c r="AV283" i="4"/>
  <c r="AV667" i="4"/>
  <c r="AV586" i="4"/>
  <c r="AW491" i="4"/>
  <c r="AW583" i="4"/>
  <c r="AW585" i="4"/>
  <c r="AW663" i="4"/>
  <c r="AW584" i="4"/>
  <c r="AW209" i="4"/>
  <c r="CB621" i="4"/>
  <c r="AU646" i="4"/>
  <c r="AU368" i="4" s="1"/>
  <c r="CB368" i="4" s="1"/>
  <c r="AU207" i="4"/>
  <c r="BN23" i="19"/>
  <c r="BM24" i="19"/>
  <c r="AW636" i="4"/>
  <c r="AW630" i="4"/>
  <c r="AW620" i="4"/>
  <c r="AW618" i="4"/>
  <c r="AW638" i="4"/>
  <c r="AF343" i="4"/>
  <c r="AW632" i="4"/>
  <c r="AW619" i="4"/>
  <c r="AW631" i="4"/>
  <c r="AW637" i="4"/>
  <c r="AW471" i="4" l="1"/>
  <c r="AW482" i="4"/>
  <c r="AW478" i="4"/>
  <c r="BA15" i="19"/>
  <c r="AX484" i="4" s="1"/>
  <c r="AZ16" i="19"/>
  <c r="AW502" i="4" s="1"/>
  <c r="AW344" i="4" s="1"/>
  <c r="AW448" i="4" s="1"/>
  <c r="AX243" i="4"/>
  <c r="CC243" i="4" s="1"/>
  <c r="Q159" i="21" s="1"/>
  <c r="CL261" i="4"/>
  <c r="DH261" i="4" s="1"/>
  <c r="BY267" i="4"/>
  <c r="CL267" i="4" s="1"/>
  <c r="CL276" i="4"/>
  <c r="K128" i="21"/>
  <c r="CL215" i="4"/>
  <c r="DH671" i="4"/>
  <c r="AW474" i="4"/>
  <c r="AW653" i="4"/>
  <c r="AX418" i="4" s="1"/>
  <c r="CC418" i="4" s="1"/>
  <c r="AW654" i="4"/>
  <c r="AX416" i="4" s="1"/>
  <c r="CC416" i="4" s="1"/>
  <c r="AW655" i="4"/>
  <c r="AX419" i="4" s="1"/>
  <c r="CC419" i="4" s="1"/>
  <c r="Q81" i="21" s="1"/>
  <c r="BA294" i="19"/>
  <c r="AX500" i="4" s="1"/>
  <c r="AX258" i="4" s="1"/>
  <c r="N120" i="21"/>
  <c r="BZ210" i="4"/>
  <c r="N122" i="21" s="1"/>
  <c r="BY210" i="4"/>
  <c r="M122" i="21" s="1"/>
  <c r="M120" i="21"/>
  <c r="L120" i="21"/>
  <c r="BX210" i="4"/>
  <c r="L122" i="21" s="1"/>
  <c r="BW210" i="4"/>
  <c r="K122" i="21" s="1"/>
  <c r="K120" i="21"/>
  <c r="DH202" i="4"/>
  <c r="CL208" i="4"/>
  <c r="K161" i="21"/>
  <c r="BW253" i="4"/>
  <c r="CL245" i="4"/>
  <c r="N161" i="21"/>
  <c r="BZ253" i="4"/>
  <c r="M161" i="21"/>
  <c r="BY253" i="4"/>
  <c r="L161" i="21"/>
  <c r="BX253" i="4"/>
  <c r="AD255" i="4"/>
  <c r="AD300" i="4"/>
  <c r="G431" i="4"/>
  <c r="G749" i="4"/>
  <c r="BZ269" i="4"/>
  <c r="N185" i="21" s="1"/>
  <c r="N183" i="21"/>
  <c r="BW269" i="4"/>
  <c r="K185" i="21" s="1"/>
  <c r="K183" i="21"/>
  <c r="G751" i="4"/>
  <c r="G322" i="4"/>
  <c r="G337" i="4" s="1"/>
  <c r="G752" i="4" s="1"/>
  <c r="G386" i="4"/>
  <c r="H385" i="4"/>
  <c r="BX269" i="4"/>
  <c r="L185" i="21" s="1"/>
  <c r="L183" i="21"/>
  <c r="BW422" i="4"/>
  <c r="K84" i="21" s="1"/>
  <c r="BW343" i="4"/>
  <c r="AF447" i="4"/>
  <c r="BW447" i="4" s="1"/>
  <c r="AF370" i="4"/>
  <c r="BW370" i="4" s="1"/>
  <c r="AI285" i="4"/>
  <c r="BX285" i="4" s="1"/>
  <c r="AJ223" i="4"/>
  <c r="BX223" i="4"/>
  <c r="L141" i="21"/>
  <c r="AH355" i="4"/>
  <c r="AG453" i="4"/>
  <c r="AG398" i="4"/>
  <c r="AG444" i="4"/>
  <c r="K60" i="21"/>
  <c r="AT292" i="4"/>
  <c r="AU230" i="4"/>
  <c r="CB230" i="4" s="1"/>
  <c r="AH161" i="4"/>
  <c r="AG236" i="4"/>
  <c r="AH412" i="4"/>
  <c r="AG237" i="4"/>
  <c r="AG342" i="4"/>
  <c r="AG422" i="4"/>
  <c r="AG458" i="4"/>
  <c r="L211" i="21"/>
  <c r="AI287" i="4"/>
  <c r="BX287" i="4" s="1"/>
  <c r="AJ225" i="4"/>
  <c r="BX225" i="4"/>
  <c r="L138" i="21"/>
  <c r="K74" i="21"/>
  <c r="AI288" i="4"/>
  <c r="BX288" i="4" s="1"/>
  <c r="AJ226" i="4"/>
  <c r="AH290" i="4"/>
  <c r="AI228" i="4"/>
  <c r="CK301" i="4"/>
  <c r="DG301" i="4" s="1"/>
  <c r="CK303" i="4"/>
  <c r="CK160" i="4"/>
  <c r="B25" i="18" s="1"/>
  <c r="DG300" i="4"/>
  <c r="K25" i="18"/>
  <c r="C18" i="18"/>
  <c r="K26" i="18" s="1"/>
  <c r="F42" i="1"/>
  <c r="E46" i="1"/>
  <c r="AE301" i="4"/>
  <c r="AE303" i="4"/>
  <c r="AE304" i="4" s="1"/>
  <c r="AE160" i="4"/>
  <c r="AG334" i="4"/>
  <c r="AG443" i="4" s="1"/>
  <c r="AH331" i="4"/>
  <c r="AF443" i="4"/>
  <c r="BW443" i="4" s="1"/>
  <c r="BW334" i="4"/>
  <c r="BW335" i="4" s="1"/>
  <c r="AI232" i="4"/>
  <c r="AH294" i="4"/>
  <c r="BX232" i="4"/>
  <c r="L148" i="21" s="1"/>
  <c r="AH284" i="4"/>
  <c r="AI222" i="4"/>
  <c r="AH235" i="4"/>
  <c r="AG297" i="4"/>
  <c r="AH329" i="4"/>
  <c r="AI325" i="4"/>
  <c r="AJ295" i="4"/>
  <c r="AK233" i="4"/>
  <c r="CG231" i="4"/>
  <c r="BJ293" i="4"/>
  <c r="CG293" i="4" s="1"/>
  <c r="BK231" i="4"/>
  <c r="BW297" i="4"/>
  <c r="AW291" i="4"/>
  <c r="AX229" i="4"/>
  <c r="K210" i="21"/>
  <c r="K150" i="21"/>
  <c r="BW237" i="4"/>
  <c r="BX161" i="4"/>
  <c r="BW236" i="4"/>
  <c r="K151" i="21" s="1"/>
  <c r="AF239" i="4"/>
  <c r="AF300" i="4"/>
  <c r="BW427" i="4"/>
  <c r="K88" i="21" s="1"/>
  <c r="DF303" i="4"/>
  <c r="I219" i="21"/>
  <c r="BV304" i="4"/>
  <c r="DF301" i="4"/>
  <c r="I217" i="21"/>
  <c r="AI286" i="4"/>
  <c r="BX286" i="4" s="1"/>
  <c r="AJ224" i="4"/>
  <c r="AH289" i="4"/>
  <c r="AI227" i="4"/>
  <c r="CB376" i="4"/>
  <c r="CB375" i="4"/>
  <c r="CB611" i="4"/>
  <c r="AY454" i="4"/>
  <c r="AZ356" i="4"/>
  <c r="AY445" i="4"/>
  <c r="BD367" i="19"/>
  <c r="BC368" i="19"/>
  <c r="BB364" i="19"/>
  <c r="BC363" i="19"/>
  <c r="CC411" i="4"/>
  <c r="Q73" i="21" s="1"/>
  <c r="BB360" i="19"/>
  <c r="BC359" i="19"/>
  <c r="BB356" i="19"/>
  <c r="BC355" i="19"/>
  <c r="BB352" i="19"/>
  <c r="BC351" i="19"/>
  <c r="AW633" i="4"/>
  <c r="AW252" i="4" s="1"/>
  <c r="CB252" i="4"/>
  <c r="CB242" i="4"/>
  <c r="AU243" i="4"/>
  <c r="CB243" i="4" s="1"/>
  <c r="AX595" i="4"/>
  <c r="CC595" i="4" s="1"/>
  <c r="AX597" i="4"/>
  <c r="AX596" i="4"/>
  <c r="AX254" i="4"/>
  <c r="AX665" i="4"/>
  <c r="CC477" i="4"/>
  <c r="AX244" i="4"/>
  <c r="CC244" i="4" s="1"/>
  <c r="Q160" i="21" s="1"/>
  <c r="AV252" i="4"/>
  <c r="Q158" i="21"/>
  <c r="BC347" i="19"/>
  <c r="BB348" i="19"/>
  <c r="BB370" i="19"/>
  <c r="AY477" i="4" s="1"/>
  <c r="AW247" i="4"/>
  <c r="AW248" i="4"/>
  <c r="AW249" i="4"/>
  <c r="AW598" i="4"/>
  <c r="CC497" i="4"/>
  <c r="AV407" i="4"/>
  <c r="BB291" i="19"/>
  <c r="BC290" i="19"/>
  <c r="BD286" i="19"/>
  <c r="BC287" i="19"/>
  <c r="CC426" i="4"/>
  <c r="Q87" i="21" s="1"/>
  <c r="BA16" i="19"/>
  <c r="AX502" i="4" s="1"/>
  <c r="AX344" i="4" s="1"/>
  <c r="CC344" i="4" s="1"/>
  <c r="BD282" i="19"/>
  <c r="BC283" i="19"/>
  <c r="BB279" i="19"/>
  <c r="BC278" i="19"/>
  <c r="BB275" i="19"/>
  <c r="BC274" i="19"/>
  <c r="BB271" i="19"/>
  <c r="BC270" i="19"/>
  <c r="BB267" i="19"/>
  <c r="BC266" i="19"/>
  <c r="AW639" i="4"/>
  <c r="AW266" i="4" s="1"/>
  <c r="CB266" i="4"/>
  <c r="BC262" i="19"/>
  <c r="BB263" i="19"/>
  <c r="BB293" i="19"/>
  <c r="AY481" i="4" s="1"/>
  <c r="AW263" i="4"/>
  <c r="AW264" i="4"/>
  <c r="AW265" i="4"/>
  <c r="AW604" i="4"/>
  <c r="P176" i="21"/>
  <c r="P175" i="21"/>
  <c r="CC500" i="4"/>
  <c r="AV258" i="4"/>
  <c r="AX601" i="4"/>
  <c r="AX602" i="4"/>
  <c r="AX603" i="4"/>
  <c r="AX268" i="4"/>
  <c r="AX666" i="4"/>
  <c r="CC481" i="4"/>
  <c r="AV266" i="4"/>
  <c r="BC52" i="19"/>
  <c r="BD51" i="19"/>
  <c r="BB83" i="19"/>
  <c r="AY491" i="4" s="1"/>
  <c r="BD47" i="19"/>
  <c r="BC48" i="19"/>
  <c r="AW333" i="4"/>
  <c r="AW621" i="4"/>
  <c r="AW332" i="4"/>
  <c r="AW328" i="4"/>
  <c r="CB207" i="4"/>
  <c r="AU282" i="4"/>
  <c r="CB282" i="4" s="1"/>
  <c r="AW206" i="4"/>
  <c r="AW283" i="4"/>
  <c r="AW204" i="4"/>
  <c r="AW205" i="4"/>
  <c r="AW667" i="4"/>
  <c r="AW586" i="4"/>
  <c r="AV280" i="4"/>
  <c r="AW415" i="4"/>
  <c r="P111" i="21"/>
  <c r="CB646" i="4"/>
  <c r="P194" i="21"/>
  <c r="AX273" i="4"/>
  <c r="AY470" i="4"/>
  <c r="AX656" i="4"/>
  <c r="AY411" i="4" s="1"/>
  <c r="AX485" i="4"/>
  <c r="AX655" i="4"/>
  <c r="AY419" i="4" s="1"/>
  <c r="CC484" i="4"/>
  <c r="AX478" i="4"/>
  <c r="AX474" i="4"/>
  <c r="AX654" i="4"/>
  <c r="AY416" i="4" s="1"/>
  <c r="AX659" i="4"/>
  <c r="AX653" i="4"/>
  <c r="AY418" i="4" s="1"/>
  <c r="AX482" i="4"/>
  <c r="AX187" i="4"/>
  <c r="AX487" i="4" s="1"/>
  <c r="AW326" i="4"/>
  <c r="AW199" i="4"/>
  <c r="CC491" i="4"/>
  <c r="AV611" i="4"/>
  <c r="AW414" i="4"/>
  <c r="AV279" i="4"/>
  <c r="AV278" i="4"/>
  <c r="AW413" i="4"/>
  <c r="AU201" i="4"/>
  <c r="CB200" i="4"/>
  <c r="P189" i="21"/>
  <c r="P195" i="21"/>
  <c r="P69" i="21"/>
  <c r="P118" i="21"/>
  <c r="P196" i="21"/>
  <c r="BD39" i="19"/>
  <c r="BC40" i="19"/>
  <c r="BC82" i="19"/>
  <c r="AX584" i="4"/>
  <c r="AX209" i="4"/>
  <c r="AX471" i="4"/>
  <c r="AX583" i="4"/>
  <c r="AX585" i="4"/>
  <c r="AX663" i="4"/>
  <c r="CC470" i="4"/>
  <c r="AV207" i="4"/>
  <c r="AV646" i="4"/>
  <c r="BO23" i="19"/>
  <c r="BN24" i="19"/>
  <c r="AG343" i="4"/>
  <c r="AX620" i="4"/>
  <c r="AX618" i="4"/>
  <c r="AX638" i="4"/>
  <c r="AX630" i="4"/>
  <c r="AX636" i="4"/>
  <c r="AX637" i="4"/>
  <c r="AX631" i="4"/>
  <c r="AX619" i="4"/>
  <c r="AX632" i="4"/>
  <c r="BC83" i="19" l="1"/>
  <c r="AZ491" i="4" s="1"/>
  <c r="AZ199" i="4" s="1"/>
  <c r="BB15" i="19"/>
  <c r="AY484" i="4" s="1"/>
  <c r="AY659" i="4" s="1"/>
  <c r="BY269" i="4"/>
  <c r="M185" i="21" s="1"/>
  <c r="M183" i="21"/>
  <c r="DH215" i="4"/>
  <c r="BB294" i="19"/>
  <c r="AY500" i="4" s="1"/>
  <c r="D11" i="18"/>
  <c r="H41" i="1"/>
  <c r="I41" i="1" s="1"/>
  <c r="DH208" i="4"/>
  <c r="CL210" i="4"/>
  <c r="DH210" i="4" s="1"/>
  <c r="AD160" i="4"/>
  <c r="AD303" i="4"/>
  <c r="AD304" i="4" s="1"/>
  <c r="AD301" i="4"/>
  <c r="BX255" i="4"/>
  <c r="L171" i="21" s="1"/>
  <c r="L169" i="21"/>
  <c r="BY255" i="4"/>
  <c r="M171" i="21" s="1"/>
  <c r="M169" i="21"/>
  <c r="N169" i="21"/>
  <c r="BZ255" i="4"/>
  <c r="N171" i="21" s="1"/>
  <c r="DH245" i="4"/>
  <c r="CL253" i="4"/>
  <c r="K169" i="21"/>
  <c r="BW255" i="4"/>
  <c r="K171" i="21" s="1"/>
  <c r="G433" i="4"/>
  <c r="H394" i="4"/>
  <c r="H760" i="4" s="1"/>
  <c r="G750" i="4"/>
  <c r="DH267" i="4"/>
  <c r="CL269" i="4"/>
  <c r="DH269" i="4" s="1"/>
  <c r="H45" i="1"/>
  <c r="I45" i="1" s="1"/>
  <c r="D14" i="18"/>
  <c r="BB371" i="19"/>
  <c r="AY497" i="4" s="1"/>
  <c r="AY242" i="4" s="1"/>
  <c r="AG370" i="4"/>
  <c r="AG447" i="4"/>
  <c r="AI289" i="4"/>
  <c r="BX289" i="4" s="1"/>
  <c r="AJ227" i="4"/>
  <c r="BX227" i="4"/>
  <c r="AK224" i="4"/>
  <c r="AJ286" i="4"/>
  <c r="I220" i="21"/>
  <c r="DF304" i="4"/>
  <c r="AF160" i="4"/>
  <c r="AF301" i="4"/>
  <c r="AF303" i="4"/>
  <c r="AF304" i="4" s="1"/>
  <c r="AX291" i="4"/>
  <c r="CC291" i="4" s="1"/>
  <c r="AY229" i="4"/>
  <c r="CC229" i="4"/>
  <c r="K213" i="21"/>
  <c r="BW298" i="4"/>
  <c r="K214" i="21" s="1"/>
  <c r="U209" i="21"/>
  <c r="AK295" i="4"/>
  <c r="AL233" i="4"/>
  <c r="AH422" i="4"/>
  <c r="AH427" i="4" s="1"/>
  <c r="AH458" i="4"/>
  <c r="AI161" i="4"/>
  <c r="AH236" i="4"/>
  <c r="AI412" i="4"/>
  <c r="BX412" i="4" s="1"/>
  <c r="AH237" i="4"/>
  <c r="AH342" i="4"/>
  <c r="AH297" i="4"/>
  <c r="AH298" i="4" s="1"/>
  <c r="P146" i="21"/>
  <c r="F46" i="1"/>
  <c r="E48" i="1"/>
  <c r="F48" i="1" s="1"/>
  <c r="DG303" i="4"/>
  <c r="CK304" i="4"/>
  <c r="DG304" i="4" s="1"/>
  <c r="AI290" i="4"/>
  <c r="BX290" i="4" s="1"/>
  <c r="AJ228" i="4"/>
  <c r="AJ288" i="4"/>
  <c r="AK226" i="4"/>
  <c r="L140" i="21"/>
  <c r="L203" i="21"/>
  <c r="AG239" i="4"/>
  <c r="AG300" i="4"/>
  <c r="AI355" i="4"/>
  <c r="AH398" i="4"/>
  <c r="AH453" i="4"/>
  <c r="AH444" i="4"/>
  <c r="AJ285" i="4"/>
  <c r="AK223" i="4"/>
  <c r="L202" i="21"/>
  <c r="K152" i="21"/>
  <c r="BW239" i="4"/>
  <c r="K154" i="21" s="1"/>
  <c r="BW300" i="4"/>
  <c r="BX228" i="4"/>
  <c r="BK293" i="4"/>
  <c r="BL231" i="4"/>
  <c r="U147" i="21"/>
  <c r="BY233" i="4"/>
  <c r="BX325" i="4"/>
  <c r="AJ325" i="4"/>
  <c r="AI329" i="4"/>
  <c r="AG298" i="4"/>
  <c r="AI284" i="4"/>
  <c r="BX284" i="4" s="1"/>
  <c r="AJ222" i="4"/>
  <c r="AI235" i="4"/>
  <c r="BX235" i="4" s="1"/>
  <c r="BX222" i="4"/>
  <c r="AJ232" i="4"/>
  <c r="AI294" i="4"/>
  <c r="BX294" i="4" s="1"/>
  <c r="AI331" i="4"/>
  <c r="AH334" i="4"/>
  <c r="AH443" i="4" s="1"/>
  <c r="L204" i="21"/>
  <c r="AJ287" i="4"/>
  <c r="AK225" i="4"/>
  <c r="AG335" i="4"/>
  <c r="AU292" i="4"/>
  <c r="CB292" i="4" s="1"/>
  <c r="AV230" i="4"/>
  <c r="L137" i="21"/>
  <c r="L201" i="21"/>
  <c r="AU408" i="4"/>
  <c r="CB408" i="4" s="1"/>
  <c r="P70" i="21" s="1"/>
  <c r="AW611" i="4"/>
  <c r="AW375" i="4" s="1"/>
  <c r="AW376" i="4" s="1"/>
  <c r="AU274" i="4"/>
  <c r="CB274" i="4" s="1"/>
  <c r="P190" i="21" s="1"/>
  <c r="AV282" i="4"/>
  <c r="BA356" i="4"/>
  <c r="AZ454" i="4"/>
  <c r="AZ445" i="4"/>
  <c r="BD368" i="19"/>
  <c r="BE368" i="19" s="1"/>
  <c r="BE367" i="19"/>
  <c r="BD363" i="19"/>
  <c r="BC364" i="19"/>
  <c r="BD359" i="19"/>
  <c r="BC360" i="19"/>
  <c r="BD355" i="19"/>
  <c r="BC356" i="19"/>
  <c r="BD351" i="19"/>
  <c r="BC352" i="19"/>
  <c r="CC631" i="4"/>
  <c r="AX633" i="4"/>
  <c r="CC630" i="4"/>
  <c r="CC632" i="4"/>
  <c r="AY595" i="4"/>
  <c r="AY597" i="4"/>
  <c r="AY254" i="4"/>
  <c r="AY665" i="4"/>
  <c r="AY596" i="4"/>
  <c r="BC348" i="19"/>
  <c r="BC371" i="19" s="1"/>
  <c r="AZ497" i="4" s="1"/>
  <c r="AZ242" i="4" s="1"/>
  <c r="BD347" i="19"/>
  <c r="BC370" i="19"/>
  <c r="AZ477" i="4" s="1"/>
  <c r="CC665" i="4"/>
  <c r="CC596" i="4"/>
  <c r="AX598" i="4"/>
  <c r="CC598" i="4" s="1"/>
  <c r="P158" i="21"/>
  <c r="P168" i="21"/>
  <c r="AX247" i="4"/>
  <c r="CC247" i="4" s="1"/>
  <c r="AX248" i="4"/>
  <c r="CC248" i="4" s="1"/>
  <c r="AX249" i="4"/>
  <c r="CC249" i="4" s="1"/>
  <c r="CC254" i="4"/>
  <c r="Q170" i="21" s="1"/>
  <c r="CC597" i="4"/>
  <c r="P159" i="21"/>
  <c r="AU244" i="4"/>
  <c r="CB244" i="4" s="1"/>
  <c r="AX407" i="4"/>
  <c r="AX448" i="4"/>
  <c r="CC448" i="4" s="1"/>
  <c r="CC502" i="4"/>
  <c r="BD290" i="19"/>
  <c r="BC291" i="19"/>
  <c r="BD287" i="19"/>
  <c r="BE287" i="19" s="1"/>
  <c r="BE286" i="19"/>
  <c r="BD283" i="19"/>
  <c r="BE283" i="19" s="1"/>
  <c r="BE282" i="19"/>
  <c r="CC471" i="4"/>
  <c r="BB16" i="19"/>
  <c r="AY502" i="4" s="1"/>
  <c r="AY344" i="4" s="1"/>
  <c r="AY448" i="4" s="1"/>
  <c r="CC653" i="4"/>
  <c r="BD278" i="19"/>
  <c r="BC279" i="19"/>
  <c r="BD274" i="19"/>
  <c r="BC275" i="19"/>
  <c r="BD270" i="19"/>
  <c r="BC271" i="19"/>
  <c r="BD266" i="19"/>
  <c r="BC267" i="19"/>
  <c r="CC637" i="4"/>
  <c r="CC638" i="4"/>
  <c r="AX639" i="4"/>
  <c r="CC636" i="4"/>
  <c r="AX263" i="4"/>
  <c r="CC263" i="4" s="1"/>
  <c r="AX264" i="4"/>
  <c r="CC264" i="4" s="1"/>
  <c r="CC268" i="4"/>
  <c r="Q184" i="21" s="1"/>
  <c r="AX265" i="4"/>
  <c r="CC265" i="4" s="1"/>
  <c r="CC602" i="4"/>
  <c r="AY258" i="4"/>
  <c r="P182" i="21"/>
  <c r="CC666" i="4"/>
  <c r="CC603" i="4"/>
  <c r="AX604" i="4"/>
  <c r="CC604" i="4" s="1"/>
  <c r="CC601" i="4"/>
  <c r="AX259" i="4"/>
  <c r="CC258" i="4"/>
  <c r="AV260" i="4"/>
  <c r="AV273" i="4"/>
  <c r="AY601" i="4"/>
  <c r="AY603" i="4"/>
  <c r="AY268" i="4"/>
  <c r="AY666" i="4"/>
  <c r="AY602" i="4"/>
  <c r="BC263" i="19"/>
  <c r="BC294" i="19" s="1"/>
  <c r="BC16" i="19" s="1"/>
  <c r="AZ502" i="4" s="1"/>
  <c r="BD262" i="19"/>
  <c r="BC293" i="19"/>
  <c r="AZ481" i="4" s="1"/>
  <c r="BE51" i="19"/>
  <c r="BD52" i="19"/>
  <c r="BE52" i="19" s="1"/>
  <c r="CC654" i="4"/>
  <c r="CC655" i="4"/>
  <c r="BD48" i="19"/>
  <c r="BE48" i="19" s="1"/>
  <c r="BE47" i="19"/>
  <c r="AX333" i="4"/>
  <c r="CC333" i="4" s="1"/>
  <c r="CC620" i="4"/>
  <c r="AX332" i="4"/>
  <c r="CC332" i="4" s="1"/>
  <c r="CC619" i="4"/>
  <c r="AX621" i="4"/>
  <c r="CC618" i="4"/>
  <c r="AX328" i="4"/>
  <c r="CC328" i="4" s="1"/>
  <c r="AX326" i="4"/>
  <c r="CC326" i="4" s="1"/>
  <c r="P112" i="21"/>
  <c r="AX667" i="4"/>
  <c r="CC663" i="4"/>
  <c r="AX586" i="4"/>
  <c r="AX205" i="4"/>
  <c r="CC209" i="4"/>
  <c r="Q121" i="21" s="1"/>
  <c r="AX204" i="4"/>
  <c r="AX206" i="4"/>
  <c r="AX283" i="4"/>
  <c r="CC283" i="4" s="1"/>
  <c r="Q199" i="21" s="1"/>
  <c r="AZ470" i="4"/>
  <c r="BD40" i="19"/>
  <c r="BE39" i="19"/>
  <c r="BD82" i="19"/>
  <c r="CB201" i="4"/>
  <c r="Q78" i="21"/>
  <c r="AY654" i="4"/>
  <c r="AY653" i="4"/>
  <c r="AY474" i="4"/>
  <c r="AY485" i="4"/>
  <c r="AY478" i="4"/>
  <c r="CC656" i="4"/>
  <c r="CC583" i="4"/>
  <c r="AW407" i="4"/>
  <c r="AW278" i="4"/>
  <c r="AX413" i="4"/>
  <c r="CC413" i="4" s="1"/>
  <c r="AX415" i="4"/>
  <c r="CC415" i="4" s="1"/>
  <c r="AW280" i="4"/>
  <c r="P119" i="21"/>
  <c r="CC584" i="4"/>
  <c r="AV368" i="4"/>
  <c r="AV375" i="4"/>
  <c r="AW201" i="4"/>
  <c r="AW273" i="4"/>
  <c r="AX200" i="4"/>
  <c r="CC199" i="4"/>
  <c r="Q80" i="21"/>
  <c r="AY426" i="4"/>
  <c r="CC659" i="4"/>
  <c r="CC474" i="4"/>
  <c r="CC478" i="4"/>
  <c r="CC482" i="4"/>
  <c r="CC187" i="4"/>
  <c r="CC485" i="4"/>
  <c r="AY199" i="4"/>
  <c r="AY585" i="4"/>
  <c r="AY209" i="4"/>
  <c r="AY583" i="4"/>
  <c r="AY584" i="4"/>
  <c r="AY663" i="4"/>
  <c r="CC585" i="4"/>
  <c r="AW279" i="4"/>
  <c r="AX414" i="4"/>
  <c r="CC414" i="4" s="1"/>
  <c r="P198" i="21"/>
  <c r="AW646" i="4"/>
  <c r="AW368" i="4" s="1"/>
  <c r="AW207" i="4"/>
  <c r="AW282" i="4" s="1"/>
  <c r="BP23" i="19"/>
  <c r="BO24" i="19"/>
  <c r="AY636" i="4"/>
  <c r="AY619" i="4"/>
  <c r="AY632" i="4"/>
  <c r="AY618" i="4"/>
  <c r="AY620" i="4"/>
  <c r="AY638" i="4"/>
  <c r="AY637" i="4"/>
  <c r="AY631" i="4"/>
  <c r="AY630" i="4"/>
  <c r="AH343" i="4"/>
  <c r="AY471" i="4" l="1"/>
  <c r="AY482" i="4"/>
  <c r="AY655" i="4"/>
  <c r="AZ419" i="4" s="1"/>
  <c r="AY656" i="4"/>
  <c r="AY187" i="4"/>
  <c r="AY487" i="4" s="1"/>
  <c r="H44" i="1"/>
  <c r="I44" i="1" s="1"/>
  <c r="D13" i="18"/>
  <c r="CL255" i="4"/>
  <c r="DH255" i="4" s="1"/>
  <c r="DH253" i="4"/>
  <c r="BO760" i="4"/>
  <c r="CX760" i="4" s="1"/>
  <c r="H761" i="4"/>
  <c r="AH370" i="4"/>
  <c r="AH447" i="4"/>
  <c r="P208" i="21"/>
  <c r="BY161" i="4"/>
  <c r="BX236" i="4"/>
  <c r="L151" i="21" s="1"/>
  <c r="L150" i="21"/>
  <c r="BX237" i="4"/>
  <c r="AJ331" i="4"/>
  <c r="BX331" i="4"/>
  <c r="AI334" i="4"/>
  <c r="AI335" i="4" s="1"/>
  <c r="AK232" i="4"/>
  <c r="AJ294" i="4"/>
  <c r="AJ161" i="4"/>
  <c r="AI236" i="4"/>
  <c r="AJ412" i="4"/>
  <c r="AI237" i="4"/>
  <c r="AI342" i="4"/>
  <c r="L200" i="21"/>
  <c r="AK325" i="4"/>
  <c r="AJ329" i="4"/>
  <c r="L144" i="21"/>
  <c r="L210" i="21"/>
  <c r="AJ290" i="4"/>
  <c r="AK228" i="4"/>
  <c r="L74" i="21"/>
  <c r="AL295" i="4"/>
  <c r="BY295" i="4" s="1"/>
  <c r="AM233" i="4"/>
  <c r="AY291" i="4"/>
  <c r="AZ229" i="4"/>
  <c r="L142" i="21"/>
  <c r="L205" i="21"/>
  <c r="AW230" i="4"/>
  <c r="AV292" i="4"/>
  <c r="AK287" i="4"/>
  <c r="AL225" i="4"/>
  <c r="AI297" i="4"/>
  <c r="L136" i="21"/>
  <c r="AJ284" i="4"/>
  <c r="AK222" i="4"/>
  <c r="AJ235" i="4"/>
  <c r="BX329" i="4"/>
  <c r="AI422" i="4"/>
  <c r="BX422" i="4" s="1"/>
  <c r="AI458" i="4"/>
  <c r="BX458" i="4" s="1"/>
  <c r="BL293" i="4"/>
  <c r="BM231" i="4"/>
  <c r="BW301" i="4"/>
  <c r="K217" i="21" s="1"/>
  <c r="BW303" i="4"/>
  <c r="BW160" i="4"/>
  <c r="K216" i="21"/>
  <c r="AK285" i="4"/>
  <c r="AL223" i="4"/>
  <c r="AI398" i="4"/>
  <c r="BX398" i="4" s="1"/>
  <c r="AI444" i="4"/>
  <c r="BX444" i="4" s="1"/>
  <c r="AI453" i="4"/>
  <c r="BX453" i="4" s="1"/>
  <c r="AJ355" i="4"/>
  <c r="BX355" i="4"/>
  <c r="AG303" i="4"/>
  <c r="AG304" i="4" s="1"/>
  <c r="AG160" i="4"/>
  <c r="AG301" i="4"/>
  <c r="AK288" i="4"/>
  <c r="AL226" i="4"/>
  <c r="L206" i="21"/>
  <c r="AH239" i="4"/>
  <c r="AH300" i="4"/>
  <c r="AH335" i="4"/>
  <c r="Q145" i="21"/>
  <c r="Q207" i="21"/>
  <c r="AL224" i="4"/>
  <c r="AK286" i="4"/>
  <c r="AJ289" i="4"/>
  <c r="AK227" i="4"/>
  <c r="AU275" i="4"/>
  <c r="CB275" i="4" s="1"/>
  <c r="P191" i="21" s="1"/>
  <c r="AU409" i="4"/>
  <c r="CB409" i="4" s="1"/>
  <c r="P71" i="21" s="1"/>
  <c r="BA454" i="4"/>
  <c r="CD454" i="4" s="1"/>
  <c r="CM454" i="4" s="1"/>
  <c r="DI454" i="4" s="1"/>
  <c r="BB356" i="4"/>
  <c r="CD356" i="4"/>
  <c r="CM356" i="4" s="1"/>
  <c r="BA445" i="4"/>
  <c r="CD445" i="4" s="1"/>
  <c r="CM445" i="4" s="1"/>
  <c r="DI445" i="4" s="1"/>
  <c r="BG367" i="19"/>
  <c r="BF367" i="19"/>
  <c r="BD364" i="19"/>
  <c r="BE364" i="19" s="1"/>
  <c r="BE363" i="19"/>
  <c r="BD360" i="19"/>
  <c r="BE360" i="19" s="1"/>
  <c r="BE359" i="19"/>
  <c r="BD356" i="19"/>
  <c r="BE356" i="19" s="1"/>
  <c r="BE355" i="19"/>
  <c r="BD352" i="19"/>
  <c r="BE352" i="19" s="1"/>
  <c r="BE351" i="19"/>
  <c r="AY633" i="4"/>
  <c r="Q165" i="21"/>
  <c r="Q163" i="21"/>
  <c r="P160" i="21"/>
  <c r="AY244" i="4"/>
  <c r="BE347" i="19"/>
  <c r="BD370" i="19"/>
  <c r="BD348" i="19"/>
  <c r="AY247" i="4"/>
  <c r="AY249" i="4"/>
  <c r="AY248" i="4"/>
  <c r="AY598" i="4"/>
  <c r="AX252" i="4"/>
  <c r="CC633" i="4"/>
  <c r="AZ595" i="4"/>
  <c r="AZ596" i="4"/>
  <c r="AZ254" i="4"/>
  <c r="AZ665" i="4"/>
  <c r="AZ597" i="4"/>
  <c r="AZ244" i="4"/>
  <c r="Q164" i="21"/>
  <c r="CC407" i="4"/>
  <c r="Q69" i="21" s="1"/>
  <c r="CC273" i="4"/>
  <c r="Q189" i="21" s="1"/>
  <c r="BD291" i="19"/>
  <c r="BE291" i="19" s="1"/>
  <c r="BE290" i="19"/>
  <c r="BG286" i="19"/>
  <c r="BF286" i="19"/>
  <c r="BG282" i="19"/>
  <c r="BF282" i="19"/>
  <c r="BD279" i="19"/>
  <c r="BE279" i="19" s="1"/>
  <c r="BE278" i="19"/>
  <c r="BD275" i="19"/>
  <c r="BE275" i="19" s="1"/>
  <c r="BE274" i="19"/>
  <c r="BD271" i="19"/>
  <c r="BE271" i="19" s="1"/>
  <c r="BE270" i="19"/>
  <c r="BD267" i="19"/>
  <c r="BE267" i="19" s="1"/>
  <c r="BE266" i="19"/>
  <c r="AY639" i="4"/>
  <c r="AZ601" i="4"/>
  <c r="AZ602" i="4"/>
  <c r="AZ603" i="4"/>
  <c r="AZ268" i="4"/>
  <c r="AZ666" i="4"/>
  <c r="AZ500" i="4"/>
  <c r="Q174" i="21"/>
  <c r="CC259" i="4"/>
  <c r="AX260" i="4"/>
  <c r="CC260" i="4" s="1"/>
  <c r="AY260" i="4"/>
  <c r="Q179" i="21"/>
  <c r="BC15" i="19"/>
  <c r="AZ484" i="4" s="1"/>
  <c r="AZ656" i="4" s="1"/>
  <c r="BA411" i="4" s="1"/>
  <c r="BE262" i="19"/>
  <c r="BD263" i="19"/>
  <c r="BD293" i="19"/>
  <c r="BD15" i="19" s="1"/>
  <c r="BA484" i="4" s="1"/>
  <c r="AY264" i="4"/>
  <c r="AY263" i="4"/>
  <c r="AY265" i="4"/>
  <c r="AY604" i="4"/>
  <c r="AV409" i="4"/>
  <c r="AV275" i="4"/>
  <c r="Q181" i="21"/>
  <c r="Q180" i="21"/>
  <c r="AX266" i="4"/>
  <c r="CC639" i="4"/>
  <c r="BF51" i="19"/>
  <c r="BG51" i="19"/>
  <c r="BG47" i="19"/>
  <c r="BF47" i="19"/>
  <c r="AY407" i="4"/>
  <c r="AY332" i="4"/>
  <c r="AY333" i="4"/>
  <c r="AY621" i="4"/>
  <c r="AY326" i="4"/>
  <c r="AY328" i="4"/>
  <c r="AY201" i="4"/>
  <c r="AY273" i="4"/>
  <c r="AX201" i="4"/>
  <c r="CC200" i="4"/>
  <c r="AX274" i="4"/>
  <c r="CC274" i="4" s="1"/>
  <c r="AX408" i="4"/>
  <c r="CC408" i="4" s="1"/>
  <c r="AW409" i="4"/>
  <c r="AW275" i="4"/>
  <c r="CC201" i="4"/>
  <c r="Q113" i="21" s="1"/>
  <c r="AV376" i="4"/>
  <c r="AZ344" i="4"/>
  <c r="AZ448" i="4" s="1"/>
  <c r="AZ426" i="4"/>
  <c r="BA470" i="4"/>
  <c r="BE82" i="19"/>
  <c r="BD83" i="19"/>
  <c r="BE40" i="19"/>
  <c r="AZ585" i="4"/>
  <c r="AZ584" i="4"/>
  <c r="AZ209" i="4"/>
  <c r="AZ583" i="4"/>
  <c r="AZ663" i="4"/>
  <c r="AX280" i="4"/>
  <c r="CC280" i="4" s="1"/>
  <c r="AY415" i="4"/>
  <c r="CC206" i="4"/>
  <c r="AX611" i="4"/>
  <c r="CC586" i="4"/>
  <c r="Q76" i="21"/>
  <c r="AY667" i="4"/>
  <c r="AY586" i="4"/>
  <c r="AY204" i="4"/>
  <c r="AY283" i="4"/>
  <c r="AY205" i="4"/>
  <c r="AY206" i="4"/>
  <c r="Q101" i="21"/>
  <c r="CC487" i="4"/>
  <c r="Q111" i="21"/>
  <c r="AZ201" i="4"/>
  <c r="Q77" i="21"/>
  <c r="Q75" i="21"/>
  <c r="AZ411" i="4"/>
  <c r="AZ418" i="4"/>
  <c r="AZ416" i="4"/>
  <c r="P113" i="21"/>
  <c r="BG39" i="19"/>
  <c r="BF39" i="19"/>
  <c r="AX278" i="4"/>
  <c r="CC278" i="4" s="1"/>
  <c r="AY413" i="4"/>
  <c r="CC204" i="4"/>
  <c r="AY414" i="4"/>
  <c r="AX279" i="4"/>
  <c r="CC279" i="4" s="1"/>
  <c r="CC205" i="4"/>
  <c r="CC667" i="4"/>
  <c r="AX207" i="4"/>
  <c r="AX646" i="4"/>
  <c r="AX368" i="4" s="1"/>
  <c r="CC368" i="4" s="1"/>
  <c r="CC621" i="4"/>
  <c r="BQ23" i="19"/>
  <c r="BP24" i="19"/>
  <c r="AZ620" i="4"/>
  <c r="AZ632" i="4"/>
  <c r="AZ630" i="4"/>
  <c r="AZ631" i="4"/>
  <c r="AZ637" i="4"/>
  <c r="AZ638" i="4"/>
  <c r="AI343" i="4"/>
  <c r="AZ618" i="4"/>
  <c r="AZ619" i="4"/>
  <c r="AZ636" i="4"/>
  <c r="AZ187" i="4" l="1"/>
  <c r="AZ487" i="4" s="1"/>
  <c r="BO761" i="4"/>
  <c r="CX761" i="4" s="1"/>
  <c r="H764" i="4"/>
  <c r="H762" i="4"/>
  <c r="AJ297" i="4"/>
  <c r="AJ298" i="4" s="1"/>
  <c r="BX343" i="4"/>
  <c r="AI447" i="4"/>
  <c r="BX447" i="4" s="1"/>
  <c r="AI370" i="4"/>
  <c r="BX370" i="4" s="1"/>
  <c r="L60" i="21"/>
  <c r="AL285" i="4"/>
  <c r="AM223" i="4"/>
  <c r="BY223" i="4"/>
  <c r="K219" i="21"/>
  <c r="BW304" i="4"/>
  <c r="K220" i="21" s="1"/>
  <c r="BM293" i="4"/>
  <c r="CH293" i="4" s="1"/>
  <c r="CR231" i="4"/>
  <c r="CH231" i="4"/>
  <c r="L84" i="21"/>
  <c r="AK161" i="4"/>
  <c r="AJ236" i="4"/>
  <c r="AK412" i="4"/>
  <c r="AJ237" i="4"/>
  <c r="AJ342" i="4"/>
  <c r="AL287" i="4"/>
  <c r="BY287" i="4" s="1"/>
  <c r="AM225" i="4"/>
  <c r="BY225" i="4"/>
  <c r="AZ291" i="4"/>
  <c r="BA229" i="4"/>
  <c r="M211" i="21"/>
  <c r="AJ422" i="4"/>
  <c r="AJ458" i="4"/>
  <c r="AJ427" i="4"/>
  <c r="AL232" i="4"/>
  <c r="AK294" i="4"/>
  <c r="BX334" i="4"/>
  <c r="BX335" i="4" s="1"/>
  <c r="AI443" i="4"/>
  <c r="BX443" i="4" s="1"/>
  <c r="AJ334" i="4"/>
  <c r="AJ443" i="4" s="1"/>
  <c r="AK331" i="4"/>
  <c r="L152" i="21"/>
  <c r="BX239" i="4"/>
  <c r="L154" i="21" s="1"/>
  <c r="BX300" i="4"/>
  <c r="AK289" i="4"/>
  <c r="AL227" i="4"/>
  <c r="AM224" i="4"/>
  <c r="AL286" i="4"/>
  <c r="BY286" i="4" s="1"/>
  <c r="BY224" i="4"/>
  <c r="AH160" i="4"/>
  <c r="AH301" i="4"/>
  <c r="AH303" i="4"/>
  <c r="AH304" i="4" s="1"/>
  <c r="AL288" i="4"/>
  <c r="BY288" i="4" s="1"/>
  <c r="AM226" i="4"/>
  <c r="BY226" i="4"/>
  <c r="AJ398" i="4"/>
  <c r="AJ444" i="4"/>
  <c r="AK355" i="4"/>
  <c r="AJ453" i="4"/>
  <c r="AK284" i="4"/>
  <c r="AL222" i="4"/>
  <c r="AK235" i="4"/>
  <c r="AI298" i="4"/>
  <c r="BX297" i="4"/>
  <c r="AX230" i="4"/>
  <c r="AW292" i="4"/>
  <c r="CD229" i="4"/>
  <c r="AM295" i="4"/>
  <c r="AN233" i="4"/>
  <c r="AK290" i="4"/>
  <c r="AL228" i="4"/>
  <c r="AL325" i="4"/>
  <c r="AK329" i="4"/>
  <c r="AI239" i="4"/>
  <c r="AI300" i="4"/>
  <c r="BY232" i="4"/>
  <c r="M148" i="21" s="1"/>
  <c r="AZ653" i="4"/>
  <c r="BA418" i="4" s="1"/>
  <c r="CD418" i="4" s="1"/>
  <c r="AZ474" i="4"/>
  <c r="AZ654" i="4"/>
  <c r="BA416" i="4" s="1"/>
  <c r="CD416" i="4" s="1"/>
  <c r="AZ485" i="4"/>
  <c r="AZ471" i="4"/>
  <c r="AZ482" i="4"/>
  <c r="AZ659" i="4"/>
  <c r="BA426" i="4" s="1"/>
  <c r="CD426" i="4" s="1"/>
  <c r="R87" i="21" s="1"/>
  <c r="AZ478" i="4"/>
  <c r="AZ655" i="4"/>
  <c r="BA419" i="4" s="1"/>
  <c r="CD419" i="4" s="1"/>
  <c r="BC356" i="4"/>
  <c r="BB454" i="4"/>
  <c r="BB445" i="4"/>
  <c r="DI356" i="4"/>
  <c r="E45" i="21"/>
  <c r="BH367" i="19"/>
  <c r="BG368" i="19"/>
  <c r="BG363" i="19"/>
  <c r="BF363" i="19"/>
  <c r="BG359" i="19"/>
  <c r="BF359" i="19"/>
  <c r="BG355" i="19"/>
  <c r="BF355" i="19"/>
  <c r="BG351" i="19"/>
  <c r="BF351" i="19"/>
  <c r="AZ633" i="4"/>
  <c r="AZ252" i="4" s="1"/>
  <c r="CC252" i="4"/>
  <c r="BD371" i="19"/>
  <c r="BE348" i="19"/>
  <c r="BG347" i="19"/>
  <c r="BF347" i="19"/>
  <c r="AZ247" i="4"/>
  <c r="AZ248" i="4"/>
  <c r="AZ249" i="4"/>
  <c r="AZ598" i="4"/>
  <c r="BA477" i="4"/>
  <c r="BA478" i="4" s="1"/>
  <c r="BE370" i="19"/>
  <c r="AY252" i="4"/>
  <c r="BG290" i="19"/>
  <c r="BF290" i="19"/>
  <c r="BH286" i="19"/>
  <c r="BG287" i="19"/>
  <c r="BH282" i="19"/>
  <c r="BG283" i="19"/>
  <c r="BG278" i="19"/>
  <c r="BF278" i="19"/>
  <c r="BG274" i="19"/>
  <c r="BF274" i="19"/>
  <c r="BG270" i="19"/>
  <c r="BF270" i="19"/>
  <c r="BG266" i="19"/>
  <c r="BF266" i="19"/>
  <c r="AZ639" i="4"/>
  <c r="AZ266" i="4" s="1"/>
  <c r="Q176" i="21"/>
  <c r="BD294" i="19"/>
  <c r="BE263" i="19"/>
  <c r="Q175" i="21"/>
  <c r="AZ604" i="4"/>
  <c r="AY266" i="4"/>
  <c r="CC266" i="4"/>
  <c r="BA481" i="4"/>
  <c r="BE293" i="19"/>
  <c r="BG262" i="19"/>
  <c r="BF262" i="19"/>
  <c r="AZ258" i="4"/>
  <c r="AZ263" i="4"/>
  <c r="AZ264" i="4"/>
  <c r="AZ265" i="4"/>
  <c r="BH51" i="19"/>
  <c r="BG52" i="19"/>
  <c r="AZ407" i="4"/>
  <c r="BH47" i="19"/>
  <c r="BG48" i="19"/>
  <c r="AZ332" i="4"/>
  <c r="AZ621" i="4"/>
  <c r="AZ333" i="4"/>
  <c r="Q195" i="21"/>
  <c r="Q116" i="21"/>
  <c r="BG40" i="19"/>
  <c r="BH39" i="19"/>
  <c r="BG82" i="19"/>
  <c r="CD411" i="4"/>
  <c r="AY280" i="4"/>
  <c r="AZ415" i="4"/>
  <c r="AY611" i="4"/>
  <c r="AX375" i="4"/>
  <c r="CC611" i="4"/>
  <c r="AZ667" i="4"/>
  <c r="AZ326" i="4"/>
  <c r="BF82" i="19"/>
  <c r="AP486" i="4"/>
  <c r="AS486" i="4"/>
  <c r="AU486" i="4"/>
  <c r="AU682" i="4" s="1"/>
  <c r="AW486" i="4"/>
  <c r="AY486" i="4"/>
  <c r="AY651" i="4" s="1"/>
  <c r="BA486" i="4"/>
  <c r="BA656" i="4"/>
  <c r="BB411" i="4" s="1"/>
  <c r="AR486" i="4"/>
  <c r="AR682" i="4" s="1"/>
  <c r="BA653" i="4"/>
  <c r="BB418" i="4" s="1"/>
  <c r="BA474" i="4"/>
  <c r="BA187" i="4"/>
  <c r="BA487" i="4" s="1"/>
  <c r="AQ486" i="4"/>
  <c r="AT486" i="4"/>
  <c r="AV486" i="4"/>
  <c r="AX486" i="4"/>
  <c r="AX682" i="4" s="1"/>
  <c r="AX683" i="4" s="1"/>
  <c r="CC683" i="4" s="1"/>
  <c r="AZ486" i="4"/>
  <c r="BA654" i="4"/>
  <c r="BB416" i="4" s="1"/>
  <c r="BA659" i="4"/>
  <c r="BB426" i="4" s="1"/>
  <c r="BA485" i="4"/>
  <c r="BA655" i="4"/>
  <c r="BB419" i="4" s="1"/>
  <c r="CD484" i="4"/>
  <c r="CM484" i="4"/>
  <c r="BA482" i="4"/>
  <c r="CC646" i="4"/>
  <c r="Q190" i="21"/>
  <c r="AX409" i="4"/>
  <c r="CC409" i="4" s="1"/>
  <c r="AX275" i="4"/>
  <c r="CC275" i="4" s="1"/>
  <c r="AY275" i="4"/>
  <c r="AY409" i="4"/>
  <c r="CC207" i="4"/>
  <c r="AX282" i="4"/>
  <c r="CC282" i="4" s="1"/>
  <c r="Q117" i="21"/>
  <c r="Q194" i="21"/>
  <c r="AY279" i="4"/>
  <c r="AZ414" i="4"/>
  <c r="AY278" i="4"/>
  <c r="AZ413" i="4"/>
  <c r="Q118" i="21"/>
  <c r="Q196" i="21"/>
  <c r="AZ586" i="4"/>
  <c r="AZ206" i="4"/>
  <c r="AZ205" i="4"/>
  <c r="AZ204" i="4"/>
  <c r="AZ283" i="4"/>
  <c r="AZ328" i="4"/>
  <c r="BA491" i="4"/>
  <c r="BE83" i="19"/>
  <c r="BA584" i="4"/>
  <c r="CD584" i="4" s="1"/>
  <c r="CM584" i="4" s="1"/>
  <c r="DI584" i="4" s="1"/>
  <c r="BA209" i="4"/>
  <c r="CD470" i="4"/>
  <c r="CM470" i="4"/>
  <c r="BA583" i="4"/>
  <c r="BA585" i="4"/>
  <c r="CD585" i="4" s="1"/>
  <c r="CM585" i="4" s="1"/>
  <c r="DI585" i="4" s="1"/>
  <c r="BA663" i="4"/>
  <c r="BA471" i="4"/>
  <c r="Q70" i="21"/>
  <c r="Q112" i="21"/>
  <c r="AY646" i="4"/>
  <c r="AY207" i="4"/>
  <c r="BR23" i="19"/>
  <c r="BQ24" i="19"/>
  <c r="BA618" i="4"/>
  <c r="AJ343" i="4"/>
  <c r="BA620" i="4"/>
  <c r="BA619" i="4"/>
  <c r="BE15" i="19" l="1"/>
  <c r="AV651" i="4"/>
  <c r="AV682" i="4"/>
  <c r="AQ651" i="4"/>
  <c r="AQ682" i="4"/>
  <c r="AU683" i="4"/>
  <c r="CB683" i="4" s="1"/>
  <c r="CB682" i="4"/>
  <c r="AU685" i="4"/>
  <c r="AU687" i="4" s="1"/>
  <c r="AP651" i="4"/>
  <c r="AP682" i="4"/>
  <c r="AZ682" i="4"/>
  <c r="AX685" i="4"/>
  <c r="BO764" i="4"/>
  <c r="CX764" i="4" s="1"/>
  <c r="AT651" i="4"/>
  <c r="AT682" i="4"/>
  <c r="AR683" i="4"/>
  <c r="CA683" i="4" s="1"/>
  <c r="AR685" i="4"/>
  <c r="AR687" i="4" s="1"/>
  <c r="CA682" i="4"/>
  <c r="AW651" i="4"/>
  <c r="AX410" i="4" s="1"/>
  <c r="AW682" i="4"/>
  <c r="AS651" i="4"/>
  <c r="AT410" i="4" s="1"/>
  <c r="AS682" i="4"/>
  <c r="CC682" i="4"/>
  <c r="H765" i="4"/>
  <c r="BO765" i="4" s="1"/>
  <c r="CX765" i="4" s="1"/>
  <c r="BO762" i="4"/>
  <c r="CX762" i="4" s="1"/>
  <c r="AY682" i="4"/>
  <c r="BD16" i="19"/>
  <c r="BA502" i="4" s="1"/>
  <c r="BA344" i="4" s="1"/>
  <c r="AJ370" i="4"/>
  <c r="AJ447" i="4"/>
  <c r="M202" i="21"/>
  <c r="AM325" i="4"/>
  <c r="AL329" i="4"/>
  <c r="BY325" i="4"/>
  <c r="R145" i="21"/>
  <c r="CM229" i="4"/>
  <c r="CC230" i="4"/>
  <c r="AX292" i="4"/>
  <c r="CC292" i="4" s="1"/>
  <c r="AY230" i="4"/>
  <c r="BY222" i="4"/>
  <c r="AL284" i="4"/>
  <c r="BY284" i="4" s="1"/>
  <c r="AM222" i="4"/>
  <c r="AL235" i="4"/>
  <c r="M141" i="21"/>
  <c r="M204" i="21"/>
  <c r="M138" i="21"/>
  <c r="AM286" i="4"/>
  <c r="AN224" i="4"/>
  <c r="AK334" i="4"/>
  <c r="AK443" i="4" s="1"/>
  <c r="AL331" i="4"/>
  <c r="AK297" i="4"/>
  <c r="BA291" i="4"/>
  <c r="CD291" i="4" s="1"/>
  <c r="BB229" i="4"/>
  <c r="AN225" i="4"/>
  <c r="AM287" i="4"/>
  <c r="AN223" i="4"/>
  <c r="AM285" i="4"/>
  <c r="AI303" i="4"/>
  <c r="AI304" i="4" s="1"/>
  <c r="AI301" i="4"/>
  <c r="AI160" i="4"/>
  <c r="AK458" i="4"/>
  <c r="AK422" i="4"/>
  <c r="AK427" i="4" s="1"/>
  <c r="AL290" i="4"/>
  <c r="BY290" i="4" s="1"/>
  <c r="AM228" i="4"/>
  <c r="BY228" i="4"/>
  <c r="AN295" i="4"/>
  <c r="AO233" i="4"/>
  <c r="L213" i="21"/>
  <c r="BX298" i="4"/>
  <c r="L214" i="21" s="1"/>
  <c r="AL412" i="4"/>
  <c r="BY412" i="4" s="1"/>
  <c r="AK237" i="4"/>
  <c r="AL161" i="4"/>
  <c r="AK236" i="4"/>
  <c r="AK342" i="4"/>
  <c r="AK398" i="4"/>
  <c r="AK453" i="4"/>
  <c r="AK444" i="4"/>
  <c r="AL355" i="4"/>
  <c r="AM288" i="4"/>
  <c r="AN226" i="4"/>
  <c r="AL289" i="4"/>
  <c r="BY289" i="4" s="1"/>
  <c r="AM227" i="4"/>
  <c r="BY227" i="4"/>
  <c r="BX301" i="4"/>
  <c r="L217" i="21" s="1"/>
  <c r="L216" i="21"/>
  <c r="BX303" i="4"/>
  <c r="BX160" i="4"/>
  <c r="AM232" i="4"/>
  <c r="AL294" i="4"/>
  <c r="AJ335" i="4"/>
  <c r="M140" i="21"/>
  <c r="M203" i="21"/>
  <c r="AJ239" i="4"/>
  <c r="AJ300" i="4"/>
  <c r="V147" i="21"/>
  <c r="CS231" i="4"/>
  <c r="CU231" i="4" s="1"/>
  <c r="CN231" i="4"/>
  <c r="V209" i="21"/>
  <c r="CN293" i="4"/>
  <c r="M137" i="21"/>
  <c r="BY285" i="4"/>
  <c r="CD654" i="4"/>
  <c r="CM654" i="4" s="1"/>
  <c r="DI654" i="4" s="1"/>
  <c r="AZ651" i="4"/>
  <c r="BA410" i="4" s="1"/>
  <c r="CD659" i="4"/>
  <c r="CM659" i="4" s="1"/>
  <c r="DI659" i="4" s="1"/>
  <c r="CD655" i="4"/>
  <c r="CM655" i="4" s="1"/>
  <c r="DI655" i="4" s="1"/>
  <c r="BC454" i="4"/>
  <c r="BC445" i="4"/>
  <c r="BD356" i="4"/>
  <c r="BI367" i="19"/>
  <c r="BH368" i="19"/>
  <c r="BH363" i="19"/>
  <c r="BG364" i="19"/>
  <c r="BH359" i="19"/>
  <c r="BG360" i="19"/>
  <c r="BH355" i="19"/>
  <c r="BG356" i="19"/>
  <c r="AZ611" i="4"/>
  <c r="AZ375" i="4" s="1"/>
  <c r="AZ376" i="4" s="1"/>
  <c r="BH351" i="19"/>
  <c r="BG352" i="19"/>
  <c r="BG348" i="19"/>
  <c r="BH347" i="19"/>
  <c r="BG370" i="19"/>
  <c r="BB477" i="4" s="1"/>
  <c r="BA497" i="4"/>
  <c r="BE371" i="19"/>
  <c r="Q168" i="21"/>
  <c r="BA595" i="4"/>
  <c r="BA597" i="4"/>
  <c r="BA254" i="4"/>
  <c r="BA665" i="4"/>
  <c r="CM477" i="4"/>
  <c r="DI477" i="4" s="1"/>
  <c r="CD477" i="4"/>
  <c r="CD478" i="4" s="1"/>
  <c r="BA596" i="4"/>
  <c r="BH290" i="19"/>
  <c r="BG291" i="19"/>
  <c r="BI286" i="19"/>
  <c r="BH287" i="19"/>
  <c r="BI282" i="19"/>
  <c r="BH283" i="19"/>
  <c r="BH278" i="19"/>
  <c r="BG279" i="19"/>
  <c r="CM426" i="4"/>
  <c r="DI426" i="4" s="1"/>
  <c r="BH274" i="19"/>
  <c r="BG275" i="19"/>
  <c r="BH270" i="19"/>
  <c r="BG271" i="19"/>
  <c r="CD471" i="4"/>
  <c r="CD656" i="4"/>
  <c r="CM656" i="4" s="1"/>
  <c r="DI656" i="4" s="1"/>
  <c r="BH266" i="19"/>
  <c r="BG267" i="19"/>
  <c r="AZ260" i="4"/>
  <c r="AZ273" i="4"/>
  <c r="Q182" i="21"/>
  <c r="BG263" i="19"/>
  <c r="BH262" i="19"/>
  <c r="BG293" i="19"/>
  <c r="BB481" i="4" s="1"/>
  <c r="BA601" i="4"/>
  <c r="BA603" i="4"/>
  <c r="BA268" i="4"/>
  <c r="BA666" i="4"/>
  <c r="CD481" i="4"/>
  <c r="CD482" i="4" s="1"/>
  <c r="CM481" i="4"/>
  <c r="DI481" i="4" s="1"/>
  <c r="BA602" i="4"/>
  <c r="BA500" i="4"/>
  <c r="BE294" i="19"/>
  <c r="BE16" i="19" s="1"/>
  <c r="CD653" i="4"/>
  <c r="CM653" i="4" s="1"/>
  <c r="DI653" i="4" s="1"/>
  <c r="BH52" i="19"/>
  <c r="BI51" i="19"/>
  <c r="BI47" i="19"/>
  <c r="BH48" i="19"/>
  <c r="CD620" i="4"/>
  <c r="CM620" i="4" s="1"/>
  <c r="DI620" i="4" s="1"/>
  <c r="BA621" i="4"/>
  <c r="CD618" i="4"/>
  <c r="CM618" i="4" s="1"/>
  <c r="DI618" i="4" s="1"/>
  <c r="CD619" i="4"/>
  <c r="CM619" i="4" s="1"/>
  <c r="DI619" i="4" s="1"/>
  <c r="AY282" i="4"/>
  <c r="DI470" i="4"/>
  <c r="CM471" i="4"/>
  <c r="DI471" i="4" s="1"/>
  <c r="BA205" i="4"/>
  <c r="CD205" i="4" s="1"/>
  <c r="BA206" i="4"/>
  <c r="CD206" i="4" s="1"/>
  <c r="BA204" i="4"/>
  <c r="CD204" i="4" s="1"/>
  <c r="CD209" i="4"/>
  <c r="AZ279" i="4"/>
  <c r="BA414" i="4"/>
  <c r="CD414" i="4" s="1"/>
  <c r="Q198" i="21"/>
  <c r="Q191" i="21"/>
  <c r="CM474" i="4"/>
  <c r="DI474" i="4" s="1"/>
  <c r="DI484" i="4"/>
  <c r="CM187" i="4"/>
  <c r="AW410" i="4"/>
  <c r="AR410" i="4"/>
  <c r="AR651" i="4"/>
  <c r="CA486" i="4"/>
  <c r="CD486" i="4"/>
  <c r="CM486" i="4"/>
  <c r="DI486" i="4" s="1"/>
  <c r="AX376" i="4"/>
  <c r="CC376" i="4" s="1"/>
  <c r="CC375" i="4"/>
  <c r="AY375" i="4"/>
  <c r="R81" i="21"/>
  <c r="CM419" i="4"/>
  <c r="R80" i="21"/>
  <c r="CM418" i="4"/>
  <c r="BB470" i="4"/>
  <c r="BG83" i="19"/>
  <c r="AY368" i="4"/>
  <c r="CD663" i="4"/>
  <c r="CD583" i="4"/>
  <c r="CM583" i="4" s="1"/>
  <c r="DI583" i="4" s="1"/>
  <c r="BA586" i="4"/>
  <c r="CD586" i="4" s="1"/>
  <c r="CM586" i="4" s="1"/>
  <c r="DI586" i="4" s="1"/>
  <c r="BA199" i="4"/>
  <c r="CD491" i="4"/>
  <c r="CM491" i="4" s="1"/>
  <c r="DI491" i="4" s="1"/>
  <c r="AZ278" i="4"/>
  <c r="BA413" i="4"/>
  <c r="CD413" i="4" s="1"/>
  <c r="AZ280" i="4"/>
  <c r="BA415" i="4"/>
  <c r="CD415" i="4" s="1"/>
  <c r="Q119" i="21"/>
  <c r="Q71" i="21"/>
  <c r="CD474" i="4"/>
  <c r="CD187" i="4"/>
  <c r="CD485" i="4"/>
  <c r="CM485" i="4" s="1"/>
  <c r="DI485" i="4" s="1"/>
  <c r="BA651" i="4"/>
  <c r="CC486" i="4"/>
  <c r="AX651" i="4"/>
  <c r="AU410" i="4"/>
  <c r="AZ410" i="4"/>
  <c r="CB486" i="4"/>
  <c r="AU651" i="4"/>
  <c r="AQ410" i="4"/>
  <c r="R73" i="21"/>
  <c r="CM411" i="4"/>
  <c r="R78" i="21"/>
  <c r="CM416" i="4"/>
  <c r="BI39" i="19"/>
  <c r="BH40" i="19"/>
  <c r="BH82" i="19"/>
  <c r="AX687" i="4"/>
  <c r="AZ646" i="4"/>
  <c r="AZ368" i="4" s="1"/>
  <c r="AZ207" i="4"/>
  <c r="AZ282" i="4" s="1"/>
  <c r="BR24" i="19"/>
  <c r="BS23" i="19"/>
  <c r="BA638" i="4"/>
  <c r="BA637" i="4"/>
  <c r="AK343" i="4"/>
  <c r="BA636" i="4"/>
  <c r="BA631" i="4"/>
  <c r="BG15" i="19" l="1"/>
  <c r="BB484" i="4" s="1"/>
  <c r="CD502" i="4"/>
  <c r="CM502" i="4" s="1"/>
  <c r="DI502" i="4" s="1"/>
  <c r="BH83" i="19"/>
  <c r="AS685" i="4"/>
  <c r="AS683" i="4"/>
  <c r="AW685" i="4"/>
  <c r="AW687" i="4" s="1"/>
  <c r="AW683" i="4"/>
  <c r="AZ685" i="4"/>
  <c r="AZ687" i="4" s="1"/>
  <c r="AZ683" i="4"/>
  <c r="AQ685" i="4"/>
  <c r="AQ687" i="4" s="1"/>
  <c r="AQ683" i="4"/>
  <c r="AV685" i="4"/>
  <c r="AV683" i="4"/>
  <c r="AY685" i="4"/>
  <c r="AY687" i="4" s="1"/>
  <c r="AY683" i="4"/>
  <c r="AS417" i="4"/>
  <c r="AR652" i="4"/>
  <c r="AT685" i="4"/>
  <c r="AT687" i="4" s="1"/>
  <c r="AT683" i="4"/>
  <c r="H766" i="4"/>
  <c r="AP685" i="4"/>
  <c r="AP683" i="4"/>
  <c r="AU652" i="4"/>
  <c r="AV417" i="4"/>
  <c r="CM482" i="4"/>
  <c r="DI482" i="4" s="1"/>
  <c r="AK370" i="4"/>
  <c r="AK447" i="4"/>
  <c r="AJ301" i="4"/>
  <c r="AJ160" i="4"/>
  <c r="AJ303" i="4"/>
  <c r="AJ304" i="4" s="1"/>
  <c r="AL297" i="4"/>
  <c r="AL298" i="4" s="1"/>
  <c r="BY294" i="4"/>
  <c r="M142" i="21"/>
  <c r="M205" i="21"/>
  <c r="AL398" i="4"/>
  <c r="BY398" i="4" s="1"/>
  <c r="BY355" i="4"/>
  <c r="AL453" i="4"/>
  <c r="BY453" i="4" s="1"/>
  <c r="AM355" i="4"/>
  <c r="AL444" i="4"/>
  <c r="BY444" i="4" s="1"/>
  <c r="M74" i="21"/>
  <c r="AO295" i="4"/>
  <c r="BZ295" i="4" s="1"/>
  <c r="AP233" i="4"/>
  <c r="BZ233" i="4"/>
  <c r="CL233" i="4" s="1"/>
  <c r="M144" i="21"/>
  <c r="M206" i="21"/>
  <c r="BB291" i="4"/>
  <c r="BC229" i="4"/>
  <c r="AK298" i="4"/>
  <c r="AM284" i="4"/>
  <c r="AN222" i="4"/>
  <c r="AM235" i="4"/>
  <c r="M136" i="21"/>
  <c r="Q208" i="21"/>
  <c r="DI229" i="4"/>
  <c r="AN325" i="4"/>
  <c r="AM329" i="4"/>
  <c r="M201" i="21"/>
  <c r="DJ231" i="4"/>
  <c r="CT231" i="4"/>
  <c r="CV231" i="4" s="1"/>
  <c r="AN232" i="4"/>
  <c r="AM294" i="4"/>
  <c r="BX304" i="4"/>
  <c r="L220" i="21" s="1"/>
  <c r="L219" i="21"/>
  <c r="AM289" i="4"/>
  <c r="AN227" i="4"/>
  <c r="AN288" i="4"/>
  <c r="AO226" i="4"/>
  <c r="AK239" i="4"/>
  <c r="AK300" i="4"/>
  <c r="AM290" i="4"/>
  <c r="AN228" i="4"/>
  <c r="AK335" i="4"/>
  <c r="AO223" i="4"/>
  <c r="AN285" i="4"/>
  <c r="AN287" i="4"/>
  <c r="AO225" i="4"/>
  <c r="R207" i="21"/>
  <c r="CM291" i="4"/>
  <c r="AL334" i="4"/>
  <c r="BY331" i="4"/>
  <c r="AM331" i="4"/>
  <c r="AN286" i="4"/>
  <c r="AO224" i="4"/>
  <c r="BY235" i="4"/>
  <c r="AM161" i="4"/>
  <c r="AL237" i="4"/>
  <c r="AM412" i="4"/>
  <c r="AL236" i="4"/>
  <c r="AL342" i="4"/>
  <c r="M200" i="21"/>
  <c r="AY292" i="4"/>
  <c r="AZ230" i="4"/>
  <c r="Q146" i="21"/>
  <c r="AL422" i="4"/>
  <c r="BY422" i="4" s="1"/>
  <c r="BY329" i="4"/>
  <c r="AL458" i="4"/>
  <c r="BY458" i="4" s="1"/>
  <c r="AL335" i="4"/>
  <c r="BA667" i="4"/>
  <c r="BA630" i="4"/>
  <c r="BA632" i="4"/>
  <c r="AL343" i="4"/>
  <c r="AP687" i="4" l="1"/>
  <c r="CA685" i="4"/>
  <c r="H306" i="4"/>
  <c r="BO766" i="4"/>
  <c r="CX766" i="4" s="1"/>
  <c r="AU417" i="4"/>
  <c r="AT652" i="4"/>
  <c r="AT660" i="4" s="1"/>
  <c r="AZ417" i="4"/>
  <c r="AY652" i="4"/>
  <c r="AY660" i="4" s="1"/>
  <c r="AV687" i="4"/>
  <c r="CC685" i="4"/>
  <c r="AR417" i="4"/>
  <c r="AQ652" i="4"/>
  <c r="AQ660" i="4" s="1"/>
  <c r="BA417" i="4"/>
  <c r="AZ652" i="4"/>
  <c r="AZ660" i="4" s="1"/>
  <c r="AX417" i="4"/>
  <c r="AW652" i="4"/>
  <c r="AW660" i="4" s="1"/>
  <c r="AS687" i="4"/>
  <c r="CB685" i="4"/>
  <c r="BY343" i="4"/>
  <c r="AL447" i="4"/>
  <c r="BY447" i="4" s="1"/>
  <c r="AL370" i="4"/>
  <c r="BY370" i="4" s="1"/>
  <c r="AL239" i="4"/>
  <c r="AL300" i="4"/>
  <c r="M150" i="21"/>
  <c r="BY236" i="4"/>
  <c r="M151" i="21" s="1"/>
  <c r="BZ161" i="4"/>
  <c r="BY237" i="4"/>
  <c r="AK303" i="4"/>
  <c r="AK304" i="4" s="1"/>
  <c r="AK160" i="4"/>
  <c r="AK301" i="4"/>
  <c r="AN289" i="4"/>
  <c r="AO227" i="4"/>
  <c r="AO232" i="4"/>
  <c r="AN294" i="4"/>
  <c r="AM458" i="4"/>
  <c r="AM422" i="4"/>
  <c r="AN161" i="4"/>
  <c r="AM237" i="4"/>
  <c r="AN412" i="4"/>
  <c r="AM236" i="4"/>
  <c r="AM342" i="4"/>
  <c r="AM297" i="4"/>
  <c r="AP295" i="4"/>
  <c r="AQ233" i="4"/>
  <c r="M60" i="21"/>
  <c r="BA230" i="4"/>
  <c r="AZ292" i="4"/>
  <c r="AM427" i="4"/>
  <c r="AP224" i="4"/>
  <c r="AO286" i="4"/>
  <c r="BZ286" i="4" s="1"/>
  <c r="BZ224" i="4"/>
  <c r="AM334" i="4"/>
  <c r="AM443" i="4" s="1"/>
  <c r="AN331" i="4"/>
  <c r="BY334" i="4"/>
  <c r="BY335" i="4" s="1"/>
  <c r="AL443" i="4"/>
  <c r="BY443" i="4" s="1"/>
  <c r="AP225" i="4"/>
  <c r="AO287" i="4"/>
  <c r="BZ287" i="4" s="1"/>
  <c r="BZ225" i="4"/>
  <c r="AO285" i="4"/>
  <c r="AP223" i="4"/>
  <c r="BZ223" i="4"/>
  <c r="AN290" i="4"/>
  <c r="AO228" i="4"/>
  <c r="BZ227" i="4"/>
  <c r="BZ232" i="4"/>
  <c r="AO325" i="4"/>
  <c r="AN329" i="4"/>
  <c r="AN284" i="4"/>
  <c r="AO222" i="4"/>
  <c r="AN235" i="4"/>
  <c r="BY297" i="4"/>
  <c r="BC291" i="4"/>
  <c r="BD229" i="4"/>
  <c r="N211" i="21"/>
  <c r="CL295" i="4"/>
  <c r="AN355" i="4"/>
  <c r="AM444" i="4"/>
  <c r="AM398" i="4"/>
  <c r="AM453" i="4"/>
  <c r="M210" i="21"/>
  <c r="M84" i="21"/>
  <c r="AO288" i="4"/>
  <c r="BZ288" i="4" s="1"/>
  <c r="AP226" i="4"/>
  <c r="BZ226" i="4"/>
  <c r="BZ285" i="4"/>
  <c r="BA328" i="4"/>
  <c r="CD328" i="4" s="1"/>
  <c r="CM328" i="4" s="1"/>
  <c r="E17" i="21" s="1"/>
  <c r="BE356" i="4"/>
  <c r="BD445" i="4"/>
  <c r="CE445" i="4" s="1"/>
  <c r="CE356" i="4"/>
  <c r="BD454" i="4"/>
  <c r="CE454" i="4" s="1"/>
  <c r="K213" i="1"/>
  <c r="BJ367" i="19"/>
  <c r="BI368" i="19"/>
  <c r="BI363" i="19"/>
  <c r="BH364" i="19"/>
  <c r="BI359" i="19"/>
  <c r="BH360" i="19"/>
  <c r="BI355" i="19"/>
  <c r="BH356" i="19"/>
  <c r="BI351" i="19"/>
  <c r="BH352" i="19"/>
  <c r="CM478" i="4"/>
  <c r="DI478" i="4" s="1"/>
  <c r="BA326" i="4"/>
  <c r="CD326" i="4" s="1"/>
  <c r="CM326" i="4" s="1"/>
  <c r="DI326" i="4" s="1"/>
  <c r="BA283" i="4"/>
  <c r="CD283" i="4" s="1"/>
  <c r="CM283" i="4" s="1"/>
  <c r="K9" i="1" s="1"/>
  <c r="CD631" i="4"/>
  <c r="CM631" i="4" s="1"/>
  <c r="BA633" i="4"/>
  <c r="CD630" i="4"/>
  <c r="CM630" i="4" s="1"/>
  <c r="CD632" i="4"/>
  <c r="CM632" i="4" s="1"/>
  <c r="BA598" i="4"/>
  <c r="CD598" i="4" s="1"/>
  <c r="CM598" i="4" s="1"/>
  <c r="CD596" i="4"/>
  <c r="CM596" i="4" s="1"/>
  <c r="BA247" i="4"/>
  <c r="CD247" i="4" s="1"/>
  <c r="BA249" i="4"/>
  <c r="CD249" i="4" s="1"/>
  <c r="BA248" i="4"/>
  <c r="CD248" i="4" s="1"/>
  <c r="CD254" i="4"/>
  <c r="CD595" i="4"/>
  <c r="CM595" i="4" s="1"/>
  <c r="BB595" i="4"/>
  <c r="BB254" i="4"/>
  <c r="BB596" i="4"/>
  <c r="BB665" i="4"/>
  <c r="BB597" i="4"/>
  <c r="BG371" i="19"/>
  <c r="CD665" i="4"/>
  <c r="CD597" i="4"/>
  <c r="CM597" i="4" s="1"/>
  <c r="BA242" i="4"/>
  <c r="CD497" i="4"/>
  <c r="CM497" i="4" s="1"/>
  <c r="BH348" i="19"/>
  <c r="BI347" i="19"/>
  <c r="BH370" i="19"/>
  <c r="BC477" i="4" s="1"/>
  <c r="BI290" i="19"/>
  <c r="BH291" i="19"/>
  <c r="BJ286" i="19"/>
  <c r="BI287" i="19"/>
  <c r="BJ282" i="19"/>
  <c r="BI283" i="19"/>
  <c r="BI278" i="19"/>
  <c r="BH279" i="19"/>
  <c r="BI274" i="19"/>
  <c r="BH275" i="19"/>
  <c r="BI270" i="19"/>
  <c r="BH271" i="19"/>
  <c r="BI266" i="19"/>
  <c r="BH267" i="19"/>
  <c r="CD637" i="4"/>
  <c r="CM637" i="4" s="1"/>
  <c r="BA332" i="4"/>
  <c r="CD332" i="4" s="1"/>
  <c r="CM332" i="4" s="1"/>
  <c r="E21" i="21" s="1"/>
  <c r="BA639" i="4"/>
  <c r="CD636" i="4"/>
  <c r="CM636" i="4" s="1"/>
  <c r="CD638" i="4"/>
  <c r="CM638" i="4" s="1"/>
  <c r="BA333" i="4"/>
  <c r="CD333" i="4" s="1"/>
  <c r="CM333" i="4" s="1"/>
  <c r="E22" i="21" s="1"/>
  <c r="BA604" i="4"/>
  <c r="CD604" i="4" s="1"/>
  <c r="CM604" i="4" s="1"/>
  <c r="CD602" i="4"/>
  <c r="CM602" i="4" s="1"/>
  <c r="BA263" i="4"/>
  <c r="CD263" i="4" s="1"/>
  <c r="BA264" i="4"/>
  <c r="CD264" i="4" s="1"/>
  <c r="CD268" i="4"/>
  <c r="BA265" i="4"/>
  <c r="CD265" i="4" s="1"/>
  <c r="CD601" i="4"/>
  <c r="BH263" i="19"/>
  <c r="BH294" i="19" s="1"/>
  <c r="BC500" i="4" s="1"/>
  <c r="BC258" i="4" s="1"/>
  <c r="BI262" i="19"/>
  <c r="BH293" i="19"/>
  <c r="BC481" i="4" s="1"/>
  <c r="BA611" i="4"/>
  <c r="BA375" i="4" s="1"/>
  <c r="BA376" i="4" s="1"/>
  <c r="BA258" i="4"/>
  <c r="CD500" i="4"/>
  <c r="CM500" i="4" s="1"/>
  <c r="CD666" i="4"/>
  <c r="CD603" i="4"/>
  <c r="CM603" i="4" s="1"/>
  <c r="BB601" i="4"/>
  <c r="BB602" i="4"/>
  <c r="BB268" i="4"/>
  <c r="BB603" i="4"/>
  <c r="BB666" i="4"/>
  <c r="BG294" i="19"/>
  <c r="AZ275" i="4"/>
  <c r="AZ409" i="4"/>
  <c r="BJ51" i="19"/>
  <c r="BI52" i="19"/>
  <c r="BJ47" i="19"/>
  <c r="BI48" i="19"/>
  <c r="BC470" i="4"/>
  <c r="BH15" i="19"/>
  <c r="BC484" i="4" s="1"/>
  <c r="BI40" i="19"/>
  <c r="BJ39" i="19"/>
  <c r="BI82" i="19"/>
  <c r="AV410" i="4"/>
  <c r="AU660" i="4"/>
  <c r="AY410" i="4"/>
  <c r="CD410" i="4" s="1"/>
  <c r="R72" i="21" s="1"/>
  <c r="CD651" i="4"/>
  <c r="BB410" i="4"/>
  <c r="R117" i="21"/>
  <c r="CM205" i="4"/>
  <c r="DI205" i="4" s="1"/>
  <c r="R77" i="21"/>
  <c r="CM415" i="4"/>
  <c r="R75" i="21"/>
  <c r="CM413" i="4"/>
  <c r="BB654" i="4"/>
  <c r="BB659" i="4"/>
  <c r="BB653" i="4"/>
  <c r="BB187" i="4"/>
  <c r="BB487" i="4" s="1"/>
  <c r="BB482" i="4"/>
  <c r="BB656" i="4"/>
  <c r="BB485" i="4"/>
  <c r="BB655" i="4"/>
  <c r="BB478" i="4"/>
  <c r="BB474" i="4"/>
  <c r="CA651" i="4"/>
  <c r="AR660" i="4"/>
  <c r="AS410" i="4"/>
  <c r="CB410" i="4" s="1"/>
  <c r="P72" i="21" s="1"/>
  <c r="R76" i="21"/>
  <c r="CM414" i="4"/>
  <c r="R121" i="21"/>
  <c r="CM209" i="4"/>
  <c r="DI209" i="4" s="1"/>
  <c r="AX652" i="4"/>
  <c r="AY417" i="4"/>
  <c r="CD417" i="4" s="1"/>
  <c r="CC687" i="4"/>
  <c r="BC491" i="4"/>
  <c r="BC199" i="4" s="1"/>
  <c r="K203" i="1"/>
  <c r="DI416" i="4"/>
  <c r="DI411" i="4"/>
  <c r="K198" i="1"/>
  <c r="R118" i="21"/>
  <c r="CM206" i="4"/>
  <c r="DI206" i="4" s="1"/>
  <c r="CA410" i="4"/>
  <c r="R101" i="21"/>
  <c r="CD487" i="4"/>
  <c r="R116" i="21"/>
  <c r="CM204" i="4"/>
  <c r="DI204" i="4" s="1"/>
  <c r="BA200" i="4"/>
  <c r="BA201" i="4" s="1"/>
  <c r="CD199" i="4"/>
  <c r="CD667" i="4"/>
  <c r="BA682" i="4"/>
  <c r="BA683" i="4" s="1"/>
  <c r="CD683" i="4" s="1"/>
  <c r="BB491" i="4"/>
  <c r="BG16" i="19"/>
  <c r="BB502" i="4" s="1"/>
  <c r="BB583" i="4"/>
  <c r="BB585" i="4"/>
  <c r="BB663" i="4"/>
  <c r="BB584" i="4"/>
  <c r="BB209" i="4"/>
  <c r="BB471" i="4"/>
  <c r="K205" i="1"/>
  <c r="DI418" i="4"/>
  <c r="DI419" i="4"/>
  <c r="K206" i="1"/>
  <c r="AY376" i="4"/>
  <c r="CB651" i="4"/>
  <c r="CC651" i="4"/>
  <c r="CM487" i="4"/>
  <c r="DI187" i="4"/>
  <c r="DI487" i="4" s="1"/>
  <c r="BA407" i="4"/>
  <c r="CD407" i="4" s="1"/>
  <c r="CD344" i="4"/>
  <c r="CM344" i="4" s="1"/>
  <c r="BA448" i="4"/>
  <c r="CD448" i="4" s="1"/>
  <c r="CM448" i="4" s="1"/>
  <c r="DI448" i="4" s="1"/>
  <c r="BA280" i="4"/>
  <c r="CD280" i="4" s="1"/>
  <c r="BA207" i="4"/>
  <c r="CD621" i="4"/>
  <c r="CM621" i="4" s="1"/>
  <c r="DI621" i="4" s="1"/>
  <c r="BS24" i="19"/>
  <c r="AM343" i="4"/>
  <c r="BB630" i="4"/>
  <c r="AR670" i="4" l="1"/>
  <c r="AR202" i="4" s="1"/>
  <c r="AR208" i="4" s="1"/>
  <c r="AR210" i="4" s="1"/>
  <c r="AR671" i="4"/>
  <c r="AU670" i="4"/>
  <c r="AU202" i="4" s="1"/>
  <c r="AU208" i="4" s="1"/>
  <c r="AU210" i="4" s="1"/>
  <c r="AU671" i="4"/>
  <c r="AW670" i="4"/>
  <c r="AW202" i="4" s="1"/>
  <c r="AW208" i="4" s="1"/>
  <c r="AW210" i="4" s="1"/>
  <c r="AW671" i="4"/>
  <c r="AW215" i="4" s="1"/>
  <c r="AZ670" i="4"/>
  <c r="AZ202" i="4" s="1"/>
  <c r="AZ208" i="4" s="1"/>
  <c r="AZ671" i="4"/>
  <c r="AZ215" i="4" s="1"/>
  <c r="AQ670" i="4"/>
  <c r="AQ202" i="4" s="1"/>
  <c r="AQ208" i="4" s="1"/>
  <c r="AQ210" i="4" s="1"/>
  <c r="AQ671" i="4"/>
  <c r="AQ215" i="4" s="1"/>
  <c r="AY670" i="4"/>
  <c r="AY202" i="4" s="1"/>
  <c r="AY208" i="4" s="1"/>
  <c r="AY210" i="4" s="1"/>
  <c r="AY671" i="4"/>
  <c r="AY215" i="4" s="1"/>
  <c r="AT670" i="4"/>
  <c r="AT202" i="4" s="1"/>
  <c r="AT208" i="4" s="1"/>
  <c r="AT210" i="4" s="1"/>
  <c r="AT671" i="4"/>
  <c r="AT215" i="4" s="1"/>
  <c r="BH371" i="19"/>
  <c r="BC497" i="4" s="1"/>
  <c r="BC242" i="4" s="1"/>
  <c r="BI83" i="19"/>
  <c r="AR673" i="4"/>
  <c r="AR261" i="4" s="1"/>
  <c r="AR672" i="4"/>
  <c r="AW673" i="4"/>
  <c r="AW672" i="4"/>
  <c r="AW245" i="4" s="1"/>
  <c r="AW253" i="4" s="1"/>
  <c r="AW255" i="4" s="1"/>
  <c r="AZ673" i="4"/>
  <c r="AZ261" i="4" s="1"/>
  <c r="AZ672" i="4"/>
  <c r="AZ245" i="4" s="1"/>
  <c r="AZ253" i="4" s="1"/>
  <c r="AZ255" i="4" s="1"/>
  <c r="AQ673" i="4"/>
  <c r="AQ261" i="4" s="1"/>
  <c r="AQ672" i="4"/>
  <c r="AQ245" i="4" s="1"/>
  <c r="AQ253" i="4" s="1"/>
  <c r="AQ255" i="4" s="1"/>
  <c r="AY673" i="4"/>
  <c r="AY261" i="4" s="1"/>
  <c r="AY672" i="4"/>
  <c r="AY245" i="4" s="1"/>
  <c r="AY253" i="4" s="1"/>
  <c r="AY255" i="4" s="1"/>
  <c r="AT673" i="4"/>
  <c r="AT261" i="4" s="1"/>
  <c r="AT672" i="4"/>
  <c r="AT245" i="4" s="1"/>
  <c r="AT253" i="4" s="1"/>
  <c r="AT255" i="4" s="1"/>
  <c r="AU673" i="4"/>
  <c r="AU261" i="4" s="1"/>
  <c r="AU672" i="4"/>
  <c r="AW261" i="4"/>
  <c r="H308" i="4"/>
  <c r="H400" i="4"/>
  <c r="BO400" i="4" s="1"/>
  <c r="BO306" i="4"/>
  <c r="AP652" i="4"/>
  <c r="AQ417" i="4"/>
  <c r="CA417" i="4" s="1"/>
  <c r="O79" i="21" s="1"/>
  <c r="CA687" i="4"/>
  <c r="AT417" i="4"/>
  <c r="CB417" i="4" s="1"/>
  <c r="P79" i="21" s="1"/>
  <c r="AS652" i="4"/>
  <c r="CB687" i="4"/>
  <c r="AW417" i="4"/>
  <c r="CC417" i="4" s="1"/>
  <c r="Q79" i="21" s="1"/>
  <c r="AV652" i="4"/>
  <c r="AV660" i="4" s="1"/>
  <c r="AM370" i="4"/>
  <c r="AM447" i="4"/>
  <c r="N202" i="21"/>
  <c r="CL286" i="4"/>
  <c r="N201" i="21"/>
  <c r="CL285" i="4"/>
  <c r="AP288" i="4"/>
  <c r="AQ226" i="4"/>
  <c r="BD291" i="4"/>
  <c r="CE291" i="4" s="1"/>
  <c r="BE229" i="4"/>
  <c r="CE229" i="4"/>
  <c r="M213" i="21"/>
  <c r="BY298" i="4"/>
  <c r="M214" i="21" s="1"/>
  <c r="BZ222" i="4"/>
  <c r="AO284" i="4"/>
  <c r="BZ284" i="4" s="1"/>
  <c r="AP222" i="4"/>
  <c r="AO235" i="4"/>
  <c r="AN422" i="4"/>
  <c r="AN427" i="4" s="1"/>
  <c r="AN458" i="4"/>
  <c r="CL232" i="4"/>
  <c r="DH232" i="4" s="1"/>
  <c r="N148" i="21"/>
  <c r="N142" i="21"/>
  <c r="CL227" i="4"/>
  <c r="AQ223" i="4"/>
  <c r="AP285" i="4"/>
  <c r="N140" i="21"/>
  <c r="CL225" i="4"/>
  <c r="AQ225" i="4"/>
  <c r="AP287" i="4"/>
  <c r="AQ224" i="4"/>
  <c r="AP286" i="4"/>
  <c r="AQ295" i="4"/>
  <c r="AR233" i="4"/>
  <c r="CA233" i="4" s="1"/>
  <c r="AM298" i="4"/>
  <c r="AP232" i="4"/>
  <c r="AO294" i="4"/>
  <c r="BY239" i="4"/>
  <c r="M154" i="21" s="1"/>
  <c r="M152" i="21"/>
  <c r="BY300" i="4"/>
  <c r="AL160" i="4"/>
  <c r="AL301" i="4"/>
  <c r="AL303" i="4"/>
  <c r="AL304" i="4" s="1"/>
  <c r="N141" i="21"/>
  <c r="CL226" i="4"/>
  <c r="N204" i="21"/>
  <c r="CL288" i="4"/>
  <c r="AO355" i="4"/>
  <c r="AN453" i="4"/>
  <c r="AN398" i="4"/>
  <c r="AN444" i="4"/>
  <c r="AO161" i="4"/>
  <c r="AN237" i="4"/>
  <c r="AO412" i="4"/>
  <c r="BZ412" i="4" s="1"/>
  <c r="AN236" i="4"/>
  <c r="AN342" i="4"/>
  <c r="BZ325" i="4"/>
  <c r="CL325" i="4" s="1"/>
  <c r="AP325" i="4"/>
  <c r="AO329" i="4"/>
  <c r="AO290" i="4"/>
  <c r="BZ290" i="4" s="1"/>
  <c r="AP228" i="4"/>
  <c r="BZ228" i="4"/>
  <c r="N137" i="21"/>
  <c r="CL223" i="4"/>
  <c r="N203" i="21"/>
  <c r="CL287" i="4"/>
  <c r="AO331" i="4"/>
  <c r="AN334" i="4"/>
  <c r="AN443" i="4" s="1"/>
  <c r="N138" i="21"/>
  <c r="CL224" i="4"/>
  <c r="BA292" i="4"/>
  <c r="CD292" i="4" s="1"/>
  <c r="BB230" i="4"/>
  <c r="CD230" i="4"/>
  <c r="AM239" i="4"/>
  <c r="AM300" i="4"/>
  <c r="AM335" i="4"/>
  <c r="AN297" i="4"/>
  <c r="AN298" i="4" s="1"/>
  <c r="AO289" i="4"/>
  <c r="BZ289" i="4" s="1"/>
  <c r="AP227" i="4"/>
  <c r="BB413" i="4"/>
  <c r="R199" i="21"/>
  <c r="BA273" i="4"/>
  <c r="CD273" i="4" s="1"/>
  <c r="DI328" i="4"/>
  <c r="BB620" i="4"/>
  <c r="AN343" i="4"/>
  <c r="AV670" i="4" l="1"/>
  <c r="AV202" i="4" s="1"/>
  <c r="AV671" i="4"/>
  <c r="AV215" i="4" s="1"/>
  <c r="AU215" i="4"/>
  <c r="AR215" i="4"/>
  <c r="BH16" i="19"/>
  <c r="BC502" i="4" s="1"/>
  <c r="AW674" i="4"/>
  <c r="AR674" i="4"/>
  <c r="AZ674" i="4"/>
  <c r="AV673" i="4"/>
  <c r="AV261" i="4" s="1"/>
  <c r="AV672" i="4"/>
  <c r="AV245" i="4" s="1"/>
  <c r="AV253" i="4" s="1"/>
  <c r="AV255" i="4" s="1"/>
  <c r="AU245" i="4"/>
  <c r="AR245" i="4"/>
  <c r="AR253" i="4" s="1"/>
  <c r="AR255" i="4" s="1"/>
  <c r="AT674" i="4"/>
  <c r="AU674" i="4"/>
  <c r="AY674" i="4"/>
  <c r="AQ674" i="4"/>
  <c r="AT276" i="4"/>
  <c r="AT267" i="4"/>
  <c r="AT269" i="4" s="1"/>
  <c r="AR267" i="4"/>
  <c r="AR269" i="4" s="1"/>
  <c r="CC652" i="4"/>
  <c r="BO308" i="4"/>
  <c r="CX306" i="4"/>
  <c r="B222" i="21"/>
  <c r="H692" i="4"/>
  <c r="H691" i="4"/>
  <c r="BO691" i="4" s="1"/>
  <c r="CX691" i="4" s="1"/>
  <c r="AY276" i="4"/>
  <c r="AY267" i="4"/>
  <c r="AY269" i="4" s="1"/>
  <c r="AQ276" i="4"/>
  <c r="AQ267" i="4"/>
  <c r="AQ269" i="4" s="1"/>
  <c r="AW267" i="4"/>
  <c r="AW269" i="4" s="1"/>
  <c r="AW276" i="4"/>
  <c r="AS660" i="4"/>
  <c r="CB652" i="4"/>
  <c r="CB660" i="4" s="1"/>
  <c r="AU267" i="4"/>
  <c r="AU269" i="4" s="1"/>
  <c r="AU276" i="4"/>
  <c r="AP660" i="4"/>
  <c r="CA652" i="4"/>
  <c r="B62" i="21"/>
  <c r="CX400" i="4"/>
  <c r="AZ267" i="4"/>
  <c r="AZ269" i="4" s="1"/>
  <c r="AZ276" i="4"/>
  <c r="AN447" i="4"/>
  <c r="AN370" i="4"/>
  <c r="DH224" i="4"/>
  <c r="N144" i="21"/>
  <c r="CL228" i="4"/>
  <c r="N206" i="21"/>
  <c r="CL290" i="4"/>
  <c r="AQ325" i="4"/>
  <c r="AP329" i="4"/>
  <c r="N74" i="21"/>
  <c r="CL412" i="4"/>
  <c r="AP355" i="4"/>
  <c r="BZ355" i="4"/>
  <c r="CL355" i="4" s="1"/>
  <c r="AO398" i="4"/>
  <c r="BZ398" i="4" s="1"/>
  <c r="AO444" i="4"/>
  <c r="BZ444" i="4" s="1"/>
  <c r="CL444" i="4" s="1"/>
  <c r="DH444" i="4" s="1"/>
  <c r="AO453" i="4"/>
  <c r="BZ453" i="4" s="1"/>
  <c r="CL453" i="4" s="1"/>
  <c r="DH453" i="4" s="1"/>
  <c r="AO297" i="4"/>
  <c r="AO298" i="4" s="1"/>
  <c r="BZ294" i="4"/>
  <c r="AQ285" i="4"/>
  <c r="AR223" i="4"/>
  <c r="AP161" i="4"/>
  <c r="AO237" i="4"/>
  <c r="AP412" i="4"/>
  <c r="AO236" i="4"/>
  <c r="AO342" i="4"/>
  <c r="N200" i="21"/>
  <c r="CL284" i="4"/>
  <c r="BE291" i="4"/>
  <c r="BF229" i="4"/>
  <c r="AQ288" i="4"/>
  <c r="AR226" i="4"/>
  <c r="AP289" i="4"/>
  <c r="AQ227" i="4"/>
  <c r="AM303" i="4"/>
  <c r="AM304" i="4" s="1"/>
  <c r="AM160" i="4"/>
  <c r="AM301" i="4"/>
  <c r="BB292" i="4"/>
  <c r="BC230" i="4"/>
  <c r="BZ331" i="4"/>
  <c r="CL331" i="4" s="1"/>
  <c r="AO334" i="4"/>
  <c r="AO335" i="4" s="1"/>
  <c r="AP331" i="4"/>
  <c r="N205" i="21"/>
  <c r="CL289" i="4"/>
  <c r="R146" i="21"/>
  <c r="CM230" i="4"/>
  <c r="R208" i="21"/>
  <c r="CM292" i="4"/>
  <c r="DH223" i="4"/>
  <c r="AP290" i="4"/>
  <c r="AQ228" i="4"/>
  <c r="AO458" i="4"/>
  <c r="BZ458" i="4" s="1"/>
  <c r="CL458" i="4" s="1"/>
  <c r="DH458" i="4" s="1"/>
  <c r="BZ329" i="4"/>
  <c r="AO422" i="4"/>
  <c r="BZ422" i="4" s="1"/>
  <c r="DH325" i="4"/>
  <c r="D15" i="21"/>
  <c r="AN239" i="4"/>
  <c r="AN300" i="4"/>
  <c r="DH226" i="4"/>
  <c r="M216" i="21"/>
  <c r="BY301" i="4"/>
  <c r="M217" i="21" s="1"/>
  <c r="BY303" i="4"/>
  <c r="BY160" i="4"/>
  <c r="AQ232" i="4"/>
  <c r="AP294" i="4"/>
  <c r="AR295" i="4"/>
  <c r="CA295" i="4" s="1"/>
  <c r="AS233" i="4"/>
  <c r="AQ286" i="4"/>
  <c r="AR224" i="4"/>
  <c r="AQ287" i="4"/>
  <c r="AR225" i="4"/>
  <c r="DH225" i="4"/>
  <c r="DH227" i="4"/>
  <c r="AN335" i="4"/>
  <c r="AP284" i="4"/>
  <c r="AQ222" i="4"/>
  <c r="AP235" i="4"/>
  <c r="N136" i="21"/>
  <c r="CL222" i="4"/>
  <c r="S145" i="21"/>
  <c r="S207" i="21"/>
  <c r="CA226" i="4"/>
  <c r="BZ235" i="4"/>
  <c r="BB637" i="4"/>
  <c r="BB619" i="4"/>
  <c r="BB638" i="4"/>
  <c r="BB632" i="4"/>
  <c r="BB636" i="4"/>
  <c r="AO343" i="4"/>
  <c r="BB631" i="4"/>
  <c r="BB618" i="4"/>
  <c r="AP670" i="4" l="1"/>
  <c r="AP202" i="4" s="1"/>
  <c r="AP671" i="4"/>
  <c r="AS670" i="4"/>
  <c r="AS202" i="4" s="1"/>
  <c r="AS671" i="4"/>
  <c r="AV674" i="4"/>
  <c r="AV208" i="4"/>
  <c r="AV210" i="4" s="1"/>
  <c r="AU253" i="4"/>
  <c r="AU255" i="4" s="1"/>
  <c r="AP673" i="4"/>
  <c r="AP261" i="4" s="1"/>
  <c r="AP672" i="4"/>
  <c r="AS673" i="4"/>
  <c r="AS261" i="4" s="1"/>
  <c r="AS672" i="4"/>
  <c r="AR276" i="4"/>
  <c r="BO692" i="4"/>
  <c r="CX692" i="4" s="1"/>
  <c r="H693" i="4"/>
  <c r="AV267" i="4"/>
  <c r="AV276" i="4"/>
  <c r="B224" i="21"/>
  <c r="CX308" i="4"/>
  <c r="BZ297" i="4"/>
  <c r="BZ298" i="4" s="1"/>
  <c r="N214" i="21" s="1"/>
  <c r="AP297" i="4"/>
  <c r="AO370" i="4"/>
  <c r="BZ370" i="4" s="1"/>
  <c r="CL370" i="4" s="1"/>
  <c r="DH370" i="4" s="1"/>
  <c r="AO447" i="4"/>
  <c r="BZ447" i="4" s="1"/>
  <c r="CL447" i="4" s="1"/>
  <c r="DH447" i="4" s="1"/>
  <c r="BZ343" i="4"/>
  <c r="CL343" i="4" s="1"/>
  <c r="AQ284" i="4"/>
  <c r="AR222" i="4"/>
  <c r="CA222" i="4" s="1"/>
  <c r="AQ235" i="4"/>
  <c r="AS224" i="4"/>
  <c r="AR286" i="4"/>
  <c r="CA286" i="4" s="1"/>
  <c r="CA224" i="4"/>
  <c r="AS295" i="4"/>
  <c r="AT233" i="4"/>
  <c r="M219" i="21"/>
  <c r="BY304" i="4"/>
  <c r="M220" i="21" s="1"/>
  <c r="N84" i="21"/>
  <c r="CL422" i="4"/>
  <c r="DI230" i="4"/>
  <c r="AP334" i="4"/>
  <c r="AP443" i="4" s="1"/>
  <c r="AQ331" i="4"/>
  <c r="D20" i="21"/>
  <c r="DH331" i="4"/>
  <c r="BC292" i="4"/>
  <c r="BD230" i="4"/>
  <c r="CE230" i="4" s="1"/>
  <c r="AR288" i="4"/>
  <c r="CA288" i="4" s="1"/>
  <c r="AS226" i="4"/>
  <c r="BF291" i="4"/>
  <c r="BG229" i="4"/>
  <c r="AO239" i="4"/>
  <c r="AO300" i="4"/>
  <c r="AR285" i="4"/>
  <c r="CA285" i="4" s="1"/>
  <c r="AS223" i="4"/>
  <c r="CA223" i="4"/>
  <c r="DH355" i="4"/>
  <c r="D44" i="21"/>
  <c r="DH412" i="4"/>
  <c r="H199" i="1"/>
  <c r="AP458" i="4"/>
  <c r="AP422" i="4"/>
  <c r="AP427" i="4" s="1"/>
  <c r="DH228" i="4"/>
  <c r="O141" i="21"/>
  <c r="AP298" i="4"/>
  <c r="CA161" i="4"/>
  <c r="BZ237" i="4"/>
  <c r="N150" i="21"/>
  <c r="BZ236" i="4"/>
  <c r="N151" i="21" s="1"/>
  <c r="CL235" i="4"/>
  <c r="DH222" i="4"/>
  <c r="AQ161" i="4"/>
  <c r="AP236" i="4"/>
  <c r="AQ412" i="4"/>
  <c r="AP342" i="4"/>
  <c r="AR287" i="4"/>
  <c r="CA287" i="4" s="1"/>
  <c r="AS225" i="4"/>
  <c r="CA225" i="4"/>
  <c r="O211" i="21"/>
  <c r="AR232" i="4"/>
  <c r="AQ294" i="4"/>
  <c r="AN303" i="4"/>
  <c r="AN304" i="4" s="1"/>
  <c r="AN160" i="4"/>
  <c r="AN301" i="4"/>
  <c r="CL329" i="4"/>
  <c r="AQ290" i="4"/>
  <c r="AR228" i="4"/>
  <c r="BZ334" i="4"/>
  <c r="CL334" i="4" s="1"/>
  <c r="AO443" i="4"/>
  <c r="BZ443" i="4" s="1"/>
  <c r="CL443" i="4" s="1"/>
  <c r="DH443" i="4" s="1"/>
  <c r="AQ289" i="4"/>
  <c r="AR227" i="4"/>
  <c r="N210" i="21"/>
  <c r="CL294" i="4"/>
  <c r="N60" i="21"/>
  <c r="CL398" i="4"/>
  <c r="DH398" i="4" s="1"/>
  <c r="AP398" i="4"/>
  <c r="AP444" i="4"/>
  <c r="AQ355" i="4"/>
  <c r="AP453" i="4"/>
  <c r="AR325" i="4"/>
  <c r="AQ329" i="4"/>
  <c r="CD376" i="4"/>
  <c r="CM376" i="4" s="1"/>
  <c r="DI376" i="4" s="1"/>
  <c r="BE445" i="4"/>
  <c r="BF356" i="4"/>
  <c r="BE454" i="4"/>
  <c r="BA279" i="4"/>
  <c r="CD279" i="4" s="1"/>
  <c r="R195" i="21" s="1"/>
  <c r="E16" i="21"/>
  <c r="BK367" i="19"/>
  <c r="BJ368" i="19"/>
  <c r="BJ363" i="19"/>
  <c r="BI364" i="19"/>
  <c r="BJ359" i="19"/>
  <c r="BI360" i="19"/>
  <c r="BJ355" i="19"/>
  <c r="BI356" i="19"/>
  <c r="BJ351" i="19"/>
  <c r="BI352" i="19"/>
  <c r="DI333" i="4"/>
  <c r="BA646" i="4"/>
  <c r="BA368" i="4" s="1"/>
  <c r="CD368" i="4" s="1"/>
  <c r="CM368" i="4" s="1"/>
  <c r="DI368" i="4" s="1"/>
  <c r="BB633" i="4"/>
  <c r="BC254" i="4"/>
  <c r="BC665" i="4"/>
  <c r="BC597" i="4"/>
  <c r="BC595" i="4"/>
  <c r="BC596" i="4"/>
  <c r="BC244" i="4"/>
  <c r="BA243" i="4"/>
  <c r="CD243" i="4" s="1"/>
  <c r="CD242" i="4"/>
  <c r="BB497" i="4"/>
  <c r="BB598" i="4"/>
  <c r="CM254" i="4"/>
  <c r="DI254" i="4" s="1"/>
  <c r="R170" i="21"/>
  <c r="R165" i="21"/>
  <c r="CM249" i="4"/>
  <c r="DI596" i="4"/>
  <c r="DI632" i="4"/>
  <c r="BA252" i="4"/>
  <c r="CD633" i="4"/>
  <c r="CM633" i="4" s="1"/>
  <c r="BI348" i="19"/>
  <c r="BI371" i="19" s="1"/>
  <c r="BD497" i="4" s="1"/>
  <c r="BD242" i="4" s="1"/>
  <c r="BJ347" i="19"/>
  <c r="BI370" i="19"/>
  <c r="BD477" i="4" s="1"/>
  <c r="DI497" i="4"/>
  <c r="DI597" i="4"/>
  <c r="BB247" i="4"/>
  <c r="BB249" i="4"/>
  <c r="BB248" i="4"/>
  <c r="DI595" i="4"/>
  <c r="R164" i="21"/>
  <c r="CM248" i="4"/>
  <c r="R163" i="21"/>
  <c r="CM247" i="4"/>
  <c r="DI598" i="4"/>
  <c r="DI630" i="4"/>
  <c r="DI631" i="4"/>
  <c r="DI332" i="4"/>
  <c r="BJ290" i="19"/>
  <c r="BI291" i="19"/>
  <c r="BK286" i="19"/>
  <c r="BJ287" i="19"/>
  <c r="BB415" i="4"/>
  <c r="BB414" i="4"/>
  <c r="BK282" i="19"/>
  <c r="BJ283" i="19"/>
  <c r="BJ278" i="19"/>
  <c r="BI279" i="19"/>
  <c r="BJ274" i="19"/>
  <c r="BI275" i="19"/>
  <c r="BJ270" i="19"/>
  <c r="BI271" i="19"/>
  <c r="BJ266" i="19"/>
  <c r="BI267" i="19"/>
  <c r="BA278" i="4"/>
  <c r="CD278" i="4" s="1"/>
  <c r="R194" i="21" s="1"/>
  <c r="CC660" i="4"/>
  <c r="CD375" i="4"/>
  <c r="CM375" i="4" s="1"/>
  <c r="DI375" i="4" s="1"/>
  <c r="CD611" i="4"/>
  <c r="CM611" i="4" s="1"/>
  <c r="DI611" i="4" s="1"/>
  <c r="BB639" i="4"/>
  <c r="BB500" i="4"/>
  <c r="BB263" i="4"/>
  <c r="BB264" i="4"/>
  <c r="BB265" i="4"/>
  <c r="BB604" i="4"/>
  <c r="DI500" i="4"/>
  <c r="BI263" i="19"/>
  <c r="BJ262" i="19"/>
  <c r="BI293" i="19"/>
  <c r="BD481" i="4" s="1"/>
  <c r="CM601" i="4"/>
  <c r="CM268" i="4"/>
  <c r="DI268" i="4" s="1"/>
  <c r="R184" i="21"/>
  <c r="R179" i="21"/>
  <c r="CM263" i="4"/>
  <c r="DI604" i="4"/>
  <c r="DI636" i="4"/>
  <c r="DI603" i="4"/>
  <c r="CD258" i="4"/>
  <c r="BA259" i="4"/>
  <c r="CD259" i="4" s="1"/>
  <c r="BC601" i="4"/>
  <c r="BC602" i="4"/>
  <c r="BC268" i="4"/>
  <c r="BC666" i="4"/>
  <c r="BC603" i="4"/>
  <c r="BC260" i="4"/>
  <c r="R181" i="21"/>
  <c r="CM265" i="4"/>
  <c r="R180" i="21"/>
  <c r="CM264" i="4"/>
  <c r="DI602" i="4"/>
  <c r="DI638" i="4"/>
  <c r="BA266" i="4"/>
  <c r="CD639" i="4"/>
  <c r="CM639" i="4" s="1"/>
  <c r="DI637" i="4"/>
  <c r="BJ52" i="19"/>
  <c r="BK51" i="19"/>
  <c r="BK47" i="19"/>
  <c r="BJ48" i="19"/>
  <c r="BB332" i="4"/>
  <c r="BB333" i="4"/>
  <c r="BB621" i="4"/>
  <c r="CD201" i="4"/>
  <c r="R196" i="21"/>
  <c r="CM280" i="4"/>
  <c r="R69" i="21"/>
  <c r="CM407" i="4"/>
  <c r="BB326" i="4"/>
  <c r="BB328" i="4"/>
  <c r="BB344" i="4"/>
  <c r="BB448" i="4" s="1"/>
  <c r="CD682" i="4"/>
  <c r="BA685" i="4"/>
  <c r="R111" i="21"/>
  <c r="CM199" i="4"/>
  <c r="O72" i="21"/>
  <c r="BC201" i="4"/>
  <c r="BC273" i="4"/>
  <c r="R79" i="21"/>
  <c r="CM417" i="4"/>
  <c r="CD207" i="4"/>
  <c r="BC426" i="4"/>
  <c r="DI413" i="4"/>
  <c r="K200" i="1"/>
  <c r="AZ210" i="4"/>
  <c r="BD470" i="4"/>
  <c r="BD491" i="4"/>
  <c r="BD199" i="4" s="1"/>
  <c r="BC583" i="4"/>
  <c r="BC209" i="4"/>
  <c r="BC471" i="4"/>
  <c r="BC585" i="4"/>
  <c r="BC584" i="4"/>
  <c r="BC663" i="4"/>
  <c r="E33" i="21"/>
  <c r="DI344" i="4"/>
  <c r="BB204" i="4"/>
  <c r="BB206" i="4"/>
  <c r="BB283" i="4"/>
  <c r="BB205" i="4"/>
  <c r="BB667" i="4"/>
  <c r="BB586" i="4"/>
  <c r="BB199" i="4"/>
  <c r="CD200" i="4"/>
  <c r="R189" i="21"/>
  <c r="CM273" i="4"/>
  <c r="BC344" i="4"/>
  <c r="K201" i="1"/>
  <c r="DI414" i="4"/>
  <c r="CM651" i="4"/>
  <c r="CA660" i="4"/>
  <c r="BC419" i="4"/>
  <c r="BC411" i="4"/>
  <c r="BC418" i="4"/>
  <c r="BC416" i="4"/>
  <c r="K202" i="1"/>
  <c r="DI415" i="4"/>
  <c r="AX660" i="4"/>
  <c r="CC410" i="4"/>
  <c r="Q72" i="21" s="1"/>
  <c r="BK39" i="19"/>
  <c r="BJ40" i="19"/>
  <c r="BJ82" i="19"/>
  <c r="BC656" i="4"/>
  <c r="BD411" i="4" s="1"/>
  <c r="BC485" i="4"/>
  <c r="BC655" i="4"/>
  <c r="BD419" i="4" s="1"/>
  <c r="BC474" i="4"/>
  <c r="BC478" i="4"/>
  <c r="BC659" i="4"/>
  <c r="BD426" i="4" s="1"/>
  <c r="BC482" i="4"/>
  <c r="BC654" i="4"/>
  <c r="BD416" i="4" s="1"/>
  <c r="BC653" i="4"/>
  <c r="BD418" i="4" s="1"/>
  <c r="BC187" i="4"/>
  <c r="BC487" i="4" s="1"/>
  <c r="BC631" i="4"/>
  <c r="BC619" i="4"/>
  <c r="AP343" i="4"/>
  <c r="BC632" i="4"/>
  <c r="CB670" i="4" l="1"/>
  <c r="CA670" i="4"/>
  <c r="AX670" i="4"/>
  <c r="AX202" i="4" s="1"/>
  <c r="AX671" i="4"/>
  <c r="AS215" i="4"/>
  <c r="CB215" i="4" s="1"/>
  <c r="P128" i="21" s="1"/>
  <c r="CB671" i="4"/>
  <c r="AP215" i="4"/>
  <c r="CA671" i="4"/>
  <c r="CB673" i="4"/>
  <c r="AP674" i="4"/>
  <c r="CA674" i="4" s="1"/>
  <c r="CA673" i="4"/>
  <c r="AS674" i="4"/>
  <c r="CB674" i="4" s="1"/>
  <c r="CC670" i="4"/>
  <c r="AS208" i="4"/>
  <c r="CB202" i="4"/>
  <c r="P114" i="21" s="1"/>
  <c r="AP208" i="4"/>
  <c r="CA202" i="4"/>
  <c r="O114" i="21" s="1"/>
  <c r="AS245" i="4"/>
  <c r="CB672" i="4"/>
  <c r="AP245" i="4"/>
  <c r="CA672" i="4"/>
  <c r="AX673" i="4"/>
  <c r="AX261" i="4" s="1"/>
  <c r="AX672" i="4"/>
  <c r="CA261" i="4"/>
  <c r="O177" i="21" s="1"/>
  <c r="AP267" i="4"/>
  <c r="AV269" i="4"/>
  <c r="AS267" i="4"/>
  <c r="CB261" i="4"/>
  <c r="P177" i="21" s="1"/>
  <c r="H309" i="4"/>
  <c r="BO693" i="4"/>
  <c r="CX693" i="4" s="1"/>
  <c r="N213" i="21"/>
  <c r="CL297" i="4"/>
  <c r="CL298" i="4" s="1"/>
  <c r="BZ335" i="4"/>
  <c r="AP335" i="4"/>
  <c r="AP447" i="4"/>
  <c r="AP370" i="4"/>
  <c r="O202" i="21"/>
  <c r="AQ422" i="4"/>
  <c r="AQ427" i="4" s="1"/>
  <c r="AQ458" i="4"/>
  <c r="AR290" i="4"/>
  <c r="CA290" i="4" s="1"/>
  <c r="AS228" i="4"/>
  <c r="CA228" i="4"/>
  <c r="AS232" i="4"/>
  <c r="AR294" i="4"/>
  <c r="CA232" i="4"/>
  <c r="O140" i="21"/>
  <c r="O203" i="21"/>
  <c r="CM161" i="4"/>
  <c r="D26" i="18" s="1"/>
  <c r="H43" i="1"/>
  <c r="I43" i="1" s="1"/>
  <c r="CL236" i="4"/>
  <c r="DH235" i="4"/>
  <c r="CL237" i="4"/>
  <c r="O137" i="21"/>
  <c r="O201" i="21"/>
  <c r="O204" i="21"/>
  <c r="AT295" i="4"/>
  <c r="AU233" i="4"/>
  <c r="CB233" i="4" s="1"/>
  <c r="AR161" i="4"/>
  <c r="AQ236" i="4"/>
  <c r="AR412" i="4"/>
  <c r="AQ237" i="4"/>
  <c r="AQ342" i="4"/>
  <c r="AR329" i="4"/>
  <c r="CA325" i="4"/>
  <c r="AS325" i="4"/>
  <c r="AR355" i="4"/>
  <c r="AQ453" i="4"/>
  <c r="AQ398" i="4"/>
  <c r="AQ444" i="4"/>
  <c r="AR289" i="4"/>
  <c r="CA289" i="4" s="1"/>
  <c r="AS227" i="4"/>
  <c r="S146" i="21"/>
  <c r="D23" i="21"/>
  <c r="DH334" i="4"/>
  <c r="DH329" i="4"/>
  <c r="D18" i="21"/>
  <c r="CL335" i="4"/>
  <c r="AQ297" i="4"/>
  <c r="AT225" i="4"/>
  <c r="AS287" i="4"/>
  <c r="O136" i="21"/>
  <c r="BZ239" i="4"/>
  <c r="N154" i="21" s="1"/>
  <c r="N152" i="21"/>
  <c r="BZ300" i="4"/>
  <c r="AT223" i="4"/>
  <c r="AS285" i="4"/>
  <c r="AO160" i="4"/>
  <c r="AO303" i="4"/>
  <c r="AO304" i="4" s="1"/>
  <c r="AO301" i="4"/>
  <c r="BG291" i="4"/>
  <c r="CF291" i="4" s="1"/>
  <c r="BH229" i="4"/>
  <c r="CF229" i="4"/>
  <c r="AS288" i="4"/>
  <c r="AT226" i="4"/>
  <c r="BE230" i="4"/>
  <c r="BD292" i="4"/>
  <c r="CE292" i="4" s="1"/>
  <c r="AQ334" i="4"/>
  <c r="AQ443" i="4" s="1"/>
  <c r="AR331" i="4"/>
  <c r="DH422" i="4"/>
  <c r="H210" i="1"/>
  <c r="CA294" i="4"/>
  <c r="O138" i="21"/>
  <c r="AS286" i="4"/>
  <c r="AT224" i="4"/>
  <c r="AR284" i="4"/>
  <c r="AS222" i="4"/>
  <c r="AR235" i="4"/>
  <c r="CA227" i="4"/>
  <c r="D32" i="21"/>
  <c r="DH343" i="4"/>
  <c r="CM279" i="4"/>
  <c r="BA274" i="4"/>
  <c r="CD274" i="4" s="1"/>
  <c r="CE491" i="4"/>
  <c r="AQ343" i="4"/>
  <c r="BC618" i="4"/>
  <c r="BC638" i="4"/>
  <c r="BC630" i="4"/>
  <c r="BC636" i="4"/>
  <c r="BC637" i="4"/>
  <c r="BC620" i="4"/>
  <c r="AP276" i="4" l="1"/>
  <c r="CA276" i="4" s="1"/>
  <c r="O192" i="21" s="1"/>
  <c r="AS276" i="4"/>
  <c r="CB276" i="4" s="1"/>
  <c r="P192" i="21" s="1"/>
  <c r="CC671" i="4"/>
  <c r="AX215" i="4"/>
  <c r="CC215" i="4" s="1"/>
  <c r="Q128" i="21" s="1"/>
  <c r="CA215" i="4"/>
  <c r="AP237" i="4"/>
  <c r="AP239" i="4" s="1"/>
  <c r="CC673" i="4"/>
  <c r="AX674" i="4"/>
  <c r="CC674" i="4" s="1"/>
  <c r="AP210" i="4"/>
  <c r="CA208" i="4"/>
  <c r="AS210" i="4"/>
  <c r="CB208" i="4"/>
  <c r="AX208" i="4"/>
  <c r="CC202" i="4"/>
  <c r="Q114" i="21" s="1"/>
  <c r="CC672" i="4"/>
  <c r="AX245" i="4"/>
  <c r="AX276" i="4" s="1"/>
  <c r="CC276" i="4" s="1"/>
  <c r="Q192" i="21" s="1"/>
  <c r="CA245" i="4"/>
  <c r="AP253" i="4"/>
  <c r="AS253" i="4"/>
  <c r="AS255" i="4" s="1"/>
  <c r="CB245" i="4"/>
  <c r="AP269" i="4"/>
  <c r="CA267" i="4"/>
  <c r="AX267" i="4"/>
  <c r="CC261" i="4"/>
  <c r="Q177" i="21" s="1"/>
  <c r="BO309" i="4"/>
  <c r="CX309" i="4" s="1"/>
  <c r="H310" i="4"/>
  <c r="H311" i="4" s="1"/>
  <c r="H345" i="4"/>
  <c r="I421" i="4" s="1"/>
  <c r="AS269" i="4"/>
  <c r="CB267" i="4"/>
  <c r="AQ370" i="4"/>
  <c r="AQ447" i="4"/>
  <c r="AS161" i="4"/>
  <c r="AR236" i="4"/>
  <c r="AS412" i="4"/>
  <c r="AR237" i="4"/>
  <c r="AR342" i="4"/>
  <c r="CA235" i="4"/>
  <c r="CA284" i="4"/>
  <c r="AR297" i="4"/>
  <c r="AR298" i="4" s="1"/>
  <c r="O210" i="21"/>
  <c r="T207" i="21"/>
  <c r="AT285" i="4"/>
  <c r="AU223" i="4"/>
  <c r="AQ298" i="4"/>
  <c r="AS289" i="4"/>
  <c r="AT227" i="4"/>
  <c r="AS329" i="4"/>
  <c r="AT325" i="4"/>
  <c r="CA329" i="4"/>
  <c r="AR422" i="4"/>
  <c r="CA422" i="4" s="1"/>
  <c r="O84" i="21" s="1"/>
  <c r="AR458" i="4"/>
  <c r="CA458" i="4" s="1"/>
  <c r="AQ239" i="4"/>
  <c r="AQ300" i="4"/>
  <c r="AU295" i="4"/>
  <c r="CB295" i="4" s="1"/>
  <c r="AV233" i="4"/>
  <c r="AT232" i="4"/>
  <c r="AS294" i="4"/>
  <c r="AS290" i="4"/>
  <c r="AT228" i="4"/>
  <c r="AQ335" i="4"/>
  <c r="AT286" i="4"/>
  <c r="AU224" i="4"/>
  <c r="CB224" i="4" s="1"/>
  <c r="BF230" i="4"/>
  <c r="BE292" i="4"/>
  <c r="T145" i="21"/>
  <c r="O142" i="21"/>
  <c r="AS284" i="4"/>
  <c r="AT222" i="4"/>
  <c r="AS235" i="4"/>
  <c r="CA331" i="4"/>
  <c r="AS331" i="4"/>
  <c r="AR334" i="4"/>
  <c r="AR335" i="4" s="1"/>
  <c r="S208" i="21"/>
  <c r="AT288" i="4"/>
  <c r="AU226" i="4"/>
  <c r="BH291" i="4"/>
  <c r="BI229" i="4"/>
  <c r="BZ303" i="4"/>
  <c r="N216" i="21"/>
  <c r="BZ160" i="4"/>
  <c r="BZ301" i="4"/>
  <c r="N217" i="21" s="1"/>
  <c r="AU225" i="4"/>
  <c r="AT287" i="4"/>
  <c r="DH335" i="4"/>
  <c r="D24" i="21"/>
  <c r="O205" i="21"/>
  <c r="AS355" i="4"/>
  <c r="AR444" i="4"/>
  <c r="CA444" i="4" s="1"/>
  <c r="AR398" i="4"/>
  <c r="CA398" i="4" s="1"/>
  <c r="AR453" i="4"/>
  <c r="CA453" i="4" s="1"/>
  <c r="CA355" i="4"/>
  <c r="CA412" i="4"/>
  <c r="D12" i="18"/>
  <c r="D15" i="18" s="1"/>
  <c r="CL239" i="4"/>
  <c r="DH239" i="4" s="1"/>
  <c r="DH237" i="4"/>
  <c r="H42" i="1"/>
  <c r="CL300" i="4"/>
  <c r="O148" i="21"/>
  <c r="O144" i="21"/>
  <c r="O206" i="21"/>
  <c r="CD646" i="4"/>
  <c r="CM646" i="4" s="1"/>
  <c r="DI646" i="4" s="1"/>
  <c r="CM278" i="4"/>
  <c r="BF454" i="4"/>
  <c r="BG356" i="4"/>
  <c r="BF445" i="4"/>
  <c r="BA408" i="4"/>
  <c r="CD408" i="4" s="1"/>
  <c r="R70" i="21" s="1"/>
  <c r="BL367" i="19"/>
  <c r="BK368" i="19"/>
  <c r="BK363" i="19"/>
  <c r="BJ364" i="19"/>
  <c r="BK359" i="19"/>
  <c r="BJ360" i="19"/>
  <c r="BK355" i="19"/>
  <c r="BJ356" i="19"/>
  <c r="BA244" i="4"/>
  <c r="CD244" i="4" s="1"/>
  <c r="BK351" i="19"/>
  <c r="BJ352" i="19"/>
  <c r="BC633" i="4"/>
  <c r="BC252" i="4" s="1"/>
  <c r="DI247" i="4"/>
  <c r="DI248" i="4"/>
  <c r="BJ348" i="19"/>
  <c r="BK347" i="19"/>
  <c r="BJ370" i="19"/>
  <c r="BE477" i="4" s="1"/>
  <c r="DI633" i="4"/>
  <c r="DI249" i="4"/>
  <c r="R159" i="21"/>
  <c r="CM243" i="4"/>
  <c r="BC598" i="4"/>
  <c r="BB252" i="4"/>
  <c r="BD254" i="4"/>
  <c r="BD665" i="4"/>
  <c r="CE477" i="4"/>
  <c r="BD597" i="4"/>
  <c r="BD596" i="4"/>
  <c r="BD595" i="4"/>
  <c r="CD252" i="4"/>
  <c r="BB242" i="4"/>
  <c r="CE497" i="4"/>
  <c r="R158" i="21"/>
  <c r="CM242" i="4"/>
  <c r="CM244" i="4"/>
  <c r="CE596" i="4"/>
  <c r="BC247" i="4"/>
  <c r="BC249" i="4"/>
  <c r="BC248" i="4"/>
  <c r="BK290" i="19"/>
  <c r="BJ291" i="19"/>
  <c r="BL286" i="19"/>
  <c r="BK287" i="19"/>
  <c r="BL282" i="19"/>
  <c r="BK283" i="19"/>
  <c r="BK278" i="19"/>
  <c r="BJ279" i="19"/>
  <c r="BK274" i="19"/>
  <c r="BJ275" i="19"/>
  <c r="BK270" i="19"/>
  <c r="BJ271" i="19"/>
  <c r="BK266" i="19"/>
  <c r="BJ267" i="19"/>
  <c r="BI15" i="19"/>
  <c r="BD484" i="4" s="1"/>
  <c r="BD471" i="4" s="1"/>
  <c r="BC639" i="4"/>
  <c r="BC266" i="4" s="1"/>
  <c r="CD266" i="4"/>
  <c r="R175" i="21"/>
  <c r="CM259" i="4"/>
  <c r="BA260" i="4"/>
  <c r="BA282" i="4"/>
  <c r="CD282" i="4" s="1"/>
  <c r="DI601" i="4"/>
  <c r="BJ263" i="19"/>
  <c r="BK262" i="19"/>
  <c r="BJ293" i="19"/>
  <c r="BE481" i="4" s="1"/>
  <c r="BB258" i="4"/>
  <c r="DI639" i="4"/>
  <c r="DI264" i="4"/>
  <c r="DI265" i="4"/>
  <c r="BC263" i="4"/>
  <c r="BC264" i="4"/>
  <c r="BC265" i="4"/>
  <c r="BC604" i="4"/>
  <c r="R174" i="21"/>
  <c r="CM258" i="4"/>
  <c r="DI263" i="4"/>
  <c r="BD601" i="4"/>
  <c r="CE601" i="4" s="1"/>
  <c r="BD603" i="4"/>
  <c r="BD268" i="4"/>
  <c r="BD666" i="4"/>
  <c r="CE481" i="4"/>
  <c r="BD602" i="4"/>
  <c r="BI294" i="19"/>
  <c r="BB266" i="4"/>
  <c r="BC448" i="4"/>
  <c r="BL51" i="19"/>
  <c r="BK52" i="19"/>
  <c r="BB407" i="4"/>
  <c r="BL47" i="19"/>
  <c r="BK48" i="19"/>
  <c r="BC407" i="4"/>
  <c r="BC332" i="4"/>
  <c r="BC621" i="4"/>
  <c r="BC333" i="4"/>
  <c r="BJ83" i="19"/>
  <c r="CE416" i="4"/>
  <c r="CE418" i="4"/>
  <c r="CE411" i="4"/>
  <c r="S73" i="21" s="1"/>
  <c r="CE419" i="4"/>
  <c r="DI651" i="4"/>
  <c r="R190" i="21"/>
  <c r="CM274" i="4"/>
  <c r="BB201" i="4"/>
  <c r="BD200" i="4"/>
  <c r="CE199" i="4"/>
  <c r="S111" i="21" s="1"/>
  <c r="BB611" i="4"/>
  <c r="BC413" i="4"/>
  <c r="BB278" i="4"/>
  <c r="BC326" i="4"/>
  <c r="BC586" i="4"/>
  <c r="BD584" i="4"/>
  <c r="CE584" i="4" s="1"/>
  <c r="BD585" i="4"/>
  <c r="CE585" i="4" s="1"/>
  <c r="BD663" i="4"/>
  <c r="BD583" i="4"/>
  <c r="BD209" i="4"/>
  <c r="CE470" i="4"/>
  <c r="DI417" i="4"/>
  <c r="K204" i="1"/>
  <c r="CM410" i="4"/>
  <c r="BB207" i="4"/>
  <c r="BB646" i="4"/>
  <c r="BE470" i="4"/>
  <c r="BK40" i="19"/>
  <c r="BL39" i="19"/>
  <c r="BK82" i="19"/>
  <c r="R112" i="21"/>
  <c r="CM200" i="4"/>
  <c r="DI200" i="4" s="1"/>
  <c r="BC414" i="4"/>
  <c r="BB279" i="4"/>
  <c r="BC415" i="4"/>
  <c r="BB280" i="4"/>
  <c r="BC667" i="4"/>
  <c r="BC328" i="4"/>
  <c r="BC204" i="4"/>
  <c r="BC206" i="4"/>
  <c r="BC205" i="4"/>
  <c r="BC283" i="4"/>
  <c r="CE426" i="4"/>
  <c r="R119" i="21"/>
  <c r="CM207" i="4"/>
  <c r="DI207" i="4" s="1"/>
  <c r="BC409" i="4"/>
  <c r="BC275" i="4"/>
  <c r="DI199" i="4"/>
  <c r="BA687" i="4"/>
  <c r="CD685" i="4"/>
  <c r="CM685" i="4" s="1"/>
  <c r="DI685" i="4" s="1"/>
  <c r="K194" i="1"/>
  <c r="DI407" i="4"/>
  <c r="R113" i="21"/>
  <c r="CM201" i="4"/>
  <c r="DI201" i="4" s="1"/>
  <c r="BD638" i="4"/>
  <c r="BD631" i="4"/>
  <c r="BD619" i="4"/>
  <c r="BD618" i="4"/>
  <c r="BD637" i="4"/>
  <c r="BD636" i="4"/>
  <c r="BD620" i="4"/>
  <c r="BD630" i="4"/>
  <c r="AR343" i="4"/>
  <c r="BD632" i="4"/>
  <c r="CA297" i="4" l="1"/>
  <c r="BK83" i="19"/>
  <c r="H366" i="4"/>
  <c r="BJ15" i="19"/>
  <c r="BE484" i="4" s="1"/>
  <c r="BE471" i="4" s="1"/>
  <c r="H442" i="4"/>
  <c r="O128" i="21"/>
  <c r="BJ294" i="19"/>
  <c r="BE500" i="4" s="1"/>
  <c r="H369" i="4"/>
  <c r="H449" i="4"/>
  <c r="BO449" i="4" s="1"/>
  <c r="B225" i="21"/>
  <c r="H346" i="4"/>
  <c r="I759" i="4" s="1"/>
  <c r="BO345" i="4"/>
  <c r="BO346" i="4" s="1"/>
  <c r="BO310" i="4"/>
  <c r="BO311" i="4" s="1"/>
  <c r="CX311" i="4" s="1"/>
  <c r="H357" i="4"/>
  <c r="BO357" i="4" s="1"/>
  <c r="P120" i="21"/>
  <c r="CB210" i="4"/>
  <c r="P122" i="21" s="1"/>
  <c r="O120" i="21"/>
  <c r="CA210" i="4"/>
  <c r="O122" i="21" s="1"/>
  <c r="CC208" i="4"/>
  <c r="AX210" i="4"/>
  <c r="P161" i="21"/>
  <c r="CB253" i="4"/>
  <c r="AP255" i="4"/>
  <c r="AP300" i="4"/>
  <c r="CC245" i="4"/>
  <c r="AX253" i="4"/>
  <c r="AX255" i="4" s="1"/>
  <c r="O161" i="21"/>
  <c r="CA253" i="4"/>
  <c r="CB269" i="4"/>
  <c r="P185" i="21" s="1"/>
  <c r="P183" i="21"/>
  <c r="AX269" i="4"/>
  <c r="CC267" i="4"/>
  <c r="O183" i="21"/>
  <c r="CA269" i="4"/>
  <c r="O185" i="21" s="1"/>
  <c r="B227" i="21"/>
  <c r="AR427" i="4"/>
  <c r="CA427" i="4" s="1"/>
  <c r="O88" i="21" s="1"/>
  <c r="AS297" i="4"/>
  <c r="AR370" i="4"/>
  <c r="CA370" i="4" s="1"/>
  <c r="CA343" i="4"/>
  <c r="AR447" i="4"/>
  <c r="CA447" i="4" s="1"/>
  <c r="I42" i="1"/>
  <c r="H46" i="1"/>
  <c r="O60" i="21"/>
  <c r="AS453" i="4"/>
  <c r="AT355" i="4"/>
  <c r="AS444" i="4"/>
  <c r="AS398" i="4"/>
  <c r="BI291" i="4"/>
  <c r="BJ229" i="4"/>
  <c r="AT331" i="4"/>
  <c r="AS334" i="4"/>
  <c r="AS443" i="4" s="1"/>
  <c r="AT161" i="4"/>
  <c r="AS236" i="4"/>
  <c r="AT412" i="4"/>
  <c r="AS237" i="4"/>
  <c r="AS342" i="4"/>
  <c r="BG230" i="4"/>
  <c r="BF292" i="4"/>
  <c r="AV224" i="4"/>
  <c r="AU286" i="4"/>
  <c r="CB286" i="4" s="1"/>
  <c r="AV295" i="4"/>
  <c r="AW233" i="4"/>
  <c r="AQ301" i="4"/>
  <c r="AQ303" i="4"/>
  <c r="AQ304" i="4" s="1"/>
  <c r="AQ160" i="4"/>
  <c r="AU325" i="4"/>
  <c r="AT329" i="4"/>
  <c r="AT289" i="4"/>
  <c r="AU227" i="4"/>
  <c r="CB227" i="4" s="1"/>
  <c r="AU285" i="4"/>
  <c r="CB285" i="4" s="1"/>
  <c r="AV223" i="4"/>
  <c r="CB223" i="4"/>
  <c r="CB161" i="4"/>
  <c r="CA236" i="4"/>
  <c r="O151" i="21" s="1"/>
  <c r="O150" i="21"/>
  <c r="CA237" i="4"/>
  <c r="AR239" i="4"/>
  <c r="AR300" i="4"/>
  <c r="CL301" i="4"/>
  <c r="DH301" i="4" s="1"/>
  <c r="CL303" i="4"/>
  <c r="DH300" i="4"/>
  <c r="CL160" i="4"/>
  <c r="C25" i="18" s="1"/>
  <c r="L25" i="18"/>
  <c r="D18" i="18"/>
  <c r="L26" i="18" s="1"/>
  <c r="O74" i="21"/>
  <c r="AU287" i="4"/>
  <c r="CB287" i="4" s="1"/>
  <c r="AV225" i="4"/>
  <c r="CB225" i="4"/>
  <c r="BZ304" i="4"/>
  <c r="N220" i="21" s="1"/>
  <c r="N219" i="21"/>
  <c r="CG229" i="4"/>
  <c r="AU288" i="4"/>
  <c r="CB288" i="4" s="1"/>
  <c r="AV226" i="4"/>
  <c r="CB226" i="4"/>
  <c r="AR443" i="4"/>
  <c r="CA443" i="4" s="1"/>
  <c r="CA334" i="4"/>
  <c r="CA335" i="4" s="1"/>
  <c r="P138" i="21"/>
  <c r="AT284" i="4"/>
  <c r="AU222" i="4"/>
  <c r="AT235" i="4"/>
  <c r="AS298" i="4"/>
  <c r="AT290" i="4"/>
  <c r="AU228" i="4"/>
  <c r="AU232" i="4"/>
  <c r="AT294" i="4"/>
  <c r="P211" i="21"/>
  <c r="AS422" i="4"/>
  <c r="AS458" i="4"/>
  <c r="AS335" i="4"/>
  <c r="O213" i="21"/>
  <c r="CA298" i="4"/>
  <c r="O214" i="21" s="1"/>
  <c r="O200" i="21"/>
  <c r="BD654" i="4"/>
  <c r="BE416" i="4" s="1"/>
  <c r="BD474" i="4"/>
  <c r="BD478" i="4"/>
  <c r="CM408" i="4"/>
  <c r="K195" i="1" s="1"/>
  <c r="BD482" i="4"/>
  <c r="BD655" i="4"/>
  <c r="BE419" i="4" s="1"/>
  <c r="CF356" i="4"/>
  <c r="BG454" i="4"/>
  <c r="CF454" i="4" s="1"/>
  <c r="BG445" i="4"/>
  <c r="CF445" i="4" s="1"/>
  <c r="BH356" i="4"/>
  <c r="BC611" i="4"/>
  <c r="BC375" i="4" s="1"/>
  <c r="BC376" i="4" s="1"/>
  <c r="BM367" i="19"/>
  <c r="BL368" i="19"/>
  <c r="BL363" i="19"/>
  <c r="BK364" i="19"/>
  <c r="BB273" i="4"/>
  <c r="R160" i="21"/>
  <c r="BL359" i="19"/>
  <c r="BK360" i="19"/>
  <c r="BL355" i="19"/>
  <c r="BK356" i="19"/>
  <c r="BL351" i="19"/>
  <c r="BK352" i="19"/>
  <c r="BD633" i="4"/>
  <c r="CE630" i="4"/>
  <c r="CE632" i="4"/>
  <c r="CE631" i="4"/>
  <c r="R168" i="21"/>
  <c r="CM252" i="4"/>
  <c r="BD598" i="4"/>
  <c r="CE598" i="4" s="1"/>
  <c r="CE595" i="4"/>
  <c r="CE597" i="4"/>
  <c r="CE665" i="4"/>
  <c r="CM665" i="4" s="1"/>
  <c r="DI665" i="4" s="1"/>
  <c r="DI243" i="4"/>
  <c r="BE254" i="4"/>
  <c r="BE665" i="4"/>
  <c r="BE597" i="4"/>
  <c r="BE595" i="4"/>
  <c r="BE596" i="4"/>
  <c r="BJ371" i="19"/>
  <c r="BJ16" i="19" s="1"/>
  <c r="DI244" i="4"/>
  <c r="DI242" i="4"/>
  <c r="BB244" i="4"/>
  <c r="CE242" i="4"/>
  <c r="BD243" i="4"/>
  <c r="BD247" i="4"/>
  <c r="CE247" i="4" s="1"/>
  <c r="BD248" i="4"/>
  <c r="CE248" i="4" s="1"/>
  <c r="BD249" i="4"/>
  <c r="CE249" i="4" s="1"/>
  <c r="CE254" i="4"/>
  <c r="S170" i="21" s="1"/>
  <c r="BK348" i="19"/>
  <c r="BL347" i="19"/>
  <c r="BK370" i="19"/>
  <c r="BF477" i="4" s="1"/>
  <c r="BL290" i="19"/>
  <c r="BK291" i="19"/>
  <c r="BM286" i="19"/>
  <c r="BL287" i="19"/>
  <c r="BM282" i="19"/>
  <c r="BL283" i="19"/>
  <c r="BL278" i="19"/>
  <c r="BK279" i="19"/>
  <c r="BL274" i="19"/>
  <c r="BK275" i="19"/>
  <c r="BL270" i="19"/>
  <c r="BK271" i="19"/>
  <c r="BL266" i="19"/>
  <c r="BK267" i="19"/>
  <c r="BD187" i="4"/>
  <c r="BD487" i="4" s="1"/>
  <c r="BD659" i="4"/>
  <c r="BE426" i="4" s="1"/>
  <c r="BD653" i="4"/>
  <c r="BE418" i="4" s="1"/>
  <c r="CE484" i="4"/>
  <c r="CE474" i="4" s="1"/>
  <c r="BD656" i="4"/>
  <c r="BE411" i="4" s="1"/>
  <c r="BD485" i="4"/>
  <c r="CE485" i="4" s="1"/>
  <c r="CE637" i="4"/>
  <c r="CE638" i="4"/>
  <c r="BD639" i="4"/>
  <c r="CE636" i="4"/>
  <c r="CE666" i="4"/>
  <c r="CM666" i="4" s="1"/>
  <c r="DI666" i="4" s="1"/>
  <c r="CE603" i="4"/>
  <c r="BB260" i="4"/>
  <c r="BK263" i="19"/>
  <c r="BL262" i="19"/>
  <c r="BK293" i="19"/>
  <c r="BF481" i="4" s="1"/>
  <c r="CM282" i="4"/>
  <c r="R198" i="21"/>
  <c r="CD260" i="4"/>
  <c r="BA275" i="4"/>
  <c r="CD275" i="4" s="1"/>
  <c r="BA409" i="4"/>
  <c r="CD409" i="4" s="1"/>
  <c r="BD500" i="4"/>
  <c r="BI16" i="19"/>
  <c r="BD502" i="4" s="1"/>
  <c r="BD263" i="4"/>
  <c r="CE263" i="4" s="1"/>
  <c r="BD264" i="4"/>
  <c r="CE264" i="4" s="1"/>
  <c r="CE268" i="4"/>
  <c r="S184" i="21" s="1"/>
  <c r="BD265" i="4"/>
  <c r="CE265" i="4" s="1"/>
  <c r="BD604" i="4"/>
  <c r="CE604" i="4" s="1"/>
  <c r="DI258" i="4"/>
  <c r="BE601" i="4"/>
  <c r="BE603" i="4"/>
  <c r="BE268" i="4"/>
  <c r="BE602" i="4"/>
  <c r="BE666" i="4"/>
  <c r="BE258" i="4"/>
  <c r="CE602" i="4"/>
  <c r="DI259" i="4"/>
  <c r="R182" i="21"/>
  <c r="CM266" i="4"/>
  <c r="BL52" i="19"/>
  <c r="BM51" i="19"/>
  <c r="BM47" i="19"/>
  <c r="BL48" i="19"/>
  <c r="BD333" i="4"/>
  <c r="CE333" i="4" s="1"/>
  <c r="CE620" i="4"/>
  <c r="BD621" i="4"/>
  <c r="CE618" i="4"/>
  <c r="BD332" i="4"/>
  <c r="CE332" i="4" s="1"/>
  <c r="CE619" i="4"/>
  <c r="S87" i="21"/>
  <c r="BC279" i="4"/>
  <c r="BD414" i="4"/>
  <c r="CE414" i="4" s="1"/>
  <c r="S76" i="21" s="1"/>
  <c r="BC278" i="4"/>
  <c r="BD413" i="4"/>
  <c r="CE413" i="4" s="1"/>
  <c r="S75" i="21" s="1"/>
  <c r="BF470" i="4"/>
  <c r="BF491" i="4"/>
  <c r="BF199" i="4" s="1"/>
  <c r="BE583" i="4"/>
  <c r="BE209" i="4"/>
  <c r="BE584" i="4"/>
  <c r="BE585" i="4"/>
  <c r="BE663" i="4"/>
  <c r="BB282" i="4"/>
  <c r="BD205" i="4"/>
  <c r="CE205" i="4" s="1"/>
  <c r="S117" i="21" s="1"/>
  <c r="CE209" i="4"/>
  <c r="S121" i="21" s="1"/>
  <c r="BD204" i="4"/>
  <c r="BD206" i="4"/>
  <c r="BD283" i="4"/>
  <c r="CE283" i="4" s="1"/>
  <c r="S199" i="21" s="1"/>
  <c r="BD328" i="4"/>
  <c r="CE328" i="4" s="1"/>
  <c r="CE204" i="4"/>
  <c r="S116" i="21" s="1"/>
  <c r="BB375" i="4"/>
  <c r="S78" i="21"/>
  <c r="BE491" i="4"/>
  <c r="BA652" i="4"/>
  <c r="BB417" i="4"/>
  <c r="CD687" i="4"/>
  <c r="CM687" i="4" s="1"/>
  <c r="DI687" i="4" s="1"/>
  <c r="BC280" i="4"/>
  <c r="BD415" i="4"/>
  <c r="CE415" i="4" s="1"/>
  <c r="S77" i="21" s="1"/>
  <c r="BM39" i="19"/>
  <c r="BL40" i="19"/>
  <c r="BL82" i="19"/>
  <c r="BE656" i="4"/>
  <c r="BE655" i="4"/>
  <c r="BE478" i="4"/>
  <c r="BE659" i="4"/>
  <c r="BE482" i="4"/>
  <c r="BB368" i="4"/>
  <c r="K197" i="1"/>
  <c r="DI410" i="4"/>
  <c r="BD586" i="4"/>
  <c r="CE583" i="4"/>
  <c r="BD667" i="4"/>
  <c r="CE663" i="4"/>
  <c r="CM663" i="4" s="1"/>
  <c r="DI663" i="4" s="1"/>
  <c r="BD326" i="4"/>
  <c r="CE326" i="4" s="1"/>
  <c r="BD201" i="4"/>
  <c r="CE200" i="4"/>
  <c r="S112" i="21" s="1"/>
  <c r="S81" i="21"/>
  <c r="S80" i="21"/>
  <c r="BC646" i="4"/>
  <c r="BC368" i="4" s="1"/>
  <c r="BC207" i="4"/>
  <c r="BC282" i="4" s="1"/>
  <c r="BO369" i="4"/>
  <c r="BO442" i="4"/>
  <c r="I427" i="4"/>
  <c r="BE638" i="4"/>
  <c r="BE630" i="4"/>
  <c r="BE632" i="4"/>
  <c r="BE631" i="4"/>
  <c r="AS343" i="4"/>
  <c r="BE637" i="4"/>
  <c r="BE636" i="4"/>
  <c r="BE620" i="4"/>
  <c r="BE618" i="4"/>
  <c r="BE619" i="4"/>
  <c r="BE187" i="4" l="1"/>
  <c r="BE487" i="4" s="1"/>
  <c r="BE653" i="4"/>
  <c r="BE654" i="4"/>
  <c r="BE474" i="4"/>
  <c r="BE485" i="4"/>
  <c r="H372" i="4"/>
  <c r="H703" i="4" s="1"/>
  <c r="CE478" i="4"/>
  <c r="BL83" i="19"/>
  <c r="BK371" i="19"/>
  <c r="BF497" i="4" s="1"/>
  <c r="BF242" i="4" s="1"/>
  <c r="H358" i="4"/>
  <c r="CX345" i="4"/>
  <c r="H450" i="4"/>
  <c r="BO366" i="4"/>
  <c r="CX366" i="4" s="1"/>
  <c r="B226" i="21"/>
  <c r="CX310" i="4"/>
  <c r="Q120" i="21"/>
  <c r="CC210" i="4"/>
  <c r="Q122" i="21" s="1"/>
  <c r="CA255" i="4"/>
  <c r="O171" i="21" s="1"/>
  <c r="O169" i="21"/>
  <c r="AP160" i="4"/>
  <c r="AP301" i="4"/>
  <c r="AP303" i="4"/>
  <c r="AP304" i="4" s="1"/>
  <c r="P169" i="21"/>
  <c r="CB255" i="4"/>
  <c r="P171" i="21" s="1"/>
  <c r="Q161" i="21"/>
  <c r="CC253" i="4"/>
  <c r="Q183" i="21"/>
  <c r="CC269" i="4"/>
  <c r="Q185" i="21" s="1"/>
  <c r="AT297" i="4"/>
  <c r="AT298" i="4" s="1"/>
  <c r="AS447" i="4"/>
  <c r="AS370" i="4"/>
  <c r="AU290" i="4"/>
  <c r="CB290" i="4" s="1"/>
  <c r="AV228" i="4"/>
  <c r="CB228" i="4"/>
  <c r="AU412" i="4"/>
  <c r="CB412" i="4" s="1"/>
  <c r="AT237" i="4"/>
  <c r="AU161" i="4"/>
  <c r="AT236" i="4"/>
  <c r="AT342" i="4"/>
  <c r="P141" i="21"/>
  <c r="P204" i="21"/>
  <c r="P140" i="21"/>
  <c r="P203" i="21"/>
  <c r="CA239" i="4"/>
  <c r="O154" i="21" s="1"/>
  <c r="O152" i="21"/>
  <c r="CA300" i="4"/>
  <c r="P137" i="21"/>
  <c r="P201" i="21"/>
  <c r="AV325" i="4"/>
  <c r="AU329" i="4"/>
  <c r="CB325" i="4"/>
  <c r="AW295" i="4"/>
  <c r="AX233" i="4"/>
  <c r="CC233" i="4" s="1"/>
  <c r="P202" i="21"/>
  <c r="AT334" i="4"/>
  <c r="AT443" i="4" s="1"/>
  <c r="AU331" i="4"/>
  <c r="P142" i="21"/>
  <c r="AV232" i="4"/>
  <c r="AU294" i="4"/>
  <c r="CB294" i="4" s="1"/>
  <c r="CB232" i="4"/>
  <c r="AU284" i="4"/>
  <c r="CB284" i="4" s="1"/>
  <c r="AV222" i="4"/>
  <c r="AU235" i="4"/>
  <c r="CB222" i="4"/>
  <c r="AV288" i="4"/>
  <c r="AW226" i="4"/>
  <c r="U145" i="21"/>
  <c r="AW225" i="4"/>
  <c r="AV287" i="4"/>
  <c r="CL304" i="4"/>
  <c r="DH304" i="4" s="1"/>
  <c r="DH303" i="4"/>
  <c r="AR160" i="4"/>
  <c r="AR301" i="4"/>
  <c r="AR303" i="4"/>
  <c r="AR304" i="4" s="1"/>
  <c r="AV285" i="4"/>
  <c r="AW223" i="4"/>
  <c r="AU289" i="4"/>
  <c r="CB289" i="4" s="1"/>
  <c r="AV227" i="4"/>
  <c r="AT458" i="4"/>
  <c r="AT422" i="4"/>
  <c r="AT427" i="4" s="1"/>
  <c r="AW224" i="4"/>
  <c r="AV286" i="4"/>
  <c r="BH230" i="4"/>
  <c r="BG292" i="4"/>
  <c r="CF292" i="4" s="1"/>
  <c r="CF230" i="4"/>
  <c r="AS239" i="4"/>
  <c r="AS300" i="4"/>
  <c r="BJ291" i="4"/>
  <c r="CG291" i="4" s="1"/>
  <c r="BK229" i="4"/>
  <c r="AU355" i="4"/>
  <c r="AT444" i="4"/>
  <c r="AT398" i="4"/>
  <c r="AT453" i="4"/>
  <c r="H48" i="1"/>
  <c r="I48" i="1" s="1"/>
  <c r="I46" i="1"/>
  <c r="CE654" i="4"/>
  <c r="CE482" i="4"/>
  <c r="CE655" i="4"/>
  <c r="DI408" i="4"/>
  <c r="BB275" i="4"/>
  <c r="CE471" i="4"/>
  <c r="CE187" i="4"/>
  <c r="CE487" i="4" s="1"/>
  <c r="BB409" i="4"/>
  <c r="BD611" i="4"/>
  <c r="BD375" i="4" s="1"/>
  <c r="BD376" i="4" s="1"/>
  <c r="CE659" i="4"/>
  <c r="BI356" i="4"/>
  <c r="BH445" i="4"/>
  <c r="BH454" i="4"/>
  <c r="CE656" i="4"/>
  <c r="BN367" i="19"/>
  <c r="BM368" i="19"/>
  <c r="BM363" i="19"/>
  <c r="BL364" i="19"/>
  <c r="BM359" i="19"/>
  <c r="BL360" i="19"/>
  <c r="BM355" i="19"/>
  <c r="BL356" i="19"/>
  <c r="BM351" i="19"/>
  <c r="BL352" i="19"/>
  <c r="BE633" i="4"/>
  <c r="S165" i="21"/>
  <c r="S163" i="21"/>
  <c r="S164" i="21"/>
  <c r="BF254" i="4"/>
  <c r="BF665" i="4"/>
  <c r="BF597" i="4"/>
  <c r="BF596" i="4"/>
  <c r="BF595" i="4"/>
  <c r="BF244" i="4"/>
  <c r="CE243" i="4"/>
  <c r="BD244" i="4"/>
  <c r="CE244" i="4" s="1"/>
  <c r="BE497" i="4"/>
  <c r="BE598" i="4"/>
  <c r="BL348" i="19"/>
  <c r="BL371" i="19" s="1"/>
  <c r="BG497" i="4" s="1"/>
  <c r="BG242" i="4" s="1"/>
  <c r="BM347" i="19"/>
  <c r="BL370" i="19"/>
  <c r="BG477" i="4" s="1"/>
  <c r="S158" i="21"/>
  <c r="BE247" i="4"/>
  <c r="BE248" i="4"/>
  <c r="BE249" i="4"/>
  <c r="DI252" i="4"/>
  <c r="BD252" i="4"/>
  <c r="CE633" i="4"/>
  <c r="BM290" i="19"/>
  <c r="BL291" i="19"/>
  <c r="BN286" i="19"/>
  <c r="BM287" i="19"/>
  <c r="BK15" i="19"/>
  <c r="BF484" i="4" s="1"/>
  <c r="BF655" i="4" s="1"/>
  <c r="CE653" i="4"/>
  <c r="BN282" i="19"/>
  <c r="BM283" i="19"/>
  <c r="BM278" i="19"/>
  <c r="BL279" i="19"/>
  <c r="BM274" i="19"/>
  <c r="BL275" i="19"/>
  <c r="BM270" i="19"/>
  <c r="BL271" i="19"/>
  <c r="BM266" i="19"/>
  <c r="BL267" i="19"/>
  <c r="BE639" i="4"/>
  <c r="S181" i="21"/>
  <c r="S179" i="21"/>
  <c r="DI266" i="4"/>
  <c r="CM275" i="4"/>
  <c r="R191" i="21"/>
  <c r="BF601" i="4"/>
  <c r="BF602" i="4"/>
  <c r="BF268" i="4"/>
  <c r="BF666" i="4"/>
  <c r="BF603" i="4"/>
  <c r="BK294" i="19"/>
  <c r="BE260" i="4"/>
  <c r="BE264" i="4"/>
  <c r="BE263" i="4"/>
  <c r="BE265" i="4"/>
  <c r="BE604" i="4"/>
  <c r="S180" i="21"/>
  <c r="BD344" i="4"/>
  <c r="CE502" i="4"/>
  <c r="BD258" i="4"/>
  <c r="CE500" i="4"/>
  <c r="R71" i="21"/>
  <c r="CM409" i="4"/>
  <c r="R176" i="21"/>
  <c r="CM260" i="4"/>
  <c r="BL263" i="19"/>
  <c r="BL294" i="19" s="1"/>
  <c r="BG500" i="4" s="1"/>
  <c r="BG258" i="4" s="1"/>
  <c r="BM262" i="19"/>
  <c r="BL293" i="19"/>
  <c r="BG481" i="4" s="1"/>
  <c r="BD266" i="4"/>
  <c r="CE639" i="4"/>
  <c r="BN51" i="19"/>
  <c r="BM52" i="19"/>
  <c r="BN47" i="19"/>
  <c r="BM48" i="19"/>
  <c r="BE333" i="4"/>
  <c r="BE621" i="4"/>
  <c r="BE332" i="4"/>
  <c r="CE667" i="4"/>
  <c r="CM667" i="4" s="1"/>
  <c r="DI667" i="4" s="1"/>
  <c r="BF426" i="4"/>
  <c r="BF419" i="4"/>
  <c r="BF411" i="4"/>
  <c r="BG491" i="4"/>
  <c r="BG199" i="4" s="1"/>
  <c r="BA660" i="4"/>
  <c r="CD652" i="4"/>
  <c r="BE502" i="4"/>
  <c r="BD280" i="4"/>
  <c r="CE280" i="4" s="1"/>
  <c r="S196" i="21" s="1"/>
  <c r="BE415" i="4"/>
  <c r="BE328" i="4"/>
  <c r="BE586" i="4"/>
  <c r="BF201" i="4"/>
  <c r="BF584" i="4"/>
  <c r="BF663" i="4"/>
  <c r="BF583" i="4"/>
  <c r="BF209" i="4"/>
  <c r="BF585" i="4"/>
  <c r="CE206" i="4"/>
  <c r="S118" i="21" s="1"/>
  <c r="BD207" i="4"/>
  <c r="BD646" i="4"/>
  <c r="BD368" i="4" s="1"/>
  <c r="CE368" i="4" s="1"/>
  <c r="CE621" i="4"/>
  <c r="CE586" i="4"/>
  <c r="BF418" i="4"/>
  <c r="BF416" i="4"/>
  <c r="BG470" i="4"/>
  <c r="BM40" i="19"/>
  <c r="BN39" i="19"/>
  <c r="BM82" i="19"/>
  <c r="BE199" i="4"/>
  <c r="CE201" i="4"/>
  <c r="S113" i="21" s="1"/>
  <c r="BB376" i="4"/>
  <c r="BE413" i="4"/>
  <c r="BD278" i="4"/>
  <c r="CE278" i="4" s="1"/>
  <c r="S194" i="21" s="1"/>
  <c r="BD279" i="4"/>
  <c r="CE279" i="4" s="1"/>
  <c r="S195" i="21" s="1"/>
  <c r="BE414" i="4"/>
  <c r="BE667" i="4"/>
  <c r="BE326" i="4"/>
  <c r="BE283" i="4"/>
  <c r="BE204" i="4"/>
  <c r="BE206" i="4"/>
  <c r="BE205" i="4"/>
  <c r="CX357" i="4"/>
  <c r="BO358" i="4"/>
  <c r="CX442" i="4"/>
  <c r="BO450" i="4"/>
  <c r="BP759" i="4"/>
  <c r="CY759" i="4" s="1"/>
  <c r="CX346" i="4"/>
  <c r="CX369" i="4"/>
  <c r="CX449" i="4"/>
  <c r="BF618" i="4"/>
  <c r="BF638" i="4"/>
  <c r="BF631" i="4"/>
  <c r="AT343" i="4"/>
  <c r="BF620" i="4"/>
  <c r="BF630" i="4"/>
  <c r="BF619" i="4"/>
  <c r="BF637" i="4"/>
  <c r="BF632" i="4"/>
  <c r="BF636" i="4"/>
  <c r="BO372" i="4" l="1"/>
  <c r="BL15" i="19"/>
  <c r="BG484" i="4" s="1"/>
  <c r="BG656" i="4" s="1"/>
  <c r="BH411" i="4" s="1"/>
  <c r="BA670" i="4"/>
  <c r="CD670" i="4" s="1"/>
  <c r="CM670" i="4" s="1"/>
  <c r="DI670" i="4" s="1"/>
  <c r="BA671" i="4"/>
  <c r="BM83" i="19"/>
  <c r="BH491" i="4" s="1"/>
  <c r="BA673" i="4"/>
  <c r="BA261" i="4" s="1"/>
  <c r="BA672" i="4"/>
  <c r="CC255" i="4"/>
  <c r="Q171" i="21" s="1"/>
  <c r="Q169" i="21"/>
  <c r="CD673" i="4"/>
  <c r="CM673" i="4" s="1"/>
  <c r="DI673" i="4" s="1"/>
  <c r="AT335" i="4"/>
  <c r="AT447" i="4"/>
  <c r="AT370" i="4"/>
  <c r="BK291" i="4"/>
  <c r="BL229" i="4"/>
  <c r="AS301" i="4"/>
  <c r="AS160" i="4"/>
  <c r="AS303" i="4"/>
  <c r="AS304" i="4" s="1"/>
  <c r="T146" i="21"/>
  <c r="BH292" i="4"/>
  <c r="BI230" i="4"/>
  <c r="P210" i="21"/>
  <c r="P205" i="21"/>
  <c r="AX223" i="4"/>
  <c r="AW285" i="4"/>
  <c r="AW288" i="4"/>
  <c r="AX226" i="4"/>
  <c r="CB235" i="4"/>
  <c r="AV412" i="4"/>
  <c r="AU236" i="4"/>
  <c r="AV161" i="4"/>
  <c r="AU237" i="4"/>
  <c r="AU342" i="4"/>
  <c r="P200" i="21"/>
  <c r="AU297" i="4"/>
  <c r="AU334" i="4"/>
  <c r="AV331" i="4"/>
  <c r="CB331" i="4"/>
  <c r="AX295" i="4"/>
  <c r="CC295" i="4" s="1"/>
  <c r="AY233" i="4"/>
  <c r="AV329" i="4"/>
  <c r="AW325" i="4"/>
  <c r="AT239" i="4"/>
  <c r="AT300" i="4"/>
  <c r="AV290" i="4"/>
  <c r="AW228" i="4"/>
  <c r="AU398" i="4"/>
  <c r="CB398" i="4" s="1"/>
  <c r="AU453" i="4"/>
  <c r="CB453" i="4" s="1"/>
  <c r="AU444" i="4"/>
  <c r="CB444" i="4" s="1"/>
  <c r="AV355" i="4"/>
  <c r="CB355" i="4"/>
  <c r="U207" i="21"/>
  <c r="T208" i="21"/>
  <c r="AW286" i="4"/>
  <c r="AX224" i="4"/>
  <c r="AV289" i="4"/>
  <c r="AW227" i="4"/>
  <c r="CC223" i="4"/>
  <c r="AX225" i="4"/>
  <c r="AW287" i="4"/>
  <c r="CC226" i="4"/>
  <c r="P136" i="21"/>
  <c r="AV284" i="4"/>
  <c r="AW222" i="4"/>
  <c r="AV235" i="4"/>
  <c r="P148" i="21"/>
  <c r="AW232" i="4"/>
  <c r="AV294" i="4"/>
  <c r="AU422" i="4"/>
  <c r="CB422" i="4" s="1"/>
  <c r="AU458" i="4"/>
  <c r="CB458" i="4" s="1"/>
  <c r="CB329" i="4"/>
  <c r="AU335" i="4"/>
  <c r="CA301" i="4"/>
  <c r="O217" i="21" s="1"/>
  <c r="O216" i="21"/>
  <c r="CA160" i="4"/>
  <c r="CA303" i="4"/>
  <c r="P74" i="21"/>
  <c r="P144" i="21"/>
  <c r="P206" i="21"/>
  <c r="BF656" i="4"/>
  <c r="BG411" i="4" s="1"/>
  <c r="CF411" i="4" s="1"/>
  <c r="BF471" i="4"/>
  <c r="S101" i="21"/>
  <c r="BF659" i="4"/>
  <c r="BG426" i="4" s="1"/>
  <c r="CF426" i="4" s="1"/>
  <c r="BF478" i="4"/>
  <c r="BF187" i="4"/>
  <c r="BF487" i="4" s="1"/>
  <c r="BF474" i="4"/>
  <c r="BF485" i="4"/>
  <c r="BF482" i="4"/>
  <c r="BF653" i="4"/>
  <c r="BG418" i="4" s="1"/>
  <c r="CF418" i="4" s="1"/>
  <c r="BF654" i="4"/>
  <c r="BG416" i="4" s="1"/>
  <c r="CF416" i="4" s="1"/>
  <c r="CE376" i="4"/>
  <c r="BD282" i="4"/>
  <c r="CE282" i="4" s="1"/>
  <c r="S198" i="21" s="1"/>
  <c r="CE375" i="4"/>
  <c r="CE611" i="4"/>
  <c r="BI454" i="4"/>
  <c r="BJ356" i="4"/>
  <c r="BI445" i="4"/>
  <c r="BO367" i="19"/>
  <c r="BN368" i="19"/>
  <c r="BN363" i="19"/>
  <c r="BM364" i="19"/>
  <c r="BN359" i="19"/>
  <c r="BM360" i="19"/>
  <c r="BN355" i="19"/>
  <c r="BM356" i="19"/>
  <c r="BN351" i="19"/>
  <c r="BM352" i="19"/>
  <c r="BF633" i="4"/>
  <c r="BF252" i="4" s="1"/>
  <c r="CE252" i="4"/>
  <c r="BM348" i="19"/>
  <c r="BM370" i="19"/>
  <c r="BH477" i="4" s="1"/>
  <c r="BN347" i="19"/>
  <c r="S159" i="21"/>
  <c r="BG254" i="4"/>
  <c r="BG665" i="4"/>
  <c r="CF477" i="4"/>
  <c r="BG597" i="4"/>
  <c r="BG595" i="4"/>
  <c r="BG596" i="4"/>
  <c r="BE242" i="4"/>
  <c r="BE273" i="4" s="1"/>
  <c r="CF497" i="4"/>
  <c r="S160" i="21"/>
  <c r="BF598" i="4"/>
  <c r="BF247" i="4"/>
  <c r="BF248" i="4"/>
  <c r="BF249" i="4"/>
  <c r="BE252" i="4"/>
  <c r="BN290" i="19"/>
  <c r="BM291" i="19"/>
  <c r="BO286" i="19"/>
  <c r="BN287" i="19"/>
  <c r="BO282" i="19"/>
  <c r="BN283" i="19"/>
  <c r="BL16" i="19"/>
  <c r="BG502" i="4" s="1"/>
  <c r="BG344" i="4" s="1"/>
  <c r="BN278" i="19"/>
  <c r="BM279" i="19"/>
  <c r="BN274" i="19"/>
  <c r="BM275" i="19"/>
  <c r="BN270" i="19"/>
  <c r="BM271" i="19"/>
  <c r="BN266" i="19"/>
  <c r="BM267" i="19"/>
  <c r="BF639" i="4"/>
  <c r="BF266" i="4" s="1"/>
  <c r="BM263" i="19"/>
  <c r="BN262" i="19"/>
  <c r="BM293" i="19"/>
  <c r="BH481" i="4" s="1"/>
  <c r="DI260" i="4"/>
  <c r="K196" i="1"/>
  <c r="DI409" i="4"/>
  <c r="BF500" i="4"/>
  <c r="BK16" i="19"/>
  <c r="BF502" i="4" s="1"/>
  <c r="BF344" i="4" s="1"/>
  <c r="BE266" i="4"/>
  <c r="CE266" i="4"/>
  <c r="BG601" i="4"/>
  <c r="BG603" i="4"/>
  <c r="BG268" i="4"/>
  <c r="BG666" i="4"/>
  <c r="CF481" i="4"/>
  <c r="BG602" i="4"/>
  <c r="CF602" i="4" s="1"/>
  <c r="BD273" i="4"/>
  <c r="CE273" i="4" s="1"/>
  <c r="S189" i="21" s="1"/>
  <c r="CE258" i="4"/>
  <c r="BD259" i="4"/>
  <c r="BD260" i="4" s="1"/>
  <c r="BD407" i="4"/>
  <c r="CE407" i="4" s="1"/>
  <c r="S69" i="21" s="1"/>
  <c r="BD448" i="4"/>
  <c r="CE448" i="4" s="1"/>
  <c r="CE344" i="4"/>
  <c r="BF263" i="4"/>
  <c r="BF264" i="4"/>
  <c r="BF265" i="4"/>
  <c r="BF604" i="4"/>
  <c r="CE207" i="4"/>
  <c r="S119" i="21" s="1"/>
  <c r="CF491" i="4"/>
  <c r="BN52" i="19"/>
  <c r="BO51" i="19"/>
  <c r="BO47" i="19"/>
  <c r="BN48" i="19"/>
  <c r="BF621" i="4"/>
  <c r="BF332" i="4"/>
  <c r="BF333" i="4"/>
  <c r="BG419" i="4"/>
  <c r="CF419" i="4" s="1"/>
  <c r="BE279" i="4"/>
  <c r="BF414" i="4"/>
  <c r="BF413" i="4"/>
  <c r="BE278" i="4"/>
  <c r="BH470" i="4"/>
  <c r="BG654" i="4"/>
  <c r="BH416" i="4" s="1"/>
  <c r="CF484" i="4"/>
  <c r="BF586" i="4"/>
  <c r="BF326" i="4"/>
  <c r="BG273" i="4"/>
  <c r="CE646" i="4"/>
  <c r="BE207" i="4"/>
  <c r="BE646" i="4"/>
  <c r="K209" i="1"/>
  <c r="BE280" i="4"/>
  <c r="BF415" i="4"/>
  <c r="BE201" i="4"/>
  <c r="BG200" i="4"/>
  <c r="BG201" i="4" s="1"/>
  <c r="CF199" i="4"/>
  <c r="BO39" i="19"/>
  <c r="BN40" i="19"/>
  <c r="BN83" i="19" s="1"/>
  <c r="BN82" i="19"/>
  <c r="BG583" i="4"/>
  <c r="CF583" i="4" s="1"/>
  <c r="CF470" i="4"/>
  <c r="BG584" i="4"/>
  <c r="BG585" i="4"/>
  <c r="CF585" i="4" s="1"/>
  <c r="BG663" i="4"/>
  <c r="BG471" i="4"/>
  <c r="BG209" i="4"/>
  <c r="BF328" i="4"/>
  <c r="BF204" i="4"/>
  <c r="BF206" i="4"/>
  <c r="BF283" i="4"/>
  <c r="BF205" i="4"/>
  <c r="BF667" i="4"/>
  <c r="BE611" i="4"/>
  <c r="BE344" i="4"/>
  <c r="CD660" i="4"/>
  <c r="CM652" i="4"/>
  <c r="CX372" i="4"/>
  <c r="CX450" i="4"/>
  <c r="CX358" i="4"/>
  <c r="H381" i="4"/>
  <c r="H455" i="4"/>
  <c r="BO703" i="4"/>
  <c r="H704" i="4"/>
  <c r="BG632" i="4"/>
  <c r="BG636" i="4"/>
  <c r="BG619" i="4"/>
  <c r="BG618" i="4"/>
  <c r="BG637" i="4"/>
  <c r="BG630" i="4"/>
  <c r="BG631" i="4"/>
  <c r="BG620" i="4"/>
  <c r="AU343" i="4"/>
  <c r="BG638" i="4"/>
  <c r="BG485" i="4" l="1"/>
  <c r="CF485" i="4" s="1"/>
  <c r="BG653" i="4"/>
  <c r="BH418" i="4" s="1"/>
  <c r="BG655" i="4"/>
  <c r="BH419" i="4" s="1"/>
  <c r="BG478" i="4"/>
  <c r="BG482" i="4"/>
  <c r="BG187" i="4"/>
  <c r="BG487" i="4" s="1"/>
  <c r="BG659" i="4"/>
  <c r="BH426" i="4" s="1"/>
  <c r="BG474" i="4"/>
  <c r="BA202" i="4"/>
  <c r="CD202" i="4" s="1"/>
  <c r="CD671" i="4"/>
  <c r="CM671" i="4" s="1"/>
  <c r="BA215" i="4"/>
  <c r="BM294" i="19"/>
  <c r="BH500" i="4" s="1"/>
  <c r="BH258" i="4" s="1"/>
  <c r="CD672" i="4"/>
  <c r="CM672" i="4" s="1"/>
  <c r="DI672" i="4" s="1"/>
  <c r="BA245" i="4"/>
  <c r="BA674" i="4"/>
  <c r="CD674" i="4" s="1"/>
  <c r="CM674" i="4" s="1"/>
  <c r="DI674" i="4" s="1"/>
  <c r="CD261" i="4"/>
  <c r="BA267" i="4"/>
  <c r="BM15" i="19"/>
  <c r="BH484" i="4" s="1"/>
  <c r="BH659" i="4" s="1"/>
  <c r="AU447" i="4"/>
  <c r="CB447" i="4" s="1"/>
  <c r="AU370" i="4"/>
  <c r="CB370" i="4" s="1"/>
  <c r="CB343" i="4"/>
  <c r="P84" i="21"/>
  <c r="AW284" i="4"/>
  <c r="AX222" i="4"/>
  <c r="CC222" i="4" s="1"/>
  <c r="AW235" i="4"/>
  <c r="AV297" i="4"/>
  <c r="Q137" i="21"/>
  <c r="AX286" i="4"/>
  <c r="CC286" i="4" s="1"/>
  <c r="AY224" i="4"/>
  <c r="CC224" i="4"/>
  <c r="P60" i="21"/>
  <c r="AW290" i="4"/>
  <c r="AX228" i="4"/>
  <c r="AT301" i="4"/>
  <c r="AT303" i="4"/>
  <c r="AT304" i="4" s="1"/>
  <c r="AT160" i="4"/>
  <c r="AX325" i="4"/>
  <c r="AW329" i="4"/>
  <c r="AY295" i="4"/>
  <c r="AZ233" i="4"/>
  <c r="AU443" i="4"/>
  <c r="CB443" i="4" s="1"/>
  <c r="CB334" i="4"/>
  <c r="CB335" i="4" s="1"/>
  <c r="AX288" i="4"/>
  <c r="CC288" i="4" s="1"/>
  <c r="AY226" i="4"/>
  <c r="BJ230" i="4"/>
  <c r="BI292" i="4"/>
  <c r="CA304" i="4"/>
  <c r="O220" i="21" s="1"/>
  <c r="O219" i="21"/>
  <c r="AX232" i="4"/>
  <c r="AW294" i="4"/>
  <c r="AW412" i="4"/>
  <c r="AV236" i="4"/>
  <c r="AW161" i="4"/>
  <c r="AV237" i="4"/>
  <c r="AV342" i="4"/>
  <c r="Q141" i="21"/>
  <c r="AY225" i="4"/>
  <c r="AX287" i="4"/>
  <c r="CC287" i="4" s="1"/>
  <c r="CC225" i="4"/>
  <c r="AW289" i="4"/>
  <c r="AX227" i="4"/>
  <c r="AV398" i="4"/>
  <c r="AV453" i="4"/>
  <c r="AW355" i="4"/>
  <c r="AV444" i="4"/>
  <c r="AV458" i="4"/>
  <c r="AV422" i="4"/>
  <c r="AV427" i="4" s="1"/>
  <c r="Q211" i="21"/>
  <c r="AV334" i="4"/>
  <c r="AV443" i="4" s="1"/>
  <c r="AW331" i="4"/>
  <c r="AU298" i="4"/>
  <c r="CB297" i="4"/>
  <c r="AU239" i="4"/>
  <c r="AU300" i="4"/>
  <c r="P150" i="21"/>
  <c r="CB236" i="4"/>
  <c r="P151" i="21" s="1"/>
  <c r="CC161" i="4"/>
  <c r="CB237" i="4"/>
  <c r="AX285" i="4"/>
  <c r="CC285" i="4" s="1"/>
  <c r="AY223" i="4"/>
  <c r="CG230" i="4"/>
  <c r="BL291" i="4"/>
  <c r="BM229" i="4"/>
  <c r="CH229" i="4" s="1"/>
  <c r="CF654" i="4"/>
  <c r="CF502" i="4"/>
  <c r="CF471" i="4"/>
  <c r="BG407" i="4"/>
  <c r="BF448" i="4"/>
  <c r="BF611" i="4"/>
  <c r="BF375" i="4" s="1"/>
  <c r="BF376" i="4" s="1"/>
  <c r="CG356" i="4"/>
  <c r="BJ445" i="4"/>
  <c r="CG445" i="4" s="1"/>
  <c r="BK356" i="4"/>
  <c r="BJ454" i="4"/>
  <c r="CG454" i="4" s="1"/>
  <c r="BP367" i="19"/>
  <c r="BO368" i="19"/>
  <c r="BO363" i="19"/>
  <c r="BN364" i="19"/>
  <c r="BO359" i="19"/>
  <c r="BN360" i="19"/>
  <c r="BO355" i="19"/>
  <c r="BN356" i="19"/>
  <c r="BO351" i="19"/>
  <c r="BN352" i="19"/>
  <c r="BG633" i="4"/>
  <c r="CF630" i="4"/>
  <c r="CF631" i="4"/>
  <c r="CF632" i="4"/>
  <c r="BE244" i="4"/>
  <c r="BE409" i="4" s="1"/>
  <c r="BG243" i="4"/>
  <c r="CF242" i="4"/>
  <c r="BG598" i="4"/>
  <c r="CF598" i="4" s="1"/>
  <c r="CF595" i="4"/>
  <c r="BG247" i="4"/>
  <c r="CF247" i="4" s="1"/>
  <c r="BG248" i="4"/>
  <c r="CF248" i="4" s="1"/>
  <c r="BG249" i="4"/>
  <c r="CF249" i="4" s="1"/>
  <c r="CF254" i="4"/>
  <c r="T170" i="21" s="1"/>
  <c r="BH595" i="4"/>
  <c r="BH596" i="4"/>
  <c r="BH254" i="4"/>
  <c r="BH665" i="4"/>
  <c r="BH597" i="4"/>
  <c r="S168" i="21"/>
  <c r="CF596" i="4"/>
  <c r="CF597" i="4"/>
  <c r="CF665" i="4"/>
  <c r="BN348" i="19"/>
  <c r="BN370" i="19"/>
  <c r="BI477" i="4" s="1"/>
  <c r="BO347" i="19"/>
  <c r="BM371" i="19"/>
  <c r="BO290" i="19"/>
  <c r="BN291" i="19"/>
  <c r="BP286" i="19"/>
  <c r="BO287" i="19"/>
  <c r="BP282" i="19"/>
  <c r="BO283" i="19"/>
  <c r="BO278" i="19"/>
  <c r="BN279" i="19"/>
  <c r="BO274" i="19"/>
  <c r="BN275" i="19"/>
  <c r="BO270" i="19"/>
  <c r="BN271" i="19"/>
  <c r="CF653" i="4"/>
  <c r="BO266" i="19"/>
  <c r="BN267" i="19"/>
  <c r="CF637" i="4"/>
  <c r="CF638" i="4"/>
  <c r="BG639" i="4"/>
  <c r="CF636" i="4"/>
  <c r="S174" i="21"/>
  <c r="CE260" i="4"/>
  <c r="BD409" i="4"/>
  <c r="CE409" i="4" s="1"/>
  <c r="S71" i="21" s="1"/>
  <c r="BD275" i="4"/>
  <c r="CE275" i="4" s="1"/>
  <c r="S191" i="21" s="1"/>
  <c r="CF666" i="4"/>
  <c r="S182" i="21"/>
  <c r="BF258" i="4"/>
  <c r="CF500" i="4"/>
  <c r="BH601" i="4"/>
  <c r="BH603" i="4"/>
  <c r="BH602" i="4"/>
  <c r="BH268" i="4"/>
  <c r="BH666" i="4"/>
  <c r="CE259" i="4"/>
  <c r="BD274" i="4"/>
  <c r="CE274" i="4" s="1"/>
  <c r="S190" i="21" s="1"/>
  <c r="BD408" i="4"/>
  <c r="CE408" i="4" s="1"/>
  <c r="S70" i="21" s="1"/>
  <c r="BG263" i="4"/>
  <c r="CF263" i="4" s="1"/>
  <c r="BG264" i="4"/>
  <c r="CF264" i="4" s="1"/>
  <c r="CF268" i="4"/>
  <c r="T184" i="21" s="1"/>
  <c r="BG265" i="4"/>
  <c r="CF265" i="4" s="1"/>
  <c r="BG604" i="4"/>
  <c r="CF604" i="4" s="1"/>
  <c r="CF601" i="4"/>
  <c r="BN263" i="19"/>
  <c r="BN293" i="19"/>
  <c r="BI481" i="4" s="1"/>
  <c r="BO262" i="19"/>
  <c r="CF603" i="4"/>
  <c r="BP51" i="19"/>
  <c r="BO52" i="19"/>
  <c r="BP47" i="19"/>
  <c r="BO48" i="19"/>
  <c r="BG333" i="4"/>
  <c r="CF333" i="4" s="1"/>
  <c r="CF620" i="4"/>
  <c r="BG332" i="4"/>
  <c r="CF332" i="4" s="1"/>
  <c r="CF619" i="4"/>
  <c r="BG621" i="4"/>
  <c r="CF618" i="4"/>
  <c r="T87" i="21"/>
  <c r="T81" i="21"/>
  <c r="DI652" i="4"/>
  <c r="CM660" i="4"/>
  <c r="DI660" i="4" s="1"/>
  <c r="BE407" i="4"/>
  <c r="BF278" i="4"/>
  <c r="BG413" i="4"/>
  <c r="BG328" i="4"/>
  <c r="CF328" i="4" s="1"/>
  <c r="BI470" i="4"/>
  <c r="BO40" i="19"/>
  <c r="BP39" i="19"/>
  <c r="BO82" i="19"/>
  <c r="T111" i="21"/>
  <c r="BE282" i="4"/>
  <c r="CF474" i="4"/>
  <c r="CF478" i="4"/>
  <c r="CF482" i="4"/>
  <c r="CF187" i="4"/>
  <c r="BH583" i="4"/>
  <c r="BH209" i="4"/>
  <c r="BH471" i="4"/>
  <c r="BH584" i="4"/>
  <c r="BH585" i="4"/>
  <c r="BH663" i="4"/>
  <c r="T78" i="21"/>
  <c r="CF656" i="4"/>
  <c r="T73" i="21"/>
  <c r="BG448" i="4"/>
  <c r="CF344" i="4"/>
  <c r="BE448" i="4"/>
  <c r="BF407" i="4"/>
  <c r="BE375" i="4"/>
  <c r="BF279" i="4"/>
  <c r="BG414" i="4"/>
  <c r="CF414" i="4" s="1"/>
  <c r="BF280" i="4"/>
  <c r="BG415" i="4"/>
  <c r="CF415" i="4" s="1"/>
  <c r="T80" i="21"/>
  <c r="BG204" i="4"/>
  <c r="BG206" i="4"/>
  <c r="BG283" i="4"/>
  <c r="CF283" i="4" s="1"/>
  <c r="T199" i="21" s="1"/>
  <c r="BG205" i="4"/>
  <c r="CF209" i="4"/>
  <c r="T121" i="21" s="1"/>
  <c r="CF663" i="4"/>
  <c r="BG667" i="4"/>
  <c r="BG326" i="4"/>
  <c r="CF326" i="4" s="1"/>
  <c r="CF584" i="4"/>
  <c r="BG586" i="4"/>
  <c r="BI491" i="4"/>
  <c r="BI199" i="4" s="1"/>
  <c r="CF200" i="4"/>
  <c r="CF201" i="4"/>
  <c r="T113" i="21" s="1"/>
  <c r="BE368" i="4"/>
  <c r="BH199" i="4"/>
  <c r="BH654" i="4"/>
  <c r="BH474" i="4"/>
  <c r="BH655" i="4"/>
  <c r="BF207" i="4"/>
  <c r="BF282" i="4" s="1"/>
  <c r="BF646" i="4"/>
  <c r="BF368" i="4" s="1"/>
  <c r="H382" i="4"/>
  <c r="BO381" i="4"/>
  <c r="CX703" i="4"/>
  <c r="H459" i="4"/>
  <c r="BO455" i="4"/>
  <c r="H349" i="4"/>
  <c r="I701" i="4"/>
  <c r="BO704" i="4"/>
  <c r="CX704" i="4" s="1"/>
  <c r="BH620" i="4"/>
  <c r="BH632" i="4"/>
  <c r="BH618" i="4"/>
  <c r="BH630" i="4"/>
  <c r="AV343" i="4"/>
  <c r="BH637" i="4"/>
  <c r="BH638" i="4"/>
  <c r="BH631" i="4"/>
  <c r="BH636" i="4"/>
  <c r="BH619" i="4"/>
  <c r="BA208" i="4" l="1"/>
  <c r="CD208" i="4" s="1"/>
  <c r="BH656" i="4"/>
  <c r="BH653" i="4"/>
  <c r="CF655" i="4"/>
  <c r="BN15" i="19"/>
  <c r="BI484" i="4" s="1"/>
  <c r="BH478" i="4"/>
  <c r="BH485" i="4"/>
  <c r="BH187" i="4"/>
  <c r="BH487" i="4" s="1"/>
  <c r="BH482" i="4"/>
  <c r="CF659" i="4"/>
  <c r="BA276" i="4"/>
  <c r="CD276" i="4" s="1"/>
  <c r="CM276" i="4" s="1"/>
  <c r="CD215" i="4"/>
  <c r="DI671" i="4"/>
  <c r="BO83" i="19"/>
  <c r="BN371" i="19"/>
  <c r="BI497" i="4" s="1"/>
  <c r="BI242" i="4" s="1"/>
  <c r="CM202" i="4"/>
  <c r="R114" i="21"/>
  <c r="CD245" i="4"/>
  <c r="BA253" i="4"/>
  <c r="BA255" i="4" s="1"/>
  <c r="CD267" i="4"/>
  <c r="BA269" i="4"/>
  <c r="R177" i="21"/>
  <c r="CM261" i="4"/>
  <c r="DI261" i="4" s="1"/>
  <c r="AV447" i="4"/>
  <c r="AV370" i="4"/>
  <c r="V145" i="21"/>
  <c r="CS229" i="4"/>
  <c r="CN229" i="4"/>
  <c r="Q202" i="21"/>
  <c r="AZ223" i="4"/>
  <c r="AY285" i="4"/>
  <c r="AX289" i="4"/>
  <c r="CC289" i="4" s="1"/>
  <c r="AY227" i="4"/>
  <c r="CC227" i="4"/>
  <c r="Q140" i="21"/>
  <c r="AZ225" i="4"/>
  <c r="AY287" i="4"/>
  <c r="AY232" i="4"/>
  <c r="AX294" i="4"/>
  <c r="CC294" i="4" s="1"/>
  <c r="CC232" i="4"/>
  <c r="BK230" i="4"/>
  <c r="BJ292" i="4"/>
  <c r="CG292" i="4" s="1"/>
  <c r="Q204" i="21"/>
  <c r="AZ295" i="4"/>
  <c r="BA233" i="4"/>
  <c r="CC325" i="4"/>
  <c r="AX329" i="4"/>
  <c r="AY325" i="4"/>
  <c r="CC228" i="4"/>
  <c r="AX290" i="4"/>
  <c r="CC290" i="4" s="1"/>
  <c r="AY228" i="4"/>
  <c r="Q138" i="21"/>
  <c r="AV298" i="4"/>
  <c r="AX284" i="4"/>
  <c r="AY222" i="4"/>
  <c r="AX235" i="4"/>
  <c r="BM291" i="4"/>
  <c r="CH291" i="4" s="1"/>
  <c r="CR229" i="4"/>
  <c r="U146" i="21"/>
  <c r="Q201" i="21"/>
  <c r="P152" i="21"/>
  <c r="CB239" i="4"/>
  <c r="P154" i="21" s="1"/>
  <c r="CB300" i="4"/>
  <c r="AU160" i="4"/>
  <c r="AU303" i="4"/>
  <c r="AU304" i="4" s="1"/>
  <c r="AU301" i="4"/>
  <c r="P213" i="21"/>
  <c r="CB298" i="4"/>
  <c r="P214" i="21" s="1"/>
  <c r="AW334" i="4"/>
  <c r="AW443" i="4" s="1"/>
  <c r="AX331" i="4"/>
  <c r="AV335" i="4"/>
  <c r="AX355" i="4"/>
  <c r="AW453" i="4"/>
  <c r="AW398" i="4"/>
  <c r="AW444" i="4"/>
  <c r="Q203" i="21"/>
  <c r="Q136" i="21"/>
  <c r="AV239" i="4"/>
  <c r="AV300" i="4"/>
  <c r="AW297" i="4"/>
  <c r="AW298" i="4" s="1"/>
  <c r="AY288" i="4"/>
  <c r="AZ226" i="4"/>
  <c r="CD233" i="4"/>
  <c r="CM233" i="4" s="1"/>
  <c r="AW458" i="4"/>
  <c r="AW422" i="4"/>
  <c r="AW427" i="4" s="1"/>
  <c r="AZ224" i="4"/>
  <c r="AY286" i="4"/>
  <c r="AX412" i="4"/>
  <c r="CC412" i="4" s="1"/>
  <c r="AW236" i="4"/>
  <c r="AX161" i="4"/>
  <c r="AW237" i="4"/>
  <c r="AW342" i="4"/>
  <c r="BE275" i="4"/>
  <c r="BL356" i="4"/>
  <c r="BK445" i="4"/>
  <c r="BK454" i="4"/>
  <c r="BQ367" i="19"/>
  <c r="BP368" i="19"/>
  <c r="BP363" i="19"/>
  <c r="BO364" i="19"/>
  <c r="BP359" i="19"/>
  <c r="BO360" i="19"/>
  <c r="BP355" i="19"/>
  <c r="BO356" i="19"/>
  <c r="BP351" i="19"/>
  <c r="BO352" i="19"/>
  <c r="BH633" i="4"/>
  <c r="T165" i="21"/>
  <c r="T163" i="21"/>
  <c r="BO348" i="19"/>
  <c r="BO371" i="19" s="1"/>
  <c r="BJ497" i="4" s="1"/>
  <c r="BJ242" i="4" s="1"/>
  <c r="BP347" i="19"/>
  <c r="BO370" i="19"/>
  <c r="BJ477" i="4" s="1"/>
  <c r="BI244" i="4"/>
  <c r="BH247" i="4"/>
  <c r="BH248" i="4"/>
  <c r="BH249" i="4"/>
  <c r="BH598" i="4"/>
  <c r="CF243" i="4"/>
  <c r="BG244" i="4"/>
  <c r="CF244" i="4" s="1"/>
  <c r="T164" i="21"/>
  <c r="BG252" i="4"/>
  <c r="CF633" i="4"/>
  <c r="BH497" i="4"/>
  <c r="BM16" i="19"/>
  <c r="BH502" i="4" s="1"/>
  <c r="BH344" i="4" s="1"/>
  <c r="BI595" i="4"/>
  <c r="BI254" i="4"/>
  <c r="BI596" i="4"/>
  <c r="BI665" i="4"/>
  <c r="BI597" i="4"/>
  <c r="T158" i="21"/>
  <c r="BP290" i="19"/>
  <c r="BO291" i="19"/>
  <c r="BQ286" i="19"/>
  <c r="BP287" i="19"/>
  <c r="BQ282" i="19"/>
  <c r="BP283" i="19"/>
  <c r="BP278" i="19"/>
  <c r="BO279" i="19"/>
  <c r="BP274" i="19"/>
  <c r="BO275" i="19"/>
  <c r="BP270" i="19"/>
  <c r="BO271" i="19"/>
  <c r="BP266" i="19"/>
  <c r="BO267" i="19"/>
  <c r="BH639" i="4"/>
  <c r="T179" i="21"/>
  <c r="T181" i="21"/>
  <c r="T180" i="21"/>
  <c r="BI601" i="4"/>
  <c r="BI602" i="4"/>
  <c r="BI268" i="4"/>
  <c r="BI666" i="4"/>
  <c r="BI603" i="4"/>
  <c r="S175" i="21"/>
  <c r="BH260" i="4"/>
  <c r="BH604" i="4"/>
  <c r="BF260" i="4"/>
  <c r="BF273" i="4"/>
  <c r="CF273" i="4" s="1"/>
  <c r="T189" i="21" s="1"/>
  <c r="BG259" i="4"/>
  <c r="CF258" i="4"/>
  <c r="S176" i="21"/>
  <c r="BO263" i="19"/>
  <c r="BO294" i="19" s="1"/>
  <c r="BJ500" i="4" s="1"/>
  <c r="BJ258" i="4" s="1"/>
  <c r="BP262" i="19"/>
  <c r="BO293" i="19"/>
  <c r="BJ481" i="4" s="1"/>
  <c r="BN294" i="19"/>
  <c r="BH264" i="4"/>
  <c r="BH263" i="4"/>
  <c r="BH265" i="4"/>
  <c r="BG266" i="4"/>
  <c r="CF639" i="4"/>
  <c r="BP52" i="19"/>
  <c r="BQ51" i="19"/>
  <c r="BQ47" i="19"/>
  <c r="BP48" i="19"/>
  <c r="BH332" i="4"/>
  <c r="BH333" i="4"/>
  <c r="BH621" i="4"/>
  <c r="BI426" i="4"/>
  <c r="BH201" i="4"/>
  <c r="T112" i="21"/>
  <c r="BI201" i="4"/>
  <c r="BG611" i="4"/>
  <c r="CF586" i="4"/>
  <c r="BH414" i="4"/>
  <c r="BG279" i="4"/>
  <c r="CF279" i="4" s="1"/>
  <c r="BH415" i="4"/>
  <c r="BG280" i="4"/>
  <c r="CF280" i="4" s="1"/>
  <c r="BH667" i="4"/>
  <c r="BH326" i="4"/>
  <c r="BH205" i="4"/>
  <c r="BH283" i="4"/>
  <c r="BH204" i="4"/>
  <c r="BH206" i="4"/>
  <c r="CF487" i="4"/>
  <c r="T101" i="21"/>
  <c r="BJ470" i="4"/>
  <c r="BO16" i="19"/>
  <c r="BJ491" i="4"/>
  <c r="CG491" i="4" s="1"/>
  <c r="BI654" i="4"/>
  <c r="BJ416" i="4" s="1"/>
  <c r="BI659" i="4"/>
  <c r="BJ426" i="4" s="1"/>
  <c r="BI653" i="4"/>
  <c r="BI474" i="4"/>
  <c r="BI478" i="4"/>
  <c r="BI656" i="4"/>
  <c r="BJ411" i="4" s="1"/>
  <c r="BI485" i="4"/>
  <c r="BI655" i="4"/>
  <c r="BI187" i="4"/>
  <c r="BI487" i="4" s="1"/>
  <c r="BI482" i="4"/>
  <c r="CF407" i="4"/>
  <c r="BG646" i="4"/>
  <c r="CF646" i="4" s="1"/>
  <c r="BG207" i="4"/>
  <c r="CF621" i="4"/>
  <c r="BI419" i="4"/>
  <c r="BI411" i="4"/>
  <c r="BI418" i="4"/>
  <c r="BI416" i="4"/>
  <c r="CF206" i="4"/>
  <c r="CF667" i="4"/>
  <c r="CF204" i="4"/>
  <c r="BH413" i="4"/>
  <c r="BG278" i="4"/>
  <c r="T77" i="21"/>
  <c r="T76" i="21"/>
  <c r="BE376" i="4"/>
  <c r="CF448" i="4"/>
  <c r="BH328" i="4"/>
  <c r="BH586" i="4"/>
  <c r="BQ39" i="19"/>
  <c r="BP40" i="19"/>
  <c r="BP82" i="19"/>
  <c r="BI584" i="4"/>
  <c r="BI585" i="4"/>
  <c r="BI663" i="4"/>
  <c r="BI583" i="4"/>
  <c r="BI209" i="4"/>
  <c r="BI471" i="4"/>
  <c r="CF413" i="4"/>
  <c r="CF205" i="4"/>
  <c r="H350" i="4"/>
  <c r="BO349" i="4"/>
  <c r="CX381" i="4"/>
  <c r="BP701" i="4"/>
  <c r="CY701" i="4" s="1"/>
  <c r="CX455" i="4"/>
  <c r="BO459" i="4"/>
  <c r="H461" i="4"/>
  <c r="BO382" i="4"/>
  <c r="H384" i="4"/>
  <c r="BI630" i="4"/>
  <c r="BI631" i="4"/>
  <c r="BI632" i="4"/>
  <c r="BI618" i="4"/>
  <c r="BI638" i="4"/>
  <c r="BI619" i="4"/>
  <c r="BI637" i="4"/>
  <c r="BI636" i="4"/>
  <c r="BI620" i="4"/>
  <c r="AW343" i="4"/>
  <c r="BA210" i="4" l="1"/>
  <c r="BO15" i="19"/>
  <c r="BJ484" i="4" s="1"/>
  <c r="R192" i="21"/>
  <c r="R128" i="21"/>
  <c r="CM215" i="4"/>
  <c r="BP83" i="19"/>
  <c r="BK491" i="4" s="1"/>
  <c r="R120" i="21"/>
  <c r="CD210" i="4"/>
  <c r="R122" i="21" s="1"/>
  <c r="DI202" i="4"/>
  <c r="CM208" i="4"/>
  <c r="R161" i="21"/>
  <c r="CD253" i="4"/>
  <c r="CM245" i="4"/>
  <c r="CD269" i="4"/>
  <c r="R185" i="21" s="1"/>
  <c r="R183" i="21"/>
  <c r="CM267" i="4"/>
  <c r="AW335" i="4"/>
  <c r="AW370" i="4"/>
  <c r="AW447" i="4"/>
  <c r="Q210" i="21"/>
  <c r="AW239" i="4"/>
  <c r="AW300" i="4"/>
  <c r="BA224" i="4"/>
  <c r="AZ286" i="4"/>
  <c r="AX453" i="4"/>
  <c r="CC453" i="4" s="1"/>
  <c r="AY355" i="4"/>
  <c r="AX444" i="4"/>
  <c r="CC444" i="4" s="1"/>
  <c r="AX398" i="4"/>
  <c r="CC398" i="4" s="1"/>
  <c r="CC355" i="4"/>
  <c r="CC331" i="4"/>
  <c r="AY331" i="4"/>
  <c r="AX334" i="4"/>
  <c r="AX335" i="4" s="1"/>
  <c r="V207" i="21"/>
  <c r="CN291" i="4"/>
  <c r="CC235" i="4"/>
  <c r="AY412" i="4"/>
  <c r="AX236" i="4"/>
  <c r="AY161" i="4"/>
  <c r="AX237" i="4"/>
  <c r="AX342" i="4"/>
  <c r="CC284" i="4"/>
  <c r="AX297" i="4"/>
  <c r="AX298" i="4" s="1"/>
  <c r="AY290" i="4"/>
  <c r="AZ228" i="4"/>
  <c r="Q144" i="21"/>
  <c r="AX458" i="4"/>
  <c r="CC458" i="4" s="1"/>
  <c r="CC329" i="4"/>
  <c r="AX422" i="4"/>
  <c r="CC422" i="4" s="1"/>
  <c r="BA295" i="4"/>
  <c r="CD295" i="4" s="1"/>
  <c r="BB233" i="4"/>
  <c r="U208" i="21"/>
  <c r="Q148" i="21"/>
  <c r="AZ232" i="4"/>
  <c r="AY294" i="4"/>
  <c r="BA225" i="4"/>
  <c r="AZ287" i="4"/>
  <c r="Q142" i="21"/>
  <c r="Q205" i="21"/>
  <c r="CU229" i="4"/>
  <c r="Q74" i="21"/>
  <c r="AZ288" i="4"/>
  <c r="BA226" i="4"/>
  <c r="AV303" i="4"/>
  <c r="AV304" i="4" s="1"/>
  <c r="AV160" i="4"/>
  <c r="AV301" i="4"/>
  <c r="CB303" i="4"/>
  <c r="CB160" i="4"/>
  <c r="P216" i="21"/>
  <c r="CB301" i="4"/>
  <c r="P217" i="21" s="1"/>
  <c r="AY284" i="4"/>
  <c r="AZ222" i="4"/>
  <c r="AY235" i="4"/>
  <c r="Q206" i="21"/>
  <c r="AZ325" i="4"/>
  <c r="AY329" i="4"/>
  <c r="BK292" i="4"/>
  <c r="BL230" i="4"/>
  <c r="AY289" i="4"/>
  <c r="AZ227" i="4"/>
  <c r="BA223" i="4"/>
  <c r="AZ285" i="4"/>
  <c r="DJ229" i="4"/>
  <c r="CT229" i="4"/>
  <c r="CV229" i="4" s="1"/>
  <c r="CG411" i="4"/>
  <c r="BL454" i="4"/>
  <c r="BL445" i="4"/>
  <c r="BM356" i="4"/>
  <c r="BR367" i="19"/>
  <c r="BQ368" i="19"/>
  <c r="BQ363" i="19"/>
  <c r="BP364" i="19"/>
  <c r="BQ359" i="19"/>
  <c r="BP360" i="19"/>
  <c r="BQ355" i="19"/>
  <c r="BP356" i="19"/>
  <c r="BQ351" i="19"/>
  <c r="BP352" i="19"/>
  <c r="BI633" i="4"/>
  <c r="BI252" i="4" s="1"/>
  <c r="BI598" i="4"/>
  <c r="T159" i="21"/>
  <c r="BJ595" i="4"/>
  <c r="BJ596" i="4"/>
  <c r="BJ254" i="4"/>
  <c r="BJ665" i="4"/>
  <c r="CG477" i="4"/>
  <c r="BJ597" i="4"/>
  <c r="BH252" i="4"/>
  <c r="BI247" i="4"/>
  <c r="BI249" i="4"/>
  <c r="BI248" i="4"/>
  <c r="BH242" i="4"/>
  <c r="CG497" i="4"/>
  <c r="CF252" i="4"/>
  <c r="T160" i="21"/>
  <c r="BP348" i="19"/>
  <c r="BP371" i="19" s="1"/>
  <c r="BK497" i="4" s="1"/>
  <c r="BQ347" i="19"/>
  <c r="BP370" i="19"/>
  <c r="BK477" i="4" s="1"/>
  <c r="BQ290" i="19"/>
  <c r="BP291" i="19"/>
  <c r="BR286" i="19"/>
  <c r="BQ287" i="19"/>
  <c r="BR282" i="19"/>
  <c r="BQ283" i="19"/>
  <c r="BQ278" i="19"/>
  <c r="BP279" i="19"/>
  <c r="BQ274" i="19"/>
  <c r="BP275" i="19"/>
  <c r="BQ270" i="19"/>
  <c r="BP271" i="19"/>
  <c r="BQ266" i="19"/>
  <c r="BP267" i="19"/>
  <c r="BI639" i="4"/>
  <c r="BI266" i="4" s="1"/>
  <c r="CF266" i="4"/>
  <c r="BJ601" i="4"/>
  <c r="BJ603" i="4"/>
  <c r="BJ268" i="4"/>
  <c r="BJ666" i="4"/>
  <c r="CG481" i="4"/>
  <c r="BJ602" i="4"/>
  <c r="CF259" i="4"/>
  <c r="BG260" i="4"/>
  <c r="BG408" i="4"/>
  <c r="CF408" i="4" s="1"/>
  <c r="T70" i="21" s="1"/>
  <c r="BG274" i="4"/>
  <c r="CF274" i="4" s="1"/>
  <c r="T190" i="21" s="1"/>
  <c r="BI263" i="4"/>
  <c r="BI264" i="4"/>
  <c r="BI265" i="4"/>
  <c r="BI604" i="4"/>
  <c r="BI500" i="4"/>
  <c r="BN16" i="19"/>
  <c r="BI502" i="4" s="1"/>
  <c r="BI344" i="4" s="1"/>
  <c r="BI448" i="4" s="1"/>
  <c r="BP263" i="19"/>
  <c r="BP294" i="19" s="1"/>
  <c r="BK500" i="4" s="1"/>
  <c r="BQ262" i="19"/>
  <c r="BP293" i="19"/>
  <c r="BK481" i="4" s="1"/>
  <c r="T174" i="21"/>
  <c r="BF409" i="4"/>
  <c r="CF260" i="4"/>
  <c r="BF275" i="4"/>
  <c r="BH266" i="4"/>
  <c r="BR51" i="19"/>
  <c r="BQ52" i="19"/>
  <c r="BR47" i="19"/>
  <c r="BQ48" i="19"/>
  <c r="BI332" i="4"/>
  <c r="BI621" i="4"/>
  <c r="BI333" i="4"/>
  <c r="BI204" i="4"/>
  <c r="BI206" i="4"/>
  <c r="BI205" i="4"/>
  <c r="BI283" i="4"/>
  <c r="BI667" i="4"/>
  <c r="BI326" i="4"/>
  <c r="CF278" i="4"/>
  <c r="T116" i="21"/>
  <c r="T118" i="21"/>
  <c r="U73" i="21"/>
  <c r="CF207" i="4"/>
  <c r="BG282" i="4"/>
  <c r="CF282" i="4" s="1"/>
  <c r="BJ419" i="4"/>
  <c r="CG419" i="4" s="1"/>
  <c r="BJ418" i="4"/>
  <c r="CG418" i="4" s="1"/>
  <c r="BJ502" i="4"/>
  <c r="BJ584" i="4"/>
  <c r="BJ585" i="4"/>
  <c r="BJ663" i="4"/>
  <c r="CG470" i="4"/>
  <c r="BJ583" i="4"/>
  <c r="BJ209" i="4"/>
  <c r="BJ471" i="4"/>
  <c r="BH280" i="4"/>
  <c r="BI415" i="4"/>
  <c r="CG426" i="4"/>
  <c r="T117" i="21"/>
  <c r="T75" i="21"/>
  <c r="BI586" i="4"/>
  <c r="BI328" i="4"/>
  <c r="BK470" i="4"/>
  <c r="BQ40" i="19"/>
  <c r="BR39" i="19"/>
  <c r="BQ82" i="19"/>
  <c r="BH448" i="4"/>
  <c r="BH407" i="4"/>
  <c r="BH611" i="4"/>
  <c r="CG416" i="4"/>
  <c r="BG368" i="4"/>
  <c r="T69" i="21"/>
  <c r="BJ199" i="4"/>
  <c r="BJ654" i="4"/>
  <c r="BJ659" i="4"/>
  <c r="BK426" i="4" s="1"/>
  <c r="BJ653" i="4"/>
  <c r="BJ474" i="4"/>
  <c r="BJ187" i="4"/>
  <c r="BJ487" i="4" s="1"/>
  <c r="BJ478" i="4"/>
  <c r="BJ656" i="4"/>
  <c r="BJ485" i="4"/>
  <c r="CG485" i="4" s="1"/>
  <c r="BJ655" i="4"/>
  <c r="CG484" i="4"/>
  <c r="BJ482" i="4"/>
  <c r="BH278" i="4"/>
  <c r="BI413" i="4"/>
  <c r="BH279" i="4"/>
  <c r="BI414" i="4"/>
  <c r="T196" i="21"/>
  <c r="T195" i="21"/>
  <c r="BG375" i="4"/>
  <c r="CF611" i="4"/>
  <c r="BH646" i="4"/>
  <c r="BH207" i="4"/>
  <c r="BO384" i="4"/>
  <c r="CX382" i="4"/>
  <c r="H399" i="4"/>
  <c r="H352" i="4"/>
  <c r="H360" i="4" s="1"/>
  <c r="H320" i="4" s="1"/>
  <c r="H463" i="4"/>
  <c r="CX459" i="4"/>
  <c r="BO461" i="4"/>
  <c r="CX349" i="4"/>
  <c r="BO350" i="4"/>
  <c r="BJ631" i="4"/>
  <c r="BJ630" i="4"/>
  <c r="BJ620" i="4"/>
  <c r="BJ638" i="4"/>
  <c r="BJ636" i="4"/>
  <c r="BJ637" i="4"/>
  <c r="AX343" i="4"/>
  <c r="BJ632" i="4"/>
  <c r="BJ619" i="4"/>
  <c r="BJ618" i="4"/>
  <c r="DI215" i="4" l="1"/>
  <c r="CM210" i="4"/>
  <c r="DI210" i="4" s="1"/>
  <c r="E11" i="18"/>
  <c r="K41" i="1"/>
  <c r="L41" i="1" s="1"/>
  <c r="DI208" i="4"/>
  <c r="DI245" i="4"/>
  <c r="CM253" i="4"/>
  <c r="BI407" i="4"/>
  <c r="R169" i="21"/>
  <c r="CD255" i="4"/>
  <c r="R171" i="21" s="1"/>
  <c r="K45" i="1"/>
  <c r="L45" i="1" s="1"/>
  <c r="E14" i="18"/>
  <c r="DI267" i="4"/>
  <c r="CM269" i="4"/>
  <c r="DI269" i="4" s="1"/>
  <c r="BQ83" i="19"/>
  <c r="BL491" i="4" s="1"/>
  <c r="CC297" i="4"/>
  <c r="Q213" i="21" s="1"/>
  <c r="BI611" i="4"/>
  <c r="BI375" i="4" s="1"/>
  <c r="BI376" i="4" s="1"/>
  <c r="AX370" i="4"/>
  <c r="CC370" i="4" s="1"/>
  <c r="CC343" i="4"/>
  <c r="AX447" i="4"/>
  <c r="CC447" i="4" s="1"/>
  <c r="BA285" i="4"/>
  <c r="CD285" i="4" s="1"/>
  <c r="BB223" i="4"/>
  <c r="CD223" i="4"/>
  <c r="AZ329" i="4"/>
  <c r="BA325" i="4"/>
  <c r="AZ161" i="4"/>
  <c r="AY237" i="4"/>
  <c r="AZ412" i="4"/>
  <c r="AY236" i="4"/>
  <c r="AY342" i="4"/>
  <c r="R211" i="21"/>
  <c r="CM295" i="4"/>
  <c r="Q84" i="21"/>
  <c r="CC334" i="4"/>
  <c r="CC335" i="4" s="1"/>
  <c r="AX443" i="4"/>
  <c r="CC443" i="4" s="1"/>
  <c r="Q60" i="21"/>
  <c r="AY398" i="4"/>
  <c r="AY444" i="4"/>
  <c r="AZ355" i="4"/>
  <c r="AY453" i="4"/>
  <c r="AW303" i="4"/>
  <c r="AW304" i="4" s="1"/>
  <c r="AW160" i="4"/>
  <c r="AW301" i="4"/>
  <c r="AZ289" i="4"/>
  <c r="BA227" i="4"/>
  <c r="BM230" i="4"/>
  <c r="BL292" i="4"/>
  <c r="AY422" i="4"/>
  <c r="AY427" i="4" s="1"/>
  <c r="AY458" i="4"/>
  <c r="CC298" i="4"/>
  <c r="Q214" i="21" s="1"/>
  <c r="AZ284" i="4"/>
  <c r="BA222" i="4"/>
  <c r="AZ235" i="4"/>
  <c r="AY297" i="4"/>
  <c r="AY298" i="4" s="1"/>
  <c r="P219" i="21"/>
  <c r="CB304" i="4"/>
  <c r="P220" i="21" s="1"/>
  <c r="BA288" i="4"/>
  <c r="CD288" i="4" s="1"/>
  <c r="BB226" i="4"/>
  <c r="CD226" i="4"/>
  <c r="BA287" i="4"/>
  <c r="CD287" i="4" s="1"/>
  <c r="BB225" i="4"/>
  <c r="CD225" i="4"/>
  <c r="BA232" i="4"/>
  <c r="AZ294" i="4"/>
  <c r="BB295" i="4"/>
  <c r="BC233" i="4"/>
  <c r="AZ290" i="4"/>
  <c r="BA228" i="4"/>
  <c r="Q200" i="21"/>
  <c r="AX239" i="4"/>
  <c r="AX300" i="4"/>
  <c r="CD161" i="4"/>
  <c r="CC237" i="4"/>
  <c r="Q150" i="21"/>
  <c r="CC236" i="4"/>
  <c r="Q151" i="21" s="1"/>
  <c r="AY334" i="4"/>
  <c r="AY443" i="4" s="1"/>
  <c r="AZ331" i="4"/>
  <c r="BB224" i="4"/>
  <c r="BA286" i="4"/>
  <c r="CD286" i="4" s="1"/>
  <c r="CD224" i="4"/>
  <c r="BM454" i="4"/>
  <c r="CR356" i="4"/>
  <c r="CH356" i="4"/>
  <c r="BM445" i="4"/>
  <c r="BR368" i="19"/>
  <c r="BS368" i="19" s="1"/>
  <c r="BS367" i="19"/>
  <c r="BR363" i="19"/>
  <c r="BQ364" i="19"/>
  <c r="BR359" i="19"/>
  <c r="BQ360" i="19"/>
  <c r="BR355" i="19"/>
  <c r="BQ356" i="19"/>
  <c r="BR351" i="19"/>
  <c r="BQ352" i="19"/>
  <c r="CG632" i="4"/>
  <c r="CG631" i="4"/>
  <c r="BJ633" i="4"/>
  <c r="BJ252" i="4" s="1"/>
  <c r="CG252" i="4" s="1"/>
  <c r="U168" i="21" s="1"/>
  <c r="CG630" i="4"/>
  <c r="BQ348" i="19"/>
  <c r="BR347" i="19"/>
  <c r="BQ370" i="19"/>
  <c r="BL477" i="4" s="1"/>
  <c r="BH244" i="4"/>
  <c r="BJ243" i="4"/>
  <c r="CG242" i="4"/>
  <c r="BH273" i="4"/>
  <c r="BJ598" i="4"/>
  <c r="CG598" i="4" s="1"/>
  <c r="CG665" i="4"/>
  <c r="CG596" i="4"/>
  <c r="CG597" i="4"/>
  <c r="BK595" i="4"/>
  <c r="BK254" i="4"/>
  <c r="BK596" i="4"/>
  <c r="BK665" i="4"/>
  <c r="BK597" i="4"/>
  <c r="BK242" i="4"/>
  <c r="T168" i="21"/>
  <c r="BJ247" i="4"/>
  <c r="CG247" i="4" s="1"/>
  <c r="BJ248" i="4"/>
  <c r="CG248" i="4" s="1"/>
  <c r="BJ249" i="4"/>
  <c r="CG249" i="4" s="1"/>
  <c r="CG254" i="4"/>
  <c r="U170" i="21" s="1"/>
  <c r="CG595" i="4"/>
  <c r="BR290" i="19"/>
  <c r="BQ291" i="19"/>
  <c r="BR287" i="19"/>
  <c r="BS287" i="19" s="1"/>
  <c r="BS286" i="19"/>
  <c r="BR283" i="19"/>
  <c r="BS283" i="19" s="1"/>
  <c r="BS282" i="19"/>
  <c r="BR278" i="19"/>
  <c r="BQ279" i="19"/>
  <c r="BP15" i="19"/>
  <c r="BK484" i="4" s="1"/>
  <c r="BK656" i="4" s="1"/>
  <c r="BP16" i="19"/>
  <c r="BK502" i="4" s="1"/>
  <c r="BK344" i="4" s="1"/>
  <c r="BR274" i="19"/>
  <c r="BQ275" i="19"/>
  <c r="BR270" i="19"/>
  <c r="BQ271" i="19"/>
  <c r="BR266" i="19"/>
  <c r="BQ267" i="19"/>
  <c r="CG637" i="4"/>
  <c r="CG638" i="4"/>
  <c r="BJ639" i="4"/>
  <c r="CG636" i="4"/>
  <c r="T176" i="21"/>
  <c r="BK601" i="4"/>
  <c r="BK603" i="4"/>
  <c r="BK268" i="4"/>
  <c r="BK602" i="4"/>
  <c r="BK666" i="4"/>
  <c r="BK258" i="4"/>
  <c r="BG409" i="4"/>
  <c r="CF409" i="4" s="1"/>
  <c r="T71" i="21" s="1"/>
  <c r="BG275" i="4"/>
  <c r="CF275" i="4" s="1"/>
  <c r="T191" i="21" s="1"/>
  <c r="CG602" i="4"/>
  <c r="CG666" i="4"/>
  <c r="CG603" i="4"/>
  <c r="BQ263" i="19"/>
  <c r="BQ294" i="19" s="1"/>
  <c r="BL500" i="4" s="1"/>
  <c r="BL258" i="4" s="1"/>
  <c r="BR262" i="19"/>
  <c r="BQ293" i="19"/>
  <c r="BL481" i="4" s="1"/>
  <c r="BI258" i="4"/>
  <c r="CG500" i="4"/>
  <c r="T175" i="21"/>
  <c r="BJ263" i="4"/>
  <c r="CG263" i="4" s="1"/>
  <c r="BJ264" i="4"/>
  <c r="CG264" i="4" s="1"/>
  <c r="CG268" i="4"/>
  <c r="U184" i="21" s="1"/>
  <c r="BJ265" i="4"/>
  <c r="CG265" i="4" s="1"/>
  <c r="BJ604" i="4"/>
  <c r="CG604" i="4" s="1"/>
  <c r="CG601" i="4"/>
  <c r="T182" i="21"/>
  <c r="CG659" i="4"/>
  <c r="BR52" i="19"/>
  <c r="BS52" i="19" s="1"/>
  <c r="BS51" i="19"/>
  <c r="BR48" i="19"/>
  <c r="BS48" i="19" s="1"/>
  <c r="BS47" i="19"/>
  <c r="BJ333" i="4"/>
  <c r="CG333" i="4" s="1"/>
  <c r="CG620" i="4"/>
  <c r="BJ621" i="4"/>
  <c r="CG618" i="4"/>
  <c r="BJ332" i="4"/>
  <c r="CG332" i="4" s="1"/>
  <c r="CG619" i="4"/>
  <c r="U81" i="21"/>
  <c r="BH368" i="4"/>
  <c r="BG376" i="4"/>
  <c r="CF375" i="4"/>
  <c r="BK419" i="4"/>
  <c r="CG655" i="4"/>
  <c r="BK411" i="4"/>
  <c r="CG656" i="4"/>
  <c r="BK418" i="4"/>
  <c r="CG653" i="4"/>
  <c r="BK416" i="4"/>
  <c r="CG654" i="4"/>
  <c r="BJ200" i="4"/>
  <c r="BJ201" i="4" s="1"/>
  <c r="BJ273" i="4"/>
  <c r="CG199" i="4"/>
  <c r="U80" i="21"/>
  <c r="U78" i="21"/>
  <c r="BH375" i="4"/>
  <c r="BR40" i="19"/>
  <c r="BS39" i="19"/>
  <c r="BR82" i="19"/>
  <c r="U87" i="21"/>
  <c r="BJ204" i="4"/>
  <c r="BJ206" i="4"/>
  <c r="BJ283" i="4"/>
  <c r="CG283" i="4" s="1"/>
  <c r="U199" i="21" s="1"/>
  <c r="BJ205" i="4"/>
  <c r="CG209" i="4"/>
  <c r="U121" i="21" s="1"/>
  <c r="CG471" i="4"/>
  <c r="BJ328" i="4"/>
  <c r="CG328" i="4" s="1"/>
  <c r="T119" i="21"/>
  <c r="BK199" i="4"/>
  <c r="BI279" i="4"/>
  <c r="BJ414" i="4"/>
  <c r="CG414" i="4" s="1"/>
  <c r="BI278" i="4"/>
  <c r="BJ413" i="4"/>
  <c r="CG413" i="4" s="1"/>
  <c r="CG585" i="4"/>
  <c r="BH282" i="4"/>
  <c r="CG474" i="4"/>
  <c r="CG482" i="4"/>
  <c r="CG187" i="4"/>
  <c r="CG478" i="4"/>
  <c r="CF368" i="4"/>
  <c r="BL470" i="4"/>
  <c r="BQ15" i="19"/>
  <c r="BL484" i="4" s="1"/>
  <c r="BK584" i="4"/>
  <c r="BK585" i="4"/>
  <c r="BK663" i="4"/>
  <c r="BK583" i="4"/>
  <c r="BK209" i="4"/>
  <c r="BJ586" i="4"/>
  <c r="BJ667" i="4"/>
  <c r="CG663" i="4"/>
  <c r="CG584" i="4"/>
  <c r="BJ326" i="4"/>
  <c r="CG326" i="4" s="1"/>
  <c r="BJ344" i="4"/>
  <c r="CG502" i="4"/>
  <c r="T198" i="21"/>
  <c r="T194" i="21"/>
  <c r="BI280" i="4"/>
  <c r="BJ415" i="4"/>
  <c r="CG415" i="4" s="1"/>
  <c r="CG583" i="4"/>
  <c r="BI207" i="4"/>
  <c r="BI282" i="4" s="1"/>
  <c r="BI646" i="4"/>
  <c r="BI368" i="4" s="1"/>
  <c r="CX350" i="4"/>
  <c r="BO352" i="4"/>
  <c r="CX461" i="4"/>
  <c r="BO463" i="4"/>
  <c r="H751" i="4"/>
  <c r="I439" i="4"/>
  <c r="BP439" i="4"/>
  <c r="H322" i="4"/>
  <c r="H337" i="4" s="1"/>
  <c r="H752" i="4" s="1"/>
  <c r="I385" i="4"/>
  <c r="BP385" i="4" s="1"/>
  <c r="CY385" i="4" s="1"/>
  <c r="H386" i="4"/>
  <c r="BO386" i="4" s="1"/>
  <c r="CX386" i="4" s="1"/>
  <c r="BO320" i="4"/>
  <c r="H401" i="4"/>
  <c r="BO399" i="4"/>
  <c r="CX384" i="4"/>
  <c r="BK618" i="4"/>
  <c r="BK636" i="4"/>
  <c r="BK638" i="4"/>
  <c r="BK632" i="4"/>
  <c r="AY343" i="4"/>
  <c r="BK630" i="4"/>
  <c r="BK631" i="4"/>
  <c r="BK637" i="4"/>
  <c r="BK619" i="4"/>
  <c r="BK620" i="4"/>
  <c r="K44" i="1" l="1"/>
  <c r="L44" i="1" s="1"/>
  <c r="CM255" i="4"/>
  <c r="DI255" i="4" s="1"/>
  <c r="DI253" i="4"/>
  <c r="E13" i="18"/>
  <c r="BQ371" i="19"/>
  <c r="BL497" i="4" s="1"/>
  <c r="BL242" i="4" s="1"/>
  <c r="BL244" i="4" s="1"/>
  <c r="AY370" i="4"/>
  <c r="AY447" i="4"/>
  <c r="R201" i="21"/>
  <c r="CM285" i="4"/>
  <c r="R202" i="21"/>
  <c r="CM286" i="4"/>
  <c r="AZ334" i="4"/>
  <c r="AZ443" i="4" s="1"/>
  <c r="BA331" i="4"/>
  <c r="AZ297" i="4"/>
  <c r="AZ298" i="4" s="1"/>
  <c r="R140" i="21"/>
  <c r="CM225" i="4"/>
  <c r="R203" i="21"/>
  <c r="CM287" i="4"/>
  <c r="BB288" i="4"/>
  <c r="BC226" i="4"/>
  <c r="BA284" i="4"/>
  <c r="CD284" i="4" s="1"/>
  <c r="BB222" i="4"/>
  <c r="BA235" i="4"/>
  <c r="CD222" i="4"/>
  <c r="AY335" i="4"/>
  <c r="BM292" i="4"/>
  <c r="CH292" i="4" s="1"/>
  <c r="CR230" i="4"/>
  <c r="CH230" i="4"/>
  <c r="AZ458" i="4"/>
  <c r="AZ422" i="4"/>
  <c r="AZ427" i="4" s="1"/>
  <c r="BB285" i="4"/>
  <c r="BC223" i="4"/>
  <c r="R138" i="21"/>
  <c r="CM224" i="4"/>
  <c r="BC224" i="4"/>
  <c r="BB286" i="4"/>
  <c r="Q152" i="21"/>
  <c r="CC239" i="4"/>
  <c r="Q154" i="21" s="1"/>
  <c r="CC300" i="4"/>
  <c r="AX303" i="4"/>
  <c r="AX304" i="4" s="1"/>
  <c r="AX301" i="4"/>
  <c r="AX160" i="4"/>
  <c r="BA290" i="4"/>
  <c r="CD290" i="4" s="1"/>
  <c r="BB228" i="4"/>
  <c r="CD228" i="4"/>
  <c r="BC295" i="4"/>
  <c r="BD233" i="4"/>
  <c r="BB232" i="4"/>
  <c r="BA294" i="4"/>
  <c r="CD232" i="4"/>
  <c r="BC225" i="4"/>
  <c r="BB287" i="4"/>
  <c r="R141" i="21"/>
  <c r="CM226" i="4"/>
  <c r="R204" i="21"/>
  <c r="CM288" i="4"/>
  <c r="BA161" i="4"/>
  <c r="AZ237" i="4"/>
  <c r="BA412" i="4"/>
  <c r="CD412" i="4" s="1"/>
  <c r="AZ236" i="4"/>
  <c r="AZ342" i="4"/>
  <c r="BA289" i="4"/>
  <c r="CD289" i="4" s="1"/>
  <c r="BB227" i="4"/>
  <c r="CD227" i="4"/>
  <c r="AZ444" i="4"/>
  <c r="AZ453" i="4"/>
  <c r="BA355" i="4"/>
  <c r="AZ398" i="4"/>
  <c r="CD294" i="4"/>
  <c r="AY239" i="4"/>
  <c r="AY300" i="4"/>
  <c r="CD325" i="4"/>
  <c r="CM325" i="4" s="1"/>
  <c r="BA329" i="4"/>
  <c r="BB325" i="4"/>
  <c r="R137" i="21"/>
  <c r="CM223" i="4"/>
  <c r="CG633" i="4"/>
  <c r="BK653" i="4"/>
  <c r="BL418" i="4" s="1"/>
  <c r="BK482" i="4"/>
  <c r="BK474" i="4"/>
  <c r="BK654" i="4"/>
  <c r="BL416" i="4" s="1"/>
  <c r="BK485" i="4"/>
  <c r="CR445" i="4"/>
  <c r="CH445" i="4"/>
  <c r="CS356" i="4"/>
  <c r="CN356" i="4"/>
  <c r="CR454" i="4"/>
  <c r="CH454" i="4"/>
  <c r="BR364" i="19"/>
  <c r="BS364" i="19" s="1"/>
  <c r="BS363" i="19"/>
  <c r="BR360" i="19"/>
  <c r="BS360" i="19" s="1"/>
  <c r="BS359" i="19"/>
  <c r="BR356" i="19"/>
  <c r="BS356" i="19" s="1"/>
  <c r="BS355" i="19"/>
  <c r="BR352" i="19"/>
  <c r="BS352" i="19" s="1"/>
  <c r="BS351" i="19"/>
  <c r="BK633" i="4"/>
  <c r="U163" i="21"/>
  <c r="U165" i="21"/>
  <c r="U164" i="21"/>
  <c r="BK244" i="4"/>
  <c r="BK248" i="4"/>
  <c r="BK247" i="4"/>
  <c r="BK249" i="4"/>
  <c r="CG243" i="4"/>
  <c r="BJ244" i="4"/>
  <c r="CG244" i="4" s="1"/>
  <c r="BL595" i="4"/>
  <c r="BL254" i="4"/>
  <c r="BL596" i="4"/>
  <c r="BL665" i="4"/>
  <c r="BL597" i="4"/>
  <c r="BK598" i="4"/>
  <c r="U158" i="21"/>
  <c r="BH275" i="4"/>
  <c r="BH409" i="4"/>
  <c r="BR348" i="19"/>
  <c r="BS347" i="19"/>
  <c r="BR370" i="19"/>
  <c r="BR15" i="19" s="1"/>
  <c r="BR291" i="19"/>
  <c r="BS291" i="19" s="1"/>
  <c r="BS290" i="19"/>
  <c r="BR279" i="19"/>
  <c r="BS279" i="19" s="1"/>
  <c r="BS278" i="19"/>
  <c r="BK471" i="4"/>
  <c r="BK187" i="4"/>
  <c r="BK487" i="4" s="1"/>
  <c r="BK659" i="4"/>
  <c r="BL426" i="4" s="1"/>
  <c r="BK478" i="4"/>
  <c r="BK655" i="4"/>
  <c r="BL419" i="4" s="1"/>
  <c r="BR275" i="19"/>
  <c r="BS275" i="19" s="1"/>
  <c r="BS274" i="19"/>
  <c r="BR271" i="19"/>
  <c r="BS271" i="19" s="1"/>
  <c r="BS270" i="19"/>
  <c r="BR267" i="19"/>
  <c r="BS267" i="19" s="1"/>
  <c r="BS266" i="19"/>
  <c r="BK639" i="4"/>
  <c r="U179" i="21"/>
  <c r="U181" i="21"/>
  <c r="BI260" i="4"/>
  <c r="BI273" i="4"/>
  <c r="CG273" i="4" s="1"/>
  <c r="BJ259" i="4"/>
  <c r="BJ408" i="4" s="1"/>
  <c r="CG258" i="4"/>
  <c r="BR263" i="19"/>
  <c r="BS262" i="19"/>
  <c r="BR293" i="19"/>
  <c r="BK260" i="4"/>
  <c r="BK264" i="4"/>
  <c r="BK263" i="4"/>
  <c r="BK265" i="4"/>
  <c r="BK604" i="4"/>
  <c r="U180" i="21"/>
  <c r="BL601" i="4"/>
  <c r="BL602" i="4"/>
  <c r="BL268" i="4"/>
  <c r="BL666" i="4"/>
  <c r="BL603" i="4"/>
  <c r="BL260" i="4"/>
  <c r="BJ266" i="4"/>
  <c r="CG639" i="4"/>
  <c r="BK448" i="4"/>
  <c r="BK332" i="4"/>
  <c r="BK621" i="4"/>
  <c r="BK333" i="4"/>
  <c r="BK407" i="4"/>
  <c r="BJ407" i="4"/>
  <c r="BJ448" i="4"/>
  <c r="CG344" i="4"/>
  <c r="BK206" i="4"/>
  <c r="BK283" i="4"/>
  <c r="BK205" i="4"/>
  <c r="BK204" i="4"/>
  <c r="BK667" i="4"/>
  <c r="BK326" i="4"/>
  <c r="BL583" i="4"/>
  <c r="BL209" i="4"/>
  <c r="BL471" i="4"/>
  <c r="BL584" i="4"/>
  <c r="BL585" i="4"/>
  <c r="BL663" i="4"/>
  <c r="U76" i="21"/>
  <c r="BJ279" i="4"/>
  <c r="CG279" i="4" s="1"/>
  <c r="BK414" i="4"/>
  <c r="CG205" i="4"/>
  <c r="BK415" i="4"/>
  <c r="BJ280" i="4"/>
  <c r="CG280" i="4" s="1"/>
  <c r="CG206" i="4"/>
  <c r="BL411" i="4"/>
  <c r="BH376" i="4"/>
  <c r="CG201" i="4"/>
  <c r="CG200" i="4"/>
  <c r="CF376" i="4"/>
  <c r="U77" i="21"/>
  <c r="CG667" i="4"/>
  <c r="BJ611" i="4"/>
  <c r="CG586" i="4"/>
  <c r="BK586" i="4"/>
  <c r="BK328" i="4"/>
  <c r="BL199" i="4"/>
  <c r="BL655" i="4"/>
  <c r="BL485" i="4"/>
  <c r="BL656" i="4"/>
  <c r="BM411" i="4" s="1"/>
  <c r="BL187" i="4"/>
  <c r="BL487" i="4" s="1"/>
  <c r="BL478" i="4"/>
  <c r="BL653" i="4"/>
  <c r="BL659" i="4"/>
  <c r="BM426" i="4" s="1"/>
  <c r="BL654" i="4"/>
  <c r="BM416" i="4" s="1"/>
  <c r="BL474" i="4"/>
  <c r="BL482" i="4"/>
  <c r="CG487" i="4"/>
  <c r="U101" i="21"/>
  <c r="U75" i="21"/>
  <c r="BK201" i="4"/>
  <c r="BK273" i="4"/>
  <c r="BJ278" i="4"/>
  <c r="CG278" i="4" s="1"/>
  <c r="BK413" i="4"/>
  <c r="CG204" i="4"/>
  <c r="BM470" i="4"/>
  <c r="BS82" i="19"/>
  <c r="BR83" i="19"/>
  <c r="BS40" i="19"/>
  <c r="U111" i="21"/>
  <c r="BJ646" i="4"/>
  <c r="BJ368" i="4" s="1"/>
  <c r="CG368" i="4" s="1"/>
  <c r="BJ207" i="4"/>
  <c r="CG621" i="4"/>
  <c r="CX399" i="4"/>
  <c r="B61" i="21"/>
  <c r="H429" i="4"/>
  <c r="BO401" i="4"/>
  <c r="CX320" i="4"/>
  <c r="BO322" i="4"/>
  <c r="CY439" i="4"/>
  <c r="CX463" i="4"/>
  <c r="BO751" i="4"/>
  <c r="CX751" i="4" s="1"/>
  <c r="CX352" i="4"/>
  <c r="BO360" i="4"/>
  <c r="CX360" i="4" s="1"/>
  <c r="BL638" i="4"/>
  <c r="BL631" i="4"/>
  <c r="BL618" i="4"/>
  <c r="BL636" i="4"/>
  <c r="BL619" i="4"/>
  <c r="BL637" i="4"/>
  <c r="BL630" i="4"/>
  <c r="BL632" i="4"/>
  <c r="BL620" i="4"/>
  <c r="AZ343" i="4"/>
  <c r="BQ16" i="19" l="1"/>
  <c r="BL502" i="4" s="1"/>
  <c r="AZ335" i="4"/>
  <c r="BA297" i="4"/>
  <c r="CD297" i="4" s="1"/>
  <c r="AZ370" i="4"/>
  <c r="AZ447" i="4"/>
  <c r="BA422" i="4"/>
  <c r="CD422" i="4" s="1"/>
  <c r="CD329" i="4"/>
  <c r="BA458" i="4"/>
  <c r="CD458" i="4" s="1"/>
  <c r="CM458" i="4" s="1"/>
  <c r="DI458" i="4" s="1"/>
  <c r="AY160" i="4"/>
  <c r="AY301" i="4"/>
  <c r="AY303" i="4"/>
  <c r="AY304" i="4" s="1"/>
  <c r="R210" i="21"/>
  <c r="CM294" i="4"/>
  <c r="BB355" i="4"/>
  <c r="BA444" i="4"/>
  <c r="CD444" i="4" s="1"/>
  <c r="CM444" i="4" s="1"/>
  <c r="DI444" i="4" s="1"/>
  <c r="BA398" i="4"/>
  <c r="CD398" i="4" s="1"/>
  <c r="BA453" i="4"/>
  <c r="CD453" i="4" s="1"/>
  <c r="CM453" i="4" s="1"/>
  <c r="DI453" i="4" s="1"/>
  <c r="CD355" i="4"/>
  <c r="CM355" i="4" s="1"/>
  <c r="BB289" i="4"/>
  <c r="BC227" i="4"/>
  <c r="AZ239" i="4"/>
  <c r="AZ300" i="4"/>
  <c r="DI226" i="4"/>
  <c r="BC287" i="4"/>
  <c r="BD225" i="4"/>
  <c r="BD295" i="4"/>
  <c r="CE295" i="4" s="1"/>
  <c r="BE233" i="4"/>
  <c r="CE233" i="4"/>
  <c r="R144" i="21"/>
  <c r="CM228" i="4"/>
  <c r="R206" i="21"/>
  <c r="CM290" i="4"/>
  <c r="CC301" i="4"/>
  <c r="Q217" i="21" s="1"/>
  <c r="CC160" i="4"/>
  <c r="CC303" i="4"/>
  <c r="Q216" i="21"/>
  <c r="BC285" i="4"/>
  <c r="BD223" i="4"/>
  <c r="CD235" i="4"/>
  <c r="BB412" i="4"/>
  <c r="BA236" i="4"/>
  <c r="BB161" i="4"/>
  <c r="BA237" i="4"/>
  <c r="BA342" i="4"/>
  <c r="R200" i="21"/>
  <c r="CM284" i="4"/>
  <c r="DI225" i="4"/>
  <c r="DI223" i="4"/>
  <c r="BB329" i="4"/>
  <c r="BC325" i="4"/>
  <c r="E15" i="21"/>
  <c r="DI325" i="4"/>
  <c r="R142" i="21"/>
  <c r="CM227" i="4"/>
  <c r="R205" i="21"/>
  <c r="CM289" i="4"/>
  <c r="R74" i="21"/>
  <c r="CM412" i="4"/>
  <c r="CM232" i="4"/>
  <c r="R148" i="21"/>
  <c r="BC232" i="4"/>
  <c r="BB294" i="4"/>
  <c r="BB290" i="4"/>
  <c r="BC228" i="4"/>
  <c r="BD224" i="4"/>
  <c r="BC286" i="4"/>
  <c r="DI224" i="4"/>
  <c r="CE223" i="4"/>
  <c r="V146" i="21"/>
  <c r="CS230" i="4"/>
  <c r="CU230" i="4" s="1"/>
  <c r="CN230" i="4"/>
  <c r="V208" i="21"/>
  <c r="CN292" i="4"/>
  <c r="R136" i="21"/>
  <c r="CM222" i="4"/>
  <c r="BB284" i="4"/>
  <c r="BC222" i="4"/>
  <c r="BB235" i="4"/>
  <c r="BC288" i="4"/>
  <c r="BD226" i="4"/>
  <c r="CD331" i="4"/>
  <c r="CM331" i="4" s="1"/>
  <c r="BB331" i="4"/>
  <c r="BA334" i="4"/>
  <c r="BJ274" i="4"/>
  <c r="CG274" i="4" s="1"/>
  <c r="CH416" i="4"/>
  <c r="V78" i="21" s="1"/>
  <c r="CS454" i="4"/>
  <c r="CU454" i="4" s="1"/>
  <c r="CN454" i="4"/>
  <c r="DJ356" i="4"/>
  <c r="F45" i="21"/>
  <c r="CT356" i="4"/>
  <c r="CV356" i="4" s="1"/>
  <c r="CS445" i="4"/>
  <c r="CU445" i="4" s="1"/>
  <c r="CN445" i="4"/>
  <c r="CU356" i="4"/>
  <c r="BL633" i="4"/>
  <c r="BL252" i="4" s="1"/>
  <c r="BM477" i="4"/>
  <c r="BS370" i="19"/>
  <c r="BR371" i="19"/>
  <c r="BS348" i="19"/>
  <c r="BL247" i="4"/>
  <c r="BL248" i="4"/>
  <c r="BL249" i="4"/>
  <c r="U160" i="21"/>
  <c r="BL598" i="4"/>
  <c r="U159" i="21"/>
  <c r="BK252" i="4"/>
  <c r="BJ282" i="4"/>
  <c r="CG282" i="4" s="1"/>
  <c r="U198" i="21" s="1"/>
  <c r="BK611" i="4"/>
  <c r="BK375" i="4" s="1"/>
  <c r="BL639" i="4"/>
  <c r="BL266" i="4" s="1"/>
  <c r="CG266" i="4"/>
  <c r="BL263" i="4"/>
  <c r="BL264" i="4"/>
  <c r="BL265" i="4"/>
  <c r="BL604" i="4"/>
  <c r="BM481" i="4"/>
  <c r="BS293" i="19"/>
  <c r="BR294" i="19"/>
  <c r="BS263" i="19"/>
  <c r="U174" i="21"/>
  <c r="BI275" i="4"/>
  <c r="BI409" i="4"/>
  <c r="BK266" i="4"/>
  <c r="CG259" i="4"/>
  <c r="BJ260" i="4"/>
  <c r="CR426" i="4"/>
  <c r="CR411" i="4"/>
  <c r="CG646" i="4"/>
  <c r="BL333" i="4"/>
  <c r="BL621" i="4"/>
  <c r="BL332" i="4"/>
  <c r="BM484" i="4"/>
  <c r="BS15" i="19"/>
  <c r="BM583" i="4"/>
  <c r="BM209" i="4"/>
  <c r="BM663" i="4"/>
  <c r="CH470" i="4"/>
  <c r="BM584" i="4"/>
  <c r="CH584" i="4" s="1"/>
  <c r="BM585" i="4"/>
  <c r="CR470" i="4"/>
  <c r="CN470" i="4"/>
  <c r="BM471" i="4"/>
  <c r="U194" i="21"/>
  <c r="CG207" i="4"/>
  <c r="BM419" i="4"/>
  <c r="CH419" i="4" s="1"/>
  <c r="BL201" i="4"/>
  <c r="BL273" i="4"/>
  <c r="BJ375" i="4"/>
  <c r="CG611" i="4"/>
  <c r="CH411" i="4"/>
  <c r="U112" i="21"/>
  <c r="U118" i="21"/>
  <c r="BL328" i="4"/>
  <c r="BL586" i="4"/>
  <c r="BL344" i="4"/>
  <c r="BL448" i="4" s="1"/>
  <c r="BK278" i="4"/>
  <c r="BL413" i="4"/>
  <c r="CG407" i="4"/>
  <c r="U189" i="21"/>
  <c r="BM491" i="4"/>
  <c r="BR16" i="19"/>
  <c r="BS83" i="19"/>
  <c r="U116" i="21"/>
  <c r="BK275" i="4"/>
  <c r="BK409" i="4"/>
  <c r="CR416" i="4"/>
  <c r="BM418" i="4"/>
  <c r="CH418" i="4" s="1"/>
  <c r="CG408" i="4"/>
  <c r="U113" i="21"/>
  <c r="CH426" i="4"/>
  <c r="U196" i="21"/>
  <c r="U117" i="21"/>
  <c r="U195" i="21"/>
  <c r="BL667" i="4"/>
  <c r="BL326" i="4"/>
  <c r="BL206" i="4"/>
  <c r="BL283" i="4"/>
  <c r="BL205" i="4"/>
  <c r="BL204" i="4"/>
  <c r="BL414" i="4"/>
  <c r="BK279" i="4"/>
  <c r="BL415" i="4"/>
  <c r="BK280" i="4"/>
  <c r="CG448" i="4"/>
  <c r="BK646" i="4"/>
  <c r="BK207" i="4"/>
  <c r="CX401" i="4"/>
  <c r="BO429" i="4"/>
  <c r="B63" i="21"/>
  <c r="CX322" i="4"/>
  <c r="BO337" i="4"/>
  <c r="H431" i="4"/>
  <c r="H433" i="4" s="1"/>
  <c r="BO433" i="4" s="1"/>
  <c r="H749" i="4"/>
  <c r="BM620" i="4"/>
  <c r="BM619" i="4"/>
  <c r="BM618" i="4"/>
  <c r="BA343" i="4"/>
  <c r="BA298" i="4" l="1"/>
  <c r="BB297" i="4"/>
  <c r="BB298" i="4" s="1"/>
  <c r="BA447" i="4"/>
  <c r="CD447" i="4" s="1"/>
  <c r="CM447" i="4" s="1"/>
  <c r="DI447" i="4" s="1"/>
  <c r="BA370" i="4"/>
  <c r="CD370" i="4" s="1"/>
  <c r="CM370" i="4" s="1"/>
  <c r="DI370" i="4" s="1"/>
  <c r="CD343" i="4"/>
  <c r="CM343" i="4" s="1"/>
  <c r="CD334" i="4"/>
  <c r="CM334" i="4" s="1"/>
  <c r="BA443" i="4"/>
  <c r="CD443" i="4" s="1"/>
  <c r="CM443" i="4" s="1"/>
  <c r="DI443" i="4" s="1"/>
  <c r="DI331" i="4"/>
  <c r="E20" i="21"/>
  <c r="BD222" i="4"/>
  <c r="CE222" i="4" s="1"/>
  <c r="BC284" i="4"/>
  <c r="BC235" i="4"/>
  <c r="S137" i="21"/>
  <c r="BE224" i="4"/>
  <c r="BD286" i="4"/>
  <c r="CE286" i="4" s="1"/>
  <c r="CE224" i="4"/>
  <c r="BB422" i="4"/>
  <c r="BB458" i="4"/>
  <c r="BB427" i="4"/>
  <c r="BD285" i="4"/>
  <c r="CE285" i="4" s="1"/>
  <c r="BE223" i="4"/>
  <c r="Q219" i="21"/>
  <c r="CC304" i="4"/>
  <c r="Q220" i="21" s="1"/>
  <c r="BE295" i="4"/>
  <c r="BF233" i="4"/>
  <c r="BE225" i="4"/>
  <c r="BD287" i="4"/>
  <c r="CE287" i="4" s="1"/>
  <c r="CE225" i="4"/>
  <c r="E44" i="21"/>
  <c r="DI355" i="4"/>
  <c r="R60" i="21"/>
  <c r="CM398" i="4"/>
  <c r="DI398" i="4" s="1"/>
  <c r="BB398" i="4"/>
  <c r="BB444" i="4"/>
  <c r="BC355" i="4"/>
  <c r="BB453" i="4"/>
  <c r="BA335" i="4"/>
  <c r="CM329" i="4"/>
  <c r="BB334" i="4"/>
  <c r="BB443" i="4" s="1"/>
  <c r="BC331" i="4"/>
  <c r="BD288" i="4"/>
  <c r="CE288" i="4" s="1"/>
  <c r="BE226" i="4"/>
  <c r="CE226" i="4"/>
  <c r="BC412" i="4"/>
  <c r="BC161" i="4"/>
  <c r="BB236" i="4"/>
  <c r="DI222" i="4"/>
  <c r="DJ230" i="4"/>
  <c r="CT230" i="4"/>
  <c r="CV230" i="4" s="1"/>
  <c r="BC290" i="4"/>
  <c r="BD228" i="4"/>
  <c r="BD232" i="4"/>
  <c r="BC294" i="4"/>
  <c r="DI232" i="4"/>
  <c r="DI412" i="4"/>
  <c r="K199" i="1"/>
  <c r="DI227" i="4"/>
  <c r="BD325" i="4"/>
  <c r="BC329" i="4"/>
  <c r="BA239" i="4"/>
  <c r="BA300" i="4"/>
  <c r="CE161" i="4"/>
  <c r="CD237" i="4"/>
  <c r="R150" i="21"/>
  <c r="CD236" i="4"/>
  <c r="R151" i="21" s="1"/>
  <c r="CM235" i="4"/>
  <c r="DI228" i="4"/>
  <c r="S211" i="21"/>
  <c r="CD298" i="4"/>
  <c r="R214" i="21" s="1"/>
  <c r="R213" i="21"/>
  <c r="CM297" i="4"/>
  <c r="AZ303" i="4"/>
  <c r="AZ304" i="4" s="1"/>
  <c r="AZ160" i="4"/>
  <c r="AZ301" i="4"/>
  <c r="BC289" i="4"/>
  <c r="BD227" i="4"/>
  <c r="R84" i="21"/>
  <c r="CM422" i="4"/>
  <c r="CR419" i="4"/>
  <c r="CN416" i="4"/>
  <c r="CT416" i="4" s="1"/>
  <c r="CS416" i="4"/>
  <c r="CU416" i="4" s="1"/>
  <c r="BL611" i="4"/>
  <c r="BL375" i="4" s="1"/>
  <c r="BL376" i="4" s="1"/>
  <c r="DJ445" i="4"/>
  <c r="CT445" i="4"/>
  <c r="CV445" i="4" s="1"/>
  <c r="CT454" i="4"/>
  <c r="CV454" i="4" s="1"/>
  <c r="DJ454" i="4"/>
  <c r="BM497" i="4"/>
  <c r="BS371" i="19"/>
  <c r="BM595" i="4"/>
  <c r="BM254" i="4"/>
  <c r="BM596" i="4"/>
  <c r="CR477" i="4"/>
  <c r="BM665" i="4"/>
  <c r="CN477" i="4"/>
  <c r="CH477" i="4"/>
  <c r="CS477" i="4" s="1"/>
  <c r="BM597" i="4"/>
  <c r="CG260" i="4"/>
  <c r="BJ275" i="4"/>
  <c r="CG275" i="4" s="1"/>
  <c r="U191" i="21" s="1"/>
  <c r="BJ409" i="4"/>
  <c r="CG409" i="4" s="1"/>
  <c r="U71" i="21" s="1"/>
  <c r="U175" i="21"/>
  <c r="U182" i="21"/>
  <c r="BM500" i="4"/>
  <c r="BS294" i="19"/>
  <c r="BM601" i="4"/>
  <c r="BM603" i="4"/>
  <c r="BM268" i="4"/>
  <c r="CN481" i="4"/>
  <c r="CH481" i="4"/>
  <c r="CS481" i="4" s="1"/>
  <c r="CR481" i="4"/>
  <c r="BM666" i="4"/>
  <c r="BM667" i="4" s="1"/>
  <c r="BM602" i="4"/>
  <c r="CR620" i="4"/>
  <c r="CH620" i="4"/>
  <c r="CR619" i="4"/>
  <c r="CH619" i="4"/>
  <c r="BM621" i="4"/>
  <c r="CR618" i="4"/>
  <c r="CH618" i="4"/>
  <c r="CS584" i="4"/>
  <c r="CN584" i="4"/>
  <c r="BK368" i="4"/>
  <c r="BL279" i="4"/>
  <c r="BM414" i="4"/>
  <c r="CR414" i="4" s="1"/>
  <c r="BL280" i="4"/>
  <c r="BM415" i="4"/>
  <c r="CR415" i="4" s="1"/>
  <c r="V87" i="21"/>
  <c r="CS426" i="4"/>
  <c r="CN426" i="4"/>
  <c r="U70" i="21"/>
  <c r="U190" i="21"/>
  <c r="V80" i="21"/>
  <c r="CN418" i="4"/>
  <c r="CS418" i="4"/>
  <c r="BM199" i="4"/>
  <c r="CR491" i="4"/>
  <c r="CH491" i="4"/>
  <c r="BL407" i="4"/>
  <c r="V73" i="21"/>
  <c r="CS411" i="4"/>
  <c r="CN411" i="4"/>
  <c r="CT470" i="4"/>
  <c r="DJ470" i="4"/>
  <c r="CR585" i="4"/>
  <c r="CH585" i="4"/>
  <c r="CS470" i="4"/>
  <c r="CU470" i="4" s="1"/>
  <c r="BM205" i="4"/>
  <c r="BM204" i="4"/>
  <c r="CH204" i="4" s="1"/>
  <c r="BM206" i="4"/>
  <c r="CH209" i="4"/>
  <c r="CR418" i="4"/>
  <c r="BK282" i="4"/>
  <c r="BM413" i="4"/>
  <c r="BL278" i="4"/>
  <c r="BM502" i="4"/>
  <c r="BS16" i="19"/>
  <c r="U69" i="21"/>
  <c r="BJ376" i="4"/>
  <c r="CG375" i="4"/>
  <c r="BK376" i="4"/>
  <c r="BL275" i="4"/>
  <c r="BL409" i="4"/>
  <c r="V81" i="21"/>
  <c r="CS419" i="4"/>
  <c r="CN419" i="4"/>
  <c r="U119" i="21"/>
  <c r="CR584" i="4"/>
  <c r="CR663" i="4"/>
  <c r="CH663" i="4"/>
  <c r="BM586" i="4"/>
  <c r="CR583" i="4"/>
  <c r="CH583" i="4"/>
  <c r="BL486" i="4"/>
  <c r="BL651" i="4" s="1"/>
  <c r="BC486" i="4"/>
  <c r="BF486" i="4"/>
  <c r="BH486" i="4"/>
  <c r="BJ486" i="4"/>
  <c r="BJ682" i="4" s="1"/>
  <c r="BD486" i="4"/>
  <c r="BD682" i="4" s="1"/>
  <c r="BM187" i="4"/>
  <c r="BM487" i="4" s="1"/>
  <c r="BM655" i="4"/>
  <c r="CN484" i="4"/>
  <c r="CH484" i="4"/>
  <c r="CH471" i="4" s="1"/>
  <c r="BM485" i="4"/>
  <c r="CR484" i="4"/>
  <c r="BM653" i="4"/>
  <c r="BB486" i="4"/>
  <c r="BE486" i="4"/>
  <c r="BG486" i="4"/>
  <c r="BG682" i="4" s="1"/>
  <c r="BI486" i="4"/>
  <c r="BK486" i="4"/>
  <c r="BM478" i="4"/>
  <c r="BM654" i="4"/>
  <c r="BM656" i="4"/>
  <c r="BM474" i="4"/>
  <c r="BM486" i="4"/>
  <c r="BM659" i="4"/>
  <c r="BM482" i="4"/>
  <c r="BL646" i="4"/>
  <c r="BL368" i="4" s="1"/>
  <c r="BL207" i="4"/>
  <c r="BL282" i="4" s="1"/>
  <c r="I394" i="4"/>
  <c r="H750" i="4"/>
  <c r="CX337" i="4"/>
  <c r="BO752" i="4"/>
  <c r="CX752" i="4" s="1"/>
  <c r="CX429" i="4"/>
  <c r="BO431" i="4"/>
  <c r="B90" i="21"/>
  <c r="BO749" i="4"/>
  <c r="CX749" i="4" s="1"/>
  <c r="BM632" i="4"/>
  <c r="BM630" i="4"/>
  <c r="BM631" i="4"/>
  <c r="BM637" i="4"/>
  <c r="BM636" i="4"/>
  <c r="BM638" i="4"/>
  <c r="BK651" i="4" l="1"/>
  <c r="BK682" i="4"/>
  <c r="BG683" i="4"/>
  <c r="CF683" i="4" s="1"/>
  <c r="CF682" i="4"/>
  <c r="BG685" i="4"/>
  <c r="BG687" i="4" s="1"/>
  <c r="BB651" i="4"/>
  <c r="BB682" i="4"/>
  <c r="BD683" i="4"/>
  <c r="CE683" i="4" s="1"/>
  <c r="CM683" i="4" s="1"/>
  <c r="DI683" i="4" s="1"/>
  <c r="BD685" i="4"/>
  <c r="BD687" i="4" s="1"/>
  <c r="CE682" i="4"/>
  <c r="CM682" i="4" s="1"/>
  <c r="DI682" i="4" s="1"/>
  <c r="BH651" i="4"/>
  <c r="BI410" i="4" s="1"/>
  <c r="BH682" i="4"/>
  <c r="BC651" i="4"/>
  <c r="BC682" i="4"/>
  <c r="BI651" i="4"/>
  <c r="BJ410" i="4" s="1"/>
  <c r="BI682" i="4"/>
  <c r="BE651" i="4"/>
  <c r="BE682" i="4"/>
  <c r="BJ683" i="4"/>
  <c r="CG683" i="4" s="1"/>
  <c r="BJ685" i="4"/>
  <c r="BJ687" i="4" s="1"/>
  <c r="CG682" i="4"/>
  <c r="BF651" i="4"/>
  <c r="BF682" i="4"/>
  <c r="BL682" i="4"/>
  <c r="CD335" i="4"/>
  <c r="BC297" i="4"/>
  <c r="BC298" i="4" s="1"/>
  <c r="S202" i="21"/>
  <c r="K210" i="1"/>
  <c r="DI422" i="4"/>
  <c r="BD289" i="4"/>
  <c r="CE289" i="4" s="1"/>
  <c r="BE227" i="4"/>
  <c r="CE325" i="4"/>
  <c r="BE325" i="4"/>
  <c r="BD329" i="4"/>
  <c r="BD290" i="4"/>
  <c r="CE290" i="4" s="1"/>
  <c r="BE228" i="4"/>
  <c r="CE228" i="4"/>
  <c r="S136" i="21"/>
  <c r="BE288" i="4"/>
  <c r="BF226" i="4"/>
  <c r="BC334" i="4"/>
  <c r="BC443" i="4" s="1"/>
  <c r="BD331" i="4"/>
  <c r="BC398" i="4"/>
  <c r="BC444" i="4"/>
  <c r="BD355" i="4"/>
  <c r="BC453" i="4"/>
  <c r="S203" i="21"/>
  <c r="BF295" i="4"/>
  <c r="BG233" i="4"/>
  <c r="BF223" i="4"/>
  <c r="BE285" i="4"/>
  <c r="BD161" i="4"/>
  <c r="BD412" i="4"/>
  <c r="CE412" i="4" s="1"/>
  <c r="BC236" i="4"/>
  <c r="BD284" i="4"/>
  <c r="CE284" i="4" s="1"/>
  <c r="BE222" i="4"/>
  <c r="BD235" i="4"/>
  <c r="E23" i="21"/>
  <c r="DI334" i="4"/>
  <c r="CE227" i="4"/>
  <c r="E32" i="21"/>
  <c r="DI343" i="4"/>
  <c r="CM298" i="4"/>
  <c r="DI235" i="4"/>
  <c r="CM237" i="4"/>
  <c r="CN161" i="4"/>
  <c r="E26" i="18" s="1"/>
  <c r="K43" i="1"/>
  <c r="L43" i="1" s="1"/>
  <c r="CM236" i="4"/>
  <c r="R152" i="21"/>
  <c r="CD239" i="4"/>
  <c r="R154" i="21" s="1"/>
  <c r="CD300" i="4"/>
  <c r="BA301" i="4"/>
  <c r="BA160" i="4"/>
  <c r="BA303" i="4"/>
  <c r="BA304" i="4" s="1"/>
  <c r="BC422" i="4"/>
  <c r="BC458" i="4"/>
  <c r="BE232" i="4"/>
  <c r="BD294" i="4"/>
  <c r="CE232" i="4"/>
  <c r="S141" i="21"/>
  <c r="S204" i="21"/>
  <c r="E18" i="21"/>
  <c r="DI329" i="4"/>
  <c r="CM335" i="4"/>
  <c r="S140" i="21"/>
  <c r="BF225" i="4"/>
  <c r="BE287" i="4"/>
  <c r="S201" i="21"/>
  <c r="BB335" i="4"/>
  <c r="S138" i="21"/>
  <c r="BF224" i="4"/>
  <c r="BE286" i="4"/>
  <c r="CU419" i="4"/>
  <c r="BM283" i="4"/>
  <c r="CH283" i="4" s="1"/>
  <c r="CN283" i="4" s="1"/>
  <c r="N9" i="1" s="1"/>
  <c r="DJ416" i="4"/>
  <c r="N203" i="1"/>
  <c r="CV416" i="4"/>
  <c r="BM328" i="4"/>
  <c r="CR328" i="4" s="1"/>
  <c r="CU584" i="4"/>
  <c r="BM326" i="4"/>
  <c r="CR326" i="4" s="1"/>
  <c r="CR204" i="4"/>
  <c r="CR632" i="4"/>
  <c r="CH632" i="4"/>
  <c r="CR631" i="4"/>
  <c r="CH631" i="4"/>
  <c r="BM633" i="4"/>
  <c r="CR630" i="4"/>
  <c r="CH630" i="4"/>
  <c r="BM598" i="4"/>
  <c r="CR597" i="4"/>
  <c r="CH597" i="4"/>
  <c r="CT477" i="4"/>
  <c r="CV477" i="4" s="1"/>
  <c r="DJ477" i="4"/>
  <c r="CU477" i="4"/>
  <c r="BM248" i="4"/>
  <c r="BM247" i="4"/>
  <c r="BM249" i="4"/>
  <c r="CH254" i="4"/>
  <c r="CH665" i="4"/>
  <c r="CR665" i="4"/>
  <c r="CR596" i="4"/>
  <c r="CH596" i="4"/>
  <c r="CR595" i="4"/>
  <c r="CH595" i="4"/>
  <c r="BM242" i="4"/>
  <c r="CR497" i="4"/>
  <c r="CH497" i="4"/>
  <c r="CU481" i="4"/>
  <c r="CR637" i="4"/>
  <c r="CH637" i="4"/>
  <c r="BM332" i="4"/>
  <c r="CR332" i="4" s="1"/>
  <c r="CR638" i="4"/>
  <c r="CH638" i="4"/>
  <c r="BM333" i="4"/>
  <c r="CH333" i="4" s="1"/>
  <c r="BM639" i="4"/>
  <c r="CR636" i="4"/>
  <c r="CH636" i="4"/>
  <c r="CR602" i="4"/>
  <c r="CH602" i="4"/>
  <c r="DJ481" i="4"/>
  <c r="CT481" i="4"/>
  <c r="CV481" i="4" s="1"/>
  <c r="CR603" i="4"/>
  <c r="CH603" i="4"/>
  <c r="U176" i="21"/>
  <c r="CR666" i="4"/>
  <c r="CH666" i="4"/>
  <c r="BM264" i="4"/>
  <c r="BM279" i="4" s="1"/>
  <c r="CR279" i="4" s="1"/>
  <c r="CH268" i="4"/>
  <c r="BM265" i="4"/>
  <c r="BM280" i="4" s="1"/>
  <c r="CR280" i="4" s="1"/>
  <c r="BM263" i="4"/>
  <c r="BM278" i="4" s="1"/>
  <c r="BM604" i="4"/>
  <c r="CR601" i="4"/>
  <c r="CH601" i="4"/>
  <c r="BM258" i="4"/>
  <c r="CR500" i="4"/>
  <c r="CH500" i="4"/>
  <c r="CU418" i="4"/>
  <c r="CV470" i="4"/>
  <c r="CH486" i="4"/>
  <c r="CS486" i="4" s="1"/>
  <c r="CN486" i="4"/>
  <c r="CR486" i="4"/>
  <c r="CU486" i="4" s="1"/>
  <c r="CR656" i="4"/>
  <c r="CH656" i="4"/>
  <c r="BF410" i="4"/>
  <c r="CH653" i="4"/>
  <c r="CR653" i="4"/>
  <c r="BM651" i="4"/>
  <c r="CR485" i="4"/>
  <c r="CH485" i="4"/>
  <c r="CT484" i="4"/>
  <c r="CN482" i="4"/>
  <c r="DJ482" i="4" s="1"/>
  <c r="CN187" i="4"/>
  <c r="CN474" i="4"/>
  <c r="DJ474" i="4" s="1"/>
  <c r="CN478" i="4"/>
  <c r="DJ478" i="4" s="1"/>
  <c r="DJ484" i="4"/>
  <c r="CG486" i="4"/>
  <c r="BJ651" i="4"/>
  <c r="BG410" i="4"/>
  <c r="BM410" i="4"/>
  <c r="CN663" i="4"/>
  <c r="CS663" i="4"/>
  <c r="DJ419" i="4"/>
  <c r="CT419" i="4"/>
  <c r="CV419" i="4" s="1"/>
  <c r="N206" i="1"/>
  <c r="V116" i="21"/>
  <c r="CN204" i="4"/>
  <c r="CS204" i="4"/>
  <c r="CR413" i="4"/>
  <c r="CH413" i="4"/>
  <c r="CR206" i="4"/>
  <c r="CH206" i="4"/>
  <c r="CS585" i="4"/>
  <c r="CU585" i="4" s="1"/>
  <c r="CN585" i="4"/>
  <c r="N198" i="1"/>
  <c r="DJ411" i="4"/>
  <c r="CT411" i="4"/>
  <c r="CV411" i="4" s="1"/>
  <c r="DJ426" i="4"/>
  <c r="CT426" i="4"/>
  <c r="CV426" i="4" s="1"/>
  <c r="N213" i="1"/>
  <c r="DJ584" i="4"/>
  <c r="CT584" i="4"/>
  <c r="CV584" i="4" s="1"/>
  <c r="CH414" i="4"/>
  <c r="CH415" i="4"/>
  <c r="CN619" i="4"/>
  <c r="CS619" i="4"/>
  <c r="CU619" i="4" s="1"/>
  <c r="CR659" i="4"/>
  <c r="CH659" i="4"/>
  <c r="CR654" i="4"/>
  <c r="CH654" i="4"/>
  <c r="BL410" i="4"/>
  <c r="CF486" i="4"/>
  <c r="BG651" i="4"/>
  <c r="BC410" i="4"/>
  <c r="CH482" i="4"/>
  <c r="CH474" i="4"/>
  <c r="CS484" i="4"/>
  <c r="CV484" i="4" s="1"/>
  <c r="CH478" i="4"/>
  <c r="CH187" i="4"/>
  <c r="CH655" i="4"/>
  <c r="CR655" i="4"/>
  <c r="CE486" i="4"/>
  <c r="BD651" i="4"/>
  <c r="BD410" i="4"/>
  <c r="CN583" i="4"/>
  <c r="CS583" i="4"/>
  <c r="CU583" i="4" s="1"/>
  <c r="CH586" i="4"/>
  <c r="CR586" i="4"/>
  <c r="CR667" i="4"/>
  <c r="CH667" i="4"/>
  <c r="BM682" i="4"/>
  <c r="BM683" i="4" s="1"/>
  <c r="CH683" i="4" s="1"/>
  <c r="CU663" i="4"/>
  <c r="CG376" i="4"/>
  <c r="BM344" i="4"/>
  <c r="CR502" i="4"/>
  <c r="CH502" i="4"/>
  <c r="CN209" i="4"/>
  <c r="DJ209" i="4" s="1"/>
  <c r="V121" i="21"/>
  <c r="CH205" i="4"/>
  <c r="CR205" i="4"/>
  <c r="CN471" i="4"/>
  <c r="DJ471" i="4" s="1"/>
  <c r="BK417" i="4"/>
  <c r="BJ652" i="4"/>
  <c r="CU411" i="4"/>
  <c r="CS491" i="4"/>
  <c r="CU491" i="4" s="1"/>
  <c r="CN491" i="4"/>
  <c r="CR199" i="4"/>
  <c r="BM200" i="4"/>
  <c r="BM201" i="4" s="1"/>
  <c r="CH199" i="4"/>
  <c r="N205" i="1"/>
  <c r="DJ418" i="4"/>
  <c r="CT418" i="4"/>
  <c r="CV418" i="4" s="1"/>
  <c r="CU426" i="4"/>
  <c r="CN618" i="4"/>
  <c r="CS618" i="4"/>
  <c r="CU618" i="4" s="1"/>
  <c r="BM207" i="4"/>
  <c r="CR621" i="4"/>
  <c r="CH621" i="4"/>
  <c r="CS620" i="4"/>
  <c r="CU620" i="4" s="1"/>
  <c r="CN620" i="4"/>
  <c r="CX431" i="4"/>
  <c r="BO750" i="4"/>
  <c r="CX750" i="4" s="1"/>
  <c r="B92" i="21"/>
  <c r="I760" i="4"/>
  <c r="BP394" i="4"/>
  <c r="BM273" i="4" l="1"/>
  <c r="CG651" i="4"/>
  <c r="CH651" i="4"/>
  <c r="CH328" i="4"/>
  <c r="CR683" i="4"/>
  <c r="BL685" i="4"/>
  <c r="BL687" i="4" s="1"/>
  <c r="BL683" i="4"/>
  <c r="BE685" i="4"/>
  <c r="BE683" i="4"/>
  <c r="BI685" i="4"/>
  <c r="BI687" i="4" s="1"/>
  <c r="BI683" i="4"/>
  <c r="BC685" i="4"/>
  <c r="BC687" i="4" s="1"/>
  <c r="BC683" i="4"/>
  <c r="BH685" i="4"/>
  <c r="BH683" i="4"/>
  <c r="BK685" i="4"/>
  <c r="BK687" i="4" s="1"/>
  <c r="BK683" i="4"/>
  <c r="BF685" i="4"/>
  <c r="BF687" i="4" s="1"/>
  <c r="BF683" i="4"/>
  <c r="BE417" i="4"/>
  <c r="BD652" i="4"/>
  <c r="BB685" i="4"/>
  <c r="BB683" i="4"/>
  <c r="BH417" i="4"/>
  <c r="BG652" i="4"/>
  <c r="DI335" i="4"/>
  <c r="E24" i="21"/>
  <c r="S148" i="21"/>
  <c r="BF232" i="4"/>
  <c r="BE294" i="4"/>
  <c r="CD160" i="4"/>
  <c r="CD301" i="4"/>
  <c r="R217" i="21" s="1"/>
  <c r="CD303" i="4"/>
  <c r="R216" i="21"/>
  <c r="S142" i="21"/>
  <c r="BE284" i="4"/>
  <c r="BF222" i="4"/>
  <c r="BE235" i="4"/>
  <c r="BG223" i="4"/>
  <c r="BF285" i="4"/>
  <c r="BD444" i="4"/>
  <c r="CE444" i="4" s="1"/>
  <c r="CE355" i="4"/>
  <c r="BD398" i="4"/>
  <c r="CE398" i="4" s="1"/>
  <c r="BD453" i="4"/>
  <c r="CE453" i="4" s="1"/>
  <c r="BE355" i="4"/>
  <c r="BE290" i="4"/>
  <c r="BF228" i="4"/>
  <c r="BD422" i="4"/>
  <c r="CE422" i="4" s="1"/>
  <c r="S84" i="21" s="1"/>
  <c r="BD458" i="4"/>
  <c r="CE458" i="4" s="1"/>
  <c r="CE329" i="4"/>
  <c r="S205" i="21"/>
  <c r="BF286" i="4"/>
  <c r="BG224" i="4"/>
  <c r="BF287" i="4"/>
  <c r="BG225" i="4"/>
  <c r="BD297" i="4"/>
  <c r="BC335" i="4"/>
  <c r="E12" i="18"/>
  <c r="E15" i="18" s="1"/>
  <c r="K42" i="1"/>
  <c r="DI237" i="4"/>
  <c r="CM239" i="4"/>
  <c r="DI239" i="4" s="1"/>
  <c r="CM300" i="4"/>
  <c r="BE161" i="4"/>
  <c r="BE412" i="4"/>
  <c r="BD236" i="4"/>
  <c r="CE235" i="4"/>
  <c r="S200" i="21"/>
  <c r="S74" i="21"/>
  <c r="CE294" i="4"/>
  <c r="CF233" i="4"/>
  <c r="BG295" i="4"/>
  <c r="CF295" i="4" s="1"/>
  <c r="BH233" i="4"/>
  <c r="BD334" i="4"/>
  <c r="BD335" i="4" s="1"/>
  <c r="BE331" i="4"/>
  <c r="CE331" i="4"/>
  <c r="BF288" i="4"/>
  <c r="BG226" i="4"/>
  <c r="S144" i="21"/>
  <c r="S206" i="21"/>
  <c r="BE329" i="4"/>
  <c r="BF325" i="4"/>
  <c r="BE289" i="4"/>
  <c r="BF227" i="4"/>
  <c r="V199" i="21"/>
  <c r="CH326" i="4"/>
  <c r="CS326" i="4" s="1"/>
  <c r="CU326" i="4" s="1"/>
  <c r="BM611" i="4"/>
  <c r="BM375" i="4" s="1"/>
  <c r="CR651" i="4"/>
  <c r="BM646" i="4"/>
  <c r="CH646" i="4" s="1"/>
  <c r="CN646" i="4" s="1"/>
  <c r="CR333" i="4"/>
  <c r="CH332" i="4"/>
  <c r="CS332" i="4" s="1"/>
  <c r="CU332" i="4" s="1"/>
  <c r="CS497" i="4"/>
  <c r="CN497" i="4"/>
  <c r="CR242" i="4"/>
  <c r="CH242" i="4"/>
  <c r="BM243" i="4"/>
  <c r="BM244" i="4" s="1"/>
  <c r="CR249" i="4"/>
  <c r="CH249" i="4"/>
  <c r="CR248" i="4"/>
  <c r="CH248" i="4"/>
  <c r="CS597" i="4"/>
  <c r="CN597" i="4"/>
  <c r="CR598" i="4"/>
  <c r="CH598" i="4"/>
  <c r="CS631" i="4"/>
  <c r="CU631" i="4" s="1"/>
  <c r="CN631" i="4"/>
  <c r="CS632" i="4"/>
  <c r="CU632" i="4" s="1"/>
  <c r="CN632" i="4"/>
  <c r="CS595" i="4"/>
  <c r="CN595" i="4"/>
  <c r="CS596" i="4"/>
  <c r="CU596" i="4" s="1"/>
  <c r="CN596" i="4"/>
  <c r="CS665" i="4"/>
  <c r="CN665" i="4"/>
  <c r="CN254" i="4"/>
  <c r="DJ254" i="4" s="1"/>
  <c r="V170" i="21"/>
  <c r="CR247" i="4"/>
  <c r="CH247" i="4"/>
  <c r="CU597" i="4"/>
  <c r="CS630" i="4"/>
  <c r="CU630" i="4" s="1"/>
  <c r="CN630" i="4"/>
  <c r="BM252" i="4"/>
  <c r="CR633" i="4"/>
  <c r="CH633" i="4"/>
  <c r="CN601" i="4"/>
  <c r="CS601" i="4"/>
  <c r="CU601" i="4" s="1"/>
  <c r="CR604" i="4"/>
  <c r="CH604" i="4"/>
  <c r="CR265" i="4"/>
  <c r="CH265" i="4"/>
  <c r="CR264" i="4"/>
  <c r="CH264" i="4"/>
  <c r="CS637" i="4"/>
  <c r="CU637" i="4" s="1"/>
  <c r="CN637" i="4"/>
  <c r="CS500" i="4"/>
  <c r="CN500" i="4"/>
  <c r="CR258" i="4"/>
  <c r="BM259" i="4"/>
  <c r="CH258" i="4"/>
  <c r="CR263" i="4"/>
  <c r="CH263" i="4"/>
  <c r="CN268" i="4"/>
  <c r="DJ268" i="4" s="1"/>
  <c r="V184" i="21"/>
  <c r="CS666" i="4"/>
  <c r="CN666" i="4"/>
  <c r="CS603" i="4"/>
  <c r="CU603" i="4" s="1"/>
  <c r="CN603" i="4"/>
  <c r="CS602" i="4"/>
  <c r="CU602" i="4" s="1"/>
  <c r="CN602" i="4"/>
  <c r="CS636" i="4"/>
  <c r="CU636" i="4" s="1"/>
  <c r="CN636" i="4"/>
  <c r="BM266" i="4"/>
  <c r="CR639" i="4"/>
  <c r="CH639" i="4"/>
  <c r="CS638" i="4"/>
  <c r="CU638" i="4" s="1"/>
  <c r="CN638" i="4"/>
  <c r="CT618" i="4"/>
  <c r="CV618" i="4" s="1"/>
  <c r="DJ618" i="4"/>
  <c r="V111" i="21"/>
  <c r="CN199" i="4"/>
  <c r="CS199" i="4"/>
  <c r="CU199" i="4" s="1"/>
  <c r="CN333" i="4"/>
  <c r="CS333" i="4"/>
  <c r="CS621" i="4"/>
  <c r="CU621" i="4" s="1"/>
  <c r="CN621" i="4"/>
  <c r="CH207" i="4"/>
  <c r="CR207" i="4"/>
  <c r="CH200" i="4"/>
  <c r="CR200" i="4"/>
  <c r="DJ491" i="4"/>
  <c r="CT491" i="4"/>
  <c r="CV491" i="4" s="1"/>
  <c r="CR278" i="4"/>
  <c r="CH278" i="4"/>
  <c r="BM685" i="4"/>
  <c r="CR682" i="4"/>
  <c r="CH682" i="4"/>
  <c r="CS655" i="4"/>
  <c r="CU655" i="4" s="1"/>
  <c r="CN655" i="4"/>
  <c r="CU484" i="4"/>
  <c r="CE410" i="4"/>
  <c r="BH410" i="4"/>
  <c r="BG660" i="4"/>
  <c r="CS654" i="4"/>
  <c r="CN654" i="4"/>
  <c r="CN659" i="4"/>
  <c r="CS659" i="4"/>
  <c r="CU659" i="4" s="1"/>
  <c r="V77" i="21"/>
  <c r="CS415" i="4"/>
  <c r="CN415" i="4"/>
  <c r="CS328" i="4"/>
  <c r="CN328" i="4"/>
  <c r="V75" i="21"/>
  <c r="CS413" i="4"/>
  <c r="CU413" i="4" s="1"/>
  <c r="CN413" i="4"/>
  <c r="DJ204" i="4"/>
  <c r="CT204" i="4"/>
  <c r="CV204" i="4" s="1"/>
  <c r="CN487" i="4"/>
  <c r="DJ187" i="4"/>
  <c r="DJ487" i="4" s="1"/>
  <c r="DJ486" i="4"/>
  <c r="CT486" i="4"/>
  <c r="CV486" i="4" s="1"/>
  <c r="CS683" i="4"/>
  <c r="CU683" i="4" s="1"/>
  <c r="CN683" i="4"/>
  <c r="CH280" i="4"/>
  <c r="DJ620" i="4"/>
  <c r="CT620" i="4"/>
  <c r="CV620" i="4" s="1"/>
  <c r="CR201" i="4"/>
  <c r="CH201" i="4"/>
  <c r="CR273" i="4"/>
  <c r="CH273" i="4"/>
  <c r="V117" i="21"/>
  <c r="CN205" i="4"/>
  <c r="CS205" i="4"/>
  <c r="CN502" i="4"/>
  <c r="CS502" i="4"/>
  <c r="CU502" i="4" s="1"/>
  <c r="BM407" i="4"/>
  <c r="CH344" i="4"/>
  <c r="BM448" i="4"/>
  <c r="CR344" i="4"/>
  <c r="CS667" i="4"/>
  <c r="CN667" i="4"/>
  <c r="CS586" i="4"/>
  <c r="CU586" i="4" s="1"/>
  <c r="CN586" i="4"/>
  <c r="DJ583" i="4"/>
  <c r="CT583" i="4"/>
  <c r="CV583" i="4" s="1"/>
  <c r="BD660" i="4"/>
  <c r="BE410" i="4"/>
  <c r="CF410" i="4" s="1"/>
  <c r="T72" i="21" s="1"/>
  <c r="BD342" i="4"/>
  <c r="CH487" i="4"/>
  <c r="V101" i="21"/>
  <c r="CE651" i="4"/>
  <c r="DJ619" i="4"/>
  <c r="CT619" i="4"/>
  <c r="CV619" i="4" s="1"/>
  <c r="V76" i="21"/>
  <c r="CS414" i="4"/>
  <c r="CN414" i="4"/>
  <c r="DJ585" i="4"/>
  <c r="CT585" i="4"/>
  <c r="CV585" i="4" s="1"/>
  <c r="V118" i="21"/>
  <c r="CN206" i="4"/>
  <c r="CS206" i="4"/>
  <c r="CU206" i="4" s="1"/>
  <c r="CU204" i="4"/>
  <c r="CT663" i="4"/>
  <c r="CV663" i="4" s="1"/>
  <c r="DJ663" i="4"/>
  <c r="BK410" i="4"/>
  <c r="BJ660" i="4"/>
  <c r="CN485" i="4"/>
  <c r="CS485" i="4"/>
  <c r="CU485" i="4" s="1"/>
  <c r="CS653" i="4"/>
  <c r="CU653" i="4" s="1"/>
  <c r="CN653" i="4"/>
  <c r="CF651" i="4"/>
  <c r="CN656" i="4"/>
  <c r="CS656" i="4"/>
  <c r="CH279" i="4"/>
  <c r="CY394" i="4"/>
  <c r="C56" i="21"/>
  <c r="I761" i="4"/>
  <c r="BD343" i="4"/>
  <c r="BJ670" i="4" l="1"/>
  <c r="BJ202" i="4" s="1"/>
  <c r="BJ208" i="4" s="1"/>
  <c r="BJ210" i="4" s="1"/>
  <c r="BJ671" i="4"/>
  <c r="BD670" i="4"/>
  <c r="BD202" i="4" s="1"/>
  <c r="BD208" i="4" s="1"/>
  <c r="BD671" i="4"/>
  <c r="BG670" i="4"/>
  <c r="BG202" i="4" s="1"/>
  <c r="BG208" i="4" s="1"/>
  <c r="BG210" i="4" s="1"/>
  <c r="BG671" i="4"/>
  <c r="BD210" i="4"/>
  <c r="BG673" i="4"/>
  <c r="BG672" i="4"/>
  <c r="BJ673" i="4"/>
  <c r="BJ261" i="4" s="1"/>
  <c r="BJ672" i="4"/>
  <c r="BD673" i="4"/>
  <c r="BD261" i="4" s="1"/>
  <c r="BD672" i="4"/>
  <c r="BG261" i="4"/>
  <c r="BB687" i="4"/>
  <c r="CE685" i="4"/>
  <c r="BF652" i="4"/>
  <c r="BF660" i="4" s="1"/>
  <c r="BG417" i="4"/>
  <c r="BK652" i="4"/>
  <c r="BK660" i="4" s="1"/>
  <c r="BL417" i="4"/>
  <c r="BH687" i="4"/>
  <c r="CG685" i="4"/>
  <c r="BD417" i="4"/>
  <c r="BD427" i="4" s="1"/>
  <c r="BC652" i="4"/>
  <c r="BI652" i="4"/>
  <c r="BI660" i="4" s="1"/>
  <c r="BJ417" i="4"/>
  <c r="BE687" i="4"/>
  <c r="CF685" i="4"/>
  <c r="BL652" i="4"/>
  <c r="BL660" i="4" s="1"/>
  <c r="BM417" i="4"/>
  <c r="BF289" i="4"/>
  <c r="BG227" i="4"/>
  <c r="BE458" i="4"/>
  <c r="BE422" i="4"/>
  <c r="BF331" i="4"/>
  <c r="BE334" i="4"/>
  <c r="BE443" i="4" s="1"/>
  <c r="BH295" i="4"/>
  <c r="BI233" i="4"/>
  <c r="S210" i="21"/>
  <c r="CF161" i="4"/>
  <c r="S150" i="21"/>
  <c r="CE236" i="4"/>
  <c r="S151" i="21" s="1"/>
  <c r="CM301" i="4"/>
  <c r="DI301" i="4" s="1"/>
  <c r="DI300" i="4"/>
  <c r="CM160" i="4"/>
  <c r="D25" i="18" s="1"/>
  <c r="CM303" i="4"/>
  <c r="E18" i="18"/>
  <c r="M26" i="18" s="1"/>
  <c r="M25" i="18"/>
  <c r="BD298" i="4"/>
  <c r="CE297" i="4"/>
  <c r="BH225" i="4"/>
  <c r="BG287" i="4"/>
  <c r="CF287" i="4" s="1"/>
  <c r="CF225" i="4"/>
  <c r="CF224" i="4"/>
  <c r="BG286" i="4"/>
  <c r="CF286" i="4" s="1"/>
  <c r="BH224" i="4"/>
  <c r="BF290" i="4"/>
  <c r="BG228" i="4"/>
  <c r="CF228" i="4" s="1"/>
  <c r="BF161" i="4"/>
  <c r="BF412" i="4"/>
  <c r="BE236" i="4"/>
  <c r="CF227" i="4"/>
  <c r="BG325" i="4"/>
  <c r="BF329" i="4"/>
  <c r="BG288" i="4"/>
  <c r="CF288" i="4" s="1"/>
  <c r="BH226" i="4"/>
  <c r="CF226" i="4"/>
  <c r="BD443" i="4"/>
  <c r="CE443" i="4" s="1"/>
  <c r="CE334" i="4"/>
  <c r="CE335" i="4" s="1"/>
  <c r="T211" i="21"/>
  <c r="L42" i="1"/>
  <c r="K46" i="1"/>
  <c r="BF355" i="4"/>
  <c r="BE444" i="4"/>
  <c r="BE398" i="4"/>
  <c r="BE453" i="4"/>
  <c r="S60" i="21"/>
  <c r="BG285" i="4"/>
  <c r="CF285" i="4" s="1"/>
  <c r="BH223" i="4"/>
  <c r="CF223" i="4"/>
  <c r="BF284" i="4"/>
  <c r="BG222" i="4"/>
  <c r="BF235" i="4"/>
  <c r="BE297" i="4"/>
  <c r="R219" i="21"/>
  <c r="CD304" i="4"/>
  <c r="R220" i="21" s="1"/>
  <c r="BG232" i="4"/>
  <c r="BF294" i="4"/>
  <c r="CN326" i="4"/>
  <c r="DJ326" i="4" s="1"/>
  <c r="CR646" i="4"/>
  <c r="CH611" i="4"/>
  <c r="CN611" i="4" s="1"/>
  <c r="CR611" i="4"/>
  <c r="BM408" i="4"/>
  <c r="CH408" i="4" s="1"/>
  <c r="CN332" i="4"/>
  <c r="DJ332" i="4" s="1"/>
  <c r="CS646" i="4"/>
  <c r="CU333" i="4"/>
  <c r="BM368" i="4"/>
  <c r="CH368" i="4" s="1"/>
  <c r="BM274" i="4"/>
  <c r="CH274" i="4" s="1"/>
  <c r="CH244" i="4"/>
  <c r="CR244" i="4"/>
  <c r="DJ630" i="4"/>
  <c r="CT630" i="4"/>
  <c r="CV630" i="4" s="1"/>
  <c r="CU595" i="4"/>
  <c r="V158" i="21"/>
  <c r="CS242" i="4"/>
  <c r="CU242" i="4" s="1"/>
  <c r="CN242" i="4"/>
  <c r="DJ497" i="4"/>
  <c r="CT497" i="4"/>
  <c r="CV497" i="4" s="1"/>
  <c r="CS633" i="4"/>
  <c r="CU633" i="4" s="1"/>
  <c r="CN633" i="4"/>
  <c r="CR252" i="4"/>
  <c r="CH252" i="4"/>
  <c r="V163" i="21"/>
  <c r="CS247" i="4"/>
  <c r="CU247" i="4" s="1"/>
  <c r="CN247" i="4"/>
  <c r="CT665" i="4"/>
  <c r="CV665" i="4" s="1"/>
  <c r="DJ665" i="4"/>
  <c r="DJ596" i="4"/>
  <c r="CT596" i="4"/>
  <c r="CV596" i="4" s="1"/>
  <c r="DJ595" i="4"/>
  <c r="CT595" i="4"/>
  <c r="CV595" i="4" s="1"/>
  <c r="DJ632" i="4"/>
  <c r="CT632" i="4"/>
  <c r="CV632" i="4" s="1"/>
  <c r="DJ631" i="4"/>
  <c r="CT631" i="4"/>
  <c r="CV631" i="4" s="1"/>
  <c r="CS598" i="4"/>
  <c r="CU598" i="4" s="1"/>
  <c r="CN598" i="4"/>
  <c r="DJ597" i="4"/>
  <c r="CT597" i="4"/>
  <c r="CV597" i="4" s="1"/>
  <c r="V164" i="21"/>
  <c r="CS248" i="4"/>
  <c r="CU248" i="4" s="1"/>
  <c r="CN248" i="4"/>
  <c r="V165" i="21"/>
  <c r="CS249" i="4"/>
  <c r="CU249" i="4" s="1"/>
  <c r="CN249" i="4"/>
  <c r="CU665" i="4"/>
  <c r="CH243" i="4"/>
  <c r="CR243" i="4"/>
  <c r="CU497" i="4"/>
  <c r="DJ638" i="4"/>
  <c r="CT638" i="4"/>
  <c r="CV638" i="4" s="1"/>
  <c r="CS639" i="4"/>
  <c r="CU639" i="4" s="1"/>
  <c r="CN639" i="4"/>
  <c r="CR266" i="4"/>
  <c r="CH266" i="4"/>
  <c r="DJ602" i="4"/>
  <c r="CT602" i="4"/>
  <c r="CV602" i="4" s="1"/>
  <c r="DJ603" i="4"/>
  <c r="CT603" i="4"/>
  <c r="CV603" i="4" s="1"/>
  <c r="CU666" i="4"/>
  <c r="V174" i="21"/>
  <c r="CS258" i="4"/>
  <c r="CN258" i="4"/>
  <c r="CU258" i="4"/>
  <c r="DJ601" i="4"/>
  <c r="CT601" i="4"/>
  <c r="BM282" i="4"/>
  <c r="CR282" i="4" s="1"/>
  <c r="DJ636" i="4"/>
  <c r="CT636" i="4"/>
  <c r="CV636" i="4" s="1"/>
  <c r="CT666" i="4"/>
  <c r="CV666" i="4" s="1"/>
  <c r="DJ666" i="4"/>
  <c r="V179" i="21"/>
  <c r="CS263" i="4"/>
  <c r="CU263" i="4" s="1"/>
  <c r="CN263" i="4"/>
  <c r="CH259" i="4"/>
  <c r="CR259" i="4"/>
  <c r="BM260" i="4"/>
  <c r="DJ500" i="4"/>
  <c r="CT500" i="4"/>
  <c r="CV500" i="4" s="1"/>
  <c r="DJ637" i="4"/>
  <c r="CT637" i="4"/>
  <c r="CV637" i="4" s="1"/>
  <c r="V180" i="21"/>
  <c r="CS264" i="4"/>
  <c r="CN264" i="4"/>
  <c r="V181" i="21"/>
  <c r="CS265" i="4"/>
  <c r="CN265" i="4"/>
  <c r="CS604" i="4"/>
  <c r="CN604" i="4"/>
  <c r="CV601" i="4"/>
  <c r="CU500" i="4"/>
  <c r="CE343" i="4"/>
  <c r="CU656" i="4"/>
  <c r="V195" i="21"/>
  <c r="CN279" i="4"/>
  <c r="CT279" i="4" s="1"/>
  <c r="CS279" i="4"/>
  <c r="DJ656" i="4"/>
  <c r="CT656" i="4"/>
  <c r="CV656" i="4" s="1"/>
  <c r="CT653" i="4"/>
  <c r="CV653" i="4" s="1"/>
  <c r="DJ653" i="4"/>
  <c r="DJ485" i="4"/>
  <c r="CT485" i="4"/>
  <c r="CV485" i="4" s="1"/>
  <c r="CT206" i="4"/>
  <c r="CV206" i="4" s="1"/>
  <c r="DJ206" i="4"/>
  <c r="CU414" i="4"/>
  <c r="DJ667" i="4"/>
  <c r="CT667" i="4"/>
  <c r="CV667" i="4" s="1"/>
  <c r="CR448" i="4"/>
  <c r="CH448" i="4"/>
  <c r="CR407" i="4"/>
  <c r="CH407" i="4"/>
  <c r="DJ502" i="4"/>
  <c r="CT502" i="4"/>
  <c r="CV502" i="4" s="1"/>
  <c r="V189" i="21"/>
  <c r="CN273" i="4"/>
  <c r="CT273" i="4" s="1"/>
  <c r="CS273" i="4"/>
  <c r="V113" i="21"/>
  <c r="CN201" i="4"/>
  <c r="CS201" i="4"/>
  <c r="CU201" i="4" s="1"/>
  <c r="DJ683" i="4"/>
  <c r="CT683" i="4"/>
  <c r="CV683" i="4" s="1"/>
  <c r="DJ413" i="4"/>
  <c r="CT413" i="4"/>
  <c r="CV413" i="4" s="1"/>
  <c r="N200" i="1"/>
  <c r="CU328" i="4"/>
  <c r="DJ415" i="4"/>
  <c r="CT415" i="4"/>
  <c r="CV415" i="4" s="1"/>
  <c r="N202" i="1"/>
  <c r="CT659" i="4"/>
  <c r="CV659" i="4" s="1"/>
  <c r="DJ659" i="4"/>
  <c r="CU654" i="4"/>
  <c r="CR410" i="4"/>
  <c r="CT655" i="4"/>
  <c r="CV655" i="4" s="1"/>
  <c r="DJ655" i="4"/>
  <c r="CS611" i="4"/>
  <c r="CS682" i="4"/>
  <c r="CU682" i="4" s="1"/>
  <c r="CN682" i="4"/>
  <c r="BM687" i="4"/>
  <c r="CR685" i="4"/>
  <c r="CH685" i="4"/>
  <c r="CU205" i="4"/>
  <c r="DJ621" i="4"/>
  <c r="CT621" i="4"/>
  <c r="CV621" i="4" s="1"/>
  <c r="CH410" i="4"/>
  <c r="V72" i="21" s="1"/>
  <c r="DJ414" i="4"/>
  <c r="CT414" i="4"/>
  <c r="CV414" i="4" s="1"/>
  <c r="N201" i="1"/>
  <c r="CN651" i="4"/>
  <c r="CS651" i="4"/>
  <c r="CU651" i="4" s="1"/>
  <c r="CT586" i="4"/>
  <c r="CV586" i="4" s="1"/>
  <c r="DJ586" i="4"/>
  <c r="CU667" i="4"/>
  <c r="CS344" i="4"/>
  <c r="CU344" i="4" s="1"/>
  <c r="CN344" i="4"/>
  <c r="CT205" i="4"/>
  <c r="CV205" i="4" s="1"/>
  <c r="DJ205" i="4"/>
  <c r="V196" i="21"/>
  <c r="CS280" i="4"/>
  <c r="CN280" i="4"/>
  <c r="CT280" i="4" s="1"/>
  <c r="DJ328" i="4"/>
  <c r="CT328" i="4"/>
  <c r="CV328" i="4" s="1"/>
  <c r="F17" i="21"/>
  <c r="CU415" i="4"/>
  <c r="DJ654" i="4"/>
  <c r="CT654" i="4"/>
  <c r="CV654" i="4" s="1"/>
  <c r="CG410" i="4"/>
  <c r="U72" i="21" s="1"/>
  <c r="S72" i="21"/>
  <c r="BM376" i="4"/>
  <c r="CR375" i="4"/>
  <c r="CH375" i="4"/>
  <c r="V194" i="21"/>
  <c r="CS278" i="4"/>
  <c r="CN278" i="4"/>
  <c r="CT278" i="4" s="1"/>
  <c r="V112" i="21"/>
  <c r="CS200" i="4"/>
  <c r="CU200" i="4" s="1"/>
  <c r="CN200" i="4"/>
  <c r="V119" i="21"/>
  <c r="CN207" i="4"/>
  <c r="CS207" i="4"/>
  <c r="CU207" i="4" s="1"/>
  <c r="CT333" i="4"/>
  <c r="CV333" i="4" s="1"/>
  <c r="F22" i="21"/>
  <c r="DJ333" i="4"/>
  <c r="CT199" i="4"/>
  <c r="CV199" i="4" s="1"/>
  <c r="DJ199" i="4"/>
  <c r="CT646" i="4"/>
  <c r="DJ646" i="4"/>
  <c r="I764" i="4"/>
  <c r="I762" i="4"/>
  <c r="BG215" i="4" l="1"/>
  <c r="BD215" i="4"/>
  <c r="BD237" i="4" s="1"/>
  <c r="BD239" i="4" s="1"/>
  <c r="BJ215" i="4"/>
  <c r="BL670" i="4"/>
  <c r="BL202" i="4" s="1"/>
  <c r="BL208" i="4" s="1"/>
  <c r="BL210" i="4" s="1"/>
  <c r="BL671" i="4"/>
  <c r="BL215" i="4" s="1"/>
  <c r="BI670" i="4"/>
  <c r="BI202" i="4" s="1"/>
  <c r="BI208" i="4" s="1"/>
  <c r="BI210" i="4" s="1"/>
  <c r="BI671" i="4"/>
  <c r="BI215" i="4" s="1"/>
  <c r="BK670" i="4"/>
  <c r="BK202" i="4" s="1"/>
  <c r="BK671" i="4"/>
  <c r="BF670" i="4"/>
  <c r="BF202" i="4" s="1"/>
  <c r="BF208" i="4" s="1"/>
  <c r="BF210" i="4" s="1"/>
  <c r="BF671" i="4"/>
  <c r="BF215" i="4" s="1"/>
  <c r="BJ674" i="4"/>
  <c r="BG674" i="4"/>
  <c r="BD674" i="4"/>
  <c r="BD245" i="4"/>
  <c r="BD253" i="4" s="1"/>
  <c r="BD255" i="4" s="1"/>
  <c r="BJ245" i="4"/>
  <c r="BJ253" i="4" s="1"/>
  <c r="BJ255" i="4" s="1"/>
  <c r="BG245" i="4"/>
  <c r="BG253" i="4" s="1"/>
  <c r="BG255" i="4" s="1"/>
  <c r="BL673" i="4"/>
  <c r="BL261" i="4" s="1"/>
  <c r="BL672" i="4"/>
  <c r="BL245" i="4" s="1"/>
  <c r="BL253" i="4" s="1"/>
  <c r="BL255" i="4" s="1"/>
  <c r="BI673" i="4"/>
  <c r="BI261" i="4" s="1"/>
  <c r="BI672" i="4"/>
  <c r="BI245" i="4" s="1"/>
  <c r="BI253" i="4" s="1"/>
  <c r="BI255" i="4" s="1"/>
  <c r="BK673" i="4"/>
  <c r="BK261" i="4" s="1"/>
  <c r="BK672" i="4"/>
  <c r="BF673" i="4"/>
  <c r="BF672" i="4"/>
  <c r="BF245" i="4" s="1"/>
  <c r="BF253" i="4" s="1"/>
  <c r="BF255" i="4" s="1"/>
  <c r="BD267" i="4"/>
  <c r="BJ267" i="4"/>
  <c r="BJ269" i="4" s="1"/>
  <c r="BC660" i="4"/>
  <c r="BC342" i="4"/>
  <c r="CH417" i="4"/>
  <c r="V79" i="21" s="1"/>
  <c r="BB652" i="4"/>
  <c r="BC417" i="4"/>
  <c r="CE687" i="4"/>
  <c r="BF417" i="4"/>
  <c r="CF417" i="4" s="1"/>
  <c r="T79" i="21" s="1"/>
  <c r="BE652" i="4"/>
  <c r="CF687" i="4"/>
  <c r="BH652" i="4"/>
  <c r="BI417" i="4"/>
  <c r="CG417" i="4" s="1"/>
  <c r="U79" i="21" s="1"/>
  <c r="CG687" i="4"/>
  <c r="BF261" i="4"/>
  <c r="BG267" i="4"/>
  <c r="BG269" i="4" s="1"/>
  <c r="T201" i="21"/>
  <c r="T202" i="21"/>
  <c r="BH232" i="4"/>
  <c r="BG294" i="4"/>
  <c r="CF232" i="4"/>
  <c r="T148" i="21" s="1"/>
  <c r="BG284" i="4"/>
  <c r="BH222" i="4"/>
  <c r="BG235" i="4"/>
  <c r="CF222" i="4"/>
  <c r="T137" i="21"/>
  <c r="T144" i="21"/>
  <c r="BH288" i="4"/>
  <c r="BI226" i="4"/>
  <c r="BF422" i="4"/>
  <c r="BF458" i="4"/>
  <c r="T142" i="21"/>
  <c r="T140" i="21"/>
  <c r="BH287" i="4"/>
  <c r="BI225" i="4"/>
  <c r="BI295" i="4"/>
  <c r="BJ233" i="4"/>
  <c r="BE335" i="4"/>
  <c r="BF297" i="4"/>
  <c r="BF298" i="4" s="1"/>
  <c r="BE298" i="4"/>
  <c r="BG412" i="4"/>
  <c r="CF412" i="4" s="1"/>
  <c r="BF236" i="4"/>
  <c r="BG161" i="4"/>
  <c r="BF237" i="4"/>
  <c r="BF342" i="4"/>
  <c r="BH285" i="4"/>
  <c r="BI223" i="4"/>
  <c r="BG355" i="4"/>
  <c r="BF444" i="4"/>
  <c r="BF398" i="4"/>
  <c r="BF453" i="4"/>
  <c r="K48" i="1"/>
  <c r="L48" i="1" s="1"/>
  <c r="L46" i="1"/>
  <c r="T141" i="21"/>
  <c r="T204" i="21"/>
  <c r="CF325" i="4"/>
  <c r="BG329" i="4"/>
  <c r="BH325" i="4"/>
  <c r="CF294" i="4"/>
  <c r="BG290" i="4"/>
  <c r="CF290" i="4" s="1"/>
  <c r="BH228" i="4"/>
  <c r="BH286" i="4"/>
  <c r="BI224" i="4"/>
  <c r="T138" i="21"/>
  <c r="T203" i="21"/>
  <c r="CE298" i="4"/>
  <c r="S214" i="21" s="1"/>
  <c r="S213" i="21"/>
  <c r="CM304" i="4"/>
  <c r="DI304" i="4" s="1"/>
  <c r="DI303" i="4"/>
  <c r="BG331" i="4"/>
  <c r="BF334" i="4"/>
  <c r="BF443" i="4" s="1"/>
  <c r="BG289" i="4"/>
  <c r="CF289" i="4" s="1"/>
  <c r="BH227" i="4"/>
  <c r="F16" i="21"/>
  <c r="CT326" i="4"/>
  <c r="CV326" i="4" s="1"/>
  <c r="CU646" i="4"/>
  <c r="CR408" i="4"/>
  <c r="CU611" i="4"/>
  <c r="CV646" i="4"/>
  <c r="CR368" i="4"/>
  <c r="CR274" i="4"/>
  <c r="F21" i="21"/>
  <c r="CT332" i="4"/>
  <c r="CV332" i="4" s="1"/>
  <c r="DJ248" i="4"/>
  <c r="CT248" i="4"/>
  <c r="CV248" i="4" s="1"/>
  <c r="V168" i="21"/>
  <c r="CS252" i="4"/>
  <c r="CU252" i="4" s="1"/>
  <c r="CN252" i="4"/>
  <c r="V159" i="21"/>
  <c r="CS243" i="4"/>
  <c r="CU243" i="4" s="1"/>
  <c r="CN243" i="4"/>
  <c r="DJ249" i="4"/>
  <c r="CT249" i="4"/>
  <c r="CV249" i="4" s="1"/>
  <c r="DJ598" i="4"/>
  <c r="CT598" i="4"/>
  <c r="CV598" i="4" s="1"/>
  <c r="DJ247" i="4"/>
  <c r="CT247" i="4"/>
  <c r="CV247" i="4" s="1"/>
  <c r="DJ633" i="4"/>
  <c r="CT633" i="4"/>
  <c r="CV633" i="4" s="1"/>
  <c r="DJ242" i="4"/>
  <c r="CT242" i="4"/>
  <c r="CV242" i="4" s="1"/>
  <c r="V160" i="21"/>
  <c r="CS244" i="4"/>
  <c r="CU244" i="4" s="1"/>
  <c r="CN244" i="4"/>
  <c r="CH282" i="4"/>
  <c r="V198" i="21" s="1"/>
  <c r="DJ264" i="4"/>
  <c r="CT264" i="4"/>
  <c r="CV264" i="4" s="1"/>
  <c r="DJ263" i="4"/>
  <c r="CT263" i="4"/>
  <c r="CV263" i="4" s="1"/>
  <c r="CU604" i="4"/>
  <c r="DJ639" i="4"/>
  <c r="CT639" i="4"/>
  <c r="CV639" i="4" s="1"/>
  <c r="DJ604" i="4"/>
  <c r="CT604" i="4"/>
  <c r="CV604" i="4" s="1"/>
  <c r="DJ265" i="4"/>
  <c r="CT265" i="4"/>
  <c r="CV265" i="4" s="1"/>
  <c r="CU264" i="4"/>
  <c r="CH260" i="4"/>
  <c r="CR260" i="4"/>
  <c r="BM409" i="4"/>
  <c r="BM275" i="4"/>
  <c r="V175" i="21"/>
  <c r="CS259" i="4"/>
  <c r="CU259" i="4" s="1"/>
  <c r="CN259" i="4"/>
  <c r="CU265" i="4"/>
  <c r="DJ258" i="4"/>
  <c r="CT258" i="4"/>
  <c r="CV258" i="4" s="1"/>
  <c r="V182" i="21"/>
  <c r="CS266" i="4"/>
  <c r="CU266" i="4" s="1"/>
  <c r="CN266" i="4"/>
  <c r="CS410" i="4"/>
  <c r="CU410" i="4" s="1"/>
  <c r="CN410" i="4"/>
  <c r="DJ410" i="4" s="1"/>
  <c r="CV273" i="4"/>
  <c r="CU273" i="4"/>
  <c r="DJ200" i="4"/>
  <c r="CT200" i="4"/>
  <c r="CV200" i="4" s="1"/>
  <c r="CV278" i="4"/>
  <c r="CS375" i="4"/>
  <c r="CN375" i="4"/>
  <c r="CH376" i="4"/>
  <c r="CR376" i="4"/>
  <c r="CV280" i="4"/>
  <c r="CU280" i="4"/>
  <c r="CT344" i="4"/>
  <c r="CV344" i="4" s="1"/>
  <c r="F33" i="21"/>
  <c r="DJ344" i="4"/>
  <c r="CS685" i="4"/>
  <c r="CU685" i="4" s="1"/>
  <c r="CN685" i="4"/>
  <c r="BM652" i="4"/>
  <c r="CH687" i="4"/>
  <c r="CR687" i="4"/>
  <c r="CS368" i="4"/>
  <c r="CN368" i="4"/>
  <c r="V69" i="21"/>
  <c r="CN407" i="4"/>
  <c r="CS407" i="4"/>
  <c r="CS448" i="4"/>
  <c r="CU448" i="4" s="1"/>
  <c r="CN448" i="4"/>
  <c r="CV279" i="4"/>
  <c r="CU279" i="4"/>
  <c r="DJ207" i="4"/>
  <c r="CT207" i="4"/>
  <c r="CV207" i="4" s="1"/>
  <c r="DJ651" i="4"/>
  <c r="CT651" i="4"/>
  <c r="CV651" i="4" s="1"/>
  <c r="V70" i="21"/>
  <c r="CS408" i="4"/>
  <c r="CN408" i="4"/>
  <c r="V190" i="21"/>
  <c r="CS274" i="4"/>
  <c r="CN274" i="4"/>
  <c r="CT274" i="4" s="1"/>
  <c r="CU278" i="4"/>
  <c r="DJ682" i="4"/>
  <c r="CT682" i="4"/>
  <c r="CV682" i="4" s="1"/>
  <c r="DJ611" i="4"/>
  <c r="CT611" i="4"/>
  <c r="CV611" i="4" s="1"/>
  <c r="CT201" i="4"/>
  <c r="CV201" i="4" s="1"/>
  <c r="DJ201" i="4"/>
  <c r="CU407" i="4"/>
  <c r="I765" i="4"/>
  <c r="I766" i="4" s="1"/>
  <c r="BF343" i="4"/>
  <c r="BC343" i="4"/>
  <c r="BF427" i="4" l="1"/>
  <c r="BC670" i="4"/>
  <c r="BC202" i="4" s="1"/>
  <c r="BC208" i="4" s="1"/>
  <c r="BC210" i="4" s="1"/>
  <c r="BC671" i="4"/>
  <c r="BC215" i="4" s="1"/>
  <c r="BC237" i="4" s="1"/>
  <c r="BC239" i="4" s="1"/>
  <c r="BK215" i="4"/>
  <c r="BJ276" i="4"/>
  <c r="BG276" i="4"/>
  <c r="BD276" i="4"/>
  <c r="BK674" i="4"/>
  <c r="BI674" i="4"/>
  <c r="BL674" i="4"/>
  <c r="BK208" i="4"/>
  <c r="BK210" i="4" s="1"/>
  <c r="BK245" i="4"/>
  <c r="BF674" i="4"/>
  <c r="BC673" i="4"/>
  <c r="BC672" i="4"/>
  <c r="BC245" i="4" s="1"/>
  <c r="BC253" i="4" s="1"/>
  <c r="BC255" i="4" s="1"/>
  <c r="BD447" i="4"/>
  <c r="BD370" i="4"/>
  <c r="BH660" i="4"/>
  <c r="CG652" i="4"/>
  <c r="CG660" i="4" s="1"/>
  <c r="CF652" i="4"/>
  <c r="CF660" i="4" s="1"/>
  <c r="BE660" i="4"/>
  <c r="BE342" i="4"/>
  <c r="CE417" i="4"/>
  <c r="BC427" i="4"/>
  <c r="CE427" i="4" s="1"/>
  <c r="S88" i="21" s="1"/>
  <c r="CR417" i="4"/>
  <c r="BC261" i="4"/>
  <c r="BF276" i="4"/>
  <c r="BF267" i="4"/>
  <c r="BF269" i="4" s="1"/>
  <c r="BK267" i="4"/>
  <c r="BK269" i="4" s="1"/>
  <c r="BI267" i="4"/>
  <c r="BI269" i="4" s="1"/>
  <c r="BI276" i="4"/>
  <c r="BL267" i="4"/>
  <c r="BL269" i="4" s="1"/>
  <c r="BL276" i="4"/>
  <c r="BB660" i="4"/>
  <c r="BB342" i="4"/>
  <c r="CE652" i="4"/>
  <c r="CE660" i="4" s="1"/>
  <c r="BD269" i="4"/>
  <c r="BD300" i="4"/>
  <c r="BF335" i="4"/>
  <c r="T205" i="21"/>
  <c r="BG334" i="4"/>
  <c r="BG335" i="4" s="1"/>
  <c r="CF331" i="4"/>
  <c r="BH331" i="4"/>
  <c r="T206" i="21"/>
  <c r="BH329" i="4"/>
  <c r="BI325" i="4"/>
  <c r="BF239" i="4"/>
  <c r="BI287" i="4"/>
  <c r="BJ225" i="4"/>
  <c r="CG225" i="4" s="1"/>
  <c r="T136" i="21"/>
  <c r="BH284" i="4"/>
  <c r="BI222" i="4"/>
  <c r="BH235" i="4"/>
  <c r="BI232" i="4"/>
  <c r="BH294" i="4"/>
  <c r="BH289" i="4"/>
  <c r="BI227" i="4"/>
  <c r="BI286" i="4"/>
  <c r="BJ224" i="4"/>
  <c r="BH290" i="4"/>
  <c r="BI228" i="4"/>
  <c r="T210" i="21"/>
  <c r="BG422" i="4"/>
  <c r="CF329" i="4"/>
  <c r="BG458" i="4"/>
  <c r="BH355" i="4"/>
  <c r="BG453" i="4"/>
  <c r="CF453" i="4" s="1"/>
  <c r="BG398" i="4"/>
  <c r="CF398" i="4" s="1"/>
  <c r="BG444" i="4"/>
  <c r="CF444" i="4" s="1"/>
  <c r="CF355" i="4"/>
  <c r="BJ223" i="4"/>
  <c r="BI285" i="4"/>
  <c r="T74" i="21"/>
  <c r="CG233" i="4"/>
  <c r="BJ295" i="4"/>
  <c r="CG295" i="4" s="1"/>
  <c r="BK233" i="4"/>
  <c r="BI288" i="4"/>
  <c r="BJ226" i="4"/>
  <c r="CF235" i="4"/>
  <c r="BH412" i="4"/>
  <c r="BG236" i="4"/>
  <c r="BH161" i="4"/>
  <c r="BG237" i="4"/>
  <c r="BG342" i="4"/>
  <c r="BG297" i="4"/>
  <c r="CF284" i="4"/>
  <c r="CU408" i="4"/>
  <c r="N197" i="1"/>
  <c r="CU368" i="4"/>
  <c r="DJ243" i="4"/>
  <c r="CT243" i="4"/>
  <c r="CV243" i="4" s="1"/>
  <c r="DJ244" i="4"/>
  <c r="CT244" i="4"/>
  <c r="CV244" i="4" s="1"/>
  <c r="DJ252" i="4"/>
  <c r="CT252" i="4"/>
  <c r="CV252" i="4" s="1"/>
  <c r="CN282" i="4"/>
  <c r="CT282" i="4" s="1"/>
  <c r="CS282" i="4"/>
  <c r="CU282" i="4" s="1"/>
  <c r="CT410" i="4"/>
  <c r="CV410" i="4" s="1"/>
  <c r="DJ266" i="4"/>
  <c r="CT266" i="4"/>
  <c r="CV266" i="4" s="1"/>
  <c r="CR275" i="4"/>
  <c r="CH275" i="4"/>
  <c r="DJ259" i="4"/>
  <c r="CT259" i="4"/>
  <c r="CV259" i="4" s="1"/>
  <c r="CH409" i="4"/>
  <c r="CR409" i="4"/>
  <c r="V176" i="21"/>
  <c r="CS260" i="4"/>
  <c r="CN260" i="4"/>
  <c r="N209" i="1"/>
  <c r="CT448" i="4"/>
  <c r="CV448" i="4" s="1"/>
  <c r="DJ448" i="4"/>
  <c r="DJ368" i="4"/>
  <c r="CT368" i="4"/>
  <c r="CV368" i="4" s="1"/>
  <c r="CN687" i="4"/>
  <c r="CS687" i="4"/>
  <c r="CU687" i="4" s="1"/>
  <c r="CT685" i="4"/>
  <c r="CV685" i="4" s="1"/>
  <c r="DJ685" i="4"/>
  <c r="CT375" i="4"/>
  <c r="CV375" i="4" s="1"/>
  <c r="DJ375" i="4"/>
  <c r="CV274" i="4"/>
  <c r="DJ408" i="4"/>
  <c r="N195" i="1"/>
  <c r="CT408" i="4"/>
  <c r="CV408" i="4" s="1"/>
  <c r="N194" i="1"/>
  <c r="DJ407" i="4"/>
  <c r="CT407" i="4"/>
  <c r="CV407" i="4" s="1"/>
  <c r="CH652" i="4"/>
  <c r="CR652" i="4"/>
  <c r="BM660" i="4"/>
  <c r="BM671" i="4" s="1"/>
  <c r="CU274" i="4"/>
  <c r="CN376" i="4"/>
  <c r="CS376" i="4"/>
  <c r="CU376" i="4" s="1"/>
  <c r="CU375" i="4"/>
  <c r="I306" i="4"/>
  <c r="I308" i="4" s="1"/>
  <c r="BE343" i="4"/>
  <c r="BB343" i="4"/>
  <c r="BG343" i="4"/>
  <c r="BM215" i="4" l="1"/>
  <c r="CH215" i="4" s="1"/>
  <c r="BB670" i="4"/>
  <c r="BB202" i="4" s="1"/>
  <c r="BB671" i="4"/>
  <c r="BH670" i="4"/>
  <c r="BH202" i="4" s="1"/>
  <c r="BH671" i="4"/>
  <c r="BK276" i="4"/>
  <c r="CH671" i="4"/>
  <c r="BE670" i="4"/>
  <c r="BE202" i="4" s="1"/>
  <c r="BE671" i="4"/>
  <c r="BC674" i="4"/>
  <c r="BF300" i="4"/>
  <c r="BF301" i="4" s="1"/>
  <c r="BM672" i="4"/>
  <c r="BM245" i="4" s="1"/>
  <c r="BM253" i="4" s="1"/>
  <c r="BM255" i="4" s="1"/>
  <c r="BM670" i="4"/>
  <c r="CF670" i="4"/>
  <c r="BB673" i="4"/>
  <c r="BB261" i="4" s="1"/>
  <c r="BB672" i="4"/>
  <c r="BH673" i="4"/>
  <c r="BH261" i="4" s="1"/>
  <c r="BH672" i="4"/>
  <c r="BE673" i="4"/>
  <c r="BE261" i="4" s="1"/>
  <c r="BE672" i="4"/>
  <c r="BK253" i="4"/>
  <c r="BK255" i="4" s="1"/>
  <c r="BB370" i="4"/>
  <c r="BB447" i="4"/>
  <c r="BC370" i="4"/>
  <c r="BC447" i="4"/>
  <c r="BE370" i="4"/>
  <c r="BE447" i="4"/>
  <c r="BF447" i="4"/>
  <c r="BF370" i="4"/>
  <c r="S79" i="21"/>
  <c r="CS417" i="4"/>
  <c r="CU417" i="4" s="1"/>
  <c r="CN417" i="4"/>
  <c r="CR660" i="4"/>
  <c r="BM673" i="4"/>
  <c r="BD160" i="4"/>
  <c r="BD303" i="4"/>
  <c r="BD304" i="4" s="1"/>
  <c r="BD301" i="4"/>
  <c r="BC276" i="4"/>
  <c r="BC267" i="4"/>
  <c r="BG447" i="4"/>
  <c r="BG370" i="4"/>
  <c r="CF343" i="4"/>
  <c r="T200" i="21"/>
  <c r="BJ288" i="4"/>
  <c r="CG288" i="4" s="1"/>
  <c r="BK226" i="4"/>
  <c r="CG226" i="4"/>
  <c r="U140" i="21"/>
  <c r="U211" i="21"/>
  <c r="BK223" i="4"/>
  <c r="BJ285" i="4"/>
  <c r="CG285" i="4" s="1"/>
  <c r="CG223" i="4"/>
  <c r="BI290" i="4"/>
  <c r="BJ228" i="4"/>
  <c r="BI284" i="4"/>
  <c r="BJ222" i="4"/>
  <c r="BI235" i="4"/>
  <c r="BH297" i="4"/>
  <c r="BH298" i="4" s="1"/>
  <c r="BJ287" i="4"/>
  <c r="CG287" i="4" s="1"/>
  <c r="BK225" i="4"/>
  <c r="BJ325" i="4"/>
  <c r="BI329" i="4"/>
  <c r="BG298" i="4"/>
  <c r="CF297" i="4"/>
  <c r="BG239" i="4"/>
  <c r="BG300" i="4"/>
  <c r="CG161" i="4"/>
  <c r="T150" i="21"/>
  <c r="CF236" i="4"/>
  <c r="T151" i="21" s="1"/>
  <c r="BK295" i="4"/>
  <c r="BL233" i="4"/>
  <c r="T60" i="21"/>
  <c r="BH398" i="4"/>
  <c r="BH444" i="4"/>
  <c r="BI355" i="4"/>
  <c r="BH453" i="4"/>
  <c r="CF458" i="4"/>
  <c r="CF422" i="4"/>
  <c r="BJ286" i="4"/>
  <c r="CG286" i="4" s="1"/>
  <c r="BK224" i="4"/>
  <c r="CG224" i="4"/>
  <c r="BI289" i="4"/>
  <c r="BJ227" i="4"/>
  <c r="BJ232" i="4"/>
  <c r="BI294" i="4"/>
  <c r="BI161" i="4"/>
  <c r="BI412" i="4"/>
  <c r="BH236" i="4"/>
  <c r="BH342" i="4"/>
  <c r="CG222" i="4"/>
  <c r="BH422" i="4"/>
  <c r="BH427" i="4" s="1"/>
  <c r="BH458" i="4"/>
  <c r="BI331" i="4"/>
  <c r="BH334" i="4"/>
  <c r="BH443" i="4" s="1"/>
  <c r="CF334" i="4"/>
  <c r="CF335" i="4" s="1"/>
  <c r="BG443" i="4"/>
  <c r="CV282" i="4"/>
  <c r="V191" i="21"/>
  <c r="CS275" i="4"/>
  <c r="CN275" i="4"/>
  <c r="CT275" i="4" s="1"/>
  <c r="DJ260" i="4"/>
  <c r="CT260" i="4"/>
  <c r="CV260" i="4" s="1"/>
  <c r="V71" i="21"/>
  <c r="CS409" i="4"/>
  <c r="CU409" i="4" s="1"/>
  <c r="CN409" i="4"/>
  <c r="CU260" i="4"/>
  <c r="CU275" i="4"/>
  <c r="DJ687" i="4"/>
  <c r="CT687" i="4"/>
  <c r="CV687" i="4" s="1"/>
  <c r="DJ376" i="4"/>
  <c r="CT376" i="4"/>
  <c r="CV376" i="4" s="1"/>
  <c r="CH660" i="4"/>
  <c r="CS660" i="4" s="1"/>
  <c r="CS652" i="4"/>
  <c r="CU652" i="4" s="1"/>
  <c r="CN652" i="4"/>
  <c r="I400" i="4"/>
  <c r="BH343" i="4"/>
  <c r="CG670" i="4" l="1"/>
  <c r="CE670" i="4"/>
  <c r="CR670" i="4"/>
  <c r="CH245" i="4"/>
  <c r="V161" i="21" s="1"/>
  <c r="CH672" i="4"/>
  <c r="BE215" i="4"/>
  <c r="CF671" i="4"/>
  <c r="BH215" i="4"/>
  <c r="CG671" i="4"/>
  <c r="BB215" i="4"/>
  <c r="CE671" i="4"/>
  <c r="CN671" i="4" s="1"/>
  <c r="CR671" i="4"/>
  <c r="V128" i="21"/>
  <c r="CR215" i="4"/>
  <c r="CE673" i="4"/>
  <c r="CE447" i="4"/>
  <c r="CF370" i="4"/>
  <c r="CF673" i="4"/>
  <c r="CE370" i="4"/>
  <c r="BH674" i="4"/>
  <c r="CG674" i="4" s="1"/>
  <c r="BF303" i="4"/>
  <c r="BF304" i="4" s="1"/>
  <c r="BE674" i="4"/>
  <c r="CF674" i="4" s="1"/>
  <c r="BB674" i="4"/>
  <c r="CE674" i="4" s="1"/>
  <c r="CU660" i="4"/>
  <c r="BF160" i="4"/>
  <c r="CF447" i="4"/>
  <c r="CG673" i="4"/>
  <c r="CR673" i="4"/>
  <c r="BH208" i="4"/>
  <c r="CG202" i="4"/>
  <c r="U114" i="21" s="1"/>
  <c r="BM202" i="4"/>
  <c r="CH670" i="4"/>
  <c r="CE202" i="4"/>
  <c r="BB208" i="4"/>
  <c r="CR202" i="4"/>
  <c r="CF202" i="4"/>
  <c r="T114" i="21" s="1"/>
  <c r="BE208" i="4"/>
  <c r="BH245" i="4"/>
  <c r="BH276" i="4" s="1"/>
  <c r="CG276" i="4" s="1"/>
  <c r="U192" i="21" s="1"/>
  <c r="CG672" i="4"/>
  <c r="BB245" i="4"/>
  <c r="BB276" i="4" s="1"/>
  <c r="CR672" i="4"/>
  <c r="CE672" i="4"/>
  <c r="BE245" i="4"/>
  <c r="CF672" i="4"/>
  <c r="BH267" i="4"/>
  <c r="CG261" i="4"/>
  <c r="U177" i="21" s="1"/>
  <c r="BM674" i="4"/>
  <c r="CH674" i="4" s="1"/>
  <c r="BM261" i="4"/>
  <c r="CR261" i="4" s="1"/>
  <c r="CH673" i="4"/>
  <c r="N204" i="1"/>
  <c r="DJ417" i="4"/>
  <c r="CT417" i="4"/>
  <c r="CV417" i="4" s="1"/>
  <c r="BC269" i="4"/>
  <c r="BC300" i="4"/>
  <c r="BB267" i="4"/>
  <c r="CE261" i="4"/>
  <c r="BE267" i="4"/>
  <c r="CF261" i="4"/>
  <c r="T177" i="21" s="1"/>
  <c r="BI297" i="4"/>
  <c r="BI298" i="4" s="1"/>
  <c r="BH370" i="4"/>
  <c r="BH447" i="4"/>
  <c r="U202" i="21"/>
  <c r="BJ331" i="4"/>
  <c r="BI334" i="4"/>
  <c r="BI443" i="4" s="1"/>
  <c r="U136" i="21"/>
  <c r="BJ289" i="4"/>
  <c r="CG289" i="4" s="1"/>
  <c r="BK227" i="4"/>
  <c r="CG227" i="4"/>
  <c r="U138" i="21"/>
  <c r="BM233" i="4"/>
  <c r="BM295" i="4" s="1"/>
  <c r="BL295" i="4"/>
  <c r="BG160" i="4"/>
  <c r="BG301" i="4"/>
  <c r="BG303" i="4"/>
  <c r="BG304" i="4" s="1"/>
  <c r="CF298" i="4"/>
  <c r="T214" i="21" s="1"/>
  <c r="T213" i="21"/>
  <c r="BI422" i="4"/>
  <c r="BI458" i="4"/>
  <c r="U203" i="21"/>
  <c r="BJ161" i="4"/>
  <c r="BI237" i="4"/>
  <c r="BJ412" i="4"/>
  <c r="CG412" i="4" s="1"/>
  <c r="BI236" i="4"/>
  <c r="BI342" i="4"/>
  <c r="BJ290" i="4"/>
  <c r="CG290" i="4" s="1"/>
  <c r="BK228" i="4"/>
  <c r="U137" i="21"/>
  <c r="BK285" i="4"/>
  <c r="BL223" i="4"/>
  <c r="BK288" i="4"/>
  <c r="BL226" i="4"/>
  <c r="CF443" i="4"/>
  <c r="BH335" i="4"/>
  <c r="BK232" i="4"/>
  <c r="BJ294" i="4"/>
  <c r="CG294" i="4" s="1"/>
  <c r="CG232" i="4"/>
  <c r="U148" i="21" s="1"/>
  <c r="BL224" i="4"/>
  <c r="BK286" i="4"/>
  <c r="CG228" i="4"/>
  <c r="T84" i="21"/>
  <c r="BI398" i="4"/>
  <c r="BJ355" i="4"/>
  <c r="BI444" i="4"/>
  <c r="BI453" i="4"/>
  <c r="CG325" i="4"/>
  <c r="BK325" i="4"/>
  <c r="BJ329" i="4"/>
  <c r="BK287" i="4"/>
  <c r="BL225" i="4"/>
  <c r="BJ284" i="4"/>
  <c r="CG284" i="4" s="1"/>
  <c r="BK222" i="4"/>
  <c r="BJ235" i="4"/>
  <c r="U201" i="21"/>
  <c r="U141" i="21"/>
  <c r="U204" i="21"/>
  <c r="DJ409" i="4"/>
  <c r="N196" i="1"/>
  <c r="CT409" i="4"/>
  <c r="CV409" i="4" s="1"/>
  <c r="CV275" i="4"/>
  <c r="CT652" i="4"/>
  <c r="CV652" i="4" s="1"/>
  <c r="DJ652" i="4"/>
  <c r="CN660" i="4"/>
  <c r="I692" i="4"/>
  <c r="I691" i="4"/>
  <c r="BI343" i="4"/>
  <c r="CS670" i="4" l="1"/>
  <c r="CU670" i="4" s="1"/>
  <c r="CH253" i="4"/>
  <c r="V169" i="21" s="1"/>
  <c r="BI335" i="4"/>
  <c r="BE276" i="4"/>
  <c r="CF276" i="4" s="1"/>
  <c r="T192" i="21" s="1"/>
  <c r="CE215" i="4"/>
  <c r="BB237" i="4"/>
  <c r="BB239" i="4" s="1"/>
  <c r="CG215" i="4"/>
  <c r="U128" i="21" s="1"/>
  <c r="BH237" i="4"/>
  <c r="BH239" i="4" s="1"/>
  <c r="DJ671" i="4"/>
  <c r="CT671" i="4"/>
  <c r="CS671" i="4"/>
  <c r="CU671" i="4" s="1"/>
  <c r="BE237" i="4"/>
  <c r="BE239" i="4" s="1"/>
  <c r="CF215" i="4"/>
  <c r="CN673" i="4"/>
  <c r="CT673" i="4" s="1"/>
  <c r="CS673" i="4"/>
  <c r="CU673" i="4" s="1"/>
  <c r="BB210" i="4"/>
  <c r="CE208" i="4"/>
  <c r="CN670" i="4"/>
  <c r="BE210" i="4"/>
  <c r="CF208" i="4"/>
  <c r="S114" i="21"/>
  <c r="BM208" i="4"/>
  <c r="CH202" i="4"/>
  <c r="V114" i="21" s="1"/>
  <c r="BH210" i="4"/>
  <c r="CG208" i="4"/>
  <c r="CF245" i="4"/>
  <c r="BE253" i="4"/>
  <c r="BE255" i="4" s="1"/>
  <c r="CH255" i="4"/>
  <c r="V171" i="21" s="1"/>
  <c r="CS672" i="4"/>
  <c r="CU672" i="4" s="1"/>
  <c r="CN672" i="4"/>
  <c r="CE245" i="4"/>
  <c r="BB253" i="4"/>
  <c r="CR245" i="4"/>
  <c r="CG245" i="4"/>
  <c r="BH253" i="4"/>
  <c r="BE269" i="4"/>
  <c r="CF267" i="4"/>
  <c r="S177" i="21"/>
  <c r="CE276" i="4"/>
  <c r="DJ673" i="4"/>
  <c r="CR674" i="4"/>
  <c r="BB269" i="4"/>
  <c r="CE267" i="4"/>
  <c r="BC160" i="4"/>
  <c r="BC303" i="4"/>
  <c r="BC304" i="4" s="1"/>
  <c r="BC301" i="4"/>
  <c r="BM276" i="4"/>
  <c r="CH276" i="4" s="1"/>
  <c r="V192" i="21" s="1"/>
  <c r="BM267" i="4"/>
  <c r="CR267" i="4" s="1"/>
  <c r="CH261" i="4"/>
  <c r="V177" i="21" s="1"/>
  <c r="CN674" i="4"/>
  <c r="CS674" i="4"/>
  <c r="BH269" i="4"/>
  <c r="CG267" i="4"/>
  <c r="CH233" i="4"/>
  <c r="CN233" i="4" s="1"/>
  <c r="CR295" i="4"/>
  <c r="BI447" i="4"/>
  <c r="BI370" i="4"/>
  <c r="CG235" i="4"/>
  <c r="BK161" i="4"/>
  <c r="BJ237" i="4"/>
  <c r="BK412" i="4"/>
  <c r="BJ236" i="4"/>
  <c r="BJ342" i="4"/>
  <c r="U200" i="21"/>
  <c r="BL287" i="4"/>
  <c r="BM225" i="4"/>
  <c r="CH225" i="4" s="1"/>
  <c r="CG329" i="4"/>
  <c r="BJ458" i="4"/>
  <c r="BJ422" i="4"/>
  <c r="CG422" i="4" s="1"/>
  <c r="U144" i="21"/>
  <c r="BL232" i="4"/>
  <c r="BK294" i="4"/>
  <c r="BL288" i="4"/>
  <c r="BM226" i="4"/>
  <c r="U206" i="21"/>
  <c r="BI239" i="4"/>
  <c r="BI300" i="4"/>
  <c r="BK289" i="4"/>
  <c r="BL227" i="4"/>
  <c r="U210" i="21"/>
  <c r="BK284" i="4"/>
  <c r="BL222" i="4"/>
  <c r="BK235" i="4"/>
  <c r="BK329" i="4"/>
  <c r="BL325" i="4"/>
  <c r="CH295" i="4"/>
  <c r="BK355" i="4"/>
  <c r="CG355" i="4"/>
  <c r="BJ398" i="4"/>
  <c r="CG398" i="4" s="1"/>
  <c r="BJ453" i="4"/>
  <c r="CG453" i="4" s="1"/>
  <c r="BJ444" i="4"/>
  <c r="CG444" i="4" s="1"/>
  <c r="BM224" i="4"/>
  <c r="BL286" i="4"/>
  <c r="BJ297" i="4"/>
  <c r="BI427" i="4"/>
  <c r="BL285" i="4"/>
  <c r="BM223" i="4"/>
  <c r="BK290" i="4"/>
  <c r="BL228" i="4"/>
  <c r="U74" i="21"/>
  <c r="U142" i="21"/>
  <c r="U205" i="21"/>
  <c r="CG331" i="4"/>
  <c r="BJ334" i="4"/>
  <c r="BK331" i="4"/>
  <c r="DJ660" i="4"/>
  <c r="CT660" i="4"/>
  <c r="CV660" i="4" s="1"/>
  <c r="I693" i="4"/>
  <c r="BJ343" i="4"/>
  <c r="BE300" i="4" l="1"/>
  <c r="BE160" i="4" s="1"/>
  <c r="BB300" i="4"/>
  <c r="BB301" i="4" s="1"/>
  <c r="CV671" i="4"/>
  <c r="T128" i="21"/>
  <c r="CF237" i="4"/>
  <c r="S128" i="21"/>
  <c r="CN215" i="4"/>
  <c r="CE237" i="4"/>
  <c r="CS215" i="4"/>
  <c r="CU215" i="4" s="1"/>
  <c r="CV673" i="4"/>
  <c r="CU674" i="4"/>
  <c r="CH208" i="4"/>
  <c r="CS208" i="4" s="1"/>
  <c r="BM210" i="4"/>
  <c r="CN202" i="4"/>
  <c r="CF210" i="4"/>
  <c r="T122" i="21" s="1"/>
  <c r="T120" i="21"/>
  <c r="CT670" i="4"/>
  <c r="CV670" i="4" s="1"/>
  <c r="DJ670" i="4"/>
  <c r="S120" i="21"/>
  <c r="CE210" i="4"/>
  <c r="S122" i="21" s="1"/>
  <c r="CG210" i="4"/>
  <c r="U122" i="21" s="1"/>
  <c r="U120" i="21"/>
  <c r="CS202" i="4"/>
  <c r="CU202" i="4" s="1"/>
  <c r="CR208" i="4"/>
  <c r="U161" i="21"/>
  <c r="CG253" i="4"/>
  <c r="BB255" i="4"/>
  <c r="CR253" i="4"/>
  <c r="DJ672" i="4"/>
  <c r="CT672" i="4"/>
  <c r="CV672" i="4" s="1"/>
  <c r="BH255" i="4"/>
  <c r="BH300" i="4"/>
  <c r="S161" i="21"/>
  <c r="CE253" i="4"/>
  <c r="CE300" i="4" s="1"/>
  <c r="CS245" i="4"/>
  <c r="CU245" i="4" s="1"/>
  <c r="CN245" i="4"/>
  <c r="T161" i="21"/>
  <c r="CF253" i="4"/>
  <c r="CT674" i="4"/>
  <c r="CV674" i="4" s="1"/>
  <c r="DJ674" i="4"/>
  <c r="BM269" i="4"/>
  <c r="CH267" i="4"/>
  <c r="CN267" i="4" s="1"/>
  <c r="S192" i="21"/>
  <c r="CS276" i="4"/>
  <c r="CN276" i="4"/>
  <c r="CT276" i="4" s="1"/>
  <c r="CN261" i="4"/>
  <c r="CF269" i="4"/>
  <c r="T185" i="21" s="1"/>
  <c r="T183" i="21"/>
  <c r="CG269" i="4"/>
  <c r="U185" i="21" s="1"/>
  <c r="U183" i="21"/>
  <c r="CE269" i="4"/>
  <c r="S185" i="21" s="1"/>
  <c r="S183" i="21"/>
  <c r="CR276" i="4"/>
  <c r="CS261" i="4"/>
  <c r="CU261" i="4" s="1"/>
  <c r="BJ370" i="4"/>
  <c r="CG370" i="4" s="1"/>
  <c r="CG343" i="4"/>
  <c r="BJ447" i="4"/>
  <c r="CG447" i="4" s="1"/>
  <c r="BJ443" i="4"/>
  <c r="CG334" i="4"/>
  <c r="CG335" i="4" s="1"/>
  <c r="BM285" i="4"/>
  <c r="CR223" i="4"/>
  <c r="CH223" i="4"/>
  <c r="CG297" i="4"/>
  <c r="BJ298" i="4"/>
  <c r="BM286" i="4"/>
  <c r="CR224" i="4"/>
  <c r="CH224" i="4"/>
  <c r="V211" i="21"/>
  <c r="CS295" i="4"/>
  <c r="CN295" i="4"/>
  <c r="CT295" i="4" s="1"/>
  <c r="BK422" i="4"/>
  <c r="BK427" i="4" s="1"/>
  <c r="BK458" i="4"/>
  <c r="BL161" i="4"/>
  <c r="BK237" i="4"/>
  <c r="BL412" i="4"/>
  <c r="BK236" i="4"/>
  <c r="BK342" i="4"/>
  <c r="BL284" i="4"/>
  <c r="BM222" i="4"/>
  <c r="BL235" i="4"/>
  <c r="BI303" i="4"/>
  <c r="BI160" i="4"/>
  <c r="BI301" i="4"/>
  <c r="BM232" i="4"/>
  <c r="BL294" i="4"/>
  <c r="U84" i="21"/>
  <c r="BJ239" i="4"/>
  <c r="BJ300" i="4"/>
  <c r="CH161" i="4"/>
  <c r="CG237" i="4"/>
  <c r="U150" i="21"/>
  <c r="CG236" i="4"/>
  <c r="U151" i="21" s="1"/>
  <c r="BK334" i="4"/>
  <c r="BK443" i="4" s="1"/>
  <c r="BL331" i="4"/>
  <c r="BL290" i="4"/>
  <c r="BM228" i="4"/>
  <c r="U60" i="21"/>
  <c r="BK444" i="4"/>
  <c r="BK398" i="4"/>
  <c r="BL355" i="4"/>
  <c r="BK453" i="4"/>
  <c r="BL329" i="4"/>
  <c r="BM325" i="4"/>
  <c r="V140" i="21"/>
  <c r="CS225" i="4"/>
  <c r="CN225" i="4"/>
  <c r="CH222" i="4"/>
  <c r="BK297" i="4"/>
  <c r="BL289" i="4"/>
  <c r="BM227" i="4"/>
  <c r="CH226" i="4"/>
  <c r="BM288" i="4"/>
  <c r="CH288" i="4" s="1"/>
  <c r="CR226" i="4"/>
  <c r="BJ335" i="4"/>
  <c r="CG458" i="4"/>
  <c r="BM287" i="4"/>
  <c r="CH287" i="4" s="1"/>
  <c r="CR225" i="4"/>
  <c r="I309" i="4"/>
  <c r="BK343" i="4"/>
  <c r="BB160" i="4" l="1"/>
  <c r="BE303" i="4"/>
  <c r="BE304" i="4" s="1"/>
  <c r="BE301" i="4"/>
  <c r="BB303" i="4"/>
  <c r="BB304" i="4" s="1"/>
  <c r="CF300" i="4"/>
  <c r="CF160" i="4" s="1"/>
  <c r="S152" i="21"/>
  <c r="CE239" i="4"/>
  <c r="S154" i="21" s="1"/>
  <c r="DJ215" i="4"/>
  <c r="CT215" i="4"/>
  <c r="CV215" i="4" s="1"/>
  <c r="CF239" i="4"/>
  <c r="T154" i="21" s="1"/>
  <c r="T152" i="21"/>
  <c r="CS267" i="4"/>
  <c r="CU267" i="4" s="1"/>
  <c r="CU208" i="4"/>
  <c r="CN208" i="4"/>
  <c r="DJ202" i="4"/>
  <c r="CT202" i="4"/>
  <c r="CV202" i="4" s="1"/>
  <c r="V120" i="21"/>
  <c r="CH210" i="4"/>
  <c r="V122" i="21" s="1"/>
  <c r="CF255" i="4"/>
  <c r="T171" i="21" s="1"/>
  <c r="T169" i="21"/>
  <c r="CN253" i="4"/>
  <c r="DJ245" i="4"/>
  <c r="CT245" i="4"/>
  <c r="CV245" i="4" s="1"/>
  <c r="S169" i="21"/>
  <c r="CE255" i="4"/>
  <c r="S171" i="21" s="1"/>
  <c r="CS253" i="4"/>
  <c r="CU253" i="4" s="1"/>
  <c r="BH303" i="4"/>
  <c r="BH304" i="4" s="1"/>
  <c r="BH301" i="4"/>
  <c r="BH160" i="4"/>
  <c r="U169" i="21"/>
  <c r="CG255" i="4"/>
  <c r="U171" i="21" s="1"/>
  <c r="V183" i="21"/>
  <c r="CH269" i="4"/>
  <c r="V185" i="21" s="1"/>
  <c r="N45" i="1"/>
  <c r="O45" i="1" s="1"/>
  <c r="DJ267" i="4"/>
  <c r="CN269" i="4"/>
  <c r="DJ269" i="4" s="1"/>
  <c r="CT267" i="4"/>
  <c r="F14" i="18"/>
  <c r="CE301" i="4"/>
  <c r="S217" i="21" s="1"/>
  <c r="CE160" i="4"/>
  <c r="S216" i="21"/>
  <c r="CE303" i="4"/>
  <c r="CT261" i="4"/>
  <c r="CV261" i="4" s="1"/>
  <c r="DJ261" i="4"/>
  <c r="CU276" i="4"/>
  <c r="CV276" i="4"/>
  <c r="BK335" i="4"/>
  <c r="BK447" i="4"/>
  <c r="BK370" i="4"/>
  <c r="V204" i="21"/>
  <c r="CN288" i="4"/>
  <c r="DJ225" i="4"/>
  <c r="CT225" i="4"/>
  <c r="CV225" i="4" s="1"/>
  <c r="BL458" i="4"/>
  <c r="BL422" i="4"/>
  <c r="BL398" i="4"/>
  <c r="BL444" i="4"/>
  <c r="BM355" i="4"/>
  <c r="BL453" i="4"/>
  <c r="BM290" i="4"/>
  <c r="CH290" i="4" s="1"/>
  <c r="CR228" i="4"/>
  <c r="CH228" i="4"/>
  <c r="BL334" i="4"/>
  <c r="BL443" i="4" s="1"/>
  <c r="BM331" i="4"/>
  <c r="CG239" i="4"/>
  <c r="U154" i="21" s="1"/>
  <c r="U152" i="21"/>
  <c r="CG300" i="4"/>
  <c r="BJ160" i="4"/>
  <c r="BJ301" i="4"/>
  <c r="BJ303" i="4"/>
  <c r="BJ304" i="4" s="1"/>
  <c r="BM294" i="4"/>
  <c r="CR232" i="4"/>
  <c r="BM412" i="4"/>
  <c r="BL236" i="4"/>
  <c r="BM161" i="4"/>
  <c r="BL237" i="4"/>
  <c r="BL342" i="4"/>
  <c r="BK239" i="4"/>
  <c r="BK300" i="4"/>
  <c r="CV295" i="4"/>
  <c r="CU295" i="4"/>
  <c r="V138" i="21"/>
  <c r="CS224" i="4"/>
  <c r="CU224" i="4" s="1"/>
  <c r="CN224" i="4"/>
  <c r="CR286" i="4"/>
  <c r="CH286" i="4"/>
  <c r="CG298" i="4"/>
  <c r="U214" i="21" s="1"/>
  <c r="U213" i="21"/>
  <c r="V203" i="21"/>
  <c r="CN287" i="4"/>
  <c r="CH232" i="4"/>
  <c r="V141" i="21"/>
  <c r="CS226" i="4"/>
  <c r="CU226" i="4" s="1"/>
  <c r="CN226" i="4"/>
  <c r="BM289" i="4"/>
  <c r="CH289" i="4" s="1"/>
  <c r="CR227" i="4"/>
  <c r="CH227" i="4"/>
  <c r="BK298" i="4"/>
  <c r="V136" i="21"/>
  <c r="CS222" i="4"/>
  <c r="CN222" i="4"/>
  <c r="CU225" i="4"/>
  <c r="CR325" i="4"/>
  <c r="BM329" i="4"/>
  <c r="CH325" i="4"/>
  <c r="BL297" i="4"/>
  <c r="BL298" i="4" s="1"/>
  <c r="BI304" i="4"/>
  <c r="BM284" i="4"/>
  <c r="CR222" i="4"/>
  <c r="BM235" i="4"/>
  <c r="BL427" i="4"/>
  <c r="V137" i="21"/>
  <c r="CS223" i="4"/>
  <c r="CU223" i="4" s="1"/>
  <c r="CN223" i="4"/>
  <c r="CR285" i="4"/>
  <c r="CH285" i="4"/>
  <c r="CG443" i="4"/>
  <c r="I345" i="4"/>
  <c r="I310" i="4"/>
  <c r="I311" i="4" s="1"/>
  <c r="BL343" i="4"/>
  <c r="CF301" i="4" l="1"/>
  <c r="T217" i="21" s="1"/>
  <c r="T216" i="21"/>
  <c r="CF303" i="4"/>
  <c r="CF304" i="4" s="1"/>
  <c r="T220" i="21" s="1"/>
  <c r="CV267" i="4"/>
  <c r="CN210" i="4"/>
  <c r="DJ210" i="4" s="1"/>
  <c r="CT208" i="4"/>
  <c r="CV208" i="4" s="1"/>
  <c r="N41" i="1"/>
  <c r="O41" i="1" s="1"/>
  <c r="DJ208" i="4"/>
  <c r="F11" i="18"/>
  <c r="DJ253" i="4"/>
  <c r="CN255" i="4"/>
  <c r="DJ255" i="4" s="1"/>
  <c r="N44" i="1"/>
  <c r="O44" i="1" s="1"/>
  <c r="F13" i="18"/>
  <c r="CT253" i="4"/>
  <c r="CV253" i="4" s="1"/>
  <c r="S219" i="21"/>
  <c r="CE304" i="4"/>
  <c r="S220" i="21" s="1"/>
  <c r="T219" i="21"/>
  <c r="BL335" i="4"/>
  <c r="BL370" i="4"/>
  <c r="BL447" i="4"/>
  <c r="V201" i="21"/>
  <c r="CS285" i="4"/>
  <c r="CN285" i="4"/>
  <c r="CT285" i="4" s="1"/>
  <c r="DJ223" i="4"/>
  <c r="CT223" i="4"/>
  <c r="CV223" i="4" s="1"/>
  <c r="BM458" i="4"/>
  <c r="CR458" i="4" s="1"/>
  <c r="BM422" i="4"/>
  <c r="CH422" i="4" s="1"/>
  <c r="CR329" i="4"/>
  <c r="CH329" i="4"/>
  <c r="CU222" i="4"/>
  <c r="V142" i="21"/>
  <c r="CS227" i="4"/>
  <c r="CU227" i="4" s="1"/>
  <c r="CN227" i="4"/>
  <c r="V205" i="21"/>
  <c r="CN289" i="4"/>
  <c r="BL239" i="4"/>
  <c r="BL300" i="4"/>
  <c r="CH331" i="4"/>
  <c r="BM334" i="4"/>
  <c r="CR331" i="4"/>
  <c r="V144" i="21"/>
  <c r="CS228" i="4"/>
  <c r="CN228" i="4"/>
  <c r="V206" i="21"/>
  <c r="CN290" i="4"/>
  <c r="CH235" i="4"/>
  <c r="BM237" i="4"/>
  <c r="BM236" i="4"/>
  <c r="CR235" i="4"/>
  <c r="BM342" i="4"/>
  <c r="CR284" i="4"/>
  <c r="CH284" i="4"/>
  <c r="CN325" i="4"/>
  <c r="CS325" i="4"/>
  <c r="CU325" i="4" s="1"/>
  <c r="DJ222" i="4"/>
  <c r="CT222" i="4"/>
  <c r="CV222" i="4" s="1"/>
  <c r="DJ226" i="4"/>
  <c r="CT226" i="4"/>
  <c r="CV226" i="4" s="1"/>
  <c r="CN232" i="4"/>
  <c r="V148" i="21"/>
  <c r="CS232" i="4"/>
  <c r="CU232" i="4" s="1"/>
  <c r="V202" i="21"/>
  <c r="CS286" i="4"/>
  <c r="CN286" i="4"/>
  <c r="CT286" i="4" s="1"/>
  <c r="DJ224" i="4"/>
  <c r="CT224" i="4"/>
  <c r="CV224" i="4" s="1"/>
  <c r="BK303" i="4"/>
  <c r="BK160" i="4"/>
  <c r="BK301" i="4"/>
  <c r="CR412" i="4"/>
  <c r="CH412" i="4"/>
  <c r="BM297" i="4"/>
  <c r="CH297" i="4" s="1"/>
  <c r="CH294" i="4"/>
  <c r="CG301" i="4"/>
  <c r="U217" i="21" s="1"/>
  <c r="U216" i="21"/>
  <c r="CG160" i="4"/>
  <c r="CG303" i="4"/>
  <c r="CU228" i="4"/>
  <c r="BM444" i="4"/>
  <c r="CR444" i="4" s="1"/>
  <c r="CH355" i="4"/>
  <c r="BM398" i="4"/>
  <c r="BM453" i="4"/>
  <c r="CR355" i="4"/>
  <c r="I366" i="4"/>
  <c r="I357" i="4"/>
  <c r="I358" i="4" s="1"/>
  <c r="I442" i="4"/>
  <c r="I369" i="4"/>
  <c r="I449" i="4"/>
  <c r="I346" i="4"/>
  <c r="BM343" i="4"/>
  <c r="CR422" i="4" l="1"/>
  <c r="CV286" i="4"/>
  <c r="CH444" i="4"/>
  <c r="CS444" i="4" s="1"/>
  <c r="CU444" i="4" s="1"/>
  <c r="BM447" i="4"/>
  <c r="CH343" i="4"/>
  <c r="CR343" i="4"/>
  <c r="BM370" i="4"/>
  <c r="CR370" i="4" s="1"/>
  <c r="CR453" i="4"/>
  <c r="CH453" i="4"/>
  <c r="CS355" i="4"/>
  <c r="CU355" i="4" s="1"/>
  <c r="CN355" i="4"/>
  <c r="CG304" i="4"/>
  <c r="U220" i="21" s="1"/>
  <c r="U219" i="21"/>
  <c r="V210" i="21"/>
  <c r="CN294" i="4"/>
  <c r="V74" i="21"/>
  <c r="CS412" i="4"/>
  <c r="CU412" i="4" s="1"/>
  <c r="CN412" i="4"/>
  <c r="BK304" i="4"/>
  <c r="DJ232" i="4"/>
  <c r="CT232" i="4"/>
  <c r="CV232" i="4" s="1"/>
  <c r="DJ325" i="4"/>
  <c r="F15" i="21"/>
  <c r="CT325" i="4"/>
  <c r="CV325" i="4" s="1"/>
  <c r="V200" i="21"/>
  <c r="CS284" i="4"/>
  <c r="CN284" i="4"/>
  <c r="CT284" i="4" s="1"/>
  <c r="CR342" i="4"/>
  <c r="V150" i="21"/>
  <c r="CH237" i="4"/>
  <c r="CH236" i="4"/>
  <c r="V151" i="21" s="1"/>
  <c r="CN235" i="4"/>
  <c r="CS235" i="4"/>
  <c r="CU235" i="4" s="1"/>
  <c r="DJ228" i="4"/>
  <c r="CT228" i="4"/>
  <c r="CV228" i="4" s="1"/>
  <c r="CR334" i="4"/>
  <c r="CH334" i="4"/>
  <c r="CH335" i="4" s="1"/>
  <c r="CS335" i="4" s="1"/>
  <c r="BM443" i="4"/>
  <c r="BL160" i="4"/>
  <c r="BL301" i="4"/>
  <c r="BL303" i="4"/>
  <c r="BL304" i="4" s="1"/>
  <c r="CU286" i="4"/>
  <c r="V213" i="21"/>
  <c r="CH298" i="4"/>
  <c r="V214" i="21" s="1"/>
  <c r="CS297" i="4"/>
  <c r="CN297" i="4"/>
  <c r="BM335" i="4"/>
  <c r="CR335" i="4" s="1"/>
  <c r="CU285" i="4"/>
  <c r="CV285" i="4"/>
  <c r="CR398" i="4"/>
  <c r="CH398" i="4"/>
  <c r="CR297" i="4"/>
  <c r="BM298" i="4"/>
  <c r="CU284" i="4"/>
  <c r="BM239" i="4"/>
  <c r="CR237" i="4"/>
  <c r="BM300" i="4"/>
  <c r="CH458" i="4"/>
  <c r="CN331" i="4"/>
  <c r="CS331" i="4"/>
  <c r="CU331" i="4" s="1"/>
  <c r="DJ227" i="4"/>
  <c r="CT227" i="4"/>
  <c r="CV227" i="4" s="1"/>
  <c r="CN329" i="4"/>
  <c r="CS329" i="4"/>
  <c r="CU329" i="4" s="1"/>
  <c r="V84" i="21"/>
  <c r="CS422" i="4"/>
  <c r="CN422" i="4"/>
  <c r="I450" i="4"/>
  <c r="J759" i="4"/>
  <c r="I372" i="4"/>
  <c r="CU422" i="4" l="1"/>
  <c r="CN444" i="4"/>
  <c r="CH370" i="4"/>
  <c r="CN370" i="4" s="1"/>
  <c r="CU335" i="4"/>
  <c r="CV284" i="4"/>
  <c r="DJ329" i="4"/>
  <c r="CT329" i="4"/>
  <c r="CV329" i="4" s="1"/>
  <c r="F18" i="21"/>
  <c r="CT331" i="4"/>
  <c r="CV331" i="4" s="1"/>
  <c r="DJ331" i="4"/>
  <c r="F20" i="21"/>
  <c r="BM301" i="4"/>
  <c r="BM303" i="4"/>
  <c r="BM304" i="4" s="1"/>
  <c r="BM160" i="4"/>
  <c r="V60" i="21"/>
  <c r="CN398" i="4"/>
  <c r="CS398" i="4"/>
  <c r="CU398" i="4" s="1"/>
  <c r="DJ444" i="4"/>
  <c r="CT444" i="4"/>
  <c r="CV444" i="4" s="1"/>
  <c r="CU297" i="4"/>
  <c r="CR300" i="4"/>
  <c r="CH443" i="4"/>
  <c r="CR443" i="4"/>
  <c r="DJ235" i="4"/>
  <c r="CN237" i="4"/>
  <c r="N43" i="1"/>
  <c r="O43" i="1" s="1"/>
  <c r="CN236" i="4"/>
  <c r="CT235" i="4"/>
  <c r="CV235" i="4" s="1"/>
  <c r="V152" i="21"/>
  <c r="CH239" i="4"/>
  <c r="V154" i="21" s="1"/>
  <c r="CH300" i="4"/>
  <c r="CS237" i="4"/>
  <c r="CU237" i="4" s="1"/>
  <c r="CR447" i="4"/>
  <c r="CH447" i="4"/>
  <c r="N210" i="1"/>
  <c r="DJ422" i="4"/>
  <c r="CT422" i="4"/>
  <c r="CV422" i="4" s="1"/>
  <c r="CN458" i="4"/>
  <c r="CS458" i="4"/>
  <c r="CU458" i="4" s="1"/>
  <c r="CN298" i="4"/>
  <c r="CT297" i="4"/>
  <c r="CV297" i="4" s="1"/>
  <c r="CN334" i="4"/>
  <c r="CS334" i="4"/>
  <c r="CU334" i="4" s="1"/>
  <c r="N199" i="1"/>
  <c r="DJ412" i="4"/>
  <c r="CT412" i="4"/>
  <c r="CV412" i="4" s="1"/>
  <c r="F44" i="21"/>
  <c r="CT355" i="4"/>
  <c r="CV355" i="4" s="1"/>
  <c r="DJ355" i="4"/>
  <c r="CN453" i="4"/>
  <c r="CS453" i="4"/>
  <c r="CU453" i="4" s="1"/>
  <c r="CS343" i="4"/>
  <c r="CU343" i="4" s="1"/>
  <c r="CN343" i="4"/>
  <c r="I703" i="4"/>
  <c r="CS370" i="4" l="1"/>
  <c r="CU370" i="4" s="1"/>
  <c r="CT453" i="4"/>
  <c r="CV453" i="4" s="1"/>
  <c r="DJ453" i="4"/>
  <c r="DJ458" i="4"/>
  <c r="CT458" i="4"/>
  <c r="CV458" i="4" s="1"/>
  <c r="CN447" i="4"/>
  <c r="CS447" i="4"/>
  <c r="CU447" i="4" s="1"/>
  <c r="V216" i="21"/>
  <c r="CH160" i="4"/>
  <c r="CH303" i="4"/>
  <c r="CH301" i="4"/>
  <c r="V217" i="21" s="1"/>
  <c r="CS300" i="4"/>
  <c r="CU300" i="4" s="1"/>
  <c r="DJ237" i="4"/>
  <c r="N42" i="1"/>
  <c r="F12" i="18"/>
  <c r="F15" i="18" s="1"/>
  <c r="CN239" i="4"/>
  <c r="DJ239" i="4" s="1"/>
  <c r="CT237" i="4"/>
  <c r="CV237" i="4" s="1"/>
  <c r="CN300" i="4"/>
  <c r="F32" i="21"/>
  <c r="DJ343" i="4"/>
  <c r="CT343" i="4"/>
  <c r="CV343" i="4" s="1"/>
  <c r="CR303" i="4"/>
  <c r="DJ334" i="4"/>
  <c r="F23" i="21"/>
  <c r="CT334" i="4"/>
  <c r="CV334" i="4" s="1"/>
  <c r="CS443" i="4"/>
  <c r="CU443" i="4" s="1"/>
  <c r="CN443" i="4"/>
  <c r="CT370" i="4"/>
  <c r="DJ370" i="4"/>
  <c r="CT398" i="4"/>
  <c r="CV398" i="4" s="1"/>
  <c r="DJ398" i="4"/>
  <c r="CN335" i="4"/>
  <c r="I455" i="4"/>
  <c r="I381" i="4"/>
  <c r="I704" i="4"/>
  <c r="CV370" i="4" l="1"/>
  <c r="F24" i="21"/>
  <c r="DJ335" i="4"/>
  <c r="CT335" i="4"/>
  <c r="CV335" i="4" s="1"/>
  <c r="CT300" i="4"/>
  <c r="CV300" i="4" s="1"/>
  <c r="CN301" i="4"/>
  <c r="DJ301" i="4" s="1"/>
  <c r="CN160" i="4"/>
  <c r="E25" i="18" s="1"/>
  <c r="DJ300" i="4"/>
  <c r="CN303" i="4"/>
  <c r="O42" i="1"/>
  <c r="N46" i="1"/>
  <c r="V219" i="21"/>
  <c r="CH304" i="4"/>
  <c r="V220" i="21" s="1"/>
  <c r="CS303" i="4"/>
  <c r="CU303" i="4" s="1"/>
  <c r="CT447" i="4"/>
  <c r="CV447" i="4" s="1"/>
  <c r="DJ447" i="4"/>
  <c r="DJ443" i="4"/>
  <c r="CT443" i="4"/>
  <c r="CV443" i="4" s="1"/>
  <c r="N25" i="18"/>
  <c r="F18" i="18"/>
  <c r="N26" i="18" s="1"/>
  <c r="I382" i="4"/>
  <c r="I349" i="4"/>
  <c r="I350" i="4" s="1"/>
  <c r="J701" i="4"/>
  <c r="I459" i="4"/>
  <c r="O46" i="1" l="1"/>
  <c r="N48" i="1"/>
  <c r="O48" i="1" s="1"/>
  <c r="CN304" i="4"/>
  <c r="DJ304" i="4" s="1"/>
  <c r="DJ303" i="4"/>
  <c r="CT303" i="4"/>
  <c r="CV303" i="4" s="1"/>
  <c r="I461" i="4"/>
  <c r="I399" i="4"/>
  <c r="I352" i="4"/>
  <c r="I360" i="4" s="1"/>
  <c r="I320" i="4" s="1"/>
  <c r="I384" i="4"/>
  <c r="J385" i="4" l="1"/>
  <c r="I322" i="4"/>
  <c r="I337" i="4" s="1"/>
  <c r="I752" i="4" s="1"/>
  <c r="I386" i="4"/>
  <c r="I463" i="4"/>
  <c r="I401" i="4"/>
  <c r="I429" i="4" l="1"/>
  <c r="I751" i="4"/>
  <c r="J439" i="4"/>
  <c r="I431" i="4" l="1"/>
  <c r="I433" i="4" s="1"/>
  <c r="I749" i="4"/>
  <c r="J394" i="4" l="1"/>
  <c r="I750" i="4"/>
  <c r="J760" i="4" l="1"/>
  <c r="J761" i="4" l="1"/>
  <c r="J764" i="4" l="1"/>
  <c r="J762" i="4"/>
  <c r="J765" i="4" l="1"/>
  <c r="J766" i="4" s="1"/>
  <c r="J306" i="4" l="1"/>
  <c r="J308" i="4" s="1"/>
  <c r="J400" i="4" l="1"/>
  <c r="J692" i="4" l="1"/>
  <c r="J691" i="4"/>
  <c r="J693" i="4" l="1"/>
  <c r="J309" i="4" l="1"/>
  <c r="J345" i="4" l="1"/>
  <c r="J310" i="4"/>
  <c r="J311" i="4" s="1"/>
  <c r="J366" i="4" l="1"/>
  <c r="J357" i="4"/>
  <c r="J358" i="4" s="1"/>
  <c r="J442" i="4"/>
  <c r="K421" i="4"/>
  <c r="J369" i="4"/>
  <c r="J449" i="4"/>
  <c r="J346" i="4"/>
  <c r="K759" i="4" l="1"/>
  <c r="K427" i="4"/>
  <c r="BP421" i="4"/>
  <c r="J450" i="4"/>
  <c r="J372" i="4"/>
  <c r="J703" i="4" l="1"/>
  <c r="CY421" i="4"/>
  <c r="C83" i="21"/>
  <c r="BP427" i="4"/>
  <c r="CY427" i="4" l="1"/>
  <c r="C88" i="21"/>
  <c r="J381" i="4"/>
  <c r="J455" i="4"/>
  <c r="J704" i="4"/>
  <c r="J459" i="4" l="1"/>
  <c r="J349" i="4"/>
  <c r="J350" i="4" s="1"/>
  <c r="K701" i="4"/>
  <c r="J382" i="4"/>
  <c r="J384" i="4" l="1"/>
  <c r="J399" i="4"/>
  <c r="J352" i="4"/>
  <c r="J360" i="4" s="1"/>
  <c r="J320" i="4" s="1"/>
  <c r="J461" i="4"/>
  <c r="J463" i="4" l="1"/>
  <c r="J401" i="4"/>
  <c r="K385" i="4"/>
  <c r="J322" i="4"/>
  <c r="J337" i="4" s="1"/>
  <c r="J752" i="4" s="1"/>
  <c r="J386" i="4"/>
  <c r="J429" i="4" l="1"/>
  <c r="J751" i="4"/>
  <c r="K439" i="4"/>
  <c r="J431" i="4" l="1"/>
  <c r="J433" i="4" s="1"/>
  <c r="J749" i="4"/>
  <c r="K394" i="4" l="1"/>
  <c r="J750" i="4"/>
  <c r="K760" i="4" l="1"/>
  <c r="BP760" i="4" l="1"/>
  <c r="K761" i="4"/>
  <c r="CY760" i="4" l="1"/>
  <c r="K764" i="4"/>
  <c r="BP761" i="4"/>
  <c r="K762" i="4"/>
  <c r="CY761" i="4" l="1"/>
  <c r="K765" i="4"/>
  <c r="BP765" i="4" s="1"/>
  <c r="BP762" i="4"/>
  <c r="BP764" i="4"/>
  <c r="K766" i="4" l="1"/>
  <c r="K306" i="4" s="1"/>
  <c r="K308" i="4" s="1"/>
  <c r="CY764" i="4"/>
  <c r="CY762" i="4"/>
  <c r="CY765" i="4"/>
  <c r="BP766" i="4" l="1"/>
  <c r="CY766" i="4" s="1"/>
  <c r="K400" i="4"/>
  <c r="BP400" i="4" s="1"/>
  <c r="BP306" i="4"/>
  <c r="BP308" i="4" s="1"/>
  <c r="K692" i="4" l="1"/>
  <c r="K691" i="4"/>
  <c r="BP691" i="4" s="1"/>
  <c r="CY691" i="4" s="1"/>
  <c r="CY306" i="4"/>
  <c r="C222" i="21"/>
  <c r="CY400" i="4"/>
  <c r="C62" i="21"/>
  <c r="CY308" i="4" l="1"/>
  <c r="C224" i="21"/>
  <c r="K693" i="4"/>
  <c r="BP692" i="4"/>
  <c r="K309" i="4" l="1"/>
  <c r="BP693" i="4"/>
  <c r="CY692" i="4"/>
  <c r="CY693" i="4" l="1"/>
  <c r="BP309" i="4"/>
  <c r="K345" i="4"/>
  <c r="K310" i="4"/>
  <c r="K311" i="4" s="1"/>
  <c r="K366" i="4" l="1"/>
  <c r="K357" i="4"/>
  <c r="K442" i="4"/>
  <c r="BP310" i="4"/>
  <c r="BP311" i="4" s="1"/>
  <c r="CY309" i="4"/>
  <c r="C225" i="21"/>
  <c r="K369" i="4"/>
  <c r="BP369" i="4" s="1"/>
  <c r="BP345" i="4"/>
  <c r="K449" i="4"/>
  <c r="BP449" i="4" s="1"/>
  <c r="K346" i="4"/>
  <c r="CY311" i="4" l="1"/>
  <c r="C227" i="21"/>
  <c r="CY449" i="4"/>
  <c r="CY310" i="4"/>
  <c r="BP366" i="4"/>
  <c r="C226" i="21"/>
  <c r="BP357" i="4"/>
  <c r="K358" i="4"/>
  <c r="L759" i="4"/>
  <c r="CY345" i="4"/>
  <c r="BP346" i="4"/>
  <c r="CY369" i="4"/>
  <c r="K450" i="4"/>
  <c r="BP442" i="4"/>
  <c r="K372" i="4"/>
  <c r="CY442" i="4" l="1"/>
  <c r="BP450" i="4"/>
  <c r="BQ759" i="4"/>
  <c r="CZ759" i="4" s="1"/>
  <c r="CY357" i="4"/>
  <c r="BP358" i="4"/>
  <c r="K703" i="4"/>
  <c r="BP372" i="4"/>
  <c r="CY346" i="4"/>
  <c r="CY366" i="4"/>
  <c r="CY358" i="4" l="1"/>
  <c r="CY450" i="4"/>
  <c r="CY372" i="4"/>
  <c r="K455" i="4"/>
  <c r="K381" i="4"/>
  <c r="BP703" i="4"/>
  <c r="K704" i="4"/>
  <c r="L701" i="4" l="1"/>
  <c r="K349" i="4"/>
  <c r="BP704" i="4"/>
  <c r="CY704" i="4" s="1"/>
  <c r="K382" i="4"/>
  <c r="BP381" i="4"/>
  <c r="CY703" i="4"/>
  <c r="K459" i="4"/>
  <c r="K461" i="4" s="1"/>
  <c r="K463" i="4" s="1"/>
  <c r="BP455" i="4"/>
  <c r="CY455" i="4" l="1"/>
  <c r="BP459" i="4"/>
  <c r="BP382" i="4"/>
  <c r="K384" i="4"/>
  <c r="K350" i="4"/>
  <c r="BP349" i="4"/>
  <c r="L439" i="4"/>
  <c r="BQ439" i="4"/>
  <c r="CY381" i="4"/>
  <c r="BQ701" i="4"/>
  <c r="CZ701" i="4" s="1"/>
  <c r="CY349" i="4" l="1"/>
  <c r="BP350" i="4"/>
  <c r="BP384" i="4"/>
  <c r="CY459" i="4"/>
  <c r="BP461" i="4"/>
  <c r="CZ439" i="4"/>
  <c r="K399" i="4"/>
  <c r="K352" i="4"/>
  <c r="K360" i="4" s="1"/>
  <c r="K320" i="4" s="1"/>
  <c r="CY382" i="4"/>
  <c r="K386" i="4" l="1"/>
  <c r="BP386" i="4" s="1"/>
  <c r="CY386" i="4" s="1"/>
  <c r="BP320" i="4"/>
  <c r="K322" i="4"/>
  <c r="K337" i="4" s="1"/>
  <c r="K752" i="4" s="1"/>
  <c r="L385" i="4"/>
  <c r="BQ385" i="4" s="1"/>
  <c r="CZ385" i="4" s="1"/>
  <c r="K751" i="4"/>
  <c r="CY461" i="4"/>
  <c r="BP463" i="4"/>
  <c r="K401" i="4"/>
  <c r="BP399" i="4"/>
  <c r="CY384" i="4"/>
  <c r="CY350" i="4"/>
  <c r="BP352" i="4"/>
  <c r="CY352" i="4" l="1"/>
  <c r="BP360" i="4"/>
  <c r="CY360" i="4" s="1"/>
  <c r="CY399" i="4"/>
  <c r="C61" i="21"/>
  <c r="BP751" i="4"/>
  <c r="CY751" i="4" s="1"/>
  <c r="CY463" i="4"/>
  <c r="BP322" i="4"/>
  <c r="CY320" i="4"/>
  <c r="K429" i="4"/>
  <c r="BP401" i="4"/>
  <c r="CY401" i="4" l="1"/>
  <c r="BP429" i="4"/>
  <c r="C63" i="21"/>
  <c r="K431" i="4"/>
  <c r="K433" i="4" s="1"/>
  <c r="BP433" i="4" s="1"/>
  <c r="K749" i="4"/>
  <c r="CY322" i="4"/>
  <c r="BP337" i="4"/>
  <c r="CY337" i="4" l="1"/>
  <c r="BP752" i="4"/>
  <c r="CY752" i="4" s="1"/>
  <c r="CY429" i="4"/>
  <c r="C90" i="21"/>
  <c r="BP431" i="4"/>
  <c r="BP749" i="4"/>
  <c r="CY749" i="4" s="1"/>
  <c r="L394" i="4"/>
  <c r="K750" i="4"/>
  <c r="L760" i="4" l="1"/>
  <c r="BQ394" i="4"/>
  <c r="BP750" i="4"/>
  <c r="CY750" i="4" s="1"/>
  <c r="CY431" i="4"/>
  <c r="C92" i="21"/>
  <c r="L761" i="4" l="1"/>
  <c r="CZ394" i="4"/>
  <c r="D56" i="21"/>
  <c r="L764" i="4" l="1"/>
  <c r="L762" i="4"/>
  <c r="L765" i="4" l="1"/>
  <c r="L766" i="4" s="1"/>
  <c r="L306" i="4" l="1"/>
  <c r="L308" i="4" s="1"/>
  <c r="L400" i="4" l="1"/>
  <c r="L692" i="4" l="1"/>
  <c r="L691" i="4"/>
  <c r="L693" i="4" l="1"/>
  <c r="L309" i="4" l="1"/>
  <c r="L345" i="4" l="1"/>
  <c r="L310" i="4"/>
  <c r="L311" i="4" s="1"/>
  <c r="L369" i="4" l="1"/>
  <c r="L449" i="4"/>
  <c r="L346" i="4"/>
  <c r="L366" i="4"/>
  <c r="L357" i="4"/>
  <c r="L358" i="4" s="1"/>
  <c r="L442" i="4"/>
  <c r="L372" i="4" l="1"/>
  <c r="L703" i="4" s="1"/>
  <c r="L450" i="4"/>
  <c r="M759" i="4"/>
  <c r="L455" i="4" l="1"/>
  <c r="L381" i="4"/>
  <c r="L704" i="4"/>
  <c r="L459" i="4" l="1"/>
  <c r="L461" i="4" s="1"/>
  <c r="L463" i="4" s="1"/>
  <c r="M701" i="4"/>
  <c r="L349" i="4"/>
  <c r="L350" i="4" s="1"/>
  <c r="L382" i="4"/>
  <c r="L384" i="4" l="1"/>
  <c r="M439" i="4"/>
  <c r="L399" i="4"/>
  <c r="L352" i="4"/>
  <c r="L360" i="4" s="1"/>
  <c r="L320" i="4" s="1"/>
  <c r="L386" i="4" l="1"/>
  <c r="M385" i="4"/>
  <c r="L322" i="4"/>
  <c r="L337" i="4" s="1"/>
  <c r="L752" i="4" s="1"/>
  <c r="L401" i="4"/>
  <c r="L751" i="4"/>
  <c r="L429" i="4" l="1"/>
  <c r="L431" i="4" l="1"/>
  <c r="L433" i="4" s="1"/>
  <c r="L749" i="4"/>
  <c r="M394" i="4" l="1"/>
  <c r="L750" i="4"/>
  <c r="M760" i="4" l="1"/>
  <c r="M761" i="4" l="1"/>
  <c r="M764" i="4" l="1"/>
  <c r="M762" i="4"/>
  <c r="M765" i="4" l="1"/>
  <c r="M766" i="4" s="1"/>
  <c r="M306" i="4" l="1"/>
  <c r="M308" i="4" s="1"/>
  <c r="M400" i="4" l="1"/>
  <c r="M692" i="4" l="1"/>
  <c r="M691" i="4"/>
  <c r="M693" i="4" l="1"/>
  <c r="M309" i="4" l="1"/>
  <c r="M345" i="4" l="1"/>
  <c r="M310" i="4"/>
  <c r="M311" i="4" s="1"/>
  <c r="M369" i="4" l="1"/>
  <c r="N421" i="4"/>
  <c r="M449" i="4"/>
  <c r="M346" i="4"/>
  <c r="M366" i="4"/>
  <c r="M372" i="4" s="1"/>
  <c r="M357" i="4"/>
  <c r="M358" i="4" s="1"/>
  <c r="M442" i="4"/>
  <c r="M450" i="4" l="1"/>
  <c r="N427" i="4"/>
  <c r="BQ421" i="4"/>
  <c r="M703" i="4"/>
  <c r="N759" i="4"/>
  <c r="M381" i="4" l="1"/>
  <c r="M455" i="4"/>
  <c r="M704" i="4"/>
  <c r="CZ421" i="4"/>
  <c r="D83" i="21"/>
  <c r="BQ427" i="4"/>
  <c r="M349" i="4" l="1"/>
  <c r="M350" i="4" s="1"/>
  <c r="N701" i="4"/>
  <c r="M459" i="4"/>
  <c r="M461" i="4" s="1"/>
  <c r="M463" i="4" s="1"/>
  <c r="CZ427" i="4"/>
  <c r="D88" i="21"/>
  <c r="M382" i="4"/>
  <c r="M384" i="4" l="1"/>
  <c r="N439" i="4"/>
  <c r="M399" i="4"/>
  <c r="M352" i="4"/>
  <c r="M360" i="4" s="1"/>
  <c r="M320" i="4" s="1"/>
  <c r="M751" i="4" s="1"/>
  <c r="M401" i="4" l="1"/>
  <c r="M386" i="4"/>
  <c r="M322" i="4"/>
  <c r="M337" i="4" s="1"/>
  <c r="M752" i="4" s="1"/>
  <c r="N385" i="4"/>
  <c r="M429" i="4" l="1"/>
  <c r="M431" i="4" l="1"/>
  <c r="M433" i="4" s="1"/>
  <c r="M749" i="4"/>
  <c r="N394" i="4" l="1"/>
  <c r="M750" i="4"/>
  <c r="N760" i="4" l="1"/>
  <c r="BQ760" i="4" l="1"/>
  <c r="N761" i="4"/>
  <c r="CZ760" i="4" l="1"/>
  <c r="N764" i="4"/>
  <c r="BQ761" i="4"/>
  <c r="N762" i="4"/>
  <c r="CZ761" i="4" l="1"/>
  <c r="N765" i="4"/>
  <c r="BQ765" i="4" s="1"/>
  <c r="BQ762" i="4"/>
  <c r="BQ764" i="4"/>
  <c r="N766" i="4" l="1"/>
  <c r="CZ764" i="4"/>
  <c r="CZ762" i="4"/>
  <c r="CZ765" i="4"/>
  <c r="N306" i="4" l="1"/>
  <c r="N308" i="4" s="1"/>
  <c r="BQ766" i="4"/>
  <c r="N400" i="4" l="1"/>
  <c r="BQ400" i="4" s="1"/>
  <c r="BQ306" i="4"/>
  <c r="BQ308" i="4" s="1"/>
  <c r="CZ766" i="4"/>
  <c r="N692" i="4" l="1"/>
  <c r="N691" i="4"/>
  <c r="BQ691" i="4" s="1"/>
  <c r="CZ691" i="4" s="1"/>
  <c r="CZ306" i="4"/>
  <c r="D222" i="21"/>
  <c r="CZ400" i="4"/>
  <c r="D62" i="21"/>
  <c r="N693" i="4" l="1"/>
  <c r="BQ692" i="4"/>
  <c r="CZ308" i="4"/>
  <c r="D224" i="21"/>
  <c r="CZ692" i="4" l="1"/>
  <c r="N309" i="4"/>
  <c r="BQ693" i="4"/>
  <c r="CZ693" i="4" l="1"/>
  <c r="BQ309" i="4"/>
  <c r="N345" i="4"/>
  <c r="N310" i="4"/>
  <c r="N311" i="4" s="1"/>
  <c r="N369" i="4" l="1"/>
  <c r="BQ369" i="4" s="1"/>
  <c r="N449" i="4"/>
  <c r="BQ449" i="4" s="1"/>
  <c r="BQ345" i="4"/>
  <c r="N346" i="4"/>
  <c r="N366" i="4"/>
  <c r="N357" i="4"/>
  <c r="N442" i="4"/>
  <c r="BQ310" i="4"/>
  <c r="BQ311" i="4" s="1"/>
  <c r="CZ309" i="4"/>
  <c r="D225" i="21"/>
  <c r="CZ311" i="4" l="1"/>
  <c r="D227" i="21"/>
  <c r="CZ310" i="4"/>
  <c r="BQ366" i="4"/>
  <c r="D226" i="21"/>
  <c r="N358" i="4"/>
  <c r="BQ357" i="4"/>
  <c r="O759" i="4"/>
  <c r="CZ449" i="4"/>
  <c r="CZ369" i="4"/>
  <c r="N450" i="4"/>
  <c r="BQ442" i="4"/>
  <c r="N372" i="4"/>
  <c r="CZ345" i="4"/>
  <c r="BQ346" i="4"/>
  <c r="CZ346" i="4" l="1"/>
  <c r="N703" i="4"/>
  <c r="BQ372" i="4"/>
  <c r="BR759" i="4"/>
  <c r="DA759" i="4" s="1"/>
  <c r="CZ442" i="4"/>
  <c r="BQ450" i="4"/>
  <c r="CZ357" i="4"/>
  <c r="BQ358" i="4"/>
  <c r="CZ366" i="4"/>
  <c r="CZ358" i="4" l="1"/>
  <c r="CZ450" i="4"/>
  <c r="CZ372" i="4"/>
  <c r="N455" i="4"/>
  <c r="N381" i="4"/>
  <c r="BQ703" i="4"/>
  <c r="N704" i="4"/>
  <c r="CZ703" i="4" l="1"/>
  <c r="N459" i="4"/>
  <c r="N461" i="4" s="1"/>
  <c r="N463" i="4" s="1"/>
  <c r="BQ455" i="4"/>
  <c r="N349" i="4"/>
  <c r="O701" i="4"/>
  <c r="BQ704" i="4"/>
  <c r="CZ704" i="4" s="1"/>
  <c r="N382" i="4"/>
  <c r="BQ381" i="4"/>
  <c r="BQ382" i="4" l="1"/>
  <c r="N384" i="4"/>
  <c r="BR701" i="4"/>
  <c r="DA701" i="4" s="1"/>
  <c r="CZ455" i="4"/>
  <c r="BQ459" i="4"/>
  <c r="CZ381" i="4"/>
  <c r="N350" i="4"/>
  <c r="BQ349" i="4"/>
  <c r="O439" i="4"/>
  <c r="BR439" i="4"/>
  <c r="CZ349" i="4" l="1"/>
  <c r="BQ350" i="4"/>
  <c r="CZ382" i="4"/>
  <c r="DA439" i="4"/>
  <c r="N399" i="4"/>
  <c r="N352" i="4"/>
  <c r="N360" i="4" s="1"/>
  <c r="N320" i="4" s="1"/>
  <c r="CZ459" i="4"/>
  <c r="BQ461" i="4"/>
  <c r="BQ384" i="4"/>
  <c r="CZ384" i="4" l="1"/>
  <c r="CZ461" i="4"/>
  <c r="BQ463" i="4"/>
  <c r="N401" i="4"/>
  <c r="BQ399" i="4"/>
  <c r="CZ350" i="4"/>
  <c r="BQ352" i="4"/>
  <c r="O385" i="4"/>
  <c r="BR385" i="4" s="1"/>
  <c r="DA385" i="4" s="1"/>
  <c r="BQ320" i="4"/>
  <c r="N322" i="4"/>
  <c r="N337" i="4" s="1"/>
  <c r="N752" i="4" s="1"/>
  <c r="N386" i="4"/>
  <c r="BQ386" i="4" s="1"/>
  <c r="CZ386" i="4" s="1"/>
  <c r="N751" i="4"/>
  <c r="BQ322" i="4" l="1"/>
  <c r="CZ320" i="4"/>
  <c r="CZ352" i="4"/>
  <c r="BQ360" i="4"/>
  <c r="CZ360" i="4" s="1"/>
  <c r="CZ399" i="4"/>
  <c r="D61" i="21"/>
  <c r="N429" i="4"/>
  <c r="BQ401" i="4"/>
  <c r="BQ751" i="4"/>
  <c r="CZ751" i="4" s="1"/>
  <c r="CZ463" i="4"/>
  <c r="N431" i="4" l="1"/>
  <c r="N433" i="4" s="1"/>
  <c r="BQ433" i="4" s="1"/>
  <c r="N749" i="4"/>
  <c r="CZ322" i="4"/>
  <c r="BQ337" i="4"/>
  <c r="CZ401" i="4"/>
  <c r="BQ429" i="4"/>
  <c r="D63" i="21"/>
  <c r="CZ429" i="4" l="1"/>
  <c r="D90" i="21"/>
  <c r="BQ431" i="4"/>
  <c r="BQ749" i="4"/>
  <c r="CZ749" i="4" s="1"/>
  <c r="BQ752" i="4"/>
  <c r="CZ752" i="4" s="1"/>
  <c r="CZ337" i="4"/>
  <c r="O394" i="4"/>
  <c r="N750" i="4"/>
  <c r="O760" i="4" l="1"/>
  <c r="BR394" i="4"/>
  <c r="BQ750" i="4"/>
  <c r="CZ750" i="4" s="1"/>
  <c r="CZ431" i="4"/>
  <c r="D92" i="21"/>
  <c r="O761" i="4" l="1"/>
  <c r="DA394" i="4"/>
  <c r="E56" i="21"/>
  <c r="O764" i="4" l="1"/>
  <c r="O762" i="4"/>
  <c r="O765" i="4" l="1"/>
  <c r="O766" i="4" s="1"/>
  <c r="O306" i="4" l="1"/>
  <c r="O308" i="4" s="1"/>
  <c r="O400" i="4" l="1"/>
  <c r="O692" i="4" l="1"/>
  <c r="O691" i="4"/>
  <c r="O693" i="4" l="1"/>
  <c r="O309" i="4" l="1"/>
  <c r="O345" i="4" l="1"/>
  <c r="O310" i="4"/>
  <c r="O311" i="4" s="1"/>
  <c r="O369" i="4" l="1"/>
  <c r="O449" i="4"/>
  <c r="O346" i="4"/>
  <c r="O366" i="4"/>
  <c r="O357" i="4"/>
  <c r="O358" i="4" s="1"/>
  <c r="O442" i="4"/>
  <c r="O372" i="4" l="1"/>
  <c r="O703" i="4" s="1"/>
  <c r="O450" i="4"/>
  <c r="P759" i="4"/>
  <c r="O455" i="4" l="1"/>
  <c r="O381" i="4"/>
  <c r="O704" i="4"/>
  <c r="P701" i="4" l="1"/>
  <c r="O349" i="4"/>
  <c r="O350" i="4" s="1"/>
  <c r="O382" i="4"/>
  <c r="O459" i="4"/>
  <c r="O461" i="4" s="1"/>
  <c r="O463" i="4" s="1"/>
  <c r="O399" i="4" l="1"/>
  <c r="O352" i="4"/>
  <c r="O360" i="4" s="1"/>
  <c r="O320" i="4" s="1"/>
  <c r="O751" i="4" s="1"/>
  <c r="P439" i="4"/>
  <c r="O384" i="4"/>
  <c r="P385" i="4" l="1"/>
  <c r="O386" i="4"/>
  <c r="O322" i="4"/>
  <c r="O337" i="4" s="1"/>
  <c r="O752" i="4" s="1"/>
  <c r="O401" i="4"/>
  <c r="O429" i="4" l="1"/>
  <c r="O431" i="4" l="1"/>
  <c r="O433" i="4" s="1"/>
  <c r="O749" i="4"/>
  <c r="P394" i="4" l="1"/>
  <c r="O750" i="4"/>
  <c r="P760" i="4" l="1"/>
  <c r="P761" i="4" l="1"/>
  <c r="P764" i="4" l="1"/>
  <c r="P762" i="4"/>
  <c r="P765" i="4" l="1"/>
  <c r="P766" i="4" s="1"/>
  <c r="P306" i="4" l="1"/>
  <c r="P308" i="4" s="1"/>
  <c r="P400" i="4" l="1"/>
  <c r="P692" i="4" l="1"/>
  <c r="P691" i="4"/>
  <c r="P693" i="4" l="1"/>
  <c r="P309" i="4" l="1"/>
  <c r="P345" i="4" l="1"/>
  <c r="P310" i="4"/>
  <c r="P311" i="4" s="1"/>
  <c r="P369" i="4" l="1"/>
  <c r="Q421" i="4"/>
  <c r="P449" i="4"/>
  <c r="P346" i="4"/>
  <c r="P366" i="4"/>
  <c r="P357" i="4"/>
  <c r="P358" i="4" s="1"/>
  <c r="P442" i="4"/>
  <c r="P372" i="4" l="1"/>
  <c r="P703" i="4" s="1"/>
  <c r="Q427" i="4"/>
  <c r="BR421" i="4"/>
  <c r="P450" i="4"/>
  <c r="Q759" i="4"/>
  <c r="BR427" i="4" l="1"/>
  <c r="DA421" i="4"/>
  <c r="E83" i="21"/>
  <c r="CJ421" i="4"/>
  <c r="P381" i="4"/>
  <c r="P455" i="4"/>
  <c r="P704" i="4"/>
  <c r="P349" i="4" l="1"/>
  <c r="P350" i="4" s="1"/>
  <c r="Q701" i="4"/>
  <c r="P459" i="4"/>
  <c r="P461" i="4" s="1"/>
  <c r="P463" i="4" s="1"/>
  <c r="DB421" i="4"/>
  <c r="B208" i="1"/>
  <c r="P382" i="4"/>
  <c r="DA427" i="4"/>
  <c r="E88" i="21"/>
  <c r="CJ427" i="4"/>
  <c r="DB427" i="4" l="1"/>
  <c r="B214" i="1"/>
  <c r="P384" i="4"/>
  <c r="Q439" i="4"/>
  <c r="P399" i="4"/>
  <c r="P352" i="4"/>
  <c r="P360" i="4" s="1"/>
  <c r="P320" i="4" s="1"/>
  <c r="P386" i="4" l="1"/>
  <c r="P322" i="4"/>
  <c r="P337" i="4" s="1"/>
  <c r="P752" i="4" s="1"/>
  <c r="Q385" i="4"/>
  <c r="P751" i="4"/>
  <c r="P401" i="4"/>
  <c r="P429" i="4" l="1"/>
  <c r="P431" i="4" l="1"/>
  <c r="P433" i="4" s="1"/>
  <c r="P749" i="4"/>
  <c r="Q394" i="4" l="1"/>
  <c r="P750" i="4"/>
  <c r="Q760" i="4" l="1"/>
  <c r="BR760" i="4" l="1"/>
  <c r="Q761" i="4"/>
  <c r="DA760" i="4" l="1"/>
  <c r="CJ760" i="4"/>
  <c r="DB760" i="4" s="1"/>
  <c r="Q764" i="4"/>
  <c r="BR761" i="4"/>
  <c r="Q762" i="4"/>
  <c r="DA761" i="4" l="1"/>
  <c r="CJ761" i="4"/>
  <c r="DB761" i="4" s="1"/>
  <c r="Q765" i="4"/>
  <c r="BR765" i="4" s="1"/>
  <c r="BR762" i="4"/>
  <c r="BR764" i="4"/>
  <c r="Q766" i="4" l="1"/>
  <c r="Q306" i="4" s="1"/>
  <c r="Q308" i="4" s="1"/>
  <c r="DA764" i="4"/>
  <c r="CJ764" i="4"/>
  <c r="DB764" i="4" s="1"/>
  <c r="DA762" i="4"/>
  <c r="CJ762" i="4"/>
  <c r="DB762" i="4" s="1"/>
  <c r="DA765" i="4"/>
  <c r="CJ765" i="4"/>
  <c r="DB765" i="4" s="1"/>
  <c r="BR766" i="4" l="1"/>
  <c r="DA766" i="4" s="1"/>
  <c r="Q400" i="4"/>
  <c r="BR400" i="4" s="1"/>
  <c r="BR306" i="4"/>
  <c r="BR308" i="4" s="1"/>
  <c r="CJ766" i="4" l="1"/>
  <c r="DB766" i="4" s="1"/>
  <c r="Q692" i="4"/>
  <c r="Q691" i="4"/>
  <c r="BR691" i="4" s="1"/>
  <c r="DA306" i="4"/>
  <c r="E222" i="21"/>
  <c r="CJ306" i="4"/>
  <c r="CJ308" i="4" s="1"/>
  <c r="DA400" i="4"/>
  <c r="E62" i="21"/>
  <c r="CJ400" i="4"/>
  <c r="DB400" i="4" l="1"/>
  <c r="DB306" i="4"/>
  <c r="B16" i="18"/>
  <c r="B49" i="1"/>
  <c r="B51" i="1" s="1"/>
  <c r="C51" i="1" s="1"/>
  <c r="DA308" i="4"/>
  <c r="E224" i="21"/>
  <c r="CJ691" i="4"/>
  <c r="DB691" i="4" s="1"/>
  <c r="DA691" i="4"/>
  <c r="Q693" i="4"/>
  <c r="BR692" i="4"/>
  <c r="Q309" i="4" l="1"/>
  <c r="BR693" i="4"/>
  <c r="DA692" i="4"/>
  <c r="CJ692" i="4"/>
  <c r="C49" i="1"/>
  <c r="DB308" i="4"/>
  <c r="DA693" i="4" l="1"/>
  <c r="CJ693" i="4"/>
  <c r="DB692" i="4"/>
  <c r="BR309" i="4"/>
  <c r="Q345" i="4"/>
  <c r="Q310" i="4"/>
  <c r="Q311" i="4" s="1"/>
  <c r="Q366" i="4" l="1"/>
  <c r="Q357" i="4"/>
  <c r="Q442" i="4"/>
  <c r="BR310" i="4"/>
  <c r="BR311" i="4" s="1"/>
  <c r="DA309" i="4"/>
  <c r="E225" i="21"/>
  <c r="CJ309" i="4"/>
  <c r="DB693" i="4"/>
  <c r="Q369" i="4"/>
  <c r="BR369" i="4" s="1"/>
  <c r="Q449" i="4"/>
  <c r="BR449" i="4" s="1"/>
  <c r="BR345" i="4"/>
  <c r="Q346" i="4"/>
  <c r="DA311" i="4" l="1"/>
  <c r="E227" i="21"/>
  <c r="DA345" i="4"/>
  <c r="CJ345" i="4"/>
  <c r="BR346" i="4"/>
  <c r="DA310" i="4"/>
  <c r="BR366" i="4"/>
  <c r="E226" i="21"/>
  <c r="BR357" i="4"/>
  <c r="Q358" i="4"/>
  <c r="R759" i="4"/>
  <c r="DA449" i="4"/>
  <c r="CJ449" i="4"/>
  <c r="DA369" i="4"/>
  <c r="CJ369" i="4"/>
  <c r="DB309" i="4"/>
  <c r="CJ310" i="4"/>
  <c r="CJ311" i="4" s="1"/>
  <c r="DB311" i="4" s="1"/>
  <c r="Q450" i="4"/>
  <c r="BR442" i="4"/>
  <c r="Q372" i="4"/>
  <c r="DA442" i="4" l="1"/>
  <c r="BR450" i="4"/>
  <c r="CJ442" i="4"/>
  <c r="DB310" i="4"/>
  <c r="CJ366" i="4"/>
  <c r="DB369" i="4"/>
  <c r="BS759" i="4"/>
  <c r="DA357" i="4"/>
  <c r="BR358" i="4"/>
  <c r="CJ357" i="4"/>
  <c r="DB345" i="4"/>
  <c r="B34" i="21"/>
  <c r="CJ346" i="4"/>
  <c r="Q703" i="4"/>
  <c r="BR372" i="4"/>
  <c r="DB449" i="4"/>
  <c r="DA366" i="4"/>
  <c r="DA346" i="4"/>
  <c r="DA372" i="4" l="1"/>
  <c r="CJ372" i="4"/>
  <c r="Q381" i="4"/>
  <c r="Q455" i="4"/>
  <c r="BR703" i="4"/>
  <c r="Q704" i="4"/>
  <c r="DB357" i="4"/>
  <c r="CJ358" i="4"/>
  <c r="B46" i="21"/>
  <c r="DB366" i="4"/>
  <c r="DA450" i="4"/>
  <c r="DB346" i="4"/>
  <c r="B35" i="21"/>
  <c r="DA358" i="4"/>
  <c r="CK759" i="4"/>
  <c r="DG759" i="4" s="1"/>
  <c r="DC759" i="4"/>
  <c r="DB442" i="4"/>
  <c r="CJ450" i="4"/>
  <c r="DB450" i="4" l="1"/>
  <c r="DA703" i="4"/>
  <c r="CJ703" i="4"/>
  <c r="Q382" i="4"/>
  <c r="BR381" i="4"/>
  <c r="DB358" i="4"/>
  <c r="B47" i="21"/>
  <c r="Q349" i="4"/>
  <c r="R701" i="4"/>
  <c r="BR704" i="4"/>
  <c r="Q459" i="4"/>
  <c r="Q461" i="4" s="1"/>
  <c r="Q463" i="4" s="1"/>
  <c r="BR455" i="4"/>
  <c r="DB372" i="4"/>
  <c r="DA455" i="4" l="1"/>
  <c r="BR459" i="4"/>
  <c r="CJ455" i="4"/>
  <c r="CJ704" i="4"/>
  <c r="DB704" i="4" s="1"/>
  <c r="DA704" i="4"/>
  <c r="Q350" i="4"/>
  <c r="BR349" i="4"/>
  <c r="DA381" i="4"/>
  <c r="CJ381" i="4"/>
  <c r="BS439" i="4"/>
  <c r="R439" i="4"/>
  <c r="BS701" i="4"/>
  <c r="BR382" i="4"/>
  <c r="Q384" i="4"/>
  <c r="DB703" i="4"/>
  <c r="BR384" i="4" l="1"/>
  <c r="DC701" i="4"/>
  <c r="CK701" i="4"/>
  <c r="DG701" i="4" s="1"/>
  <c r="CK439" i="4"/>
  <c r="DC439" i="4"/>
  <c r="DB381" i="4"/>
  <c r="BR350" i="4"/>
  <c r="CJ349" i="4"/>
  <c r="DA349" i="4"/>
  <c r="CJ459" i="4"/>
  <c r="DB455" i="4"/>
  <c r="DA459" i="4"/>
  <c r="BR461" i="4"/>
  <c r="DA382" i="4"/>
  <c r="CJ382" i="4"/>
  <c r="Q399" i="4"/>
  <c r="Q352" i="4"/>
  <c r="Q360" i="4" s="1"/>
  <c r="Q320" i="4" s="1"/>
  <c r="Q322" i="4" l="1"/>
  <c r="Q337" i="4" s="1"/>
  <c r="Q752" i="4" s="1"/>
  <c r="BR320" i="4"/>
  <c r="R385" i="4"/>
  <c r="BS385" i="4" s="1"/>
  <c r="Q386" i="4"/>
  <c r="BR386" i="4" s="1"/>
  <c r="Q751" i="4"/>
  <c r="DB459" i="4"/>
  <c r="CJ461" i="4"/>
  <c r="CJ350" i="4"/>
  <c r="DB349" i="4"/>
  <c r="B38" i="21"/>
  <c r="DG439" i="4"/>
  <c r="DA384" i="4"/>
  <c r="CJ384" i="4"/>
  <c r="Q401" i="4"/>
  <c r="BR399" i="4"/>
  <c r="DB382" i="4"/>
  <c r="DA461" i="4"/>
  <c r="BR463" i="4"/>
  <c r="DA350" i="4"/>
  <c r="BR352" i="4"/>
  <c r="DA352" i="4" l="1"/>
  <c r="BR360" i="4"/>
  <c r="DA360" i="4" s="1"/>
  <c r="Q429" i="4"/>
  <c r="BR401" i="4"/>
  <c r="CJ463" i="4"/>
  <c r="DB461" i="4"/>
  <c r="DA386" i="4"/>
  <c r="CJ386" i="4"/>
  <c r="DA320" i="4"/>
  <c r="CJ320" i="4"/>
  <c r="BR322" i="4"/>
  <c r="BR751" i="4"/>
  <c r="DA751" i="4" s="1"/>
  <c r="DA463" i="4"/>
  <c r="DA399" i="4"/>
  <c r="E61" i="21"/>
  <c r="CJ399" i="4"/>
  <c r="DB384" i="4"/>
  <c r="DB350" i="4"/>
  <c r="B39" i="21"/>
  <c r="CJ352" i="4"/>
  <c r="CK385" i="4"/>
  <c r="DG385" i="4" s="1"/>
  <c r="DC385" i="4"/>
  <c r="DB352" i="4" l="1"/>
  <c r="B41" i="21"/>
  <c r="CJ360" i="4"/>
  <c r="DA322" i="4"/>
  <c r="BR337" i="4"/>
  <c r="BR429" i="4"/>
  <c r="DA401" i="4"/>
  <c r="E63" i="21"/>
  <c r="DB399" i="4"/>
  <c r="CJ401" i="4"/>
  <c r="CJ322" i="4"/>
  <c r="DB320" i="4"/>
  <c r="B10" i="21"/>
  <c r="DB386" i="4"/>
  <c r="CJ751" i="4"/>
  <c r="DB751" i="4" s="1"/>
  <c r="DB463" i="4"/>
  <c r="Q431" i="4"/>
  <c r="Q433" i="4" s="1"/>
  <c r="BR433" i="4" s="1"/>
  <c r="CJ433" i="4" s="1"/>
  <c r="B220" i="1" s="1"/>
  <c r="Q749" i="4"/>
  <c r="R394" i="4" l="1"/>
  <c r="Q750" i="4"/>
  <c r="DB401" i="4"/>
  <c r="CJ429" i="4"/>
  <c r="B186" i="1"/>
  <c r="DA429" i="4"/>
  <c r="E90" i="21"/>
  <c r="BR431" i="4"/>
  <c r="BR749" i="4"/>
  <c r="DA749" i="4" s="1"/>
  <c r="DB322" i="4"/>
  <c r="CJ337" i="4"/>
  <c r="B12" i="21"/>
  <c r="BR752" i="4"/>
  <c r="DA752" i="4" s="1"/>
  <c r="DA337" i="4"/>
  <c r="DB360" i="4"/>
  <c r="B49" i="21"/>
  <c r="BR750" i="4" l="1"/>
  <c r="DA750" i="4" s="1"/>
  <c r="DA431" i="4"/>
  <c r="E92" i="21"/>
  <c r="DB429" i="4"/>
  <c r="CJ431" i="4"/>
  <c r="B216" i="1"/>
  <c r="CJ749" i="4"/>
  <c r="DB749" i="4" s="1"/>
  <c r="CJ752" i="4"/>
  <c r="DB752" i="4" s="1"/>
  <c r="DB337" i="4"/>
  <c r="B26" i="21"/>
  <c r="R760" i="4"/>
  <c r="BS394" i="4"/>
  <c r="DC394" i="4" l="1"/>
  <c r="CK394" i="4"/>
  <c r="F56" i="21"/>
  <c r="R761" i="4"/>
  <c r="CR391" i="4"/>
  <c r="DB391" i="4" s="1"/>
  <c r="CJ750" i="4"/>
  <c r="DB750" i="4" s="1"/>
  <c r="DB431" i="4"/>
  <c r="B218" i="1"/>
  <c r="DG394" i="4" l="1"/>
  <c r="E184" i="1"/>
  <c r="R764" i="4"/>
  <c r="R762" i="4"/>
  <c r="R765" i="4" l="1"/>
  <c r="R766" i="4" s="1"/>
  <c r="R306" i="4" l="1"/>
  <c r="R308" i="4" s="1"/>
  <c r="R400" i="4" l="1"/>
  <c r="R692" i="4" l="1"/>
  <c r="R691" i="4"/>
  <c r="R693" i="4" l="1"/>
  <c r="R309" i="4" l="1"/>
  <c r="R345" i="4" l="1"/>
  <c r="R310" i="4"/>
  <c r="R369" i="4" l="1"/>
  <c r="R449" i="4"/>
  <c r="R346" i="4"/>
  <c r="R366" i="4"/>
  <c r="R357" i="4"/>
  <c r="R358" i="4" s="1"/>
  <c r="R311" i="4"/>
  <c r="R442" i="4"/>
  <c r="R372" i="4" l="1"/>
  <c r="R703" i="4" s="1"/>
  <c r="R450" i="4"/>
  <c r="S759" i="4"/>
  <c r="R381" i="4" l="1"/>
  <c r="R455" i="4"/>
  <c r="R704" i="4"/>
  <c r="S701" i="4" l="1"/>
  <c r="R349" i="4"/>
  <c r="R350" i="4" s="1"/>
  <c r="R382" i="4"/>
  <c r="R459" i="4"/>
  <c r="R461" i="4" s="1"/>
  <c r="R463" i="4" s="1"/>
  <c r="R399" i="4" l="1"/>
  <c r="R352" i="4"/>
  <c r="R360" i="4" s="1"/>
  <c r="R320" i="4" s="1"/>
  <c r="R751" i="4" s="1"/>
  <c r="S439" i="4"/>
  <c r="R384" i="4"/>
  <c r="S385" i="4" l="1"/>
  <c r="R386" i="4"/>
  <c r="R322" i="4"/>
  <c r="R337" i="4" s="1"/>
  <c r="R752" i="4" s="1"/>
  <c r="R401" i="4"/>
  <c r="R429" i="4" l="1"/>
  <c r="R431" i="4" l="1"/>
  <c r="R433" i="4" s="1"/>
  <c r="R749" i="4"/>
  <c r="S394" i="4" l="1"/>
  <c r="R750" i="4"/>
  <c r="S760" i="4" l="1"/>
  <c r="S761" i="4" l="1"/>
  <c r="S764" i="4" l="1"/>
  <c r="S762" i="4"/>
  <c r="S765" i="4" l="1"/>
  <c r="S766" i="4" s="1"/>
  <c r="S306" i="4" l="1"/>
  <c r="S308" i="4" s="1"/>
  <c r="S400" i="4" l="1"/>
  <c r="S692" i="4" l="1"/>
  <c r="S691" i="4"/>
  <c r="S693" i="4" l="1"/>
  <c r="S309" i="4" l="1"/>
  <c r="S345" i="4" l="1"/>
  <c r="S310" i="4"/>
  <c r="S369" i="4" l="1"/>
  <c r="S449" i="4"/>
  <c r="S346" i="4"/>
  <c r="S366" i="4"/>
  <c r="S357" i="4"/>
  <c r="S358" i="4" s="1"/>
  <c r="S311" i="4"/>
  <c r="S442" i="4"/>
  <c r="S372" i="4" l="1"/>
  <c r="S703" i="4" s="1"/>
  <c r="S450" i="4"/>
  <c r="T759" i="4"/>
  <c r="S381" i="4" l="1"/>
  <c r="S455" i="4"/>
  <c r="S704" i="4"/>
  <c r="S349" i="4" l="1"/>
  <c r="S350" i="4" s="1"/>
  <c r="T701" i="4"/>
  <c r="S459" i="4"/>
  <c r="S461" i="4" s="1"/>
  <c r="S463" i="4" s="1"/>
  <c r="S382" i="4"/>
  <c r="S384" i="4" l="1"/>
  <c r="T439" i="4"/>
  <c r="S399" i="4"/>
  <c r="S352" i="4"/>
  <c r="S360" i="4" s="1"/>
  <c r="S320" i="4" s="1"/>
  <c r="S751" i="4" s="1"/>
  <c r="S401" i="4" l="1"/>
  <c r="T385" i="4"/>
  <c r="S322" i="4"/>
  <c r="S337" i="4" s="1"/>
  <c r="S752" i="4" s="1"/>
  <c r="S386" i="4"/>
  <c r="S429" i="4" l="1"/>
  <c r="S431" i="4" l="1"/>
  <c r="S433" i="4" s="1"/>
  <c r="S749" i="4"/>
  <c r="T394" i="4" l="1"/>
  <c r="S750" i="4"/>
  <c r="T760" i="4" l="1"/>
  <c r="BS760" i="4" l="1"/>
  <c r="T761" i="4"/>
  <c r="DC760" i="4" l="1"/>
  <c r="T764" i="4"/>
  <c r="BS761" i="4"/>
  <c r="T762" i="4"/>
  <c r="DC761" i="4" l="1"/>
  <c r="T765" i="4"/>
  <c r="BS765" i="4" s="1"/>
  <c r="BS762" i="4"/>
  <c r="BS764" i="4"/>
  <c r="T766" i="4" l="1"/>
  <c r="T306" i="4" s="1"/>
  <c r="T308" i="4" s="1"/>
  <c r="DC764" i="4"/>
  <c r="DC762" i="4"/>
  <c r="DC765" i="4"/>
  <c r="BS766" i="4" l="1"/>
  <c r="DC766" i="4" s="1"/>
  <c r="T400" i="4"/>
  <c r="BS400" i="4" s="1"/>
  <c r="BS306" i="4"/>
  <c r="BS308" i="4" s="1"/>
  <c r="T692" i="4" l="1"/>
  <c r="T691" i="4"/>
  <c r="BS691" i="4" s="1"/>
  <c r="DC691" i="4" s="1"/>
  <c r="DC306" i="4"/>
  <c r="F222" i="21"/>
  <c r="DC400" i="4"/>
  <c r="F62" i="21"/>
  <c r="DC308" i="4" l="1"/>
  <c r="F224" i="21"/>
  <c r="T693" i="4"/>
  <c r="BS692" i="4"/>
  <c r="T309" i="4" l="1"/>
  <c r="BS693" i="4"/>
  <c r="DC692" i="4"/>
  <c r="DC693" i="4" l="1"/>
  <c r="BS309" i="4"/>
  <c r="T345" i="4"/>
  <c r="T310" i="4"/>
  <c r="T366" i="4" l="1"/>
  <c r="T357" i="4"/>
  <c r="T311" i="4"/>
  <c r="T442" i="4"/>
  <c r="BS310" i="4"/>
  <c r="DC309" i="4"/>
  <c r="F225" i="21"/>
  <c r="T369" i="4"/>
  <c r="BS369" i="4" s="1"/>
  <c r="U421" i="4"/>
  <c r="T449" i="4"/>
  <c r="BS449" i="4" s="1"/>
  <c r="BS345" i="4"/>
  <c r="T346" i="4"/>
  <c r="DC345" i="4" l="1"/>
  <c r="BS346" i="4"/>
  <c r="U427" i="4"/>
  <c r="DC369" i="4"/>
  <c r="T450" i="4"/>
  <c r="BS442" i="4"/>
  <c r="BS357" i="4"/>
  <c r="T358" i="4"/>
  <c r="U759" i="4"/>
  <c r="DC449" i="4"/>
  <c r="DC310" i="4"/>
  <c r="BS311" i="4"/>
  <c r="BS366" i="4"/>
  <c r="F226" i="21"/>
  <c r="T372" i="4"/>
  <c r="T703" i="4" l="1"/>
  <c r="BS372" i="4"/>
  <c r="DC366" i="4"/>
  <c r="BS450" i="4"/>
  <c r="DC442" i="4"/>
  <c r="DC346" i="4"/>
  <c r="DC311" i="4"/>
  <c r="F227" i="21"/>
  <c r="BT759" i="4"/>
  <c r="DD759" i="4" s="1"/>
  <c r="BS358" i="4"/>
  <c r="DC357" i="4"/>
  <c r="DC358" i="4" l="1"/>
  <c r="DC450" i="4"/>
  <c r="DC372" i="4"/>
  <c r="T455" i="4"/>
  <c r="T381" i="4"/>
  <c r="BS703" i="4"/>
  <c r="T704" i="4"/>
  <c r="T349" i="4" l="1"/>
  <c r="U701" i="4"/>
  <c r="BS704" i="4"/>
  <c r="DC704" i="4" s="1"/>
  <c r="T382" i="4"/>
  <c r="BS381" i="4"/>
  <c r="DC703" i="4"/>
  <c r="T459" i="4"/>
  <c r="T461" i="4" s="1"/>
  <c r="T463" i="4" s="1"/>
  <c r="BS455" i="4"/>
  <c r="DC455" i="4" l="1"/>
  <c r="BS459" i="4"/>
  <c r="BS382" i="4"/>
  <c r="T384" i="4"/>
  <c r="BT701" i="4"/>
  <c r="DD701" i="4" s="1"/>
  <c r="U439" i="4"/>
  <c r="BT439" i="4"/>
  <c r="DC381" i="4"/>
  <c r="T350" i="4"/>
  <c r="BS349" i="4"/>
  <c r="DC349" i="4" l="1"/>
  <c r="BS350" i="4"/>
  <c r="DD439" i="4"/>
  <c r="BS384" i="4"/>
  <c r="T399" i="4"/>
  <c r="T352" i="4"/>
  <c r="T360" i="4" s="1"/>
  <c r="T320" i="4" s="1"/>
  <c r="DC382" i="4"/>
  <c r="DC459" i="4"/>
  <c r="BS461" i="4"/>
  <c r="T322" i="4" l="1"/>
  <c r="T337" i="4" s="1"/>
  <c r="T752" i="4" s="1"/>
  <c r="U385" i="4"/>
  <c r="BT385" i="4" s="1"/>
  <c r="DD385" i="4" s="1"/>
  <c r="T386" i="4"/>
  <c r="BS386" i="4" s="1"/>
  <c r="DC386" i="4" s="1"/>
  <c r="BS320" i="4"/>
  <c r="T751" i="4"/>
  <c r="DC384" i="4"/>
  <c r="DC350" i="4"/>
  <c r="BS352" i="4"/>
  <c r="DC461" i="4"/>
  <c r="BS463" i="4"/>
  <c r="T401" i="4"/>
  <c r="BS399" i="4"/>
  <c r="DC399" i="4" l="1"/>
  <c r="F61" i="21"/>
  <c r="BS322" i="4"/>
  <c r="DC320" i="4"/>
  <c r="T429" i="4"/>
  <c r="BS401" i="4"/>
  <c r="BS751" i="4"/>
  <c r="DC751" i="4" s="1"/>
  <c r="DC463" i="4"/>
  <c r="DC352" i="4"/>
  <c r="BS360" i="4"/>
  <c r="DC360" i="4" s="1"/>
  <c r="BS429" i="4" l="1"/>
  <c r="DC401" i="4"/>
  <c r="F63" i="21"/>
  <c r="T431" i="4"/>
  <c r="T433" i="4" s="1"/>
  <c r="BS433" i="4" s="1"/>
  <c r="T749" i="4"/>
  <c r="BS337" i="4"/>
  <c r="DC322" i="4"/>
  <c r="BS752" i="4" l="1"/>
  <c r="DC752" i="4" s="1"/>
  <c r="DC337" i="4"/>
  <c r="U394" i="4"/>
  <c r="T750" i="4"/>
  <c r="DC429" i="4"/>
  <c r="F90" i="21"/>
  <c r="BS431" i="4"/>
  <c r="BS749" i="4"/>
  <c r="DC749" i="4" s="1"/>
  <c r="BS750" i="4" l="1"/>
  <c r="DC750" i="4" s="1"/>
  <c r="DC431" i="4"/>
  <c r="F92" i="21"/>
  <c r="U760" i="4"/>
  <c r="BT394" i="4"/>
  <c r="DD394" i="4" l="1"/>
  <c r="G56" i="21"/>
  <c r="U761" i="4"/>
  <c r="U764" i="4" l="1"/>
  <c r="U762" i="4"/>
  <c r="U765" i="4" l="1"/>
  <c r="U766" i="4" s="1"/>
  <c r="U306" i="4" l="1"/>
  <c r="U308" i="4" s="1"/>
  <c r="U400" i="4" l="1"/>
  <c r="U692" i="4" l="1"/>
  <c r="U691" i="4"/>
  <c r="U693" i="4" l="1"/>
  <c r="U309" i="4" l="1"/>
  <c r="U345" i="4" l="1"/>
  <c r="U310" i="4"/>
  <c r="U369" i="4" l="1"/>
  <c r="U449" i="4"/>
  <c r="U346" i="4"/>
  <c r="U366" i="4"/>
  <c r="U357" i="4"/>
  <c r="U358" i="4" s="1"/>
  <c r="U311" i="4"/>
  <c r="U442" i="4"/>
  <c r="U372" i="4" l="1"/>
  <c r="U703" i="4" s="1"/>
  <c r="V759" i="4"/>
  <c r="U450" i="4"/>
  <c r="U455" i="4" l="1"/>
  <c r="U381" i="4"/>
  <c r="U704" i="4"/>
  <c r="U349" i="4" l="1"/>
  <c r="U350" i="4" s="1"/>
  <c r="V701" i="4"/>
  <c r="U382" i="4"/>
  <c r="U459" i="4"/>
  <c r="U461" i="4" s="1"/>
  <c r="U463" i="4" s="1"/>
  <c r="V439" i="4" l="1"/>
  <c r="U384" i="4"/>
  <c r="U399" i="4"/>
  <c r="U352" i="4"/>
  <c r="U360" i="4" s="1"/>
  <c r="U320" i="4" s="1"/>
  <c r="U751" i="4" s="1"/>
  <c r="U401" i="4" l="1"/>
  <c r="V385" i="4"/>
  <c r="U322" i="4"/>
  <c r="U337" i="4" s="1"/>
  <c r="U752" i="4" s="1"/>
  <c r="U386" i="4"/>
  <c r="U429" i="4" l="1"/>
  <c r="U431" i="4" l="1"/>
  <c r="U433" i="4" s="1"/>
  <c r="U749" i="4"/>
  <c r="V394" i="4" l="1"/>
  <c r="U750" i="4"/>
  <c r="V760" i="4" l="1"/>
  <c r="V761" i="4" l="1"/>
  <c r="V764" i="4" l="1"/>
  <c r="V762" i="4"/>
  <c r="V765" i="4" l="1"/>
  <c r="V766" i="4" s="1"/>
  <c r="V306" i="4" l="1"/>
  <c r="V308" i="4" s="1"/>
  <c r="V400" i="4" l="1"/>
  <c r="V692" i="4" l="1"/>
  <c r="V691" i="4"/>
  <c r="V693" i="4" l="1"/>
  <c r="V309" i="4" l="1"/>
  <c r="V345" i="4" l="1"/>
  <c r="V310" i="4"/>
  <c r="V369" i="4" l="1"/>
  <c r="W421" i="4"/>
  <c r="V449" i="4"/>
  <c r="V346" i="4"/>
  <c r="V366" i="4"/>
  <c r="V357" i="4"/>
  <c r="V358" i="4" s="1"/>
  <c r="V311" i="4"/>
  <c r="V442" i="4"/>
  <c r="V372" i="4" l="1"/>
  <c r="V703" i="4" s="1"/>
  <c r="W427" i="4"/>
  <c r="BT427" i="4" s="1"/>
  <c r="BT421" i="4"/>
  <c r="V450" i="4"/>
  <c r="W759" i="4"/>
  <c r="DD421" i="4" l="1"/>
  <c r="G83" i="21"/>
  <c r="DD427" i="4"/>
  <c r="G88" i="21"/>
  <c r="V455" i="4"/>
  <c r="V381" i="4"/>
  <c r="V704" i="4"/>
  <c r="V349" i="4" l="1"/>
  <c r="V350" i="4" s="1"/>
  <c r="W701" i="4"/>
  <c r="V382" i="4"/>
  <c r="V459" i="4"/>
  <c r="V461" i="4" s="1"/>
  <c r="V463" i="4" s="1"/>
  <c r="W439" i="4" l="1"/>
  <c r="V384" i="4"/>
  <c r="V399" i="4"/>
  <c r="V352" i="4"/>
  <c r="V360" i="4" s="1"/>
  <c r="V320" i="4" s="1"/>
  <c r="V751" i="4" s="1"/>
  <c r="V401" i="4" l="1"/>
  <c r="V322" i="4"/>
  <c r="V337" i="4" s="1"/>
  <c r="V752" i="4" s="1"/>
  <c r="V386" i="4"/>
  <c r="W385" i="4"/>
  <c r="V429" i="4" l="1"/>
  <c r="V431" i="4" l="1"/>
  <c r="V433" i="4" s="1"/>
  <c r="V749" i="4"/>
  <c r="W394" i="4" l="1"/>
  <c r="V750" i="4"/>
  <c r="W760" i="4" l="1"/>
  <c r="BT760" i="4" l="1"/>
  <c r="W761" i="4"/>
  <c r="DD760" i="4" l="1"/>
  <c r="W764" i="4"/>
  <c r="BT761" i="4"/>
  <c r="W762" i="4"/>
  <c r="DD761" i="4" l="1"/>
  <c r="W765" i="4"/>
  <c r="BT765" i="4" s="1"/>
  <c r="BT762" i="4"/>
  <c r="BT764" i="4"/>
  <c r="W766" i="4" l="1"/>
  <c r="W306" i="4" s="1"/>
  <c r="W308" i="4" s="1"/>
  <c r="DD764" i="4"/>
  <c r="DD762" i="4"/>
  <c r="DD765" i="4"/>
  <c r="BT766" i="4" l="1"/>
  <c r="DD766" i="4" s="1"/>
  <c r="W400" i="4"/>
  <c r="BT400" i="4" s="1"/>
  <c r="BT306" i="4"/>
  <c r="BT308" i="4" s="1"/>
  <c r="W692" i="4" l="1"/>
  <c r="W691" i="4"/>
  <c r="BT691" i="4" s="1"/>
  <c r="DD691" i="4" s="1"/>
  <c r="DD306" i="4"/>
  <c r="G222" i="21"/>
  <c r="DD400" i="4"/>
  <c r="G62" i="21"/>
  <c r="DD308" i="4" l="1"/>
  <c r="G224" i="21"/>
  <c r="W693" i="4"/>
  <c r="BT692" i="4"/>
  <c r="DD692" i="4" l="1"/>
  <c r="W309" i="4"/>
  <c r="BT693" i="4"/>
  <c r="DD693" i="4" l="1"/>
  <c r="BT309" i="4"/>
  <c r="W345" i="4"/>
  <c r="W310" i="4"/>
  <c r="W369" i="4" l="1"/>
  <c r="BT369" i="4" s="1"/>
  <c r="W449" i="4"/>
  <c r="BT449" i="4" s="1"/>
  <c r="BT345" i="4"/>
  <c r="W346" i="4"/>
  <c r="W366" i="4"/>
  <c r="W372" i="4" s="1"/>
  <c r="W357" i="4"/>
  <c r="W442" i="4"/>
  <c r="W311" i="4"/>
  <c r="BT310" i="4"/>
  <c r="DD309" i="4"/>
  <c r="G225" i="21"/>
  <c r="BT366" i="4" l="1"/>
  <c r="DD366" i="4" s="1"/>
  <c r="DD310" i="4"/>
  <c r="BT311" i="4"/>
  <c r="G226" i="21"/>
  <c r="W450" i="4"/>
  <c r="BT442" i="4"/>
  <c r="W703" i="4"/>
  <c r="BT372" i="4"/>
  <c r="DD345" i="4"/>
  <c r="BT346" i="4"/>
  <c r="W358" i="4"/>
  <c r="BT357" i="4"/>
  <c r="X759" i="4"/>
  <c r="DD449" i="4"/>
  <c r="DD369" i="4"/>
  <c r="BU759" i="4" l="1"/>
  <c r="DE759" i="4" s="1"/>
  <c r="DD442" i="4"/>
  <c r="BT450" i="4"/>
  <c r="DD357" i="4"/>
  <c r="BT358" i="4"/>
  <c r="DD346" i="4"/>
  <c r="DD372" i="4"/>
  <c r="W381" i="4"/>
  <c r="W455" i="4"/>
  <c r="BT703" i="4"/>
  <c r="W704" i="4"/>
  <c r="DD311" i="4"/>
  <c r="G227" i="21"/>
  <c r="W349" i="4" l="1"/>
  <c r="X701" i="4"/>
  <c r="BT704" i="4"/>
  <c r="DD704" i="4" s="1"/>
  <c r="W459" i="4"/>
  <c r="W461" i="4" s="1"/>
  <c r="W463" i="4" s="1"/>
  <c r="BT455" i="4"/>
  <c r="DD358" i="4"/>
  <c r="DD703" i="4"/>
  <c r="W382" i="4"/>
  <c r="BT381" i="4"/>
  <c r="DD450" i="4"/>
  <c r="BT382" i="4" l="1"/>
  <c r="W384" i="4"/>
  <c r="BU439" i="4"/>
  <c r="X439" i="4"/>
  <c r="BU701" i="4"/>
  <c r="DE701" i="4" s="1"/>
  <c r="DD381" i="4"/>
  <c r="DD455" i="4"/>
  <c r="BT459" i="4"/>
  <c r="W350" i="4"/>
  <c r="BT349" i="4"/>
  <c r="BT350" i="4" l="1"/>
  <c r="DD349" i="4"/>
  <c r="BT384" i="4"/>
  <c r="W399" i="4"/>
  <c r="W352" i="4"/>
  <c r="W360" i="4" s="1"/>
  <c r="W320" i="4" s="1"/>
  <c r="DD459" i="4"/>
  <c r="BT461" i="4"/>
  <c r="DE439" i="4"/>
  <c r="DD382" i="4"/>
  <c r="DD461" i="4" l="1"/>
  <c r="BT463" i="4"/>
  <c r="X385" i="4"/>
  <c r="BU385" i="4" s="1"/>
  <c r="DE385" i="4" s="1"/>
  <c r="W386" i="4"/>
  <c r="BT386" i="4" s="1"/>
  <c r="DD386" i="4" s="1"/>
  <c r="W322" i="4"/>
  <c r="W337" i="4" s="1"/>
  <c r="W752" i="4" s="1"/>
  <c r="BT320" i="4"/>
  <c r="W751" i="4"/>
  <c r="DD384" i="4"/>
  <c r="W401" i="4"/>
  <c r="BT399" i="4"/>
  <c r="DD350" i="4"/>
  <c r="BT352" i="4"/>
  <c r="DD352" i="4" l="1"/>
  <c r="BT360" i="4"/>
  <c r="DD360" i="4" s="1"/>
  <c r="DD399" i="4"/>
  <c r="G61" i="21"/>
  <c r="DD320" i="4"/>
  <c r="BT322" i="4"/>
  <c r="BT751" i="4"/>
  <c r="DD751" i="4" s="1"/>
  <c r="DD463" i="4"/>
  <c r="W429" i="4"/>
  <c r="BT401" i="4"/>
  <c r="W431" i="4" l="1"/>
  <c r="W433" i="4" s="1"/>
  <c r="BT433" i="4" s="1"/>
  <c r="W749" i="4"/>
  <c r="DD401" i="4"/>
  <c r="BT429" i="4"/>
  <c r="G63" i="21"/>
  <c r="DD322" i="4"/>
  <c r="BT337" i="4"/>
  <c r="DD429" i="4" l="1"/>
  <c r="G90" i="21"/>
  <c r="BT431" i="4"/>
  <c r="BT749" i="4"/>
  <c r="DD749" i="4" s="1"/>
  <c r="BT752" i="4"/>
  <c r="DD752" i="4" s="1"/>
  <c r="DD337" i="4"/>
  <c r="X394" i="4"/>
  <c r="W750" i="4"/>
  <c r="X760" i="4" l="1"/>
  <c r="BU394" i="4"/>
  <c r="BT750" i="4"/>
  <c r="DD750" i="4" s="1"/>
  <c r="DD431" i="4"/>
  <c r="G92" i="21"/>
  <c r="DE394" i="4" l="1"/>
  <c r="H56" i="21"/>
  <c r="X761" i="4"/>
  <c r="X764" i="4" l="1"/>
  <c r="X762" i="4"/>
  <c r="X765" i="4" l="1"/>
  <c r="X766" i="4" s="1"/>
  <c r="X306" i="4" l="1"/>
  <c r="X308" i="4" s="1"/>
  <c r="X400" i="4" l="1"/>
  <c r="X692" i="4" l="1"/>
  <c r="X691" i="4"/>
  <c r="X693" i="4" l="1"/>
  <c r="X309" i="4" l="1"/>
  <c r="X345" i="4" l="1"/>
  <c r="X310" i="4"/>
  <c r="X369" i="4" l="1"/>
  <c r="X449" i="4"/>
  <c r="X346" i="4"/>
  <c r="X366" i="4"/>
  <c r="X357" i="4"/>
  <c r="X358" i="4" s="1"/>
  <c r="X311" i="4"/>
  <c r="X442" i="4"/>
  <c r="X372" i="4" l="1"/>
  <c r="X703" i="4" s="1"/>
  <c r="Y759" i="4"/>
  <c r="X450" i="4"/>
  <c r="X455" i="4" l="1"/>
  <c r="X381" i="4"/>
  <c r="X704" i="4"/>
  <c r="X349" i="4" l="1"/>
  <c r="X350" i="4" s="1"/>
  <c r="Y701" i="4"/>
  <c r="X382" i="4"/>
  <c r="X459" i="4"/>
  <c r="X461" i="4" s="1"/>
  <c r="X463" i="4" s="1"/>
  <c r="Y439" i="4" l="1"/>
  <c r="X384" i="4"/>
  <c r="X399" i="4"/>
  <c r="X352" i="4"/>
  <c r="X360" i="4" s="1"/>
  <c r="X320" i="4" s="1"/>
  <c r="X751" i="4" s="1"/>
  <c r="X401" i="4" l="1"/>
  <c r="Y385" i="4"/>
  <c r="X386" i="4"/>
  <c r="X322" i="4"/>
  <c r="X337" i="4" s="1"/>
  <c r="X752" i="4" s="1"/>
  <c r="X429" i="4" l="1"/>
  <c r="X431" i="4" l="1"/>
  <c r="X433" i="4" s="1"/>
  <c r="X749" i="4"/>
  <c r="Y394" i="4" l="1"/>
  <c r="X750" i="4"/>
  <c r="Y760" i="4" l="1"/>
  <c r="Y761" i="4" l="1"/>
  <c r="Y764" i="4" l="1"/>
  <c r="Y762" i="4"/>
  <c r="Y765" i="4" l="1"/>
  <c r="Y766" i="4" s="1"/>
  <c r="Y306" i="4" l="1"/>
  <c r="Y308" i="4" s="1"/>
  <c r="Y400" i="4" l="1"/>
  <c r="Y692" i="4" l="1"/>
  <c r="Y691" i="4"/>
  <c r="Y693" i="4" l="1"/>
  <c r="Y309" i="4" l="1"/>
  <c r="Y345" i="4" l="1"/>
  <c r="Y310" i="4"/>
  <c r="Y369" i="4" l="1"/>
  <c r="Z421" i="4"/>
  <c r="Y449" i="4"/>
  <c r="Y346" i="4"/>
  <c r="Y366" i="4"/>
  <c r="Y357" i="4"/>
  <c r="Y358" i="4" s="1"/>
  <c r="Y442" i="4"/>
  <c r="Y311" i="4"/>
  <c r="Y372" i="4" l="1"/>
  <c r="Y703" i="4" s="1"/>
  <c r="Z427" i="4"/>
  <c r="BU427" i="4" s="1"/>
  <c r="BU421" i="4"/>
  <c r="Y450" i="4"/>
  <c r="Z759" i="4"/>
  <c r="DE421" i="4" l="1"/>
  <c r="H83" i="21"/>
  <c r="DE427" i="4"/>
  <c r="H88" i="21"/>
  <c r="Y381" i="4"/>
  <c r="Y455" i="4"/>
  <c r="Y704" i="4"/>
  <c r="Y382" i="4" l="1"/>
  <c r="Y349" i="4"/>
  <c r="Y350" i="4" s="1"/>
  <c r="Z701" i="4"/>
  <c r="Y459" i="4"/>
  <c r="Y461" i="4" s="1"/>
  <c r="Y463" i="4" s="1"/>
  <c r="Z439" i="4" l="1"/>
  <c r="Y399" i="4"/>
  <c r="Y352" i="4"/>
  <c r="Y360" i="4" s="1"/>
  <c r="Y320" i="4" s="1"/>
  <c r="Y751" i="4" s="1"/>
  <c r="Y384" i="4"/>
  <c r="Y401" i="4" l="1"/>
  <c r="Z385" i="4"/>
  <c r="Y322" i="4"/>
  <c r="Y337" i="4" s="1"/>
  <c r="Y752" i="4" s="1"/>
  <c r="Y386" i="4"/>
  <c r="Y429" i="4" l="1"/>
  <c r="Y431" i="4" l="1"/>
  <c r="Y433" i="4" s="1"/>
  <c r="Y749" i="4"/>
  <c r="Z394" i="4" l="1"/>
  <c r="Y750" i="4"/>
  <c r="Z760" i="4" l="1"/>
  <c r="BU760" i="4" l="1"/>
  <c r="Z761" i="4"/>
  <c r="DE760" i="4" l="1"/>
  <c r="Z764" i="4"/>
  <c r="BU761" i="4"/>
  <c r="Z762" i="4"/>
  <c r="DE761" i="4" l="1"/>
  <c r="Z765" i="4"/>
  <c r="BU765" i="4" s="1"/>
  <c r="BU762" i="4"/>
  <c r="BU764" i="4"/>
  <c r="Z766" i="4" l="1"/>
  <c r="Z306" i="4" s="1"/>
  <c r="Z308" i="4" s="1"/>
  <c r="DE764" i="4"/>
  <c r="DE762" i="4"/>
  <c r="DE765" i="4"/>
  <c r="BU766" i="4" l="1"/>
  <c r="DE766" i="4" s="1"/>
  <c r="Z400" i="4"/>
  <c r="BU400" i="4" s="1"/>
  <c r="BU306" i="4"/>
  <c r="BU308" i="4" s="1"/>
  <c r="Z691" i="4" l="1"/>
  <c r="BU691" i="4" s="1"/>
  <c r="DE691" i="4" s="1"/>
  <c r="Z692" i="4"/>
  <c r="DE306" i="4"/>
  <c r="H222" i="21"/>
  <c r="DE400" i="4"/>
  <c r="H62" i="21"/>
  <c r="DE308" i="4" l="1"/>
  <c r="H224" i="21"/>
  <c r="Z693" i="4"/>
  <c r="BU692" i="4"/>
  <c r="DE692" i="4" l="1"/>
  <c r="Z309" i="4"/>
  <c r="BU693" i="4"/>
  <c r="DE693" i="4" l="1"/>
  <c r="BU309" i="4"/>
  <c r="Z345" i="4"/>
  <c r="Z310" i="4"/>
  <c r="Z369" i="4" l="1"/>
  <c r="BU369" i="4" s="1"/>
  <c r="Z449" i="4"/>
  <c r="BU449" i="4" s="1"/>
  <c r="BU345" i="4"/>
  <c r="Z346" i="4"/>
  <c r="Z366" i="4"/>
  <c r="Z372" i="4" s="1"/>
  <c r="Z357" i="4"/>
  <c r="Z442" i="4"/>
  <c r="Z311" i="4"/>
  <c r="BU310" i="4"/>
  <c r="DE309" i="4"/>
  <c r="H225" i="21"/>
  <c r="BU366" i="4" l="1"/>
  <c r="DE366" i="4" s="1"/>
  <c r="DE310" i="4"/>
  <c r="BU311" i="4"/>
  <c r="H226" i="21"/>
  <c r="Z450" i="4"/>
  <c r="BU442" i="4"/>
  <c r="Z703" i="4"/>
  <c r="BU372" i="4"/>
  <c r="DE345" i="4"/>
  <c r="BU346" i="4"/>
  <c r="DE369" i="4"/>
  <c r="BU357" i="4"/>
  <c r="Z358" i="4"/>
  <c r="AA759" i="4"/>
  <c r="DE449" i="4"/>
  <c r="BV759" i="4" l="1"/>
  <c r="DF759" i="4" s="1"/>
  <c r="DE357" i="4"/>
  <c r="BU358" i="4"/>
  <c r="DE442" i="4"/>
  <c r="BU450" i="4"/>
  <c r="DE346" i="4"/>
  <c r="DE372" i="4"/>
  <c r="Z455" i="4"/>
  <c r="Z381" i="4"/>
  <c r="BU703" i="4"/>
  <c r="Z704" i="4"/>
  <c r="DE311" i="4"/>
  <c r="H227" i="21"/>
  <c r="AA701" i="4" l="1"/>
  <c r="Z349" i="4"/>
  <c r="BU704" i="4"/>
  <c r="DE704" i="4" s="1"/>
  <c r="Z382" i="4"/>
  <c r="BU381" i="4"/>
  <c r="DE450" i="4"/>
  <c r="DE358" i="4"/>
  <c r="DE703" i="4"/>
  <c r="Z459" i="4"/>
  <c r="Z461" i="4" s="1"/>
  <c r="Z463" i="4" s="1"/>
  <c r="BU455" i="4"/>
  <c r="BV439" i="4" l="1"/>
  <c r="AA439" i="4"/>
  <c r="BU382" i="4"/>
  <c r="Z384" i="4"/>
  <c r="Z350" i="4"/>
  <c r="BU349" i="4"/>
  <c r="DE455" i="4"/>
  <c r="BU459" i="4"/>
  <c r="DE381" i="4"/>
  <c r="BV701" i="4"/>
  <c r="DF701" i="4" s="1"/>
  <c r="Z399" i="4" l="1"/>
  <c r="Z352" i="4"/>
  <c r="Z360" i="4" s="1"/>
  <c r="Z320" i="4" s="1"/>
  <c r="DE382" i="4"/>
  <c r="DE459" i="4"/>
  <c r="BU461" i="4"/>
  <c r="DE349" i="4"/>
  <c r="BU350" i="4"/>
  <c r="BU384" i="4"/>
  <c r="DF439" i="4"/>
  <c r="DE384" i="4" l="1"/>
  <c r="DE350" i="4"/>
  <c r="BU352" i="4"/>
  <c r="DE461" i="4"/>
  <c r="BU463" i="4"/>
  <c r="Z322" i="4"/>
  <c r="Z337" i="4" s="1"/>
  <c r="Z752" i="4" s="1"/>
  <c r="Z386" i="4"/>
  <c r="BU386" i="4" s="1"/>
  <c r="DE386" i="4" s="1"/>
  <c r="AA385" i="4"/>
  <c r="BV385" i="4" s="1"/>
  <c r="DF385" i="4" s="1"/>
  <c r="BU320" i="4"/>
  <c r="Z751" i="4"/>
  <c r="Z401" i="4"/>
  <c r="BU399" i="4"/>
  <c r="DE399" i="4" l="1"/>
  <c r="H61" i="21"/>
  <c r="Z429" i="4"/>
  <c r="BU401" i="4"/>
  <c r="DE320" i="4"/>
  <c r="BU322" i="4"/>
  <c r="BU751" i="4"/>
  <c r="DE751" i="4" s="1"/>
  <c r="DE463" i="4"/>
  <c r="DE352" i="4"/>
  <c r="BU360" i="4"/>
  <c r="DE360" i="4" s="1"/>
  <c r="Z431" i="4" l="1"/>
  <c r="Z433" i="4" s="1"/>
  <c r="BU433" i="4" s="1"/>
  <c r="Z749" i="4"/>
  <c r="DE322" i="4"/>
  <c r="BU337" i="4"/>
  <c r="DE401" i="4"/>
  <c r="BU429" i="4"/>
  <c r="H63" i="21"/>
  <c r="DE429" i="4" l="1"/>
  <c r="H90" i="21"/>
  <c r="BU431" i="4"/>
  <c r="BU749" i="4"/>
  <c r="DE749" i="4" s="1"/>
  <c r="BU752" i="4"/>
  <c r="DE752" i="4" s="1"/>
  <c r="DE337" i="4"/>
  <c r="AA394" i="4"/>
  <c r="Z750" i="4"/>
  <c r="AA760" i="4" l="1"/>
  <c r="BV394" i="4"/>
  <c r="BU750" i="4"/>
  <c r="DE750" i="4" s="1"/>
  <c r="DE431" i="4"/>
  <c r="H92" i="21"/>
  <c r="DF394" i="4" l="1"/>
  <c r="I56" i="21"/>
  <c r="AA761" i="4"/>
  <c r="AA764" i="4" l="1"/>
  <c r="AA762" i="4"/>
  <c r="AA765" i="4" l="1"/>
  <c r="AA766" i="4" s="1"/>
  <c r="AA306" i="4" l="1"/>
  <c r="AA308" i="4" s="1"/>
  <c r="AA400" i="4" l="1"/>
  <c r="AA691" i="4" l="1"/>
  <c r="AA692" i="4"/>
  <c r="AA693" i="4" l="1"/>
  <c r="AA309" i="4" l="1"/>
  <c r="AA345" i="4" l="1"/>
  <c r="AA310" i="4"/>
  <c r="AA369" i="4" l="1"/>
  <c r="AA449" i="4"/>
  <c r="AA346" i="4"/>
  <c r="AA366" i="4"/>
  <c r="AA357" i="4"/>
  <c r="AA358" i="4" s="1"/>
  <c r="AA311" i="4"/>
  <c r="AA442" i="4"/>
  <c r="AA372" i="4" l="1"/>
  <c r="AA703" i="4" s="1"/>
  <c r="AB759" i="4"/>
  <c r="AA450" i="4"/>
  <c r="AA455" i="4" l="1"/>
  <c r="AA381" i="4"/>
  <c r="AA704" i="4"/>
  <c r="AB701" i="4" l="1"/>
  <c r="AA349" i="4"/>
  <c r="AA350" i="4" s="1"/>
  <c r="AA459" i="4"/>
  <c r="AA461" i="4" s="1"/>
  <c r="AA463" i="4" s="1"/>
  <c r="AA382" i="4"/>
  <c r="AA399" i="4" l="1"/>
  <c r="AA352" i="4"/>
  <c r="AA360" i="4" s="1"/>
  <c r="AA320" i="4" s="1"/>
  <c r="AA384" i="4"/>
  <c r="AB439" i="4"/>
  <c r="AA322" i="4" l="1"/>
  <c r="AA337" i="4" s="1"/>
  <c r="AA752" i="4" s="1"/>
  <c r="AB385" i="4"/>
  <c r="AA386" i="4"/>
  <c r="AA751" i="4"/>
  <c r="AA401" i="4"/>
  <c r="AA429" i="4" l="1"/>
  <c r="AA431" i="4" l="1"/>
  <c r="AA433" i="4" s="1"/>
  <c r="AA749" i="4"/>
  <c r="AB394" i="4" l="1"/>
  <c r="AA750" i="4"/>
  <c r="AB760" i="4" l="1"/>
  <c r="AB761" i="4" l="1"/>
  <c r="AB764" i="4" l="1"/>
  <c r="AB762" i="4"/>
  <c r="AB765" i="4" l="1"/>
  <c r="AB766" i="4" s="1"/>
  <c r="AB306" i="4" l="1"/>
  <c r="AB308" i="4" s="1"/>
  <c r="AB400" i="4" l="1"/>
  <c r="AB692" i="4" l="1"/>
  <c r="AB691" i="4"/>
  <c r="AB693" i="4" l="1"/>
  <c r="AB309" i="4" l="1"/>
  <c r="AB345" i="4" l="1"/>
  <c r="AB310" i="4"/>
  <c r="AB369" i="4" l="1"/>
  <c r="AC421" i="4"/>
  <c r="AB449" i="4"/>
  <c r="AB346" i="4"/>
  <c r="AB366" i="4"/>
  <c r="AB372" i="4" s="1"/>
  <c r="AB357" i="4"/>
  <c r="AB358" i="4" s="1"/>
  <c r="AB442" i="4"/>
  <c r="AB311" i="4"/>
  <c r="AB450" i="4" l="1"/>
  <c r="AC427" i="4"/>
  <c r="BV427" i="4" s="1"/>
  <c r="BV421" i="4"/>
  <c r="AB703" i="4"/>
  <c r="AC759" i="4"/>
  <c r="AB455" i="4" l="1"/>
  <c r="AB381" i="4"/>
  <c r="AB704" i="4"/>
  <c r="DF427" i="4"/>
  <c r="I88" i="21"/>
  <c r="CK427" i="4"/>
  <c r="DF421" i="4"/>
  <c r="I83" i="21"/>
  <c r="CK421" i="4"/>
  <c r="DG427" i="4" l="1"/>
  <c r="E214" i="1"/>
  <c r="AB459" i="4"/>
  <c r="AB461" i="4" s="1"/>
  <c r="AB463" i="4" s="1"/>
  <c r="DG421" i="4"/>
  <c r="E208" i="1"/>
  <c r="AB349" i="4"/>
  <c r="AB350" i="4" s="1"/>
  <c r="AC701" i="4"/>
  <c r="AB382" i="4"/>
  <c r="AC439" i="4" l="1"/>
  <c r="AB384" i="4"/>
  <c r="AB399" i="4"/>
  <c r="AB352" i="4"/>
  <c r="AB360" i="4" s="1"/>
  <c r="AB320" i="4" s="1"/>
  <c r="AB401" i="4" l="1"/>
  <c r="AC385" i="4"/>
  <c r="AB322" i="4"/>
  <c r="AB337" i="4" s="1"/>
  <c r="AB752" i="4" s="1"/>
  <c r="AB386" i="4"/>
  <c r="AB751" i="4"/>
  <c r="AB429" i="4" l="1"/>
  <c r="AB431" i="4" l="1"/>
  <c r="AB433" i="4" s="1"/>
  <c r="AB749" i="4"/>
  <c r="AC394" i="4" l="1"/>
  <c r="AB750" i="4"/>
  <c r="AC760" i="4" l="1"/>
  <c r="BV760" i="4" l="1"/>
  <c r="AC761" i="4"/>
  <c r="DF760" i="4" l="1"/>
  <c r="CK760" i="4"/>
  <c r="DG760" i="4" s="1"/>
  <c r="AC764" i="4"/>
  <c r="BV761" i="4"/>
  <c r="AC762" i="4"/>
  <c r="DF761" i="4" l="1"/>
  <c r="CK761" i="4"/>
  <c r="DG761" i="4" s="1"/>
  <c r="AC765" i="4"/>
  <c r="BV765" i="4" s="1"/>
  <c r="BV762" i="4"/>
  <c r="BV764" i="4"/>
  <c r="AC766" i="4" l="1"/>
  <c r="AC306" i="4" s="1"/>
  <c r="AC308" i="4" s="1"/>
  <c r="DF764" i="4"/>
  <c r="CK764" i="4"/>
  <c r="DG764" i="4" s="1"/>
  <c r="DF762" i="4"/>
  <c r="CK762" i="4"/>
  <c r="DG762" i="4" s="1"/>
  <c r="DF765" i="4"/>
  <c r="CK765" i="4"/>
  <c r="DG765" i="4" s="1"/>
  <c r="BV766" i="4" l="1"/>
  <c r="DF766" i="4" s="1"/>
  <c r="AC400" i="4"/>
  <c r="BV400" i="4" s="1"/>
  <c r="BV306" i="4"/>
  <c r="BV308" i="4" s="1"/>
  <c r="CK766" i="4" l="1"/>
  <c r="DG766" i="4" s="1"/>
  <c r="AC692" i="4"/>
  <c r="AC691" i="4"/>
  <c r="BV691" i="4" s="1"/>
  <c r="DF306" i="4"/>
  <c r="I222" i="21"/>
  <c r="CK306" i="4"/>
  <c r="CK308" i="4" s="1"/>
  <c r="DF400" i="4"/>
  <c r="I62" i="21"/>
  <c r="CK400" i="4"/>
  <c r="DG400" i="4" l="1"/>
  <c r="DF308" i="4"/>
  <c r="I224" i="21"/>
  <c r="DG306" i="4"/>
  <c r="C16" i="18"/>
  <c r="E49" i="1"/>
  <c r="E51" i="1" s="1"/>
  <c r="CK691" i="4"/>
  <c r="DG691" i="4" s="1"/>
  <c r="DF691" i="4"/>
  <c r="AC693" i="4"/>
  <c r="BV692" i="4"/>
  <c r="DG308" i="4" l="1"/>
  <c r="AC309" i="4"/>
  <c r="BV693" i="4"/>
  <c r="DF692" i="4"/>
  <c r="CK692" i="4"/>
  <c r="F49" i="1"/>
  <c r="F51" i="1"/>
  <c r="BV309" i="4" l="1"/>
  <c r="AC345" i="4"/>
  <c r="AC310" i="4"/>
  <c r="DG692" i="4"/>
  <c r="DF693" i="4"/>
  <c r="CK693" i="4"/>
  <c r="DG693" i="4" l="1"/>
  <c r="AC369" i="4"/>
  <c r="BV369" i="4" s="1"/>
  <c r="AC449" i="4"/>
  <c r="BV449" i="4" s="1"/>
  <c r="BV345" i="4"/>
  <c r="AC346" i="4"/>
  <c r="AC366" i="4"/>
  <c r="AC357" i="4"/>
  <c r="AC311" i="4"/>
  <c r="AC442" i="4"/>
  <c r="BV310" i="4"/>
  <c r="DF309" i="4"/>
  <c r="I225" i="21"/>
  <c r="CK309" i="4"/>
  <c r="AC372" i="4" l="1"/>
  <c r="AC703" i="4" s="1"/>
  <c r="BV366" i="4"/>
  <c r="DF366" i="4" s="1"/>
  <c r="DF310" i="4"/>
  <c r="BV311" i="4"/>
  <c r="I226" i="21"/>
  <c r="DF345" i="4"/>
  <c r="CK345" i="4"/>
  <c r="BV346" i="4"/>
  <c r="DG309" i="4"/>
  <c r="CK310" i="4"/>
  <c r="AC450" i="4"/>
  <c r="BV442" i="4"/>
  <c r="AC358" i="4"/>
  <c r="BV357" i="4"/>
  <c r="AD759" i="4"/>
  <c r="DF449" i="4"/>
  <c r="CK449" i="4"/>
  <c r="DF369" i="4"/>
  <c r="CK369" i="4"/>
  <c r="BV372" i="4" l="1"/>
  <c r="DF372" i="4" s="1"/>
  <c r="BW759" i="4"/>
  <c r="CL759" i="4" s="1"/>
  <c r="DH759" i="4" s="1"/>
  <c r="DF346" i="4"/>
  <c r="DG369" i="4"/>
  <c r="DG449" i="4"/>
  <c r="DF357" i="4"/>
  <c r="CK357" i="4"/>
  <c r="BV358" i="4"/>
  <c r="BV450" i="4"/>
  <c r="DF442" i="4"/>
  <c r="CK442" i="4"/>
  <c r="CK311" i="4"/>
  <c r="DG311" i="4" s="1"/>
  <c r="CK366" i="4"/>
  <c r="DG310" i="4"/>
  <c r="DG345" i="4"/>
  <c r="C34" i="21"/>
  <c r="CK346" i="4"/>
  <c r="AC381" i="4"/>
  <c r="AC455" i="4"/>
  <c r="BV703" i="4"/>
  <c r="AC704" i="4"/>
  <c r="DF311" i="4"/>
  <c r="I227" i="21"/>
  <c r="CK372" i="4" l="1"/>
  <c r="DG372" i="4" s="1"/>
  <c r="DF703" i="4"/>
  <c r="CK703" i="4"/>
  <c r="AC382" i="4"/>
  <c r="BV381" i="4"/>
  <c r="DG366" i="4"/>
  <c r="DG442" i="4"/>
  <c r="CK450" i="4"/>
  <c r="DF450" i="4"/>
  <c r="DG357" i="4"/>
  <c r="CK358" i="4"/>
  <c r="C46" i="21"/>
  <c r="AC349" i="4"/>
  <c r="AD701" i="4"/>
  <c r="BV704" i="4"/>
  <c r="AC459" i="4"/>
  <c r="AC461" i="4" s="1"/>
  <c r="AC463" i="4" s="1"/>
  <c r="BV455" i="4"/>
  <c r="DG346" i="4"/>
  <c r="C35" i="21"/>
  <c r="DF358" i="4"/>
  <c r="AD439" i="4" l="1"/>
  <c r="BW439" i="4"/>
  <c r="BW701" i="4"/>
  <c r="CL701" i="4" s="1"/>
  <c r="DH701" i="4" s="1"/>
  <c r="DG450" i="4"/>
  <c r="DF381" i="4"/>
  <c r="CK381" i="4"/>
  <c r="DG703" i="4"/>
  <c r="DF455" i="4"/>
  <c r="BV459" i="4"/>
  <c r="CK455" i="4"/>
  <c r="CK704" i="4"/>
  <c r="DG704" i="4" s="1"/>
  <c r="DF704" i="4"/>
  <c r="AC350" i="4"/>
  <c r="BV349" i="4"/>
  <c r="DG358" i="4"/>
  <c r="C47" i="21"/>
  <c r="BV382" i="4"/>
  <c r="AC384" i="4"/>
  <c r="BV384" i="4" l="1"/>
  <c r="AC399" i="4"/>
  <c r="AC352" i="4"/>
  <c r="AC360" i="4" s="1"/>
  <c r="AC320" i="4" s="1"/>
  <c r="DF459" i="4"/>
  <c r="BV461" i="4"/>
  <c r="DG381" i="4"/>
  <c r="DF382" i="4"/>
  <c r="CK382" i="4"/>
  <c r="DF349" i="4"/>
  <c r="BV350" i="4"/>
  <c r="CK349" i="4"/>
  <c r="CK459" i="4"/>
  <c r="DG455" i="4"/>
  <c r="CL439" i="4"/>
  <c r="DH439" i="4" l="1"/>
  <c r="DG349" i="4"/>
  <c r="CK350" i="4"/>
  <c r="C38" i="21"/>
  <c r="DF461" i="4"/>
  <c r="BV463" i="4"/>
  <c r="BV320" i="4"/>
  <c r="AD385" i="4"/>
  <c r="BW385" i="4" s="1"/>
  <c r="CL385" i="4" s="1"/>
  <c r="DH385" i="4" s="1"/>
  <c r="AC322" i="4"/>
  <c r="AC337" i="4" s="1"/>
  <c r="AC752" i="4" s="1"/>
  <c r="AC386" i="4"/>
  <c r="BV386" i="4" s="1"/>
  <c r="AC751" i="4"/>
  <c r="DF384" i="4"/>
  <c r="CK384" i="4"/>
  <c r="DG459" i="4"/>
  <c r="CK461" i="4"/>
  <c r="DF350" i="4"/>
  <c r="BV352" i="4"/>
  <c r="DG382" i="4"/>
  <c r="AC401" i="4"/>
  <c r="BV399" i="4"/>
  <c r="DF399" i="4" l="1"/>
  <c r="I61" i="21"/>
  <c r="CK399" i="4"/>
  <c r="DF352" i="4"/>
  <c r="BV360" i="4"/>
  <c r="DF360" i="4" s="1"/>
  <c r="DG461" i="4"/>
  <c r="CK463" i="4"/>
  <c r="DF320" i="4"/>
  <c r="CK320" i="4"/>
  <c r="BV322" i="4"/>
  <c r="DG350" i="4"/>
  <c r="C39" i="21"/>
  <c r="CK352" i="4"/>
  <c r="AC429" i="4"/>
  <c r="BV401" i="4"/>
  <c r="DG384" i="4"/>
  <c r="CK386" i="4"/>
  <c r="DF386" i="4"/>
  <c r="BV751" i="4"/>
  <c r="DF751" i="4" s="1"/>
  <c r="DF463" i="4"/>
  <c r="DG386" i="4" l="1"/>
  <c r="DF401" i="4"/>
  <c r="BV429" i="4"/>
  <c r="I63" i="21"/>
  <c r="DG352" i="4"/>
  <c r="C41" i="21"/>
  <c r="CK360" i="4"/>
  <c r="CK322" i="4"/>
  <c r="DG320" i="4"/>
  <c r="C10" i="21"/>
  <c r="AC431" i="4"/>
  <c r="AC433" i="4" s="1"/>
  <c r="BV433" i="4" s="1"/>
  <c r="CK433" i="4" s="1"/>
  <c r="E220" i="1" s="1"/>
  <c r="AC749" i="4"/>
  <c r="DF322" i="4"/>
  <c r="BV337" i="4"/>
  <c r="CK751" i="4"/>
  <c r="DG751" i="4" s="1"/>
  <c r="DG463" i="4"/>
  <c r="DG399" i="4"/>
  <c r="CK401" i="4"/>
  <c r="AD394" i="4" l="1"/>
  <c r="AC750" i="4"/>
  <c r="DG360" i="4"/>
  <c r="C49" i="21"/>
  <c r="DF429" i="4"/>
  <c r="I90" i="21"/>
  <c r="BV431" i="4"/>
  <c r="BV749" i="4"/>
  <c r="DF749" i="4" s="1"/>
  <c r="DG401" i="4"/>
  <c r="CK429" i="4"/>
  <c r="E186" i="1"/>
  <c r="BV752" i="4"/>
  <c r="DF752" i="4" s="1"/>
  <c r="DF337" i="4"/>
  <c r="DG322" i="4"/>
  <c r="CK337" i="4"/>
  <c r="C12" i="21"/>
  <c r="CK752" i="4" l="1"/>
  <c r="DG752" i="4" s="1"/>
  <c r="DG337" i="4"/>
  <c r="C26" i="21"/>
  <c r="DG429" i="4"/>
  <c r="E216" i="1"/>
  <c r="CK431" i="4"/>
  <c r="CK749" i="4"/>
  <c r="DG749" i="4" s="1"/>
  <c r="BV750" i="4"/>
  <c r="DF750" i="4" s="1"/>
  <c r="DF431" i="4"/>
  <c r="I92" i="21"/>
  <c r="AD760" i="4"/>
  <c r="BW394" i="4"/>
  <c r="CL394" i="4" l="1"/>
  <c r="K56" i="21"/>
  <c r="AD761" i="4"/>
  <c r="CS391" i="4"/>
  <c r="DG391" i="4" s="1"/>
  <c r="CK750" i="4"/>
  <c r="DG750" i="4" s="1"/>
  <c r="DG431" i="4"/>
  <c r="E218" i="1"/>
  <c r="AD764" i="4" l="1"/>
  <c r="AD762" i="4"/>
  <c r="DH394" i="4"/>
  <c r="H184" i="1"/>
  <c r="AD765" i="4" l="1"/>
  <c r="AD766" i="4" s="1"/>
  <c r="AD306" i="4" l="1"/>
  <c r="AD308" i="4" s="1"/>
  <c r="AD400" i="4" l="1"/>
  <c r="AD692" i="4" l="1"/>
  <c r="AD691" i="4"/>
  <c r="AD693" i="4" l="1"/>
  <c r="AD309" i="4" l="1"/>
  <c r="AD345" i="4" l="1"/>
  <c r="AD310" i="4"/>
  <c r="AD369" i="4" l="1"/>
  <c r="AD449" i="4"/>
  <c r="AD346" i="4"/>
  <c r="AD366" i="4"/>
  <c r="AD357" i="4"/>
  <c r="AD358" i="4" s="1"/>
  <c r="AD311" i="4"/>
  <c r="AD442" i="4"/>
  <c r="AD372" i="4" l="1"/>
  <c r="AD703" i="4" s="1"/>
  <c r="AD450" i="4"/>
  <c r="AE759" i="4"/>
  <c r="AD455" i="4" l="1"/>
  <c r="AD381" i="4"/>
  <c r="AD704" i="4"/>
  <c r="AD349" i="4" l="1"/>
  <c r="AD350" i="4" s="1"/>
  <c r="AE701" i="4"/>
  <c r="AD459" i="4"/>
  <c r="AD461" i="4" s="1"/>
  <c r="AD463" i="4" s="1"/>
  <c r="AD382" i="4"/>
  <c r="AD384" i="4" l="1"/>
  <c r="AE439" i="4"/>
  <c r="AD399" i="4"/>
  <c r="AD352" i="4"/>
  <c r="AD360" i="4" s="1"/>
  <c r="AD320" i="4" s="1"/>
  <c r="AD751" i="4" s="1"/>
  <c r="AD401" i="4" l="1"/>
  <c r="AE385" i="4"/>
  <c r="AD322" i="4"/>
  <c r="AD337" i="4" s="1"/>
  <c r="AD752" i="4" s="1"/>
  <c r="AD386" i="4"/>
  <c r="AD429" i="4" l="1"/>
  <c r="AD431" i="4" l="1"/>
  <c r="AD433" i="4" s="1"/>
  <c r="AD749" i="4"/>
  <c r="AE394" i="4" l="1"/>
  <c r="AD750" i="4"/>
  <c r="AE760" i="4" l="1"/>
  <c r="AE761" i="4" l="1"/>
  <c r="AE764" i="4" l="1"/>
  <c r="AE762" i="4"/>
  <c r="AE765" i="4" l="1"/>
  <c r="AE766" i="4" s="1"/>
  <c r="AE306" i="4" l="1"/>
  <c r="AE308" i="4" s="1"/>
  <c r="AE400" i="4" l="1"/>
  <c r="AE692" i="4" l="1"/>
  <c r="AE691" i="4"/>
  <c r="AE693" i="4" l="1"/>
  <c r="AE309" i="4" l="1"/>
  <c r="AE345" i="4" l="1"/>
  <c r="AE310" i="4"/>
  <c r="AE369" i="4" l="1"/>
  <c r="AE449" i="4"/>
  <c r="AE346" i="4"/>
  <c r="AE366" i="4"/>
  <c r="AE357" i="4"/>
  <c r="AE358" i="4" s="1"/>
  <c r="AE311" i="4"/>
  <c r="AE442" i="4"/>
  <c r="AE372" i="4" l="1"/>
  <c r="AE703" i="4" s="1"/>
  <c r="AE450" i="4"/>
  <c r="AF759" i="4"/>
  <c r="AE455" i="4" l="1"/>
  <c r="AE381" i="4"/>
  <c r="AE704" i="4"/>
  <c r="AE349" i="4" l="1"/>
  <c r="AE350" i="4" s="1"/>
  <c r="AF701" i="4"/>
  <c r="AE382" i="4"/>
  <c r="AE459" i="4"/>
  <c r="AE461" i="4" s="1"/>
  <c r="AE463" i="4" s="1"/>
  <c r="AF439" i="4" l="1"/>
  <c r="AE384" i="4"/>
  <c r="AE399" i="4"/>
  <c r="AE352" i="4"/>
  <c r="AE360" i="4" s="1"/>
  <c r="AE320" i="4" s="1"/>
  <c r="AE751" i="4" s="1"/>
  <c r="AE401" i="4" l="1"/>
  <c r="AE322" i="4"/>
  <c r="AE337" i="4" s="1"/>
  <c r="AE752" i="4" s="1"/>
  <c r="AF385" i="4"/>
  <c r="AE386" i="4"/>
  <c r="AE429" i="4" l="1"/>
  <c r="AE431" i="4" l="1"/>
  <c r="AE433" i="4" s="1"/>
  <c r="AE749" i="4"/>
  <c r="AF394" i="4" l="1"/>
  <c r="AE750" i="4"/>
  <c r="AF760" i="4" l="1"/>
  <c r="BW760" i="4" l="1"/>
  <c r="AF761" i="4"/>
  <c r="AF764" i="4" l="1"/>
  <c r="BW761" i="4"/>
  <c r="AF762" i="4"/>
  <c r="AF765" i="4" l="1"/>
  <c r="BW765" i="4" s="1"/>
  <c r="BW762" i="4"/>
  <c r="BW764" i="4"/>
  <c r="AF766" i="4" l="1"/>
  <c r="AF306" i="4" s="1"/>
  <c r="AF308" i="4" s="1"/>
  <c r="BW766" i="4" l="1"/>
  <c r="AF400" i="4"/>
  <c r="BW400" i="4" s="1"/>
  <c r="BW306" i="4"/>
  <c r="BW308" i="4" s="1"/>
  <c r="K222" i="21" l="1"/>
  <c r="K224" i="21"/>
  <c r="K62" i="21"/>
  <c r="AF691" i="4"/>
  <c r="BW691" i="4" s="1"/>
  <c r="AF692" i="4"/>
  <c r="AF693" i="4" l="1"/>
  <c r="BW692" i="4"/>
  <c r="AF309" i="4" l="1"/>
  <c r="BW693" i="4"/>
  <c r="BW309" i="4" l="1"/>
  <c r="AF345" i="4"/>
  <c r="AF310" i="4"/>
  <c r="AF369" i="4" l="1"/>
  <c r="BW369" i="4" s="1"/>
  <c r="AG421" i="4"/>
  <c r="BW345" i="4"/>
  <c r="BW346" i="4" s="1"/>
  <c r="AF449" i="4"/>
  <c r="BW449" i="4" s="1"/>
  <c r="AF346" i="4"/>
  <c r="AF366" i="4"/>
  <c r="AF357" i="4"/>
  <c r="AF311" i="4"/>
  <c r="AF442" i="4"/>
  <c r="BW310" i="4"/>
  <c r="K225" i="21"/>
  <c r="AF372" i="4" l="1"/>
  <c r="AF703" i="4" s="1"/>
  <c r="AF450" i="4"/>
  <c r="BW442" i="4"/>
  <c r="AF358" i="4"/>
  <c r="BW357" i="4"/>
  <c r="BW358" i="4" s="1"/>
  <c r="AG759" i="4"/>
  <c r="BW366" i="4"/>
  <c r="BW311" i="4"/>
  <c r="K227" i="21" s="1"/>
  <c r="K226" i="21"/>
  <c r="AG427" i="4"/>
  <c r="BW372" i="4" l="1"/>
  <c r="AF381" i="4"/>
  <c r="AF455" i="4"/>
  <c r="BW703" i="4"/>
  <c r="AF704" i="4"/>
  <c r="BW450" i="4"/>
  <c r="BX759" i="4"/>
  <c r="AG701" i="4" l="1"/>
  <c r="AF349" i="4"/>
  <c r="BW704" i="4"/>
  <c r="AF459" i="4"/>
  <c r="AF461" i="4" s="1"/>
  <c r="AF463" i="4" s="1"/>
  <c r="BW455" i="4"/>
  <c r="AF382" i="4"/>
  <c r="BW381" i="4"/>
  <c r="BW382" i="4" l="1"/>
  <c r="AF384" i="4"/>
  <c r="BW459" i="4"/>
  <c r="BW461" i="4" s="1"/>
  <c r="BW463" i="4" s="1"/>
  <c r="BX701" i="4"/>
  <c r="BX439" i="4"/>
  <c r="AG439" i="4"/>
  <c r="AF350" i="4"/>
  <c r="BW349" i="4"/>
  <c r="BW350" i="4" s="1"/>
  <c r="BW352" i="4" s="1"/>
  <c r="BW360" i="4" s="1"/>
  <c r="BW384" i="4" l="1"/>
  <c r="AF399" i="4"/>
  <c r="AF352" i="4"/>
  <c r="AF360" i="4" s="1"/>
  <c r="AF320" i="4" s="1"/>
  <c r="AF386" i="4" l="1"/>
  <c r="BW386" i="4" s="1"/>
  <c r="AG385" i="4"/>
  <c r="BX385" i="4" s="1"/>
  <c r="AF322" i="4"/>
  <c r="AF337" i="4" s="1"/>
  <c r="AF752" i="4" s="1"/>
  <c r="BW320" i="4"/>
  <c r="AF751" i="4"/>
  <c r="AF401" i="4"/>
  <c r="BW399" i="4"/>
  <c r="AF429" i="4" l="1"/>
  <c r="BW401" i="4"/>
  <c r="BW322" i="4"/>
  <c r="BW337" i="4" s="1"/>
  <c r="BW752" i="4" s="1"/>
  <c r="BW751" i="4"/>
  <c r="K61" i="21"/>
  <c r="BW429" i="4" l="1"/>
  <c r="K63" i="21"/>
  <c r="AF431" i="4"/>
  <c r="AF433" i="4" s="1"/>
  <c r="BW433" i="4" s="1"/>
  <c r="AF749" i="4"/>
  <c r="AG394" i="4" l="1"/>
  <c r="AF750" i="4"/>
  <c r="K90" i="21"/>
  <c r="BW431" i="4"/>
  <c r="BW749" i="4"/>
  <c r="BW750" i="4" l="1"/>
  <c r="K92" i="21"/>
  <c r="AG760" i="4"/>
  <c r="BX394" i="4"/>
  <c r="L56" i="21" l="1"/>
  <c r="AG761" i="4"/>
  <c r="AG764" i="4" l="1"/>
  <c r="AG762" i="4"/>
  <c r="AG765" i="4" l="1"/>
  <c r="AG766" i="4" s="1"/>
  <c r="AG306" i="4" l="1"/>
  <c r="AG308" i="4" s="1"/>
  <c r="AG400" i="4" l="1"/>
  <c r="AG691" i="4" l="1"/>
  <c r="AG692" i="4"/>
  <c r="AG693" i="4" l="1"/>
  <c r="AG309" i="4" l="1"/>
  <c r="AG345" i="4" l="1"/>
  <c r="AG310" i="4"/>
  <c r="AG369" i="4" l="1"/>
  <c r="AG449" i="4"/>
  <c r="AG346" i="4"/>
  <c r="AG366" i="4"/>
  <c r="AG357" i="4"/>
  <c r="AG358" i="4" s="1"/>
  <c r="AG442" i="4"/>
  <c r="AG311" i="4"/>
  <c r="AG372" i="4" l="1"/>
  <c r="AG703" i="4" s="1"/>
  <c r="AH759" i="4"/>
  <c r="AG450" i="4"/>
  <c r="AG455" i="4" l="1"/>
  <c r="AG381" i="4"/>
  <c r="AG704" i="4"/>
  <c r="AG459" i="4" l="1"/>
  <c r="AG461" i="4" s="1"/>
  <c r="AG463" i="4" s="1"/>
  <c r="AH701" i="4"/>
  <c r="AG349" i="4"/>
  <c r="AG350" i="4" s="1"/>
  <c r="AG382" i="4"/>
  <c r="AG399" i="4" l="1"/>
  <c r="AG352" i="4"/>
  <c r="AG360" i="4" s="1"/>
  <c r="AG320" i="4" s="1"/>
  <c r="AH439" i="4"/>
  <c r="AG384" i="4"/>
  <c r="AH385" i="4" l="1"/>
  <c r="AG322" i="4"/>
  <c r="AG337" i="4" s="1"/>
  <c r="AG752" i="4" s="1"/>
  <c r="AG386" i="4"/>
  <c r="AG751" i="4"/>
  <c r="AG401" i="4"/>
  <c r="AG429" i="4" l="1"/>
  <c r="AG431" i="4" l="1"/>
  <c r="AG433" i="4" s="1"/>
  <c r="AG749" i="4"/>
  <c r="AH394" i="4" l="1"/>
  <c r="AG750" i="4"/>
  <c r="AH760" i="4" l="1"/>
  <c r="AH761" i="4" l="1"/>
  <c r="AH764" i="4" l="1"/>
  <c r="AH762" i="4"/>
  <c r="AH765" i="4" l="1"/>
  <c r="AH766" i="4" s="1"/>
  <c r="AH306" i="4" l="1"/>
  <c r="AH308" i="4" s="1"/>
  <c r="AH400" i="4" l="1"/>
  <c r="AH692" i="4" l="1"/>
  <c r="AH691" i="4"/>
  <c r="AH693" i="4" l="1"/>
  <c r="AH309" i="4" l="1"/>
  <c r="AH345" i="4" l="1"/>
  <c r="AH310" i="4"/>
  <c r="AH369" i="4" l="1"/>
  <c r="AI421" i="4"/>
  <c r="AH449" i="4"/>
  <c r="AH346" i="4"/>
  <c r="AH366" i="4"/>
  <c r="AH357" i="4"/>
  <c r="AH358" i="4" s="1"/>
  <c r="AH311" i="4"/>
  <c r="AH442" i="4"/>
  <c r="AH372" i="4" l="1"/>
  <c r="AH703" i="4" s="1"/>
  <c r="AI427" i="4"/>
  <c r="BX427" i="4" s="1"/>
  <c r="BX421" i="4"/>
  <c r="AH450" i="4"/>
  <c r="AI759" i="4"/>
  <c r="L83" i="21" l="1"/>
  <c r="L88" i="21"/>
  <c r="AH381" i="4"/>
  <c r="AH455" i="4"/>
  <c r="AH704" i="4"/>
  <c r="AH349" i="4" l="1"/>
  <c r="AH350" i="4" s="1"/>
  <c r="AI701" i="4"/>
  <c r="AH459" i="4"/>
  <c r="AH461" i="4" s="1"/>
  <c r="AH463" i="4" s="1"/>
  <c r="AH382" i="4"/>
  <c r="AH384" i="4" l="1"/>
  <c r="AI439" i="4"/>
  <c r="AH399" i="4"/>
  <c r="AH352" i="4"/>
  <c r="AH360" i="4" s="1"/>
  <c r="AH320" i="4" s="1"/>
  <c r="AH401" i="4" l="1"/>
  <c r="AI385" i="4"/>
  <c r="AH322" i="4"/>
  <c r="AH337" i="4" s="1"/>
  <c r="AH752" i="4" s="1"/>
  <c r="AH386" i="4"/>
  <c r="AH751" i="4"/>
  <c r="AH429" i="4" l="1"/>
  <c r="AH431" i="4" l="1"/>
  <c r="AH433" i="4" s="1"/>
  <c r="AH749" i="4"/>
  <c r="AI394" i="4" l="1"/>
  <c r="AH750" i="4"/>
  <c r="AI760" i="4" l="1"/>
  <c r="BX760" i="4" l="1"/>
  <c r="AI761" i="4"/>
  <c r="AI764" i="4" l="1"/>
  <c r="BX761" i="4"/>
  <c r="AI762" i="4"/>
  <c r="AI765" i="4" l="1"/>
  <c r="BX765" i="4" s="1"/>
  <c r="BX762" i="4"/>
  <c r="BX764" i="4"/>
  <c r="AI766" i="4" l="1"/>
  <c r="AI306" i="4" s="1"/>
  <c r="AI308" i="4" s="1"/>
  <c r="BX766" i="4" l="1"/>
  <c r="AI400" i="4"/>
  <c r="BX400" i="4" s="1"/>
  <c r="BX306" i="4"/>
  <c r="BX308" i="4" s="1"/>
  <c r="L222" i="21" l="1"/>
  <c r="L224" i="21"/>
  <c r="L62" i="21"/>
  <c r="AI692" i="4"/>
  <c r="AI691" i="4"/>
  <c r="BX691" i="4" s="1"/>
  <c r="AI693" i="4" l="1"/>
  <c r="BX692" i="4"/>
  <c r="AI309" i="4" l="1"/>
  <c r="BX693" i="4"/>
  <c r="BX309" i="4" l="1"/>
  <c r="AI345" i="4"/>
  <c r="AI310" i="4"/>
  <c r="AI369" i="4" l="1"/>
  <c r="BX369" i="4" s="1"/>
  <c r="AI449" i="4"/>
  <c r="BX449" i="4" s="1"/>
  <c r="BX345" i="4"/>
  <c r="BX346" i="4" s="1"/>
  <c r="AI346" i="4"/>
  <c r="AI366" i="4"/>
  <c r="AI357" i="4"/>
  <c r="AI442" i="4"/>
  <c r="AI311" i="4"/>
  <c r="BX310" i="4"/>
  <c r="L225" i="21"/>
  <c r="AI372" i="4" l="1"/>
  <c r="BX372" i="4" s="1"/>
  <c r="BX311" i="4"/>
  <c r="L227" i="21" s="1"/>
  <c r="BX366" i="4"/>
  <c r="L226" i="21"/>
  <c r="AI450" i="4"/>
  <c r="BX442" i="4"/>
  <c r="AI703" i="4"/>
  <c r="BX357" i="4"/>
  <c r="BX358" i="4" s="1"/>
  <c r="AI358" i="4"/>
  <c r="AJ759" i="4"/>
  <c r="BY759" i="4" l="1"/>
  <c r="AI455" i="4"/>
  <c r="AI381" i="4"/>
  <c r="BX703" i="4"/>
  <c r="AI704" i="4"/>
  <c r="BX450" i="4"/>
  <c r="AI349" i="4" l="1"/>
  <c r="AJ701" i="4"/>
  <c r="BX704" i="4"/>
  <c r="AI382" i="4"/>
  <c r="BX381" i="4"/>
  <c r="AI459" i="4"/>
  <c r="AI461" i="4" s="1"/>
  <c r="AI463" i="4" s="1"/>
  <c r="BX455" i="4"/>
  <c r="AJ439" i="4" l="1"/>
  <c r="BY439" i="4"/>
  <c r="BX382" i="4"/>
  <c r="AI384" i="4"/>
  <c r="BY701" i="4"/>
  <c r="BX459" i="4"/>
  <c r="BX461" i="4" s="1"/>
  <c r="BX463" i="4" s="1"/>
  <c r="AI350" i="4"/>
  <c r="BX349" i="4"/>
  <c r="BX350" i="4" s="1"/>
  <c r="BX352" i="4" s="1"/>
  <c r="BX360" i="4" s="1"/>
  <c r="AI399" i="4" l="1"/>
  <c r="AI352" i="4"/>
  <c r="AI360" i="4" s="1"/>
  <c r="AI320" i="4" s="1"/>
  <c r="BX384" i="4"/>
  <c r="AI401" i="4" l="1"/>
  <c r="BX399" i="4"/>
  <c r="BX320" i="4"/>
  <c r="AJ385" i="4"/>
  <c r="BY385" i="4" s="1"/>
  <c r="AI386" i="4"/>
  <c r="BX386" i="4" s="1"/>
  <c r="AI322" i="4"/>
  <c r="AI337" i="4" s="1"/>
  <c r="AI752" i="4" s="1"/>
  <c r="AI751" i="4"/>
  <c r="L61" i="21" l="1"/>
  <c r="BX322" i="4"/>
  <c r="BX337" i="4" s="1"/>
  <c r="BX752" i="4" s="1"/>
  <c r="BX751" i="4"/>
  <c r="AI429" i="4"/>
  <c r="BX401" i="4"/>
  <c r="BX429" i="4" l="1"/>
  <c r="L63" i="21"/>
  <c r="AI431" i="4"/>
  <c r="AI433" i="4" s="1"/>
  <c r="BX433" i="4" s="1"/>
  <c r="AI749" i="4"/>
  <c r="AJ394" i="4" l="1"/>
  <c r="AI750" i="4"/>
  <c r="L90" i="21"/>
  <c r="BX431" i="4"/>
  <c r="BX749" i="4"/>
  <c r="BX750" i="4" l="1"/>
  <c r="L92" i="21"/>
  <c r="AJ760" i="4"/>
  <c r="BY394" i="4"/>
  <c r="M56" i="21" l="1"/>
  <c r="AJ761" i="4"/>
  <c r="AJ764" i="4" l="1"/>
  <c r="AJ762" i="4"/>
  <c r="AJ765" i="4" l="1"/>
  <c r="AJ766" i="4" s="1"/>
  <c r="AJ306" i="4" l="1"/>
  <c r="AJ308" i="4" s="1"/>
  <c r="AJ400" i="4" l="1"/>
  <c r="AJ692" i="4" l="1"/>
  <c r="AJ691" i="4"/>
  <c r="AJ693" i="4" l="1"/>
  <c r="AJ309" i="4" l="1"/>
  <c r="AJ345" i="4" l="1"/>
  <c r="AJ310" i="4"/>
  <c r="AJ369" i="4" l="1"/>
  <c r="AJ449" i="4"/>
  <c r="AJ346" i="4"/>
  <c r="AJ366" i="4"/>
  <c r="AJ357" i="4"/>
  <c r="AJ358" i="4" s="1"/>
  <c r="AJ311" i="4"/>
  <c r="AJ442" i="4"/>
  <c r="AJ372" i="4" l="1"/>
  <c r="AJ703" i="4" s="1"/>
  <c r="AK759" i="4"/>
  <c r="AJ450" i="4"/>
  <c r="AJ455" i="4" l="1"/>
  <c r="AJ381" i="4"/>
  <c r="AJ704" i="4"/>
  <c r="AJ349" i="4" l="1"/>
  <c r="AJ350" i="4" s="1"/>
  <c r="AK701" i="4"/>
  <c r="AJ459" i="4"/>
  <c r="AJ461" i="4" s="1"/>
  <c r="AJ463" i="4" s="1"/>
  <c r="AJ382" i="4"/>
  <c r="AJ384" i="4" l="1"/>
  <c r="AK439" i="4"/>
  <c r="AJ399" i="4"/>
  <c r="AJ352" i="4"/>
  <c r="AJ360" i="4" s="1"/>
  <c r="AJ320" i="4" s="1"/>
  <c r="AJ401" i="4" l="1"/>
  <c r="AJ386" i="4"/>
  <c r="AK385" i="4"/>
  <c r="AJ322" i="4"/>
  <c r="AJ337" i="4" s="1"/>
  <c r="AJ752" i="4" s="1"/>
  <c r="AJ751" i="4"/>
  <c r="AJ429" i="4" l="1"/>
  <c r="AJ431" i="4" l="1"/>
  <c r="AJ433" i="4" s="1"/>
  <c r="AJ749" i="4"/>
  <c r="AK394" i="4" l="1"/>
  <c r="AJ750" i="4"/>
  <c r="AK760" i="4" l="1"/>
  <c r="AK761" i="4" l="1"/>
  <c r="AK764" i="4" l="1"/>
  <c r="AK762" i="4"/>
  <c r="AK765" i="4" l="1"/>
  <c r="AK766" i="4" s="1"/>
  <c r="AK306" i="4" l="1"/>
  <c r="AK308" i="4" s="1"/>
  <c r="AK400" i="4" l="1"/>
  <c r="AK692" i="4" l="1"/>
  <c r="AK691" i="4"/>
  <c r="AK693" i="4" l="1"/>
  <c r="AK309" i="4" l="1"/>
  <c r="AK345" i="4" l="1"/>
  <c r="AK310" i="4"/>
  <c r="AK369" i="4" l="1"/>
  <c r="AL421" i="4"/>
  <c r="AK449" i="4"/>
  <c r="AK346" i="4"/>
  <c r="AK366" i="4"/>
  <c r="AK372" i="4" s="1"/>
  <c r="AK357" i="4"/>
  <c r="AK358" i="4" s="1"/>
  <c r="AK311" i="4"/>
  <c r="AK442" i="4"/>
  <c r="AK703" i="4" l="1"/>
  <c r="AL427" i="4"/>
  <c r="BY427" i="4" s="1"/>
  <c r="BY421" i="4"/>
  <c r="AK450" i="4"/>
  <c r="AL759" i="4"/>
  <c r="M83" i="21" l="1"/>
  <c r="M88" i="21"/>
  <c r="AK381" i="4"/>
  <c r="AK455" i="4"/>
  <c r="AK704" i="4"/>
  <c r="AK349" i="4" l="1"/>
  <c r="AK350" i="4" s="1"/>
  <c r="AL701" i="4"/>
  <c r="AK459" i="4"/>
  <c r="AK461" i="4" s="1"/>
  <c r="AK463" i="4" s="1"/>
  <c r="AK382" i="4"/>
  <c r="AK384" i="4" l="1"/>
  <c r="AL439" i="4"/>
  <c r="AK399" i="4"/>
  <c r="AK352" i="4"/>
  <c r="AK360" i="4" s="1"/>
  <c r="AK320" i="4" s="1"/>
  <c r="AK751" i="4" s="1"/>
  <c r="AK401" i="4" l="1"/>
  <c r="AK322" i="4"/>
  <c r="AK337" i="4" s="1"/>
  <c r="AK752" i="4" s="1"/>
  <c r="AL385" i="4"/>
  <c r="AK386" i="4"/>
  <c r="AK429" i="4" l="1"/>
  <c r="AK431" i="4" l="1"/>
  <c r="AK433" i="4" s="1"/>
  <c r="AK749" i="4"/>
  <c r="AL394" i="4" l="1"/>
  <c r="AK750" i="4"/>
  <c r="AL760" i="4" l="1"/>
  <c r="BY760" i="4" l="1"/>
  <c r="AL761" i="4"/>
  <c r="AL764" i="4" l="1"/>
  <c r="BY761" i="4"/>
  <c r="AL762" i="4"/>
  <c r="AL765" i="4" l="1"/>
  <c r="BY765" i="4" s="1"/>
  <c r="BY762" i="4"/>
  <c r="BY764" i="4"/>
  <c r="AL766" i="4" l="1"/>
  <c r="AL306" i="4" s="1"/>
  <c r="AL308" i="4" s="1"/>
  <c r="BY766" i="4" l="1"/>
  <c r="AL400" i="4"/>
  <c r="BY400" i="4" s="1"/>
  <c r="BY306" i="4"/>
  <c r="BY308" i="4" s="1"/>
  <c r="M222" i="21" l="1"/>
  <c r="M224" i="21"/>
  <c r="M62" i="21"/>
  <c r="AL691" i="4"/>
  <c r="BY691" i="4" s="1"/>
  <c r="AL692" i="4"/>
  <c r="AL693" i="4" l="1"/>
  <c r="BY692" i="4"/>
  <c r="AL309" i="4" l="1"/>
  <c r="BY693" i="4"/>
  <c r="BY309" i="4" l="1"/>
  <c r="AL345" i="4"/>
  <c r="AL310" i="4"/>
  <c r="AL369" i="4" l="1"/>
  <c r="BY369" i="4" s="1"/>
  <c r="AL449" i="4"/>
  <c r="BY449" i="4" s="1"/>
  <c r="BY345" i="4"/>
  <c r="BY346" i="4" s="1"/>
  <c r="AL346" i="4"/>
  <c r="AL366" i="4"/>
  <c r="AL372" i="4" s="1"/>
  <c r="AL357" i="4"/>
  <c r="AL311" i="4"/>
  <c r="AL442" i="4"/>
  <c r="BY310" i="4"/>
  <c r="M225" i="21"/>
  <c r="BY311" i="4" l="1"/>
  <c r="M227" i="21" s="1"/>
  <c r="BY366" i="4"/>
  <c r="M226" i="21"/>
  <c r="AL703" i="4"/>
  <c r="BY372" i="4"/>
  <c r="AL450" i="4"/>
  <c r="BY442" i="4"/>
  <c r="BY357" i="4"/>
  <c r="BY358" i="4" s="1"/>
  <c r="AL358" i="4"/>
  <c r="AM759" i="4"/>
  <c r="BY450" i="4" l="1"/>
  <c r="AL455" i="4"/>
  <c r="AL381" i="4"/>
  <c r="BY703" i="4"/>
  <c r="AL704" i="4"/>
  <c r="BZ759" i="4"/>
  <c r="AM701" i="4" l="1"/>
  <c r="AL349" i="4"/>
  <c r="BY704" i="4"/>
  <c r="AL382" i="4"/>
  <c r="BY381" i="4"/>
  <c r="AL459" i="4"/>
  <c r="AL461" i="4" s="1"/>
  <c r="AL463" i="4" s="1"/>
  <c r="BY455" i="4"/>
  <c r="AM439" i="4" l="1"/>
  <c r="BZ439" i="4"/>
  <c r="BY382" i="4"/>
  <c r="AL384" i="4"/>
  <c r="AL350" i="4"/>
  <c r="BY349" i="4"/>
  <c r="BY350" i="4" s="1"/>
  <c r="BY352" i="4" s="1"/>
  <c r="BY360" i="4" s="1"/>
  <c r="BY459" i="4"/>
  <c r="BY461" i="4" s="1"/>
  <c r="BY463" i="4" s="1"/>
  <c r="BZ701" i="4"/>
  <c r="AL399" i="4" l="1"/>
  <c r="AL352" i="4"/>
  <c r="AL360" i="4" s="1"/>
  <c r="AL320" i="4" s="1"/>
  <c r="BY384" i="4"/>
  <c r="AL401" i="4" l="1"/>
  <c r="BY399" i="4"/>
  <c r="AL386" i="4"/>
  <c r="BY386" i="4" s="1"/>
  <c r="AM385" i="4"/>
  <c r="BZ385" i="4" s="1"/>
  <c r="AL322" i="4"/>
  <c r="AL337" i="4" s="1"/>
  <c r="AL752" i="4" s="1"/>
  <c r="BY320" i="4"/>
  <c r="AL751" i="4"/>
  <c r="BY322" i="4" l="1"/>
  <c r="BY337" i="4" s="1"/>
  <c r="BY752" i="4" s="1"/>
  <c r="BY751" i="4"/>
  <c r="M61" i="21"/>
  <c r="AL429" i="4"/>
  <c r="BY401" i="4"/>
  <c r="AL431" i="4" l="1"/>
  <c r="AL433" i="4" s="1"/>
  <c r="BY433" i="4" s="1"/>
  <c r="AL749" i="4"/>
  <c r="BY429" i="4"/>
  <c r="M63" i="21"/>
  <c r="M90" i="21" l="1"/>
  <c r="BY431" i="4"/>
  <c r="BY749" i="4"/>
  <c r="AM394" i="4"/>
  <c r="AL750" i="4"/>
  <c r="AM760" i="4" l="1"/>
  <c r="BZ394" i="4"/>
  <c r="BY750" i="4"/>
  <c r="M92" i="21"/>
  <c r="N56" i="21" l="1"/>
  <c r="AM761" i="4"/>
  <c r="AM764" i="4" l="1"/>
  <c r="AM762" i="4"/>
  <c r="AM765" i="4" l="1"/>
  <c r="AM766" i="4" s="1"/>
  <c r="AM306" i="4" l="1"/>
  <c r="AM308" i="4" s="1"/>
  <c r="AM400" i="4" l="1"/>
  <c r="AM691" i="4" l="1"/>
  <c r="AM692" i="4"/>
  <c r="AM693" i="4" l="1"/>
  <c r="AM309" i="4" l="1"/>
  <c r="AM345" i="4" l="1"/>
  <c r="AM310" i="4"/>
  <c r="AM369" i="4" l="1"/>
  <c r="AM449" i="4"/>
  <c r="AM346" i="4"/>
  <c r="AM366" i="4"/>
  <c r="AM357" i="4"/>
  <c r="AM358" i="4" s="1"/>
  <c r="AM311" i="4"/>
  <c r="AM442" i="4"/>
  <c r="AM372" i="4" l="1"/>
  <c r="AM703" i="4" s="1"/>
  <c r="AN759" i="4"/>
  <c r="AM450" i="4"/>
  <c r="AM455" i="4" l="1"/>
  <c r="AM381" i="4"/>
  <c r="AM704" i="4"/>
  <c r="AN701" i="4" l="1"/>
  <c r="AM349" i="4"/>
  <c r="AM350" i="4" s="1"/>
  <c r="AM459" i="4"/>
  <c r="AM461" i="4" s="1"/>
  <c r="AM463" i="4" s="1"/>
  <c r="AM382" i="4"/>
  <c r="AM399" i="4" l="1"/>
  <c r="AM352" i="4"/>
  <c r="AM360" i="4" s="1"/>
  <c r="AM320" i="4" s="1"/>
  <c r="AM384" i="4"/>
  <c r="AN439" i="4"/>
  <c r="AM322" i="4" l="1"/>
  <c r="AM337" i="4" s="1"/>
  <c r="AM752" i="4" s="1"/>
  <c r="AN385" i="4"/>
  <c r="AM386" i="4"/>
  <c r="AM751" i="4"/>
  <c r="AM401" i="4"/>
  <c r="AM429" i="4" l="1"/>
  <c r="AM431" i="4" l="1"/>
  <c r="AM433" i="4" s="1"/>
  <c r="AM749" i="4"/>
  <c r="AN394" i="4" l="1"/>
  <c r="AM750" i="4"/>
  <c r="AN760" i="4" l="1"/>
  <c r="AN761" i="4" l="1"/>
  <c r="AN764" i="4" l="1"/>
  <c r="AN762" i="4"/>
  <c r="AN765" i="4" l="1"/>
  <c r="AN766" i="4" s="1"/>
  <c r="AN306" i="4" l="1"/>
  <c r="AN308" i="4" s="1"/>
  <c r="AN400" i="4" l="1"/>
  <c r="AN692" i="4" l="1"/>
  <c r="AN691" i="4"/>
  <c r="AN693" i="4" l="1"/>
  <c r="AN309" i="4" l="1"/>
  <c r="AN345" i="4" l="1"/>
  <c r="AN310" i="4"/>
  <c r="AN369" i="4" l="1"/>
  <c r="AO421" i="4"/>
  <c r="AN449" i="4"/>
  <c r="AN346" i="4"/>
  <c r="AN366" i="4"/>
  <c r="AN372" i="4" s="1"/>
  <c r="AN357" i="4"/>
  <c r="AN358" i="4" s="1"/>
  <c r="AN311" i="4"/>
  <c r="AN442" i="4"/>
  <c r="AN703" i="4" l="1"/>
  <c r="AO427" i="4"/>
  <c r="BZ427" i="4" s="1"/>
  <c r="BZ421" i="4"/>
  <c r="AN450" i="4"/>
  <c r="AO759" i="4"/>
  <c r="N83" i="21" l="1"/>
  <c r="CL421" i="4"/>
  <c r="N88" i="21"/>
  <c r="CL427" i="4"/>
  <c r="AN381" i="4"/>
  <c r="AN455" i="4"/>
  <c r="AN704" i="4"/>
  <c r="AN349" i="4" l="1"/>
  <c r="AN350" i="4" s="1"/>
  <c r="AO701" i="4"/>
  <c r="AN459" i="4"/>
  <c r="AN461" i="4" s="1"/>
  <c r="AN463" i="4" s="1"/>
  <c r="DH427" i="4"/>
  <c r="H214" i="1"/>
  <c r="AN382" i="4"/>
  <c r="DH421" i="4"/>
  <c r="H208" i="1"/>
  <c r="AN384" i="4" l="1"/>
  <c r="AO439" i="4"/>
  <c r="AN399" i="4"/>
  <c r="AN352" i="4"/>
  <c r="AN360" i="4" s="1"/>
  <c r="AN320" i="4" s="1"/>
  <c r="AN751" i="4" s="1"/>
  <c r="AN401" i="4" l="1"/>
  <c r="AN322" i="4"/>
  <c r="AN337" i="4" s="1"/>
  <c r="AN752" i="4" s="1"/>
  <c r="AO385" i="4"/>
  <c r="AN386" i="4"/>
  <c r="AN429" i="4" l="1"/>
  <c r="AN431" i="4" l="1"/>
  <c r="AN433" i="4" s="1"/>
  <c r="AN749" i="4"/>
  <c r="AO394" i="4" l="1"/>
  <c r="AN750" i="4"/>
  <c r="AO760" i="4" l="1"/>
  <c r="BZ760" i="4" l="1"/>
  <c r="CL760" i="4" s="1"/>
  <c r="DH760" i="4" s="1"/>
  <c r="AO761" i="4"/>
  <c r="AO764" i="4" l="1"/>
  <c r="BZ761" i="4"/>
  <c r="CL761" i="4" s="1"/>
  <c r="DH761" i="4" s="1"/>
  <c r="AO762" i="4"/>
  <c r="AO765" i="4" l="1"/>
  <c r="BZ765" i="4" s="1"/>
  <c r="CL765" i="4" s="1"/>
  <c r="DH765" i="4" s="1"/>
  <c r="BZ762" i="4"/>
  <c r="CL762" i="4" s="1"/>
  <c r="DH762" i="4" s="1"/>
  <c r="BZ764" i="4"/>
  <c r="CL764" i="4" s="1"/>
  <c r="DH764" i="4" s="1"/>
  <c r="AO766" i="4" l="1"/>
  <c r="AO306" i="4" s="1"/>
  <c r="AO308" i="4" s="1"/>
  <c r="BZ766" i="4" l="1"/>
  <c r="CL766" i="4" s="1"/>
  <c r="DH766" i="4" s="1"/>
  <c r="AO400" i="4"/>
  <c r="BZ400" i="4" s="1"/>
  <c r="BZ306" i="4"/>
  <c r="BZ308" i="4" s="1"/>
  <c r="AO692" i="4" l="1"/>
  <c r="AO691" i="4"/>
  <c r="BZ691" i="4" s="1"/>
  <c r="CL691" i="4" s="1"/>
  <c r="DH691" i="4" s="1"/>
  <c r="N222" i="21"/>
  <c r="N224" i="21"/>
  <c r="CL306" i="4"/>
  <c r="CL308" i="4" s="1"/>
  <c r="N62" i="21"/>
  <c r="CL400" i="4"/>
  <c r="DH400" i="4" l="1"/>
  <c r="DH306" i="4"/>
  <c r="H49" i="1"/>
  <c r="H51" i="1" s="1"/>
  <c r="D16" i="18"/>
  <c r="AO693" i="4"/>
  <c r="BZ692" i="4"/>
  <c r="CL692" i="4" s="1"/>
  <c r="AO309" i="4" l="1"/>
  <c r="BZ693" i="4"/>
  <c r="CL693" i="4" s="1"/>
  <c r="DH308" i="4"/>
  <c r="I49" i="1"/>
  <c r="I51" i="1"/>
  <c r="DH692" i="4"/>
  <c r="DH693" i="4" l="1"/>
  <c r="BZ309" i="4"/>
  <c r="AO345" i="4"/>
  <c r="AO310" i="4"/>
  <c r="AO369" i="4" l="1"/>
  <c r="BZ369" i="4" s="1"/>
  <c r="CL369" i="4" s="1"/>
  <c r="AO449" i="4"/>
  <c r="BZ449" i="4" s="1"/>
  <c r="CL449" i="4" s="1"/>
  <c r="BZ345" i="4"/>
  <c r="AO346" i="4"/>
  <c r="AO366" i="4"/>
  <c r="AO357" i="4"/>
  <c r="AO311" i="4"/>
  <c r="AO442" i="4"/>
  <c r="BZ310" i="4"/>
  <c r="N225" i="21"/>
  <c r="CL309" i="4"/>
  <c r="AO372" i="4" l="1"/>
  <c r="BZ372" i="4" s="1"/>
  <c r="CL372" i="4" s="1"/>
  <c r="DH309" i="4"/>
  <c r="CL310" i="4"/>
  <c r="BZ311" i="4"/>
  <c r="N227" i="21" s="1"/>
  <c r="BZ366" i="4"/>
  <c r="N226" i="21"/>
  <c r="CL345" i="4"/>
  <c r="BZ346" i="4"/>
  <c r="AO450" i="4"/>
  <c r="BZ442" i="4"/>
  <c r="BZ357" i="4"/>
  <c r="AO358" i="4"/>
  <c r="AP759" i="4"/>
  <c r="DH449" i="4"/>
  <c r="DH369" i="4"/>
  <c r="AO703" i="4" l="1"/>
  <c r="AO455" i="4" s="1"/>
  <c r="CA759" i="4"/>
  <c r="CM759" i="4" s="1"/>
  <c r="DI759" i="4" s="1"/>
  <c r="BZ358" i="4"/>
  <c r="CL357" i="4"/>
  <c r="DH345" i="4"/>
  <c r="D34" i="21"/>
  <c r="CL346" i="4"/>
  <c r="BZ450" i="4"/>
  <c r="CL442" i="4"/>
  <c r="DH372" i="4"/>
  <c r="AO381" i="4"/>
  <c r="DH310" i="4"/>
  <c r="CL366" i="4"/>
  <c r="CL311" i="4"/>
  <c r="DH311" i="4" s="1"/>
  <c r="BZ703" i="4" l="1"/>
  <c r="CL703" i="4" s="1"/>
  <c r="DH703" i="4" s="1"/>
  <c r="AO704" i="4"/>
  <c r="AO349" i="4" s="1"/>
  <c r="AO382" i="4"/>
  <c r="BZ381" i="4"/>
  <c r="CL381" i="4" s="1"/>
  <c r="DH366" i="4"/>
  <c r="AP701" i="4"/>
  <c r="AO459" i="4"/>
  <c r="AO461" i="4" s="1"/>
  <c r="AO463" i="4" s="1"/>
  <c r="BZ455" i="4"/>
  <c r="DH346" i="4"/>
  <c r="D35" i="21"/>
  <c r="DH357" i="4"/>
  <c r="CL358" i="4"/>
  <c r="D46" i="21"/>
  <c r="DH442" i="4"/>
  <c r="CL450" i="4"/>
  <c r="BZ704" i="4" l="1"/>
  <c r="CL704" i="4" s="1"/>
  <c r="DH704" i="4" s="1"/>
  <c r="DH450" i="4"/>
  <c r="DH358" i="4"/>
  <c r="D47" i="21"/>
  <c r="BZ459" i="4"/>
  <c r="BZ461" i="4" s="1"/>
  <c r="BZ463" i="4" s="1"/>
  <c r="CL455" i="4"/>
  <c r="AO350" i="4"/>
  <c r="BZ349" i="4"/>
  <c r="DH381" i="4"/>
  <c r="CA439" i="4"/>
  <c r="AP439" i="4"/>
  <c r="CA701" i="4"/>
  <c r="CM701" i="4" s="1"/>
  <c r="DI701" i="4" s="1"/>
  <c r="BZ382" i="4"/>
  <c r="CL382" i="4" s="1"/>
  <c r="AO384" i="4"/>
  <c r="BZ384" i="4" l="1"/>
  <c r="CM439" i="4"/>
  <c r="DH382" i="4"/>
  <c r="CL349" i="4"/>
  <c r="BZ350" i="4"/>
  <c r="BZ352" i="4" s="1"/>
  <c r="BZ360" i="4" s="1"/>
  <c r="CL459" i="4"/>
  <c r="DH455" i="4"/>
  <c r="AO399" i="4"/>
  <c r="AO352" i="4"/>
  <c r="AO360" i="4" s="1"/>
  <c r="AO320" i="4" s="1"/>
  <c r="AP385" i="4" l="1"/>
  <c r="CA385" i="4" s="1"/>
  <c r="CM385" i="4" s="1"/>
  <c r="DI385" i="4" s="1"/>
  <c r="AO322" i="4"/>
  <c r="AO337" i="4" s="1"/>
  <c r="AO752" i="4" s="1"/>
  <c r="AO386" i="4"/>
  <c r="BZ386" i="4" s="1"/>
  <c r="CL386" i="4" s="1"/>
  <c r="BZ320" i="4"/>
  <c r="AO751" i="4"/>
  <c r="DH459" i="4"/>
  <c r="CL461" i="4"/>
  <c r="DH349" i="4"/>
  <c r="CL350" i="4"/>
  <c r="D38" i="21"/>
  <c r="CL384" i="4"/>
  <c r="AO401" i="4"/>
  <c r="BZ399" i="4"/>
  <c r="DI439" i="4"/>
  <c r="AO429" i="4" l="1"/>
  <c r="BZ401" i="4"/>
  <c r="DH350" i="4"/>
  <c r="D39" i="21"/>
  <c r="CL352" i="4"/>
  <c r="DH461" i="4"/>
  <c r="CL463" i="4"/>
  <c r="BZ322" i="4"/>
  <c r="BZ337" i="4" s="1"/>
  <c r="BZ752" i="4" s="1"/>
  <c r="CL320" i="4"/>
  <c r="BZ751" i="4"/>
  <c r="N61" i="21"/>
  <c r="CL399" i="4"/>
  <c r="DH384" i="4"/>
  <c r="DH386" i="4"/>
  <c r="DH320" i="4" l="1"/>
  <c r="CL322" i="4"/>
  <c r="D10" i="21"/>
  <c r="BZ429" i="4"/>
  <c r="N63" i="21"/>
  <c r="DH399" i="4"/>
  <c r="CL401" i="4"/>
  <c r="CL751" i="4"/>
  <c r="DH751" i="4" s="1"/>
  <c r="DH463" i="4"/>
  <c r="DH352" i="4"/>
  <c r="D41" i="21"/>
  <c r="CL360" i="4"/>
  <c r="AO431" i="4"/>
  <c r="AO433" i="4" s="1"/>
  <c r="BZ433" i="4" s="1"/>
  <c r="CL433" i="4" s="1"/>
  <c r="H220" i="1" s="1"/>
  <c r="AO749" i="4"/>
  <c r="AP394" i="4" l="1"/>
  <c r="AO750" i="4"/>
  <c r="N90" i="21"/>
  <c r="BZ431" i="4"/>
  <c r="BZ749" i="4"/>
  <c r="DH322" i="4"/>
  <c r="CL337" i="4"/>
  <c r="D12" i="21"/>
  <c r="DH360" i="4"/>
  <c r="D49" i="21"/>
  <c r="DH401" i="4"/>
  <c r="CL429" i="4"/>
  <c r="H186" i="1"/>
  <c r="DH429" i="4" l="1"/>
  <c r="H216" i="1"/>
  <c r="CL431" i="4"/>
  <c r="CL749" i="4"/>
  <c r="DH749" i="4" s="1"/>
  <c r="BZ750" i="4"/>
  <c r="N92" i="21"/>
  <c r="CL752" i="4"/>
  <c r="DH752" i="4" s="1"/>
  <c r="DH337" i="4"/>
  <c r="D26" i="21"/>
  <c r="AP760" i="4"/>
  <c r="CA394" i="4"/>
  <c r="CT391" i="4" l="1"/>
  <c r="DH391" i="4" s="1"/>
  <c r="CL750" i="4"/>
  <c r="DH750" i="4" s="1"/>
  <c r="DH431" i="4"/>
  <c r="H218" i="1"/>
  <c r="CM394" i="4"/>
  <c r="O56" i="21"/>
  <c r="AP761" i="4"/>
  <c r="AP764" i="4" l="1"/>
  <c r="AP762" i="4"/>
  <c r="DI394" i="4"/>
  <c r="K184" i="1"/>
  <c r="AP765" i="4" l="1"/>
  <c r="AP766" i="4" s="1"/>
  <c r="AP306" i="4" l="1"/>
  <c r="AP308" i="4" s="1"/>
  <c r="AP400" i="4" l="1"/>
  <c r="AP692" i="4" l="1"/>
  <c r="AP691" i="4"/>
  <c r="AP693" i="4" l="1"/>
  <c r="AP309" i="4" l="1"/>
  <c r="AP345" i="4" l="1"/>
  <c r="AP310" i="4"/>
  <c r="AP369" i="4" l="1"/>
  <c r="AP449" i="4"/>
  <c r="AP346" i="4"/>
  <c r="AP366" i="4"/>
  <c r="AP357" i="4"/>
  <c r="AP358" i="4" s="1"/>
  <c r="AP442" i="4"/>
  <c r="AP311" i="4"/>
  <c r="AP372" i="4" l="1"/>
  <c r="AP703" i="4" s="1"/>
  <c r="AQ759" i="4"/>
  <c r="AP450" i="4"/>
  <c r="AP455" i="4" l="1"/>
  <c r="AP381" i="4"/>
  <c r="AP704" i="4"/>
  <c r="AP349" i="4" l="1"/>
  <c r="AP350" i="4" s="1"/>
  <c r="AQ701" i="4"/>
  <c r="AP382" i="4"/>
  <c r="AP459" i="4"/>
  <c r="AP461" i="4" s="1"/>
  <c r="AP463" i="4" s="1"/>
  <c r="AQ439" i="4" l="1"/>
  <c r="AP384" i="4"/>
  <c r="AP399" i="4"/>
  <c r="AP352" i="4"/>
  <c r="AP360" i="4" s="1"/>
  <c r="AP320" i="4" s="1"/>
  <c r="AP751" i="4" s="1"/>
  <c r="AP401" i="4" l="1"/>
  <c r="AQ385" i="4"/>
  <c r="AP322" i="4"/>
  <c r="AP337" i="4" s="1"/>
  <c r="AP752" i="4" s="1"/>
  <c r="AP386" i="4"/>
  <c r="AP429" i="4" l="1"/>
  <c r="AP431" i="4" l="1"/>
  <c r="AP433" i="4" s="1"/>
  <c r="AP749" i="4"/>
  <c r="AQ394" i="4" l="1"/>
  <c r="AP750" i="4"/>
  <c r="AQ760" i="4" l="1"/>
  <c r="AQ761" i="4" l="1"/>
  <c r="AQ764" i="4" l="1"/>
  <c r="AQ762" i="4"/>
  <c r="AQ765" i="4" l="1"/>
  <c r="AQ766" i="4" l="1"/>
  <c r="AQ306" i="4" l="1"/>
  <c r="AQ308" i="4" s="1"/>
  <c r="AQ400" i="4" l="1"/>
  <c r="AQ692" i="4" l="1"/>
  <c r="AQ691" i="4"/>
  <c r="AQ693" i="4" l="1"/>
  <c r="AQ309" i="4" l="1"/>
  <c r="AQ345" i="4" l="1"/>
  <c r="AQ310" i="4"/>
  <c r="AQ369" i="4" l="1"/>
  <c r="AQ449" i="4"/>
  <c r="AQ346" i="4"/>
  <c r="AQ366" i="4"/>
  <c r="AQ357" i="4"/>
  <c r="AQ358" i="4" s="1"/>
  <c r="AQ311" i="4"/>
  <c r="AQ442" i="4"/>
  <c r="AQ372" i="4" l="1"/>
  <c r="AQ703" i="4" s="1"/>
  <c r="AQ450" i="4"/>
  <c r="AR759" i="4"/>
  <c r="AQ381" i="4" l="1"/>
  <c r="AQ455" i="4"/>
  <c r="AQ704" i="4"/>
  <c r="AR701" i="4" l="1"/>
  <c r="AQ349" i="4"/>
  <c r="AQ350" i="4" s="1"/>
  <c r="AQ459" i="4"/>
  <c r="AQ461" i="4" s="1"/>
  <c r="AQ463" i="4" s="1"/>
  <c r="AQ382" i="4"/>
  <c r="AQ399" i="4" l="1"/>
  <c r="AQ352" i="4"/>
  <c r="AQ360" i="4" s="1"/>
  <c r="AQ320" i="4" s="1"/>
  <c r="AQ384" i="4"/>
  <c r="AR439" i="4"/>
  <c r="AQ322" i="4" l="1"/>
  <c r="AQ337" i="4" s="1"/>
  <c r="AQ752" i="4" s="1"/>
  <c r="AQ386" i="4"/>
  <c r="AR385" i="4"/>
  <c r="AQ751" i="4"/>
  <c r="AQ401" i="4"/>
  <c r="AQ429" i="4" l="1"/>
  <c r="AQ431" i="4" l="1"/>
  <c r="AQ433" i="4" s="1"/>
  <c r="AQ749" i="4"/>
  <c r="AR394" i="4" l="1"/>
  <c r="AQ750" i="4"/>
  <c r="AR760" i="4" l="1"/>
  <c r="CA760" i="4" l="1"/>
  <c r="AR761" i="4"/>
  <c r="AR764" i="4" l="1"/>
  <c r="CA761" i="4"/>
  <c r="AR762" i="4"/>
  <c r="AR765" i="4" l="1"/>
  <c r="CA765" i="4" s="1"/>
  <c r="CA762" i="4"/>
  <c r="CA764" i="4"/>
  <c r="AR766" i="4" l="1"/>
  <c r="AR306" i="4" s="1"/>
  <c r="AR308" i="4" s="1"/>
  <c r="CA766" i="4" l="1"/>
  <c r="AR400" i="4"/>
  <c r="CA400" i="4" s="1"/>
  <c r="CA306" i="4"/>
  <c r="CA308" i="4" s="1"/>
  <c r="O222" i="21" l="1"/>
  <c r="O224" i="21"/>
  <c r="O62" i="21"/>
  <c r="AR692" i="4"/>
  <c r="AR691" i="4"/>
  <c r="CA691" i="4" s="1"/>
  <c r="AR693" i="4" l="1"/>
  <c r="CA692" i="4"/>
  <c r="AR309" i="4" l="1"/>
  <c r="CA693" i="4"/>
  <c r="CA309" i="4" l="1"/>
  <c r="AR345" i="4"/>
  <c r="AR310" i="4"/>
  <c r="AR369" i="4" l="1"/>
  <c r="CA369" i="4" s="1"/>
  <c r="AS421" i="4"/>
  <c r="CA345" i="4"/>
  <c r="CA346" i="4" s="1"/>
  <c r="AR449" i="4"/>
  <c r="CA449" i="4" s="1"/>
  <c r="AR346" i="4"/>
  <c r="AR366" i="4"/>
  <c r="AR357" i="4"/>
  <c r="AR311" i="4"/>
  <c r="AR442" i="4"/>
  <c r="CA310" i="4"/>
  <c r="O225" i="21"/>
  <c r="AR372" i="4" l="1"/>
  <c r="CA372" i="4" s="1"/>
  <c r="AS427" i="4"/>
  <c r="AR450" i="4"/>
  <c r="CA442" i="4"/>
  <c r="CA357" i="4"/>
  <c r="CA358" i="4" s="1"/>
  <c r="AR358" i="4"/>
  <c r="AS759" i="4"/>
  <c r="CA311" i="4"/>
  <c r="O227" i="21" s="1"/>
  <c r="CA366" i="4"/>
  <c r="O226" i="21"/>
  <c r="AR703" i="4" l="1"/>
  <c r="AR455" i="4" s="1"/>
  <c r="CA450" i="4"/>
  <c r="CB759" i="4"/>
  <c r="CA703" i="4" l="1"/>
  <c r="AR381" i="4"/>
  <c r="CA381" i="4" s="1"/>
  <c r="AR704" i="4"/>
  <c r="AR349" i="4" s="1"/>
  <c r="AR459" i="4"/>
  <c r="AR461" i="4" s="1"/>
  <c r="AR463" i="4" s="1"/>
  <c r="CA455" i="4"/>
  <c r="AR382" i="4" l="1"/>
  <c r="CA382" i="4" s="1"/>
  <c r="AS701" i="4"/>
  <c r="CB701" i="4" s="1"/>
  <c r="CA704" i="4"/>
  <c r="AS439" i="4"/>
  <c r="CB439" i="4"/>
  <c r="CA459" i="4"/>
  <c r="CA461" i="4" s="1"/>
  <c r="CA463" i="4" s="1"/>
  <c r="AR350" i="4"/>
  <c r="CA349" i="4"/>
  <c r="CA350" i="4" s="1"/>
  <c r="CA352" i="4" s="1"/>
  <c r="CA360" i="4" s="1"/>
  <c r="AR384" i="4" l="1"/>
  <c r="CA384" i="4" s="1"/>
  <c r="AR399" i="4"/>
  <c r="AR352" i="4"/>
  <c r="AR360" i="4" s="1"/>
  <c r="AR320" i="4" s="1"/>
  <c r="AR401" i="4" l="1"/>
  <c r="CA399" i="4"/>
  <c r="AS385" i="4"/>
  <c r="CB385" i="4" s="1"/>
  <c r="AR386" i="4"/>
  <c r="CA386" i="4" s="1"/>
  <c r="AR322" i="4"/>
  <c r="AR337" i="4" s="1"/>
  <c r="AR752" i="4" s="1"/>
  <c r="CA320" i="4"/>
  <c r="AR751" i="4"/>
  <c r="CA322" i="4" l="1"/>
  <c r="CA337" i="4" s="1"/>
  <c r="CA752" i="4" s="1"/>
  <c r="CA751" i="4"/>
  <c r="O61" i="21"/>
  <c r="AR429" i="4"/>
  <c r="CA401" i="4"/>
  <c r="CA429" i="4" l="1"/>
  <c r="O63" i="21"/>
  <c r="AR431" i="4"/>
  <c r="AR433" i="4" s="1"/>
  <c r="CA433" i="4" s="1"/>
  <c r="AR749" i="4"/>
  <c r="AS394" i="4" l="1"/>
  <c r="AR750" i="4"/>
  <c r="O90" i="21"/>
  <c r="CA431" i="4"/>
  <c r="CA749" i="4"/>
  <c r="CA750" i="4" l="1"/>
  <c r="O92" i="21"/>
  <c r="AS760" i="4"/>
  <c r="CB394" i="4"/>
  <c r="P56" i="21" l="1"/>
  <c r="AS761" i="4"/>
  <c r="AS764" i="4" l="1"/>
  <c r="AS762" i="4"/>
  <c r="AS765" i="4" l="1"/>
  <c r="AS766" i="4" s="1"/>
  <c r="AS306" i="4" l="1"/>
  <c r="AS308" i="4" s="1"/>
  <c r="AS400" i="4" l="1"/>
  <c r="AS692" i="4" l="1"/>
  <c r="AS691" i="4"/>
  <c r="AS693" i="4" l="1"/>
  <c r="AS309" i="4" l="1"/>
  <c r="AS345" i="4" l="1"/>
  <c r="AS310" i="4"/>
  <c r="AS369" i="4" l="1"/>
  <c r="AS449" i="4"/>
  <c r="AS346" i="4"/>
  <c r="AS366" i="4"/>
  <c r="AS357" i="4"/>
  <c r="AS358" i="4" s="1"/>
  <c r="AS311" i="4"/>
  <c r="AS442" i="4"/>
  <c r="AS372" i="4" l="1"/>
  <c r="AS703" i="4" s="1"/>
  <c r="AS450" i="4"/>
  <c r="AT759" i="4"/>
  <c r="AS455" i="4" l="1"/>
  <c r="AS381" i="4"/>
  <c r="AS704" i="4"/>
  <c r="AS382" i="4" l="1"/>
  <c r="AS349" i="4"/>
  <c r="AS350" i="4" s="1"/>
  <c r="AT701" i="4"/>
  <c r="AS459" i="4"/>
  <c r="AS461" i="4" s="1"/>
  <c r="AS463" i="4" s="1"/>
  <c r="AT439" i="4" l="1"/>
  <c r="AS399" i="4"/>
  <c r="AS352" i="4"/>
  <c r="AS360" i="4" s="1"/>
  <c r="AS320" i="4" s="1"/>
  <c r="AS384" i="4"/>
  <c r="AS401" i="4" l="1"/>
  <c r="AS386" i="4"/>
  <c r="AS322" i="4"/>
  <c r="AS337" i="4" s="1"/>
  <c r="AS752" i="4" s="1"/>
  <c r="AT385" i="4"/>
  <c r="AS751" i="4"/>
  <c r="AS429" i="4" l="1"/>
  <c r="AS431" i="4" l="1"/>
  <c r="AS433" i="4" s="1"/>
  <c r="AS749" i="4"/>
  <c r="AT394" i="4" l="1"/>
  <c r="AS750" i="4"/>
  <c r="AT760" i="4" l="1"/>
  <c r="AT761" i="4" l="1"/>
  <c r="AT764" i="4" l="1"/>
  <c r="AT762" i="4"/>
  <c r="AT765" i="4" l="1"/>
  <c r="AT766" i="4" s="1"/>
  <c r="AT306" i="4" l="1"/>
  <c r="AT308" i="4" s="1"/>
  <c r="AT400" i="4" l="1"/>
  <c r="AT692" i="4" l="1"/>
  <c r="AT691" i="4"/>
  <c r="AT693" i="4" l="1"/>
  <c r="AT309" i="4" l="1"/>
  <c r="AT345" i="4" l="1"/>
  <c r="AT310" i="4"/>
  <c r="AT366" i="4" l="1"/>
  <c r="AT357" i="4"/>
  <c r="AT358" i="4" s="1"/>
  <c r="AT311" i="4"/>
  <c r="AT442" i="4"/>
  <c r="AT369" i="4"/>
  <c r="AU421" i="4"/>
  <c r="AT449" i="4"/>
  <c r="AT346" i="4"/>
  <c r="AT372" i="4" l="1"/>
  <c r="AT703" i="4" s="1"/>
  <c r="AU427" i="4"/>
  <c r="CB427" i="4" s="1"/>
  <c r="CB421" i="4"/>
  <c r="AU759" i="4"/>
  <c r="AT450" i="4"/>
  <c r="P83" i="21" l="1"/>
  <c r="AT381" i="4"/>
  <c r="AT455" i="4"/>
  <c r="AT704" i="4"/>
  <c r="P88" i="21"/>
  <c r="AT382" i="4" l="1"/>
  <c r="AT349" i="4"/>
  <c r="AT350" i="4" s="1"/>
  <c r="AU701" i="4"/>
  <c r="AT459" i="4"/>
  <c r="AT461" i="4" s="1"/>
  <c r="AT463" i="4" s="1"/>
  <c r="AU439" i="4" l="1"/>
  <c r="AT399" i="4"/>
  <c r="AT352" i="4"/>
  <c r="AT360" i="4" s="1"/>
  <c r="AT320" i="4" s="1"/>
  <c r="AT751" i="4" s="1"/>
  <c r="AT384" i="4"/>
  <c r="AT401" i="4" l="1"/>
  <c r="AT386" i="4"/>
  <c r="AU385" i="4"/>
  <c r="AT322" i="4"/>
  <c r="AT337" i="4" s="1"/>
  <c r="AT752" i="4" s="1"/>
  <c r="AT429" i="4" l="1"/>
  <c r="AT431" i="4" l="1"/>
  <c r="AT433" i="4" s="1"/>
  <c r="AT749" i="4"/>
  <c r="AU394" i="4" l="1"/>
  <c r="AT750" i="4"/>
  <c r="AU760" i="4" l="1"/>
  <c r="CB760" i="4" l="1"/>
  <c r="AU761" i="4"/>
  <c r="AU764" i="4" l="1"/>
  <c r="CB761" i="4"/>
  <c r="AU762" i="4"/>
  <c r="AU765" i="4" l="1"/>
  <c r="CB765" i="4" s="1"/>
  <c r="CB762" i="4"/>
  <c r="CB764" i="4"/>
  <c r="AU766" i="4" l="1"/>
  <c r="AU306" i="4" s="1"/>
  <c r="AU308" i="4" s="1"/>
  <c r="CB766" i="4" l="1"/>
  <c r="AU400" i="4"/>
  <c r="CB400" i="4" s="1"/>
  <c r="CB306" i="4"/>
  <c r="CB308" i="4" s="1"/>
  <c r="P222" i="21" l="1"/>
  <c r="P224" i="21"/>
  <c r="P62" i="21"/>
  <c r="AU691" i="4"/>
  <c r="CB691" i="4" s="1"/>
  <c r="AU692" i="4"/>
  <c r="AU693" i="4" l="1"/>
  <c r="CB692" i="4"/>
  <c r="AU309" i="4" l="1"/>
  <c r="CB693" i="4"/>
  <c r="CB309" i="4" l="1"/>
  <c r="AU345" i="4"/>
  <c r="AU310" i="4"/>
  <c r="AU369" i="4" l="1"/>
  <c r="CB369" i="4" s="1"/>
  <c r="AU449" i="4"/>
  <c r="CB449" i="4" s="1"/>
  <c r="CB345" i="4"/>
  <c r="CB346" i="4" s="1"/>
  <c r="AU346" i="4"/>
  <c r="AU366" i="4"/>
  <c r="AU357" i="4"/>
  <c r="AU311" i="4"/>
  <c r="AU442" i="4"/>
  <c r="CB310" i="4"/>
  <c r="P225" i="21"/>
  <c r="AU372" i="4" l="1"/>
  <c r="CB372" i="4" s="1"/>
  <c r="CB366" i="4"/>
  <c r="CB311" i="4"/>
  <c r="P227" i="21" s="1"/>
  <c r="P226" i="21"/>
  <c r="AU703" i="4"/>
  <c r="AU450" i="4"/>
  <c r="CB442" i="4"/>
  <c r="CB357" i="4"/>
  <c r="CB358" i="4" s="1"/>
  <c r="AU358" i="4"/>
  <c r="AV759" i="4"/>
  <c r="CB450" i="4" l="1"/>
  <c r="AU381" i="4"/>
  <c r="AU455" i="4"/>
  <c r="CB703" i="4"/>
  <c r="AU704" i="4"/>
  <c r="CC759" i="4"/>
  <c r="AV701" i="4" l="1"/>
  <c r="AU349" i="4"/>
  <c r="CB704" i="4"/>
  <c r="AU459" i="4"/>
  <c r="AU461" i="4" s="1"/>
  <c r="AU463" i="4" s="1"/>
  <c r="CB455" i="4"/>
  <c r="AU382" i="4"/>
  <c r="CB381" i="4"/>
  <c r="CB382" i="4" l="1"/>
  <c r="AU384" i="4"/>
  <c r="AV439" i="4"/>
  <c r="CC439" i="4"/>
  <c r="AU350" i="4"/>
  <c r="CB349" i="4"/>
  <c r="CB350" i="4" s="1"/>
  <c r="CB352" i="4" s="1"/>
  <c r="CB360" i="4" s="1"/>
  <c r="CB459" i="4"/>
  <c r="CB461" i="4" s="1"/>
  <c r="CB463" i="4" s="1"/>
  <c r="CC701" i="4"/>
  <c r="AU399" i="4" l="1"/>
  <c r="AU352" i="4"/>
  <c r="AU360" i="4" s="1"/>
  <c r="AU320" i="4" s="1"/>
  <c r="CB384" i="4"/>
  <c r="CB320" i="4" l="1"/>
  <c r="AU386" i="4"/>
  <c r="CB386" i="4" s="1"/>
  <c r="AV385" i="4"/>
  <c r="CC385" i="4" s="1"/>
  <c r="AU322" i="4"/>
  <c r="AU337" i="4" s="1"/>
  <c r="AU752" i="4" s="1"/>
  <c r="AU751" i="4"/>
  <c r="AU401" i="4"/>
  <c r="CB399" i="4"/>
  <c r="AU429" i="4" l="1"/>
  <c r="CB401" i="4"/>
  <c r="P61" i="21"/>
  <c r="CB322" i="4"/>
  <c r="CB337" i="4" s="1"/>
  <c r="CB752" i="4" s="1"/>
  <c r="CB751" i="4"/>
  <c r="CB429" i="4" l="1"/>
  <c r="P63" i="21"/>
  <c r="AU431" i="4"/>
  <c r="AU433" i="4" s="1"/>
  <c r="CB433" i="4" s="1"/>
  <c r="AU749" i="4"/>
  <c r="AV394" i="4" l="1"/>
  <c r="AU750" i="4"/>
  <c r="P90" i="21"/>
  <c r="CB431" i="4"/>
  <c r="CB749" i="4"/>
  <c r="CB750" i="4" l="1"/>
  <c r="P92" i="21"/>
  <c r="AV760" i="4"/>
  <c r="CC394" i="4"/>
  <c r="Q56" i="21" l="1"/>
  <c r="AV761" i="4"/>
  <c r="AV764" i="4" l="1"/>
  <c r="AV762" i="4"/>
  <c r="AV765" i="4" l="1"/>
  <c r="AV766" i="4" s="1"/>
  <c r="AV306" i="4" l="1"/>
  <c r="AV308" i="4" s="1"/>
  <c r="AV400" i="4" l="1"/>
  <c r="AV691" i="4" l="1"/>
  <c r="AV692" i="4"/>
  <c r="AV693" i="4" l="1"/>
  <c r="AV309" i="4" l="1"/>
  <c r="AV345" i="4" l="1"/>
  <c r="AV310" i="4"/>
  <c r="AV369" i="4" l="1"/>
  <c r="AV449" i="4"/>
  <c r="AV346" i="4"/>
  <c r="AV366" i="4"/>
  <c r="AV357" i="4"/>
  <c r="AV358" i="4" s="1"/>
  <c r="AV311" i="4"/>
  <c r="AV442" i="4"/>
  <c r="AV372" i="4" l="1"/>
  <c r="AV703" i="4" s="1"/>
  <c r="AV450" i="4"/>
  <c r="AW759" i="4"/>
  <c r="AV455" i="4" l="1"/>
  <c r="AV381" i="4"/>
  <c r="AV704" i="4"/>
  <c r="AW701" i="4" l="1"/>
  <c r="AV349" i="4"/>
  <c r="AV350" i="4" s="1"/>
  <c r="AV459" i="4"/>
  <c r="AV461" i="4" s="1"/>
  <c r="AV463" i="4" s="1"/>
  <c r="AV382" i="4"/>
  <c r="AV399" i="4" l="1"/>
  <c r="AV352" i="4"/>
  <c r="AV360" i="4" s="1"/>
  <c r="AV320" i="4" s="1"/>
  <c r="AV751" i="4" s="1"/>
  <c r="AV384" i="4"/>
  <c r="AW439" i="4"/>
  <c r="AV322" i="4" l="1"/>
  <c r="AV337" i="4" s="1"/>
  <c r="AV752" i="4" s="1"/>
  <c r="AW385" i="4"/>
  <c r="AV386" i="4"/>
  <c r="AV401" i="4"/>
  <c r="AV429" i="4" l="1"/>
  <c r="AV431" i="4" l="1"/>
  <c r="AV433" i="4" s="1"/>
  <c r="AV749" i="4"/>
  <c r="AW394" i="4" l="1"/>
  <c r="AV750" i="4"/>
  <c r="AW760" i="4" l="1"/>
  <c r="AW761" i="4" l="1"/>
  <c r="AW764" i="4" l="1"/>
  <c r="AW762" i="4"/>
  <c r="AW765" i="4" l="1"/>
  <c r="AW766" i="4" s="1"/>
  <c r="AW306" i="4" l="1"/>
  <c r="AW308" i="4" s="1"/>
  <c r="AW400" i="4" l="1"/>
  <c r="AW692" i="4" l="1"/>
  <c r="AW691" i="4"/>
  <c r="AW693" i="4" l="1"/>
  <c r="AW309" i="4" l="1"/>
  <c r="AW345" i="4" l="1"/>
  <c r="AW310" i="4"/>
  <c r="AW369" i="4" l="1"/>
  <c r="AX421" i="4"/>
  <c r="AW449" i="4"/>
  <c r="AW346" i="4"/>
  <c r="AW366" i="4"/>
  <c r="AW357" i="4"/>
  <c r="AW358" i="4" s="1"/>
  <c r="AW311" i="4"/>
  <c r="AW442" i="4"/>
  <c r="AW372" i="4" l="1"/>
  <c r="AW703" i="4" s="1"/>
  <c r="AX427" i="4"/>
  <c r="CC427" i="4" s="1"/>
  <c r="CC421" i="4"/>
  <c r="AW450" i="4"/>
  <c r="AX759" i="4"/>
  <c r="Q83" i="21" l="1"/>
  <c r="AW381" i="4"/>
  <c r="AW455" i="4"/>
  <c r="AW704" i="4"/>
  <c r="Q88" i="21"/>
  <c r="AW349" i="4" l="1"/>
  <c r="AW350" i="4" s="1"/>
  <c r="AX701" i="4"/>
  <c r="AW459" i="4"/>
  <c r="AW461" i="4" s="1"/>
  <c r="AW463" i="4" s="1"/>
  <c r="AW382" i="4"/>
  <c r="AW384" i="4" l="1"/>
  <c r="AX439" i="4"/>
  <c r="AW399" i="4"/>
  <c r="AW352" i="4"/>
  <c r="AW360" i="4" s="1"/>
  <c r="AW320" i="4" s="1"/>
  <c r="AW751" i="4" s="1"/>
  <c r="AW401" i="4" l="1"/>
  <c r="AX385" i="4"/>
  <c r="AW386" i="4"/>
  <c r="AW322" i="4"/>
  <c r="AW337" i="4" s="1"/>
  <c r="AW752" i="4" s="1"/>
  <c r="AW429" i="4" l="1"/>
  <c r="AW431" i="4" l="1"/>
  <c r="AW433" i="4" s="1"/>
  <c r="AW749" i="4"/>
  <c r="AX394" i="4" l="1"/>
  <c r="AW750" i="4"/>
  <c r="AX760" i="4" l="1"/>
  <c r="CC760" i="4" l="1"/>
  <c r="AX761" i="4"/>
  <c r="AX764" i="4" l="1"/>
  <c r="CC761" i="4"/>
  <c r="AX762" i="4"/>
  <c r="AX765" i="4" l="1"/>
  <c r="CC765" i="4" s="1"/>
  <c r="CC762" i="4"/>
  <c r="CC764" i="4"/>
  <c r="AX766" i="4" l="1"/>
  <c r="AX306" i="4" s="1"/>
  <c r="AX308" i="4" s="1"/>
  <c r="CC766" i="4" l="1"/>
  <c r="AX400" i="4"/>
  <c r="CC400" i="4" s="1"/>
  <c r="CC306" i="4"/>
  <c r="CC308" i="4" s="1"/>
  <c r="Q222" i="21" l="1"/>
  <c r="Q224" i="21"/>
  <c r="Q62" i="21"/>
  <c r="AX692" i="4"/>
  <c r="AX691" i="4"/>
  <c r="CC691" i="4" s="1"/>
  <c r="AX693" i="4" l="1"/>
  <c r="CC692" i="4"/>
  <c r="AX309" i="4" l="1"/>
  <c r="CC693" i="4"/>
  <c r="CC309" i="4" l="1"/>
  <c r="AX345" i="4"/>
  <c r="AX310" i="4"/>
  <c r="AX369" i="4" l="1"/>
  <c r="CC369" i="4" s="1"/>
  <c r="AX449" i="4"/>
  <c r="CC449" i="4" s="1"/>
  <c r="CC345" i="4"/>
  <c r="CC346" i="4" s="1"/>
  <c r="AX346" i="4"/>
  <c r="AX366" i="4"/>
  <c r="AX357" i="4"/>
  <c r="AX311" i="4"/>
  <c r="AX442" i="4"/>
  <c r="CC310" i="4"/>
  <c r="Q225" i="21"/>
  <c r="AX372" i="4" l="1"/>
  <c r="CC372" i="4" s="1"/>
  <c r="CC366" i="4"/>
  <c r="CC311" i="4"/>
  <c r="Q227" i="21" s="1"/>
  <c r="Q226" i="21"/>
  <c r="AX450" i="4"/>
  <c r="CC442" i="4"/>
  <c r="CC357" i="4"/>
  <c r="CC358" i="4" s="1"/>
  <c r="AX358" i="4"/>
  <c r="AY759" i="4"/>
  <c r="AX703" i="4" l="1"/>
  <c r="AX381" i="4" s="1"/>
  <c r="CD759" i="4"/>
  <c r="CC450" i="4"/>
  <c r="AX455" i="4" l="1"/>
  <c r="AX459" i="4" s="1"/>
  <c r="AX461" i="4" s="1"/>
  <c r="AX463" i="4" s="1"/>
  <c r="AX704" i="4"/>
  <c r="AY701" i="4" s="1"/>
  <c r="CC703" i="4"/>
  <c r="AX349" i="4"/>
  <c r="AX382" i="4"/>
  <c r="CC381" i="4"/>
  <c r="CC455" i="4" l="1"/>
  <c r="CC459" i="4" s="1"/>
  <c r="CC461" i="4" s="1"/>
  <c r="CC463" i="4" s="1"/>
  <c r="CC704" i="4"/>
  <c r="CC382" i="4"/>
  <c r="AX384" i="4"/>
  <c r="CD701" i="4"/>
  <c r="AY439" i="4"/>
  <c r="CD439" i="4"/>
  <c r="AX350" i="4"/>
  <c r="CC349" i="4"/>
  <c r="CC350" i="4" s="1"/>
  <c r="CC352" i="4" s="1"/>
  <c r="CC360" i="4" s="1"/>
  <c r="CC384" i="4" l="1"/>
  <c r="AX399" i="4"/>
  <c r="AX352" i="4"/>
  <c r="AX360" i="4" s="1"/>
  <c r="AX320" i="4" s="1"/>
  <c r="AX401" i="4" l="1"/>
  <c r="CC399" i="4"/>
  <c r="AX386" i="4"/>
  <c r="CC386" i="4" s="1"/>
  <c r="AY385" i="4"/>
  <c r="CD385" i="4" s="1"/>
  <c r="AX322" i="4"/>
  <c r="AX337" i="4" s="1"/>
  <c r="AX752" i="4" s="1"/>
  <c r="CC320" i="4"/>
  <c r="AX751" i="4"/>
  <c r="CC322" i="4" l="1"/>
  <c r="CC337" i="4" s="1"/>
  <c r="CC752" i="4" s="1"/>
  <c r="CC751" i="4"/>
  <c r="Q61" i="21"/>
  <c r="AX429" i="4"/>
  <c r="CC401" i="4"/>
  <c r="CC429" i="4" l="1"/>
  <c r="Q63" i="21"/>
  <c r="AX431" i="4"/>
  <c r="AX433" i="4" s="1"/>
  <c r="CC433" i="4" s="1"/>
  <c r="AX749" i="4"/>
  <c r="AY394" i="4" l="1"/>
  <c r="AX750" i="4"/>
  <c r="Q90" i="21"/>
  <c r="CC431" i="4"/>
  <c r="CC749" i="4"/>
  <c r="CC750" i="4" l="1"/>
  <c r="Q92" i="21"/>
  <c r="AY760" i="4"/>
  <c r="CD394" i="4"/>
  <c r="R56" i="21" l="1"/>
  <c r="AY761" i="4"/>
  <c r="AY764" i="4" l="1"/>
  <c r="AY762" i="4"/>
  <c r="AY765" i="4" l="1"/>
  <c r="AY766" i="4" s="1"/>
  <c r="AY306" i="4" l="1"/>
  <c r="AY308" i="4" s="1"/>
  <c r="AY400" i="4" l="1"/>
  <c r="AY692" i="4" l="1"/>
  <c r="AY691" i="4"/>
  <c r="AY693" i="4" l="1"/>
  <c r="AY309" i="4" l="1"/>
  <c r="AY345" i="4" l="1"/>
  <c r="AY310" i="4"/>
  <c r="AY369" i="4" l="1"/>
  <c r="AY449" i="4"/>
  <c r="AY346" i="4"/>
  <c r="AY357" i="4"/>
  <c r="AY358" i="4" s="1"/>
  <c r="AY366" i="4"/>
  <c r="AY372" i="4" s="1"/>
  <c r="AY311" i="4"/>
  <c r="AY442" i="4"/>
  <c r="AY450" i="4" l="1"/>
  <c r="AY703" i="4"/>
  <c r="AZ759" i="4"/>
  <c r="AY455" i="4" l="1"/>
  <c r="AY381" i="4"/>
  <c r="AY704" i="4"/>
  <c r="AY459" i="4" l="1"/>
  <c r="AY461" i="4" s="1"/>
  <c r="AY463" i="4" s="1"/>
  <c r="AY349" i="4"/>
  <c r="AY350" i="4" s="1"/>
  <c r="AZ701" i="4"/>
  <c r="AY382" i="4"/>
  <c r="AY384" i="4" l="1"/>
  <c r="AY399" i="4"/>
  <c r="AY352" i="4"/>
  <c r="AY360" i="4" s="1"/>
  <c r="AY320" i="4" s="1"/>
  <c r="AY751" i="4" s="1"/>
  <c r="AZ439" i="4"/>
  <c r="AY401" i="4" l="1"/>
  <c r="AY322" i="4"/>
  <c r="AY337" i="4" s="1"/>
  <c r="AY752" i="4" s="1"/>
  <c r="AY386" i="4"/>
  <c r="AZ385" i="4"/>
  <c r="AY429" i="4" l="1"/>
  <c r="AY431" i="4" l="1"/>
  <c r="AY433" i="4" s="1"/>
  <c r="AY749" i="4"/>
  <c r="AZ394" i="4" l="1"/>
  <c r="AY750" i="4"/>
  <c r="AZ760" i="4" l="1"/>
  <c r="AZ761" i="4" l="1"/>
  <c r="AZ764" i="4" l="1"/>
  <c r="AZ762" i="4"/>
  <c r="AZ765" i="4" l="1"/>
  <c r="AZ766" i="4" s="1"/>
  <c r="AZ306" i="4" l="1"/>
  <c r="AZ308" i="4" s="1"/>
  <c r="AZ400" i="4" l="1"/>
  <c r="AZ692" i="4" l="1"/>
  <c r="AZ691" i="4"/>
  <c r="AZ693" i="4" l="1"/>
  <c r="AZ309" i="4" l="1"/>
  <c r="AZ345" i="4" l="1"/>
  <c r="AZ310" i="4"/>
  <c r="AZ369" i="4" l="1"/>
  <c r="BA421" i="4"/>
  <c r="AZ449" i="4"/>
  <c r="AZ346" i="4"/>
  <c r="AZ366" i="4"/>
  <c r="AZ357" i="4"/>
  <c r="AZ358" i="4" s="1"/>
  <c r="AZ311" i="4"/>
  <c r="AZ442" i="4"/>
  <c r="AZ372" i="4" l="1"/>
  <c r="AZ703" i="4" s="1"/>
  <c r="BA427" i="4"/>
  <c r="CD427" i="4" s="1"/>
  <c r="CD421" i="4"/>
  <c r="AZ450" i="4"/>
  <c r="BA759" i="4"/>
  <c r="AZ381" i="4" l="1"/>
  <c r="AZ455" i="4"/>
  <c r="AZ704" i="4"/>
  <c r="R88" i="21"/>
  <c r="CM427" i="4"/>
  <c r="R83" i="21"/>
  <c r="CM421" i="4"/>
  <c r="DI421" i="4" l="1"/>
  <c r="K208" i="1"/>
  <c r="AZ382" i="4"/>
  <c r="DI427" i="4"/>
  <c r="K214" i="1"/>
  <c r="AZ349" i="4"/>
  <c r="AZ350" i="4" s="1"/>
  <c r="BA701" i="4"/>
  <c r="AZ459" i="4"/>
  <c r="AZ461" i="4" s="1"/>
  <c r="AZ463" i="4" s="1"/>
  <c r="AZ384" i="4" l="1"/>
  <c r="BA439" i="4"/>
  <c r="AZ399" i="4"/>
  <c r="AZ352" i="4"/>
  <c r="AZ360" i="4" s="1"/>
  <c r="AZ320" i="4" s="1"/>
  <c r="BA385" i="4" l="1"/>
  <c r="AZ322" i="4"/>
  <c r="AZ337" i="4" s="1"/>
  <c r="AZ752" i="4" s="1"/>
  <c r="AZ386" i="4"/>
  <c r="AZ401" i="4"/>
  <c r="AZ751" i="4"/>
  <c r="AZ429" i="4" l="1"/>
  <c r="AZ431" i="4" l="1"/>
  <c r="AZ433" i="4" s="1"/>
  <c r="AZ749" i="4"/>
  <c r="BA394" i="4" l="1"/>
  <c r="AZ750" i="4"/>
  <c r="BA760" i="4" l="1"/>
  <c r="CD760" i="4" l="1"/>
  <c r="CM760" i="4" s="1"/>
  <c r="DI760" i="4" s="1"/>
  <c r="BA761" i="4"/>
  <c r="BA764" i="4" l="1"/>
  <c r="CD761" i="4"/>
  <c r="CM761" i="4" s="1"/>
  <c r="DI761" i="4" s="1"/>
  <c r="BA762" i="4"/>
  <c r="BA765" i="4" l="1"/>
  <c r="CD765" i="4" s="1"/>
  <c r="CM765" i="4" s="1"/>
  <c r="DI765" i="4" s="1"/>
  <c r="CD762" i="4"/>
  <c r="CM762" i="4" s="1"/>
  <c r="DI762" i="4" s="1"/>
  <c r="CD764" i="4"/>
  <c r="CM764" i="4" s="1"/>
  <c r="DI764" i="4" s="1"/>
  <c r="BA766" i="4" l="1"/>
  <c r="BA306" i="4" s="1"/>
  <c r="BA308" i="4" s="1"/>
  <c r="CD766" i="4" l="1"/>
  <c r="CM766" i="4" s="1"/>
  <c r="DI766" i="4" s="1"/>
  <c r="BA400" i="4"/>
  <c r="CD400" i="4" s="1"/>
  <c r="CD306" i="4"/>
  <c r="CD308" i="4" s="1"/>
  <c r="BA691" i="4" l="1"/>
  <c r="CD691" i="4" s="1"/>
  <c r="BA692" i="4"/>
  <c r="R222" i="21"/>
  <c r="R224" i="21"/>
  <c r="CM306" i="4"/>
  <c r="CM308" i="4" s="1"/>
  <c r="R62" i="21"/>
  <c r="CM400" i="4"/>
  <c r="DI400" i="4" l="1"/>
  <c r="DI306" i="4"/>
  <c r="E16" i="18"/>
  <c r="K49" i="1"/>
  <c r="K51" i="1" s="1"/>
  <c r="BA693" i="4"/>
  <c r="CD692" i="4"/>
  <c r="CM692" i="4" s="1"/>
  <c r="BA309" i="4" l="1"/>
  <c r="CD693" i="4"/>
  <c r="CM693" i="4" s="1"/>
  <c r="DI308" i="4"/>
  <c r="DI692" i="4"/>
  <c r="L49" i="1"/>
  <c r="L51" i="1"/>
  <c r="DI693" i="4" l="1"/>
  <c r="CD309" i="4"/>
  <c r="BA345" i="4"/>
  <c r="BA310" i="4"/>
  <c r="BA369" i="4" l="1"/>
  <c r="CD369" i="4" s="1"/>
  <c r="CM369" i="4" s="1"/>
  <c r="BA449" i="4"/>
  <c r="CD449" i="4" s="1"/>
  <c r="CM449" i="4" s="1"/>
  <c r="CD345" i="4"/>
  <c r="BA346" i="4"/>
  <c r="BA366" i="4"/>
  <c r="BA372" i="4" s="1"/>
  <c r="BA357" i="4"/>
  <c r="BA442" i="4"/>
  <c r="BA311" i="4"/>
  <c r="CD310" i="4"/>
  <c r="R225" i="21"/>
  <c r="CM309" i="4"/>
  <c r="DI309" i="4" l="1"/>
  <c r="CM310" i="4"/>
  <c r="CD311" i="4"/>
  <c r="R227" i="21" s="1"/>
  <c r="R226" i="21"/>
  <c r="CD366" i="4"/>
  <c r="BA450" i="4"/>
  <c r="CD442" i="4"/>
  <c r="BA703" i="4"/>
  <c r="CD372" i="4"/>
  <c r="CM372" i="4" s="1"/>
  <c r="CM345" i="4"/>
  <c r="CD346" i="4"/>
  <c r="DI369" i="4"/>
  <c r="CD357" i="4"/>
  <c r="BA358" i="4"/>
  <c r="BB759" i="4"/>
  <c r="DI449" i="4"/>
  <c r="CE759" i="4" l="1"/>
  <c r="CN759" i="4" s="1"/>
  <c r="DJ759" i="4" s="1"/>
  <c r="CM357" i="4"/>
  <c r="CD358" i="4"/>
  <c r="DI345" i="4"/>
  <c r="E34" i="21"/>
  <c r="CM346" i="4"/>
  <c r="CD450" i="4"/>
  <c r="CM442" i="4"/>
  <c r="DI372" i="4"/>
  <c r="BA381" i="4"/>
  <c r="BA455" i="4"/>
  <c r="CD703" i="4"/>
  <c r="CM703" i="4" s="1"/>
  <c r="BA704" i="4"/>
  <c r="CM311" i="4"/>
  <c r="DI311" i="4" s="1"/>
  <c r="DI310" i="4"/>
  <c r="CM366" i="4"/>
  <c r="DI703" i="4" l="1"/>
  <c r="BA382" i="4"/>
  <c r="CD381" i="4"/>
  <c r="CM381" i="4" s="1"/>
  <c r="DI366" i="4"/>
  <c r="BB701" i="4"/>
  <c r="BA349" i="4"/>
  <c r="CD704" i="4"/>
  <c r="CM704" i="4" s="1"/>
  <c r="DI704" i="4" s="1"/>
  <c r="BA459" i="4"/>
  <c r="BA461" i="4" s="1"/>
  <c r="BA463" i="4" s="1"/>
  <c r="CD455" i="4"/>
  <c r="CM450" i="4"/>
  <c r="DI442" i="4"/>
  <c r="DI346" i="4"/>
  <c r="E35" i="21"/>
  <c r="CM358" i="4"/>
  <c r="E46" i="21"/>
  <c r="DI357" i="4"/>
  <c r="DI358" i="4" l="1"/>
  <c r="E47" i="21"/>
  <c r="DI450" i="4"/>
  <c r="CE439" i="4"/>
  <c r="BB439" i="4"/>
  <c r="BA350" i="4"/>
  <c r="CD349" i="4"/>
  <c r="DI381" i="4"/>
  <c r="CD459" i="4"/>
  <c r="CD461" i="4" s="1"/>
  <c r="CD463" i="4" s="1"/>
  <c r="CM455" i="4"/>
  <c r="CE701" i="4"/>
  <c r="CN701" i="4" s="1"/>
  <c r="DJ701" i="4" s="1"/>
  <c r="CD382" i="4"/>
  <c r="CM382" i="4" s="1"/>
  <c r="BA384" i="4"/>
  <c r="DI382" i="4" l="1"/>
  <c r="BA399" i="4"/>
  <c r="BA352" i="4"/>
  <c r="BA360" i="4" s="1"/>
  <c r="BA320" i="4" s="1"/>
  <c r="CD384" i="4"/>
  <c r="CM459" i="4"/>
  <c r="DI455" i="4"/>
  <c r="CD350" i="4"/>
  <c r="CD352" i="4" s="1"/>
  <c r="CD360" i="4" s="1"/>
  <c r="CM349" i="4"/>
  <c r="CN439" i="4"/>
  <c r="DJ439" i="4" l="1"/>
  <c r="CM384" i="4"/>
  <c r="BA401" i="4"/>
  <c r="CD399" i="4"/>
  <c r="DI349" i="4"/>
  <c r="CM350" i="4"/>
  <c r="E38" i="21"/>
  <c r="DI459" i="4"/>
  <c r="CM461" i="4"/>
  <c r="BB385" i="4"/>
  <c r="CE385" i="4" s="1"/>
  <c r="CN385" i="4" s="1"/>
  <c r="DJ385" i="4" s="1"/>
  <c r="BA322" i="4"/>
  <c r="BA337" i="4" s="1"/>
  <c r="BA752" i="4" s="1"/>
  <c r="CD320" i="4"/>
  <c r="BA386" i="4"/>
  <c r="CD386" i="4" s="1"/>
  <c r="CM386" i="4" s="1"/>
  <c r="BA751" i="4"/>
  <c r="DI386" i="4" l="1"/>
  <c r="DI461" i="4"/>
  <c r="CM463" i="4"/>
  <c r="E39" i="21"/>
  <c r="DI350" i="4"/>
  <c r="CM352" i="4"/>
  <c r="R61" i="21"/>
  <c r="CM399" i="4"/>
  <c r="DI384" i="4"/>
  <c r="CD322" i="4"/>
  <c r="CD337" i="4" s="1"/>
  <c r="CD752" i="4" s="1"/>
  <c r="CM320" i="4"/>
  <c r="CD751" i="4"/>
  <c r="BA429" i="4"/>
  <c r="CD401" i="4"/>
  <c r="CD429" i="4" l="1"/>
  <c r="R63" i="21"/>
  <c r="DI399" i="4"/>
  <c r="CM401" i="4"/>
  <c r="DI352" i="4"/>
  <c r="E41" i="21"/>
  <c r="CM360" i="4"/>
  <c r="CM751" i="4"/>
  <c r="DI751" i="4" s="1"/>
  <c r="DI463" i="4"/>
  <c r="BA431" i="4"/>
  <c r="BA433" i="4" s="1"/>
  <c r="CD433" i="4" s="1"/>
  <c r="CM433" i="4" s="1"/>
  <c r="BA749" i="4"/>
  <c r="DI320" i="4"/>
  <c r="CM322" i="4"/>
  <c r="E10" i="21"/>
  <c r="DI322" i="4" l="1"/>
  <c r="CM337" i="4"/>
  <c r="E12" i="21"/>
  <c r="DI360" i="4"/>
  <c r="E49" i="21"/>
  <c r="CM429" i="4"/>
  <c r="DI401" i="4"/>
  <c r="K186" i="1"/>
  <c r="BB394" i="4"/>
  <c r="BA750" i="4"/>
  <c r="R90" i="21"/>
  <c r="CD431" i="4"/>
  <c r="CD749" i="4"/>
  <c r="BB760" i="4" l="1"/>
  <c r="CE394" i="4"/>
  <c r="DI429" i="4"/>
  <c r="K216" i="1"/>
  <c r="CM431" i="4"/>
  <c r="CM749" i="4"/>
  <c r="DI749" i="4" s="1"/>
  <c r="DI337" i="4"/>
  <c r="CM752" i="4"/>
  <c r="DI752" i="4" s="1"/>
  <c r="E26" i="21"/>
  <c r="CD750" i="4"/>
  <c r="R92" i="21"/>
  <c r="CU391" i="4" l="1"/>
  <c r="DI391" i="4" s="1"/>
  <c r="CM750" i="4"/>
  <c r="DI750" i="4" s="1"/>
  <c r="DI431" i="4"/>
  <c r="K218" i="1"/>
  <c r="K220" i="1" s="1"/>
  <c r="CN394" i="4"/>
  <c r="S56" i="21"/>
  <c r="BB761" i="4"/>
  <c r="BB764" i="4" l="1"/>
  <c r="BB762" i="4"/>
  <c r="DJ394" i="4"/>
  <c r="N184" i="1"/>
  <c r="BB765" i="4" l="1"/>
  <c r="BB766" i="4" s="1"/>
  <c r="BB306" i="4" l="1"/>
  <c r="BB308" i="4" s="1"/>
  <c r="BB400" i="4" l="1"/>
  <c r="BB691" i="4" l="1"/>
  <c r="BB692" i="4"/>
  <c r="BB693" i="4" l="1"/>
  <c r="BB309" i="4" l="1"/>
  <c r="BB345" i="4" l="1"/>
  <c r="BB310" i="4"/>
  <c r="BB369" i="4" l="1"/>
  <c r="BB449" i="4"/>
  <c r="BB346" i="4"/>
  <c r="BB366" i="4"/>
  <c r="BB357" i="4"/>
  <c r="BB358" i="4" s="1"/>
  <c r="BB311" i="4"/>
  <c r="BB442" i="4"/>
  <c r="BB372" i="4" l="1"/>
  <c r="BB703" i="4" s="1"/>
  <c r="BB450" i="4"/>
  <c r="BC759" i="4"/>
  <c r="BB381" i="4" l="1"/>
  <c r="BB455" i="4"/>
  <c r="BB704" i="4"/>
  <c r="BC701" i="4" l="1"/>
  <c r="BB349" i="4"/>
  <c r="BB350" i="4" s="1"/>
  <c r="BB382" i="4"/>
  <c r="BB459" i="4"/>
  <c r="BB461" i="4" s="1"/>
  <c r="BB463" i="4" s="1"/>
  <c r="BB399" i="4" l="1"/>
  <c r="BB352" i="4"/>
  <c r="BB360" i="4" s="1"/>
  <c r="BB320" i="4" s="1"/>
  <c r="BC439" i="4"/>
  <c r="BB384" i="4"/>
  <c r="BB386" i="4" l="1"/>
  <c r="BB322" i="4"/>
  <c r="BB337" i="4" s="1"/>
  <c r="BB752" i="4" s="1"/>
  <c r="BC385" i="4"/>
  <c r="BB751" i="4"/>
  <c r="BB401" i="4"/>
  <c r="BB429" i="4" l="1"/>
  <c r="BB431" i="4" l="1"/>
  <c r="BB433" i="4" s="1"/>
  <c r="BB749" i="4"/>
  <c r="BC394" i="4" l="1"/>
  <c r="BB750" i="4"/>
  <c r="BC760" i="4" l="1"/>
  <c r="BC761" i="4" l="1"/>
  <c r="BC764" i="4" l="1"/>
  <c r="BC762" i="4"/>
  <c r="BC765" i="4" l="1"/>
  <c r="BC766" i="4" s="1"/>
  <c r="BC306" i="4" l="1"/>
  <c r="BC308" i="4" s="1"/>
  <c r="BC400" i="4" l="1"/>
  <c r="BC692" i="4" l="1"/>
  <c r="BC691" i="4"/>
  <c r="BC693" i="4" l="1"/>
  <c r="BC309" i="4" l="1"/>
  <c r="BC345" i="4" l="1"/>
  <c r="BC310" i="4"/>
  <c r="BC369" i="4" l="1"/>
  <c r="BC449" i="4"/>
  <c r="BC346" i="4"/>
  <c r="BC366" i="4"/>
  <c r="BC357" i="4"/>
  <c r="BC358" i="4" s="1"/>
  <c r="BC311" i="4"/>
  <c r="BC442" i="4"/>
  <c r="BC372" i="4" l="1"/>
  <c r="BC703" i="4" s="1"/>
  <c r="BC450" i="4"/>
  <c r="BD759" i="4"/>
  <c r="BC455" i="4" l="1"/>
  <c r="BC381" i="4"/>
  <c r="BC704" i="4"/>
  <c r="BC349" i="4" l="1"/>
  <c r="BC350" i="4" s="1"/>
  <c r="BD701" i="4"/>
  <c r="BC382" i="4"/>
  <c r="BC459" i="4"/>
  <c r="BC461" i="4" s="1"/>
  <c r="BC463" i="4" s="1"/>
  <c r="BD439" i="4" l="1"/>
  <c r="BC384" i="4"/>
  <c r="BC399" i="4"/>
  <c r="BC352" i="4"/>
  <c r="BC360" i="4" s="1"/>
  <c r="BC320" i="4" s="1"/>
  <c r="BC401" i="4" l="1"/>
  <c r="BC386" i="4"/>
  <c r="BD385" i="4"/>
  <c r="BC322" i="4"/>
  <c r="BC337" i="4" s="1"/>
  <c r="BC752" i="4" s="1"/>
  <c r="BC751" i="4"/>
  <c r="BC429" i="4" l="1"/>
  <c r="BC431" i="4" l="1"/>
  <c r="BC433" i="4" s="1"/>
  <c r="BC749" i="4"/>
  <c r="BD394" i="4" l="1"/>
  <c r="BC750" i="4"/>
  <c r="BD760" i="4" l="1"/>
  <c r="CE760" i="4" l="1"/>
  <c r="BD761" i="4"/>
  <c r="BD764" i="4" l="1"/>
  <c r="CE761" i="4"/>
  <c r="BD762" i="4"/>
  <c r="BD765" i="4" l="1"/>
  <c r="CE765" i="4" s="1"/>
  <c r="CE762" i="4"/>
  <c r="CE764" i="4"/>
  <c r="BD766" i="4" l="1"/>
  <c r="BD306" i="4" s="1"/>
  <c r="BD308" i="4" s="1"/>
  <c r="CE766" i="4" l="1"/>
  <c r="BD400" i="4"/>
  <c r="CE400" i="4" s="1"/>
  <c r="CE306" i="4"/>
  <c r="CE308" i="4" s="1"/>
  <c r="S222" i="21" l="1"/>
  <c r="S224" i="21"/>
  <c r="S62" i="21"/>
  <c r="BD692" i="4"/>
  <c r="BD691" i="4"/>
  <c r="CE691" i="4" s="1"/>
  <c r="CM691" i="4" s="1"/>
  <c r="DI691" i="4" s="1"/>
  <c r="BD693" i="4" l="1"/>
  <c r="CE692" i="4"/>
  <c r="BD309" i="4" l="1"/>
  <c r="CE693" i="4"/>
  <c r="CE309" i="4" l="1"/>
  <c r="BD345" i="4"/>
  <c r="BD310" i="4"/>
  <c r="BD369" i="4" l="1"/>
  <c r="CE369" i="4" s="1"/>
  <c r="BE421" i="4"/>
  <c r="CE345" i="4"/>
  <c r="CE346" i="4" s="1"/>
  <c r="BD449" i="4"/>
  <c r="CE449" i="4" s="1"/>
  <c r="BD346" i="4"/>
  <c r="BD366" i="4"/>
  <c r="BD357" i="4"/>
  <c r="BD311" i="4"/>
  <c r="BD442" i="4"/>
  <c r="CE310" i="4"/>
  <c r="S225" i="21"/>
  <c r="BD372" i="4" l="1"/>
  <c r="CE372" i="4" s="1"/>
  <c r="BD358" i="4"/>
  <c r="CE357" i="4"/>
  <c r="CE358" i="4" s="1"/>
  <c r="BE427" i="4"/>
  <c r="BD450" i="4"/>
  <c r="CE442" i="4"/>
  <c r="BE759" i="4"/>
  <c r="CE366" i="4"/>
  <c r="S226" i="21"/>
  <c r="CE311" i="4"/>
  <c r="S227" i="21" s="1"/>
  <c r="BD703" i="4"/>
  <c r="BD455" i="4" l="1"/>
  <c r="BD381" i="4"/>
  <c r="CE703" i="4"/>
  <c r="BD704" i="4"/>
  <c r="CF759" i="4"/>
  <c r="CE450" i="4"/>
  <c r="BD349" i="4" l="1"/>
  <c r="BE701" i="4"/>
  <c r="CE704" i="4"/>
  <c r="BD382" i="4"/>
  <c r="CE381" i="4"/>
  <c r="BD459" i="4"/>
  <c r="BD461" i="4" s="1"/>
  <c r="BD463" i="4" s="1"/>
  <c r="CE455" i="4"/>
  <c r="CF439" i="4" l="1"/>
  <c r="BE439" i="4"/>
  <c r="CE382" i="4"/>
  <c r="BD384" i="4"/>
  <c r="CF701" i="4"/>
  <c r="CE459" i="4"/>
  <c r="CE461" i="4" s="1"/>
  <c r="CE463" i="4" s="1"/>
  <c r="BD350" i="4"/>
  <c r="CE349" i="4"/>
  <c r="CE350" i="4" s="1"/>
  <c r="CE352" i="4" s="1"/>
  <c r="CE360" i="4" s="1"/>
  <c r="BD399" i="4" l="1"/>
  <c r="BD352" i="4"/>
  <c r="BD360" i="4" s="1"/>
  <c r="BD320" i="4" s="1"/>
  <c r="CE384" i="4"/>
  <c r="BD401" i="4" l="1"/>
  <c r="CE399" i="4"/>
  <c r="BE385" i="4"/>
  <c r="CF385" i="4" s="1"/>
  <c r="BD322" i="4"/>
  <c r="BD337" i="4" s="1"/>
  <c r="BD752" i="4" s="1"/>
  <c r="BD386" i="4"/>
  <c r="CE386" i="4" s="1"/>
  <c r="CE320" i="4"/>
  <c r="BD751" i="4"/>
  <c r="CE322" i="4" l="1"/>
  <c r="CE337" i="4" s="1"/>
  <c r="CE752" i="4" s="1"/>
  <c r="CE751" i="4"/>
  <c r="S61" i="21"/>
  <c r="BD429" i="4"/>
  <c r="CE401" i="4"/>
  <c r="CE429" i="4" l="1"/>
  <c r="S63" i="21"/>
  <c r="BD431" i="4"/>
  <c r="BD433" i="4" s="1"/>
  <c r="CE433" i="4" s="1"/>
  <c r="BD749" i="4"/>
  <c r="BE394" i="4" l="1"/>
  <c r="BD750" i="4"/>
  <c r="S90" i="21"/>
  <c r="CE431" i="4"/>
  <c r="CE749" i="4"/>
  <c r="CE750" i="4" l="1"/>
  <c r="S92" i="21"/>
  <c r="BE760" i="4"/>
  <c r="CF394" i="4"/>
  <c r="T56" i="21" l="1"/>
  <c r="BE761" i="4"/>
  <c r="BE764" i="4" l="1"/>
  <c r="BE762" i="4"/>
  <c r="BE765" i="4" l="1"/>
  <c r="BE766" i="4" s="1"/>
  <c r="BE306" i="4" l="1"/>
  <c r="BE308" i="4" s="1"/>
  <c r="BE400" i="4" l="1"/>
  <c r="BE692" i="4" l="1"/>
  <c r="BE691" i="4"/>
  <c r="BE693" i="4" l="1"/>
  <c r="BE309" i="4" l="1"/>
  <c r="BE345" i="4" l="1"/>
  <c r="BE310" i="4"/>
  <c r="BE369" i="4" l="1"/>
  <c r="BE449" i="4"/>
  <c r="BE346" i="4"/>
  <c r="BE357" i="4"/>
  <c r="BE358" i="4" s="1"/>
  <c r="BE366" i="4"/>
  <c r="BE442" i="4"/>
  <c r="BE311" i="4"/>
  <c r="BE372" i="4" l="1"/>
  <c r="BE703" i="4" s="1"/>
  <c r="BF759" i="4"/>
  <c r="BE450" i="4"/>
  <c r="BE455" i="4" l="1"/>
  <c r="BE381" i="4"/>
  <c r="BE704" i="4"/>
  <c r="BE349" i="4" l="1"/>
  <c r="BE350" i="4" s="1"/>
  <c r="BF701" i="4"/>
  <c r="BE382" i="4"/>
  <c r="BE459" i="4"/>
  <c r="BE461" i="4" s="1"/>
  <c r="BE463" i="4" s="1"/>
  <c r="BE384" i="4" l="1"/>
  <c r="BF439" i="4"/>
  <c r="BE399" i="4"/>
  <c r="BE352" i="4"/>
  <c r="BE360" i="4" s="1"/>
  <c r="BE320" i="4" s="1"/>
  <c r="BE751" i="4" s="1"/>
  <c r="BE401" i="4" l="1"/>
  <c r="BF385" i="4"/>
  <c r="BE386" i="4"/>
  <c r="BE322" i="4"/>
  <c r="BE337" i="4" s="1"/>
  <c r="BE752" i="4" s="1"/>
  <c r="BE429" i="4" l="1"/>
  <c r="BE431" i="4" l="1"/>
  <c r="BE433" i="4" s="1"/>
  <c r="BE749" i="4"/>
  <c r="BF394" i="4" l="1"/>
  <c r="BE750" i="4"/>
  <c r="BF760" i="4" l="1"/>
  <c r="BF761" i="4" l="1"/>
  <c r="BF764" i="4" l="1"/>
  <c r="BF762" i="4"/>
  <c r="BF765" i="4" l="1"/>
  <c r="BF766" i="4" s="1"/>
  <c r="BF306" i="4" l="1"/>
  <c r="BF308" i="4" s="1"/>
  <c r="BF400" i="4" l="1"/>
  <c r="BF692" i="4" l="1"/>
  <c r="BF691" i="4"/>
  <c r="BF693" i="4" l="1"/>
  <c r="BF309" i="4" l="1"/>
  <c r="BF345" i="4" l="1"/>
  <c r="BF310" i="4"/>
  <c r="BF369" i="4" l="1"/>
  <c r="BG421" i="4"/>
  <c r="BF449" i="4"/>
  <c r="BF346" i="4"/>
  <c r="BF366" i="4"/>
  <c r="BF357" i="4"/>
  <c r="BF358" i="4" s="1"/>
  <c r="BF442" i="4"/>
  <c r="BF311" i="4"/>
  <c r="BF372" i="4" l="1"/>
  <c r="BF703" i="4" s="1"/>
  <c r="BF450" i="4"/>
  <c r="BG427" i="4"/>
  <c r="CF427" i="4" s="1"/>
  <c r="CF421" i="4"/>
  <c r="BG759" i="4"/>
  <c r="T83" i="21" l="1"/>
  <c r="T88" i="21"/>
  <c r="BF381" i="4"/>
  <c r="BF455" i="4"/>
  <c r="BF704" i="4"/>
  <c r="BF382" i="4" l="1"/>
  <c r="BF349" i="4"/>
  <c r="BF350" i="4" s="1"/>
  <c r="BG701" i="4"/>
  <c r="BF459" i="4"/>
  <c r="BF461" i="4" s="1"/>
  <c r="BF463" i="4" s="1"/>
  <c r="BG439" i="4" l="1"/>
  <c r="BF399" i="4"/>
  <c r="BF352" i="4"/>
  <c r="BF360" i="4" s="1"/>
  <c r="BF320" i="4" s="1"/>
  <c r="BF751" i="4" s="1"/>
  <c r="BF384" i="4"/>
  <c r="BF401" i="4" l="1"/>
  <c r="BF322" i="4"/>
  <c r="BF337" i="4" s="1"/>
  <c r="BF752" i="4" s="1"/>
  <c r="BF386" i="4"/>
  <c r="BG385" i="4"/>
  <c r="BF429" i="4" l="1"/>
  <c r="BF431" i="4" l="1"/>
  <c r="BF433" i="4" s="1"/>
  <c r="BF749" i="4"/>
  <c r="BG394" i="4" l="1"/>
  <c r="BF750" i="4"/>
  <c r="BG760" i="4" l="1"/>
  <c r="CF760" i="4" l="1"/>
  <c r="BG761" i="4"/>
  <c r="BG764" i="4" l="1"/>
  <c r="CF761" i="4"/>
  <c r="BG762" i="4"/>
  <c r="BG765" i="4" l="1"/>
  <c r="CF765" i="4" s="1"/>
  <c r="CF762" i="4"/>
  <c r="CF764" i="4"/>
  <c r="BG766" i="4" l="1"/>
  <c r="BG306" i="4" s="1"/>
  <c r="BG308" i="4" s="1"/>
  <c r="CF766" i="4" l="1"/>
  <c r="BG400" i="4"/>
  <c r="CF400" i="4" s="1"/>
  <c r="CF306" i="4"/>
  <c r="CF308" i="4" s="1"/>
  <c r="T222" i="21" l="1"/>
  <c r="T224" i="21"/>
  <c r="T62" i="21"/>
  <c r="BG691" i="4"/>
  <c r="CF691" i="4" s="1"/>
  <c r="BG692" i="4"/>
  <c r="BG693" i="4" l="1"/>
  <c r="CF692" i="4"/>
  <c r="BG309" i="4" l="1"/>
  <c r="CF693" i="4"/>
  <c r="CF309" i="4" l="1"/>
  <c r="BG345" i="4"/>
  <c r="BG310" i="4"/>
  <c r="BG369" i="4" l="1"/>
  <c r="CF369" i="4" s="1"/>
  <c r="BG449" i="4"/>
  <c r="CF449" i="4" s="1"/>
  <c r="CF345" i="4"/>
  <c r="CF346" i="4" s="1"/>
  <c r="BG346" i="4"/>
  <c r="BG366" i="4"/>
  <c r="BG357" i="4"/>
  <c r="BG442" i="4"/>
  <c r="BG311" i="4"/>
  <c r="CF310" i="4"/>
  <c r="T225" i="21"/>
  <c r="BG372" i="4" l="1"/>
  <c r="CF372" i="4" s="1"/>
  <c r="CF311" i="4"/>
  <c r="T227" i="21" s="1"/>
  <c r="CF366" i="4"/>
  <c r="T226" i="21"/>
  <c r="BG450" i="4"/>
  <c r="CF442" i="4"/>
  <c r="CF357" i="4"/>
  <c r="CF358" i="4" s="1"/>
  <c r="BG358" i="4"/>
  <c r="BH759" i="4"/>
  <c r="BG703" i="4" l="1"/>
  <c r="BG381" i="4" s="1"/>
  <c r="CG759" i="4"/>
  <c r="CF450" i="4"/>
  <c r="BG704" i="4" l="1"/>
  <c r="BH701" i="4" s="1"/>
  <c r="BG455" i="4"/>
  <c r="CF455" i="4" s="1"/>
  <c r="CF703" i="4"/>
  <c r="BG382" i="4"/>
  <c r="CF381" i="4"/>
  <c r="CF704" i="4" l="1"/>
  <c r="BG459" i="4"/>
  <c r="BG461" i="4" s="1"/>
  <c r="BG463" i="4" s="1"/>
  <c r="CG439" i="4" s="1"/>
  <c r="BG349" i="4"/>
  <c r="BG350" i="4" s="1"/>
  <c r="CF382" i="4"/>
  <c r="BG384" i="4"/>
  <c r="CF459" i="4"/>
  <c r="CF461" i="4" s="1"/>
  <c r="CF463" i="4" s="1"/>
  <c r="CG701" i="4"/>
  <c r="CF349" i="4" l="1"/>
  <c r="CF350" i="4" s="1"/>
  <c r="CF352" i="4" s="1"/>
  <c r="CF360" i="4" s="1"/>
  <c r="BH439" i="4"/>
  <c r="BG399" i="4"/>
  <c r="BG352" i="4"/>
  <c r="BG360" i="4" s="1"/>
  <c r="BG320" i="4" s="1"/>
  <c r="CF384" i="4"/>
  <c r="BG386" i="4" l="1"/>
  <c r="CF386" i="4" s="1"/>
  <c r="BH385" i="4"/>
  <c r="CG385" i="4" s="1"/>
  <c r="BG322" i="4"/>
  <c r="BG337" i="4" s="1"/>
  <c r="BG752" i="4" s="1"/>
  <c r="CF320" i="4"/>
  <c r="BG751" i="4"/>
  <c r="BG401" i="4"/>
  <c r="CF399" i="4"/>
  <c r="BG429" i="4" l="1"/>
  <c r="CF401" i="4"/>
  <c r="CF322" i="4"/>
  <c r="CF337" i="4" s="1"/>
  <c r="CF752" i="4" s="1"/>
  <c r="CF751" i="4"/>
  <c r="T61" i="21"/>
  <c r="CF429" i="4" l="1"/>
  <c r="T63" i="21"/>
  <c r="BG431" i="4"/>
  <c r="BG433" i="4" s="1"/>
  <c r="CF433" i="4" s="1"/>
  <c r="BG749" i="4"/>
  <c r="BH394" i="4" l="1"/>
  <c r="BG750" i="4"/>
  <c r="T90" i="21"/>
  <c r="CF431" i="4"/>
  <c r="CF749" i="4"/>
  <c r="T92" i="21" l="1"/>
  <c r="CF750" i="4"/>
  <c r="BH760" i="4"/>
  <c r="CG394" i="4"/>
  <c r="U56" i="21" l="1"/>
  <c r="BH761" i="4"/>
  <c r="BH764" i="4" l="1"/>
  <c r="BH762" i="4"/>
  <c r="BH765" i="4" l="1"/>
  <c r="BH766" i="4" s="1"/>
  <c r="BH306" i="4" l="1"/>
  <c r="BH308" i="4" s="1"/>
  <c r="BH400" i="4" l="1"/>
  <c r="BH691" i="4" l="1"/>
  <c r="BH692" i="4"/>
  <c r="BH693" i="4" l="1"/>
  <c r="BH309" i="4" l="1"/>
  <c r="BH345" i="4" l="1"/>
  <c r="BH310" i="4"/>
  <c r="BH369" i="4" l="1"/>
  <c r="BH449" i="4"/>
  <c r="BH346" i="4"/>
  <c r="BH366" i="4"/>
  <c r="BH357" i="4"/>
  <c r="BH358" i="4" s="1"/>
  <c r="BH311" i="4"/>
  <c r="BH442" i="4"/>
  <c r="BH372" i="4" l="1"/>
  <c r="BH703" i="4" s="1"/>
  <c r="BH450" i="4"/>
  <c r="BI759" i="4"/>
  <c r="BH455" i="4" l="1"/>
  <c r="BH381" i="4"/>
  <c r="BH704" i="4"/>
  <c r="BH382" i="4" l="1"/>
  <c r="BI701" i="4"/>
  <c r="BH349" i="4"/>
  <c r="BH350" i="4" s="1"/>
  <c r="BH459" i="4"/>
  <c r="BH461" i="4" s="1"/>
  <c r="BH463" i="4" s="1"/>
  <c r="BH399" i="4" l="1"/>
  <c r="BH352" i="4"/>
  <c r="BH360" i="4" s="1"/>
  <c r="BH320" i="4" s="1"/>
  <c r="BH751" i="4" s="1"/>
  <c r="BI439" i="4"/>
  <c r="BH384" i="4"/>
  <c r="BI385" i="4" l="1"/>
  <c r="BH386" i="4"/>
  <c r="BH322" i="4"/>
  <c r="BH337" i="4" s="1"/>
  <c r="BH752" i="4" s="1"/>
  <c r="BH401" i="4"/>
  <c r="BH429" i="4" l="1"/>
  <c r="BH431" i="4" l="1"/>
  <c r="BH433" i="4" s="1"/>
  <c r="BH749" i="4"/>
  <c r="BI394" i="4" l="1"/>
  <c r="BH750" i="4"/>
  <c r="BI760" i="4" l="1"/>
  <c r="BI761" i="4" l="1"/>
  <c r="BI764" i="4" l="1"/>
  <c r="BI762" i="4"/>
  <c r="BI765" i="4" l="1"/>
  <c r="BI766" i="4" s="1"/>
  <c r="BI306" i="4" l="1"/>
  <c r="BI308" i="4" s="1"/>
  <c r="BI400" i="4" l="1"/>
  <c r="BI692" i="4" l="1"/>
  <c r="BI691" i="4"/>
  <c r="BI693" i="4" l="1"/>
  <c r="BI309" i="4" l="1"/>
  <c r="BI345" i="4" l="1"/>
  <c r="BI310" i="4"/>
  <c r="BI369" i="4" l="1"/>
  <c r="BJ421" i="4"/>
  <c r="BI449" i="4"/>
  <c r="BI346" i="4"/>
  <c r="BI366" i="4"/>
  <c r="BI357" i="4"/>
  <c r="BI358" i="4" s="1"/>
  <c r="BI442" i="4"/>
  <c r="BI311" i="4"/>
  <c r="BI372" i="4" l="1"/>
  <c r="BI703" i="4" s="1"/>
  <c r="BJ427" i="4"/>
  <c r="CG427" i="4" s="1"/>
  <c r="CG421" i="4"/>
  <c r="BI450" i="4"/>
  <c r="BJ759" i="4"/>
  <c r="U83" i="21" l="1"/>
  <c r="U88" i="21"/>
  <c r="BI381" i="4"/>
  <c r="BI455" i="4"/>
  <c r="BI704" i="4"/>
  <c r="BI349" i="4" l="1"/>
  <c r="BI350" i="4" s="1"/>
  <c r="BJ701" i="4"/>
  <c r="BI459" i="4"/>
  <c r="BI461" i="4" s="1"/>
  <c r="BI463" i="4" s="1"/>
  <c r="BI382" i="4"/>
  <c r="BI384" i="4" l="1"/>
  <c r="BJ439" i="4"/>
  <c r="BI399" i="4"/>
  <c r="BI352" i="4"/>
  <c r="BI360" i="4" s="1"/>
  <c r="BI320" i="4" s="1"/>
  <c r="BI751" i="4" s="1"/>
  <c r="BI401" i="4" l="1"/>
  <c r="BI322" i="4"/>
  <c r="BI337" i="4" s="1"/>
  <c r="BI752" i="4" s="1"/>
  <c r="BI386" i="4"/>
  <c r="BJ385" i="4"/>
  <c r="BI429" i="4" l="1"/>
  <c r="BI431" i="4" l="1"/>
  <c r="BI433" i="4" s="1"/>
  <c r="BI749" i="4"/>
  <c r="BJ394" i="4" l="1"/>
  <c r="BI750" i="4"/>
  <c r="BJ760" i="4" l="1"/>
  <c r="CG760" i="4" l="1"/>
  <c r="BJ761" i="4"/>
  <c r="BJ764" i="4" l="1"/>
  <c r="CG761" i="4"/>
  <c r="BJ762" i="4"/>
  <c r="BJ765" i="4" l="1"/>
  <c r="CG765" i="4" s="1"/>
  <c r="CG762" i="4"/>
  <c r="CG764" i="4"/>
  <c r="BJ766" i="4" l="1"/>
  <c r="BJ306" i="4" s="1"/>
  <c r="BJ308" i="4" s="1"/>
  <c r="CG766" i="4" l="1"/>
  <c r="BJ400" i="4"/>
  <c r="CG400" i="4" s="1"/>
  <c r="CG306" i="4"/>
  <c r="CG308" i="4" s="1"/>
  <c r="U222" i="21" l="1"/>
  <c r="U224" i="21"/>
  <c r="U62" i="21"/>
  <c r="BJ692" i="4"/>
  <c r="BJ691" i="4"/>
  <c r="CG691" i="4" s="1"/>
  <c r="BJ693" i="4" l="1"/>
  <c r="CG692" i="4"/>
  <c r="BJ309" i="4" l="1"/>
  <c r="CG693" i="4"/>
  <c r="CG309" i="4" l="1"/>
  <c r="BJ345" i="4"/>
  <c r="BJ310" i="4"/>
  <c r="BJ369" i="4" l="1"/>
  <c r="CG369" i="4" s="1"/>
  <c r="BJ449" i="4"/>
  <c r="CG449" i="4" s="1"/>
  <c r="CG345" i="4"/>
  <c r="CG346" i="4" s="1"/>
  <c r="BJ346" i="4"/>
  <c r="BJ366" i="4"/>
  <c r="BJ372" i="4" s="1"/>
  <c r="BJ357" i="4"/>
  <c r="BJ311" i="4"/>
  <c r="BJ442" i="4"/>
  <c r="CG310" i="4"/>
  <c r="U225" i="21"/>
  <c r="CG366" i="4" l="1"/>
  <c r="CG311" i="4"/>
  <c r="U227" i="21" s="1"/>
  <c r="U226" i="21"/>
  <c r="BJ703" i="4"/>
  <c r="CG372" i="4"/>
  <c r="BJ450" i="4"/>
  <c r="CG442" i="4"/>
  <c r="BJ358" i="4"/>
  <c r="CG357" i="4"/>
  <c r="CG358" i="4" s="1"/>
  <c r="BK759" i="4"/>
  <c r="CH759" i="4" l="1"/>
  <c r="BJ381" i="4"/>
  <c r="BJ455" i="4"/>
  <c r="CG703" i="4"/>
  <c r="BJ704" i="4"/>
  <c r="CG450" i="4"/>
  <c r="BJ382" i="4" l="1"/>
  <c r="CG381" i="4"/>
  <c r="BJ349" i="4"/>
  <c r="BK701" i="4"/>
  <c r="CG704" i="4"/>
  <c r="BJ459" i="4"/>
  <c r="BJ461" i="4" s="1"/>
  <c r="BJ463" i="4" s="1"/>
  <c r="CG455" i="4"/>
  <c r="BK439" i="4" l="1"/>
  <c r="CH439" i="4"/>
  <c r="CH701" i="4"/>
  <c r="CG382" i="4"/>
  <c r="BJ384" i="4"/>
  <c r="CG459" i="4"/>
  <c r="CG461" i="4" s="1"/>
  <c r="CG463" i="4" s="1"/>
  <c r="BJ350" i="4"/>
  <c r="CG349" i="4"/>
  <c r="CG350" i="4" s="1"/>
  <c r="CG352" i="4" s="1"/>
  <c r="CG360" i="4" s="1"/>
  <c r="BJ399" i="4" l="1"/>
  <c r="BJ352" i="4"/>
  <c r="BJ360" i="4" s="1"/>
  <c r="BJ320" i="4" s="1"/>
  <c r="CG384" i="4"/>
  <c r="BJ386" i="4" l="1"/>
  <c r="CG386" i="4" s="1"/>
  <c r="CG320" i="4"/>
  <c r="BK385" i="4"/>
  <c r="CH385" i="4" s="1"/>
  <c r="BJ322" i="4"/>
  <c r="BJ337" i="4" s="1"/>
  <c r="BJ752" i="4" s="1"/>
  <c r="BJ751" i="4"/>
  <c r="BJ401" i="4"/>
  <c r="CG399" i="4"/>
  <c r="BJ429" i="4" l="1"/>
  <c r="CG401" i="4"/>
  <c r="CG322" i="4"/>
  <c r="CG337" i="4" s="1"/>
  <c r="CG752" i="4" s="1"/>
  <c r="CG751" i="4"/>
  <c r="U61" i="21"/>
  <c r="CG429" i="4" l="1"/>
  <c r="U63" i="21"/>
  <c r="BJ431" i="4"/>
  <c r="BJ433" i="4" s="1"/>
  <c r="CG433" i="4" s="1"/>
  <c r="BJ749" i="4"/>
  <c r="BK394" i="4" l="1"/>
  <c r="BJ750" i="4"/>
  <c r="U90" i="21"/>
  <c r="CG431" i="4"/>
  <c r="CG749" i="4"/>
  <c r="CG750" i="4" l="1"/>
  <c r="U92" i="21"/>
  <c r="BK760" i="4"/>
  <c r="CH394" i="4"/>
  <c r="V56" i="21" l="1"/>
  <c r="BK761" i="4"/>
  <c r="BK764" i="4" l="1"/>
  <c r="BK762" i="4"/>
  <c r="BK765" i="4" l="1"/>
  <c r="BK766" i="4" s="1"/>
  <c r="BK306" i="4" l="1"/>
  <c r="BK308" i="4" s="1"/>
  <c r="BK400" i="4" l="1"/>
  <c r="BK692" i="4" l="1"/>
  <c r="BK691" i="4"/>
  <c r="BK693" i="4" l="1"/>
  <c r="BK309" i="4" l="1"/>
  <c r="BK345" i="4" l="1"/>
  <c r="BK310" i="4"/>
  <c r="BK369" i="4" l="1"/>
  <c r="BK449" i="4"/>
  <c r="BK346" i="4"/>
  <c r="BK357" i="4"/>
  <c r="BK358" i="4" s="1"/>
  <c r="BK366" i="4"/>
  <c r="BK311" i="4"/>
  <c r="BK442" i="4"/>
  <c r="BK372" i="4" l="1"/>
  <c r="BK703" i="4" s="1"/>
  <c r="BK450" i="4"/>
  <c r="BL759" i="4"/>
  <c r="BK381" i="4" l="1"/>
  <c r="BK455" i="4"/>
  <c r="BK704" i="4"/>
  <c r="BK459" i="4" l="1"/>
  <c r="BK461" i="4" s="1"/>
  <c r="BK463" i="4" s="1"/>
  <c r="BK382" i="4"/>
  <c r="BK349" i="4"/>
  <c r="BK350" i="4" s="1"/>
  <c r="BL701" i="4"/>
  <c r="BK399" i="4" l="1"/>
  <c r="BK352" i="4"/>
  <c r="BK360" i="4" s="1"/>
  <c r="BK320" i="4" s="1"/>
  <c r="BK751" i="4" s="1"/>
  <c r="BK384" i="4"/>
  <c r="BL439" i="4"/>
  <c r="BK401" i="4" l="1"/>
  <c r="BK386" i="4"/>
  <c r="BL385" i="4"/>
  <c r="BK322" i="4"/>
  <c r="BK337" i="4" s="1"/>
  <c r="BK752" i="4" s="1"/>
  <c r="BK429" i="4" l="1"/>
  <c r="BK431" i="4" l="1"/>
  <c r="BK433" i="4" s="1"/>
  <c r="BK749" i="4"/>
  <c r="BL394" i="4" l="1"/>
  <c r="BK750" i="4"/>
  <c r="BL760" i="4" l="1"/>
  <c r="BL761" i="4" l="1"/>
  <c r="BL764" i="4" l="1"/>
  <c r="BL762" i="4"/>
  <c r="BL765" i="4" l="1"/>
  <c r="BL766" i="4" s="1"/>
  <c r="BL306" i="4" l="1"/>
  <c r="BL308" i="4" s="1"/>
  <c r="BL400" i="4" l="1"/>
  <c r="BL692" i="4" l="1"/>
  <c r="BL691" i="4"/>
  <c r="BL693" i="4" l="1"/>
  <c r="BL309" i="4" l="1"/>
  <c r="BL345" i="4" l="1"/>
  <c r="BL310" i="4"/>
  <c r="BL369" i="4" l="1"/>
  <c r="BM421" i="4"/>
  <c r="BL449" i="4"/>
  <c r="BL346" i="4"/>
  <c r="BL366" i="4"/>
  <c r="BL357" i="4"/>
  <c r="BL358" i="4" s="1"/>
  <c r="BL311" i="4"/>
  <c r="BL442" i="4"/>
  <c r="BL372" i="4" l="1"/>
  <c r="BL703" i="4" s="1"/>
  <c r="BM427" i="4"/>
  <c r="CH421" i="4"/>
  <c r="CR421" i="4"/>
  <c r="BL450" i="4"/>
  <c r="BM759" i="4"/>
  <c r="V83" i="21" l="1"/>
  <c r="CS421" i="4"/>
  <c r="CU421" i="4" s="1"/>
  <c r="CN421" i="4"/>
  <c r="CH427" i="4"/>
  <c r="CR427" i="4"/>
  <c r="BL381" i="4"/>
  <c r="BL455" i="4"/>
  <c r="BL704" i="4"/>
  <c r="BL459" i="4" l="1"/>
  <c r="BL461" i="4" s="1"/>
  <c r="BL463" i="4" s="1"/>
  <c r="BL349" i="4"/>
  <c r="BL350" i="4" s="1"/>
  <c r="BM701" i="4"/>
  <c r="BL382" i="4"/>
  <c r="V88" i="21"/>
  <c r="CS427" i="4"/>
  <c r="CN427" i="4"/>
  <c r="N208" i="1"/>
  <c r="DJ421" i="4"/>
  <c r="CT421" i="4"/>
  <c r="CV421" i="4" s="1"/>
  <c r="DJ427" i="4" l="1"/>
  <c r="N214" i="1"/>
  <c r="CT427" i="4"/>
  <c r="CV427" i="4" s="1"/>
  <c r="BL384" i="4"/>
  <c r="BL399" i="4"/>
  <c r="BL352" i="4"/>
  <c r="BL360" i="4" s="1"/>
  <c r="BL320" i="4" s="1"/>
  <c r="BL751" i="4" s="1"/>
  <c r="CU427" i="4"/>
  <c r="BM439" i="4"/>
  <c r="BL401" i="4" l="1"/>
  <c r="BL322" i="4"/>
  <c r="BL337" i="4" s="1"/>
  <c r="BL752" i="4" s="1"/>
  <c r="BM385" i="4"/>
  <c r="BL386" i="4"/>
  <c r="BL429" i="4" l="1"/>
  <c r="BL431" i="4" l="1"/>
  <c r="BL433" i="4" s="1"/>
  <c r="BL749" i="4"/>
  <c r="BM394" i="4" l="1"/>
  <c r="BL750" i="4"/>
  <c r="BM760" i="4" l="1"/>
  <c r="CH760" i="4" l="1"/>
  <c r="CN760" i="4" s="1"/>
  <c r="DJ760" i="4" s="1"/>
  <c r="BM761" i="4"/>
  <c r="BM764" i="4" l="1"/>
  <c r="CH761" i="4"/>
  <c r="CN761" i="4" s="1"/>
  <c r="DJ761" i="4" s="1"/>
  <c r="BM762" i="4"/>
  <c r="BM765" i="4" l="1"/>
  <c r="CH765" i="4" s="1"/>
  <c r="CN765" i="4" s="1"/>
  <c r="DJ765" i="4" s="1"/>
  <c r="CH762" i="4"/>
  <c r="CN762" i="4" s="1"/>
  <c r="DJ762" i="4" s="1"/>
  <c r="CH764" i="4"/>
  <c r="CN764" i="4" s="1"/>
  <c r="DJ764" i="4" s="1"/>
  <c r="BM766" i="4" l="1"/>
  <c r="BM306" i="4" s="1"/>
  <c r="BM308" i="4" s="1"/>
  <c r="CH766" i="4" l="1"/>
  <c r="CN766" i="4" s="1"/>
  <c r="DJ766" i="4" s="1"/>
  <c r="BM400" i="4"/>
  <c r="CR306" i="4"/>
  <c r="CH306" i="4"/>
  <c r="CH308" i="4" s="1"/>
  <c r="V222" i="21" l="1"/>
  <c r="CS306" i="4"/>
  <c r="CU306" i="4" s="1"/>
  <c r="CN306" i="4"/>
  <c r="CN308" i="4" s="1"/>
  <c r="BM692" i="4"/>
  <c r="BM691" i="4"/>
  <c r="CR308" i="4"/>
  <c r="CR400" i="4"/>
  <c r="CH400" i="4"/>
  <c r="DJ306" i="4" l="1"/>
  <c r="N49" i="1"/>
  <c r="N51" i="1" s="1"/>
  <c r="F16" i="18"/>
  <c r="CT306" i="4"/>
  <c r="CV306" i="4" s="1"/>
  <c r="V224" i="21"/>
  <c r="CS308" i="4"/>
  <c r="CU308" i="4" s="1"/>
  <c r="V62" i="21"/>
  <c r="CS400" i="4"/>
  <c r="CN400" i="4"/>
  <c r="CH691" i="4"/>
  <c r="CR691" i="4"/>
  <c r="BM693" i="4"/>
  <c r="CR692" i="4"/>
  <c r="CH692" i="4"/>
  <c r="DJ400" i="4" l="1"/>
  <c r="CT400" i="4"/>
  <c r="CV400" i="4" s="1"/>
  <c r="DJ308" i="4"/>
  <c r="I20" i="5"/>
  <c r="K20" i="5" s="1"/>
  <c r="I21" i="5"/>
  <c r="K21" i="5" s="1"/>
  <c r="I13" i="5"/>
  <c r="K13" i="5" s="1"/>
  <c r="I22" i="5"/>
  <c r="K22" i="5" s="1"/>
  <c r="I15" i="5"/>
  <c r="K15" i="5" s="1"/>
  <c r="I14" i="5"/>
  <c r="K14" i="5" s="1"/>
  <c r="I11" i="5"/>
  <c r="K11" i="5" s="1"/>
  <c r="I24" i="5"/>
  <c r="K24" i="5" s="1"/>
  <c r="I10" i="5"/>
  <c r="K10" i="5" s="1"/>
  <c r="I9" i="5"/>
  <c r="K9" i="5" s="1"/>
  <c r="CT308" i="4"/>
  <c r="CV308" i="4" s="1"/>
  <c r="O49" i="1"/>
  <c r="O51" i="1"/>
  <c r="CS692" i="4"/>
  <c r="CN692" i="4"/>
  <c r="BM309" i="4"/>
  <c r="CR693" i="4"/>
  <c r="CH693" i="4"/>
  <c r="CN691" i="4"/>
  <c r="CS691" i="4"/>
  <c r="CU400" i="4"/>
  <c r="CS693" i="4" l="1"/>
  <c r="CU693" i="4" s="1"/>
  <c r="CN693" i="4"/>
  <c r="CR309" i="4"/>
  <c r="CH309" i="4"/>
  <c r="BM345" i="4"/>
  <c r="BM310" i="4"/>
  <c r="CU691" i="4"/>
  <c r="DJ691" i="4"/>
  <c r="CT691" i="4"/>
  <c r="CV691" i="4" s="1"/>
  <c r="DJ692" i="4"/>
  <c r="CT692" i="4"/>
  <c r="CV692" i="4" s="1"/>
  <c r="CU692" i="4"/>
  <c r="BM369" i="4" l="1"/>
  <c r="CR345" i="4"/>
  <c r="CH345" i="4"/>
  <c r="BM449" i="4"/>
  <c r="BM346" i="4"/>
  <c r="BM357" i="4"/>
  <c r="BM442" i="4"/>
  <c r="BM311" i="4"/>
  <c r="BM366" i="4"/>
  <c r="CR310" i="4"/>
  <c r="CH310" i="4"/>
  <c r="V225" i="21"/>
  <c r="CS309" i="4"/>
  <c r="CU309" i="4" s="1"/>
  <c r="CN309" i="4"/>
  <c r="DJ693" i="4"/>
  <c r="CT693" i="4"/>
  <c r="CV693" i="4" s="1"/>
  <c r="DJ309" i="4" l="1"/>
  <c r="CT309" i="4"/>
  <c r="CV309" i="4" s="1"/>
  <c r="CN310" i="4"/>
  <c r="CR357" i="4"/>
  <c r="CH357" i="4"/>
  <c r="BM358" i="4"/>
  <c r="CR449" i="4"/>
  <c r="CH449" i="4"/>
  <c r="CH366" i="4"/>
  <c r="CS366" i="4" s="1"/>
  <c r="CH311" i="4"/>
  <c r="V227" i="21" s="1"/>
  <c r="V226" i="21"/>
  <c r="CS310" i="4"/>
  <c r="CU310" i="4" s="1"/>
  <c r="BM372" i="4"/>
  <c r="CR366" i="4"/>
  <c r="BM450" i="4"/>
  <c r="CR442" i="4"/>
  <c r="CH442" i="4"/>
  <c r="CR346" i="4"/>
  <c r="CS345" i="4"/>
  <c r="CU345" i="4" s="1"/>
  <c r="CN345" i="4"/>
  <c r="CH346" i="4"/>
  <c r="CR369" i="4"/>
  <c r="CH369" i="4"/>
  <c r="CU366" i="4" l="1"/>
  <c r="CT345" i="4"/>
  <c r="CV345" i="4" s="1"/>
  <c r="DJ345" i="4"/>
  <c r="F34" i="21"/>
  <c r="CN346" i="4"/>
  <c r="CH450" i="4"/>
  <c r="CS442" i="4"/>
  <c r="CU442" i="4" s="1"/>
  <c r="CN442" i="4"/>
  <c r="CR450" i="4"/>
  <c r="BM703" i="4"/>
  <c r="CR372" i="4"/>
  <c r="CH372" i="4"/>
  <c r="CN357" i="4"/>
  <c r="CH358" i="4"/>
  <c r="CS357" i="4"/>
  <c r="CU357" i="4" s="1"/>
  <c r="CS369" i="4"/>
  <c r="CN369" i="4"/>
  <c r="CS346" i="4"/>
  <c r="CU346" i="4" s="1"/>
  <c r="CS449" i="4"/>
  <c r="CN449" i="4"/>
  <c r="CR358" i="4"/>
  <c r="DJ310" i="4"/>
  <c r="CN311" i="4"/>
  <c r="DJ311" i="4" s="1"/>
  <c r="CN366" i="4"/>
  <c r="CT310" i="4"/>
  <c r="CV310" i="4" s="1"/>
  <c r="CS358" i="4" l="1"/>
  <c r="CU449" i="4"/>
  <c r="CS372" i="4"/>
  <c r="CN372" i="4"/>
  <c r="CN450" i="4"/>
  <c r="DJ442" i="4"/>
  <c r="CT442" i="4"/>
  <c r="CS450" i="4"/>
  <c r="CU450" i="4" s="1"/>
  <c r="DJ366" i="4"/>
  <c r="CT366" i="4"/>
  <c r="CV366" i="4" s="1"/>
  <c r="DJ449" i="4"/>
  <c r="CT449" i="4"/>
  <c r="CV449" i="4" s="1"/>
  <c r="DJ369" i="4"/>
  <c r="CT369" i="4"/>
  <c r="CV369" i="4" s="1"/>
  <c r="DJ357" i="4"/>
  <c r="CT357" i="4"/>
  <c r="CV357" i="4" s="1"/>
  <c r="CN358" i="4"/>
  <c r="F46" i="21"/>
  <c r="CU372" i="4"/>
  <c r="BM455" i="4"/>
  <c r="BM381" i="4"/>
  <c r="CR703" i="4"/>
  <c r="CH703" i="4"/>
  <c r="BM704" i="4"/>
  <c r="CV442" i="4"/>
  <c r="DJ346" i="4"/>
  <c r="CT346" i="4"/>
  <c r="CV346" i="4" s="1"/>
  <c r="F35" i="21"/>
  <c r="CU369" i="4"/>
  <c r="CH704" i="4" l="1"/>
  <c r="CN704" i="4" s="1"/>
  <c r="DJ704" i="4" s="1"/>
  <c r="BM349" i="4"/>
  <c r="BM459" i="4"/>
  <c r="CR455" i="4"/>
  <c r="CH455" i="4"/>
  <c r="CS703" i="4"/>
  <c r="CN703" i="4"/>
  <c r="BM382" i="4"/>
  <c r="CR381" i="4"/>
  <c r="CH381" i="4"/>
  <c r="CT358" i="4"/>
  <c r="CV358" i="4" s="1"/>
  <c r="F47" i="21"/>
  <c r="DJ358" i="4"/>
  <c r="DJ450" i="4"/>
  <c r="CT450" i="4"/>
  <c r="CV450" i="4" s="1"/>
  <c r="DJ372" i="4"/>
  <c r="CT372" i="4"/>
  <c r="CV372" i="4" s="1"/>
  <c r="CU358" i="4"/>
  <c r="CS381" i="4" l="1"/>
  <c r="CU381" i="4" s="1"/>
  <c r="CN381" i="4"/>
  <c r="CR382" i="4"/>
  <c r="CH382" i="4"/>
  <c r="BM384" i="4"/>
  <c r="CH459" i="4"/>
  <c r="CS455" i="4"/>
  <c r="CU455" i="4" s="1"/>
  <c r="CN455" i="4"/>
  <c r="CR459" i="4"/>
  <c r="BM461" i="4"/>
  <c r="BM350" i="4"/>
  <c r="CH349" i="4"/>
  <c r="CR349" i="4"/>
  <c r="DJ703" i="4"/>
  <c r="CT703" i="4"/>
  <c r="CV703" i="4" s="1"/>
  <c r="CU703" i="4"/>
  <c r="CR350" i="4" l="1"/>
  <c r="BM399" i="4"/>
  <c r="BM352" i="4"/>
  <c r="CS382" i="4"/>
  <c r="CU382" i="4" s="1"/>
  <c r="CN382" i="4"/>
  <c r="DJ381" i="4"/>
  <c r="CT381" i="4"/>
  <c r="CV381" i="4" s="1"/>
  <c r="CN349" i="4"/>
  <c r="CS349" i="4"/>
  <c r="CH350" i="4"/>
  <c r="D15" i="9" a="1"/>
  <c r="CR461" i="4"/>
  <c r="BM463" i="4"/>
  <c r="DJ455" i="4"/>
  <c r="CN459" i="4"/>
  <c r="CT455" i="4"/>
  <c r="CV455" i="4" s="1"/>
  <c r="CS459" i="4"/>
  <c r="CH461" i="4"/>
  <c r="CR384" i="4"/>
  <c r="CH384" i="4"/>
  <c r="CS384" i="4" l="1"/>
  <c r="CU384" i="4" s="1"/>
  <c r="CN384" i="4"/>
  <c r="DJ459" i="4"/>
  <c r="CT459" i="4"/>
  <c r="CV459" i="4" s="1"/>
  <c r="CN461" i="4"/>
  <c r="CR463" i="4"/>
  <c r="D16" i="9"/>
  <c r="D18" i="9"/>
  <c r="D20" i="9"/>
  <c r="D22" i="9"/>
  <c r="D24" i="9"/>
  <c r="D26" i="9"/>
  <c r="D28" i="9"/>
  <c r="D30" i="9"/>
  <c r="D32" i="9"/>
  <c r="D34" i="9"/>
  <c r="D36" i="9"/>
  <c r="D38" i="9"/>
  <c r="D40" i="9"/>
  <c r="D42" i="9"/>
  <c r="D44" i="9"/>
  <c r="D46" i="9"/>
  <c r="D48" i="9"/>
  <c r="D50" i="9"/>
  <c r="D52" i="9"/>
  <c r="D54" i="9"/>
  <c r="D56" i="9"/>
  <c r="D58" i="9"/>
  <c r="D60" i="9"/>
  <c r="D62" i="9"/>
  <c r="D64" i="9"/>
  <c r="D66" i="9"/>
  <c r="D68" i="9"/>
  <c r="D70" i="9"/>
  <c r="D72" i="9"/>
  <c r="D74" i="9"/>
  <c r="D15" i="9"/>
  <c r="D17" i="9"/>
  <c r="D19" i="9"/>
  <c r="D21" i="9"/>
  <c r="D23" i="9"/>
  <c r="D25" i="9"/>
  <c r="D27" i="9"/>
  <c r="D29" i="9"/>
  <c r="D31" i="9"/>
  <c r="D33" i="9"/>
  <c r="D35" i="9"/>
  <c r="D37" i="9"/>
  <c r="D39" i="9"/>
  <c r="D41" i="9"/>
  <c r="D43" i="9"/>
  <c r="D45" i="9"/>
  <c r="D47" i="9"/>
  <c r="D49" i="9"/>
  <c r="D51" i="9"/>
  <c r="D53" i="9"/>
  <c r="D55" i="9"/>
  <c r="D57" i="9"/>
  <c r="D59" i="9"/>
  <c r="D61" i="9"/>
  <c r="D63" i="9"/>
  <c r="D65" i="9"/>
  <c r="D67" i="9"/>
  <c r="D69" i="9"/>
  <c r="D71" i="9"/>
  <c r="D73" i="9"/>
  <c r="CU459" i="4"/>
  <c r="BM401" i="4"/>
  <c r="CR399" i="4"/>
  <c r="CH399" i="4"/>
  <c r="CU349" i="4"/>
  <c r="CS461" i="4"/>
  <c r="CH463" i="4"/>
  <c r="CS350" i="4"/>
  <c r="CU350" i="4" s="1"/>
  <c r="CH352" i="4"/>
  <c r="CT349" i="4"/>
  <c r="CV349" i="4" s="1"/>
  <c r="DJ349" i="4"/>
  <c r="CN350" i="4"/>
  <c r="F38" i="21"/>
  <c r="DJ382" i="4"/>
  <c r="CT382" i="4"/>
  <c r="CV382" i="4" s="1"/>
  <c r="CR352" i="4"/>
  <c r="BM360" i="4"/>
  <c r="CR360" i="4" l="1"/>
  <c r="BM320" i="4"/>
  <c r="CS352" i="4"/>
  <c r="CU352" i="4" s="1"/>
  <c r="CH360" i="4"/>
  <c r="CS360" i="4" s="1"/>
  <c r="CU461" i="4"/>
  <c r="CT350" i="4"/>
  <c r="CV350" i="4" s="1"/>
  <c r="DJ350" i="4"/>
  <c r="F39" i="21"/>
  <c r="CN352" i="4"/>
  <c r="CS463" i="4"/>
  <c r="CU463" i="4" s="1"/>
  <c r="V61" i="21"/>
  <c r="CS399" i="4"/>
  <c r="CN399" i="4"/>
  <c r="BM429" i="4"/>
  <c r="CR401" i="4"/>
  <c r="CH401" i="4"/>
  <c r="DJ461" i="4"/>
  <c r="CN463" i="4"/>
  <c r="CT461" i="4"/>
  <c r="CV461" i="4" s="1"/>
  <c r="DJ384" i="4"/>
  <c r="CT384" i="4"/>
  <c r="CV384" i="4" s="1"/>
  <c r="CT463" i="4" l="1"/>
  <c r="DJ463" i="4"/>
  <c r="V63" i="21"/>
  <c r="CH429" i="4"/>
  <c r="CS401" i="4"/>
  <c r="CU401" i="4" s="1"/>
  <c r="CR429" i="4"/>
  <c r="BM431" i="4"/>
  <c r="BM433" i="4" s="1"/>
  <c r="CH433" i="4" s="1"/>
  <c r="CN433" i="4" s="1"/>
  <c r="BM749" i="4"/>
  <c r="CV463" i="4"/>
  <c r="CU360" i="4"/>
  <c r="CU399" i="4"/>
  <c r="DJ399" i="4"/>
  <c r="CN401" i="4"/>
  <c r="CT399" i="4"/>
  <c r="CV399" i="4" s="1"/>
  <c r="CT352" i="4"/>
  <c r="CV352" i="4" s="1"/>
  <c r="DJ352" i="4"/>
  <c r="F41" i="21"/>
  <c r="CN360" i="4"/>
  <c r="CR320" i="4"/>
  <c r="BM386" i="4"/>
  <c r="CH386" i="4" s="1"/>
  <c r="CN386" i="4" s="1"/>
  <c r="BM322" i="4"/>
  <c r="CH320" i="4"/>
  <c r="BM751" i="4"/>
  <c r="E751" i="4" s="1"/>
  <c r="CR322" i="4" l="1"/>
  <c r="BM337" i="4"/>
  <c r="CT360" i="4"/>
  <c r="CV360" i="4" s="1"/>
  <c r="F49" i="21"/>
  <c r="DJ360" i="4"/>
  <c r="CR431" i="4"/>
  <c r="BM750" i="4"/>
  <c r="C15" i="9" a="1"/>
  <c r="CS320" i="4"/>
  <c r="CN320" i="4"/>
  <c r="CH322" i="4"/>
  <c r="CH751" i="4"/>
  <c r="DJ386" i="4"/>
  <c r="DJ401" i="4"/>
  <c r="CN429" i="4"/>
  <c r="N186" i="1"/>
  <c r="CT401" i="4"/>
  <c r="CV401" i="4" s="1"/>
  <c r="V90" i="21"/>
  <c r="CS429" i="4"/>
  <c r="CH431" i="4"/>
  <c r="CH749" i="4"/>
  <c r="CU429" i="4" l="1"/>
  <c r="CS322" i="4"/>
  <c r="CU322" i="4" s="1"/>
  <c r="CH337" i="4"/>
  <c r="CH750" i="4"/>
  <c r="V92" i="21"/>
  <c r="CS431" i="4"/>
  <c r="CU431" i="4" s="1"/>
  <c r="DJ429" i="4"/>
  <c r="N216" i="1"/>
  <c r="CT429" i="4"/>
  <c r="CV429" i="4" s="1"/>
  <c r="CN431" i="4"/>
  <c r="CN749" i="4"/>
  <c r="DJ749" i="4" s="1"/>
  <c r="CT320" i="4"/>
  <c r="CV320" i="4" s="1"/>
  <c r="CN322" i="4"/>
  <c r="DJ320" i="4"/>
  <c r="F10" i="21"/>
  <c r="CN751" i="4"/>
  <c r="DJ751" i="4" s="1"/>
  <c r="BM752" i="4"/>
  <c r="E752" i="4" s="1"/>
  <c r="CR337" i="4"/>
  <c r="C15" i="9"/>
  <c r="C17" i="9"/>
  <c r="C19" i="9"/>
  <c r="C21" i="9"/>
  <c r="C23" i="9"/>
  <c r="C25" i="9"/>
  <c r="C27" i="9"/>
  <c r="C29" i="9"/>
  <c r="C31" i="9"/>
  <c r="C33" i="9"/>
  <c r="C35" i="9"/>
  <c r="C37" i="9"/>
  <c r="C39" i="9"/>
  <c r="C41" i="9"/>
  <c r="C43" i="9"/>
  <c r="C45" i="9"/>
  <c r="C47" i="9"/>
  <c r="C49" i="9"/>
  <c r="C51" i="9"/>
  <c r="C53" i="9"/>
  <c r="C55" i="9"/>
  <c r="C57" i="9"/>
  <c r="C59" i="9"/>
  <c r="C61" i="9"/>
  <c r="C63" i="9"/>
  <c r="C65" i="9"/>
  <c r="C67" i="9"/>
  <c r="C69" i="9"/>
  <c r="C71" i="9"/>
  <c r="C73" i="9"/>
  <c r="C16" i="9"/>
  <c r="C18" i="9"/>
  <c r="C20" i="9"/>
  <c r="C22" i="9"/>
  <c r="C24" i="9"/>
  <c r="C26" i="9"/>
  <c r="C28" i="9"/>
  <c r="C30" i="9"/>
  <c r="C32" i="9"/>
  <c r="C34" i="9"/>
  <c r="C36" i="9"/>
  <c r="C38" i="9"/>
  <c r="C40" i="9"/>
  <c r="C42" i="9"/>
  <c r="C44" i="9"/>
  <c r="C46" i="9"/>
  <c r="C48" i="9"/>
  <c r="C50" i="9"/>
  <c r="C52" i="9"/>
  <c r="C54" i="9"/>
  <c r="C56" i="9"/>
  <c r="C58" i="9"/>
  <c r="C60" i="9"/>
  <c r="C62" i="9"/>
  <c r="C64" i="9"/>
  <c r="C66" i="9"/>
  <c r="C68" i="9"/>
  <c r="C70" i="9"/>
  <c r="C72" i="9"/>
  <c r="C74" i="9"/>
  <c r="CU320" i="4"/>
  <c r="A72" i="9" l="1"/>
  <c r="A74" i="9"/>
  <c r="A70" i="9"/>
  <c r="A66" i="9"/>
  <c r="A62" i="9"/>
  <c r="A58" i="9"/>
  <c r="A54" i="9"/>
  <c r="A50" i="9"/>
  <c r="A46" i="9"/>
  <c r="A42" i="9"/>
  <c r="A38" i="9"/>
  <c r="A34" i="9"/>
  <c r="A30" i="9"/>
  <c r="A26" i="9"/>
  <c r="A22" i="9"/>
  <c r="A18" i="9"/>
  <c r="A73" i="9"/>
  <c r="A69" i="9"/>
  <c r="A65" i="9"/>
  <c r="A61" i="9"/>
  <c r="A57" i="9"/>
  <c r="A53" i="9"/>
  <c r="A49" i="9"/>
  <c r="A45" i="9"/>
  <c r="A41" i="9"/>
  <c r="A37" i="9"/>
  <c r="A33" i="9"/>
  <c r="A29" i="9"/>
  <c r="A25" i="9"/>
  <c r="A21" i="9"/>
  <c r="A17" i="9"/>
  <c r="CV391" i="4"/>
  <c r="DJ391" i="4" s="1"/>
  <c r="CN750" i="4"/>
  <c r="DJ750" i="4" s="1"/>
  <c r="CT431" i="4"/>
  <c r="CV431" i="4" s="1"/>
  <c r="DJ431" i="4"/>
  <c r="N218" i="1"/>
  <c r="CH752" i="4"/>
  <c r="CS337" i="4"/>
  <c r="A68" i="9"/>
  <c r="A64" i="9"/>
  <c r="A60" i="9"/>
  <c r="A56" i="9"/>
  <c r="A52" i="9"/>
  <c r="A48" i="9"/>
  <c r="A44" i="9"/>
  <c r="A40" i="9"/>
  <c r="A36" i="9"/>
  <c r="A32" i="9"/>
  <c r="A28" i="9"/>
  <c r="A24" i="9"/>
  <c r="A20" i="9"/>
  <c r="A16" i="9"/>
  <c r="A71" i="9"/>
  <c r="A67" i="9"/>
  <c r="A63" i="9"/>
  <c r="A59" i="9"/>
  <c r="A55" i="9"/>
  <c r="A51" i="9"/>
  <c r="A47" i="9"/>
  <c r="A43" i="9"/>
  <c r="A39" i="9"/>
  <c r="A35" i="9"/>
  <c r="A31" i="9"/>
  <c r="A27" i="9"/>
  <c r="A23" i="9"/>
  <c r="A19" i="9"/>
  <c r="A15" i="9"/>
  <c r="DJ322" i="4"/>
  <c r="CN337" i="4"/>
  <c r="F12" i="21"/>
  <c r="CT322" i="4"/>
  <c r="CV322" i="4" s="1"/>
  <c r="CN752" i="4" l="1"/>
  <c r="DJ752" i="4" s="1"/>
  <c r="CT337" i="4"/>
  <c r="CV337" i="4" s="1"/>
  <c r="CV749" i="4" s="1"/>
  <c r="DJ337" i="4"/>
  <c r="F26" i="21"/>
  <c r="CU337" i="4"/>
  <c r="CU749" i="4" s="1"/>
  <c r="A754" i="4" l="1"/>
</calcChain>
</file>

<file path=xl/sharedStrings.xml><?xml version="1.0" encoding="utf-8"?>
<sst xmlns="http://schemas.openxmlformats.org/spreadsheetml/2006/main" count="1922" uniqueCount="776">
  <si>
    <t>Mobile Application Fees</t>
  </si>
  <si>
    <t>Year 1</t>
  </si>
  <si>
    <t>Year 2</t>
  </si>
  <si>
    <t>Year 3</t>
  </si>
  <si>
    <t>Year 4</t>
  </si>
  <si>
    <t>Year 5</t>
  </si>
  <si>
    <t>SEO …………………………………………………………………………………………………………</t>
  </si>
  <si>
    <t>Search Engine Optimization (SEO) and AdWords</t>
  </si>
  <si>
    <t>See Salary Tab</t>
  </si>
  <si>
    <t>TBD</t>
  </si>
  <si>
    <t>Engineering &amp; Technology</t>
  </si>
  <si>
    <t>Net Revenue</t>
  </si>
  <si>
    <t>Mobile PPC Advertising Revenue</t>
  </si>
  <si>
    <t>Total Mobile Advertising Revenue</t>
  </si>
  <si>
    <t># of Mobile Page Views</t>
  </si>
  <si>
    <t>Advertising PPC Revenue</t>
  </si>
  <si>
    <t>Mobile Revenue</t>
  </si>
  <si>
    <t>Total Engineering...............................................................................................................................................</t>
  </si>
  <si>
    <t>Cost of Goods</t>
  </si>
  <si>
    <t>The contents of this document may not be disclosed to third parties or</t>
  </si>
  <si>
    <t>Operations</t>
  </si>
  <si>
    <t>Engineering and Internet Expenses</t>
  </si>
  <si>
    <t>IT Support Manager</t>
    <phoneticPr fontId="16" type="noConversion"/>
  </si>
  <si>
    <t>Revenue</t>
  </si>
  <si>
    <t>EBITDA</t>
  </si>
  <si>
    <t>Rev</t>
  </si>
  <si>
    <t>Exp</t>
  </si>
  <si>
    <t>Inc</t>
  </si>
  <si>
    <t>000's</t>
  </si>
  <si>
    <t>Internet Advertising Campaign 1</t>
  </si>
  <si>
    <t>Social Networking Campaign</t>
  </si>
  <si>
    <t>Internet Advertising Campaign 2</t>
  </si>
  <si>
    <t>Print Advertising</t>
  </si>
  <si>
    <t>Internet Advertising Campaign 3</t>
  </si>
  <si>
    <t>Instructions:  When person is hired, a "1" is entered in the first month, then all following cells turn 1</t>
  </si>
  <si>
    <t>Each year Salaries are adjusted at the end of the year by the raise input below</t>
  </si>
  <si>
    <t>All beginning salaries are in the first column even if person is hired later</t>
  </si>
  <si>
    <t>Formula cells are gray, yellow cells are input cells</t>
  </si>
  <si>
    <t>Yearly Raise for existing employees</t>
  </si>
  <si>
    <t>Yearly Salary</t>
  </si>
  <si>
    <t>CMO</t>
  </si>
  <si>
    <t>COO</t>
  </si>
  <si>
    <t>IT consultant</t>
    <phoneticPr fontId="0" type="noConversion"/>
  </si>
  <si>
    <t>TBD</t>
    <phoneticPr fontId="0" type="noConversion"/>
  </si>
  <si>
    <t>Number of Paid Downloads per month</t>
  </si>
  <si>
    <t>TOTAL REVENUE</t>
  </si>
  <si>
    <t>Cost of Goods Assumptions</t>
  </si>
  <si>
    <t>Cost of Goods Sold</t>
  </si>
  <si>
    <t>Operations Consultants …………………………………………………………………………………………………………</t>
  </si>
  <si>
    <t>Technical Consultants …………………………………………………………………………………………………………</t>
  </si>
  <si>
    <t>Square Footage per Person...............................................................................................................................................</t>
  </si>
  <si>
    <t>Total Office Square Footage...............................................................................................................................................</t>
  </si>
  <si>
    <t>Summary of Revenue, Costs and Margin</t>
  </si>
  <si>
    <t>Total Revenue</t>
  </si>
  <si>
    <t xml:space="preserve"> </t>
  </si>
  <si>
    <t>Total Advertising</t>
  </si>
  <si>
    <t>Advertising % of Sales</t>
  </si>
  <si>
    <t>Total Employees</t>
  </si>
  <si>
    <t>Supplies includes memberships</t>
  </si>
  <si>
    <t>HR Outsourcing …………………………………………………………………………………………………………</t>
  </si>
  <si>
    <t>Earnings Before Taxes</t>
  </si>
  <si>
    <t>Web Expenses...............................................................................................................................................</t>
  </si>
  <si>
    <t>Web maintenance and Web improvements…………………</t>
  </si>
  <si>
    <t>Computer Hardware and Website Infrastructure...............................................................................................................................................</t>
  </si>
  <si>
    <t>(pre-financing)</t>
  </si>
  <si>
    <t>% of Employees Hired from out of Local Area …………………………………………………………………………………………………………</t>
  </si>
  <si>
    <t>Collateral</t>
  </si>
  <si>
    <t>Viral Marketing Campaign</t>
  </si>
  <si>
    <t>Total Purchases for Period...............................................................................................................................................</t>
  </si>
  <si>
    <t>Computer Software...............................................................................................................................................</t>
  </si>
  <si>
    <t>1. Macros must be enabled for some parts of this model to run properly.  You may need to change the "Security Level" setting in Excel.</t>
  </si>
  <si>
    <t>&lt;== Should be the beginning of a quarter</t>
  </si>
  <si>
    <t xml:space="preserve">    To do this, go to Tools &gt; Add-Ins and ensure the appropriate rows are selected.</t>
  </si>
  <si>
    <t>2. The Analysis Tool-Pak add-ins must be enabled for some parts of this model to run properly.</t>
  </si>
  <si>
    <t>Copy Row (no inputs)</t>
  </si>
  <si>
    <t>General and Administrative</t>
  </si>
  <si>
    <t>Sales and Marketing</t>
  </si>
  <si>
    <t>Price for downloaded application</t>
  </si>
  <si>
    <t>Data Revenue</t>
  </si>
  <si>
    <t>Monthly Subscription Fee</t>
  </si>
  <si>
    <t>Number of Monthly Subscribers</t>
  </si>
  <si>
    <t>Total Operations...............................................................................................................................................</t>
  </si>
  <si>
    <t>Price per Square Foot...............................................................................................................................................</t>
  </si>
  <si>
    <t>Total Office Rent...............................................................................................................................................</t>
  </si>
  <si>
    <t>Cumulative Tax Loss Initial Balance...............................................................................................................................................</t>
  </si>
  <si>
    <t>% of gross margin, to cover unanticipated expenses</t>
  </si>
  <si>
    <t>Advertising</t>
  </si>
  <si>
    <t xml:space="preserve">Sales &amp; Marketing </t>
  </si>
  <si>
    <t xml:space="preserve">                                                    Advertising as a % of Sales</t>
  </si>
  <si>
    <t>P&amp;L Summary Forecast</t>
  </si>
  <si>
    <t>Maintenance &amp; Repairs …………………………………………………………………………………………………………</t>
  </si>
  <si>
    <t>Insurance …………………………………………………………………………………………………………</t>
  </si>
  <si>
    <t>Training and development …………………………………………………………………………………………………………</t>
  </si>
  <si>
    <t>Tax Expense (38%)...............................................................................................................................................</t>
  </si>
  <si>
    <t>Cash Flow Summary</t>
  </si>
  <si>
    <t>Total Depreciation for Period...............................................................................................................................................</t>
  </si>
  <si>
    <t>Average Recruiting Cost per Employee …………………………………………………………………………………………………………</t>
  </si>
  <si>
    <t>Interest Earned on Cash Balances …………………………………………………………………………………………………………</t>
  </si>
  <si>
    <t>Total Corporate...............................................................................................................................................</t>
  </si>
  <si>
    <t>Sources &amp; Uses Check</t>
  </si>
  <si>
    <t>Balance Sheet Check</t>
  </si>
  <si>
    <t>Balance Checks</t>
  </si>
  <si>
    <t>Less Accumulated Depreciation</t>
  </si>
  <si>
    <t>3. This model is known to work with U.S. versions of Excel 2000 on Windows.  It may or may not work under other platforms (i.e., Macs).</t>
  </si>
  <si>
    <t>Marketing &amp; Business Development</t>
  </si>
  <si>
    <t>Receipts</t>
  </si>
  <si>
    <t>VP Marketing</t>
  </si>
  <si>
    <t>New Salaries</t>
  </si>
  <si>
    <t>Total People</t>
  </si>
  <si>
    <t>Total Staff Costs</t>
  </si>
  <si>
    <t>Date Employed (put 1 in month or qrt)</t>
  </si>
  <si>
    <t>Average CPM</t>
  </si>
  <si>
    <t>Average PPC rates</t>
  </si>
  <si>
    <t>Advertising Revenue on Mobile Application</t>
  </si>
  <si>
    <t>% of Visitors that click through to ads</t>
  </si>
  <si>
    <t>Mobile Application Revenue</t>
  </si>
  <si>
    <t>Operations Unassigned</t>
  </si>
  <si>
    <t>INPUT</t>
  </si>
  <si>
    <t>Promotions</t>
  </si>
  <si>
    <t>Public Relations</t>
  </si>
  <si>
    <t>Engineering..............................................................................................................................................</t>
  </si>
  <si>
    <t>Minimum Rent (current space)...............................................................................................................................................</t>
  </si>
  <si>
    <t>Long Term Liabilities</t>
  </si>
  <si>
    <t>TOTAL ADMINISTRATIVE</t>
  </si>
  <si>
    <t>TOTAL SALES AND MKT</t>
  </si>
  <si>
    <t>TOTAL OPERATIONS &amp; MAN</t>
  </si>
  <si>
    <t>VP Engineering</t>
  </si>
  <si>
    <t>TOTAL ENGINEERING</t>
  </si>
  <si>
    <t>Office Space</t>
  </si>
  <si>
    <t>Returns Earned on Marketable Securities...............................................................................................................................................</t>
  </si>
  <si>
    <t>Sales &amp; Marketing...............................................................................................................................................</t>
  </si>
  <si>
    <t>Operations &amp; Logistics...............................................................................................................................................</t>
  </si>
  <si>
    <t>Beginning Cash...............................................................................................................................................</t>
  </si>
  <si>
    <t>Financial Projections</t>
  </si>
  <si>
    <t xml:space="preserve">  Voice:</t>
  </si>
  <si>
    <t xml:space="preserve">  E-Mail:</t>
  </si>
  <si>
    <t>Scenario 3</t>
  </si>
  <si>
    <t>Scenario 4</t>
  </si>
  <si>
    <t>Funding Scenario:</t>
  </si>
  <si>
    <t>Cash Used</t>
  </si>
  <si>
    <t>Start_Date</t>
  </si>
  <si>
    <t>Variable Names</t>
  </si>
  <si>
    <t>Gross Margin %</t>
  </si>
  <si>
    <t>Taxable Income...............................................................................................................................................</t>
  </si>
  <si>
    <t>Total Equity Investment...............................................................................................................................................</t>
  </si>
  <si>
    <t>Total Stock Buyback...............................................................................................................................................</t>
  </si>
  <si>
    <t xml:space="preserve">   Net Interest Income</t>
  </si>
  <si>
    <t>Note: Dates must be unique</t>
  </si>
  <si>
    <t>5. This spreadsheet contains a number of hidden rows and columns which are required to perform properly.  Use caution when inserting or deleting rows and columns.</t>
  </si>
  <si>
    <t>Marketing &amp; Public Relations...............................................................................................................................................</t>
  </si>
  <si>
    <t>Corporate Tax (Federal + State) …………………………………………………………………………………………………………</t>
  </si>
  <si>
    <t>Legal Services …………………………………………………………………………………………………………</t>
  </si>
  <si>
    <t>Accounting …………………………………………………………………………………………………………</t>
  </si>
  <si>
    <t>Advertising (excluding media costs) …………………………………………………………………………………………………………</t>
  </si>
  <si>
    <t>Public Relations …………………………………………………………………………………………………………</t>
  </si>
  <si>
    <t xml:space="preserve"> ………………………………………………………………………………………………………………………………………………….</t>
  </si>
  <si>
    <t>Supplies</t>
  </si>
  <si>
    <t>Receipts &amp; Disbursements Check</t>
  </si>
  <si>
    <t>Revenue Model……………………………………………………………………………………………………………………………………………………………………………………………………………………</t>
  </si>
  <si>
    <t>D-2</t>
  </si>
  <si>
    <t>Average Cash Balance (25% Current Liability coverage)...............................................................................................................................................</t>
  </si>
  <si>
    <t>Average Marketable Securities Balance...............................................................................................................................................</t>
  </si>
  <si>
    <t>Disbursements</t>
  </si>
  <si>
    <t>Taxes</t>
  </si>
  <si>
    <t>General &amp; Admin...............................................................................................................................................</t>
  </si>
  <si>
    <t>Operations &amp; Manufacturing</t>
  </si>
  <si>
    <t>Initial Common Equity Balance...............................................................................................................................................</t>
  </si>
  <si>
    <t>Including Additional Paid In Capital</t>
  </si>
  <si>
    <t>Input for Model</t>
  </si>
  <si>
    <t>Total Interest Income...............................................................................................................................................</t>
  </si>
  <si>
    <t>For example, a 10% change in an assumption with an initial value of 1,000 will show how revenues and earnings would change</t>
  </si>
  <si>
    <t>it the assumption were changed to 900, holding all other factors constant.</t>
  </si>
  <si>
    <t>This sensitivity analysis must be updated following any changes elsewhere on the spreadsheet.</t>
  </si>
  <si>
    <t>Preferred</t>
  </si>
  <si>
    <t>Financing Requirements</t>
  </si>
  <si>
    <t>COGS</t>
  </si>
  <si>
    <t>Contingency …………………………………………………………………………………………………………</t>
  </si>
  <si>
    <t>Increase in Accounts Payable...............................................................................................................................................</t>
  </si>
  <si>
    <t>...............................................................................................................................................</t>
  </si>
  <si>
    <t>Financing</t>
  </si>
  <si>
    <t>Annual Turnover Rate …………………………………………………………………………………………………………</t>
  </si>
  <si>
    <t>Total Receipts...............................................................................................................................................</t>
  </si>
  <si>
    <t>D-4</t>
  </si>
  <si>
    <t>Expense Assumptions</t>
  </si>
  <si>
    <t>Color Coding on the Details Sheet</t>
  </si>
  <si>
    <t>Tan</t>
  </si>
  <si>
    <t>Yellow</t>
  </si>
  <si>
    <t>Calculated Field that can be overridden</t>
  </si>
  <si>
    <t>Most other colors are purely informational</t>
  </si>
  <si>
    <t>Input Field (applies to all sheets)</t>
  </si>
  <si>
    <t>Cumulative Loss...............................................................................................................................................</t>
  </si>
  <si>
    <t>Furniture &amp; Fixtures …………………………………………………………………………………………………………</t>
  </si>
  <si>
    <t>Average Relocation …………………………………………………………………………………………………………</t>
  </si>
  <si>
    <t>Notes:</t>
  </si>
  <si>
    <t xml:space="preserve">    To do this, go to Tools &gt; Macros &gt; Security and ensure that the setting is on "Medium".</t>
  </si>
  <si>
    <t>4. Cells in Yellow are user editable.</t>
  </si>
  <si>
    <t>Benefits &amp; Employment Taxes...............................................................................................................................................</t>
  </si>
  <si>
    <t>Cash Compensation……………………………………………………………………………………………………………………………………………………………………………………………………………………</t>
  </si>
  <si>
    <t>Professional Services……………………………………………………………………………………………………………………………………………………………………………………………………………………</t>
  </si>
  <si>
    <t>D-13</t>
  </si>
  <si>
    <t>Payments to Term Debt...............................................................................................................................................</t>
  </si>
  <si>
    <t>Ending Balance...............................................................................................................................................</t>
  </si>
  <si>
    <t>Depreciation……………………………………………………………………………………………………………………………………………………………………………………………………………………</t>
  </si>
  <si>
    <t>Current Liabilities, beginning of period...............................................................................................................................................</t>
  </si>
  <si>
    <t>Average Cash &amp; Marketable Securities...............................................................................................................................................</t>
  </si>
  <si>
    <t>Cash Flows from Operating Activities...............................................................................................................................................</t>
  </si>
  <si>
    <t xml:space="preserve"> duplicated in any form, in whole or in part, without prior written permission.</t>
  </si>
  <si>
    <t>Sources of Cash</t>
  </si>
  <si>
    <t>Plus Changes In:</t>
  </si>
  <si>
    <t>Uses of Cash</t>
  </si>
  <si>
    <t>Increases are from Jan 1 to Jan 1 (so if an employee is hired in June, the raise would not take effect for 18 months)</t>
  </si>
  <si>
    <t>Staffing Decisions:</t>
  </si>
  <si>
    <t>Beg. Salary</t>
  </si>
  <si>
    <t>Interest Income from Marketable Securities  (8%)...............................................................................................................................................</t>
  </si>
  <si>
    <t>Cash Generated from Investing Activities...............................................................................................................................................</t>
  </si>
  <si>
    <t>Preferred Stock...............................................................................................................................................</t>
  </si>
  <si>
    <t>Common Stock...............................................................................................................................................</t>
  </si>
  <si>
    <t>Retained Earnings...............................................................................................................................................</t>
  </si>
  <si>
    <t>Summary……………………………………………………………………………………………………………………………………………………………………………………………………………………</t>
  </si>
  <si>
    <t>A-1</t>
  </si>
  <si>
    <t>Assumptions……………………………………………………………………………………………………………………………………………………………………………………………………………………</t>
  </si>
  <si>
    <t>B-1</t>
  </si>
  <si>
    <t>Contents</t>
  </si>
  <si>
    <t>Ending Cash...............................................................................................................................................</t>
  </si>
  <si>
    <t>Collections...............................................................................................................................................</t>
  </si>
  <si>
    <t>Detailed Financials……………………………………………………………………………………………………………………………………………………………………………………………………………………</t>
  </si>
  <si>
    <t>D-1</t>
  </si>
  <si>
    <t>Income Statement……………………………………………………………………………………………………………………………………………………………………………………………………………………</t>
  </si>
  <si>
    <t>Miscellaneous …………………………………………………………………………………………………………</t>
  </si>
  <si>
    <t>Hardware …………………………………………………………………………………………………………</t>
  </si>
  <si>
    <t>Software …………………………………………………………………………………………………………</t>
  </si>
  <si>
    <t>Total Rent...............................................................................................................................................</t>
  </si>
  <si>
    <t>Salaries...............................................................................................................................................</t>
  </si>
  <si>
    <t>Total Disbursements...............................................................................................................................................</t>
  </si>
  <si>
    <t>% of Total</t>
  </si>
  <si>
    <t>Interest Income</t>
  </si>
  <si>
    <t>Total</t>
  </si>
  <si>
    <t>Initial</t>
  </si>
  <si>
    <t>Values</t>
  </si>
  <si>
    <t>Total Sales &amp; Marketing...............................................................................................................................................</t>
  </si>
  <si>
    <t>% of Positive Operating Cash to Repay Deferrals...............................................................................................................................................</t>
  </si>
  <si>
    <t>Deferred Payables &amp; Accrued Expenses</t>
  </si>
  <si>
    <t>Initial Balance ...............................................................................................................................................</t>
  </si>
  <si>
    <t>Capital Equipment Leases……………………………………………………………………………………………………………………………………………………………………………………………………………………</t>
  </si>
  <si>
    <t>Less: Increase in Accounts Receivable...............................................................................................................................................</t>
  </si>
  <si>
    <t>Interest Income from Cash  (2%)...............................................................................................................................................</t>
  </si>
  <si>
    <t>salaries.  One fourth of the annual total is paid each quarter to reduce</t>
  </si>
  <si>
    <t>cash flow volatility.  Thus, a 10% bonus for someone at a $100,000</t>
  </si>
  <si>
    <t>Total...............................................................................................................................................</t>
  </si>
  <si>
    <t>Purchases of property and equipment...............................................................................................................................................</t>
  </si>
  <si>
    <t>Net Increase (Decrease) in Cash...............................................................................................................................................</t>
  </si>
  <si>
    <t>Increase in Deferred Taxes...............................................................................................................................................</t>
  </si>
  <si>
    <t>Cash &amp; Cash Equivalents...............................................................................................................................................</t>
  </si>
  <si>
    <t>TOTAL EQUITY...............................................................................................................................................</t>
  </si>
  <si>
    <t>LIABILITIES &amp; EQUITY...............................................................................................................................................</t>
  </si>
  <si>
    <t>Sensitivity Analysis……………………………………………………………………………………………………………………………………………………………………………………………………………………</t>
  </si>
  <si>
    <t>C-1</t>
  </si>
  <si>
    <t>Proceeds from long term debt, net...............................................................................................................................................</t>
  </si>
  <si>
    <t>Cash Sources and Uses……………………………………………………………………………………………………………………………………………………………………………………………………………………</t>
  </si>
  <si>
    <t>D-6</t>
  </si>
  <si>
    <t>Statement of Cash Flows……………………………………………………………………………………………………………………………………………………………………………………………………………………</t>
  </si>
  <si>
    <t>Cash Receipts and Disbursements……………………………………………………………………………………………………………………………………………………………………………………………………………………</t>
  </si>
  <si>
    <t>D-5</t>
  </si>
  <si>
    <t>Supplies/Materials...............................................................................................................................................</t>
  </si>
  <si>
    <t>Additions to Term Debt...............................................................................................................................................</t>
  </si>
  <si>
    <t>Marketing (research, etc) …………………………………………………………………………………………………………</t>
  </si>
  <si>
    <t>Total Cash Comp...............................................................................................................................................</t>
  </si>
  <si>
    <t>Total General &amp; Admin...............................................................................................................................................</t>
  </si>
  <si>
    <t>Insurance...............................................................................................................................................</t>
  </si>
  <si>
    <t>Total Research &amp; Development...............................................................................................................................................</t>
  </si>
  <si>
    <t>COGS……………………………………………………………………………………………………………………………………………………………………………………………………………………</t>
  </si>
  <si>
    <t>These are averages for each department, as a percentage of base</t>
  </si>
  <si>
    <t>Repayment begins when positive cash flow is achieved</t>
  </si>
  <si>
    <t xml:space="preserve">  Web:</t>
  </si>
  <si>
    <t>This is an AVERAGE cost applied to ALL new hires, since we</t>
  </si>
  <si>
    <t>These are one-time expenses incurred whenever headcount</t>
  </si>
  <si>
    <t>increases.  Replacement equipment and upgrades are assumed to</t>
  </si>
  <si>
    <t>be paid for out of the "miscellaneous" line item.</t>
  </si>
  <si>
    <t>Rent is calculated on the basis of the square footage that will be</t>
  </si>
  <si>
    <t>base would be $2,500 paid 4X / year.</t>
  </si>
  <si>
    <t>Proceeds from issuance of common stock, net...............................................................................................................................................</t>
  </si>
  <si>
    <t xml:space="preserve">This report shows the effect of a 10% change in a given assumption on year 5 revenues and pre-tax earnings.  </t>
  </si>
  <si>
    <t>Revenue Assumptions</t>
  </si>
  <si>
    <t>Interest Revenue...............................................................................................................................................</t>
  </si>
  <si>
    <t>Income Before Taxes...............................................................................................................................................</t>
  </si>
  <si>
    <t>Tax Expense...............................................................................................................................................</t>
  </si>
  <si>
    <t>Net Income...............................................................................................................................................</t>
  </si>
  <si>
    <t>Benefits &amp; Taxes...............................................................................................................................................</t>
  </si>
  <si>
    <t>Depreciation &amp; Amortization...............................................................................................................................................</t>
  </si>
  <si>
    <t>TERM DEBT</t>
  </si>
  <si>
    <t>Software...............................................................................................................................................</t>
  </si>
  <si>
    <t>Balance Sheet……………………………………………………………………………………………………………………………………………………………………………………………………………………</t>
  </si>
  <si>
    <t>D-3</t>
  </si>
  <si>
    <t>Debt Financings, net...............................................................................................................................................</t>
  </si>
  <si>
    <t>Rent……………………………………………………………………………………………………………………………………………………………………………………………………………………</t>
  </si>
  <si>
    <t>Taxes……………………………………………………………………………………………………………………………………………………………………………………………………………………</t>
  </si>
  <si>
    <t>Capital Purchases……………………………………………………………………………………………………………………………………………………………………………………………………………………</t>
  </si>
  <si>
    <t>D-7</t>
  </si>
  <si>
    <t>D-8</t>
  </si>
  <si>
    <t>Taxes...............................................................................................................................................</t>
  </si>
  <si>
    <t>Financing Activities……………………………………………………………………………………………………………………………………………………………………………………………………………………</t>
  </si>
  <si>
    <t>Recruiting...............................................................................................................................................</t>
  </si>
  <si>
    <t>Rent...............................................................................................................................................</t>
  </si>
  <si>
    <t>Utilities...............................................................................................................................................</t>
  </si>
  <si>
    <t>Maintenance &amp; Repair...............................................................................................................................................</t>
  </si>
  <si>
    <t xml:space="preserve">   Total Professional Services...............................................................................................................................................</t>
  </si>
  <si>
    <t>Miscellaneous...............................................................................................................................................</t>
  </si>
  <si>
    <t>TOTAL ASSETS...............................................................................................................................................</t>
  </si>
  <si>
    <t>Net Fixed Assets...............................................................................................................................................</t>
  </si>
  <si>
    <t>Salaries Payable (15 days)...............................................................................................................................................</t>
  </si>
  <si>
    <t>required at the end of each year, based on the headcount forecast</t>
  </si>
  <si>
    <t>Average days taken to pay suppliers (fixed at 30 days in the model)</t>
  </si>
  <si>
    <t>Cash Generated from Financing Activities...............................................................................................................................................</t>
  </si>
  <si>
    <t>Revenue Model Check</t>
  </si>
  <si>
    <t>Average days taken to pay salaries (fixed at 15 days in the model)</t>
  </si>
  <si>
    <t>Total COGS...............................................................................................................................................</t>
  </si>
  <si>
    <t>Gross Margin...............................................................................................................................................</t>
  </si>
  <si>
    <t>Salary...............................................................................................................................................</t>
  </si>
  <si>
    <t>Incentives...............................................................................................................................................</t>
  </si>
  <si>
    <t>Computer Hardware...............................................................................................................................................</t>
  </si>
  <si>
    <t>Total Current Assets...............................................................................................................................................</t>
  </si>
  <si>
    <t>Supplies/ Materials...............................................................................................................................................</t>
  </si>
  <si>
    <t>Equity Financings...............................................................................................................................................</t>
  </si>
  <si>
    <t>Travel &amp; Meals...............................................................................................................................................</t>
  </si>
  <si>
    <t>Debt Repayment...............................................................................................................................................</t>
  </si>
  <si>
    <t>Starting Balance...............................................................................................................................................</t>
  </si>
  <si>
    <t>Staffing Plan……………………………………………………………………………………………………………………………………………………………………………………………………………………</t>
  </si>
  <si>
    <t>Total Operations &amp; Logistics...............................................................................................................................................</t>
  </si>
  <si>
    <t>Less COGS</t>
  </si>
  <si>
    <t>Capital Purchases</t>
  </si>
  <si>
    <t>Rent &amp; Taxes</t>
  </si>
  <si>
    <t>Financing Activities</t>
  </si>
  <si>
    <t>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</si>
  <si>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Salaries Payable Cycle...............................................................................................................................................</t>
  </si>
  <si>
    <t>Monthly Average Expenses Per Employee</t>
  </si>
  <si>
    <t>Equipment Purchases per New Employee</t>
  </si>
  <si>
    <t>Allocated Overhead</t>
  </si>
  <si>
    <t>Contingency...............................................................................................................................................</t>
  </si>
  <si>
    <t>Training &amp; Development...............................................................................................................................................</t>
  </si>
  <si>
    <t>Taxes Payable...............................................................................................................................................</t>
  </si>
  <si>
    <t>Total ST Liabilities...............................................................................................................................................</t>
  </si>
  <si>
    <t>TOTAL LIABILITIES...............................................................................................................................................</t>
  </si>
  <si>
    <t>Bonuses...............................................................................................................................................</t>
  </si>
  <si>
    <t>Depreciation...............................................................................................................................................</t>
  </si>
  <si>
    <t>Income Before Int &amp; Taxes...............................................................................................................................................</t>
  </si>
  <si>
    <t>Total Operating Expenses...............................................................................................................................................</t>
  </si>
  <si>
    <t>Initial Cash Balance...............................................................................................................................................</t>
  </si>
  <si>
    <t>Initial Preferred Equity Balance...............................................................................................................................................</t>
  </si>
  <si>
    <t>Convertible Debt, Including Accrued Interest...............................................................................................................................................</t>
  </si>
  <si>
    <t>Average interest rate on Convertible Debt...............................................................................................................................................</t>
  </si>
  <si>
    <t>Furniture &amp; Fixtures...............................................................................................................................................</t>
  </si>
  <si>
    <t>Cash Flows from Operating Activities</t>
  </si>
  <si>
    <t>Adjustments to Reconcile Net Income to Net Cash</t>
  </si>
  <si>
    <t>Total Gross Fixed Assets...............................................................................................................................................</t>
  </si>
  <si>
    <t>Accounts Receivable Cycle …………………………………………………………………………………………………………</t>
  </si>
  <si>
    <t>Accounts Payable Cycle …………………………………………………………………………………………………………</t>
  </si>
  <si>
    <t>Technology</t>
  </si>
  <si>
    <t>Dollars</t>
  </si>
  <si>
    <t>Total Accumulated Depreciation...............................................................................................................................................</t>
  </si>
  <si>
    <t>Depreciation - Employee Equipment...............................................................................................................................................</t>
  </si>
  <si>
    <t>Corporate</t>
  </si>
  <si>
    <t>Furnishings</t>
  </si>
  <si>
    <t>Income Statement</t>
  </si>
  <si>
    <t>Balance Sheet</t>
  </si>
  <si>
    <t>Statement of Cash Flows</t>
  </si>
  <si>
    <t>Receipts &amp; Disbursements</t>
  </si>
  <si>
    <t>Cash Sources &amp; Uses</t>
  </si>
  <si>
    <t>Financial Model Information</t>
  </si>
  <si>
    <t>Contact Information</t>
  </si>
  <si>
    <t>Year</t>
  </si>
  <si>
    <t/>
  </si>
  <si>
    <t>Year 5 Revenue</t>
  </si>
  <si>
    <t>Year 5 Pre-Tax Earnings</t>
  </si>
  <si>
    <t>Minimum Rent...............................................................................................................................................</t>
  </si>
  <si>
    <t>Facilities</t>
  </si>
  <si>
    <t>Heating, cooling, Internet (excludes phone)</t>
  </si>
  <si>
    <t>Corporate Operating Expenses</t>
  </si>
  <si>
    <t>Miscellaneous Assumptions</t>
  </si>
  <si>
    <t>Accounting Policy</t>
  </si>
  <si>
    <t>The minimum rent is set to equal the current rent</t>
  </si>
  <si>
    <t>Total Corporate Overhead...............................................................................................................................................</t>
  </si>
  <si>
    <t>Corporate Overhead</t>
  </si>
  <si>
    <t>Total Advertising &amp; Marketing...............................................................................................................................................</t>
  </si>
  <si>
    <t>End of Year Headcount</t>
  </si>
  <si>
    <t>Hardware</t>
  </si>
  <si>
    <t>Software</t>
  </si>
  <si>
    <t>Staffing Plan</t>
  </si>
  <si>
    <t>Ending Cash</t>
  </si>
  <si>
    <t>Assumption</t>
  </si>
  <si>
    <t>Value</t>
  </si>
  <si>
    <t>Before</t>
  </si>
  <si>
    <t>After</t>
  </si>
  <si>
    <t>Sensitivity Analysis</t>
  </si>
  <si>
    <t>Annualized Revenue Per Employee</t>
  </si>
  <si>
    <t>Departmental</t>
  </si>
  <si>
    <t>Net Interest Income...............................................................................................................................................</t>
  </si>
  <si>
    <t>Month</t>
  </si>
  <si>
    <t>Per Month</t>
  </si>
  <si>
    <t>Beginning</t>
  </si>
  <si>
    <t>Annual Increase</t>
  </si>
  <si>
    <t>Date</t>
  </si>
  <si>
    <t>Office Supplies...............................................................................................................................................</t>
  </si>
  <si>
    <t>Non-Local candidates interviewed per hire …………………………………………………………………………………………………………</t>
  </si>
  <si>
    <t>Date should be the first of the month</t>
  </si>
  <si>
    <t>Initial Convertible Debt Balance...............................................................................................................................................</t>
  </si>
  <si>
    <t>Issuance of Preferred Stock...............................................................................................................................................</t>
  </si>
  <si>
    <t>Salaries Payable...............................................................................................................................................</t>
  </si>
  <si>
    <t>Professional Services...............................................................................................................................................</t>
  </si>
  <si>
    <t>30 Day A/P (Keep hidden; do not delete)</t>
  </si>
  <si>
    <t>Deferred Payables &amp; Expenses...............................................................................................................................................</t>
  </si>
  <si>
    <t>Total Long Term Debt...............................................................................................................................................</t>
  </si>
  <si>
    <t>Cash Generated from Investing Activities</t>
  </si>
  <si>
    <t>Cash Generated from Financing Activities</t>
  </si>
  <si>
    <t>Proceeds from issuance of preferred stock, net...............................................................................................................................................</t>
  </si>
  <si>
    <t>Engineering Consultants …………………………………………………………………………………………………………</t>
  </si>
  <si>
    <t>Days per Period</t>
  </si>
  <si>
    <t>Cash Flow Check</t>
  </si>
  <si>
    <t>Total Sources of Cash...............................................................................................................................................</t>
  </si>
  <si>
    <t>Telephone/Postage...............................................................................................................................................</t>
  </si>
  <si>
    <t>do not know before the fact who will be recruited via a headhunter</t>
  </si>
  <si>
    <t>Trvl &amp; Meals</t>
  </si>
  <si>
    <t>Phone/Post.</t>
  </si>
  <si>
    <t>These are average monthly expenses across the entire department</t>
  </si>
  <si>
    <t>Employee-Related Operating Expenses</t>
  </si>
  <si>
    <t>Thousands</t>
  </si>
  <si>
    <t>PrintAss</t>
  </si>
  <si>
    <t>PrintSens</t>
  </si>
  <si>
    <t>PrintDet</t>
  </si>
  <si>
    <t>PrintSum</t>
  </si>
  <si>
    <t>Company Name</t>
  </si>
  <si>
    <t>Display Units</t>
  </si>
  <si>
    <t>Printing</t>
  </si>
  <si>
    <t>Buyback of Preferred Stock...............................................................................................................................................</t>
  </si>
  <si>
    <t>Allocated Overhead...............................................................................................................................................</t>
  </si>
  <si>
    <t>Advertising &amp; Marketing</t>
  </si>
  <si>
    <t>Div</t>
  </si>
  <si>
    <t>Recurring Expenses, Per Month Per Employee</t>
  </si>
  <si>
    <t>Utilities ……………………………………………………………………………………………………………………………………………………………………</t>
  </si>
  <si>
    <t>Saved Scenarios</t>
  </si>
  <si>
    <t>Accounts Receivable...............................................................................................................................................</t>
  </si>
  <si>
    <t>Gross Fixed Assets...............................................................................................................................................</t>
  </si>
  <si>
    <t>UnitLabel</t>
  </si>
  <si>
    <t>Headcount</t>
  </si>
  <si>
    <t>General &amp; Admin</t>
  </si>
  <si>
    <t>Professional Services</t>
  </si>
  <si>
    <t>Headcount...............................................................................................................................................</t>
  </si>
  <si>
    <t>Average Annual Bonus by Department</t>
  </si>
  <si>
    <t>Benefits &amp; Payroll Taxes …………………………………………………………………………………………………………</t>
  </si>
  <si>
    <t>Cash Compensation (Excl. Bonus/Commission)</t>
  </si>
  <si>
    <t>Revenue Model</t>
  </si>
  <si>
    <t>Average Recruiting Costs</t>
  </si>
  <si>
    <t>Headhunter Costs</t>
  </si>
  <si>
    <t>% of Employees Hired through Headhunters …………………………………………………………………………………………………………</t>
  </si>
  <si>
    <t>Average Headhunter Fee …………………………………………………………………………………………………………</t>
  </si>
  <si>
    <t>Candidate Travel Costs</t>
  </si>
  <si>
    <t>Copy Columns</t>
  </si>
  <si>
    <t>1</t>
  </si>
  <si>
    <t>Input</t>
  </si>
  <si>
    <t>Calculated</t>
  </si>
  <si>
    <t>Set Manually in Details Page</t>
  </si>
  <si>
    <t>Issuance of Common Stock...............................................................................................................................................</t>
  </si>
  <si>
    <t>Accounts Payable...............................................................................................................................................</t>
  </si>
  <si>
    <t>Funding Scenario</t>
  </si>
  <si>
    <t>Scenario 1</t>
  </si>
  <si>
    <t>Scenario 2</t>
  </si>
  <si>
    <t>Average Travel &amp; Entertainment …………………………………………………………………………………………………………</t>
  </si>
  <si>
    <t>Millions</t>
  </si>
  <si>
    <t>Units</t>
  </si>
  <si>
    <t>PrintCover</t>
  </si>
  <si>
    <t>Average cost per day per professional, including expenses</t>
  </si>
  <si>
    <t>Net Change in Headcount</t>
  </si>
  <si>
    <t>% Change</t>
  </si>
  <si>
    <t>Sales &amp; Marketing</t>
  </si>
  <si>
    <t>Total Headcount</t>
  </si>
  <si>
    <t>ASSETS</t>
  </si>
  <si>
    <t>TOTAL PURCHASES FOR PERIOD...............................................................................................................................................</t>
  </si>
  <si>
    <t>Corporate Capital Purchases...............................................................................................................................................</t>
  </si>
  <si>
    <t>Furniture &amp; Fixtures</t>
  </si>
  <si>
    <t>Marketing Expenses</t>
  </si>
  <si>
    <t>Total Uses of Cash...............................................................................................................................................</t>
  </si>
  <si>
    <t>Less Changes In:</t>
  </si>
  <si>
    <t>Gross Fixed Assets</t>
  </si>
  <si>
    <t>Gross Margin</t>
  </si>
  <si>
    <t>% of Sales</t>
  </si>
  <si>
    <t>Current Assets</t>
  </si>
  <si>
    <t>LIABILITIES</t>
  </si>
  <si>
    <t>Short Term Liabilities</t>
  </si>
  <si>
    <t>EQUITY</t>
  </si>
  <si>
    <t>Issuance of:</t>
  </si>
  <si>
    <t>Buyback of:</t>
  </si>
  <si>
    <t>Less Cost of Goods Sold</t>
  </si>
  <si>
    <t>Operating Expenses</t>
  </si>
  <si>
    <t>Rent</t>
  </si>
  <si>
    <t>Depreciation</t>
  </si>
  <si>
    <t>Total Operating Expenses</t>
  </si>
  <si>
    <t>Buyback of Common Stock...............................................................................................................................................</t>
  </si>
  <si>
    <t>Assumptions</t>
  </si>
  <si>
    <t>General Assumptions / Comments</t>
  </si>
  <si>
    <t>Comments</t>
  </si>
  <si>
    <t>Average days taken to receive cash from customers</t>
  </si>
  <si>
    <t>Marketing Manager</t>
    <phoneticPr fontId="16" type="noConversion"/>
  </si>
  <si>
    <t>Page Impressions for Advertising</t>
  </si>
  <si>
    <t>Percent of Users that click on an ad</t>
  </si>
  <si>
    <t>% of Users who use the mobile application</t>
  </si>
  <si>
    <t>DATES MUST BE UNIQUE FOR THIS WHOLE SECTION</t>
  </si>
  <si>
    <t>so group things together where possible (or you will run out of dates)</t>
  </si>
  <si>
    <t>Advisors</t>
  </si>
  <si>
    <t>Web Designers</t>
  </si>
  <si>
    <t>Revenue per user</t>
  </si>
  <si>
    <t>Costs per user</t>
  </si>
  <si>
    <t>New user acquisition cost*</t>
  </si>
  <si>
    <t>users</t>
  </si>
  <si>
    <t>Total Number of Users</t>
  </si>
  <si>
    <t>New Users</t>
  </si>
  <si>
    <t>Monthly Users on first day of the year</t>
  </si>
  <si>
    <t>Monthly Growth</t>
  </si>
  <si>
    <t>Subscription Revenue</t>
  </si>
  <si>
    <t>Total Revenue from Subscribers</t>
  </si>
  <si>
    <t>Advertising Revenue</t>
  </si>
  <si>
    <t>Average number of adv pages viewed per user per month</t>
  </si>
  <si>
    <t>Average Advertising Page Views for mobile visitors per month</t>
  </si>
  <si>
    <t>Total Mobile Revenue</t>
  </si>
  <si>
    <t>Total New Users</t>
  </si>
  <si>
    <t>Total Subscribers</t>
  </si>
  <si>
    <t>Subscribers as a % of Total Users</t>
  </si>
  <si>
    <t># of Mobile Users</t>
  </si>
  <si>
    <t>Difference in cash flows are depreciation</t>
  </si>
  <si>
    <t>(previous advertising costs divided by new users)</t>
  </si>
  <si>
    <t>New customer acquisition cost</t>
  </si>
  <si>
    <t>*Last periodl advertising costs/new users</t>
  </si>
  <si>
    <t>Total Monthly Users (end of year)</t>
  </si>
  <si>
    <r>
      <t xml:space="preserve">Average Rental Cost / </t>
    </r>
    <r>
      <rPr>
        <b/>
        <sz val="9"/>
        <rFont val="Arial"/>
        <family val="2"/>
      </rPr>
      <t>month</t>
    </r>
    <r>
      <rPr>
        <sz val="9"/>
        <rFont val="Arial"/>
        <family val="2"/>
      </rPr>
      <t xml:space="preserve"> / sq ft ……………………………………………………………………………………………………</t>
    </r>
  </si>
  <si>
    <t>Minimum Sq Foot per employee (incl. common areas)…………………………………………………………………………………………………………</t>
  </si>
  <si>
    <t>One-time Marketing Fees</t>
  </si>
  <si>
    <t>CF</t>
  </si>
  <si>
    <t>Founder and CEO</t>
  </si>
  <si>
    <t>CFO</t>
  </si>
  <si>
    <t>Finance Director</t>
  </si>
  <si>
    <t>Finance Manager</t>
  </si>
  <si>
    <t>VP Advertising Sales</t>
  </si>
  <si>
    <t>Business Development Manager</t>
  </si>
  <si>
    <t>Customer Service Manager</t>
  </si>
  <si>
    <t>Communications Assistant</t>
  </si>
  <si>
    <t>Marketing Assistant</t>
  </si>
  <si>
    <t>Sales Assistant</t>
  </si>
  <si>
    <t>Marketing Unassigned</t>
  </si>
  <si>
    <t>Operations Assistant</t>
  </si>
  <si>
    <t>Engineering and Technology</t>
  </si>
  <si>
    <t>CTO</t>
  </si>
  <si>
    <t>IT Assistant</t>
  </si>
  <si>
    <t>Web and App Developer</t>
  </si>
  <si>
    <t>Tech Unassigned</t>
  </si>
  <si>
    <t>Advertising Revenue on Website</t>
  </si>
  <si>
    <t>Total Users on Mobile App and Web Site</t>
  </si>
  <si>
    <t xml:space="preserve">Average listening time: </t>
  </si>
  <si>
    <t>16-18 hours per week or 67-77 hours per month</t>
  </si>
  <si>
    <t>or about 4,200 minutes per month</t>
  </si>
  <si>
    <t>If a song is 3 minutes long, it is</t>
  </si>
  <si>
    <t>1,400 songs per month</t>
  </si>
  <si>
    <t>Total Number of Audio Ads per month per non-subscriber</t>
  </si>
  <si>
    <t>% of songs subject to royalties</t>
  </si>
  <si>
    <t>Average royalty fee per song</t>
  </si>
  <si>
    <t>Total Songs Played per month</t>
  </si>
  <si>
    <t>Total Number of Songs Heard per month per person</t>
  </si>
  <si>
    <t>Customer Service…………………………………………………………………………………………………………</t>
  </si>
  <si>
    <t>Dates MUST be Unique for this section</t>
  </si>
  <si>
    <r>
      <t>Total monthly royalties (</t>
    </r>
    <r>
      <rPr>
        <sz val="8"/>
        <rFont val="Arial"/>
        <family val="2"/>
      </rPr>
      <t>songs* % sub to royalties*royalty fee</t>
    </r>
    <r>
      <rPr>
        <sz val="9"/>
        <rFont val="Arial"/>
        <family val="2"/>
      </rPr>
      <t>)</t>
    </r>
  </si>
  <si>
    <t>Total Non-Subscribers</t>
  </si>
  <si>
    <t>This number could be extremely high if songs are played individually</t>
  </si>
  <si>
    <t>Total Audio Ad Revenue</t>
  </si>
  <si>
    <t>Audio Ad Revenue</t>
  </si>
  <si>
    <t>Web Advertising Revenue</t>
  </si>
  <si>
    <t>Web and Mobile Development…………………………………….</t>
  </si>
  <si>
    <t>Mixspace</t>
  </si>
  <si>
    <t>Audio Advertising for Radio Station</t>
  </si>
  <si>
    <t xml:space="preserve">Subscription Fees </t>
  </si>
  <si>
    <t>Ticket Sales</t>
  </si>
  <si>
    <t>Average ticket price</t>
  </si>
  <si>
    <t>MP3 Sales</t>
  </si>
  <si>
    <t>% of users that buy tickets each month</t>
  </si>
  <si>
    <t>% of users that buy MP3s each month</t>
  </si>
  <si>
    <t>UK£</t>
  </si>
  <si>
    <t>£</t>
  </si>
  <si>
    <t xml:space="preserve">Data Revenue </t>
  </si>
  <si>
    <t>Merchandise Sales</t>
  </si>
  <si>
    <t>% of users that buy merchandise each month</t>
  </si>
  <si>
    <t>Average merchandise price</t>
  </si>
  <si>
    <t>Average merchandise cost</t>
  </si>
  <si>
    <t>Average cost of inventory items</t>
  </si>
  <si>
    <t>Web Site Design</t>
  </si>
  <si>
    <t>Web Site Development and Event Administration Software</t>
  </si>
  <si>
    <t>Barcode Scanning License</t>
  </si>
  <si>
    <t>Expensed monthly security and beta testing fees</t>
  </si>
  <si>
    <t>Website/IT maintenance monthly expense &amp; hosting charges</t>
  </si>
  <si>
    <t>% of users that stream at the same time</t>
  </si>
  <si>
    <t>Bandwidth blocks (users/7000)</t>
  </si>
  <si>
    <t># of simultaneous users per month (formula)</t>
  </si>
  <si>
    <t>Monthly bandwidth fees per bandwidth block</t>
  </si>
  <si>
    <t>Monthly website licensing fees</t>
  </si>
  <si>
    <t>Expensed monthly website improvements (development)</t>
  </si>
  <si>
    <t>Capital Purchases (one time fees that are amortized)</t>
  </si>
  <si>
    <t>Loyalty Cards</t>
  </si>
  <si>
    <t>Payment Processing Fee (% of revenue)</t>
  </si>
  <si>
    <t>% of revenue subject to payment processing fees</t>
  </si>
  <si>
    <t>Payment Processing Fees</t>
  </si>
  <si>
    <t>Employee Fees</t>
  </si>
  <si>
    <t>Event #1</t>
  </si>
  <si>
    <t>Event #2</t>
  </si>
  <si>
    <t>Event #3</t>
  </si>
  <si>
    <t>Event #4</t>
  </si>
  <si>
    <t>Average CPM from external</t>
  </si>
  <si>
    <t>Average CPM from in-house</t>
  </si>
  <si>
    <t>Number of Advertisers on a page for external</t>
  </si>
  <si>
    <t>Number of Advertisers on a page for in-house</t>
  </si>
  <si>
    <t>% of advertising from external</t>
  </si>
  <si>
    <t>% of advertising from in-house</t>
  </si>
  <si>
    <t>Number of Advertisers per page from external</t>
  </si>
  <si>
    <t>Number of Advertisers per page from in-house</t>
  </si>
  <si>
    <t>Corporate Sponsorships</t>
  </si>
  <si>
    <t>Total number of corporate sponsors</t>
  </si>
  <si>
    <t>Average monthly fee from corporate sponsors</t>
  </si>
  <si>
    <t>Cost of ticket sales (% of retail price)</t>
  </si>
  <si>
    <t>Cost of MP3 sales (% of retail price)</t>
  </si>
  <si>
    <t>% of users that buy loyalty cards</t>
  </si>
  <si>
    <t>Transaction fee</t>
  </si>
  <si>
    <t>% of loyalty cards that have monthly subscription fees</t>
  </si>
  <si>
    <t>Monthly subscription fee</t>
  </si>
  <si>
    <t>Royalty Reporting</t>
  </si>
  <si>
    <t>Average price of royalty report</t>
  </si>
  <si>
    <t>Events</t>
  </si>
  <si>
    <t>Average number of attendees per event</t>
  </si>
  <si>
    <t>Average ticket price per event</t>
  </si>
  <si>
    <t>Costs</t>
  </si>
  <si>
    <t>Revenue is # of participants times ticket price for the year</t>
  </si>
  <si>
    <t>Affiliate Revenue</t>
  </si>
  <si>
    <t>Average price per transaction</t>
  </si>
  <si>
    <t>Average # of monthly affiliate transactions</t>
  </si>
  <si>
    <t>% of revenue subject to affiliate commissions</t>
  </si>
  <si>
    <t>Affiliate commission percentage</t>
  </si>
  <si>
    <t>Affiliate Commissions</t>
  </si>
  <si>
    <t>Offices:</t>
  </si>
  <si>
    <t>Warehouses:</t>
  </si>
  <si>
    <t>Warehouse space (sq ft)</t>
  </si>
  <si>
    <t>Royalties for Streaming</t>
  </si>
  <si>
    <t>Royalties for Artists</t>
  </si>
  <si>
    <t>Average royalty % for artists</t>
  </si>
  <si>
    <t>Adevertising CPM Revenue from external</t>
  </si>
  <si>
    <t>Total Number of page views from external</t>
  </si>
  <si>
    <t>Total Number of page views from in-house</t>
  </si>
  <si>
    <t>Adevertising CPM Revenue from in-house</t>
  </si>
  <si>
    <t xml:space="preserve">Total Number of page views </t>
  </si>
  <si>
    <t>Total CPM Revenue</t>
  </si>
  <si>
    <t>Total Advertising Revenue on Web Site</t>
  </si>
  <si>
    <t>Total Number of Monthly Non-Subscribers (in first month)</t>
  </si>
  <si>
    <t># Songs per Audio Ad</t>
  </si>
  <si>
    <t>Total Number of Mobile users per month (first month)</t>
  </si>
  <si>
    <t># of Mobile Page Views from external</t>
  </si>
  <si>
    <t># of Mobile Page Views from in-house</t>
  </si>
  <si>
    <t>Mobile CPM Advertising Revenue from external</t>
  </si>
  <si>
    <t>Mobile CPM Advertising Revenue from in-house</t>
  </si>
  <si>
    <t>Ticket Revenue</t>
  </si>
  <si>
    <t># of ticket purchasers</t>
  </si>
  <si>
    <t>Total ticket revenue</t>
  </si>
  <si>
    <t>Ticket costs</t>
  </si>
  <si>
    <t>MP3 Revenue</t>
  </si>
  <si>
    <t># of MP3 purchasers</t>
  </si>
  <si>
    <t>Total MP3 revenue</t>
  </si>
  <si>
    <t>MP3 costs</t>
  </si>
  <si>
    <t>Total merchandise revenue</t>
  </si>
  <si>
    <t>Merchandise costs</t>
  </si>
  <si>
    <t>Inventory Costs</t>
  </si>
  <si>
    <t># of loyalty cards</t>
  </si>
  <si>
    <t>Transaction revenue</t>
  </si>
  <si>
    <t>Average # of monthly transactions per card</t>
  </si>
  <si>
    <t># transactions</t>
  </si>
  <si>
    <t># of loyalty cards with monthly subscription</t>
  </si>
  <si>
    <t>Monthly subscription fees</t>
  </si>
  <si>
    <t>Revenue from corporate sponsorships</t>
  </si>
  <si>
    <t>Event Revenue</t>
  </si>
  <si>
    <t>Number of royalty collection agency reports sold per month</t>
  </si>
  <si>
    <t>Royalty Reporting Revenue</t>
  </si>
  <si>
    <t>Affilliate Revenue Total</t>
  </si>
  <si>
    <t>Royalty Payments to artists</t>
  </si>
  <si>
    <t>Royalty Payments for streaming</t>
  </si>
  <si>
    <t>% of web advertising revenue subject to royalties</t>
  </si>
  <si>
    <t># of merchandise purchases</t>
  </si>
  <si>
    <t>Event Costs</t>
  </si>
  <si>
    <t>Total Cost of Goods</t>
  </si>
  <si>
    <t>Affiliate Payments</t>
  </si>
  <si>
    <t>Average monthly additions to inventory (unsold inventory)</t>
  </si>
  <si>
    <t xml:space="preserve">Total Users </t>
  </si>
  <si>
    <t>Merchandise Revenue</t>
  </si>
  <si>
    <t>Loyalty Card Transaction Revenue</t>
  </si>
  <si>
    <t>Loyalty Card Subscription Revenue</t>
  </si>
  <si>
    <t>Corporate Sponsorship Revenue</t>
  </si>
  <si>
    <t>TOTAL COST OF GOODS</t>
  </si>
  <si>
    <t>TOTAL GROSS MARGIN</t>
  </si>
  <si>
    <t>Web Site Development and Design…………………………………..</t>
  </si>
  <si>
    <t>Inventory Costs……………………………………………………</t>
  </si>
  <si>
    <t>Inventory………………………………………………………………….</t>
  </si>
  <si>
    <t>Financing Needed………………………………………………………..</t>
  </si>
  <si>
    <t>Less Cost of Goods:</t>
  </si>
  <si>
    <t xml:space="preserve">   Depreciation</t>
  </si>
  <si>
    <t>Financing Needed</t>
  </si>
  <si>
    <t xml:space="preserve"> Copyright © 2011 Mixspace, Inc. -- All Rights Reserved.</t>
  </si>
  <si>
    <t>Jan</t>
  </si>
  <si>
    <t>Feb</t>
  </si>
  <si>
    <t>Mar</t>
  </si>
  <si>
    <t>Apr</t>
  </si>
  <si>
    <t>May</t>
  </si>
  <si>
    <t>Jun</t>
  </si>
  <si>
    <t>July</t>
  </si>
  <si>
    <t>Aug</t>
  </si>
  <si>
    <t>Sept</t>
  </si>
  <si>
    <t>Oct</t>
  </si>
  <si>
    <t>Nov</t>
  </si>
  <si>
    <t>Dec</t>
  </si>
  <si>
    <t>Artists for Year 1</t>
  </si>
  <si>
    <t>Artists on first day of the year</t>
  </si>
  <si>
    <t>Non-Artist Subscription Fee per month</t>
  </si>
  <si>
    <t>% of Artists that pay Artist Subscription #1 Fee</t>
  </si>
  <si>
    <t>% of Artists that pay Artist Subscription #2 Fee</t>
  </si>
  <si>
    <t>Artist Subscription #1 Fee per month</t>
  </si>
  <si>
    <t>Artist Subscription #2 Fee per month</t>
  </si>
  <si>
    <t>Total Number of Non-Artists</t>
  </si>
  <si>
    <t>Total Number of Artists</t>
  </si>
  <si>
    <t>Non-artist users for Year 1</t>
  </si>
  <si>
    <t>Total Number of Non-Artist Subscribers</t>
  </si>
  <si>
    <t>Total Number of Artist Subscribers #1</t>
  </si>
  <si>
    <t>Total Number of Artist Subscribers #2</t>
  </si>
  <si>
    <t>Revenue from Non-Artist Subscribers</t>
  </si>
  <si>
    <t>Revenue from Artist Subscribers #1</t>
  </si>
  <si>
    <t>Revenue from Artist Subscribers #2</t>
  </si>
  <si>
    <t>Total % of Artists that pay Subscriptions</t>
  </si>
  <si>
    <t>Internet Advertising Campaign 4</t>
  </si>
  <si>
    <t>Total Number of Subscribers</t>
  </si>
  <si>
    <t>Revenue per Ad</t>
  </si>
  <si>
    <t>Total Number of Ads per month</t>
  </si>
  <si>
    <t>Total # of Non-Artists</t>
  </si>
  <si>
    <t>Total # of Artists</t>
  </si>
  <si>
    <t>% of Non-artists that pay Subscription Fee</t>
  </si>
  <si>
    <t xml:space="preserve"> This document contains proprietary and confidential information of Mixspace.</t>
  </si>
  <si>
    <t>Event #5</t>
  </si>
  <si>
    <t>Event #6</t>
  </si>
  <si>
    <t>Event #7</t>
  </si>
  <si>
    <t>Event #8</t>
  </si>
  <si>
    <t>Average MP3/Album commision</t>
  </si>
  <si>
    <t>Events Manager</t>
  </si>
  <si>
    <t>Legal (Label Contracts, User Agreements etc)</t>
  </si>
  <si>
    <t>Legal (Selling Company)</t>
  </si>
  <si>
    <t>Web Site Development and Event Administration Software + Security Audit (£5000)</t>
  </si>
  <si>
    <t>Web Site Development (10k) + Web Design (3.5k) + General (1k) + Microsoft SQL Server (£1400) + Application Firewall (£5000)</t>
  </si>
  <si>
    <t xml:space="preserve">High End Server (£288), Mid End Server (£144), Switch (£150). Y1 (HES, 2xMES, S), Y2 (2xHES, MED, S), Y3 (3xHES, S), Y4 (4xHES, S), Y5 (5XHES, S). </t>
  </si>
  <si>
    <t>Average GB diskspace used per Artist</t>
  </si>
  <si>
    <t>Average cost per GB diskspace used</t>
  </si>
  <si>
    <t>Events Assistant</t>
  </si>
  <si>
    <t>Label Relations Manager</t>
  </si>
  <si>
    <t>US Operations Director</t>
  </si>
  <si>
    <t>European Operations Director</t>
  </si>
  <si>
    <t>Asian Operations Director</t>
  </si>
  <si>
    <t>Designer</t>
  </si>
  <si>
    <t>US Events Manager</t>
  </si>
  <si>
    <t>European Events Manager</t>
  </si>
  <si>
    <t>Asian Events Manager</t>
  </si>
  <si>
    <t>US Music Manager</t>
  </si>
  <si>
    <t>European Music Manager</t>
  </si>
  <si>
    <t>Asian Music Manager</t>
  </si>
  <si>
    <t>Head of Music</t>
  </si>
  <si>
    <t>Head US Marketing</t>
  </si>
  <si>
    <t>Head European Marketing</t>
  </si>
  <si>
    <t>Head Asian Marketing</t>
  </si>
  <si>
    <t>User Experience Manager</t>
  </si>
  <si>
    <t>Senior Web Developer/Administrator</t>
  </si>
  <si>
    <t>Administrator/Support</t>
  </si>
  <si>
    <t>Content/News Manager</t>
  </si>
  <si>
    <t>Communifire (£1100) + 2 x Microsoft Server (£15), Mailchimp (Y1,2 £250/Y3 £1500/ Y4,5 £3000)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</si>
</sst>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1" formatCode="_-* #,##0_-;\-* #,##0_-;_-* &quot;-&quot;_-;_-@_-"/>
    <numFmt numFmtId="164" formatCode="&quot;$&quot;#,##0.00_);[Red]\(&quot;$&quot;#,##0.00\)"/>
    <numFmt numFmtId="165" formatCode="_(&quot;$&quot;* #,##0_);_(&quot;$&quot;* \(#,##0\);_(&quot;$&quot;* &quot;-&quot;_);_(@_)"/>
    <numFmt numFmtId="166" formatCode="_(* #,##0_);_(* \(#,##0\);_(* &quot;-&quot;_);_(@_)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0.0%"/>
    <numFmt numFmtId="170" formatCode="_(* #,##0.0_);_(* \(#,##0.0\);_(* &quot;-&quot;??_);_(@_)"/>
    <numFmt numFmtId="171" formatCode="_(* #,##0_);_(* \(#,##0\);_(* &quot;-&quot;??_);_(@_)"/>
    <numFmt numFmtId="172" formatCode="m/d/yy\ h:mm\ AM/PM"/>
    <numFmt numFmtId="173" formatCode="#,##0\ &quot;years&quot;"/>
    <numFmt numFmtId="174" formatCode="0&quot;% Change&quot;"/>
    <numFmt numFmtId="175" formatCode="mmmm\,\ yyyy"/>
    <numFmt numFmtId="176" formatCode="\&gt;\ #.0%"/>
    <numFmt numFmtId="177" formatCode="mmmm\ yyyy"/>
    <numFmt numFmtId="178" formatCode="&quot;$&quot;#,##0"/>
    <numFmt numFmtId="179" formatCode="[$£-809]#,##0"/>
    <numFmt numFmtId="180" formatCode="[$£-809]#,##0.00"/>
    <numFmt numFmtId="181" formatCode="[$£-809]#,##0;\-[$£-809]#,##0"/>
    <numFmt numFmtId="182" formatCode="[$£-809]#,##0.0000"/>
    <numFmt numFmtId="183" formatCode="#,##0.0_ ;\-#,##0.0\ "/>
    <numFmt numFmtId="184" formatCode="[$£-809]#,##0.0;\-[$£-809]#,##0.0"/>
    <numFmt numFmtId="187" formatCode="#,##0.000"/>
  </numFmts>
  <fonts count="59" x14ac:knownFonts="1">
    <font>
      <sz val="9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i/>
      <sz val="9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4"/>
      <name val="Arial Black"/>
      <family val="2"/>
    </font>
    <font>
      <b/>
      <sz val="8"/>
      <color indexed="8"/>
      <name val="Tahoma"/>
      <family val="2"/>
    </font>
    <font>
      <sz val="8"/>
      <name val="Tahoma"/>
      <family val="2"/>
    </font>
    <font>
      <b/>
      <sz val="8"/>
      <color indexed="9"/>
      <name val="Tahoma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name val="Times New Roman"/>
      <family val="1"/>
    </font>
    <font>
      <sz val="12"/>
      <name val="Arial Black"/>
      <family val="2"/>
    </font>
    <font>
      <u val="singleAccounting"/>
      <sz val="9"/>
      <name val="Arial"/>
      <family val="2"/>
    </font>
    <font>
      <sz val="9"/>
      <name val="Arial"/>
      <family val="2"/>
    </font>
    <font>
      <u/>
      <sz val="9"/>
      <name val="Arial"/>
      <family val="2"/>
    </font>
    <font>
      <b/>
      <u val="singleAccounting"/>
      <sz val="9"/>
      <name val="Arial"/>
      <family val="2"/>
    </font>
    <font>
      <b/>
      <u val="doubleAccounting"/>
      <sz val="9"/>
      <name val="Arial"/>
      <family val="2"/>
    </font>
    <font>
      <u val="doubleAccounting"/>
      <sz val="9"/>
      <name val="Arial"/>
      <family val="2"/>
    </font>
    <font>
      <sz val="12"/>
      <name val="Book Antiqua"/>
      <family val="1"/>
    </font>
    <font>
      <sz val="10"/>
      <name val="Book Antiqua"/>
      <family val="1"/>
    </font>
    <font>
      <sz val="9"/>
      <name val="Arial"/>
      <family val="2"/>
    </font>
    <font>
      <sz val="9"/>
      <name val="Arial"/>
      <family val="2"/>
    </font>
    <font>
      <sz val="7"/>
      <name val="Arial"/>
      <family val="2"/>
    </font>
    <font>
      <b/>
      <sz val="12"/>
      <color indexed="9"/>
      <name val="Arial"/>
      <family val="2"/>
    </font>
    <font>
      <b/>
      <i/>
      <sz val="14"/>
      <name val="Book Antiqua"/>
      <family val="1"/>
    </font>
    <font>
      <sz val="28"/>
      <name val="Arial Black"/>
      <family val="2"/>
    </font>
    <font>
      <sz val="14"/>
      <name val="Book Antiqua"/>
      <family val="1"/>
    </font>
    <font>
      <sz val="14"/>
      <name val="Arial"/>
      <family val="2"/>
    </font>
    <font>
      <b/>
      <sz val="14"/>
      <name val="Book Antiqua"/>
      <family val="1"/>
    </font>
    <font>
      <b/>
      <sz val="10"/>
      <name val="Book Antiqua"/>
      <family val="1"/>
    </font>
    <font>
      <b/>
      <sz val="9"/>
      <color indexed="9"/>
      <name val="Arial"/>
      <family val="2"/>
    </font>
    <font>
      <b/>
      <sz val="9"/>
      <color indexed="56"/>
      <name val="Arial"/>
      <family val="2"/>
    </font>
    <font>
      <sz val="9"/>
      <color indexed="56"/>
      <name val="Arial"/>
      <family val="2"/>
    </font>
    <font>
      <u val="singleAccounting"/>
      <sz val="9"/>
      <color indexed="56"/>
      <name val="Arial"/>
      <family val="2"/>
    </font>
    <font>
      <u/>
      <sz val="9"/>
      <color indexed="56"/>
      <name val="Arial"/>
      <family val="2"/>
    </font>
    <font>
      <b/>
      <u val="doubleAccounting"/>
      <sz val="9"/>
      <color indexed="56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i/>
      <sz val="10"/>
      <name val="Arial"/>
      <family val="2"/>
    </font>
    <font>
      <u val="singleAccounting"/>
      <sz val="8"/>
      <name val="Arial"/>
      <family val="2"/>
    </font>
    <font>
      <b/>
      <u val="singleAccounting"/>
      <sz val="8"/>
      <name val="Arial"/>
      <family val="2"/>
    </font>
    <font>
      <i/>
      <sz val="8"/>
      <name val="Arial"/>
      <family val="2"/>
    </font>
    <font>
      <b/>
      <u val="doubleAccounting"/>
      <sz val="8"/>
      <name val="Arial"/>
      <family val="2"/>
    </font>
    <font>
      <b/>
      <sz val="8"/>
      <name val="Arial"/>
      <family val="2"/>
    </font>
    <font>
      <u val="doubleAccounting"/>
      <sz val="8"/>
      <name val="Arial"/>
      <family val="2"/>
    </font>
    <font>
      <b/>
      <i/>
      <sz val="9"/>
      <name val="Arial"/>
      <family val="2"/>
    </font>
    <font>
      <u/>
      <sz val="11"/>
      <color indexed="12"/>
      <name val="Arial"/>
      <family val="2"/>
    </font>
    <font>
      <u/>
      <sz val="12"/>
      <color indexed="12"/>
      <name val="Arial"/>
      <family val="2"/>
    </font>
    <font>
      <sz val="9"/>
      <name val="Calibri"/>
      <family val="2"/>
    </font>
    <font>
      <sz val="8"/>
      <name val="Verdana"/>
      <family val="2"/>
    </font>
    <font>
      <b/>
      <sz val="8"/>
      <color indexed="9"/>
      <name val="Arial"/>
      <family val="2"/>
    </font>
    <font>
      <b/>
      <sz val="8"/>
      <color indexed="9"/>
      <name val="Arial"/>
      <family val="2"/>
    </font>
    <font>
      <u/>
      <sz val="8"/>
      <name val="Arial"/>
      <family val="2"/>
    </font>
    <font>
      <b/>
      <i/>
      <sz val="11"/>
      <name val="Arial"/>
      <family val="2"/>
    </font>
    <font>
      <b/>
      <sz val="11"/>
      <color indexed="9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thin">
        <color indexed="64"/>
      </bottom>
      <diagonal/>
    </border>
    <border>
      <left style="medium">
        <color indexed="9"/>
      </left>
      <right style="medium">
        <color indexed="9"/>
      </right>
      <top/>
      <bottom style="thin">
        <color indexed="64"/>
      </bottom>
      <diagonal/>
    </border>
    <border>
      <left style="medium">
        <color indexed="9"/>
      </left>
      <right/>
      <top/>
      <bottom style="thin">
        <color indexed="64"/>
      </bottom>
      <diagonal/>
    </border>
    <border>
      <left/>
      <right style="medium">
        <color indexed="9"/>
      </right>
      <top style="thin">
        <color indexed="64"/>
      </top>
      <bottom/>
      <diagonal/>
    </border>
    <border>
      <left style="medium">
        <color indexed="9"/>
      </left>
      <right style="medium">
        <color indexed="9"/>
      </right>
      <top style="thin">
        <color indexed="64"/>
      </top>
      <bottom/>
      <diagonal/>
    </border>
    <border>
      <left style="medium">
        <color indexed="9"/>
      </left>
      <right/>
      <top style="thin">
        <color indexed="64"/>
      </top>
      <bottom/>
      <diagonal/>
    </border>
    <border>
      <left style="medium">
        <color indexed="9"/>
      </left>
      <right style="medium">
        <color indexed="9"/>
      </right>
      <top/>
      <bottom/>
      <diagonal/>
    </border>
    <border>
      <left style="medium">
        <color indexed="9"/>
      </left>
      <right/>
      <top/>
      <bottom/>
      <diagonal/>
    </border>
    <border>
      <left/>
      <right style="medium">
        <color indexed="9"/>
      </right>
      <top/>
      <bottom style="medium">
        <color indexed="56"/>
      </bottom>
      <diagonal/>
    </border>
    <border>
      <left style="medium">
        <color indexed="9"/>
      </left>
      <right style="medium">
        <color indexed="9"/>
      </right>
      <top/>
      <bottom style="medium">
        <color indexed="56"/>
      </bottom>
      <diagonal/>
    </border>
    <border>
      <left style="medium">
        <color indexed="9"/>
      </left>
      <right/>
      <top/>
      <bottom style="medium">
        <color indexed="56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6">
    <xf numFmtId="0" fontId="0" fillId="0" borderId="0"/>
    <xf numFmtId="37" fontId="9" fillId="2" borderId="1" applyBorder="0" applyProtection="0">
      <alignment vertical="center"/>
    </xf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37" fontId="10" fillId="3" borderId="2" applyBorder="0">
      <alignment horizontal="left" vertical="center" indent="1"/>
    </xf>
    <xf numFmtId="37" fontId="8" fillId="4" borderId="3" applyFill="0">
      <alignment vertical="center"/>
    </xf>
    <xf numFmtId="0" fontId="8" fillId="5" borderId="4" applyNumberFormat="0">
      <alignment horizontal="left" vertical="top" indent="1"/>
    </xf>
    <xf numFmtId="0" fontId="8" fillId="2" borderId="0" applyBorder="0">
      <alignment horizontal="left" vertical="center" indent="1"/>
    </xf>
    <xf numFmtId="0" fontId="8" fillId="0" borderId="4" applyNumberFormat="0" applyFill="0">
      <alignment horizontal="centerContinuous" vertical="top"/>
    </xf>
    <xf numFmtId="0" fontId="6" fillId="0" borderId="0" applyNumberFormat="0" applyFill="0" applyBorder="0" applyAlignment="0" applyProtection="0">
      <alignment vertical="top"/>
      <protection locked="0"/>
    </xf>
    <xf numFmtId="37" fontId="9" fillId="2" borderId="5" applyBorder="0">
      <alignment horizontal="left" vertical="center" indent="2"/>
    </xf>
    <xf numFmtId="0" fontId="13" fillId="0" borderId="0"/>
    <xf numFmtId="9" fontId="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</cellStyleXfs>
  <cellXfs count="943">
    <xf numFmtId="0" fontId="0" fillId="0" borderId="0" xfId="0"/>
    <xf numFmtId="0" fontId="5" fillId="0" borderId="0" xfId="0" applyFont="1"/>
    <xf numFmtId="0" fontId="7" fillId="0" borderId="0" xfId="0" applyFont="1"/>
    <xf numFmtId="171" fontId="0" fillId="0" borderId="0" xfId="2" applyNumberFormat="1" applyFont="1"/>
    <xf numFmtId="171" fontId="0" fillId="0" borderId="0" xfId="0" applyNumberFormat="1"/>
    <xf numFmtId="0" fontId="0" fillId="0" borderId="0" xfId="0" applyAlignment="1">
      <alignment horizontal="left" indent="1"/>
    </xf>
    <xf numFmtId="9" fontId="0" fillId="0" borderId="0" xfId="13" applyFont="1"/>
    <xf numFmtId="0" fontId="0" fillId="0" borderId="0" xfId="0" applyBorder="1"/>
    <xf numFmtId="171" fontId="0" fillId="0" borderId="0" xfId="2" applyNumberFormat="1" applyFont="1" applyBorder="1"/>
    <xf numFmtId="9" fontId="0" fillId="0" borderId="0" xfId="0" applyNumberFormat="1"/>
    <xf numFmtId="0" fontId="12" fillId="0" borderId="0" xfId="0" applyFont="1"/>
    <xf numFmtId="0" fontId="0" fillId="0" borderId="6" xfId="0" applyBorder="1"/>
    <xf numFmtId="0" fontId="14" fillId="0" borderId="6" xfId="0" applyFont="1" applyBorder="1"/>
    <xf numFmtId="0" fontId="0" fillId="0" borderId="4" xfId="0" applyBorder="1"/>
    <xf numFmtId="0" fontId="0" fillId="0" borderId="7" xfId="0" applyBorder="1"/>
    <xf numFmtId="0" fontId="0" fillId="6" borderId="0" xfId="0" applyFill="1" applyBorder="1"/>
    <xf numFmtId="0" fontId="7" fillId="0" borderId="8" xfId="0" applyFont="1" applyBorder="1"/>
    <xf numFmtId="172" fontId="2" fillId="0" borderId="9" xfId="0" applyNumberFormat="1" applyFont="1" applyBorder="1" applyAlignment="1">
      <alignment horizontal="left" indent="1"/>
    </xf>
    <xf numFmtId="0" fontId="3" fillId="0" borderId="0" xfId="0" applyFont="1"/>
    <xf numFmtId="0" fontId="3" fillId="0" borderId="0" xfId="0" applyFont="1" applyAlignment="1">
      <alignment horizontal="left" indent="1"/>
    </xf>
    <xf numFmtId="0" fontId="16" fillId="0" borderId="0" xfId="0" applyFont="1"/>
    <xf numFmtId="171" fontId="16" fillId="0" borderId="0" xfId="2" applyNumberFormat="1" applyFont="1"/>
    <xf numFmtId="0" fontId="3" fillId="0" borderId="7" xfId="0" applyFont="1" applyBorder="1" applyAlignment="1">
      <alignment horizontal="center"/>
    </xf>
    <xf numFmtId="0" fontId="3" fillId="0" borderId="7" xfId="0" applyFont="1" applyBorder="1"/>
    <xf numFmtId="0" fontId="3" fillId="0" borderId="4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174" fontId="3" fillId="0" borderId="7" xfId="0" applyNumberFormat="1" applyFont="1" applyBorder="1" applyAlignment="1">
      <alignment horizontal="center"/>
    </xf>
    <xf numFmtId="0" fontId="16" fillId="0" borderId="0" xfId="0" applyFont="1" applyAlignment="1">
      <alignment horizontal="left" indent="2"/>
    </xf>
    <xf numFmtId="0" fontId="16" fillId="0" borderId="0" xfId="0" applyFont="1" applyAlignment="1">
      <alignment horizontal="left" indent="1"/>
    </xf>
    <xf numFmtId="172" fontId="2" fillId="0" borderId="4" xfId="0" applyNumberFormat="1" applyFont="1" applyBorder="1" applyAlignment="1">
      <alignment horizontal="left" indent="1"/>
    </xf>
    <xf numFmtId="0" fontId="0" fillId="0" borderId="6" xfId="0" applyFill="1" applyBorder="1"/>
    <xf numFmtId="0" fontId="0" fillId="0" borderId="9" xfId="0" applyFill="1" applyBorder="1"/>
    <xf numFmtId="171" fontId="0" fillId="0" borderId="0" xfId="2" applyNumberFormat="1" applyFont="1" applyFill="1"/>
    <xf numFmtId="0" fontId="16" fillId="0" borderId="0" xfId="0" applyFont="1" applyAlignment="1">
      <alignment horizontal="right"/>
    </xf>
    <xf numFmtId="0" fontId="7" fillId="0" borderId="7" xfId="0" applyFont="1" applyBorder="1"/>
    <xf numFmtId="17" fontId="0" fillId="0" borderId="0" xfId="0" applyNumberFormat="1"/>
    <xf numFmtId="14" fontId="0" fillId="0" borderId="10" xfId="0" applyNumberFormat="1" applyBorder="1"/>
    <xf numFmtId="171" fontId="0" fillId="0" borderId="11" xfId="2" applyNumberFormat="1" applyFont="1" applyBorder="1"/>
    <xf numFmtId="14" fontId="0" fillId="0" borderId="2" xfId="0" applyNumberFormat="1" applyBorder="1"/>
    <xf numFmtId="171" fontId="0" fillId="0" borderId="12" xfId="2" applyNumberFormat="1" applyFont="1" applyBorder="1"/>
    <xf numFmtId="171" fontId="0" fillId="0" borderId="13" xfId="2" applyNumberFormat="1" applyFont="1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3" fillId="0" borderId="0" xfId="0" applyFont="1" applyAlignment="1">
      <alignment horizontal="left" indent="2"/>
    </xf>
    <xf numFmtId="0" fontId="3" fillId="0" borderId="0" xfId="0" applyFont="1" applyAlignment="1">
      <alignment horizontal="left"/>
    </xf>
    <xf numFmtId="0" fontId="16" fillId="0" borderId="0" xfId="0" applyFont="1" applyFill="1"/>
    <xf numFmtId="0" fontId="14" fillId="0" borderId="0" xfId="0" applyFont="1"/>
    <xf numFmtId="14" fontId="0" fillId="0" borderId="17" xfId="0" applyNumberFormat="1" applyBorder="1"/>
    <xf numFmtId="0" fontId="3" fillId="0" borderId="0" xfId="0" applyFont="1" applyAlignment="1">
      <alignment horizontal="right"/>
    </xf>
    <xf numFmtId="171" fontId="16" fillId="0" borderId="0" xfId="2" applyNumberFormat="1" applyFont="1" applyFill="1"/>
    <xf numFmtId="169" fontId="3" fillId="0" borderId="0" xfId="13" applyNumberFormat="1" applyFont="1" applyFill="1" applyAlignment="1">
      <alignment horizontal="center"/>
    </xf>
    <xf numFmtId="10" fontId="3" fillId="0" borderId="0" xfId="13" applyNumberFormat="1" applyFont="1" applyFill="1"/>
    <xf numFmtId="0" fontId="3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171" fontId="2" fillId="0" borderId="0" xfId="2" applyNumberFormat="1" applyFont="1" applyFill="1" applyBorder="1" applyAlignment="1">
      <alignment horizontal="center"/>
    </xf>
    <xf numFmtId="0" fontId="3" fillId="0" borderId="6" xfId="0" applyFont="1" applyFill="1" applyBorder="1"/>
    <xf numFmtId="171" fontId="2" fillId="0" borderId="0" xfId="0" applyNumberFormat="1" applyFont="1" applyFill="1" applyBorder="1" applyAlignment="1">
      <alignment horizontal="center"/>
    </xf>
    <xf numFmtId="171" fontId="3" fillId="0" borderId="0" xfId="2" applyNumberFormat="1" applyFont="1" applyFill="1"/>
    <xf numFmtId="169" fontId="16" fillId="0" borderId="0" xfId="13" applyNumberFormat="1" applyFont="1" applyFill="1"/>
    <xf numFmtId="0" fontId="2" fillId="0" borderId="0" xfId="0" applyFont="1" applyAlignment="1">
      <alignment horizontal="left" indent="5"/>
    </xf>
    <xf numFmtId="0" fontId="2" fillId="0" borderId="0" xfId="0" applyFont="1" applyFill="1" applyBorder="1" applyAlignment="1">
      <alignment horizontal="left" indent="5"/>
    </xf>
    <xf numFmtId="0" fontId="18" fillId="0" borderId="10" xfId="0" applyFont="1" applyBorder="1" applyAlignment="1">
      <alignment horizontal="right"/>
    </xf>
    <xf numFmtId="0" fontId="18" fillId="0" borderId="11" xfId="0" applyFont="1" applyBorder="1" applyAlignment="1">
      <alignment horizontal="right"/>
    </xf>
    <xf numFmtId="17" fontId="0" fillId="0" borderId="2" xfId="0" applyNumberFormat="1" applyBorder="1"/>
    <xf numFmtId="17" fontId="0" fillId="0" borderId="17" xfId="0" applyNumberFormat="1" applyBorder="1"/>
    <xf numFmtId="174" fontId="3" fillId="0" borderId="4" xfId="0" applyNumberFormat="1" applyFont="1" applyBorder="1" applyAlignment="1">
      <alignment horizontal="center"/>
    </xf>
    <xf numFmtId="0" fontId="18" fillId="0" borderId="18" xfId="0" applyFont="1" applyBorder="1" applyAlignment="1">
      <alignment horizontal="right"/>
    </xf>
    <xf numFmtId="171" fontId="0" fillId="0" borderId="19" xfId="2" applyNumberFormat="1" applyFont="1" applyBorder="1"/>
    <xf numFmtId="171" fontId="19" fillId="0" borderId="0" xfId="2" applyNumberFormat="1" applyFont="1"/>
    <xf numFmtId="0" fontId="0" fillId="0" borderId="0" xfId="0" quotePrefix="1"/>
    <xf numFmtId="171" fontId="15" fillId="0" borderId="0" xfId="2" applyNumberFormat="1" applyFont="1"/>
    <xf numFmtId="9" fontId="3" fillId="0" borderId="4" xfId="13" applyFont="1" applyFill="1" applyBorder="1"/>
    <xf numFmtId="10" fontId="2" fillId="0" borderId="4" xfId="13" applyNumberFormat="1" applyFont="1" applyFill="1" applyBorder="1"/>
    <xf numFmtId="169" fontId="16" fillId="0" borderId="4" xfId="13" applyNumberFormat="1" applyFont="1" applyFill="1" applyBorder="1"/>
    <xf numFmtId="0" fontId="16" fillId="0" borderId="4" xfId="0" applyFont="1" applyFill="1" applyBorder="1"/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/>
    <xf numFmtId="171" fontId="16" fillId="0" borderId="4" xfId="2" applyNumberFormat="1" applyFont="1" applyFill="1" applyBorder="1"/>
    <xf numFmtId="169" fontId="3" fillId="0" borderId="4" xfId="13" applyNumberFormat="1" applyFont="1" applyFill="1" applyBorder="1" applyAlignment="1">
      <alignment horizontal="center"/>
    </xf>
    <xf numFmtId="169" fontId="3" fillId="0" borderId="0" xfId="13" applyNumberFormat="1" applyFont="1" applyFill="1"/>
    <xf numFmtId="169" fontId="2" fillId="0" borderId="0" xfId="13" applyNumberFormat="1" applyFont="1" applyFill="1"/>
    <xf numFmtId="0" fontId="22" fillId="0" borderId="0" xfId="0" applyFont="1"/>
    <xf numFmtId="0" fontId="21" fillId="0" borderId="0" xfId="0" applyFont="1"/>
    <xf numFmtId="0" fontId="0" fillId="0" borderId="0" xfId="0" applyProtection="1">
      <protection locked="0"/>
    </xf>
    <xf numFmtId="17" fontId="0" fillId="0" borderId="0" xfId="0" applyNumberFormat="1" applyProtection="1">
      <protection locked="0"/>
    </xf>
    <xf numFmtId="0" fontId="0" fillId="0" borderId="0" xfId="0" applyProtection="1"/>
    <xf numFmtId="0" fontId="6" fillId="0" borderId="0" xfId="10" applyAlignment="1" applyProtection="1">
      <alignment horizontal="left" indent="1"/>
    </xf>
    <xf numFmtId="0" fontId="4" fillId="0" borderId="0" xfId="0" applyFont="1"/>
    <xf numFmtId="0" fontId="0" fillId="6" borderId="20" xfId="0" applyFill="1" applyBorder="1"/>
    <xf numFmtId="0" fontId="0" fillId="6" borderId="7" xfId="0" applyFill="1" applyBorder="1"/>
    <xf numFmtId="0" fontId="5" fillId="6" borderId="7" xfId="0" applyFont="1" applyFill="1" applyBorder="1"/>
    <xf numFmtId="0" fontId="5" fillId="6" borderId="8" xfId="0" applyFont="1" applyFill="1" applyBorder="1"/>
    <xf numFmtId="0" fontId="0" fillId="6" borderId="21" xfId="0" applyFill="1" applyBorder="1" applyAlignment="1">
      <alignment horizontal="left" indent="3"/>
    </xf>
    <xf numFmtId="0" fontId="5" fillId="6" borderId="0" xfId="0" applyFont="1" applyFill="1" applyBorder="1"/>
    <xf numFmtId="0" fontId="5" fillId="6" borderId="6" xfId="0" applyFont="1" applyFill="1" applyBorder="1"/>
    <xf numFmtId="0" fontId="0" fillId="6" borderId="22" xfId="0" applyFill="1" applyBorder="1"/>
    <xf numFmtId="0" fontId="0" fillId="6" borderId="4" xfId="0" applyFill="1" applyBorder="1"/>
    <xf numFmtId="0" fontId="5" fillId="6" borderId="4" xfId="0" applyFont="1" applyFill="1" applyBorder="1"/>
    <xf numFmtId="0" fontId="5" fillId="6" borderId="9" xfId="0" applyFont="1" applyFill="1" applyBorder="1"/>
    <xf numFmtId="171" fontId="0" fillId="0" borderId="18" xfId="2" applyNumberFormat="1" applyFont="1" applyBorder="1"/>
    <xf numFmtId="0" fontId="7" fillId="0" borderId="7" xfId="0" applyFont="1" applyBorder="1" applyProtection="1"/>
    <xf numFmtId="0" fontId="0" fillId="0" borderId="7" xfId="0" applyBorder="1" applyProtection="1"/>
    <xf numFmtId="172" fontId="2" fillId="0" borderId="4" xfId="0" applyNumberFormat="1" applyFont="1" applyBorder="1" applyAlignment="1" applyProtection="1">
      <alignment horizontal="left" indent="1"/>
    </xf>
    <xf numFmtId="0" fontId="0" fillId="0" borderId="4" xfId="0" applyBorder="1" applyProtection="1"/>
    <xf numFmtId="0" fontId="7" fillId="0" borderId="0" xfId="0" applyFont="1" applyProtection="1"/>
    <xf numFmtId="171" fontId="0" fillId="0" borderId="0" xfId="2" applyNumberFormat="1" applyFont="1" applyProtection="1"/>
    <xf numFmtId="0" fontId="15" fillId="0" borderId="0" xfId="0" applyFont="1" applyBorder="1" applyAlignment="1" applyProtection="1">
      <alignment horizontal="right"/>
    </xf>
    <xf numFmtId="0" fontId="0" fillId="0" borderId="0" xfId="0" applyAlignment="1" applyProtection="1">
      <alignment horizontal="left" indent="2"/>
    </xf>
    <xf numFmtId="0" fontId="0" fillId="0" borderId="0" xfId="0" applyAlignment="1" applyProtection="1">
      <alignment horizontal="right"/>
    </xf>
    <xf numFmtId="169" fontId="0" fillId="0" borderId="0" xfId="0" applyNumberFormat="1" applyProtection="1"/>
    <xf numFmtId="0" fontId="2" fillId="0" borderId="0" xfId="0" applyFont="1" applyBorder="1" applyAlignment="1" applyProtection="1">
      <alignment horizontal="left" indent="2"/>
    </xf>
    <xf numFmtId="0" fontId="16" fillId="0" borderId="0" xfId="0" applyFont="1" applyProtection="1"/>
    <xf numFmtId="0" fontId="2" fillId="0" borderId="0" xfId="0" applyFont="1" applyBorder="1" applyProtection="1"/>
    <xf numFmtId="0" fontId="0" fillId="0" borderId="0" xfId="0" applyBorder="1" applyProtection="1"/>
    <xf numFmtId="0" fontId="3" fillId="0" borderId="0" xfId="0" applyFont="1" applyBorder="1" applyAlignment="1" applyProtection="1">
      <alignment horizontal="left" indent="1"/>
    </xf>
    <xf numFmtId="0" fontId="16" fillId="0" borderId="0" xfId="0" applyFont="1" applyBorder="1" applyAlignment="1" applyProtection="1">
      <alignment horizontal="left" indent="2"/>
    </xf>
    <xf numFmtId="0" fontId="16" fillId="0" borderId="0" xfId="0" applyFont="1" applyBorder="1" applyProtection="1"/>
    <xf numFmtId="168" fontId="16" fillId="0" borderId="0" xfId="0" applyNumberFormat="1" applyFont="1" applyBorder="1" applyProtection="1"/>
    <xf numFmtId="171" fontId="2" fillId="0" borderId="0" xfId="2" applyNumberFormat="1" applyFont="1" applyBorder="1" applyProtection="1"/>
    <xf numFmtId="164" fontId="16" fillId="0" borderId="0" xfId="0" applyNumberFormat="1" applyFont="1" applyBorder="1" applyProtection="1"/>
    <xf numFmtId="9" fontId="16" fillId="0" borderId="0" xfId="0" applyNumberFormat="1" applyFont="1" applyBorder="1" applyProtection="1"/>
    <xf numFmtId="171" fontId="16" fillId="0" borderId="0" xfId="2" applyNumberFormat="1" applyFont="1" applyBorder="1" applyProtection="1"/>
    <xf numFmtId="0" fontId="3" fillId="0" borderId="0" xfId="0" applyFont="1" applyBorder="1" applyProtection="1"/>
    <xf numFmtId="0" fontId="16" fillId="0" borderId="0" xfId="0" applyFont="1" applyBorder="1" applyAlignment="1" applyProtection="1">
      <alignment horizontal="left" indent="3"/>
    </xf>
    <xf numFmtId="0" fontId="16" fillId="0" borderId="0" xfId="12" applyFont="1" applyBorder="1" applyAlignment="1" applyProtection="1">
      <alignment horizontal="centerContinuous"/>
    </xf>
    <xf numFmtId="0" fontId="16" fillId="0" borderId="0" xfId="0" applyFont="1" applyBorder="1" applyAlignment="1" applyProtection="1">
      <alignment horizontal="centerContinuous"/>
    </xf>
    <xf numFmtId="0" fontId="15" fillId="0" borderId="0" xfId="4" applyNumberFormat="1" applyFont="1" applyFill="1" applyBorder="1" applyAlignment="1" applyProtection="1">
      <alignment horizontal="right"/>
    </xf>
    <xf numFmtId="37" fontId="16" fillId="0" borderId="0" xfId="12" applyNumberFormat="1" applyFont="1" applyFill="1" applyBorder="1" applyAlignment="1" applyProtection="1">
      <alignment horizontal="left" indent="2"/>
    </xf>
    <xf numFmtId="0" fontId="16" fillId="0" borderId="0" xfId="12" applyFont="1" applyFill="1" applyBorder="1" applyAlignment="1" applyProtection="1">
      <alignment horizontal="left" indent="1"/>
    </xf>
    <xf numFmtId="0" fontId="16" fillId="0" borderId="0" xfId="12" applyFont="1" applyFill="1" applyBorder="1" applyAlignment="1" applyProtection="1">
      <alignment horizontal="right"/>
    </xf>
    <xf numFmtId="0" fontId="2" fillId="0" borderId="0" xfId="4" applyNumberFormat="1" applyFont="1" applyFill="1" applyBorder="1" applyAlignment="1" applyProtection="1">
      <alignment horizontal="left" indent="2"/>
    </xf>
    <xf numFmtId="0" fontId="17" fillId="0" borderId="0" xfId="0" applyFont="1" applyFill="1" applyBorder="1" applyAlignment="1" applyProtection="1">
      <alignment horizontal="right"/>
    </xf>
    <xf numFmtId="173" fontId="16" fillId="0" borderId="0" xfId="4" applyNumberFormat="1" applyFont="1" applyFill="1" applyBorder="1" applyAlignment="1" applyProtection="1">
      <alignment horizontal="left"/>
    </xf>
    <xf numFmtId="171" fontId="15" fillId="0" borderId="0" xfId="2" applyNumberFormat="1" applyFont="1" applyBorder="1" applyAlignment="1" applyProtection="1">
      <alignment horizontal="right"/>
    </xf>
    <xf numFmtId="0" fontId="15" fillId="0" borderId="0" xfId="0" applyFont="1" applyAlignment="1" applyProtection="1">
      <alignment horizontal="right"/>
    </xf>
    <xf numFmtId="9" fontId="2" fillId="0" borderId="0" xfId="13" applyFont="1" applyBorder="1" applyProtection="1"/>
    <xf numFmtId="0" fontId="2" fillId="0" borderId="0" xfId="0" applyFont="1" applyProtection="1"/>
    <xf numFmtId="0" fontId="16" fillId="0" borderId="0" xfId="0" applyFont="1" applyAlignment="1" applyProtection="1">
      <alignment horizontal="left" indent="2"/>
    </xf>
    <xf numFmtId="0" fontId="16" fillId="0" borderId="0" xfId="0" applyFont="1" applyAlignment="1" applyProtection="1">
      <alignment horizontal="left" indent="1"/>
    </xf>
    <xf numFmtId="0" fontId="16" fillId="0" borderId="0" xfId="12" applyFont="1" applyBorder="1" applyAlignment="1" applyProtection="1">
      <alignment horizontal="left" indent="1"/>
    </xf>
    <xf numFmtId="9" fontId="16" fillId="0" borderId="0" xfId="0" applyNumberFormat="1" applyFont="1" applyProtection="1"/>
    <xf numFmtId="0" fontId="16" fillId="0" borderId="0" xfId="0" applyFont="1" applyProtection="1">
      <protection locked="0"/>
    </xf>
    <xf numFmtId="0" fontId="16" fillId="0" borderId="0" xfId="0" applyFont="1" applyBorder="1" applyProtection="1">
      <protection locked="0"/>
    </xf>
    <xf numFmtId="171" fontId="16" fillId="0" borderId="0" xfId="0" applyNumberFormat="1" applyFont="1" applyBorder="1" applyProtection="1">
      <protection locked="0"/>
    </xf>
    <xf numFmtId="168" fontId="16" fillId="0" borderId="0" xfId="0" applyNumberFormat="1" applyFont="1" applyBorder="1" applyProtection="1">
      <protection locked="0"/>
    </xf>
    <xf numFmtId="0" fontId="2" fillId="0" borderId="0" xfId="12" applyFont="1" applyBorder="1" applyAlignment="1" applyProtection="1">
      <alignment horizontal="left"/>
      <protection locked="0"/>
    </xf>
    <xf numFmtId="0" fontId="5" fillId="0" borderId="7" xfId="0" applyFont="1" applyBorder="1" applyAlignment="1" applyProtection="1">
      <alignment horizontal="center"/>
    </xf>
    <xf numFmtId="0" fontId="0" fillId="7" borderId="0" xfId="0" applyFill="1" applyBorder="1" applyProtection="1"/>
    <xf numFmtId="0" fontId="5" fillId="7" borderId="0" xfId="0" applyFont="1" applyFill="1" applyBorder="1" applyAlignment="1" applyProtection="1">
      <alignment horizontal="center"/>
    </xf>
    <xf numFmtId="0" fontId="0" fillId="7" borderId="0" xfId="0" applyFill="1" applyProtection="1"/>
    <xf numFmtId="0" fontId="5" fillId="0" borderId="7" xfId="0" applyFont="1" applyFill="1" applyBorder="1" applyAlignment="1" applyProtection="1">
      <alignment horizontal="center"/>
    </xf>
    <xf numFmtId="172" fontId="2" fillId="0" borderId="9" xfId="0" applyNumberFormat="1" applyFont="1" applyBorder="1" applyAlignment="1" applyProtection="1">
      <alignment horizontal="left" indent="1"/>
    </xf>
    <xf numFmtId="0" fontId="5" fillId="0" borderId="4" xfId="0" applyNumberFormat="1" applyFont="1" applyBorder="1" applyAlignment="1" applyProtection="1">
      <alignment horizontal="center"/>
    </xf>
    <xf numFmtId="17" fontId="5" fillId="0" borderId="4" xfId="0" applyNumberFormat="1" applyFont="1" applyBorder="1" applyAlignment="1" applyProtection="1">
      <alignment horizontal="right"/>
    </xf>
    <xf numFmtId="0" fontId="0" fillId="7" borderId="4" xfId="0" applyFill="1" applyBorder="1" applyProtection="1"/>
    <xf numFmtId="17" fontId="5" fillId="7" borderId="4" xfId="0" applyNumberFormat="1" applyFont="1" applyFill="1" applyBorder="1" applyAlignment="1" applyProtection="1">
      <alignment horizontal="right"/>
    </xf>
    <xf numFmtId="0" fontId="5" fillId="0" borderId="4" xfId="2" applyNumberFormat="1" applyFont="1" applyBorder="1" applyAlignment="1" applyProtection="1">
      <alignment horizontal="right"/>
    </xf>
    <xf numFmtId="17" fontId="5" fillId="4" borderId="0" xfId="0" applyNumberFormat="1" applyFont="1" applyFill="1" applyBorder="1" applyAlignment="1" applyProtection="1">
      <alignment horizontal="left"/>
    </xf>
    <xf numFmtId="0" fontId="0" fillId="4" borderId="0" xfId="0" applyFill="1" applyProtection="1"/>
    <xf numFmtId="0" fontId="0" fillId="0" borderId="0" xfId="0" applyBorder="1" applyAlignment="1" applyProtection="1">
      <alignment horizontal="left" indent="1"/>
    </xf>
    <xf numFmtId="0" fontId="0" fillId="4" borderId="0" xfId="0" applyFill="1" applyBorder="1" applyProtection="1"/>
    <xf numFmtId="0" fontId="14" fillId="0" borderId="6" xfId="0" applyFont="1" applyBorder="1" applyProtection="1"/>
    <xf numFmtId="0" fontId="0" fillId="0" borderId="0" xfId="0" applyFill="1" applyBorder="1" applyProtection="1"/>
    <xf numFmtId="171" fontId="4" fillId="0" borderId="0" xfId="2" applyNumberFormat="1" applyFont="1" applyProtection="1"/>
    <xf numFmtId="0" fontId="4" fillId="0" borderId="6" xfId="0" applyFont="1" applyBorder="1" applyAlignment="1" applyProtection="1">
      <alignment horizontal="right"/>
    </xf>
    <xf numFmtId="171" fontId="4" fillId="0" borderId="0" xfId="2" applyNumberFormat="1" applyFont="1" applyBorder="1" applyProtection="1"/>
    <xf numFmtId="0" fontId="3" fillId="0" borderId="6" xfId="0" applyFont="1" applyBorder="1" applyAlignment="1" applyProtection="1">
      <alignment horizontal="left" indent="1"/>
    </xf>
    <xf numFmtId="0" fontId="3" fillId="0" borderId="6" xfId="0" applyFont="1" applyFill="1" applyBorder="1" applyAlignment="1" applyProtection="1">
      <alignment horizontal="left" indent="3"/>
    </xf>
    <xf numFmtId="0" fontId="0" fillId="0" borderId="6" xfId="0" applyFill="1" applyBorder="1" applyProtection="1"/>
    <xf numFmtId="171" fontId="15" fillId="0" borderId="0" xfId="2" applyNumberFormat="1" applyFont="1" applyBorder="1" applyProtection="1"/>
    <xf numFmtId="171" fontId="15" fillId="0" borderId="0" xfId="2" applyNumberFormat="1" applyFont="1" applyFill="1" applyBorder="1" applyProtection="1"/>
    <xf numFmtId="171" fontId="15" fillId="0" borderId="0" xfId="2" applyNumberFormat="1" applyFont="1" applyFill="1" applyBorder="1" applyAlignment="1" applyProtection="1"/>
    <xf numFmtId="0" fontId="3" fillId="0" borderId="6" xfId="0" applyFont="1" applyFill="1" applyBorder="1" applyProtection="1"/>
    <xf numFmtId="0" fontId="14" fillId="0" borderId="6" xfId="0" applyFont="1" applyFill="1" applyBorder="1" applyProtection="1"/>
    <xf numFmtId="0" fontId="16" fillId="7" borderId="0" xfId="0" applyFont="1" applyFill="1" applyProtection="1"/>
    <xf numFmtId="171" fontId="3" fillId="0" borderId="0" xfId="2" applyNumberFormat="1" applyFont="1" applyBorder="1" applyProtection="1"/>
    <xf numFmtId="171" fontId="15" fillId="0" borderId="0" xfId="0" applyNumberFormat="1" applyFont="1" applyProtection="1"/>
    <xf numFmtId="0" fontId="3" fillId="0" borderId="6" xfId="0" applyFont="1" applyBorder="1" applyAlignment="1" applyProtection="1">
      <alignment horizontal="left"/>
    </xf>
    <xf numFmtId="0" fontId="3" fillId="0" borderId="6" xfId="0" applyFont="1" applyBorder="1" applyProtection="1"/>
    <xf numFmtId="171" fontId="20" fillId="0" borderId="0" xfId="0" applyNumberFormat="1" applyFont="1" applyProtection="1"/>
    <xf numFmtId="0" fontId="0" fillId="0" borderId="9" xfId="0" applyFill="1" applyBorder="1" applyProtection="1"/>
    <xf numFmtId="0" fontId="7" fillId="0" borderId="6" xfId="0" applyFont="1" applyFill="1" applyBorder="1" applyProtection="1"/>
    <xf numFmtId="171" fontId="16" fillId="7" borderId="0" xfId="2" applyNumberFormat="1" applyFont="1" applyFill="1" applyBorder="1" applyProtection="1"/>
    <xf numFmtId="171" fontId="16" fillId="4" borderId="0" xfId="0" applyNumberFormat="1" applyFont="1" applyFill="1" applyBorder="1" applyProtection="1"/>
    <xf numFmtId="0" fontId="3" fillId="0" borderId="23" xfId="0" applyFont="1" applyFill="1" applyBorder="1" applyProtection="1"/>
    <xf numFmtId="0" fontId="3" fillId="7" borderId="0" xfId="0" applyFont="1" applyFill="1" applyProtection="1"/>
    <xf numFmtId="171" fontId="15" fillId="0" borderId="0" xfId="0" applyNumberFormat="1" applyFont="1" applyBorder="1" applyProtection="1"/>
    <xf numFmtId="0" fontId="3" fillId="0" borderId="6" xfId="0" applyFont="1" applyFill="1" applyBorder="1" applyAlignment="1" applyProtection="1">
      <alignment horizontal="left" indent="1"/>
    </xf>
    <xf numFmtId="0" fontId="4" fillId="0" borderId="0" xfId="0" applyFont="1" applyBorder="1" applyProtection="1"/>
    <xf numFmtId="0" fontId="5" fillId="8" borderId="4" xfId="2" applyNumberFormat="1" applyFont="1" applyFill="1" applyBorder="1" applyAlignment="1" applyProtection="1">
      <alignment horizontal="right"/>
    </xf>
    <xf numFmtId="0" fontId="0" fillId="8" borderId="0" xfId="0" applyFill="1" applyBorder="1" applyProtection="1"/>
    <xf numFmtId="171" fontId="4" fillId="8" borderId="0" xfId="2" applyNumberFormat="1" applyFont="1" applyFill="1" applyBorder="1" applyProtection="1"/>
    <xf numFmtId="17" fontId="11" fillId="0" borderId="0" xfId="0" applyNumberFormat="1" applyFont="1" applyBorder="1" applyAlignment="1" applyProtection="1">
      <alignment horizontal="right"/>
    </xf>
    <xf numFmtId="0" fontId="2" fillId="7" borderId="0" xfId="0" applyFont="1" applyFill="1" applyBorder="1" applyProtection="1"/>
    <xf numFmtId="0" fontId="2" fillId="0" borderId="0" xfId="0" applyFont="1" applyFill="1" applyBorder="1" applyProtection="1"/>
    <xf numFmtId="0" fontId="2" fillId="7" borderId="0" xfId="0" applyFont="1" applyFill="1" applyProtection="1"/>
    <xf numFmtId="0" fontId="2" fillId="4" borderId="0" xfId="0" applyFont="1" applyFill="1" applyBorder="1" applyProtection="1"/>
    <xf numFmtId="0" fontId="2" fillId="8" borderId="0" xfId="0" applyFont="1" applyFill="1" applyBorder="1" applyProtection="1"/>
    <xf numFmtId="171" fontId="2" fillId="7" borderId="0" xfId="2" applyNumberFormat="1" applyFont="1" applyFill="1" applyBorder="1" applyProtection="1"/>
    <xf numFmtId="171" fontId="2" fillId="4" borderId="0" xfId="0" applyNumberFormat="1" applyFont="1" applyFill="1" applyBorder="1" applyProtection="1"/>
    <xf numFmtId="171" fontId="2" fillId="8" borderId="0" xfId="2" applyNumberFormat="1" applyFont="1" applyFill="1" applyBorder="1" applyProtection="1"/>
    <xf numFmtId="171" fontId="18" fillId="0" borderId="0" xfId="2" applyNumberFormat="1" applyFont="1" applyBorder="1" applyProtection="1"/>
    <xf numFmtId="171" fontId="23" fillId="7" borderId="0" xfId="2" applyNumberFormat="1" applyFont="1" applyFill="1" applyBorder="1" applyProtection="1"/>
    <xf numFmtId="0" fontId="23" fillId="0" borderId="0" xfId="0" applyFont="1" applyBorder="1" applyProtection="1"/>
    <xf numFmtId="171" fontId="23" fillId="4" borderId="0" xfId="0" applyNumberFormat="1" applyFont="1" applyFill="1" applyBorder="1" applyProtection="1"/>
    <xf numFmtId="171" fontId="16" fillId="0" borderId="0" xfId="2" applyNumberFormat="1" applyFont="1" applyFill="1" applyBorder="1" applyProtection="1"/>
    <xf numFmtId="171" fontId="16" fillId="8" borderId="0" xfId="2" applyNumberFormat="1" applyFont="1" applyFill="1" applyBorder="1" applyProtection="1"/>
    <xf numFmtId="9" fontId="4" fillId="0" borderId="0" xfId="13" applyFont="1" applyBorder="1" applyProtection="1"/>
    <xf numFmtId="9" fontId="4" fillId="7" borderId="0" xfId="13" applyFont="1" applyFill="1" applyBorder="1" applyProtection="1"/>
    <xf numFmtId="9" fontId="4" fillId="8" borderId="0" xfId="13" applyFont="1" applyFill="1" applyBorder="1" applyProtection="1"/>
    <xf numFmtId="171" fontId="4" fillId="7" borderId="0" xfId="2" applyNumberFormat="1" applyFont="1" applyFill="1" applyBorder="1" applyProtection="1"/>
    <xf numFmtId="0" fontId="16" fillId="0" borderId="0" xfId="0" applyFont="1" applyFill="1" applyBorder="1" applyProtection="1"/>
    <xf numFmtId="0" fontId="16" fillId="7" borderId="0" xfId="0" applyFont="1" applyFill="1" applyBorder="1" applyProtection="1"/>
    <xf numFmtId="0" fontId="16" fillId="8" borderId="0" xfId="0" applyFont="1" applyFill="1" applyBorder="1" applyProtection="1"/>
    <xf numFmtId="171" fontId="16" fillId="0" borderId="0" xfId="2" applyNumberFormat="1" applyFont="1" applyFill="1" applyBorder="1" applyAlignment="1" applyProtection="1"/>
    <xf numFmtId="171" fontId="16" fillId="7" borderId="0" xfId="2" applyNumberFormat="1" applyFont="1" applyFill="1" applyBorder="1" applyAlignment="1" applyProtection="1"/>
    <xf numFmtId="171" fontId="16" fillId="8" borderId="0" xfId="2" applyNumberFormat="1" applyFont="1" applyFill="1" applyBorder="1" applyAlignment="1" applyProtection="1"/>
    <xf numFmtId="171" fontId="3" fillId="7" borderId="0" xfId="2" applyNumberFormat="1" applyFont="1" applyFill="1" applyBorder="1" applyProtection="1"/>
    <xf numFmtId="171" fontId="19" fillId="0" borderId="0" xfId="2" applyNumberFormat="1" applyFont="1" applyBorder="1" applyProtection="1"/>
    <xf numFmtId="9" fontId="16" fillId="0" borderId="4" xfId="13" applyFont="1" applyBorder="1" applyProtection="1"/>
    <xf numFmtId="9" fontId="16" fillId="7" borderId="0" xfId="13" applyFont="1" applyFill="1" applyBorder="1" applyProtection="1"/>
    <xf numFmtId="9" fontId="16" fillId="8" borderId="4" xfId="13" applyFont="1" applyFill="1" applyBorder="1" applyProtection="1"/>
    <xf numFmtId="171" fontId="16" fillId="0" borderId="0" xfId="0" applyNumberFormat="1" applyFont="1" applyBorder="1" applyProtection="1"/>
    <xf numFmtId="17" fontId="3" fillId="0" borderId="0" xfId="0" applyNumberFormat="1" applyFont="1" applyBorder="1" applyAlignment="1" applyProtection="1">
      <alignment horizontal="right"/>
    </xf>
    <xf numFmtId="17" fontId="3" fillId="7" borderId="0" xfId="0" applyNumberFormat="1" applyFont="1" applyFill="1" applyBorder="1" applyAlignment="1" applyProtection="1">
      <alignment horizontal="right"/>
    </xf>
    <xf numFmtId="17" fontId="3" fillId="8" borderId="0" xfId="0" applyNumberFormat="1" applyFont="1" applyFill="1" applyBorder="1" applyAlignment="1" applyProtection="1">
      <alignment horizontal="right"/>
    </xf>
    <xf numFmtId="171" fontId="16" fillId="0" borderId="0" xfId="0" applyNumberFormat="1" applyFont="1" applyProtection="1"/>
    <xf numFmtId="171" fontId="16" fillId="8" borderId="0" xfId="0" applyNumberFormat="1" applyFont="1" applyFill="1" applyProtection="1"/>
    <xf numFmtId="0" fontId="16" fillId="0" borderId="0" xfId="0" applyFont="1" applyFill="1" applyProtection="1"/>
    <xf numFmtId="0" fontId="16" fillId="8" borderId="0" xfId="0" applyFont="1" applyFill="1" applyProtection="1"/>
    <xf numFmtId="171" fontId="3" fillId="0" borderId="0" xfId="2" applyNumberFormat="1" applyFont="1" applyFill="1" applyBorder="1" applyProtection="1"/>
    <xf numFmtId="171" fontId="3" fillId="8" borderId="0" xfId="2" applyNumberFormat="1" applyFont="1" applyFill="1" applyBorder="1" applyProtection="1"/>
    <xf numFmtId="0" fontId="23" fillId="7" borderId="0" xfId="0" applyFont="1" applyFill="1" applyBorder="1" applyProtection="1"/>
    <xf numFmtId="0" fontId="23" fillId="8" borderId="0" xfId="0" applyFont="1" applyFill="1" applyBorder="1" applyProtection="1"/>
    <xf numFmtId="171" fontId="3" fillId="0" borderId="4" xfId="2" applyNumberFormat="1" applyFont="1" applyBorder="1" applyProtection="1"/>
    <xf numFmtId="171" fontId="3" fillId="8" borderId="4" xfId="2" applyNumberFormat="1" applyFont="1" applyFill="1" applyBorder="1" applyProtection="1"/>
    <xf numFmtId="171" fontId="20" fillId="0" borderId="0" xfId="2" applyNumberFormat="1" applyFont="1" applyBorder="1" applyProtection="1"/>
    <xf numFmtId="0" fontId="16" fillId="0" borderId="4" xfId="0" applyFont="1" applyBorder="1" applyProtection="1"/>
    <xf numFmtId="0" fontId="16" fillId="8" borderId="4" xfId="0" applyFont="1" applyFill="1" applyBorder="1" applyProtection="1"/>
    <xf numFmtId="171" fontId="16" fillId="0" borderId="4" xfId="2" applyNumberFormat="1" applyFont="1" applyBorder="1" applyProtection="1"/>
    <xf numFmtId="171" fontId="16" fillId="8" borderId="4" xfId="2" applyNumberFormat="1" applyFont="1" applyFill="1" applyBorder="1" applyProtection="1"/>
    <xf numFmtId="0" fontId="3" fillId="0" borderId="0" xfId="0" applyFont="1" applyBorder="1" applyAlignment="1" applyProtection="1">
      <alignment horizontal="right"/>
    </xf>
    <xf numFmtId="17" fontId="3" fillId="0" borderId="0" xfId="0" applyNumberFormat="1" applyFont="1" applyAlignment="1" applyProtection="1">
      <alignment horizontal="right"/>
    </xf>
    <xf numFmtId="17" fontId="3" fillId="0" borderId="0" xfId="0" applyNumberFormat="1" applyFont="1" applyFill="1" applyAlignment="1" applyProtection="1">
      <alignment horizontal="right"/>
    </xf>
    <xf numFmtId="17" fontId="3" fillId="8" borderId="0" xfId="0" applyNumberFormat="1" applyFont="1" applyFill="1" applyAlignment="1" applyProtection="1">
      <alignment horizontal="right"/>
    </xf>
    <xf numFmtId="171" fontId="3" fillId="0" borderId="0" xfId="2" applyNumberFormat="1" applyFont="1" applyProtection="1"/>
    <xf numFmtId="171" fontId="3" fillId="8" borderId="0" xfId="2" applyNumberFormat="1" applyFont="1" applyFill="1" applyProtection="1"/>
    <xf numFmtId="0" fontId="23" fillId="0" borderId="0" xfId="0" applyFont="1" applyProtection="1"/>
    <xf numFmtId="171" fontId="16" fillId="8" borderId="0" xfId="2" applyNumberFormat="1" applyFont="1" applyFill="1" applyProtection="1"/>
    <xf numFmtId="171" fontId="3" fillId="0" borderId="5" xfId="2" applyNumberFormat="1" applyFont="1" applyBorder="1" applyProtection="1"/>
    <xf numFmtId="171" fontId="3" fillId="0" borderId="5" xfId="2" applyNumberFormat="1" applyFont="1" applyFill="1" applyBorder="1" applyProtection="1"/>
    <xf numFmtId="171" fontId="3" fillId="8" borderId="5" xfId="2" applyNumberFormat="1" applyFont="1" applyFill="1" applyBorder="1" applyProtection="1"/>
    <xf numFmtId="171" fontId="3" fillId="0" borderId="5" xfId="0" applyNumberFormat="1" applyFont="1" applyFill="1" applyBorder="1" applyProtection="1"/>
    <xf numFmtId="171" fontId="3" fillId="8" borderId="5" xfId="0" applyNumberFormat="1" applyFont="1" applyFill="1" applyBorder="1" applyProtection="1"/>
    <xf numFmtId="171" fontId="16" fillId="0" borderId="0" xfId="0" applyNumberFormat="1" applyFont="1" applyFill="1" applyBorder="1" applyProtection="1"/>
    <xf numFmtId="171" fontId="16" fillId="8" borderId="0" xfId="0" applyNumberFormat="1" applyFont="1" applyFill="1" applyBorder="1" applyProtection="1"/>
    <xf numFmtId="171" fontId="18" fillId="0" borderId="0" xfId="0" applyNumberFormat="1" applyFont="1" applyBorder="1" applyAlignment="1" applyProtection="1">
      <alignment horizontal="right"/>
    </xf>
    <xf numFmtId="171" fontId="3" fillId="0" borderId="0" xfId="0" applyNumberFormat="1" applyFont="1" applyBorder="1" applyAlignment="1" applyProtection="1">
      <alignment horizontal="right"/>
    </xf>
    <xf numFmtId="171" fontId="3" fillId="0" borderId="0" xfId="0" applyNumberFormat="1" applyFont="1" applyFill="1" applyBorder="1" applyAlignment="1" applyProtection="1">
      <alignment horizontal="right"/>
    </xf>
    <xf numFmtId="171" fontId="3" fillId="8" borderId="0" xfId="0" applyNumberFormat="1" applyFont="1" applyFill="1" applyBorder="1" applyAlignment="1" applyProtection="1">
      <alignment horizontal="right"/>
    </xf>
    <xf numFmtId="0" fontId="3" fillId="0" borderId="0" xfId="0" applyFont="1" applyFill="1" applyBorder="1" applyAlignment="1" applyProtection="1">
      <alignment horizontal="right"/>
    </xf>
    <xf numFmtId="0" fontId="3" fillId="8" borderId="0" xfId="0" applyFont="1" applyFill="1" applyBorder="1" applyAlignment="1" applyProtection="1">
      <alignment horizontal="right"/>
    </xf>
    <xf numFmtId="171" fontId="24" fillId="7" borderId="0" xfId="2" applyNumberFormat="1" applyFont="1" applyFill="1" applyBorder="1" applyProtection="1"/>
    <xf numFmtId="0" fontId="24" fillId="7" borderId="0" xfId="0" applyFont="1" applyFill="1" applyProtection="1"/>
    <xf numFmtId="0" fontId="24" fillId="0" borderId="0" xfId="0" applyFont="1" applyBorder="1" applyProtection="1"/>
    <xf numFmtId="171" fontId="24" fillId="4" borderId="0" xfId="0" applyNumberFormat="1" applyFont="1" applyFill="1" applyBorder="1" applyProtection="1"/>
    <xf numFmtId="0" fontId="24" fillId="0" borderId="0" xfId="0" applyFont="1" applyProtection="1"/>
    <xf numFmtId="0" fontId="24" fillId="8" borderId="0" xfId="0" applyFont="1" applyFill="1" applyProtection="1"/>
    <xf numFmtId="0" fontId="24" fillId="0" borderId="4" xfId="0" applyFont="1" applyBorder="1" applyProtection="1"/>
    <xf numFmtId="0" fontId="24" fillId="8" borderId="4" xfId="0" applyFont="1" applyFill="1" applyBorder="1" applyProtection="1"/>
    <xf numFmtId="0" fontId="16" fillId="7" borderId="4" xfId="0" applyFont="1" applyFill="1" applyBorder="1" applyProtection="1"/>
    <xf numFmtId="171" fontId="16" fillId="0" borderId="0" xfId="2" applyNumberFormat="1" applyFont="1" applyProtection="1"/>
    <xf numFmtId="0" fontId="23" fillId="0" borderId="4" xfId="0" applyFont="1" applyBorder="1" applyProtection="1"/>
    <xf numFmtId="0" fontId="23" fillId="7" borderId="4" xfId="0" applyFont="1" applyFill="1" applyBorder="1" applyProtection="1"/>
    <xf numFmtId="0" fontId="23" fillId="8" borderId="4" xfId="0" applyFont="1" applyFill="1" applyBorder="1" applyProtection="1"/>
    <xf numFmtId="0" fontId="23" fillId="8" borderId="0" xfId="0" applyFont="1" applyFill="1" applyProtection="1"/>
    <xf numFmtId="171" fontId="0" fillId="6" borderId="0" xfId="2" applyNumberFormat="1" applyFont="1" applyFill="1" applyProtection="1">
      <protection locked="0"/>
    </xf>
    <xf numFmtId="170" fontId="2" fillId="0" borderId="0" xfId="2" applyNumberFormat="1" applyFont="1" applyFill="1"/>
    <xf numFmtId="0" fontId="2" fillId="0" borderId="6" xfId="0" applyFont="1" applyBorder="1" applyAlignment="1" applyProtection="1">
      <alignment horizontal="left" indent="1"/>
    </xf>
    <xf numFmtId="0" fontId="16" fillId="0" borderId="6" xfId="0" applyFont="1" applyFill="1" applyBorder="1" applyAlignment="1" applyProtection="1">
      <alignment horizontal="left" indent="2"/>
    </xf>
    <xf numFmtId="0" fontId="16" fillId="0" borderId="6" xfId="0" applyFont="1" applyFill="1" applyBorder="1" applyAlignment="1" applyProtection="1">
      <alignment horizontal="left" indent="3"/>
    </xf>
    <xf numFmtId="0" fontId="2" fillId="0" borderId="6" xfId="0" applyFont="1" applyFill="1" applyBorder="1" applyAlignment="1" applyProtection="1">
      <alignment horizontal="left" indent="1"/>
    </xf>
    <xf numFmtId="171" fontId="2" fillId="0" borderId="0" xfId="0" applyNumberFormat="1" applyFont="1" applyAlignment="1" applyProtection="1">
      <alignment horizontal="right"/>
    </xf>
    <xf numFmtId="171" fontId="2" fillId="8" borderId="0" xfId="0" applyNumberFormat="1" applyFont="1" applyFill="1" applyAlignment="1" applyProtection="1">
      <alignment horizontal="right"/>
    </xf>
    <xf numFmtId="0" fontId="16" fillId="0" borderId="6" xfId="0" applyFont="1" applyFill="1" applyBorder="1" applyAlignment="1" applyProtection="1">
      <alignment horizontal="left" indent="1"/>
    </xf>
    <xf numFmtId="0" fontId="16" fillId="0" borderId="6" xfId="0" applyFont="1" applyFill="1" applyBorder="1" applyAlignment="1" applyProtection="1">
      <alignment horizontal="left" indent="4"/>
    </xf>
    <xf numFmtId="0" fontId="16" fillId="0" borderId="6" xfId="0" applyFont="1" applyFill="1" applyBorder="1" applyAlignment="1" applyProtection="1">
      <alignment horizontal="left" indent="5"/>
    </xf>
    <xf numFmtId="0" fontId="16" fillId="0" borderId="6" xfId="0" applyFont="1" applyFill="1" applyBorder="1" applyProtection="1"/>
    <xf numFmtId="0" fontId="2" fillId="0" borderId="6" xfId="0" applyFont="1" applyFill="1" applyBorder="1" applyAlignment="1" applyProtection="1">
      <alignment horizontal="right"/>
    </xf>
    <xf numFmtId="10" fontId="2" fillId="0" borderId="0" xfId="13" applyNumberFormat="1" applyFont="1" applyFill="1" applyBorder="1" applyProtection="1"/>
    <xf numFmtId="10" fontId="2" fillId="8" borderId="0" xfId="13" applyNumberFormat="1" applyFont="1" applyFill="1" applyBorder="1" applyProtection="1"/>
    <xf numFmtId="0" fontId="16" fillId="4" borderId="0" xfId="0" applyFont="1" applyFill="1" applyBorder="1" applyProtection="1"/>
    <xf numFmtId="0" fontId="16" fillId="0" borderId="6" xfId="0" applyFont="1" applyBorder="1" applyAlignment="1" applyProtection="1">
      <alignment horizontal="left" indent="1"/>
    </xf>
    <xf numFmtId="0" fontId="16" fillId="0" borderId="6" xfId="0" applyFont="1" applyBorder="1" applyAlignment="1" applyProtection="1">
      <alignment horizontal="left" indent="2"/>
    </xf>
    <xf numFmtId="0" fontId="16" fillId="0" borderId="6" xfId="0" applyFont="1" applyBorder="1" applyAlignment="1" applyProtection="1">
      <alignment horizontal="left" indent="3"/>
    </xf>
    <xf numFmtId="0" fontId="2" fillId="0" borderId="6" xfId="0" applyFont="1" applyFill="1" applyBorder="1" applyProtection="1"/>
    <xf numFmtId="0" fontId="16" fillId="0" borderId="23" xfId="0" applyFont="1" applyFill="1" applyBorder="1" applyProtection="1"/>
    <xf numFmtId="0" fontId="2" fillId="0" borderId="0" xfId="0" applyFont="1" applyBorder="1" applyAlignment="1" applyProtection="1">
      <alignment horizontal="left" indent="1"/>
    </xf>
    <xf numFmtId="0" fontId="16" fillId="0" borderId="0" xfId="0" applyFont="1" applyBorder="1" applyAlignment="1" applyProtection="1">
      <alignment horizontal="left" indent="1"/>
    </xf>
    <xf numFmtId="0" fontId="16" fillId="0" borderId="9" xfId="0" applyFont="1" applyFill="1" applyBorder="1" applyProtection="1"/>
    <xf numFmtId="168" fontId="4" fillId="0" borderId="0" xfId="0" applyNumberFormat="1" applyFont="1" applyBorder="1" applyProtection="1"/>
    <xf numFmtId="9" fontId="3" fillId="0" borderId="0" xfId="0" applyNumberFormat="1" applyFont="1" applyBorder="1" applyProtection="1"/>
    <xf numFmtId="0" fontId="16" fillId="0" borderId="9" xfId="0" applyFont="1" applyFill="1" applyBorder="1" applyAlignment="1" applyProtection="1">
      <alignment horizontal="left" indent="1"/>
    </xf>
    <xf numFmtId="9" fontId="16" fillId="0" borderId="4" xfId="0" applyNumberFormat="1" applyFont="1" applyBorder="1" applyProtection="1"/>
    <xf numFmtId="0" fontId="16" fillId="0" borderId="4" xfId="0" applyFont="1" applyBorder="1" applyAlignment="1" applyProtection="1">
      <alignment horizontal="left" indent="1"/>
    </xf>
    <xf numFmtId="0" fontId="2" fillId="0" borderId="6" xfId="0" applyFont="1" applyBorder="1" applyAlignment="1" applyProtection="1">
      <alignment horizontal="left" indent="3"/>
    </xf>
    <xf numFmtId="0" fontId="16" fillId="0" borderId="9" xfId="0" applyFont="1" applyFill="1" applyBorder="1" applyAlignment="1" applyProtection="1">
      <alignment horizontal="left" indent="3"/>
    </xf>
    <xf numFmtId="166" fontId="16" fillId="0" borderId="0" xfId="0" applyNumberFormat="1" applyFont="1" applyBorder="1" applyProtection="1"/>
    <xf numFmtId="0" fontId="2" fillId="0" borderId="6" xfId="0" applyFont="1" applyBorder="1" applyProtection="1"/>
    <xf numFmtId="0" fontId="16" fillId="0" borderId="6" xfId="0" applyFont="1" applyBorder="1" applyProtection="1"/>
    <xf numFmtId="0" fontId="16" fillId="0" borderId="9" xfId="0" applyFont="1" applyBorder="1" applyProtection="1"/>
    <xf numFmtId="0" fontId="3" fillId="0" borderId="9" xfId="0" applyFont="1" applyBorder="1" applyProtection="1"/>
    <xf numFmtId="0" fontId="16" fillId="0" borderId="6" xfId="0" applyFont="1" applyBorder="1" applyAlignment="1" applyProtection="1">
      <alignment horizontal="left"/>
    </xf>
    <xf numFmtId="22" fontId="16" fillId="0" borderId="6" xfId="0" applyNumberFormat="1" applyFont="1" applyBorder="1" applyAlignment="1" applyProtection="1">
      <alignment horizontal="left"/>
    </xf>
    <xf numFmtId="0" fontId="16" fillId="0" borderId="6" xfId="0" applyFont="1" applyFill="1" applyBorder="1" applyAlignment="1" applyProtection="1">
      <alignment horizontal="left"/>
    </xf>
    <xf numFmtId="0" fontId="16" fillId="9" borderId="6" xfId="0" applyFont="1" applyFill="1" applyBorder="1" applyAlignment="1" applyProtection="1">
      <alignment horizontal="right"/>
    </xf>
    <xf numFmtId="0" fontId="16" fillId="9" borderId="0" xfId="0" applyFont="1" applyFill="1" applyBorder="1" applyAlignment="1" applyProtection="1">
      <alignment horizontal="left" indent="1"/>
    </xf>
    <xf numFmtId="0" fontId="16" fillId="9" borderId="0" xfId="0" applyFont="1" applyFill="1" applyBorder="1" applyProtection="1"/>
    <xf numFmtId="171" fontId="16" fillId="9" borderId="0" xfId="2" applyNumberFormat="1" applyFont="1" applyFill="1" applyBorder="1" applyProtection="1"/>
    <xf numFmtId="0" fontId="3" fillId="0" borderId="6" xfId="0" applyFont="1" applyBorder="1" applyAlignment="1" applyProtection="1">
      <alignment horizontal="left" indent="2"/>
    </xf>
    <xf numFmtId="0" fontId="4" fillId="0" borderId="6" xfId="0" applyFont="1" applyFill="1" applyBorder="1" applyAlignment="1" applyProtection="1">
      <alignment horizontal="right"/>
    </xf>
    <xf numFmtId="0" fontId="16" fillId="0" borderId="6" xfId="3" applyNumberFormat="1" applyFont="1" applyFill="1" applyBorder="1" applyAlignment="1" applyProtection="1">
      <alignment horizontal="left" indent="3"/>
    </xf>
    <xf numFmtId="0" fontId="16" fillId="0" borderId="6" xfId="3" applyNumberFormat="1" applyFont="1" applyFill="1" applyBorder="1" applyAlignment="1" applyProtection="1">
      <alignment horizontal="left" indent="4"/>
    </xf>
    <xf numFmtId="9" fontId="4" fillId="0" borderId="6" xfId="13" applyFont="1" applyFill="1" applyBorder="1" applyAlignment="1" applyProtection="1">
      <alignment horizontal="right"/>
    </xf>
    <xf numFmtId="9" fontId="16" fillId="0" borderId="0" xfId="0" applyNumberFormat="1" applyFont="1" applyFill="1" applyBorder="1" applyProtection="1"/>
    <xf numFmtId="168" fontId="16" fillId="0" borderId="0" xfId="0" applyNumberFormat="1" applyFont="1" applyProtection="1"/>
    <xf numFmtId="171" fontId="2" fillId="6" borderId="0" xfId="2" applyNumberFormat="1" applyFont="1" applyFill="1" applyBorder="1" applyProtection="1">
      <protection locked="0"/>
    </xf>
    <xf numFmtId="171" fontId="3" fillId="0" borderId="0" xfId="2" applyNumberFormat="1" applyFont="1" applyBorder="1"/>
    <xf numFmtId="171" fontId="15" fillId="0" borderId="0" xfId="0" applyNumberFormat="1" applyFont="1"/>
    <xf numFmtId="171" fontId="18" fillId="0" borderId="0" xfId="0" applyNumberFormat="1" applyFont="1"/>
    <xf numFmtId="171" fontId="18" fillId="0" borderId="0" xfId="2" applyNumberFormat="1" applyFont="1"/>
    <xf numFmtId="171" fontId="16" fillId="0" borderId="0" xfId="2" applyNumberFormat="1" applyFont="1" applyFill="1" applyBorder="1" applyProtection="1">
      <protection locked="0"/>
    </xf>
    <xf numFmtId="171" fontId="16" fillId="6" borderId="0" xfId="2" applyNumberFormat="1" applyFont="1" applyFill="1" applyProtection="1">
      <protection locked="0"/>
    </xf>
    <xf numFmtId="171" fontId="18" fillId="0" borderId="0" xfId="2" applyNumberFormat="1" applyFont="1" applyFill="1" applyBorder="1" applyProtection="1"/>
    <xf numFmtId="171" fontId="18" fillId="0" borderId="0" xfId="0" applyNumberFormat="1" applyFont="1" applyFill="1" applyBorder="1" applyAlignment="1" applyProtection="1">
      <alignment horizontal="right"/>
    </xf>
    <xf numFmtId="171" fontId="15" fillId="8" borderId="0" xfId="2" applyNumberFormat="1" applyFont="1" applyFill="1" applyBorder="1" applyProtection="1"/>
    <xf numFmtId="171" fontId="18" fillId="8" borderId="0" xfId="2" applyNumberFormat="1" applyFont="1" applyFill="1" applyBorder="1" applyProtection="1"/>
    <xf numFmtId="171" fontId="4" fillId="8" borderId="0" xfId="2" applyNumberFormat="1" applyFont="1" applyFill="1" applyProtection="1"/>
    <xf numFmtId="171" fontId="15" fillId="8" borderId="0" xfId="2" applyNumberFormat="1" applyFont="1" applyFill="1" applyBorder="1" applyAlignment="1" applyProtection="1"/>
    <xf numFmtId="171" fontId="19" fillId="8" borderId="0" xfId="2" applyNumberFormat="1" applyFont="1" applyFill="1" applyBorder="1" applyProtection="1"/>
    <xf numFmtId="171" fontId="15" fillId="8" borderId="0" xfId="0" applyNumberFormat="1" applyFont="1" applyFill="1" applyProtection="1"/>
    <xf numFmtId="171" fontId="20" fillId="8" borderId="0" xfId="0" applyNumberFormat="1" applyFont="1" applyFill="1" applyProtection="1"/>
    <xf numFmtId="171" fontId="20" fillId="8" borderId="0" xfId="2" applyNumberFormat="1" applyFont="1" applyFill="1" applyBorder="1" applyProtection="1"/>
    <xf numFmtId="171" fontId="16" fillId="8" borderId="0" xfId="2" applyNumberFormat="1" applyFont="1" applyFill="1" applyBorder="1" applyProtection="1">
      <protection locked="0"/>
    </xf>
    <xf numFmtId="171" fontId="18" fillId="8" borderId="0" xfId="0" applyNumberFormat="1" applyFont="1" applyFill="1" applyBorder="1" applyAlignment="1" applyProtection="1">
      <alignment horizontal="right"/>
    </xf>
    <xf numFmtId="171" fontId="15" fillId="8" borderId="0" xfId="0" applyNumberFormat="1" applyFont="1" applyFill="1" applyBorder="1" applyProtection="1"/>
    <xf numFmtId="171" fontId="3" fillId="10" borderId="6" xfId="0" applyNumberFormat="1" applyFont="1" applyFill="1" applyBorder="1" applyAlignment="1" applyProtection="1">
      <alignment horizontal="left" indent="1"/>
    </xf>
    <xf numFmtId="14" fontId="0" fillId="6" borderId="10" xfId="0" applyNumberFormat="1" applyFill="1" applyBorder="1" applyProtection="1">
      <protection locked="0"/>
    </xf>
    <xf numFmtId="171" fontId="0" fillId="6" borderId="18" xfId="2" applyNumberFormat="1" applyFont="1" applyFill="1" applyBorder="1" applyProtection="1">
      <protection locked="0"/>
    </xf>
    <xf numFmtId="171" fontId="0" fillId="6" borderId="11" xfId="2" applyNumberFormat="1" applyFont="1" applyFill="1" applyBorder="1" applyProtection="1">
      <protection locked="0"/>
    </xf>
    <xf numFmtId="14" fontId="0" fillId="6" borderId="2" xfId="0" applyNumberFormat="1" applyFill="1" applyBorder="1" applyProtection="1">
      <protection locked="0"/>
    </xf>
    <xf numFmtId="171" fontId="0" fillId="6" borderId="0" xfId="2" applyNumberFormat="1" applyFont="1" applyFill="1" applyBorder="1" applyProtection="1">
      <protection locked="0"/>
    </xf>
    <xf numFmtId="171" fontId="0" fillId="6" borderId="12" xfId="2" applyNumberFormat="1" applyFont="1" applyFill="1" applyBorder="1" applyProtection="1">
      <protection locked="0"/>
    </xf>
    <xf numFmtId="14" fontId="0" fillId="6" borderId="17" xfId="0" applyNumberFormat="1" applyFill="1" applyBorder="1" applyProtection="1">
      <protection locked="0"/>
    </xf>
    <xf numFmtId="171" fontId="0" fillId="6" borderId="19" xfId="2" applyNumberFormat="1" applyFont="1" applyFill="1" applyBorder="1" applyProtection="1">
      <protection locked="0"/>
    </xf>
    <xf numFmtId="171" fontId="0" fillId="6" borderId="13" xfId="2" applyNumberFormat="1" applyFont="1" applyFill="1" applyBorder="1" applyProtection="1">
      <protection locked="0"/>
    </xf>
    <xf numFmtId="9" fontId="2" fillId="6" borderId="0" xfId="2" applyNumberFormat="1" applyFont="1" applyFill="1" applyProtection="1">
      <protection locked="0"/>
    </xf>
    <xf numFmtId="171" fontId="15" fillId="7" borderId="0" xfId="2" applyNumberFormat="1" applyFont="1" applyFill="1" applyBorder="1" applyProtection="1"/>
    <xf numFmtId="0" fontId="15" fillId="7" borderId="0" xfId="0" applyFont="1" applyFill="1" applyProtection="1"/>
    <xf numFmtId="171" fontId="15" fillId="4" borderId="0" xfId="0" applyNumberFormat="1" applyFont="1" applyFill="1" applyBorder="1" applyProtection="1"/>
    <xf numFmtId="0" fontId="15" fillId="0" borderId="0" xfId="0" applyFont="1" applyBorder="1" applyProtection="1"/>
    <xf numFmtId="9" fontId="4" fillId="0" borderId="0" xfId="13" applyFont="1" applyProtection="1"/>
    <xf numFmtId="9" fontId="4" fillId="0" borderId="0" xfId="13" applyFont="1" applyAlignment="1" applyProtection="1">
      <alignment horizontal="right"/>
    </xf>
    <xf numFmtId="9" fontId="4" fillId="0" borderId="0" xfId="13" applyFont="1" applyFill="1" applyBorder="1" applyProtection="1"/>
    <xf numFmtId="0" fontId="17" fillId="0" borderId="6" xfId="0" applyFont="1" applyFill="1" applyBorder="1" applyAlignment="1" applyProtection="1">
      <alignment horizontal="left" indent="2"/>
    </xf>
    <xf numFmtId="0" fontId="0" fillId="0" borderId="6" xfId="0" applyFill="1" applyBorder="1" applyAlignment="1">
      <alignment horizontal="left" indent="3"/>
    </xf>
    <xf numFmtId="0" fontId="0" fillId="0" borderId="6" xfId="0" applyFill="1" applyBorder="1" applyAlignment="1" applyProtection="1">
      <alignment horizontal="left" indent="3"/>
    </xf>
    <xf numFmtId="0" fontId="0" fillId="0" borderId="0" xfId="0" quotePrefix="1" applyBorder="1" applyAlignment="1" applyProtection="1">
      <alignment horizontal="left" indent="1"/>
    </xf>
    <xf numFmtId="0" fontId="2" fillId="0" borderId="6" xfId="0" applyFont="1" applyFill="1" applyBorder="1" applyAlignment="1" applyProtection="1">
      <alignment horizontal="left" indent="3"/>
    </xf>
    <xf numFmtId="171" fontId="0" fillId="6" borderId="0" xfId="2" applyNumberFormat="1" applyFont="1" applyFill="1"/>
    <xf numFmtId="0" fontId="2" fillId="0" borderId="0" xfId="0" quotePrefix="1" applyFont="1" applyProtection="1"/>
    <xf numFmtId="0" fontId="17" fillId="0" borderId="6" xfId="0" applyFont="1" applyFill="1" applyBorder="1" applyAlignment="1">
      <alignment horizontal="left" indent="2"/>
    </xf>
    <xf numFmtId="169" fontId="3" fillId="0" borderId="0" xfId="2" applyNumberFormat="1" applyFont="1" applyFill="1"/>
    <xf numFmtId="169" fontId="2" fillId="0" borderId="0" xfId="2" applyNumberFormat="1" applyFont="1" applyFill="1"/>
    <xf numFmtId="168" fontId="3" fillId="0" borderId="0" xfId="2" applyFont="1" applyFill="1"/>
    <xf numFmtId="168" fontId="2" fillId="0" borderId="0" xfId="2" applyFont="1" applyFill="1"/>
    <xf numFmtId="0" fontId="0" fillId="0" borderId="4" xfId="0" applyBorder="1" applyAlignment="1" applyProtection="1">
      <alignment horizontal="left"/>
    </xf>
    <xf numFmtId="0" fontId="17" fillId="0" borderId="6" xfId="0" applyFont="1" applyFill="1" applyBorder="1" applyAlignment="1" applyProtection="1">
      <alignment horizontal="left" indent="1"/>
    </xf>
    <xf numFmtId="0" fontId="2" fillId="0" borderId="6" xfId="0" applyFont="1" applyBorder="1" applyAlignment="1" applyProtection="1">
      <alignment horizontal="left" indent="2"/>
    </xf>
    <xf numFmtId="0" fontId="17" fillId="0" borderId="6" xfId="0" applyFont="1" applyFill="1" applyBorder="1" applyAlignment="1" applyProtection="1">
      <alignment horizontal="left" indent="3"/>
    </xf>
    <xf numFmtId="0" fontId="2" fillId="0" borderId="6" xfId="0" applyFont="1" applyFill="1" applyBorder="1" applyAlignment="1" applyProtection="1">
      <alignment horizontal="left" indent="4"/>
    </xf>
    <xf numFmtId="0" fontId="14" fillId="0" borderId="0" xfId="0" applyFont="1" applyBorder="1"/>
    <xf numFmtId="168" fontId="3" fillId="0" borderId="21" xfId="2" applyFont="1" applyFill="1" applyBorder="1"/>
    <xf numFmtId="171" fontId="2" fillId="0" borderId="0" xfId="0" applyNumberFormat="1" applyFont="1" applyProtection="1"/>
    <xf numFmtId="171" fontId="2" fillId="8" borderId="0" xfId="0" applyNumberFormat="1" applyFont="1" applyFill="1" applyProtection="1"/>
    <xf numFmtId="0" fontId="2" fillId="0" borderId="0" xfId="0" applyFont="1"/>
    <xf numFmtId="0" fontId="16" fillId="0" borderId="6" xfId="0" applyNumberFormat="1" applyFont="1" applyFill="1" applyBorder="1" applyAlignment="1" applyProtection="1">
      <alignment horizontal="left" indent="3"/>
    </xf>
    <xf numFmtId="171" fontId="2" fillId="11" borderId="0" xfId="2" applyNumberFormat="1" applyFont="1" applyFill="1" applyBorder="1" applyProtection="1"/>
    <xf numFmtId="0" fontId="0" fillId="0" borderId="0" xfId="0" applyAlignment="1">
      <alignment horizontal="left" indent="2"/>
    </xf>
    <xf numFmtId="0" fontId="0" fillId="7" borderId="6" xfId="0" applyFill="1" applyBorder="1" applyProtection="1"/>
    <xf numFmtId="10" fontId="23" fillId="7" borderId="0" xfId="13" applyNumberFormat="1" applyFont="1" applyFill="1" applyBorder="1" applyProtection="1"/>
    <xf numFmtId="171" fontId="23" fillId="7" borderId="0" xfId="0" applyNumberFormat="1" applyFont="1" applyFill="1" applyBorder="1" applyProtection="1"/>
    <xf numFmtId="0" fontId="16" fillId="0" borderId="0" xfId="0" quotePrefix="1" applyFont="1" applyProtection="1"/>
    <xf numFmtId="171" fontId="16" fillId="0" borderId="5" xfId="0" applyNumberFormat="1" applyFont="1" applyFill="1" applyBorder="1" applyProtection="1"/>
    <xf numFmtId="171" fontId="16" fillId="8" borderId="5" xfId="0" applyNumberFormat="1" applyFont="1" applyFill="1" applyBorder="1" applyProtection="1"/>
    <xf numFmtId="0" fontId="16" fillId="0" borderId="21" xfId="0" applyFont="1" applyBorder="1" applyProtection="1"/>
    <xf numFmtId="168" fontId="2" fillId="0" borderId="0" xfId="2" applyNumberFormat="1" applyFont="1" applyBorder="1" applyProtection="1"/>
    <xf numFmtId="168" fontId="2" fillId="7" borderId="0" xfId="2" applyNumberFormat="1" applyFont="1" applyFill="1" applyBorder="1" applyProtection="1"/>
    <xf numFmtId="168" fontId="2" fillId="8" borderId="0" xfId="2" applyNumberFormat="1" applyFont="1" applyFill="1" applyBorder="1" applyProtection="1"/>
    <xf numFmtId="171" fontId="3" fillId="4" borderId="0" xfId="0" applyNumberFormat="1" applyFont="1" applyFill="1" applyBorder="1" applyProtection="1"/>
    <xf numFmtId="0" fontId="3" fillId="6" borderId="0" xfId="0" applyFont="1" applyFill="1" applyProtection="1">
      <protection locked="0"/>
    </xf>
    <xf numFmtId="169" fontId="3" fillId="12" borderId="0" xfId="13" applyNumberFormat="1" applyFont="1" applyFill="1" applyAlignment="1">
      <alignment horizontal="center"/>
    </xf>
    <xf numFmtId="0" fontId="2" fillId="0" borderId="6" xfId="0" applyFont="1" applyFill="1" applyBorder="1" applyAlignment="1">
      <alignment horizontal="left" indent="3"/>
    </xf>
    <xf numFmtId="0" fontId="0" fillId="0" borderId="6" xfId="0" applyFill="1" applyBorder="1" applyAlignment="1">
      <alignment horizontal="left" indent="2"/>
    </xf>
    <xf numFmtId="0" fontId="0" fillId="12" borderId="6" xfId="0" applyFill="1" applyBorder="1" applyAlignment="1">
      <alignment horizontal="left" indent="2"/>
    </xf>
    <xf numFmtId="9" fontId="3" fillId="0" borderId="0" xfId="13" applyFont="1" applyFill="1"/>
    <xf numFmtId="9" fontId="2" fillId="0" borderId="0" xfId="13" applyFont="1" applyFill="1"/>
    <xf numFmtId="0" fontId="17" fillId="12" borderId="6" xfId="0" applyFont="1" applyFill="1" applyBorder="1" applyAlignment="1" applyProtection="1">
      <alignment horizontal="left" indent="1"/>
    </xf>
    <xf numFmtId="176" fontId="3" fillId="12" borderId="0" xfId="0" applyNumberFormat="1" applyFont="1" applyFill="1" applyBorder="1" applyAlignment="1">
      <alignment horizontal="center"/>
    </xf>
    <xf numFmtId="0" fontId="0" fillId="6" borderId="0" xfId="0" applyFill="1"/>
    <xf numFmtId="0" fontId="0" fillId="13" borderId="0" xfId="0" applyFill="1"/>
    <xf numFmtId="14" fontId="3" fillId="6" borderId="0" xfId="0" applyNumberFormat="1" applyFont="1" applyFill="1" applyAlignment="1" applyProtection="1">
      <alignment horizontal="left"/>
      <protection locked="0"/>
    </xf>
    <xf numFmtId="1" fontId="0" fillId="0" borderId="0" xfId="0" applyNumberFormat="1"/>
    <xf numFmtId="0" fontId="4" fillId="0" borderId="0" xfId="0" quotePrefix="1" applyFont="1" applyBorder="1" applyProtection="1"/>
    <xf numFmtId="0" fontId="16" fillId="0" borderId="0" xfId="0" quotePrefix="1" applyFont="1" applyBorder="1" applyAlignment="1" applyProtection="1">
      <alignment horizontal="left" indent="1"/>
    </xf>
    <xf numFmtId="0" fontId="26" fillId="7" borderId="0" xfId="0" applyFont="1" applyFill="1" applyAlignment="1" applyProtection="1">
      <alignment horizontal="left" indent="1"/>
    </xf>
    <xf numFmtId="0" fontId="26" fillId="7" borderId="0" xfId="0" applyFont="1" applyFill="1" applyAlignment="1" applyProtection="1">
      <alignment horizontal="right"/>
    </xf>
    <xf numFmtId="0" fontId="26" fillId="7" borderId="0" xfId="0" applyFont="1" applyFill="1" applyProtection="1"/>
    <xf numFmtId="0" fontId="0" fillId="0" borderId="0" xfId="0" applyFill="1" applyAlignment="1" applyProtection="1">
      <alignment horizontal="center"/>
    </xf>
    <xf numFmtId="0" fontId="0" fillId="0" borderId="0" xfId="0" applyFill="1"/>
    <xf numFmtId="0" fontId="0" fillId="0" borderId="0" xfId="0" applyFill="1" applyProtection="1"/>
    <xf numFmtId="0" fontId="2" fillId="0" borderId="0" xfId="0" applyFont="1" applyAlignment="1">
      <alignment horizontal="left" indent="1"/>
    </xf>
    <xf numFmtId="0" fontId="2" fillId="0" borderId="0" xfId="0" applyFont="1" applyAlignment="1" applyProtection="1">
      <alignment horizontal="left" indent="1"/>
    </xf>
    <xf numFmtId="171" fontId="2" fillId="0" borderId="0" xfId="2" applyNumberFormat="1" applyFont="1" applyFill="1" applyBorder="1" applyProtection="1">
      <protection locked="0"/>
    </xf>
    <xf numFmtId="9" fontId="2" fillId="0" borderId="0" xfId="2" applyNumberFormat="1" applyFont="1" applyFill="1" applyBorder="1" applyProtection="1">
      <protection locked="0"/>
    </xf>
    <xf numFmtId="0" fontId="2" fillId="0" borderId="0" xfId="12" applyFont="1" applyFill="1" applyBorder="1" applyAlignment="1" applyProtection="1">
      <alignment horizontal="left" indent="1"/>
    </xf>
    <xf numFmtId="0" fontId="2" fillId="0" borderId="0" xfId="4" applyNumberFormat="1" applyFont="1" applyFill="1" applyBorder="1" applyAlignment="1" applyProtection="1">
      <alignment horizontal="left" indent="1"/>
    </xf>
    <xf numFmtId="0" fontId="15" fillId="0" borderId="0" xfId="4" applyNumberFormat="1" applyFont="1" applyFill="1" applyBorder="1" applyAlignment="1" applyProtection="1">
      <alignment horizontal="right" wrapText="1"/>
    </xf>
    <xf numFmtId="0" fontId="15" fillId="0" borderId="0" xfId="0" applyFont="1" applyBorder="1" applyAlignment="1" applyProtection="1">
      <alignment horizontal="right" wrapText="1"/>
    </xf>
    <xf numFmtId="0" fontId="2" fillId="0" borderId="0" xfId="2" applyNumberFormat="1" applyFont="1" applyBorder="1" applyAlignment="1" applyProtection="1">
      <alignment horizontal="left" indent="1"/>
    </xf>
    <xf numFmtId="0" fontId="0" fillId="6" borderId="0" xfId="0" applyFill="1" applyBorder="1" applyAlignment="1" applyProtection="1">
      <alignment horizontal="center"/>
    </xf>
    <xf numFmtId="0" fontId="0" fillId="11" borderId="0" xfId="0" applyFill="1" applyBorder="1" applyAlignment="1" applyProtection="1">
      <alignment horizontal="center"/>
    </xf>
    <xf numFmtId="9" fontId="0" fillId="6" borderId="0" xfId="0" applyNumberFormat="1" applyFill="1"/>
    <xf numFmtId="177" fontId="0" fillId="0" borderId="0" xfId="0" applyNumberFormat="1"/>
    <xf numFmtId="9" fontId="16" fillId="0" borderId="0" xfId="13" applyFont="1"/>
    <xf numFmtId="0" fontId="25" fillId="0" borderId="4" xfId="0" applyFont="1" applyBorder="1" applyAlignment="1">
      <alignment horizontal="left" indent="2"/>
    </xf>
    <xf numFmtId="171" fontId="2" fillId="0" borderId="4" xfId="2" applyNumberFormat="1" applyFont="1" applyBorder="1"/>
    <xf numFmtId="171" fontId="3" fillId="0" borderId="4" xfId="2" applyNumberFormat="1" applyFont="1" applyBorder="1"/>
    <xf numFmtId="0" fontId="3" fillId="0" borderId="7" xfId="0" applyFont="1" applyBorder="1" applyAlignment="1">
      <alignment horizontal="right"/>
    </xf>
    <xf numFmtId="9" fontId="16" fillId="0" borderId="0" xfId="13" applyFont="1" applyAlignment="1">
      <alignment horizontal="center"/>
    </xf>
    <xf numFmtId="171" fontId="3" fillId="0" borderId="0" xfId="2" applyNumberFormat="1" applyFont="1" applyBorder="1" applyAlignment="1">
      <alignment horizontal="center"/>
    </xf>
    <xf numFmtId="171" fontId="16" fillId="0" borderId="0" xfId="2" applyNumberFormat="1" applyFont="1" applyAlignment="1">
      <alignment horizontal="center"/>
    </xf>
    <xf numFmtId="171" fontId="16" fillId="12" borderId="0" xfId="2" applyNumberFormat="1" applyFont="1" applyFill="1" applyBorder="1" applyProtection="1"/>
    <xf numFmtId="171" fontId="18" fillId="12" borderId="0" xfId="2" applyNumberFormat="1" applyFont="1" applyFill="1" applyBorder="1" applyProtection="1"/>
    <xf numFmtId="0" fontId="16" fillId="0" borderId="0" xfId="0" quotePrefix="1" applyFont="1" applyBorder="1" applyProtection="1"/>
    <xf numFmtId="0" fontId="27" fillId="0" borderId="0" xfId="0" applyFont="1"/>
    <xf numFmtId="0" fontId="28" fillId="0" borderId="0" xfId="0" applyFont="1"/>
    <xf numFmtId="0" fontId="30" fillId="0" borderId="0" xfId="0" applyFont="1"/>
    <xf numFmtId="0" fontId="31" fillId="0" borderId="0" xfId="0" applyFont="1" applyProtection="1">
      <protection locked="0"/>
    </xf>
    <xf numFmtId="0" fontId="29" fillId="0" borderId="0" xfId="0" applyFont="1" applyProtection="1">
      <protection locked="0"/>
    </xf>
    <xf numFmtId="0" fontId="29" fillId="0" borderId="0" xfId="0" applyFont="1"/>
    <xf numFmtId="0" fontId="32" fillId="4" borderId="10" xfId="0" applyFont="1" applyFill="1" applyBorder="1"/>
    <xf numFmtId="0" fontId="11" fillId="4" borderId="18" xfId="0" applyFont="1" applyFill="1" applyBorder="1"/>
    <xf numFmtId="0" fontId="11" fillId="4" borderId="24" xfId="0" applyFont="1" applyFill="1" applyBorder="1"/>
    <xf numFmtId="0" fontId="22" fillId="4" borderId="2" xfId="0" applyFont="1" applyFill="1" applyBorder="1"/>
    <xf numFmtId="0" fontId="11" fillId="4" borderId="0" xfId="0" applyFont="1" applyFill="1" applyBorder="1"/>
    <xf numFmtId="0" fontId="11" fillId="4" borderId="6" xfId="0" applyFont="1" applyFill="1" applyBorder="1"/>
    <xf numFmtId="0" fontId="22" fillId="4" borderId="25" xfId="0" applyFont="1" applyFill="1" applyBorder="1"/>
    <xf numFmtId="0" fontId="11" fillId="4" borderId="4" xfId="0" applyFont="1" applyFill="1" applyBorder="1"/>
    <xf numFmtId="0" fontId="11" fillId="4" borderId="9" xfId="0" applyFont="1" applyFill="1" applyBorder="1"/>
    <xf numFmtId="171" fontId="34" fillId="11" borderId="26" xfId="2" applyNumberFormat="1" applyFont="1" applyFill="1" applyBorder="1"/>
    <xf numFmtId="171" fontId="2" fillId="0" borderId="0" xfId="2" applyNumberFormat="1" applyFont="1" applyFill="1" applyBorder="1" applyProtection="1"/>
    <xf numFmtId="169" fontId="0" fillId="6" borderId="0" xfId="13" applyNumberFormat="1" applyFont="1" applyFill="1"/>
    <xf numFmtId="0" fontId="3" fillId="7" borderId="26" xfId="0" applyFont="1" applyFill="1" applyBorder="1"/>
    <xf numFmtId="0" fontId="33" fillId="7" borderId="27" xfId="0" applyFont="1" applyFill="1" applyBorder="1" applyAlignment="1">
      <alignment horizontal="center"/>
    </xf>
    <xf numFmtId="0" fontId="33" fillId="7" borderId="28" xfId="0" applyFont="1" applyFill="1" applyBorder="1" applyAlignment="1">
      <alignment horizontal="center"/>
    </xf>
    <xf numFmtId="0" fontId="33" fillId="7" borderId="29" xfId="0" applyFont="1" applyFill="1" applyBorder="1" applyAlignment="1">
      <alignment horizontal="center"/>
    </xf>
    <xf numFmtId="0" fontId="2" fillId="11" borderId="26" xfId="0" applyFont="1" applyFill="1" applyBorder="1" applyAlignment="1">
      <alignment horizontal="left" indent="1"/>
    </xf>
    <xf numFmtId="0" fontId="2" fillId="11" borderId="30" xfId="0" applyFont="1" applyFill="1" applyBorder="1" applyAlignment="1">
      <alignment horizontal="right"/>
    </xf>
    <xf numFmtId="0" fontId="2" fillId="11" borderId="31" xfId="0" applyFont="1" applyFill="1" applyBorder="1" applyAlignment="1">
      <alignment horizontal="right"/>
    </xf>
    <xf numFmtId="0" fontId="2" fillId="11" borderId="32" xfId="0" applyFont="1" applyFill="1" applyBorder="1" applyAlignment="1">
      <alignment horizontal="right"/>
    </xf>
    <xf numFmtId="0" fontId="34" fillId="11" borderId="26" xfId="0" applyFont="1" applyFill="1" applyBorder="1"/>
    <xf numFmtId="0" fontId="35" fillId="11" borderId="26" xfId="0" applyFont="1" applyFill="1" applyBorder="1"/>
    <xf numFmtId="0" fontId="35" fillId="11" borderId="33" xfId="0" applyFont="1" applyFill="1" applyBorder="1"/>
    <xf numFmtId="0" fontId="35" fillId="11" borderId="34" xfId="0" applyFont="1" applyFill="1" applyBorder="1"/>
    <xf numFmtId="0" fontId="35" fillId="11" borderId="26" xfId="0" applyFont="1" applyFill="1" applyBorder="1" applyAlignment="1">
      <alignment horizontal="left" indent="1"/>
    </xf>
    <xf numFmtId="171" fontId="35" fillId="11" borderId="26" xfId="2" applyNumberFormat="1" applyFont="1" applyFill="1" applyBorder="1"/>
    <xf numFmtId="171" fontId="35" fillId="11" borderId="33" xfId="2" applyNumberFormat="1" applyFont="1" applyFill="1" applyBorder="1"/>
    <xf numFmtId="171" fontId="35" fillId="11" borderId="34" xfId="2" applyNumberFormat="1" applyFont="1" applyFill="1" applyBorder="1"/>
    <xf numFmtId="171" fontId="36" fillId="11" borderId="26" xfId="2" applyNumberFormat="1" applyFont="1" applyFill="1" applyBorder="1"/>
    <xf numFmtId="171" fontId="36" fillId="11" borderId="33" xfId="2" applyNumberFormat="1" applyFont="1" applyFill="1" applyBorder="1"/>
    <xf numFmtId="171" fontId="36" fillId="11" borderId="34" xfId="2" applyNumberFormat="1" applyFont="1" applyFill="1" applyBorder="1"/>
    <xf numFmtId="0" fontId="35" fillId="11" borderId="26" xfId="0" applyFont="1" applyFill="1" applyBorder="1" applyAlignment="1">
      <alignment horizontal="left" indent="2"/>
    </xf>
    <xf numFmtId="171" fontId="36" fillId="11" borderId="26" xfId="0" applyNumberFormat="1" applyFont="1" applyFill="1" applyBorder="1"/>
    <xf numFmtId="0" fontId="35" fillId="11" borderId="26" xfId="0" applyFont="1" applyFill="1" applyBorder="1" applyAlignment="1">
      <alignment horizontal="left" indent="3"/>
    </xf>
    <xf numFmtId="171" fontId="34" fillId="11" borderId="33" xfId="2" applyNumberFormat="1" applyFont="1" applyFill="1" applyBorder="1"/>
    <xf numFmtId="171" fontId="34" fillId="11" borderId="34" xfId="2" applyNumberFormat="1" applyFont="1" applyFill="1" applyBorder="1"/>
    <xf numFmtId="0" fontId="34" fillId="11" borderId="26" xfId="0" applyFont="1" applyFill="1" applyBorder="1" applyAlignment="1">
      <alignment horizontal="left"/>
    </xf>
    <xf numFmtId="171" fontId="37" fillId="11" borderId="26" xfId="2" applyNumberFormat="1" applyFont="1" applyFill="1" applyBorder="1"/>
    <xf numFmtId="171" fontId="37" fillId="11" borderId="33" xfId="2" applyNumberFormat="1" applyFont="1" applyFill="1" applyBorder="1"/>
    <xf numFmtId="171" fontId="37" fillId="11" borderId="34" xfId="2" applyNumberFormat="1" applyFont="1" applyFill="1" applyBorder="1"/>
    <xf numFmtId="171" fontId="38" fillId="11" borderId="26" xfId="2" applyNumberFormat="1" applyFont="1" applyFill="1" applyBorder="1"/>
    <xf numFmtId="0" fontId="25" fillId="11" borderId="35" xfId="0" applyFont="1" applyFill="1" applyBorder="1" applyAlignment="1">
      <alignment horizontal="left" indent="2"/>
    </xf>
    <xf numFmtId="171" fontId="2" fillId="11" borderId="35" xfId="2" applyNumberFormat="1" applyFont="1" applyFill="1" applyBorder="1"/>
    <xf numFmtId="171" fontId="3" fillId="11" borderId="36" xfId="2" applyNumberFormat="1" applyFont="1" applyFill="1" applyBorder="1"/>
    <xf numFmtId="171" fontId="3" fillId="11" borderId="37" xfId="2" applyNumberFormat="1" applyFont="1" applyFill="1" applyBorder="1"/>
    <xf numFmtId="168" fontId="2" fillId="6" borderId="0" xfId="2" applyNumberFormat="1" applyFont="1" applyFill="1" applyBorder="1" applyProtection="1">
      <protection locked="0"/>
    </xf>
    <xf numFmtId="0" fontId="0" fillId="0" borderId="18" xfId="0" applyBorder="1" applyProtection="1"/>
    <xf numFmtId="0" fontId="0" fillId="0" borderId="11" xfId="0" applyBorder="1" applyProtection="1"/>
    <xf numFmtId="0" fontId="0" fillId="0" borderId="2" xfId="0" applyBorder="1" applyProtection="1"/>
    <xf numFmtId="0" fontId="0" fillId="0" borderId="12" xfId="0" applyBorder="1" applyProtection="1"/>
    <xf numFmtId="0" fontId="40" fillId="0" borderId="2" xfId="0" applyFont="1" applyFill="1" applyBorder="1" applyProtection="1"/>
    <xf numFmtId="0" fontId="41" fillId="0" borderId="0" xfId="14" applyFont="1"/>
    <xf numFmtId="0" fontId="11" fillId="0" borderId="0" xfId="14"/>
    <xf numFmtId="0" fontId="11" fillId="0" borderId="0" xfId="14" applyBorder="1"/>
    <xf numFmtId="0" fontId="11" fillId="0" borderId="0" xfId="14" applyFont="1"/>
    <xf numFmtId="9" fontId="11" fillId="14" borderId="39" xfId="15" applyFont="1" applyFill="1" applyBorder="1" applyAlignment="1">
      <alignment horizontal="center"/>
    </xf>
    <xf numFmtId="0" fontId="11" fillId="0" borderId="0" xfId="14" applyFont="1" applyFill="1" applyBorder="1"/>
    <xf numFmtId="0" fontId="5" fillId="0" borderId="0" xfId="14" applyFont="1"/>
    <xf numFmtId="0" fontId="5" fillId="0" borderId="0" xfId="14" applyFont="1" applyFill="1" applyAlignment="1">
      <alignment horizontal="center"/>
    </xf>
    <xf numFmtId="0" fontId="5" fillId="14" borderId="39" xfId="14" applyFont="1" applyFill="1" applyBorder="1" applyAlignment="1">
      <alignment horizontal="center"/>
    </xf>
    <xf numFmtId="0" fontId="5" fillId="8" borderId="39" xfId="14" applyFont="1" applyFill="1" applyBorder="1" applyAlignment="1">
      <alignment horizontal="center"/>
    </xf>
    <xf numFmtId="0" fontId="5" fillId="12" borderId="39" xfId="14" applyFont="1" applyFill="1" applyBorder="1" applyAlignment="1">
      <alignment horizontal="center"/>
    </xf>
    <xf numFmtId="0" fontId="5" fillId="11" borderId="39" xfId="14" applyFont="1" applyFill="1" applyBorder="1" applyAlignment="1">
      <alignment horizontal="center"/>
    </xf>
    <xf numFmtId="0" fontId="5" fillId="15" borderId="39" xfId="14" applyFont="1" applyFill="1" applyBorder="1" applyAlignment="1">
      <alignment horizontal="center"/>
    </xf>
    <xf numFmtId="0" fontId="5" fillId="16" borderId="39" xfId="14" applyFont="1" applyFill="1" applyBorder="1" applyAlignment="1">
      <alignment horizontal="center"/>
    </xf>
    <xf numFmtId="0" fontId="5" fillId="0" borderId="0" xfId="14" applyFont="1" applyFill="1" applyBorder="1" applyAlignment="1">
      <alignment horizontal="center"/>
    </xf>
    <xf numFmtId="0" fontId="11" fillId="0" borderId="14" xfId="14" applyBorder="1"/>
    <xf numFmtId="3" fontId="11" fillId="0" borderId="14" xfId="14" applyNumberFormat="1" applyBorder="1" applyAlignment="1">
      <alignment horizontal="center"/>
    </xf>
    <xf numFmtId="0" fontId="5" fillId="0" borderId="15" xfId="14" applyFont="1" applyBorder="1"/>
    <xf numFmtId="3" fontId="11" fillId="0" borderId="15" xfId="14" applyNumberFormat="1" applyBorder="1" applyAlignment="1">
      <alignment horizontal="center"/>
    </xf>
    <xf numFmtId="3" fontId="11" fillId="17" borderId="15" xfId="14" applyNumberFormat="1" applyFill="1" applyBorder="1" applyAlignment="1">
      <alignment horizontal="center"/>
    </xf>
    <xf numFmtId="0" fontId="11" fillId="0" borderId="16" xfId="14" applyBorder="1"/>
    <xf numFmtId="3" fontId="11" fillId="0" borderId="16" xfId="14" applyNumberFormat="1" applyBorder="1" applyAlignment="1">
      <alignment horizontal="center"/>
    </xf>
    <xf numFmtId="0" fontId="11" fillId="0" borderId="15" xfId="14" applyBorder="1"/>
    <xf numFmtId="0" fontId="11" fillId="0" borderId="15" xfId="14" applyFont="1" applyFill="1" applyBorder="1" applyAlignment="1">
      <alignment horizontal="center"/>
    </xf>
    <xf numFmtId="3" fontId="11" fillId="17" borderId="16" xfId="14" applyNumberFormat="1" applyFill="1" applyBorder="1" applyAlignment="1">
      <alignment horizontal="center"/>
    </xf>
    <xf numFmtId="0" fontId="5" fillId="0" borderId="15" xfId="14" applyFont="1" applyFill="1" applyBorder="1"/>
    <xf numFmtId="0" fontId="11" fillId="0" borderId="19" xfId="14" applyBorder="1"/>
    <xf numFmtId="0" fontId="11" fillId="0" borderId="0" xfId="14" applyAlignment="1">
      <alignment horizontal="center"/>
    </xf>
    <xf numFmtId="0" fontId="40" fillId="0" borderId="15" xfId="14" applyFont="1" applyBorder="1"/>
    <xf numFmtId="0" fontId="42" fillId="0" borderId="15" xfId="14" applyFont="1" applyBorder="1"/>
    <xf numFmtId="0" fontId="11" fillId="0" borderId="40" xfId="14" applyBorder="1"/>
    <xf numFmtId="3" fontId="11" fillId="17" borderId="0" xfId="14" applyNumberFormat="1" applyFill="1" applyBorder="1" applyAlignment="1">
      <alignment horizontal="center"/>
    </xf>
    <xf numFmtId="0" fontId="11" fillId="0" borderId="15" xfId="14" applyFont="1" applyBorder="1"/>
    <xf numFmtId="0" fontId="11" fillId="0" borderId="15" xfId="14" applyFont="1" applyFill="1" applyBorder="1"/>
    <xf numFmtId="171" fontId="18" fillId="18" borderId="0" xfId="2" applyNumberFormat="1" applyFont="1" applyFill="1" applyBorder="1" applyProtection="1"/>
    <xf numFmtId="0" fontId="16" fillId="18" borderId="0" xfId="0" applyFont="1" applyFill="1" applyBorder="1" applyProtection="1"/>
    <xf numFmtId="0" fontId="0" fillId="0" borderId="0" xfId="0" applyBorder="1" applyAlignment="1" applyProtection="1">
      <alignment horizontal="left" indent="2"/>
    </xf>
    <xf numFmtId="0" fontId="0" fillId="0" borderId="6" xfId="0" applyFill="1" applyBorder="1" applyAlignment="1" applyProtection="1">
      <alignment horizontal="left" indent="2"/>
    </xf>
    <xf numFmtId="0" fontId="0" fillId="0" borderId="6" xfId="3" applyNumberFormat="1" applyFont="1" applyFill="1" applyBorder="1" applyAlignment="1" applyProtection="1">
      <alignment horizontal="left" indent="4"/>
    </xf>
    <xf numFmtId="0" fontId="0" fillId="0" borderId="6" xfId="0" applyBorder="1" applyAlignment="1" applyProtection="1">
      <alignment horizontal="left" indent="2"/>
    </xf>
    <xf numFmtId="0" fontId="0" fillId="0" borderId="6" xfId="0" applyBorder="1" applyAlignment="1" applyProtection="1">
      <alignment horizontal="left" indent="3"/>
    </xf>
    <xf numFmtId="0" fontId="0" fillId="0" borderId="0" xfId="0" applyBorder="1" applyAlignment="1" applyProtection="1">
      <alignment horizontal="left" indent="3"/>
    </xf>
    <xf numFmtId="37" fontId="0" fillId="0" borderId="0" xfId="0" applyNumberFormat="1" applyAlignment="1" applyProtection="1">
      <alignment horizontal="left" indent="2"/>
    </xf>
    <xf numFmtId="3" fontId="0" fillId="0" borderId="0" xfId="2" applyNumberFormat="1" applyFont="1" applyFill="1" applyBorder="1" applyAlignment="1" applyProtection="1">
      <alignment horizontal="left"/>
    </xf>
    <xf numFmtId="0" fontId="40" fillId="20" borderId="10" xfId="0" applyFont="1" applyFill="1" applyBorder="1" applyProtection="1"/>
    <xf numFmtId="0" fontId="39" fillId="0" borderId="0" xfId="0" applyFont="1" applyProtection="1"/>
    <xf numFmtId="171" fontId="39" fillId="0" borderId="0" xfId="0" applyNumberFormat="1" applyFont="1" applyAlignment="1" applyProtection="1">
      <alignment horizontal="right"/>
    </xf>
    <xf numFmtId="0" fontId="39" fillId="0" borderId="0" xfId="0" applyFont="1" applyAlignment="1" applyProtection="1">
      <alignment horizontal="right"/>
    </xf>
    <xf numFmtId="17" fontId="39" fillId="0" borderId="0" xfId="0" applyNumberFormat="1" applyFont="1" applyAlignment="1" applyProtection="1">
      <alignment horizontal="right"/>
    </xf>
    <xf numFmtId="168" fontId="39" fillId="0" borderId="0" xfId="2" applyFont="1" applyAlignment="1" applyProtection="1">
      <alignment horizontal="right"/>
    </xf>
    <xf numFmtId="168" fontId="39" fillId="0" borderId="0" xfId="0" applyNumberFormat="1" applyFont="1" applyAlignment="1" applyProtection="1">
      <alignment horizontal="right"/>
    </xf>
    <xf numFmtId="171" fontId="39" fillId="0" borderId="0" xfId="0" applyNumberFormat="1" applyFont="1" applyProtection="1"/>
    <xf numFmtId="0" fontId="39" fillId="0" borderId="0" xfId="0" applyFont="1"/>
    <xf numFmtId="171" fontId="43" fillId="0" borderId="0" xfId="0" applyNumberFormat="1" applyFont="1" applyProtection="1"/>
    <xf numFmtId="171" fontId="39" fillId="0" borderId="0" xfId="2" applyNumberFormat="1" applyFont="1" applyProtection="1"/>
    <xf numFmtId="0" fontId="39" fillId="0" borderId="4" xfId="0" applyFont="1" applyBorder="1" applyProtection="1"/>
    <xf numFmtId="0" fontId="39" fillId="0" borderId="0" xfId="0" applyFont="1" applyBorder="1" applyProtection="1"/>
    <xf numFmtId="171" fontId="39" fillId="0" borderId="0" xfId="0" applyNumberFormat="1" applyFont="1" applyBorder="1" applyProtection="1"/>
    <xf numFmtId="171" fontId="43" fillId="0" borderId="0" xfId="2" applyNumberFormat="1" applyFont="1" applyBorder="1" applyProtection="1"/>
    <xf numFmtId="171" fontId="39" fillId="0" borderId="0" xfId="2" applyNumberFormat="1" applyFont="1" applyBorder="1" applyProtection="1"/>
    <xf numFmtId="171" fontId="44" fillId="0" borderId="0" xfId="2" applyNumberFormat="1" applyFont="1" applyBorder="1" applyProtection="1"/>
    <xf numFmtId="171" fontId="45" fillId="0" borderId="0" xfId="2" applyNumberFormat="1" applyFont="1" applyProtection="1"/>
    <xf numFmtId="9" fontId="45" fillId="0" borderId="0" xfId="13" applyFont="1" applyBorder="1" applyProtection="1"/>
    <xf numFmtId="171" fontId="39" fillId="0" borderId="0" xfId="2" applyNumberFormat="1" applyFont="1" applyFill="1" applyBorder="1" applyProtection="1"/>
    <xf numFmtId="171" fontId="43" fillId="0" borderId="0" xfId="2" applyNumberFormat="1" applyFont="1" applyFill="1" applyBorder="1" applyProtection="1"/>
    <xf numFmtId="171" fontId="45" fillId="0" borderId="0" xfId="2" applyNumberFormat="1" applyFont="1" applyFill="1" applyBorder="1" applyProtection="1"/>
    <xf numFmtId="9" fontId="45" fillId="0" borderId="0" xfId="13" applyFont="1" applyFill="1" applyBorder="1" applyProtection="1"/>
    <xf numFmtId="0" fontId="39" fillId="0" borderId="0" xfId="0" applyFont="1" applyFill="1" applyBorder="1" applyProtection="1"/>
    <xf numFmtId="171" fontId="39" fillId="0" borderId="0" xfId="2" applyNumberFormat="1" applyFont="1" applyFill="1" applyBorder="1" applyAlignment="1" applyProtection="1"/>
    <xf numFmtId="171" fontId="43" fillId="0" borderId="0" xfId="2" applyNumberFormat="1" applyFont="1" applyFill="1" applyBorder="1" applyAlignment="1" applyProtection="1"/>
    <xf numFmtId="168" fontId="39" fillId="0" borderId="0" xfId="2" applyNumberFormat="1" applyFont="1" applyFill="1" applyBorder="1" applyProtection="1"/>
    <xf numFmtId="171" fontId="45" fillId="0" borderId="0" xfId="2" applyNumberFormat="1" applyFont="1" applyBorder="1" applyProtection="1"/>
    <xf numFmtId="171" fontId="46" fillId="0" borderId="0" xfId="2" applyNumberFormat="1" applyFont="1" applyBorder="1" applyProtection="1"/>
    <xf numFmtId="9" fontId="39" fillId="0" borderId="4" xfId="13" applyFont="1" applyBorder="1" applyProtection="1"/>
    <xf numFmtId="171" fontId="39" fillId="9" borderId="0" xfId="2" applyNumberFormat="1" applyFont="1" applyFill="1" applyBorder="1" applyProtection="1"/>
    <xf numFmtId="171" fontId="39" fillId="0" borderId="4" xfId="2" applyNumberFormat="1" applyFont="1" applyBorder="1" applyProtection="1"/>
    <xf numFmtId="17" fontId="47" fillId="0" borderId="0" xfId="0" applyNumberFormat="1" applyFont="1" applyBorder="1" applyAlignment="1" applyProtection="1">
      <alignment horizontal="right"/>
    </xf>
    <xf numFmtId="171" fontId="48" fillId="0" borderId="0" xfId="0" applyNumberFormat="1" applyFont="1" applyProtection="1"/>
    <xf numFmtId="171" fontId="47" fillId="0" borderId="0" xfId="2" applyNumberFormat="1" applyFont="1" applyBorder="1" applyProtection="1"/>
    <xf numFmtId="171" fontId="47" fillId="0" borderId="4" xfId="2" applyNumberFormat="1" applyFont="1" applyBorder="1" applyProtection="1"/>
    <xf numFmtId="0" fontId="47" fillId="0" borderId="0" xfId="0" applyFont="1" applyBorder="1" applyProtection="1"/>
    <xf numFmtId="0" fontId="47" fillId="0" borderId="0" xfId="0" applyFont="1" applyProtection="1"/>
    <xf numFmtId="171" fontId="39" fillId="0" borderId="0" xfId="0" applyNumberFormat="1" applyFont="1"/>
    <xf numFmtId="9" fontId="45" fillId="0" borderId="0" xfId="13" applyFont="1" applyProtection="1"/>
    <xf numFmtId="9" fontId="45" fillId="0" borderId="0" xfId="13" applyFont="1" applyAlignment="1" applyProtection="1">
      <alignment horizontal="right"/>
    </xf>
    <xf numFmtId="0" fontId="47" fillId="0" borderId="0" xfId="0" applyFont="1" applyBorder="1" applyAlignment="1" applyProtection="1">
      <alignment horizontal="right"/>
    </xf>
    <xf numFmtId="171" fontId="47" fillId="0" borderId="0" xfId="0" applyNumberFormat="1" applyFont="1" applyBorder="1" applyAlignment="1" applyProtection="1">
      <alignment horizontal="right"/>
    </xf>
    <xf numFmtId="171" fontId="47" fillId="0" borderId="5" xfId="2" applyNumberFormat="1" applyFont="1" applyBorder="1" applyProtection="1"/>
    <xf numFmtId="171" fontId="47" fillId="0" borderId="5" xfId="0" applyNumberFormat="1" applyFont="1" applyBorder="1" applyProtection="1"/>
    <xf numFmtId="171" fontId="39" fillId="0" borderId="5" xfId="0" applyNumberFormat="1" applyFont="1" applyBorder="1" applyProtection="1"/>
    <xf numFmtId="17" fontId="47" fillId="0" borderId="0" xfId="0" applyNumberFormat="1" applyFont="1" applyAlignment="1" applyProtection="1">
      <alignment horizontal="right"/>
    </xf>
    <xf numFmtId="0" fontId="47" fillId="0" borderId="0" xfId="0" applyFont="1" applyAlignment="1" applyProtection="1">
      <alignment horizontal="right"/>
    </xf>
    <xf numFmtId="171" fontId="44" fillId="0" borderId="0" xfId="0" applyNumberFormat="1" applyFont="1" applyFill="1" applyBorder="1" applyAlignment="1" applyProtection="1">
      <alignment horizontal="right"/>
    </xf>
    <xf numFmtId="171" fontId="47" fillId="0" borderId="0" xfId="0" applyNumberFormat="1" applyFont="1" applyFill="1" applyBorder="1" applyAlignment="1" applyProtection="1">
      <alignment horizontal="right"/>
    </xf>
    <xf numFmtId="0" fontId="47" fillId="0" borderId="0" xfId="0" applyFont="1" applyFill="1" applyBorder="1" applyAlignment="1" applyProtection="1">
      <alignment horizontal="right"/>
    </xf>
    <xf numFmtId="171" fontId="44" fillId="0" borderId="0" xfId="0" applyNumberFormat="1" applyFont="1" applyBorder="1" applyAlignment="1" applyProtection="1">
      <alignment horizontal="right"/>
    </xf>
    <xf numFmtId="0" fontId="47" fillId="18" borderId="0" xfId="0" applyFont="1" applyFill="1" applyProtection="1"/>
    <xf numFmtId="0" fontId="39" fillId="18" borderId="0" xfId="0" applyFont="1" applyFill="1" applyProtection="1"/>
    <xf numFmtId="171" fontId="39" fillId="6" borderId="0" xfId="2" applyNumberFormat="1" applyFont="1" applyFill="1" applyBorder="1" applyProtection="1">
      <protection locked="0"/>
    </xf>
    <xf numFmtId="171" fontId="43" fillId="0" borderId="0" xfId="0" applyNumberFormat="1" applyFont="1" applyBorder="1" applyProtection="1"/>
    <xf numFmtId="171" fontId="48" fillId="0" borderId="0" xfId="2" applyNumberFormat="1" applyFont="1" applyBorder="1" applyProtection="1"/>
    <xf numFmtId="171" fontId="39" fillId="0" borderId="19" xfId="2" applyNumberFormat="1" applyFont="1" applyBorder="1" applyProtection="1"/>
    <xf numFmtId="0" fontId="39" fillId="0" borderId="0" xfId="0" applyFont="1" applyBorder="1"/>
    <xf numFmtId="168" fontId="39" fillId="0" borderId="0" xfId="2" applyNumberFormat="1" applyFont="1" applyBorder="1" applyProtection="1"/>
    <xf numFmtId="171" fontId="39" fillId="0" borderId="0" xfId="2" applyNumberFormat="1" applyFont="1" applyBorder="1"/>
    <xf numFmtId="171" fontId="47" fillId="0" borderId="0" xfId="2" applyNumberFormat="1" applyFont="1" applyFill="1" applyBorder="1" applyProtection="1"/>
    <xf numFmtId="10" fontId="39" fillId="7" borderId="0" xfId="13" applyNumberFormat="1" applyFont="1" applyFill="1" applyBorder="1" applyProtection="1"/>
    <xf numFmtId="171" fontId="39" fillId="7" borderId="0" xfId="13" applyNumberFormat="1" applyFont="1" applyFill="1" applyBorder="1" applyProtection="1"/>
    <xf numFmtId="171" fontId="39" fillId="0" borderId="0" xfId="13" applyNumberFormat="1" applyFont="1" applyBorder="1" applyProtection="1"/>
    <xf numFmtId="171" fontId="39" fillId="4" borderId="0" xfId="0" applyNumberFormat="1" applyFont="1" applyFill="1" applyBorder="1" applyProtection="1"/>
    <xf numFmtId="9" fontId="39" fillId="0" borderId="0" xfId="13" applyFont="1" applyProtection="1"/>
    <xf numFmtId="9" fontId="39" fillId="0" borderId="0" xfId="13" applyFont="1" applyAlignment="1" applyProtection="1">
      <alignment horizontal="right"/>
    </xf>
    <xf numFmtId="171" fontId="47" fillId="0" borderId="0" xfId="2" applyNumberFormat="1" applyFont="1" applyProtection="1"/>
    <xf numFmtId="171" fontId="44" fillId="0" borderId="0" xfId="2" applyNumberFormat="1" applyFont="1" applyFill="1" applyBorder="1" applyProtection="1"/>
    <xf numFmtId="171" fontId="47" fillId="0" borderId="5" xfId="2" applyNumberFormat="1" applyFont="1" applyFill="1" applyBorder="1" applyProtection="1"/>
    <xf numFmtId="171" fontId="47" fillId="0" borderId="5" xfId="0" applyNumberFormat="1" applyFont="1" applyFill="1" applyBorder="1" applyProtection="1"/>
    <xf numFmtId="171" fontId="39" fillId="0" borderId="0" xfId="0" applyNumberFormat="1" applyFont="1" applyFill="1" applyBorder="1" applyProtection="1"/>
    <xf numFmtId="171" fontId="39" fillId="0" borderId="5" xfId="0" applyNumberFormat="1" applyFont="1" applyFill="1" applyBorder="1" applyProtection="1"/>
    <xf numFmtId="0" fontId="39" fillId="0" borderId="0" xfId="0" applyFont="1" applyFill="1" applyProtection="1"/>
    <xf numFmtId="17" fontId="47" fillId="0" borderId="0" xfId="0" applyNumberFormat="1" applyFont="1" applyFill="1" applyAlignment="1" applyProtection="1">
      <alignment horizontal="right"/>
    </xf>
    <xf numFmtId="171" fontId="39" fillId="0" borderId="0" xfId="2" applyNumberFormat="1" applyFont="1" applyFill="1" applyBorder="1" applyProtection="1">
      <protection locked="0"/>
    </xf>
    <xf numFmtId="10" fontId="39" fillId="0" borderId="0" xfId="13" applyNumberFormat="1" applyFont="1" applyFill="1" applyBorder="1" applyProtection="1"/>
    <xf numFmtId="0" fontId="3" fillId="0" borderId="7" xfId="0" applyFont="1" applyBorder="1" applyAlignment="1" applyProtection="1">
      <alignment horizontal="center"/>
    </xf>
    <xf numFmtId="17" fontId="3" fillId="0" borderId="4" xfId="0" applyNumberFormat="1" applyFont="1" applyBorder="1" applyAlignment="1" applyProtection="1">
      <alignment horizontal="right"/>
    </xf>
    <xf numFmtId="0" fontId="0" fillId="0" borderId="6" xfId="0" applyFill="1" applyBorder="1" applyAlignment="1" applyProtection="1">
      <alignment horizontal="left" indent="1"/>
    </xf>
    <xf numFmtId="0" fontId="49" fillId="0" borderId="6" xfId="0" applyFont="1" applyFill="1" applyBorder="1" applyAlignment="1" applyProtection="1">
      <alignment horizontal="left" indent="1"/>
    </xf>
    <xf numFmtId="169" fontId="39" fillId="0" borderId="0" xfId="13" applyNumberFormat="1" applyFont="1" applyProtection="1"/>
    <xf numFmtId="0" fontId="2" fillId="0" borderId="24" xfId="0" applyFont="1" applyFill="1" applyBorder="1" applyAlignment="1" applyProtection="1">
      <alignment horizontal="left" indent="1"/>
    </xf>
    <xf numFmtId="0" fontId="2" fillId="0" borderId="18" xfId="0" applyFont="1" applyBorder="1" applyProtection="1"/>
    <xf numFmtId="171" fontId="39" fillId="0" borderId="18" xfId="0" applyNumberFormat="1" applyFont="1" applyBorder="1" applyProtection="1"/>
    <xf numFmtId="0" fontId="2" fillId="0" borderId="41" xfId="0" applyFont="1" applyFill="1" applyBorder="1" applyAlignment="1" applyProtection="1">
      <alignment horizontal="left" indent="1"/>
    </xf>
    <xf numFmtId="0" fontId="2" fillId="0" borderId="19" xfId="0" applyFont="1" applyBorder="1" applyProtection="1"/>
    <xf numFmtId="171" fontId="39" fillId="0" borderId="19" xfId="0" applyNumberFormat="1" applyFont="1" applyBorder="1" applyProtection="1"/>
    <xf numFmtId="175" fontId="29" fillId="0" borderId="0" xfId="0" applyNumberFormat="1" applyFont="1" applyAlignment="1">
      <alignment horizontal="left" vertical="center" indent="1"/>
    </xf>
    <xf numFmtId="0" fontId="50" fillId="0" borderId="0" xfId="10" applyFont="1" applyAlignment="1" applyProtection="1">
      <protection locked="0"/>
    </xf>
    <xf numFmtId="0" fontId="51" fillId="0" borderId="0" xfId="10" applyFont="1" applyAlignment="1" applyProtection="1">
      <protection locked="0"/>
    </xf>
    <xf numFmtId="0" fontId="17" fillId="0" borderId="6" xfId="0" applyFont="1" applyFill="1" applyBorder="1" applyAlignment="1" applyProtection="1">
      <alignment horizontal="left"/>
    </xf>
    <xf numFmtId="171" fontId="45" fillId="0" borderId="0" xfId="13" applyNumberFormat="1" applyFont="1" applyBorder="1" applyProtection="1"/>
    <xf numFmtId="169" fontId="45" fillId="0" borderId="0" xfId="13" applyNumberFormat="1" applyFont="1" applyBorder="1" applyProtection="1"/>
    <xf numFmtId="0" fontId="0" fillId="0" borderId="0" xfId="0" applyFill="1" applyBorder="1" applyAlignment="1">
      <alignment horizontal="left" indent="1"/>
    </xf>
    <xf numFmtId="0" fontId="0" fillId="0" borderId="0" xfId="0" applyFill="1" applyBorder="1"/>
    <xf numFmtId="171" fontId="25" fillId="0" borderId="0" xfId="2" applyNumberFormat="1" applyFont="1" applyBorder="1" applyProtection="1"/>
    <xf numFmtId="171" fontId="25" fillId="0" borderId="0" xfId="13" applyNumberFormat="1" applyFont="1" applyBorder="1" applyProtection="1"/>
    <xf numFmtId="171" fontId="16" fillId="0" borderId="0" xfId="2" applyNumberFormat="1" applyFont="1" applyAlignment="1">
      <alignment horizontal="right"/>
    </xf>
    <xf numFmtId="171" fontId="23" fillId="0" borderId="0" xfId="0" applyNumberFormat="1" applyFont="1" applyBorder="1" applyProtection="1"/>
    <xf numFmtId="0" fontId="4" fillId="0" borderId="6" xfId="3" applyNumberFormat="1" applyFont="1" applyFill="1" applyBorder="1" applyAlignment="1" applyProtection="1">
      <alignment horizontal="left" indent="3"/>
    </xf>
    <xf numFmtId="169" fontId="45" fillId="0" borderId="0" xfId="13" applyNumberFormat="1" applyFont="1" applyFill="1" applyBorder="1" applyProtection="1"/>
    <xf numFmtId="169" fontId="16" fillId="0" borderId="0" xfId="0" applyNumberFormat="1" applyFont="1" applyBorder="1" applyProtection="1"/>
    <xf numFmtId="169" fontId="16" fillId="7" borderId="0" xfId="2" applyNumberFormat="1" applyFont="1" applyFill="1" applyBorder="1" applyProtection="1"/>
    <xf numFmtId="0" fontId="0" fillId="0" borderId="6" xfId="0" applyFont="1" applyFill="1" applyBorder="1" applyProtection="1"/>
    <xf numFmtId="0" fontId="0" fillId="0" borderId="0" xfId="0" applyAlignment="1">
      <alignment horizontal="left"/>
    </xf>
    <xf numFmtId="171" fontId="2" fillId="0" borderId="0" xfId="2" applyNumberFormat="1" applyFont="1"/>
    <xf numFmtId="0" fontId="0" fillId="0" borderId="0" xfId="0" applyFont="1" applyBorder="1" applyProtection="1"/>
    <xf numFmtId="0" fontId="0" fillId="0" borderId="0" xfId="0" applyFont="1" applyBorder="1"/>
    <xf numFmtId="0" fontId="2" fillId="0" borderId="14" xfId="4" applyNumberFormat="1" applyFont="1" applyFill="1" applyBorder="1" applyAlignment="1" applyProtection="1">
      <alignment horizontal="left" indent="2"/>
    </xf>
    <xf numFmtId="0" fontId="2" fillId="0" borderId="15" xfId="4" applyNumberFormat="1" applyFont="1" applyFill="1" applyBorder="1" applyAlignment="1" applyProtection="1">
      <alignment horizontal="left" indent="2"/>
    </xf>
    <xf numFmtId="0" fontId="2" fillId="0" borderId="16" xfId="4" applyNumberFormat="1" applyFont="1" applyFill="1" applyBorder="1" applyAlignment="1" applyProtection="1">
      <alignment horizontal="left" indent="2"/>
    </xf>
    <xf numFmtId="0" fontId="0" fillId="0" borderId="2" xfId="0" applyFill="1" applyBorder="1" applyProtection="1"/>
    <xf numFmtId="0" fontId="11" fillId="0" borderId="0" xfId="14" applyFill="1" applyBorder="1"/>
    <xf numFmtId="0" fontId="5" fillId="0" borderId="0" xfId="14" applyFont="1" applyFill="1" applyBorder="1"/>
    <xf numFmtId="0" fontId="3" fillId="0" borderId="7" xfId="0" applyFont="1" applyBorder="1" applyAlignment="1">
      <alignment horizontal="right" vertical="center"/>
    </xf>
    <xf numFmtId="0" fontId="14" fillId="0" borderId="4" xfId="0" applyFont="1" applyBorder="1"/>
    <xf numFmtId="178" fontId="0" fillId="0" borderId="0" xfId="0" applyNumberFormat="1"/>
    <xf numFmtId="0" fontId="0" fillId="0" borderId="0" xfId="0" applyFont="1"/>
    <xf numFmtId="171" fontId="3" fillId="0" borderId="0" xfId="2" applyNumberFormat="1" applyFont="1"/>
    <xf numFmtId="171" fontId="3" fillId="0" borderId="0" xfId="0" applyNumberFormat="1" applyFont="1"/>
    <xf numFmtId="0" fontId="0" fillId="0" borderId="6" xfId="0" applyBorder="1" applyAlignment="1" applyProtection="1">
      <alignment horizontal="left"/>
    </xf>
    <xf numFmtId="17" fontId="0" fillId="6" borderId="0" xfId="0" applyNumberFormat="1" applyFill="1" applyProtection="1">
      <protection locked="0"/>
    </xf>
    <xf numFmtId="0" fontId="2" fillId="0" borderId="0" xfId="0" applyFont="1" applyBorder="1" applyProtection="1">
      <protection locked="0"/>
    </xf>
    <xf numFmtId="0" fontId="0" fillId="0" borderId="12" xfId="0" applyFill="1" applyBorder="1" applyProtection="1"/>
    <xf numFmtId="10" fontId="0" fillId="0" borderId="0" xfId="13" applyNumberFormat="1" applyFont="1" applyFill="1" applyBorder="1" applyProtection="1"/>
    <xf numFmtId="10" fontId="0" fillId="0" borderId="12" xfId="13" applyNumberFormat="1" applyFont="1" applyFill="1" applyBorder="1" applyProtection="1"/>
    <xf numFmtId="171" fontId="0" fillId="21" borderId="0" xfId="2" applyNumberFormat="1" applyFont="1" applyFill="1" applyBorder="1" applyProtection="1"/>
    <xf numFmtId="171" fontId="0" fillId="21" borderId="12" xfId="2" applyNumberFormat="1" applyFont="1" applyFill="1" applyBorder="1" applyProtection="1"/>
    <xf numFmtId="169" fontId="0" fillId="21" borderId="0" xfId="13" applyNumberFormat="1" applyFont="1" applyFill="1" applyBorder="1" applyProtection="1"/>
    <xf numFmtId="169" fontId="0" fillId="21" borderId="12" xfId="13" applyNumberFormat="1" applyFont="1" applyFill="1" applyBorder="1" applyProtection="1"/>
    <xf numFmtId="168" fontId="0" fillId="21" borderId="0" xfId="2" applyFont="1" applyFill="1" applyBorder="1" applyProtection="1"/>
    <xf numFmtId="171" fontId="0" fillId="0" borderId="0" xfId="2" applyNumberFormat="1" applyFont="1" applyFill="1" applyBorder="1" applyProtection="1"/>
    <xf numFmtId="171" fontId="0" fillId="0" borderId="12" xfId="2" applyNumberFormat="1" applyFont="1" applyFill="1" applyBorder="1" applyProtection="1"/>
    <xf numFmtId="9" fontId="0" fillId="21" borderId="0" xfId="13" applyFont="1" applyFill="1" applyBorder="1" applyProtection="1"/>
    <xf numFmtId="9" fontId="0" fillId="21" borderId="12" xfId="13" applyFont="1" applyFill="1" applyBorder="1" applyProtection="1"/>
    <xf numFmtId="171" fontId="0" fillId="19" borderId="0" xfId="2" applyNumberFormat="1" applyFont="1" applyFill="1" applyBorder="1" applyProtection="1"/>
    <xf numFmtId="0" fontId="0" fillId="0" borderId="12" xfId="0" applyBorder="1"/>
    <xf numFmtId="171" fontId="1" fillId="21" borderId="0" xfId="2" applyNumberFormat="1" applyFont="1" applyFill="1" applyBorder="1" applyAlignment="1"/>
    <xf numFmtId="171" fontId="1" fillId="21" borderId="12" xfId="2" applyNumberFormat="1" applyFont="1" applyFill="1" applyBorder="1" applyAlignment="1"/>
    <xf numFmtId="0" fontId="0" fillId="0" borderId="17" xfId="0" applyFill="1" applyBorder="1" applyProtection="1"/>
    <xf numFmtId="0" fontId="7" fillId="0" borderId="0" xfId="0" applyFont="1" applyBorder="1"/>
    <xf numFmtId="0" fontId="0" fillId="0" borderId="19" xfId="0" applyFill="1" applyBorder="1" applyProtection="1"/>
    <xf numFmtId="0" fontId="0" fillId="0" borderId="13" xfId="0" applyFill="1" applyBorder="1" applyProtection="1"/>
    <xf numFmtId="9" fontId="0" fillId="21" borderId="0" xfId="13" applyFont="1" applyFill="1" applyProtection="1">
      <protection locked="0"/>
    </xf>
    <xf numFmtId="9" fontId="2" fillId="21" borderId="0" xfId="2" applyNumberFormat="1" applyFont="1" applyFill="1" applyBorder="1" applyProtection="1">
      <protection locked="0"/>
    </xf>
    <xf numFmtId="9" fontId="2" fillId="21" borderId="0" xfId="13" applyFont="1" applyFill="1" applyBorder="1" applyProtection="1">
      <protection locked="0"/>
    </xf>
    <xf numFmtId="171" fontId="2" fillId="21" borderId="0" xfId="2" applyNumberFormat="1" applyFont="1" applyFill="1" applyBorder="1" applyProtection="1">
      <protection locked="0"/>
    </xf>
    <xf numFmtId="166" fontId="16" fillId="21" borderId="0" xfId="4" applyNumberFormat="1" applyFont="1" applyFill="1" applyBorder="1" applyAlignment="1" applyProtection="1">
      <alignment horizontal="right"/>
      <protection locked="0"/>
    </xf>
    <xf numFmtId="166" fontId="2" fillId="21" borderId="0" xfId="4" applyNumberFormat="1" applyFont="1" applyFill="1" applyBorder="1" applyAlignment="1" applyProtection="1">
      <alignment horizontal="right"/>
      <protection locked="0"/>
    </xf>
    <xf numFmtId="166" fontId="16" fillId="21" borderId="0" xfId="4" applyNumberFormat="1" applyFont="1" applyFill="1" applyBorder="1" applyAlignment="1" applyProtection="1">
      <alignment horizontal="left"/>
      <protection locked="0"/>
    </xf>
    <xf numFmtId="14" fontId="16" fillId="21" borderId="10" xfId="0" applyNumberFormat="1" applyFont="1" applyFill="1" applyBorder="1" applyAlignment="1" applyProtection="1">
      <alignment horizontal="right"/>
      <protection locked="0"/>
    </xf>
    <xf numFmtId="171" fontId="16" fillId="21" borderId="18" xfId="2" applyNumberFormat="1" applyFont="1" applyFill="1" applyBorder="1" applyAlignment="1" applyProtection="1">
      <alignment horizontal="right"/>
      <protection locked="0"/>
    </xf>
    <xf numFmtId="171" fontId="16" fillId="21" borderId="11" xfId="2" applyNumberFormat="1" applyFont="1" applyFill="1" applyBorder="1" applyAlignment="1" applyProtection="1">
      <alignment horizontal="right"/>
      <protection locked="0"/>
    </xf>
    <xf numFmtId="14" fontId="16" fillId="21" borderId="2" xfId="0" applyNumberFormat="1" applyFont="1" applyFill="1" applyBorder="1" applyAlignment="1" applyProtection="1">
      <alignment horizontal="right"/>
      <protection locked="0"/>
    </xf>
    <xf numFmtId="171" fontId="16" fillId="21" borderId="0" xfId="2" applyNumberFormat="1" applyFont="1" applyFill="1" applyBorder="1" applyAlignment="1" applyProtection="1">
      <alignment horizontal="right"/>
      <protection locked="0"/>
    </xf>
    <xf numFmtId="171" fontId="16" fillId="21" borderId="12" xfId="2" applyNumberFormat="1" applyFont="1" applyFill="1" applyBorder="1" applyAlignment="1" applyProtection="1">
      <alignment horizontal="right"/>
      <protection locked="0"/>
    </xf>
    <xf numFmtId="14" fontId="2" fillId="21" borderId="2" xfId="0" applyNumberFormat="1" applyFont="1" applyFill="1" applyBorder="1" applyAlignment="1" applyProtection="1">
      <alignment horizontal="right"/>
      <protection locked="0"/>
    </xf>
    <xf numFmtId="171" fontId="2" fillId="21" borderId="0" xfId="2" applyNumberFormat="1" applyFont="1" applyFill="1" applyBorder="1" applyAlignment="1" applyProtection="1">
      <alignment horizontal="right"/>
      <protection locked="0"/>
    </xf>
    <xf numFmtId="171" fontId="2" fillId="21" borderId="12" xfId="2" applyNumberFormat="1" applyFont="1" applyFill="1" applyBorder="1" applyAlignment="1" applyProtection="1">
      <alignment horizontal="right"/>
      <protection locked="0"/>
    </xf>
    <xf numFmtId="14" fontId="2" fillId="21" borderId="17" xfId="0" applyNumberFormat="1" applyFont="1" applyFill="1" applyBorder="1" applyAlignment="1" applyProtection="1">
      <alignment horizontal="right"/>
      <protection locked="0"/>
    </xf>
    <xf numFmtId="171" fontId="2" fillId="21" borderId="19" xfId="2" applyNumberFormat="1" applyFont="1" applyFill="1" applyBorder="1" applyAlignment="1" applyProtection="1">
      <alignment horizontal="right"/>
      <protection locked="0"/>
    </xf>
    <xf numFmtId="171" fontId="2" fillId="21" borderId="13" xfId="2" applyNumberFormat="1" applyFont="1" applyFill="1" applyBorder="1" applyAlignment="1" applyProtection="1">
      <alignment horizontal="right"/>
      <protection locked="0"/>
    </xf>
    <xf numFmtId="173" fontId="16" fillId="21" borderId="0" xfId="4" applyNumberFormat="1" applyFont="1" applyFill="1" applyBorder="1" applyAlignment="1" applyProtection="1">
      <alignment horizontal="right"/>
      <protection locked="0"/>
    </xf>
    <xf numFmtId="9" fontId="16" fillId="21" borderId="0" xfId="0" applyNumberFormat="1" applyFont="1" applyFill="1" applyBorder="1" applyProtection="1">
      <protection locked="0"/>
    </xf>
    <xf numFmtId="171" fontId="0" fillId="21" borderId="0" xfId="2" applyNumberFormat="1" applyFont="1" applyFill="1" applyProtection="1">
      <protection locked="0"/>
    </xf>
    <xf numFmtId="171" fontId="0" fillId="21" borderId="0" xfId="2" applyNumberFormat="1" applyFont="1" applyFill="1"/>
    <xf numFmtId="171" fontId="2" fillId="21" borderId="0" xfId="2" applyNumberFormat="1" applyFont="1" applyFill="1" applyBorder="1" applyProtection="1"/>
    <xf numFmtId="37" fontId="2" fillId="0" borderId="0" xfId="12" applyNumberFormat="1" applyFont="1" applyFill="1" applyBorder="1" applyAlignment="1" applyProtection="1">
      <alignment horizontal="left" indent="2"/>
    </xf>
    <xf numFmtId="0" fontId="52" fillId="0" borderId="0" xfId="0" applyFont="1"/>
    <xf numFmtId="0" fontId="4" fillId="0" borderId="6" xfId="0" applyFont="1" applyFill="1" applyBorder="1" applyAlignment="1" applyProtection="1">
      <alignment horizontal="left" indent="1"/>
    </xf>
    <xf numFmtId="0" fontId="1" fillId="0" borderId="15" xfId="14" applyFont="1" applyBorder="1"/>
    <xf numFmtId="0" fontId="1" fillId="0" borderId="2" xfId="14" applyFont="1" applyBorder="1"/>
    <xf numFmtId="0" fontId="1" fillId="0" borderId="0" xfId="14" applyFont="1"/>
    <xf numFmtId="0" fontId="1" fillId="0" borderId="16" xfId="14" applyFont="1" applyBorder="1"/>
    <xf numFmtId="0" fontId="1" fillId="0" borderId="40" xfId="14" applyFont="1" applyBorder="1"/>
    <xf numFmtId="0" fontId="1" fillId="0" borderId="0" xfId="14" applyFont="1" applyBorder="1"/>
    <xf numFmtId="3" fontId="1" fillId="14" borderId="15" xfId="14" applyNumberFormat="1" applyFont="1" applyFill="1" applyBorder="1" applyAlignment="1">
      <alignment horizontal="center"/>
    </xf>
    <xf numFmtId="3" fontId="1" fillId="0" borderId="15" xfId="14" applyNumberFormat="1" applyFont="1" applyBorder="1" applyAlignment="1">
      <alignment horizontal="center"/>
    </xf>
    <xf numFmtId="3" fontId="1" fillId="0" borderId="40" xfId="14" applyNumberFormat="1" applyFont="1" applyBorder="1" applyAlignment="1">
      <alignment horizontal="center"/>
    </xf>
    <xf numFmtId="3" fontId="1" fillId="17" borderId="15" xfId="14" applyNumberFormat="1" applyFont="1" applyFill="1" applyBorder="1" applyAlignment="1">
      <alignment horizontal="center"/>
    </xf>
    <xf numFmtId="3" fontId="1" fillId="17" borderId="16" xfId="14" applyNumberFormat="1" applyFont="1" applyFill="1" applyBorder="1" applyAlignment="1">
      <alignment horizontal="center"/>
    </xf>
    <xf numFmtId="3" fontId="1" fillId="17" borderId="40" xfId="14" applyNumberFormat="1" applyFont="1" applyFill="1" applyBorder="1" applyAlignment="1">
      <alignment horizontal="center"/>
    </xf>
    <xf numFmtId="3" fontId="1" fillId="17" borderId="0" xfId="14" applyNumberFormat="1" applyFont="1" applyFill="1" applyBorder="1" applyAlignment="1">
      <alignment horizontal="center"/>
    </xf>
    <xf numFmtId="0" fontId="1" fillId="0" borderId="0" xfId="14" applyFont="1" applyAlignment="1">
      <alignment horizontal="center"/>
    </xf>
    <xf numFmtId="171" fontId="39" fillId="21" borderId="0" xfId="0" applyNumberFormat="1" applyFont="1" applyFill="1" applyBorder="1" applyProtection="1"/>
    <xf numFmtId="169" fontId="16" fillId="0" borderId="0" xfId="13" applyNumberFormat="1" applyFont="1" applyAlignment="1">
      <alignment horizontal="center"/>
    </xf>
    <xf numFmtId="171" fontId="2" fillId="7" borderId="0" xfId="0" applyNumberFormat="1" applyFont="1" applyFill="1" applyBorder="1" applyProtection="1"/>
    <xf numFmtId="171" fontId="0" fillId="19" borderId="12" xfId="2" applyNumberFormat="1" applyFont="1" applyFill="1" applyBorder="1" applyProtection="1"/>
    <xf numFmtId="0" fontId="40" fillId="14" borderId="2" xfId="4" applyNumberFormat="1" applyFont="1" applyFill="1" applyBorder="1" applyAlignment="1" applyProtection="1">
      <alignment horizontal="left" indent="2"/>
    </xf>
    <xf numFmtId="0" fontId="0" fillId="0" borderId="6" xfId="0" applyFont="1" applyFill="1" applyBorder="1" applyAlignment="1" applyProtection="1">
      <alignment horizontal="left" indent="1"/>
    </xf>
    <xf numFmtId="168" fontId="2" fillId="0" borderId="0" xfId="0" applyNumberFormat="1" applyFont="1"/>
    <xf numFmtId="9" fontId="35" fillId="11" borderId="26" xfId="13" applyFont="1" applyFill="1" applyBorder="1"/>
    <xf numFmtId="0" fontId="0" fillId="0" borderId="0" xfId="0" applyFont="1" applyFill="1" applyBorder="1" applyAlignment="1" applyProtection="1">
      <alignment horizontal="left" indent="1"/>
    </xf>
    <xf numFmtId="0" fontId="0" fillId="0" borderId="14" xfId="0" applyFill="1" applyBorder="1" applyAlignment="1" applyProtection="1">
      <alignment horizontal="left" indent="1"/>
    </xf>
    <xf numFmtId="0" fontId="0" fillId="0" borderId="15" xfId="0" applyFill="1" applyBorder="1" applyAlignment="1" applyProtection="1">
      <alignment horizontal="left" indent="1"/>
    </xf>
    <xf numFmtId="0" fontId="0" fillId="0" borderId="16" xfId="0" applyFont="1" applyFill="1" applyBorder="1" applyAlignment="1" applyProtection="1">
      <alignment horizontal="left" indent="1"/>
    </xf>
    <xf numFmtId="0" fontId="54" fillId="7" borderId="27" xfId="0" applyFont="1" applyFill="1" applyBorder="1" applyAlignment="1">
      <alignment horizontal="right"/>
    </xf>
    <xf numFmtId="0" fontId="47" fillId="0" borderId="14" xfId="0" applyFont="1" applyBorder="1"/>
    <xf numFmtId="0" fontId="47" fillId="0" borderId="15" xfId="0" applyFont="1" applyBorder="1"/>
    <xf numFmtId="0" fontId="47" fillId="0" borderId="16" xfId="0" applyFont="1" applyBorder="1"/>
    <xf numFmtId="1" fontId="39" fillId="0" borderId="14" xfId="0" applyNumberFormat="1" applyFont="1" applyBorder="1" applyAlignment="1">
      <alignment horizontal="right"/>
    </xf>
    <xf numFmtId="171" fontId="39" fillId="0" borderId="14" xfId="2" applyNumberFormat="1" applyFont="1" applyBorder="1" applyAlignment="1">
      <alignment horizontal="right"/>
    </xf>
    <xf numFmtId="171" fontId="39" fillId="0" borderId="15" xfId="2" applyNumberFormat="1" applyFont="1" applyBorder="1" applyAlignment="1">
      <alignment horizontal="right"/>
    </xf>
    <xf numFmtId="171" fontId="39" fillId="0" borderId="16" xfId="2" applyNumberFormat="1" applyFont="1" applyBorder="1" applyAlignment="1">
      <alignment horizontal="right"/>
    </xf>
    <xf numFmtId="168" fontId="0" fillId="0" borderId="14" xfId="0" applyNumberFormat="1" applyBorder="1"/>
    <xf numFmtId="168" fontId="0" fillId="0" borderId="15" xfId="0" applyNumberFormat="1" applyBorder="1"/>
    <xf numFmtId="168" fontId="0" fillId="0" borderId="16" xfId="0" applyNumberFormat="1" applyBorder="1"/>
    <xf numFmtId="0" fontId="3" fillId="7" borderId="26" xfId="0" applyFont="1" applyFill="1" applyBorder="1" applyAlignment="1">
      <alignment horizontal="right"/>
    </xf>
    <xf numFmtId="0" fontId="33" fillId="7" borderId="27" xfId="0" applyFont="1" applyFill="1" applyBorder="1" applyAlignment="1">
      <alignment horizontal="right"/>
    </xf>
    <xf numFmtId="0" fontId="55" fillId="7" borderId="26" xfId="0" applyFont="1" applyFill="1" applyBorder="1" applyAlignment="1">
      <alignment horizontal="right"/>
    </xf>
    <xf numFmtId="0" fontId="39" fillId="0" borderId="39" xfId="0" applyFont="1" applyFill="1" applyBorder="1" applyAlignment="1" applyProtection="1">
      <alignment horizontal="left" indent="1"/>
    </xf>
    <xf numFmtId="171" fontId="39" fillId="0" borderId="39" xfId="0" applyNumberFormat="1" applyFont="1" applyBorder="1"/>
    <xf numFmtId="3" fontId="1" fillId="0" borderId="15" xfId="0" applyNumberFormat="1" applyFont="1" applyBorder="1" applyAlignment="1">
      <alignment horizontal="center"/>
    </xf>
    <xf numFmtId="0" fontId="5" fillId="0" borderId="2" xfId="14" applyFont="1" applyBorder="1"/>
    <xf numFmtId="0" fontId="14" fillId="0" borderId="0" xfId="0" applyFont="1" applyFill="1" applyBorder="1" applyProtection="1"/>
    <xf numFmtId="0" fontId="2" fillId="0" borderId="0" xfId="0" applyFont="1" applyFill="1" applyBorder="1" applyAlignment="1" applyProtection="1">
      <alignment horizontal="left" indent="1"/>
    </xf>
    <xf numFmtId="0" fontId="3" fillId="0" borderId="0" xfId="0" applyFont="1" applyFill="1" applyBorder="1" applyProtection="1"/>
    <xf numFmtId="0" fontId="16" fillId="0" borderId="0" xfId="0" applyFont="1" applyFill="1" applyBorder="1" applyAlignment="1" applyProtection="1">
      <alignment horizontal="left" indent="1"/>
    </xf>
    <xf numFmtId="0" fontId="16" fillId="0" borderId="0" xfId="0" applyFont="1" applyFill="1" applyBorder="1" applyAlignment="1" applyProtection="1">
      <alignment horizontal="left" indent="2"/>
    </xf>
    <xf numFmtId="0" fontId="0" fillId="0" borderId="0" xfId="0" applyFill="1" applyBorder="1" applyAlignment="1" applyProtection="1">
      <alignment horizontal="left" indent="1"/>
    </xf>
    <xf numFmtId="0" fontId="16" fillId="0" borderId="0" xfId="0" applyFont="1" applyFill="1" applyBorder="1" applyAlignment="1" applyProtection="1">
      <alignment horizontal="left"/>
    </xf>
    <xf numFmtId="0" fontId="16" fillId="9" borderId="0" xfId="0" applyFont="1" applyFill="1" applyBorder="1" applyAlignment="1" applyProtection="1">
      <alignment horizontal="right"/>
    </xf>
    <xf numFmtId="0" fontId="3" fillId="0" borderId="19" xfId="0" applyFont="1" applyBorder="1"/>
    <xf numFmtId="0" fontId="16" fillId="0" borderId="11" xfId="0" applyFont="1" applyFill="1" applyBorder="1" applyProtection="1"/>
    <xf numFmtId="0" fontId="0" fillId="0" borderId="12" xfId="0" applyFont="1" applyFill="1" applyBorder="1" applyProtection="1"/>
    <xf numFmtId="0" fontId="3" fillId="0" borderId="13" xfId="0" applyFont="1" applyFill="1" applyBorder="1" applyProtection="1"/>
    <xf numFmtId="0" fontId="3" fillId="0" borderId="12" xfId="0" applyFont="1" applyFill="1" applyBorder="1" applyProtection="1"/>
    <xf numFmtId="0" fontId="40" fillId="0" borderId="0" xfId="0" applyFont="1"/>
    <xf numFmtId="17" fontId="0" fillId="0" borderId="0" xfId="0" applyNumberFormat="1" applyAlignment="1">
      <alignment horizontal="right"/>
    </xf>
    <xf numFmtId="17" fontId="0" fillId="0" borderId="19" xfId="0" applyNumberFormat="1" applyBorder="1" applyAlignment="1">
      <alignment horizontal="right"/>
    </xf>
    <xf numFmtId="0" fontId="3" fillId="0" borderId="10" xfId="0" applyFont="1" applyBorder="1" applyAlignment="1">
      <alignment horizontal="right"/>
    </xf>
    <xf numFmtId="0" fontId="0" fillId="0" borderId="18" xfId="0" applyBorder="1" applyAlignment="1">
      <alignment horizontal="right"/>
    </xf>
    <xf numFmtId="0" fontId="0" fillId="0" borderId="18" xfId="0" applyBorder="1"/>
    <xf numFmtId="0" fontId="0" fillId="0" borderId="11" xfId="0" applyBorder="1"/>
    <xf numFmtId="17" fontId="0" fillId="0" borderId="17" xfId="0" applyNumberFormat="1" applyBorder="1" applyAlignment="1">
      <alignment horizontal="right"/>
    </xf>
    <xf numFmtId="17" fontId="0" fillId="0" borderId="13" xfId="0" applyNumberFormat="1" applyBorder="1" applyAlignment="1">
      <alignment horizontal="right"/>
    </xf>
    <xf numFmtId="0" fontId="0" fillId="0" borderId="11" xfId="0" applyBorder="1" applyAlignment="1">
      <alignment horizontal="right"/>
    </xf>
    <xf numFmtId="171" fontId="0" fillId="0" borderId="2" xfId="2" applyNumberFormat="1" applyFont="1" applyBorder="1"/>
    <xf numFmtId="171" fontId="0" fillId="0" borderId="17" xfId="2" applyNumberFormat="1" applyFont="1" applyBorder="1"/>
    <xf numFmtId="0" fontId="0" fillId="0" borderId="19" xfId="0" applyBorder="1"/>
    <xf numFmtId="0" fontId="0" fillId="0" borderId="13" xfId="0" applyBorder="1"/>
    <xf numFmtId="0" fontId="3" fillId="0" borderId="14" xfId="0" applyFont="1" applyBorder="1"/>
    <xf numFmtId="0" fontId="3" fillId="0" borderId="15" xfId="0" applyFont="1" applyBorder="1"/>
    <xf numFmtId="0" fontId="0" fillId="0" borderId="2" xfId="0" applyBorder="1"/>
    <xf numFmtId="0" fontId="0" fillId="0" borderId="17" xfId="0" applyBorder="1"/>
    <xf numFmtId="0" fontId="0" fillId="0" borderId="14" xfId="0" applyFont="1" applyBorder="1"/>
    <xf numFmtId="0" fontId="0" fillId="0" borderId="15" xfId="0" applyFont="1" applyBorder="1"/>
    <xf numFmtId="0" fontId="0" fillId="0" borderId="16" xfId="0" applyFont="1" applyBorder="1"/>
    <xf numFmtId="9" fontId="0" fillId="0" borderId="2" xfId="13" applyFont="1" applyBorder="1"/>
    <xf numFmtId="9" fontId="0" fillId="0" borderId="0" xfId="13" applyFont="1" applyBorder="1"/>
    <xf numFmtId="9" fontId="0" fillId="0" borderId="12" xfId="13" applyFont="1" applyBorder="1"/>
    <xf numFmtId="0" fontId="5" fillId="0" borderId="14" xfId="0" applyFont="1" applyBorder="1"/>
    <xf numFmtId="1" fontId="5" fillId="0" borderId="10" xfId="2" applyNumberFormat="1" applyFont="1" applyBorder="1"/>
    <xf numFmtId="1" fontId="1" fillId="0" borderId="18" xfId="2" applyNumberFormat="1" applyFont="1" applyBorder="1"/>
    <xf numFmtId="1" fontId="1" fillId="0" borderId="11" xfId="2" applyNumberFormat="1" applyFont="1" applyBorder="1"/>
    <xf numFmtId="1" fontId="5" fillId="0" borderId="10" xfId="2" applyNumberFormat="1" applyFont="1" applyBorder="1" applyAlignment="1">
      <alignment horizontal="right"/>
    </xf>
    <xf numFmtId="1" fontId="5" fillId="0" borderId="18" xfId="2" applyNumberFormat="1" applyFont="1" applyBorder="1" applyAlignment="1">
      <alignment horizontal="right"/>
    </xf>
    <xf numFmtId="1" fontId="5" fillId="0" borderId="11" xfId="2" applyNumberFormat="1" applyFont="1" applyBorder="1" applyAlignment="1">
      <alignment horizontal="right"/>
    </xf>
    <xf numFmtId="0" fontId="1" fillId="0" borderId="16" xfId="0" applyFont="1" applyBorder="1"/>
    <xf numFmtId="171" fontId="1" fillId="0" borderId="17" xfId="2" applyNumberFormat="1" applyFont="1" applyBorder="1" applyAlignment="1">
      <alignment horizontal="right"/>
    </xf>
    <xf numFmtId="171" fontId="1" fillId="0" borderId="19" xfId="2" applyNumberFormat="1" applyFont="1" applyBorder="1" applyAlignment="1">
      <alignment horizontal="right"/>
    </xf>
    <xf numFmtId="171" fontId="1" fillId="0" borderId="13" xfId="2" applyNumberFormat="1" applyFont="1" applyBorder="1" applyAlignment="1">
      <alignment horizontal="right"/>
    </xf>
    <xf numFmtId="0" fontId="0" fillId="0" borderId="10" xfId="0" applyFont="1" applyBorder="1"/>
    <xf numFmtId="0" fontId="0" fillId="0" borderId="18" xfId="0" applyFont="1" applyBorder="1"/>
    <xf numFmtId="0" fontId="0" fillId="0" borderId="11" xfId="0" applyFont="1" applyBorder="1"/>
    <xf numFmtId="0" fontId="0" fillId="0" borderId="2" xfId="0" applyFont="1" applyBorder="1"/>
    <xf numFmtId="0" fontId="0" fillId="0" borderId="12" xfId="0" applyFont="1" applyBorder="1"/>
    <xf numFmtId="0" fontId="0" fillId="0" borderId="17" xfId="0" applyFont="1" applyBorder="1"/>
    <xf numFmtId="0" fontId="0" fillId="0" borderId="19" xfId="0" applyFont="1" applyBorder="1"/>
    <xf numFmtId="0" fontId="0" fillId="0" borderId="13" xfId="0" applyFont="1" applyBorder="1"/>
    <xf numFmtId="0" fontId="56" fillId="0" borderId="15" xfId="0" applyFont="1" applyBorder="1"/>
    <xf numFmtId="0" fontId="0" fillId="0" borderId="15" xfId="0" applyFont="1" applyBorder="1" applyAlignment="1">
      <alignment horizontal="right"/>
    </xf>
    <xf numFmtId="0" fontId="0" fillId="0" borderId="10" xfId="0" applyBorder="1" applyProtection="1"/>
    <xf numFmtId="171" fontId="0" fillId="21" borderId="2" xfId="2" applyNumberFormat="1" applyFont="1" applyFill="1" applyBorder="1" applyProtection="1"/>
    <xf numFmtId="10" fontId="0" fillId="0" borderId="2" xfId="13" applyNumberFormat="1" applyFont="1" applyFill="1" applyBorder="1" applyProtection="1"/>
    <xf numFmtId="9" fontId="0" fillId="21" borderId="2" xfId="13" applyFont="1" applyFill="1" applyBorder="1" applyProtection="1"/>
    <xf numFmtId="169" fontId="0" fillId="21" borderId="2" xfId="13" applyNumberFormat="1" applyFont="1" applyFill="1" applyBorder="1" applyProtection="1"/>
    <xf numFmtId="171" fontId="0" fillId="19" borderId="2" xfId="2" applyNumberFormat="1" applyFont="1" applyFill="1" applyBorder="1" applyProtection="1"/>
    <xf numFmtId="168" fontId="0" fillId="21" borderId="2" xfId="2" applyFont="1" applyFill="1" applyBorder="1" applyProtection="1"/>
    <xf numFmtId="171" fontId="0" fillId="0" borderId="2" xfId="2" applyNumberFormat="1" applyFont="1" applyFill="1" applyBorder="1" applyProtection="1"/>
    <xf numFmtId="168" fontId="0" fillId="0" borderId="17" xfId="2" applyFont="1" applyFill="1" applyBorder="1" applyProtection="1"/>
    <xf numFmtId="168" fontId="0" fillId="0" borderId="19" xfId="2" applyFont="1" applyFill="1" applyBorder="1" applyProtection="1"/>
    <xf numFmtId="168" fontId="0" fillId="0" borderId="13" xfId="2" applyFont="1" applyFill="1" applyBorder="1" applyProtection="1"/>
    <xf numFmtId="171" fontId="0" fillId="0" borderId="10" xfId="2" applyNumberFormat="1" applyFont="1" applyFill="1" applyBorder="1" applyProtection="1"/>
    <xf numFmtId="171" fontId="0" fillId="0" borderId="18" xfId="2" applyNumberFormat="1" applyFont="1" applyFill="1" applyBorder="1" applyProtection="1"/>
    <xf numFmtId="171" fontId="0" fillId="0" borderId="11" xfId="2" applyNumberFormat="1" applyFont="1" applyFill="1" applyBorder="1" applyProtection="1"/>
    <xf numFmtId="171" fontId="0" fillId="0" borderId="17" xfId="2" applyNumberFormat="1" applyFont="1" applyFill="1" applyBorder="1" applyProtection="1"/>
    <xf numFmtId="171" fontId="0" fillId="0" borderId="19" xfId="2" applyNumberFormat="1" applyFont="1" applyFill="1" applyBorder="1" applyProtection="1"/>
    <xf numFmtId="171" fontId="0" fillId="0" borderId="13" xfId="2" applyNumberFormat="1" applyFont="1" applyFill="1" applyBorder="1" applyProtection="1"/>
    <xf numFmtId="10" fontId="0" fillId="0" borderId="17" xfId="13" applyNumberFormat="1" applyFont="1" applyFill="1" applyBorder="1" applyProtection="1"/>
    <xf numFmtId="10" fontId="0" fillId="0" borderId="19" xfId="13" applyNumberFormat="1" applyFont="1" applyFill="1" applyBorder="1" applyProtection="1"/>
    <xf numFmtId="10" fontId="0" fillId="0" borderId="13" xfId="13" applyNumberFormat="1" applyFont="1" applyFill="1" applyBorder="1" applyProtection="1"/>
    <xf numFmtId="0" fontId="0" fillId="0" borderId="15" xfId="4" applyNumberFormat="1" applyFont="1" applyFill="1" applyBorder="1" applyAlignment="1" applyProtection="1">
      <alignment horizontal="left" indent="2"/>
    </xf>
    <xf numFmtId="0" fontId="57" fillId="0" borderId="6" xfId="0" applyFont="1" applyFill="1" applyBorder="1" applyAlignment="1" applyProtection="1">
      <alignment horizontal="left" indent="1"/>
    </xf>
    <xf numFmtId="0" fontId="39" fillId="0" borderId="0" xfId="0" applyNumberFormat="1" applyFont="1" applyProtection="1"/>
    <xf numFmtId="168" fontId="39" fillId="0" borderId="0" xfId="2" applyFont="1" applyProtection="1"/>
    <xf numFmtId="10" fontId="0" fillId="0" borderId="10" xfId="13" applyNumberFormat="1" applyFont="1" applyFill="1" applyBorder="1" applyProtection="1"/>
    <xf numFmtId="10" fontId="0" fillId="0" borderId="18" xfId="13" applyNumberFormat="1" applyFont="1" applyFill="1" applyBorder="1" applyProtection="1"/>
    <xf numFmtId="10" fontId="0" fillId="0" borderId="11" xfId="13" applyNumberFormat="1" applyFont="1" applyFill="1" applyBorder="1" applyProtection="1"/>
    <xf numFmtId="0" fontId="16" fillId="22" borderId="6" xfId="0" applyFont="1" applyFill="1" applyBorder="1" applyAlignment="1" applyProtection="1">
      <alignment horizontal="left" indent="2"/>
    </xf>
    <xf numFmtId="0" fontId="16" fillId="22" borderId="0" xfId="0" applyFont="1" applyFill="1" applyBorder="1" applyAlignment="1" applyProtection="1">
      <alignment horizontal="left" indent="1"/>
    </xf>
    <xf numFmtId="0" fontId="16" fillId="22" borderId="0" xfId="0" applyFont="1" applyFill="1" applyBorder="1" applyProtection="1"/>
    <xf numFmtId="171" fontId="39" fillId="22" borderId="0" xfId="2" applyNumberFormat="1" applyFont="1" applyFill="1" applyBorder="1" applyProtection="1"/>
    <xf numFmtId="171" fontId="16" fillId="22" borderId="0" xfId="2" applyNumberFormat="1" applyFont="1" applyFill="1" applyBorder="1" applyProtection="1"/>
    <xf numFmtId="9" fontId="0" fillId="0" borderId="0" xfId="0" applyNumberFormat="1" applyFont="1" applyBorder="1" applyProtection="1"/>
    <xf numFmtId="0" fontId="3" fillId="0" borderId="0" xfId="0" applyFont="1" applyBorder="1" applyAlignment="1" applyProtection="1">
      <alignment horizontal="left" vertical="top" indent="2"/>
    </xf>
    <xf numFmtId="171" fontId="2" fillId="6" borderId="0" xfId="2" applyNumberFormat="1" applyFont="1" applyFill="1" applyBorder="1" applyAlignment="1" applyProtection="1">
      <alignment horizontal="right"/>
      <protection locked="0"/>
    </xf>
    <xf numFmtId="0" fontId="15" fillId="21" borderId="0" xfId="0" applyFont="1" applyFill="1" applyAlignment="1" applyProtection="1">
      <alignment horizontal="right"/>
    </xf>
    <xf numFmtId="17" fontId="0" fillId="0" borderId="0" xfId="0" applyNumberFormat="1" applyFill="1" applyProtection="1">
      <protection locked="0"/>
    </xf>
    <xf numFmtId="9" fontId="16" fillId="0" borderId="0" xfId="0" applyNumberFormat="1" applyFont="1" applyFill="1" applyBorder="1" applyProtection="1">
      <protection locked="0"/>
    </xf>
    <xf numFmtId="0" fontId="15" fillId="0" borderId="0" xfId="0" applyFont="1" applyFill="1" applyAlignment="1" applyProtection="1">
      <alignment horizontal="right"/>
    </xf>
    <xf numFmtId="0" fontId="0" fillId="0" borderId="16" xfId="0" applyFill="1" applyBorder="1" applyProtection="1"/>
    <xf numFmtId="0" fontId="26" fillId="7" borderId="0" xfId="0" applyFont="1" applyFill="1" applyAlignment="1" applyProtection="1">
      <alignment horizontal="left" vertical="center" indent="1"/>
    </xf>
    <xf numFmtId="168" fontId="16" fillId="0" borderId="0" xfId="2" applyFont="1" applyAlignment="1">
      <alignment horizontal="left" indent="1"/>
    </xf>
    <xf numFmtId="171" fontId="16" fillId="0" borderId="0" xfId="2" applyNumberFormat="1" applyFont="1" applyAlignment="1">
      <alignment horizontal="left" indent="1"/>
    </xf>
    <xf numFmtId="180" fontId="0" fillId="21" borderId="0" xfId="2" applyNumberFormat="1" applyFont="1" applyFill="1" applyBorder="1" applyProtection="1"/>
    <xf numFmtId="180" fontId="0" fillId="21" borderId="12" xfId="2" applyNumberFormat="1" applyFont="1" applyFill="1" applyBorder="1" applyProtection="1"/>
    <xf numFmtId="180" fontId="0" fillId="21" borderId="2" xfId="2" applyNumberFormat="1" applyFont="1" applyFill="1" applyBorder="1" applyProtection="1"/>
    <xf numFmtId="180" fontId="1" fillId="21" borderId="0" xfId="2" applyNumberFormat="1" applyFont="1" applyFill="1" applyBorder="1" applyAlignment="1"/>
    <xf numFmtId="180" fontId="1" fillId="21" borderId="12" xfId="2" applyNumberFormat="1" applyFont="1" applyFill="1" applyBorder="1" applyAlignment="1"/>
    <xf numFmtId="179" fontId="0" fillId="21" borderId="17" xfId="2" applyNumberFormat="1" applyFont="1" applyFill="1" applyBorder="1" applyProtection="1"/>
    <xf numFmtId="180" fontId="0" fillId="21" borderId="19" xfId="2" applyNumberFormat="1" applyFont="1" applyFill="1" applyBorder="1" applyProtection="1"/>
    <xf numFmtId="180" fontId="0" fillId="21" borderId="13" xfId="2" applyNumberFormat="1" applyFont="1" applyFill="1" applyBorder="1" applyProtection="1"/>
    <xf numFmtId="181" fontId="2" fillId="21" borderId="0" xfId="2" applyNumberFormat="1" applyFont="1" applyFill="1" applyBorder="1" applyProtection="1"/>
    <xf numFmtId="181" fontId="0" fillId="21" borderId="0" xfId="2" applyNumberFormat="1" applyFont="1" applyFill="1" applyBorder="1" applyProtection="1"/>
    <xf numFmtId="9" fontId="2" fillId="21" borderId="0" xfId="13" applyFont="1" applyFill="1" applyBorder="1" applyProtection="1"/>
    <xf numFmtId="170" fontId="2" fillId="23" borderId="0" xfId="2" applyNumberFormat="1" applyFont="1" applyFill="1" applyBorder="1" applyProtection="1"/>
    <xf numFmtId="171" fontId="2" fillId="23" borderId="0" xfId="2" applyNumberFormat="1" applyFont="1" applyFill="1" applyBorder="1" applyProtection="1"/>
    <xf numFmtId="0" fontId="0" fillId="0" borderId="0" xfId="0" applyFill="1" applyBorder="1" applyAlignment="1" applyProtection="1">
      <alignment horizontal="left" indent="2"/>
    </xf>
    <xf numFmtId="178" fontId="2" fillId="21" borderId="0" xfId="13" applyNumberFormat="1" applyFont="1" applyFill="1" applyBorder="1" applyProtection="1"/>
    <xf numFmtId="178" fontId="2" fillId="21" borderId="12" xfId="13" applyNumberFormat="1" applyFont="1" applyFill="1" applyBorder="1" applyProtection="1"/>
    <xf numFmtId="169" fontId="0" fillId="21" borderId="17" xfId="13" applyNumberFormat="1" applyFont="1" applyFill="1" applyBorder="1" applyProtection="1"/>
    <xf numFmtId="178" fontId="2" fillId="21" borderId="19" xfId="13" applyNumberFormat="1" applyFont="1" applyFill="1" applyBorder="1" applyProtection="1"/>
    <xf numFmtId="178" fontId="2" fillId="21" borderId="13" xfId="13" applyNumberFormat="1" applyFont="1" applyFill="1" applyBorder="1" applyProtection="1"/>
    <xf numFmtId="171" fontId="2" fillId="21" borderId="12" xfId="2" applyNumberFormat="1" applyFont="1" applyFill="1" applyBorder="1" applyProtection="1"/>
    <xf numFmtId="9" fontId="0" fillId="21" borderId="2" xfId="13" applyNumberFormat="1" applyFont="1" applyFill="1" applyBorder="1" applyProtection="1"/>
    <xf numFmtId="9" fontId="0" fillId="21" borderId="12" xfId="13" applyNumberFormat="1" applyFont="1" applyFill="1" applyBorder="1" applyProtection="1"/>
    <xf numFmtId="9" fontId="0" fillId="21" borderId="0" xfId="13" applyNumberFormat="1" applyFont="1" applyFill="1" applyBorder="1" applyProtection="1"/>
    <xf numFmtId="179" fontId="0" fillId="21" borderId="0" xfId="2" applyNumberFormat="1" applyFont="1" applyFill="1" applyBorder="1" applyProtection="1"/>
    <xf numFmtId="179" fontId="0" fillId="21" borderId="12" xfId="2" applyNumberFormat="1" applyFont="1" applyFill="1" applyBorder="1" applyProtection="1"/>
    <xf numFmtId="180" fontId="0" fillId="21" borderId="11" xfId="2" applyNumberFormat="1" applyFont="1" applyFill="1" applyBorder="1" applyProtection="1"/>
    <xf numFmtId="0" fontId="15" fillId="24" borderId="0" xfId="0" applyFont="1" applyFill="1" applyAlignment="1" applyProtection="1">
      <alignment horizontal="right"/>
    </xf>
    <xf numFmtId="171" fontId="2" fillId="24" borderId="0" xfId="2" applyNumberFormat="1" applyFont="1" applyFill="1" applyBorder="1" applyAlignment="1" applyProtection="1">
      <alignment horizontal="right"/>
      <protection locked="0"/>
    </xf>
    <xf numFmtId="169" fontId="0" fillId="21" borderId="19" xfId="13" applyNumberFormat="1" applyFont="1" applyFill="1" applyBorder="1" applyProtection="1"/>
    <xf numFmtId="169" fontId="0" fillId="21" borderId="13" xfId="13" applyNumberFormat="1" applyFont="1" applyFill="1" applyBorder="1" applyProtection="1"/>
    <xf numFmtId="0" fontId="0" fillId="0" borderId="0" xfId="2" applyNumberFormat="1" applyFont="1" applyBorder="1" applyAlignment="1" applyProtection="1">
      <alignment horizontal="left" indent="1"/>
    </xf>
    <xf numFmtId="0" fontId="58" fillId="7" borderId="0" xfId="0" applyFont="1" applyFill="1" applyAlignment="1" applyProtection="1">
      <alignment horizontal="right"/>
    </xf>
    <xf numFmtId="182" fontId="0" fillId="21" borderId="0" xfId="13" applyNumberFormat="1" applyFont="1" applyFill="1" applyBorder="1" applyProtection="1"/>
    <xf numFmtId="182" fontId="0" fillId="21" borderId="12" xfId="13" applyNumberFormat="1" applyFont="1" applyFill="1" applyBorder="1" applyProtection="1"/>
    <xf numFmtId="179" fontId="2" fillId="19" borderId="0" xfId="13" applyNumberFormat="1" applyFont="1" applyFill="1" applyBorder="1" applyProtection="1"/>
    <xf numFmtId="179" fontId="2" fillId="19" borderId="12" xfId="13" applyNumberFormat="1" applyFont="1" applyFill="1" applyBorder="1" applyProtection="1"/>
    <xf numFmtId="0" fontId="0" fillId="20" borderId="17" xfId="0" applyFill="1" applyBorder="1" applyProtection="1"/>
    <xf numFmtId="171" fontId="0" fillId="20" borderId="19" xfId="2" applyNumberFormat="1" applyFont="1" applyFill="1" applyBorder="1" applyProtection="1"/>
    <xf numFmtId="171" fontId="0" fillId="20" borderId="13" xfId="2" applyNumberFormat="1" applyFont="1" applyFill="1" applyBorder="1" applyProtection="1"/>
    <xf numFmtId="9" fontId="0" fillId="19" borderId="0" xfId="13" applyFont="1" applyFill="1" applyBorder="1" applyProtection="1"/>
    <xf numFmtId="179" fontId="0" fillId="21" borderId="19" xfId="2" applyNumberFormat="1" applyFont="1" applyFill="1" applyBorder="1" applyProtection="1"/>
    <xf numFmtId="0" fontId="0" fillId="0" borderId="24" xfId="0" applyFill="1" applyBorder="1" applyAlignment="1" applyProtection="1">
      <alignment horizontal="left" indent="1"/>
    </xf>
    <xf numFmtId="171" fontId="2" fillId="7" borderId="18" xfId="2" applyNumberFormat="1" applyFont="1" applyFill="1" applyBorder="1" applyProtection="1"/>
    <xf numFmtId="171" fontId="39" fillId="0" borderId="18" xfId="2" applyNumberFormat="1" applyFont="1" applyBorder="1" applyProtection="1"/>
    <xf numFmtId="0" fontId="2" fillId="7" borderId="18" xfId="0" applyFont="1" applyFill="1" applyBorder="1" applyProtection="1"/>
    <xf numFmtId="171" fontId="2" fillId="0" borderId="18" xfId="2" applyNumberFormat="1" applyFont="1" applyBorder="1" applyProtection="1"/>
    <xf numFmtId="0" fontId="0" fillId="0" borderId="6" xfId="0" applyFont="1" applyBorder="1" applyAlignment="1" applyProtection="1">
      <alignment horizontal="left" indent="3"/>
    </xf>
    <xf numFmtId="0" fontId="0" fillId="0" borderId="0" xfId="0" applyFont="1" applyAlignment="1">
      <alignment horizontal="left" indent="2"/>
    </xf>
    <xf numFmtId="171" fontId="0" fillId="0" borderId="0" xfId="0" applyNumberFormat="1" applyFont="1"/>
    <xf numFmtId="171" fontId="15" fillId="21" borderId="0" xfId="2" applyNumberFormat="1" applyFont="1" applyFill="1" applyBorder="1" applyProtection="1"/>
    <xf numFmtId="0" fontId="0" fillId="0" borderId="0" xfId="0" applyAlignment="1">
      <alignment horizontal="right"/>
    </xf>
    <xf numFmtId="0" fontId="0" fillId="0" borderId="17" xfId="0" applyBorder="1" applyProtection="1"/>
    <xf numFmtId="0" fontId="0" fillId="0" borderId="19" xfId="0" applyBorder="1" applyProtection="1"/>
    <xf numFmtId="3" fontId="0" fillId="0" borderId="0" xfId="0" applyNumberFormat="1" applyAlignment="1">
      <alignment horizontal="center"/>
    </xf>
    <xf numFmtId="0" fontId="3" fillId="0" borderId="2" xfId="0" applyFont="1" applyBorder="1" applyAlignment="1" applyProtection="1">
      <alignment horizontal="center"/>
    </xf>
    <xf numFmtId="0" fontId="3" fillId="0" borderId="0" xfId="0" applyFont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/>
    </xf>
    <xf numFmtId="0" fontId="3" fillId="0" borderId="12" xfId="0" applyFont="1" applyBorder="1" applyAlignment="1">
      <alignment horizontal="center"/>
    </xf>
    <xf numFmtId="3" fontId="0" fillId="21" borderId="2" xfId="2" applyNumberFormat="1" applyFont="1" applyFill="1" applyBorder="1" applyAlignment="1" applyProtection="1">
      <alignment horizontal="center"/>
    </xf>
    <xf numFmtId="3" fontId="0" fillId="21" borderId="0" xfId="2" applyNumberFormat="1" applyFont="1" applyFill="1" applyBorder="1" applyAlignment="1" applyProtection="1">
      <alignment horizontal="center"/>
    </xf>
    <xf numFmtId="3" fontId="0" fillId="21" borderId="0" xfId="2" applyNumberFormat="1" applyFont="1" applyFill="1" applyBorder="1" applyAlignment="1">
      <alignment horizontal="center"/>
    </xf>
    <xf numFmtId="3" fontId="0" fillId="21" borderId="12" xfId="2" applyNumberFormat="1" applyFont="1" applyFill="1" applyBorder="1" applyAlignment="1">
      <alignment horizontal="center"/>
    </xf>
    <xf numFmtId="0" fontId="0" fillId="0" borderId="0" xfId="0" applyFont="1" applyBorder="1" applyProtection="1">
      <protection locked="0"/>
    </xf>
    <xf numFmtId="183" fontId="2" fillId="21" borderId="0" xfId="2" applyNumberFormat="1" applyFont="1" applyFill="1" applyBorder="1" applyProtection="1"/>
    <xf numFmtId="183" fontId="0" fillId="21" borderId="0" xfId="2" applyNumberFormat="1" applyFont="1" applyFill="1" applyBorder="1" applyProtection="1"/>
    <xf numFmtId="184" fontId="2" fillId="21" borderId="0" xfId="2" applyNumberFormat="1" applyFont="1" applyFill="1" applyBorder="1" applyProtection="1"/>
    <xf numFmtId="184" fontId="0" fillId="21" borderId="0" xfId="2" applyNumberFormat="1" applyFont="1" applyFill="1" applyBorder="1" applyProtection="1"/>
    <xf numFmtId="0" fontId="3" fillId="0" borderId="3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/>
    </xf>
    <xf numFmtId="0" fontId="0" fillId="0" borderId="7" xfId="0" applyFill="1" applyBorder="1" applyAlignment="1" applyProtection="1">
      <alignment horizontal="center"/>
    </xf>
    <xf numFmtId="0" fontId="0" fillId="12" borderId="0" xfId="0" applyFill="1" applyBorder="1" applyAlignment="1" applyProtection="1">
      <alignment horizontal="center"/>
    </xf>
    <xf numFmtId="0" fontId="6" fillId="12" borderId="0" xfId="10" applyFill="1" applyAlignment="1" applyProtection="1">
      <alignment horizontal="center"/>
    </xf>
    <xf numFmtId="0" fontId="5" fillId="0" borderId="7" xfId="0" applyFont="1" applyBorder="1" applyAlignment="1" applyProtection="1">
      <alignment horizontal="center"/>
    </xf>
    <xf numFmtId="0" fontId="3" fillId="0" borderId="7" xfId="0" applyFont="1" applyBorder="1" applyAlignment="1">
      <alignment horizontal="center"/>
    </xf>
    <xf numFmtId="4" fontId="0" fillId="21" borderId="0" xfId="2" applyNumberFormat="1" applyFont="1" applyFill="1" applyBorder="1" applyProtection="1"/>
    <xf numFmtId="41" fontId="39" fillId="0" borderId="0" xfId="0" applyNumberFormat="1" applyFont="1" applyProtection="1"/>
    <xf numFmtId="187" fontId="0" fillId="21" borderId="0" xfId="2" applyNumberFormat="1" applyFont="1" applyFill="1" applyBorder="1" applyProtection="1"/>
  </cellXfs>
  <cellStyles count="16">
    <cellStyle name="amount" xfId="1"/>
    <cellStyle name="Comma" xfId="2" builtinId="3"/>
    <cellStyle name="Currency" xfId="3" builtinId="4"/>
    <cellStyle name="Currency [0]" xfId="4" builtinId="7"/>
    <cellStyle name="header" xfId="5"/>
    <cellStyle name="Header Total" xfId="6"/>
    <cellStyle name="Header1" xfId="7"/>
    <cellStyle name="Header2" xfId="8"/>
    <cellStyle name="Header3" xfId="9"/>
    <cellStyle name="Hyperlink" xfId="10" builtinId="8"/>
    <cellStyle name="Normal" xfId="0" builtinId="0"/>
    <cellStyle name="Normal 2" xfId="11"/>
    <cellStyle name="Normal 2 2" xfId="14"/>
    <cellStyle name="Normal_Assumptions" xfId="12"/>
    <cellStyle name="Percent" xfId="13" builtinId="5"/>
    <cellStyle name="Percent 2" xfId="15"/>
  </cellStyles>
  <dxfs count="0"/>
  <tableStyles count="0" defaultTableStyle="TableStyleMedium9"/>
  <colors>
    <mruColors>
      <color rgb="FFFFFF99"/>
      <color rgb="FFCCFFFF"/>
      <color rgb="FFFF0066"/>
      <color rgb="FFFFFFCC"/>
      <color rgb="FFF2FAA2"/>
      <color rgb="FFD60093"/>
      <color rgb="FF660066"/>
      <color rgb="FF00CCFF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Revenues</a:t>
            </a:r>
          </a:p>
        </c:rich>
      </c:tx>
      <c:layout>
        <c:manualLayout>
          <c:xMode val="edge"/>
          <c:yMode val="edge"/>
          <c:x val="0.47271695575419598"/>
          <c:y val="1.741007085097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4841445246434"/>
          <c:y val="0.113590629327722"/>
          <c:w val="0.81349304864435201"/>
          <c:h val="0.79716280938919404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Summary!$A$13</c:f>
              <c:strCache>
                <c:ptCount val="1"/>
                <c:pt idx="0">
                  <c:v>Subscription Revenue</c:v>
                </c:pt>
              </c:strCache>
            </c:strRef>
          </c:tx>
          <c:invertIfNegative val="0"/>
          <c:cat>
            <c:numRef>
              <c:f>Details!$CJ$2:$CN$2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Details!$CJ$142:$CN$142</c:f>
              <c:numCache>
                <c:formatCode>_(* #,##0_);_(* \(#,##0\);_(* "-"??_);_(@_)</c:formatCode>
                <c:ptCount val="5"/>
                <c:pt idx="0">
                  <c:v>98176.472053364269</c:v>
                </c:pt>
                <c:pt idx="1">
                  <c:v>2009051.9622312877</c:v>
                </c:pt>
                <c:pt idx="2">
                  <c:v>4271079.9739221288</c:v>
                </c:pt>
                <c:pt idx="3">
                  <c:v>5979568.0809172317</c:v>
                </c:pt>
                <c:pt idx="4">
                  <c:v>7628822.3330084877</c:v>
                </c:pt>
              </c:numCache>
            </c:numRef>
          </c:val>
        </c:ser>
        <c:ser>
          <c:idx val="4"/>
          <c:order val="1"/>
          <c:tx>
            <c:strRef>
              <c:f>Summary!$A$14</c:f>
              <c:strCache>
                <c:ptCount val="1"/>
                <c:pt idx="0">
                  <c:v>Web Advertising Revenue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Details!$CJ$2:$CN$2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Details!$CJ$143:$CN$143</c:f>
              <c:numCache>
                <c:formatCode>_(* #,##0_);_(* \(#,##0\);_(* "-"??_);_(@_)</c:formatCode>
                <c:ptCount val="5"/>
                <c:pt idx="0">
                  <c:v>24432.857839769</c:v>
                </c:pt>
                <c:pt idx="1">
                  <c:v>175940.35083774451</c:v>
                </c:pt>
                <c:pt idx="2">
                  <c:v>426794.64728426351</c:v>
                </c:pt>
                <c:pt idx="3">
                  <c:v>630307.13844269444</c:v>
                </c:pt>
                <c:pt idx="4">
                  <c:v>672913.49110250873</c:v>
                </c:pt>
              </c:numCache>
            </c:numRef>
          </c:val>
        </c:ser>
        <c:ser>
          <c:idx val="0"/>
          <c:order val="2"/>
          <c:tx>
            <c:strRef>
              <c:f>Summary!$A$15</c:f>
              <c:strCache>
                <c:ptCount val="1"/>
                <c:pt idx="0">
                  <c:v>Audio Ad Revenue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numRef>
              <c:f>Details!$CJ$2:$CN$2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Details!$CJ$144:$CN$144</c:f>
              <c:numCache>
                <c:formatCode>_(* #,##0_);_(* \(#,##0\);_(* "-"??_);_(@_)</c:formatCode>
                <c:ptCount val="5"/>
                <c:pt idx="0">
                  <c:v>8714.0260320647867</c:v>
                </c:pt>
                <c:pt idx="1">
                  <c:v>9.3685167450130251</c:v>
                </c:pt>
                <c:pt idx="2">
                  <c:v>22.07930443840624</c:v>
                </c:pt>
                <c:pt idx="3">
                  <c:v>38.581003763063386</c:v>
                </c:pt>
                <c:pt idx="4">
                  <c:v>57.509471693306452</c:v>
                </c:pt>
              </c:numCache>
            </c:numRef>
          </c:val>
        </c:ser>
        <c:ser>
          <c:idx val="1"/>
          <c:order val="3"/>
          <c:tx>
            <c:strRef>
              <c:f>Summary!$A$16</c:f>
              <c:strCache>
                <c:ptCount val="1"/>
                <c:pt idx="0">
                  <c:v>Mobile Revenue</c:v>
                </c:pt>
              </c:strCache>
            </c:strRef>
          </c:tx>
          <c:spPr>
            <a:solidFill>
              <a:srgbClr val="FF0066"/>
            </a:solidFill>
          </c:spPr>
          <c:invertIfNegative val="0"/>
          <c:cat>
            <c:numRef>
              <c:f>Details!$CJ$2:$CN$2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Details!$CJ$145:$CN$145</c:f>
              <c:numCache>
                <c:formatCode>_(* #,##0_);_(* \(#,##0\);_(* "-"??_);_(@_)</c:formatCode>
                <c:ptCount val="5"/>
                <c:pt idx="0">
                  <c:v>0</c:v>
                </c:pt>
                <c:pt idx="1">
                  <c:v>24387.771403251718</c:v>
                </c:pt>
                <c:pt idx="2">
                  <c:v>66387.620303465868</c:v>
                </c:pt>
                <c:pt idx="3">
                  <c:v>210795.96264995128</c:v>
                </c:pt>
                <c:pt idx="4">
                  <c:v>289845.95328308514</c:v>
                </c:pt>
              </c:numCache>
            </c:numRef>
          </c:val>
        </c:ser>
        <c:ser>
          <c:idx val="2"/>
          <c:order val="4"/>
          <c:tx>
            <c:strRef>
              <c:f>Summary!$A$26</c:f>
              <c:strCache>
                <c:ptCount val="1"/>
                <c:pt idx="0">
                  <c:v>Data Revenue</c:v>
                </c:pt>
              </c:strCache>
            </c:strRef>
          </c:tx>
          <c:invertIfNegative val="0"/>
          <c:cat>
            <c:numRef>
              <c:f>Details!$CJ$2:$CN$2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Details!$CJ$155:$CN$155</c:f>
              <c:numCache>
                <c:formatCode>_(* #,##0_);_(* \(#,##0\);_(* "-"??_);_(@_)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5"/>
          <c:order val="5"/>
          <c:tx>
            <c:strRef>
              <c:f>Summary!$A$17</c:f>
              <c:strCache>
                <c:ptCount val="1"/>
                <c:pt idx="0">
                  <c:v>Ticket Revenue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numRef>
              <c:f>Details!$CJ$2:$CN$2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Details!$CJ$146:$CN$146</c:f>
              <c:numCache>
                <c:formatCode>_(* #,##0_);_(* \(#,##0\);_(* "-"??_);_(@_)</c:formatCode>
                <c:ptCount val="5"/>
                <c:pt idx="0">
                  <c:v>33895.967833012503</c:v>
                </c:pt>
                <c:pt idx="1">
                  <c:v>457270.71381096973</c:v>
                </c:pt>
                <c:pt idx="2">
                  <c:v>1291867.2059052819</c:v>
                </c:pt>
                <c:pt idx="3">
                  <c:v>2787599.1380757987</c:v>
                </c:pt>
                <c:pt idx="4">
                  <c:v>4852741.5223738607</c:v>
                </c:pt>
              </c:numCache>
            </c:numRef>
          </c:val>
        </c:ser>
        <c:ser>
          <c:idx val="6"/>
          <c:order val="6"/>
          <c:tx>
            <c:strRef>
              <c:f>Summary!$A$18</c:f>
              <c:strCache>
                <c:ptCount val="1"/>
                <c:pt idx="0">
                  <c:v>MP3 Revenue</c:v>
                </c:pt>
              </c:strCache>
            </c:strRef>
          </c:tx>
          <c:invertIfNegative val="0"/>
          <c:cat>
            <c:numRef>
              <c:f>Details!$CJ$2:$CN$2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Details!$CJ$147:$CN$147</c:f>
              <c:numCache>
                <c:formatCode>_(* #,##0_);_(* \(#,##0\);_(* "-"??_);_(@_)</c:formatCode>
                <c:ptCount val="5"/>
                <c:pt idx="0">
                  <c:v>12051.899673960001</c:v>
                </c:pt>
                <c:pt idx="1">
                  <c:v>139358.69373286696</c:v>
                </c:pt>
                <c:pt idx="2">
                  <c:v>382775.46841637976</c:v>
                </c:pt>
                <c:pt idx="3">
                  <c:v>743359.77015354647</c:v>
                </c:pt>
                <c:pt idx="4">
                  <c:v>1207793.4455686058</c:v>
                </c:pt>
              </c:numCache>
            </c:numRef>
          </c:val>
        </c:ser>
        <c:ser>
          <c:idx val="7"/>
          <c:order val="7"/>
          <c:tx>
            <c:strRef>
              <c:f>Summary!$A$19</c:f>
              <c:strCache>
                <c:ptCount val="1"/>
                <c:pt idx="0">
                  <c:v>Merchandise Revenue</c:v>
                </c:pt>
              </c:strCache>
            </c:strRef>
          </c:tx>
          <c:invertIfNegative val="0"/>
          <c:cat>
            <c:numRef>
              <c:f>Details!$CJ$2:$CN$2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Details!$CJ$148:$CN$148</c:f>
              <c:numCache>
                <c:formatCode>_(* #,##0_);_(* \(#,##0\);_(* "-"??_);_(@_)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8"/>
          <c:order val="8"/>
          <c:tx>
            <c:strRef>
              <c:f>Summary!$A$20</c:f>
              <c:strCache>
                <c:ptCount val="1"/>
                <c:pt idx="0">
                  <c:v>Loyalty Card Transaction Revenue</c:v>
                </c:pt>
              </c:strCache>
            </c:strRef>
          </c:tx>
          <c:invertIfNegative val="0"/>
          <c:cat>
            <c:numRef>
              <c:f>Details!$CJ$2:$CN$2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Details!$CJ$149:$CN$149</c:f>
              <c:numCache>
                <c:formatCode>_(* #,##0_);_(* \(#,##0\);_(* "-"??_);_(@_)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95693.867104094941</c:v>
                </c:pt>
                <c:pt idx="3">
                  <c:v>232299.92817298323</c:v>
                </c:pt>
                <c:pt idx="4">
                  <c:v>431354.80198878772</c:v>
                </c:pt>
              </c:numCache>
            </c:numRef>
          </c:val>
        </c:ser>
        <c:ser>
          <c:idx val="9"/>
          <c:order val="9"/>
          <c:tx>
            <c:strRef>
              <c:f>Summary!$A$21</c:f>
              <c:strCache>
                <c:ptCount val="1"/>
                <c:pt idx="0">
                  <c:v>Loyalty Card Subscription Revenue</c:v>
                </c:pt>
              </c:strCache>
            </c:strRef>
          </c:tx>
          <c:invertIfNegative val="0"/>
          <c:cat>
            <c:numRef>
              <c:f>Details!$CJ$2:$CN$2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Details!$CJ$150:$CN$150</c:f>
              <c:numCache>
                <c:formatCode>_(* #,##0_);_(* \(#,##0\);_(* "-"??_);_(@_)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0"/>
          <c:order val="10"/>
          <c:tx>
            <c:strRef>
              <c:f>Summary!$A$22</c:f>
              <c:strCache>
                <c:ptCount val="1"/>
                <c:pt idx="0">
                  <c:v>Corporate Sponsorship Revenue</c:v>
                </c:pt>
              </c:strCache>
            </c:strRef>
          </c:tx>
          <c:invertIfNegative val="0"/>
          <c:cat>
            <c:numRef>
              <c:f>Details!$CJ$2:$CN$2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Details!$CJ$151:$CN$151</c:f>
              <c:numCache>
                <c:formatCode>_(* #,##0_);_(* \(#,##0\);_(* "-"??_);_(@_)</c:formatCode>
                <c:ptCount val="5"/>
                <c:pt idx="0">
                  <c:v>6000</c:v>
                </c:pt>
                <c:pt idx="1">
                  <c:v>24000</c:v>
                </c:pt>
                <c:pt idx="2">
                  <c:v>90000</c:v>
                </c:pt>
                <c:pt idx="3">
                  <c:v>108000</c:v>
                </c:pt>
                <c:pt idx="4">
                  <c:v>168000</c:v>
                </c:pt>
              </c:numCache>
            </c:numRef>
          </c:val>
        </c:ser>
        <c:ser>
          <c:idx val="11"/>
          <c:order val="11"/>
          <c:tx>
            <c:strRef>
              <c:f>Summary!$A$23</c:f>
              <c:strCache>
                <c:ptCount val="1"/>
                <c:pt idx="0">
                  <c:v>Event Revenue</c:v>
                </c:pt>
              </c:strCache>
            </c:strRef>
          </c:tx>
          <c:invertIfNegative val="0"/>
          <c:cat>
            <c:numRef>
              <c:f>Details!$CJ$2:$CN$2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Details!$CJ$152:$CN$152</c:f>
              <c:numCache>
                <c:formatCode>_(* #,##0_);_(* \(#,##0\);_(* "-"??_);_(@_)</c:formatCode>
                <c:ptCount val="5"/>
                <c:pt idx="0">
                  <c:v>0</c:v>
                </c:pt>
                <c:pt idx="1">
                  <c:v>80000</c:v>
                </c:pt>
                <c:pt idx="2">
                  <c:v>144000</c:v>
                </c:pt>
                <c:pt idx="3">
                  <c:v>240000</c:v>
                </c:pt>
                <c:pt idx="4">
                  <c:v>400000</c:v>
                </c:pt>
              </c:numCache>
            </c:numRef>
          </c:val>
        </c:ser>
        <c:ser>
          <c:idx val="12"/>
          <c:order val="12"/>
          <c:tx>
            <c:strRef>
              <c:f>Summary!$A$24</c:f>
              <c:strCache>
                <c:ptCount val="1"/>
                <c:pt idx="0">
                  <c:v>Royalty Reporting Revenue</c:v>
                </c:pt>
              </c:strCache>
            </c:strRef>
          </c:tx>
          <c:invertIfNegative val="0"/>
          <c:cat>
            <c:numRef>
              <c:f>Details!$CJ$2:$CN$2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Details!$CJ$153:$CN$153</c:f>
              <c:numCache>
                <c:formatCode>_(* #,##0_);_(* \(#,##0\);_(* "-"??_);_(@_)</c:formatCode>
                <c:ptCount val="5"/>
                <c:pt idx="0">
                  <c:v>0</c:v>
                </c:pt>
                <c:pt idx="1">
                  <c:v>12000</c:v>
                </c:pt>
                <c:pt idx="2">
                  <c:v>30000</c:v>
                </c:pt>
                <c:pt idx="3">
                  <c:v>36000</c:v>
                </c:pt>
                <c:pt idx="4">
                  <c:v>72000</c:v>
                </c:pt>
              </c:numCache>
            </c:numRef>
          </c:val>
        </c:ser>
        <c:ser>
          <c:idx val="13"/>
          <c:order val="13"/>
          <c:tx>
            <c:strRef>
              <c:f>Summary!$A$25</c:f>
              <c:strCache>
                <c:ptCount val="1"/>
                <c:pt idx="0">
                  <c:v>Affiliate Revenue</c:v>
                </c:pt>
              </c:strCache>
            </c:strRef>
          </c:tx>
          <c:invertIfNegative val="0"/>
          <c:cat>
            <c:numRef>
              <c:f>Details!$CJ$2:$CN$2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Details!$CJ$154:$CN$154</c:f>
              <c:numCache>
                <c:formatCode>_(* #,##0_);_(* \(#,##0\);_(* "-"??_);_(@_)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72000</c:v>
                </c:pt>
                <c:pt idx="3">
                  <c:v>144000</c:v>
                </c:pt>
                <c:pt idx="4">
                  <c:v>240000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86710528"/>
        <c:axId val="86716416"/>
      </c:barChart>
      <c:catAx>
        <c:axId val="8671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86716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16416"/>
        <c:scaling>
          <c:orientation val="minMax"/>
        </c:scaling>
        <c:delete val="0"/>
        <c:axPos val="l"/>
        <c:numFmt formatCode="[$£-809]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867105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7325398558199812"/>
          <c:y val="0.13040169111809"/>
          <c:w val="0.26698101302587751"/>
          <c:h val="0.68452404432104952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0000000000002" r="0.750000000000002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100" b="0" i="0" u="none" strike="noStrike" baseline="0">
                <a:solidFill>
                  <a:srgbClr val="000000"/>
                </a:solidFill>
                <a:latin typeface="Arial Black"/>
                <a:ea typeface="Arial Black"/>
                <a:cs typeface="Arial Black"/>
              </a:defRPr>
            </a:pPr>
            <a:r>
              <a:rPr lang="en-US"/>
              <a:t>Operating Expenses</a:t>
            </a:r>
          </a:p>
        </c:rich>
      </c:tx>
      <c:layout>
        <c:manualLayout>
          <c:xMode val="edge"/>
          <c:yMode val="edge"/>
          <c:x val="0.26626088928465602"/>
          <c:y val="1.41988286659653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14670757852801"/>
          <c:y val="0.12981786208882501"/>
          <c:w val="0.82520550419518901"/>
          <c:h val="0.7647083438669870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Summary!$A$45</c:f>
              <c:strCache>
                <c:ptCount val="1"/>
                <c:pt idx="0">
                  <c:v>Operations &amp; Manufacturing</c:v>
                </c:pt>
              </c:strCache>
            </c:strRef>
          </c:tx>
          <c:spPr>
            <a:solidFill>
              <a:srgbClr val="7030A0"/>
            </a:solidFill>
            <a:ln w="25400">
              <a:noFill/>
            </a:ln>
          </c:spPr>
          <c:invertIfNegative val="0"/>
          <c:cat>
            <c:numRef>
              <c:f>Details!$CJ$2:$CN$2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Details!$CJ$267:$CN$267</c:f>
              <c:numCache>
                <c:formatCode>_(* #,##0_);_(* \(#,##0\);_(* "-"??_);_(@_)</c:formatCode>
                <c:ptCount val="5"/>
                <c:pt idx="0">
                  <c:v>87255.540945175511</c:v>
                </c:pt>
                <c:pt idx="1">
                  <c:v>94262.710721624055</c:v>
                </c:pt>
                <c:pt idx="2">
                  <c:v>382284.93901693402</c:v>
                </c:pt>
                <c:pt idx="3">
                  <c:v>425819.96680389979</c:v>
                </c:pt>
                <c:pt idx="4">
                  <c:v>459115.67163741135</c:v>
                </c:pt>
              </c:numCache>
            </c:numRef>
          </c:val>
        </c:ser>
        <c:ser>
          <c:idx val="2"/>
          <c:order val="1"/>
          <c:tx>
            <c:strRef>
              <c:f>Summary!$A$42</c:f>
              <c:strCache>
                <c:ptCount val="1"/>
                <c:pt idx="0">
                  <c:v>Sales &amp; Marketing </c:v>
                </c:pt>
              </c:strCache>
            </c:strRef>
          </c:tx>
          <c:spPr>
            <a:solidFill>
              <a:srgbClr val="D60093"/>
            </a:solidFill>
            <a:ln w="25400">
              <a:noFill/>
            </a:ln>
          </c:spPr>
          <c:invertIfNegative val="0"/>
          <c:cat>
            <c:numRef>
              <c:f>Details!$CJ$2:$CN$2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Details!$CJ$237:$CN$237</c:f>
              <c:numCache>
                <c:formatCode>_(* #,##0_);_(* \(#,##0\);_(* "-"??_);_(@_)</c:formatCode>
                <c:ptCount val="5"/>
                <c:pt idx="0">
                  <c:v>265342.5236952327</c:v>
                </c:pt>
                <c:pt idx="1">
                  <c:v>818760.63732397393</c:v>
                </c:pt>
                <c:pt idx="2">
                  <c:v>1783502.6093005575</c:v>
                </c:pt>
                <c:pt idx="3">
                  <c:v>2687934.4072832302</c:v>
                </c:pt>
                <c:pt idx="4">
                  <c:v>3524907.4607943925</c:v>
                </c:pt>
              </c:numCache>
            </c:numRef>
          </c:val>
        </c:ser>
        <c:ser>
          <c:idx val="4"/>
          <c:order val="2"/>
          <c:tx>
            <c:strRef>
              <c:f>Summary!$A$41</c:f>
              <c:strCache>
                <c:ptCount val="1"/>
                <c:pt idx="0">
                  <c:v>General &amp; Admin</c:v>
                </c:pt>
              </c:strCache>
            </c:strRef>
          </c:tx>
          <c:spPr>
            <a:gradFill rotWithShape="0">
              <a:gsLst>
                <a:gs pos="0">
                  <a:srgbClr val="3366FF">
                    <a:gamma/>
                    <a:shade val="46275"/>
                    <a:invGamma/>
                  </a:srgbClr>
                </a:gs>
                <a:gs pos="100000">
                  <a:srgbClr val="3366FF"/>
                </a:gs>
              </a:gsLst>
              <a:lin ang="5400000" scaled="1"/>
            </a:gradFill>
            <a:ln w="25400">
              <a:noFill/>
            </a:ln>
          </c:spPr>
          <c:invertIfNegative val="0"/>
          <c:cat>
            <c:numRef>
              <c:f>Details!$CJ$2:$CN$2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Details!$CJ$208:$CN$208</c:f>
              <c:numCache>
                <c:formatCode>_(* #,##0_);_(* \(#,##0\);_(* "-"??_);_(@_)</c:formatCode>
                <c:ptCount val="5"/>
                <c:pt idx="0">
                  <c:v>129190.06196598161</c:v>
                </c:pt>
                <c:pt idx="1">
                  <c:v>341504.97505136835</c:v>
                </c:pt>
                <c:pt idx="2">
                  <c:v>572777.82105080201</c:v>
                </c:pt>
                <c:pt idx="3">
                  <c:v>683980.59157169948</c:v>
                </c:pt>
                <c:pt idx="4">
                  <c:v>761723.24754183437</c:v>
                </c:pt>
              </c:numCache>
            </c:numRef>
          </c:val>
        </c:ser>
        <c:ser>
          <c:idx val="0"/>
          <c:order val="3"/>
          <c:tx>
            <c:strRef>
              <c:f>Summary!$A$44</c:f>
              <c:strCache>
                <c:ptCount val="1"/>
                <c:pt idx="0">
                  <c:v>Engineering &amp; Technology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cat>
            <c:numRef>
              <c:f>Details!$CJ$2:$CN$2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Details!$CJ$253:$CN$253</c:f>
              <c:numCache>
                <c:formatCode>_(* #,##0_);_(* \(#,##0\);_(* "-"??_);_(@_)</c:formatCode>
                <c:ptCount val="5"/>
                <c:pt idx="0">
                  <c:v>33925.263977219962</c:v>
                </c:pt>
                <c:pt idx="1">
                  <c:v>90843.189594120631</c:v>
                </c:pt>
                <c:pt idx="2">
                  <c:v>177089.74884075363</c:v>
                </c:pt>
                <c:pt idx="3">
                  <c:v>448033.52812564868</c:v>
                </c:pt>
                <c:pt idx="4">
                  <c:v>521396.56638522283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86751872"/>
        <c:axId val="86765952"/>
      </c:barChart>
      <c:catAx>
        <c:axId val="8675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25400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lang="en-U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765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65952"/>
        <c:scaling>
          <c:orientation val="minMax"/>
        </c:scaling>
        <c:delete val="0"/>
        <c:axPos val="l"/>
        <c:majorGridlines>
          <c:spPr>
            <a:ln w="25400">
              <a:solidFill>
                <a:srgbClr val="FFFFFF"/>
              </a:solidFill>
              <a:prstDash val="solid"/>
            </a:ln>
          </c:spPr>
        </c:majorGridlines>
        <c:numFmt formatCode="[$£-809]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751872"/>
        <c:crosses val="autoZero"/>
        <c:crossBetween val="between"/>
      </c:valAx>
      <c:spPr>
        <a:solidFill>
          <a:srgbClr val="C0C0C0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31707949453821"/>
          <c:y val="0.15213030713534301"/>
          <c:w val="0.33819772528434"/>
          <c:h val="0.311566256530072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100" b="0" i="0" u="none" strike="noStrike" baseline="0">
                <a:solidFill>
                  <a:srgbClr val="000000"/>
                </a:solidFill>
                <a:latin typeface="Arial Black"/>
                <a:ea typeface="Arial Black"/>
                <a:cs typeface="Arial Black"/>
              </a:defRPr>
            </a:pPr>
            <a:r>
              <a:rPr lang="en-US"/>
              <a:t>Pretax Earnings </a:t>
            </a:r>
          </a:p>
        </c:rich>
      </c:tx>
      <c:layout>
        <c:manualLayout>
          <c:xMode val="edge"/>
          <c:yMode val="edge"/>
          <c:x val="0.322957965439297"/>
          <c:y val="1.38067426811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175133315822401"/>
          <c:y val="0.116371116883717"/>
          <c:w val="0.80350385377366695"/>
          <c:h val="0.77317759014266296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Summary!$A$48</c:f>
              <c:strCache>
                <c:ptCount val="1"/>
                <c:pt idx="0">
                  <c:v>EBITDA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2.5660764690787785E-3"/>
                  <c:y val="-2.83134636313049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1321529381575569E-3"/>
                  <c:y val="-4.313793561921082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Dates!$H$3:$H$7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Details!$CJ$308:$CN$308</c:f>
              <c:numCache>
                <c:formatCode>_(* #,##0_);_(* \(#,##0\);_(* "-"??_);_(@_)</c:formatCode>
                <c:ptCount val="5"/>
                <c:pt idx="0">
                  <c:v>-344051.16097104037</c:v>
                </c:pt>
                <c:pt idx="1">
                  <c:v>1170659.3217181764</c:v>
                </c:pt>
                <c:pt idx="2">
                  <c:v>3393248.0355895138</c:v>
                </c:pt>
                <c:pt idx="3">
                  <c:v>6189125.8540677279</c:v>
                </c:pt>
                <c:pt idx="4">
                  <c:v>10129547.926485602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100"/>
        <c:axId val="93592960"/>
        <c:axId val="93604096"/>
      </c:barChart>
      <c:catAx>
        <c:axId val="9359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25400">
            <a:solidFill>
              <a:srgbClr val="FFFFFF"/>
            </a:solidFill>
            <a:prstDash val="solid"/>
          </a:ln>
        </c:spPr>
        <c:txPr>
          <a:bodyPr rot="0" vert="horz"/>
          <a:lstStyle/>
          <a:p>
            <a:pPr>
              <a:defRPr lang="en-US"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604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604096"/>
        <c:scaling>
          <c:orientation val="minMax"/>
        </c:scaling>
        <c:delete val="0"/>
        <c:axPos val="l"/>
        <c:majorGridlines>
          <c:spPr>
            <a:ln w="25400">
              <a:solidFill>
                <a:srgbClr val="FFFFFF"/>
              </a:solidFill>
              <a:prstDash val="solid"/>
            </a:ln>
          </c:spPr>
        </c:majorGridlines>
        <c:numFmt formatCode="[$£-809]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92960"/>
        <c:crosses val="autoZero"/>
        <c:crossBetween val="between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100" b="0" i="0" u="none" strike="noStrike" baseline="0">
                <a:solidFill>
                  <a:srgbClr val="000000"/>
                </a:solidFill>
                <a:latin typeface="Arial Black"/>
                <a:ea typeface="Arial Black"/>
                <a:cs typeface="Arial Black"/>
              </a:defRPr>
            </a:pPr>
            <a:r>
              <a:rPr lang="en-US"/>
              <a:t>Cash</a:t>
            </a:r>
            <a:r>
              <a:rPr lang="en-US" baseline="0"/>
              <a:t> Flow Summary</a:t>
            </a:r>
            <a:endParaRPr lang="en-US"/>
          </a:p>
        </c:rich>
      </c:tx>
      <c:layout>
        <c:manualLayout>
          <c:xMode val="edge"/>
          <c:yMode val="edge"/>
          <c:x val="0.322957965439298"/>
          <c:y val="1.38067426811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175133315822401"/>
          <c:y val="0.116371116883717"/>
          <c:w val="0.80350385377366695"/>
          <c:h val="0.77317759014266296"/>
        </c:manualLayout>
      </c:layout>
      <c:barChart>
        <c:barDir val="col"/>
        <c:grouping val="stacked"/>
        <c:varyColors val="0"/>
        <c:ser>
          <c:idx val="4"/>
          <c:order val="0"/>
          <c:tx>
            <c:v>Cash Flow</c:v>
          </c:tx>
          <c:spPr>
            <a:solidFill>
              <a:schemeClr val="tx2">
                <a:lumMod val="60000"/>
                <a:lumOff val="40000"/>
              </a:schemeClr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2.5493945188017611E-3"/>
                  <c:y val="-3.502062242219722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3.927688386777739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Dates!$H$3:$H$7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Details!$CJ$386:$CN$386</c:f>
              <c:numCache>
                <c:formatCode>_(* #,##0_);_(* \(#,##0\);_(* "-"??_);_(@_)</c:formatCode>
                <c:ptCount val="5"/>
                <c:pt idx="0">
                  <c:v>-404879.32264259685</c:v>
                </c:pt>
                <c:pt idx="1">
                  <c:v>382992.4567640883</c:v>
                </c:pt>
                <c:pt idx="2">
                  <c:v>2736732.5664700447</c:v>
                </c:pt>
                <c:pt idx="3">
                  <c:v>7188143.4035173552</c:v>
                </c:pt>
                <c:pt idx="4">
                  <c:v>14547890.104713226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3636864"/>
        <c:axId val="93650944"/>
      </c:barChart>
      <c:catAx>
        <c:axId val="9363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25400">
            <a:solidFill>
              <a:srgbClr val="FFFFFF"/>
            </a:solidFill>
            <a:prstDash val="solid"/>
          </a:ln>
        </c:spPr>
        <c:txPr>
          <a:bodyPr rot="0" vert="horz"/>
          <a:lstStyle/>
          <a:p>
            <a:pPr>
              <a:defRPr lang="en-US"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650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650944"/>
        <c:scaling>
          <c:orientation val="minMax"/>
        </c:scaling>
        <c:delete val="0"/>
        <c:axPos val="l"/>
        <c:majorGridlines>
          <c:spPr>
            <a:ln w="25400">
              <a:solidFill>
                <a:srgbClr val="FFFFFF"/>
              </a:solidFill>
              <a:prstDash val="solid"/>
            </a:ln>
          </c:spPr>
        </c:majorGridlines>
        <c:numFmt formatCode="[$£-809]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636864"/>
        <c:crosses val="autoZero"/>
        <c:crossBetween val="between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" r="0.750000000000003" t="1" header="0.5" footer="0.5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100" b="0" i="0" u="none" strike="noStrike" baseline="0">
                <a:solidFill>
                  <a:srgbClr val="000000"/>
                </a:solidFill>
                <a:latin typeface="Arial Black"/>
                <a:ea typeface="Arial Black"/>
                <a:cs typeface="Arial Black"/>
              </a:defRPr>
            </a:pPr>
            <a:r>
              <a:rPr lang="en-US"/>
              <a:t>Financing Needed</a:t>
            </a:r>
          </a:p>
        </c:rich>
      </c:tx>
      <c:layout>
        <c:manualLayout>
          <c:xMode val="edge"/>
          <c:yMode val="edge"/>
          <c:x val="0.322957965439298"/>
          <c:y val="1.38067426811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1751333158225"/>
          <c:y val="0.116371116883717"/>
          <c:w val="0.80350385377366695"/>
          <c:h val="0.77317759014266296"/>
        </c:manualLayout>
      </c:layout>
      <c:barChart>
        <c:barDir val="col"/>
        <c:grouping val="stacked"/>
        <c:varyColors val="0"/>
        <c:ser>
          <c:idx val="4"/>
          <c:order val="0"/>
          <c:tx>
            <c:v>Financing Needed</c:v>
          </c:tx>
          <c:spPr>
            <a:gradFill flip="none" rotWithShape="1">
              <a:gsLst>
                <a:gs pos="0">
                  <a:srgbClr val="D60093">
                    <a:shade val="30000"/>
                    <a:satMod val="115000"/>
                  </a:srgbClr>
                </a:gs>
                <a:gs pos="50000">
                  <a:srgbClr val="D60093">
                    <a:shade val="67500"/>
                    <a:satMod val="115000"/>
                  </a:srgbClr>
                </a:gs>
                <a:gs pos="100000">
                  <a:srgbClr val="D60093">
                    <a:shade val="100000"/>
                    <a:satMod val="115000"/>
                  </a:srgbClr>
                </a:gs>
              </a:gsLst>
              <a:path path="circle">
                <a:fillToRect t="100000" r="100000"/>
              </a:path>
              <a:tileRect l="-100000" b="-100000"/>
            </a:gradFill>
            <a:ln w="25400">
              <a:noFill/>
            </a:ln>
          </c:spPr>
          <c:invertIfNegative val="0"/>
          <c:dLbls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Dates!$H$3:$H$7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Details!$CJ$433:$CN$433</c:f>
              <c:numCache>
                <c:formatCode>_(* #,##0_);_(* \(#,##0\);_(* "-"??_);_(@_)</c:formatCode>
                <c:ptCount val="5"/>
                <c:pt idx="0">
                  <c:v>407120.61713186651</c:v>
                </c:pt>
                <c:pt idx="1">
                  <c:v>49563.786915870995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3679616"/>
        <c:axId val="93681152"/>
      </c:barChart>
      <c:catAx>
        <c:axId val="93679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25400">
            <a:solidFill>
              <a:srgbClr val="FFFFFF"/>
            </a:solidFill>
            <a:prstDash val="solid"/>
          </a:ln>
        </c:spPr>
        <c:txPr>
          <a:bodyPr rot="0" vert="horz"/>
          <a:lstStyle/>
          <a:p>
            <a:pPr>
              <a:defRPr lang="en-US"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681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681152"/>
        <c:scaling>
          <c:orientation val="minMax"/>
        </c:scaling>
        <c:delete val="0"/>
        <c:axPos val="l"/>
        <c:majorGridlines>
          <c:spPr>
            <a:ln w="25400">
              <a:solidFill>
                <a:srgbClr val="FFFFFF"/>
              </a:solidFill>
              <a:prstDash val="solid"/>
            </a:ln>
          </c:spPr>
        </c:majorGridlines>
        <c:numFmt formatCode="[$£-809]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679616"/>
        <c:crosses val="autoZero"/>
        <c:crossBetween val="between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" r="0.750000000000003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117489986648798E-2"/>
          <c:y val="3.0150821584124601E-2"/>
          <c:w val="0.88918558077436105"/>
          <c:h val="0.865998597721800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Funding!$C$14</c:f>
              <c:strCache>
                <c:ptCount val="1"/>
                <c:pt idx="0">
                  <c:v>Ending Cash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numRef>
              <c:f>Funding!$B$15:$B$74</c:f>
              <c:numCache>
                <c:formatCode>mmm\-yy</c:formatCode>
                <c:ptCount val="60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</c:numCache>
            </c:numRef>
          </c:cat>
          <c:val>
            <c:numRef>
              <c:f>Funding!$C$15:$C$74</c:f>
              <c:numCache>
                <c:formatCode>_(* #,##0_);_(* \(#,##0\);_(* "-"??_);_(@_)</c:formatCode>
                <c:ptCount val="60"/>
                <c:pt idx="0">
                  <c:v>-28600</c:v>
                </c:pt>
                <c:pt idx="1">
                  <c:v>-50266.25</c:v>
                </c:pt>
                <c:pt idx="2">
                  <c:v>-70632.555079999991</c:v>
                </c:pt>
                <c:pt idx="3">
                  <c:v>-108895.58156759999</c:v>
                </c:pt>
                <c:pt idx="4">
                  <c:v>-131682.37833739998</c:v>
                </c:pt>
                <c:pt idx="5">
                  <c:v>-158972.36564997997</c:v>
                </c:pt>
                <c:pt idx="6">
                  <c:v>-221411.34806433419</c:v>
                </c:pt>
                <c:pt idx="7">
                  <c:v>-268327.3185410623</c:v>
                </c:pt>
                <c:pt idx="8">
                  <c:v>-311032.43018586922</c:v>
                </c:pt>
                <c:pt idx="9">
                  <c:v>-348672.02864174353</c:v>
                </c:pt>
                <c:pt idx="10">
                  <c:v>-381175.71039949049</c:v>
                </c:pt>
                <c:pt idx="11">
                  <c:v>-407120.61713186651</c:v>
                </c:pt>
                <c:pt idx="12">
                  <c:v>-443010.92022217368</c:v>
                </c:pt>
                <c:pt idx="13">
                  <c:v>-383053.8834174613</c:v>
                </c:pt>
                <c:pt idx="14">
                  <c:v>-394050.54649131902</c:v>
                </c:pt>
                <c:pt idx="15">
                  <c:v>-396727.3672430251</c:v>
                </c:pt>
                <c:pt idx="16">
                  <c:v>-387869.13770981831</c:v>
                </c:pt>
                <c:pt idx="17">
                  <c:v>-379588.16102847666</c:v>
                </c:pt>
                <c:pt idx="18">
                  <c:v>-264476.18606338568</c:v>
                </c:pt>
                <c:pt idx="19">
                  <c:v>-139198.45983792824</c:v>
                </c:pt>
                <c:pt idx="20">
                  <c:v>-22523.765008493996</c:v>
                </c:pt>
                <c:pt idx="21">
                  <c:v>138588.4225362782</c:v>
                </c:pt>
                <c:pt idx="22">
                  <c:v>318645.3113583579</c:v>
                </c:pt>
                <c:pt idx="23">
                  <c:v>377475.0327247472</c:v>
                </c:pt>
                <c:pt idx="24">
                  <c:v>527061.49758365063</c:v>
                </c:pt>
                <c:pt idx="25">
                  <c:v>793726.31482980773</c:v>
                </c:pt>
                <c:pt idx="26">
                  <c:v>933967.78796769388</c:v>
                </c:pt>
                <c:pt idx="27">
                  <c:v>876979.47600657458</c:v>
                </c:pt>
                <c:pt idx="28">
                  <c:v>1055215.6645417442</c:v>
                </c:pt>
                <c:pt idx="29">
                  <c:v>1115446.16588613</c:v>
                </c:pt>
                <c:pt idx="30">
                  <c:v>1430758.793463598</c:v>
                </c:pt>
                <c:pt idx="31">
                  <c:v>1759447.6818534103</c:v>
                </c:pt>
                <c:pt idx="32">
                  <c:v>1869132.4215186718</c:v>
                </c:pt>
                <c:pt idx="33">
                  <c:v>2231811.0046985769</c:v>
                </c:pt>
                <c:pt idx="34">
                  <c:v>2611709.7836929183</c:v>
                </c:pt>
                <c:pt idx="35">
                  <c:v>2691750.951855341</c:v>
                </c:pt>
                <c:pt idx="36">
                  <c:v>3065939.0124109657</c:v>
                </c:pt>
                <c:pt idx="37">
                  <c:v>3590356.944685271</c:v>
                </c:pt>
                <c:pt idx="38">
                  <c:v>3920856.791573795</c:v>
                </c:pt>
                <c:pt idx="39">
                  <c:v>3863151.9747124072</c:v>
                </c:pt>
                <c:pt idx="40">
                  <c:v>4265860.1381707853</c:v>
                </c:pt>
                <c:pt idx="41">
                  <c:v>4408433.7918900065</c:v>
                </c:pt>
                <c:pt idx="42">
                  <c:v>4980190.9777836483</c:v>
                </c:pt>
                <c:pt idx="43">
                  <c:v>5563407.0763131231</c:v>
                </c:pt>
                <c:pt idx="44">
                  <c:v>5715766.7559454264</c:v>
                </c:pt>
                <c:pt idx="45">
                  <c:v>6328630.5369990095</c:v>
                </c:pt>
                <c:pt idx="46">
                  <c:v>6956297.3228096776</c:v>
                </c:pt>
                <c:pt idx="47">
                  <c:v>7065190.275399847</c:v>
                </c:pt>
                <c:pt idx="48">
                  <c:v>7676419.84215625</c:v>
                </c:pt>
                <c:pt idx="49">
                  <c:v>8453065.2855231594</c:v>
                </c:pt>
                <c:pt idx="50">
                  <c:v>9027099.816817522</c:v>
                </c:pt>
                <c:pt idx="51">
                  <c:v>9025311.3838880956</c:v>
                </c:pt>
                <c:pt idx="52">
                  <c:v>9744281.359236354</c:v>
                </c:pt>
                <c:pt idx="53">
                  <c:v>10055912.431976918</c:v>
                </c:pt>
                <c:pt idx="54">
                  <c:v>10975937.439510955</c:v>
                </c:pt>
                <c:pt idx="55">
                  <c:v>11907518.531319778</c:v>
                </c:pt>
                <c:pt idx="56">
                  <c:v>12153472.305101303</c:v>
                </c:pt>
                <c:pt idx="57">
                  <c:v>13126858.286634345</c:v>
                </c:pt>
                <c:pt idx="58">
                  <c:v>14121822.344997538</c:v>
                </c:pt>
                <c:pt idx="59">
                  <c:v>14307442.013656683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01732352"/>
        <c:axId val="101733888"/>
      </c:barChart>
      <c:dateAx>
        <c:axId val="10173235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lang="en-U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733888"/>
        <c:crosses val="autoZero"/>
        <c:auto val="1"/>
        <c:lblOffset val="100"/>
        <c:baseTimeUnit val="months"/>
        <c:majorUnit val="3"/>
        <c:majorTimeUnit val="months"/>
        <c:minorUnit val="1"/>
        <c:minorTimeUnit val="months"/>
      </c:dateAx>
      <c:valAx>
        <c:axId val="101733888"/>
        <c:scaling>
          <c:orientation val="minMax"/>
        </c:scaling>
        <c:delete val="0"/>
        <c:axPos val="l"/>
        <c:majorGridlines>
          <c:spPr>
            <a:ln w="25400">
              <a:solidFill>
                <a:srgbClr val="FFFFFF"/>
              </a:solidFill>
              <a:prstDash val="solid"/>
            </a:ln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U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732352"/>
        <c:crosses val="autoZero"/>
        <c:crossBetween val="between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180975</xdr:colOff>
      <xdr:row>8</xdr:row>
      <xdr:rowOff>152400</xdr:rowOff>
    </xdr:from>
    <xdr:to>
      <xdr:col>2</xdr:col>
      <xdr:colOff>47625</xdr:colOff>
      <xdr:row>10</xdr:row>
      <xdr:rowOff>38100</xdr:rowOff>
    </xdr:to>
    <xdr:pic>
      <xdr:nvPicPr>
        <xdr:cNvPr id="37895" name="CheckBox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371600"/>
          <a:ext cx="1000125" cy="20002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10</xdr:row>
      <xdr:rowOff>133350</xdr:rowOff>
    </xdr:from>
    <xdr:to>
      <xdr:col>2</xdr:col>
      <xdr:colOff>47625</xdr:colOff>
      <xdr:row>12</xdr:row>
      <xdr:rowOff>28575</xdr:rowOff>
    </xdr:to>
    <xdr:pic>
      <xdr:nvPicPr>
        <xdr:cNvPr id="37896" name="CheckBox2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666875"/>
          <a:ext cx="1000125" cy="20002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11</xdr:row>
      <xdr:rowOff>142875</xdr:rowOff>
    </xdr:from>
    <xdr:to>
      <xdr:col>2</xdr:col>
      <xdr:colOff>419100</xdr:colOff>
      <xdr:row>13</xdr:row>
      <xdr:rowOff>38100</xdr:rowOff>
    </xdr:to>
    <xdr:pic>
      <xdr:nvPicPr>
        <xdr:cNvPr id="37897" name="CheckBox3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828800"/>
          <a:ext cx="1371600" cy="20002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13</xdr:row>
      <xdr:rowOff>0</xdr:rowOff>
    </xdr:from>
    <xdr:to>
      <xdr:col>2</xdr:col>
      <xdr:colOff>47625</xdr:colOff>
      <xdr:row>14</xdr:row>
      <xdr:rowOff>47625</xdr:rowOff>
    </xdr:to>
    <xdr:pic>
      <xdr:nvPicPr>
        <xdr:cNvPr id="37898" name="CheckBox4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990725"/>
          <a:ext cx="1000125" cy="20002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9</xdr:row>
      <xdr:rowOff>123825</xdr:rowOff>
    </xdr:from>
    <xdr:to>
      <xdr:col>2</xdr:col>
      <xdr:colOff>47625</xdr:colOff>
      <xdr:row>11</xdr:row>
      <xdr:rowOff>19050</xdr:rowOff>
    </xdr:to>
    <xdr:pic>
      <xdr:nvPicPr>
        <xdr:cNvPr id="37899" name="CheckBox5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504950"/>
          <a:ext cx="1000125" cy="20002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14</xdr:row>
      <xdr:rowOff>104775</xdr:rowOff>
    </xdr:from>
    <xdr:to>
      <xdr:col>2</xdr:col>
      <xdr:colOff>180975</xdr:colOff>
      <xdr:row>16</xdr:row>
      <xdr:rowOff>66675</xdr:rowOff>
    </xdr:to>
    <xdr:pic>
      <xdr:nvPicPr>
        <xdr:cNvPr id="37900" name="CommandButton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247900"/>
          <a:ext cx="1162050" cy="2667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52</xdr:row>
      <xdr:rowOff>83820</xdr:rowOff>
    </xdr:from>
    <xdr:to>
      <xdr:col>10</xdr:col>
      <xdr:colOff>628650</xdr:colOff>
      <xdr:row>78</xdr:row>
      <xdr:rowOff>76200</xdr:rowOff>
    </xdr:to>
    <xdr:graphicFrame macro="">
      <xdr:nvGraphicFramePr>
        <xdr:cNvPr id="1035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45720</xdr:colOff>
      <xdr:row>78</xdr:row>
      <xdr:rowOff>45720</xdr:rowOff>
    </xdr:from>
    <xdr:to>
      <xdr:col>5</xdr:col>
      <xdr:colOff>7620</xdr:colOff>
      <xdr:row>104</xdr:row>
      <xdr:rowOff>38100</xdr:rowOff>
    </xdr:to>
    <xdr:graphicFrame macro="">
      <xdr:nvGraphicFramePr>
        <xdr:cNvPr id="1040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617220</xdr:colOff>
      <xdr:row>78</xdr:row>
      <xdr:rowOff>30480</xdr:rowOff>
    </xdr:from>
    <xdr:to>
      <xdr:col>14</xdr:col>
      <xdr:colOff>289560</xdr:colOff>
      <xdr:row>104</xdr:row>
      <xdr:rowOff>129540</xdr:rowOff>
    </xdr:to>
    <xdr:graphicFrame macro="">
      <xdr:nvGraphicFramePr>
        <xdr:cNvPr id="1043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47624</xdr:colOff>
      <xdr:row>223</xdr:row>
      <xdr:rowOff>114300</xdr:rowOff>
    </xdr:from>
    <xdr:to>
      <xdr:col>5</xdr:col>
      <xdr:colOff>209549</xdr:colOff>
      <xdr:row>247</xdr:row>
      <xdr:rowOff>137160</xdr:rowOff>
    </xdr:to>
    <xdr:graphicFrame macro="">
      <xdr:nvGraphicFramePr>
        <xdr:cNvPr id="8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361951</xdr:colOff>
      <xdr:row>223</xdr:row>
      <xdr:rowOff>66674</xdr:rowOff>
    </xdr:from>
    <xdr:to>
      <xdr:col>14</xdr:col>
      <xdr:colOff>257175</xdr:colOff>
      <xdr:row>247</xdr:row>
      <xdr:rowOff>22859</xdr:rowOff>
    </xdr:to>
    <xdr:graphicFrame macro="">
      <xdr:nvGraphicFramePr>
        <xdr:cNvPr id="9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655320</xdr:colOff>
      <xdr:row>0</xdr:row>
      <xdr:rowOff>30480</xdr:rowOff>
    </xdr:from>
    <xdr:to>
      <xdr:col>11</xdr:col>
      <xdr:colOff>822960</xdr:colOff>
      <xdr:row>0</xdr:row>
      <xdr:rowOff>708660</xdr:rowOff>
    </xdr:to>
    <xdr:pic>
      <xdr:nvPicPr>
        <xdr:cNvPr id="28686" name="Picture 14" descr="LST-Logo-Wid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2560" y="30480"/>
          <a:ext cx="1752600" cy="67818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866775</xdr:colOff>
      <xdr:row>0</xdr:row>
      <xdr:rowOff>0</xdr:rowOff>
    </xdr:from>
    <xdr:to>
      <xdr:col>14</xdr:col>
      <xdr:colOff>476250</xdr:colOff>
      <xdr:row>0</xdr:row>
      <xdr:rowOff>409575</xdr:rowOff>
    </xdr:to>
    <xdr:pic>
      <xdr:nvPicPr>
        <xdr:cNvPr id="28674" name="CommandButton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44550" y="0"/>
          <a:ext cx="1076325" cy="4095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</xdr:colOff>
      <xdr:row>38</xdr:row>
      <xdr:rowOff>106680</xdr:rowOff>
    </xdr:from>
    <xdr:to>
      <xdr:col>12</xdr:col>
      <xdr:colOff>60960</xdr:colOff>
      <xdr:row>68</xdr:row>
      <xdr:rowOff>83820</xdr:rowOff>
    </xdr:to>
    <xdr:graphicFrame macro="">
      <xdr:nvGraphicFramePr>
        <xdr:cNvPr id="3072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409575</xdr:colOff>
      <xdr:row>5</xdr:row>
      <xdr:rowOff>0</xdr:rowOff>
    </xdr:from>
    <xdr:to>
      <xdr:col>9</xdr:col>
      <xdr:colOff>314325</xdr:colOff>
      <xdr:row>6</xdr:row>
      <xdr:rowOff>76200</xdr:rowOff>
    </xdr:to>
    <xdr:pic>
      <xdr:nvPicPr>
        <xdr:cNvPr id="30722" name="ComboBox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1525" y="1276350"/>
          <a:ext cx="495300" cy="2286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 enableFormatConditionsCalculation="0"/>
  <dimension ref="A2:T47"/>
  <sheetViews>
    <sheetView showGridLines="0" zoomScale="75" workbookViewId="0">
      <selection activeCell="C5" sqref="C5"/>
    </sheetView>
  </sheetViews>
  <sheetFormatPr defaultColWidth="8.85546875" defaultRowHeight="12" x14ac:dyDescent="0.2"/>
  <cols>
    <col min="1" max="1" width="2.140625" customWidth="1"/>
    <col min="2" max="2" width="17" customWidth="1"/>
    <col min="3" max="3" width="26.85546875" customWidth="1"/>
    <col min="12" max="12" width="15" customWidth="1"/>
    <col min="13" max="13" width="12.140625" customWidth="1"/>
  </cols>
  <sheetData>
    <row r="2" spans="1:14" x14ac:dyDescent="0.2">
      <c r="B2" s="18" t="s">
        <v>429</v>
      </c>
      <c r="C2" s="403" t="s">
        <v>573</v>
      </c>
    </row>
    <row r="3" spans="1:14" x14ac:dyDescent="0.2">
      <c r="L3" s="86" t="s">
        <v>424</v>
      </c>
    </row>
    <row r="4" spans="1:14" x14ac:dyDescent="0.2">
      <c r="B4" s="18" t="s">
        <v>140</v>
      </c>
      <c r="C4" s="414">
        <v>40909</v>
      </c>
      <c r="D4" t="s">
        <v>71</v>
      </c>
      <c r="L4" t="s">
        <v>357</v>
      </c>
    </row>
    <row r="5" spans="1:14" x14ac:dyDescent="0.2">
      <c r="L5" t="s">
        <v>424</v>
      </c>
    </row>
    <row r="6" spans="1:14" x14ac:dyDescent="0.2">
      <c r="B6" s="18" t="s">
        <v>430</v>
      </c>
      <c r="C6" s="719" t="s">
        <v>582</v>
      </c>
      <c r="L6" s="88" t="s">
        <v>466</v>
      </c>
    </row>
    <row r="8" spans="1:14" x14ac:dyDescent="0.2">
      <c r="B8" s="18" t="s">
        <v>431</v>
      </c>
      <c r="E8" s="18" t="s">
        <v>184</v>
      </c>
      <c r="L8" t="s">
        <v>467</v>
      </c>
      <c r="M8">
        <v>1</v>
      </c>
    </row>
    <row r="9" spans="1:14" ht="12.75" x14ac:dyDescent="0.2">
      <c r="A9" s="86"/>
      <c r="B9" s="86"/>
      <c r="C9" s="86"/>
      <c r="D9" s="86"/>
      <c r="L9" t="s">
        <v>435</v>
      </c>
      <c r="M9">
        <v>1</v>
      </c>
      <c r="N9" s="10"/>
    </row>
    <row r="10" spans="1:14" x14ac:dyDescent="0.2">
      <c r="A10" s="86"/>
      <c r="B10" s="86"/>
      <c r="C10" s="86"/>
      <c r="D10" s="86"/>
      <c r="E10" s="412" t="s">
        <v>186</v>
      </c>
      <c r="F10" t="s">
        <v>189</v>
      </c>
      <c r="L10" t="s">
        <v>441</v>
      </c>
      <c r="M10" s="719" t="s">
        <v>581</v>
      </c>
    </row>
    <row r="11" spans="1:14" x14ac:dyDescent="0.2">
      <c r="A11" s="86"/>
      <c r="B11" s="86"/>
      <c r="C11" s="86"/>
      <c r="D11" s="86"/>
      <c r="E11" s="413" t="s">
        <v>185</v>
      </c>
      <c r="F11" t="s">
        <v>187</v>
      </c>
    </row>
    <row r="12" spans="1:14" x14ac:dyDescent="0.2">
      <c r="A12" s="86"/>
      <c r="B12" s="86"/>
      <c r="C12" s="86"/>
      <c r="D12" s="86"/>
      <c r="F12" t="s">
        <v>188</v>
      </c>
    </row>
    <row r="13" spans="1:14" x14ac:dyDescent="0.2">
      <c r="A13" s="86"/>
      <c r="B13" s="86"/>
      <c r="C13" s="86"/>
      <c r="D13" s="86"/>
    </row>
    <row r="14" spans="1:14" x14ac:dyDescent="0.2">
      <c r="A14" s="86"/>
      <c r="B14" s="86"/>
      <c r="C14" s="86"/>
      <c r="D14" s="86"/>
    </row>
    <row r="15" spans="1:14" x14ac:dyDescent="0.2">
      <c r="A15" s="86"/>
      <c r="B15" s="86"/>
      <c r="C15" s="86"/>
      <c r="D15" s="86"/>
    </row>
    <row r="16" spans="1:14" x14ac:dyDescent="0.2">
      <c r="A16" s="86"/>
      <c r="B16" s="86"/>
      <c r="C16" s="86"/>
      <c r="D16" s="86"/>
    </row>
    <row r="17" spans="1:20" x14ac:dyDescent="0.2">
      <c r="A17" s="86"/>
      <c r="B17" s="86"/>
      <c r="C17" s="86"/>
      <c r="D17" s="86"/>
    </row>
    <row r="18" spans="1:20" x14ac:dyDescent="0.2">
      <c r="A18" s="86"/>
      <c r="B18" s="86"/>
      <c r="C18" s="86"/>
      <c r="D18" s="86"/>
      <c r="L18" t="s">
        <v>468</v>
      </c>
      <c r="M18" s="86" t="b">
        <v>1</v>
      </c>
    </row>
    <row r="19" spans="1:20" x14ac:dyDescent="0.2">
      <c r="A19" s="86"/>
      <c r="B19" s="18" t="s">
        <v>193</v>
      </c>
      <c r="C19" s="86"/>
      <c r="D19" s="86"/>
      <c r="M19" s="86"/>
    </row>
    <row r="20" spans="1:20" x14ac:dyDescent="0.2">
      <c r="A20" s="86"/>
      <c r="B20" s="86" t="s">
        <v>70</v>
      </c>
      <c r="C20" s="86"/>
      <c r="D20" s="86"/>
      <c r="M20" s="86"/>
    </row>
    <row r="21" spans="1:20" x14ac:dyDescent="0.2">
      <c r="A21" s="86"/>
      <c r="B21" s="86" t="s">
        <v>194</v>
      </c>
      <c r="C21" s="86"/>
      <c r="D21" s="86"/>
      <c r="M21" s="86"/>
    </row>
    <row r="22" spans="1:20" x14ac:dyDescent="0.2">
      <c r="A22" s="86"/>
      <c r="B22" s="86" t="s">
        <v>73</v>
      </c>
      <c r="C22" s="86"/>
      <c r="D22" s="86"/>
      <c r="M22" s="86"/>
    </row>
    <row r="23" spans="1:20" x14ac:dyDescent="0.2">
      <c r="A23" s="86"/>
      <c r="B23" s="86" t="s">
        <v>72</v>
      </c>
      <c r="C23" s="86"/>
      <c r="D23" s="86"/>
      <c r="M23" s="86"/>
    </row>
    <row r="24" spans="1:20" x14ac:dyDescent="0.2">
      <c r="A24" s="86"/>
      <c r="B24" s="86" t="s">
        <v>103</v>
      </c>
      <c r="C24" s="86"/>
      <c r="D24" s="86"/>
      <c r="M24" s="86"/>
    </row>
    <row r="25" spans="1:20" x14ac:dyDescent="0.2">
      <c r="A25" s="86"/>
      <c r="B25" s="86" t="s">
        <v>195</v>
      </c>
      <c r="C25" s="86"/>
      <c r="D25" s="86"/>
      <c r="M25" s="86"/>
    </row>
    <row r="26" spans="1:20" x14ac:dyDescent="0.2">
      <c r="A26" s="86"/>
      <c r="B26" s="86" t="s">
        <v>148</v>
      </c>
      <c r="C26" s="86"/>
      <c r="D26" s="86"/>
      <c r="M26" s="86"/>
    </row>
    <row r="27" spans="1:20" x14ac:dyDescent="0.2">
      <c r="A27" s="86"/>
      <c r="B27" s="86"/>
      <c r="C27" s="86"/>
      <c r="D27" s="86"/>
      <c r="M27" s="86"/>
    </row>
    <row r="28" spans="1:20" x14ac:dyDescent="0.2">
      <c r="A28" s="86"/>
      <c r="B28" s="86"/>
      <c r="C28" s="86"/>
      <c r="D28" s="86"/>
      <c r="M28" s="86"/>
    </row>
    <row r="29" spans="1:20" x14ac:dyDescent="0.2">
      <c r="A29" s="86"/>
      <c r="B29" s="86"/>
      <c r="C29" s="86"/>
      <c r="D29" s="86"/>
      <c r="M29" s="86"/>
    </row>
    <row r="30" spans="1:20" x14ac:dyDescent="0.2">
      <c r="A30" s="86"/>
      <c r="B30" s="86"/>
      <c r="C30" s="86"/>
      <c r="D30" s="86"/>
      <c r="L30" t="s">
        <v>428</v>
      </c>
      <c r="M30" s="86" t="b">
        <v>1</v>
      </c>
    </row>
    <row r="31" spans="1:20" x14ac:dyDescent="0.2">
      <c r="B31" s="18" t="s">
        <v>367</v>
      </c>
      <c r="H31" s="37"/>
      <c r="I31" s="37"/>
      <c r="J31" s="37"/>
      <c r="L31" t="s">
        <v>425</v>
      </c>
      <c r="M31" s="86" t="b">
        <v>1</v>
      </c>
      <c r="N31" s="37"/>
      <c r="O31" s="37"/>
      <c r="P31" s="37"/>
      <c r="Q31" s="37"/>
      <c r="R31" s="37"/>
      <c r="S31" s="37"/>
      <c r="T31" s="37"/>
    </row>
    <row r="32" spans="1:20" x14ac:dyDescent="0.2">
      <c r="B32" s="90"/>
      <c r="L32" s="37" t="s">
        <v>426</v>
      </c>
      <c r="M32" s="87" t="b">
        <v>0</v>
      </c>
    </row>
    <row r="33" spans="1:13" x14ac:dyDescent="0.2">
      <c r="B33" s="5"/>
      <c r="L33" t="s">
        <v>427</v>
      </c>
      <c r="M33" s="86" t="b">
        <v>1</v>
      </c>
    </row>
    <row r="34" spans="1:13" x14ac:dyDescent="0.2">
      <c r="B34" s="5"/>
    </row>
    <row r="35" spans="1:13" x14ac:dyDescent="0.2">
      <c r="B35" s="5"/>
      <c r="L35" t="s">
        <v>462</v>
      </c>
      <c r="M35" s="86" t="s">
        <v>456</v>
      </c>
    </row>
    <row r="36" spans="1:13" x14ac:dyDescent="0.2">
      <c r="B36" s="5"/>
    </row>
    <row r="37" spans="1:13" x14ac:dyDescent="0.2">
      <c r="B37" s="5"/>
      <c r="L37">
        <v>1</v>
      </c>
    </row>
    <row r="38" spans="1:13" x14ac:dyDescent="0.2">
      <c r="B38" s="5"/>
      <c r="L38">
        <v>2</v>
      </c>
    </row>
    <row r="39" spans="1:13" x14ac:dyDescent="0.2">
      <c r="B39" s="5"/>
      <c r="L39">
        <v>3</v>
      </c>
    </row>
    <row r="40" spans="1:13" x14ac:dyDescent="0.2">
      <c r="B40" s="5"/>
      <c r="L40">
        <v>4</v>
      </c>
    </row>
    <row r="41" spans="1:13" x14ac:dyDescent="0.2">
      <c r="B41" s="18" t="s">
        <v>368</v>
      </c>
    </row>
    <row r="42" spans="1:13" x14ac:dyDescent="0.2">
      <c r="B42" s="5"/>
    </row>
    <row r="43" spans="1:13" x14ac:dyDescent="0.2">
      <c r="B43" s="5"/>
    </row>
    <row r="44" spans="1:13" x14ac:dyDescent="0.2">
      <c r="B44" s="5"/>
    </row>
    <row r="45" spans="1:13" x14ac:dyDescent="0.2">
      <c r="A45" t="s">
        <v>534</v>
      </c>
      <c r="B45" s="5"/>
    </row>
    <row r="46" spans="1:13" x14ac:dyDescent="0.2">
      <c r="B46" s="5"/>
    </row>
    <row r="47" spans="1:13" ht="12.75" x14ac:dyDescent="0.2">
      <c r="B47" s="89"/>
    </row>
  </sheetData>
  <customSheetViews>
    <customSheetView guid="{B2593E07-EA12-4A33-A6FE-333F1937D3C9}" showPageBreaks="1" state="hidden" showRuler="0">
      <pageMargins left="0.7" right="0.7" top="0.75" bottom="0.75" header="0.3" footer="0.3"/>
      <headerFooter alignWithMargins="0"/>
    </customSheetView>
    <customSheetView guid="{3172C722-4D38-11D4-908A-0010B545C4E3}" showRuler="0">
      <selection activeCell="C4" sqref="C4"/>
      <pageMargins left="0.7" right="0.7" top="0.75" bottom="0.75" header="0.3" footer="0.3"/>
      <headerFooter alignWithMargins="0"/>
    </customSheetView>
    <customSheetView guid="{256BDF01-4D17-11D4-9F5E-0010A4D11FDF}" state="hidden" showRuler="0">
      <pageMargins left="0.7" right="0.7" top="0.75" bottom="0.75" header="0.3" footer="0.3"/>
      <headerFooter alignWithMargins="0"/>
    </customSheetView>
    <customSheetView guid="{CB78D0E5-4B70-11D4-9EDD-0050DA0F285D}" showPageBreaks="1" showRuler="0">
      <selection activeCell="C4" sqref="C4"/>
      <pageMargins left="0.7" right="0.7" top="0.75" bottom="0.75" header="0.3" footer="0.3"/>
      <headerFooter alignWithMargins="0"/>
    </customSheetView>
  </customSheetViews>
  <phoneticPr fontId="0" type="noConversion"/>
  <pageMargins left="0.75" right="0.75" top="1" bottom="1" header="0.5" footer="0.5"/>
  <pageSetup orientation="portrait" r:id="rId1"/>
  <headerFooter alignWithMargins="0"/>
  <drawing r:id="rId2"/>
  <extLst>
    <ext xmlns:mx="http://schemas.microsoft.com/office/mac/excel/2008/main" uri="http://schemas.microsoft.com/office/mac/excel/2008/main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 enableFormatConditionsCalculation="0">
    <pageSetUpPr fitToPage="1"/>
  </sheetPr>
  <dimension ref="A1:N27"/>
  <sheetViews>
    <sheetView showGridLines="0" zoomScale="75" workbookViewId="0">
      <selection activeCell="I19" sqref="I19"/>
    </sheetView>
  </sheetViews>
  <sheetFormatPr defaultColWidth="8.85546875" defaultRowHeight="12" x14ac:dyDescent="0.2"/>
  <cols>
    <col min="1" max="1" width="18.85546875" customWidth="1"/>
    <col min="2" max="2" width="2.85546875" customWidth="1"/>
    <col min="3" max="3" width="46" customWidth="1"/>
  </cols>
  <sheetData>
    <row r="1" spans="1:14" ht="41.25" customHeight="1" x14ac:dyDescent="0.45">
      <c r="A1" s="103" t="str">
        <f>Company</f>
        <v>Mixspace</v>
      </c>
      <c r="B1" s="104"/>
      <c r="C1" s="104"/>
      <c r="D1" s="104"/>
      <c r="E1" s="104"/>
      <c r="F1" s="104"/>
      <c r="G1" s="14"/>
      <c r="H1" s="104"/>
      <c r="I1" s="88"/>
      <c r="J1" s="88"/>
      <c r="K1" s="88"/>
      <c r="L1" s="88"/>
      <c r="M1" s="88"/>
      <c r="N1" s="88"/>
    </row>
    <row r="2" spans="1:14" ht="12.75" thickBot="1" x14ac:dyDescent="0.25">
      <c r="A2" s="105">
        <f ca="1">NOW()</f>
        <v>40808.853718287035</v>
      </c>
      <c r="B2" s="106"/>
      <c r="C2" s="106"/>
      <c r="D2" s="106"/>
      <c r="E2" s="106"/>
      <c r="F2" s="106"/>
      <c r="G2" s="106"/>
      <c r="H2" s="106"/>
      <c r="I2" s="88"/>
      <c r="J2" s="88"/>
      <c r="K2" s="88"/>
      <c r="L2" s="88"/>
      <c r="M2" s="88"/>
      <c r="N2" s="88"/>
    </row>
    <row r="4" spans="1:14" ht="19.5" x14ac:dyDescent="0.4">
      <c r="A4" s="384" t="s">
        <v>222</v>
      </c>
    </row>
    <row r="7" spans="1:14" ht="17.25" customHeight="1" x14ac:dyDescent="0.2">
      <c r="B7" s="18" t="s">
        <v>218</v>
      </c>
      <c r="F7" s="18" t="s">
        <v>219</v>
      </c>
    </row>
    <row r="8" spans="1:14" ht="17.25" customHeight="1" x14ac:dyDescent="0.2">
      <c r="B8" s="18" t="s">
        <v>220</v>
      </c>
      <c r="F8" s="18" t="s">
        <v>221</v>
      </c>
    </row>
    <row r="9" spans="1:14" ht="17.25" hidden="1" customHeight="1" x14ac:dyDescent="0.2">
      <c r="B9" s="18" t="s">
        <v>255</v>
      </c>
      <c r="F9" s="18" t="s">
        <v>256</v>
      </c>
    </row>
    <row r="10" spans="1:14" ht="17.25" customHeight="1" x14ac:dyDescent="0.2">
      <c r="B10" s="18" t="s">
        <v>225</v>
      </c>
      <c r="F10" s="18" t="s">
        <v>226</v>
      </c>
    </row>
    <row r="11" spans="1:14" ht="17.25" customHeight="1" x14ac:dyDescent="0.2">
      <c r="C11" t="s">
        <v>158</v>
      </c>
      <c r="F11" t="s">
        <v>226</v>
      </c>
    </row>
    <row r="12" spans="1:14" ht="17.25" customHeight="1" x14ac:dyDescent="0.2">
      <c r="C12" t="s">
        <v>270</v>
      </c>
      <c r="F12" t="s">
        <v>226</v>
      </c>
    </row>
    <row r="13" spans="1:14" ht="17.25" customHeight="1" x14ac:dyDescent="0.2">
      <c r="C13" t="s">
        <v>227</v>
      </c>
      <c r="F13" t="s">
        <v>159</v>
      </c>
    </row>
    <row r="14" spans="1:14" ht="17.25" customHeight="1" x14ac:dyDescent="0.2">
      <c r="C14" t="s">
        <v>291</v>
      </c>
      <c r="F14" t="s">
        <v>292</v>
      </c>
    </row>
    <row r="15" spans="1:14" ht="17.25" customHeight="1" x14ac:dyDescent="0.2">
      <c r="C15" t="s">
        <v>260</v>
      </c>
      <c r="F15" t="s">
        <v>292</v>
      </c>
    </row>
    <row r="16" spans="1:14" ht="17.25" customHeight="1" x14ac:dyDescent="0.2">
      <c r="C16" t="s">
        <v>261</v>
      </c>
      <c r="F16" t="s">
        <v>182</v>
      </c>
    </row>
    <row r="17" spans="3:6" ht="17.25" customHeight="1" x14ac:dyDescent="0.2">
      <c r="C17" t="s">
        <v>258</v>
      </c>
      <c r="F17" t="s">
        <v>182</v>
      </c>
    </row>
    <row r="18" spans="3:6" ht="17.25" customHeight="1" x14ac:dyDescent="0.2">
      <c r="C18" t="s">
        <v>326</v>
      </c>
      <c r="F18" t="s">
        <v>262</v>
      </c>
    </row>
    <row r="19" spans="3:6" ht="17.25" customHeight="1" x14ac:dyDescent="0.2">
      <c r="C19" t="s">
        <v>197</v>
      </c>
      <c r="F19" t="s">
        <v>262</v>
      </c>
    </row>
    <row r="20" spans="3:6" ht="17.25" customHeight="1" x14ac:dyDescent="0.2">
      <c r="C20" t="s">
        <v>198</v>
      </c>
      <c r="F20" t="s">
        <v>259</v>
      </c>
    </row>
    <row r="21" spans="3:6" ht="17.25" customHeight="1" x14ac:dyDescent="0.2">
      <c r="C21" t="s">
        <v>296</v>
      </c>
      <c r="F21" t="s">
        <v>297</v>
      </c>
    </row>
    <row r="22" spans="3:6" ht="17.25" customHeight="1" x14ac:dyDescent="0.2">
      <c r="C22" t="s">
        <v>202</v>
      </c>
      <c r="F22" t="s">
        <v>297</v>
      </c>
    </row>
    <row r="23" spans="3:6" ht="17.25" hidden="1" customHeight="1" x14ac:dyDescent="0.2">
      <c r="C23" t="s">
        <v>243</v>
      </c>
      <c r="F23" t="s">
        <v>199</v>
      </c>
    </row>
    <row r="24" spans="3:6" ht="17.25" customHeight="1" x14ac:dyDescent="0.2">
      <c r="C24" t="s">
        <v>433</v>
      </c>
      <c r="F24" t="s">
        <v>298</v>
      </c>
    </row>
    <row r="25" spans="3:6" ht="17.25" customHeight="1" x14ac:dyDescent="0.2">
      <c r="C25" t="s">
        <v>294</v>
      </c>
      <c r="F25" t="s">
        <v>298</v>
      </c>
    </row>
    <row r="26" spans="3:6" ht="17.25" customHeight="1" x14ac:dyDescent="0.2">
      <c r="C26" t="s">
        <v>295</v>
      </c>
      <c r="F26" t="s">
        <v>298</v>
      </c>
    </row>
    <row r="27" spans="3:6" ht="17.25" customHeight="1" x14ac:dyDescent="0.2">
      <c r="C27" t="s">
        <v>300</v>
      </c>
      <c r="F27" t="s">
        <v>298</v>
      </c>
    </row>
  </sheetData>
  <phoneticPr fontId="0" type="noConversion"/>
  <pageMargins left="0.75" right="0.75" top="1" bottom="1" header="0.5" footer="0.5"/>
  <pageSetup orientation="portrait" r:id="rId1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48576"/>
  <sheetViews>
    <sheetView showGridLines="0" workbookViewId="0">
      <selection activeCell="C21" sqref="C21"/>
    </sheetView>
  </sheetViews>
  <sheetFormatPr defaultColWidth="8.85546875" defaultRowHeight="0" customHeight="1" zeroHeight="1" x14ac:dyDescent="0.2"/>
  <cols>
    <col min="1" max="1" width="41.28515625" customWidth="1"/>
    <col min="2" max="2" width="10.42578125" customWidth="1"/>
    <col min="3" max="5" width="10.7109375" customWidth="1"/>
    <col min="6" max="6" width="12.140625" customWidth="1"/>
    <col min="9" max="9" width="6" customWidth="1"/>
    <col min="10" max="10" width="7.42578125" customWidth="1"/>
    <col min="11" max="12" width="8.28515625" customWidth="1"/>
    <col min="13" max="13" width="7.85546875" customWidth="1"/>
    <col min="14" max="14" width="8.140625" customWidth="1"/>
  </cols>
  <sheetData>
    <row r="1" spans="1:6" ht="12" x14ac:dyDescent="0.2">
      <c r="A1" s="466"/>
      <c r="B1" s="467">
        <f>Dates!H3</f>
        <v>2012</v>
      </c>
      <c r="C1" s="468">
        <f>Dates!H4</f>
        <v>2013</v>
      </c>
      <c r="D1" s="468">
        <f>Dates!H5</f>
        <v>2014</v>
      </c>
      <c r="E1" s="468">
        <f>Dates!H6</f>
        <v>2015</v>
      </c>
      <c r="F1" s="469">
        <f>Dates!H7</f>
        <v>2016</v>
      </c>
    </row>
    <row r="2" spans="1:6" ht="5.25" customHeight="1" x14ac:dyDescent="0.2">
      <c r="A2" s="470"/>
      <c r="B2" s="471"/>
      <c r="C2" s="472"/>
      <c r="D2" s="472"/>
      <c r="E2" s="472"/>
      <c r="F2" s="473"/>
    </row>
    <row r="3" spans="1:6" ht="12" x14ac:dyDescent="0.2">
      <c r="A3" s="474" t="s">
        <v>23</v>
      </c>
      <c r="B3" s="475"/>
      <c r="C3" s="476"/>
      <c r="D3" s="476"/>
      <c r="E3" s="476"/>
      <c r="F3" s="477"/>
    </row>
    <row r="4" spans="1:6" ht="14.25" x14ac:dyDescent="0.35">
      <c r="A4" s="478"/>
      <c r="B4" s="482"/>
      <c r="C4" s="483"/>
      <c r="D4" s="483"/>
      <c r="E4" s="483"/>
      <c r="F4" s="484"/>
    </row>
    <row r="5" spans="1:6" ht="14.25" x14ac:dyDescent="0.35">
      <c r="A5" s="485" t="s">
        <v>11</v>
      </c>
      <c r="B5" s="486">
        <f>+Details!CJ186</f>
        <v>183271.22343217055</v>
      </c>
      <c r="C5" s="486">
        <f>+Details!CK186</f>
        <v>2922018.8605328659</v>
      </c>
      <c r="D5" s="486">
        <f>+Details!CL186</f>
        <v>6870620.8622400537</v>
      </c>
      <c r="E5" s="486">
        <f>+Details!CM186</f>
        <v>11111968.599415969</v>
      </c>
      <c r="F5" s="486">
        <f>+Details!CN186</f>
        <v>15963529.056797028</v>
      </c>
    </row>
    <row r="6" spans="1:6" ht="14.25" x14ac:dyDescent="0.35">
      <c r="A6" s="487" t="s">
        <v>328</v>
      </c>
      <c r="B6" s="486">
        <f>+Details!CJ191</f>
        <v>11608.993819601164</v>
      </c>
      <c r="C6" s="486">
        <f>+Details!CK191</f>
        <v>407338.91738063248</v>
      </c>
      <c r="D6" s="486">
        <f>+Details!CL191</f>
        <v>601693.64252115274</v>
      </c>
      <c r="E6" s="486">
        <f>+Details!CM191</f>
        <v>817809.79155170673</v>
      </c>
      <c r="F6" s="486">
        <f>+Details!CN191</f>
        <v>879723.17277004954</v>
      </c>
    </row>
    <row r="7" spans="1:6" ht="14.25" x14ac:dyDescent="0.35">
      <c r="A7" s="485" t="s">
        <v>482</v>
      </c>
      <c r="B7" s="486">
        <f>+B5-B6</f>
        <v>171662.22961256938</v>
      </c>
      <c r="C7" s="486">
        <f t="shared" ref="C7:F7" si="0">+C5-C6</f>
        <v>2514679.9431522335</v>
      </c>
      <c r="D7" s="486">
        <f t="shared" si="0"/>
        <v>6268927.2197189014</v>
      </c>
      <c r="E7" s="486">
        <f t="shared" si="0"/>
        <v>10294158.807864262</v>
      </c>
      <c r="F7" s="486">
        <f t="shared" si="0"/>
        <v>15083805.884026978</v>
      </c>
    </row>
    <row r="8" spans="1:6" ht="12" x14ac:dyDescent="0.2">
      <c r="A8" s="485" t="s">
        <v>142</v>
      </c>
      <c r="B8" s="742">
        <f>+B7/B5</f>
        <v>0.93665675602423371</v>
      </c>
      <c r="C8" s="742">
        <f t="shared" ref="C8:F8" si="1">+C7/C5</f>
        <v>0.8605967528538303</v>
      </c>
      <c r="D8" s="742">
        <f t="shared" si="1"/>
        <v>0.91242514256201002</v>
      </c>
      <c r="E8" s="742">
        <f t="shared" si="1"/>
        <v>0.92640279854690277</v>
      </c>
      <c r="F8" s="742">
        <f t="shared" si="1"/>
        <v>0.94489168593986572</v>
      </c>
    </row>
    <row r="9" spans="1:6" ht="5.25" customHeight="1" x14ac:dyDescent="0.2">
      <c r="A9" s="485"/>
      <c r="B9" s="463"/>
      <c r="C9" s="488"/>
      <c r="D9" s="488"/>
      <c r="E9" s="488"/>
      <c r="F9" s="489"/>
    </row>
    <row r="10" spans="1:6" ht="12" x14ac:dyDescent="0.2">
      <c r="A10" s="490" t="s">
        <v>491</v>
      </c>
      <c r="B10" s="479"/>
      <c r="C10" s="480"/>
      <c r="D10" s="480"/>
      <c r="E10" s="480"/>
      <c r="F10" s="481"/>
    </row>
    <row r="11" spans="1:6" ht="12" x14ac:dyDescent="0.2">
      <c r="A11" s="478" t="s">
        <v>443</v>
      </c>
      <c r="B11" s="479">
        <f ca="1">Details!CJ208</f>
        <v>129190.06196598161</v>
      </c>
      <c r="C11" s="480">
        <f ca="1">Details!CK208</f>
        <v>341504.97505136835</v>
      </c>
      <c r="D11" s="480">
        <f ca="1">Details!CL208</f>
        <v>572777.82105080201</v>
      </c>
      <c r="E11" s="480">
        <f ca="1">Details!CM208</f>
        <v>683980.59157169948</v>
      </c>
      <c r="F11" s="481">
        <f ca="1">Details!CN208</f>
        <v>761723.24754183437</v>
      </c>
    </row>
    <row r="12" spans="1:6" ht="12" x14ac:dyDescent="0.2">
      <c r="A12" s="478" t="s">
        <v>472</v>
      </c>
      <c r="B12" s="479">
        <f ca="1">Details!CJ237</f>
        <v>265342.5236952327</v>
      </c>
      <c r="C12" s="480">
        <f ca="1">Details!CK237</f>
        <v>818760.63732397393</v>
      </c>
      <c r="D12" s="480">
        <f ca="1">Details!CL237</f>
        <v>1783502.6093005575</v>
      </c>
      <c r="E12" s="480">
        <f ca="1">Details!CM237</f>
        <v>2687934.4072832302</v>
      </c>
      <c r="F12" s="481">
        <f ca="1">Details!CN237</f>
        <v>3524907.4607943925</v>
      </c>
    </row>
    <row r="13" spans="1:6" ht="12" x14ac:dyDescent="0.2">
      <c r="A13" s="478" t="s">
        <v>10</v>
      </c>
      <c r="B13" s="479">
        <f ca="1">+Details!CJ253</f>
        <v>33925.263977219962</v>
      </c>
      <c r="C13" s="479">
        <f ca="1">+Details!CK253</f>
        <v>90843.189594120631</v>
      </c>
      <c r="D13" s="479">
        <f ca="1">+Details!CL253</f>
        <v>177089.74884075363</v>
      </c>
      <c r="E13" s="479">
        <f ca="1">+Details!CM253</f>
        <v>448033.52812564868</v>
      </c>
      <c r="F13" s="479">
        <f ca="1">+Details!CN253</f>
        <v>521396.56638522283</v>
      </c>
    </row>
    <row r="14" spans="1:6" ht="14.25" x14ac:dyDescent="0.35">
      <c r="A14" s="478" t="s">
        <v>165</v>
      </c>
      <c r="B14" s="482">
        <f ca="1">Details!CJ267</f>
        <v>87255.540945175511</v>
      </c>
      <c r="C14" s="483">
        <f ca="1">Details!CK267</f>
        <v>94262.710721624055</v>
      </c>
      <c r="D14" s="483">
        <f ca="1">Details!CL267</f>
        <v>382284.93901693402</v>
      </c>
      <c r="E14" s="483">
        <f ca="1">Details!CM267</f>
        <v>425819.96680389979</v>
      </c>
      <c r="F14" s="484">
        <f ca="1">Details!CN267</f>
        <v>459115.67163741135</v>
      </c>
    </row>
    <row r="15" spans="1:6" ht="14.25" x14ac:dyDescent="0.35">
      <c r="A15" s="485" t="s">
        <v>494</v>
      </c>
      <c r="B15" s="482">
        <f ca="1">SUM(B11:B14)</f>
        <v>515713.39058360975</v>
      </c>
      <c r="C15" s="483">
        <f ca="1">SUM(C11:C14)</f>
        <v>1345371.5126910871</v>
      </c>
      <c r="D15" s="483">
        <f ca="1">SUM(D11:D14)</f>
        <v>2915655.1182090472</v>
      </c>
      <c r="E15" s="483">
        <f ca="1">SUM(E11:E14)</f>
        <v>4245768.4937844779</v>
      </c>
      <c r="F15" s="484">
        <f ca="1">SUM(F11:F14)</f>
        <v>5267142.9463588605</v>
      </c>
    </row>
    <row r="16" spans="1:6" ht="5.25" customHeight="1" x14ac:dyDescent="0.35">
      <c r="A16" s="485"/>
      <c r="B16" s="482">
        <f ca="1">Details!CJ306/Div/1000</f>
        <v>0</v>
      </c>
      <c r="C16" s="483">
        <f ca="1">Details!CK306/Div/1000</f>
        <v>1.3508912570298586</v>
      </c>
      <c r="D16" s="483">
        <f ca="1">Details!CL306/Div/1000</f>
        <v>39.975934079659424</v>
      </c>
      <c r="E16" s="483">
        <f ca="1">Details!CM306/Div/1000</f>
        <v>140.73553998794398</v>
      </c>
      <c r="F16" s="484">
        <f ca="1">Details!CN306/Div/1000</f>
        <v>312.88498881748228</v>
      </c>
    </row>
    <row r="17" spans="1:14" ht="12" x14ac:dyDescent="0.2">
      <c r="A17" s="474" t="s">
        <v>24</v>
      </c>
      <c r="B17" s="491"/>
      <c r="C17" s="492"/>
      <c r="D17" s="492"/>
      <c r="E17" s="492"/>
      <c r="F17" s="493"/>
      <c r="H17" s="7"/>
    </row>
    <row r="18" spans="1:14" ht="18.75" customHeight="1" x14ac:dyDescent="0.35">
      <c r="A18" s="485"/>
      <c r="B18" s="494">
        <f ca="1">B7-B15</f>
        <v>-344051.16097104037</v>
      </c>
      <c r="C18" s="494">
        <f t="shared" ref="C18:F18" ca="1" si="2">C7-C15</f>
        <v>1169308.4304611464</v>
      </c>
      <c r="D18" s="494">
        <f t="shared" ca="1" si="2"/>
        <v>3353272.1015098542</v>
      </c>
      <c r="E18" s="494">
        <f t="shared" ca="1" si="2"/>
        <v>6048390.3140797839</v>
      </c>
      <c r="F18" s="494">
        <f t="shared" ca="1" si="2"/>
        <v>9816662.9376681186</v>
      </c>
    </row>
    <row r="19" spans="1:14" ht="12.75" thickBot="1" x14ac:dyDescent="0.25">
      <c r="A19" s="495"/>
      <c r="B19" s="496"/>
      <c r="C19" s="497"/>
      <c r="D19" s="497"/>
      <c r="E19" s="497"/>
      <c r="F19" s="498"/>
    </row>
    <row r="20" spans="1:14" ht="4.5" customHeight="1" x14ac:dyDescent="0.2"/>
    <row r="21" spans="1:14" ht="12" x14ac:dyDescent="0.2"/>
    <row r="22" spans="1:14" ht="12" x14ac:dyDescent="0.2"/>
    <row r="23" spans="1:14" ht="12" x14ac:dyDescent="0.2">
      <c r="A23" s="758"/>
      <c r="B23" s="759">
        <f>+C1</f>
        <v>2013</v>
      </c>
      <c r="C23" s="759">
        <f>+D1</f>
        <v>2014</v>
      </c>
      <c r="D23" s="759">
        <f>+E1</f>
        <v>2015</v>
      </c>
      <c r="E23" s="759">
        <f>+F1</f>
        <v>2016</v>
      </c>
      <c r="I23" s="760" t="s">
        <v>28</v>
      </c>
      <c r="J23" s="747">
        <v>2011</v>
      </c>
      <c r="K23" s="747">
        <f>+B23</f>
        <v>2013</v>
      </c>
      <c r="L23" s="747">
        <f>+C23</f>
        <v>2014</v>
      </c>
      <c r="M23" s="747">
        <f>+D23</f>
        <v>2015</v>
      </c>
      <c r="N23" s="747">
        <f>+E23</f>
        <v>2016</v>
      </c>
    </row>
    <row r="24" spans="1:14" ht="12" x14ac:dyDescent="0.2">
      <c r="A24" s="744" t="s">
        <v>508</v>
      </c>
      <c r="B24" s="755">
        <f>+Details!CK159</f>
        <v>0.67096354760821919</v>
      </c>
      <c r="C24" s="755">
        <f>+Details!CL159</f>
        <v>0.71797922585428087</v>
      </c>
      <c r="D24" s="755">
        <f>+Details!CM159</f>
        <v>0.71751864196497217</v>
      </c>
      <c r="E24" s="755">
        <f>+Details!CN159</f>
        <v>0.74015770698256755</v>
      </c>
      <c r="I24" s="748" t="s">
        <v>25</v>
      </c>
      <c r="J24" s="751">
        <f>+B5/1000</f>
        <v>183.27122343217056</v>
      </c>
      <c r="K24" s="752">
        <f t="shared" ref="K24:N24" si="3">+C5/1000</f>
        <v>2922.0188605328658</v>
      </c>
      <c r="L24" s="752">
        <f t="shared" si="3"/>
        <v>6870.6208622400536</v>
      </c>
      <c r="M24" s="752">
        <f t="shared" si="3"/>
        <v>11111.96859941597</v>
      </c>
      <c r="N24" s="752">
        <f t="shared" si="3"/>
        <v>15963.529056797028</v>
      </c>
    </row>
    <row r="25" spans="1:14" ht="12" x14ac:dyDescent="0.2">
      <c r="A25" s="745" t="s">
        <v>509</v>
      </c>
      <c r="B25" s="756">
        <f ca="1">+Details!CK160</f>
        <v>0.30892861616972267</v>
      </c>
      <c r="C25" s="756">
        <f ca="1">+Details!CL160</f>
        <v>0.30468568221173703</v>
      </c>
      <c r="D25" s="756">
        <f ca="1">+Details!CM160</f>
        <v>0.27415646620149914</v>
      </c>
      <c r="E25" s="756">
        <f ca="1">+Details!CN160</f>
        <v>0.24421394740822991</v>
      </c>
      <c r="I25" s="749" t="s">
        <v>26</v>
      </c>
      <c r="J25" s="753">
        <f ca="1">+B15/1000</f>
        <v>515.71339058360979</v>
      </c>
      <c r="K25" s="753">
        <f t="shared" ref="K25:N25" ca="1" si="4">+C15/1000</f>
        <v>1345.371512691087</v>
      </c>
      <c r="L25" s="753">
        <f t="shared" ca="1" si="4"/>
        <v>2915.655118209047</v>
      </c>
      <c r="M25" s="753">
        <f t="shared" ca="1" si="4"/>
        <v>4245.7684937844779</v>
      </c>
      <c r="N25" s="753">
        <f t="shared" ca="1" si="4"/>
        <v>5267.1429463588602</v>
      </c>
    </row>
    <row r="26" spans="1:14" ht="12" x14ac:dyDescent="0.2">
      <c r="A26" s="745" t="s">
        <v>510</v>
      </c>
      <c r="B26" s="756">
        <f>+Details!CK161</f>
        <v>7.5118634018701294E-2</v>
      </c>
      <c r="C26" s="756">
        <f>+Details!CL161</f>
        <v>0.1375767733075639</v>
      </c>
      <c r="D26" s="756">
        <f>+Details!CM161</f>
        <v>0.25055659081419679</v>
      </c>
      <c r="E26" s="756">
        <f>+Details!CN161</f>
        <v>0.36357005930507647</v>
      </c>
      <c r="I26" s="750" t="s">
        <v>27</v>
      </c>
      <c r="J26" s="754">
        <f ca="1">+B18/1000</f>
        <v>-344.05116097104036</v>
      </c>
      <c r="K26" s="754">
        <f t="shared" ref="K26:N26" ca="1" si="5">+C18/1000</f>
        <v>1169.3084304611464</v>
      </c>
      <c r="L26" s="754">
        <f t="shared" ca="1" si="5"/>
        <v>3353.2721015098541</v>
      </c>
      <c r="M26" s="754">
        <f t="shared" ca="1" si="5"/>
        <v>6048.3903140797838</v>
      </c>
      <c r="N26" s="754">
        <f t="shared" ca="1" si="5"/>
        <v>9816.6629376681194</v>
      </c>
    </row>
    <row r="27" spans="1:14" ht="12" x14ac:dyDescent="0.2">
      <c r="A27" s="746"/>
      <c r="B27" s="757"/>
      <c r="C27" s="757"/>
      <c r="D27" s="757"/>
      <c r="E27" s="757"/>
    </row>
    <row r="28" spans="1:14" ht="14.25" customHeight="1" x14ac:dyDescent="0.2">
      <c r="A28" s="743" t="s">
        <v>529</v>
      </c>
    </row>
    <row r="29" spans="1:14" ht="12" x14ac:dyDescent="0.2"/>
    <row r="30" spans="1:14" ht="12" x14ac:dyDescent="0.2"/>
    <row r="31" spans="1:14" ht="12" x14ac:dyDescent="0.2">
      <c r="I31" s="758"/>
      <c r="J31" s="759">
        <v>2011</v>
      </c>
      <c r="K31" s="759">
        <f>+B23</f>
        <v>2013</v>
      </c>
      <c r="L31" s="759">
        <f>+C23</f>
        <v>2014</v>
      </c>
      <c r="M31" s="759">
        <f>+D23</f>
        <v>2015</v>
      </c>
      <c r="N31" s="759">
        <f>+E23</f>
        <v>2016</v>
      </c>
    </row>
    <row r="32" spans="1:14" ht="12" x14ac:dyDescent="0.2">
      <c r="I32" s="761" t="s">
        <v>511</v>
      </c>
      <c r="J32" s="762">
        <f>+Details!Q14</f>
        <v>189533.74529750002</v>
      </c>
      <c r="K32" s="762">
        <f>+Details!AC14</f>
        <v>552859.19996318384</v>
      </c>
      <c r="L32" s="762">
        <f>+Details!AO14</f>
        <v>1052337.5701977629</v>
      </c>
      <c r="M32" s="762">
        <f>+Details!BA14</f>
        <v>1506215.3001654376</v>
      </c>
      <c r="N32" s="762">
        <f>+Details!BM14</f>
        <v>2065654.1922045569</v>
      </c>
    </row>
    <row r="33" spans="1:6" ht="12" x14ac:dyDescent="0.2"/>
    <row r="34" spans="1:6" ht="12" x14ac:dyDescent="0.2"/>
    <row r="35" spans="1:6" ht="19.5" x14ac:dyDescent="0.4">
      <c r="A35" s="765"/>
    </row>
    <row r="36" spans="1:6" ht="12" x14ac:dyDescent="0.2">
      <c r="A36" s="766"/>
    </row>
    <row r="37" spans="1:6" ht="12" x14ac:dyDescent="0.2">
      <c r="A37" s="766"/>
    </row>
    <row r="38" spans="1:6" ht="12" x14ac:dyDescent="0.2">
      <c r="A38" s="767"/>
    </row>
    <row r="39" spans="1:6" ht="12" x14ac:dyDescent="0.2">
      <c r="A39" s="214"/>
    </row>
    <row r="40" spans="1:6" ht="12" x14ac:dyDescent="0.2">
      <c r="A40" s="214"/>
    </row>
    <row r="41" spans="1:6" ht="12" x14ac:dyDescent="0.2">
      <c r="A41" s="768"/>
    </row>
    <row r="42" spans="1:6" ht="12" x14ac:dyDescent="0.2">
      <c r="A42" s="768"/>
    </row>
    <row r="43" spans="1:6" ht="12" x14ac:dyDescent="0.2">
      <c r="A43" s="769"/>
    </row>
    <row r="44" spans="1:6" ht="12" x14ac:dyDescent="0.2">
      <c r="A44" s="214"/>
      <c r="C44" s="4"/>
      <c r="D44" s="4"/>
      <c r="E44" s="4"/>
      <c r="F44" s="4"/>
    </row>
    <row r="45" spans="1:6" ht="12" x14ac:dyDescent="0.2">
      <c r="A45" s="214"/>
      <c r="C45" s="415"/>
      <c r="D45" s="415"/>
      <c r="E45" s="415"/>
      <c r="F45" s="415"/>
    </row>
    <row r="46" spans="1:6" ht="12" x14ac:dyDescent="0.2">
      <c r="A46" s="770"/>
    </row>
    <row r="47" spans="1:6" ht="12" x14ac:dyDescent="0.2">
      <c r="A47" s="768"/>
    </row>
    <row r="48" spans="1:6" ht="12" x14ac:dyDescent="0.2">
      <c r="A48" s="768"/>
    </row>
    <row r="49" spans="1:1" ht="12" x14ac:dyDescent="0.2">
      <c r="A49" s="770"/>
    </row>
    <row r="50" spans="1:1" ht="12" x14ac:dyDescent="0.2">
      <c r="A50" s="769"/>
    </row>
    <row r="51" spans="1:1" ht="12" x14ac:dyDescent="0.2">
      <c r="A51" s="771"/>
    </row>
    <row r="52" spans="1:1" ht="12" x14ac:dyDescent="0.2">
      <c r="A52" s="768"/>
    </row>
    <row r="53" spans="1:1" ht="12" x14ac:dyDescent="0.2">
      <c r="A53" s="768"/>
    </row>
    <row r="54" spans="1:1" ht="12" x14ac:dyDescent="0.2">
      <c r="A54" s="768"/>
    </row>
    <row r="55" spans="1:1" ht="12" x14ac:dyDescent="0.2">
      <c r="A55" s="769"/>
    </row>
    <row r="56" spans="1:1" ht="12" x14ac:dyDescent="0.2">
      <c r="A56" s="214"/>
    </row>
    <row r="57" spans="1:1" ht="12" x14ac:dyDescent="0.2">
      <c r="A57" s="214"/>
    </row>
    <row r="58" spans="1:1" ht="12" x14ac:dyDescent="0.2">
      <c r="A58" s="767"/>
    </row>
    <row r="59" spans="1:1" ht="12" x14ac:dyDescent="0.2">
      <c r="A59" s="214"/>
    </row>
    <row r="60" spans="1:1" ht="12" x14ac:dyDescent="0.2">
      <c r="A60" s="767"/>
    </row>
    <row r="61" spans="1:1" ht="12" x14ac:dyDescent="0.2">
      <c r="A61" s="214"/>
    </row>
    <row r="62" spans="1:1" ht="12" x14ac:dyDescent="0.2">
      <c r="A62" s="214"/>
    </row>
    <row r="63" spans="1:1" ht="12" x14ac:dyDescent="0.2">
      <c r="A63" s="772"/>
    </row>
    <row r="64" spans="1:1" ht="12" x14ac:dyDescent="0.2">
      <c r="A64" s="768"/>
    </row>
    <row r="65" spans="1:1" ht="12" x14ac:dyDescent="0.2">
      <c r="A65" s="768"/>
    </row>
    <row r="66" spans="1:1" ht="12" x14ac:dyDescent="0.2">
      <c r="A66" s="768"/>
    </row>
    <row r="67" spans="1:1" ht="12" x14ac:dyDescent="0.2">
      <c r="A67" s="769"/>
    </row>
    <row r="68" spans="1:1" ht="12" x14ac:dyDescent="0.2">
      <c r="A68" s="771"/>
    </row>
    <row r="69" spans="1:1" ht="12" x14ac:dyDescent="0.2">
      <c r="A69" s="768"/>
    </row>
    <row r="70" spans="1:1" ht="12" x14ac:dyDescent="0.2">
      <c r="A70" s="768"/>
    </row>
    <row r="71" spans="1:1" ht="12" hidden="1" x14ac:dyDescent="0.2">
      <c r="A71" s="769"/>
    </row>
    <row r="72" spans="1:1" ht="12" hidden="1" x14ac:dyDescent="0.2">
      <c r="A72" s="214"/>
    </row>
    <row r="73" spans="1:1" ht="12" hidden="1" x14ac:dyDescent="0.2">
      <c r="A73" s="767"/>
    </row>
    <row r="74" spans="1:1" ht="12" hidden="1" x14ac:dyDescent="0.2">
      <c r="A74" s="214"/>
    </row>
    <row r="75" spans="1:1" ht="12" hidden="1" x14ac:dyDescent="0.2">
      <c r="A75" s="767"/>
    </row>
    <row r="76" spans="1:1" ht="12" hidden="1" x14ac:dyDescent="0.2">
      <c r="A76" s="768"/>
    </row>
    <row r="77" spans="1:1" ht="12" hidden="1" x14ac:dyDescent="0.2">
      <c r="A77" s="768"/>
    </row>
    <row r="78" spans="1:1" ht="12" hidden="1" x14ac:dyDescent="0.2">
      <c r="A78" s="768"/>
    </row>
    <row r="79" spans="1:1" ht="12" hidden="1" x14ac:dyDescent="0.2">
      <c r="A79" s="767"/>
    </row>
    <row r="80" spans="1:1" ht="12" hidden="1" x14ac:dyDescent="0.2">
      <c r="A80" s="214"/>
    </row>
    <row r="81" spans="1:1" ht="12" hidden="1" x14ac:dyDescent="0.2">
      <c r="A81" s="767"/>
    </row>
    <row r="82" spans="1:1" ht="12" hidden="1" x14ac:dyDescent="0.2">
      <c r="A82" s="768"/>
    </row>
    <row r="83" spans="1:1" ht="12" hidden="1" x14ac:dyDescent="0.2">
      <c r="A83" s="7"/>
    </row>
    <row r="84" spans="1:1" ht="12" hidden="1" x14ac:dyDescent="0.2">
      <c r="A84" s="7"/>
    </row>
    <row r="85" spans="1:1" ht="12" hidden="1" x14ac:dyDescent="0.2">
      <c r="A85" s="7"/>
    </row>
    <row r="86" spans="1:1" ht="12" hidden="1" x14ac:dyDescent="0.2">
      <c r="A86" s="7"/>
    </row>
    <row r="87" spans="1:1" ht="12" hidden="1" x14ac:dyDescent="0.2">
      <c r="A87" s="7"/>
    </row>
    <row r="88" spans="1:1" ht="12" hidden="1" x14ac:dyDescent="0.2">
      <c r="A88" s="7"/>
    </row>
    <row r="89" spans="1:1" ht="12" hidden="1" x14ac:dyDescent="0.2">
      <c r="A89" s="7"/>
    </row>
    <row r="90" spans="1:1" ht="12" hidden="1" x14ac:dyDescent="0.2">
      <c r="A90" s="7"/>
    </row>
    <row r="91" spans="1:1" ht="12" hidden="1" x14ac:dyDescent="0.2">
      <c r="A91" s="7"/>
    </row>
    <row r="92" spans="1:1" ht="12" hidden="1" x14ac:dyDescent="0.2">
      <c r="A92" s="7"/>
    </row>
    <row r="93" spans="1:1" ht="12" hidden="1" x14ac:dyDescent="0.2">
      <c r="A93" s="7"/>
    </row>
    <row r="94" spans="1:1" ht="12" hidden="1" x14ac:dyDescent="0.2">
      <c r="A94" s="7"/>
    </row>
    <row r="95" spans="1:1" ht="12" hidden="1" x14ac:dyDescent="0.2">
      <c r="A95" s="7"/>
    </row>
    <row r="96" spans="1:1" ht="12" hidden="1" x14ac:dyDescent="0.2">
      <c r="A96" s="7"/>
    </row>
    <row r="97" spans="1:1" ht="12" hidden="1" x14ac:dyDescent="0.2">
      <c r="A97" s="7"/>
    </row>
    <row r="98" spans="1:1" ht="12" hidden="1" x14ac:dyDescent="0.2">
      <c r="A98" s="7"/>
    </row>
    <row r="99" spans="1:1" ht="12" hidden="1" x14ac:dyDescent="0.2">
      <c r="A99" s="7"/>
    </row>
    <row r="100" spans="1:1" ht="12" hidden="1" x14ac:dyDescent="0.2">
      <c r="A100" s="7"/>
    </row>
    <row r="101" spans="1:1" ht="12" hidden="1" x14ac:dyDescent="0.2">
      <c r="A101" s="7"/>
    </row>
    <row r="102" spans="1:1" ht="12" hidden="1" x14ac:dyDescent="0.2">
      <c r="A102" s="7"/>
    </row>
    <row r="103" spans="1:1" ht="12" hidden="1" x14ac:dyDescent="0.2">
      <c r="A103" s="7"/>
    </row>
    <row r="104" spans="1:1" ht="12" hidden="1" x14ac:dyDescent="0.2">
      <c r="A104" s="7"/>
    </row>
    <row r="105" spans="1:1" ht="12" hidden="1" x14ac:dyDescent="0.2">
      <c r="A105" s="7"/>
    </row>
    <row r="106" spans="1:1" ht="12" hidden="1" x14ac:dyDescent="0.2">
      <c r="A106" s="7"/>
    </row>
    <row r="107" spans="1:1" ht="12" hidden="1" x14ac:dyDescent="0.2">
      <c r="A107" s="7"/>
    </row>
    <row r="108" spans="1:1" ht="12" hidden="1" x14ac:dyDescent="0.2">
      <c r="A108" s="7"/>
    </row>
    <row r="109" spans="1:1" ht="12" hidden="1" x14ac:dyDescent="0.2">
      <c r="A109" s="7"/>
    </row>
    <row r="110" spans="1:1" ht="12" hidden="1" x14ac:dyDescent="0.2">
      <c r="A110" s="7"/>
    </row>
    <row r="111" spans="1:1" ht="12" hidden="1" x14ac:dyDescent="0.2">
      <c r="A111" s="7"/>
    </row>
    <row r="112" spans="1:1" ht="12" hidden="1" x14ac:dyDescent="0.2">
      <c r="A112" s="7"/>
    </row>
    <row r="113" spans="1:1" ht="12" hidden="1" x14ac:dyDescent="0.2">
      <c r="A113" s="7"/>
    </row>
    <row r="114" spans="1:1" ht="12" hidden="1" x14ac:dyDescent="0.2">
      <c r="A114" s="7"/>
    </row>
    <row r="115" spans="1:1" ht="12" hidden="1" x14ac:dyDescent="0.2">
      <c r="A115" s="7"/>
    </row>
    <row r="116" spans="1:1" ht="12" hidden="1" x14ac:dyDescent="0.2">
      <c r="A116" s="7"/>
    </row>
    <row r="117" spans="1:1" ht="12" hidden="1" x14ac:dyDescent="0.2">
      <c r="A117" s="7"/>
    </row>
    <row r="118" spans="1:1" ht="12" hidden="1" x14ac:dyDescent="0.2">
      <c r="A118" s="7"/>
    </row>
    <row r="119" spans="1:1" ht="12" hidden="1" x14ac:dyDescent="0.2">
      <c r="A119" s="7"/>
    </row>
    <row r="120" spans="1:1" ht="12" hidden="1" x14ac:dyDescent="0.2">
      <c r="A120" s="7"/>
    </row>
    <row r="121" spans="1:1" ht="12" hidden="1" x14ac:dyDescent="0.2">
      <c r="A121" s="7"/>
    </row>
    <row r="122" spans="1:1" ht="12" hidden="1" x14ac:dyDescent="0.2">
      <c r="A122" s="7"/>
    </row>
    <row r="123" spans="1:1" ht="12" hidden="1" x14ac:dyDescent="0.2">
      <c r="A123" s="7"/>
    </row>
    <row r="124" spans="1:1" ht="12" hidden="1" x14ac:dyDescent="0.2">
      <c r="A124" s="7"/>
    </row>
    <row r="125" spans="1:1" ht="12" hidden="1" x14ac:dyDescent="0.2">
      <c r="A125" s="7"/>
    </row>
    <row r="126" spans="1:1" ht="12" hidden="1" x14ac:dyDescent="0.2">
      <c r="A126" s="7"/>
    </row>
    <row r="127" spans="1:1" ht="12" hidden="1" x14ac:dyDescent="0.2">
      <c r="A127" s="7"/>
    </row>
    <row r="128" spans="1:1" ht="12" hidden="1" x14ac:dyDescent="0.2">
      <c r="A128" s="7"/>
    </row>
    <row r="129" spans="1:1" ht="12" hidden="1" x14ac:dyDescent="0.2">
      <c r="A129" s="7"/>
    </row>
    <row r="130" spans="1:1" ht="12" hidden="1" x14ac:dyDescent="0.2">
      <c r="A130" s="7"/>
    </row>
    <row r="131" spans="1:1" ht="12" hidden="1" x14ac:dyDescent="0.2">
      <c r="A131" s="7"/>
    </row>
    <row r="132" spans="1:1" ht="12" hidden="1" x14ac:dyDescent="0.2">
      <c r="A132" s="7"/>
    </row>
    <row r="133" spans="1:1" ht="12" hidden="1" x14ac:dyDescent="0.2">
      <c r="A133" s="7"/>
    </row>
    <row r="134" spans="1:1" ht="12" hidden="1" x14ac:dyDescent="0.2">
      <c r="A134" s="7"/>
    </row>
    <row r="135" spans="1:1" ht="12" hidden="1" x14ac:dyDescent="0.2">
      <c r="A135" s="7"/>
    </row>
    <row r="136" spans="1:1" ht="12" hidden="1" x14ac:dyDescent="0.2">
      <c r="A136" s="7"/>
    </row>
    <row r="137" spans="1:1" ht="12" hidden="1" x14ac:dyDescent="0.2">
      <c r="A137" s="7"/>
    </row>
    <row r="138" spans="1:1" ht="12" hidden="1" x14ac:dyDescent="0.2">
      <c r="A138" s="7"/>
    </row>
    <row r="139" spans="1:1" ht="12" hidden="1" x14ac:dyDescent="0.2">
      <c r="A139" s="7"/>
    </row>
    <row r="140" spans="1:1" ht="12" hidden="1" x14ac:dyDescent="0.2">
      <c r="A140" s="7"/>
    </row>
    <row r="141" spans="1:1" ht="12" hidden="1" x14ac:dyDescent="0.2">
      <c r="A141" s="7"/>
    </row>
    <row r="142" spans="1:1" ht="12" hidden="1" x14ac:dyDescent="0.2">
      <c r="A142" s="7"/>
    </row>
    <row r="143" spans="1:1" ht="12" hidden="1" x14ac:dyDescent="0.2">
      <c r="A143" s="7"/>
    </row>
    <row r="144" spans="1:1" ht="12" hidden="1" x14ac:dyDescent="0.2">
      <c r="A144" s="7"/>
    </row>
    <row r="145" spans="1:1" ht="12" hidden="1" x14ac:dyDescent="0.2">
      <c r="A145" s="7"/>
    </row>
    <row r="146" spans="1:1" ht="12" customHeight="1" x14ac:dyDescent="0.2">
      <c r="A146" s="769"/>
    </row>
    <row r="147" spans="1:1" ht="12" customHeight="1" x14ac:dyDescent="0.2">
      <c r="A147" s="214"/>
    </row>
    <row r="148" spans="1:1" ht="12" customHeight="1" x14ac:dyDescent="0.2">
      <c r="A148" s="767"/>
    </row>
    <row r="149" spans="1:1" ht="12" customHeight="1" x14ac:dyDescent="0.2">
      <c r="A149" s="214"/>
    </row>
    <row r="150" spans="1:1" ht="12" customHeight="1" x14ac:dyDescent="0.2">
      <c r="A150" s="767"/>
    </row>
    <row r="151" spans="1:1" ht="0" hidden="1" customHeight="1" x14ac:dyDescent="0.2">
      <c r="A151" s="287" t="s">
        <v>215</v>
      </c>
    </row>
    <row r="152" spans="1:1" ht="0" hidden="1" customHeight="1" x14ac:dyDescent="0.2">
      <c r="A152" s="287" t="s">
        <v>216</v>
      </c>
    </row>
    <row r="153" spans="1:1" ht="0" hidden="1" customHeight="1" x14ac:dyDescent="0.2">
      <c r="A153" s="287" t="s">
        <v>217</v>
      </c>
    </row>
    <row r="154" spans="1:1" ht="0" hidden="1" customHeight="1" x14ac:dyDescent="0.2">
      <c r="A154" s="175" t="s">
        <v>253</v>
      </c>
    </row>
    <row r="155" spans="1:1" ht="0" hidden="1" customHeight="1" x14ac:dyDescent="0.2">
      <c r="A155" s="290"/>
    </row>
    <row r="156" spans="1:1" ht="0" hidden="1" customHeight="1" x14ac:dyDescent="0.2">
      <c r="A156" s="175" t="s">
        <v>254</v>
      </c>
    </row>
    <row r="1048576" ht="0" hidden="1" customHeight="1" x14ac:dyDescent="0.2"/>
  </sheetData>
  <phoneticPr fontId="39" type="noConversion"/>
  <pageMargins left="0.75" right="0.75" top="1" bottom="1" header="0.5" footer="0.5"/>
  <pageSetup orientation="portrait" r:id="rId1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40"/>
  <sheetViews>
    <sheetView showGridLines="0" topLeftCell="A52" zoomScaleNormal="100" zoomScalePageLayoutView="115" workbookViewId="0">
      <selection activeCell="Y235" sqref="Y235"/>
    </sheetView>
  </sheetViews>
  <sheetFormatPr defaultColWidth="8.85546875" defaultRowHeight="12" x14ac:dyDescent="0.2"/>
  <cols>
    <col min="1" max="1" width="39.85546875" customWidth="1"/>
    <col min="2" max="2" width="13.140625" bestFit="1" customWidth="1"/>
    <col min="3" max="3" width="11.140625" customWidth="1"/>
    <col min="4" max="4" width="11.85546875" customWidth="1"/>
    <col min="5" max="5" width="11" customWidth="1"/>
    <col min="6" max="6" width="12.42578125" customWidth="1"/>
    <col min="7" max="9" width="10.7109375" customWidth="1"/>
    <col min="10" max="10" width="39.7109375" customWidth="1"/>
    <col min="11" max="18" width="10.7109375" customWidth="1"/>
    <col min="19" max="19" width="11.7109375" customWidth="1"/>
    <col min="20" max="20" width="11.42578125" customWidth="1"/>
    <col min="21" max="21" width="11.7109375" customWidth="1"/>
    <col min="22" max="22" width="11.28515625" customWidth="1"/>
  </cols>
  <sheetData>
    <row r="1" spans="1:6" x14ac:dyDescent="0.2">
      <c r="A1" t="s">
        <v>363</v>
      </c>
    </row>
    <row r="4" spans="1:6" ht="19.5" x14ac:dyDescent="0.4">
      <c r="A4" s="765" t="s">
        <v>363</v>
      </c>
    </row>
    <row r="5" spans="1:6" x14ac:dyDescent="0.2">
      <c r="A5" s="766" t="str">
        <f>"in "&amp;UnitLabel</f>
        <v>in UK£</v>
      </c>
    </row>
    <row r="6" spans="1:6" x14ac:dyDescent="0.2">
      <c r="A6" s="766"/>
    </row>
    <row r="7" spans="1:6" x14ac:dyDescent="0.2">
      <c r="A7" s="776" t="str">
        <f>+Details!A317</f>
        <v>ASSETS</v>
      </c>
      <c r="B7" s="773">
        <f>+Details!CJ2</f>
        <v>2012</v>
      </c>
      <c r="C7" s="773">
        <f>+Details!CK2</f>
        <v>2013</v>
      </c>
      <c r="D7" s="773">
        <f>+Details!CL2</f>
        <v>2014</v>
      </c>
      <c r="E7" s="773">
        <f>+Details!CM2</f>
        <v>2015</v>
      </c>
      <c r="F7" s="773">
        <f>+Details!CN2</f>
        <v>2016</v>
      </c>
    </row>
    <row r="8" spans="1:6" x14ac:dyDescent="0.2">
      <c r="A8" s="774"/>
    </row>
    <row r="9" spans="1:6" x14ac:dyDescent="0.2">
      <c r="A9" s="777" t="str">
        <f>+Details!A319</f>
        <v>Current Assets</v>
      </c>
    </row>
    <row r="10" spans="1:6" x14ac:dyDescent="0.2">
      <c r="A10" s="775" t="str">
        <f>+Details!A320</f>
        <v>Cash &amp; Cash Equivalents...............................................................................................................................................</v>
      </c>
      <c r="B10" s="3">
        <f ca="1">+Details!CJ320</f>
        <v>-404879.32264259685</v>
      </c>
      <c r="C10" s="3">
        <f ca="1">+Details!CK320</f>
        <v>382992.4567640883</v>
      </c>
      <c r="D10" s="3">
        <f ca="1">+Details!CL320</f>
        <v>2736732.5664700447</v>
      </c>
      <c r="E10" s="3">
        <f ca="1">+Details!CM320</f>
        <v>7188143.4035173552</v>
      </c>
      <c r="F10" s="3">
        <f ca="1">+Details!CN320</f>
        <v>14547890.104713226</v>
      </c>
    </row>
    <row r="11" spans="1:6" x14ac:dyDescent="0.2">
      <c r="A11" s="775" t="str">
        <f>+Details!A321</f>
        <v>Accounts Receivable, Net (30 days)............................................................................................................................................…</v>
      </c>
      <c r="B11" s="3">
        <f ca="1">+Details!CJ321</f>
        <v>49462.62279442382</v>
      </c>
      <c r="C11" s="3">
        <f ca="1">+Details!CK321</f>
        <v>340570.35304575402</v>
      </c>
      <c r="D11" s="3">
        <f ca="1">+Details!CL321</f>
        <v>660872.30639888858</v>
      </c>
      <c r="E11" s="3">
        <f ca="1">+Details!CM321</f>
        <v>996582.74630327628</v>
      </c>
      <c r="F11" s="3">
        <f ca="1">+Details!CN321</f>
        <v>1423583.5026475412</v>
      </c>
    </row>
    <row r="12" spans="1:6" x14ac:dyDescent="0.2">
      <c r="A12" s="775" t="str">
        <f>+Details!A322</f>
        <v>Total Current Assets...............................................................................................................................................</v>
      </c>
      <c r="B12" s="3">
        <f ca="1">+Details!CJ322</f>
        <v>-355416.69984817301</v>
      </c>
      <c r="C12" s="3">
        <f ca="1">+Details!CK322</f>
        <v>723562.80980984238</v>
      </c>
      <c r="D12" s="3">
        <f ca="1">+Details!CL322</f>
        <v>3397604.8728689332</v>
      </c>
      <c r="E12" s="3">
        <f ca="1">+Details!CM322</f>
        <v>8184726.1498206314</v>
      </c>
      <c r="F12" s="3">
        <f ca="1">+Details!CN322</f>
        <v>15971473.607360767</v>
      </c>
    </row>
    <row r="13" spans="1:6" x14ac:dyDescent="0.2">
      <c r="A13" s="775"/>
      <c r="B13" s="3"/>
      <c r="C13" s="3"/>
      <c r="D13" s="3"/>
      <c r="E13" s="3"/>
      <c r="F13" s="3"/>
    </row>
    <row r="14" spans="1:6" x14ac:dyDescent="0.2">
      <c r="A14" s="777" t="str">
        <f>+Details!A324</f>
        <v>Gross Fixed Assets</v>
      </c>
      <c r="B14" s="3"/>
      <c r="C14" s="3"/>
      <c r="D14" s="3"/>
      <c r="E14" s="3"/>
      <c r="F14" s="3"/>
    </row>
    <row r="15" spans="1:6" x14ac:dyDescent="0.2">
      <c r="A15" s="775" t="str">
        <f>+Details!A325</f>
        <v>Computer Hardware and Website Infrastructure...............................................................................................................................................</v>
      </c>
      <c r="B15" s="3">
        <f>+Details!CJ325</f>
        <v>79400</v>
      </c>
      <c r="C15" s="3">
        <f>+Details!CK325</f>
        <v>100900</v>
      </c>
      <c r="D15" s="3">
        <f>+Details!CL325</f>
        <v>129400</v>
      </c>
      <c r="E15" s="3">
        <f>+Details!CM325</f>
        <v>158900</v>
      </c>
      <c r="F15" s="3">
        <f>+Details!CN325</f>
        <v>160900</v>
      </c>
    </row>
    <row r="16" spans="1:6" x14ac:dyDescent="0.2">
      <c r="A16" s="775" t="str">
        <f>+Details!A326</f>
        <v>Software...............................................................................................................................................</v>
      </c>
      <c r="B16" s="3">
        <f>+Details!CJ326</f>
        <v>900</v>
      </c>
      <c r="C16" s="3">
        <f>+Details!CK326</f>
        <v>1800</v>
      </c>
      <c r="D16" s="3">
        <f>+Details!CL326</f>
        <v>3750</v>
      </c>
      <c r="E16" s="3">
        <f>+Details!CM326</f>
        <v>4800</v>
      </c>
      <c r="F16" s="3">
        <f>+Details!CN326</f>
        <v>5100</v>
      </c>
    </row>
    <row r="17" spans="1:6" x14ac:dyDescent="0.2">
      <c r="A17" s="775" t="str">
        <f>+Details!A328</f>
        <v>Furniture &amp; Fixtures...............................................................................................................................................</v>
      </c>
      <c r="B17" s="3">
        <f>+Details!CJ328</f>
        <v>500</v>
      </c>
      <c r="C17" s="3">
        <f>+Details!CK328</f>
        <v>800</v>
      </c>
      <c r="D17" s="3">
        <f>+Details!CL328</f>
        <v>1450</v>
      </c>
      <c r="E17" s="3">
        <f>+Details!CM328</f>
        <v>1800</v>
      </c>
      <c r="F17" s="3">
        <f>+Details!CN328</f>
        <v>1900</v>
      </c>
    </row>
    <row r="18" spans="1:6" x14ac:dyDescent="0.2">
      <c r="A18" s="775" t="str">
        <f>+Details!A329</f>
        <v>Total Gross Fixed Assets...............................................................................................................................................</v>
      </c>
      <c r="B18" s="3">
        <f>+Details!CJ329</f>
        <v>80800</v>
      </c>
      <c r="C18" s="3">
        <f>+Details!CK329</f>
        <v>103500</v>
      </c>
      <c r="D18" s="3">
        <f>+Details!CL329</f>
        <v>137800</v>
      </c>
      <c r="E18" s="3">
        <f>+Details!CM329</f>
        <v>171900</v>
      </c>
      <c r="F18" s="3">
        <f>+Details!CN329</f>
        <v>177500</v>
      </c>
    </row>
    <row r="19" spans="1:6" x14ac:dyDescent="0.2">
      <c r="A19" s="775" t="str">
        <f>+Details!A330</f>
        <v>Less Accumulated Depreciation</v>
      </c>
      <c r="B19" s="3"/>
      <c r="C19" s="3"/>
      <c r="D19" s="3"/>
      <c r="E19" s="3"/>
      <c r="F19" s="3"/>
    </row>
    <row r="20" spans="1:6" x14ac:dyDescent="0.2">
      <c r="A20" s="775" t="str">
        <f>+Details!A331</f>
        <v>Computer Hardware...............................................................................................................................................</v>
      </c>
      <c r="B20" s="3">
        <f ca="1">+Details!CJ331</f>
        <v>13288.333333333334</v>
      </c>
      <c r="C20" s="3">
        <f ca="1">+Details!CK331</f>
        <v>32743.333333333339</v>
      </c>
      <c r="D20" s="3">
        <f ca="1">+Details!CL331</f>
        <v>57523.333333333336</v>
      </c>
      <c r="E20" s="3">
        <f ca="1">+Details!CM331</f>
        <v>87186.666666666657</v>
      </c>
      <c r="F20" s="3">
        <f ca="1">+Details!CN331</f>
        <v>119366.66666666672</v>
      </c>
    </row>
    <row r="21" spans="1:6" x14ac:dyDescent="0.2">
      <c r="A21" s="775" t="str">
        <f>+Details!A332</f>
        <v>Software...............................................................................................................................................</v>
      </c>
      <c r="B21" s="3">
        <f ca="1">+Details!CJ332</f>
        <v>140</v>
      </c>
      <c r="C21" s="3">
        <f ca="1">+Details!CK332</f>
        <v>475</v>
      </c>
      <c r="D21" s="3">
        <f ca="1">+Details!CL332</f>
        <v>1187.5</v>
      </c>
      <c r="E21" s="3">
        <f ca="1">+Details!CM332</f>
        <v>2097.5</v>
      </c>
      <c r="F21" s="3">
        <f ca="1">+Details!CN332</f>
        <v>3117.5</v>
      </c>
    </row>
    <row r="22" spans="1:6" x14ac:dyDescent="0.2">
      <c r="A22" s="775" t="str">
        <f>+Details!A333</f>
        <v>Furniture &amp; Fixtures...............................................................................................................................................</v>
      </c>
      <c r="B22" s="3">
        <f ca="1">+Details!CJ333</f>
        <v>86.666666666666671</v>
      </c>
      <c r="C22" s="3">
        <f ca="1">+Details!CK333</f>
        <v>238.3333333333334</v>
      </c>
      <c r="D22" s="3">
        <f ca="1">+Details!CL333</f>
        <v>515.8333333333336</v>
      </c>
      <c r="E22" s="3">
        <f ca="1">+Details!CM333</f>
        <v>859.16666666666674</v>
      </c>
      <c r="F22" s="3">
        <f ca="1">+Details!CN333</f>
        <v>1239.166666666667</v>
      </c>
    </row>
    <row r="23" spans="1:6" x14ac:dyDescent="0.2">
      <c r="A23" s="775" t="str">
        <f>+Details!A334</f>
        <v>Total Accumulated Depreciation...............................................................................................................................................</v>
      </c>
      <c r="B23" s="3">
        <f ca="1">+Details!CJ334</f>
        <v>13515</v>
      </c>
      <c r="C23" s="3">
        <f ca="1">+Details!CK334</f>
        <v>33456.666666666679</v>
      </c>
      <c r="D23" s="3">
        <f ca="1">+Details!CL334</f>
        <v>59226.666666666672</v>
      </c>
      <c r="E23" s="3">
        <f ca="1">+Details!CM334</f>
        <v>90143.333333333328</v>
      </c>
      <c r="F23" s="3">
        <f ca="1">+Details!CN334</f>
        <v>123723.33333333339</v>
      </c>
    </row>
    <row r="24" spans="1:6" x14ac:dyDescent="0.2">
      <c r="A24" s="775" t="str">
        <f>+Details!A335</f>
        <v>Net Fixed Assets...............................................................................................................................................</v>
      </c>
      <c r="B24" s="3">
        <f ca="1">+Details!CJ335</f>
        <v>67285</v>
      </c>
      <c r="C24" s="3">
        <f ca="1">+Details!CK335</f>
        <v>70043.333333333314</v>
      </c>
      <c r="D24" s="3">
        <f ca="1">+Details!CL335</f>
        <v>78573.333333333328</v>
      </c>
      <c r="E24" s="3">
        <f ca="1">+Details!CM335</f>
        <v>81756.666666666672</v>
      </c>
      <c r="F24" s="3">
        <f ca="1">+Details!CN335</f>
        <v>53776.666666666613</v>
      </c>
    </row>
    <row r="25" spans="1:6" x14ac:dyDescent="0.2">
      <c r="A25" s="775"/>
      <c r="B25" s="3"/>
      <c r="C25" s="3"/>
      <c r="D25" s="3"/>
      <c r="E25" s="3"/>
      <c r="F25" s="3"/>
    </row>
    <row r="26" spans="1:6" x14ac:dyDescent="0.2">
      <c r="A26" s="777" t="str">
        <f>+Details!A337</f>
        <v>TOTAL ASSETS...............................................................................................................................................</v>
      </c>
      <c r="B26" s="669">
        <f ca="1">+Details!CJ337</f>
        <v>-288131.69984817301</v>
      </c>
      <c r="C26" s="669">
        <f ca="1">+Details!CK337</f>
        <v>793606.14314317564</v>
      </c>
      <c r="D26" s="669">
        <f ca="1">+Details!CL337</f>
        <v>3476178.2062022667</v>
      </c>
      <c r="E26" s="669">
        <f ca="1">+Details!CM337</f>
        <v>8266482.8164872983</v>
      </c>
      <c r="F26" s="669">
        <f ca="1">+Details!CN337</f>
        <v>16025250.274027433</v>
      </c>
    </row>
    <row r="27" spans="1:6" x14ac:dyDescent="0.2">
      <c r="A27" s="775"/>
      <c r="B27" s="3"/>
      <c r="C27" s="3"/>
      <c r="D27" s="3"/>
      <c r="E27" s="3"/>
      <c r="F27" s="3"/>
    </row>
    <row r="28" spans="1:6" x14ac:dyDescent="0.2">
      <c r="A28" s="776" t="str">
        <f>+Details!A339</f>
        <v>LIABILITIES</v>
      </c>
      <c r="B28" s="773">
        <f>+Details!CJ2</f>
        <v>2012</v>
      </c>
      <c r="C28" s="773">
        <f>+Details!CK2</f>
        <v>2013</v>
      </c>
      <c r="D28" s="773">
        <f>+Details!CL2</f>
        <v>2014</v>
      </c>
      <c r="E28" s="773">
        <f>+Details!CM2</f>
        <v>2015</v>
      </c>
      <c r="F28" s="773">
        <f>+Details!CN2</f>
        <v>2016</v>
      </c>
    </row>
    <row r="29" spans="1:6" x14ac:dyDescent="0.2">
      <c r="A29" s="775"/>
      <c r="B29" s="3"/>
      <c r="C29" s="3"/>
      <c r="D29" s="3"/>
      <c r="E29" s="3"/>
      <c r="F29" s="3"/>
    </row>
    <row r="30" spans="1:6" x14ac:dyDescent="0.2">
      <c r="A30" s="775" t="str">
        <f>+Details!A341</f>
        <v>Short Term Liabilities</v>
      </c>
      <c r="B30" s="3"/>
      <c r="C30" s="3"/>
      <c r="D30" s="3"/>
      <c r="E30" s="3"/>
      <c r="F30" s="3"/>
    </row>
    <row r="31" spans="1:6" hidden="1" x14ac:dyDescent="0.2">
      <c r="A31" s="775" t="str">
        <f>+Details!A342</f>
        <v>30 Day A/P (Keep hidden; do not delete)</v>
      </c>
      <c r="B31" s="3">
        <f>+Details!CJ342</f>
        <v>0</v>
      </c>
      <c r="C31" s="3">
        <f>+Details!CK342</f>
        <v>0</v>
      </c>
      <c r="D31" s="3">
        <f>+Details!CL342</f>
        <v>0</v>
      </c>
      <c r="E31" s="3">
        <f>+Details!CM342</f>
        <v>0</v>
      </c>
      <c r="F31" s="3">
        <f>+Details!CN342</f>
        <v>0</v>
      </c>
    </row>
    <row r="32" spans="1:6" x14ac:dyDescent="0.2">
      <c r="A32" s="775" t="str">
        <f>+Details!A343</f>
        <v>Accounts Payable (30 days)............................................................................................................................................…</v>
      </c>
      <c r="B32" s="3">
        <f ca="1">+Details!CJ343</f>
        <v>47919.461122867317</v>
      </c>
      <c r="C32" s="3">
        <f ca="1">+Details!CK343</f>
        <v>109082.38441061429</v>
      </c>
      <c r="D32" s="3">
        <f ca="1">+Details!CL343</f>
        <v>182336.56969746211</v>
      </c>
      <c r="E32" s="3">
        <f ca="1">+Details!CM343</f>
        <v>266674.52608752943</v>
      </c>
      <c r="F32" s="3">
        <f ca="1">+Details!CN343</f>
        <v>333262.24683270318</v>
      </c>
    </row>
    <row r="33" spans="1:6" x14ac:dyDescent="0.2">
      <c r="A33" s="775" t="str">
        <f>+Details!A344</f>
        <v>Salaries Payable (15 days)...............................................................................................................................................</v>
      </c>
      <c r="B33" s="3">
        <f>+Details!CJ344</f>
        <v>8000</v>
      </c>
      <c r="C33" s="3">
        <f>+Details!CK344</f>
        <v>16912.5</v>
      </c>
      <c r="D33" s="3">
        <f>+Details!CL344</f>
        <v>35502.250000000007</v>
      </c>
      <c r="E33" s="3">
        <f>+Details!CM344</f>
        <v>48355.968333333338</v>
      </c>
      <c r="F33" s="3">
        <f>+Details!CN344</f>
        <v>54710.659766666678</v>
      </c>
    </row>
    <row r="34" spans="1:6" x14ac:dyDescent="0.2">
      <c r="A34" s="775" t="str">
        <f>+Details!A345</f>
        <v>Taxes Payable...............................................................................................................................................</v>
      </c>
      <c r="B34" s="3">
        <f ca="1">+Details!CJ345</f>
        <v>0</v>
      </c>
      <c r="C34" s="3">
        <f ca="1">+Details!CK345</f>
        <v>47655.138172209641</v>
      </c>
      <c r="D34" s="3">
        <f ca="1">+Details!CL345</f>
        <v>93447.239252318628</v>
      </c>
      <c r="E34" s="3">
        <f ca="1">+Details!CM345</f>
        <v>144715.78426315292</v>
      </c>
      <c r="F34" s="3">
        <f ca="1">+Details!CN345</f>
        <v>233833.77940089186</v>
      </c>
    </row>
    <row r="35" spans="1:6" x14ac:dyDescent="0.2">
      <c r="A35" s="775" t="str">
        <f>+Details!A346</f>
        <v>Total ST Liabilities...............................................................................................................................................</v>
      </c>
      <c r="B35" s="3">
        <f ca="1">+Details!CJ346</f>
        <v>55919.461122867317</v>
      </c>
      <c r="C35" s="3">
        <f ca="1">+Details!CK346</f>
        <v>173650.02258282393</v>
      </c>
      <c r="D35" s="3">
        <f ca="1">+Details!CL346</f>
        <v>311286.05894978077</v>
      </c>
      <c r="E35" s="3">
        <f ca="1">+Details!CM346</f>
        <v>459746.27868401568</v>
      </c>
      <c r="F35" s="3">
        <f ca="1">+Details!CN346</f>
        <v>621806.68600026169</v>
      </c>
    </row>
    <row r="36" spans="1:6" x14ac:dyDescent="0.2">
      <c r="A36" s="775" t="str">
        <f>+Details!A347</f>
        <v>Long Term Liabilities</v>
      </c>
      <c r="B36" s="3">
        <f>+Details!CJ347</f>
        <v>0</v>
      </c>
      <c r="C36" s="3">
        <f>+Details!CK347</f>
        <v>0</v>
      </c>
      <c r="D36" s="3">
        <f>+Details!CL347</f>
        <v>0</v>
      </c>
      <c r="E36" s="3">
        <f>+Details!CM347</f>
        <v>0</v>
      </c>
      <c r="F36" s="3">
        <f>+Details!CN347</f>
        <v>0</v>
      </c>
    </row>
    <row r="37" spans="1:6" x14ac:dyDescent="0.2">
      <c r="A37" s="775" t="str">
        <f>+Details!A348</f>
        <v>Convertible Debt, Including Accrued Interest...............................................................................................................................................</v>
      </c>
      <c r="B37" s="3">
        <f>+Details!CJ348</f>
        <v>0</v>
      </c>
      <c r="C37" s="3">
        <f>+Details!CK348</f>
        <v>0</v>
      </c>
      <c r="D37" s="3">
        <f>+Details!CL348</f>
        <v>0</v>
      </c>
      <c r="E37" s="3">
        <f>+Details!CM348</f>
        <v>0</v>
      </c>
      <c r="F37" s="3">
        <f>+Details!CN348</f>
        <v>0</v>
      </c>
    </row>
    <row r="38" spans="1:6" x14ac:dyDescent="0.2">
      <c r="A38" s="775" t="str">
        <f>+Details!A349</f>
        <v>Deferred Payables &amp; Expenses...............................................................................................................................................</v>
      </c>
      <c r="B38" s="3">
        <f ca="1">+Details!CJ349</f>
        <v>0</v>
      </c>
      <c r="C38" s="3">
        <f ca="1">+Details!CK349</f>
        <v>0</v>
      </c>
      <c r="D38" s="3">
        <f ca="1">+Details!CL349</f>
        <v>0</v>
      </c>
      <c r="E38" s="3">
        <f ca="1">+Details!CM349</f>
        <v>0</v>
      </c>
      <c r="F38" s="3">
        <f ca="1">+Details!CN349</f>
        <v>0</v>
      </c>
    </row>
    <row r="39" spans="1:6" x14ac:dyDescent="0.2">
      <c r="A39" s="775" t="str">
        <f>+Details!A350</f>
        <v>Total Long Term Debt...............................................................................................................................................</v>
      </c>
      <c r="B39" s="3">
        <f ca="1">+Details!CJ350</f>
        <v>0</v>
      </c>
      <c r="C39" s="3">
        <f ca="1">+Details!CK350</f>
        <v>0</v>
      </c>
      <c r="D39" s="3">
        <f ca="1">+Details!CL350</f>
        <v>0</v>
      </c>
      <c r="E39" s="3">
        <f ca="1">+Details!CM350</f>
        <v>0</v>
      </c>
      <c r="F39" s="3">
        <f ca="1">+Details!CN350</f>
        <v>0</v>
      </c>
    </row>
    <row r="40" spans="1:6" x14ac:dyDescent="0.2">
      <c r="A40" s="775"/>
      <c r="B40" s="3"/>
      <c r="C40" s="3"/>
      <c r="D40" s="3"/>
      <c r="E40" s="3"/>
      <c r="F40" s="3"/>
    </row>
    <row r="41" spans="1:6" x14ac:dyDescent="0.2">
      <c r="A41" s="777" t="str">
        <f>+Details!A352</f>
        <v>TOTAL LIABILITIES...............................................................................................................................................</v>
      </c>
      <c r="B41" s="3">
        <f ca="1">+Details!CJ352</f>
        <v>55919.461122867317</v>
      </c>
      <c r="C41" s="3">
        <f ca="1">+Details!CK352</f>
        <v>173650.02258282393</v>
      </c>
      <c r="D41" s="3">
        <f ca="1">+Details!CL352</f>
        <v>311286.05894978077</v>
      </c>
      <c r="E41" s="3">
        <f ca="1">+Details!CM352</f>
        <v>459746.27868401568</v>
      </c>
      <c r="F41" s="3">
        <f ca="1">+Details!CN352</f>
        <v>621806.68600026169</v>
      </c>
    </row>
    <row r="42" spans="1:6" x14ac:dyDescent="0.2">
      <c r="A42" s="775"/>
      <c r="B42" s="3"/>
      <c r="C42" s="3"/>
      <c r="D42" s="3"/>
      <c r="E42" s="3"/>
      <c r="F42" s="3"/>
    </row>
    <row r="43" spans="1:6" x14ac:dyDescent="0.2">
      <c r="A43" s="777" t="str">
        <f>+Details!A354</f>
        <v>EQUITY</v>
      </c>
      <c r="B43" s="3"/>
      <c r="C43" s="3"/>
      <c r="D43" s="3"/>
      <c r="E43" s="3"/>
      <c r="F43" s="3"/>
    </row>
    <row r="44" spans="1:6" x14ac:dyDescent="0.2">
      <c r="A44" s="775" t="str">
        <f>+Details!A355</f>
        <v>Preferred Stock...............................................................................................................................................</v>
      </c>
      <c r="B44" s="3">
        <f>+Details!CJ355</f>
        <v>0</v>
      </c>
      <c r="C44" s="3">
        <f>+Details!CK355</f>
        <v>0</v>
      </c>
      <c r="D44" s="3">
        <f>+Details!CL355</f>
        <v>0</v>
      </c>
      <c r="E44" s="3">
        <f>+Details!CM355</f>
        <v>0</v>
      </c>
      <c r="F44" s="3">
        <f>+Details!CN355</f>
        <v>0</v>
      </c>
    </row>
    <row r="45" spans="1:6" x14ac:dyDescent="0.2">
      <c r="A45" s="775" t="str">
        <f>+Details!A356</f>
        <v>Common Stock...............................................................................................................................................</v>
      </c>
      <c r="B45" s="3">
        <f>+Details!CJ356</f>
        <v>0</v>
      </c>
      <c r="C45" s="3">
        <f>+Details!CK356</f>
        <v>0</v>
      </c>
      <c r="D45" s="3">
        <f>+Details!CL356</f>
        <v>0</v>
      </c>
      <c r="E45" s="3">
        <f>+Details!CM356</f>
        <v>0</v>
      </c>
      <c r="F45" s="3">
        <f>+Details!CN356</f>
        <v>0</v>
      </c>
    </row>
    <row r="46" spans="1:6" x14ac:dyDescent="0.2">
      <c r="A46" s="775" t="str">
        <f>+Details!A357</f>
        <v>Retained Earnings...............................................................................................................................................</v>
      </c>
      <c r="B46" s="3">
        <f ca="1">+Details!CJ357</f>
        <v>-344051.16097104031</v>
      </c>
      <c r="C46" s="3">
        <f ca="1">+Details!CK357</f>
        <v>619956.12056035176</v>
      </c>
      <c r="D46" s="3">
        <f ca="1">+Details!CL357</f>
        <v>3164892.1472524861</v>
      </c>
      <c r="E46" s="3">
        <f ca="1">+Details!CM357</f>
        <v>7806736.537803283</v>
      </c>
      <c r="F46" s="3">
        <f ca="1">+Details!CN357</f>
        <v>15403443.588027172</v>
      </c>
    </row>
    <row r="47" spans="1:6" x14ac:dyDescent="0.2">
      <c r="A47" s="777" t="str">
        <f>+Details!A358</f>
        <v>TOTAL EQUITY...............................................................................................................................................</v>
      </c>
      <c r="B47" s="3">
        <f ca="1">+Details!CJ358</f>
        <v>-344051.16097104031</v>
      </c>
      <c r="C47" s="3">
        <f ca="1">+Details!CK358</f>
        <v>619956.12056035176</v>
      </c>
      <c r="D47" s="3">
        <f ca="1">+Details!CL358</f>
        <v>3164892.1472524861</v>
      </c>
      <c r="E47" s="3">
        <f ca="1">+Details!CM358</f>
        <v>7806736.537803283</v>
      </c>
      <c r="F47" s="3">
        <f ca="1">+Details!CN358</f>
        <v>15403443.588027172</v>
      </c>
    </row>
    <row r="48" spans="1:6" x14ac:dyDescent="0.2">
      <c r="A48" s="775"/>
      <c r="B48" s="3"/>
      <c r="C48" s="3"/>
      <c r="D48" s="3"/>
      <c r="E48" s="3"/>
      <c r="F48" s="3"/>
    </row>
    <row r="49" spans="1:32" x14ac:dyDescent="0.2">
      <c r="A49" s="777" t="str">
        <f>+Details!A360</f>
        <v>LIABILITIES &amp; EQUITY...............................................................................................................................................</v>
      </c>
      <c r="B49" s="669">
        <f ca="1">+Details!CJ360</f>
        <v>-288131.69984817301</v>
      </c>
      <c r="C49" s="669">
        <f ca="1">+Details!CK360</f>
        <v>793606.14314317564</v>
      </c>
      <c r="D49" s="669">
        <f ca="1">+Details!CL360</f>
        <v>3476178.2062022667</v>
      </c>
      <c r="E49" s="669">
        <f ca="1">+Details!CM360</f>
        <v>8266482.8164872983</v>
      </c>
      <c r="F49" s="669">
        <f ca="1">+Details!CN360</f>
        <v>16025250.274027433</v>
      </c>
    </row>
    <row r="50" spans="1:32" x14ac:dyDescent="0.2">
      <c r="A50" s="687"/>
    </row>
    <row r="54" spans="1:32" ht="15" x14ac:dyDescent="0.25">
      <c r="A54" s="778" t="str">
        <f>+Details!A391</f>
        <v>Receipts &amp; Disbursements</v>
      </c>
      <c r="B54" s="781">
        <f>+B7</f>
        <v>2012</v>
      </c>
      <c r="C54" s="782"/>
      <c r="D54" s="782"/>
      <c r="E54" s="787"/>
      <c r="F54" s="781">
        <f>+C7</f>
        <v>2013</v>
      </c>
      <c r="G54" s="782"/>
      <c r="H54" s="782"/>
      <c r="I54" s="787"/>
      <c r="J54" s="778" t="str">
        <f>+A54</f>
        <v>Receipts &amp; Disbursements</v>
      </c>
      <c r="K54" s="781">
        <f>+D28</f>
        <v>2014</v>
      </c>
      <c r="L54" s="782"/>
      <c r="M54" s="782"/>
      <c r="N54" s="787"/>
      <c r="O54" s="781">
        <f>+E28</f>
        <v>2015</v>
      </c>
      <c r="P54" s="782"/>
      <c r="Q54" s="782"/>
      <c r="R54" s="787"/>
      <c r="S54" s="781">
        <f>+F28</f>
        <v>2016</v>
      </c>
      <c r="T54" s="782"/>
      <c r="U54" s="783"/>
      <c r="V54" s="784"/>
    </row>
    <row r="55" spans="1:32" x14ac:dyDescent="0.2">
      <c r="A55" t="str">
        <f>+Details!A392</f>
        <v>in UK£</v>
      </c>
      <c r="B55" s="785" t="str">
        <f>+Details!BO2</f>
        <v>Q1:12</v>
      </c>
      <c r="C55" s="780" t="str">
        <f>+Details!BP2</f>
        <v>Q2:12</v>
      </c>
      <c r="D55" s="780" t="str">
        <f>+Details!BQ2</f>
        <v>Q3:12</v>
      </c>
      <c r="E55" s="786" t="str">
        <f>+Details!BR2</f>
        <v>Q4:12</v>
      </c>
      <c r="F55" s="785" t="str">
        <f>+Details!BS2</f>
        <v>Q1:13</v>
      </c>
      <c r="G55" s="780" t="str">
        <f>+Details!BT2</f>
        <v>Q2:13</v>
      </c>
      <c r="H55" s="780" t="str">
        <f>+Details!BU2</f>
        <v>Q3:13</v>
      </c>
      <c r="I55" s="786" t="str">
        <f>+Details!BV2</f>
        <v>Q4:13</v>
      </c>
      <c r="J55" t="str">
        <f>+A55</f>
        <v>in UK£</v>
      </c>
      <c r="K55" s="785" t="str">
        <f>+Details!BW2</f>
        <v>Q1:14</v>
      </c>
      <c r="L55" s="780" t="str">
        <f>+Details!BX2</f>
        <v>Q2:14</v>
      </c>
      <c r="M55" s="780" t="str">
        <f>+Details!BY2</f>
        <v>Q3:14</v>
      </c>
      <c r="N55" s="786" t="str">
        <f>+Details!BZ2</f>
        <v>Q4:14</v>
      </c>
      <c r="O55" s="785" t="str">
        <f>+Details!CA2</f>
        <v>Q1:15</v>
      </c>
      <c r="P55" s="780" t="str">
        <f>+Details!CB2</f>
        <v>Q2:15</v>
      </c>
      <c r="Q55" s="780" t="str">
        <f>+Details!CC2</f>
        <v>Q3:15</v>
      </c>
      <c r="R55" s="786" t="str">
        <f>+Details!CD2</f>
        <v>Q4:15</v>
      </c>
      <c r="S55" s="785" t="str">
        <f>+Details!CE2</f>
        <v>Q1:16</v>
      </c>
      <c r="T55" s="780" t="str">
        <f>+Details!CF2</f>
        <v>Q2:16</v>
      </c>
      <c r="U55" s="780" t="str">
        <f>+Details!CG2</f>
        <v>Q3:16</v>
      </c>
      <c r="V55" s="786" t="str">
        <f>+Details!CH2</f>
        <v>Q4:16</v>
      </c>
      <c r="W55" s="779"/>
      <c r="X55" s="779"/>
      <c r="Y55" s="779"/>
      <c r="Z55" s="779"/>
      <c r="AA55" s="779"/>
      <c r="AB55" s="37"/>
      <c r="AC55" s="37"/>
      <c r="AD55" s="37"/>
      <c r="AE55" s="37"/>
      <c r="AF55" s="37"/>
    </row>
    <row r="56" spans="1:32" x14ac:dyDescent="0.2">
      <c r="A56" s="792" t="str">
        <f>+Details!A394</f>
        <v>Beginning Cash...............................................................................................................................................</v>
      </c>
      <c r="B56" s="788">
        <f>+Details!BO394</f>
        <v>0</v>
      </c>
      <c r="C56" s="8">
        <f ca="1">+Details!BP394</f>
        <v>-70632.555079999991</v>
      </c>
      <c r="D56" s="8">
        <f ca="1">+Details!BQ394</f>
        <v>-158972.36564997997</v>
      </c>
      <c r="E56" s="41">
        <f ca="1">+Details!BR394</f>
        <v>-311032.43018586922</v>
      </c>
      <c r="F56" s="788">
        <f ca="1">+Details!BS394</f>
        <v>-407120.61713186651</v>
      </c>
      <c r="G56" s="8">
        <f ca="1">+Details!BT394</f>
        <v>-394050.54649131902</v>
      </c>
      <c r="H56" s="8">
        <f ca="1">+Details!BU394</f>
        <v>-379588.16102847666</v>
      </c>
      <c r="I56" s="41">
        <f ca="1">+Details!BV394</f>
        <v>-22523.765008493996</v>
      </c>
      <c r="J56" s="792" t="str">
        <f>+A56</f>
        <v>Beginning Cash...............................................................................................................................................</v>
      </c>
      <c r="K56" s="788">
        <f ca="1">+Details!BW394</f>
        <v>377475.0327247472</v>
      </c>
      <c r="L56" s="8">
        <f ca="1">+Details!BX394</f>
        <v>933967.78796769388</v>
      </c>
      <c r="M56" s="8">
        <f ca="1">+Details!BY394</f>
        <v>1115446.16588613</v>
      </c>
      <c r="N56" s="41">
        <f ca="1">+Details!BZ394</f>
        <v>1869132.4215186718</v>
      </c>
      <c r="O56" s="788">
        <f ca="1">+Details!CA394</f>
        <v>2691750.951855341</v>
      </c>
      <c r="P56" s="8">
        <f ca="1">+Details!CB394</f>
        <v>3920856.791573795</v>
      </c>
      <c r="Q56" s="8">
        <f ca="1">+Details!CC394</f>
        <v>4408433.7918900065</v>
      </c>
      <c r="R56" s="41">
        <f ca="1">+Details!CD394</f>
        <v>5715766.7559454264</v>
      </c>
      <c r="S56" s="788">
        <f ca="1">+Details!CE394</f>
        <v>7065190.275399847</v>
      </c>
      <c r="T56" s="8">
        <f ca="1">+Details!CF394</f>
        <v>9027099.816817522</v>
      </c>
      <c r="U56" s="8">
        <f ca="1">+Details!CG394</f>
        <v>10055912.431976918</v>
      </c>
      <c r="V56" s="41">
        <f ca="1">+Details!CH394</f>
        <v>12153472.305101303</v>
      </c>
    </row>
    <row r="57" spans="1:32" x14ac:dyDescent="0.2">
      <c r="A57" s="44"/>
      <c r="B57" s="788"/>
      <c r="C57" s="7"/>
      <c r="D57" s="7"/>
      <c r="E57" s="687"/>
      <c r="F57" s="794"/>
      <c r="G57" s="7"/>
      <c r="H57" s="7"/>
      <c r="I57" s="687"/>
      <c r="J57" s="797"/>
      <c r="K57" s="794"/>
      <c r="L57" s="7"/>
      <c r="M57" s="7"/>
      <c r="N57" s="687"/>
      <c r="O57" s="794"/>
      <c r="P57" s="7"/>
      <c r="Q57" s="7"/>
      <c r="R57" s="687"/>
      <c r="S57" s="794"/>
      <c r="T57" s="7"/>
      <c r="U57" s="7"/>
      <c r="V57" s="687"/>
    </row>
    <row r="58" spans="1:32" x14ac:dyDescent="0.2">
      <c r="A58" s="44" t="str">
        <f>+Details!A396</f>
        <v>Receipts</v>
      </c>
      <c r="B58" s="788"/>
      <c r="C58" s="7"/>
      <c r="D58" s="7"/>
      <c r="E58" s="687"/>
      <c r="F58" s="794"/>
      <c r="G58" s="7"/>
      <c r="H58" s="7"/>
      <c r="I58" s="687"/>
      <c r="J58" s="797" t="str">
        <f t="shared" ref="J58:J92" si="0">+A58</f>
        <v>Receipts</v>
      </c>
      <c r="K58" s="794"/>
      <c r="L58" s="7"/>
      <c r="M58" s="7"/>
      <c r="N58" s="687"/>
      <c r="O58" s="794"/>
      <c r="P58" s="7"/>
      <c r="Q58" s="7"/>
      <c r="R58" s="687"/>
      <c r="S58" s="794"/>
      <c r="T58" s="7"/>
      <c r="U58" s="7"/>
      <c r="V58" s="687"/>
    </row>
    <row r="59" spans="1:32" x14ac:dyDescent="0.2">
      <c r="A59" s="44" t="str">
        <f>+Details!A397</f>
        <v>Collections...............................................................................................................................................</v>
      </c>
      <c r="B59" s="788">
        <f ca="1">+Details!BO397</f>
        <v>0</v>
      </c>
      <c r="C59" s="8">
        <f ca="1">+Details!BP397</f>
        <v>14.770000000000003</v>
      </c>
      <c r="D59" s="8">
        <f ca="1">+Details!BQ397</f>
        <v>35387.373602129519</v>
      </c>
      <c r="E59" s="41">
        <f ca="1">+Details!BR397</f>
        <v>98406.457035617219</v>
      </c>
      <c r="F59" s="788">
        <f ca="1">+Details!BS397</f>
        <v>371942.30202442384</v>
      </c>
      <c r="G59" s="8">
        <f ca="1">+Details!BT397</f>
        <v>607695.13518377289</v>
      </c>
      <c r="H59" s="8">
        <f ca="1">+Details!BU397</f>
        <v>744995.24295425368</v>
      </c>
      <c r="I59" s="41">
        <f ca="1">+Details!BV397</f>
        <v>906278.45011908503</v>
      </c>
      <c r="J59" s="797" t="str">
        <f t="shared" si="0"/>
        <v>Collections...............................................................................................................................................</v>
      </c>
      <c r="K59" s="788">
        <f ca="1">+Details!BW397</f>
        <v>1302123.437295754</v>
      </c>
      <c r="L59" s="8">
        <f ca="1">+Details!BX397</f>
        <v>1603788.3222320843</v>
      </c>
      <c r="M59" s="8">
        <f ca="1">+Details!BY397</f>
        <v>1748487.1860540477</v>
      </c>
      <c r="N59" s="41">
        <f ca="1">+Details!BZ397</f>
        <v>1895919.9633050328</v>
      </c>
      <c r="O59" s="788">
        <f ca="1">+Details!CA397</f>
        <v>2320280.5324167553</v>
      </c>
      <c r="P59" s="8">
        <f ca="1">+Details!CB397</f>
        <v>2686810.1072555115</v>
      </c>
      <c r="Q59" s="8">
        <f ca="1">+Details!CC397</f>
        <v>2825003.148942437</v>
      </c>
      <c r="R59" s="41">
        <f ca="1">+Details!CD397</f>
        <v>2944164.3708968782</v>
      </c>
      <c r="S59" s="788">
        <f ca="1">+Details!CE397</f>
        <v>3375641.2992437435</v>
      </c>
      <c r="T59" s="8">
        <f ca="1">+Details!CF397</f>
        <v>3871131.1593827875</v>
      </c>
      <c r="U59" s="8">
        <f ca="1">+Details!CG397</f>
        <v>4065662.6860470129</v>
      </c>
      <c r="V59" s="41">
        <f ca="1">+Details!CH397</f>
        <v>4224093.1557792192</v>
      </c>
      <c r="W59" s="3"/>
      <c r="X59" s="3"/>
    </row>
    <row r="60" spans="1:32" x14ac:dyDescent="0.2">
      <c r="A60" s="44" t="str">
        <f>+Details!A398</f>
        <v>Equity Financings...............................................................................................................................................</v>
      </c>
      <c r="B60" s="788">
        <f>+Details!BO398</f>
        <v>0</v>
      </c>
      <c r="C60" s="8">
        <f>+Details!BP398</f>
        <v>0</v>
      </c>
      <c r="D60" s="8">
        <f>+Details!BQ398</f>
        <v>0</v>
      </c>
      <c r="E60" s="41">
        <f>+Details!BR398</f>
        <v>0</v>
      </c>
      <c r="F60" s="788">
        <f>+Details!BS398</f>
        <v>0</v>
      </c>
      <c r="G60" s="8">
        <f>+Details!BT398</f>
        <v>0</v>
      </c>
      <c r="H60" s="8">
        <f>+Details!BU398</f>
        <v>0</v>
      </c>
      <c r="I60" s="41">
        <f>+Details!BV398</f>
        <v>0</v>
      </c>
      <c r="J60" s="797" t="str">
        <f t="shared" si="0"/>
        <v>Equity Financings...............................................................................................................................................</v>
      </c>
      <c r="K60" s="788">
        <f>+Details!BW398</f>
        <v>0</v>
      </c>
      <c r="L60" s="8">
        <f>+Details!BX398</f>
        <v>0</v>
      </c>
      <c r="M60" s="8">
        <f>+Details!BY398</f>
        <v>0</v>
      </c>
      <c r="N60" s="41">
        <f>+Details!BZ398</f>
        <v>0</v>
      </c>
      <c r="O60" s="788">
        <f>+Details!CA398</f>
        <v>0</v>
      </c>
      <c r="P60" s="8">
        <f>+Details!CB398</f>
        <v>0</v>
      </c>
      <c r="Q60" s="8">
        <f>+Details!CC398</f>
        <v>0</v>
      </c>
      <c r="R60" s="41">
        <f>+Details!CD398</f>
        <v>0</v>
      </c>
      <c r="S60" s="788">
        <f>+Details!CE398</f>
        <v>0</v>
      </c>
      <c r="T60" s="8">
        <f>+Details!CF398</f>
        <v>0</v>
      </c>
      <c r="U60" s="8">
        <f>+Details!CG398</f>
        <v>0</v>
      </c>
      <c r="V60" s="41">
        <f>+Details!CH398</f>
        <v>0</v>
      </c>
      <c r="W60" s="3"/>
      <c r="X60" s="3"/>
    </row>
    <row r="61" spans="1:32" x14ac:dyDescent="0.2">
      <c r="A61" s="44" t="str">
        <f>+Details!A399</f>
        <v>Debt Financings, net...............................................................................................................................................</v>
      </c>
      <c r="B61" s="788">
        <f ca="1">+Details!BO399</f>
        <v>0</v>
      </c>
      <c r="C61" s="8">
        <f ca="1">+Details!BP399</f>
        <v>0</v>
      </c>
      <c r="D61" s="8">
        <f ca="1">+Details!BQ399</f>
        <v>0</v>
      </c>
      <c r="E61" s="41">
        <f ca="1">+Details!BR399</f>
        <v>0</v>
      </c>
      <c r="F61" s="788">
        <f ca="1">+Details!BS399</f>
        <v>0</v>
      </c>
      <c r="G61" s="8">
        <f ca="1">+Details!BT399</f>
        <v>0</v>
      </c>
      <c r="H61" s="8">
        <f ca="1">+Details!BU399</f>
        <v>0</v>
      </c>
      <c r="I61" s="41">
        <f ca="1">+Details!BV399</f>
        <v>0</v>
      </c>
      <c r="J61" s="797" t="str">
        <f t="shared" si="0"/>
        <v>Debt Financings, net...............................................................................................................................................</v>
      </c>
      <c r="K61" s="788">
        <f ca="1">+Details!BW399</f>
        <v>0</v>
      </c>
      <c r="L61" s="8">
        <f ca="1">+Details!BX399</f>
        <v>0</v>
      </c>
      <c r="M61" s="8">
        <f ca="1">+Details!BY399</f>
        <v>0</v>
      </c>
      <c r="N61" s="41">
        <f ca="1">+Details!BZ399</f>
        <v>0</v>
      </c>
      <c r="O61" s="788">
        <f ca="1">+Details!CA399</f>
        <v>0</v>
      </c>
      <c r="P61" s="8">
        <f ca="1">+Details!CB399</f>
        <v>0</v>
      </c>
      <c r="Q61" s="8">
        <f ca="1">+Details!CC399</f>
        <v>0</v>
      </c>
      <c r="R61" s="41">
        <f ca="1">+Details!CD399</f>
        <v>0</v>
      </c>
      <c r="S61" s="788">
        <f ca="1">+Details!CE399</f>
        <v>0</v>
      </c>
      <c r="T61" s="8">
        <f ca="1">+Details!CF399</f>
        <v>0</v>
      </c>
      <c r="U61" s="8">
        <f ca="1">+Details!CG399</f>
        <v>0</v>
      </c>
      <c r="V61" s="41">
        <f ca="1">+Details!CH399</f>
        <v>0</v>
      </c>
      <c r="W61" s="3"/>
      <c r="X61" s="3"/>
    </row>
    <row r="62" spans="1:32" x14ac:dyDescent="0.2">
      <c r="A62" s="44" t="str">
        <f>+Details!A400</f>
        <v>Interest Revenue...............................................................................................................................................</v>
      </c>
      <c r="B62" s="788">
        <f ca="1">+Details!BO400</f>
        <v>0</v>
      </c>
      <c r="C62" s="8">
        <f ca="1">+Details!BP400</f>
        <v>0</v>
      </c>
      <c r="D62" s="8">
        <f ca="1">+Details!BQ400</f>
        <v>0</v>
      </c>
      <c r="E62" s="41">
        <f ca="1">+Details!BR400</f>
        <v>0</v>
      </c>
      <c r="F62" s="788">
        <f ca="1">+Details!BS400</f>
        <v>0</v>
      </c>
      <c r="G62" s="8">
        <f ca="1">+Details!BT400</f>
        <v>0</v>
      </c>
      <c r="H62" s="8">
        <f ca="1">+Details!BU400</f>
        <v>0</v>
      </c>
      <c r="I62" s="41">
        <f ca="1">+Details!BV400</f>
        <v>1350.8912570298585</v>
      </c>
      <c r="J62" s="797" t="str">
        <f t="shared" si="0"/>
        <v>Interest Revenue...............................................................................................................................................</v>
      </c>
      <c r="K62" s="788">
        <f ca="1">+Details!BW400</f>
        <v>4605.5806484461309</v>
      </c>
      <c r="L62" s="8">
        <f ca="1">+Details!BX400</f>
        <v>6843.8155484866002</v>
      </c>
      <c r="M62" s="8">
        <f ca="1">+Details!BY400</f>
        <v>11227.613387553774</v>
      </c>
      <c r="N62" s="41">
        <f ca="1">+Details!BZ400</f>
        <v>17298.92449517292</v>
      </c>
      <c r="O62" s="788">
        <f ca="1">+Details!CA400</f>
        <v>24301.175805142459</v>
      </c>
      <c r="P62" s="8">
        <f ca="1">+Details!CB400</f>
        <v>29833.960618298228</v>
      </c>
      <c r="Q62" s="8">
        <f ca="1">+Details!CC400</f>
        <v>38228.406558181348</v>
      </c>
      <c r="R62" s="41">
        <f ca="1">+Details!CD400</f>
        <v>48371.997006321937</v>
      </c>
      <c r="S62" s="788">
        <f ca="1">+Details!CE400</f>
        <v>59523.680803929907</v>
      </c>
      <c r="T62" s="8">
        <f ca="1">+Details!CF400</f>
        <v>69531.627820687383</v>
      </c>
      <c r="U62" s="8">
        <f ca="1">+Details!CG400</f>
        <v>83827.593552462262</v>
      </c>
      <c r="V62" s="41">
        <f ca="1">+Details!CH400</f>
        <v>100002.08664040273</v>
      </c>
      <c r="W62" s="3"/>
      <c r="X62" s="3"/>
    </row>
    <row r="63" spans="1:32" x14ac:dyDescent="0.2">
      <c r="A63" s="44" t="str">
        <f>+Details!A401</f>
        <v>Total Receipts...............................................................................................................................................</v>
      </c>
      <c r="B63" s="788">
        <f ca="1">+Details!BO401</f>
        <v>0</v>
      </c>
      <c r="C63" s="8">
        <f ca="1">+Details!BP401</f>
        <v>14.770000000000003</v>
      </c>
      <c r="D63" s="8">
        <f ca="1">+Details!BQ401</f>
        <v>35387.373602129519</v>
      </c>
      <c r="E63" s="41">
        <f ca="1">+Details!BR401</f>
        <v>98406.457035617219</v>
      </c>
      <c r="F63" s="788">
        <f ca="1">+Details!BS401</f>
        <v>371942.30202442384</v>
      </c>
      <c r="G63" s="8">
        <f ca="1">+Details!BT401</f>
        <v>607695.13518377289</v>
      </c>
      <c r="H63" s="8">
        <f ca="1">+Details!BU401</f>
        <v>744995.24295425368</v>
      </c>
      <c r="I63" s="41">
        <f ca="1">+Details!BV401</f>
        <v>907629.34137611487</v>
      </c>
      <c r="J63" s="797" t="str">
        <f t="shared" si="0"/>
        <v>Total Receipts...............................................................................................................................................</v>
      </c>
      <c r="K63" s="788">
        <f ca="1">+Details!BW401</f>
        <v>1306729.0179442002</v>
      </c>
      <c r="L63" s="8">
        <f ca="1">+Details!BX401</f>
        <v>1610632.1377805709</v>
      </c>
      <c r="M63" s="8">
        <f ca="1">+Details!BY401</f>
        <v>1759714.7994416014</v>
      </c>
      <c r="N63" s="41">
        <f ca="1">+Details!BZ401</f>
        <v>1913218.8878002055</v>
      </c>
      <c r="O63" s="788">
        <f ca="1">+Details!CA401</f>
        <v>2344581.7082218975</v>
      </c>
      <c r="P63" s="8">
        <f ca="1">+Details!CB401</f>
        <v>2716644.0678738095</v>
      </c>
      <c r="Q63" s="8">
        <f ca="1">+Details!CC401</f>
        <v>2863231.5555006182</v>
      </c>
      <c r="R63" s="41">
        <f ca="1">+Details!CD401</f>
        <v>2992536.3679032</v>
      </c>
      <c r="S63" s="788">
        <f ca="1">+Details!CE401</f>
        <v>3435164.980047673</v>
      </c>
      <c r="T63" s="8">
        <f ca="1">+Details!CF401</f>
        <v>3940662.7872034749</v>
      </c>
      <c r="U63" s="8">
        <f ca="1">+Details!CG401</f>
        <v>4149490.2795994757</v>
      </c>
      <c r="V63" s="41">
        <f ca="1">+Details!CH401</f>
        <v>4324095.2424196219</v>
      </c>
      <c r="W63" s="3"/>
      <c r="X63" s="3"/>
    </row>
    <row r="64" spans="1:32" x14ac:dyDescent="0.2">
      <c r="A64" s="44"/>
      <c r="B64" s="788"/>
      <c r="C64" s="8"/>
      <c r="D64" s="8"/>
      <c r="E64" s="41"/>
      <c r="F64" s="788"/>
      <c r="G64" s="8"/>
      <c r="H64" s="8"/>
      <c r="I64" s="41"/>
      <c r="J64" s="797"/>
      <c r="K64" s="788"/>
      <c r="L64" s="8"/>
      <c r="M64" s="8"/>
      <c r="N64" s="41"/>
      <c r="O64" s="788"/>
      <c r="P64" s="8"/>
      <c r="Q64" s="8"/>
      <c r="R64" s="41"/>
      <c r="S64" s="788"/>
      <c r="T64" s="8"/>
      <c r="U64" s="8"/>
      <c r="V64" s="41"/>
      <c r="W64" s="3"/>
      <c r="X64" s="3"/>
    </row>
    <row r="65" spans="1:24" x14ac:dyDescent="0.2">
      <c r="A65" s="793" t="str">
        <f>+Details!A403</f>
        <v>Disbursements</v>
      </c>
      <c r="B65" s="788">
        <f>+Details!BO403</f>
        <v>0</v>
      </c>
      <c r="C65" s="8">
        <f>+Details!BP403</f>
        <v>0</v>
      </c>
      <c r="D65" s="8">
        <f>+Details!BQ403</f>
        <v>0</v>
      </c>
      <c r="E65" s="41">
        <f>+Details!BR403</f>
        <v>0</v>
      </c>
      <c r="F65" s="788">
        <f>+Details!BS403</f>
        <v>0</v>
      </c>
      <c r="G65" s="8">
        <f>+Details!BT403</f>
        <v>0</v>
      </c>
      <c r="H65" s="8">
        <f>+Details!BU403</f>
        <v>0</v>
      </c>
      <c r="I65" s="41">
        <f>+Details!BV403</f>
        <v>0</v>
      </c>
      <c r="J65" s="793" t="str">
        <f t="shared" si="0"/>
        <v>Disbursements</v>
      </c>
      <c r="K65" s="788">
        <f>+Details!BW403</f>
        <v>0</v>
      </c>
      <c r="L65" s="8">
        <f>+Details!BX403</f>
        <v>0</v>
      </c>
      <c r="M65" s="8">
        <f>+Details!BY403</f>
        <v>0</v>
      </c>
      <c r="N65" s="41">
        <f>+Details!BZ403</f>
        <v>0</v>
      </c>
      <c r="O65" s="788">
        <f>+Details!CA403</f>
        <v>0</v>
      </c>
      <c r="P65" s="8">
        <f>+Details!CB403</f>
        <v>0</v>
      </c>
      <c r="Q65" s="8">
        <f>+Details!CC403</f>
        <v>0</v>
      </c>
      <c r="R65" s="41">
        <f>+Details!CD403</f>
        <v>0</v>
      </c>
      <c r="S65" s="788">
        <f>+Details!CE403</f>
        <v>0</v>
      </c>
      <c r="T65" s="8">
        <f>+Details!CF403</f>
        <v>0</v>
      </c>
      <c r="U65" s="8">
        <f>+Details!CG403</f>
        <v>0</v>
      </c>
      <c r="V65" s="41">
        <f>+Details!CH403</f>
        <v>0</v>
      </c>
      <c r="W65" s="3"/>
      <c r="X65" s="3"/>
    </row>
    <row r="66" spans="1:24" x14ac:dyDescent="0.2">
      <c r="A66" s="44" t="str">
        <f>+Details!A404</f>
        <v>COGS</v>
      </c>
      <c r="B66" s="788">
        <f>+Details!BO404</f>
        <v>0</v>
      </c>
      <c r="C66" s="8">
        <f>+Details!BP404</f>
        <v>0</v>
      </c>
      <c r="D66" s="8">
        <f>+Details!BQ404</f>
        <v>0</v>
      </c>
      <c r="E66" s="41">
        <f>+Details!BR404</f>
        <v>0</v>
      </c>
      <c r="F66" s="788">
        <f>+Details!BS404</f>
        <v>0</v>
      </c>
      <c r="G66" s="8">
        <f>+Details!BT404</f>
        <v>0</v>
      </c>
      <c r="H66" s="8">
        <f>+Details!BU404</f>
        <v>0</v>
      </c>
      <c r="I66" s="41">
        <f>+Details!BV404</f>
        <v>0</v>
      </c>
      <c r="J66" s="797" t="str">
        <f t="shared" si="0"/>
        <v>COGS</v>
      </c>
      <c r="K66" s="788">
        <f>+Details!BW404</f>
        <v>0</v>
      </c>
      <c r="L66" s="8">
        <f>+Details!BX404</f>
        <v>0</v>
      </c>
      <c r="M66" s="8">
        <f>+Details!BY404</f>
        <v>0</v>
      </c>
      <c r="N66" s="41">
        <f>+Details!BZ404</f>
        <v>0</v>
      </c>
      <c r="O66" s="788">
        <f>+Details!CA404</f>
        <v>0</v>
      </c>
      <c r="P66" s="8">
        <f>+Details!CB404</f>
        <v>0</v>
      </c>
      <c r="Q66" s="8">
        <f>+Details!CC404</f>
        <v>0</v>
      </c>
      <c r="R66" s="41">
        <f>+Details!CD404</f>
        <v>0</v>
      </c>
      <c r="S66" s="788">
        <f>+Details!CE404</f>
        <v>0</v>
      </c>
      <c r="T66" s="8">
        <f>+Details!CF404</f>
        <v>0</v>
      </c>
      <c r="U66" s="8">
        <f>+Details!CG404</f>
        <v>0</v>
      </c>
      <c r="V66" s="41">
        <f>+Details!CH404</f>
        <v>0</v>
      </c>
      <c r="W66" s="3"/>
      <c r="X66" s="3"/>
    </row>
    <row r="67" spans="1:24" x14ac:dyDescent="0.2">
      <c r="A67" s="44" t="str">
        <f>+Details!A405</f>
        <v>Total Cost of Goods</v>
      </c>
      <c r="B67" s="788">
        <f>+Details!BO405</f>
        <v>5.5080000000000018E-2</v>
      </c>
      <c r="C67" s="8">
        <f>+Details!BP405</f>
        <v>0.39464820000000006</v>
      </c>
      <c r="D67" s="8">
        <f>+Details!BQ405</f>
        <v>5317.6582490810652</v>
      </c>
      <c r="E67" s="41">
        <f>+Details!BR405</f>
        <v>6290.8858423200991</v>
      </c>
      <c r="F67" s="788">
        <f>+Details!BS405</f>
        <v>98288.265979340809</v>
      </c>
      <c r="G67" s="8">
        <f>+Details!BT405</f>
        <v>280532.85964834556</v>
      </c>
      <c r="H67" s="8">
        <f>+Details!BU405</f>
        <v>12926.968382627216</v>
      </c>
      <c r="I67" s="41">
        <f>+Details!BV405</f>
        <v>15590.823370318862</v>
      </c>
      <c r="J67" s="797" t="str">
        <f t="shared" si="0"/>
        <v>Total Cost of Goods</v>
      </c>
      <c r="K67" s="788">
        <f>+Details!BW405</f>
        <v>146924.03487447801</v>
      </c>
      <c r="L67" s="8">
        <f>+Details!BX405</f>
        <v>399421.091733501</v>
      </c>
      <c r="M67" s="8">
        <f>+Details!BY405</f>
        <v>26659.1119329182</v>
      </c>
      <c r="N67" s="41">
        <f>+Details!BZ405</f>
        <v>28689.403980255571</v>
      </c>
      <c r="O67" s="788">
        <f>+Details!CA405</f>
        <v>201077.11970290492</v>
      </c>
      <c r="P67" s="8">
        <f>+Details!CB405</f>
        <v>533795.34778098832</v>
      </c>
      <c r="Q67" s="8">
        <f>+Details!CC405</f>
        <v>40808.009622969897</v>
      </c>
      <c r="R67" s="41">
        <f>+Details!CD405</f>
        <v>42129.314444843585</v>
      </c>
      <c r="S67" s="788">
        <f>+Details!CE405</f>
        <v>215359.06547441863</v>
      </c>
      <c r="T67" s="8">
        <f>+Details!CF405</f>
        <v>549303.99509751657</v>
      </c>
      <c r="U67" s="8">
        <f>+Details!CG405</f>
        <v>57050.765038875426</v>
      </c>
      <c r="V67" s="41">
        <f>+Details!CH405</f>
        <v>58614.540012988378</v>
      </c>
      <c r="W67" s="3"/>
      <c r="X67" s="3"/>
    </row>
    <row r="68" spans="1:24" x14ac:dyDescent="0.2">
      <c r="A68" s="44" t="str">
        <f>+Details!A406</f>
        <v>Operating Expenses</v>
      </c>
      <c r="B68" s="788">
        <f>+Details!BO406</f>
        <v>0</v>
      </c>
      <c r="C68" s="8">
        <f>+Details!BP406</f>
        <v>0</v>
      </c>
      <c r="D68" s="8">
        <f>+Details!BQ406</f>
        <v>0</v>
      </c>
      <c r="E68" s="41">
        <f>+Details!BR406</f>
        <v>0</v>
      </c>
      <c r="F68" s="788">
        <f>+Details!BS406</f>
        <v>0</v>
      </c>
      <c r="G68" s="8">
        <f>+Details!BT406</f>
        <v>0</v>
      </c>
      <c r="H68" s="8">
        <f>+Details!BU406</f>
        <v>0</v>
      </c>
      <c r="I68" s="41">
        <f>+Details!BV406</f>
        <v>0</v>
      </c>
      <c r="J68" s="797" t="str">
        <f t="shared" si="0"/>
        <v>Operating Expenses</v>
      </c>
      <c r="K68" s="788">
        <f>+Details!BW406</f>
        <v>0</v>
      </c>
      <c r="L68" s="8">
        <f>+Details!BX406</f>
        <v>0</v>
      </c>
      <c r="M68" s="8">
        <f>+Details!BY406</f>
        <v>0</v>
      </c>
      <c r="N68" s="41">
        <f>+Details!BZ406</f>
        <v>0</v>
      </c>
      <c r="O68" s="788">
        <f>+Details!CA406</f>
        <v>0</v>
      </c>
      <c r="P68" s="8">
        <f>+Details!CB406</f>
        <v>0</v>
      </c>
      <c r="Q68" s="8">
        <f>+Details!CC406</f>
        <v>0</v>
      </c>
      <c r="R68" s="41">
        <f>+Details!CD406</f>
        <v>0</v>
      </c>
      <c r="S68" s="788">
        <f>+Details!CE406</f>
        <v>0</v>
      </c>
      <c r="T68" s="8">
        <f>+Details!CF406</f>
        <v>0</v>
      </c>
      <c r="U68" s="8">
        <f>+Details!CG406</f>
        <v>0</v>
      </c>
      <c r="V68" s="41">
        <f>+Details!CH406</f>
        <v>0</v>
      </c>
      <c r="W68" s="3"/>
      <c r="X68" s="3"/>
    </row>
    <row r="69" spans="1:24" x14ac:dyDescent="0.2">
      <c r="A69" s="44" t="str">
        <f>+Details!A407</f>
        <v>Salaries...............................................................................................................................................</v>
      </c>
      <c r="B69" s="788">
        <f>+Details!BO407</f>
        <v>18750</v>
      </c>
      <c r="C69" s="8">
        <f>+Details!BP407</f>
        <v>36500</v>
      </c>
      <c r="D69" s="8">
        <f>+Details!BQ407</f>
        <v>48000</v>
      </c>
      <c r="E69" s="41">
        <f>+Details!BR407</f>
        <v>48000</v>
      </c>
      <c r="F69" s="788">
        <f>+Details!BS407</f>
        <v>75479.166666666672</v>
      </c>
      <c r="G69" s="8">
        <f>+Details!BT407</f>
        <v>84391.666666666672</v>
      </c>
      <c r="H69" s="8">
        <f>+Details!BU407</f>
        <v>101475</v>
      </c>
      <c r="I69" s="41">
        <f>+Details!BV407</f>
        <v>101475</v>
      </c>
      <c r="J69" s="797" t="str">
        <f t="shared" si="0"/>
        <v>Salaries...............................................................................................................................................</v>
      </c>
      <c r="K69" s="788">
        <f>+Details!BW407</f>
        <v>176277.91666666669</v>
      </c>
      <c r="L69" s="8">
        <f>+Details!BX407</f>
        <v>194867.66666666669</v>
      </c>
      <c r="M69" s="8">
        <f>+Details!BY407</f>
        <v>213013.50000000006</v>
      </c>
      <c r="N69" s="41">
        <f>+Details!BZ407</f>
        <v>213013.50000000006</v>
      </c>
      <c r="O69" s="788">
        <f>+Details!CA407</f>
        <v>248740.42500000005</v>
      </c>
      <c r="P69" s="8">
        <f>+Details!CB407</f>
        <v>261594.14333333334</v>
      </c>
      <c r="Q69" s="8">
        <f>+Details!CC407</f>
        <v>290135.81000000006</v>
      </c>
      <c r="R69" s="41">
        <f>+Details!CD407</f>
        <v>290135.81000000006</v>
      </c>
      <c r="S69" s="788">
        <f>+Details!CE407</f>
        <v>321909.26716666674</v>
      </c>
      <c r="T69" s="8">
        <f>+Details!CF407</f>
        <v>328263.95860000007</v>
      </c>
      <c r="U69" s="8">
        <f>+Details!CG407</f>
        <v>328263.95860000007</v>
      </c>
      <c r="V69" s="41">
        <f>+Details!CH407</f>
        <v>328263.95860000007</v>
      </c>
      <c r="W69" s="3"/>
      <c r="X69" s="3"/>
    </row>
    <row r="70" spans="1:24" x14ac:dyDescent="0.2">
      <c r="A70" s="44" t="str">
        <f>+Details!A408</f>
        <v>Bonuses...............................................................................................................................................</v>
      </c>
      <c r="B70" s="788">
        <f>+Details!BO408</f>
        <v>0</v>
      </c>
      <c r="C70" s="8">
        <f>+Details!BP408</f>
        <v>0</v>
      </c>
      <c r="D70" s="8">
        <f>+Details!BQ408</f>
        <v>0</v>
      </c>
      <c r="E70" s="41">
        <f>+Details!BR408</f>
        <v>0</v>
      </c>
      <c r="F70" s="788">
        <f>+Details!BS408</f>
        <v>0</v>
      </c>
      <c r="G70" s="8">
        <f>+Details!BT408</f>
        <v>0</v>
      </c>
      <c r="H70" s="8">
        <f>+Details!BU408</f>
        <v>0</v>
      </c>
      <c r="I70" s="41">
        <f>+Details!BV408</f>
        <v>0</v>
      </c>
      <c r="J70" s="797" t="str">
        <f t="shared" si="0"/>
        <v>Bonuses...............................................................................................................................................</v>
      </c>
      <c r="K70" s="788">
        <f>+Details!BW408</f>
        <v>19123.849999999999</v>
      </c>
      <c r="L70" s="8">
        <f>+Details!BX408</f>
        <v>19849.683333333334</v>
      </c>
      <c r="M70" s="8">
        <f>+Details!BY408</f>
        <v>21301.35</v>
      </c>
      <c r="N70" s="41">
        <f>+Details!BZ408</f>
        <v>21301.35</v>
      </c>
      <c r="O70" s="788">
        <f>+Details!CA408</f>
        <v>38382.871500000001</v>
      </c>
      <c r="P70" s="8">
        <f>+Details!CB408</f>
        <v>40095.371500000001</v>
      </c>
      <c r="Q70" s="8">
        <f>+Details!CC408</f>
        <v>43520.371500000001</v>
      </c>
      <c r="R70" s="41">
        <f>+Details!CD408</f>
        <v>43520.371500000001</v>
      </c>
      <c r="S70" s="788">
        <f>+Details!CE408</f>
        <v>49239.593789999999</v>
      </c>
      <c r="T70" s="8">
        <f>+Details!CF408</f>
        <v>49239.593789999999</v>
      </c>
      <c r="U70" s="8">
        <f>+Details!CG408</f>
        <v>49239.593789999999</v>
      </c>
      <c r="V70" s="41">
        <f>+Details!CH408</f>
        <v>49239.593789999999</v>
      </c>
      <c r="W70" s="3"/>
      <c r="X70" s="3"/>
    </row>
    <row r="71" spans="1:24" x14ac:dyDescent="0.2">
      <c r="A71" s="44" t="str">
        <f>+Details!A409</f>
        <v>Benefits &amp; Employment Taxes...............................................................................................................................................</v>
      </c>
      <c r="B71" s="788">
        <f>+Details!BO409</f>
        <v>4050</v>
      </c>
      <c r="C71" s="8">
        <f>+Details!BP409</f>
        <v>7335</v>
      </c>
      <c r="D71" s="8">
        <f>+Details!BQ409</f>
        <v>8640</v>
      </c>
      <c r="E71" s="41">
        <f>+Details!BR409</f>
        <v>8640</v>
      </c>
      <c r="F71" s="788">
        <f>+Details!BS409</f>
        <v>14575.5</v>
      </c>
      <c r="G71" s="8">
        <f>+Details!BT409</f>
        <v>15805.5</v>
      </c>
      <c r="H71" s="8">
        <f>+Details!BU409</f>
        <v>18265.5</v>
      </c>
      <c r="I71" s="41">
        <f>+Details!BV409</f>
        <v>18265.5</v>
      </c>
      <c r="J71" s="797" t="str">
        <f t="shared" si="0"/>
        <v>Benefits &amp; Employment Taxes...............................................................................................................................................</v>
      </c>
      <c r="K71" s="788">
        <f>+Details!BW409</f>
        <v>37865.223000000005</v>
      </c>
      <c r="L71" s="8">
        <f>+Details!BX409</f>
        <v>39302.373000000007</v>
      </c>
      <c r="M71" s="8">
        <f>+Details!BY409</f>
        <v>42176.672999999995</v>
      </c>
      <c r="N71" s="41">
        <f>+Details!BZ409</f>
        <v>42176.672999999995</v>
      </c>
      <c r="O71" s="788">
        <f>+Details!CA409</f>
        <v>52968.362670000002</v>
      </c>
      <c r="P71" s="8">
        <f>+Details!CB409</f>
        <v>55331.612670000002</v>
      </c>
      <c r="Q71" s="8">
        <f>+Details!CC409</f>
        <v>60058.112670000002</v>
      </c>
      <c r="R71" s="41">
        <f>+Details!CD409</f>
        <v>60058.112670000002</v>
      </c>
      <c r="S71" s="788">
        <f>+Details!CE409</f>
        <v>67950.639430199997</v>
      </c>
      <c r="T71" s="8">
        <f>+Details!CF409</f>
        <v>67950.639430199997</v>
      </c>
      <c r="U71" s="8">
        <f>+Details!CG409</f>
        <v>67950.639430199997</v>
      </c>
      <c r="V71" s="41">
        <f>+Details!CH409</f>
        <v>67950.639430199997</v>
      </c>
      <c r="W71" s="3"/>
      <c r="X71" s="3"/>
    </row>
    <row r="72" spans="1:24" x14ac:dyDescent="0.2">
      <c r="A72" s="44" t="str">
        <f>+Details!A410</f>
        <v>Recruiting...............................................................................................................................................</v>
      </c>
      <c r="B72" s="788">
        <f>+Details!BO410</f>
        <v>1332.5</v>
      </c>
      <c r="C72" s="8">
        <f>+Details!BP410</f>
        <v>1998.75</v>
      </c>
      <c r="D72" s="8">
        <f>+Details!BQ410</f>
        <v>698.75</v>
      </c>
      <c r="E72" s="41">
        <f>+Details!BR410</f>
        <v>48.750000000000014</v>
      </c>
      <c r="F72" s="788">
        <f>+Details!BS410</f>
        <v>2681.25</v>
      </c>
      <c r="G72" s="8">
        <f>+Details!BT410</f>
        <v>97.500000000000028</v>
      </c>
      <c r="H72" s="8">
        <f>+Details!BU410</f>
        <v>1397.5</v>
      </c>
      <c r="I72" s="41">
        <f>+Details!BV410</f>
        <v>97.500000000000028</v>
      </c>
      <c r="J72" s="797" t="str">
        <f t="shared" si="0"/>
        <v>Recruiting...............................................................................................................................................</v>
      </c>
      <c r="K72" s="788">
        <f>+Details!BW410</f>
        <v>6667.9166666666661</v>
      </c>
      <c r="L72" s="8">
        <f>+Details!BX410</f>
        <v>203.125</v>
      </c>
      <c r="M72" s="8">
        <f>+Details!BY410</f>
        <v>2153.125</v>
      </c>
      <c r="N72" s="41">
        <f>+Details!BZ410</f>
        <v>203.125</v>
      </c>
      <c r="O72" s="788">
        <f>+Details!CA410</f>
        <v>2191.0416666666665</v>
      </c>
      <c r="P72" s="8">
        <f>+Details!CB410</f>
        <v>260</v>
      </c>
      <c r="Q72" s="8">
        <f>+Details!CC410</f>
        <v>2859.9999999999995</v>
      </c>
      <c r="R72" s="41">
        <f>+Details!CD410</f>
        <v>260</v>
      </c>
      <c r="S72" s="788">
        <f>+Details!CE410</f>
        <v>1570.8333333333333</v>
      </c>
      <c r="T72" s="8">
        <f>+Details!CF410</f>
        <v>276.25000000000006</v>
      </c>
      <c r="U72" s="8">
        <f>+Details!CG410</f>
        <v>276.25000000000006</v>
      </c>
      <c r="V72" s="41">
        <f>+Details!CH410</f>
        <v>276.25000000000006</v>
      </c>
      <c r="W72" s="3"/>
      <c r="X72" s="3"/>
    </row>
    <row r="73" spans="1:24" x14ac:dyDescent="0.2">
      <c r="A73" s="44" t="str">
        <f>+Details!A411</f>
        <v>Training &amp; Development...............................................................................................................................................</v>
      </c>
      <c r="B73" s="788">
        <f>+Details!BO411</f>
        <v>100</v>
      </c>
      <c r="C73" s="8">
        <f>+Details!BP411</f>
        <v>250</v>
      </c>
      <c r="D73" s="8">
        <f>+Details!BQ411</f>
        <v>450</v>
      </c>
      <c r="E73" s="41">
        <f>+Details!BR411</f>
        <v>450</v>
      </c>
      <c r="F73" s="788">
        <f>+Details!BS411</f>
        <v>650</v>
      </c>
      <c r="G73" s="8">
        <f>+Details!BT411</f>
        <v>750</v>
      </c>
      <c r="H73" s="8">
        <f>+Details!BU411</f>
        <v>900</v>
      </c>
      <c r="I73" s="41">
        <f>+Details!BV411</f>
        <v>900</v>
      </c>
      <c r="J73" s="797" t="str">
        <f t="shared" si="0"/>
        <v>Training &amp; Development...............................................................................................................................................</v>
      </c>
      <c r="K73" s="788">
        <f>+Details!BW411</f>
        <v>1400</v>
      </c>
      <c r="L73" s="8">
        <f>+Details!BX411</f>
        <v>1650</v>
      </c>
      <c r="M73" s="8">
        <f>+Details!BY411</f>
        <v>1875</v>
      </c>
      <c r="N73" s="41">
        <f>+Details!BZ411</f>
        <v>1875</v>
      </c>
      <c r="O73" s="788">
        <f>+Details!CA411</f>
        <v>2025</v>
      </c>
      <c r="P73" s="8">
        <f>+Details!CB411</f>
        <v>2100</v>
      </c>
      <c r="Q73" s="8">
        <f>+Details!CC411</f>
        <v>2400</v>
      </c>
      <c r="R73" s="41">
        <f>+Details!CD411</f>
        <v>2400</v>
      </c>
      <c r="S73" s="788">
        <f>+Details!CE411</f>
        <v>2500</v>
      </c>
      <c r="T73" s="8">
        <f>+Details!CF411</f>
        <v>2550</v>
      </c>
      <c r="U73" s="8">
        <f>+Details!CG411</f>
        <v>2550</v>
      </c>
      <c r="V73" s="41">
        <f>+Details!CH411</f>
        <v>2550</v>
      </c>
      <c r="W73" s="3"/>
      <c r="X73" s="3"/>
    </row>
    <row r="74" spans="1:24" x14ac:dyDescent="0.2">
      <c r="A74" s="44" t="str">
        <f>+Details!A412</f>
        <v>Marketing &amp; Public Relations...............................................................................................................................................</v>
      </c>
      <c r="B74" s="788">
        <f>+Details!BO412</f>
        <v>0</v>
      </c>
      <c r="C74" s="8">
        <f>+Details!BP412</f>
        <v>0</v>
      </c>
      <c r="D74" s="8">
        <f>+Details!BQ412</f>
        <v>109861.00694444444</v>
      </c>
      <c r="E74" s="41">
        <f>+Details!BR412</f>
        <v>115612.23996634524</v>
      </c>
      <c r="F74" s="788">
        <f>+Details!BS412</f>
        <v>121677.75469512001</v>
      </c>
      <c r="G74" s="8">
        <f>+Details!BT412</f>
        <v>173829.72577490451</v>
      </c>
      <c r="H74" s="8">
        <f>+Details!BU412</f>
        <v>182904.96125796158</v>
      </c>
      <c r="I74" s="41">
        <f>+Details!BV412</f>
        <v>192470.07695189631</v>
      </c>
      <c r="J74" s="797" t="str">
        <f t="shared" si="0"/>
        <v>Marketing &amp; Public Relations...............................................................................................................................................</v>
      </c>
      <c r="K74" s="788">
        <f>+Details!BW412</f>
        <v>263558.11293395667</v>
      </c>
      <c r="L74" s="8">
        <f>+Details!BX412</f>
        <v>368796.78447394032</v>
      </c>
      <c r="M74" s="8">
        <f>+Details!BY412</f>
        <v>387914.15234969696</v>
      </c>
      <c r="N74" s="41">
        <f>+Details!BZ412</f>
        <v>408043.58969840058</v>
      </c>
      <c r="O74" s="788">
        <f>+Details!CA412</f>
        <v>429240.08752129402</v>
      </c>
      <c r="P74" s="8">
        <f>+Details!CB412</f>
        <v>543070.05501611042</v>
      </c>
      <c r="Q74" s="8">
        <f>+Details!CC412</f>
        <v>571230.26322060195</v>
      </c>
      <c r="R74" s="41">
        <f>+Details!CD412</f>
        <v>600878.24701532675</v>
      </c>
      <c r="S74" s="788">
        <f>+Details!CE412</f>
        <v>632094.48286570958</v>
      </c>
      <c r="T74" s="8">
        <f>+Details!CF412</f>
        <v>664963.93055121729</v>
      </c>
      <c r="U74" s="8">
        <f>+Details!CG412</f>
        <v>699576.29198611376</v>
      </c>
      <c r="V74" s="41">
        <f>+Details!CH412</f>
        <v>736026.28560250264</v>
      </c>
      <c r="W74" s="3"/>
      <c r="X74" s="3"/>
    </row>
    <row r="75" spans="1:24" x14ac:dyDescent="0.2">
      <c r="A75" s="44" t="str">
        <f>+Details!A413</f>
        <v>Supplies/Materials...............................................................................................................................................</v>
      </c>
      <c r="B75" s="788">
        <f>+Details!BO413</f>
        <v>80</v>
      </c>
      <c r="C75" s="8">
        <f>+Details!BP413</f>
        <v>200</v>
      </c>
      <c r="D75" s="8">
        <f>+Details!BQ413</f>
        <v>360</v>
      </c>
      <c r="E75" s="41">
        <f>+Details!BR413</f>
        <v>360</v>
      </c>
      <c r="F75" s="788">
        <f>+Details!BS413</f>
        <v>520</v>
      </c>
      <c r="G75" s="8">
        <f>+Details!BT413</f>
        <v>600</v>
      </c>
      <c r="H75" s="8">
        <f>+Details!BU413</f>
        <v>720</v>
      </c>
      <c r="I75" s="41">
        <f>+Details!BV413</f>
        <v>720</v>
      </c>
      <c r="J75" s="797" t="str">
        <f t="shared" si="0"/>
        <v>Supplies/Materials...............................................................................................................................................</v>
      </c>
      <c r="K75" s="788">
        <f>+Details!BW413</f>
        <v>1120</v>
      </c>
      <c r="L75" s="8">
        <f>+Details!BX413</f>
        <v>1320</v>
      </c>
      <c r="M75" s="8">
        <f>+Details!BY413</f>
        <v>1500</v>
      </c>
      <c r="N75" s="41">
        <f>+Details!BZ413</f>
        <v>1500</v>
      </c>
      <c r="O75" s="788">
        <f>+Details!CA413</f>
        <v>1620</v>
      </c>
      <c r="P75" s="8">
        <f>+Details!CB413</f>
        <v>1680</v>
      </c>
      <c r="Q75" s="8">
        <f>+Details!CC413</f>
        <v>1920</v>
      </c>
      <c r="R75" s="41">
        <f>+Details!CD413</f>
        <v>1920</v>
      </c>
      <c r="S75" s="788">
        <f>+Details!CE413</f>
        <v>2000</v>
      </c>
      <c r="T75" s="8">
        <f>+Details!CF413</f>
        <v>2040</v>
      </c>
      <c r="U75" s="8">
        <f>+Details!CG413</f>
        <v>2040</v>
      </c>
      <c r="V75" s="41">
        <f>+Details!CH413</f>
        <v>2040</v>
      </c>
      <c r="W75" s="3"/>
      <c r="X75" s="3"/>
    </row>
    <row r="76" spans="1:24" x14ac:dyDescent="0.2">
      <c r="A76" s="44" t="str">
        <f>+Details!A414</f>
        <v>Travel &amp; Meals...............................................................................................................................................</v>
      </c>
      <c r="B76" s="788">
        <f>+Details!BO414</f>
        <v>200</v>
      </c>
      <c r="C76" s="8">
        <f>+Details!BP414</f>
        <v>560</v>
      </c>
      <c r="D76" s="8">
        <f>+Details!BQ414</f>
        <v>1080</v>
      </c>
      <c r="E76" s="41">
        <f>+Details!BR414</f>
        <v>1080</v>
      </c>
      <c r="F76" s="788">
        <f>+Details!BS414</f>
        <v>1720</v>
      </c>
      <c r="G76" s="8">
        <f>+Details!BT414</f>
        <v>2040</v>
      </c>
      <c r="H76" s="8">
        <f>+Details!BU414</f>
        <v>2340</v>
      </c>
      <c r="I76" s="41">
        <f>+Details!BV414</f>
        <v>2340</v>
      </c>
      <c r="J76" s="797" t="str">
        <f t="shared" si="0"/>
        <v>Travel &amp; Meals...............................................................................................................................................</v>
      </c>
      <c r="K76" s="788">
        <f>+Details!BW414</f>
        <v>3580</v>
      </c>
      <c r="L76" s="8">
        <f>+Details!BX414</f>
        <v>4200</v>
      </c>
      <c r="M76" s="8">
        <f>+Details!BY414</f>
        <v>4560</v>
      </c>
      <c r="N76" s="41">
        <f>+Details!BZ414</f>
        <v>4560</v>
      </c>
      <c r="O76" s="788">
        <f>+Details!CA414</f>
        <v>4680</v>
      </c>
      <c r="P76" s="8">
        <f>+Details!CB414</f>
        <v>4740</v>
      </c>
      <c r="Q76" s="8">
        <f>+Details!CC414</f>
        <v>5520</v>
      </c>
      <c r="R76" s="41">
        <f>+Details!CD414</f>
        <v>5520</v>
      </c>
      <c r="S76" s="788">
        <f>+Details!CE414</f>
        <v>5840</v>
      </c>
      <c r="T76" s="8">
        <f>+Details!CF414</f>
        <v>6000</v>
      </c>
      <c r="U76" s="8">
        <f>+Details!CG414</f>
        <v>6000</v>
      </c>
      <c r="V76" s="41">
        <f>+Details!CH414</f>
        <v>6000</v>
      </c>
      <c r="W76" s="3"/>
      <c r="X76" s="3"/>
    </row>
    <row r="77" spans="1:24" x14ac:dyDescent="0.2">
      <c r="A77" s="44" t="str">
        <f>+Details!A415</f>
        <v>Telephone/Postage...............................................................................................................................................</v>
      </c>
      <c r="B77" s="788">
        <f>+Details!BO415</f>
        <v>100</v>
      </c>
      <c r="C77" s="8">
        <f>+Details!BP415</f>
        <v>250</v>
      </c>
      <c r="D77" s="8">
        <f>+Details!BQ415</f>
        <v>450</v>
      </c>
      <c r="E77" s="41">
        <f>+Details!BR415</f>
        <v>450</v>
      </c>
      <c r="F77" s="788">
        <f>+Details!BS415</f>
        <v>650</v>
      </c>
      <c r="G77" s="8">
        <f>+Details!BT415</f>
        <v>750</v>
      </c>
      <c r="H77" s="8">
        <f>+Details!BU415</f>
        <v>900</v>
      </c>
      <c r="I77" s="41">
        <f>+Details!BV415</f>
        <v>900</v>
      </c>
      <c r="J77" s="797" t="str">
        <f t="shared" si="0"/>
        <v>Telephone/Postage...............................................................................................................................................</v>
      </c>
      <c r="K77" s="788">
        <f>+Details!BW415</f>
        <v>1400</v>
      </c>
      <c r="L77" s="8">
        <f>+Details!BX415</f>
        <v>1650</v>
      </c>
      <c r="M77" s="8">
        <f>+Details!BY415</f>
        <v>1875</v>
      </c>
      <c r="N77" s="41">
        <f>+Details!BZ415</f>
        <v>1875</v>
      </c>
      <c r="O77" s="788">
        <f>+Details!CA415</f>
        <v>2025</v>
      </c>
      <c r="P77" s="8">
        <f>+Details!CB415</f>
        <v>2100</v>
      </c>
      <c r="Q77" s="8">
        <f>+Details!CC415</f>
        <v>2400</v>
      </c>
      <c r="R77" s="41">
        <f>+Details!CD415</f>
        <v>2400</v>
      </c>
      <c r="S77" s="788">
        <f>+Details!CE415</f>
        <v>2500</v>
      </c>
      <c r="T77" s="8">
        <f>+Details!CF415</f>
        <v>2550</v>
      </c>
      <c r="U77" s="8">
        <f>+Details!CG415</f>
        <v>2550</v>
      </c>
      <c r="V77" s="41">
        <f>+Details!CH415</f>
        <v>2550</v>
      </c>
      <c r="W77" s="3"/>
      <c r="X77" s="3"/>
    </row>
    <row r="78" spans="1:24" x14ac:dyDescent="0.2">
      <c r="A78" s="44" t="str">
        <f>+Details!A416</f>
        <v>Maintenance &amp; Repair...............................................................................................................................................</v>
      </c>
      <c r="B78" s="788">
        <f>+Details!BO416</f>
        <v>40</v>
      </c>
      <c r="C78" s="8">
        <f>+Details!BP416</f>
        <v>100</v>
      </c>
      <c r="D78" s="8">
        <f>+Details!BQ416</f>
        <v>180</v>
      </c>
      <c r="E78" s="41">
        <f>+Details!BR416</f>
        <v>180</v>
      </c>
      <c r="F78" s="788">
        <f>+Details!BS416</f>
        <v>260</v>
      </c>
      <c r="G78" s="8">
        <f>+Details!BT416</f>
        <v>300</v>
      </c>
      <c r="H78" s="8">
        <f>+Details!BU416</f>
        <v>360</v>
      </c>
      <c r="I78" s="41">
        <f>+Details!BV416</f>
        <v>360</v>
      </c>
      <c r="J78" s="797" t="str">
        <f t="shared" si="0"/>
        <v>Maintenance &amp; Repair...............................................................................................................................................</v>
      </c>
      <c r="K78" s="788">
        <f>+Details!BW416</f>
        <v>560</v>
      </c>
      <c r="L78" s="8">
        <f>+Details!BX416</f>
        <v>660</v>
      </c>
      <c r="M78" s="8">
        <f>+Details!BY416</f>
        <v>750</v>
      </c>
      <c r="N78" s="41">
        <f>+Details!BZ416</f>
        <v>750</v>
      </c>
      <c r="O78" s="788">
        <f>+Details!CA416</f>
        <v>810</v>
      </c>
      <c r="P78" s="8">
        <f>+Details!CB416</f>
        <v>840</v>
      </c>
      <c r="Q78" s="8">
        <f>+Details!CC416</f>
        <v>960</v>
      </c>
      <c r="R78" s="41">
        <f>+Details!CD416</f>
        <v>960</v>
      </c>
      <c r="S78" s="788">
        <f>+Details!CE416</f>
        <v>1000</v>
      </c>
      <c r="T78" s="8">
        <f>+Details!CF416</f>
        <v>1020</v>
      </c>
      <c r="U78" s="8">
        <f>+Details!CG416</f>
        <v>1020</v>
      </c>
      <c r="V78" s="41">
        <f>+Details!CH416</f>
        <v>1020</v>
      </c>
      <c r="W78" s="3"/>
      <c r="X78" s="3"/>
    </row>
    <row r="79" spans="1:24" x14ac:dyDescent="0.2">
      <c r="A79" s="44" t="str">
        <f>+Details!A417</f>
        <v>Rent...............................................................................................................................................</v>
      </c>
      <c r="B79" s="788">
        <f>+Details!BO417</f>
        <v>2340</v>
      </c>
      <c r="C79" s="8">
        <f>+Details!BP417</f>
        <v>3510</v>
      </c>
      <c r="D79" s="8">
        <f>+Details!BQ417</f>
        <v>3510</v>
      </c>
      <c r="E79" s="41">
        <f>+Details!BR417</f>
        <v>3510</v>
      </c>
      <c r="F79" s="788">
        <f>+Details!BS417</f>
        <v>5850</v>
      </c>
      <c r="G79" s="8">
        <f>+Details!BT417</f>
        <v>7020</v>
      </c>
      <c r="H79" s="8">
        <f>+Details!BU417</f>
        <v>7020</v>
      </c>
      <c r="I79" s="41">
        <f>+Details!BV417</f>
        <v>7020</v>
      </c>
      <c r="J79" s="797" t="str">
        <f t="shared" si="0"/>
        <v>Rent...............................................................................................................................................</v>
      </c>
      <c r="K79" s="788">
        <f>+Details!BW417</f>
        <v>12090</v>
      </c>
      <c r="L79" s="8">
        <f>+Details!BX417</f>
        <v>14625</v>
      </c>
      <c r="M79" s="8">
        <f>+Details!BY417</f>
        <v>14625</v>
      </c>
      <c r="N79" s="41">
        <f>+Details!BZ417</f>
        <v>14625</v>
      </c>
      <c r="O79" s="788">
        <f>+Details!CA417</f>
        <v>17355</v>
      </c>
      <c r="P79" s="8">
        <f>+Details!CB417</f>
        <v>18720</v>
      </c>
      <c r="Q79" s="8">
        <f>+Details!CC417</f>
        <v>18720</v>
      </c>
      <c r="R79" s="41">
        <f>+Details!CD417</f>
        <v>18720</v>
      </c>
      <c r="S79" s="788">
        <f>+Details!CE417</f>
        <v>19500</v>
      </c>
      <c r="T79" s="8">
        <f>+Details!CF417</f>
        <v>19890</v>
      </c>
      <c r="U79" s="8">
        <f>+Details!CG417</f>
        <v>19890</v>
      </c>
      <c r="V79" s="41">
        <f>+Details!CH417</f>
        <v>19890</v>
      </c>
      <c r="W79" s="3"/>
      <c r="X79" s="3"/>
    </row>
    <row r="80" spans="1:24" x14ac:dyDescent="0.2">
      <c r="A80" s="44" t="str">
        <f>+Details!A418</f>
        <v>Utilities...............................................................................................................................................</v>
      </c>
      <c r="B80" s="788">
        <f>+Details!BO418</f>
        <v>0</v>
      </c>
      <c r="C80" s="8">
        <f>+Details!BP418</f>
        <v>0</v>
      </c>
      <c r="D80" s="8">
        <f>+Details!BQ418</f>
        <v>0</v>
      </c>
      <c r="E80" s="41">
        <f>+Details!BR418</f>
        <v>0</v>
      </c>
      <c r="F80" s="788">
        <f>+Details!BS418</f>
        <v>0</v>
      </c>
      <c r="G80" s="8">
        <f>+Details!BT418</f>
        <v>0</v>
      </c>
      <c r="H80" s="8">
        <f>+Details!BU418</f>
        <v>0</v>
      </c>
      <c r="I80" s="41">
        <f>+Details!BV418</f>
        <v>0</v>
      </c>
      <c r="J80" s="797" t="str">
        <f t="shared" si="0"/>
        <v>Utilities...............................................................................................................................................</v>
      </c>
      <c r="K80" s="788">
        <f>+Details!BW418</f>
        <v>0</v>
      </c>
      <c r="L80" s="8">
        <f>+Details!BX418</f>
        <v>0</v>
      </c>
      <c r="M80" s="8">
        <f>+Details!BY418</f>
        <v>0</v>
      </c>
      <c r="N80" s="41">
        <f>+Details!BZ418</f>
        <v>0</v>
      </c>
      <c r="O80" s="788">
        <f>+Details!CA418</f>
        <v>0</v>
      </c>
      <c r="P80" s="8">
        <f>+Details!CB418</f>
        <v>0</v>
      </c>
      <c r="Q80" s="8">
        <f>+Details!CC418</f>
        <v>0</v>
      </c>
      <c r="R80" s="41">
        <f>+Details!CD418</f>
        <v>0</v>
      </c>
      <c r="S80" s="788">
        <f>+Details!CE418</f>
        <v>0</v>
      </c>
      <c r="T80" s="8">
        <f>+Details!CF418</f>
        <v>0</v>
      </c>
      <c r="U80" s="8">
        <f>+Details!CG418</f>
        <v>0</v>
      </c>
      <c r="V80" s="41">
        <f>+Details!CH418</f>
        <v>0</v>
      </c>
      <c r="W80" s="3"/>
      <c r="X80" s="3"/>
    </row>
    <row r="81" spans="1:24" x14ac:dyDescent="0.2">
      <c r="A81" s="44" t="str">
        <f>+Details!A419</f>
        <v>Insurance...............................................................................................................................................</v>
      </c>
      <c r="B81" s="788">
        <f>+Details!BO419</f>
        <v>100</v>
      </c>
      <c r="C81" s="8">
        <f>+Details!BP419</f>
        <v>250</v>
      </c>
      <c r="D81" s="8">
        <f>+Details!BQ419</f>
        <v>450</v>
      </c>
      <c r="E81" s="41">
        <f>+Details!BR419</f>
        <v>450</v>
      </c>
      <c r="F81" s="788">
        <f>+Details!BS419</f>
        <v>650</v>
      </c>
      <c r="G81" s="8">
        <f>+Details!BT419</f>
        <v>750</v>
      </c>
      <c r="H81" s="8">
        <f>+Details!BU419</f>
        <v>900</v>
      </c>
      <c r="I81" s="41">
        <f>+Details!BV419</f>
        <v>900</v>
      </c>
      <c r="J81" s="797" t="str">
        <f t="shared" si="0"/>
        <v>Insurance...............................................................................................................................................</v>
      </c>
      <c r="K81" s="788">
        <f>+Details!BW419</f>
        <v>1400</v>
      </c>
      <c r="L81" s="8">
        <f>+Details!BX419</f>
        <v>1650</v>
      </c>
      <c r="M81" s="8">
        <f>+Details!BY419</f>
        <v>1875</v>
      </c>
      <c r="N81" s="41">
        <f>+Details!BZ419</f>
        <v>1875</v>
      </c>
      <c r="O81" s="788">
        <f>+Details!CA419</f>
        <v>2025</v>
      </c>
      <c r="P81" s="8">
        <f>+Details!CB419</f>
        <v>2100</v>
      </c>
      <c r="Q81" s="8">
        <f>+Details!CC419</f>
        <v>2400</v>
      </c>
      <c r="R81" s="41">
        <f>+Details!CD419</f>
        <v>2400</v>
      </c>
      <c r="S81" s="788">
        <f>+Details!CE419</f>
        <v>2500</v>
      </c>
      <c r="T81" s="8">
        <f>+Details!CF419</f>
        <v>2550</v>
      </c>
      <c r="U81" s="8">
        <f>+Details!CG419</f>
        <v>2550</v>
      </c>
      <c r="V81" s="41">
        <f>+Details!CH419</f>
        <v>2550</v>
      </c>
      <c r="W81" s="3"/>
      <c r="X81" s="3"/>
    </row>
    <row r="82" spans="1:24" x14ac:dyDescent="0.2">
      <c r="A82" s="44" t="str">
        <f>+Details!A420</f>
        <v>Professional Services...............................................................................................................................................</v>
      </c>
      <c r="B82" s="788">
        <f>+Details!BO420</f>
        <v>0</v>
      </c>
      <c r="C82" s="8">
        <f>+Details!BP420</f>
        <v>0</v>
      </c>
      <c r="D82" s="8">
        <f>+Details!BQ420</f>
        <v>5000</v>
      </c>
      <c r="E82" s="41">
        <f>+Details!BR420</f>
        <v>3000</v>
      </c>
      <c r="F82" s="788">
        <f>+Details!BS420</f>
        <v>6000</v>
      </c>
      <c r="G82" s="8">
        <f>+Details!BT420</f>
        <v>3000</v>
      </c>
      <c r="H82" s="8">
        <f>+Details!BU420</f>
        <v>6000</v>
      </c>
      <c r="I82" s="41">
        <f>+Details!BV420</f>
        <v>3000</v>
      </c>
      <c r="J82" s="797" t="str">
        <f t="shared" si="0"/>
        <v>Professional Services...............................................................................................................................................</v>
      </c>
      <c r="K82" s="788">
        <f>+Details!BW420</f>
        <v>6000</v>
      </c>
      <c r="L82" s="8">
        <f>+Details!BX420</f>
        <v>3000</v>
      </c>
      <c r="M82" s="8">
        <f>+Details!BY420</f>
        <v>6000</v>
      </c>
      <c r="N82" s="41">
        <f>+Details!BZ420</f>
        <v>3000</v>
      </c>
      <c r="O82" s="788">
        <f>+Details!CA420</f>
        <v>6000</v>
      </c>
      <c r="P82" s="8">
        <f>+Details!CB420</f>
        <v>3000</v>
      </c>
      <c r="Q82" s="8">
        <f>+Details!CC420</f>
        <v>6000</v>
      </c>
      <c r="R82" s="41">
        <f>+Details!CD420</f>
        <v>3000</v>
      </c>
      <c r="S82" s="788">
        <f>+Details!CE420</f>
        <v>6000</v>
      </c>
      <c r="T82" s="8">
        <f>+Details!CF420</f>
        <v>3000</v>
      </c>
      <c r="U82" s="8">
        <f>+Details!CG420</f>
        <v>6000</v>
      </c>
      <c r="V82" s="41">
        <f>+Details!CH420</f>
        <v>3000</v>
      </c>
      <c r="W82" s="3"/>
      <c r="X82" s="3"/>
    </row>
    <row r="83" spans="1:24" x14ac:dyDescent="0.2">
      <c r="A83" s="44" t="str">
        <f>+Details!A421</f>
        <v>Taxes...............................................................................................................................................</v>
      </c>
      <c r="B83" s="788">
        <f>+Details!BO421</f>
        <v>0</v>
      </c>
      <c r="C83" s="8">
        <f ca="1">+Details!BP421</f>
        <v>0</v>
      </c>
      <c r="D83" s="8">
        <f ca="1">+Details!BQ421</f>
        <v>0</v>
      </c>
      <c r="E83" s="41">
        <f ca="1">+Details!BR421</f>
        <v>0</v>
      </c>
      <c r="F83" s="788">
        <f>+Details!BS421</f>
        <v>0</v>
      </c>
      <c r="G83" s="8">
        <f ca="1">+Details!BT421</f>
        <v>0</v>
      </c>
      <c r="H83" s="8">
        <f ca="1">+Details!BU421</f>
        <v>27343.14428193029</v>
      </c>
      <c r="I83" s="41">
        <f ca="1">+Details!BV421</f>
        <v>131653.75773264395</v>
      </c>
      <c r="J83" s="797" t="str">
        <f t="shared" si="0"/>
        <v>Taxes...............................................................................................................................................</v>
      </c>
      <c r="K83" s="788">
        <f>+Details!BW421</f>
        <v>0</v>
      </c>
      <c r="L83" s="8">
        <f ca="1">+Details!BX421</f>
        <v>315904.53140600165</v>
      </c>
      <c r="M83" s="8">
        <f ca="1">+Details!BY421</f>
        <v>211930.40765863078</v>
      </c>
      <c r="N83" s="41">
        <f ca="1">+Details!BZ421</f>
        <v>274684.96875263663</v>
      </c>
      <c r="O83" s="788">
        <f>+Details!CA421</f>
        <v>0</v>
      </c>
      <c r="P83" s="8">
        <f ca="1">+Details!CB421</f>
        <v>655034.96392599074</v>
      </c>
      <c r="Q83" s="8">
        <f ca="1">+Details!CC421</f>
        <v>388553.53008560278</v>
      </c>
      <c r="R83" s="41">
        <f ca="1">+Details!CD421</f>
        <v>452424.42449450429</v>
      </c>
      <c r="S83" s="788">
        <f>+Details!CE421</f>
        <v>0</v>
      </c>
      <c r="T83" s="8">
        <f ca="1">+Details!CF421</f>
        <v>1070480.7555784443</v>
      </c>
      <c r="U83" s="8">
        <f ca="1">+Details!CG421</f>
        <v>649546.44888531254</v>
      </c>
      <c r="V83" s="41">
        <f ca="1">+Details!CH421</f>
        <v>723090.4838064668</v>
      </c>
      <c r="W83" s="3"/>
      <c r="X83" s="3"/>
    </row>
    <row r="84" spans="1:24" x14ac:dyDescent="0.2">
      <c r="A84" s="44" t="str">
        <f>+Details!A422</f>
        <v>Web and Mobile Development…………………………………….</v>
      </c>
      <c r="B84" s="788">
        <f>+Details!BO422</f>
        <v>43500</v>
      </c>
      <c r="C84" s="8">
        <f>+Details!BP422</f>
        <v>37300</v>
      </c>
      <c r="D84" s="8">
        <f>+Details!BQ422</f>
        <v>0</v>
      </c>
      <c r="E84" s="41">
        <f>+Details!BR422</f>
        <v>0</v>
      </c>
      <c r="F84" s="788">
        <f>+Details!BS422</f>
        <v>14300</v>
      </c>
      <c r="G84" s="8">
        <f>+Details!BT422</f>
        <v>8400</v>
      </c>
      <c r="H84" s="8">
        <f>+Details!BU422</f>
        <v>0</v>
      </c>
      <c r="I84" s="41">
        <f>+Details!BV422</f>
        <v>0</v>
      </c>
      <c r="J84" s="797" t="str">
        <f t="shared" si="0"/>
        <v>Web and Mobile Development…………………………………….</v>
      </c>
      <c r="K84" s="788">
        <f>+Details!BW422</f>
        <v>21200</v>
      </c>
      <c r="L84" s="8">
        <f>+Details!BX422</f>
        <v>9600</v>
      </c>
      <c r="M84" s="8">
        <f>+Details!BY422</f>
        <v>3500</v>
      </c>
      <c r="N84" s="41">
        <f>+Details!BZ422</f>
        <v>0</v>
      </c>
      <c r="O84" s="788">
        <f>+Details!CA422</f>
        <v>12800</v>
      </c>
      <c r="P84" s="8">
        <f>+Details!CB422</f>
        <v>10800</v>
      </c>
      <c r="Q84" s="8">
        <f>+Details!CC422</f>
        <v>10500</v>
      </c>
      <c r="R84" s="41">
        <f>+Details!CD422</f>
        <v>0</v>
      </c>
      <c r="S84" s="788">
        <f>+Details!CE422</f>
        <v>5600</v>
      </c>
      <c r="T84" s="8">
        <f>+Details!CF422</f>
        <v>0</v>
      </c>
      <c r="U84" s="8">
        <f>+Details!CG422</f>
        <v>0</v>
      </c>
      <c r="V84" s="41">
        <f>+Details!CH422</f>
        <v>0</v>
      </c>
      <c r="W84" s="3"/>
      <c r="X84" s="3"/>
    </row>
    <row r="85" spans="1:24" x14ac:dyDescent="0.2">
      <c r="A85" s="44" t="str">
        <f>+Details!A423</f>
        <v>Web maintenance and Web improvements…………………</v>
      </c>
      <c r="B85" s="788">
        <f>+Details!BO423</f>
        <v>0</v>
      </c>
      <c r="C85" s="8">
        <f>+Details!BP423</f>
        <v>0</v>
      </c>
      <c r="D85" s="8">
        <f>+Details!BQ423</f>
        <v>2312</v>
      </c>
      <c r="E85" s="41">
        <f>+Details!BR423</f>
        <v>3468</v>
      </c>
      <c r="F85" s="788">
        <f>+Details!BS423</f>
        <v>4376</v>
      </c>
      <c r="G85" s="8">
        <f>+Details!BT423</f>
        <v>4830</v>
      </c>
      <c r="H85" s="8">
        <f>+Details!BU423</f>
        <v>4830</v>
      </c>
      <c r="I85" s="41">
        <f>+Details!BV423</f>
        <v>4830</v>
      </c>
      <c r="J85" s="797" t="str">
        <f t="shared" si="0"/>
        <v>Web maintenance and Web improvements…………………</v>
      </c>
      <c r="K85" s="788">
        <f>+Details!BW423</f>
        <v>5638</v>
      </c>
      <c r="L85" s="8">
        <f>+Details!BX423</f>
        <v>6042</v>
      </c>
      <c r="M85" s="8">
        <f>+Details!BY423</f>
        <v>6042</v>
      </c>
      <c r="N85" s="41">
        <f>+Details!BZ423</f>
        <v>6042</v>
      </c>
      <c r="O85" s="788">
        <f>+Details!CA423</f>
        <v>8118</v>
      </c>
      <c r="P85" s="8">
        <f>+Details!CB423</f>
        <v>9156</v>
      </c>
      <c r="Q85" s="8">
        <f>+Details!CC423</f>
        <v>9156</v>
      </c>
      <c r="R85" s="41">
        <f>+Details!CD423</f>
        <v>9156</v>
      </c>
      <c r="S85" s="788">
        <f>+Details!CE423</f>
        <v>11232</v>
      </c>
      <c r="T85" s="8">
        <f>+Details!CF423</f>
        <v>12270</v>
      </c>
      <c r="U85" s="8">
        <f>+Details!CG423</f>
        <v>12270</v>
      </c>
      <c r="V85" s="41">
        <f>+Details!CH423</f>
        <v>12270</v>
      </c>
      <c r="W85" s="3"/>
      <c r="X85" s="3"/>
    </row>
    <row r="86" spans="1:24" x14ac:dyDescent="0.2">
      <c r="A86" s="44" t="str">
        <f>+Details!A424</f>
        <v>Contingency...............................................................................................................................................</v>
      </c>
      <c r="B86" s="788">
        <f>+Details!BO424</f>
        <v>0</v>
      </c>
      <c r="C86" s="8">
        <f>+Details!BP424</f>
        <v>0.43592178000000004</v>
      </c>
      <c r="D86" s="8">
        <f>+Details!BQ424</f>
        <v>958.02294449325052</v>
      </c>
      <c r="E86" s="41">
        <f>+Details!BR424</f>
        <v>2774.7681729492065</v>
      </c>
      <c r="F86" s="788">
        <f>+Details!BS424</f>
        <v>10934.294042748847</v>
      </c>
      <c r="G86" s="8">
        <f>+Details!BT424</f>
        <v>9835.4976310138736</v>
      </c>
      <c r="H86" s="8">
        <f>+Details!BU424</f>
        <v>19287.77301175184</v>
      </c>
      <c r="I86" s="41">
        <f>+Details!BV424</f>
        <v>26747.885588014673</v>
      </c>
      <c r="J86" s="797" t="str">
        <f t="shared" si="0"/>
        <v>Contingency...............................................................................................................................................</v>
      </c>
      <c r="K86" s="788">
        <f>+Details!BW424</f>
        <v>38471.208559485385</v>
      </c>
      <c r="L86" s="8">
        <f>+Details!BX424</f>
        <v>36151.504248691483</v>
      </c>
      <c r="M86" s="8">
        <f>+Details!BY424</f>
        <v>47928.223867813431</v>
      </c>
      <c r="N86" s="41">
        <f>+Details!BZ424</f>
        <v>56035.747032243547</v>
      </c>
      <c r="O86" s="788">
        <f>+Details!CA424</f>
        <v>68607.96044257794</v>
      </c>
      <c r="P86" s="8">
        <f>+Details!CB424</f>
        <v>64609.573331174499</v>
      </c>
      <c r="Q86" s="8">
        <f>+Details!CC424</f>
        <v>78596.494346023625</v>
      </c>
      <c r="R86" s="41">
        <f>+Details!CD424</f>
        <v>87070.568324104272</v>
      </c>
      <c r="S86" s="788">
        <f>+Details!CE424</f>
        <v>99859.556569669759</v>
      </c>
      <c r="T86" s="8">
        <f>+Details!CF424</f>
        <v>99681.048996699159</v>
      </c>
      <c r="U86" s="8">
        <f>+Details!CG424</f>
        <v>115336.45874458691</v>
      </c>
      <c r="V86" s="41">
        <f>+Details!CH424</f>
        <v>124973.78262208396</v>
      </c>
      <c r="W86" s="3"/>
      <c r="X86" s="3"/>
    </row>
    <row r="87" spans="1:24" x14ac:dyDescent="0.2">
      <c r="A87" s="44" t="str">
        <f>+Details!A426</f>
        <v>Miscellaneous...............................................................................................................................................</v>
      </c>
      <c r="B87" s="788">
        <f>+Details!BO426</f>
        <v>40</v>
      </c>
      <c r="C87" s="8">
        <f>+Details!BP426</f>
        <v>100</v>
      </c>
      <c r="D87" s="8">
        <f>+Details!BQ426</f>
        <v>180</v>
      </c>
      <c r="E87" s="41">
        <f>+Details!BR426</f>
        <v>180</v>
      </c>
      <c r="F87" s="788">
        <f>+Details!BS426</f>
        <v>260</v>
      </c>
      <c r="G87" s="8">
        <f>+Details!BT426</f>
        <v>300</v>
      </c>
      <c r="H87" s="8">
        <f>+Details!BU426</f>
        <v>360</v>
      </c>
      <c r="I87" s="41">
        <f>+Details!BV426</f>
        <v>360</v>
      </c>
      <c r="J87" s="797" t="str">
        <f t="shared" si="0"/>
        <v>Miscellaneous...............................................................................................................................................</v>
      </c>
      <c r="K87" s="788">
        <f>+Details!BW426</f>
        <v>560</v>
      </c>
      <c r="L87" s="8">
        <f>+Details!BX426</f>
        <v>660</v>
      </c>
      <c r="M87" s="8">
        <f>+Details!BY426</f>
        <v>750</v>
      </c>
      <c r="N87" s="41">
        <f>+Details!BZ426</f>
        <v>750</v>
      </c>
      <c r="O87" s="788">
        <f>+Details!CA426</f>
        <v>810</v>
      </c>
      <c r="P87" s="8">
        <f>+Details!CB426</f>
        <v>840</v>
      </c>
      <c r="Q87" s="8">
        <f>+Details!CC426</f>
        <v>960</v>
      </c>
      <c r="R87" s="41">
        <f>+Details!CD426</f>
        <v>960</v>
      </c>
      <c r="S87" s="788">
        <f>+Details!CE426</f>
        <v>1000</v>
      </c>
      <c r="T87" s="8">
        <f>+Details!CF426</f>
        <v>1020</v>
      </c>
      <c r="U87" s="8">
        <f>+Details!CG426</f>
        <v>1020</v>
      </c>
      <c r="V87" s="41">
        <f>+Details!CH426</f>
        <v>1020</v>
      </c>
      <c r="W87" s="3"/>
      <c r="X87" s="3"/>
    </row>
    <row r="88" spans="1:24" x14ac:dyDescent="0.2">
      <c r="A88" s="793" t="str">
        <f>+Details!A427</f>
        <v>Total Disbursements...............................................................................................................................................</v>
      </c>
      <c r="B88" s="788">
        <f>+Details!BO427</f>
        <v>70632.555079999991</v>
      </c>
      <c r="C88" s="8">
        <f ca="1">+Details!BP427</f>
        <v>88354.580569979997</v>
      </c>
      <c r="D88" s="8">
        <f ca="1">+Details!BQ427</f>
        <v>187447.43813801877</v>
      </c>
      <c r="E88" s="41">
        <f ca="1">+Details!BR427</f>
        <v>194494.64398161456</v>
      </c>
      <c r="F88" s="788">
        <f>+Details!BS427</f>
        <v>358872.23138387635</v>
      </c>
      <c r="G88" s="8">
        <f ca="1">+Details!BT427</f>
        <v>593232.74972093059</v>
      </c>
      <c r="H88" s="8">
        <f ca="1">+Details!BU427</f>
        <v>387930.84693427093</v>
      </c>
      <c r="I88" s="41">
        <f ca="1">+Details!BV427</f>
        <v>507630.54364287376</v>
      </c>
      <c r="J88" s="797" t="str">
        <f t="shared" si="0"/>
        <v>Total Disbursements...............................................................................................................................................</v>
      </c>
      <c r="K88" s="788">
        <f>+Details!BW427</f>
        <v>750236.26270125341</v>
      </c>
      <c r="L88" s="8">
        <f ca="1">+Details!BX427</f>
        <v>1429153.7598621345</v>
      </c>
      <c r="M88" s="8">
        <f ca="1">+Details!BY427</f>
        <v>1006028.5438090594</v>
      </c>
      <c r="N88" s="41">
        <f ca="1">+Details!BZ427</f>
        <v>1090600.3574635363</v>
      </c>
      <c r="O88" s="788">
        <f>+Details!CA427</f>
        <v>1115475.8685034437</v>
      </c>
      <c r="P88" s="8">
        <f ca="1">+Details!CB427</f>
        <v>2229067.0675575975</v>
      </c>
      <c r="Q88" s="8">
        <f ca="1">+Details!CC427</f>
        <v>1555898.5914451983</v>
      </c>
      <c r="R88" s="41">
        <f ca="1">+Details!CD427</f>
        <v>1643112.848448779</v>
      </c>
      <c r="S88" s="788">
        <f>+Details!CE427</f>
        <v>1473255.4386299979</v>
      </c>
      <c r="T88" s="8">
        <f ca="1">+Details!CF427</f>
        <v>2911850.1720440779</v>
      </c>
      <c r="U88" s="8">
        <f ca="1">+Details!CG427</f>
        <v>2051930.4064750888</v>
      </c>
      <c r="V88" s="41">
        <f ca="1">+Details!CH427</f>
        <v>2170125.533864242</v>
      </c>
      <c r="W88" s="3"/>
      <c r="X88" s="3"/>
    </row>
    <row r="89" spans="1:24" x14ac:dyDescent="0.2">
      <c r="A89" s="793"/>
      <c r="B89" s="788"/>
      <c r="C89" s="8"/>
      <c r="D89" s="8"/>
      <c r="E89" s="41"/>
      <c r="F89" s="788"/>
      <c r="G89" s="8"/>
      <c r="H89" s="8"/>
      <c r="I89" s="41"/>
      <c r="J89" s="797"/>
      <c r="K89" s="788"/>
      <c r="L89" s="8"/>
      <c r="M89" s="8"/>
      <c r="N89" s="41"/>
      <c r="O89" s="788"/>
      <c r="P89" s="8"/>
      <c r="Q89" s="8"/>
      <c r="R89" s="41"/>
      <c r="S89" s="788"/>
      <c r="T89" s="8"/>
      <c r="U89" s="8"/>
      <c r="V89" s="41"/>
      <c r="W89" s="3"/>
      <c r="X89" s="3"/>
    </row>
    <row r="90" spans="1:24" x14ac:dyDescent="0.2">
      <c r="A90" s="793" t="str">
        <f>+Details!A429</f>
        <v>Net Increase (Decrease) in Cash...............................................................................................................................................</v>
      </c>
      <c r="B90" s="788">
        <f ca="1">+Details!BO429</f>
        <v>-70632.555079999991</v>
      </c>
      <c r="C90" s="8">
        <f ca="1">+Details!BP429</f>
        <v>-88339.810569979993</v>
      </c>
      <c r="D90" s="8">
        <f ca="1">+Details!BQ429</f>
        <v>-152060.06453588925</v>
      </c>
      <c r="E90" s="41">
        <f ca="1">+Details!BR429</f>
        <v>-96088.186945997339</v>
      </c>
      <c r="F90" s="788">
        <f ca="1">+Details!BS429</f>
        <v>13070.070640547492</v>
      </c>
      <c r="G90" s="8">
        <f ca="1">+Details!BT429</f>
        <v>14462.3854628423</v>
      </c>
      <c r="H90" s="8">
        <f ca="1">+Details!BU429</f>
        <v>357064.39601998276</v>
      </c>
      <c r="I90" s="41">
        <f ca="1">+Details!BV429</f>
        <v>399998.79773324111</v>
      </c>
      <c r="J90" s="797" t="str">
        <f t="shared" si="0"/>
        <v>Net Increase (Decrease) in Cash...............................................................................................................................................</v>
      </c>
      <c r="K90" s="788">
        <f ca="1">+Details!BW429</f>
        <v>556492.75524294679</v>
      </c>
      <c r="L90" s="8">
        <f ca="1">+Details!BX429</f>
        <v>181478.37791843642</v>
      </c>
      <c r="M90" s="8">
        <f ca="1">+Details!BY429</f>
        <v>753686.25563254196</v>
      </c>
      <c r="N90" s="41">
        <f ca="1">+Details!BZ429</f>
        <v>822618.53033666918</v>
      </c>
      <c r="O90" s="788">
        <f ca="1">+Details!CA429</f>
        <v>1229105.8397184538</v>
      </c>
      <c r="P90" s="8">
        <f ca="1">+Details!CB429</f>
        <v>487577.00031621195</v>
      </c>
      <c r="Q90" s="8">
        <f ca="1">+Details!CC429</f>
        <v>1307332.9640554199</v>
      </c>
      <c r="R90" s="41">
        <f ca="1">+Details!CD429</f>
        <v>1349423.519454421</v>
      </c>
      <c r="S90" s="788">
        <f ca="1">+Details!CE429</f>
        <v>1961909.5414176751</v>
      </c>
      <c r="T90" s="8">
        <f ca="1">+Details!CF429</f>
        <v>1028812.615159397</v>
      </c>
      <c r="U90" s="8">
        <f ca="1">+Details!CG429</f>
        <v>2097559.8731243871</v>
      </c>
      <c r="V90" s="41">
        <f ca="1">+Details!CH429</f>
        <v>2153969.7085553799</v>
      </c>
      <c r="W90" s="3"/>
      <c r="X90" s="3"/>
    </row>
    <row r="91" spans="1:24" x14ac:dyDescent="0.2">
      <c r="A91" s="793"/>
      <c r="B91" s="788"/>
      <c r="C91" s="8"/>
      <c r="D91" s="8"/>
      <c r="E91" s="41"/>
      <c r="F91" s="788"/>
      <c r="G91" s="8"/>
      <c r="H91" s="8"/>
      <c r="I91" s="41"/>
      <c r="J91" s="797"/>
      <c r="K91" s="788"/>
      <c r="L91" s="8"/>
      <c r="M91" s="8"/>
      <c r="N91" s="41"/>
      <c r="O91" s="788"/>
      <c r="P91" s="8"/>
      <c r="Q91" s="8"/>
      <c r="R91" s="41"/>
      <c r="S91" s="788"/>
      <c r="T91" s="8"/>
      <c r="U91" s="8"/>
      <c r="V91" s="41"/>
      <c r="W91" s="3"/>
      <c r="X91" s="3"/>
    </row>
    <row r="92" spans="1:24" x14ac:dyDescent="0.2">
      <c r="A92" s="793" t="str">
        <f>+Details!A431</f>
        <v>Ending Cash...............................................................................................................................................</v>
      </c>
      <c r="B92" s="788">
        <f ca="1">+Details!BO431</f>
        <v>-70632.555079999991</v>
      </c>
      <c r="C92" s="8">
        <f ca="1">+Details!BP431</f>
        <v>-158972.36564997997</v>
      </c>
      <c r="D92" s="8">
        <f ca="1">+Details!BQ431</f>
        <v>-311032.43018586922</v>
      </c>
      <c r="E92" s="41">
        <f ca="1">+Details!BR431</f>
        <v>-407120.61713186657</v>
      </c>
      <c r="F92" s="788">
        <f ca="1">+Details!BS431</f>
        <v>-394050.54649131902</v>
      </c>
      <c r="G92" s="8">
        <f ca="1">+Details!BT431</f>
        <v>-379588.16102847672</v>
      </c>
      <c r="H92" s="8">
        <f ca="1">+Details!BU431</f>
        <v>-22523.765008493909</v>
      </c>
      <c r="I92" s="41">
        <f ca="1">+Details!BV431</f>
        <v>377475.03272474709</v>
      </c>
      <c r="J92" s="797" t="str">
        <f t="shared" si="0"/>
        <v>Ending Cash...............................................................................................................................................</v>
      </c>
      <c r="K92" s="788">
        <f ca="1">+Details!BW431</f>
        <v>933967.78796769399</v>
      </c>
      <c r="L92" s="8">
        <f ca="1">+Details!BX431</f>
        <v>1115446.1658861302</v>
      </c>
      <c r="M92" s="8">
        <f ca="1">+Details!BY431</f>
        <v>1869132.4215186718</v>
      </c>
      <c r="N92" s="41">
        <f ca="1">+Details!BZ431</f>
        <v>2691750.951855341</v>
      </c>
      <c r="O92" s="788">
        <f ca="1">+Details!CA431</f>
        <v>3920856.7915737946</v>
      </c>
      <c r="P92" s="8">
        <f ca="1">+Details!CB431</f>
        <v>4408433.7918900065</v>
      </c>
      <c r="Q92" s="8">
        <f ca="1">+Details!CC431</f>
        <v>5715766.7559454264</v>
      </c>
      <c r="R92" s="41">
        <f ca="1">+Details!CD431</f>
        <v>7065190.275399847</v>
      </c>
      <c r="S92" s="788">
        <f ca="1">+Details!CE431</f>
        <v>9027099.816817522</v>
      </c>
      <c r="T92" s="8">
        <f ca="1">+Details!CF431</f>
        <v>10055912.431976918</v>
      </c>
      <c r="U92" s="8">
        <f ca="1">+Details!CG431</f>
        <v>12153472.305101305</v>
      </c>
      <c r="V92" s="41">
        <f ca="1">+Details!CH431</f>
        <v>14307442.013656683</v>
      </c>
      <c r="W92" s="3"/>
      <c r="X92" s="3"/>
    </row>
    <row r="93" spans="1:24" x14ac:dyDescent="0.2">
      <c r="A93" s="45"/>
      <c r="B93" s="789"/>
      <c r="C93" s="790"/>
      <c r="D93" s="790"/>
      <c r="E93" s="791"/>
      <c r="F93" s="795"/>
      <c r="G93" s="790"/>
      <c r="H93" s="790"/>
      <c r="I93" s="791"/>
      <c r="J93" s="798"/>
      <c r="K93" s="795"/>
      <c r="L93" s="790"/>
      <c r="M93" s="790"/>
      <c r="N93" s="791"/>
      <c r="O93" s="795"/>
      <c r="P93" s="790"/>
      <c r="Q93" s="790"/>
      <c r="R93" s="791"/>
      <c r="S93" s="795"/>
      <c r="T93" s="790"/>
      <c r="U93" s="790"/>
      <c r="V93" s="791"/>
    </row>
    <row r="94" spans="1:24" x14ac:dyDescent="0.2">
      <c r="B94" s="3"/>
    </row>
    <row r="95" spans="1:24" x14ac:dyDescent="0.2">
      <c r="B95" s="3"/>
    </row>
    <row r="96" spans="1:24" ht="12.75" x14ac:dyDescent="0.2">
      <c r="A96" s="802" t="str">
        <f>+Details!A182</f>
        <v>Income Statement</v>
      </c>
      <c r="B96" s="803">
        <f>+B54</f>
        <v>2012</v>
      </c>
      <c r="C96" s="804"/>
      <c r="D96" s="804"/>
      <c r="E96" s="805"/>
      <c r="F96" s="803">
        <f>+F54</f>
        <v>2013</v>
      </c>
      <c r="G96" s="804"/>
      <c r="H96" s="804"/>
      <c r="I96" s="805"/>
      <c r="J96" s="802" t="str">
        <f>+A96</f>
        <v>Income Statement</v>
      </c>
      <c r="K96" s="806">
        <f>+K54</f>
        <v>2014</v>
      </c>
      <c r="L96" s="807"/>
      <c r="M96" s="807"/>
      <c r="N96" s="808"/>
      <c r="O96" s="806">
        <f>+O54</f>
        <v>2015</v>
      </c>
      <c r="P96" s="807"/>
      <c r="Q96" s="807"/>
      <c r="R96" s="808"/>
      <c r="S96" s="806">
        <f>+S54</f>
        <v>2016</v>
      </c>
      <c r="T96" s="807"/>
      <c r="U96" s="807"/>
      <c r="V96" s="808"/>
    </row>
    <row r="97" spans="1:29" ht="12.75" x14ac:dyDescent="0.2">
      <c r="A97" s="809" t="str">
        <f>+Details!A183</f>
        <v>in UK£</v>
      </c>
      <c r="B97" s="810" t="str">
        <f>+B55</f>
        <v>Q1:12</v>
      </c>
      <c r="C97" s="811" t="str">
        <f>+C55</f>
        <v>Q2:12</v>
      </c>
      <c r="D97" s="811" t="str">
        <f>+D55</f>
        <v>Q3:12</v>
      </c>
      <c r="E97" s="812" t="str">
        <f>+E55</f>
        <v>Q4:12</v>
      </c>
      <c r="F97" s="810" t="str">
        <f>+F55</f>
        <v>Q1:13</v>
      </c>
      <c r="G97" s="811" t="str">
        <f>+G55</f>
        <v>Q2:13</v>
      </c>
      <c r="H97" s="811" t="str">
        <f>+H55</f>
        <v>Q3:13</v>
      </c>
      <c r="I97" s="812" t="str">
        <f>+I55</f>
        <v>Q4:13</v>
      </c>
      <c r="J97" s="809" t="str">
        <f t="shared" ref="J97:J156" si="1">+A97</f>
        <v>in UK£</v>
      </c>
      <c r="K97" s="810" t="str">
        <f>+K55</f>
        <v>Q1:14</v>
      </c>
      <c r="L97" s="811" t="str">
        <f>+L55</f>
        <v>Q2:14</v>
      </c>
      <c r="M97" s="811" t="str">
        <f>+M55</f>
        <v>Q3:14</v>
      </c>
      <c r="N97" s="812" t="str">
        <f>+N55</f>
        <v>Q4:14</v>
      </c>
      <c r="O97" s="810" t="str">
        <f>+O55</f>
        <v>Q1:15</v>
      </c>
      <c r="P97" s="811" t="str">
        <f>+P55</f>
        <v>Q2:15</v>
      </c>
      <c r="Q97" s="811" t="str">
        <f>+Q55</f>
        <v>Q3:15</v>
      </c>
      <c r="R97" s="812" t="str">
        <f>+R55</f>
        <v>Q4:15</v>
      </c>
      <c r="S97" s="810" t="str">
        <f>+S55</f>
        <v>Q1:16</v>
      </c>
      <c r="T97" s="811" t="str">
        <f>+T55</f>
        <v>Q2:16</v>
      </c>
      <c r="U97" s="811" t="str">
        <f>+U55</f>
        <v>Q3:16</v>
      </c>
      <c r="V97" s="812" t="str">
        <f>+V55</f>
        <v>Q4:16</v>
      </c>
    </row>
    <row r="98" spans="1:29" x14ac:dyDescent="0.2">
      <c r="A98" s="796"/>
      <c r="B98" s="813"/>
      <c r="C98" s="814"/>
      <c r="D98" s="814"/>
      <c r="E98" s="815"/>
      <c r="F98" s="813"/>
      <c r="G98" s="814"/>
      <c r="H98" s="814"/>
      <c r="I98" s="815"/>
      <c r="J98" s="796"/>
      <c r="K98" s="813"/>
      <c r="L98" s="814"/>
      <c r="M98" s="814"/>
      <c r="N98" s="815"/>
      <c r="O98" s="813"/>
      <c r="P98" s="814"/>
      <c r="Q98" s="814"/>
      <c r="R98" s="815"/>
      <c r="S98" s="813"/>
      <c r="T98" s="814"/>
      <c r="U98" s="814"/>
      <c r="V98" s="815"/>
      <c r="W98" s="668"/>
      <c r="X98" s="668"/>
      <c r="Y98" s="668"/>
      <c r="Z98" s="668"/>
      <c r="AA98" s="668"/>
      <c r="AB98" s="668"/>
      <c r="AC98" s="668"/>
    </row>
    <row r="99" spans="1:29" x14ac:dyDescent="0.2">
      <c r="A99" s="793" t="str">
        <f>+Details!A185</f>
        <v>Revenue</v>
      </c>
      <c r="B99" s="816"/>
      <c r="C99" s="658"/>
      <c r="D99" s="658"/>
      <c r="E99" s="817"/>
      <c r="F99" s="816"/>
      <c r="G99" s="658"/>
      <c r="H99" s="658"/>
      <c r="I99" s="817"/>
      <c r="J99" s="793" t="str">
        <f t="shared" si="1"/>
        <v>Revenue</v>
      </c>
      <c r="K99" s="816"/>
      <c r="L99" s="658"/>
      <c r="M99" s="658"/>
      <c r="N99" s="817"/>
      <c r="O99" s="816"/>
      <c r="P99" s="658"/>
      <c r="Q99" s="658"/>
      <c r="R99" s="817"/>
      <c r="S99" s="816"/>
      <c r="T99" s="658"/>
      <c r="U99" s="658"/>
      <c r="V99" s="817"/>
      <c r="W99" s="668"/>
      <c r="X99" s="668"/>
      <c r="Y99" s="668"/>
      <c r="Z99" s="668"/>
      <c r="AA99" s="668"/>
      <c r="AB99" s="668"/>
      <c r="AC99" s="668"/>
    </row>
    <row r="100" spans="1:29" x14ac:dyDescent="0.2">
      <c r="A100" s="797" t="str">
        <f>+Details!A186</f>
        <v>Total Revenue</v>
      </c>
      <c r="B100" s="788">
        <f>+Details!BO186</f>
        <v>3.4000000000000004</v>
      </c>
      <c r="C100" s="8">
        <f>+Details!BP186</f>
        <v>24.361000000000001</v>
      </c>
      <c r="D100" s="8">
        <f>+Details!BQ186</f>
        <v>61583.842535868163</v>
      </c>
      <c r="E100" s="41">
        <f>+Details!BR186</f>
        <v>121659.61989630239</v>
      </c>
      <c r="F100" s="788">
        <f>+Details!BS186</f>
        <v>511587.22341610002</v>
      </c>
      <c r="G100" s="8">
        <f>+Details!BT186</f>
        <v>650142.388169477</v>
      </c>
      <c r="H100" s="8">
        <f>+Details!BU186</f>
        <v>797926.87793995149</v>
      </c>
      <c r="I100" s="41">
        <f>+Details!BV186</f>
        <v>962362.371007337</v>
      </c>
      <c r="J100" s="797" t="str">
        <f t="shared" si="1"/>
        <v>Total Revenue</v>
      </c>
      <c r="K100" s="788">
        <f>+Details!BW186</f>
        <v>1481210.9077350001</v>
      </c>
      <c r="L100" s="8">
        <f>+Details!BX186</f>
        <v>1649930.9657770959</v>
      </c>
      <c r="M100" s="8">
        <f>+Details!BY186</f>
        <v>1801148.5468187972</v>
      </c>
      <c r="N100" s="41">
        <f>+Details!BZ186</f>
        <v>1938330.44190916</v>
      </c>
      <c r="O100" s="788">
        <f>+Details!CA186</f>
        <v>2540292.981894712</v>
      </c>
      <c r="P100" s="8">
        <f>+Details!CB186</f>
        <v>2731717.4944358007</v>
      </c>
      <c r="Q100" s="8">
        <f>+Details!CC186</f>
        <v>2873454.2438711198</v>
      </c>
      <c r="R100" s="41">
        <f>+Details!CD186</f>
        <v>2966503.8792143371</v>
      </c>
      <c r="S100" s="788">
        <f>+Details!CE186</f>
        <v>3648634.0082912054</v>
      </c>
      <c r="T100" s="8">
        <f>+Details!CF186</f>
        <v>3934498.4737330847</v>
      </c>
      <c r="U100" s="8">
        <f>+Details!CG186</f>
        <v>4133539.7738315519</v>
      </c>
      <c r="V100" s="41">
        <f>+Details!CH186</f>
        <v>4246856.800941187</v>
      </c>
      <c r="W100" s="668"/>
      <c r="X100" s="668"/>
      <c r="Y100" s="668"/>
      <c r="Z100" s="668"/>
      <c r="AA100" s="668"/>
      <c r="AB100" s="668"/>
      <c r="AC100" s="668"/>
    </row>
    <row r="101" spans="1:29" x14ac:dyDescent="0.2">
      <c r="A101" s="797" t="str">
        <f>+Details!A187</f>
        <v>Annualized Revenue Per Employee</v>
      </c>
      <c r="B101" s="788">
        <f>+Details!BO187</f>
        <v>0</v>
      </c>
      <c r="C101" s="8">
        <f>+Details!BP187</f>
        <v>16.240666666666666</v>
      </c>
      <c r="D101" s="8">
        <f>+Details!BQ187</f>
        <v>41055.895023912111</v>
      </c>
      <c r="E101" s="41">
        <f>+Details!BR187</f>
        <v>81106.41326420159</v>
      </c>
      <c r="F101" s="788">
        <f>+Details!BS187</f>
        <v>204634.88936644001</v>
      </c>
      <c r="G101" s="8">
        <f>+Details!BT187</f>
        <v>216714.12938982566</v>
      </c>
      <c r="H101" s="8">
        <f>+Details!BU187</f>
        <v>265975.62597998383</v>
      </c>
      <c r="I101" s="41">
        <f>+Details!BV187</f>
        <v>320787.45700244565</v>
      </c>
      <c r="J101" s="797" t="str">
        <f t="shared" si="1"/>
        <v>Annualized Revenue Per Employee</v>
      </c>
      <c r="K101" s="788">
        <f>+Details!BW187</f>
        <v>269311.07413363637</v>
      </c>
      <c r="L101" s="8">
        <f>+Details!BX187</f>
        <v>263988.95452433534</v>
      </c>
      <c r="M101" s="8">
        <f>+Details!BY187</f>
        <v>288183.76749100757</v>
      </c>
      <c r="N101" s="41">
        <f>+Details!BZ187</f>
        <v>310132.87070546561</v>
      </c>
      <c r="O101" s="788">
        <f>+Details!CA187</f>
        <v>362898.99741353031</v>
      </c>
      <c r="P101" s="8">
        <f>+Details!CB187</f>
        <v>341464.68680447509</v>
      </c>
      <c r="Q101" s="8">
        <f>+Details!CC187</f>
        <v>359181.78048388998</v>
      </c>
      <c r="R101" s="41">
        <f>+Details!CD187</f>
        <v>370812.98490179214</v>
      </c>
      <c r="S101" s="788">
        <f>+Details!CE187</f>
        <v>429251.05979896535</v>
      </c>
      <c r="T101" s="8">
        <f>+Details!CF187</f>
        <v>462882.17338036292</v>
      </c>
      <c r="U101" s="8">
        <f>+Details!CG187</f>
        <v>486298.79692135903</v>
      </c>
      <c r="V101" s="41">
        <f>+Details!CH187</f>
        <v>499630.21187543374</v>
      </c>
      <c r="W101" s="668"/>
      <c r="X101" s="668"/>
      <c r="Y101" s="668"/>
      <c r="Z101" s="668"/>
      <c r="AA101" s="668"/>
      <c r="AB101" s="668"/>
      <c r="AC101" s="668"/>
    </row>
    <row r="102" spans="1:29" x14ac:dyDescent="0.2">
      <c r="A102" s="797"/>
      <c r="B102" s="788"/>
      <c r="C102" s="8"/>
      <c r="D102" s="8"/>
      <c r="E102" s="41"/>
      <c r="F102" s="788"/>
      <c r="G102" s="8"/>
      <c r="H102" s="8"/>
      <c r="I102" s="41"/>
      <c r="J102" s="797"/>
      <c r="K102" s="816"/>
      <c r="L102" s="658"/>
      <c r="M102" s="658"/>
      <c r="N102" s="817"/>
      <c r="O102" s="816"/>
      <c r="P102" s="658"/>
      <c r="Q102" s="658"/>
      <c r="R102" s="817"/>
      <c r="S102" s="816"/>
      <c r="T102" s="658"/>
      <c r="U102" s="658"/>
      <c r="V102" s="817"/>
      <c r="W102" s="668"/>
      <c r="X102" s="668"/>
      <c r="Y102" s="668"/>
      <c r="Z102" s="668"/>
      <c r="AA102" s="668"/>
      <c r="AB102" s="668"/>
      <c r="AC102" s="668"/>
    </row>
    <row r="103" spans="1:29" x14ac:dyDescent="0.2">
      <c r="A103" s="793" t="str">
        <f>+Details!A190</f>
        <v>Less Cost of Goods Sold</v>
      </c>
      <c r="B103" s="788">
        <f>+Details!BO190</f>
        <v>0</v>
      </c>
      <c r="C103" s="8">
        <f>+Details!BP190</f>
        <v>0</v>
      </c>
      <c r="D103" s="8">
        <f>+Details!BQ190</f>
        <v>0</v>
      </c>
      <c r="E103" s="41">
        <f>+Details!BR190</f>
        <v>0</v>
      </c>
      <c r="F103" s="788">
        <f>+Details!BS190</f>
        <v>0</v>
      </c>
      <c r="G103" s="8">
        <f>+Details!BT190</f>
        <v>0</v>
      </c>
      <c r="H103" s="8">
        <f>+Details!BU190</f>
        <v>0</v>
      </c>
      <c r="I103" s="41">
        <f>+Details!BV190</f>
        <v>0</v>
      </c>
      <c r="J103" s="793" t="str">
        <f t="shared" si="1"/>
        <v>Less Cost of Goods Sold</v>
      </c>
      <c r="K103" s="816"/>
      <c r="L103" s="658"/>
      <c r="M103" s="658"/>
      <c r="N103" s="817"/>
      <c r="O103" s="816"/>
      <c r="P103" s="658"/>
      <c r="Q103" s="658"/>
      <c r="R103" s="817"/>
      <c r="S103" s="816"/>
      <c r="T103" s="658"/>
      <c r="U103" s="658"/>
      <c r="V103" s="817"/>
      <c r="W103" s="668"/>
      <c r="X103" s="668"/>
      <c r="Y103" s="668"/>
      <c r="Z103" s="668"/>
      <c r="AA103" s="668"/>
      <c r="AB103" s="668"/>
      <c r="AC103" s="668"/>
    </row>
    <row r="104" spans="1:29" x14ac:dyDescent="0.2">
      <c r="A104" s="793" t="str">
        <f>+Details!A191</f>
        <v>Total COGS...............................................................................................................................................</v>
      </c>
      <c r="B104" s="788">
        <f>+Details!BO191</f>
        <v>5.5080000000000018E-2</v>
      </c>
      <c r="C104" s="8">
        <f>+Details!BP191</f>
        <v>0.39464820000000006</v>
      </c>
      <c r="D104" s="8">
        <f>+Details!BQ191</f>
        <v>5317.6582490810652</v>
      </c>
      <c r="E104" s="41">
        <f>+Details!BR191</f>
        <v>6290.8858423200991</v>
      </c>
      <c r="F104" s="788">
        <f>+Details!BS191</f>
        <v>98288.265979340809</v>
      </c>
      <c r="G104" s="8">
        <f>+Details!BT191</f>
        <v>280532.85964834556</v>
      </c>
      <c r="H104" s="8">
        <f>+Details!BU191</f>
        <v>12926.968382627216</v>
      </c>
      <c r="I104" s="41">
        <f>+Details!BV191</f>
        <v>15590.823370318862</v>
      </c>
      <c r="J104" s="793" t="str">
        <f t="shared" si="1"/>
        <v>Total COGS...............................................................................................................................................</v>
      </c>
      <c r="K104" s="788">
        <f>+Details!BW191</f>
        <v>146924.03487447801</v>
      </c>
      <c r="L104" s="8">
        <f>+Details!BX191</f>
        <v>399421.091733501</v>
      </c>
      <c r="M104" s="8">
        <f>+Details!BY191</f>
        <v>26659.1119329182</v>
      </c>
      <c r="N104" s="41">
        <f>+Details!BZ191</f>
        <v>28689.403980255571</v>
      </c>
      <c r="O104" s="788">
        <f>+Details!CA191</f>
        <v>201077.11970290492</v>
      </c>
      <c r="P104" s="8">
        <f>+Details!CB191</f>
        <v>533795.34778098832</v>
      </c>
      <c r="Q104" s="8">
        <f>+Details!CC191</f>
        <v>40808.009622969897</v>
      </c>
      <c r="R104" s="41">
        <f>+Details!CD191</f>
        <v>42129.314444843585</v>
      </c>
      <c r="S104" s="788">
        <f>+Details!CE191</f>
        <v>215359.06547441863</v>
      </c>
      <c r="T104" s="8">
        <f>+Details!CF191</f>
        <v>549303.99509751657</v>
      </c>
      <c r="U104" s="8">
        <f>+Details!CG191</f>
        <v>57050.765038875426</v>
      </c>
      <c r="V104" s="41">
        <f>+Details!CH191</f>
        <v>58009.347159238889</v>
      </c>
      <c r="W104" s="668"/>
      <c r="X104" s="668"/>
      <c r="Y104" s="668"/>
      <c r="Z104" s="668"/>
      <c r="AA104" s="668"/>
      <c r="AB104" s="668"/>
      <c r="AC104" s="668"/>
    </row>
    <row r="105" spans="1:29" x14ac:dyDescent="0.2">
      <c r="A105" s="797"/>
      <c r="B105" s="788"/>
      <c r="C105" s="8"/>
      <c r="D105" s="8"/>
      <c r="E105" s="41"/>
      <c r="F105" s="788"/>
      <c r="G105" s="8"/>
      <c r="H105" s="8"/>
      <c r="I105" s="41"/>
      <c r="J105" s="797"/>
      <c r="K105" s="816"/>
      <c r="L105" s="658"/>
      <c r="M105" s="658"/>
      <c r="N105" s="817"/>
      <c r="O105" s="816"/>
      <c r="P105" s="658"/>
      <c r="Q105" s="658"/>
      <c r="R105" s="817"/>
      <c r="S105" s="816"/>
      <c r="T105" s="658"/>
      <c r="U105" s="658"/>
      <c r="V105" s="817"/>
      <c r="W105" s="668"/>
      <c r="X105" s="668"/>
      <c r="Y105" s="668"/>
      <c r="Z105" s="668"/>
      <c r="AA105" s="668"/>
      <c r="AB105" s="668"/>
      <c r="AC105" s="668"/>
    </row>
    <row r="106" spans="1:29" x14ac:dyDescent="0.2">
      <c r="A106" s="793" t="str">
        <f>+Details!A194</f>
        <v>Gross Margin...............................................................................................................................................</v>
      </c>
      <c r="B106" s="788">
        <f>+Details!BO194</f>
        <v>3.3449200000000001</v>
      </c>
      <c r="C106" s="8">
        <f>+Details!BP194</f>
        <v>23.966351800000002</v>
      </c>
      <c r="D106" s="8">
        <f>+Details!BQ194</f>
        <v>56266.184286787102</v>
      </c>
      <c r="E106" s="41">
        <f>+Details!BR194</f>
        <v>115368.73405398229</v>
      </c>
      <c r="F106" s="788">
        <f>+Details!BS194</f>
        <v>413298.9574367592</v>
      </c>
      <c r="G106" s="8">
        <f>+Details!BT194</f>
        <v>369609.52852113143</v>
      </c>
      <c r="H106" s="8">
        <f>+Details!BU194</f>
        <v>784999.90955732425</v>
      </c>
      <c r="I106" s="41">
        <f>+Details!BV194</f>
        <v>946771.54763701814</v>
      </c>
      <c r="J106" s="793" t="str">
        <f t="shared" si="1"/>
        <v>Gross Margin...............................................................................................................................................</v>
      </c>
      <c r="K106" s="788">
        <f>+Details!BW194</f>
        <v>1334286.872860522</v>
      </c>
      <c r="L106" s="8">
        <f>+Details!BX194</f>
        <v>1250509.8740435948</v>
      </c>
      <c r="M106" s="8">
        <f>+Details!BY194</f>
        <v>1774489.434885879</v>
      </c>
      <c r="N106" s="41">
        <f>+Details!BZ194</f>
        <v>1909641.0379289044</v>
      </c>
      <c r="O106" s="788">
        <f>+Details!CA194</f>
        <v>2339215.862191807</v>
      </c>
      <c r="P106" s="8">
        <f>+Details!CB194</f>
        <v>2197922.1466548126</v>
      </c>
      <c r="Q106" s="8">
        <f>+Details!CC194</f>
        <v>2832646.2342481501</v>
      </c>
      <c r="R106" s="41">
        <f>+Details!CD194</f>
        <v>2924374.5647694934</v>
      </c>
      <c r="S106" s="788">
        <f>+Details!CE194</f>
        <v>3433274.9428167869</v>
      </c>
      <c r="T106" s="8">
        <f>+Details!CF194</f>
        <v>3385194.4786355682</v>
      </c>
      <c r="U106" s="8">
        <f>+Details!CG194</f>
        <v>4076489.0087926765</v>
      </c>
      <c r="V106" s="41">
        <f>+Details!CH194</f>
        <v>4188847.453781948</v>
      </c>
      <c r="W106" s="668"/>
      <c r="X106" s="668"/>
      <c r="Y106" s="668"/>
      <c r="Z106" s="668"/>
      <c r="AA106" s="668"/>
      <c r="AB106" s="668"/>
      <c r="AC106" s="668"/>
    </row>
    <row r="107" spans="1:29" x14ac:dyDescent="0.2">
      <c r="A107" s="797" t="str">
        <f>+Details!A195</f>
        <v>% of Sales</v>
      </c>
      <c r="B107" s="799">
        <f>+Details!BO195</f>
        <v>0.9837999999999999</v>
      </c>
      <c r="C107" s="800">
        <f>+Details!BP195</f>
        <v>0.98380000000000001</v>
      </c>
      <c r="D107" s="800">
        <f>+Details!BQ195</f>
        <v>0.91365173022479218</v>
      </c>
      <c r="E107" s="801">
        <f>+Details!BR195</f>
        <v>0.94829109405666245</v>
      </c>
      <c r="F107" s="799">
        <f>+Details!BS195</f>
        <v>0.80787583919116379</v>
      </c>
      <c r="G107" s="800">
        <f>+Details!BT195</f>
        <v>0.56850550778852282</v>
      </c>
      <c r="H107" s="800">
        <f>+Details!BU195</f>
        <v>0.98379930700416884</v>
      </c>
      <c r="I107" s="801">
        <f>+Details!BV195</f>
        <v>0.98379942541394316</v>
      </c>
      <c r="J107" s="797" t="str">
        <f t="shared" si="1"/>
        <v>% of Sales</v>
      </c>
      <c r="K107" s="799">
        <f>+Details!BW195</f>
        <v>0.90080816033204369</v>
      </c>
      <c r="L107" s="800">
        <f>+Details!BX195</f>
        <v>0.75791648255696631</v>
      </c>
      <c r="M107" s="800">
        <f>+Details!BY195</f>
        <v>0.98519882661538172</v>
      </c>
      <c r="N107" s="801">
        <f>+Details!BZ195</f>
        <v>0.98519890965959445</v>
      </c>
      <c r="O107" s="799">
        <f>+Details!CA195</f>
        <v>0.92084490996273627</v>
      </c>
      <c r="P107" s="800">
        <f>+Details!CB195</f>
        <v>0.80459350248762229</v>
      </c>
      <c r="Q107" s="800">
        <f>+Details!CC195</f>
        <v>0.98579827407726772</v>
      </c>
      <c r="R107" s="801">
        <f>+Details!CD195</f>
        <v>0.98579832821388336</v>
      </c>
      <c r="S107" s="799">
        <f>+Details!CE195</f>
        <v>0.94097542669803724</v>
      </c>
      <c r="T107" s="800">
        <f>+Details!CF195</f>
        <v>0.86038779814893851</v>
      </c>
      <c r="U107" s="800">
        <f>+Details!CG195</f>
        <v>0.98619808489565042</v>
      </c>
      <c r="V107" s="801">
        <f>+Details!CH195</f>
        <v>0.98634063970643349</v>
      </c>
      <c r="W107" s="668"/>
      <c r="X107" s="668"/>
      <c r="Y107" s="668"/>
      <c r="Z107" s="668"/>
      <c r="AA107" s="668"/>
      <c r="AB107" s="668"/>
      <c r="AC107" s="668"/>
    </row>
    <row r="108" spans="1:29" x14ac:dyDescent="0.2">
      <c r="A108" s="797"/>
      <c r="B108" s="788"/>
      <c r="C108" s="8"/>
      <c r="D108" s="8"/>
      <c r="E108" s="41"/>
      <c r="F108" s="788"/>
      <c r="G108" s="8"/>
      <c r="H108" s="8"/>
      <c r="I108" s="41"/>
      <c r="J108" s="797"/>
      <c r="K108" s="816"/>
      <c r="L108" s="658"/>
      <c r="M108" s="658"/>
      <c r="N108" s="817"/>
      <c r="O108" s="816"/>
      <c r="P108" s="658"/>
      <c r="Q108" s="658"/>
      <c r="R108" s="817"/>
      <c r="S108" s="816"/>
      <c r="T108" s="658"/>
      <c r="U108" s="658"/>
      <c r="V108" s="817"/>
      <c r="W108" s="668"/>
      <c r="X108" s="668"/>
      <c r="Y108" s="668"/>
      <c r="Z108" s="668"/>
      <c r="AA108" s="668"/>
      <c r="AB108" s="668"/>
      <c r="AC108" s="668"/>
    </row>
    <row r="109" spans="1:29" x14ac:dyDescent="0.2">
      <c r="A109" s="793" t="str">
        <f>+Details!A197</f>
        <v>Operating Expenses</v>
      </c>
      <c r="B109" s="788"/>
      <c r="C109" s="8"/>
      <c r="D109" s="8"/>
      <c r="E109" s="41"/>
      <c r="F109" s="788"/>
      <c r="G109" s="8"/>
      <c r="H109" s="8"/>
      <c r="I109" s="41"/>
      <c r="J109" s="793" t="str">
        <f t="shared" si="1"/>
        <v>Operating Expenses</v>
      </c>
      <c r="K109" s="816"/>
      <c r="L109" s="658"/>
      <c r="M109" s="658"/>
      <c r="N109" s="817"/>
      <c r="O109" s="816"/>
      <c r="P109" s="658"/>
      <c r="Q109" s="658"/>
      <c r="R109" s="817"/>
      <c r="S109" s="816"/>
      <c r="T109" s="658"/>
      <c r="U109" s="658"/>
      <c r="V109" s="817"/>
      <c r="W109" s="668"/>
      <c r="X109" s="668"/>
      <c r="Y109" s="668"/>
      <c r="Z109" s="668"/>
      <c r="AA109" s="668"/>
      <c r="AB109" s="668"/>
      <c r="AC109" s="668"/>
    </row>
    <row r="110" spans="1:29" hidden="1" x14ac:dyDescent="0.2">
      <c r="A110" s="749" t="str">
        <f>+Details!A198</f>
        <v>General and Administrative</v>
      </c>
      <c r="B110" s="788">
        <f>+Details!BO198</f>
        <v>0</v>
      </c>
      <c r="C110" s="8">
        <f>+Details!BP198</f>
        <v>0</v>
      </c>
      <c r="D110" s="8">
        <f>+Details!BQ198</f>
        <v>0</v>
      </c>
      <c r="E110" s="41">
        <f>+Details!BR198</f>
        <v>0</v>
      </c>
      <c r="F110" s="788">
        <f>+Details!BS198</f>
        <v>0</v>
      </c>
      <c r="G110" s="8">
        <f>+Details!BT198</f>
        <v>0</v>
      </c>
      <c r="H110" s="8">
        <f>+Details!BU198</f>
        <v>0</v>
      </c>
      <c r="I110" s="41">
        <f>+Details!BV198</f>
        <v>0</v>
      </c>
      <c r="J110" s="749" t="str">
        <f t="shared" si="1"/>
        <v>General and Administrative</v>
      </c>
      <c r="K110" s="788">
        <f>+Details!BW198</f>
        <v>0</v>
      </c>
      <c r="L110" s="8">
        <f>+Details!BX198</f>
        <v>0</v>
      </c>
      <c r="M110" s="8">
        <f>+Details!BY198</f>
        <v>0</v>
      </c>
      <c r="N110" s="41">
        <f>+Details!BZ198</f>
        <v>0</v>
      </c>
      <c r="O110" s="788">
        <f>+Details!CA198</f>
        <v>0</v>
      </c>
      <c r="P110" s="8">
        <f>+Details!CB198</f>
        <v>0</v>
      </c>
      <c r="Q110" s="8">
        <f>+Details!CC198</f>
        <v>0</v>
      </c>
      <c r="R110" s="41">
        <f>+Details!CD198</f>
        <v>0</v>
      </c>
      <c r="S110" s="788">
        <f>+Details!CE198</f>
        <v>0</v>
      </c>
      <c r="T110" s="8">
        <f>+Details!CF198</f>
        <v>0</v>
      </c>
      <c r="U110" s="8">
        <f>+Details!CG198</f>
        <v>0</v>
      </c>
      <c r="V110" s="41">
        <f>+Details!CH198</f>
        <v>0</v>
      </c>
      <c r="W110" s="668"/>
      <c r="X110" s="668"/>
      <c r="Y110" s="668"/>
      <c r="Z110" s="668"/>
      <c r="AA110" s="668"/>
      <c r="AB110" s="668"/>
      <c r="AC110" s="668"/>
    </row>
    <row r="111" spans="1:29" hidden="1" x14ac:dyDescent="0.2">
      <c r="A111" s="797" t="str">
        <f>+Details!A199</f>
        <v>Salary...............................................................................................................................................</v>
      </c>
      <c r="B111" s="788">
        <f>+Details!BO199</f>
        <v>6250</v>
      </c>
      <c r="C111" s="8">
        <f>+Details!BP199</f>
        <v>20000</v>
      </c>
      <c r="D111" s="8">
        <f>+Details!BQ199</f>
        <v>25000</v>
      </c>
      <c r="E111" s="41">
        <f>+Details!BR199</f>
        <v>25000</v>
      </c>
      <c r="F111" s="788">
        <f>+Details!BS199</f>
        <v>48250</v>
      </c>
      <c r="G111" s="8">
        <f>+Details!BT199</f>
        <v>48250</v>
      </c>
      <c r="H111" s="8">
        <f>+Details!BU199</f>
        <v>48250</v>
      </c>
      <c r="I111" s="41">
        <f>+Details!BV199</f>
        <v>48250</v>
      </c>
      <c r="J111" s="797" t="str">
        <f t="shared" si="1"/>
        <v>Salary...............................................................................................................................................</v>
      </c>
      <c r="K111" s="788">
        <f>+Details!BW199</f>
        <v>74075</v>
      </c>
      <c r="L111" s="8">
        <f>+Details!BX199</f>
        <v>74075</v>
      </c>
      <c r="M111" s="8">
        <f>+Details!BY199</f>
        <v>74075</v>
      </c>
      <c r="N111" s="41">
        <f>+Details!BZ199</f>
        <v>74075</v>
      </c>
      <c r="O111" s="788">
        <f>+Details!CA199</f>
        <v>86917.500000000015</v>
      </c>
      <c r="P111" s="8">
        <f>+Details!CB199</f>
        <v>86917.500000000015</v>
      </c>
      <c r="Q111" s="8">
        <f>+Details!CC199</f>
        <v>86917.500000000015</v>
      </c>
      <c r="R111" s="41">
        <f>+Details!CD199</f>
        <v>86917.500000000015</v>
      </c>
      <c r="S111" s="788">
        <f>+Details!CE199</f>
        <v>94907.550000000017</v>
      </c>
      <c r="T111" s="8">
        <f>+Details!CF199</f>
        <v>94907.550000000017</v>
      </c>
      <c r="U111" s="8">
        <f>+Details!CG199</f>
        <v>94907.550000000017</v>
      </c>
      <c r="V111" s="41">
        <f>+Details!CH199</f>
        <v>94907.550000000017</v>
      </c>
      <c r="W111" s="668"/>
      <c r="X111" s="668"/>
      <c r="Y111" s="668"/>
      <c r="Z111" s="668"/>
      <c r="AA111" s="668"/>
      <c r="AB111" s="668"/>
      <c r="AC111" s="668"/>
    </row>
    <row r="112" spans="1:29" hidden="1" x14ac:dyDescent="0.2">
      <c r="A112" s="797" t="str">
        <f>+Details!A200</f>
        <v>Incentives...............................................................................................................................................</v>
      </c>
      <c r="B112" s="788">
        <f>+Details!BO200</f>
        <v>0</v>
      </c>
      <c r="C112" s="8">
        <f>+Details!BP200</f>
        <v>0</v>
      </c>
      <c r="D112" s="8">
        <f>+Details!BQ200</f>
        <v>0</v>
      </c>
      <c r="E112" s="41">
        <f>+Details!BR200</f>
        <v>0</v>
      </c>
      <c r="F112" s="788">
        <f>+Details!BS200</f>
        <v>0</v>
      </c>
      <c r="G112" s="8">
        <f>+Details!BT200</f>
        <v>0</v>
      </c>
      <c r="H112" s="8">
        <f>+Details!BU200</f>
        <v>0</v>
      </c>
      <c r="I112" s="41">
        <f>+Details!BV200</f>
        <v>0</v>
      </c>
      <c r="J112" s="797" t="str">
        <f t="shared" si="1"/>
        <v>Incentives...............................................................................................................................................</v>
      </c>
      <c r="K112" s="788">
        <f>+Details!BW200</f>
        <v>7407.5</v>
      </c>
      <c r="L112" s="8">
        <f>+Details!BX200</f>
        <v>7407.5</v>
      </c>
      <c r="M112" s="8">
        <f>+Details!BY200</f>
        <v>7407.5</v>
      </c>
      <c r="N112" s="41">
        <f>+Details!BZ200</f>
        <v>7407.5</v>
      </c>
      <c r="O112" s="788">
        <f>+Details!CA200</f>
        <v>13037.625000000002</v>
      </c>
      <c r="P112" s="8">
        <f>+Details!CB200</f>
        <v>13037.625000000002</v>
      </c>
      <c r="Q112" s="8">
        <f>+Details!CC200</f>
        <v>13037.625000000002</v>
      </c>
      <c r="R112" s="41">
        <f>+Details!CD200</f>
        <v>13037.625000000002</v>
      </c>
      <c r="S112" s="788">
        <f>+Details!CE200</f>
        <v>14236.132500000002</v>
      </c>
      <c r="T112" s="8">
        <f>+Details!CF200</f>
        <v>14236.132500000002</v>
      </c>
      <c r="U112" s="8">
        <f>+Details!CG200</f>
        <v>14236.132500000002</v>
      </c>
      <c r="V112" s="41">
        <f>+Details!CH200</f>
        <v>14236.132500000002</v>
      </c>
      <c r="W112" s="668"/>
      <c r="X112" s="668"/>
      <c r="Y112" s="668"/>
      <c r="Z112" s="668"/>
      <c r="AA112" s="668"/>
      <c r="AB112" s="668"/>
      <c r="AC112" s="668"/>
    </row>
    <row r="113" spans="1:29" hidden="1" x14ac:dyDescent="0.2">
      <c r="A113" s="797" t="str">
        <f>+Details!A201</f>
        <v>Benefits &amp; Taxes...............................................................................................................................................</v>
      </c>
      <c r="B113" s="788">
        <f>+Details!BO201</f>
        <v>1125</v>
      </c>
      <c r="C113" s="8">
        <f>+Details!BP201</f>
        <v>3600</v>
      </c>
      <c r="D113" s="8">
        <f>+Details!BQ201</f>
        <v>4500</v>
      </c>
      <c r="E113" s="41">
        <f>+Details!BR201</f>
        <v>4500</v>
      </c>
      <c r="F113" s="788">
        <f>+Details!BS201</f>
        <v>8685</v>
      </c>
      <c r="G113" s="8">
        <f>+Details!BT201</f>
        <v>8685</v>
      </c>
      <c r="H113" s="8">
        <f>+Details!BU201</f>
        <v>8685</v>
      </c>
      <c r="I113" s="41">
        <f>+Details!BV201</f>
        <v>8685</v>
      </c>
      <c r="J113" s="797" t="str">
        <f t="shared" si="1"/>
        <v>Benefits &amp; Taxes...............................................................................................................................................</v>
      </c>
      <c r="K113" s="788">
        <f>+Details!BW201</f>
        <v>14666.85</v>
      </c>
      <c r="L113" s="8">
        <f>+Details!BX201</f>
        <v>14666.85</v>
      </c>
      <c r="M113" s="8">
        <f>+Details!BY201</f>
        <v>14666.85</v>
      </c>
      <c r="N113" s="41">
        <f>+Details!BZ201</f>
        <v>14666.85</v>
      </c>
      <c r="O113" s="788">
        <f>+Details!CA201</f>
        <v>17991.922500000001</v>
      </c>
      <c r="P113" s="8">
        <f>+Details!CB201</f>
        <v>17991.922500000001</v>
      </c>
      <c r="Q113" s="8">
        <f>+Details!CC201</f>
        <v>17991.922500000001</v>
      </c>
      <c r="R113" s="41">
        <f>+Details!CD201</f>
        <v>17991.922500000001</v>
      </c>
      <c r="S113" s="788">
        <f>+Details!CE201</f>
        <v>19645.862850000001</v>
      </c>
      <c r="T113" s="8">
        <f>+Details!CF201</f>
        <v>19645.862850000001</v>
      </c>
      <c r="U113" s="8">
        <f>+Details!CG201</f>
        <v>19645.862850000001</v>
      </c>
      <c r="V113" s="41">
        <f>+Details!CH201</f>
        <v>19645.862850000001</v>
      </c>
      <c r="W113" s="668"/>
      <c r="X113" s="668"/>
      <c r="Y113" s="668"/>
      <c r="Z113" s="668"/>
      <c r="AA113" s="668"/>
      <c r="AB113" s="668"/>
      <c r="AC113" s="668"/>
    </row>
    <row r="114" spans="1:29" hidden="1" x14ac:dyDescent="0.2">
      <c r="A114" s="797" t="str">
        <f>+Details!A202</f>
        <v>Allocated Overhead...............................................................................................................................................</v>
      </c>
      <c r="B114" s="788">
        <f ca="1">+Details!BO202</f>
        <v>3416.9251738000003</v>
      </c>
      <c r="C114" s="8">
        <f ca="1">+Details!BP202</f>
        <v>6813.771758699555</v>
      </c>
      <c r="D114" s="8">
        <f ca="1">+Details!BQ202</f>
        <v>6791.1570190690745</v>
      </c>
      <c r="E114" s="41">
        <f ca="1">+Details!BR202</f>
        <v>7973.2080144129777</v>
      </c>
      <c r="F114" s="788">
        <f ca="1">+Details!BS202</f>
        <v>19819.194772838608</v>
      </c>
      <c r="G114" s="8">
        <f ca="1">+Details!BT202</f>
        <v>17018.529777628755</v>
      </c>
      <c r="H114" s="8">
        <f ca="1">+Details!BU202</f>
        <v>21958.123417253173</v>
      </c>
      <c r="I114" s="41">
        <f ca="1">+Details!BV202</f>
        <v>24789.127083647814</v>
      </c>
      <c r="J114" s="797" t="str">
        <f t="shared" si="1"/>
        <v>Allocated Overhead...............................................................................................................................................</v>
      </c>
      <c r="K114" s="788">
        <f ca="1">+Details!BW202</f>
        <v>38580.944283172175</v>
      </c>
      <c r="L114" s="8">
        <f ca="1">+Details!BX202</f>
        <v>33372.197959097</v>
      </c>
      <c r="M114" s="8">
        <f ca="1">+Details!BY202</f>
        <v>37700.54786235666</v>
      </c>
      <c r="N114" s="41">
        <f ca="1">+Details!BZ202</f>
        <v>39646.73094617622</v>
      </c>
      <c r="O114" s="788">
        <f ca="1">+Details!CA202</f>
        <v>43935.632513894663</v>
      </c>
      <c r="P114" s="8">
        <f ca="1">+Details!CB202</f>
        <v>40656.535068856247</v>
      </c>
      <c r="Q114" s="8">
        <f ca="1">+Details!CC202</f>
        <v>43800.395135291692</v>
      </c>
      <c r="R114" s="41">
        <f ca="1">+Details!CD202</f>
        <v>44919.838853656802</v>
      </c>
      <c r="S114" s="788">
        <f ca="1">+Details!CE202</f>
        <v>48691.587629824804</v>
      </c>
      <c r="T114" s="8">
        <f ca="1">+Details!CF202</f>
        <v>47723.676832611891</v>
      </c>
      <c r="U114" s="8">
        <f ca="1">+Details!CG202</f>
        <v>55043.265975451854</v>
      </c>
      <c r="V114" s="41">
        <f ca="1">+Details!CH202</f>
        <v>56226.535703945628</v>
      </c>
      <c r="W114" s="668"/>
      <c r="X114" s="668"/>
      <c r="Y114" s="668"/>
      <c r="Z114" s="668"/>
      <c r="AA114" s="668"/>
      <c r="AB114" s="668"/>
      <c r="AC114" s="668"/>
    </row>
    <row r="115" spans="1:29" hidden="1" x14ac:dyDescent="0.2">
      <c r="A115" s="797" t="str">
        <f>+Details!A203</f>
        <v>Professional Services...............................................................................................................................................</v>
      </c>
      <c r="B115" s="788">
        <f>+Details!BO203</f>
        <v>0</v>
      </c>
      <c r="C115" s="8">
        <f>+Details!BP203</f>
        <v>3000</v>
      </c>
      <c r="D115" s="8">
        <f>+Details!BQ203</f>
        <v>3000</v>
      </c>
      <c r="E115" s="41">
        <f>+Details!BR203</f>
        <v>3000</v>
      </c>
      <c r="F115" s="788">
        <f>+Details!BS203</f>
        <v>6000</v>
      </c>
      <c r="G115" s="8">
        <f>+Details!BT203</f>
        <v>3000</v>
      </c>
      <c r="H115" s="8">
        <f>+Details!BU203</f>
        <v>6000</v>
      </c>
      <c r="I115" s="41">
        <f>+Details!BV203</f>
        <v>3000</v>
      </c>
      <c r="J115" s="797" t="str">
        <f t="shared" si="1"/>
        <v>Professional Services...............................................................................................................................................</v>
      </c>
      <c r="K115" s="788">
        <f>+Details!BW203</f>
        <v>6000</v>
      </c>
      <c r="L115" s="8">
        <f>+Details!BX203</f>
        <v>3000</v>
      </c>
      <c r="M115" s="8">
        <f>+Details!BY203</f>
        <v>6000</v>
      </c>
      <c r="N115" s="41">
        <f>+Details!BZ203</f>
        <v>3000</v>
      </c>
      <c r="O115" s="788">
        <f>+Details!CA203</f>
        <v>6000</v>
      </c>
      <c r="P115" s="8">
        <f>+Details!CB203</f>
        <v>3000</v>
      </c>
      <c r="Q115" s="8">
        <f>+Details!CC203</f>
        <v>6000</v>
      </c>
      <c r="R115" s="41">
        <f>+Details!CD203</f>
        <v>3000</v>
      </c>
      <c r="S115" s="788">
        <f>+Details!CE203</f>
        <v>6000</v>
      </c>
      <c r="T115" s="8">
        <f>+Details!CF203</f>
        <v>3000</v>
      </c>
      <c r="U115" s="8">
        <f>+Details!CG203</f>
        <v>6000</v>
      </c>
      <c r="V115" s="41">
        <f>+Details!CH203</f>
        <v>3000</v>
      </c>
      <c r="W115" s="668"/>
      <c r="X115" s="668"/>
      <c r="Y115" s="668"/>
      <c r="Z115" s="668"/>
      <c r="AA115" s="668"/>
      <c r="AB115" s="668"/>
      <c r="AC115" s="668"/>
    </row>
    <row r="116" spans="1:29" hidden="1" x14ac:dyDescent="0.2">
      <c r="A116" s="797" t="str">
        <f>+Details!A204</f>
        <v>Supplies/ Materials...............................................................................................................................................</v>
      </c>
      <c r="B116" s="788">
        <f>+Details!BO204</f>
        <v>60</v>
      </c>
      <c r="C116" s="8">
        <f>+Details!BP204</f>
        <v>180</v>
      </c>
      <c r="D116" s="8">
        <f>+Details!BQ204</f>
        <v>240</v>
      </c>
      <c r="E116" s="41">
        <f>+Details!BR204</f>
        <v>240</v>
      </c>
      <c r="F116" s="788">
        <f>+Details!BS204</f>
        <v>420</v>
      </c>
      <c r="G116" s="8">
        <f>+Details!BT204</f>
        <v>420</v>
      </c>
      <c r="H116" s="8">
        <f>+Details!BU204</f>
        <v>420</v>
      </c>
      <c r="I116" s="41">
        <f>+Details!BV204</f>
        <v>420</v>
      </c>
      <c r="J116" s="797" t="str">
        <f t="shared" si="1"/>
        <v>Supplies/ Materials...............................................................................................................................................</v>
      </c>
      <c r="K116" s="788">
        <f>+Details!BW204</f>
        <v>720</v>
      </c>
      <c r="L116" s="8">
        <f>+Details!BX204</f>
        <v>720</v>
      </c>
      <c r="M116" s="8">
        <f>+Details!BY204</f>
        <v>720</v>
      </c>
      <c r="N116" s="41">
        <f>+Details!BZ204</f>
        <v>720</v>
      </c>
      <c r="O116" s="788">
        <f>+Details!CA204</f>
        <v>720</v>
      </c>
      <c r="P116" s="8">
        <f>+Details!CB204</f>
        <v>720</v>
      </c>
      <c r="Q116" s="8">
        <f>+Details!CC204</f>
        <v>720</v>
      </c>
      <c r="R116" s="41">
        <f>+Details!CD204</f>
        <v>720</v>
      </c>
      <c r="S116" s="788">
        <f>+Details!CE204</f>
        <v>720</v>
      </c>
      <c r="T116" s="8">
        <f>+Details!CF204</f>
        <v>720</v>
      </c>
      <c r="U116" s="8">
        <f>+Details!CG204</f>
        <v>720</v>
      </c>
      <c r="V116" s="41">
        <f>+Details!CH204</f>
        <v>720</v>
      </c>
      <c r="W116" s="668"/>
      <c r="X116" s="668"/>
      <c r="Y116" s="668"/>
      <c r="Z116" s="668"/>
      <c r="AA116" s="668"/>
      <c r="AB116" s="668"/>
      <c r="AC116" s="668"/>
    </row>
    <row r="117" spans="1:29" hidden="1" x14ac:dyDescent="0.2">
      <c r="A117" s="797" t="str">
        <f>+Details!A205</f>
        <v>Travel &amp; Meals...............................................................................................................................................</v>
      </c>
      <c r="B117" s="788">
        <f>+Details!BO205</f>
        <v>240</v>
      </c>
      <c r="C117" s="8">
        <f>+Details!BP205</f>
        <v>720</v>
      </c>
      <c r="D117" s="8">
        <f>+Details!BQ205</f>
        <v>960</v>
      </c>
      <c r="E117" s="41">
        <f>+Details!BR205</f>
        <v>960</v>
      </c>
      <c r="F117" s="788">
        <f>+Details!BS205</f>
        <v>1680</v>
      </c>
      <c r="G117" s="8">
        <f>+Details!BT205</f>
        <v>1680</v>
      </c>
      <c r="H117" s="8">
        <f>+Details!BU205</f>
        <v>1680</v>
      </c>
      <c r="I117" s="41">
        <f>+Details!BV205</f>
        <v>1680</v>
      </c>
      <c r="J117" s="797" t="str">
        <f t="shared" si="1"/>
        <v>Travel &amp; Meals...............................................................................................................................................</v>
      </c>
      <c r="K117" s="788">
        <f>+Details!BW205</f>
        <v>2880</v>
      </c>
      <c r="L117" s="8">
        <f>+Details!BX205</f>
        <v>2880</v>
      </c>
      <c r="M117" s="8">
        <f>+Details!BY205</f>
        <v>2880</v>
      </c>
      <c r="N117" s="41">
        <f>+Details!BZ205</f>
        <v>2880</v>
      </c>
      <c r="O117" s="788">
        <f>+Details!CA205</f>
        <v>2880</v>
      </c>
      <c r="P117" s="8">
        <f>+Details!CB205</f>
        <v>2880</v>
      </c>
      <c r="Q117" s="8">
        <f>+Details!CC205</f>
        <v>2880</v>
      </c>
      <c r="R117" s="41">
        <f>+Details!CD205</f>
        <v>2880</v>
      </c>
      <c r="S117" s="788">
        <f>+Details!CE205</f>
        <v>2880</v>
      </c>
      <c r="T117" s="8">
        <f>+Details!CF205</f>
        <v>2880</v>
      </c>
      <c r="U117" s="8">
        <f>+Details!CG205</f>
        <v>2880</v>
      </c>
      <c r="V117" s="41">
        <f>+Details!CH205</f>
        <v>2880</v>
      </c>
      <c r="W117" s="668"/>
      <c r="X117" s="668"/>
      <c r="Y117" s="668"/>
      <c r="Z117" s="668"/>
      <c r="AA117" s="668"/>
      <c r="AB117" s="668"/>
      <c r="AC117" s="668"/>
    </row>
    <row r="118" spans="1:29" hidden="1" x14ac:dyDescent="0.2">
      <c r="A118" s="797" t="str">
        <f>+Details!A206</f>
        <v>Telephone/Postage...............................................................................................................................................</v>
      </c>
      <c r="B118" s="788">
        <f>+Details!BO206</f>
        <v>75</v>
      </c>
      <c r="C118" s="8">
        <f>+Details!BP206</f>
        <v>225</v>
      </c>
      <c r="D118" s="8">
        <f>+Details!BQ206</f>
        <v>300</v>
      </c>
      <c r="E118" s="41">
        <f>+Details!BR206</f>
        <v>300</v>
      </c>
      <c r="F118" s="788">
        <f>+Details!BS206</f>
        <v>525</v>
      </c>
      <c r="G118" s="8">
        <f>+Details!BT206</f>
        <v>525</v>
      </c>
      <c r="H118" s="8">
        <f>+Details!BU206</f>
        <v>525</v>
      </c>
      <c r="I118" s="41">
        <f>+Details!BV206</f>
        <v>525</v>
      </c>
      <c r="J118" s="797" t="str">
        <f t="shared" si="1"/>
        <v>Telephone/Postage...............................................................................................................................................</v>
      </c>
      <c r="K118" s="788">
        <f>+Details!BW206</f>
        <v>900</v>
      </c>
      <c r="L118" s="8">
        <f>+Details!BX206</f>
        <v>900</v>
      </c>
      <c r="M118" s="8">
        <f>+Details!BY206</f>
        <v>900</v>
      </c>
      <c r="N118" s="41">
        <f>+Details!BZ206</f>
        <v>900</v>
      </c>
      <c r="O118" s="788">
        <f>+Details!CA206</f>
        <v>900</v>
      </c>
      <c r="P118" s="8">
        <f>+Details!CB206</f>
        <v>900</v>
      </c>
      <c r="Q118" s="8">
        <f>+Details!CC206</f>
        <v>900</v>
      </c>
      <c r="R118" s="41">
        <f>+Details!CD206</f>
        <v>900</v>
      </c>
      <c r="S118" s="788">
        <f>+Details!CE206</f>
        <v>900</v>
      </c>
      <c r="T118" s="8">
        <f>+Details!CF206</f>
        <v>900</v>
      </c>
      <c r="U118" s="8">
        <f>+Details!CG206</f>
        <v>900</v>
      </c>
      <c r="V118" s="41">
        <f>+Details!CH206</f>
        <v>900</v>
      </c>
      <c r="W118" s="668"/>
      <c r="X118" s="668"/>
      <c r="Y118" s="668"/>
      <c r="Z118" s="668"/>
      <c r="AA118" s="668"/>
      <c r="AB118" s="668"/>
      <c r="AC118" s="668"/>
    </row>
    <row r="119" spans="1:29" hidden="1" x14ac:dyDescent="0.2">
      <c r="A119" s="797" t="str">
        <f>+Details!A207</f>
        <v>Depreciation - Employee Equipment...............................................................................................................................................</v>
      </c>
      <c r="B119" s="788">
        <f ca="1">+Details!BO207</f>
        <v>60</v>
      </c>
      <c r="C119" s="8">
        <f ca="1">+Details!BP207</f>
        <v>180</v>
      </c>
      <c r="D119" s="8">
        <f ca="1">+Details!BQ207</f>
        <v>240</v>
      </c>
      <c r="E119" s="41">
        <f ca="1">+Details!BR207</f>
        <v>240</v>
      </c>
      <c r="F119" s="788">
        <f ca="1">+Details!BS207</f>
        <v>420.00000000000011</v>
      </c>
      <c r="G119" s="8">
        <f ca="1">+Details!BT207</f>
        <v>420.00000000000011</v>
      </c>
      <c r="H119" s="8">
        <f ca="1">+Details!BU207</f>
        <v>420.00000000000011</v>
      </c>
      <c r="I119" s="41">
        <f ca="1">+Details!BV207</f>
        <v>420.00000000000011</v>
      </c>
      <c r="J119" s="797" t="str">
        <f t="shared" si="1"/>
        <v>Depreciation - Employee Equipment...............................................................................................................................................</v>
      </c>
      <c r="K119" s="788">
        <f ca="1">+Details!BW207</f>
        <v>720</v>
      </c>
      <c r="L119" s="8">
        <f ca="1">+Details!BX207</f>
        <v>720</v>
      </c>
      <c r="M119" s="8">
        <f ca="1">+Details!BY207</f>
        <v>720</v>
      </c>
      <c r="N119" s="41">
        <f ca="1">+Details!BZ207</f>
        <v>720</v>
      </c>
      <c r="O119" s="788">
        <f ca="1">+Details!CA207</f>
        <v>720</v>
      </c>
      <c r="P119" s="8">
        <f ca="1">+Details!CB207</f>
        <v>720</v>
      </c>
      <c r="Q119" s="8">
        <f ca="1">+Details!CC207</f>
        <v>720</v>
      </c>
      <c r="R119" s="41">
        <f ca="1">+Details!CD207</f>
        <v>720</v>
      </c>
      <c r="S119" s="788">
        <f ca="1">+Details!CE207</f>
        <v>720</v>
      </c>
      <c r="T119" s="8">
        <f ca="1">+Details!CF207</f>
        <v>720</v>
      </c>
      <c r="U119" s="8">
        <f ca="1">+Details!CG207</f>
        <v>720</v>
      </c>
      <c r="V119" s="41">
        <f ca="1">+Details!CH207</f>
        <v>720</v>
      </c>
      <c r="W119" s="668"/>
      <c r="X119" s="668"/>
      <c r="Y119" s="668"/>
      <c r="Z119" s="668"/>
      <c r="AA119" s="668"/>
      <c r="AB119" s="668"/>
      <c r="AC119" s="668"/>
    </row>
    <row r="120" spans="1:29" hidden="1" x14ac:dyDescent="0.2">
      <c r="A120" s="797" t="str">
        <f>+Details!A208</f>
        <v>Total General and Administrative  ............................................................................................................................................…</v>
      </c>
      <c r="B120" s="788">
        <f ca="1">+Details!BO208</f>
        <v>11226.9251738</v>
      </c>
      <c r="C120" s="8">
        <f ca="1">+Details!BP208</f>
        <v>34718.771758699557</v>
      </c>
      <c r="D120" s="8">
        <f ca="1">+Details!BQ208</f>
        <v>41031.157019069076</v>
      </c>
      <c r="E120" s="41">
        <f ca="1">+Details!BR208</f>
        <v>42213.20801441298</v>
      </c>
      <c r="F120" s="788">
        <f ca="1">+Details!BS208</f>
        <v>85799.194772838615</v>
      </c>
      <c r="G120" s="8">
        <f ca="1">+Details!BT208</f>
        <v>79998.529777628763</v>
      </c>
      <c r="H120" s="8">
        <f ca="1">+Details!BU208</f>
        <v>87938.123417253184</v>
      </c>
      <c r="I120" s="41">
        <f ca="1">+Details!BV208</f>
        <v>87769.127083647822</v>
      </c>
      <c r="J120" s="797" t="str">
        <f t="shared" si="1"/>
        <v>Total General and Administrative  ............................................................................................................................................…</v>
      </c>
      <c r="K120" s="788">
        <f ca="1">+Details!BW208</f>
        <v>145950.29428317217</v>
      </c>
      <c r="L120" s="8">
        <f ca="1">+Details!BX208</f>
        <v>137741.54795909702</v>
      </c>
      <c r="M120" s="8">
        <f ca="1">+Details!BY208</f>
        <v>145069.89786235665</v>
      </c>
      <c r="N120" s="41">
        <f ca="1">+Details!BZ208</f>
        <v>144016.08094617623</v>
      </c>
      <c r="O120" s="788">
        <f ca="1">+Details!CA208</f>
        <v>173102.68001389469</v>
      </c>
      <c r="P120" s="8">
        <f ca="1">+Details!CB208</f>
        <v>166823.58256885625</v>
      </c>
      <c r="Q120" s="8">
        <f ca="1">+Details!CC208</f>
        <v>172967.44263529172</v>
      </c>
      <c r="R120" s="41">
        <f ca="1">+Details!CD208</f>
        <v>171086.8863536568</v>
      </c>
      <c r="S120" s="788">
        <f ca="1">+Details!CE208</f>
        <v>188701.13297982482</v>
      </c>
      <c r="T120" s="8">
        <f ca="1">+Details!CF208</f>
        <v>184733.22218261191</v>
      </c>
      <c r="U120" s="8">
        <f ca="1">+Details!CG208</f>
        <v>195052.81132545188</v>
      </c>
      <c r="V120" s="41">
        <f ca="1">+Details!CH208</f>
        <v>193236.08105394564</v>
      </c>
      <c r="W120" s="668"/>
      <c r="X120" s="668"/>
      <c r="Y120" s="668"/>
      <c r="Z120" s="668"/>
      <c r="AA120" s="668"/>
      <c r="AB120" s="668"/>
      <c r="AC120" s="668"/>
    </row>
    <row r="121" spans="1:29" hidden="1" x14ac:dyDescent="0.2">
      <c r="A121" s="797" t="str">
        <f>+Details!A209</f>
        <v>Headcount</v>
      </c>
      <c r="B121" s="788">
        <f>+Details!BO209</f>
        <v>1</v>
      </c>
      <c r="C121" s="8">
        <f>+Details!BP209</f>
        <v>4</v>
      </c>
      <c r="D121" s="8">
        <f>+Details!BQ209</f>
        <v>4</v>
      </c>
      <c r="E121" s="41">
        <f>+Details!BR209</f>
        <v>4</v>
      </c>
      <c r="F121" s="788">
        <f>+Details!BS209</f>
        <v>7</v>
      </c>
      <c r="G121" s="8">
        <f>+Details!BT209</f>
        <v>7</v>
      </c>
      <c r="H121" s="8">
        <f>+Details!BU209</f>
        <v>7</v>
      </c>
      <c r="I121" s="41">
        <f>+Details!BV209</f>
        <v>7</v>
      </c>
      <c r="J121" s="797" t="str">
        <f t="shared" si="1"/>
        <v>Headcount</v>
      </c>
      <c r="K121" s="788">
        <f>+Details!BW209</f>
        <v>12</v>
      </c>
      <c r="L121" s="8">
        <f>+Details!BX209</f>
        <v>12</v>
      </c>
      <c r="M121" s="8">
        <f>+Details!BY209</f>
        <v>12</v>
      </c>
      <c r="N121" s="41">
        <f>+Details!BZ209</f>
        <v>12</v>
      </c>
      <c r="O121" s="788">
        <f>+Details!CA209</f>
        <v>12</v>
      </c>
      <c r="P121" s="8">
        <f>+Details!CB209</f>
        <v>12</v>
      </c>
      <c r="Q121" s="8">
        <f>+Details!CC209</f>
        <v>12</v>
      </c>
      <c r="R121" s="41">
        <f>+Details!CD209</f>
        <v>12</v>
      </c>
      <c r="S121" s="788">
        <f>+Details!CE209</f>
        <v>12</v>
      </c>
      <c r="T121" s="8">
        <f>+Details!CF209</f>
        <v>12</v>
      </c>
      <c r="U121" s="8">
        <f>+Details!CG209</f>
        <v>12</v>
      </c>
      <c r="V121" s="41">
        <f>+Details!CH209</f>
        <v>12</v>
      </c>
      <c r="W121" s="668"/>
      <c r="X121" s="668"/>
      <c r="Y121" s="668"/>
      <c r="Z121" s="668"/>
      <c r="AA121" s="668"/>
      <c r="AB121" s="668"/>
      <c r="AC121" s="668"/>
    </row>
    <row r="122" spans="1:29" hidden="1" x14ac:dyDescent="0.2">
      <c r="A122" s="797" t="str">
        <f>+Details!A210</f>
        <v>% of Sales</v>
      </c>
      <c r="B122" s="799">
        <f ca="1">+Details!BO210</f>
        <v>3302.0368158235292</v>
      </c>
      <c r="C122" s="800">
        <f ca="1">+Details!BP210</f>
        <v>1425.1784310455052</v>
      </c>
      <c r="D122" s="800">
        <f ca="1">+Details!BQ210</f>
        <v>0.66626497031540988</v>
      </c>
      <c r="E122" s="801">
        <f ca="1">+Details!BR210</f>
        <v>0.34697797059035501</v>
      </c>
      <c r="F122" s="799">
        <f ca="1">+Details!BS210</f>
        <v>0.16771176222877199</v>
      </c>
      <c r="G122" s="800">
        <f ca="1">+Details!BT210</f>
        <v>0.12304770652298248</v>
      </c>
      <c r="H122" s="800">
        <f ca="1">+Details!BU210</f>
        <v>0.1102082482097702</v>
      </c>
      <c r="I122" s="801">
        <f ca="1">+Details!BV210</f>
        <v>9.1201744506881469E-2</v>
      </c>
      <c r="J122" s="797" t="str">
        <f t="shared" si="1"/>
        <v>% of Sales</v>
      </c>
      <c r="K122" s="799">
        <f ca="1">+Details!BW210</f>
        <v>9.8534444703997401E-2</v>
      </c>
      <c r="L122" s="800">
        <f ca="1">+Details!BX210</f>
        <v>8.3483218883780727E-2</v>
      </c>
      <c r="M122" s="800">
        <f ca="1">+Details!BY210</f>
        <v>8.0542994701120155E-2</v>
      </c>
      <c r="N122" s="801">
        <f ca="1">+Details!BZ210</f>
        <v>7.4299034794256993E-2</v>
      </c>
      <c r="O122" s="799">
        <f ca="1">+Details!CA210</f>
        <v>6.8142801341278245E-2</v>
      </c>
      <c r="P122" s="800">
        <f ca="1">+Details!CB210</f>
        <v>6.106911966872746E-2</v>
      </c>
      <c r="Q122" s="800">
        <f ca="1">+Details!CC210</f>
        <v>6.0194952818274167E-2</v>
      </c>
      <c r="R122" s="801">
        <f ca="1">+Details!CD210</f>
        <v>5.7672901610689366E-2</v>
      </c>
      <c r="S122" s="799">
        <f ca="1">+Details!CE210</f>
        <v>5.1718295820029576E-2</v>
      </c>
      <c r="T122" s="800">
        <f ca="1">+Details!CF210</f>
        <v>4.6952165165624143E-2</v>
      </c>
      <c r="U122" s="800">
        <f ca="1">+Details!CG210</f>
        <v>4.7187839478474214E-2</v>
      </c>
      <c r="V122" s="801">
        <f ca="1">+Details!CH210</f>
        <v>4.550096462191066E-2</v>
      </c>
      <c r="W122" s="668"/>
      <c r="X122" s="668"/>
      <c r="Y122" s="668"/>
      <c r="Z122" s="668"/>
      <c r="AA122" s="668"/>
      <c r="AB122" s="668"/>
      <c r="AC122" s="668"/>
    </row>
    <row r="123" spans="1:29" hidden="1" x14ac:dyDescent="0.2">
      <c r="A123" s="797"/>
      <c r="B123" s="799"/>
      <c r="C123" s="800"/>
      <c r="D123" s="800"/>
      <c r="E123" s="801"/>
      <c r="F123" s="799"/>
      <c r="G123" s="800"/>
      <c r="H123" s="800"/>
      <c r="I123" s="801"/>
      <c r="J123" s="797"/>
      <c r="K123" s="799"/>
      <c r="L123" s="800"/>
      <c r="M123" s="800"/>
      <c r="N123" s="801"/>
      <c r="O123" s="799"/>
      <c r="P123" s="800"/>
      <c r="Q123" s="800"/>
      <c r="R123" s="801"/>
      <c r="S123" s="799"/>
      <c r="T123" s="800"/>
      <c r="U123" s="800"/>
      <c r="V123" s="801"/>
      <c r="W123" s="668"/>
      <c r="X123" s="668"/>
      <c r="Y123" s="668"/>
      <c r="Z123" s="668"/>
      <c r="AA123" s="668"/>
      <c r="AB123" s="668"/>
      <c r="AC123" s="668"/>
    </row>
    <row r="124" spans="1:29" hidden="1" x14ac:dyDescent="0.2">
      <c r="A124" s="749" t="str">
        <f>+Details!A211</f>
        <v>Sales and Marketing</v>
      </c>
      <c r="B124" s="788"/>
      <c r="C124" s="8"/>
      <c r="D124" s="8"/>
      <c r="E124" s="41"/>
      <c r="F124" s="788"/>
      <c r="G124" s="8"/>
      <c r="H124" s="8"/>
      <c r="I124" s="41"/>
      <c r="J124" s="749" t="str">
        <f t="shared" si="1"/>
        <v>Sales and Marketing</v>
      </c>
      <c r="K124" s="788">
        <f>+Details!BW211</f>
        <v>0</v>
      </c>
      <c r="L124" s="8">
        <f>+Details!BX211</f>
        <v>0</v>
      </c>
      <c r="M124" s="8">
        <f>+Details!BY211</f>
        <v>0</v>
      </c>
      <c r="N124" s="41">
        <f>+Details!BZ211</f>
        <v>0</v>
      </c>
      <c r="O124" s="788">
        <f>+Details!CA211</f>
        <v>0</v>
      </c>
      <c r="P124" s="8">
        <f>+Details!CB211</f>
        <v>0</v>
      </c>
      <c r="Q124" s="8">
        <f>+Details!CC211</f>
        <v>0</v>
      </c>
      <c r="R124" s="41">
        <f>+Details!CD211</f>
        <v>0</v>
      </c>
      <c r="S124" s="788">
        <f>+Details!CE211</f>
        <v>0</v>
      </c>
      <c r="T124" s="8">
        <f>+Details!CF211</f>
        <v>0</v>
      </c>
      <c r="U124" s="8">
        <f>+Details!CG211</f>
        <v>0</v>
      </c>
      <c r="V124" s="41">
        <f>+Details!CH211</f>
        <v>0</v>
      </c>
      <c r="W124" s="668"/>
      <c r="X124" s="668"/>
      <c r="Y124" s="668"/>
      <c r="Z124" s="668"/>
      <c r="AA124" s="668"/>
      <c r="AB124" s="668"/>
      <c r="AC124" s="668"/>
    </row>
    <row r="125" spans="1:29" hidden="1" x14ac:dyDescent="0.2">
      <c r="A125" s="797" t="str">
        <f>+Details!A212</f>
        <v>Salary...............................................................................................................................................</v>
      </c>
      <c r="B125" s="788">
        <f>+Details!BO212</f>
        <v>0</v>
      </c>
      <c r="C125" s="8">
        <f>+Details!BP212</f>
        <v>0</v>
      </c>
      <c r="D125" s="8">
        <f>+Details!BQ212</f>
        <v>0</v>
      </c>
      <c r="E125" s="41">
        <f>+Details!BR212</f>
        <v>0</v>
      </c>
      <c r="F125" s="788">
        <f>+Details!BS212</f>
        <v>8750</v>
      </c>
      <c r="G125" s="8">
        <f>+Details!BT212</f>
        <v>13333.333333333332</v>
      </c>
      <c r="H125" s="8">
        <f>+Details!BU212</f>
        <v>22500</v>
      </c>
      <c r="I125" s="41">
        <f>+Details!BV212</f>
        <v>22500</v>
      </c>
      <c r="J125" s="797" t="str">
        <f t="shared" si="1"/>
        <v>Salary...............................................................................................................................................</v>
      </c>
      <c r="K125" s="788">
        <f>+Details!BW212</f>
        <v>40000</v>
      </c>
      <c r="L125" s="8">
        <f>+Details!BX212</f>
        <v>43091.666666666664</v>
      </c>
      <c r="M125" s="8">
        <f>+Details!BY212</f>
        <v>49275</v>
      </c>
      <c r="N125" s="41">
        <f>+Details!BZ212</f>
        <v>49275</v>
      </c>
      <c r="O125" s="788">
        <f>+Details!CA212</f>
        <v>51675</v>
      </c>
      <c r="P125" s="8">
        <f>+Details!CB212</f>
        <v>60841.666666666672</v>
      </c>
      <c r="Q125" s="8">
        <f>+Details!CC212</f>
        <v>79175</v>
      </c>
      <c r="R125" s="41">
        <f>+Details!CD212</f>
        <v>79175</v>
      </c>
      <c r="S125" s="788">
        <f>+Details!CE212</f>
        <v>102275.5</v>
      </c>
      <c r="T125" s="8">
        <f>+Details!CF212</f>
        <v>102275.5</v>
      </c>
      <c r="U125" s="8">
        <f>+Details!CG212</f>
        <v>102275.5</v>
      </c>
      <c r="V125" s="41">
        <f>+Details!CH212</f>
        <v>102275.5</v>
      </c>
      <c r="W125" s="668"/>
      <c r="X125" s="668"/>
      <c r="Y125" s="668"/>
      <c r="Z125" s="668"/>
      <c r="AA125" s="668"/>
      <c r="AB125" s="668"/>
      <c r="AC125" s="668"/>
    </row>
    <row r="126" spans="1:29" hidden="1" x14ac:dyDescent="0.2">
      <c r="A126" s="797" t="str">
        <f>+Details!A213</f>
        <v>Incentives...............................................................................................................................................</v>
      </c>
      <c r="B126" s="788">
        <f>+Details!BO213</f>
        <v>0</v>
      </c>
      <c r="C126" s="8">
        <f>+Details!BP213</f>
        <v>0</v>
      </c>
      <c r="D126" s="8">
        <f>+Details!BQ213</f>
        <v>0</v>
      </c>
      <c r="E126" s="41">
        <f>+Details!BR213</f>
        <v>0</v>
      </c>
      <c r="F126" s="788">
        <f>+Details!BS213</f>
        <v>0</v>
      </c>
      <c r="G126" s="8">
        <f>+Details!BT213</f>
        <v>0</v>
      </c>
      <c r="H126" s="8">
        <f>+Details!BU213</f>
        <v>0</v>
      </c>
      <c r="I126" s="41">
        <f>+Details!BV213</f>
        <v>0</v>
      </c>
      <c r="J126" s="797" t="str">
        <f t="shared" si="1"/>
        <v>Incentives...............................................................................................................................................</v>
      </c>
      <c r="K126" s="788">
        <f>+Details!BW213</f>
        <v>4000</v>
      </c>
      <c r="L126" s="8">
        <f>+Details!BX213</f>
        <v>4309.166666666667</v>
      </c>
      <c r="M126" s="8">
        <f>+Details!BY213</f>
        <v>4927.5</v>
      </c>
      <c r="N126" s="41">
        <f>+Details!BZ213</f>
        <v>4927.5</v>
      </c>
      <c r="O126" s="788">
        <f>+Details!CA213</f>
        <v>7751.25</v>
      </c>
      <c r="P126" s="8">
        <f>+Details!CB213</f>
        <v>9126.25</v>
      </c>
      <c r="Q126" s="8">
        <f>+Details!CC213</f>
        <v>11876.25</v>
      </c>
      <c r="R126" s="41">
        <f>+Details!CD213</f>
        <v>11876.25</v>
      </c>
      <c r="S126" s="788">
        <f>+Details!CE213</f>
        <v>15341.324999999999</v>
      </c>
      <c r="T126" s="8">
        <f>+Details!CF213</f>
        <v>15341.324999999999</v>
      </c>
      <c r="U126" s="8">
        <f>+Details!CG213</f>
        <v>15341.324999999999</v>
      </c>
      <c r="V126" s="41">
        <f>+Details!CH213</f>
        <v>15341.324999999999</v>
      </c>
      <c r="W126" s="668"/>
      <c r="X126" s="668"/>
      <c r="Y126" s="668"/>
      <c r="Z126" s="668"/>
      <c r="AA126" s="668"/>
      <c r="AB126" s="668"/>
      <c r="AC126" s="668"/>
    </row>
    <row r="127" spans="1:29" hidden="1" x14ac:dyDescent="0.2">
      <c r="A127" s="797" t="str">
        <f>+Details!A214</f>
        <v>Benefits &amp; Taxes...............................................................................................................................................</v>
      </c>
      <c r="B127" s="788">
        <f>+Details!BO214</f>
        <v>0</v>
      </c>
      <c r="C127" s="8">
        <f>+Details!BP214</f>
        <v>0</v>
      </c>
      <c r="D127" s="8">
        <f>+Details!BQ214</f>
        <v>0</v>
      </c>
      <c r="E127" s="41">
        <f>+Details!BR214</f>
        <v>0</v>
      </c>
      <c r="F127" s="788">
        <f>+Details!BS214</f>
        <v>1575</v>
      </c>
      <c r="G127" s="8">
        <f>+Details!BT214</f>
        <v>2400</v>
      </c>
      <c r="H127" s="8">
        <f>+Details!BU214</f>
        <v>4050</v>
      </c>
      <c r="I127" s="41">
        <f>+Details!BV214</f>
        <v>4050</v>
      </c>
      <c r="J127" s="797" t="str">
        <f t="shared" si="1"/>
        <v>Benefits &amp; Taxes...............................................................................................................................................</v>
      </c>
      <c r="K127" s="788">
        <f>+Details!BW214</f>
        <v>7919.9999999999982</v>
      </c>
      <c r="L127" s="8">
        <f>+Details!BX214</f>
        <v>8532.15</v>
      </c>
      <c r="M127" s="8">
        <f>+Details!BY214</f>
        <v>9756.4500000000007</v>
      </c>
      <c r="N127" s="41">
        <f>+Details!BZ214</f>
        <v>9756.4500000000007</v>
      </c>
      <c r="O127" s="788">
        <f>+Details!CA214</f>
        <v>10696.724999999999</v>
      </c>
      <c r="P127" s="8">
        <f>+Details!CB214</f>
        <v>12594.225</v>
      </c>
      <c r="Q127" s="8">
        <f>+Details!CC214</f>
        <v>16389.224999999999</v>
      </c>
      <c r="R127" s="41">
        <f>+Details!CD214</f>
        <v>16389.224999999999</v>
      </c>
      <c r="S127" s="788">
        <f>+Details!CE214</f>
        <v>21171.0285</v>
      </c>
      <c r="T127" s="8">
        <f>+Details!CF214</f>
        <v>21171.0285</v>
      </c>
      <c r="U127" s="8">
        <f>+Details!CG214</f>
        <v>21171.0285</v>
      </c>
      <c r="V127" s="41">
        <f>+Details!CH214</f>
        <v>21171.0285</v>
      </c>
      <c r="W127" s="668"/>
      <c r="X127" s="668"/>
      <c r="Y127" s="668"/>
      <c r="Z127" s="668"/>
      <c r="AA127" s="668"/>
      <c r="AB127" s="668"/>
      <c r="AC127" s="668"/>
    </row>
    <row r="128" spans="1:29" hidden="1" x14ac:dyDescent="0.2">
      <c r="A128" s="797" t="str">
        <f>+Details!A215</f>
        <v>Allocated Overhead...............................................................................................................................................</v>
      </c>
      <c r="B128" s="788">
        <f>+Details!BO215</f>
        <v>0</v>
      </c>
      <c r="C128" s="8">
        <f>+Details!BP215</f>
        <v>0</v>
      </c>
      <c r="D128" s="8">
        <f>+Details!BQ215</f>
        <v>0</v>
      </c>
      <c r="E128" s="41">
        <f>+Details!BR215</f>
        <v>0</v>
      </c>
      <c r="F128" s="788">
        <f ca="1">+Details!BS215</f>
        <v>2831.3135389769441</v>
      </c>
      <c r="G128" s="8">
        <f ca="1">+Details!BT215</f>
        <v>3275.5187691719698</v>
      </c>
      <c r="H128" s="8">
        <f ca="1">+Details!BU215</f>
        <v>6273.7495477866214</v>
      </c>
      <c r="I128" s="41">
        <f ca="1">+Details!BV215</f>
        <v>7082.6077381850901</v>
      </c>
      <c r="J128" s="797" t="str">
        <f t="shared" si="1"/>
        <v>Allocated Overhead...............................................................................................................................................</v>
      </c>
      <c r="K128" s="788">
        <f ca="1">+Details!BW215</f>
        <v>12860.314761057391</v>
      </c>
      <c r="L128" s="8">
        <f ca="1">+Details!BX215</f>
        <v>12056.08541846456</v>
      </c>
      <c r="M128" s="8">
        <f ca="1">+Details!BY215</f>
        <v>15708.561609315271</v>
      </c>
      <c r="N128" s="41">
        <f ca="1">+Details!BZ215</f>
        <v>16519.471227573427</v>
      </c>
      <c r="O128" s="788">
        <f ca="1">+Details!CA215</f>
        <v>18306.51354745611</v>
      </c>
      <c r="P128" s="8">
        <f ca="1">+Details!CB215</f>
        <v>20272.034874591616</v>
      </c>
      <c r="Q128" s="8">
        <f ca="1">+Details!CC215</f>
        <v>29200.263423527795</v>
      </c>
      <c r="R128" s="41">
        <f ca="1">+Details!CD215</f>
        <v>29946.559235771201</v>
      </c>
      <c r="S128" s="788">
        <f ca="1">+Details!CE215</f>
        <v>40576.323024853999</v>
      </c>
      <c r="T128" s="8">
        <f ca="1">+Details!CF215</f>
        <v>39769.730693843245</v>
      </c>
      <c r="U128" s="8">
        <f ca="1">+Details!CG215</f>
        <v>45869.388312876552</v>
      </c>
      <c r="V128" s="41">
        <f ca="1">+Details!CH215</f>
        <v>46855.446419954686</v>
      </c>
      <c r="W128" s="668"/>
      <c r="X128" s="668"/>
      <c r="Y128" s="668"/>
      <c r="Z128" s="668"/>
      <c r="AA128" s="668"/>
      <c r="AB128" s="668"/>
      <c r="AC128" s="668"/>
    </row>
    <row r="129" spans="1:29" hidden="1" x14ac:dyDescent="0.2">
      <c r="A129" s="797" t="str">
        <f>+Details!A216</f>
        <v>Professional Services...............................................................................................................................................</v>
      </c>
      <c r="B129" s="788">
        <f>+Details!BO216</f>
        <v>0</v>
      </c>
      <c r="C129" s="8">
        <f>+Details!BP216</f>
        <v>0</v>
      </c>
      <c r="D129" s="8">
        <f>+Details!BQ216</f>
        <v>0</v>
      </c>
      <c r="E129" s="41">
        <f>+Details!BR216</f>
        <v>0</v>
      </c>
      <c r="F129" s="788">
        <f>+Details!BS216</f>
        <v>0</v>
      </c>
      <c r="G129" s="8">
        <f>+Details!BT216</f>
        <v>0</v>
      </c>
      <c r="H129" s="8">
        <f>+Details!BU216</f>
        <v>0</v>
      </c>
      <c r="I129" s="41">
        <f>+Details!BV216</f>
        <v>0</v>
      </c>
      <c r="J129" s="797" t="str">
        <f t="shared" si="1"/>
        <v>Professional Services...............................................................................................................................................</v>
      </c>
      <c r="K129" s="788">
        <f>+Details!BW216</f>
        <v>0</v>
      </c>
      <c r="L129" s="8">
        <f>+Details!BX216</f>
        <v>0</v>
      </c>
      <c r="M129" s="8">
        <f>+Details!BY216</f>
        <v>0</v>
      </c>
      <c r="N129" s="41">
        <f>+Details!BZ216</f>
        <v>0</v>
      </c>
      <c r="O129" s="788">
        <f>+Details!CA216</f>
        <v>0</v>
      </c>
      <c r="P129" s="8">
        <f>+Details!CB216</f>
        <v>0</v>
      </c>
      <c r="Q129" s="8">
        <f>+Details!CC216</f>
        <v>0</v>
      </c>
      <c r="R129" s="41">
        <f>+Details!CD216</f>
        <v>0</v>
      </c>
      <c r="S129" s="788">
        <f>+Details!CE216</f>
        <v>0</v>
      </c>
      <c r="T129" s="8">
        <f>+Details!CF216</f>
        <v>0</v>
      </c>
      <c r="U129" s="8">
        <f>+Details!CG216</f>
        <v>0</v>
      </c>
      <c r="V129" s="41">
        <f>+Details!CH216</f>
        <v>0</v>
      </c>
      <c r="W129" s="668"/>
      <c r="X129" s="668"/>
      <c r="Y129" s="668"/>
      <c r="Z129" s="668"/>
      <c r="AA129" s="668"/>
      <c r="AB129" s="668"/>
      <c r="AC129" s="668"/>
    </row>
    <row r="130" spans="1:29" hidden="1" x14ac:dyDescent="0.2">
      <c r="A130" s="797" t="str">
        <f>+Details!A217</f>
        <v>Supplies/ Materials...............................................................................................................................................</v>
      </c>
      <c r="B130" s="788">
        <f>+B27</f>
        <v>0</v>
      </c>
      <c r="C130" s="8">
        <f>+Details!BP217</f>
        <v>0</v>
      </c>
      <c r="D130" s="8">
        <f>+Details!BQ217</f>
        <v>0</v>
      </c>
      <c r="E130" s="41">
        <f>+Details!BR217</f>
        <v>0</v>
      </c>
      <c r="F130" s="788">
        <f>+Details!BS217</f>
        <v>60</v>
      </c>
      <c r="G130" s="8">
        <f>+Details!BT217</f>
        <v>80</v>
      </c>
      <c r="H130" s="8">
        <f>+Details!BU217</f>
        <v>120</v>
      </c>
      <c r="I130" s="41">
        <f>+Details!BV217</f>
        <v>120</v>
      </c>
      <c r="J130" s="797" t="str">
        <f t="shared" si="1"/>
        <v>Supplies/ Materials...............................................................................................................................................</v>
      </c>
      <c r="K130" s="788">
        <f>+Details!BW217</f>
        <v>240</v>
      </c>
      <c r="L130" s="8">
        <f>+Details!BX217</f>
        <v>260</v>
      </c>
      <c r="M130" s="8">
        <f>+Details!BY217</f>
        <v>300</v>
      </c>
      <c r="N130" s="41">
        <f>+Details!BZ217</f>
        <v>300</v>
      </c>
      <c r="O130" s="788">
        <f>+Details!CA217</f>
        <v>300</v>
      </c>
      <c r="P130" s="8">
        <f>+Details!CB217</f>
        <v>360</v>
      </c>
      <c r="Q130" s="8">
        <f>+Details!CC217</f>
        <v>480</v>
      </c>
      <c r="R130" s="41">
        <f>+Details!CD217</f>
        <v>480</v>
      </c>
      <c r="S130" s="788">
        <f>+Details!CE217</f>
        <v>600</v>
      </c>
      <c r="T130" s="8">
        <f>+Details!CF217</f>
        <v>600</v>
      </c>
      <c r="U130" s="8">
        <f>+Details!CG217</f>
        <v>600</v>
      </c>
      <c r="V130" s="41">
        <f>+Details!CH217</f>
        <v>600</v>
      </c>
      <c r="W130" s="668"/>
      <c r="X130" s="668"/>
      <c r="Y130" s="668"/>
      <c r="Z130" s="668"/>
      <c r="AA130" s="668"/>
      <c r="AB130" s="668"/>
      <c r="AC130" s="668"/>
    </row>
    <row r="131" spans="1:29" hidden="1" x14ac:dyDescent="0.2">
      <c r="A131" s="797" t="str">
        <f>+Details!A218</f>
        <v>Travel &amp; Meals...............................................................................................................................................</v>
      </c>
      <c r="B131" s="788">
        <f>+Details!BO218</f>
        <v>0</v>
      </c>
      <c r="C131" s="8">
        <f>+Details!BP218</f>
        <v>0</v>
      </c>
      <c r="D131" s="8">
        <f>+Details!BQ218</f>
        <v>0</v>
      </c>
      <c r="E131" s="41">
        <f>+Details!BR218</f>
        <v>0</v>
      </c>
      <c r="F131" s="788">
        <f>+Details!BS218</f>
        <v>240</v>
      </c>
      <c r="G131" s="8">
        <f>+Details!BT218</f>
        <v>320</v>
      </c>
      <c r="H131" s="8">
        <f>+Details!BU218</f>
        <v>480</v>
      </c>
      <c r="I131" s="41">
        <f>+Details!BV218</f>
        <v>480</v>
      </c>
      <c r="J131" s="797" t="str">
        <f t="shared" si="1"/>
        <v>Travel &amp; Meals...............................................................................................................................................</v>
      </c>
      <c r="K131" s="788">
        <f>+Details!BW218</f>
        <v>960</v>
      </c>
      <c r="L131" s="8">
        <f>+Details!BX218</f>
        <v>1040</v>
      </c>
      <c r="M131" s="8">
        <f>+Details!BY218</f>
        <v>1200</v>
      </c>
      <c r="N131" s="41">
        <f>+Details!BZ218</f>
        <v>1200</v>
      </c>
      <c r="O131" s="788">
        <f>+Details!CA218</f>
        <v>1200</v>
      </c>
      <c r="P131" s="8">
        <f>+Details!CB218</f>
        <v>1440</v>
      </c>
      <c r="Q131" s="8">
        <f>+Details!CC218</f>
        <v>1920</v>
      </c>
      <c r="R131" s="41">
        <f>+Details!CD218</f>
        <v>1920</v>
      </c>
      <c r="S131" s="788">
        <f>+Details!CE218</f>
        <v>2400</v>
      </c>
      <c r="T131" s="8">
        <f>+Details!CF218</f>
        <v>2400</v>
      </c>
      <c r="U131" s="8">
        <f>+Details!CG218</f>
        <v>2400</v>
      </c>
      <c r="V131" s="41">
        <f>+Details!CH218</f>
        <v>2400</v>
      </c>
      <c r="W131" s="668"/>
      <c r="X131" s="668"/>
      <c r="Y131" s="668"/>
      <c r="Z131" s="668"/>
      <c r="AA131" s="668"/>
      <c r="AB131" s="668"/>
      <c r="AC131" s="668"/>
    </row>
    <row r="132" spans="1:29" hidden="1" x14ac:dyDescent="0.2">
      <c r="A132" s="797" t="str">
        <f>+Details!A219</f>
        <v>Telephone/Postage...............................................................................................................................................</v>
      </c>
      <c r="B132" s="788">
        <f>+Details!BO219</f>
        <v>0</v>
      </c>
      <c r="C132" s="8">
        <f>+Details!BP219</f>
        <v>0</v>
      </c>
      <c r="D132" s="8">
        <f>+Details!BQ219</f>
        <v>0</v>
      </c>
      <c r="E132" s="41">
        <f>+Details!BR219</f>
        <v>0</v>
      </c>
      <c r="F132" s="788">
        <f>+Details!BS219</f>
        <v>75</v>
      </c>
      <c r="G132" s="8">
        <f>+Details!BT219</f>
        <v>100</v>
      </c>
      <c r="H132" s="8">
        <f>+Details!BU219</f>
        <v>150</v>
      </c>
      <c r="I132" s="41">
        <f>+Details!BV219</f>
        <v>150</v>
      </c>
      <c r="J132" s="797" t="str">
        <f t="shared" si="1"/>
        <v>Telephone/Postage...............................................................................................................................................</v>
      </c>
      <c r="K132" s="788">
        <f>+Details!BW219</f>
        <v>300</v>
      </c>
      <c r="L132" s="8">
        <f>+Details!BX219</f>
        <v>325</v>
      </c>
      <c r="M132" s="8">
        <f>+Details!BY219</f>
        <v>375</v>
      </c>
      <c r="N132" s="41">
        <f>+Details!BZ219</f>
        <v>375</v>
      </c>
      <c r="O132" s="788">
        <f>+Details!CA219</f>
        <v>375</v>
      </c>
      <c r="P132" s="8">
        <f>+Details!CB219</f>
        <v>450</v>
      </c>
      <c r="Q132" s="8">
        <f>+Details!CC219</f>
        <v>600</v>
      </c>
      <c r="R132" s="41">
        <f>+Details!CD219</f>
        <v>600</v>
      </c>
      <c r="S132" s="788">
        <f>+Details!CE219</f>
        <v>750</v>
      </c>
      <c r="T132" s="8">
        <f>+Details!CF219</f>
        <v>750</v>
      </c>
      <c r="U132" s="8">
        <f>+Details!CG219</f>
        <v>750</v>
      </c>
      <c r="V132" s="41">
        <f>+Details!CH219</f>
        <v>750</v>
      </c>
      <c r="W132" s="668"/>
      <c r="X132" s="668"/>
      <c r="Y132" s="668"/>
      <c r="Z132" s="668"/>
      <c r="AA132" s="668"/>
      <c r="AB132" s="668"/>
      <c r="AC132" s="668"/>
    </row>
    <row r="133" spans="1:29" hidden="1" x14ac:dyDescent="0.2">
      <c r="A133" s="797" t="str">
        <f>+Details!A220</f>
        <v>Depreciation...............................................................................................................................................</v>
      </c>
      <c r="B133" s="788">
        <f ca="1">+Details!BO220</f>
        <v>0</v>
      </c>
      <c r="C133" s="8">
        <f ca="1">+Details!BP220</f>
        <v>0</v>
      </c>
      <c r="D133" s="8">
        <f ca="1">+Details!BQ220</f>
        <v>0</v>
      </c>
      <c r="E133" s="41">
        <f ca="1">+Details!BR220</f>
        <v>0</v>
      </c>
      <c r="F133" s="788">
        <f ca="1">+Details!BS220</f>
        <v>60</v>
      </c>
      <c r="G133" s="8">
        <f ca="1">+Details!BT220</f>
        <v>80</v>
      </c>
      <c r="H133" s="8">
        <f ca="1">+Details!BU220</f>
        <v>120</v>
      </c>
      <c r="I133" s="41">
        <f ca="1">+Details!BV220</f>
        <v>120</v>
      </c>
      <c r="J133" s="797" t="str">
        <f t="shared" si="1"/>
        <v>Depreciation...............................................................................................................................................</v>
      </c>
      <c r="K133" s="788">
        <f ca="1">+Details!BW220</f>
        <v>240</v>
      </c>
      <c r="L133" s="8">
        <f ca="1">+Details!BX220</f>
        <v>260</v>
      </c>
      <c r="M133" s="8">
        <f ca="1">+Details!BY220</f>
        <v>300</v>
      </c>
      <c r="N133" s="41">
        <f ca="1">+Details!BZ220</f>
        <v>300</v>
      </c>
      <c r="O133" s="788">
        <f ca="1">+Details!CA220</f>
        <v>300</v>
      </c>
      <c r="P133" s="8">
        <f ca="1">+Details!CB220</f>
        <v>360</v>
      </c>
      <c r="Q133" s="8">
        <f ca="1">+Details!CC220</f>
        <v>480</v>
      </c>
      <c r="R133" s="41">
        <f ca="1">+Details!CD220</f>
        <v>480</v>
      </c>
      <c r="S133" s="788">
        <f ca="1">+Details!CE220</f>
        <v>600</v>
      </c>
      <c r="T133" s="8">
        <f ca="1">+Details!CF220</f>
        <v>600</v>
      </c>
      <c r="U133" s="8">
        <f ca="1">+Details!CG220</f>
        <v>600</v>
      </c>
      <c r="V133" s="41">
        <f ca="1">+Details!CH220</f>
        <v>600</v>
      </c>
      <c r="W133" s="668"/>
      <c r="X133" s="668"/>
      <c r="Y133" s="668"/>
      <c r="Z133" s="668"/>
      <c r="AA133" s="668"/>
      <c r="AB133" s="668"/>
      <c r="AC133" s="668"/>
    </row>
    <row r="134" spans="1:29" ht="6" hidden="1" customHeight="1" x14ac:dyDescent="0.2">
      <c r="A134" s="797"/>
      <c r="B134" s="788"/>
      <c r="C134" s="8"/>
      <c r="D134" s="8"/>
      <c r="E134" s="41"/>
      <c r="F134" s="788"/>
      <c r="G134" s="8"/>
      <c r="H134" s="8"/>
      <c r="I134" s="41"/>
      <c r="J134" s="797"/>
      <c r="K134" s="788"/>
      <c r="L134" s="8"/>
      <c r="M134" s="8"/>
      <c r="N134" s="41"/>
      <c r="O134" s="788"/>
      <c r="P134" s="8"/>
      <c r="Q134" s="8"/>
      <c r="R134" s="41"/>
      <c r="S134" s="788"/>
      <c r="T134" s="8"/>
      <c r="U134" s="8"/>
      <c r="V134" s="41"/>
      <c r="W134" s="668"/>
      <c r="X134" s="668"/>
      <c r="Y134" s="668"/>
      <c r="Z134" s="668"/>
      <c r="AA134" s="668"/>
      <c r="AB134" s="668"/>
      <c r="AC134" s="668"/>
    </row>
    <row r="135" spans="1:29" hidden="1" x14ac:dyDescent="0.2">
      <c r="A135" s="821" t="str">
        <f>+Details!A221</f>
        <v>Advertising &amp; Marketing</v>
      </c>
      <c r="B135" s="788">
        <f>+Details!BO221</f>
        <v>0</v>
      </c>
      <c r="C135" s="8">
        <f>+Details!BP221</f>
        <v>0</v>
      </c>
      <c r="D135" s="8">
        <f>+Details!BQ221</f>
        <v>0</v>
      </c>
      <c r="E135" s="41">
        <f>+Details!BR221</f>
        <v>0</v>
      </c>
      <c r="F135" s="788">
        <f>+Details!BS221</f>
        <v>0</v>
      </c>
      <c r="G135" s="8">
        <f>+Details!BT221</f>
        <v>0</v>
      </c>
      <c r="H135" s="8">
        <f>+Details!BU221</f>
        <v>0</v>
      </c>
      <c r="I135" s="41">
        <f>+Details!BV221</f>
        <v>0</v>
      </c>
      <c r="J135" s="821" t="str">
        <f t="shared" si="1"/>
        <v>Advertising &amp; Marketing</v>
      </c>
      <c r="K135" s="788">
        <f>+Details!BW221</f>
        <v>0</v>
      </c>
      <c r="L135" s="8">
        <f>+Details!BX221</f>
        <v>0</v>
      </c>
      <c r="M135" s="8">
        <f>+Details!BY221</f>
        <v>0</v>
      </c>
      <c r="N135" s="41">
        <f>+Details!BZ221</f>
        <v>0</v>
      </c>
      <c r="O135" s="788">
        <f>+Details!CA221</f>
        <v>0</v>
      </c>
      <c r="P135" s="8">
        <f>+Details!CB221</f>
        <v>0</v>
      </c>
      <c r="Q135" s="8">
        <f>+Details!CC221</f>
        <v>0</v>
      </c>
      <c r="R135" s="41">
        <f>+Details!CD221</f>
        <v>0</v>
      </c>
      <c r="S135" s="788">
        <f>+Details!CE221</f>
        <v>0</v>
      </c>
      <c r="T135" s="8">
        <f>+Details!CF221</f>
        <v>0</v>
      </c>
      <c r="U135" s="8">
        <f>+Details!CG221</f>
        <v>0</v>
      </c>
      <c r="V135" s="41">
        <f>+Details!CH221</f>
        <v>0</v>
      </c>
      <c r="W135" s="668"/>
      <c r="X135" s="668"/>
      <c r="Y135" s="668"/>
      <c r="Z135" s="668"/>
      <c r="AA135" s="668"/>
      <c r="AB135" s="668"/>
      <c r="AC135" s="668"/>
    </row>
    <row r="136" spans="1:29" hidden="1" x14ac:dyDescent="0.2">
      <c r="A136" s="797" t="str">
        <f>+Details!A222</f>
        <v>Internet Advertising Campaign 1</v>
      </c>
      <c r="B136" s="788">
        <f>+Details!BO222</f>
        <v>0</v>
      </c>
      <c r="C136" s="8">
        <f>+Details!BP222</f>
        <v>7000</v>
      </c>
      <c r="D136" s="8">
        <f>+Details!BQ222</f>
        <v>21707.810185185182</v>
      </c>
      <c r="E136" s="41">
        <f>+Details!BR222</f>
        <v>22811.391035386649</v>
      </c>
      <c r="F136" s="788">
        <f>+Details!BS222</f>
        <v>23971.075687977296</v>
      </c>
      <c r="G136" s="8">
        <f>+Details!BT222</f>
        <v>25189.716345985067</v>
      </c>
      <c r="H136" s="8">
        <f>+Details!BU222</f>
        <v>26470.310212629796</v>
      </c>
      <c r="I136" s="41">
        <f>+Details!BV222</f>
        <v>27816.006862837603</v>
      </c>
      <c r="J136" s="797" t="str">
        <f t="shared" si="1"/>
        <v>Internet Advertising Campaign 1</v>
      </c>
      <c r="K136" s="788">
        <f>+Details!BW222</f>
        <v>29230.115989508064</v>
      </c>
      <c r="L136" s="8">
        <f>+Details!BX222</f>
        <v>30716.11554358578</v>
      </c>
      <c r="M136" s="8">
        <f>+Details!BY222</f>
        <v>32277.660287956678</v>
      </c>
      <c r="N136" s="41">
        <f>+Details!BZ222</f>
        <v>33918.590786206907</v>
      </c>
      <c r="O136" s="788">
        <f>+Details!CA222</f>
        <v>35642.942848351988</v>
      </c>
      <c r="P136" s="8">
        <f>+Details!CB222</f>
        <v>37454.957456767501</v>
      </c>
      <c r="Q136" s="8">
        <f>+Details!CC222</f>
        <v>39359.091196733993</v>
      </c>
      <c r="R136" s="41">
        <f>+Details!CD222</f>
        <v>41360.02721724943</v>
      </c>
      <c r="S136" s="788">
        <f>+Details!CE222</f>
        <v>43462.686749067092</v>
      </c>
      <c r="T136" s="8">
        <f>+Details!CF222</f>
        <v>45672.241208287014</v>
      </c>
      <c r="U136" s="8">
        <f>+Details!CG222</f>
        <v>47994.124915269407</v>
      </c>
      <c r="V136" s="41">
        <f>+Details!CH222</f>
        <v>50434.04846015168</v>
      </c>
      <c r="W136" s="668"/>
      <c r="X136" s="668"/>
      <c r="Y136" s="668"/>
      <c r="Z136" s="668"/>
      <c r="AA136" s="668"/>
      <c r="AB136" s="668"/>
      <c r="AC136" s="668"/>
    </row>
    <row r="137" spans="1:29" hidden="1" x14ac:dyDescent="0.2">
      <c r="A137" s="797" t="str">
        <f>+Details!A223</f>
        <v>Promotions</v>
      </c>
      <c r="B137" s="788">
        <f>+Details!BO223</f>
        <v>0</v>
      </c>
      <c r="C137" s="8">
        <f>+Details!BP223</f>
        <v>5000</v>
      </c>
      <c r="D137" s="8">
        <f>+Details!BQ223</f>
        <v>15505.578703703701</v>
      </c>
      <c r="E137" s="41">
        <f>+Details!BR223</f>
        <v>16293.850739561894</v>
      </c>
      <c r="F137" s="788">
        <f>+Details!BS223</f>
        <v>17122.196919983788</v>
      </c>
      <c r="G137" s="8">
        <f>+Details!BT223</f>
        <v>17992.654532846478</v>
      </c>
      <c r="H137" s="8">
        <f>+Details!BU223</f>
        <v>18907.364437592714</v>
      </c>
      <c r="I137" s="41">
        <f>+Details!BV223</f>
        <v>19868.576330598295</v>
      </c>
      <c r="J137" s="797" t="str">
        <f t="shared" si="1"/>
        <v>Promotions</v>
      </c>
      <c r="K137" s="788">
        <f>+Details!BW223</f>
        <v>20878.654278220049</v>
      </c>
      <c r="L137" s="8">
        <f>+Details!BX223</f>
        <v>21940.082531132703</v>
      </c>
      <c r="M137" s="8">
        <f>+Details!BY223</f>
        <v>23055.471634254773</v>
      </c>
      <c r="N137" s="41">
        <f>+Details!BZ223</f>
        <v>24227.564847290658</v>
      </c>
      <c r="O137" s="788">
        <f>+Details!CA223</f>
        <v>25459.244891680006</v>
      </c>
      <c r="P137" s="8">
        <f>+Details!CB223</f>
        <v>26753.541040548233</v>
      </c>
      <c r="Q137" s="8">
        <f>+Details!CC223</f>
        <v>28113.636569095725</v>
      </c>
      <c r="R137" s="41">
        <f>+Details!CD223</f>
        <v>29542.87658374961</v>
      </c>
      <c r="S137" s="788">
        <f>+Details!CE223</f>
        <v>31044.776249333652</v>
      </c>
      <c r="T137" s="8">
        <f>+Details!CF223</f>
        <v>32623.029434490745</v>
      </c>
      <c r="U137" s="8">
        <f>+Details!CG223</f>
        <v>34281.517796621025</v>
      </c>
      <c r="V137" s="41">
        <f>+Details!CH223</f>
        <v>36024.320328679794</v>
      </c>
      <c r="W137" s="668"/>
      <c r="X137" s="668"/>
      <c r="Y137" s="668"/>
      <c r="Z137" s="668"/>
      <c r="AA137" s="668"/>
      <c r="AB137" s="668"/>
      <c r="AC137" s="668"/>
    </row>
    <row r="138" spans="1:29" hidden="1" x14ac:dyDescent="0.2">
      <c r="A138" s="797" t="str">
        <f>+Details!A224</f>
        <v>Public Relations</v>
      </c>
      <c r="B138" s="788">
        <f>+Details!BO224</f>
        <v>0</v>
      </c>
      <c r="C138" s="8">
        <f>+Details!BP224</f>
        <v>6000</v>
      </c>
      <c r="D138" s="8">
        <f>+Details!BQ224</f>
        <v>18453.76171875</v>
      </c>
      <c r="E138" s="41">
        <f>+Details!BR224</f>
        <v>19154.464026512142</v>
      </c>
      <c r="F138" s="788">
        <f>+Details!BS224</f>
        <v>19881.772493581324</v>
      </c>
      <c r="G138" s="8">
        <f>+Details!BT224</f>
        <v>20636.697374533887</v>
      </c>
      <c r="H138" s="8">
        <f>+Details!BU224</f>
        <v>21420.287284022779</v>
      </c>
      <c r="I138" s="41">
        <f>+Details!BV224</f>
        <v>22233.630653336622</v>
      </c>
      <c r="J138" s="797" t="str">
        <f t="shared" si="1"/>
        <v>Public Relations</v>
      </c>
      <c r="K138" s="788">
        <f>+Details!BW224</f>
        <v>23077.857242265363</v>
      </c>
      <c r="L138" s="8">
        <f>+Details!BX224</f>
        <v>23954.139708372553</v>
      </c>
      <c r="M138" s="8">
        <f>+Details!BY224</f>
        <v>24863.695235853935</v>
      </c>
      <c r="N138" s="41">
        <f>+Details!BZ224</f>
        <v>25807.787226245026</v>
      </c>
      <c r="O138" s="788">
        <f>+Details!CA224</f>
        <v>26787.727053325943</v>
      </c>
      <c r="P138" s="8">
        <f>+Details!CB224</f>
        <v>27804.875884661313</v>
      </c>
      <c r="Q138" s="8">
        <f>+Details!CC224</f>
        <v>28860.646572305253</v>
      </c>
      <c r="R138" s="41">
        <f>+Details!CD224</f>
        <v>29956.5056152978</v>
      </c>
      <c r="S138" s="788">
        <f>+Details!CE224</f>
        <v>31093.975196678664</v>
      </c>
      <c r="T138" s="8">
        <f>+Details!CF224</f>
        <v>32274.635297847861</v>
      </c>
      <c r="U138" s="8">
        <f>+Details!CG224</f>
        <v>33500.12589321009</v>
      </c>
      <c r="V138" s="41">
        <f>+Details!CH224</f>
        <v>34772.149228151291</v>
      </c>
      <c r="W138" s="668"/>
      <c r="X138" s="668"/>
      <c r="Y138" s="668"/>
      <c r="Z138" s="668"/>
      <c r="AA138" s="668"/>
      <c r="AB138" s="668"/>
      <c r="AC138" s="668"/>
    </row>
    <row r="139" spans="1:29" hidden="1" x14ac:dyDescent="0.2">
      <c r="A139" s="797" t="e">
        <f>+Details!#REF!</f>
        <v>#REF!</v>
      </c>
      <c r="B139" s="788" t="e">
        <f>+Details!#REF!</f>
        <v>#REF!</v>
      </c>
      <c r="C139" s="8" t="e">
        <f>+Details!#REF!</f>
        <v>#REF!</v>
      </c>
      <c r="D139" s="8" t="e">
        <f>+Details!#REF!</f>
        <v>#REF!</v>
      </c>
      <c r="E139" s="41" t="e">
        <f>+Details!#REF!</f>
        <v>#REF!</v>
      </c>
      <c r="F139" s="788" t="e">
        <f>+Details!#REF!</f>
        <v>#REF!</v>
      </c>
      <c r="G139" s="8" t="e">
        <f>+Details!#REF!</f>
        <v>#REF!</v>
      </c>
      <c r="H139" s="8" t="e">
        <f>+Details!#REF!</f>
        <v>#REF!</v>
      </c>
      <c r="I139" s="41" t="e">
        <f>+Details!#REF!</f>
        <v>#REF!</v>
      </c>
      <c r="J139" s="797" t="e">
        <f t="shared" si="1"/>
        <v>#REF!</v>
      </c>
      <c r="K139" s="788" t="e">
        <f>+Details!#REF!</f>
        <v>#REF!</v>
      </c>
      <c r="L139" s="8" t="e">
        <f>+Details!#REF!</f>
        <v>#REF!</v>
      </c>
      <c r="M139" s="8" t="e">
        <f>+Details!#REF!</f>
        <v>#REF!</v>
      </c>
      <c r="N139" s="41" t="e">
        <f>+Details!#REF!</f>
        <v>#REF!</v>
      </c>
      <c r="O139" s="788" t="e">
        <f>+Details!#REF!</f>
        <v>#REF!</v>
      </c>
      <c r="P139" s="8" t="e">
        <f>+Details!#REF!</f>
        <v>#REF!</v>
      </c>
      <c r="Q139" s="8" t="e">
        <f>+Details!#REF!</f>
        <v>#REF!</v>
      </c>
      <c r="R139" s="41" t="e">
        <f>+Details!#REF!</f>
        <v>#REF!</v>
      </c>
      <c r="S139" s="788" t="e">
        <f>+Details!#REF!</f>
        <v>#REF!</v>
      </c>
      <c r="T139" s="8" t="e">
        <f>+Details!#REF!</f>
        <v>#REF!</v>
      </c>
      <c r="U139" s="8" t="e">
        <f>+Details!#REF!</f>
        <v>#REF!</v>
      </c>
      <c r="V139" s="41" t="e">
        <f>+Details!#REF!</f>
        <v>#REF!</v>
      </c>
      <c r="W139" s="668"/>
      <c r="X139" s="668"/>
      <c r="Y139" s="668"/>
      <c r="Z139" s="668"/>
      <c r="AA139" s="668"/>
      <c r="AB139" s="668"/>
      <c r="AC139" s="668"/>
    </row>
    <row r="140" spans="1:29" hidden="1" x14ac:dyDescent="0.2">
      <c r="A140" s="797" t="str">
        <f>+Details!A225</f>
        <v>Collateral</v>
      </c>
      <c r="B140" s="788">
        <f>+Details!BO225</f>
        <v>0</v>
      </c>
      <c r="C140" s="8">
        <f>+Details!BP225</f>
        <v>3000</v>
      </c>
      <c r="D140" s="8">
        <f>+Details!BQ225</f>
        <v>9303.3472222222208</v>
      </c>
      <c r="E140" s="41">
        <f>+Details!BR225</f>
        <v>9776.3104437371367</v>
      </c>
      <c r="F140" s="788">
        <f>+Details!BS225</f>
        <v>10273.318151990272</v>
      </c>
      <c r="G140" s="8">
        <f>+Details!BT225</f>
        <v>10795.592719707887</v>
      </c>
      <c r="H140" s="8">
        <f>+Details!BU225</f>
        <v>11344.418662555629</v>
      </c>
      <c r="I140" s="41">
        <f>+Details!BV225</f>
        <v>11921.145798358973</v>
      </c>
      <c r="J140" s="797" t="str">
        <f t="shared" si="1"/>
        <v>Collateral</v>
      </c>
      <c r="K140" s="788">
        <f>+Details!BW225</f>
        <v>12527.192566932026</v>
      </c>
      <c r="L140" s="8">
        <f>+Details!BX225</f>
        <v>13164.049518679618</v>
      </c>
      <c r="M140" s="8">
        <f>+Details!BY225</f>
        <v>13833.28298055286</v>
      </c>
      <c r="N140" s="41">
        <f>+Details!BZ225</f>
        <v>14536.53890837439</v>
      </c>
      <c r="O140" s="788">
        <f>+Details!CA225</f>
        <v>15275.546935007995</v>
      </c>
      <c r="P140" s="8">
        <f>+Details!CB225</f>
        <v>16052.124624328932</v>
      </c>
      <c r="Q140" s="8">
        <f>+Details!CC225</f>
        <v>16868.181941457431</v>
      </c>
      <c r="R140" s="41">
        <f>+Details!CD225</f>
        <v>17725.725950249762</v>
      </c>
      <c r="S140" s="788">
        <f>+Details!CE225</f>
        <v>18626.865749600187</v>
      </c>
      <c r="T140" s="8">
        <f>+Details!CF225</f>
        <v>19573.817660694443</v>
      </c>
      <c r="U140" s="8">
        <f>+Details!CG225</f>
        <v>20568.910677972613</v>
      </c>
      <c r="V140" s="41">
        <f>+Details!CH225</f>
        <v>21614.592197207876</v>
      </c>
      <c r="W140" s="668"/>
      <c r="X140" s="668"/>
      <c r="Y140" s="668"/>
      <c r="Z140" s="668"/>
      <c r="AA140" s="668"/>
      <c r="AB140" s="668"/>
      <c r="AC140" s="668"/>
    </row>
    <row r="141" spans="1:29" hidden="1" x14ac:dyDescent="0.2">
      <c r="A141" s="797" t="str">
        <f>+Details!A226</f>
        <v>Viral Marketing Campaign</v>
      </c>
      <c r="B141" s="788">
        <f>+Details!BO226</f>
        <v>0</v>
      </c>
      <c r="C141" s="8">
        <f>+Details!BP226</f>
        <v>5000</v>
      </c>
      <c r="D141" s="8">
        <f>+Details!BQ226</f>
        <v>15762.578124999998</v>
      </c>
      <c r="E141" s="41">
        <f>+Details!BR226</f>
        <v>16974.572608642568</v>
      </c>
      <c r="F141" s="788">
        <f>+Details!BS226</f>
        <v>18279.758105628971</v>
      </c>
      <c r="G141" s="8">
        <f>+Details!BT226</f>
        <v>19685.300131219596</v>
      </c>
      <c r="H141" s="8">
        <f>+Details!BU226</f>
        <v>21198.915161621644</v>
      </c>
      <c r="I141" s="41">
        <f>+Details!BV226</f>
        <v>22828.912997720705</v>
      </c>
      <c r="J141" s="797" t="str">
        <f t="shared" si="1"/>
        <v>Viral Marketing Campaign</v>
      </c>
      <c r="K141" s="788">
        <f>+Details!BW226</f>
        <v>24584.242386186066</v>
      </c>
      <c r="L141" s="8">
        <f>+Details!BX226</f>
        <v>26474.540148411397</v>
      </c>
      <c r="M141" s="8">
        <f>+Details!BY226</f>
        <v>28510.184087010333</v>
      </c>
      <c r="N141" s="41">
        <f>+Details!BZ226</f>
        <v>30702.349960325606</v>
      </c>
      <c r="O141" s="788">
        <f>+Details!CA226</f>
        <v>33063.072837743763</v>
      </c>
      <c r="P141" s="8">
        <f>+Details!CB226</f>
        <v>35605.313172658396</v>
      </c>
      <c r="Q141" s="8">
        <f>+Details!CC226</f>
        <v>38343.027955824829</v>
      </c>
      <c r="R141" s="41">
        <f>+Details!CD226</f>
        <v>41291.247339740657</v>
      </c>
      <c r="S141" s="788">
        <f>+Details!CE226</f>
        <v>44466.157154722896</v>
      </c>
      <c r="T141" s="8">
        <f>+Details!CF226</f>
        <v>47885.187769697746</v>
      </c>
      <c r="U141" s="8">
        <f>+Details!CG226</f>
        <v>51567.109785552151</v>
      </c>
      <c r="V141" s="41">
        <f>+Details!CH226</f>
        <v>55532.137086406859</v>
      </c>
      <c r="W141" s="668"/>
      <c r="X141" s="668"/>
      <c r="Y141" s="668"/>
      <c r="Z141" s="668"/>
      <c r="AA141" s="668"/>
      <c r="AB141" s="668"/>
      <c r="AC141" s="668"/>
    </row>
    <row r="142" spans="1:29" hidden="1" x14ac:dyDescent="0.2">
      <c r="A142" s="797" t="str">
        <f>+Details!A227</f>
        <v>Search Engine Optimization (SEO) and AdWords</v>
      </c>
      <c r="B142" s="788">
        <f>+Details!BO227</f>
        <v>0</v>
      </c>
      <c r="C142" s="8">
        <f>+Details!BP227</f>
        <v>5000</v>
      </c>
      <c r="D142" s="8">
        <f>+Details!BQ227</f>
        <v>15505.578703703701</v>
      </c>
      <c r="E142" s="41">
        <f>+Details!BR227</f>
        <v>16293.850739561894</v>
      </c>
      <c r="F142" s="788">
        <f>+Details!BS227</f>
        <v>17122.196919983788</v>
      </c>
      <c r="G142" s="8">
        <f>+Details!BT227</f>
        <v>17992.654532846478</v>
      </c>
      <c r="H142" s="8">
        <f>+Details!BU227</f>
        <v>18907.364437592714</v>
      </c>
      <c r="I142" s="41">
        <f>+Details!BV227</f>
        <v>19868.576330598295</v>
      </c>
      <c r="J142" s="797" t="str">
        <f t="shared" si="1"/>
        <v>Search Engine Optimization (SEO) and AdWords</v>
      </c>
      <c r="K142" s="788">
        <f>+Details!BW227</f>
        <v>20878.654278220049</v>
      </c>
      <c r="L142" s="8">
        <f>+Details!BX227</f>
        <v>21940.082531132703</v>
      </c>
      <c r="M142" s="8">
        <f>+Details!BY227</f>
        <v>23055.471634254773</v>
      </c>
      <c r="N142" s="41">
        <f>+Details!BZ227</f>
        <v>24227.564847290658</v>
      </c>
      <c r="O142" s="788">
        <f>+Details!CA227</f>
        <v>25459.244891680006</v>
      </c>
      <c r="P142" s="8">
        <f>+Details!CB227</f>
        <v>26753.541040548233</v>
      </c>
      <c r="Q142" s="8">
        <f>+Details!CC227</f>
        <v>28113.636569095725</v>
      </c>
      <c r="R142" s="41">
        <f>+Details!CD227</f>
        <v>29542.87658374961</v>
      </c>
      <c r="S142" s="788">
        <f>+Details!CE227</f>
        <v>31044.776249333652</v>
      </c>
      <c r="T142" s="8">
        <f>+Details!CF227</f>
        <v>32623.029434490745</v>
      </c>
      <c r="U142" s="8">
        <f>+Details!CG227</f>
        <v>34281.517796621025</v>
      </c>
      <c r="V142" s="41">
        <f>+Details!CH227</f>
        <v>36024.320328679794</v>
      </c>
      <c r="W142" s="668"/>
      <c r="X142" s="668"/>
      <c r="Y142" s="668"/>
      <c r="Z142" s="668"/>
      <c r="AA142" s="668"/>
      <c r="AB142" s="668"/>
      <c r="AC142" s="668"/>
    </row>
    <row r="143" spans="1:29" hidden="1" x14ac:dyDescent="0.2">
      <c r="A143" s="797" t="e">
        <f>+Details!#REF!</f>
        <v>#REF!</v>
      </c>
      <c r="B143" s="788" t="e">
        <f>+Details!#REF!</f>
        <v>#REF!</v>
      </c>
      <c r="C143" s="8" t="e">
        <f>+Details!#REF!</f>
        <v>#REF!</v>
      </c>
      <c r="D143" s="8" t="e">
        <f>+Details!#REF!</f>
        <v>#REF!</v>
      </c>
      <c r="E143" s="41" t="e">
        <f>+Details!#REF!</f>
        <v>#REF!</v>
      </c>
      <c r="F143" s="788" t="e">
        <f>+Details!#REF!</f>
        <v>#REF!</v>
      </c>
      <c r="G143" s="8" t="e">
        <f>+Details!#REF!</f>
        <v>#REF!</v>
      </c>
      <c r="H143" s="8" t="e">
        <f>+Details!#REF!</f>
        <v>#REF!</v>
      </c>
      <c r="I143" s="41" t="e">
        <f>+Details!#REF!</f>
        <v>#REF!</v>
      </c>
      <c r="J143" s="797" t="e">
        <f t="shared" si="1"/>
        <v>#REF!</v>
      </c>
      <c r="K143" s="788" t="e">
        <f>+Details!#REF!</f>
        <v>#REF!</v>
      </c>
      <c r="L143" s="8" t="e">
        <f>+Details!#REF!</f>
        <v>#REF!</v>
      </c>
      <c r="M143" s="8" t="e">
        <f>+Details!#REF!</f>
        <v>#REF!</v>
      </c>
      <c r="N143" s="41" t="e">
        <f>+Details!#REF!</f>
        <v>#REF!</v>
      </c>
      <c r="O143" s="788" t="e">
        <f>+Details!#REF!</f>
        <v>#REF!</v>
      </c>
      <c r="P143" s="8" t="e">
        <f>+Details!#REF!</f>
        <v>#REF!</v>
      </c>
      <c r="Q143" s="8" t="e">
        <f>+Details!#REF!</f>
        <v>#REF!</v>
      </c>
      <c r="R143" s="41" t="e">
        <f>+Details!#REF!</f>
        <v>#REF!</v>
      </c>
      <c r="S143" s="788" t="e">
        <f>+Details!#REF!</f>
        <v>#REF!</v>
      </c>
      <c r="T143" s="8" t="e">
        <f>+Details!#REF!</f>
        <v>#REF!</v>
      </c>
      <c r="U143" s="8" t="e">
        <f>+Details!#REF!</f>
        <v>#REF!</v>
      </c>
      <c r="V143" s="41" t="e">
        <f>+Details!#REF!</f>
        <v>#REF!</v>
      </c>
      <c r="W143" s="668"/>
      <c r="X143" s="668"/>
      <c r="Y143" s="668"/>
      <c r="Z143" s="668"/>
      <c r="AA143" s="668"/>
      <c r="AB143" s="668"/>
      <c r="AC143" s="668"/>
    </row>
    <row r="144" spans="1:29" hidden="1" x14ac:dyDescent="0.2">
      <c r="A144" s="797" t="str">
        <f>+Details!A228</f>
        <v>Social Networking Campaign</v>
      </c>
      <c r="B144" s="788">
        <f>+Details!BO228</f>
        <v>0</v>
      </c>
      <c r="C144" s="8">
        <f>+Details!BP228</f>
        <v>5000</v>
      </c>
      <c r="D144" s="8">
        <f>+Details!BQ228</f>
        <v>15505.578703703701</v>
      </c>
      <c r="E144" s="41">
        <f>+Details!BR228</f>
        <v>16293.850739561894</v>
      </c>
      <c r="F144" s="788">
        <f>+Details!BS228</f>
        <v>17122.196919983788</v>
      </c>
      <c r="G144" s="8">
        <f>+Details!BT228</f>
        <v>17992.654532846478</v>
      </c>
      <c r="H144" s="8">
        <f>+Details!BU228</f>
        <v>18907.364437592714</v>
      </c>
      <c r="I144" s="41">
        <f>+Details!BV228</f>
        <v>19868.576330598295</v>
      </c>
      <c r="J144" s="797" t="str">
        <f t="shared" si="1"/>
        <v>Social Networking Campaign</v>
      </c>
      <c r="K144" s="788">
        <f>+Details!BW228</f>
        <v>20878.654278220049</v>
      </c>
      <c r="L144" s="8">
        <f>+Details!BX228</f>
        <v>21940.082531132703</v>
      </c>
      <c r="M144" s="8">
        <f>+Details!BY228</f>
        <v>23055.471634254773</v>
      </c>
      <c r="N144" s="41">
        <f>+Details!BZ228</f>
        <v>24227.564847290658</v>
      </c>
      <c r="O144" s="788">
        <f>+Details!CA228</f>
        <v>25459.244891680006</v>
      </c>
      <c r="P144" s="8">
        <f>+Details!CB228</f>
        <v>26753.541040548233</v>
      </c>
      <c r="Q144" s="8">
        <f>+Details!CC228</f>
        <v>28113.636569095725</v>
      </c>
      <c r="R144" s="41">
        <f>+Details!CD228</f>
        <v>29542.87658374961</v>
      </c>
      <c r="S144" s="788">
        <f>+Details!CE228</f>
        <v>31044.776249333652</v>
      </c>
      <c r="T144" s="8">
        <f>+Details!CF228</f>
        <v>32623.029434490745</v>
      </c>
      <c r="U144" s="8">
        <f>+Details!CG228</f>
        <v>34281.517796621025</v>
      </c>
      <c r="V144" s="41">
        <f>+Details!CH228</f>
        <v>36024.320328679794</v>
      </c>
      <c r="W144" s="668"/>
      <c r="X144" s="668"/>
      <c r="Y144" s="668"/>
      <c r="Z144" s="668"/>
      <c r="AA144" s="668"/>
      <c r="AB144" s="668"/>
      <c r="AC144" s="668"/>
    </row>
    <row r="145" spans="1:29" hidden="1" x14ac:dyDescent="0.2">
      <c r="A145" s="797" t="str">
        <f>+Details!A229</f>
        <v>Internet Advertising Campaign 2</v>
      </c>
      <c r="B145" s="788">
        <f>+Details!BO229</f>
        <v>0</v>
      </c>
      <c r="C145" s="8">
        <f>+Details!BP229</f>
        <v>0</v>
      </c>
      <c r="D145" s="8">
        <f>+Details!BQ229</f>
        <v>0</v>
      </c>
      <c r="E145" s="41">
        <f>+Details!BR229</f>
        <v>0</v>
      </c>
      <c r="F145" s="788">
        <f>+Details!BS229</f>
        <v>15000</v>
      </c>
      <c r="G145" s="8">
        <f>+Details!BT229</f>
        <v>46516.736111111109</v>
      </c>
      <c r="H145" s="8">
        <f>+Details!BU229</f>
        <v>48881.552218685683</v>
      </c>
      <c r="I145" s="41">
        <f>+Details!BV229</f>
        <v>51366.590759951359</v>
      </c>
      <c r="J145" s="797" t="str">
        <f t="shared" si="1"/>
        <v>Internet Advertising Campaign 2</v>
      </c>
      <c r="K145" s="788">
        <f>+Details!BW229</f>
        <v>53977.963598539442</v>
      </c>
      <c r="L145" s="8">
        <f>+Details!BX229</f>
        <v>56722.093312778139</v>
      </c>
      <c r="M145" s="8">
        <f>+Details!BY229</f>
        <v>59605.72899179488</v>
      </c>
      <c r="N145" s="41">
        <f>+Details!BZ229</f>
        <v>62635.962834660153</v>
      </c>
      <c r="O145" s="788">
        <f>+Details!CA229</f>
        <v>65820.247593398119</v>
      </c>
      <c r="P145" s="8">
        <f>+Details!CB229</f>
        <v>69166.414902764329</v>
      </c>
      <c r="Q145" s="8">
        <f>+Details!CC229</f>
        <v>72682.694541871984</v>
      </c>
      <c r="R145" s="41">
        <f>+Details!CD229</f>
        <v>76377.734675040003</v>
      </c>
      <c r="S145" s="788">
        <f>+Details!CE229</f>
        <v>80260.62312164469</v>
      </c>
      <c r="T145" s="8">
        <f>+Details!CF229</f>
        <v>84340.909707287181</v>
      </c>
      <c r="U145" s="8">
        <f>+Details!CG229</f>
        <v>88628.629751248838</v>
      </c>
      <c r="V145" s="41">
        <f>+Details!CH229</f>
        <v>93134.32874800096</v>
      </c>
      <c r="W145" s="668"/>
      <c r="X145" s="668"/>
      <c r="Y145" s="668"/>
      <c r="Z145" s="668"/>
      <c r="AA145" s="668"/>
      <c r="AB145" s="668"/>
      <c r="AC145" s="668"/>
    </row>
    <row r="146" spans="1:29" hidden="1" x14ac:dyDescent="0.2">
      <c r="A146" s="797" t="str">
        <f>+Details!A230</f>
        <v>Print Advertising</v>
      </c>
      <c r="B146" s="788">
        <f>+Details!BO230</f>
        <v>0</v>
      </c>
      <c r="C146" s="8">
        <f>+Details!BP230</f>
        <v>0</v>
      </c>
      <c r="D146" s="8">
        <f>+Details!BQ230</f>
        <v>0</v>
      </c>
      <c r="E146" s="41">
        <f>+Details!BR230</f>
        <v>0</v>
      </c>
      <c r="F146" s="788">
        <f>+Details!BS230</f>
        <v>0</v>
      </c>
      <c r="G146" s="8">
        <f>+Details!BT230</f>
        <v>0</v>
      </c>
      <c r="H146" s="8">
        <f>+Details!BU230</f>
        <v>0</v>
      </c>
      <c r="I146" s="41">
        <f>+Details!BV230</f>
        <v>20000</v>
      </c>
      <c r="J146" s="797" t="str">
        <f t="shared" si="1"/>
        <v>Print Advertising</v>
      </c>
      <c r="K146" s="788">
        <f>+Details!BW230</f>
        <v>62022.314814814803</v>
      </c>
      <c r="L146" s="8">
        <f>+Details!BX230</f>
        <v>65175.402958247578</v>
      </c>
      <c r="M146" s="8">
        <f>+Details!BY230</f>
        <v>68488.787679935151</v>
      </c>
      <c r="N146" s="41">
        <f>+Details!BZ230</f>
        <v>71970.618131385912</v>
      </c>
      <c r="O146" s="788">
        <f>+Details!CA230</f>
        <v>75629.457750370857</v>
      </c>
      <c r="P146" s="8">
        <f>+Details!CB230</f>
        <v>79474.305322393178</v>
      </c>
      <c r="Q146" s="8">
        <f>+Details!CC230</f>
        <v>83514.617112880194</v>
      </c>
      <c r="R146" s="41">
        <f>+Details!CD230</f>
        <v>87760.33012453081</v>
      </c>
      <c r="S146" s="788">
        <f>+Details!CE230</f>
        <v>92221.886537019091</v>
      </c>
      <c r="T146" s="8">
        <f>+Details!CF230</f>
        <v>96910.259389162631</v>
      </c>
      <c r="U146" s="8">
        <f>+Details!CG230</f>
        <v>101836.97956672002</v>
      </c>
      <c r="V146" s="41">
        <f>+Details!CH230</f>
        <v>107014.16416219293</v>
      </c>
      <c r="W146" s="668"/>
      <c r="X146" s="668"/>
      <c r="Y146" s="668"/>
      <c r="Z146" s="668"/>
      <c r="AA146" s="668"/>
      <c r="AB146" s="668"/>
      <c r="AC146" s="668"/>
    </row>
    <row r="147" spans="1:29" hidden="1" x14ac:dyDescent="0.2">
      <c r="A147" s="797" t="str">
        <f>+Details!A231</f>
        <v>Internet Advertising Campaign 3</v>
      </c>
      <c r="B147" s="788">
        <f>+Details!BO231</f>
        <v>0</v>
      </c>
      <c r="C147" s="8">
        <f>+Details!BP231</f>
        <v>0</v>
      </c>
      <c r="D147" s="8">
        <f>+Details!BQ231</f>
        <v>0</v>
      </c>
      <c r="E147" s="41">
        <f>+Details!BR231</f>
        <v>0</v>
      </c>
      <c r="F147" s="788">
        <f>+Details!BS231</f>
        <v>0</v>
      </c>
      <c r="G147" s="8">
        <f>+Details!BT231</f>
        <v>0</v>
      </c>
      <c r="H147" s="8">
        <f>+Details!BU231</f>
        <v>0</v>
      </c>
      <c r="I147" s="41">
        <f>+Details!BV231</f>
        <v>0</v>
      </c>
      <c r="J147" s="797" t="str">
        <f t="shared" si="1"/>
        <v>Internet Advertising Campaign 3</v>
      </c>
      <c r="K147" s="788">
        <f>+Details!BW231</f>
        <v>30000</v>
      </c>
      <c r="L147" s="8">
        <f>+Details!BX231</f>
        <v>93033.472222222219</v>
      </c>
      <c r="M147" s="8">
        <f>+Details!BY231</f>
        <v>97763.104437371367</v>
      </c>
      <c r="N147" s="41">
        <f>+Details!BZ231</f>
        <v>102733.18151990272</v>
      </c>
      <c r="O147" s="788">
        <f>+Details!CA231</f>
        <v>107955.92719707888</v>
      </c>
      <c r="P147" s="8">
        <f>+Details!CB231</f>
        <v>113444.18662555628</v>
      </c>
      <c r="Q147" s="8">
        <f>+Details!CC231</f>
        <v>119211.45798358976</v>
      </c>
      <c r="R147" s="41">
        <f>+Details!CD231</f>
        <v>125271.92566932031</v>
      </c>
      <c r="S147" s="788">
        <f>+Details!CE231</f>
        <v>131640.49518679624</v>
      </c>
      <c r="T147" s="8">
        <f>+Details!CF231</f>
        <v>138332.82980552866</v>
      </c>
      <c r="U147" s="8">
        <f>+Details!CG231</f>
        <v>145365.38908374397</v>
      </c>
      <c r="V147" s="41">
        <f>+Details!CH231</f>
        <v>152755.46935008001</v>
      </c>
      <c r="W147" s="668"/>
      <c r="X147" s="668"/>
      <c r="Y147" s="668"/>
      <c r="Z147" s="668"/>
      <c r="AA147" s="668"/>
      <c r="AB147" s="668"/>
      <c r="AC147" s="668"/>
    </row>
    <row r="148" spans="1:29" hidden="1" x14ac:dyDescent="0.2">
      <c r="A148" s="797" t="str">
        <f>+Details!A232</f>
        <v>Internet Advertising Campaign 4</v>
      </c>
      <c r="B148" s="788">
        <f>+Details!BO232</f>
        <v>0</v>
      </c>
      <c r="C148" s="8">
        <f>+Details!BP232</f>
        <v>0</v>
      </c>
      <c r="D148" s="8">
        <f>+Details!BQ232</f>
        <v>0</v>
      </c>
      <c r="E148" s="41">
        <f>+Details!BR232</f>
        <v>0</v>
      </c>
      <c r="F148" s="788">
        <f>+Details!BS232</f>
        <v>0</v>
      </c>
      <c r="G148" s="8">
        <f>+Details!BT232</f>
        <v>0</v>
      </c>
      <c r="H148" s="8">
        <f>+Details!BU232</f>
        <v>0</v>
      </c>
      <c r="I148" s="41">
        <f>+Details!BV232</f>
        <v>0</v>
      </c>
      <c r="J148" s="797" t="str">
        <f t="shared" si="1"/>
        <v>Internet Advertising Campaign 4</v>
      </c>
      <c r="K148" s="788">
        <f>+Details!BW232</f>
        <v>0</v>
      </c>
      <c r="L148" s="8">
        <f>+Details!BX232</f>
        <v>0</v>
      </c>
      <c r="M148" s="8">
        <f>+Details!BY232</f>
        <v>0</v>
      </c>
      <c r="N148" s="41">
        <f>+Details!BZ232</f>
        <v>0</v>
      </c>
      <c r="O148" s="788">
        <f>+Details!CA232</f>
        <v>30000</v>
      </c>
      <c r="P148" s="8">
        <f>+Details!CB232</f>
        <v>93033.472222222219</v>
      </c>
      <c r="Q148" s="8">
        <f>+Details!CC232</f>
        <v>97763.104437371367</v>
      </c>
      <c r="R148" s="41">
        <f>+Details!CD232</f>
        <v>102733.18151990272</v>
      </c>
      <c r="S148" s="788">
        <f>+Details!CE232</f>
        <v>107955.92719707888</v>
      </c>
      <c r="T148" s="8">
        <f>+Details!CF232</f>
        <v>113444.18662555628</v>
      </c>
      <c r="U148" s="8">
        <f>+Details!CG232</f>
        <v>119211.45798358976</v>
      </c>
      <c r="V148" s="41">
        <f>+Details!CH232</f>
        <v>125271.92566932031</v>
      </c>
      <c r="W148" s="668"/>
      <c r="X148" s="668"/>
      <c r="Y148" s="668"/>
      <c r="Z148" s="668"/>
      <c r="AA148" s="668"/>
      <c r="AB148" s="668"/>
      <c r="AC148" s="668"/>
    </row>
    <row r="149" spans="1:29" hidden="1" x14ac:dyDescent="0.2">
      <c r="A149" s="797">
        <f>+Details!A234</f>
        <v>0</v>
      </c>
      <c r="B149" s="788">
        <f>+Details!BO234</f>
        <v>0</v>
      </c>
      <c r="C149" s="8">
        <f>+Details!BP234</f>
        <v>0</v>
      </c>
      <c r="D149" s="8">
        <f>+Details!BQ234</f>
        <v>0</v>
      </c>
      <c r="E149" s="41">
        <f>+Details!BR234</f>
        <v>0</v>
      </c>
      <c r="F149" s="788">
        <f>+Details!BS234</f>
        <v>0</v>
      </c>
      <c r="G149" s="8">
        <f>+Details!BT234</f>
        <v>0</v>
      </c>
      <c r="H149" s="8">
        <f>+Details!BU234</f>
        <v>0</v>
      </c>
      <c r="I149" s="41">
        <f>+Details!BV234</f>
        <v>0</v>
      </c>
      <c r="J149" s="797">
        <f t="shared" si="1"/>
        <v>0</v>
      </c>
      <c r="K149" s="788">
        <f>+Details!BW234</f>
        <v>0</v>
      </c>
      <c r="L149" s="8">
        <f>+Details!BX234</f>
        <v>0</v>
      </c>
      <c r="M149" s="8">
        <f>+Details!BY234</f>
        <v>0</v>
      </c>
      <c r="N149" s="41">
        <f>+Details!BZ234</f>
        <v>0</v>
      </c>
      <c r="O149" s="788">
        <f>+Details!CA234</f>
        <v>0</v>
      </c>
      <c r="P149" s="8">
        <f>+Details!CB234</f>
        <v>0</v>
      </c>
      <c r="Q149" s="8">
        <f>+Details!CC234</f>
        <v>0</v>
      </c>
      <c r="R149" s="41">
        <f>+Details!CD234</f>
        <v>0</v>
      </c>
      <c r="S149" s="788">
        <f>+Details!CE234</f>
        <v>0</v>
      </c>
      <c r="T149" s="8">
        <f>+Details!CF234</f>
        <v>0</v>
      </c>
      <c r="U149" s="8">
        <f>+Details!CG234</f>
        <v>0</v>
      </c>
      <c r="V149" s="41">
        <f>+Details!CH234</f>
        <v>0</v>
      </c>
      <c r="W149" s="668"/>
      <c r="X149" s="668"/>
      <c r="Y149" s="668"/>
      <c r="Z149" s="668"/>
      <c r="AA149" s="668"/>
      <c r="AB149" s="668"/>
      <c r="AC149" s="668"/>
    </row>
    <row r="150" spans="1:29" hidden="1" x14ac:dyDescent="0.2">
      <c r="A150" s="797" t="str">
        <f>+Details!A235</f>
        <v>Total Advertising &amp; Marketing...............................................................................................................................................</v>
      </c>
      <c r="B150" s="788">
        <f>+Details!BO235</f>
        <v>0</v>
      </c>
      <c r="C150" s="8">
        <f>+Details!BP235</f>
        <v>36000</v>
      </c>
      <c r="D150" s="8">
        <f>+Details!BQ235</f>
        <v>111744.23336226851</v>
      </c>
      <c r="E150" s="41">
        <f>+Details!BR235</f>
        <v>117598.29033296418</v>
      </c>
      <c r="F150" s="788">
        <f>+Details!BS235</f>
        <v>138772.51519912924</v>
      </c>
      <c r="G150" s="8">
        <f>+Details!BT235</f>
        <v>176802.00628109698</v>
      </c>
      <c r="H150" s="8">
        <f>+Details!BU235</f>
        <v>186037.57685229369</v>
      </c>
      <c r="I150" s="41">
        <f>+Details!BV235</f>
        <v>215772.01606400014</v>
      </c>
      <c r="J150" s="797" t="str">
        <f t="shared" si="1"/>
        <v>Total Advertising &amp; Marketing...............................................................................................................................................</v>
      </c>
      <c r="K150" s="788">
        <f>+Details!BW235</f>
        <v>298055.64943290589</v>
      </c>
      <c r="L150" s="8">
        <f>+Details!BX235</f>
        <v>375060.06100569543</v>
      </c>
      <c r="M150" s="8">
        <f>+Details!BY235</f>
        <v>394508.85860323953</v>
      </c>
      <c r="N150" s="41">
        <f>+Details!BZ235</f>
        <v>414987.72390897269</v>
      </c>
      <c r="O150" s="788">
        <f>+Details!CA235</f>
        <v>466552.65689031756</v>
      </c>
      <c r="P150" s="8">
        <f>+Details!CB235</f>
        <v>552296.27333299688</v>
      </c>
      <c r="Q150" s="8">
        <f>+Details!CC235</f>
        <v>580943.73144932208</v>
      </c>
      <c r="R150" s="41">
        <f>+Details!CD235</f>
        <v>611105.30786258029</v>
      </c>
      <c r="S150" s="788">
        <f>+Details!CE235</f>
        <v>642862.94564060867</v>
      </c>
      <c r="T150" s="8">
        <f>+Details!CF235</f>
        <v>676303.15576753393</v>
      </c>
      <c r="U150" s="8">
        <f>+Details!CG235</f>
        <v>711517.28104716993</v>
      </c>
      <c r="V150" s="41">
        <f>+Details!CH235</f>
        <v>748601.77588755125</v>
      </c>
      <c r="W150" s="668"/>
      <c r="X150" s="668"/>
      <c r="Y150" s="668"/>
      <c r="Z150" s="668"/>
      <c r="AA150" s="668"/>
      <c r="AB150" s="668"/>
      <c r="AC150" s="668"/>
    </row>
    <row r="151" spans="1:29" hidden="1" x14ac:dyDescent="0.2">
      <c r="A151" s="822" t="str">
        <f>+Details!A236</f>
        <v xml:space="preserve">                                                    Advertising as a % of Sales</v>
      </c>
      <c r="B151" s="799">
        <f>+Details!BO236</f>
        <v>0</v>
      </c>
      <c r="C151" s="800">
        <f>+Details!BP236</f>
        <v>1477.7718484462871</v>
      </c>
      <c r="D151" s="800">
        <f>+Details!BQ236</f>
        <v>1.8145057008611556</v>
      </c>
      <c r="E151" s="801">
        <f>+Details!BR236</f>
        <v>0.96661727558577026</v>
      </c>
      <c r="F151" s="799">
        <f>+Details!BS236</f>
        <v>0.27125875871661176</v>
      </c>
      <c r="G151" s="800">
        <f>+Details!BT236</f>
        <v>0.27194351498737968</v>
      </c>
      <c r="H151" s="800">
        <f>+Details!BU236</f>
        <v>0.23315115958068286</v>
      </c>
      <c r="I151" s="801">
        <f>+Details!BV236</f>
        <v>0.2242107781480944</v>
      </c>
      <c r="J151" s="822" t="str">
        <f t="shared" si="1"/>
        <v xml:space="preserve">                                                    Advertising as a % of Sales</v>
      </c>
      <c r="K151" s="799">
        <f>+Details!BW236</f>
        <v>0.20122431442844216</v>
      </c>
      <c r="L151" s="800">
        <f>+Details!BX236</f>
        <v>0.22731863864925225</v>
      </c>
      <c r="M151" s="800">
        <f>+Details!BY236</f>
        <v>0.21903182794113465</v>
      </c>
      <c r="N151" s="801">
        <f>+Details!BZ236</f>
        <v>0.21409544778145786</v>
      </c>
      <c r="O151" s="799">
        <f>+Details!CA236</f>
        <v>0.18366096360362849</v>
      </c>
      <c r="P151" s="800">
        <f>+Details!CB236</f>
        <v>0.20217913252668399</v>
      </c>
      <c r="Q151" s="800">
        <f>+Details!CC236</f>
        <v>0.20217608569492104</v>
      </c>
      <c r="R151" s="801">
        <f>+Details!CD236</f>
        <v>0.20600185698204052</v>
      </c>
      <c r="S151" s="799">
        <f>+Details!CE236</f>
        <v>0.17619277356395796</v>
      </c>
      <c r="T151" s="800">
        <f>+Details!CF236</f>
        <v>0.17189056249038315</v>
      </c>
      <c r="U151" s="800">
        <f>+Details!CG236</f>
        <v>0.1721326804574653</v>
      </c>
      <c r="V151" s="801">
        <f>+Details!CH236</f>
        <v>0.17627196088213909</v>
      </c>
      <c r="W151" s="668"/>
      <c r="X151" s="668"/>
      <c r="Y151" s="668"/>
      <c r="Z151" s="668"/>
      <c r="AA151" s="668"/>
      <c r="AB151" s="668"/>
      <c r="AC151" s="668"/>
    </row>
    <row r="152" spans="1:29" hidden="1" x14ac:dyDescent="0.2">
      <c r="A152" s="797" t="str">
        <f>+Details!A237</f>
        <v>Total Sales and Marketing............................................................................................................................................…</v>
      </c>
      <c r="B152" s="788">
        <f ca="1">+Details!BO237</f>
        <v>0</v>
      </c>
      <c r="C152" s="8">
        <f ca="1">+Details!BP237</f>
        <v>36000</v>
      </c>
      <c r="D152" s="8">
        <f ca="1">+Details!BQ237</f>
        <v>111744.23336226851</v>
      </c>
      <c r="E152" s="41">
        <f ca="1">+Details!BR237</f>
        <v>117598.29033296418</v>
      </c>
      <c r="F152" s="788">
        <f ca="1">+Details!BS237</f>
        <v>152363.82873810618</v>
      </c>
      <c r="G152" s="8">
        <f ca="1">+Details!BT237</f>
        <v>196390.85838360229</v>
      </c>
      <c r="H152" s="8">
        <f ca="1">+Details!BU237</f>
        <v>219731.32640008029</v>
      </c>
      <c r="I152" s="41">
        <f ca="1">+Details!BV237</f>
        <v>250274.62380218523</v>
      </c>
      <c r="J152" s="797" t="str">
        <f t="shared" si="1"/>
        <v>Total Sales and Marketing............................................................................................................................................…</v>
      </c>
      <c r="K152" s="788">
        <f ca="1">+Details!BW237</f>
        <v>364575.96419396327</v>
      </c>
      <c r="L152" s="8">
        <f ca="1">+Details!BX237</f>
        <v>444934.12975749333</v>
      </c>
      <c r="M152" s="8">
        <f ca="1">+Details!BY237</f>
        <v>476351.37021255482</v>
      </c>
      <c r="N152" s="41">
        <f ca="1">+Details!BZ237</f>
        <v>497641.14513654611</v>
      </c>
      <c r="O152" s="788">
        <f ca="1">+Details!CA237</f>
        <v>557157.14543777367</v>
      </c>
      <c r="P152" s="8">
        <f ca="1">+Details!CB237</f>
        <v>657740.44987425511</v>
      </c>
      <c r="Q152" s="8">
        <f ca="1">+Details!CC237</f>
        <v>721064.46987284988</v>
      </c>
      <c r="R152" s="41">
        <f ca="1">+Details!CD237</f>
        <v>751972.34209835157</v>
      </c>
      <c r="S152" s="788">
        <f ca="1">+Details!CE237</f>
        <v>826577.1221654627</v>
      </c>
      <c r="T152" s="8">
        <f ca="1">+Details!CF237</f>
        <v>859210.73996137711</v>
      </c>
      <c r="U152" s="8">
        <f ca="1">+Details!CG237</f>
        <v>900524.52286004648</v>
      </c>
      <c r="V152" s="41">
        <f ca="1">+Details!CH237</f>
        <v>938595.07580750599</v>
      </c>
      <c r="W152" s="668"/>
      <c r="X152" s="668"/>
      <c r="Y152" s="668"/>
      <c r="Z152" s="668"/>
      <c r="AA152" s="668"/>
      <c r="AB152" s="668"/>
      <c r="AC152" s="668"/>
    </row>
    <row r="153" spans="1:29" hidden="1" x14ac:dyDescent="0.2">
      <c r="A153" s="797" t="str">
        <f>+Details!A238</f>
        <v>Headcount</v>
      </c>
      <c r="B153" s="788">
        <f>+Details!BO238</f>
        <v>0</v>
      </c>
      <c r="C153" s="8">
        <f>+Details!BP238</f>
        <v>0</v>
      </c>
      <c r="D153" s="8">
        <f>+Details!BQ238</f>
        <v>0</v>
      </c>
      <c r="E153" s="41">
        <f>+Details!BR238</f>
        <v>0</v>
      </c>
      <c r="F153" s="788">
        <f>+Details!BS238</f>
        <v>1</v>
      </c>
      <c r="G153" s="8">
        <f>+Details!BT238</f>
        <v>2</v>
      </c>
      <c r="H153" s="8">
        <f>+Details!BU238</f>
        <v>2</v>
      </c>
      <c r="I153" s="41">
        <f>+Details!BV238</f>
        <v>2</v>
      </c>
      <c r="J153" s="797" t="str">
        <f t="shared" si="1"/>
        <v>Headcount</v>
      </c>
      <c r="K153" s="788">
        <f>+Details!BW238</f>
        <v>4</v>
      </c>
      <c r="L153" s="8">
        <f>+Details!BX238</f>
        <v>5</v>
      </c>
      <c r="M153" s="8">
        <f>+Details!BY238</f>
        <v>5</v>
      </c>
      <c r="N153" s="41">
        <f>+Details!BZ238</f>
        <v>5</v>
      </c>
      <c r="O153" s="788">
        <f>+Details!CA238</f>
        <v>5</v>
      </c>
      <c r="P153" s="8">
        <f>+Details!CB238</f>
        <v>8</v>
      </c>
      <c r="Q153" s="8">
        <f>+Details!CC238</f>
        <v>8</v>
      </c>
      <c r="R153" s="41">
        <f>+Details!CD238</f>
        <v>8</v>
      </c>
      <c r="S153" s="788">
        <f>+Details!CE238</f>
        <v>10</v>
      </c>
      <c r="T153" s="8">
        <f>+Details!CF238</f>
        <v>10</v>
      </c>
      <c r="U153" s="8">
        <f>+Details!CG238</f>
        <v>10</v>
      </c>
      <c r="V153" s="41">
        <f>+Details!CH238</f>
        <v>10</v>
      </c>
      <c r="W153" s="668"/>
      <c r="X153" s="668"/>
      <c r="Y153" s="668"/>
      <c r="Z153" s="668"/>
      <c r="AA153" s="668"/>
      <c r="AB153" s="668"/>
      <c r="AC153" s="668"/>
    </row>
    <row r="154" spans="1:29" hidden="1" x14ac:dyDescent="0.2">
      <c r="A154" s="797" t="str">
        <f>+Details!A239</f>
        <v>% of Sales</v>
      </c>
      <c r="B154" s="799">
        <f ca="1">+Details!BO239</f>
        <v>0</v>
      </c>
      <c r="C154" s="800">
        <f ca="1">+Details!BP239</f>
        <v>1477.7718484462871</v>
      </c>
      <c r="D154" s="800">
        <f ca="1">+Details!BQ239</f>
        <v>1.8145057008611556</v>
      </c>
      <c r="E154" s="801">
        <f ca="1">+Details!BR239</f>
        <v>0.96661727558577026</v>
      </c>
      <c r="F154" s="799">
        <f ca="1">+Details!BS239</f>
        <v>0.29782571136296909</v>
      </c>
      <c r="G154" s="800">
        <f ca="1">+Details!BT239</f>
        <v>0.30207361026952106</v>
      </c>
      <c r="H154" s="800">
        <f ca="1">+Details!BU239</f>
        <v>0.27537777266931007</v>
      </c>
      <c r="I154" s="801">
        <f ca="1">+Details!BV239</f>
        <v>0.26006276984854926</v>
      </c>
      <c r="J154" s="797" t="str">
        <f t="shared" si="1"/>
        <v>% of Sales</v>
      </c>
      <c r="K154" s="799">
        <f ca="1">+Details!BW239</f>
        <v>0.24613372902543376</v>
      </c>
      <c r="L154" s="800">
        <f ca="1">+Details!BX239</f>
        <v>0.26966833097040227</v>
      </c>
      <c r="M154" s="800">
        <f ca="1">+Details!BY239</f>
        <v>0.26447089611453223</v>
      </c>
      <c r="N154" s="801">
        <f ca="1">+Details!BZ239</f>
        <v>0.25673700127538324</v>
      </c>
      <c r="O154" s="799">
        <f ca="1">+Details!CA239</f>
        <v>0.21932790800461546</v>
      </c>
      <c r="P154" s="800">
        <f ca="1">+Details!CB239</f>
        <v>0.24077908905807352</v>
      </c>
      <c r="Q154" s="800">
        <f ca="1">+Details!CC239</f>
        <v>0.25093995194488683</v>
      </c>
      <c r="R154" s="801">
        <f ca="1">+Details!CD239</f>
        <v>0.25348773260242879</v>
      </c>
      <c r="S154" s="799">
        <f ca="1">+Details!CE239</f>
        <v>0.2265442684267969</v>
      </c>
      <c r="T154" s="800">
        <f ca="1">+Details!CF239</f>
        <v>0.21837871985400742</v>
      </c>
      <c r="U154" s="800">
        <f ca="1">+Details!CG239</f>
        <v>0.21785795519884701</v>
      </c>
      <c r="V154" s="801">
        <f ca="1">+Details!CH239</f>
        <v>0.22100935345865555</v>
      </c>
      <c r="W154" s="668"/>
      <c r="X154" s="668"/>
      <c r="Y154" s="668"/>
      <c r="Z154" s="668"/>
      <c r="AA154" s="668"/>
      <c r="AB154" s="668"/>
      <c r="AC154" s="668"/>
    </row>
    <row r="155" spans="1:29" hidden="1" x14ac:dyDescent="0.2">
      <c r="A155" s="797"/>
      <c r="B155" s="799"/>
      <c r="C155" s="800"/>
      <c r="D155" s="800"/>
      <c r="E155" s="801"/>
      <c r="F155" s="799"/>
      <c r="G155" s="800"/>
      <c r="H155" s="800"/>
      <c r="I155" s="801"/>
      <c r="J155" s="797"/>
      <c r="K155" s="799"/>
      <c r="L155" s="800"/>
      <c r="M155" s="800"/>
      <c r="N155" s="801"/>
      <c r="O155" s="799"/>
      <c r="P155" s="800"/>
      <c r="Q155" s="800"/>
      <c r="R155" s="801"/>
      <c r="S155" s="799"/>
      <c r="T155" s="800"/>
      <c r="U155" s="800"/>
      <c r="V155" s="801"/>
      <c r="W155" s="668"/>
      <c r="X155" s="668"/>
      <c r="Y155" s="668"/>
      <c r="Z155" s="668"/>
      <c r="AA155" s="668"/>
      <c r="AB155" s="668"/>
      <c r="AC155" s="668"/>
    </row>
    <row r="156" spans="1:29" hidden="1" x14ac:dyDescent="0.2">
      <c r="A156" s="749" t="str">
        <f>+Details!A240</f>
        <v>Engineering and Technology</v>
      </c>
      <c r="B156" s="788">
        <f>+Details!BO240</f>
        <v>0</v>
      </c>
      <c r="C156" s="8">
        <f>+Details!BP240</f>
        <v>0</v>
      </c>
      <c r="D156" s="8">
        <f>+Details!BQ240</f>
        <v>0</v>
      </c>
      <c r="E156" s="41">
        <f>+Details!BR240</f>
        <v>0</v>
      </c>
      <c r="F156" s="788">
        <f>+Details!BS240</f>
        <v>0</v>
      </c>
      <c r="G156" s="8">
        <f>+Details!BT240</f>
        <v>0</v>
      </c>
      <c r="H156" s="8">
        <f>+Details!BU240</f>
        <v>0</v>
      </c>
      <c r="I156" s="41">
        <f>+Details!BV240</f>
        <v>0</v>
      </c>
      <c r="J156" s="749" t="str">
        <f t="shared" si="1"/>
        <v>Engineering and Technology</v>
      </c>
      <c r="K156" s="788">
        <f>+Details!BW240</f>
        <v>0</v>
      </c>
      <c r="L156" s="8">
        <f>+Details!BX240</f>
        <v>0</v>
      </c>
      <c r="M156" s="8">
        <f>+Details!BY240</f>
        <v>0</v>
      </c>
      <c r="N156" s="41">
        <f>+Details!BZ240</f>
        <v>0</v>
      </c>
      <c r="O156" s="788">
        <f>+Details!CA240</f>
        <v>0</v>
      </c>
      <c r="P156" s="8">
        <f>+Details!CB240</f>
        <v>0</v>
      </c>
      <c r="Q156" s="8">
        <f>+Details!CC240</f>
        <v>0</v>
      </c>
      <c r="R156" s="41">
        <f>+Details!CD240</f>
        <v>0</v>
      </c>
      <c r="S156" s="788">
        <f>+Details!CE240</f>
        <v>0</v>
      </c>
      <c r="T156" s="8">
        <f>+Details!CF240</f>
        <v>0</v>
      </c>
      <c r="U156" s="8">
        <f>+Details!CG240</f>
        <v>0</v>
      </c>
      <c r="V156" s="41">
        <f>+Details!CH240</f>
        <v>0</v>
      </c>
      <c r="W156" s="668"/>
      <c r="X156" s="668"/>
      <c r="Y156" s="668"/>
      <c r="Z156" s="668"/>
      <c r="AA156" s="668"/>
      <c r="AB156" s="668"/>
      <c r="AC156" s="668"/>
    </row>
    <row r="157" spans="1:29" hidden="1" x14ac:dyDescent="0.2">
      <c r="A157" s="797" t="str">
        <f>+Details!A241</f>
        <v>Departmental</v>
      </c>
      <c r="B157" s="788">
        <f>+Details!BO241</f>
        <v>0</v>
      </c>
      <c r="C157" s="8">
        <f>+Details!BP241</f>
        <v>0</v>
      </c>
      <c r="D157" s="8">
        <f>+Details!BQ241</f>
        <v>0</v>
      </c>
      <c r="E157" s="41">
        <f>+Details!BR241</f>
        <v>0</v>
      </c>
      <c r="F157" s="788">
        <f>+Details!BS241</f>
        <v>0</v>
      </c>
      <c r="G157" s="8">
        <f>+Details!BT241</f>
        <v>0</v>
      </c>
      <c r="H157" s="8">
        <f>+Details!BU241</f>
        <v>0</v>
      </c>
      <c r="I157" s="41">
        <f>+Details!BV241</f>
        <v>0</v>
      </c>
      <c r="J157" s="797" t="str">
        <f t="shared" ref="J157:J217" si="2">+A157</f>
        <v>Departmental</v>
      </c>
      <c r="K157" s="788">
        <f>+Details!BW241</f>
        <v>0</v>
      </c>
      <c r="L157" s="8">
        <f>+Details!BX241</f>
        <v>0</v>
      </c>
      <c r="M157" s="8">
        <f>+Details!BY241</f>
        <v>0</v>
      </c>
      <c r="N157" s="41">
        <f>+Details!BZ241</f>
        <v>0</v>
      </c>
      <c r="O157" s="788">
        <f>+Details!CA241</f>
        <v>0</v>
      </c>
      <c r="P157" s="8">
        <f>+Details!CB241</f>
        <v>0</v>
      </c>
      <c r="Q157" s="8">
        <f>+Details!CC241</f>
        <v>0</v>
      </c>
      <c r="R157" s="41">
        <f>+Details!CD241</f>
        <v>0</v>
      </c>
      <c r="S157" s="788">
        <f>+Details!CE241</f>
        <v>0</v>
      </c>
      <c r="T157" s="8">
        <f>+Details!CF241</f>
        <v>0</v>
      </c>
      <c r="U157" s="8">
        <f>+Details!CG241</f>
        <v>0</v>
      </c>
      <c r="V157" s="41">
        <f>+Details!CH241</f>
        <v>0</v>
      </c>
      <c r="W157" s="668"/>
      <c r="X157" s="668"/>
      <c r="Y157" s="668"/>
      <c r="Z157" s="668"/>
      <c r="AA157" s="668"/>
      <c r="AB157" s="668"/>
      <c r="AC157" s="668"/>
    </row>
    <row r="158" spans="1:29" hidden="1" x14ac:dyDescent="0.2">
      <c r="A158" s="797" t="str">
        <f>+Details!A242</f>
        <v>Salary...............................................................................................................................................</v>
      </c>
      <c r="B158" s="788">
        <f>+Details!BO242</f>
        <v>0</v>
      </c>
      <c r="C158" s="8">
        <f>+Details!BP242</f>
        <v>4500</v>
      </c>
      <c r="D158" s="8">
        <f>+Details!BQ242</f>
        <v>6750</v>
      </c>
      <c r="E158" s="41">
        <f>+Details!BR242</f>
        <v>6750</v>
      </c>
      <c r="F158" s="788">
        <f>+Details!BS242</f>
        <v>6750</v>
      </c>
      <c r="G158" s="8">
        <f>+Details!BT242</f>
        <v>9000</v>
      </c>
      <c r="H158" s="8">
        <f>+Details!BU242</f>
        <v>13500</v>
      </c>
      <c r="I158" s="41">
        <f>+Details!BV242</f>
        <v>13500</v>
      </c>
      <c r="J158" s="797" t="str">
        <f t="shared" si="2"/>
        <v>Salary...............................................................................................................................................</v>
      </c>
      <c r="K158" s="788">
        <f>+Details!BW242</f>
        <v>13905</v>
      </c>
      <c r="L158" s="8">
        <f>+Details!BX242</f>
        <v>18071.666666666668</v>
      </c>
      <c r="M158" s="8">
        <f>+Details!BY242</f>
        <v>26405.000000000004</v>
      </c>
      <c r="N158" s="41">
        <f>+Details!BZ242</f>
        <v>26405.000000000004</v>
      </c>
      <c r="O158" s="788">
        <f>+Details!CA242</f>
        <v>50239.3</v>
      </c>
      <c r="P158" s="8">
        <f>+Details!CB242</f>
        <v>52489.3</v>
      </c>
      <c r="Q158" s="8">
        <f>+Details!CC242</f>
        <v>56989.3</v>
      </c>
      <c r="R158" s="41">
        <f>+Details!CD242</f>
        <v>56989.3</v>
      </c>
      <c r="S158" s="788">
        <f>+Details!CE242</f>
        <v>60003.658000000003</v>
      </c>
      <c r="T158" s="8">
        <f>+Details!CF242</f>
        <v>60003.658000000003</v>
      </c>
      <c r="U158" s="8">
        <f>+Details!CG242</f>
        <v>60003.658000000003</v>
      </c>
      <c r="V158" s="41">
        <f>+Details!CH242</f>
        <v>60003.658000000003</v>
      </c>
      <c r="W158" s="668"/>
      <c r="X158" s="668"/>
      <c r="Y158" s="668"/>
      <c r="Z158" s="668"/>
      <c r="AA158" s="668"/>
      <c r="AB158" s="668"/>
      <c r="AC158" s="668"/>
    </row>
    <row r="159" spans="1:29" hidden="1" x14ac:dyDescent="0.2">
      <c r="A159" s="797" t="str">
        <f>+Details!A243</f>
        <v>Incentives...............................................................................................................................................</v>
      </c>
      <c r="B159" s="788">
        <f>+Details!BO243</f>
        <v>0</v>
      </c>
      <c r="C159" s="8">
        <f>+Details!BP243</f>
        <v>0</v>
      </c>
      <c r="D159" s="8">
        <f>+Details!BQ243</f>
        <v>0</v>
      </c>
      <c r="E159" s="41">
        <f>+Details!BR243</f>
        <v>0</v>
      </c>
      <c r="F159" s="788">
        <f>+Details!BS243</f>
        <v>0</v>
      </c>
      <c r="G159" s="8">
        <f>+Details!BT243</f>
        <v>0</v>
      </c>
      <c r="H159" s="8">
        <f>+Details!BU243</f>
        <v>0</v>
      </c>
      <c r="I159" s="41">
        <f>+Details!BV243</f>
        <v>0</v>
      </c>
      <c r="J159" s="797" t="str">
        <f t="shared" si="2"/>
        <v>Incentives...............................................................................................................................................</v>
      </c>
      <c r="K159" s="788">
        <f>+Details!BW243</f>
        <v>1390.5</v>
      </c>
      <c r="L159" s="8">
        <f>+Details!BX243</f>
        <v>1807.166666666667</v>
      </c>
      <c r="M159" s="8">
        <f>+Details!BY243</f>
        <v>2640.5000000000005</v>
      </c>
      <c r="N159" s="41">
        <f>+Details!BZ243</f>
        <v>2640.5000000000005</v>
      </c>
      <c r="O159" s="788">
        <f>+Details!CA243</f>
        <v>7535.8950000000004</v>
      </c>
      <c r="P159" s="8">
        <f>+Details!CB243</f>
        <v>7873.3950000000004</v>
      </c>
      <c r="Q159" s="8">
        <f>+Details!CC243</f>
        <v>8548.3950000000004</v>
      </c>
      <c r="R159" s="41">
        <f>+Details!CD243</f>
        <v>8548.3950000000004</v>
      </c>
      <c r="S159" s="788">
        <f>+Details!CE243</f>
        <v>9000.5486999999994</v>
      </c>
      <c r="T159" s="8">
        <f>+Details!CF243</f>
        <v>9000.5486999999994</v>
      </c>
      <c r="U159" s="8">
        <f>+Details!CG243</f>
        <v>9000.5486999999994</v>
      </c>
      <c r="V159" s="41">
        <f>+Details!CH243</f>
        <v>9000.5486999999994</v>
      </c>
      <c r="W159" s="668"/>
      <c r="X159" s="668"/>
      <c r="Y159" s="668"/>
      <c r="Z159" s="668"/>
      <c r="AA159" s="668"/>
      <c r="AB159" s="668"/>
      <c r="AC159" s="668"/>
    </row>
    <row r="160" spans="1:29" hidden="1" x14ac:dyDescent="0.2">
      <c r="A160" s="797" t="str">
        <f>+Details!A244</f>
        <v>Benefits &amp; Taxes...............................................................................................................................................</v>
      </c>
      <c r="B160" s="788">
        <f>+Details!BO244</f>
        <v>0</v>
      </c>
      <c r="C160" s="8">
        <f>+Details!BP244</f>
        <v>810</v>
      </c>
      <c r="D160" s="8">
        <f>+Details!BQ244</f>
        <v>1215</v>
      </c>
      <c r="E160" s="41">
        <f>+Details!BR244</f>
        <v>1215</v>
      </c>
      <c r="F160" s="788">
        <f>+Details!BS244</f>
        <v>1215</v>
      </c>
      <c r="G160" s="8">
        <f>+Details!BT244</f>
        <v>1620</v>
      </c>
      <c r="H160" s="8">
        <f>+Details!BU244</f>
        <v>2430</v>
      </c>
      <c r="I160" s="41">
        <f>+Details!BV244</f>
        <v>2430</v>
      </c>
      <c r="J160" s="797" t="str">
        <f t="shared" si="2"/>
        <v>Benefits &amp; Taxes...............................................................................................................................................</v>
      </c>
      <c r="K160" s="788">
        <f>+Details!BW244</f>
        <v>2753.1899999999996</v>
      </c>
      <c r="L160" s="8">
        <f>+Details!BX244</f>
        <v>3578.1900000000005</v>
      </c>
      <c r="M160" s="8">
        <f>+Details!BY244</f>
        <v>5228.1900000000005</v>
      </c>
      <c r="N160" s="41">
        <f>+Details!BZ244</f>
        <v>5228.1900000000005</v>
      </c>
      <c r="O160" s="788">
        <f>+Details!CA244</f>
        <v>10399.535100000001</v>
      </c>
      <c r="P160" s="8">
        <f>+Details!CB244</f>
        <v>10865.285100000001</v>
      </c>
      <c r="Q160" s="8">
        <f>+Details!CC244</f>
        <v>11796.785100000001</v>
      </c>
      <c r="R160" s="41">
        <f>+Details!CD244</f>
        <v>11796.785100000001</v>
      </c>
      <c r="S160" s="788">
        <f>+Details!CE244</f>
        <v>12420.757206</v>
      </c>
      <c r="T160" s="8">
        <f>+Details!CF244</f>
        <v>12420.757206</v>
      </c>
      <c r="U160" s="8">
        <f>+Details!CG244</f>
        <v>12420.757206</v>
      </c>
      <c r="V160" s="41">
        <f>+Details!CH244</f>
        <v>12420.757206</v>
      </c>
      <c r="W160" s="668"/>
      <c r="X160" s="668"/>
      <c r="Y160" s="668"/>
      <c r="Z160" s="668"/>
      <c r="AA160" s="668"/>
      <c r="AB160" s="668"/>
      <c r="AC160" s="668"/>
    </row>
    <row r="161" spans="1:29" hidden="1" x14ac:dyDescent="0.2">
      <c r="A161" s="797" t="str">
        <f>+Details!A245</f>
        <v>Allocated Overhead...............................................................................................................................................</v>
      </c>
      <c r="B161" s="788">
        <f>+Details!BO245</f>
        <v>0</v>
      </c>
      <c r="C161" s="8">
        <f ca="1">+Details!BP245</f>
        <v>1378.1727188494442</v>
      </c>
      <c r="D161" s="8">
        <f ca="1">+Details!BQ245</f>
        <v>1697.7892547672686</v>
      </c>
      <c r="E161" s="41">
        <f ca="1">+Details!BR245</f>
        <v>1993.3020036032444</v>
      </c>
      <c r="F161" s="788">
        <f ca="1">+Details!BS245</f>
        <v>2831.3135389769441</v>
      </c>
      <c r="G161" s="8">
        <f ca="1">+Details!BT245</f>
        <v>3275.5187691719698</v>
      </c>
      <c r="H161" s="8">
        <f ca="1">+Details!BU245</f>
        <v>6273.7495477866214</v>
      </c>
      <c r="I161" s="41">
        <f ca="1">+Details!BV245</f>
        <v>7082.6077381850901</v>
      </c>
      <c r="J161" s="797" t="str">
        <f t="shared" si="2"/>
        <v>Allocated Overhead...............................................................................................................................................</v>
      </c>
      <c r="K161" s="788">
        <f ca="1">+Details!BW245</f>
        <v>6430.1573805286953</v>
      </c>
      <c r="L161" s="8">
        <f ca="1">+Details!BX245</f>
        <v>7426.0718573806207</v>
      </c>
      <c r="M161" s="8">
        <f ca="1">+Details!BY245</f>
        <v>12566.849287452218</v>
      </c>
      <c r="N161" s="41">
        <f ca="1">+Details!BZ245</f>
        <v>13215.576982058741</v>
      </c>
      <c r="O161" s="788">
        <f ca="1">+Details!CA245</f>
        <v>25629.118966438553</v>
      </c>
      <c r="P161" s="8">
        <f ca="1">+Details!CB245</f>
        <v>24826.91609991109</v>
      </c>
      <c r="Q161" s="8">
        <f ca="1">+Details!CC245</f>
        <v>29200.263423527795</v>
      </c>
      <c r="R161" s="41">
        <f ca="1">+Details!CD245</f>
        <v>29946.559235771201</v>
      </c>
      <c r="S161" s="788">
        <f ca="1">+Details!CE245</f>
        <v>32461.0584198832</v>
      </c>
      <c r="T161" s="8">
        <f ca="1">+Details!CF245</f>
        <v>31815.784555074595</v>
      </c>
      <c r="U161" s="8">
        <f ca="1">+Details!CG245</f>
        <v>36695.510650301243</v>
      </c>
      <c r="V161" s="41">
        <f ca="1">+Details!CH245</f>
        <v>37484.35713596375</v>
      </c>
      <c r="W161" s="668"/>
      <c r="X161" s="668"/>
      <c r="Y161" s="668"/>
      <c r="Z161" s="668"/>
      <c r="AA161" s="668"/>
      <c r="AB161" s="668"/>
      <c r="AC161" s="668"/>
    </row>
    <row r="162" spans="1:29" hidden="1" x14ac:dyDescent="0.2">
      <c r="A162" s="797" t="str">
        <f>+Details!A246</f>
        <v>Professional Services...............................................................................................................................................</v>
      </c>
      <c r="B162" s="788">
        <f>+Details!BO246</f>
        <v>0</v>
      </c>
      <c r="C162" s="8">
        <f>+Details!BP246</f>
        <v>0</v>
      </c>
      <c r="D162" s="8">
        <f>+Details!BQ246</f>
        <v>0</v>
      </c>
      <c r="E162" s="41">
        <f>+Details!BR246</f>
        <v>0</v>
      </c>
      <c r="F162" s="788">
        <f>+Details!BS246</f>
        <v>0</v>
      </c>
      <c r="G162" s="8">
        <f>+Details!BT246</f>
        <v>0</v>
      </c>
      <c r="H162" s="8">
        <f>+Details!BU246</f>
        <v>0</v>
      </c>
      <c r="I162" s="41">
        <f>+Details!BV246</f>
        <v>0</v>
      </c>
      <c r="J162" s="797" t="str">
        <f t="shared" si="2"/>
        <v>Professional Services...............................................................................................................................................</v>
      </c>
      <c r="K162" s="788">
        <f>+Details!BW246</f>
        <v>0</v>
      </c>
      <c r="L162" s="8">
        <f>+Details!BX246</f>
        <v>0</v>
      </c>
      <c r="M162" s="8">
        <f>+Details!BY246</f>
        <v>0</v>
      </c>
      <c r="N162" s="41">
        <f>+Details!BZ246</f>
        <v>0</v>
      </c>
      <c r="O162" s="788">
        <f>+Details!CA246</f>
        <v>0</v>
      </c>
      <c r="P162" s="8">
        <f>+Details!CB246</f>
        <v>0</v>
      </c>
      <c r="Q162" s="8">
        <f>+Details!CC246</f>
        <v>0</v>
      </c>
      <c r="R162" s="41">
        <f>+Details!CD246</f>
        <v>0</v>
      </c>
      <c r="S162" s="788">
        <f>+Details!CE246</f>
        <v>0</v>
      </c>
      <c r="T162" s="8">
        <f>+Details!CF246</f>
        <v>0</v>
      </c>
      <c r="U162" s="8">
        <f>+Details!CG246</f>
        <v>0</v>
      </c>
      <c r="V162" s="41">
        <f>+Details!CH246</f>
        <v>0</v>
      </c>
      <c r="W162" s="668"/>
      <c r="X162" s="668"/>
      <c r="Y162" s="668"/>
      <c r="Z162" s="668"/>
      <c r="AA162" s="668"/>
      <c r="AB162" s="668"/>
      <c r="AC162" s="668"/>
    </row>
    <row r="163" spans="1:29" hidden="1" x14ac:dyDescent="0.2">
      <c r="A163" s="797" t="str">
        <f>+Details!A247</f>
        <v>Office Supplies...............................................................................................................................................</v>
      </c>
      <c r="B163" s="788">
        <f>+Details!BO247</f>
        <v>0</v>
      </c>
      <c r="C163" s="8">
        <f>+Details!BP247</f>
        <v>40</v>
      </c>
      <c r="D163" s="8">
        <f>+Details!BQ247</f>
        <v>60</v>
      </c>
      <c r="E163" s="41">
        <f>+Details!BR247</f>
        <v>60</v>
      </c>
      <c r="F163" s="788">
        <f>+Details!BS247</f>
        <v>60</v>
      </c>
      <c r="G163" s="8">
        <f>+Details!BT247</f>
        <v>80</v>
      </c>
      <c r="H163" s="8">
        <f>+Details!BU247</f>
        <v>120</v>
      </c>
      <c r="I163" s="41">
        <f>+Details!BV247</f>
        <v>120</v>
      </c>
      <c r="J163" s="797" t="str">
        <f t="shared" si="2"/>
        <v>Office Supplies...............................................................................................................................................</v>
      </c>
      <c r="K163" s="788">
        <f>+Details!BW247</f>
        <v>120</v>
      </c>
      <c r="L163" s="8">
        <f>+Details!BX247</f>
        <v>160</v>
      </c>
      <c r="M163" s="8">
        <f>+Details!BY247</f>
        <v>240</v>
      </c>
      <c r="N163" s="41">
        <f>+Details!BZ247</f>
        <v>240</v>
      </c>
      <c r="O163" s="788">
        <f>+Details!CA247</f>
        <v>420</v>
      </c>
      <c r="P163" s="8">
        <f>+Details!CB247</f>
        <v>440</v>
      </c>
      <c r="Q163" s="8">
        <f>+Details!CC247</f>
        <v>480</v>
      </c>
      <c r="R163" s="41">
        <f>+Details!CD247</f>
        <v>480</v>
      </c>
      <c r="S163" s="788">
        <f>+Details!CE247</f>
        <v>480</v>
      </c>
      <c r="T163" s="8">
        <f>+Details!CF247</f>
        <v>480</v>
      </c>
      <c r="U163" s="8">
        <f>+Details!CG247</f>
        <v>480</v>
      </c>
      <c r="V163" s="41">
        <f>+Details!CH247</f>
        <v>480</v>
      </c>
      <c r="W163" s="668"/>
      <c r="X163" s="668"/>
      <c r="Y163" s="668"/>
      <c r="Z163" s="668"/>
      <c r="AA163" s="668"/>
      <c r="AB163" s="668"/>
      <c r="AC163" s="668"/>
    </row>
    <row r="164" spans="1:29" hidden="1" x14ac:dyDescent="0.2">
      <c r="A164" s="797" t="str">
        <f>+Details!A248</f>
        <v>Travel &amp; Meals...............................................................................................................................................</v>
      </c>
      <c r="B164" s="788">
        <f>+Details!BO248</f>
        <v>0</v>
      </c>
      <c r="C164" s="8">
        <f>+Details!BP248</f>
        <v>40</v>
      </c>
      <c r="D164" s="8">
        <f>+Details!BQ248</f>
        <v>60</v>
      </c>
      <c r="E164" s="41">
        <f>+Details!BR248</f>
        <v>60</v>
      </c>
      <c r="F164" s="788">
        <f>+Details!BS248</f>
        <v>60</v>
      </c>
      <c r="G164" s="8">
        <f>+Details!BT248</f>
        <v>80</v>
      </c>
      <c r="H164" s="8">
        <f>+Details!BU248</f>
        <v>120</v>
      </c>
      <c r="I164" s="41">
        <f>+Details!BV248</f>
        <v>120</v>
      </c>
      <c r="J164" s="797" t="str">
        <f t="shared" si="2"/>
        <v>Travel &amp; Meals...............................................................................................................................................</v>
      </c>
      <c r="K164" s="788">
        <f>+Details!BW248</f>
        <v>120</v>
      </c>
      <c r="L164" s="8">
        <f>+Details!BX248</f>
        <v>160</v>
      </c>
      <c r="M164" s="8">
        <f>+Details!BY248</f>
        <v>240</v>
      </c>
      <c r="N164" s="41">
        <f>+Details!BZ248</f>
        <v>240</v>
      </c>
      <c r="O164" s="788">
        <f>+Details!CA248</f>
        <v>420</v>
      </c>
      <c r="P164" s="8">
        <f>+Details!CB248</f>
        <v>440</v>
      </c>
      <c r="Q164" s="8">
        <f>+Details!CC248</f>
        <v>480</v>
      </c>
      <c r="R164" s="41">
        <f>+Details!CD248</f>
        <v>480</v>
      </c>
      <c r="S164" s="788">
        <f>+Details!CE248</f>
        <v>480</v>
      </c>
      <c r="T164" s="8">
        <f>+Details!CF248</f>
        <v>480</v>
      </c>
      <c r="U164" s="8">
        <f>+Details!CG248</f>
        <v>480</v>
      </c>
      <c r="V164" s="41">
        <f>+Details!CH248</f>
        <v>480</v>
      </c>
      <c r="W164" s="668"/>
      <c r="X164" s="668"/>
      <c r="Y164" s="668"/>
      <c r="Z164" s="668"/>
      <c r="AA164" s="668"/>
      <c r="AB164" s="668"/>
      <c r="AC164" s="668"/>
    </row>
    <row r="165" spans="1:29" hidden="1" x14ac:dyDescent="0.2">
      <c r="A165" s="797" t="str">
        <f>+Details!A249</f>
        <v>Telephone/Postage...............................................................................................................................................</v>
      </c>
      <c r="B165" s="788">
        <f>+Details!BO249</f>
        <v>0</v>
      </c>
      <c r="C165" s="8">
        <f>+Details!BP249</f>
        <v>50</v>
      </c>
      <c r="D165" s="8">
        <f>+Details!BQ249</f>
        <v>75</v>
      </c>
      <c r="E165" s="41">
        <f>+Details!BR249</f>
        <v>75</v>
      </c>
      <c r="F165" s="788">
        <f>+Details!BS249</f>
        <v>75</v>
      </c>
      <c r="G165" s="8">
        <f>+Details!BT249</f>
        <v>100</v>
      </c>
      <c r="H165" s="8">
        <f>+Details!BU249</f>
        <v>150</v>
      </c>
      <c r="I165" s="41">
        <f>+Details!BV249</f>
        <v>150</v>
      </c>
      <c r="J165" s="797" t="str">
        <f t="shared" si="2"/>
        <v>Telephone/Postage...............................................................................................................................................</v>
      </c>
      <c r="K165" s="788">
        <f>+Details!BW249</f>
        <v>150</v>
      </c>
      <c r="L165" s="8">
        <f>+Details!BX249</f>
        <v>200</v>
      </c>
      <c r="M165" s="8">
        <f>+Details!BY249</f>
        <v>300</v>
      </c>
      <c r="N165" s="41">
        <f>+Details!BZ249</f>
        <v>300</v>
      </c>
      <c r="O165" s="788">
        <f>+Details!CA249</f>
        <v>525</v>
      </c>
      <c r="P165" s="8">
        <f>+Details!CB249</f>
        <v>550</v>
      </c>
      <c r="Q165" s="8">
        <f>+Details!CC249</f>
        <v>600</v>
      </c>
      <c r="R165" s="41">
        <f>+Details!CD249</f>
        <v>600</v>
      </c>
      <c r="S165" s="788">
        <f>+Details!CE249</f>
        <v>600</v>
      </c>
      <c r="T165" s="8">
        <f>+Details!CF249</f>
        <v>600</v>
      </c>
      <c r="U165" s="8">
        <f>+Details!CG249</f>
        <v>600</v>
      </c>
      <c r="V165" s="41">
        <f>+Details!CH249</f>
        <v>600</v>
      </c>
      <c r="W165" s="668"/>
      <c r="X165" s="668"/>
      <c r="Y165" s="668"/>
      <c r="Z165" s="668"/>
      <c r="AA165" s="668"/>
      <c r="AB165" s="668"/>
      <c r="AC165" s="668"/>
    </row>
    <row r="166" spans="1:29" hidden="1" x14ac:dyDescent="0.2">
      <c r="A166" s="797" t="str">
        <f>+Details!A250</f>
        <v>Website/IT maintenance monthly expense &amp; hosting charges</v>
      </c>
      <c r="B166" s="788">
        <f>+Details!BO250</f>
        <v>0</v>
      </c>
      <c r="C166" s="8">
        <f>+Details!BP250</f>
        <v>0</v>
      </c>
      <c r="D166" s="8">
        <f>+Details!BQ250</f>
        <v>2268</v>
      </c>
      <c r="E166" s="41">
        <f>+Details!BR250</f>
        <v>2268</v>
      </c>
      <c r="F166" s="788">
        <f>+Details!BS250</f>
        <v>2610</v>
      </c>
      <c r="G166" s="8">
        <f>+Details!BT250</f>
        <v>2610</v>
      </c>
      <c r="H166" s="8">
        <f>+Details!BU250</f>
        <v>2610</v>
      </c>
      <c r="I166" s="41">
        <f>+Details!BV250</f>
        <v>2610</v>
      </c>
      <c r="J166" s="797" t="str">
        <f t="shared" si="2"/>
        <v>Website/IT maintenance monthly expense &amp; hosting charges</v>
      </c>
      <c r="K166" s="788">
        <f>+Details!BW250</f>
        <v>3042</v>
      </c>
      <c r="L166" s="8">
        <f>+Details!BX250</f>
        <v>3042</v>
      </c>
      <c r="M166" s="8">
        <f>+Details!BY250</f>
        <v>3042</v>
      </c>
      <c r="N166" s="41">
        <f>+Details!BZ250</f>
        <v>3042</v>
      </c>
      <c r="O166" s="788">
        <f>+Details!CA250</f>
        <v>3906</v>
      </c>
      <c r="P166" s="8">
        <f>+Details!CB250</f>
        <v>3906</v>
      </c>
      <c r="Q166" s="8">
        <f>+Details!CC250</f>
        <v>3906</v>
      </c>
      <c r="R166" s="41">
        <f>+Details!CD250</f>
        <v>3906</v>
      </c>
      <c r="S166" s="788">
        <f>+Details!CE250</f>
        <v>4770</v>
      </c>
      <c r="T166" s="8">
        <f>+Details!CF250</f>
        <v>4770</v>
      </c>
      <c r="U166" s="8">
        <f>+Details!CG250</f>
        <v>4770</v>
      </c>
      <c r="V166" s="41">
        <f>+Details!CH250</f>
        <v>4770</v>
      </c>
      <c r="W166" s="668"/>
      <c r="X166" s="668"/>
      <c r="Y166" s="668"/>
      <c r="Z166" s="668"/>
      <c r="AA166" s="668"/>
      <c r="AB166" s="668"/>
      <c r="AC166" s="668"/>
    </row>
    <row r="167" spans="1:29" hidden="1" x14ac:dyDescent="0.2">
      <c r="A167" s="797" t="str">
        <f>+Details!A251</f>
        <v>Expensed monthly website improvements (development)</v>
      </c>
      <c r="B167" s="788">
        <f>+Details!BO251</f>
        <v>0</v>
      </c>
      <c r="C167" s="8">
        <f>+Details!BP251</f>
        <v>0</v>
      </c>
      <c r="D167" s="8">
        <f>+Details!BQ251</f>
        <v>1200</v>
      </c>
      <c r="E167" s="41">
        <f>+Details!BR251</f>
        <v>1200</v>
      </c>
      <c r="F167" s="788">
        <f>+Details!BS251</f>
        <v>2220</v>
      </c>
      <c r="G167" s="8">
        <f>+Details!BT251</f>
        <v>2220</v>
      </c>
      <c r="H167" s="8">
        <f>+Details!BU251</f>
        <v>2220</v>
      </c>
      <c r="I167" s="41">
        <f>+Details!BV251</f>
        <v>2220</v>
      </c>
      <c r="J167" s="797" t="str">
        <f t="shared" si="2"/>
        <v>Expensed monthly website improvements (development)</v>
      </c>
      <c r="K167" s="788">
        <f>+Details!BW251</f>
        <v>3000</v>
      </c>
      <c r="L167" s="8">
        <f>+Details!BX251</f>
        <v>3000</v>
      </c>
      <c r="M167" s="8">
        <f>+Details!BY251</f>
        <v>3000</v>
      </c>
      <c r="N167" s="41">
        <f>+Details!BZ251</f>
        <v>3000</v>
      </c>
      <c r="O167" s="788">
        <f>+Details!CA251</f>
        <v>5250</v>
      </c>
      <c r="P167" s="8">
        <f>+Details!CB251</f>
        <v>5250</v>
      </c>
      <c r="Q167" s="8">
        <f>+Details!CC251</f>
        <v>5250</v>
      </c>
      <c r="R167" s="41">
        <f>+Details!CD251</f>
        <v>5250</v>
      </c>
      <c r="S167" s="788">
        <f>+Details!CE251</f>
        <v>7500</v>
      </c>
      <c r="T167" s="8">
        <f>+Details!CF251</f>
        <v>7500</v>
      </c>
      <c r="U167" s="8">
        <f>+Details!CG251</f>
        <v>7500</v>
      </c>
      <c r="V167" s="41">
        <f>+Details!CH251</f>
        <v>7500</v>
      </c>
      <c r="W167" s="668"/>
      <c r="X167" s="668"/>
      <c r="Y167" s="668"/>
      <c r="Z167" s="668"/>
      <c r="AA167" s="668"/>
      <c r="AB167" s="668"/>
      <c r="AC167" s="668"/>
    </row>
    <row r="168" spans="1:29" hidden="1" x14ac:dyDescent="0.2">
      <c r="A168" s="797" t="str">
        <f>+Details!A252</f>
        <v>Depreciation...............................................................................................................................................</v>
      </c>
      <c r="B168" s="788">
        <f ca="1">+Details!BO252</f>
        <v>0</v>
      </c>
      <c r="C168" s="8">
        <f ca="1">+Details!BP252</f>
        <v>40</v>
      </c>
      <c r="D168" s="8">
        <f ca="1">+Details!BQ252</f>
        <v>60</v>
      </c>
      <c r="E168" s="41">
        <f ca="1">+Details!BR252</f>
        <v>60</v>
      </c>
      <c r="F168" s="788">
        <f ca="1">+Details!BS252</f>
        <v>60</v>
      </c>
      <c r="G168" s="8">
        <f ca="1">+Details!BT252</f>
        <v>80</v>
      </c>
      <c r="H168" s="8">
        <f ca="1">+Details!BU252</f>
        <v>120</v>
      </c>
      <c r="I168" s="41">
        <f ca="1">+Details!BV252</f>
        <v>120</v>
      </c>
      <c r="J168" s="797" t="str">
        <f t="shared" si="2"/>
        <v>Depreciation...............................................................................................................................................</v>
      </c>
      <c r="K168" s="788">
        <f ca="1">+Details!BW252</f>
        <v>120</v>
      </c>
      <c r="L168" s="8">
        <f ca="1">+Details!BX252</f>
        <v>160</v>
      </c>
      <c r="M168" s="8">
        <f ca="1">+Details!BY252</f>
        <v>240</v>
      </c>
      <c r="N168" s="41">
        <f ca="1">+Details!BZ252</f>
        <v>240</v>
      </c>
      <c r="O168" s="788">
        <f ca="1">+Details!CA252</f>
        <v>420.00000000000011</v>
      </c>
      <c r="P168" s="8">
        <f ca="1">+Details!CB252</f>
        <v>440.00000000000006</v>
      </c>
      <c r="Q168" s="8">
        <f ca="1">+Details!CC252</f>
        <v>480</v>
      </c>
      <c r="R168" s="41">
        <f ca="1">+Details!CD252</f>
        <v>480</v>
      </c>
      <c r="S168" s="788">
        <f ca="1">+Details!CE252</f>
        <v>480</v>
      </c>
      <c r="T168" s="8">
        <f ca="1">+Details!CF252</f>
        <v>480</v>
      </c>
      <c r="U168" s="8">
        <f ca="1">+Details!CG252</f>
        <v>480</v>
      </c>
      <c r="V168" s="41">
        <f ca="1">+Details!CH252</f>
        <v>480</v>
      </c>
      <c r="W168" s="668"/>
      <c r="X168" s="668"/>
      <c r="Y168" s="668"/>
      <c r="Z168" s="668"/>
      <c r="AA168" s="668"/>
      <c r="AB168" s="668"/>
      <c r="AC168" s="668"/>
    </row>
    <row r="169" spans="1:29" hidden="1" x14ac:dyDescent="0.2">
      <c r="A169" s="797" t="str">
        <f>+Details!A253</f>
        <v>Total Engineering and Technology............................................................................................................................................…</v>
      </c>
      <c r="B169" s="788">
        <f ca="1">+Details!BO253</f>
        <v>0</v>
      </c>
      <c r="C169" s="8">
        <f ca="1">+Details!BP253</f>
        <v>6858.1727188494442</v>
      </c>
      <c r="D169" s="8">
        <f ca="1">+Details!BQ253</f>
        <v>13385.789254767269</v>
      </c>
      <c r="E169" s="41">
        <f ca="1">+Details!BR253</f>
        <v>13681.302003603245</v>
      </c>
      <c r="F169" s="788">
        <f ca="1">+Details!BS253</f>
        <v>15881.313538976945</v>
      </c>
      <c r="G169" s="8">
        <f ca="1">+Details!BT253</f>
        <v>19065.518769171969</v>
      </c>
      <c r="H169" s="8">
        <f ca="1">+Details!BU253</f>
        <v>27543.749547786621</v>
      </c>
      <c r="I169" s="41">
        <f ca="1">+Details!BV253</f>
        <v>28352.607738185092</v>
      </c>
      <c r="J169" s="797" t="str">
        <f t="shared" si="2"/>
        <v>Total Engineering and Technology............................................................................................................................................…</v>
      </c>
      <c r="K169" s="788">
        <f ca="1">+Details!BW253</f>
        <v>31030.847380528692</v>
      </c>
      <c r="L169" s="8">
        <f ca="1">+Details!BX253</f>
        <v>37605.095190713961</v>
      </c>
      <c r="M169" s="8">
        <f ca="1">+Details!BY253</f>
        <v>53902.539287452222</v>
      </c>
      <c r="N169" s="41">
        <f ca="1">+Details!BZ253</f>
        <v>54551.266982058747</v>
      </c>
      <c r="O169" s="788">
        <f ca="1">+Details!CA253</f>
        <v>104744.84906643856</v>
      </c>
      <c r="P169" s="8">
        <f ca="1">+Details!CB253</f>
        <v>107080.89619991111</v>
      </c>
      <c r="Q169" s="8">
        <f ca="1">+Details!CC253</f>
        <v>117730.74352352781</v>
      </c>
      <c r="R169" s="41">
        <f ca="1">+Details!CD253</f>
        <v>118477.03933577122</v>
      </c>
      <c r="S169" s="788">
        <f ca="1">+Details!CE253</f>
        <v>128196.02232588321</v>
      </c>
      <c r="T169" s="8">
        <f ca="1">+Details!CF253</f>
        <v>127550.7484610746</v>
      </c>
      <c r="U169" s="8">
        <f ca="1">+Details!CG253</f>
        <v>132430.47455630125</v>
      </c>
      <c r="V169" s="41">
        <f ca="1">+Details!CH253</f>
        <v>133219.32104196376</v>
      </c>
      <c r="W169" s="668"/>
      <c r="X169" s="668"/>
      <c r="Y169" s="668"/>
      <c r="Z169" s="668"/>
      <c r="AA169" s="668"/>
      <c r="AB169" s="668"/>
      <c r="AC169" s="668"/>
    </row>
    <row r="170" spans="1:29" hidden="1" x14ac:dyDescent="0.2">
      <c r="A170" s="797" t="str">
        <f>+Details!A254</f>
        <v>Headcount</v>
      </c>
      <c r="B170" s="788">
        <f>+Details!BO254</f>
        <v>0</v>
      </c>
      <c r="C170" s="8">
        <f>+Details!BP254</f>
        <v>1</v>
      </c>
      <c r="D170" s="8">
        <f>+Details!BQ254</f>
        <v>1</v>
      </c>
      <c r="E170" s="41">
        <f>+Details!BR254</f>
        <v>1</v>
      </c>
      <c r="F170" s="788">
        <f>+Details!BS254</f>
        <v>1</v>
      </c>
      <c r="G170" s="8">
        <f>+Details!BT254</f>
        <v>2</v>
      </c>
      <c r="H170" s="8">
        <f>+Details!BU254</f>
        <v>2</v>
      </c>
      <c r="I170" s="41">
        <f>+Details!BV254</f>
        <v>2</v>
      </c>
      <c r="J170" s="797" t="str">
        <f t="shared" si="2"/>
        <v>Headcount</v>
      </c>
      <c r="K170" s="788">
        <f>+Details!BW254</f>
        <v>2</v>
      </c>
      <c r="L170" s="8">
        <f>+Details!BX254</f>
        <v>4</v>
      </c>
      <c r="M170" s="8">
        <f>+Details!BY254</f>
        <v>4</v>
      </c>
      <c r="N170" s="41">
        <f>+Details!BZ254</f>
        <v>4</v>
      </c>
      <c r="O170" s="788">
        <f>+Details!CA254</f>
        <v>7</v>
      </c>
      <c r="P170" s="8">
        <f>+Details!CB254</f>
        <v>8</v>
      </c>
      <c r="Q170" s="8">
        <f>+Details!CC254</f>
        <v>8</v>
      </c>
      <c r="R170" s="41">
        <f>+Details!CD254</f>
        <v>8</v>
      </c>
      <c r="S170" s="788">
        <f>+Details!CE254</f>
        <v>8</v>
      </c>
      <c r="T170" s="8">
        <f>+Details!CF254</f>
        <v>8</v>
      </c>
      <c r="U170" s="8">
        <f>+Details!CG254</f>
        <v>8</v>
      </c>
      <c r="V170" s="41">
        <f>+Details!CH254</f>
        <v>8</v>
      </c>
      <c r="W170" s="668"/>
      <c r="X170" s="668"/>
      <c r="Y170" s="668"/>
      <c r="Z170" s="668"/>
      <c r="AA170" s="668"/>
      <c r="AB170" s="668"/>
      <c r="AC170" s="668"/>
    </row>
    <row r="171" spans="1:29" hidden="1" x14ac:dyDescent="0.2">
      <c r="A171" s="797" t="str">
        <f>+Details!A255</f>
        <v>% of Sales</v>
      </c>
      <c r="B171" s="799">
        <f ca="1">+Details!BO255</f>
        <v>0</v>
      </c>
      <c r="C171" s="800">
        <f ca="1">+Details!BP255</f>
        <v>281.52262710272339</v>
      </c>
      <c r="D171" s="800">
        <f ca="1">+Details!BQ255</f>
        <v>0.21735878606423445</v>
      </c>
      <c r="E171" s="801">
        <f ca="1">+Details!BR255</f>
        <v>0.11245557083989427</v>
      </c>
      <c r="F171" s="799">
        <f ca="1">+Details!BS255</f>
        <v>3.1043217680320881E-2</v>
      </c>
      <c r="G171" s="800">
        <f ca="1">+Details!BT255</f>
        <v>2.9325143408742073E-2</v>
      </c>
      <c r="H171" s="800">
        <f ca="1">+Details!BU255</f>
        <v>3.4519139922818146E-2</v>
      </c>
      <c r="I171" s="801">
        <f ca="1">+Details!BV255</f>
        <v>2.9461467522371502E-2</v>
      </c>
      <c r="J171" s="797" t="str">
        <f t="shared" si="2"/>
        <v>% of Sales</v>
      </c>
      <c r="K171" s="799">
        <f ca="1">+Details!BW255</f>
        <v>2.0949648168591767E-2</v>
      </c>
      <c r="L171" s="800">
        <f ca="1">+Details!BX255</f>
        <v>2.2791920371651703E-2</v>
      </c>
      <c r="M171" s="800">
        <f ca="1">+Details!BY255</f>
        <v>2.9926759446163013E-2</v>
      </c>
      <c r="N171" s="801">
        <f ca="1">+Details!BZ255</f>
        <v>2.8143429934644391E-2</v>
      </c>
      <c r="O171" s="799">
        <f ca="1">+Details!CA255</f>
        <v>4.1233373399438833E-2</v>
      </c>
      <c r="P171" s="800">
        <f ca="1">+Details!CB255</f>
        <v>3.9199110602770149E-2</v>
      </c>
      <c r="Q171" s="800">
        <f ca="1">+Details!CC255</f>
        <v>4.0971852527194187E-2</v>
      </c>
      <c r="R171" s="801">
        <f ca="1">+Details!CD255</f>
        <v>3.9938272174836739E-2</v>
      </c>
      <c r="S171" s="799">
        <f ca="1">+Details!CE255</f>
        <v>3.5135347101016116E-2</v>
      </c>
      <c r="T171" s="800">
        <f ca="1">+Details!CF255</f>
        <v>3.2418553295320861E-2</v>
      </c>
      <c r="U171" s="800">
        <f ca="1">+Details!CG255</f>
        <v>3.203803079256351E-2</v>
      </c>
      <c r="V171" s="801">
        <f ca="1">+Details!CH255</f>
        <v>3.1368922308009008E-2</v>
      </c>
      <c r="W171" s="668"/>
      <c r="X171" s="668"/>
      <c r="Y171" s="668"/>
      <c r="Z171" s="668"/>
      <c r="AA171" s="668"/>
      <c r="AB171" s="668"/>
      <c r="AC171" s="668"/>
    </row>
    <row r="172" spans="1:29" hidden="1" x14ac:dyDescent="0.2">
      <c r="A172" s="797" t="str">
        <f>+Details!A256</f>
        <v>Operations</v>
      </c>
      <c r="B172" s="788">
        <f>+Details!BO256</f>
        <v>0</v>
      </c>
      <c r="C172" s="8">
        <f>+Details!BP256</f>
        <v>0</v>
      </c>
      <c r="D172" s="8">
        <f>+Details!BQ256</f>
        <v>0</v>
      </c>
      <c r="E172" s="41">
        <f>+Details!BR256</f>
        <v>0</v>
      </c>
      <c r="F172" s="788">
        <f>+Details!BS256</f>
        <v>0</v>
      </c>
      <c r="G172" s="8">
        <f>+Details!BT256</f>
        <v>0</v>
      </c>
      <c r="H172" s="8">
        <f>+Details!BU256</f>
        <v>0</v>
      </c>
      <c r="I172" s="41">
        <f>+Details!BV256</f>
        <v>0</v>
      </c>
      <c r="J172" s="797" t="str">
        <f t="shared" si="2"/>
        <v>Operations</v>
      </c>
      <c r="K172" s="788">
        <f>+Details!BW256</f>
        <v>0</v>
      </c>
      <c r="L172" s="8">
        <f>+Details!BX256</f>
        <v>0</v>
      </c>
      <c r="M172" s="8">
        <f>+Details!BY256</f>
        <v>0</v>
      </c>
      <c r="N172" s="41">
        <f>+Details!BZ256</f>
        <v>0</v>
      </c>
      <c r="O172" s="788">
        <f>+Details!CA256</f>
        <v>0</v>
      </c>
      <c r="P172" s="8">
        <f>+Details!CB256</f>
        <v>0</v>
      </c>
      <c r="Q172" s="8">
        <f>+Details!CC256</f>
        <v>0</v>
      </c>
      <c r="R172" s="41">
        <f>+Details!CD256</f>
        <v>0</v>
      </c>
      <c r="S172" s="788">
        <f>+Details!CE256</f>
        <v>0</v>
      </c>
      <c r="T172" s="8">
        <f>+Details!CF256</f>
        <v>0</v>
      </c>
      <c r="U172" s="8">
        <f>+Details!CG256</f>
        <v>0</v>
      </c>
      <c r="V172" s="41">
        <f>+Details!CH256</f>
        <v>0</v>
      </c>
      <c r="W172" s="668"/>
      <c r="X172" s="668"/>
      <c r="Y172" s="668"/>
      <c r="Z172" s="668"/>
      <c r="AA172" s="668"/>
      <c r="AB172" s="668"/>
      <c r="AC172" s="668"/>
    </row>
    <row r="173" spans="1:29" hidden="1" x14ac:dyDescent="0.2">
      <c r="A173" s="797" t="str">
        <f>+Details!A257</f>
        <v>Departmental</v>
      </c>
      <c r="B173" s="788">
        <f>+Details!BO257</f>
        <v>0</v>
      </c>
      <c r="C173" s="8">
        <f>+Details!BP257</f>
        <v>0</v>
      </c>
      <c r="D173" s="8">
        <f>+Details!BQ257</f>
        <v>0</v>
      </c>
      <c r="E173" s="41">
        <f>+Details!BR257</f>
        <v>0</v>
      </c>
      <c r="F173" s="788">
        <f>+Details!BS257</f>
        <v>0</v>
      </c>
      <c r="G173" s="8">
        <f>+Details!BT257</f>
        <v>0</v>
      </c>
      <c r="H173" s="8">
        <f>+Details!BU257</f>
        <v>0</v>
      </c>
      <c r="I173" s="41">
        <f>+Details!BV257</f>
        <v>0</v>
      </c>
      <c r="J173" s="797" t="str">
        <f t="shared" si="2"/>
        <v>Departmental</v>
      </c>
      <c r="K173" s="788">
        <f>+Details!BW257</f>
        <v>0</v>
      </c>
      <c r="L173" s="8">
        <f>+Details!BX257</f>
        <v>0</v>
      </c>
      <c r="M173" s="8">
        <f>+Details!BY257</f>
        <v>0</v>
      </c>
      <c r="N173" s="41">
        <f>+Details!BZ257</f>
        <v>0</v>
      </c>
      <c r="O173" s="788">
        <f>+Details!CA257</f>
        <v>0</v>
      </c>
      <c r="P173" s="8">
        <f>+Details!CB257</f>
        <v>0</v>
      </c>
      <c r="Q173" s="8">
        <f>+Details!CC257</f>
        <v>0</v>
      </c>
      <c r="R173" s="41">
        <f>+Details!CD257</f>
        <v>0</v>
      </c>
      <c r="S173" s="788">
        <f>+Details!CE257</f>
        <v>0</v>
      </c>
      <c r="T173" s="8">
        <f>+Details!CF257</f>
        <v>0</v>
      </c>
      <c r="U173" s="8">
        <f>+Details!CG257</f>
        <v>0</v>
      </c>
      <c r="V173" s="41">
        <f>+Details!CH257</f>
        <v>0</v>
      </c>
      <c r="W173" s="668"/>
      <c r="X173" s="668"/>
      <c r="Y173" s="668"/>
      <c r="Z173" s="668"/>
      <c r="AA173" s="668"/>
      <c r="AB173" s="668"/>
      <c r="AC173" s="668"/>
    </row>
    <row r="174" spans="1:29" hidden="1" x14ac:dyDescent="0.2">
      <c r="A174" s="797" t="str">
        <f>+Details!A258</f>
        <v>Salary...............................................................................................................................................</v>
      </c>
      <c r="B174" s="788">
        <f>+Details!BO258</f>
        <v>16250</v>
      </c>
      <c r="C174" s="8">
        <f>+Details!BP258</f>
        <v>16250</v>
      </c>
      <c r="D174" s="8">
        <f>+Details!BQ258</f>
        <v>16250</v>
      </c>
      <c r="E174" s="41">
        <f>+Details!BR258</f>
        <v>16250</v>
      </c>
      <c r="F174" s="788">
        <f>+Details!BS258</f>
        <v>17225</v>
      </c>
      <c r="G174" s="8">
        <f>+Details!BT258</f>
        <v>17225</v>
      </c>
      <c r="H174" s="8">
        <f>+Details!BU258</f>
        <v>17225</v>
      </c>
      <c r="I174" s="41">
        <f>+Details!BV258</f>
        <v>17225</v>
      </c>
      <c r="J174" s="797" t="str">
        <f t="shared" si="2"/>
        <v>Salary...............................................................................................................................................</v>
      </c>
      <c r="K174" s="788">
        <f>+Details!BW258</f>
        <v>63258.5</v>
      </c>
      <c r="L174" s="8">
        <f>+Details!BX258</f>
        <v>63258.5</v>
      </c>
      <c r="M174" s="8">
        <f>+Details!BY258</f>
        <v>63258.5</v>
      </c>
      <c r="N174" s="41">
        <f>+Details!BZ258</f>
        <v>63258.5</v>
      </c>
      <c r="O174" s="788">
        <f>+Details!CA258</f>
        <v>67054.009999999995</v>
      </c>
      <c r="P174" s="8">
        <f>+Details!CB258</f>
        <v>67054.009999999995</v>
      </c>
      <c r="Q174" s="8">
        <f>+Details!CC258</f>
        <v>67054.009999999995</v>
      </c>
      <c r="R174" s="41">
        <f>+Details!CD258</f>
        <v>67054.009999999995</v>
      </c>
      <c r="S174" s="788">
        <f>+Details!CE258</f>
        <v>71077.250599999999</v>
      </c>
      <c r="T174" s="8">
        <f>+Details!CF258</f>
        <v>71077.250599999999</v>
      </c>
      <c r="U174" s="8">
        <f>+Details!CG258</f>
        <v>71077.250599999999</v>
      </c>
      <c r="V174" s="41">
        <f>+Details!CH258</f>
        <v>71077.250599999999</v>
      </c>
      <c r="W174" s="668"/>
      <c r="X174" s="668"/>
      <c r="Y174" s="668"/>
      <c r="Z174" s="668"/>
      <c r="AA174" s="668"/>
      <c r="AB174" s="668"/>
      <c r="AC174" s="668"/>
    </row>
    <row r="175" spans="1:29" hidden="1" x14ac:dyDescent="0.2">
      <c r="A175" s="797" t="str">
        <f>+Details!A259</f>
        <v>Incentives...............................................................................................................................................</v>
      </c>
      <c r="B175" s="788">
        <f>+Details!BO259</f>
        <v>0</v>
      </c>
      <c r="C175" s="8">
        <f>+Details!BP259</f>
        <v>0</v>
      </c>
      <c r="D175" s="8">
        <f>+Details!BQ259</f>
        <v>0</v>
      </c>
      <c r="E175" s="41">
        <f>+Details!BR259</f>
        <v>0</v>
      </c>
      <c r="F175" s="788">
        <f>+Details!BS259</f>
        <v>0</v>
      </c>
      <c r="G175" s="8">
        <f>+Details!BT259</f>
        <v>0</v>
      </c>
      <c r="H175" s="8">
        <f>+Details!BU259</f>
        <v>0</v>
      </c>
      <c r="I175" s="41">
        <f>+Details!BV259</f>
        <v>0</v>
      </c>
      <c r="J175" s="797" t="str">
        <f t="shared" si="2"/>
        <v>Incentives...............................................................................................................................................</v>
      </c>
      <c r="K175" s="788">
        <f>+Details!BW259</f>
        <v>6325.85</v>
      </c>
      <c r="L175" s="8">
        <f>+Details!BX259</f>
        <v>6325.85</v>
      </c>
      <c r="M175" s="8">
        <f>+Details!BY259</f>
        <v>6325.85</v>
      </c>
      <c r="N175" s="41">
        <f>+Details!BZ259</f>
        <v>6325.85</v>
      </c>
      <c r="O175" s="788">
        <f>+Details!CA259</f>
        <v>10058.101499999999</v>
      </c>
      <c r="P175" s="8">
        <f>+Details!CB259</f>
        <v>10058.101499999999</v>
      </c>
      <c r="Q175" s="8">
        <f>+Details!CC259</f>
        <v>10058.101499999999</v>
      </c>
      <c r="R175" s="41">
        <f>+Details!CD259</f>
        <v>10058.101499999999</v>
      </c>
      <c r="S175" s="788">
        <f>+Details!CE259</f>
        <v>10661.587589999999</v>
      </c>
      <c r="T175" s="8">
        <f>+Details!CF259</f>
        <v>10661.587589999999</v>
      </c>
      <c r="U175" s="8">
        <f>+Details!CG259</f>
        <v>10661.587589999999</v>
      </c>
      <c r="V175" s="41">
        <f>+Details!CH259</f>
        <v>10661.587589999999</v>
      </c>
      <c r="W175" s="668"/>
      <c r="X175" s="668"/>
      <c r="Y175" s="668"/>
      <c r="Z175" s="668"/>
      <c r="AA175" s="668"/>
      <c r="AB175" s="668"/>
      <c r="AC175" s="668"/>
    </row>
    <row r="176" spans="1:29" hidden="1" x14ac:dyDescent="0.2">
      <c r="A176" s="797" t="str">
        <f>+Details!A260</f>
        <v>Benefits &amp; Taxes...............................................................................................................................................</v>
      </c>
      <c r="B176" s="788">
        <f>+Details!BO260</f>
        <v>2925</v>
      </c>
      <c r="C176" s="8">
        <f>+Details!BP260</f>
        <v>2925</v>
      </c>
      <c r="D176" s="8">
        <f>+Details!BQ260</f>
        <v>2925</v>
      </c>
      <c r="E176" s="41">
        <f>+Details!BR260</f>
        <v>2925</v>
      </c>
      <c r="F176" s="788">
        <f>+Details!BS260</f>
        <v>3100.5</v>
      </c>
      <c r="G176" s="8">
        <f>+Details!BT260</f>
        <v>3100.5</v>
      </c>
      <c r="H176" s="8">
        <f>+Details!BU260</f>
        <v>3100.5</v>
      </c>
      <c r="I176" s="41">
        <f>+Details!BV260</f>
        <v>3100.5</v>
      </c>
      <c r="J176" s="797" t="str">
        <f t="shared" si="2"/>
        <v>Benefits &amp; Taxes...............................................................................................................................................</v>
      </c>
      <c r="K176" s="788">
        <f>+Details!BW260</f>
        <v>12525.183000000001</v>
      </c>
      <c r="L176" s="8">
        <f>+Details!BX260</f>
        <v>12525.183000000001</v>
      </c>
      <c r="M176" s="8">
        <f>+Details!BY260</f>
        <v>12525.183000000001</v>
      </c>
      <c r="N176" s="41">
        <f>+Details!BZ260</f>
        <v>12525.183000000001</v>
      </c>
      <c r="O176" s="788">
        <f>+Details!CA260</f>
        <v>13880.180069999999</v>
      </c>
      <c r="P176" s="8">
        <f>+Details!CB260</f>
        <v>13880.180069999999</v>
      </c>
      <c r="Q176" s="8">
        <f>+Details!CC260</f>
        <v>13880.180069999999</v>
      </c>
      <c r="R176" s="41">
        <f>+Details!CD260</f>
        <v>13880.180069999999</v>
      </c>
      <c r="S176" s="788">
        <f>+Details!CE260</f>
        <v>14712.990874199997</v>
      </c>
      <c r="T176" s="8">
        <f>+Details!CF260</f>
        <v>14712.990874199997</v>
      </c>
      <c r="U176" s="8">
        <f>+Details!CG260</f>
        <v>14712.990874199997</v>
      </c>
      <c r="V176" s="41">
        <f>+Details!CH260</f>
        <v>14712.990874199997</v>
      </c>
      <c r="W176" s="668"/>
      <c r="X176" s="668"/>
      <c r="Y176" s="668"/>
      <c r="Z176" s="668"/>
      <c r="AA176" s="668"/>
      <c r="AB176" s="668"/>
      <c r="AC176" s="668"/>
    </row>
    <row r="177" spans="1:29" hidden="1" x14ac:dyDescent="0.2">
      <c r="A177" s="797" t="str">
        <f>+Details!A261</f>
        <v>Allocated Overhead...............................................................................................................................................</v>
      </c>
      <c r="B177" s="788">
        <f ca="1">+Details!BO261</f>
        <v>3416.9251738000003</v>
      </c>
      <c r="C177" s="8">
        <f ca="1">+Details!BP261</f>
        <v>2427.5245130049998</v>
      </c>
      <c r="D177" s="8">
        <f ca="1">+Details!BQ261</f>
        <v>1697.7892547672686</v>
      </c>
      <c r="E177" s="41">
        <f ca="1">+Details!BR261</f>
        <v>1993.3020036032444</v>
      </c>
      <c r="F177" s="788">
        <f ca="1">+Details!BS261</f>
        <v>2831.3135389769441</v>
      </c>
      <c r="G177" s="8">
        <f ca="1">+Details!BT261</f>
        <v>2431.2185396612508</v>
      </c>
      <c r="H177" s="8">
        <f ca="1">+Details!BU261</f>
        <v>3136.8747738933107</v>
      </c>
      <c r="I177" s="41">
        <f ca="1">+Details!BV261</f>
        <v>3541.303869092545</v>
      </c>
      <c r="J177" s="797" t="str">
        <f t="shared" si="2"/>
        <v>Allocated Overhead...............................................................................................................................................</v>
      </c>
      <c r="K177" s="788">
        <f ca="1">+Details!BW261</f>
        <v>12860.314761057391</v>
      </c>
      <c r="L177" s="8">
        <f ca="1">+Details!BX261</f>
        <v>11124.065986365666</v>
      </c>
      <c r="M177" s="8">
        <f ca="1">+Details!BY261</f>
        <v>12566.849287452218</v>
      </c>
      <c r="N177" s="41">
        <f ca="1">+Details!BZ261</f>
        <v>13215.576982058741</v>
      </c>
      <c r="O177" s="788">
        <f ca="1">+Details!CA261</f>
        <v>14645.210837964889</v>
      </c>
      <c r="P177" s="8">
        <f ca="1">+Details!CB261</f>
        <v>13552.178356285414</v>
      </c>
      <c r="Q177" s="8">
        <f ca="1">+Details!CC261</f>
        <v>14600.131711763897</v>
      </c>
      <c r="R177" s="41">
        <f ca="1">+Details!CD261</f>
        <v>14973.279617885601</v>
      </c>
      <c r="S177" s="788">
        <f ca="1">+Details!CE261</f>
        <v>16230.5292099416</v>
      </c>
      <c r="T177" s="8">
        <f ca="1">+Details!CF261</f>
        <v>15907.892277537298</v>
      </c>
      <c r="U177" s="8">
        <f ca="1">+Details!CG261</f>
        <v>18347.755325150622</v>
      </c>
      <c r="V177" s="41">
        <f ca="1">+Details!CH261</f>
        <v>18742.178567981875</v>
      </c>
      <c r="W177" s="668"/>
      <c r="X177" s="668"/>
      <c r="Y177" s="668"/>
      <c r="Z177" s="668"/>
      <c r="AA177" s="668"/>
      <c r="AB177" s="668"/>
      <c r="AC177" s="668"/>
    </row>
    <row r="178" spans="1:29" hidden="1" x14ac:dyDescent="0.2">
      <c r="A178" s="797" t="str">
        <f>+Details!A262</f>
        <v>Professional Services...............................................................................................................................................</v>
      </c>
      <c r="B178" s="788">
        <f>+Details!BO262</f>
        <v>0</v>
      </c>
      <c r="C178" s="8">
        <f>+Details!BP262</f>
        <v>0</v>
      </c>
      <c r="D178" s="8">
        <f>+Details!BQ262</f>
        <v>0</v>
      </c>
      <c r="E178" s="41">
        <f>+Details!BR262</f>
        <v>0</v>
      </c>
      <c r="F178" s="788">
        <f>+Details!BS262</f>
        <v>0</v>
      </c>
      <c r="G178" s="8">
        <f>+Details!BT262</f>
        <v>0</v>
      </c>
      <c r="H178" s="8">
        <f>+Details!BU262</f>
        <v>0</v>
      </c>
      <c r="I178" s="41">
        <f>+Details!BV262</f>
        <v>0</v>
      </c>
      <c r="J178" s="797" t="str">
        <f t="shared" si="2"/>
        <v>Professional Services...............................................................................................................................................</v>
      </c>
      <c r="K178" s="788">
        <f>+Details!BW262</f>
        <v>0</v>
      </c>
      <c r="L178" s="8">
        <f>+Details!BX262</f>
        <v>0</v>
      </c>
      <c r="M178" s="8">
        <f>+Details!BY262</f>
        <v>0</v>
      </c>
      <c r="N178" s="41">
        <f>+Details!BZ262</f>
        <v>0</v>
      </c>
      <c r="O178" s="788">
        <f>+Details!CA262</f>
        <v>0</v>
      </c>
      <c r="P178" s="8">
        <f>+Details!CB262</f>
        <v>0</v>
      </c>
      <c r="Q178" s="8">
        <f>+Details!CC262</f>
        <v>0</v>
      </c>
      <c r="R178" s="41">
        <f>+Details!CD262</f>
        <v>0</v>
      </c>
      <c r="S178" s="788">
        <f>+Details!CE262</f>
        <v>0</v>
      </c>
      <c r="T178" s="8">
        <f>+Details!CF262</f>
        <v>0</v>
      </c>
      <c r="U178" s="8">
        <f>+Details!CG262</f>
        <v>0</v>
      </c>
      <c r="V178" s="41">
        <f>+Details!CH262</f>
        <v>0</v>
      </c>
      <c r="W178" s="668"/>
      <c r="X178" s="668"/>
      <c r="Y178" s="668"/>
      <c r="Z178" s="668"/>
      <c r="AA178" s="668"/>
      <c r="AB178" s="668"/>
      <c r="AC178" s="668"/>
    </row>
    <row r="179" spans="1:29" hidden="1" x14ac:dyDescent="0.2">
      <c r="A179" s="797" t="str">
        <f>+Details!A263</f>
        <v>Office Supplies...............................................................................................................................................</v>
      </c>
      <c r="B179" s="788">
        <f>+Details!BO263</f>
        <v>60</v>
      </c>
      <c r="C179" s="8">
        <f>+Details!BP263</f>
        <v>60</v>
      </c>
      <c r="D179" s="8">
        <f>+Details!BQ263</f>
        <v>60</v>
      </c>
      <c r="E179" s="41">
        <f>+Details!BR263</f>
        <v>60</v>
      </c>
      <c r="F179" s="788">
        <f>+Details!BS263</f>
        <v>60</v>
      </c>
      <c r="G179" s="8">
        <f>+Details!BT263</f>
        <v>60</v>
      </c>
      <c r="H179" s="8">
        <f>+Details!BU263</f>
        <v>60</v>
      </c>
      <c r="I179" s="41">
        <f>+Details!BV263</f>
        <v>60</v>
      </c>
      <c r="J179" s="797" t="str">
        <f t="shared" si="2"/>
        <v>Office Supplies...............................................................................................................................................</v>
      </c>
      <c r="K179" s="788">
        <f>+Details!BW263</f>
        <v>240</v>
      </c>
      <c r="L179" s="8">
        <f>+Details!BX263</f>
        <v>240</v>
      </c>
      <c r="M179" s="8">
        <f>+Details!BY263</f>
        <v>240</v>
      </c>
      <c r="N179" s="41">
        <f>+Details!BZ263</f>
        <v>240</v>
      </c>
      <c r="O179" s="788">
        <f>+Details!CA263</f>
        <v>240</v>
      </c>
      <c r="P179" s="8">
        <f>+Details!CB263</f>
        <v>240</v>
      </c>
      <c r="Q179" s="8">
        <f>+Details!CC263</f>
        <v>240</v>
      </c>
      <c r="R179" s="41">
        <f>+Details!CD263</f>
        <v>240</v>
      </c>
      <c r="S179" s="788">
        <f>+Details!CE263</f>
        <v>240</v>
      </c>
      <c r="T179" s="8">
        <f>+Details!CF263</f>
        <v>240</v>
      </c>
      <c r="U179" s="8">
        <f>+Details!CG263</f>
        <v>240</v>
      </c>
      <c r="V179" s="41">
        <f>+Details!CH263</f>
        <v>240</v>
      </c>
      <c r="W179" s="668"/>
      <c r="X179" s="668"/>
      <c r="Y179" s="668"/>
      <c r="Z179" s="668"/>
      <c r="AA179" s="668"/>
      <c r="AB179" s="668"/>
      <c r="AC179" s="668"/>
    </row>
    <row r="180" spans="1:29" hidden="1" x14ac:dyDescent="0.2">
      <c r="A180" s="797" t="str">
        <f>+Details!A264</f>
        <v>Travel &amp; Meals...............................................................................................................................................</v>
      </c>
      <c r="B180" s="788">
        <f>+Details!BO264</f>
        <v>60</v>
      </c>
      <c r="C180" s="8">
        <f>+Details!BP264</f>
        <v>60</v>
      </c>
      <c r="D180" s="8">
        <f>+Details!BQ264</f>
        <v>60</v>
      </c>
      <c r="E180" s="41">
        <f>+Details!BR264</f>
        <v>60</v>
      </c>
      <c r="F180" s="788">
        <f>+Details!BS264</f>
        <v>60</v>
      </c>
      <c r="G180" s="8">
        <f>+Details!BT264</f>
        <v>60</v>
      </c>
      <c r="H180" s="8">
        <f>+Details!BU264</f>
        <v>60</v>
      </c>
      <c r="I180" s="41">
        <f>+Details!BV264</f>
        <v>60</v>
      </c>
      <c r="J180" s="797" t="str">
        <f t="shared" si="2"/>
        <v>Travel &amp; Meals...............................................................................................................................................</v>
      </c>
      <c r="K180" s="788">
        <f>+Details!BW264</f>
        <v>240</v>
      </c>
      <c r="L180" s="8">
        <f>+Details!BX264</f>
        <v>240</v>
      </c>
      <c r="M180" s="8">
        <f>+Details!BY264</f>
        <v>240</v>
      </c>
      <c r="N180" s="41">
        <f>+Details!BZ264</f>
        <v>240</v>
      </c>
      <c r="O180" s="788">
        <f>+Details!CA264</f>
        <v>240</v>
      </c>
      <c r="P180" s="8">
        <f>+Details!CB264</f>
        <v>240</v>
      </c>
      <c r="Q180" s="8">
        <f>+Details!CC264</f>
        <v>240</v>
      </c>
      <c r="R180" s="41">
        <f>+Details!CD264</f>
        <v>240</v>
      </c>
      <c r="S180" s="788">
        <f>+Details!CE264</f>
        <v>240</v>
      </c>
      <c r="T180" s="8">
        <f>+Details!CF264</f>
        <v>240</v>
      </c>
      <c r="U180" s="8">
        <f>+Details!CG264</f>
        <v>240</v>
      </c>
      <c r="V180" s="41">
        <f>+Details!CH264</f>
        <v>240</v>
      </c>
      <c r="W180" s="668"/>
      <c r="X180" s="668"/>
      <c r="Y180" s="668"/>
      <c r="Z180" s="668"/>
      <c r="AA180" s="668"/>
      <c r="AB180" s="668"/>
      <c r="AC180" s="668"/>
    </row>
    <row r="181" spans="1:29" hidden="1" x14ac:dyDescent="0.2">
      <c r="A181" s="797" t="str">
        <f>+Details!A265</f>
        <v>Telephone/Postage...............................................................................................................................................</v>
      </c>
      <c r="B181" s="788">
        <f>+Details!BO265</f>
        <v>75</v>
      </c>
      <c r="C181" s="8">
        <f>+Details!BP265</f>
        <v>75</v>
      </c>
      <c r="D181" s="8">
        <f>+Details!BQ265</f>
        <v>75</v>
      </c>
      <c r="E181" s="41">
        <f>+Details!BR265</f>
        <v>75</v>
      </c>
      <c r="F181" s="788">
        <f>+Details!BS265</f>
        <v>75</v>
      </c>
      <c r="G181" s="8">
        <f>+Details!BT265</f>
        <v>75</v>
      </c>
      <c r="H181" s="8">
        <f>+Details!BU265</f>
        <v>75</v>
      </c>
      <c r="I181" s="41">
        <f>+Details!BV265</f>
        <v>75</v>
      </c>
      <c r="J181" s="797" t="str">
        <f t="shared" si="2"/>
        <v>Telephone/Postage...............................................................................................................................................</v>
      </c>
      <c r="K181" s="788">
        <f>+Details!BW265</f>
        <v>300</v>
      </c>
      <c r="L181" s="8">
        <f>+Details!BX265</f>
        <v>300</v>
      </c>
      <c r="M181" s="8">
        <f>+Details!BY265</f>
        <v>300</v>
      </c>
      <c r="N181" s="41">
        <f>+Details!BZ265</f>
        <v>300</v>
      </c>
      <c r="O181" s="788">
        <f>+Details!CA265</f>
        <v>300</v>
      </c>
      <c r="P181" s="8">
        <f>+Details!CB265</f>
        <v>300</v>
      </c>
      <c r="Q181" s="8">
        <f>+Details!CC265</f>
        <v>300</v>
      </c>
      <c r="R181" s="41">
        <f>+Details!CD265</f>
        <v>300</v>
      </c>
      <c r="S181" s="788">
        <f>+Details!CE265</f>
        <v>300</v>
      </c>
      <c r="T181" s="8">
        <f>+Details!CF265</f>
        <v>300</v>
      </c>
      <c r="U181" s="8">
        <f>+Details!CG265</f>
        <v>300</v>
      </c>
      <c r="V181" s="41">
        <f>+Details!CH265</f>
        <v>300</v>
      </c>
      <c r="W181" s="668"/>
      <c r="X181" s="668"/>
      <c r="Y181" s="668"/>
      <c r="Z181" s="668"/>
      <c r="AA181" s="668"/>
      <c r="AB181" s="668"/>
      <c r="AC181" s="668"/>
    </row>
    <row r="182" spans="1:29" hidden="1" x14ac:dyDescent="0.2">
      <c r="A182" s="797" t="str">
        <f>+Details!A266</f>
        <v>Depreciation...............................................................................................................................................</v>
      </c>
      <c r="B182" s="788">
        <f ca="1">+Details!BO266</f>
        <v>60</v>
      </c>
      <c r="C182" s="8">
        <f ca="1">+Details!BP266</f>
        <v>60</v>
      </c>
      <c r="D182" s="8">
        <f ca="1">+Details!BQ266</f>
        <v>60</v>
      </c>
      <c r="E182" s="41">
        <f ca="1">+Details!BR266</f>
        <v>60</v>
      </c>
      <c r="F182" s="788">
        <f ca="1">+Details!BS266</f>
        <v>60</v>
      </c>
      <c r="G182" s="8">
        <f ca="1">+Details!BT266</f>
        <v>60</v>
      </c>
      <c r="H182" s="8">
        <f ca="1">+Details!BU266</f>
        <v>60</v>
      </c>
      <c r="I182" s="41">
        <f ca="1">+Details!BV266</f>
        <v>60</v>
      </c>
      <c r="J182" s="797" t="str">
        <f t="shared" si="2"/>
        <v>Depreciation...............................................................................................................................................</v>
      </c>
      <c r="K182" s="788">
        <f ca="1">+Details!BW266</f>
        <v>240</v>
      </c>
      <c r="L182" s="8">
        <f ca="1">+Details!BX266</f>
        <v>240</v>
      </c>
      <c r="M182" s="8">
        <f ca="1">+Details!BY266</f>
        <v>240</v>
      </c>
      <c r="N182" s="41">
        <f ca="1">+Details!BZ266</f>
        <v>240</v>
      </c>
      <c r="O182" s="788">
        <f ca="1">+Details!CA266</f>
        <v>240</v>
      </c>
      <c r="P182" s="8">
        <f ca="1">+Details!CB266</f>
        <v>240</v>
      </c>
      <c r="Q182" s="8">
        <f ca="1">+Details!CC266</f>
        <v>240</v>
      </c>
      <c r="R182" s="41">
        <f ca="1">+Details!CD266</f>
        <v>240</v>
      </c>
      <c r="S182" s="788">
        <f ca="1">+Details!CE266</f>
        <v>240</v>
      </c>
      <c r="T182" s="8">
        <f ca="1">+Details!CF266</f>
        <v>240</v>
      </c>
      <c r="U182" s="8">
        <f ca="1">+Details!CG266</f>
        <v>240</v>
      </c>
      <c r="V182" s="41">
        <f ca="1">+Details!CH266</f>
        <v>240</v>
      </c>
      <c r="W182" s="668"/>
      <c r="X182" s="668"/>
      <c r="Y182" s="668"/>
      <c r="Z182" s="668"/>
      <c r="AA182" s="668"/>
      <c r="AB182" s="668"/>
      <c r="AC182" s="668"/>
    </row>
    <row r="183" spans="1:29" hidden="1" x14ac:dyDescent="0.2">
      <c r="A183" s="797" t="str">
        <f>+Details!A267</f>
        <v>Total Operations &amp; Logistics...............................................................................................................................................</v>
      </c>
      <c r="B183" s="788">
        <f ca="1">+Details!BO267</f>
        <v>22846.925173800002</v>
      </c>
      <c r="C183" s="8">
        <f ca="1">+Details!BP267</f>
        <v>21857.524513005003</v>
      </c>
      <c r="D183" s="8">
        <f ca="1">+Details!BQ267</f>
        <v>21127.789254767267</v>
      </c>
      <c r="E183" s="41">
        <f ca="1">+Details!BR267</f>
        <v>21423.302003603247</v>
      </c>
      <c r="F183" s="788">
        <f ca="1">+Details!BS267</f>
        <v>23411.813538976945</v>
      </c>
      <c r="G183" s="8">
        <f ca="1">+Details!BT267</f>
        <v>23011.718539661251</v>
      </c>
      <c r="H183" s="8">
        <f ca="1">+Details!BU267</f>
        <v>23717.374773893313</v>
      </c>
      <c r="I183" s="41">
        <f ca="1">+Details!BV267</f>
        <v>24121.803869092546</v>
      </c>
      <c r="J183" s="797" t="str">
        <f t="shared" si="2"/>
        <v>Total Operations &amp; Logistics...............................................................................................................................................</v>
      </c>
      <c r="K183" s="788">
        <f ca="1">+Details!BW267</f>
        <v>95989.847761057405</v>
      </c>
      <c r="L183" s="8">
        <f ca="1">+Details!BX267</f>
        <v>94253.598986365658</v>
      </c>
      <c r="M183" s="8">
        <f ca="1">+Details!BY267</f>
        <v>95696.38228745223</v>
      </c>
      <c r="N183" s="41">
        <f ca="1">+Details!BZ267</f>
        <v>96345.109982058741</v>
      </c>
      <c r="O183" s="788">
        <f ca="1">+Details!CA267</f>
        <v>106657.50240796489</v>
      </c>
      <c r="P183" s="8">
        <f ca="1">+Details!CB267</f>
        <v>105564.46992628541</v>
      </c>
      <c r="Q183" s="8">
        <f ca="1">+Details!CC267</f>
        <v>106612.4232817639</v>
      </c>
      <c r="R183" s="41">
        <f ca="1">+Details!CD267</f>
        <v>106985.57118788561</v>
      </c>
      <c r="S183" s="788">
        <f ca="1">+Details!CE267</f>
        <v>113702.35827414159</v>
      </c>
      <c r="T183" s="8">
        <f ca="1">+Details!CF267</f>
        <v>113379.7213417373</v>
      </c>
      <c r="U183" s="8">
        <f ca="1">+Details!CG267</f>
        <v>115819.58438935061</v>
      </c>
      <c r="V183" s="41">
        <f ca="1">+Details!CH267</f>
        <v>116214.00763218186</v>
      </c>
      <c r="W183" s="668"/>
      <c r="X183" s="668"/>
      <c r="Y183" s="668"/>
      <c r="Z183" s="668"/>
      <c r="AA183" s="668"/>
      <c r="AB183" s="668"/>
      <c r="AC183" s="668"/>
    </row>
    <row r="184" spans="1:29" hidden="1" x14ac:dyDescent="0.2">
      <c r="A184" s="797" t="str">
        <f>+Details!A268</f>
        <v>Headcount</v>
      </c>
      <c r="B184" s="788">
        <f>+Details!BO268</f>
        <v>1</v>
      </c>
      <c r="C184" s="8">
        <f>+Details!BP268</f>
        <v>1</v>
      </c>
      <c r="D184" s="8">
        <f>+Details!BQ268</f>
        <v>1</v>
      </c>
      <c r="E184" s="41">
        <f>+Details!BR268</f>
        <v>1</v>
      </c>
      <c r="F184" s="788">
        <f>+Details!BS268</f>
        <v>1</v>
      </c>
      <c r="G184" s="8">
        <f>+Details!BT268</f>
        <v>1</v>
      </c>
      <c r="H184" s="8">
        <f>+Details!BU268</f>
        <v>1</v>
      </c>
      <c r="I184" s="41">
        <f>+Details!BV268</f>
        <v>1</v>
      </c>
      <c r="J184" s="797" t="str">
        <f t="shared" si="2"/>
        <v>Headcount</v>
      </c>
      <c r="K184" s="788">
        <f>+Details!BW268</f>
        <v>4</v>
      </c>
      <c r="L184" s="8">
        <f>+Details!BX268</f>
        <v>4</v>
      </c>
      <c r="M184" s="8">
        <f>+Details!BY268</f>
        <v>4</v>
      </c>
      <c r="N184" s="41">
        <f>+Details!BZ268</f>
        <v>4</v>
      </c>
      <c r="O184" s="788">
        <f>+Details!CA268</f>
        <v>4</v>
      </c>
      <c r="P184" s="8">
        <f>+Details!CB268</f>
        <v>4</v>
      </c>
      <c r="Q184" s="8">
        <f>+Details!CC268</f>
        <v>4</v>
      </c>
      <c r="R184" s="41">
        <f>+Details!CD268</f>
        <v>4</v>
      </c>
      <c r="S184" s="788">
        <f>+Details!CE268</f>
        <v>4</v>
      </c>
      <c r="T184" s="8">
        <f>+Details!CF268</f>
        <v>4</v>
      </c>
      <c r="U184" s="8">
        <f>+Details!CG268</f>
        <v>4</v>
      </c>
      <c r="V184" s="41">
        <f>+Details!CH268</f>
        <v>4</v>
      </c>
      <c r="W184" s="668"/>
      <c r="X184" s="668"/>
      <c r="Y184" s="668"/>
      <c r="Z184" s="668"/>
      <c r="AA184" s="668"/>
      <c r="AB184" s="668"/>
      <c r="AC184" s="668"/>
    </row>
    <row r="185" spans="1:29" hidden="1" x14ac:dyDescent="0.2">
      <c r="A185" s="797" t="str">
        <f>+Details!A269</f>
        <v>% of Sales</v>
      </c>
      <c r="B185" s="799">
        <f ca="1">+Details!BO269</f>
        <v>6719.6838746470585</v>
      </c>
      <c r="C185" s="800">
        <f ca="1">+Details!BP269</f>
        <v>897.23428894565086</v>
      </c>
      <c r="D185" s="800">
        <f ca="1">+Details!BQ269</f>
        <v>0.34307357879563699</v>
      </c>
      <c r="E185" s="801">
        <f ca="1">+Details!BR269</f>
        <v>0.17609213329668119</v>
      </c>
      <c r="F185" s="799">
        <f ca="1">+Details!BS269</f>
        <v>4.5763092718863543E-2</v>
      </c>
      <c r="G185" s="800">
        <f ca="1">+Details!BT269</f>
        <v>3.5394890347716618E-2</v>
      </c>
      <c r="H185" s="800">
        <f ca="1">+Details!BU269</f>
        <v>2.9723744655808147E-2</v>
      </c>
      <c r="I185" s="801">
        <f ca="1">+Details!BV269</f>
        <v>2.5065198511287846E-2</v>
      </c>
      <c r="J185" s="797" t="str">
        <f t="shared" si="2"/>
        <v>% of Sales</v>
      </c>
      <c r="K185" s="799">
        <f ca="1">+Details!BW269</f>
        <v>6.4804983044474532E-2</v>
      </c>
      <c r="L185" s="800">
        <f ca="1">+Details!BX269</f>
        <v>5.712578340632176E-2</v>
      </c>
      <c r="M185" s="800">
        <f ca="1">+Details!BY269</f>
        <v>5.3130755070963986E-2</v>
      </c>
      <c r="N185" s="801">
        <f ca="1">+Details!BZ269</f>
        <v>4.9705203972942584E-2</v>
      </c>
      <c r="O185" s="799">
        <f ca="1">+Details!CA269</f>
        <v>4.1986299678083962E-2</v>
      </c>
      <c r="P185" s="800">
        <f ca="1">+Details!CB269</f>
        <v>3.8643992338632485E-2</v>
      </c>
      <c r="Q185" s="800">
        <f ca="1">+Details!CC269</f>
        <v>3.7102530346241239E-2</v>
      </c>
      <c r="R185" s="801">
        <f ca="1">+Details!CD269</f>
        <v>3.6064531025059764E-2</v>
      </c>
      <c r="S185" s="799">
        <f ca="1">+Details!CE269</f>
        <v>3.1162993606857474E-2</v>
      </c>
      <c r="T185" s="800">
        <f ca="1">+Details!CF269</f>
        <v>2.8816816704509148E-2</v>
      </c>
      <c r="U185" s="800">
        <f ca="1">+Details!CG269</f>
        <v>2.8019467750758465E-2</v>
      </c>
      <c r="V185" s="801">
        <f ca="1">+Details!CH269</f>
        <v>2.7364710674121755E-2</v>
      </c>
      <c r="W185" s="668"/>
      <c r="X185" s="668"/>
      <c r="Y185" s="668"/>
      <c r="Z185" s="668"/>
      <c r="AA185" s="668"/>
      <c r="AB185" s="668"/>
      <c r="AC185" s="668"/>
    </row>
    <row r="186" spans="1:29" hidden="1" x14ac:dyDescent="0.2">
      <c r="A186" s="797"/>
      <c r="B186" s="788"/>
      <c r="C186" s="8"/>
      <c r="D186" s="8"/>
      <c r="E186" s="41"/>
      <c r="F186" s="788"/>
      <c r="G186" s="8"/>
      <c r="H186" s="8"/>
      <c r="I186" s="41"/>
      <c r="J186" s="797"/>
      <c r="K186" s="816"/>
      <c r="L186" s="658"/>
      <c r="M186" s="658"/>
      <c r="N186" s="817"/>
      <c r="O186" s="816"/>
      <c r="P186" s="658"/>
      <c r="Q186" s="658"/>
      <c r="R186" s="817"/>
      <c r="S186" s="816"/>
      <c r="T186" s="658"/>
      <c r="U186" s="658"/>
      <c r="V186" s="817"/>
      <c r="W186" s="668"/>
      <c r="X186" s="668"/>
      <c r="Y186" s="668"/>
      <c r="Z186" s="668"/>
      <c r="AA186" s="668"/>
      <c r="AB186" s="668"/>
      <c r="AC186" s="668"/>
    </row>
    <row r="187" spans="1:29" hidden="1" x14ac:dyDescent="0.2">
      <c r="A187" s="797" t="str">
        <f>+Details!A271</f>
        <v>Total Operating Expenses</v>
      </c>
      <c r="B187" s="788"/>
      <c r="C187" s="8"/>
      <c r="D187" s="8"/>
      <c r="E187" s="41"/>
      <c r="F187" s="788"/>
      <c r="G187" s="8"/>
      <c r="H187" s="8"/>
      <c r="I187" s="41"/>
      <c r="J187" s="797" t="str">
        <f t="shared" si="2"/>
        <v>Total Operating Expenses</v>
      </c>
      <c r="K187" s="816"/>
      <c r="L187" s="658"/>
      <c r="M187" s="658"/>
      <c r="N187" s="817"/>
      <c r="O187" s="816"/>
      <c r="P187" s="658"/>
      <c r="Q187" s="658"/>
      <c r="R187" s="817"/>
      <c r="S187" s="816"/>
      <c r="T187" s="658"/>
      <c r="U187" s="658"/>
      <c r="V187" s="817"/>
      <c r="W187" s="668"/>
      <c r="X187" s="668"/>
      <c r="Y187" s="668"/>
      <c r="Z187" s="668"/>
      <c r="AA187" s="668"/>
      <c r="AB187" s="668"/>
      <c r="AC187" s="668"/>
    </row>
    <row r="188" spans="1:29" hidden="1" x14ac:dyDescent="0.2">
      <c r="A188" s="797"/>
      <c r="B188" s="788"/>
      <c r="C188" s="8"/>
      <c r="D188" s="8"/>
      <c r="E188" s="41"/>
      <c r="F188" s="788"/>
      <c r="G188" s="8"/>
      <c r="H188" s="8"/>
      <c r="I188" s="41"/>
      <c r="J188" s="797"/>
      <c r="K188" s="816"/>
      <c r="L188" s="658"/>
      <c r="M188" s="658"/>
      <c r="N188" s="817"/>
      <c r="O188" s="816"/>
      <c r="P188" s="658"/>
      <c r="Q188" s="658"/>
      <c r="R188" s="817"/>
      <c r="S188" s="816"/>
      <c r="T188" s="658"/>
      <c r="U188" s="658"/>
      <c r="V188" s="817"/>
      <c r="W188" s="668"/>
      <c r="X188" s="668"/>
      <c r="Y188" s="668"/>
      <c r="Z188" s="668"/>
      <c r="AA188" s="668"/>
      <c r="AB188" s="668"/>
      <c r="AC188" s="668"/>
    </row>
    <row r="189" spans="1:29" x14ac:dyDescent="0.2">
      <c r="A189" s="797" t="str">
        <f>+Details!A273</f>
        <v>Salary...............................................................................................................................................</v>
      </c>
      <c r="B189" s="788">
        <f>+Details!BO273</f>
        <v>22500</v>
      </c>
      <c r="C189" s="8">
        <f>+Details!BP273</f>
        <v>40750</v>
      </c>
      <c r="D189" s="8">
        <f>+Details!BQ273</f>
        <v>48000</v>
      </c>
      <c r="E189" s="41">
        <f>+Details!BR273</f>
        <v>48000</v>
      </c>
      <c r="F189" s="788">
        <f>+Details!BS273</f>
        <v>80975</v>
      </c>
      <c r="G189" s="8">
        <f>+Details!BT273</f>
        <v>87808.333333333343</v>
      </c>
      <c r="H189" s="8">
        <f>+Details!BU273</f>
        <v>101475</v>
      </c>
      <c r="I189" s="41">
        <f>+Details!BV273</f>
        <v>101475</v>
      </c>
      <c r="J189" s="797" t="str">
        <f t="shared" si="2"/>
        <v>Salary...............................................................................................................................................</v>
      </c>
      <c r="K189" s="788">
        <f>+Details!BW273</f>
        <v>191238.5</v>
      </c>
      <c r="L189" s="8">
        <f>+Details!BX273</f>
        <v>198496.83333333334</v>
      </c>
      <c r="M189" s="8">
        <f>+Details!BY273</f>
        <v>213013.5</v>
      </c>
      <c r="N189" s="41">
        <f>+Details!BZ273</f>
        <v>213013.5</v>
      </c>
      <c r="O189" s="788">
        <f>+Details!CA273</f>
        <v>255885.81</v>
      </c>
      <c r="P189" s="8">
        <f>+Details!CB273</f>
        <v>267302.47666666668</v>
      </c>
      <c r="Q189" s="8">
        <f>+Details!CC273</f>
        <v>290135.81000000006</v>
      </c>
      <c r="R189" s="41">
        <f>+Details!CD273</f>
        <v>290135.81000000006</v>
      </c>
      <c r="S189" s="788">
        <f>+Details!CE273</f>
        <v>328263.95860000001</v>
      </c>
      <c r="T189" s="8">
        <f>+Details!CF273</f>
        <v>328263.95860000001</v>
      </c>
      <c r="U189" s="8">
        <f>+Details!CG273</f>
        <v>328263.95860000001</v>
      </c>
      <c r="V189" s="41">
        <f>+Details!CH273</f>
        <v>328263.95860000001</v>
      </c>
      <c r="W189" s="668"/>
      <c r="X189" s="668"/>
      <c r="Y189" s="668"/>
      <c r="Z189" s="668"/>
      <c r="AA189" s="668"/>
      <c r="AB189" s="668"/>
      <c r="AC189" s="668"/>
    </row>
    <row r="190" spans="1:29" x14ac:dyDescent="0.2">
      <c r="A190" s="797" t="str">
        <f>+Details!A274</f>
        <v>Incentives...............................................................................................................................................</v>
      </c>
      <c r="B190" s="788">
        <f>+Details!BO274</f>
        <v>0</v>
      </c>
      <c r="C190" s="8">
        <f>+Details!BP274</f>
        <v>0</v>
      </c>
      <c r="D190" s="8">
        <f>+Details!BQ274</f>
        <v>0</v>
      </c>
      <c r="E190" s="41">
        <f>+Details!BR274</f>
        <v>0</v>
      </c>
      <c r="F190" s="788">
        <f>+Details!BS274</f>
        <v>0</v>
      </c>
      <c r="G190" s="8">
        <f>+Details!BT274</f>
        <v>0</v>
      </c>
      <c r="H190" s="8">
        <f>+Details!BU274</f>
        <v>0</v>
      </c>
      <c r="I190" s="41">
        <f>+Details!BV274</f>
        <v>0</v>
      </c>
      <c r="J190" s="797" t="str">
        <f t="shared" si="2"/>
        <v>Incentives...............................................................................................................................................</v>
      </c>
      <c r="K190" s="788">
        <f>+Details!BW274</f>
        <v>19123.849999999999</v>
      </c>
      <c r="L190" s="8">
        <f>+Details!BX274</f>
        <v>19849.683333333334</v>
      </c>
      <c r="M190" s="8">
        <f>+Details!BY274</f>
        <v>21301.35</v>
      </c>
      <c r="N190" s="41">
        <f>+Details!BZ274</f>
        <v>21301.35</v>
      </c>
      <c r="O190" s="788">
        <f>+Details!CA274</f>
        <v>38382.871500000001</v>
      </c>
      <c r="P190" s="8">
        <f>+Details!CB274</f>
        <v>40095.371500000001</v>
      </c>
      <c r="Q190" s="8">
        <f>+Details!CC274</f>
        <v>43520.371500000001</v>
      </c>
      <c r="R190" s="41">
        <f>+Details!CD274</f>
        <v>43520.371500000001</v>
      </c>
      <c r="S190" s="788">
        <f>+Details!CE274</f>
        <v>49239.593789999999</v>
      </c>
      <c r="T190" s="8">
        <f>+Details!CF274</f>
        <v>49239.593789999999</v>
      </c>
      <c r="U190" s="8">
        <f>+Details!CG274</f>
        <v>49239.593789999999</v>
      </c>
      <c r="V190" s="41">
        <f>+Details!CH274</f>
        <v>49239.593789999999</v>
      </c>
      <c r="W190" s="668"/>
      <c r="X190" s="668"/>
      <c r="Y190" s="668"/>
      <c r="Z190" s="668"/>
      <c r="AA190" s="668"/>
      <c r="AB190" s="668"/>
      <c r="AC190" s="668"/>
    </row>
    <row r="191" spans="1:29" x14ac:dyDescent="0.2">
      <c r="A191" s="797" t="str">
        <f>+Details!A275</f>
        <v>Benefits &amp; Taxes...............................................................................................................................................</v>
      </c>
      <c r="B191" s="788">
        <f>+Details!BO275</f>
        <v>4050</v>
      </c>
      <c r="C191" s="8">
        <f>+Details!BP275</f>
        <v>7335</v>
      </c>
      <c r="D191" s="8">
        <f>+Details!BQ275</f>
        <v>8640</v>
      </c>
      <c r="E191" s="41">
        <f>+Details!BR275</f>
        <v>8640</v>
      </c>
      <c r="F191" s="788">
        <f>+Details!BS275</f>
        <v>14575.5</v>
      </c>
      <c r="G191" s="8">
        <f>+Details!BT275</f>
        <v>15805.5</v>
      </c>
      <c r="H191" s="8">
        <f>+Details!BU275</f>
        <v>18265.5</v>
      </c>
      <c r="I191" s="41">
        <f>+Details!BV275</f>
        <v>18265.5</v>
      </c>
      <c r="J191" s="797" t="str">
        <f t="shared" si="2"/>
        <v>Benefits &amp; Taxes...............................................................................................................................................</v>
      </c>
      <c r="K191" s="788">
        <f>+Details!BW275</f>
        <v>37865.222999999998</v>
      </c>
      <c r="L191" s="8">
        <f>+Details!BX275</f>
        <v>39302.373</v>
      </c>
      <c r="M191" s="8">
        <f>+Details!BY275</f>
        <v>42176.673000000003</v>
      </c>
      <c r="N191" s="41">
        <f>+Details!BZ275</f>
        <v>42176.673000000003</v>
      </c>
      <c r="O191" s="788">
        <f>+Details!CA275</f>
        <v>52968.362670000002</v>
      </c>
      <c r="P191" s="8">
        <f>+Details!CB275</f>
        <v>55331.612670000002</v>
      </c>
      <c r="Q191" s="8">
        <f>+Details!CC275</f>
        <v>60058.112670000002</v>
      </c>
      <c r="R191" s="41">
        <f>+Details!CD275</f>
        <v>60058.112670000002</v>
      </c>
      <c r="S191" s="788">
        <f>+Details!CE275</f>
        <v>67950.639430199997</v>
      </c>
      <c r="T191" s="8">
        <f>+Details!CF275</f>
        <v>67950.639430199997</v>
      </c>
      <c r="U191" s="8">
        <f>+Details!CG275</f>
        <v>67950.639430199997</v>
      </c>
      <c r="V191" s="41">
        <f>+Details!CH275</f>
        <v>67950.639430199997</v>
      </c>
      <c r="W191" s="668"/>
      <c r="X191" s="668"/>
      <c r="Y191" s="668"/>
      <c r="Z191" s="668"/>
      <c r="AA191" s="668"/>
      <c r="AB191" s="668"/>
      <c r="AC191" s="668"/>
    </row>
    <row r="192" spans="1:29" x14ac:dyDescent="0.2">
      <c r="A192" s="797" t="str">
        <f>+Details!A276</f>
        <v>Allocated Overhead...............................................................................................................................................</v>
      </c>
      <c r="B192" s="788">
        <f ca="1">+Details!BO276</f>
        <v>6833.8503476000005</v>
      </c>
      <c r="C192" s="8">
        <f ca="1">+Details!BP276</f>
        <v>10619.468990554</v>
      </c>
      <c r="D192" s="8">
        <f ca="1">+Details!BQ276</f>
        <v>10186.735528603611</v>
      </c>
      <c r="E192" s="41">
        <f ca="1">+Details!BR276</f>
        <v>11959.812021619469</v>
      </c>
      <c r="F192" s="788">
        <f ca="1">+Details!BS276</f>
        <v>28313.135389769443</v>
      </c>
      <c r="G192" s="8">
        <f ca="1">+Details!BT276</f>
        <v>26000.785855633945</v>
      </c>
      <c r="H192" s="8">
        <f ca="1">+Details!BU276</f>
        <v>37642.497286719728</v>
      </c>
      <c r="I192" s="41">
        <f ca="1">+Details!BV276</f>
        <v>42495.646429110544</v>
      </c>
      <c r="J192" s="797" t="str">
        <f t="shared" si="2"/>
        <v>Allocated Overhead...............................................................................................................................................</v>
      </c>
      <c r="K192" s="788">
        <f ca="1">+Details!BW276</f>
        <v>70731.731185815646</v>
      </c>
      <c r="L192" s="8">
        <f ca="1">+Details!BX276</f>
        <v>63978.42122130785</v>
      </c>
      <c r="M192" s="8">
        <f ca="1">+Details!BY276</f>
        <v>78542.808046576363</v>
      </c>
      <c r="N192" s="41">
        <f ca="1">+Details!BZ276</f>
        <v>82597.356137867129</v>
      </c>
      <c r="O192" s="788">
        <f ca="1">+Details!CA276</f>
        <v>102516.47586575421</v>
      </c>
      <c r="P192" s="8">
        <f ca="1">+Details!CB276</f>
        <v>99307.66439964436</v>
      </c>
      <c r="Q192" s="8">
        <f ca="1">+Details!CC276</f>
        <v>116801.05369411118</v>
      </c>
      <c r="R192" s="41">
        <f ca="1">+Details!CD276</f>
        <v>119786.2369430848</v>
      </c>
      <c r="S192" s="788">
        <f ca="1">+Details!CE276</f>
        <v>137959.49828450361</v>
      </c>
      <c r="T192" s="8">
        <f ca="1">+Details!CF276</f>
        <v>135217.08435906703</v>
      </c>
      <c r="U192" s="8">
        <f ca="1">+Details!CG276</f>
        <v>155955.92026378028</v>
      </c>
      <c r="V192" s="41">
        <f ca="1">+Details!CH276</f>
        <v>159308.51782784594</v>
      </c>
      <c r="W192" s="668"/>
      <c r="X192" s="668"/>
      <c r="Y192" s="668"/>
      <c r="Z192" s="668"/>
      <c r="AA192" s="668"/>
      <c r="AB192" s="668"/>
      <c r="AC192" s="668"/>
    </row>
    <row r="193" spans="1:29" x14ac:dyDescent="0.2">
      <c r="A193" s="797" t="str">
        <f>+Details!A277</f>
        <v>Professional Services...............................................................................................................................................</v>
      </c>
      <c r="B193" s="788">
        <f>+Details!BO277</f>
        <v>0</v>
      </c>
      <c r="C193" s="8">
        <f>+Details!BP277</f>
        <v>3000</v>
      </c>
      <c r="D193" s="8">
        <f>+Details!BQ277</f>
        <v>3000</v>
      </c>
      <c r="E193" s="41">
        <f>+Details!BR277</f>
        <v>3000</v>
      </c>
      <c r="F193" s="788">
        <f>+Details!BS277</f>
        <v>6000</v>
      </c>
      <c r="G193" s="8">
        <f>+Details!BT277</f>
        <v>3000</v>
      </c>
      <c r="H193" s="8">
        <f>+Details!BU277</f>
        <v>6000</v>
      </c>
      <c r="I193" s="41">
        <f>+Details!BV277</f>
        <v>3000</v>
      </c>
      <c r="J193" s="797" t="str">
        <f t="shared" si="2"/>
        <v>Professional Services...............................................................................................................................................</v>
      </c>
      <c r="K193" s="788">
        <f>+Details!BW277</f>
        <v>6000</v>
      </c>
      <c r="L193" s="8">
        <f>+Details!BX277</f>
        <v>3000</v>
      </c>
      <c r="M193" s="8">
        <f>+Details!BY277</f>
        <v>6000</v>
      </c>
      <c r="N193" s="41">
        <f>+Details!BZ277</f>
        <v>3000</v>
      </c>
      <c r="O193" s="788">
        <f>+Details!CA277</f>
        <v>6000</v>
      </c>
      <c r="P193" s="8">
        <f>+Details!CB277</f>
        <v>3000</v>
      </c>
      <c r="Q193" s="8">
        <f>+Details!CC277</f>
        <v>6000</v>
      </c>
      <c r="R193" s="41">
        <f>+Details!CD277</f>
        <v>3000</v>
      </c>
      <c r="S193" s="788">
        <f>+Details!CE277</f>
        <v>6000</v>
      </c>
      <c r="T193" s="8">
        <f>+Details!CF277</f>
        <v>3000</v>
      </c>
      <c r="U193" s="8">
        <f>+Details!CG277</f>
        <v>6000</v>
      </c>
      <c r="V193" s="41">
        <f>+Details!CH277</f>
        <v>3000</v>
      </c>
      <c r="W193" s="668"/>
      <c r="X193" s="668"/>
      <c r="Y193" s="668"/>
      <c r="Z193" s="668"/>
      <c r="AA193" s="668"/>
      <c r="AB193" s="668"/>
      <c r="AC193" s="668"/>
    </row>
    <row r="194" spans="1:29" x14ac:dyDescent="0.2">
      <c r="A194" s="797" t="str">
        <f>+Details!A278</f>
        <v>Office Supplies...............................................................................................................................................</v>
      </c>
      <c r="B194" s="788">
        <f>+Details!BO278</f>
        <v>120</v>
      </c>
      <c r="C194" s="8">
        <f>+Details!BP278</f>
        <v>280</v>
      </c>
      <c r="D194" s="8">
        <f>+Details!BQ278</f>
        <v>360</v>
      </c>
      <c r="E194" s="41">
        <f>+Details!BR278</f>
        <v>360</v>
      </c>
      <c r="F194" s="788">
        <f>+Details!BS278</f>
        <v>600</v>
      </c>
      <c r="G194" s="8">
        <f>+Details!BT278</f>
        <v>640</v>
      </c>
      <c r="H194" s="8">
        <f>+Details!BU278</f>
        <v>720</v>
      </c>
      <c r="I194" s="41">
        <f>+Details!BV278</f>
        <v>720</v>
      </c>
      <c r="J194" s="797" t="str">
        <f t="shared" si="2"/>
        <v>Office Supplies...............................................................................................................................................</v>
      </c>
      <c r="K194" s="788">
        <f>+Details!BW278</f>
        <v>1320</v>
      </c>
      <c r="L194" s="8">
        <f>+Details!BX278</f>
        <v>1380</v>
      </c>
      <c r="M194" s="8">
        <f>+Details!BY278</f>
        <v>1500</v>
      </c>
      <c r="N194" s="41">
        <f>+Details!BZ278</f>
        <v>1500</v>
      </c>
      <c r="O194" s="788">
        <f>+Details!CA278</f>
        <v>1680</v>
      </c>
      <c r="P194" s="8">
        <f>+Details!CB278</f>
        <v>1760</v>
      </c>
      <c r="Q194" s="8">
        <f>+Details!CC278</f>
        <v>1920</v>
      </c>
      <c r="R194" s="41">
        <f>+Details!CD278</f>
        <v>1920</v>
      </c>
      <c r="S194" s="788">
        <f>+Details!CE278</f>
        <v>2040</v>
      </c>
      <c r="T194" s="8">
        <f>+Details!CF278</f>
        <v>2040</v>
      </c>
      <c r="U194" s="8">
        <f>+Details!CG278</f>
        <v>2040</v>
      </c>
      <c r="V194" s="41">
        <f>+Details!CH278</f>
        <v>2040</v>
      </c>
      <c r="W194" s="668"/>
      <c r="X194" s="668"/>
      <c r="Y194" s="668"/>
      <c r="Z194" s="668"/>
      <c r="AA194" s="668"/>
      <c r="AB194" s="668"/>
      <c r="AC194" s="668"/>
    </row>
    <row r="195" spans="1:29" x14ac:dyDescent="0.2">
      <c r="A195" s="797" t="str">
        <f>+Details!A279</f>
        <v>Travel &amp; Meals...............................................................................................................................................</v>
      </c>
      <c r="B195" s="788">
        <f>+Details!BO279</f>
        <v>300</v>
      </c>
      <c r="C195" s="8">
        <f>+Details!BP279</f>
        <v>820</v>
      </c>
      <c r="D195" s="8">
        <f>+Details!BQ279</f>
        <v>1080</v>
      </c>
      <c r="E195" s="41">
        <f>+Details!BR279</f>
        <v>1080</v>
      </c>
      <c r="F195" s="788">
        <f>+Details!BS279</f>
        <v>2040</v>
      </c>
      <c r="G195" s="8">
        <f>+Details!BT279</f>
        <v>2140</v>
      </c>
      <c r="H195" s="8">
        <f>+Details!BU279</f>
        <v>2340</v>
      </c>
      <c r="I195" s="41">
        <f>+Details!BV279</f>
        <v>2340</v>
      </c>
      <c r="J195" s="797" t="str">
        <f t="shared" si="2"/>
        <v>Travel &amp; Meals...............................................................................................................................................</v>
      </c>
      <c r="K195" s="788">
        <f>+Details!BW279</f>
        <v>4200</v>
      </c>
      <c r="L195" s="8">
        <f>+Details!BX279</f>
        <v>4320</v>
      </c>
      <c r="M195" s="8">
        <f>+Details!BY279</f>
        <v>4560</v>
      </c>
      <c r="N195" s="41">
        <f>+Details!BZ279</f>
        <v>4560</v>
      </c>
      <c r="O195" s="788">
        <f>+Details!CA279</f>
        <v>4740</v>
      </c>
      <c r="P195" s="8">
        <f>+Details!CB279</f>
        <v>5000</v>
      </c>
      <c r="Q195" s="8">
        <f>+Details!CC279</f>
        <v>5520</v>
      </c>
      <c r="R195" s="41">
        <f>+Details!CD279</f>
        <v>5520</v>
      </c>
      <c r="S195" s="788">
        <f>+Details!CE279</f>
        <v>6000</v>
      </c>
      <c r="T195" s="8">
        <f>+Details!CF279</f>
        <v>6000</v>
      </c>
      <c r="U195" s="8">
        <f>+Details!CG279</f>
        <v>6000</v>
      </c>
      <c r="V195" s="41">
        <f>+Details!CH279</f>
        <v>6000</v>
      </c>
      <c r="W195" s="668"/>
      <c r="X195" s="668"/>
      <c r="Y195" s="668"/>
      <c r="Z195" s="668"/>
      <c r="AA195" s="668"/>
      <c r="AB195" s="668"/>
      <c r="AC195" s="668"/>
    </row>
    <row r="196" spans="1:29" x14ac:dyDescent="0.2">
      <c r="A196" s="797" t="str">
        <f>+Details!A280</f>
        <v>Telephone/Postage...............................................................................................................................................</v>
      </c>
      <c r="B196" s="788">
        <f>+Details!BO280</f>
        <v>150</v>
      </c>
      <c r="C196" s="8">
        <f>+Details!BP280</f>
        <v>350</v>
      </c>
      <c r="D196" s="8">
        <f>+Details!BQ280</f>
        <v>450</v>
      </c>
      <c r="E196" s="41">
        <f>+Details!BR280</f>
        <v>450</v>
      </c>
      <c r="F196" s="788">
        <f>+Details!BS280</f>
        <v>750</v>
      </c>
      <c r="G196" s="8">
        <f>+Details!BT280</f>
        <v>800</v>
      </c>
      <c r="H196" s="8">
        <f>+Details!BU280</f>
        <v>900</v>
      </c>
      <c r="I196" s="41">
        <f>+Details!BV280</f>
        <v>900</v>
      </c>
      <c r="J196" s="797" t="str">
        <f t="shared" si="2"/>
        <v>Telephone/Postage...............................................................................................................................................</v>
      </c>
      <c r="K196" s="788">
        <f>+Details!BW280</f>
        <v>1650</v>
      </c>
      <c r="L196" s="8">
        <f>+Details!BX280</f>
        <v>1725</v>
      </c>
      <c r="M196" s="8">
        <f>+Details!BY280</f>
        <v>1875</v>
      </c>
      <c r="N196" s="41">
        <f>+Details!BZ280</f>
        <v>1875</v>
      </c>
      <c r="O196" s="788">
        <f>+Details!CA280</f>
        <v>2100</v>
      </c>
      <c r="P196" s="8">
        <f>+Details!CB280</f>
        <v>2200</v>
      </c>
      <c r="Q196" s="8">
        <f>+Details!CC280</f>
        <v>2400</v>
      </c>
      <c r="R196" s="41">
        <f>+Details!CD280</f>
        <v>2400</v>
      </c>
      <c r="S196" s="788">
        <f>+Details!CE280</f>
        <v>2550</v>
      </c>
      <c r="T196" s="8">
        <f>+Details!CF280</f>
        <v>2550</v>
      </c>
      <c r="U196" s="8">
        <f>+Details!CG280</f>
        <v>2550</v>
      </c>
      <c r="V196" s="41">
        <f>+Details!CH280</f>
        <v>2550</v>
      </c>
      <c r="W196" s="668"/>
      <c r="X196" s="668"/>
      <c r="Y196" s="668"/>
      <c r="Z196" s="668"/>
      <c r="AA196" s="668"/>
      <c r="AB196" s="668"/>
      <c r="AC196" s="668"/>
    </row>
    <row r="197" spans="1:29" x14ac:dyDescent="0.2">
      <c r="A197" s="797" t="str">
        <f>+Details!A281</f>
        <v>Web Expenses...............................................................................................................................................</v>
      </c>
      <c r="B197" s="788">
        <f>+Details!BO281</f>
        <v>0</v>
      </c>
      <c r="C197" s="8">
        <f>+Details!BP281</f>
        <v>0</v>
      </c>
      <c r="D197" s="8">
        <f>+Details!BQ281</f>
        <v>3468</v>
      </c>
      <c r="E197" s="41">
        <f>+Details!BR281</f>
        <v>3468</v>
      </c>
      <c r="F197" s="788">
        <f>+Details!BS281</f>
        <v>4830</v>
      </c>
      <c r="G197" s="8">
        <f>+Details!BT281</f>
        <v>4830</v>
      </c>
      <c r="H197" s="8">
        <f>+Details!BU281</f>
        <v>4830</v>
      </c>
      <c r="I197" s="41">
        <f>+Details!BV281</f>
        <v>4830</v>
      </c>
      <c r="J197" s="797" t="str">
        <f t="shared" si="2"/>
        <v>Web Expenses...............................................................................................................................................</v>
      </c>
      <c r="K197" s="788">
        <f>+Details!BW281</f>
        <v>6042</v>
      </c>
      <c r="L197" s="8">
        <f>+Details!BX281</f>
        <v>6042</v>
      </c>
      <c r="M197" s="8">
        <f>+Details!BY281</f>
        <v>6042</v>
      </c>
      <c r="N197" s="41">
        <f>+Details!BZ281</f>
        <v>6042</v>
      </c>
      <c r="O197" s="788">
        <f>+Details!CA281</f>
        <v>9156</v>
      </c>
      <c r="P197" s="8">
        <f>+Details!CB281</f>
        <v>9156</v>
      </c>
      <c r="Q197" s="8">
        <f>+Details!CC281</f>
        <v>9156</v>
      </c>
      <c r="R197" s="41">
        <f>+Details!CD281</f>
        <v>9156</v>
      </c>
      <c r="S197" s="788">
        <f>+Details!CE281</f>
        <v>12270</v>
      </c>
      <c r="T197" s="8">
        <f>+Details!CF281</f>
        <v>12270</v>
      </c>
      <c r="U197" s="8">
        <f>+Details!CG281</f>
        <v>12270</v>
      </c>
      <c r="V197" s="41">
        <f>+Details!CH281</f>
        <v>12270</v>
      </c>
      <c r="W197" s="668"/>
      <c r="X197" s="668"/>
      <c r="Y197" s="668"/>
      <c r="Z197" s="668"/>
      <c r="AA197" s="668"/>
      <c r="AB197" s="668"/>
      <c r="AC197" s="668"/>
    </row>
    <row r="198" spans="1:29" x14ac:dyDescent="0.2">
      <c r="A198" s="797" t="str">
        <f>+Details!A282</f>
        <v>Depreciation...............................................................................................................................................</v>
      </c>
      <c r="B198" s="788">
        <f ca="1">+Details!BO282</f>
        <v>120</v>
      </c>
      <c r="C198" s="8">
        <f ca="1">+Details!BP282</f>
        <v>280</v>
      </c>
      <c r="D198" s="8">
        <f ca="1">+Details!BQ282</f>
        <v>360</v>
      </c>
      <c r="E198" s="41">
        <f ca="1">+Details!BR282</f>
        <v>360</v>
      </c>
      <c r="F198" s="788">
        <f ca="1">+Details!BS282</f>
        <v>600.00000000000011</v>
      </c>
      <c r="G198" s="8">
        <f ca="1">+Details!BT282</f>
        <v>640.00000000000011</v>
      </c>
      <c r="H198" s="8">
        <f ca="1">+Details!BU282</f>
        <v>720.00000000000011</v>
      </c>
      <c r="I198" s="41">
        <f ca="1">+Details!BV282</f>
        <v>720.00000000000011</v>
      </c>
      <c r="J198" s="797" t="str">
        <f t="shared" si="2"/>
        <v>Depreciation...............................................................................................................................................</v>
      </c>
      <c r="K198" s="788">
        <f ca="1">+Details!BW282</f>
        <v>1320</v>
      </c>
      <c r="L198" s="8">
        <f ca="1">+Details!BX282</f>
        <v>1380</v>
      </c>
      <c r="M198" s="8">
        <f ca="1">+Details!BY282</f>
        <v>1500</v>
      </c>
      <c r="N198" s="41">
        <f ca="1">+Details!BZ282</f>
        <v>1500</v>
      </c>
      <c r="O198" s="788">
        <f ca="1">+Details!CA282</f>
        <v>1680</v>
      </c>
      <c r="P198" s="8">
        <f ca="1">+Details!CB282</f>
        <v>1760</v>
      </c>
      <c r="Q198" s="8">
        <f ca="1">+Details!CC282</f>
        <v>1920</v>
      </c>
      <c r="R198" s="41">
        <f ca="1">+Details!CD282</f>
        <v>1920</v>
      </c>
      <c r="S198" s="788">
        <f ca="1">+Details!CE282</f>
        <v>2040</v>
      </c>
      <c r="T198" s="8">
        <f ca="1">+Details!CF282</f>
        <v>2040</v>
      </c>
      <c r="U198" s="8">
        <f ca="1">+Details!CG282</f>
        <v>2040</v>
      </c>
      <c r="V198" s="41">
        <f ca="1">+Details!CH282</f>
        <v>2040</v>
      </c>
      <c r="W198" s="668"/>
      <c r="X198" s="668"/>
      <c r="Y198" s="668"/>
      <c r="Z198" s="668"/>
      <c r="AA198" s="668"/>
      <c r="AB198" s="668"/>
      <c r="AC198" s="668"/>
    </row>
    <row r="199" spans="1:29" x14ac:dyDescent="0.2">
      <c r="A199" s="797" t="str">
        <f>+Details!A283</f>
        <v>Headcount</v>
      </c>
      <c r="B199" s="788">
        <f>+Details!BO283</f>
        <v>2</v>
      </c>
      <c r="C199" s="8">
        <f>+Details!BP283</f>
        <v>6</v>
      </c>
      <c r="D199" s="8">
        <f>+Details!BQ283</f>
        <v>6</v>
      </c>
      <c r="E199" s="41">
        <f>+Details!BR283</f>
        <v>6</v>
      </c>
      <c r="F199" s="788">
        <f>+Details!BS283</f>
        <v>10</v>
      </c>
      <c r="G199" s="8">
        <f>+Details!BT283</f>
        <v>12</v>
      </c>
      <c r="H199" s="8">
        <f>+Details!BU283</f>
        <v>12</v>
      </c>
      <c r="I199" s="41">
        <f>+Details!BV283</f>
        <v>12</v>
      </c>
      <c r="J199" s="797" t="str">
        <f t="shared" si="2"/>
        <v>Headcount</v>
      </c>
      <c r="K199" s="788">
        <f>+Details!BW283</f>
        <v>22</v>
      </c>
      <c r="L199" s="8">
        <f>+Details!BX283</f>
        <v>25</v>
      </c>
      <c r="M199" s="8">
        <f>+Details!BY283</f>
        <v>25</v>
      </c>
      <c r="N199" s="41">
        <f>+Details!BZ283</f>
        <v>25</v>
      </c>
      <c r="O199" s="788">
        <f>+Details!CA283</f>
        <v>28</v>
      </c>
      <c r="P199" s="8">
        <f>+Details!CB283</f>
        <v>32</v>
      </c>
      <c r="Q199" s="8">
        <f>+Details!CC283</f>
        <v>32</v>
      </c>
      <c r="R199" s="41">
        <f>+Details!CD283</f>
        <v>32</v>
      </c>
      <c r="S199" s="788">
        <f>+Details!CE283</f>
        <v>34</v>
      </c>
      <c r="T199" s="8">
        <f>+Details!CF283</f>
        <v>34</v>
      </c>
      <c r="U199" s="8">
        <f>+Details!CG283</f>
        <v>34</v>
      </c>
      <c r="V199" s="41">
        <f>+Details!CH283</f>
        <v>34</v>
      </c>
      <c r="W199" s="668"/>
      <c r="X199" s="668"/>
      <c r="Y199" s="668"/>
      <c r="Z199" s="668"/>
      <c r="AA199" s="668"/>
      <c r="AB199" s="668"/>
      <c r="AC199" s="668"/>
    </row>
    <row r="200" spans="1:29" x14ac:dyDescent="0.2">
      <c r="A200" s="797" t="str">
        <f>+Details!A284</f>
        <v>Internet Advertising Campaign 1</v>
      </c>
      <c r="B200" s="788">
        <f>+Details!BO284</f>
        <v>0</v>
      </c>
      <c r="C200" s="8">
        <f>+Details!BP284</f>
        <v>7000</v>
      </c>
      <c r="D200" s="8">
        <f>+Details!BQ284</f>
        <v>21707.810185185182</v>
      </c>
      <c r="E200" s="41">
        <f>+Details!BR284</f>
        <v>22811.391035386649</v>
      </c>
      <c r="F200" s="788">
        <f>+Details!BS284</f>
        <v>23971.075687977296</v>
      </c>
      <c r="G200" s="8">
        <f>+Details!BT284</f>
        <v>25189.716345985067</v>
      </c>
      <c r="H200" s="8">
        <f>+Details!BU284</f>
        <v>26470.310212629796</v>
      </c>
      <c r="I200" s="41">
        <f>+Details!BV284</f>
        <v>27816.006862837603</v>
      </c>
      <c r="J200" s="797" t="str">
        <f t="shared" si="2"/>
        <v>Internet Advertising Campaign 1</v>
      </c>
      <c r="K200" s="788">
        <f>+Details!BW284</f>
        <v>29230.115989508064</v>
      </c>
      <c r="L200" s="8">
        <f>+Details!BX284</f>
        <v>30716.11554358578</v>
      </c>
      <c r="M200" s="8">
        <f>+Details!BY284</f>
        <v>32277.660287956678</v>
      </c>
      <c r="N200" s="41">
        <f>+Details!BZ284</f>
        <v>33918.590786206907</v>
      </c>
      <c r="O200" s="788">
        <f>+Details!CA284</f>
        <v>35642.942848351988</v>
      </c>
      <c r="P200" s="8">
        <f>+Details!CB284</f>
        <v>37454.957456767501</v>
      </c>
      <c r="Q200" s="8">
        <f>+Details!CC284</f>
        <v>39359.091196733993</v>
      </c>
      <c r="R200" s="41">
        <f>+Details!CD284</f>
        <v>41360.02721724943</v>
      </c>
      <c r="S200" s="788">
        <f>+Details!CE284</f>
        <v>43462.686749067092</v>
      </c>
      <c r="T200" s="8">
        <f>+Details!CF284</f>
        <v>45672.241208287014</v>
      </c>
      <c r="U200" s="8">
        <f>+Details!CG284</f>
        <v>47994.124915269407</v>
      </c>
      <c r="V200" s="41">
        <f>+Details!CH284</f>
        <v>50434.04846015168</v>
      </c>
      <c r="W200" s="668"/>
      <c r="X200" s="668"/>
      <c r="Y200" s="668"/>
      <c r="Z200" s="668"/>
      <c r="AA200" s="668"/>
      <c r="AB200" s="668"/>
      <c r="AC200" s="668"/>
    </row>
    <row r="201" spans="1:29" x14ac:dyDescent="0.2">
      <c r="A201" s="797" t="str">
        <f>+Details!A285</f>
        <v>Promotions</v>
      </c>
      <c r="B201" s="788">
        <f>+Details!BO285</f>
        <v>0</v>
      </c>
      <c r="C201" s="8">
        <f>+Details!BP285</f>
        <v>5000</v>
      </c>
      <c r="D201" s="8">
        <f>+Details!BQ285</f>
        <v>15505.578703703701</v>
      </c>
      <c r="E201" s="41">
        <f>+Details!BR285</f>
        <v>16293.850739561894</v>
      </c>
      <c r="F201" s="788">
        <f>+Details!BS285</f>
        <v>17122.196919983788</v>
      </c>
      <c r="G201" s="8">
        <f>+Details!BT285</f>
        <v>17992.654532846478</v>
      </c>
      <c r="H201" s="8">
        <f>+Details!BU285</f>
        <v>18907.364437592714</v>
      </c>
      <c r="I201" s="41">
        <f>+Details!BV285</f>
        <v>19868.576330598295</v>
      </c>
      <c r="J201" s="797" t="str">
        <f t="shared" si="2"/>
        <v>Promotions</v>
      </c>
      <c r="K201" s="788">
        <f>+Details!BW285</f>
        <v>20878.654278220049</v>
      </c>
      <c r="L201" s="8">
        <f>+Details!BX285</f>
        <v>21940.082531132703</v>
      </c>
      <c r="M201" s="8">
        <f>+Details!BY285</f>
        <v>23055.471634254773</v>
      </c>
      <c r="N201" s="41">
        <f>+Details!BZ285</f>
        <v>24227.564847290658</v>
      </c>
      <c r="O201" s="788">
        <f>+Details!CA285</f>
        <v>25459.244891680006</v>
      </c>
      <c r="P201" s="8">
        <f>+Details!CB285</f>
        <v>26753.541040548233</v>
      </c>
      <c r="Q201" s="8">
        <f>+Details!CC285</f>
        <v>28113.636569095725</v>
      </c>
      <c r="R201" s="41">
        <f>+Details!CD285</f>
        <v>29542.87658374961</v>
      </c>
      <c r="S201" s="788">
        <f>+Details!CE285</f>
        <v>31044.776249333652</v>
      </c>
      <c r="T201" s="8">
        <f>+Details!CF285</f>
        <v>32623.029434490745</v>
      </c>
      <c r="U201" s="8">
        <f>+Details!CG285</f>
        <v>34281.517796621025</v>
      </c>
      <c r="V201" s="41">
        <f>+Details!CH285</f>
        <v>36024.320328679794</v>
      </c>
      <c r="W201" s="668"/>
      <c r="X201" s="668"/>
      <c r="Y201" s="668"/>
      <c r="Z201" s="668"/>
      <c r="AA201" s="668"/>
      <c r="AB201" s="668"/>
      <c r="AC201" s="668"/>
    </row>
    <row r="202" spans="1:29" x14ac:dyDescent="0.2">
      <c r="A202" s="797" t="str">
        <f>+Details!A286</f>
        <v>Public Relations</v>
      </c>
      <c r="B202" s="788">
        <f>+Details!BO286</f>
        <v>0</v>
      </c>
      <c r="C202" s="8">
        <f>+Details!BP286</f>
        <v>6000</v>
      </c>
      <c r="D202" s="8">
        <f>+Details!BQ286</f>
        <v>18453.76171875</v>
      </c>
      <c r="E202" s="41">
        <f>+Details!BR286</f>
        <v>19154.464026512142</v>
      </c>
      <c r="F202" s="788">
        <f>+Details!BS286</f>
        <v>19881.772493581324</v>
      </c>
      <c r="G202" s="8">
        <f>+Details!BT286</f>
        <v>20636.697374533887</v>
      </c>
      <c r="H202" s="8">
        <f>+Details!BU286</f>
        <v>21420.287284022779</v>
      </c>
      <c r="I202" s="41">
        <f>+Details!BV286</f>
        <v>22233.630653336622</v>
      </c>
      <c r="J202" s="797" t="str">
        <f t="shared" si="2"/>
        <v>Public Relations</v>
      </c>
      <c r="K202" s="788">
        <f>+Details!BW286</f>
        <v>23077.857242265363</v>
      </c>
      <c r="L202" s="8">
        <f>+Details!BX286</f>
        <v>23954.139708372553</v>
      </c>
      <c r="M202" s="8">
        <f>+Details!BY286</f>
        <v>24863.695235853935</v>
      </c>
      <c r="N202" s="41">
        <f>+Details!BZ286</f>
        <v>25807.787226245026</v>
      </c>
      <c r="O202" s="788">
        <f>+Details!CA286</f>
        <v>26787.727053325943</v>
      </c>
      <c r="P202" s="8">
        <f>+Details!CB286</f>
        <v>27804.875884661313</v>
      </c>
      <c r="Q202" s="8">
        <f>+Details!CC286</f>
        <v>28860.646572305253</v>
      </c>
      <c r="R202" s="41">
        <f>+Details!CD286</f>
        <v>29956.5056152978</v>
      </c>
      <c r="S202" s="788">
        <f>+Details!CE286</f>
        <v>31093.975196678664</v>
      </c>
      <c r="T202" s="8">
        <f>+Details!CF286</f>
        <v>32274.635297847861</v>
      </c>
      <c r="U202" s="8">
        <f>+Details!CG286</f>
        <v>33500.12589321009</v>
      </c>
      <c r="V202" s="41">
        <f>+Details!CH286</f>
        <v>34772.149228151291</v>
      </c>
      <c r="W202" s="668"/>
      <c r="X202" s="668"/>
      <c r="Y202" s="668"/>
      <c r="Z202" s="668"/>
      <c r="AA202" s="668"/>
      <c r="AB202" s="668"/>
      <c r="AC202" s="668"/>
    </row>
    <row r="203" spans="1:29" x14ac:dyDescent="0.2">
      <c r="A203" s="797" t="str">
        <f>+Details!A287</f>
        <v>Collateral</v>
      </c>
      <c r="B203" s="788">
        <f>+Details!BO287</f>
        <v>0</v>
      </c>
      <c r="C203" s="8">
        <f>+Details!BP287</f>
        <v>3000</v>
      </c>
      <c r="D203" s="8">
        <f>+Details!BQ287</f>
        <v>9303.3472222222208</v>
      </c>
      <c r="E203" s="41">
        <f>+Details!BR287</f>
        <v>9776.3104437371367</v>
      </c>
      <c r="F203" s="788">
        <f>+Details!BS287</f>
        <v>10273.318151990272</v>
      </c>
      <c r="G203" s="8">
        <f>+Details!BT287</f>
        <v>10795.592719707887</v>
      </c>
      <c r="H203" s="8">
        <f>+Details!BU287</f>
        <v>11344.418662555629</v>
      </c>
      <c r="I203" s="41">
        <f>+Details!BV287</f>
        <v>11921.145798358973</v>
      </c>
      <c r="J203" s="797" t="str">
        <f t="shared" si="2"/>
        <v>Collateral</v>
      </c>
      <c r="K203" s="788">
        <f>+Details!BW287</f>
        <v>12527.192566932026</v>
      </c>
      <c r="L203" s="8">
        <f>+Details!BX287</f>
        <v>13164.049518679618</v>
      </c>
      <c r="M203" s="8">
        <f>+Details!BY287</f>
        <v>13833.28298055286</v>
      </c>
      <c r="N203" s="41">
        <f>+Details!BZ287</f>
        <v>14536.53890837439</v>
      </c>
      <c r="O203" s="788">
        <f>+Details!CA287</f>
        <v>15275.546935007995</v>
      </c>
      <c r="P203" s="8">
        <f>+Details!CB287</f>
        <v>16052.124624328932</v>
      </c>
      <c r="Q203" s="8">
        <f>+Details!CC287</f>
        <v>16868.181941457431</v>
      </c>
      <c r="R203" s="41">
        <f>+Details!CD287</f>
        <v>17725.725950249762</v>
      </c>
      <c r="S203" s="788">
        <f>+Details!CE287</f>
        <v>18626.865749600187</v>
      </c>
      <c r="T203" s="8">
        <f>+Details!CF287</f>
        <v>19573.817660694443</v>
      </c>
      <c r="U203" s="8">
        <f>+Details!CG287</f>
        <v>20568.910677972613</v>
      </c>
      <c r="V203" s="41">
        <f>+Details!CH287</f>
        <v>21614.592197207876</v>
      </c>
      <c r="W203" s="668"/>
      <c r="X203" s="668"/>
      <c r="Y203" s="668"/>
      <c r="Z203" s="668"/>
      <c r="AA203" s="668"/>
      <c r="AB203" s="668"/>
      <c r="AC203" s="668"/>
    </row>
    <row r="204" spans="1:29" x14ac:dyDescent="0.2">
      <c r="A204" s="797" t="str">
        <f>+Details!A288</f>
        <v>Viral Marketing Campaign</v>
      </c>
      <c r="B204" s="788">
        <f>+Details!BO288</f>
        <v>0</v>
      </c>
      <c r="C204" s="8">
        <f>+Details!BP288</f>
        <v>5000</v>
      </c>
      <c r="D204" s="8">
        <f>+Details!BQ288</f>
        <v>15762.578124999998</v>
      </c>
      <c r="E204" s="41">
        <f>+Details!BR288</f>
        <v>16974.572608642568</v>
      </c>
      <c r="F204" s="788">
        <f>+Details!BS288</f>
        <v>18279.758105628971</v>
      </c>
      <c r="G204" s="8">
        <f>+Details!BT288</f>
        <v>19685.300131219596</v>
      </c>
      <c r="H204" s="8">
        <f>+Details!BU288</f>
        <v>21198.915161621644</v>
      </c>
      <c r="I204" s="41">
        <f>+Details!BV288</f>
        <v>22828.912997720705</v>
      </c>
      <c r="J204" s="797" t="str">
        <f t="shared" si="2"/>
        <v>Viral Marketing Campaign</v>
      </c>
      <c r="K204" s="788">
        <f>+Details!BW288</f>
        <v>24584.242386186066</v>
      </c>
      <c r="L204" s="8">
        <f>+Details!BX288</f>
        <v>26474.540148411397</v>
      </c>
      <c r="M204" s="8">
        <f>+Details!BY288</f>
        <v>28510.184087010333</v>
      </c>
      <c r="N204" s="41">
        <f>+Details!BZ288</f>
        <v>30702.349960325606</v>
      </c>
      <c r="O204" s="788">
        <f>+Details!CA288</f>
        <v>33063.072837743763</v>
      </c>
      <c r="P204" s="8">
        <f>+Details!CB288</f>
        <v>35605.313172658396</v>
      </c>
      <c r="Q204" s="8">
        <f>+Details!CC288</f>
        <v>38343.027955824829</v>
      </c>
      <c r="R204" s="41">
        <f>+Details!CD288</f>
        <v>41291.247339740657</v>
      </c>
      <c r="S204" s="788">
        <f>+Details!CE288</f>
        <v>44466.157154722896</v>
      </c>
      <c r="T204" s="8">
        <f>+Details!CF288</f>
        <v>47885.187769697746</v>
      </c>
      <c r="U204" s="8">
        <f>+Details!CG288</f>
        <v>51567.109785552151</v>
      </c>
      <c r="V204" s="41">
        <f>+Details!CH288</f>
        <v>55532.137086406859</v>
      </c>
      <c r="W204" s="668"/>
      <c r="X204" s="668"/>
      <c r="Y204" s="668"/>
      <c r="Z204" s="668"/>
      <c r="AA204" s="668"/>
      <c r="AB204" s="668"/>
      <c r="AC204" s="668"/>
    </row>
    <row r="205" spans="1:29" x14ac:dyDescent="0.2">
      <c r="A205" s="797" t="str">
        <f>+Details!A289</f>
        <v>Search Engine Optimization (SEO) and AdWords</v>
      </c>
      <c r="B205" s="788">
        <f>+Details!BO289</f>
        <v>0</v>
      </c>
      <c r="C205" s="8">
        <f>+Details!BP289</f>
        <v>5000</v>
      </c>
      <c r="D205" s="8">
        <f>+Details!BQ289</f>
        <v>15505.578703703701</v>
      </c>
      <c r="E205" s="41">
        <f>+Details!BR289</f>
        <v>16293.850739561894</v>
      </c>
      <c r="F205" s="788">
        <f>+Details!BS289</f>
        <v>17122.196919983788</v>
      </c>
      <c r="G205" s="8">
        <f>+Details!BT289</f>
        <v>17992.654532846478</v>
      </c>
      <c r="H205" s="8">
        <f>+Details!BU289</f>
        <v>18907.364437592714</v>
      </c>
      <c r="I205" s="41">
        <f>+Details!BV289</f>
        <v>19868.576330598295</v>
      </c>
      <c r="J205" s="797" t="str">
        <f t="shared" si="2"/>
        <v>Search Engine Optimization (SEO) and AdWords</v>
      </c>
      <c r="K205" s="788">
        <f>+Details!BW289</f>
        <v>20878.654278220049</v>
      </c>
      <c r="L205" s="8">
        <f>+Details!BX289</f>
        <v>21940.082531132703</v>
      </c>
      <c r="M205" s="8">
        <f>+Details!BY289</f>
        <v>23055.471634254773</v>
      </c>
      <c r="N205" s="41">
        <f>+Details!BZ289</f>
        <v>24227.564847290658</v>
      </c>
      <c r="O205" s="788">
        <f>+Details!CA289</f>
        <v>25459.244891680006</v>
      </c>
      <c r="P205" s="8">
        <f>+Details!CB289</f>
        <v>26753.541040548233</v>
      </c>
      <c r="Q205" s="8">
        <f>+Details!CC289</f>
        <v>28113.636569095725</v>
      </c>
      <c r="R205" s="41">
        <f>+Details!CD289</f>
        <v>29542.87658374961</v>
      </c>
      <c r="S205" s="788">
        <f>+Details!CE289</f>
        <v>31044.776249333652</v>
      </c>
      <c r="T205" s="8">
        <f>+Details!CF289</f>
        <v>32623.029434490745</v>
      </c>
      <c r="U205" s="8">
        <f>+Details!CG289</f>
        <v>34281.517796621025</v>
      </c>
      <c r="V205" s="41">
        <f>+Details!CH289</f>
        <v>36024.320328679794</v>
      </c>
      <c r="W205" s="668"/>
      <c r="X205" s="668"/>
      <c r="Y205" s="668"/>
      <c r="Z205" s="668"/>
      <c r="AA205" s="668"/>
      <c r="AB205" s="668"/>
      <c r="AC205" s="668"/>
    </row>
    <row r="206" spans="1:29" x14ac:dyDescent="0.2">
      <c r="A206" s="797" t="str">
        <f>+Details!A290</f>
        <v>Social Networking Campaign</v>
      </c>
      <c r="B206" s="788">
        <f>+Details!BO290</f>
        <v>0</v>
      </c>
      <c r="C206" s="8">
        <f>+Details!BP290</f>
        <v>5000</v>
      </c>
      <c r="D206" s="8">
        <f>+Details!BQ290</f>
        <v>15505.578703703701</v>
      </c>
      <c r="E206" s="41">
        <f>+Details!BR290</f>
        <v>16293.850739561894</v>
      </c>
      <c r="F206" s="788">
        <f>+Details!BS290</f>
        <v>17122.196919983788</v>
      </c>
      <c r="G206" s="8">
        <f>+Details!BT290</f>
        <v>17992.654532846478</v>
      </c>
      <c r="H206" s="8">
        <f>+Details!BU290</f>
        <v>18907.364437592714</v>
      </c>
      <c r="I206" s="41">
        <f>+Details!BV290</f>
        <v>19868.576330598295</v>
      </c>
      <c r="J206" s="797" t="str">
        <f t="shared" si="2"/>
        <v>Social Networking Campaign</v>
      </c>
      <c r="K206" s="788">
        <f>+Details!BW290</f>
        <v>20878.654278220049</v>
      </c>
      <c r="L206" s="8">
        <f>+Details!BX290</f>
        <v>21940.082531132703</v>
      </c>
      <c r="M206" s="8">
        <f>+Details!BY290</f>
        <v>23055.471634254773</v>
      </c>
      <c r="N206" s="41">
        <f>+Details!BZ290</f>
        <v>24227.564847290658</v>
      </c>
      <c r="O206" s="788">
        <f>+Details!CA290</f>
        <v>25459.244891680006</v>
      </c>
      <c r="P206" s="8">
        <f>+Details!CB290</f>
        <v>26753.541040548233</v>
      </c>
      <c r="Q206" s="8">
        <f>+Details!CC290</f>
        <v>28113.636569095725</v>
      </c>
      <c r="R206" s="41">
        <f>+Details!CD290</f>
        <v>29542.87658374961</v>
      </c>
      <c r="S206" s="788">
        <f>+Details!CE290</f>
        <v>31044.776249333652</v>
      </c>
      <c r="T206" s="8">
        <f>+Details!CF290</f>
        <v>32623.029434490745</v>
      </c>
      <c r="U206" s="8">
        <f>+Details!CG290</f>
        <v>34281.517796621025</v>
      </c>
      <c r="V206" s="41">
        <f>+Details!CH290</f>
        <v>36024.320328679794</v>
      </c>
      <c r="W206" s="668"/>
      <c r="X206" s="668"/>
      <c r="Y206" s="668"/>
      <c r="Z206" s="668"/>
      <c r="AA206" s="668"/>
      <c r="AB206" s="668"/>
      <c r="AC206" s="668"/>
    </row>
    <row r="207" spans="1:29" x14ac:dyDescent="0.2">
      <c r="A207" s="797" t="str">
        <f>+Details!A291</f>
        <v>Internet Advertising Campaign 2</v>
      </c>
      <c r="B207" s="788">
        <f>+Details!BO291</f>
        <v>0</v>
      </c>
      <c r="C207" s="8">
        <f>+Details!BP291</f>
        <v>0</v>
      </c>
      <c r="D207" s="8">
        <f>+Details!BQ291</f>
        <v>0</v>
      </c>
      <c r="E207" s="41">
        <f>+Details!BR291</f>
        <v>0</v>
      </c>
      <c r="F207" s="788">
        <f>+Details!BS291</f>
        <v>15000</v>
      </c>
      <c r="G207" s="8">
        <f>+Details!BT291</f>
        <v>46516.736111111109</v>
      </c>
      <c r="H207" s="8">
        <f>+Details!BU291</f>
        <v>48881.552218685683</v>
      </c>
      <c r="I207" s="41">
        <f>+Details!BV291</f>
        <v>51366.590759951359</v>
      </c>
      <c r="J207" s="797" t="str">
        <f t="shared" si="2"/>
        <v>Internet Advertising Campaign 2</v>
      </c>
      <c r="K207" s="788">
        <f>+Details!BW291</f>
        <v>53977.963598539442</v>
      </c>
      <c r="L207" s="8">
        <f>+Details!BX291</f>
        <v>56722.093312778139</v>
      </c>
      <c r="M207" s="8">
        <f>+Details!BY291</f>
        <v>59605.72899179488</v>
      </c>
      <c r="N207" s="41">
        <f>+Details!BZ291</f>
        <v>62635.962834660153</v>
      </c>
      <c r="O207" s="788">
        <f>+Details!CA291</f>
        <v>65820.247593398119</v>
      </c>
      <c r="P207" s="8">
        <f>+Details!CB291</f>
        <v>69166.414902764329</v>
      </c>
      <c r="Q207" s="8">
        <f>+Details!CC291</f>
        <v>72682.694541871984</v>
      </c>
      <c r="R207" s="41">
        <f>+Details!CD291</f>
        <v>76377.734675040003</v>
      </c>
      <c r="S207" s="788">
        <f>+Details!CE291</f>
        <v>80260.62312164469</v>
      </c>
      <c r="T207" s="8">
        <f>+Details!CF291</f>
        <v>84340.909707287181</v>
      </c>
      <c r="U207" s="8">
        <f>+Details!CG291</f>
        <v>88628.629751248838</v>
      </c>
      <c r="V207" s="41">
        <f>+Details!CH291</f>
        <v>93134.32874800096</v>
      </c>
      <c r="W207" s="668"/>
      <c r="X207" s="668"/>
      <c r="Y207" s="668"/>
      <c r="Z207" s="668"/>
      <c r="AA207" s="668"/>
      <c r="AB207" s="668"/>
      <c r="AC207" s="668"/>
    </row>
    <row r="208" spans="1:29" x14ac:dyDescent="0.2">
      <c r="A208" s="797" t="str">
        <f>+Details!A292</f>
        <v>Print Advertising</v>
      </c>
      <c r="B208" s="788">
        <f>+Details!BO292</f>
        <v>0</v>
      </c>
      <c r="C208" s="8">
        <f>+Details!BP292</f>
        <v>0</v>
      </c>
      <c r="D208" s="8">
        <f>+Details!BQ292</f>
        <v>0</v>
      </c>
      <c r="E208" s="41">
        <f>+Details!BR292</f>
        <v>0</v>
      </c>
      <c r="F208" s="788">
        <f>+Details!BS292</f>
        <v>0</v>
      </c>
      <c r="G208" s="8">
        <f>+Details!BT292</f>
        <v>0</v>
      </c>
      <c r="H208" s="8">
        <f>+Details!BU292</f>
        <v>0</v>
      </c>
      <c r="I208" s="41">
        <f>+Details!BV292</f>
        <v>20000</v>
      </c>
      <c r="J208" s="797" t="str">
        <f t="shared" si="2"/>
        <v>Print Advertising</v>
      </c>
      <c r="K208" s="788">
        <f>+Details!BW292</f>
        <v>62022.314814814803</v>
      </c>
      <c r="L208" s="8">
        <f>+Details!BX292</f>
        <v>65175.402958247578</v>
      </c>
      <c r="M208" s="8">
        <f>+Details!BY292</f>
        <v>68488.787679935151</v>
      </c>
      <c r="N208" s="41">
        <f>+Details!BZ292</f>
        <v>71970.618131385912</v>
      </c>
      <c r="O208" s="788">
        <f>+Details!CA292</f>
        <v>75629.457750370857</v>
      </c>
      <c r="P208" s="8">
        <f>+Details!CB292</f>
        <v>79474.305322393178</v>
      </c>
      <c r="Q208" s="8">
        <f>+Details!CC292</f>
        <v>83514.617112880194</v>
      </c>
      <c r="R208" s="41">
        <f>+Details!CD292</f>
        <v>87760.33012453081</v>
      </c>
      <c r="S208" s="788">
        <f>+Details!CE292</f>
        <v>92221.886537019091</v>
      </c>
      <c r="T208" s="8">
        <f>+Details!CF292</f>
        <v>96910.259389162631</v>
      </c>
      <c r="U208" s="8">
        <f>+Details!CG292</f>
        <v>101836.97956672002</v>
      </c>
      <c r="V208" s="41">
        <f>+Details!CH292</f>
        <v>107014.16416219293</v>
      </c>
      <c r="W208" s="668"/>
      <c r="X208" s="668"/>
      <c r="Y208" s="668"/>
      <c r="Z208" s="668"/>
      <c r="AA208" s="668"/>
      <c r="AB208" s="668"/>
      <c r="AC208" s="668"/>
    </row>
    <row r="209" spans="1:29" x14ac:dyDescent="0.2">
      <c r="A209" s="797" t="str">
        <f>+Details!A293</f>
        <v>Internet Advertising Campaign 3</v>
      </c>
      <c r="B209" s="788">
        <f>+Details!BO293</f>
        <v>0</v>
      </c>
      <c r="C209" s="8">
        <f>+Details!BP293</f>
        <v>0</v>
      </c>
      <c r="D209" s="8">
        <f>+Details!BQ293</f>
        <v>0</v>
      </c>
      <c r="E209" s="41">
        <f>+Details!BR293</f>
        <v>0</v>
      </c>
      <c r="F209" s="788">
        <f>+Details!BS293</f>
        <v>0</v>
      </c>
      <c r="G209" s="8">
        <f>+Details!BT293</f>
        <v>0</v>
      </c>
      <c r="H209" s="8">
        <f>+Details!BU293</f>
        <v>0</v>
      </c>
      <c r="I209" s="41">
        <f>+Details!BV293</f>
        <v>0</v>
      </c>
      <c r="J209" s="797" t="str">
        <f t="shared" si="2"/>
        <v>Internet Advertising Campaign 3</v>
      </c>
      <c r="K209" s="788">
        <f>+Details!BW293</f>
        <v>30000</v>
      </c>
      <c r="L209" s="8">
        <f>+Details!BX293</f>
        <v>93033.472222222219</v>
      </c>
      <c r="M209" s="8">
        <f>+Details!BY293</f>
        <v>97763.104437371367</v>
      </c>
      <c r="N209" s="41">
        <f>+Details!BZ293</f>
        <v>102733.18151990272</v>
      </c>
      <c r="O209" s="788">
        <f>+Details!CA293</f>
        <v>107955.92719707888</v>
      </c>
      <c r="P209" s="8">
        <f>+Details!CB293</f>
        <v>113444.18662555628</v>
      </c>
      <c r="Q209" s="8">
        <f>+Details!CC293</f>
        <v>119211.45798358976</v>
      </c>
      <c r="R209" s="41">
        <f>+Details!CD293</f>
        <v>125271.92566932031</v>
      </c>
      <c r="S209" s="788">
        <f>+Details!CE293</f>
        <v>131640.49518679624</v>
      </c>
      <c r="T209" s="8">
        <f>+Details!CF293</f>
        <v>138332.82980552866</v>
      </c>
      <c r="U209" s="8">
        <f>+Details!CG293</f>
        <v>145365.38908374397</v>
      </c>
      <c r="V209" s="41">
        <f>+Details!CH293</f>
        <v>152755.46935008001</v>
      </c>
      <c r="W209" s="668"/>
      <c r="X209" s="668"/>
      <c r="Y209" s="668"/>
      <c r="Z209" s="668"/>
      <c r="AA209" s="668"/>
      <c r="AB209" s="668"/>
      <c r="AC209" s="668"/>
    </row>
    <row r="210" spans="1:29" hidden="1" x14ac:dyDescent="0.2">
      <c r="A210" s="797" t="str">
        <f>+Details!A294</f>
        <v>Internet Advertising Campaign 4</v>
      </c>
      <c r="B210" s="788">
        <f>+Details!BO294</f>
        <v>0</v>
      </c>
      <c r="C210" s="8">
        <f>+Details!BP294</f>
        <v>0</v>
      </c>
      <c r="D210" s="8">
        <f>+Details!BQ294</f>
        <v>0</v>
      </c>
      <c r="E210" s="41">
        <f>+Details!BR294</f>
        <v>0</v>
      </c>
      <c r="F210" s="788">
        <f>+Details!BS294</f>
        <v>0</v>
      </c>
      <c r="G210" s="8">
        <f>+Details!BT294</f>
        <v>0</v>
      </c>
      <c r="H210" s="8">
        <f>+Details!BU294</f>
        <v>0</v>
      </c>
      <c r="I210" s="41">
        <f>+Details!BV294</f>
        <v>0</v>
      </c>
      <c r="J210" s="797" t="str">
        <f t="shared" si="2"/>
        <v>Internet Advertising Campaign 4</v>
      </c>
      <c r="K210" s="788">
        <f>+Details!BW294</f>
        <v>0</v>
      </c>
      <c r="L210" s="8">
        <f>+Details!BX294</f>
        <v>0</v>
      </c>
      <c r="M210" s="8">
        <f>+Details!BY294</f>
        <v>0</v>
      </c>
      <c r="N210" s="41">
        <f>+Details!BZ294</f>
        <v>0</v>
      </c>
      <c r="O210" s="788">
        <f>+Details!CA294</f>
        <v>30000</v>
      </c>
      <c r="P210" s="8">
        <f>+Details!CB294</f>
        <v>93033.472222222219</v>
      </c>
      <c r="Q210" s="8">
        <f>+Details!CC294</f>
        <v>97763.104437371367</v>
      </c>
      <c r="R210" s="41">
        <f>+Details!CD294</f>
        <v>102733.18151990272</v>
      </c>
      <c r="S210" s="788">
        <f>+Details!CE294</f>
        <v>107955.92719707888</v>
      </c>
      <c r="T210" s="8">
        <f>+Details!CF294</f>
        <v>113444.18662555628</v>
      </c>
      <c r="U210" s="8">
        <f>+Details!CG294</f>
        <v>119211.45798358976</v>
      </c>
      <c r="V210" s="41">
        <f>+Details!CH294</f>
        <v>125271.92566932031</v>
      </c>
      <c r="W210" s="668"/>
      <c r="X210" s="668"/>
      <c r="Y210" s="668"/>
      <c r="Z210" s="668"/>
      <c r="AA210" s="668"/>
      <c r="AB210" s="668"/>
      <c r="AC210" s="668"/>
    </row>
    <row r="211" spans="1:29" hidden="1" x14ac:dyDescent="0.2">
      <c r="A211" s="797" t="str">
        <f>+Details!A295</f>
        <v>TBD</v>
      </c>
      <c r="B211" s="788">
        <f>+Details!BO295</f>
        <v>0</v>
      </c>
      <c r="C211" s="8">
        <f>+Details!BP295</f>
        <v>0</v>
      </c>
      <c r="D211" s="8">
        <f>+Details!BQ295</f>
        <v>0</v>
      </c>
      <c r="E211" s="41">
        <f>+Details!BR295</f>
        <v>0</v>
      </c>
      <c r="F211" s="788">
        <f>+Details!BS295</f>
        <v>0</v>
      </c>
      <c r="G211" s="8">
        <f>+Details!BT295</f>
        <v>0</v>
      </c>
      <c r="H211" s="8">
        <f>+Details!BU295</f>
        <v>0</v>
      </c>
      <c r="I211" s="41">
        <f>+Details!BV295</f>
        <v>0</v>
      </c>
      <c r="J211" s="797" t="str">
        <f t="shared" si="2"/>
        <v>TBD</v>
      </c>
      <c r="K211" s="788">
        <f>+Details!BW295</f>
        <v>0</v>
      </c>
      <c r="L211" s="8">
        <f>+Details!BX295</f>
        <v>0</v>
      </c>
      <c r="M211" s="8">
        <f>+Details!BY295</f>
        <v>0</v>
      </c>
      <c r="N211" s="41">
        <f>+Details!BZ295</f>
        <v>0</v>
      </c>
      <c r="O211" s="788">
        <f>+Details!CA295</f>
        <v>0</v>
      </c>
      <c r="P211" s="8">
        <f>+Details!CB295</f>
        <v>0</v>
      </c>
      <c r="Q211" s="8">
        <f>+Details!CC295</f>
        <v>0</v>
      </c>
      <c r="R211" s="41">
        <f>+Details!CD295</f>
        <v>0</v>
      </c>
      <c r="S211" s="788">
        <f>+Details!CE295</f>
        <v>0</v>
      </c>
      <c r="T211" s="8">
        <f>+Details!CF295</f>
        <v>0</v>
      </c>
      <c r="U211" s="8">
        <f>+Details!CG295</f>
        <v>0</v>
      </c>
      <c r="V211" s="41">
        <f>+Details!CH295</f>
        <v>0</v>
      </c>
      <c r="W211" s="668"/>
      <c r="X211" s="668"/>
      <c r="Y211" s="668"/>
      <c r="Z211" s="668"/>
      <c r="AA211" s="668"/>
      <c r="AB211" s="668"/>
      <c r="AC211" s="668"/>
    </row>
    <row r="212" spans="1:29" x14ac:dyDescent="0.2">
      <c r="A212" s="797"/>
      <c r="B212" s="788"/>
      <c r="C212" s="8"/>
      <c r="D212" s="8"/>
      <c r="E212" s="41"/>
      <c r="F212" s="788"/>
      <c r="G212" s="8"/>
      <c r="H212" s="8"/>
      <c r="I212" s="41"/>
      <c r="J212" s="797"/>
      <c r="K212" s="816"/>
      <c r="L212" s="658"/>
      <c r="M212" s="658"/>
      <c r="N212" s="817"/>
      <c r="O212" s="816"/>
      <c r="P212" s="658"/>
      <c r="Q212" s="658"/>
      <c r="R212" s="817"/>
      <c r="S212" s="816"/>
      <c r="T212" s="658"/>
      <c r="U212" s="658"/>
      <c r="V212" s="817"/>
      <c r="W212" s="668"/>
      <c r="X212" s="668"/>
      <c r="Y212" s="668"/>
      <c r="Z212" s="668"/>
      <c r="AA212" s="668"/>
      <c r="AB212" s="668"/>
      <c r="AC212" s="668"/>
    </row>
    <row r="213" spans="1:29" x14ac:dyDescent="0.2">
      <c r="A213" s="797" t="str">
        <f>+Details!A297</f>
        <v>Total Advertising</v>
      </c>
      <c r="B213" s="788">
        <f>+Details!BO297</f>
        <v>0</v>
      </c>
      <c r="C213" s="8">
        <f>+Details!BP297</f>
        <v>36000</v>
      </c>
      <c r="D213" s="8">
        <f>+Details!BQ297</f>
        <v>111744.23336226851</v>
      </c>
      <c r="E213" s="41">
        <f>+Details!BR297</f>
        <v>117598.29033296418</v>
      </c>
      <c r="F213" s="788">
        <f>+Details!BS297</f>
        <v>138772.51519912924</v>
      </c>
      <c r="G213" s="8">
        <f>+Details!BT297</f>
        <v>176802.00628109698</v>
      </c>
      <c r="H213" s="8">
        <f>+Details!BU297</f>
        <v>186037.57685229369</v>
      </c>
      <c r="I213" s="41">
        <f>+Details!BV297</f>
        <v>215772.01606400014</v>
      </c>
      <c r="J213" s="797" t="str">
        <f t="shared" si="2"/>
        <v>Total Advertising</v>
      </c>
      <c r="K213" s="788">
        <f>+Details!BW297</f>
        <v>298055.64943290589</v>
      </c>
      <c r="L213" s="8">
        <f>+Details!BX297</f>
        <v>375060.06100569543</v>
      </c>
      <c r="M213" s="8">
        <f>+Details!BY297</f>
        <v>394508.85860323953</v>
      </c>
      <c r="N213" s="41">
        <f>+Details!BZ297</f>
        <v>414987.72390897269</v>
      </c>
      <c r="O213" s="788">
        <f>+Details!CA297</f>
        <v>466552.65689031756</v>
      </c>
      <c r="P213" s="8">
        <f>+Details!CB297</f>
        <v>552296.27333299688</v>
      </c>
      <c r="Q213" s="8">
        <f>+Details!CC297</f>
        <v>580943.73144932208</v>
      </c>
      <c r="R213" s="41">
        <f>+Details!CD297</f>
        <v>611105.30786258029</v>
      </c>
      <c r="S213" s="788">
        <f>+Details!CE297</f>
        <v>642862.94564060867</v>
      </c>
      <c r="T213" s="8">
        <f>+Details!CF297</f>
        <v>676303.15576753393</v>
      </c>
      <c r="U213" s="8">
        <f>+Details!CG297</f>
        <v>711517.28104716993</v>
      </c>
      <c r="V213" s="41">
        <f>+Details!CH297</f>
        <v>748601.77588755125</v>
      </c>
      <c r="W213" s="668"/>
      <c r="X213" s="668"/>
      <c r="Y213" s="668"/>
      <c r="Z213" s="668"/>
      <c r="AA213" s="668"/>
      <c r="AB213" s="668"/>
      <c r="AC213" s="668"/>
    </row>
    <row r="214" spans="1:29" x14ac:dyDescent="0.2">
      <c r="A214" s="797" t="str">
        <f>+Details!A298</f>
        <v>Advertising % of Sales</v>
      </c>
      <c r="B214" s="799">
        <f>+Details!BO298</f>
        <v>0</v>
      </c>
      <c r="C214" s="800">
        <f>+Details!BP298</f>
        <v>1477.7718484462871</v>
      </c>
      <c r="D214" s="800">
        <f>+Details!BQ298</f>
        <v>1.8145057008611556</v>
      </c>
      <c r="E214" s="801">
        <f>+Details!BR298</f>
        <v>0.96661727558577026</v>
      </c>
      <c r="F214" s="799">
        <f>+Details!BS298</f>
        <v>0.27125875871661176</v>
      </c>
      <c r="G214" s="800">
        <f>+Details!BT298</f>
        <v>0.27194351498737968</v>
      </c>
      <c r="H214" s="800">
        <f>+Details!BU298</f>
        <v>0.23315115958068286</v>
      </c>
      <c r="I214" s="801">
        <f>+Details!BV298</f>
        <v>0.2242107781480944</v>
      </c>
      <c r="J214" s="797" t="str">
        <f t="shared" si="2"/>
        <v>Advertising % of Sales</v>
      </c>
      <c r="K214" s="799">
        <f>+Details!BW298</f>
        <v>0.20122431442844216</v>
      </c>
      <c r="L214" s="800">
        <f>+Details!BX298</f>
        <v>0.22731863864925225</v>
      </c>
      <c r="M214" s="800">
        <f>+Details!BY298</f>
        <v>0.21903182794113465</v>
      </c>
      <c r="N214" s="801">
        <f>+Details!BZ298</f>
        <v>0.21409544778145786</v>
      </c>
      <c r="O214" s="799">
        <f>+Details!CA298</f>
        <v>0.18366096360362849</v>
      </c>
      <c r="P214" s="800">
        <f>+Details!CB298</f>
        <v>0.20217913252668399</v>
      </c>
      <c r="Q214" s="800">
        <f>+Details!CC298</f>
        <v>0.20217608569492104</v>
      </c>
      <c r="R214" s="801">
        <f>+Details!CD298</f>
        <v>0.20600185698204052</v>
      </c>
      <c r="S214" s="799">
        <f>+Details!CE298</f>
        <v>0.17619277356395796</v>
      </c>
      <c r="T214" s="800">
        <f>+Details!CF298</f>
        <v>0.17189056249038315</v>
      </c>
      <c r="U214" s="800">
        <f>+Details!CG298</f>
        <v>0.1721326804574653</v>
      </c>
      <c r="V214" s="801">
        <f>+Details!CH298</f>
        <v>0.17627196088213909</v>
      </c>
      <c r="W214" s="668"/>
      <c r="X214" s="668"/>
      <c r="Y214" s="668"/>
      <c r="Z214" s="668"/>
      <c r="AA214" s="668"/>
      <c r="AB214" s="668"/>
      <c r="AC214" s="668"/>
    </row>
    <row r="215" spans="1:29" x14ac:dyDescent="0.2">
      <c r="A215" s="797"/>
      <c r="B215" s="788"/>
      <c r="C215" s="8"/>
      <c r="D215" s="8"/>
      <c r="E215" s="41"/>
      <c r="F215" s="788"/>
      <c r="G215" s="8"/>
      <c r="H215" s="8"/>
      <c r="I215" s="41"/>
      <c r="J215" s="797"/>
      <c r="K215" s="816"/>
      <c r="L215" s="658"/>
      <c r="M215" s="658"/>
      <c r="N215" s="817"/>
      <c r="O215" s="816"/>
      <c r="P215" s="658"/>
      <c r="Q215" s="658"/>
      <c r="R215" s="817"/>
      <c r="S215" s="816"/>
      <c r="T215" s="658"/>
      <c r="U215" s="658"/>
      <c r="V215" s="817"/>
      <c r="W215" s="668"/>
      <c r="X215" s="668"/>
      <c r="Y215" s="668"/>
      <c r="Z215" s="668"/>
      <c r="AA215" s="668"/>
      <c r="AB215" s="668"/>
      <c r="AC215" s="668"/>
    </row>
    <row r="216" spans="1:29" x14ac:dyDescent="0.2">
      <c r="A216" s="797" t="str">
        <f>+Details!A300</f>
        <v>Total Operating Expenses...............................................................................................................................................</v>
      </c>
      <c r="B216" s="788">
        <f ca="1">+Details!BO300</f>
        <v>34073.850347600004</v>
      </c>
      <c r="C216" s="8">
        <f ca="1">+Details!BP300</f>
        <v>99434.468990554</v>
      </c>
      <c r="D216" s="8">
        <f ca="1">+Details!BQ300</f>
        <v>187288.96889087211</v>
      </c>
      <c r="E216" s="41">
        <f ca="1">+Details!BR300</f>
        <v>194916.10235458368</v>
      </c>
      <c r="F216" s="788">
        <f ca="1">+Details!BS300</f>
        <v>277456.15058889869</v>
      </c>
      <c r="G216" s="8">
        <f ca="1">+Details!BT300</f>
        <v>318466.62547006429</v>
      </c>
      <c r="H216" s="8">
        <f ca="1">+Details!BU300</f>
        <v>358930.57413901342</v>
      </c>
      <c r="I216" s="41">
        <f ca="1">+Details!BV300</f>
        <v>390518.16249311069</v>
      </c>
      <c r="J216" s="797" t="str">
        <f t="shared" si="2"/>
        <v>Total Operating Expenses...............................................................................................................................................</v>
      </c>
      <c r="K216" s="788">
        <f ca="1">+Details!BW300</f>
        <v>637546.95361872157</v>
      </c>
      <c r="L216" s="8">
        <f ca="1">+Details!BX300</f>
        <v>714534.37189366994</v>
      </c>
      <c r="M216" s="8">
        <f ca="1">+Details!BY300</f>
        <v>771020.1896498159</v>
      </c>
      <c r="N216" s="41">
        <f ca="1">+Details!BZ300</f>
        <v>792553.60304683982</v>
      </c>
      <c r="O216" s="788">
        <f ca="1">+Details!CA300</f>
        <v>941662.17692607187</v>
      </c>
      <c r="P216" s="8">
        <f ca="1">+Details!CB300</f>
        <v>1037209.3985693079</v>
      </c>
      <c r="Q216" s="8">
        <f ca="1">+Details!CC300</f>
        <v>1118375.0793134333</v>
      </c>
      <c r="R216" s="41">
        <f ca="1">+Details!CD300</f>
        <v>1148521.8389756652</v>
      </c>
      <c r="S216" s="788">
        <f ca="1">+Details!CE300</f>
        <v>1257176.6357453123</v>
      </c>
      <c r="T216" s="8">
        <f ca="1">+Details!CF300</f>
        <v>1284874.431946801</v>
      </c>
      <c r="U216" s="8">
        <f ca="1">+Details!CG300</f>
        <v>1343827.3931311502</v>
      </c>
      <c r="V216" s="41">
        <f ca="1">+Details!CH300</f>
        <v>1381264.4855355974</v>
      </c>
      <c r="W216" s="668"/>
      <c r="X216" s="668"/>
      <c r="Y216" s="668"/>
      <c r="Z216" s="668"/>
      <c r="AA216" s="668"/>
      <c r="AB216" s="668"/>
      <c r="AC216" s="668"/>
    </row>
    <row r="217" spans="1:29" x14ac:dyDescent="0.2">
      <c r="A217" s="797" t="str">
        <f>+Details!A301</f>
        <v>% of Sales</v>
      </c>
      <c r="B217" s="799">
        <f ca="1">+Details!BO301</f>
        <v>10021.720690470589</v>
      </c>
      <c r="C217" s="800">
        <f ca="1">+Details!BP301</f>
        <v>4081.7071955401666</v>
      </c>
      <c r="D217" s="800">
        <f ca="1">+Details!BQ301</f>
        <v>3.0412030360364368</v>
      </c>
      <c r="E217" s="801">
        <f ca="1">+Details!BR301</f>
        <v>1.6021429503127009</v>
      </c>
      <c r="F217" s="799">
        <f ca="1">+Details!BS301</f>
        <v>0.54234378399092553</v>
      </c>
      <c r="G217" s="800">
        <f ca="1">+Details!BT301</f>
        <v>0.48984135054896227</v>
      </c>
      <c r="H217" s="800">
        <f ca="1">+Details!BU301</f>
        <v>0.4498289054577066</v>
      </c>
      <c r="I217" s="801">
        <f ca="1">+Details!BV301</f>
        <v>0.40579118038909007</v>
      </c>
      <c r="J217" s="797" t="str">
        <f t="shared" si="2"/>
        <v>% of Sales</v>
      </c>
      <c r="K217" s="799">
        <f ca="1">+Details!BW301</f>
        <v>0.43042280494249746</v>
      </c>
      <c r="L217" s="800">
        <f ca="1">+Details!BX301</f>
        <v>0.43306925363215643</v>
      </c>
      <c r="M217" s="800">
        <f ca="1">+Details!BY301</f>
        <v>0.42807140533277938</v>
      </c>
      <c r="N217" s="801">
        <f ca="1">+Details!BZ301</f>
        <v>0.40888466997722717</v>
      </c>
      <c r="O217" s="799">
        <f ca="1">+Details!CA301</f>
        <v>0.37069038242341651</v>
      </c>
      <c r="P217" s="800">
        <f ca="1">+Details!CB301</f>
        <v>0.37969131166820363</v>
      </c>
      <c r="Q217" s="800">
        <f ca="1">+Details!CC301</f>
        <v>0.3892092876365964</v>
      </c>
      <c r="R217" s="801">
        <f ca="1">+Details!CD301</f>
        <v>0.38716343741301462</v>
      </c>
      <c r="S217" s="799">
        <f ca="1">+Details!CE301</f>
        <v>0.34456090495470004</v>
      </c>
      <c r="T217" s="800">
        <f ca="1">+Details!CF301</f>
        <v>0.32656625501946163</v>
      </c>
      <c r="U217" s="800">
        <f ca="1">+Details!CG301</f>
        <v>0.32510329322064319</v>
      </c>
      <c r="V217" s="801">
        <f ca="1">+Details!CH301</f>
        <v>0.32524395106269705</v>
      </c>
      <c r="W217" s="668"/>
      <c r="X217" s="668"/>
      <c r="Y217" s="668"/>
      <c r="Z217" s="668"/>
      <c r="AA217" s="668"/>
      <c r="AB217" s="668"/>
      <c r="AC217" s="668"/>
    </row>
    <row r="218" spans="1:29" x14ac:dyDescent="0.2">
      <c r="A218" s="797"/>
      <c r="B218" s="788"/>
      <c r="C218" s="8"/>
      <c r="D218" s="8"/>
      <c r="E218" s="41"/>
      <c r="F218" s="788"/>
      <c r="G218" s="8"/>
      <c r="H218" s="8"/>
      <c r="I218" s="41"/>
      <c r="J218" s="797"/>
      <c r="K218" s="816"/>
      <c r="L218" s="658"/>
      <c r="M218" s="658"/>
      <c r="N218" s="817"/>
      <c r="O218" s="816"/>
      <c r="P218" s="658"/>
      <c r="Q218" s="658"/>
      <c r="R218" s="817"/>
      <c r="S218" s="816"/>
      <c r="T218" s="658"/>
      <c r="U218" s="658"/>
      <c r="V218" s="817"/>
      <c r="W218" s="668"/>
      <c r="X218" s="668"/>
      <c r="Y218" s="668"/>
      <c r="Z218" s="668"/>
      <c r="AA218" s="668"/>
      <c r="AB218" s="668"/>
      <c r="AC218" s="668"/>
    </row>
    <row r="219" spans="1:29" x14ac:dyDescent="0.2">
      <c r="A219" s="797" t="str">
        <f>+Details!A303</f>
        <v>Income Before Int &amp; Taxes...............................................................................................................................................</v>
      </c>
      <c r="B219" s="788">
        <f ca="1">+Details!BO303</f>
        <v>-34070.505427600001</v>
      </c>
      <c r="C219" s="8">
        <f ca="1">+Details!BP303</f>
        <v>-99410.502638753998</v>
      </c>
      <c r="D219" s="8">
        <f ca="1">+Details!BQ303</f>
        <v>-131022.78460408501</v>
      </c>
      <c r="E219" s="41">
        <f ca="1">+Details!BR303</f>
        <v>-79547.368300601389</v>
      </c>
      <c r="F219" s="788">
        <f ca="1">+Details!BS303</f>
        <v>135842.80684786051</v>
      </c>
      <c r="G219" s="8">
        <f ca="1">+Details!BT303</f>
        <v>51142.903051067144</v>
      </c>
      <c r="H219" s="8">
        <f ca="1">+Details!BU303</f>
        <v>426069.33541831083</v>
      </c>
      <c r="I219" s="41">
        <f ca="1">+Details!BV303</f>
        <v>556253.38514390751</v>
      </c>
      <c r="J219" s="797" t="str">
        <f t="shared" ref="J219:J227" si="3">+A219</f>
        <v>Income Before Int &amp; Taxes...............................................................................................................................................</v>
      </c>
      <c r="K219" s="788">
        <f ca="1">+Details!BW303</f>
        <v>696739.91924180044</v>
      </c>
      <c r="L219" s="8">
        <f ca="1">+Details!BX303</f>
        <v>535975.50214992487</v>
      </c>
      <c r="M219" s="8">
        <f ca="1">+Details!BY303</f>
        <v>1003469.2452360631</v>
      </c>
      <c r="N219" s="41">
        <f ca="1">+Details!BZ303</f>
        <v>1117087.4348820646</v>
      </c>
      <c r="O219" s="788">
        <f ca="1">+Details!CA303</f>
        <v>1397553.6852657353</v>
      </c>
      <c r="P219" s="8">
        <f ca="1">+Details!CB303</f>
        <v>1160712.7480855049</v>
      </c>
      <c r="Q219" s="8">
        <f ca="1">+Details!CC303</f>
        <v>1714271.1549347169</v>
      </c>
      <c r="R219" s="41">
        <f ca="1">+Details!CD303</f>
        <v>1775852.7257938283</v>
      </c>
      <c r="S219" s="788">
        <f ca="1">+Details!CE303</f>
        <v>2176098.3070714744</v>
      </c>
      <c r="T219" s="8">
        <f ca="1">+Details!CF303</f>
        <v>2100320.0466887672</v>
      </c>
      <c r="U219" s="8">
        <f ca="1">+Details!CG303</f>
        <v>2732661.6156615261</v>
      </c>
      <c r="V219" s="41">
        <f ca="1">+Details!CH303</f>
        <v>2807582.9682463505</v>
      </c>
      <c r="W219" s="668"/>
      <c r="X219" s="668"/>
      <c r="Y219" s="668"/>
      <c r="Z219" s="668"/>
      <c r="AA219" s="668"/>
      <c r="AB219" s="668"/>
      <c r="AC219" s="668"/>
    </row>
    <row r="220" spans="1:29" x14ac:dyDescent="0.2">
      <c r="A220" s="797" t="str">
        <f>+Details!A304</f>
        <v>% of Sales</v>
      </c>
      <c r="B220" s="799">
        <f ca="1">+Details!BO304</f>
        <v>-10020.736890470587</v>
      </c>
      <c r="C220" s="800">
        <f ca="1">+Details!BP304</f>
        <v>-4080.7233955401666</v>
      </c>
      <c r="D220" s="800">
        <f ca="1">+Details!BQ304</f>
        <v>-2.1275513058116444</v>
      </c>
      <c r="E220" s="801">
        <f ca="1">+Details!BR304</f>
        <v>-0.65385185625603848</v>
      </c>
      <c r="F220" s="799">
        <f ca="1">+Details!BS304</f>
        <v>0.26553205520023831</v>
      </c>
      <c r="G220" s="800">
        <f ca="1">+Details!BT304</f>
        <v>7.8664157239560537E-2</v>
      </c>
      <c r="H220" s="800">
        <f ca="1">+Details!BU304</f>
        <v>0.53397040154646225</v>
      </c>
      <c r="I220" s="801">
        <f ca="1">+Details!BV304</f>
        <v>0.57800824502485315</v>
      </c>
      <c r="J220" s="797" t="str">
        <f t="shared" si="3"/>
        <v>% of Sales</v>
      </c>
      <c r="K220" s="788">
        <f ca="1">+Details!BW304</f>
        <v>0.47038535538954623</v>
      </c>
      <c r="L220" s="8">
        <f ca="1">+Details!BX304</f>
        <v>0.32484722892480983</v>
      </c>
      <c r="M220" s="8">
        <f ca="1">+Details!BY304</f>
        <v>0.5571274212826024</v>
      </c>
      <c r="N220" s="41">
        <f ca="1">+Details!BZ304</f>
        <v>0.57631423968236728</v>
      </c>
      <c r="O220" s="788">
        <f ca="1">+Details!CA304</f>
        <v>0.55015452753931982</v>
      </c>
      <c r="P220" s="8">
        <f ca="1">+Details!CB304</f>
        <v>0.42490219081941866</v>
      </c>
      <c r="Q220" s="8">
        <f ca="1">+Details!CC304</f>
        <v>0.59658898644067127</v>
      </c>
      <c r="R220" s="41">
        <f ca="1">+Details!CD304</f>
        <v>0.59863489080086874</v>
      </c>
      <c r="S220" s="788">
        <f ca="1">+Details!CE304</f>
        <v>0.59641452174333709</v>
      </c>
      <c r="T220" s="8">
        <f ca="1">+Details!CF304</f>
        <v>0.53382154312947694</v>
      </c>
      <c r="U220" s="8">
        <f ca="1">+Details!CG304</f>
        <v>0.66109479167500718</v>
      </c>
      <c r="V220" s="41">
        <f ca="1">+Details!CH304</f>
        <v>0.6610966886437365</v>
      </c>
      <c r="W220" s="668"/>
      <c r="X220" s="668"/>
      <c r="Y220" s="668"/>
      <c r="Z220" s="668"/>
      <c r="AA220" s="668"/>
      <c r="AB220" s="668"/>
      <c r="AC220" s="668"/>
    </row>
    <row r="221" spans="1:29" x14ac:dyDescent="0.2">
      <c r="A221" s="797"/>
      <c r="B221" s="788"/>
      <c r="C221" s="8"/>
      <c r="D221" s="8"/>
      <c r="E221" s="41"/>
      <c r="F221" s="788"/>
      <c r="G221" s="8"/>
      <c r="H221" s="8"/>
      <c r="I221" s="41"/>
      <c r="J221" s="797"/>
      <c r="K221" s="816"/>
      <c r="L221" s="658"/>
      <c r="M221" s="658"/>
      <c r="N221" s="817"/>
      <c r="O221" s="816"/>
      <c r="P221" s="658"/>
      <c r="Q221" s="658"/>
      <c r="R221" s="817"/>
      <c r="S221" s="816"/>
      <c r="T221" s="658"/>
      <c r="U221" s="658"/>
      <c r="V221" s="817"/>
      <c r="W221" s="668"/>
      <c r="X221" s="668"/>
      <c r="Y221" s="668"/>
      <c r="Z221" s="668"/>
      <c r="AA221" s="668"/>
      <c r="AB221" s="668"/>
      <c r="AC221" s="668"/>
    </row>
    <row r="222" spans="1:29" x14ac:dyDescent="0.2">
      <c r="A222" s="797" t="str">
        <f>+Details!A306</f>
        <v>Net Interest Income...............................................................................................................................................</v>
      </c>
      <c r="B222" s="788">
        <f ca="1">+Details!BO306</f>
        <v>0</v>
      </c>
      <c r="C222" s="8">
        <f ca="1">+Details!BP306</f>
        <v>0</v>
      </c>
      <c r="D222" s="8">
        <f ca="1">+Details!BQ306</f>
        <v>0</v>
      </c>
      <c r="E222" s="41">
        <f ca="1">+Details!BR306</f>
        <v>0</v>
      </c>
      <c r="F222" s="788">
        <f ca="1">+Details!BS306</f>
        <v>0</v>
      </c>
      <c r="G222" s="8">
        <f ca="1">+Details!BT306</f>
        <v>0</v>
      </c>
      <c r="H222" s="8">
        <f ca="1">+Details!BU306</f>
        <v>0</v>
      </c>
      <c r="I222" s="41">
        <f ca="1">+Details!BV306</f>
        <v>1350.8912570298585</v>
      </c>
      <c r="J222" s="797" t="str">
        <f t="shared" si="3"/>
        <v>Net Interest Income...............................................................................................................................................</v>
      </c>
      <c r="K222" s="788">
        <f ca="1">+Details!BW306</f>
        <v>4605.5806484461309</v>
      </c>
      <c r="L222" s="8">
        <f ca="1">+Details!BX306</f>
        <v>6843.8155484866002</v>
      </c>
      <c r="M222" s="8">
        <f ca="1">+Details!BY306</f>
        <v>11227.613387553774</v>
      </c>
      <c r="N222" s="41">
        <f ca="1">+Details!BZ306</f>
        <v>17298.92449517292</v>
      </c>
      <c r="O222" s="788">
        <f ca="1">+Details!CA306</f>
        <v>24301.175805142459</v>
      </c>
      <c r="P222" s="8">
        <f ca="1">+Details!CB306</f>
        <v>29833.960618298228</v>
      </c>
      <c r="Q222" s="8">
        <f ca="1">+Details!CC306</f>
        <v>38228.406558181348</v>
      </c>
      <c r="R222" s="41">
        <f ca="1">+Details!CD306</f>
        <v>48371.997006321937</v>
      </c>
      <c r="S222" s="788">
        <f ca="1">+Details!CE306</f>
        <v>59523.680803929907</v>
      </c>
      <c r="T222" s="8">
        <f ca="1">+Details!CF306</f>
        <v>69531.627820687383</v>
      </c>
      <c r="U222" s="8">
        <f ca="1">+Details!CG306</f>
        <v>83827.593552462262</v>
      </c>
      <c r="V222" s="41">
        <f ca="1">+Details!CH306</f>
        <v>100002.08664040273</v>
      </c>
      <c r="W222" s="668"/>
      <c r="X222" s="668"/>
      <c r="Y222" s="668"/>
      <c r="Z222" s="668"/>
      <c r="AA222" s="668"/>
      <c r="AB222" s="668"/>
      <c r="AC222" s="668"/>
    </row>
    <row r="223" spans="1:29" x14ac:dyDescent="0.2">
      <c r="A223" s="797"/>
      <c r="B223" s="788"/>
      <c r="C223" s="8"/>
      <c r="D223" s="8"/>
      <c r="E223" s="41"/>
      <c r="F223" s="788"/>
      <c r="G223" s="8"/>
      <c r="H223" s="8"/>
      <c r="I223" s="41"/>
      <c r="J223" s="797"/>
      <c r="K223" s="816"/>
      <c r="L223" s="658"/>
      <c r="M223" s="658"/>
      <c r="N223" s="817"/>
      <c r="O223" s="816"/>
      <c r="P223" s="658"/>
      <c r="Q223" s="658"/>
      <c r="R223" s="817"/>
      <c r="S223" s="816"/>
      <c r="T223" s="658"/>
      <c r="U223" s="658"/>
      <c r="V223" s="817"/>
      <c r="W223" s="668"/>
      <c r="X223" s="668"/>
      <c r="Y223" s="668"/>
      <c r="Z223" s="668"/>
      <c r="AA223" s="668"/>
      <c r="AB223" s="668"/>
      <c r="AC223" s="668"/>
    </row>
    <row r="224" spans="1:29" x14ac:dyDescent="0.2">
      <c r="A224" s="797" t="str">
        <f>+Details!A308</f>
        <v>Income Before Taxes...............................................................................................................................................</v>
      </c>
      <c r="B224" s="788">
        <f ca="1">+Details!BO308</f>
        <v>-34070.505427600001</v>
      </c>
      <c r="C224" s="8">
        <f ca="1">+Details!BP308</f>
        <v>-99410.502638753998</v>
      </c>
      <c r="D224" s="8">
        <f ca="1">+Details!BQ308</f>
        <v>-131022.78460408501</v>
      </c>
      <c r="E224" s="41">
        <f ca="1">+Details!BR308</f>
        <v>-79547.368300601389</v>
      </c>
      <c r="F224" s="788">
        <f ca="1">+Details!BS308</f>
        <v>135842.80684786051</v>
      </c>
      <c r="G224" s="8">
        <f ca="1">+Details!BT308</f>
        <v>51142.903051067144</v>
      </c>
      <c r="H224" s="8">
        <f ca="1">+Details!BU308</f>
        <v>426069.33541831083</v>
      </c>
      <c r="I224" s="41">
        <f ca="1">+Details!BV308</f>
        <v>557604.27640093735</v>
      </c>
      <c r="J224" s="797" t="str">
        <f t="shared" si="3"/>
        <v>Income Before Taxes...............................................................................................................................................</v>
      </c>
      <c r="K224" s="788">
        <f ca="1">+Details!BW308</f>
        <v>701345.49989024654</v>
      </c>
      <c r="L224" s="8">
        <f ca="1">+Details!BX308</f>
        <v>542819.31769841141</v>
      </c>
      <c r="M224" s="8">
        <f ca="1">+Details!BY308</f>
        <v>1014696.8586236169</v>
      </c>
      <c r="N224" s="41">
        <f ca="1">+Details!BZ308</f>
        <v>1134386.3593772375</v>
      </c>
      <c r="O224" s="788">
        <f ca="1">+Details!CA308</f>
        <v>1421854.8610708776</v>
      </c>
      <c r="P224" s="8">
        <f ca="1">+Details!CB308</f>
        <v>1190546.7087038031</v>
      </c>
      <c r="Q224" s="8">
        <f ca="1">+Details!CC308</f>
        <v>1752499.5614928983</v>
      </c>
      <c r="R224" s="41">
        <f ca="1">+Details!CD308</f>
        <v>1824224.7228001503</v>
      </c>
      <c r="S224" s="788">
        <f ca="1">+Details!CE308</f>
        <v>2235621.9878754043</v>
      </c>
      <c r="T224" s="8">
        <f ca="1">+Details!CF308</f>
        <v>2169851.6745094545</v>
      </c>
      <c r="U224" s="8">
        <f ca="1">+Details!CG308</f>
        <v>2816489.2092139884</v>
      </c>
      <c r="V224" s="41">
        <f ca="1">+Details!CH308</f>
        <v>2907585.0548867532</v>
      </c>
      <c r="W224" s="668"/>
      <c r="X224" s="668"/>
      <c r="Y224" s="668"/>
      <c r="Z224" s="668"/>
      <c r="AA224" s="668"/>
      <c r="AB224" s="668"/>
      <c r="AC224" s="668"/>
    </row>
    <row r="225" spans="1:29" x14ac:dyDescent="0.2">
      <c r="A225" s="797" t="str">
        <f>+Details!A309</f>
        <v>Tax Expense...............................................................................................................................................</v>
      </c>
      <c r="B225" s="788">
        <f ca="1">+Details!BO309</f>
        <v>0</v>
      </c>
      <c r="C225" s="8">
        <f ca="1">+Details!BP309</f>
        <v>0</v>
      </c>
      <c r="D225" s="8">
        <f ca="1">+Details!BQ309</f>
        <v>0</v>
      </c>
      <c r="E225" s="41">
        <f ca="1">+Details!BR309</f>
        <v>0</v>
      </c>
      <c r="F225" s="788">
        <f ca="1">+Details!BS309</f>
        <v>0</v>
      </c>
      <c r="G225" s="8">
        <f ca="1">+Details!BT309</f>
        <v>0</v>
      </c>
      <c r="H225" s="8">
        <f ca="1">+Details!BU309</f>
        <v>67250.971086549573</v>
      </c>
      <c r="I225" s="41">
        <f ca="1">+Details!BV309</f>
        <v>139401.06910023431</v>
      </c>
      <c r="J225" s="797" t="str">
        <f t="shared" si="3"/>
        <v>Tax Expense...............................................................................................................................................</v>
      </c>
      <c r="K225" s="788">
        <f ca="1">+Details!BW309</f>
        <v>175336.37497256161</v>
      </c>
      <c r="L225" s="8">
        <f ca="1">+Details!BX309</f>
        <v>135704.82942460291</v>
      </c>
      <c r="M225" s="8">
        <f ca="1">+Details!BY309</f>
        <v>253674.21465590416</v>
      </c>
      <c r="N225" s="41">
        <f ca="1">+Details!BZ309</f>
        <v>283596.58984430938</v>
      </c>
      <c r="O225" s="788">
        <f ca="1">+Details!CA309</f>
        <v>355463.71526771947</v>
      </c>
      <c r="P225" s="8">
        <f ca="1">+Details!CB309</f>
        <v>297636.67717595061</v>
      </c>
      <c r="Q225" s="8">
        <f ca="1">+Details!CC309</f>
        <v>438124.89037322451</v>
      </c>
      <c r="R225" s="41">
        <f ca="1">+Details!CD309</f>
        <v>456056.18070003757</v>
      </c>
      <c r="S225" s="788">
        <f ca="1">+Details!CE309</f>
        <v>558905.49696885119</v>
      </c>
      <c r="T225" s="8">
        <f ca="1">+Details!CF309</f>
        <v>542462.91862736363</v>
      </c>
      <c r="U225" s="8">
        <f ca="1">+Details!CG309</f>
        <v>704122.30230349721</v>
      </c>
      <c r="V225" s="41">
        <f ca="1">+Details!CH309</f>
        <v>726744.96550825087</v>
      </c>
      <c r="W225" s="668"/>
      <c r="X225" s="668"/>
      <c r="Y225" s="668"/>
      <c r="Z225" s="668"/>
      <c r="AA225" s="668"/>
      <c r="AB225" s="668"/>
      <c r="AC225" s="668"/>
    </row>
    <row r="226" spans="1:29" x14ac:dyDescent="0.2">
      <c r="A226" s="797" t="str">
        <f>+Details!A310</f>
        <v>Net Income...............................................................................................................................................</v>
      </c>
      <c r="B226" s="788">
        <f ca="1">+Details!BO310</f>
        <v>-34070.505427600001</v>
      </c>
      <c r="C226" s="8">
        <f ca="1">+Details!BP310</f>
        <v>-99410.502638753998</v>
      </c>
      <c r="D226" s="8">
        <f ca="1">+Details!BQ310</f>
        <v>-131022.78460408503</v>
      </c>
      <c r="E226" s="41">
        <f ca="1">+Details!BR310</f>
        <v>-79547.36830060136</v>
      </c>
      <c r="F226" s="788">
        <f ca="1">+Details!BS310</f>
        <v>135842.8068478606</v>
      </c>
      <c r="G226" s="8">
        <f ca="1">+Details!BT310</f>
        <v>51142.903051067246</v>
      </c>
      <c r="H226" s="8">
        <f ca="1">+Details!BU310</f>
        <v>358818.36433176126</v>
      </c>
      <c r="I226" s="41">
        <f ca="1">+Details!BV310</f>
        <v>418203.20730070292</v>
      </c>
      <c r="J226" s="797" t="str">
        <f t="shared" si="3"/>
        <v>Net Income...............................................................................................................................................</v>
      </c>
      <c r="K226" s="788">
        <f ca="1">+Details!BW310</f>
        <v>526009.12491768482</v>
      </c>
      <c r="L226" s="8">
        <f ca="1">+Details!BX310</f>
        <v>407114.48827380873</v>
      </c>
      <c r="M226" s="8">
        <f ca="1">+Details!BY310</f>
        <v>761022.64396771253</v>
      </c>
      <c r="N226" s="41">
        <f ca="1">+Details!BZ310</f>
        <v>850789.76953292824</v>
      </c>
      <c r="O226" s="788">
        <f ca="1">+Details!CA310</f>
        <v>1066391.1458031584</v>
      </c>
      <c r="P226" s="8">
        <f ca="1">+Details!CB310</f>
        <v>892910.03152785171</v>
      </c>
      <c r="Q226" s="8">
        <f ca="1">+Details!CC310</f>
        <v>1314374.6711196736</v>
      </c>
      <c r="R226" s="41">
        <f ca="1">+Details!CD310</f>
        <v>1368168.5421001127</v>
      </c>
      <c r="S226" s="788">
        <f ca="1">+Details!CE310</f>
        <v>1676716.4909065536</v>
      </c>
      <c r="T226" s="8">
        <f ca="1">+Details!CF310</f>
        <v>1627388.7558820909</v>
      </c>
      <c r="U226" s="8">
        <f ca="1">+Details!CG310</f>
        <v>2112366.9069104916</v>
      </c>
      <c r="V226" s="41">
        <f ca="1">+Details!CH310</f>
        <v>2180234.8965247525</v>
      </c>
      <c r="W226" s="668"/>
      <c r="X226" s="668"/>
      <c r="Y226" s="668"/>
      <c r="Z226" s="668"/>
      <c r="AA226" s="668"/>
      <c r="AB226" s="668"/>
      <c r="AC226" s="668"/>
    </row>
    <row r="227" spans="1:29" x14ac:dyDescent="0.2">
      <c r="A227" s="797" t="str">
        <f>+Details!A311</f>
        <v>% of Sales</v>
      </c>
      <c r="B227" s="799">
        <f ca="1">+Details!BO311</f>
        <v>-10020.736890470587</v>
      </c>
      <c r="C227" s="800">
        <f ca="1">+Details!BP311</f>
        <v>-4080.7233955401666</v>
      </c>
      <c r="D227" s="800">
        <f ca="1">+Details!BQ311</f>
        <v>-2.1275513058116449</v>
      </c>
      <c r="E227" s="801">
        <f ca="1">+Details!BR311</f>
        <v>-0.65385185625603826</v>
      </c>
      <c r="F227" s="799">
        <f ca="1">+Details!BS311</f>
        <v>0.26553205520023848</v>
      </c>
      <c r="G227" s="800">
        <f ca="1">+Details!BT311</f>
        <v>7.8664157239560703E-2</v>
      </c>
      <c r="H227" s="800">
        <f ca="1">+Details!BU311</f>
        <v>0.44968827877830225</v>
      </c>
      <c r="I227" s="801">
        <f ca="1">+Details!BV311</f>
        <v>0.43455897684668987</v>
      </c>
      <c r="J227" s="797" t="str">
        <f t="shared" si="3"/>
        <v>% of Sales</v>
      </c>
      <c r="K227" s="799">
        <f ca="1">+Details!BW311</f>
        <v>0.3551210176557732</v>
      </c>
      <c r="L227" s="800">
        <f ca="1">+Details!BX311</f>
        <v>0.24674637710194325</v>
      </c>
      <c r="M227" s="800">
        <f ca="1">+Details!BY311</f>
        <v>0.42252075505478809</v>
      </c>
      <c r="N227" s="801">
        <f ca="1">+Details!BZ311</f>
        <v>0.43892916869991588</v>
      </c>
      <c r="O227" s="799">
        <f ca="1">+Details!CA311</f>
        <v>0.41979061210796881</v>
      </c>
      <c r="P227" s="800">
        <f ca="1">+Details!CB311</f>
        <v>0.3268676330354835</v>
      </c>
      <c r="Q227" s="800">
        <f ca="1">+Details!CC311</f>
        <v>0.45741973233892425</v>
      </c>
      <c r="R227" s="801">
        <f ca="1">+Details!CD311</f>
        <v>0.46120571481014372</v>
      </c>
      <c r="S227" s="799">
        <f ca="1">+Details!CE311</f>
        <v>0.45954636367921808</v>
      </c>
      <c r="T227" s="800">
        <f ca="1">+Details!CF311</f>
        <v>0.41362038052540173</v>
      </c>
      <c r="U227" s="800">
        <f ca="1">+Details!CG311</f>
        <v>0.51103098614978371</v>
      </c>
      <c r="V227" s="801">
        <f ca="1">+Details!CH311</f>
        <v>0.51337612703154234</v>
      </c>
      <c r="W227" s="668"/>
      <c r="X227" s="668"/>
      <c r="Y227" s="668"/>
      <c r="Z227" s="668"/>
      <c r="AA227" s="668"/>
      <c r="AB227" s="668"/>
      <c r="AC227" s="668"/>
    </row>
    <row r="228" spans="1:29" x14ac:dyDescent="0.2">
      <c r="A228" s="798"/>
      <c r="B228" s="818"/>
      <c r="C228" s="819"/>
      <c r="D228" s="819"/>
      <c r="E228" s="820"/>
      <c r="F228" s="818"/>
      <c r="G228" s="819"/>
      <c r="H228" s="819"/>
      <c r="I228" s="820"/>
      <c r="J228" s="798"/>
      <c r="K228" s="818"/>
      <c r="L228" s="819"/>
      <c r="M228" s="819"/>
      <c r="N228" s="820"/>
      <c r="O228" s="818"/>
      <c r="P228" s="819"/>
      <c r="Q228" s="819"/>
      <c r="R228" s="820"/>
      <c r="S228" s="818"/>
      <c r="T228" s="819"/>
      <c r="U228" s="819"/>
      <c r="V228" s="820"/>
      <c r="W228" s="668"/>
      <c r="X228" s="668"/>
      <c r="Y228" s="668"/>
      <c r="Z228" s="668"/>
      <c r="AA228" s="668"/>
      <c r="AB228" s="668"/>
      <c r="AC228" s="668"/>
    </row>
    <row r="229" spans="1:29" x14ac:dyDescent="0.2">
      <c r="A229" s="668"/>
      <c r="B229" s="668"/>
      <c r="C229" s="668"/>
      <c r="D229" s="668"/>
      <c r="E229" s="668"/>
      <c r="F229" s="668"/>
      <c r="G229" s="668"/>
      <c r="H229" s="668"/>
      <c r="I229" s="668"/>
      <c r="J229" s="668"/>
      <c r="K229" s="668"/>
      <c r="L229" s="668"/>
      <c r="M229" s="668"/>
      <c r="N229" s="668"/>
      <c r="O229" s="668"/>
      <c r="P229" s="668"/>
      <c r="Q229" s="668"/>
      <c r="R229" s="668"/>
      <c r="S229" s="668"/>
      <c r="T229" s="668"/>
      <c r="U229" s="668"/>
      <c r="V229" s="668"/>
      <c r="W229" s="668"/>
      <c r="X229" s="668"/>
      <c r="Y229" s="668"/>
      <c r="Z229" s="668"/>
      <c r="AA229" s="668"/>
      <c r="AB229" s="668"/>
      <c r="AC229" s="668"/>
    </row>
    <row r="230" spans="1:29" x14ac:dyDescent="0.2">
      <c r="A230" s="668"/>
      <c r="B230" s="668"/>
      <c r="C230" s="668"/>
      <c r="D230" s="668"/>
      <c r="E230" s="668"/>
      <c r="F230" s="668"/>
      <c r="G230" s="668"/>
      <c r="H230" s="668"/>
      <c r="I230" s="668"/>
      <c r="J230" s="668"/>
      <c r="K230" s="668"/>
      <c r="L230" s="668"/>
      <c r="M230" s="668"/>
      <c r="N230" s="668"/>
      <c r="O230" s="668"/>
      <c r="P230" s="668"/>
      <c r="Q230" s="668"/>
      <c r="R230" s="668"/>
      <c r="S230" s="668"/>
      <c r="T230" s="668"/>
      <c r="U230" s="668"/>
      <c r="V230" s="668"/>
      <c r="W230" s="668"/>
      <c r="X230" s="668"/>
      <c r="Y230" s="668"/>
      <c r="Z230" s="668"/>
      <c r="AA230" s="668"/>
      <c r="AB230" s="668"/>
      <c r="AC230" s="668"/>
    </row>
    <row r="231" spans="1:29" x14ac:dyDescent="0.2">
      <c r="A231" s="668"/>
      <c r="B231" s="668"/>
      <c r="C231" s="668"/>
      <c r="D231" s="668"/>
      <c r="E231" s="668"/>
      <c r="F231" s="668"/>
      <c r="G231" s="668"/>
      <c r="H231" s="668"/>
      <c r="I231" s="668"/>
      <c r="J231" s="668"/>
      <c r="K231" s="668"/>
      <c r="L231" s="668"/>
      <c r="M231" s="668"/>
      <c r="N231" s="668"/>
      <c r="O231" s="668"/>
      <c r="P231" s="668"/>
      <c r="Q231" s="668"/>
      <c r="R231" s="668"/>
      <c r="S231" s="668"/>
      <c r="T231" s="668"/>
      <c r="U231" s="668"/>
      <c r="V231" s="668"/>
      <c r="W231" s="668"/>
      <c r="X231" s="668"/>
      <c r="Y231" s="668"/>
      <c r="Z231" s="668"/>
      <c r="AA231" s="668"/>
      <c r="AB231" s="668"/>
      <c r="AC231" s="668"/>
    </row>
    <row r="232" spans="1:29" x14ac:dyDescent="0.2">
      <c r="A232" s="668"/>
      <c r="B232" s="668"/>
      <c r="C232" s="668"/>
      <c r="D232" s="668"/>
      <c r="E232" s="668"/>
      <c r="F232" s="668"/>
      <c r="G232" s="668"/>
      <c r="H232" s="668"/>
      <c r="I232" s="668"/>
      <c r="J232" s="668"/>
      <c r="K232" s="668"/>
      <c r="L232" s="668"/>
      <c r="M232" s="668"/>
      <c r="N232" s="668"/>
      <c r="O232" s="668"/>
      <c r="P232" s="668"/>
      <c r="Q232" s="668"/>
      <c r="R232" s="668"/>
      <c r="S232" s="668"/>
      <c r="T232" s="668"/>
      <c r="U232" s="668"/>
      <c r="V232" s="668"/>
      <c r="W232" s="668"/>
      <c r="X232" s="668"/>
      <c r="Y232" s="668"/>
      <c r="Z232" s="668"/>
      <c r="AA232" s="668"/>
      <c r="AB232" s="668"/>
      <c r="AC232" s="668"/>
    </row>
    <row r="233" spans="1:29" x14ac:dyDescent="0.2">
      <c r="A233" s="668"/>
      <c r="B233" s="668"/>
      <c r="C233" s="668"/>
      <c r="D233" s="668"/>
      <c r="E233" s="668"/>
      <c r="F233" s="668"/>
      <c r="G233" s="668"/>
      <c r="H233" s="668"/>
      <c r="I233" s="668"/>
      <c r="J233" s="668"/>
      <c r="K233" s="668"/>
      <c r="L233" s="668"/>
      <c r="M233" s="668"/>
      <c r="N233" s="668"/>
      <c r="O233" s="668"/>
      <c r="P233" s="668"/>
      <c r="Q233" s="668"/>
      <c r="R233" s="668"/>
      <c r="S233" s="668"/>
      <c r="T233" s="668"/>
      <c r="U233" s="668"/>
      <c r="V233" s="668"/>
      <c r="W233" s="668"/>
      <c r="X233" s="668"/>
      <c r="Y233" s="668"/>
      <c r="Z233" s="668"/>
      <c r="AA233" s="668"/>
      <c r="AB233" s="668"/>
      <c r="AC233" s="668"/>
    </row>
    <row r="234" spans="1:29" x14ac:dyDescent="0.2">
      <c r="A234" s="668"/>
      <c r="B234" s="668"/>
      <c r="C234" s="668"/>
      <c r="D234" s="668"/>
      <c r="E234" s="668"/>
      <c r="F234" s="668"/>
      <c r="G234" s="668"/>
      <c r="H234" s="668"/>
      <c r="I234" s="668"/>
      <c r="J234" s="668"/>
      <c r="K234" s="668"/>
      <c r="L234" s="668"/>
      <c r="M234" s="668"/>
      <c r="N234" s="668"/>
      <c r="O234" s="668"/>
      <c r="P234" s="668"/>
      <c r="Q234" s="668"/>
      <c r="R234" s="668"/>
      <c r="S234" s="668"/>
      <c r="T234" s="668"/>
      <c r="U234" s="668"/>
      <c r="V234" s="668"/>
      <c r="W234" s="668"/>
      <c r="X234" s="668"/>
      <c r="Y234" s="668"/>
      <c r="Z234" s="668"/>
      <c r="AA234" s="668"/>
      <c r="AB234" s="668"/>
      <c r="AC234" s="668"/>
    </row>
    <row r="235" spans="1:29" x14ac:dyDescent="0.2">
      <c r="A235" s="668"/>
      <c r="B235" s="668"/>
      <c r="C235" s="668"/>
      <c r="D235" s="668"/>
      <c r="E235" s="668"/>
      <c r="F235" s="668"/>
      <c r="G235" s="668"/>
      <c r="H235" s="668"/>
      <c r="I235" s="668"/>
      <c r="J235" s="668"/>
      <c r="K235" s="668"/>
      <c r="L235" s="668"/>
      <c r="M235" s="668"/>
      <c r="N235" s="668"/>
      <c r="O235" s="668"/>
      <c r="P235" s="668"/>
      <c r="Q235" s="668"/>
      <c r="R235" s="668"/>
      <c r="S235" s="668"/>
      <c r="T235" s="668"/>
      <c r="U235" s="668"/>
      <c r="V235" s="668"/>
      <c r="W235" s="668"/>
      <c r="X235" s="668"/>
      <c r="Y235" s="668"/>
      <c r="Z235" s="668"/>
      <c r="AA235" s="668"/>
      <c r="AB235" s="668"/>
      <c r="AC235" s="668"/>
    </row>
    <row r="236" spans="1:29" x14ac:dyDescent="0.2">
      <c r="A236" s="668"/>
      <c r="B236" s="668"/>
      <c r="C236" s="668"/>
      <c r="D236" s="668"/>
      <c r="E236" s="668"/>
      <c r="F236" s="668"/>
      <c r="G236" s="668"/>
      <c r="H236" s="668"/>
      <c r="I236" s="668"/>
      <c r="J236" s="668"/>
      <c r="K236" s="668"/>
      <c r="L236" s="668"/>
      <c r="M236" s="668"/>
      <c r="N236" s="668"/>
      <c r="O236" s="668"/>
      <c r="P236" s="668"/>
      <c r="Q236" s="668"/>
      <c r="R236" s="668"/>
      <c r="S236" s="668"/>
      <c r="T236" s="668"/>
      <c r="U236" s="668"/>
      <c r="V236" s="668"/>
      <c r="W236" s="668"/>
      <c r="X236" s="668"/>
      <c r="Y236" s="668"/>
      <c r="Z236" s="668"/>
      <c r="AA236" s="668"/>
      <c r="AB236" s="668"/>
      <c r="AC236" s="668"/>
    </row>
    <row r="237" spans="1:29" x14ac:dyDescent="0.2">
      <c r="A237" s="668"/>
      <c r="B237" s="668"/>
      <c r="C237" s="668"/>
      <c r="D237" s="668"/>
      <c r="E237" s="668"/>
      <c r="F237" s="668"/>
      <c r="G237" s="668"/>
      <c r="H237" s="668"/>
      <c r="I237" s="668"/>
      <c r="J237" s="668"/>
      <c r="K237" s="668"/>
      <c r="L237" s="668"/>
      <c r="M237" s="668"/>
      <c r="N237" s="668"/>
      <c r="O237" s="668"/>
      <c r="P237" s="668"/>
      <c r="Q237" s="668"/>
      <c r="R237" s="668"/>
      <c r="S237" s="668"/>
      <c r="T237" s="668"/>
      <c r="U237" s="668"/>
      <c r="V237" s="668"/>
      <c r="W237" s="668"/>
      <c r="X237" s="668"/>
      <c r="Y237" s="668"/>
      <c r="Z237" s="668"/>
      <c r="AA237" s="668"/>
      <c r="AB237" s="668"/>
      <c r="AC237" s="668"/>
    </row>
    <row r="238" spans="1:29" x14ac:dyDescent="0.2">
      <c r="A238" s="668"/>
      <c r="B238" s="668"/>
      <c r="C238" s="668"/>
      <c r="D238" s="668"/>
      <c r="E238" s="668"/>
      <c r="F238" s="668"/>
      <c r="G238" s="668"/>
      <c r="H238" s="668"/>
      <c r="I238" s="668"/>
      <c r="J238" s="668"/>
      <c r="K238" s="668"/>
      <c r="L238" s="668"/>
      <c r="M238" s="668"/>
      <c r="N238" s="668"/>
      <c r="O238" s="668"/>
      <c r="P238" s="668"/>
      <c r="Q238" s="668"/>
      <c r="R238" s="668"/>
      <c r="S238" s="668"/>
      <c r="T238" s="668"/>
      <c r="U238" s="668"/>
      <c r="V238" s="668"/>
      <c r="W238" s="668"/>
      <c r="X238" s="668"/>
      <c r="Y238" s="668"/>
      <c r="Z238" s="668"/>
      <c r="AA238" s="668"/>
      <c r="AB238" s="668"/>
      <c r="AC238" s="668"/>
    </row>
    <row r="239" spans="1:29" x14ac:dyDescent="0.2">
      <c r="A239" s="668"/>
      <c r="B239" s="668"/>
      <c r="C239" s="668"/>
      <c r="D239" s="668"/>
      <c r="E239" s="668"/>
      <c r="F239" s="668"/>
      <c r="G239" s="668"/>
      <c r="H239" s="668"/>
      <c r="I239" s="668"/>
      <c r="J239" s="668"/>
      <c r="K239" s="668"/>
      <c r="L239" s="668"/>
      <c r="M239" s="668"/>
      <c r="N239" s="668"/>
      <c r="O239" s="668"/>
      <c r="P239" s="668"/>
      <c r="Q239" s="668"/>
      <c r="R239" s="668"/>
      <c r="S239" s="668"/>
      <c r="T239" s="668"/>
      <c r="U239" s="668"/>
      <c r="V239" s="668"/>
      <c r="W239" s="668"/>
      <c r="X239" s="668"/>
      <c r="Y239" s="668"/>
      <c r="Z239" s="668"/>
      <c r="AA239" s="668"/>
      <c r="AB239" s="668"/>
      <c r="AC239" s="668"/>
    </row>
    <row r="240" spans="1:29" x14ac:dyDescent="0.2">
      <c r="A240" s="668"/>
      <c r="B240" s="668"/>
      <c r="C240" s="668"/>
      <c r="D240" s="668"/>
      <c r="E240" s="668"/>
      <c r="F240" s="668"/>
      <c r="G240" s="668"/>
      <c r="H240" s="668"/>
      <c r="I240" s="668"/>
      <c r="J240" s="668"/>
      <c r="K240" s="668"/>
      <c r="L240" s="668"/>
      <c r="M240" s="668"/>
      <c r="N240" s="668"/>
      <c r="O240" s="668"/>
      <c r="P240" s="668"/>
      <c r="Q240" s="668"/>
      <c r="R240" s="668"/>
      <c r="S240" s="668"/>
      <c r="T240" s="668"/>
      <c r="U240" s="668"/>
      <c r="V240" s="668"/>
      <c r="W240" s="668"/>
      <c r="X240" s="668"/>
      <c r="Y240" s="668"/>
      <c r="Z240" s="668"/>
      <c r="AA240" s="668"/>
      <c r="AB240" s="668"/>
      <c r="AC240" s="668"/>
    </row>
  </sheetData>
  <phoneticPr fontId="53" type="noConversion"/>
  <pageMargins left="0.7" right="0.7" top="0.75" bottom="0.75" header="0.3" footer="0.3"/>
  <pageSetup orientation="portrait"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 enableFormatConditionsCalculation="0">
    <pageSetUpPr fitToPage="1"/>
  </sheetPr>
  <dimension ref="A1:O271"/>
  <sheetViews>
    <sheetView showGridLines="0" workbookViewId="0">
      <pane ySplit="2" topLeftCell="A72" activePane="bottomLeft" state="frozen"/>
      <selection activeCell="A45" sqref="A45"/>
      <selection pane="bottomLeft" activeCell="N71" sqref="N71"/>
    </sheetView>
  </sheetViews>
  <sheetFormatPr defaultColWidth="0" defaultRowHeight="12" zeroHeight="1" x14ac:dyDescent="0.2"/>
  <cols>
    <col min="1" max="1" width="39.140625" customWidth="1"/>
    <col min="2" max="2" width="11.140625" customWidth="1"/>
    <col min="3" max="3" width="7.140625" bestFit="1" customWidth="1"/>
    <col min="4" max="4" width="2.7109375" customWidth="1"/>
    <col min="5" max="5" width="12.140625" customWidth="1"/>
    <col min="6" max="6" width="6" bestFit="1" customWidth="1"/>
    <col min="7" max="7" width="2.7109375" customWidth="1"/>
    <col min="8" max="8" width="13.85546875" bestFit="1" customWidth="1"/>
    <col min="9" max="9" width="6" bestFit="1" customWidth="1"/>
    <col min="10" max="10" width="2.7109375" customWidth="1"/>
    <col min="11" max="11" width="14" customWidth="1"/>
    <col min="12" max="12" width="6" bestFit="1" customWidth="1"/>
    <col min="13" max="13" width="2.7109375" customWidth="1"/>
    <col min="14" max="14" width="13" customWidth="1"/>
    <col min="15" max="15" width="6" bestFit="1" customWidth="1"/>
  </cols>
  <sheetData>
    <row r="1" spans="1:15" ht="46.5" customHeight="1" x14ac:dyDescent="0.45">
      <c r="A1" s="36" t="str">
        <f>Company</f>
        <v>Mixspace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</row>
    <row r="2" spans="1:15" ht="12.75" thickBot="1" x14ac:dyDescent="0.25">
      <c r="A2" s="31">
        <f ca="1">NOW()</f>
        <v>40808.853718287035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</row>
    <row r="3" spans="1:15" x14ac:dyDescent="0.2"/>
    <row r="4" spans="1:15" x14ac:dyDescent="0.2"/>
    <row r="5" spans="1:15" ht="19.5" x14ac:dyDescent="0.4">
      <c r="A5" s="49" t="s">
        <v>89</v>
      </c>
    </row>
    <row r="6" spans="1:15" ht="5.25" customHeight="1" thickBot="1" x14ac:dyDescent="0.25"/>
    <row r="7" spans="1:15" x14ac:dyDescent="0.2">
      <c r="A7" s="23"/>
      <c r="B7" s="934">
        <f>Dates!H3</f>
        <v>2012</v>
      </c>
      <c r="C7" s="934"/>
      <c r="D7" s="441"/>
      <c r="E7" s="934">
        <f>Dates!H4</f>
        <v>2013</v>
      </c>
      <c r="F7" s="934"/>
      <c r="G7" s="441"/>
      <c r="H7" s="934">
        <f>Dates!H5</f>
        <v>2014</v>
      </c>
      <c r="I7" s="934"/>
      <c r="J7" s="441"/>
      <c r="K7" s="934">
        <f>Dates!H6</f>
        <v>2015</v>
      </c>
      <c r="L7" s="934"/>
      <c r="M7" s="441"/>
      <c r="N7" s="934">
        <f>Dates!H7</f>
        <v>2016</v>
      </c>
      <c r="O7" s="934"/>
    </row>
    <row r="8" spans="1:15" ht="5.25" customHeight="1" x14ac:dyDescent="0.2">
      <c r="A8" s="30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</row>
    <row r="9" spans="1:15" ht="14.1" customHeight="1" x14ac:dyDescent="0.2">
      <c r="A9" s="5" t="s">
        <v>57</v>
      </c>
      <c r="B9" s="35">
        <f>+Details!CJ283</f>
        <v>6</v>
      </c>
      <c r="C9" s="35"/>
      <c r="D9" s="35"/>
      <c r="E9" s="35">
        <f>+Details!CK283</f>
        <v>12</v>
      </c>
      <c r="F9" s="35"/>
      <c r="G9" s="35"/>
      <c r="H9" s="35">
        <f>+Details!CL283</f>
        <v>25</v>
      </c>
      <c r="I9" s="35"/>
      <c r="J9" s="35"/>
      <c r="K9" s="35">
        <f>+Details!CM283</f>
        <v>32</v>
      </c>
      <c r="L9" s="35"/>
      <c r="M9" s="35"/>
      <c r="N9" s="35">
        <f>+Details!CN283</f>
        <v>34</v>
      </c>
    </row>
    <row r="10" spans="1:15" ht="14.1" customHeight="1" x14ac:dyDescent="0.2">
      <c r="A10" s="5" t="s">
        <v>530</v>
      </c>
      <c r="B10" s="648">
        <f>+Details!Q14</f>
        <v>189533.74529750002</v>
      </c>
      <c r="C10" s="35"/>
      <c r="D10" s="35"/>
      <c r="E10" s="648">
        <f>+Details!AC14</f>
        <v>552859.19996318384</v>
      </c>
      <c r="F10" s="35"/>
      <c r="G10" s="35"/>
      <c r="H10" s="648">
        <f>+Details!AO14</f>
        <v>1052337.5701977629</v>
      </c>
      <c r="I10" s="35"/>
      <c r="J10" s="35"/>
      <c r="K10" s="648">
        <f>+Details!BA14</f>
        <v>1506215.3001654376</v>
      </c>
      <c r="L10" s="35"/>
      <c r="M10" s="35"/>
      <c r="N10" s="648">
        <f>+Details!BM14</f>
        <v>2065654.1922045569</v>
      </c>
    </row>
    <row r="11" spans="1:15" ht="14.1" customHeight="1" x14ac:dyDescent="0.2">
      <c r="A11" s="30"/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</row>
    <row r="12" spans="1:15" x14ac:dyDescent="0.2">
      <c r="A12" s="18" t="s">
        <v>23</v>
      </c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</row>
    <row r="13" spans="1:15" x14ac:dyDescent="0.2">
      <c r="A13" s="30" t="str">
        <f>+Details!A142</f>
        <v>Subscription Revenue</v>
      </c>
      <c r="B13" s="3">
        <f>+Details!CJ142</f>
        <v>98176.472053364269</v>
      </c>
      <c r="C13" s="736">
        <f t="shared" ref="C13:C38" si="0">IF(B$27=0,"N/A",B13/B$27)</f>
        <v>0.53568951095969397</v>
      </c>
      <c r="D13" s="21"/>
      <c r="E13" s="3">
        <f>+Details!CK142</f>
        <v>2009051.9622312877</v>
      </c>
      <c r="F13" s="736">
        <f>IF(E$27=0,"N/A",E13/E$27)</f>
        <v>0.68755612407817002</v>
      </c>
      <c r="G13" s="21"/>
      <c r="H13" s="3">
        <f>+Details!CL142</f>
        <v>4271079.9739221288</v>
      </c>
      <c r="I13" s="736">
        <f>IF(H$27=0,"N/A",H13/H$27)</f>
        <v>0.62164396195915439</v>
      </c>
      <c r="J13" s="21"/>
      <c r="K13" s="3">
        <f>+Details!CM142</f>
        <v>5979568.0809172317</v>
      </c>
      <c r="L13" s="736">
        <f>IF(K$27=0,"N/A",K13/K$27)</f>
        <v>0.53811959846894364</v>
      </c>
      <c r="M13" s="21"/>
      <c r="N13" s="3">
        <f>+Details!CN142</f>
        <v>7628822.3330084877</v>
      </c>
      <c r="O13" s="736">
        <f>IF(N$27=0,"N/A",N13/N$27)</f>
        <v>0.47789071613586914</v>
      </c>
    </row>
    <row r="14" spans="1:15" x14ac:dyDescent="0.2">
      <c r="A14" s="30" t="str">
        <f>+Details!A143</f>
        <v>Web Advertising Revenue</v>
      </c>
      <c r="B14" s="3">
        <f>+Details!CJ143</f>
        <v>24432.857839769</v>
      </c>
      <c r="C14" s="736">
        <f t="shared" si="0"/>
        <v>0.13331529839877834</v>
      </c>
      <c r="D14" s="21"/>
      <c r="E14" s="3">
        <f>+Details!CK143</f>
        <v>175940.35083774451</v>
      </c>
      <c r="F14" s="736">
        <f>IF(E$27=0,"N/A",E14/E$27)</f>
        <v>6.0211914855901945E-2</v>
      </c>
      <c r="G14" s="21"/>
      <c r="H14" s="3">
        <f>+Details!CL143</f>
        <v>426794.64728426351</v>
      </c>
      <c r="I14" s="736">
        <f>IF(H$27=0,"N/A",H14/H$27)</f>
        <v>6.2118788948152509E-2</v>
      </c>
      <c r="J14" s="21"/>
      <c r="K14" s="3">
        <f>+Details!CM143</f>
        <v>630307.13844269444</v>
      </c>
      <c r="L14" s="736">
        <f>IF(K$27=0,"N/A",K14/K$27)</f>
        <v>5.6723264901578516E-2</v>
      </c>
      <c r="M14" s="21"/>
      <c r="N14" s="3">
        <f>+Details!CN143</f>
        <v>672913.49110250873</v>
      </c>
      <c r="O14" s="736">
        <f>IF(N$27=0,"N/A",N14/N$27)</f>
        <v>4.2153178580270907E-2</v>
      </c>
    </row>
    <row r="15" spans="1:15" x14ac:dyDescent="0.2">
      <c r="A15" s="30" t="str">
        <f>+Details!A144</f>
        <v>Audio Ad Revenue</v>
      </c>
      <c r="B15" s="864">
        <f>+Details!CJ144</f>
        <v>8714.0260320647867</v>
      </c>
      <c r="C15" s="736">
        <f t="shared" si="0"/>
        <v>4.7547159171389956E-2</v>
      </c>
      <c r="D15" s="21"/>
      <c r="E15" s="865">
        <f>+Details!CK144</f>
        <v>9.3685167450130251</v>
      </c>
      <c r="F15" s="736">
        <f>IF(E$27=0,"N/A",E15/E$27)</f>
        <v>3.2061794232582615E-6</v>
      </c>
      <c r="G15" s="21"/>
      <c r="H15" s="865">
        <f>+Details!CL144</f>
        <v>22.07930443840624</v>
      </c>
      <c r="I15" s="736">
        <f>IF(H$27=0,"N/A",H15/H$27)</f>
        <v>3.213582131965821E-6</v>
      </c>
      <c r="J15" s="21"/>
      <c r="K15" s="865">
        <f>+Details!CM144</f>
        <v>38.581003763063386</v>
      </c>
      <c r="L15" s="736">
        <f>IF(K$27=0,"N/A",K15/K$27)</f>
        <v>3.4720223890023549E-6</v>
      </c>
      <c r="M15" s="21"/>
      <c r="N15" s="865">
        <f>+Details!CN144</f>
        <v>57.509471693306452</v>
      </c>
      <c r="O15" s="736">
        <f>IF(N$27=0,"N/A",N15/N$27)</f>
        <v>3.602553764189115E-6</v>
      </c>
    </row>
    <row r="16" spans="1:15" x14ac:dyDescent="0.2">
      <c r="A16" s="30" t="str">
        <f>+Details!A145</f>
        <v>Mobile Revenue</v>
      </c>
      <c r="B16" s="3">
        <f>+Details!CJ145</f>
        <v>0</v>
      </c>
      <c r="C16" s="736">
        <f t="shared" si="0"/>
        <v>0</v>
      </c>
      <c r="D16" s="21"/>
      <c r="E16" s="3">
        <f>+Details!CK145</f>
        <v>24387.771403251718</v>
      </c>
      <c r="F16" s="736">
        <f>IF(E$27=0,"N/A",E16/E$27)</f>
        <v>8.3462060196299731E-3</v>
      </c>
      <c r="G16" s="21"/>
      <c r="H16" s="3">
        <f>+Details!CL145</f>
        <v>66387.620303465868</v>
      </c>
      <c r="I16" s="736">
        <f>IF(H$27=0,"N/A",H16/H$27)</f>
        <v>9.662535836946368E-3</v>
      </c>
      <c r="J16" s="21"/>
      <c r="K16" s="3">
        <f>+Details!CM145</f>
        <v>210795.96264995128</v>
      </c>
      <c r="L16" s="736">
        <f>IF(K$27=0,"N/A",K16/K$27)</f>
        <v>1.8970172635389776E-2</v>
      </c>
      <c r="M16" s="21"/>
      <c r="N16" s="3">
        <f>+Details!CN145</f>
        <v>289845.95328308514</v>
      </c>
      <c r="O16" s="736">
        <f>IF(N$27=0,"N/A",N16/N$27)</f>
        <v>1.8156759213569577E-2</v>
      </c>
    </row>
    <row r="17" spans="1:15" x14ac:dyDescent="0.2">
      <c r="A17" s="30" t="str">
        <f>+Details!A146</f>
        <v>Ticket Revenue</v>
      </c>
      <c r="B17" s="3">
        <f>+Details!CJ146</f>
        <v>33895.967833012503</v>
      </c>
      <c r="C17" s="736">
        <f t="shared" ref="C17:C21" si="1">IF(B$27=0,"N/A",B17/B$27)</f>
        <v>0.1849497547854671</v>
      </c>
      <c r="D17" s="21"/>
      <c r="E17" s="3">
        <f>+Details!CK146</f>
        <v>457270.71381096973</v>
      </c>
      <c r="F17" s="736">
        <f t="shared" ref="F17:F25" si="2">IF(E$27=0,"N/A",E17/E$27)</f>
        <v>0.15649136286806201</v>
      </c>
      <c r="G17" s="21"/>
      <c r="H17" s="3">
        <f>+Details!CL146</f>
        <v>1291867.2059052819</v>
      </c>
      <c r="I17" s="736">
        <f t="shared" ref="I17:I25" si="3">IF(H$27=0,"N/A",H17/H$27)</f>
        <v>0.18802772439463203</v>
      </c>
      <c r="J17" s="21"/>
      <c r="K17" s="3">
        <f>+Details!CM146</f>
        <v>2787599.1380757987</v>
      </c>
      <c r="L17" s="736">
        <f t="shared" ref="L17:L25" si="4">IF(K$27=0,"N/A",K17/K$27)</f>
        <v>0.2508645622182834</v>
      </c>
      <c r="M17" s="21"/>
      <c r="N17" s="3">
        <f>+Details!CN146</f>
        <v>4852741.5223738607</v>
      </c>
      <c r="O17" s="736">
        <f t="shared" ref="O17:O25" si="5">IF(N$27=0,"N/A",N17/N$27)</f>
        <v>0.30398926860772285</v>
      </c>
    </row>
    <row r="18" spans="1:15" x14ac:dyDescent="0.2">
      <c r="A18" s="30" t="str">
        <f>+Details!A147</f>
        <v>MP3 Revenue</v>
      </c>
      <c r="B18" s="3">
        <f>+Details!CJ147</f>
        <v>12051.899673960001</v>
      </c>
      <c r="C18" s="736">
        <f t="shared" si="1"/>
        <v>6.5759912812610524E-2</v>
      </c>
      <c r="D18" s="21"/>
      <c r="E18" s="3">
        <f>+Details!CK147</f>
        <v>139358.69373286696</v>
      </c>
      <c r="F18" s="736">
        <f t="shared" si="2"/>
        <v>4.7692605826456992E-2</v>
      </c>
      <c r="G18" s="21"/>
      <c r="H18" s="3">
        <f>+Details!CL147</f>
        <v>382775.46841637976</v>
      </c>
      <c r="I18" s="736">
        <f t="shared" si="3"/>
        <v>5.5711918339150221E-2</v>
      </c>
      <c r="J18" s="21"/>
      <c r="K18" s="3">
        <f>+Details!CM147</f>
        <v>743359.77015354647</v>
      </c>
      <c r="L18" s="736">
        <f t="shared" si="4"/>
        <v>6.6897216591542255E-2</v>
      </c>
      <c r="M18" s="21"/>
      <c r="N18" s="3">
        <f>+Details!CN147</f>
        <v>1207793.4455686058</v>
      </c>
      <c r="O18" s="736">
        <f t="shared" si="5"/>
        <v>7.5659551297922165E-2</v>
      </c>
    </row>
    <row r="19" spans="1:15" x14ac:dyDescent="0.2">
      <c r="A19" s="30" t="str">
        <f>+Details!A148</f>
        <v>Merchandise Revenue</v>
      </c>
      <c r="B19" s="3">
        <f>+Details!CJ148</f>
        <v>0</v>
      </c>
      <c r="C19" s="736">
        <f t="shared" si="1"/>
        <v>0</v>
      </c>
      <c r="D19" s="21"/>
      <c r="E19" s="3">
        <f>+Details!CK148</f>
        <v>0</v>
      </c>
      <c r="F19" s="736">
        <f t="shared" si="2"/>
        <v>0</v>
      </c>
      <c r="G19" s="21"/>
      <c r="H19" s="3">
        <f>+Details!CL148</f>
        <v>0</v>
      </c>
      <c r="I19" s="736">
        <f t="shared" si="3"/>
        <v>0</v>
      </c>
      <c r="J19" s="21"/>
      <c r="K19" s="3">
        <f>+Details!CM148</f>
        <v>0</v>
      </c>
      <c r="L19" s="736">
        <f t="shared" si="4"/>
        <v>0</v>
      </c>
      <c r="M19" s="21"/>
      <c r="N19" s="3">
        <f>+Details!CN148</f>
        <v>0</v>
      </c>
      <c r="O19" s="736">
        <f t="shared" si="5"/>
        <v>0</v>
      </c>
    </row>
    <row r="20" spans="1:15" x14ac:dyDescent="0.2">
      <c r="A20" s="30" t="str">
        <f>+Details!A149</f>
        <v>Loyalty Card Transaction Revenue</v>
      </c>
      <c r="B20" s="3">
        <f>+Details!CJ149</f>
        <v>0</v>
      </c>
      <c r="C20" s="736">
        <f t="shared" si="1"/>
        <v>0</v>
      </c>
      <c r="D20" s="21"/>
      <c r="E20" s="3">
        <f>+Details!CK149</f>
        <v>0</v>
      </c>
      <c r="F20" s="736">
        <f t="shared" si="2"/>
        <v>0</v>
      </c>
      <c r="G20" s="21"/>
      <c r="H20" s="3">
        <f>+Details!CL149</f>
        <v>95693.867104094941</v>
      </c>
      <c r="I20" s="736">
        <f t="shared" si="3"/>
        <v>1.3927979584787555E-2</v>
      </c>
      <c r="J20" s="21"/>
      <c r="K20" s="3">
        <f>+Details!CM149</f>
        <v>232299.92817298323</v>
      </c>
      <c r="L20" s="736">
        <f t="shared" si="4"/>
        <v>2.090538018485695E-2</v>
      </c>
      <c r="M20" s="21"/>
      <c r="N20" s="3">
        <f>+Details!CN149</f>
        <v>431354.80198878772</v>
      </c>
      <c r="O20" s="736">
        <f t="shared" si="5"/>
        <v>2.7021268320686482E-2</v>
      </c>
    </row>
    <row r="21" spans="1:15" x14ac:dyDescent="0.2">
      <c r="A21" s="30" t="str">
        <f>+Details!A150</f>
        <v>Loyalty Card Subscription Revenue</v>
      </c>
      <c r="B21" s="3">
        <f>+Details!CJ150</f>
        <v>0</v>
      </c>
      <c r="C21" s="736">
        <f t="shared" si="1"/>
        <v>0</v>
      </c>
      <c r="D21" s="21"/>
      <c r="E21" s="3">
        <f>+Details!CK150</f>
        <v>0</v>
      </c>
      <c r="F21" s="736">
        <f t="shared" si="2"/>
        <v>0</v>
      </c>
      <c r="G21" s="21"/>
      <c r="H21" s="3">
        <f>+Details!CL150</f>
        <v>0</v>
      </c>
      <c r="I21" s="736">
        <f t="shared" si="3"/>
        <v>0</v>
      </c>
      <c r="J21" s="21"/>
      <c r="K21" s="3">
        <f>+Details!CM150</f>
        <v>0</v>
      </c>
      <c r="L21" s="736">
        <f t="shared" si="4"/>
        <v>0</v>
      </c>
      <c r="M21" s="21"/>
      <c r="N21" s="3">
        <f>+Details!CN150</f>
        <v>0</v>
      </c>
      <c r="O21" s="736">
        <f t="shared" si="5"/>
        <v>0</v>
      </c>
    </row>
    <row r="22" spans="1:15" x14ac:dyDescent="0.2">
      <c r="A22" s="30" t="str">
        <f>+Details!A151</f>
        <v>Corporate Sponsorship Revenue</v>
      </c>
      <c r="B22" s="3">
        <f>+Details!CJ151</f>
        <v>6000</v>
      </c>
      <c r="C22" s="736">
        <f t="shared" ref="C22:C24" si="6">IF(B$27=0,"N/A",B22/B$27)</f>
        <v>3.2738363872059952E-2</v>
      </c>
      <c r="D22" s="21"/>
      <c r="E22" s="3">
        <f>+Details!CK151</f>
        <v>24000</v>
      </c>
      <c r="F22" s="736">
        <f t="shared" si="2"/>
        <v>8.2134993460046702E-3</v>
      </c>
      <c r="G22" s="21"/>
      <c r="H22" s="3">
        <f>+Details!CL151</f>
        <v>90000</v>
      </c>
      <c r="I22" s="736">
        <f t="shared" si="3"/>
        <v>1.3099252862958438E-2</v>
      </c>
      <c r="J22" s="21"/>
      <c r="K22" s="3">
        <f>+Details!CM151</f>
        <v>108000</v>
      </c>
      <c r="L22" s="736">
        <f t="shared" si="4"/>
        <v>9.7192499271169953E-3</v>
      </c>
      <c r="M22" s="21"/>
      <c r="N22" s="3">
        <f>+Details!CN151</f>
        <v>168000</v>
      </c>
      <c r="O22" s="736">
        <f t="shared" si="5"/>
        <v>1.0523988737218989E-2</v>
      </c>
    </row>
    <row r="23" spans="1:15" x14ac:dyDescent="0.2">
      <c r="A23" s="30" t="str">
        <f>+Details!A152</f>
        <v>Event Revenue</v>
      </c>
      <c r="B23" s="3">
        <f>+Details!CJ152</f>
        <v>0</v>
      </c>
      <c r="C23" s="736">
        <f t="shared" si="6"/>
        <v>0</v>
      </c>
      <c r="D23" s="21"/>
      <c r="E23" s="3">
        <f>+Details!CK152</f>
        <v>80000</v>
      </c>
      <c r="F23" s="736">
        <f t="shared" si="2"/>
        <v>2.7378331153348898E-2</v>
      </c>
      <c r="G23" s="21"/>
      <c r="H23" s="3">
        <f>+Details!CL152</f>
        <v>144000</v>
      </c>
      <c r="I23" s="736">
        <f t="shared" si="3"/>
        <v>2.09588045807335E-2</v>
      </c>
      <c r="J23" s="21"/>
      <c r="K23" s="3">
        <f>+Details!CM152</f>
        <v>240000</v>
      </c>
      <c r="L23" s="736">
        <f t="shared" si="4"/>
        <v>2.1598333171371102E-2</v>
      </c>
      <c r="M23" s="21"/>
      <c r="N23" s="3">
        <f>+Details!CN152</f>
        <v>400000</v>
      </c>
      <c r="O23" s="736">
        <f t="shared" si="5"/>
        <v>2.5057116040997592E-2</v>
      </c>
    </row>
    <row r="24" spans="1:15" x14ac:dyDescent="0.2">
      <c r="A24" s="30" t="str">
        <f>+Details!A153</f>
        <v>Royalty Reporting Revenue</v>
      </c>
      <c r="B24" s="3">
        <f>+Details!CJ153</f>
        <v>0</v>
      </c>
      <c r="C24" s="736">
        <f t="shared" si="6"/>
        <v>0</v>
      </c>
      <c r="D24" s="21"/>
      <c r="E24" s="3">
        <f>+Details!CK153</f>
        <v>12000</v>
      </c>
      <c r="F24" s="736">
        <f t="shared" si="2"/>
        <v>4.1067496730023351E-3</v>
      </c>
      <c r="G24" s="21"/>
      <c r="H24" s="3">
        <f>+Details!CL153</f>
        <v>30000</v>
      </c>
      <c r="I24" s="736">
        <f t="shared" si="3"/>
        <v>4.3664176209861462E-3</v>
      </c>
      <c r="J24" s="21"/>
      <c r="K24" s="3">
        <f>+Details!CM153</f>
        <v>36000</v>
      </c>
      <c r="L24" s="736">
        <f t="shared" si="4"/>
        <v>3.2397499757056652E-3</v>
      </c>
      <c r="M24" s="21"/>
      <c r="N24" s="3">
        <f>+Details!CN153</f>
        <v>72000</v>
      </c>
      <c r="O24" s="736">
        <f t="shared" si="5"/>
        <v>4.5102808873795667E-3</v>
      </c>
    </row>
    <row r="25" spans="1:15" x14ac:dyDescent="0.2">
      <c r="A25" s="30" t="str">
        <f>+Details!A154</f>
        <v>Affiliate Revenue</v>
      </c>
      <c r="B25" s="3">
        <f>+Details!CJ154</f>
        <v>0</v>
      </c>
      <c r="C25" s="736">
        <f t="shared" ref="C25" si="7">IF(B$27=0,"N/A",B25/B$27)</f>
        <v>0</v>
      </c>
      <c r="D25" s="21"/>
      <c r="E25" s="3">
        <f>+Details!CK154</f>
        <v>0</v>
      </c>
      <c r="F25" s="736">
        <f t="shared" si="2"/>
        <v>0</v>
      </c>
      <c r="G25" s="21"/>
      <c r="H25" s="3">
        <f>+Details!CL154</f>
        <v>72000</v>
      </c>
      <c r="I25" s="736">
        <f t="shared" si="3"/>
        <v>1.047940229036675E-2</v>
      </c>
      <c r="J25" s="21"/>
      <c r="K25" s="3">
        <f>+Details!CM154</f>
        <v>144000</v>
      </c>
      <c r="L25" s="736">
        <f t="shared" si="4"/>
        <v>1.2958999902822661E-2</v>
      </c>
      <c r="M25" s="21"/>
      <c r="N25" s="3">
        <f>+Details!CN154</f>
        <v>240000</v>
      </c>
      <c r="O25" s="736">
        <f t="shared" si="5"/>
        <v>1.5034269624598555E-2</v>
      </c>
    </row>
    <row r="26" spans="1:15" x14ac:dyDescent="0.2">
      <c r="A26" s="30" t="str">
        <f>+Details!A155</f>
        <v>Data Revenue</v>
      </c>
      <c r="B26" s="3">
        <f>+Details!CJ155</f>
        <v>0</v>
      </c>
      <c r="C26" s="736">
        <f t="shared" si="0"/>
        <v>0</v>
      </c>
      <c r="D26" s="21"/>
      <c r="E26" s="3">
        <f>+Details!CK155</f>
        <v>0</v>
      </c>
      <c r="F26" s="736">
        <f>IF(E$27=0,"N/A",E26/E$27)</f>
        <v>0</v>
      </c>
      <c r="G26" s="21"/>
      <c r="H26" s="3">
        <f>+Details!CL155</f>
        <v>0</v>
      </c>
      <c r="I26" s="736">
        <f>IF(H$27=0,"N/A",H26/H$27)</f>
        <v>0</v>
      </c>
      <c r="J26" s="21"/>
      <c r="K26" s="3">
        <f>+Details!CM155</f>
        <v>0</v>
      </c>
      <c r="L26" s="736">
        <f>IF(K$27=0,"N/A",K26/K$27)</f>
        <v>0</v>
      </c>
      <c r="M26" s="21"/>
      <c r="N26" s="3">
        <f>+Details!CN155</f>
        <v>0</v>
      </c>
      <c r="O26" s="736">
        <f>IF(N$27=0,"N/A",N26/N$27)</f>
        <v>0</v>
      </c>
    </row>
    <row r="27" spans="1:15" ht="14.25" x14ac:dyDescent="0.35">
      <c r="A27" s="46" t="s">
        <v>53</v>
      </c>
      <c r="B27" s="332">
        <f>SUM(B13:B26)</f>
        <v>183271.22343217058</v>
      </c>
      <c r="C27" s="442">
        <f t="shared" si="0"/>
        <v>1</v>
      </c>
      <c r="D27" s="332"/>
      <c r="E27" s="332">
        <f>SUM(E13:E26)</f>
        <v>2922018.8605328654</v>
      </c>
      <c r="F27" s="437">
        <f>E27/E$27</f>
        <v>1</v>
      </c>
      <c r="G27" s="332"/>
      <c r="H27" s="332">
        <f>SUM(H13:H26)</f>
        <v>6870620.8622400537</v>
      </c>
      <c r="I27" s="437">
        <f>H27/H$27</f>
        <v>1</v>
      </c>
      <c r="J27" s="332"/>
      <c r="K27" s="332">
        <f>SUM(K13:K26)</f>
        <v>11111968.599415969</v>
      </c>
      <c r="L27" s="437">
        <f>K27/K$27</f>
        <v>1</v>
      </c>
      <c r="M27" s="332"/>
      <c r="N27" s="332">
        <f>SUM(N13:N26)</f>
        <v>15963529.056797029</v>
      </c>
      <c r="O27" s="437">
        <f>N27/N$27</f>
        <v>1</v>
      </c>
    </row>
    <row r="28" spans="1:15" ht="14.25" x14ac:dyDescent="0.35">
      <c r="A28" s="19" t="s">
        <v>701</v>
      </c>
      <c r="B28" s="332"/>
      <c r="C28" s="442"/>
      <c r="D28" s="332"/>
      <c r="E28" s="332"/>
      <c r="F28" s="437"/>
      <c r="G28" s="332"/>
      <c r="H28" s="332"/>
      <c r="I28" s="437"/>
      <c r="J28" s="332"/>
      <c r="K28" s="332"/>
      <c r="L28" s="437"/>
      <c r="M28" s="332"/>
      <c r="N28" s="332"/>
      <c r="O28" s="437"/>
    </row>
    <row r="29" spans="1:15" ht="14.25" x14ac:dyDescent="0.35">
      <c r="A29" s="913" t="str">
        <f>+Details!A165</f>
        <v>Royalty Payments for streaming</v>
      </c>
      <c r="B29" s="914">
        <f>+Details!CJ165</f>
        <v>8640</v>
      </c>
      <c r="C29" s="736">
        <f t="shared" si="0"/>
        <v>4.714324397576633E-2</v>
      </c>
      <c r="D29" s="332"/>
      <c r="E29" s="914">
        <f>+Details!CK165</f>
        <v>2.21184</v>
      </c>
      <c r="F29" s="736">
        <f t="shared" ref="F29" si="8">IF(E$27=0,"N/A",E29/E$27)</f>
        <v>7.5695609972779041E-7</v>
      </c>
      <c r="G29" s="332"/>
      <c r="H29" s="914">
        <f>+Details!CL165</f>
        <v>8.4537600000000008</v>
      </c>
      <c r="I29" s="736">
        <f t="shared" ref="I29" si="9">IF(H$27=0,"N/A",H29/H$27)</f>
        <v>1.2304215542529282E-6</v>
      </c>
      <c r="J29" s="332"/>
      <c r="K29" s="914">
        <f>+Details!CM165</f>
        <v>19.837440000000001</v>
      </c>
      <c r="L29" s="736">
        <f t="shared" ref="L29" si="10">IF(K$27=0,"N/A",K29/K$27)</f>
        <v>1.7852318266128498E-6</v>
      </c>
      <c r="M29" s="332"/>
      <c r="N29" s="914">
        <f>+Details!CN165</f>
        <v>31.664640000000002</v>
      </c>
      <c r="O29" s="736">
        <f t="shared" ref="O29" si="11">IF(N$27=0,"N/A",N29/N$27)</f>
        <v>1.9835613971910351E-6</v>
      </c>
    </row>
    <row r="30" spans="1:15" ht="14.25" x14ac:dyDescent="0.35">
      <c r="A30" s="913" t="str">
        <f>+Details!A166</f>
        <v>Royalty Payments to artists</v>
      </c>
      <c r="B30" s="914">
        <f>+Details!CJ166</f>
        <v>0</v>
      </c>
      <c r="C30" s="736">
        <f t="shared" ref="C30:C36" si="12">IF(B$27=0,"N/A",B30/B$27)</f>
        <v>0</v>
      </c>
      <c r="D30" s="332"/>
      <c r="E30" s="914">
        <f>+Details!CK166</f>
        <v>0</v>
      </c>
      <c r="F30" s="736">
        <f t="shared" ref="F30:F36" si="13">IF(E$27=0,"N/A",E30/E$27)</f>
        <v>0</v>
      </c>
      <c r="G30" s="332"/>
      <c r="H30" s="914">
        <f>+Details!CL166</f>
        <v>0</v>
      </c>
      <c r="I30" s="736">
        <f t="shared" ref="I30:I36" si="14">IF(H$27=0,"N/A",H30/H$27)</f>
        <v>0</v>
      </c>
      <c r="J30" s="332"/>
      <c r="K30" s="914">
        <f>+Details!CM166</f>
        <v>0</v>
      </c>
      <c r="L30" s="736">
        <f t="shared" ref="L30:L36" si="15">IF(K$27=0,"N/A",K30/K$27)</f>
        <v>0</v>
      </c>
      <c r="M30" s="332"/>
      <c r="N30" s="914">
        <f>+Details!CN166</f>
        <v>0</v>
      </c>
      <c r="O30" s="736">
        <f t="shared" ref="O30:O36" si="16">IF(N$27=0,"N/A",N30/N$27)</f>
        <v>0</v>
      </c>
    </row>
    <row r="31" spans="1:15" ht="14.25" x14ac:dyDescent="0.35">
      <c r="A31" s="913" t="str">
        <f>+Details!A167</f>
        <v>Affiliate Payments</v>
      </c>
      <c r="B31" s="914">
        <f>+Details!CJ167</f>
        <v>0</v>
      </c>
      <c r="C31" s="736">
        <f t="shared" si="12"/>
        <v>0</v>
      </c>
      <c r="D31" s="332"/>
      <c r="E31" s="914">
        <f>+Details!CK167</f>
        <v>0</v>
      </c>
      <c r="F31" s="736">
        <f t="shared" si="13"/>
        <v>0</v>
      </c>
      <c r="G31" s="332"/>
      <c r="H31" s="914">
        <f>+Details!CL167</f>
        <v>0</v>
      </c>
      <c r="I31" s="736">
        <f t="shared" si="14"/>
        <v>0</v>
      </c>
      <c r="J31" s="332"/>
      <c r="K31" s="914">
        <f>+Details!CM167</f>
        <v>0</v>
      </c>
      <c r="L31" s="736">
        <f t="shared" si="15"/>
        <v>0</v>
      </c>
      <c r="M31" s="332"/>
      <c r="N31" s="914">
        <f>+Details!CN167</f>
        <v>0</v>
      </c>
      <c r="O31" s="736">
        <f t="shared" si="16"/>
        <v>0</v>
      </c>
    </row>
    <row r="32" spans="1:15" ht="14.25" x14ac:dyDescent="0.35">
      <c r="A32" s="913" t="str">
        <f>+Details!A168</f>
        <v>Payment Processing Fees</v>
      </c>
      <c r="B32" s="914">
        <f>+Details!CJ168</f>
        <v>2968.9938196011635</v>
      </c>
      <c r="C32" s="736">
        <f t="shared" si="12"/>
        <v>1.6200000000000003E-2</v>
      </c>
      <c r="D32" s="332"/>
      <c r="E32" s="914">
        <f>+Details!CK168</f>
        <v>47336.705540632429</v>
      </c>
      <c r="F32" s="736">
        <f t="shared" si="13"/>
        <v>1.6200000000000003E-2</v>
      </c>
      <c r="G32" s="332"/>
      <c r="H32" s="914">
        <f>+Details!CL168</f>
        <v>101685.18876115279</v>
      </c>
      <c r="I32" s="736">
        <f t="shared" si="14"/>
        <v>1.4799999999999999E-2</v>
      </c>
      <c r="J32" s="332"/>
      <c r="K32" s="914">
        <f>+Details!CM168</f>
        <v>157789.95411170676</v>
      </c>
      <c r="L32" s="736">
        <f t="shared" si="15"/>
        <v>1.4199999999999999E-2</v>
      </c>
      <c r="M32" s="332"/>
      <c r="N32" s="914">
        <f>+Details!CN168</f>
        <v>220296.70098379898</v>
      </c>
      <c r="O32" s="736">
        <f t="shared" si="16"/>
        <v>1.3799999999999998E-2</v>
      </c>
    </row>
    <row r="33" spans="1:15" ht="14.25" x14ac:dyDescent="0.35">
      <c r="A33" s="913" t="str">
        <f>+Details!A169</f>
        <v>Ticket costs</v>
      </c>
      <c r="B33" s="914">
        <f>+Details!CJ169</f>
        <v>0</v>
      </c>
      <c r="C33" s="736">
        <f t="shared" si="12"/>
        <v>0</v>
      </c>
      <c r="D33" s="332"/>
      <c r="E33" s="914">
        <f>+Details!CK169</f>
        <v>0</v>
      </c>
      <c r="F33" s="736">
        <f t="shared" si="13"/>
        <v>0</v>
      </c>
      <c r="G33" s="332"/>
      <c r="H33" s="914">
        <f>+Details!CL169</f>
        <v>0</v>
      </c>
      <c r="I33" s="736">
        <f t="shared" si="14"/>
        <v>0</v>
      </c>
      <c r="J33" s="332"/>
      <c r="K33" s="914">
        <f>+Details!CM169</f>
        <v>0</v>
      </c>
      <c r="L33" s="736">
        <f t="shared" si="15"/>
        <v>0</v>
      </c>
      <c r="M33" s="332"/>
      <c r="N33" s="914">
        <f>+Details!CN169</f>
        <v>0</v>
      </c>
      <c r="O33" s="736">
        <f t="shared" si="16"/>
        <v>0</v>
      </c>
    </row>
    <row r="34" spans="1:15" ht="14.25" x14ac:dyDescent="0.35">
      <c r="A34" s="913" t="str">
        <f>+Details!A170</f>
        <v>MP3 costs</v>
      </c>
      <c r="B34" s="914">
        <f>+Details!CJ170</f>
        <v>0</v>
      </c>
      <c r="C34" s="736">
        <f t="shared" si="12"/>
        <v>0</v>
      </c>
      <c r="D34" s="332"/>
      <c r="E34" s="914">
        <f>+Details!CK170</f>
        <v>0</v>
      </c>
      <c r="F34" s="736">
        <f t="shared" si="13"/>
        <v>0</v>
      </c>
      <c r="G34" s="332"/>
      <c r="H34" s="914">
        <f>+Details!CL170</f>
        <v>0</v>
      </c>
      <c r="I34" s="736">
        <f t="shared" si="14"/>
        <v>0</v>
      </c>
      <c r="J34" s="332"/>
      <c r="K34" s="914">
        <f>+Details!CM170</f>
        <v>0</v>
      </c>
      <c r="L34" s="736">
        <f t="shared" si="15"/>
        <v>0</v>
      </c>
      <c r="M34" s="332"/>
      <c r="N34" s="914">
        <f>+Details!CN170</f>
        <v>0</v>
      </c>
      <c r="O34" s="736">
        <f t="shared" si="16"/>
        <v>0</v>
      </c>
    </row>
    <row r="35" spans="1:15" ht="14.25" x14ac:dyDescent="0.35">
      <c r="A35" s="913" t="str">
        <f>+Details!A171</f>
        <v>Merchandise costs</v>
      </c>
      <c r="B35" s="914">
        <f>+Details!CJ171</f>
        <v>0</v>
      </c>
      <c r="C35" s="736">
        <f t="shared" si="12"/>
        <v>0</v>
      </c>
      <c r="D35" s="332"/>
      <c r="E35" s="914">
        <f>+Details!CK171</f>
        <v>0</v>
      </c>
      <c r="F35" s="736">
        <f t="shared" si="13"/>
        <v>0</v>
      </c>
      <c r="G35" s="332"/>
      <c r="H35" s="914">
        <f>+Details!CL171</f>
        <v>0</v>
      </c>
      <c r="I35" s="736">
        <f t="shared" si="14"/>
        <v>0</v>
      </c>
      <c r="J35" s="332"/>
      <c r="K35" s="914">
        <f>+Details!CM171</f>
        <v>0</v>
      </c>
      <c r="L35" s="736">
        <f t="shared" si="15"/>
        <v>0</v>
      </c>
      <c r="M35" s="332"/>
      <c r="N35" s="914">
        <f>+Details!CN171</f>
        <v>0</v>
      </c>
      <c r="O35" s="736">
        <f t="shared" si="16"/>
        <v>0</v>
      </c>
    </row>
    <row r="36" spans="1:15" ht="14.25" x14ac:dyDescent="0.35">
      <c r="A36" s="913" t="str">
        <f>+Details!A172</f>
        <v>Event Costs</v>
      </c>
      <c r="B36" s="914">
        <f>+Details!CJ172</f>
        <v>0</v>
      </c>
      <c r="C36" s="736">
        <f t="shared" si="12"/>
        <v>0</v>
      </c>
      <c r="D36" s="332"/>
      <c r="E36" s="914">
        <f>+Details!CK172</f>
        <v>360000</v>
      </c>
      <c r="F36" s="736">
        <f t="shared" si="13"/>
        <v>0.12320249019007004</v>
      </c>
      <c r="G36" s="332"/>
      <c r="H36" s="914">
        <f>+Details!CL172</f>
        <v>500000</v>
      </c>
      <c r="I36" s="736">
        <f t="shared" si="14"/>
        <v>7.2773627016435777E-2</v>
      </c>
      <c r="J36" s="332"/>
      <c r="K36" s="914">
        <f>+Details!CM172</f>
        <v>660000</v>
      </c>
      <c r="L36" s="736">
        <f t="shared" si="15"/>
        <v>5.9395416221270529E-2</v>
      </c>
      <c r="M36" s="332"/>
      <c r="N36" s="914">
        <f>+Details!CN172</f>
        <v>660000</v>
      </c>
      <c r="O36" s="736">
        <f t="shared" si="16"/>
        <v>4.1344241467646023E-2</v>
      </c>
    </row>
    <row r="37" spans="1:15" ht="14.25" x14ac:dyDescent="0.35">
      <c r="A37" s="46" t="s">
        <v>687</v>
      </c>
      <c r="B37" s="331">
        <f>SUM(B29:B36)</f>
        <v>11608.993819601164</v>
      </c>
      <c r="C37" s="442">
        <f t="shared" si="0"/>
        <v>6.3343243975766336E-2</v>
      </c>
      <c r="D37" s="331"/>
      <c r="E37" s="331">
        <f>SUM(E29:E36)</f>
        <v>407338.91738063243</v>
      </c>
      <c r="F37" s="437">
        <f>E37/E$27</f>
        <v>0.13940324714616978</v>
      </c>
      <c r="G37" s="331"/>
      <c r="H37" s="331">
        <f>SUM(H29:H36)</f>
        <v>601693.64252115274</v>
      </c>
      <c r="I37" s="437">
        <f>H37/H$27</f>
        <v>8.7574857437990011E-2</v>
      </c>
      <c r="J37" s="331"/>
      <c r="K37" s="331">
        <f>SUM(K29:K36)</f>
        <v>817809.79155170673</v>
      </c>
      <c r="L37" s="437">
        <f>K37/K$27</f>
        <v>7.3597201453097144E-2</v>
      </c>
      <c r="M37" s="331"/>
      <c r="N37" s="331">
        <f>SUM(N29:N36)</f>
        <v>880328.36562379892</v>
      </c>
      <c r="O37" s="437">
        <f>N37/N$27</f>
        <v>5.5146225029043212E-2</v>
      </c>
    </row>
    <row r="38" spans="1:15" ht="14.25" x14ac:dyDescent="0.35">
      <c r="A38" s="46" t="s">
        <v>482</v>
      </c>
      <c r="B38" s="332">
        <f>+B27-B37</f>
        <v>171662.22961256941</v>
      </c>
      <c r="C38" s="442">
        <f t="shared" si="0"/>
        <v>0.93665675602423371</v>
      </c>
      <c r="D38" s="332"/>
      <c r="E38" s="332">
        <f>+E27-E37</f>
        <v>2514679.943152233</v>
      </c>
      <c r="F38" s="437">
        <f>E38/E$27</f>
        <v>0.86059675285383019</v>
      </c>
      <c r="G38" s="332"/>
      <c r="H38" s="332">
        <f>+H27-H37</f>
        <v>6268927.2197189014</v>
      </c>
      <c r="I38" s="437">
        <f>H38/H$27</f>
        <v>0.91242514256201002</v>
      </c>
      <c r="J38" s="332"/>
      <c r="K38" s="332">
        <f>+K27-K37</f>
        <v>10294158.807864262</v>
      </c>
      <c r="L38" s="437">
        <f>K38/K$27</f>
        <v>0.92640279854690277</v>
      </c>
      <c r="M38" s="332"/>
      <c r="N38" s="332">
        <f>+N27-N37</f>
        <v>15083200.691173231</v>
      </c>
      <c r="O38" s="437">
        <f>N38/N$27</f>
        <v>0.94485377497095679</v>
      </c>
    </row>
    <row r="39" spans="1:15" ht="5.25" customHeight="1" x14ac:dyDescent="0.2">
      <c r="A39" s="29"/>
      <c r="B39" s="330"/>
      <c r="C39" s="443"/>
      <c r="D39" s="330"/>
      <c r="E39" s="330"/>
      <c r="F39" s="330"/>
      <c r="G39" s="330"/>
      <c r="H39" s="330"/>
      <c r="I39" s="330"/>
      <c r="J39" s="330"/>
      <c r="K39" s="330"/>
      <c r="L39" s="330"/>
      <c r="M39" s="330"/>
      <c r="N39" s="330"/>
      <c r="O39" s="330"/>
    </row>
    <row r="40" spans="1:15" x14ac:dyDescent="0.2">
      <c r="A40" s="47" t="s">
        <v>491</v>
      </c>
      <c r="B40" s="21"/>
      <c r="C40" s="444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</row>
    <row r="41" spans="1:15" x14ac:dyDescent="0.2">
      <c r="A41" s="30" t="s">
        <v>443</v>
      </c>
      <c r="B41" s="21">
        <f ca="1">Details!CJ208</f>
        <v>129190.06196598161</v>
      </c>
      <c r="C41" s="442">
        <f t="shared" ref="C41:C46" ca="1" si="17">IF(B$27=0,"N/A",B41/B$27)</f>
        <v>0.70491187621604645</v>
      </c>
      <c r="D41" s="21"/>
      <c r="E41" s="21">
        <f ca="1">Details!CK208</f>
        <v>341504.97505136835</v>
      </c>
      <c r="F41" s="437">
        <f t="shared" ref="F41:F46" ca="1" si="18">E41/E$27</f>
        <v>0.11687295371840646</v>
      </c>
      <c r="G41" s="21"/>
      <c r="H41" s="21">
        <f ca="1">Details!CL208</f>
        <v>572777.82105080201</v>
      </c>
      <c r="I41" s="437">
        <f t="shared" ref="I41:I46" ca="1" si="19">H41/H$27</f>
        <v>8.3366239024875721E-2</v>
      </c>
      <c r="J41" s="21"/>
      <c r="K41" s="21">
        <f ca="1">Details!CM208</f>
        <v>683980.59157169948</v>
      </c>
      <c r="L41" s="437">
        <f t="shared" ref="L41:L46" ca="1" si="20">K41/K$27</f>
        <v>6.1553502914654439E-2</v>
      </c>
      <c r="M41" s="21"/>
      <c r="N41" s="21">
        <f ca="1">Details!CN208</f>
        <v>761723.24754183437</v>
      </c>
      <c r="O41" s="437">
        <f t="shared" ref="O41:O46" ca="1" si="21">N41/N$27</f>
        <v>4.7716469511953193E-2</v>
      </c>
    </row>
    <row r="42" spans="1:15" x14ac:dyDescent="0.2">
      <c r="A42" s="5" t="s">
        <v>87</v>
      </c>
      <c r="B42" s="21">
        <f ca="1">+Details!CJ237-Details!CJ235</f>
        <v>0</v>
      </c>
      <c r="C42" s="442">
        <f t="shared" ca="1" si="17"/>
        <v>0</v>
      </c>
      <c r="D42" s="21"/>
      <c r="E42" s="21">
        <f ca="1">+Details!CK237-Details!CK235</f>
        <v>101376.52292745397</v>
      </c>
      <c r="F42" s="437">
        <f t="shared" ca="1" si="18"/>
        <v>3.4694000198536273E-2</v>
      </c>
      <c r="G42" s="21"/>
      <c r="H42" s="21">
        <f ca="1">+Details!CL237-Details!CL235</f>
        <v>300890.3163497441</v>
      </c>
      <c r="I42" s="437">
        <f t="shared" ca="1" si="19"/>
        <v>4.3793759309787288E-2</v>
      </c>
      <c r="J42" s="21"/>
      <c r="K42" s="21">
        <f ca="1">+Details!CM237-Details!CM235</f>
        <v>477036.43774801353</v>
      </c>
      <c r="L42" s="437">
        <f t="shared" ca="1" si="20"/>
        <v>4.2929966322356773E-2</v>
      </c>
      <c r="M42" s="21"/>
      <c r="N42" s="21">
        <f ca="1">+Details!CN237-Details!CN235</f>
        <v>745622.30245152861</v>
      </c>
      <c r="O42" s="437">
        <f t="shared" ca="1" si="21"/>
        <v>4.6707861388209392E-2</v>
      </c>
    </row>
    <row r="43" spans="1:15" x14ac:dyDescent="0.2">
      <c r="A43" s="5" t="s">
        <v>86</v>
      </c>
      <c r="B43" s="21">
        <f>+Details!CJ235</f>
        <v>265342.5236952327</v>
      </c>
      <c r="C43" s="442">
        <f t="shared" si="17"/>
        <v>1.4478133485775362</v>
      </c>
      <c r="D43" s="21"/>
      <c r="E43" s="21">
        <f>+Details!CK235</f>
        <v>717384.11439651996</v>
      </c>
      <c r="F43" s="437">
        <f t="shared" si="18"/>
        <v>0.24550974810124815</v>
      </c>
      <c r="G43" s="21"/>
      <c r="H43" s="21">
        <f>+Details!CL235</f>
        <v>1482612.2929508134</v>
      </c>
      <c r="I43" s="437">
        <f t="shared" si="19"/>
        <v>0.21579014803437019</v>
      </c>
      <c r="J43" s="21"/>
      <c r="K43" s="21">
        <f>+Details!CM235</f>
        <v>2210897.9695352167</v>
      </c>
      <c r="L43" s="437">
        <f t="shared" si="20"/>
        <v>0.19896546230803952</v>
      </c>
      <c r="M43" s="21"/>
      <c r="N43" s="21">
        <f>+Details!CN235</f>
        <v>2779285.1583428639</v>
      </c>
      <c r="O43" s="437">
        <f t="shared" si="21"/>
        <v>0.17410217680904877</v>
      </c>
    </row>
    <row r="44" spans="1:15" x14ac:dyDescent="0.2">
      <c r="A44" s="5" t="s">
        <v>10</v>
      </c>
      <c r="B44" s="21">
        <f ca="1">+Details!CJ253</f>
        <v>33925.263977219962</v>
      </c>
      <c r="C44" s="442">
        <f t="shared" ca="1" si="17"/>
        <v>0.18510960609031912</v>
      </c>
      <c r="D44" s="21"/>
      <c r="E44" s="21">
        <f ca="1">+Details!CK253</f>
        <v>90843.189594120631</v>
      </c>
      <c r="F44" s="437">
        <f t="shared" ca="1" si="18"/>
        <v>3.1089186596678666E-2</v>
      </c>
      <c r="G44" s="21"/>
      <c r="H44" s="21">
        <f ca="1">+Details!CL253</f>
        <v>177089.74884075363</v>
      </c>
      <c r="I44" s="437">
        <f t="shared" ca="1" si="19"/>
        <v>2.5774926661142585E-2</v>
      </c>
      <c r="J44" s="21"/>
      <c r="K44" s="21">
        <f ca="1">+Details!CM253</f>
        <v>448033.52812564868</v>
      </c>
      <c r="L44" s="437">
        <f t="shared" ca="1" si="20"/>
        <v>4.0319905885010936E-2</v>
      </c>
      <c r="M44" s="21"/>
      <c r="N44" s="21">
        <f ca="1">+Details!CN253</f>
        <v>521396.56638522283</v>
      </c>
      <c r="O44" s="437">
        <f t="shared" ca="1" si="21"/>
        <v>3.2661735668230579E-2</v>
      </c>
    </row>
    <row r="45" spans="1:15" ht="14.25" x14ac:dyDescent="0.35">
      <c r="A45" s="30" t="s">
        <v>165</v>
      </c>
      <c r="B45" s="73">
        <f ca="1">Details!CJ267</f>
        <v>87255.540945175511</v>
      </c>
      <c r="C45" s="442">
        <f t="shared" ca="1" si="17"/>
        <v>0.47610060821943029</v>
      </c>
      <c r="D45" s="73"/>
      <c r="E45" s="73">
        <f ca="1">Details!CK267</f>
        <v>94262.710721624055</v>
      </c>
      <c r="F45" s="437">
        <f t="shared" ca="1" si="18"/>
        <v>3.2259446369361941E-2</v>
      </c>
      <c r="G45" s="73"/>
      <c r="H45" s="73">
        <f ca="1">Details!CL267</f>
        <v>382284.93901693402</v>
      </c>
      <c r="I45" s="437">
        <f t="shared" ca="1" si="19"/>
        <v>5.5640523132038502E-2</v>
      </c>
      <c r="J45" s="73"/>
      <c r="K45" s="73">
        <f ca="1">Details!CM267</f>
        <v>425819.96680389979</v>
      </c>
      <c r="L45" s="437">
        <f t="shared" ca="1" si="20"/>
        <v>3.8320839641886706E-2</v>
      </c>
      <c r="M45" s="73"/>
      <c r="N45" s="73">
        <f ca="1">Details!CN267</f>
        <v>459115.67163741135</v>
      </c>
      <c r="O45" s="437">
        <f t="shared" ca="1" si="21"/>
        <v>2.8760286651147906E-2</v>
      </c>
    </row>
    <row r="46" spans="1:15" ht="14.25" x14ac:dyDescent="0.35">
      <c r="A46" s="46" t="s">
        <v>494</v>
      </c>
      <c r="B46" s="333">
        <f ca="1">SUM(B41:B45)</f>
        <v>515713.39058360975</v>
      </c>
      <c r="C46" s="442">
        <f t="shared" ca="1" si="17"/>
        <v>2.8139354391033318</v>
      </c>
      <c r="D46" s="333"/>
      <c r="E46" s="333">
        <f ca="1">SUM(E41:E45)</f>
        <v>1345371.5126910871</v>
      </c>
      <c r="F46" s="437">
        <f t="shared" ca="1" si="18"/>
        <v>0.46042533498423155</v>
      </c>
      <c r="G46" s="333"/>
      <c r="H46" s="333">
        <f ca="1">SUM(H41:H45)</f>
        <v>2915655.1182090472</v>
      </c>
      <c r="I46" s="437">
        <f t="shared" ca="1" si="19"/>
        <v>0.42436559616221431</v>
      </c>
      <c r="J46" s="333"/>
      <c r="K46" s="333">
        <f ca="1">SUM(K41:K45)</f>
        <v>4245768.4937844779</v>
      </c>
      <c r="L46" s="437">
        <f t="shared" ca="1" si="20"/>
        <v>0.38208967707194835</v>
      </c>
      <c r="M46" s="333"/>
      <c r="N46" s="333">
        <f ca="1">SUM(N41:N45)</f>
        <v>5267142.9463588605</v>
      </c>
      <c r="O46" s="437">
        <f t="shared" ca="1" si="21"/>
        <v>0.32994853002858981</v>
      </c>
    </row>
    <row r="47" spans="1:15" ht="5.25" customHeight="1" x14ac:dyDescent="0.2">
      <c r="A47" s="29"/>
      <c r="B47" s="330"/>
      <c r="C47" s="443"/>
      <c r="D47" s="330"/>
      <c r="E47" s="330"/>
      <c r="F47" s="330"/>
      <c r="G47" s="330"/>
      <c r="H47" s="330"/>
      <c r="I47" s="330"/>
      <c r="J47" s="330"/>
      <c r="K47" s="330"/>
      <c r="L47" s="330"/>
      <c r="M47" s="330"/>
      <c r="N47" s="330"/>
      <c r="O47" s="330"/>
    </row>
    <row r="48" spans="1:15" ht="14.25" x14ac:dyDescent="0.35">
      <c r="A48" s="18" t="s">
        <v>24</v>
      </c>
      <c r="B48" s="333">
        <f ca="1">B38-B46</f>
        <v>-344051.16097104037</v>
      </c>
      <c r="C48" s="442">
        <f ca="1">IF(B$27=0,"N/A",B48/B$27)</f>
        <v>-1.8772786830790984</v>
      </c>
      <c r="D48" s="71"/>
      <c r="E48" s="333">
        <f ca="1">E38-E46</f>
        <v>1169308.4304611459</v>
      </c>
      <c r="F48" s="437">
        <f ca="1">E48/E$27</f>
        <v>0.4001714178695987</v>
      </c>
      <c r="G48" s="71"/>
      <c r="H48" s="333">
        <f ca="1">H38-H46</f>
        <v>3353272.1015098542</v>
      </c>
      <c r="I48" s="437">
        <f ca="1">H48/H$27</f>
        <v>0.48805954639979576</v>
      </c>
      <c r="J48" s="71"/>
      <c r="K48" s="333">
        <f ca="1">K38-K46</f>
        <v>6048390.3140797839</v>
      </c>
      <c r="L48" s="437">
        <f ca="1">K48/K$27</f>
        <v>0.54431312147495448</v>
      </c>
      <c r="M48" s="71"/>
      <c r="N48" s="333">
        <f ca="1">N38-N46</f>
        <v>9816057.7448143698</v>
      </c>
      <c r="O48" s="437">
        <f ca="1">N48/N$27</f>
        <v>0.61490524494236698</v>
      </c>
    </row>
    <row r="49" spans="1:15" x14ac:dyDescent="0.2">
      <c r="A49" s="655" t="s">
        <v>146</v>
      </c>
      <c r="B49" s="656">
        <f ca="1">+Details!CJ306</f>
        <v>0</v>
      </c>
      <c r="C49" s="437">
        <f ca="1">B49/B$27</f>
        <v>0</v>
      </c>
      <c r="D49" s="656"/>
      <c r="E49" s="656">
        <f ca="1">+Details!CK306</f>
        <v>1350.8912570298585</v>
      </c>
      <c r="F49" s="437">
        <f ca="1">E49/E$27</f>
        <v>4.6231435233909038E-4</v>
      </c>
      <c r="G49" s="656"/>
      <c r="H49" s="656">
        <f ca="1">+Details!CL306</f>
        <v>39975.934079659426</v>
      </c>
      <c r="I49" s="437">
        <f ca="1">H49/H$27</f>
        <v>5.8183874326935177E-3</v>
      </c>
      <c r="J49" s="656"/>
      <c r="K49" s="656">
        <f ca="1">+Details!CM306</f>
        <v>140735.53998794398</v>
      </c>
      <c r="L49" s="437">
        <f ca="1">K49/K$27</f>
        <v>1.2665221173801811E-2</v>
      </c>
      <c r="M49" s="656"/>
      <c r="N49" s="656">
        <f ca="1">+Details!CN306</f>
        <v>312884.98881748226</v>
      </c>
      <c r="O49" s="437">
        <f ca="1">N49/N$27</f>
        <v>1.9599988680714716E-2</v>
      </c>
    </row>
    <row r="50" spans="1:15" x14ac:dyDescent="0.2">
      <c r="A50" s="655" t="s">
        <v>702</v>
      </c>
      <c r="B50" s="656">
        <f>+Details!CJ281</f>
        <v>6936</v>
      </c>
      <c r="C50" s="437"/>
      <c r="D50" s="656"/>
      <c r="E50" s="656">
        <f>+Details!CK281</f>
        <v>19320</v>
      </c>
      <c r="F50" s="437"/>
      <c r="G50" s="656"/>
      <c r="H50" s="656">
        <f>+Details!CL281</f>
        <v>24168</v>
      </c>
      <c r="I50" s="437"/>
      <c r="J50" s="656"/>
      <c r="K50" s="656">
        <f>+Details!CM281</f>
        <v>36624</v>
      </c>
      <c r="L50" s="437"/>
      <c r="M50" s="656"/>
      <c r="N50" s="656">
        <f>+Details!CN281</f>
        <v>49080</v>
      </c>
      <c r="O50" s="437"/>
    </row>
    <row r="51" spans="1:15" ht="14.25" x14ac:dyDescent="0.35">
      <c r="A51" s="18" t="s">
        <v>60</v>
      </c>
      <c r="B51" s="71">
        <f ca="1">+B48+B49-B50</f>
        <v>-350987.16097104037</v>
      </c>
      <c r="C51" s="442">
        <f ca="1">IF(B$27=0,"N/A",B51/B$27)</f>
        <v>-1.9151242317151997</v>
      </c>
      <c r="D51" s="71"/>
      <c r="E51" s="71">
        <f ca="1">+E48+E49-E50</f>
        <v>1151339.3217181759</v>
      </c>
      <c r="F51" s="437">
        <f ca="1">E51/E$27</f>
        <v>0.39402186524840405</v>
      </c>
      <c r="G51" s="71"/>
      <c r="H51" s="71">
        <f ca="1">+H48+H49-H50</f>
        <v>3369080.0355895138</v>
      </c>
      <c r="I51" s="437">
        <f ca="1">H51/H$27</f>
        <v>0.49036034779702287</v>
      </c>
      <c r="J51" s="71"/>
      <c r="K51" s="71">
        <f ca="1">+K48+K49-K50</f>
        <v>6152501.8540677279</v>
      </c>
      <c r="L51" s="437">
        <f ca="1">K51/K$27</f>
        <v>0.55368243700680508</v>
      </c>
      <c r="M51" s="71"/>
      <c r="N51" s="71">
        <f ca="1">+N48+N49-N50</f>
        <v>10079862.733631853</v>
      </c>
      <c r="O51" s="437">
        <f ca="1">N51/N$27</f>
        <v>0.63143072548485135</v>
      </c>
    </row>
    <row r="52" spans="1:15" ht="12.75" thickBot="1" x14ac:dyDescent="0.25">
      <c r="A52" s="438"/>
      <c r="B52" s="439"/>
      <c r="C52" s="439"/>
      <c r="D52" s="439"/>
      <c r="E52" s="440"/>
      <c r="F52" s="440"/>
      <c r="G52" s="440"/>
      <c r="H52" s="440"/>
      <c r="I52" s="440"/>
      <c r="J52" s="440"/>
      <c r="K52" s="440"/>
      <c r="L52" s="440"/>
      <c r="M52" s="440"/>
      <c r="N52" s="440"/>
      <c r="O52" s="440"/>
    </row>
    <row r="53" spans="1:15" x14ac:dyDescent="0.2"/>
    <row r="54" spans="1:15" x14ac:dyDescent="0.2"/>
    <row r="55" spans="1:15" x14ac:dyDescent="0.2"/>
    <row r="56" spans="1:15" x14ac:dyDescent="0.2"/>
    <row r="57" spans="1:15" x14ac:dyDescent="0.2"/>
    <row r="58" spans="1:15" x14ac:dyDescent="0.2"/>
    <row r="59" spans="1:15" x14ac:dyDescent="0.2"/>
    <row r="60" spans="1:15" x14ac:dyDescent="0.2"/>
    <row r="61" spans="1:15" x14ac:dyDescent="0.2"/>
    <row r="62" spans="1:15" x14ac:dyDescent="0.2"/>
    <row r="63" spans="1:15" x14ac:dyDescent="0.2"/>
    <row r="64" spans="1:15" x14ac:dyDescent="0.2"/>
    <row r="65" spans="2:15" x14ac:dyDescent="0.2"/>
    <row r="66" spans="2:15" x14ac:dyDescent="0.2"/>
    <row r="67" spans="2:15" x14ac:dyDescent="0.2"/>
    <row r="68" spans="2:15" x14ac:dyDescent="0.2"/>
    <row r="69" spans="2:15" x14ac:dyDescent="0.2"/>
    <row r="70" spans="2:15" x14ac:dyDescent="0.2"/>
    <row r="71" spans="2:15" x14ac:dyDescent="0.2"/>
    <row r="72" spans="2:15" x14ac:dyDescent="0.2"/>
    <row r="73" spans="2:15" x14ac:dyDescent="0.2"/>
    <row r="74" spans="2:15" x14ac:dyDescent="0.2"/>
    <row r="75" spans="2:15" x14ac:dyDescent="0.2"/>
    <row r="76" spans="2:15" x14ac:dyDescent="0.2"/>
    <row r="77" spans="2:15" x14ac:dyDescent="0.2"/>
    <row r="78" spans="2:15" x14ac:dyDescent="0.2"/>
    <row r="79" spans="2:15" x14ac:dyDescent="0.2"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</row>
    <row r="80" spans="2:15" x14ac:dyDescent="0.2">
      <c r="B80" s="6"/>
      <c r="C80" s="6"/>
      <c r="D80" s="6"/>
      <c r="E80" s="415"/>
      <c r="F80" s="415"/>
      <c r="G80" s="415"/>
      <c r="H80" s="415"/>
      <c r="I80" s="415"/>
      <c r="J80" s="415"/>
      <c r="K80" s="415"/>
      <c r="L80" s="415"/>
      <c r="M80" s="415"/>
      <c r="N80" s="415"/>
      <c r="O80" s="415"/>
    </row>
    <row r="81" x14ac:dyDescent="0.2"/>
    <row r="82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  <row r="90" x14ac:dyDescent="0.2"/>
    <row r="91" x14ac:dyDescent="0.2"/>
    <row r="92" x14ac:dyDescent="0.2"/>
    <row r="93" x14ac:dyDescent="0.2"/>
    <row r="94" x14ac:dyDescent="0.2"/>
    <row r="95" x14ac:dyDescent="0.2"/>
    <row r="96" x14ac:dyDescent="0.2"/>
    <row r="97" x14ac:dyDescent="0.2"/>
    <row r="98" x14ac:dyDescent="0.2"/>
    <row r="99" x14ac:dyDescent="0.2"/>
    <row r="100" x14ac:dyDescent="0.2"/>
    <row r="101" x14ac:dyDescent="0.2"/>
    <row r="102" x14ac:dyDescent="0.2"/>
    <row r="103" x14ac:dyDescent="0.2"/>
    <row r="104" x14ac:dyDescent="0.2"/>
    <row r="105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spans="1:15" hidden="1" x14ac:dyDescent="0.2"/>
    <row r="178" spans="1:15" hidden="1" x14ac:dyDescent="0.2"/>
    <row r="179" spans="1:15" hidden="1" x14ac:dyDescent="0.2"/>
    <row r="180" spans="1:15" hidden="1" x14ac:dyDescent="0.2"/>
    <row r="181" spans="1:15" ht="20.25" thickBot="1" x14ac:dyDescent="0.45">
      <c r="A181" s="666" t="s">
        <v>94</v>
      </c>
    </row>
    <row r="182" spans="1:15" ht="15.75" customHeight="1" x14ac:dyDescent="0.2">
      <c r="A182" s="668" t="s">
        <v>64</v>
      </c>
      <c r="B182" s="933">
        <f>+Details!CJ2</f>
        <v>2012</v>
      </c>
      <c r="C182" s="933"/>
      <c r="D182" s="665"/>
      <c r="E182" s="933">
        <f>+Details!CK2</f>
        <v>2013</v>
      </c>
      <c r="F182" s="933"/>
      <c r="G182" s="665"/>
      <c r="H182" s="933">
        <f>+Details!CL2</f>
        <v>2014</v>
      </c>
      <c r="I182" s="933"/>
      <c r="J182" s="665"/>
      <c r="K182" s="933">
        <f>+Details!CM2</f>
        <v>2015</v>
      </c>
      <c r="L182" s="933"/>
      <c r="M182" s="665"/>
      <c r="N182" s="933">
        <f>+Details!CN2</f>
        <v>2016</v>
      </c>
      <c r="O182" s="933"/>
    </row>
    <row r="183" spans="1:15" x14ac:dyDescent="0.2"/>
    <row r="184" spans="1:15" x14ac:dyDescent="0.2">
      <c r="A184" t="str">
        <f>+Details!A394</f>
        <v>Beginning Cash...............................................................................................................................................</v>
      </c>
      <c r="B184" s="3">
        <f>+Details!CJ394</f>
        <v>0</v>
      </c>
      <c r="C184" s="3"/>
      <c r="D184" s="3"/>
      <c r="E184" s="3">
        <f ca="1">+Details!CK394</f>
        <v>-407120.61713186651</v>
      </c>
      <c r="H184" s="3">
        <f ca="1">+Details!CL394</f>
        <v>377475.0327247472</v>
      </c>
      <c r="K184" s="3">
        <f ca="1">+Details!CM394</f>
        <v>2691750.951855341</v>
      </c>
      <c r="L184" s="3"/>
      <c r="M184" s="3"/>
      <c r="N184" s="3">
        <f ca="1">+Details!CN394</f>
        <v>7065190.275399847</v>
      </c>
    </row>
    <row r="185" spans="1:15" ht="9" customHeight="1" x14ac:dyDescent="0.2">
      <c r="B185" s="3" t="s">
        <v>54</v>
      </c>
      <c r="C185" s="3"/>
      <c r="D185" s="3"/>
      <c r="E185" s="3"/>
      <c r="H185" s="3"/>
      <c r="K185" s="3"/>
      <c r="L185" s="3"/>
      <c r="M185" s="3"/>
      <c r="N185" s="3"/>
    </row>
    <row r="186" spans="1:15" x14ac:dyDescent="0.2">
      <c r="A186" t="str">
        <f>+Details!A401</f>
        <v>Total Receipts...............................................................................................................................................</v>
      </c>
      <c r="B186" s="3">
        <f ca="1">+Details!CJ401</f>
        <v>133808.60063774674</v>
      </c>
      <c r="C186" s="3"/>
      <c r="D186" s="3"/>
      <c r="E186" s="3">
        <f ca="1">+Details!CK401</f>
        <v>2632262.0215385654</v>
      </c>
      <c r="H186" s="3">
        <f ca="1">+Details!CL401</f>
        <v>6590294.842966578</v>
      </c>
      <c r="K186" s="3">
        <f ca="1">+Details!CM401</f>
        <v>10916993.699499525</v>
      </c>
      <c r="L186" s="3"/>
      <c r="M186" s="3"/>
      <c r="N186" s="3">
        <f ca="1">+Details!CN401</f>
        <v>15849413.289270248</v>
      </c>
    </row>
    <row r="187" spans="1:15" ht="9" customHeight="1" x14ac:dyDescent="0.2">
      <c r="B187" s="3" t="s">
        <v>54</v>
      </c>
      <c r="C187" s="3"/>
      <c r="D187" s="3"/>
      <c r="E187" s="3"/>
    </row>
    <row r="188" spans="1:15" ht="12.75" x14ac:dyDescent="0.2">
      <c r="A188" s="1" t="str">
        <f>+Details!A403</f>
        <v>Disbursements</v>
      </c>
      <c r="B188" s="3" t="s">
        <v>54</v>
      </c>
      <c r="C188" s="3"/>
      <c r="D188" s="3"/>
      <c r="E188" s="3"/>
    </row>
    <row r="189" spans="1:15" ht="4.5" customHeight="1" x14ac:dyDescent="0.2">
      <c r="B189" s="3" t="s">
        <v>54</v>
      </c>
      <c r="C189" s="3"/>
      <c r="D189" s="3"/>
      <c r="E189" s="3"/>
    </row>
    <row r="190" spans="1:15" x14ac:dyDescent="0.2">
      <c r="A190" s="18" t="str">
        <f>+Details!A404</f>
        <v>COGS</v>
      </c>
      <c r="B190" s="3" t="s">
        <v>54</v>
      </c>
      <c r="C190" s="3"/>
      <c r="D190" s="3"/>
      <c r="E190" s="3"/>
    </row>
    <row r="191" spans="1:15" x14ac:dyDescent="0.2">
      <c r="A191" t="str">
        <f>+Details!A405</f>
        <v>Total Cost of Goods</v>
      </c>
      <c r="B191" s="3">
        <f>+Details!CJ405</f>
        <v>11608.993819601164</v>
      </c>
      <c r="C191" s="3"/>
      <c r="D191" s="3"/>
      <c r="E191" s="3">
        <f>+Details!CK405</f>
        <v>407338.91738063248</v>
      </c>
      <c r="H191" s="3">
        <f>+Details!CL405</f>
        <v>601693.64252115274</v>
      </c>
      <c r="K191" s="3">
        <f>+Details!CM405</f>
        <v>817809.79155170673</v>
      </c>
      <c r="N191" s="3">
        <f>+Details!CN405</f>
        <v>880328.36562379904</v>
      </c>
    </row>
    <row r="192" spans="1:15" ht="6" customHeight="1" x14ac:dyDescent="0.2">
      <c r="B192" s="3"/>
      <c r="C192" s="3"/>
      <c r="D192" s="3"/>
      <c r="E192" s="3"/>
      <c r="H192" s="3"/>
      <c r="N192" s="3"/>
    </row>
    <row r="193" spans="1:14" x14ac:dyDescent="0.2">
      <c r="A193" s="18" t="str">
        <f>+Details!A406</f>
        <v>Operating Expenses</v>
      </c>
      <c r="B193" s="3"/>
      <c r="C193" s="3"/>
      <c r="D193" s="3"/>
      <c r="E193" s="3"/>
      <c r="H193" s="3"/>
      <c r="N193" s="3"/>
    </row>
    <row r="194" spans="1:14" x14ac:dyDescent="0.2">
      <c r="A194" t="str">
        <f>+Details!A407</f>
        <v>Salaries...............................................................................................................................................</v>
      </c>
      <c r="B194" s="3">
        <f>+Details!CJ407</f>
        <v>151250</v>
      </c>
      <c r="C194" s="3"/>
      <c r="D194" s="3"/>
      <c r="E194" s="3">
        <f>+Details!CK407</f>
        <v>362820.83333333337</v>
      </c>
      <c r="H194" s="3">
        <f>+Details!CL407</f>
        <v>797172.58333333349</v>
      </c>
      <c r="K194" s="3">
        <f>+Details!CM407</f>
        <v>1090606.1883333335</v>
      </c>
      <c r="N194" s="3">
        <f>+Details!CN407</f>
        <v>1306701.142966667</v>
      </c>
    </row>
    <row r="195" spans="1:14" x14ac:dyDescent="0.2">
      <c r="A195" t="str">
        <f>+Details!A408</f>
        <v>Bonuses...............................................................................................................................................</v>
      </c>
      <c r="B195" s="3">
        <f>+Details!CJ408</f>
        <v>0</v>
      </c>
      <c r="C195" s="3"/>
      <c r="D195" s="3"/>
      <c r="E195" s="3">
        <f>+Details!CK408</f>
        <v>0</v>
      </c>
      <c r="H195" s="3">
        <f>+Details!CL408</f>
        <v>81576.233333333337</v>
      </c>
      <c r="K195" s="3">
        <f>+Details!CM408</f>
        <v>165518.986</v>
      </c>
      <c r="N195" s="3">
        <f>+Details!CN408</f>
        <v>196958.37516</v>
      </c>
    </row>
    <row r="196" spans="1:14" x14ac:dyDescent="0.2">
      <c r="A196" t="str">
        <f>+Details!A409</f>
        <v>Benefits &amp; Employment Taxes...............................................................................................................................................</v>
      </c>
      <c r="B196" s="3">
        <f>+Details!CJ409</f>
        <v>28665</v>
      </c>
      <c r="C196" s="3"/>
      <c r="D196" s="3"/>
      <c r="E196" s="3">
        <f>+Details!CK409</f>
        <v>66912</v>
      </c>
      <c r="H196" s="3">
        <f>+Details!CL409</f>
        <v>161520.94200000001</v>
      </c>
      <c r="K196" s="3">
        <f>+Details!CM409</f>
        <v>228416.20068000001</v>
      </c>
      <c r="N196" s="3">
        <f>+Details!CN409</f>
        <v>271802.55772079999</v>
      </c>
    </row>
    <row r="197" spans="1:14" x14ac:dyDescent="0.2">
      <c r="A197" t="str">
        <f>+Details!A410</f>
        <v>Recruiting...............................................................................................................................................</v>
      </c>
      <c r="B197" s="3">
        <f>+Details!CJ410</f>
        <v>4078.75</v>
      </c>
      <c r="C197" s="3"/>
      <c r="D197" s="3"/>
      <c r="E197" s="3">
        <f>+Details!CK410</f>
        <v>4273.75</v>
      </c>
      <c r="H197" s="3">
        <f>+Details!CL410</f>
        <v>9227.2916666666661</v>
      </c>
      <c r="K197" s="3">
        <f>+Details!CM410</f>
        <v>5571.0416666666661</v>
      </c>
      <c r="N197" s="3">
        <f>+Details!CN410</f>
        <v>2399.5833333333335</v>
      </c>
    </row>
    <row r="198" spans="1:14" x14ac:dyDescent="0.2">
      <c r="A198" t="str">
        <f>+Details!A411</f>
        <v>Training &amp; Development...............................................................................................................................................</v>
      </c>
      <c r="B198" s="3">
        <f>+Details!CJ411</f>
        <v>1250</v>
      </c>
      <c r="C198" s="3"/>
      <c r="D198" s="3"/>
      <c r="E198" s="3">
        <f>+Details!CK411</f>
        <v>3200</v>
      </c>
      <c r="H198" s="3">
        <f>+Details!CL411</f>
        <v>6800</v>
      </c>
      <c r="K198" s="3">
        <f>+Details!CM411</f>
        <v>8925</v>
      </c>
      <c r="N198" s="3">
        <f>+Details!CN411</f>
        <v>10150</v>
      </c>
    </row>
    <row r="199" spans="1:14" x14ac:dyDescent="0.2">
      <c r="A199" t="str">
        <f>+Details!A412</f>
        <v>Marketing &amp; Public Relations...............................................................................................................................................</v>
      </c>
      <c r="B199" s="3">
        <f>+Details!CJ412</f>
        <v>225473.24691078969</v>
      </c>
      <c r="C199" s="3"/>
      <c r="D199" s="3"/>
      <c r="E199" s="3">
        <f>+Details!CK412</f>
        <v>670882.5186798824</v>
      </c>
      <c r="H199" s="3">
        <f>+Details!CL412</f>
        <v>1428312.6394559946</v>
      </c>
      <c r="K199" s="3">
        <f>+Details!CM412</f>
        <v>2144418.6527733332</v>
      </c>
      <c r="N199" s="3">
        <f>+Details!CN412</f>
        <v>2732660.9910055432</v>
      </c>
    </row>
    <row r="200" spans="1:14" x14ac:dyDescent="0.2">
      <c r="A200" t="str">
        <f>+Details!A413</f>
        <v>Supplies/Materials...............................................................................................................................................</v>
      </c>
      <c r="B200" s="3">
        <f>+Details!CJ413</f>
        <v>1000</v>
      </c>
      <c r="C200" s="3"/>
      <c r="D200" s="3"/>
      <c r="E200" s="3">
        <f>+Details!CK413</f>
        <v>2560</v>
      </c>
      <c r="H200" s="3">
        <f>+Details!CL413</f>
        <v>5440</v>
      </c>
      <c r="K200" s="3">
        <f>+Details!CM413</f>
        <v>7140</v>
      </c>
      <c r="N200" s="3">
        <f>+Details!CN413</f>
        <v>8120</v>
      </c>
    </row>
    <row r="201" spans="1:14" x14ac:dyDescent="0.2">
      <c r="A201" t="str">
        <f>+Details!A414</f>
        <v>Travel &amp; Meals...............................................................................................................................................</v>
      </c>
      <c r="B201" s="3">
        <f>+Details!CJ414</f>
        <v>2920</v>
      </c>
      <c r="C201" s="3"/>
      <c r="D201" s="3"/>
      <c r="E201" s="3">
        <f>+Details!CK414</f>
        <v>8440</v>
      </c>
      <c r="H201" s="3">
        <f>+Details!CL414</f>
        <v>16900</v>
      </c>
      <c r="K201" s="3">
        <f>+Details!CM414</f>
        <v>20460</v>
      </c>
      <c r="N201" s="3">
        <f>+Details!CN414</f>
        <v>23840</v>
      </c>
    </row>
    <row r="202" spans="1:14" x14ac:dyDescent="0.2">
      <c r="A202" t="str">
        <f>+Details!A415</f>
        <v>Telephone/Postage...............................................................................................................................................</v>
      </c>
      <c r="B202" s="3">
        <f>+Details!CJ415</f>
        <v>1250</v>
      </c>
      <c r="C202" s="3"/>
      <c r="D202" s="3"/>
      <c r="E202" s="3">
        <f>+Details!CK415</f>
        <v>3200</v>
      </c>
      <c r="H202" s="3">
        <f>+Details!CL415</f>
        <v>6800</v>
      </c>
      <c r="K202" s="3">
        <f>+Details!CM415</f>
        <v>8925</v>
      </c>
      <c r="N202" s="3">
        <f>+Details!CN415</f>
        <v>10150</v>
      </c>
    </row>
    <row r="203" spans="1:14" x14ac:dyDescent="0.2">
      <c r="A203" t="str">
        <f>+Details!A416</f>
        <v>Maintenance &amp; Repair...............................................................................................................................................</v>
      </c>
      <c r="B203" s="3">
        <f>+Details!CJ416</f>
        <v>500</v>
      </c>
      <c r="C203" s="3"/>
      <c r="D203" s="3"/>
      <c r="E203" s="3">
        <f>+Details!CK416</f>
        <v>1280</v>
      </c>
      <c r="H203" s="3">
        <f>+Details!CL416</f>
        <v>2720</v>
      </c>
      <c r="K203" s="3">
        <f>+Details!CM416</f>
        <v>3570</v>
      </c>
      <c r="N203" s="3">
        <f>+Details!CN416</f>
        <v>4060</v>
      </c>
    </row>
    <row r="204" spans="1:14" x14ac:dyDescent="0.2">
      <c r="A204" t="str">
        <f>+Details!A417</f>
        <v>Rent...............................................................................................................................................</v>
      </c>
      <c r="B204" s="3">
        <f>+Details!CJ417</f>
        <v>12870</v>
      </c>
      <c r="C204" s="3"/>
      <c r="D204" s="3"/>
      <c r="E204" s="3">
        <f>+Details!CK417</f>
        <v>26910</v>
      </c>
      <c r="H204" s="3">
        <f>+Details!CL417</f>
        <v>55965</v>
      </c>
      <c r="K204" s="3">
        <f>+Details!CM417</f>
        <v>73515</v>
      </c>
      <c r="N204" s="3">
        <f>+Details!CN417</f>
        <v>79170</v>
      </c>
    </row>
    <row r="205" spans="1:14" x14ac:dyDescent="0.2">
      <c r="A205" t="str">
        <f>+Details!A418</f>
        <v>Utilities...............................................................................................................................................</v>
      </c>
      <c r="B205" s="3">
        <f>+Details!CJ418</f>
        <v>0</v>
      </c>
      <c r="C205" s="3"/>
      <c r="D205" s="3"/>
      <c r="E205" s="3">
        <f>+Details!CK418</f>
        <v>0</v>
      </c>
      <c r="H205" s="3">
        <f>+Details!CL418</f>
        <v>0</v>
      </c>
      <c r="K205" s="3">
        <f>+Details!CM418</f>
        <v>0</v>
      </c>
      <c r="N205" s="3">
        <f>+Details!CN418</f>
        <v>0</v>
      </c>
    </row>
    <row r="206" spans="1:14" x14ac:dyDescent="0.2">
      <c r="A206" t="str">
        <f>+Details!A419</f>
        <v>Insurance...............................................................................................................................................</v>
      </c>
      <c r="B206" s="3">
        <f>+Details!CJ419</f>
        <v>1250</v>
      </c>
      <c r="C206" s="3"/>
      <c r="D206" s="3"/>
      <c r="E206" s="3">
        <f>+Details!CK419</f>
        <v>3200</v>
      </c>
      <c r="H206" s="3">
        <f>+Details!CL419</f>
        <v>6800</v>
      </c>
      <c r="K206" s="3">
        <f>+Details!CM419</f>
        <v>8925</v>
      </c>
      <c r="N206" s="3">
        <f>+Details!CN419</f>
        <v>10150</v>
      </c>
    </row>
    <row r="207" spans="1:14" x14ac:dyDescent="0.2">
      <c r="A207" t="str">
        <f>+Details!A420</f>
        <v>Professional Services...............................................................................................................................................</v>
      </c>
      <c r="B207" s="3">
        <f>+Details!CJ420</f>
        <v>8000</v>
      </c>
      <c r="C207" s="3"/>
      <c r="D207" s="3"/>
      <c r="E207" s="3">
        <f>+Details!CK420</f>
        <v>18000</v>
      </c>
      <c r="H207" s="3">
        <f>+Details!CL420</f>
        <v>18000</v>
      </c>
      <c r="K207" s="3">
        <f>+Details!CM420</f>
        <v>18000</v>
      </c>
      <c r="N207" s="3">
        <f>+Details!CN420</f>
        <v>18000</v>
      </c>
    </row>
    <row r="208" spans="1:14" x14ac:dyDescent="0.2">
      <c r="A208" t="str">
        <f>+Details!A421</f>
        <v>Taxes...............................................................................................................................................</v>
      </c>
      <c r="B208" s="3">
        <f ca="1">+Details!CJ421</f>
        <v>0</v>
      </c>
      <c r="C208" s="3"/>
      <c r="D208" s="3"/>
      <c r="E208" s="3">
        <f ca="1">+Details!CK421</f>
        <v>158996.90201457424</v>
      </c>
      <c r="H208" s="3">
        <f ca="1">+Details!CL421</f>
        <v>802519.90781726898</v>
      </c>
      <c r="K208" s="3">
        <f ca="1">+Details!CM421</f>
        <v>1496012.9185060977</v>
      </c>
      <c r="N208" s="3">
        <f ca="1">+Details!CN421</f>
        <v>2443117.6882702238</v>
      </c>
    </row>
    <row r="209" spans="1:15" hidden="1" x14ac:dyDescent="0.2">
      <c r="A209" t="e">
        <f>+Details!#REF!</f>
        <v>#REF!</v>
      </c>
      <c r="B209" s="3" t="e">
        <f>+Details!#REF!</f>
        <v>#REF!</v>
      </c>
      <c r="C209" s="3"/>
      <c r="D209" s="3"/>
      <c r="E209" s="3" t="e">
        <f>+Details!#REF!</f>
        <v>#REF!</v>
      </c>
      <c r="H209" s="3" t="e">
        <f>+Details!#REF!</f>
        <v>#REF!</v>
      </c>
      <c r="K209" s="3" t="e">
        <f>+Details!#REF!</f>
        <v>#REF!</v>
      </c>
      <c r="N209" s="3" t="e">
        <f>+Details!#REF!</f>
        <v>#REF!</v>
      </c>
    </row>
    <row r="210" spans="1:15" x14ac:dyDescent="0.2">
      <c r="A210" t="str">
        <f>+Details!A422</f>
        <v>Web and Mobile Development…………………………………….</v>
      </c>
      <c r="B210" s="3">
        <f>+Details!CJ422</f>
        <v>80800</v>
      </c>
      <c r="C210" s="3"/>
      <c r="D210" s="3"/>
      <c r="E210" s="3">
        <f>+Details!CK422</f>
        <v>22700</v>
      </c>
      <c r="H210" s="3">
        <f>+Details!CL422</f>
        <v>34300</v>
      </c>
      <c r="K210" s="3">
        <f>+Details!CM422</f>
        <v>34100</v>
      </c>
      <c r="N210" s="3">
        <f>+Details!CN422</f>
        <v>5600</v>
      </c>
    </row>
    <row r="211" spans="1:15" x14ac:dyDescent="0.2">
      <c r="A211" t="str">
        <f>+Details!A424</f>
        <v>Contingency...............................................................................................................................................</v>
      </c>
      <c r="B211" s="3">
        <f>+Details!CJ424</f>
        <v>3733.2270392224568</v>
      </c>
      <c r="C211" s="3"/>
      <c r="D211" s="3"/>
      <c r="E211" s="3">
        <f>+Details!CK424</f>
        <v>66805.450273529234</v>
      </c>
      <c r="H211" s="3">
        <f>+Details!CL424</f>
        <v>178586.68370823385</v>
      </c>
      <c r="K211" s="3">
        <f>+Details!CM424</f>
        <v>298884.59644388035</v>
      </c>
      <c r="N211" s="3">
        <f>+Details!CN424</f>
        <v>439850.84693303978</v>
      </c>
    </row>
    <row r="212" spans="1:15" x14ac:dyDescent="0.2">
      <c r="A212" t="str">
        <f>+Details!A425</f>
        <v>Inventory Costs……………………………………………………</v>
      </c>
      <c r="B212" s="3">
        <f>+Details!CJ425</f>
        <v>0</v>
      </c>
      <c r="C212" s="3"/>
      <c r="D212" s="3"/>
      <c r="E212" s="3">
        <f>+Details!CK425</f>
        <v>0</v>
      </c>
      <c r="H212" s="3">
        <f>+Details!CL425</f>
        <v>35200</v>
      </c>
      <c r="K212" s="3">
        <f>+Details!CM425</f>
        <v>73600</v>
      </c>
      <c r="N212" s="3">
        <f>+Details!CN425</f>
        <v>112000</v>
      </c>
    </row>
    <row r="213" spans="1:15" x14ac:dyDescent="0.2">
      <c r="A213" t="str">
        <f>+Details!A426</f>
        <v>Miscellaneous...............................................................................................................................................</v>
      </c>
      <c r="B213" s="3">
        <f>+Details!CJ426</f>
        <v>500</v>
      </c>
      <c r="C213" s="3"/>
      <c r="D213" s="3"/>
      <c r="E213" s="3">
        <f>+Details!CK426</f>
        <v>1280</v>
      </c>
      <c r="H213" s="3">
        <f>+Details!CL426</f>
        <v>2720</v>
      </c>
      <c r="K213" s="3">
        <f>+Details!CM426</f>
        <v>3570</v>
      </c>
      <c r="N213" s="3">
        <f>+Details!CN426</f>
        <v>4060</v>
      </c>
    </row>
    <row r="214" spans="1:15" x14ac:dyDescent="0.2">
      <c r="A214" t="str">
        <f>+Details!A427</f>
        <v>Total Disbursements...............................................................................................................................................</v>
      </c>
      <c r="B214" s="3">
        <f ca="1">+Details!CJ427</f>
        <v>540929.21776961326</v>
      </c>
      <c r="C214" s="3"/>
      <c r="D214" s="3"/>
      <c r="E214" s="3">
        <f ca="1">+Details!CK427</f>
        <v>1847666.3716819519</v>
      </c>
      <c r="H214" s="3">
        <f ca="1">+Details!CL427</f>
        <v>4276018.9238359835</v>
      </c>
      <c r="K214" s="3">
        <f ca="1">+Details!CM427</f>
        <v>6543554.3759550191</v>
      </c>
      <c r="N214" s="3">
        <f ca="1">+Details!CN427</f>
        <v>8607161.5510134064</v>
      </c>
    </row>
    <row r="215" spans="1:15" x14ac:dyDescent="0.2">
      <c r="B215" s="3"/>
      <c r="C215" s="3"/>
      <c r="D215" s="3"/>
      <c r="E215" s="3"/>
      <c r="H215" s="3"/>
      <c r="K215" s="3"/>
      <c r="N215" s="3"/>
    </row>
    <row r="216" spans="1:15" x14ac:dyDescent="0.2">
      <c r="A216" t="str">
        <f>+Details!A429</f>
        <v>Net Increase (Decrease) in Cash...............................................................................................................................................</v>
      </c>
      <c r="B216" s="3">
        <f ca="1">+Details!CJ429</f>
        <v>-407120.61713186651</v>
      </c>
      <c r="C216" s="3"/>
      <c r="D216" s="3"/>
      <c r="E216" s="3">
        <f ca="1">+Details!CK429</f>
        <v>784595.64985661348</v>
      </c>
      <c r="H216" s="3">
        <f ca="1">+Details!CL429</f>
        <v>2314275.9191305945</v>
      </c>
      <c r="K216" s="3">
        <f ca="1">+Details!CM429</f>
        <v>4373439.323544506</v>
      </c>
      <c r="N216" s="3">
        <f ca="1">+Details!CN429</f>
        <v>7242251.7382568419</v>
      </c>
    </row>
    <row r="217" spans="1:15" x14ac:dyDescent="0.2">
      <c r="B217" s="3"/>
      <c r="C217" s="3"/>
      <c r="D217" s="3"/>
      <c r="E217" s="3"/>
      <c r="H217" s="3"/>
      <c r="K217" s="3"/>
      <c r="N217" s="3"/>
    </row>
    <row r="218" spans="1:15" x14ac:dyDescent="0.2">
      <c r="A218" s="18" t="str">
        <f>+Details!A431</f>
        <v>Ending Cash...............................................................................................................................................</v>
      </c>
      <c r="B218" s="669">
        <f ca="1">+Details!CJ431</f>
        <v>-407120.61713186651</v>
      </c>
      <c r="C218" s="669"/>
      <c r="D218" s="669"/>
      <c r="E218" s="669">
        <f ca="1">+Details!CK431</f>
        <v>377475.03272474697</v>
      </c>
      <c r="F218" s="18"/>
      <c r="G218" s="18"/>
      <c r="H218" s="669">
        <f ca="1">+Details!CL431</f>
        <v>2691750.9518553419</v>
      </c>
      <c r="I218" s="18"/>
      <c r="J218" s="18"/>
      <c r="K218" s="669">
        <f ca="1">+Details!CM431</f>
        <v>7065190.275399847</v>
      </c>
      <c r="L218" s="18"/>
      <c r="M218" s="18"/>
      <c r="N218" s="669">
        <f ca="1">+Details!CN431</f>
        <v>14307442.013656689</v>
      </c>
    </row>
    <row r="219" spans="1:15" x14ac:dyDescent="0.2">
      <c r="B219" s="667"/>
    </row>
    <row r="220" spans="1:15" x14ac:dyDescent="0.2">
      <c r="A220" s="18" t="s">
        <v>703</v>
      </c>
      <c r="B220" s="670">
        <f ca="1">+Details!CJ433</f>
        <v>407120.61713186651</v>
      </c>
      <c r="C220" s="18"/>
      <c r="D220" s="18"/>
      <c r="E220" s="670">
        <f ca="1">+Details!CK433</f>
        <v>49563.786915870995</v>
      </c>
      <c r="F220" s="18"/>
      <c r="G220" s="18"/>
      <c r="H220" s="670">
        <f ca="1">+Details!CL433</f>
        <v>0</v>
      </c>
      <c r="K220" s="669">
        <f ca="1">+IF(K218&lt;0,H218+E218+B218+K218,0)</f>
        <v>0</v>
      </c>
    </row>
    <row r="221" spans="1:15" ht="12.75" thickBot="1" x14ac:dyDescent="0.2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</row>
    <row r="222" spans="1:15" x14ac:dyDescent="0.2"/>
    <row r="223" spans="1:15" x14ac:dyDescent="0.2"/>
    <row r="224" spans="1:15" x14ac:dyDescent="0.2"/>
    <row r="225" x14ac:dyDescent="0.2"/>
    <row r="226" x14ac:dyDescent="0.2"/>
    <row r="227" x14ac:dyDescent="0.2"/>
    <row r="228" x14ac:dyDescent="0.2"/>
    <row r="229" x14ac:dyDescent="0.2"/>
    <row r="230" x14ac:dyDescent="0.2"/>
    <row r="231" x14ac:dyDescent="0.2"/>
    <row r="232" x14ac:dyDescent="0.2"/>
    <row r="233" x14ac:dyDescent="0.2"/>
    <row r="234" x14ac:dyDescent="0.2"/>
    <row r="235" x14ac:dyDescent="0.2"/>
    <row r="236" x14ac:dyDescent="0.2"/>
    <row r="237" x14ac:dyDescent="0.2"/>
    <row r="238" x14ac:dyDescent="0.2"/>
    <row r="239" x14ac:dyDescent="0.2"/>
    <row r="240" x14ac:dyDescent="0.2"/>
    <row r="241" x14ac:dyDescent="0.2"/>
    <row r="242" x14ac:dyDescent="0.2"/>
    <row r="243" x14ac:dyDescent="0.2"/>
    <row r="244" x14ac:dyDescent="0.2"/>
    <row r="245" x14ac:dyDescent="0.2"/>
    <row r="246" x14ac:dyDescent="0.2"/>
    <row r="247" x14ac:dyDescent="0.2"/>
    <row r="248" x14ac:dyDescent="0.2"/>
    <row r="249" x14ac:dyDescent="0.2"/>
    <row r="250" x14ac:dyDescent="0.2"/>
    <row r="251" x14ac:dyDescent="0.2"/>
    <row r="252" x14ac:dyDescent="0.2"/>
    <row r="253" x14ac:dyDescent="0.2"/>
    <row r="254" x14ac:dyDescent="0.2"/>
    <row r="255" x14ac:dyDescent="0.2"/>
    <row r="256" x14ac:dyDescent="0.2"/>
    <row r="257" x14ac:dyDescent="0.2"/>
    <row r="258" x14ac:dyDescent="0.2"/>
    <row r="259" x14ac:dyDescent="0.2"/>
    <row r="260" x14ac:dyDescent="0.2"/>
    <row r="261" x14ac:dyDescent="0.2"/>
    <row r="262" x14ac:dyDescent="0.2"/>
    <row r="263" x14ac:dyDescent="0.2"/>
    <row r="264" x14ac:dyDescent="0.2"/>
    <row r="265" x14ac:dyDescent="0.2"/>
    <row r="266" x14ac:dyDescent="0.2"/>
    <row r="267" x14ac:dyDescent="0.2"/>
    <row r="268" x14ac:dyDescent="0.2"/>
    <row r="269" x14ac:dyDescent="0.2"/>
    <row r="270" x14ac:dyDescent="0.2"/>
    <row r="271" x14ac:dyDescent="0.2"/>
  </sheetData>
  <customSheetViews>
    <customSheetView guid="{B2593E07-EA12-4A33-A6FE-333F1937D3C9}" scale="75" showPageBreaks="1" showGridLines="0" fitToPage="1" printArea="1" showRuler="0">
      <pane ySplit="2" topLeftCell="A54" activePane="bottomLeft" state="frozenSplit"/>
      <selection pane="bottomLeft" activeCell="L37" sqref="L37"/>
      <pageMargins left="0.7" right="0.7" top="0.75" bottom="0.75" header="0.3" footer="0.3"/>
      <headerFooter alignWithMargins="0">
        <oddFooter>&amp;LProprietary and Confidential - Do Not Distribute&amp;R&amp;D - &amp;T</oddFooter>
      </headerFooter>
    </customSheetView>
    <customSheetView guid="{3172C722-4D38-11D4-908A-0010B545C4E3}" scale="75" showGridLines="0" fitToPage="1" showRuler="0">
      <selection activeCell="A35" sqref="A35"/>
      <pageMargins left="0.7" right="0.7" top="0.75" bottom="0.75" header="0.3" footer="0.3"/>
      <headerFooter alignWithMargins="0">
        <oddFooter>&amp;LProprietary and Confidential - Do Not Distribute&amp;R&amp;D - &amp;T</oddFooter>
      </headerFooter>
    </customSheetView>
    <customSheetView guid="{256BDF01-4D17-11D4-9F5E-0010A4D11FDF}" scale="75" showGridLines="0" fitToPage="1" showRuler="0">
      <pane ySplit="2" topLeftCell="A3" activePane="bottomLeft" state="frozenSplit"/>
      <selection pane="bottomLeft"/>
      <pageMargins left="0.7" right="0.7" top="0.75" bottom="0.75" header="0.3" footer="0.3"/>
      <headerFooter alignWithMargins="0">
        <oddFooter>&amp;LProprietary and Confidential - Do Not Distribute&amp;R&amp;D - &amp;T</oddFooter>
      </headerFooter>
    </customSheetView>
    <customSheetView guid="{CB78D0E5-4B70-11D4-9EDD-0050DA0F285D}" scale="75" showPageBreaks="1" fitToPage="1" printArea="1" showRuler="0">
      <selection activeCell="A30" sqref="A30:IV30"/>
      <pageMargins left="0.7" right="0.7" top="0.75" bottom="0.75" header="0.3" footer="0.3"/>
      <headerFooter alignWithMargins="0">
        <oddFooter>&amp;LProprietary and Confidential - Do Not Distribute&amp;R&amp;D - &amp;T</oddFooter>
      </headerFooter>
    </customSheetView>
  </customSheetViews>
  <mergeCells count="10">
    <mergeCell ref="B7:C7"/>
    <mergeCell ref="N7:O7"/>
    <mergeCell ref="K7:L7"/>
    <mergeCell ref="H7:I7"/>
    <mergeCell ref="E7:F7"/>
    <mergeCell ref="B182:C182"/>
    <mergeCell ref="E182:F182"/>
    <mergeCell ref="H182:I182"/>
    <mergeCell ref="K182:L182"/>
    <mergeCell ref="N182:O182"/>
  </mergeCells>
  <phoneticPr fontId="0" type="noConversion"/>
  <pageMargins left="1.25" right="0.5" top="0.77" bottom="0.83" header="0.5" footer="0.5"/>
  <pageSetup orientation="portrait" r:id="rId1"/>
  <headerFooter alignWithMargins="0">
    <oddFooter>&amp;LProprietary and Confidential - Do Not Distribute&amp;CA-&amp;P&amp;R&amp;D - &amp;T</oddFooter>
  </headerFooter>
  <drawing r:id="rId2"/>
  <extLst>
    <ext xmlns:mx="http://schemas.microsoft.com/office/mac/excel/2008/main" uri="http://schemas.microsoft.com/office/mac/excel/2008/main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G475"/>
  <sheetViews>
    <sheetView showGridLines="0" workbookViewId="0">
      <pane xSplit="1" ySplit="13" topLeftCell="B14" activePane="bottomRight" state="frozen"/>
      <selection activeCell="A45" sqref="A45"/>
      <selection pane="topRight" activeCell="A45" sqref="A45"/>
      <selection pane="bottomLeft" activeCell="A45" sqref="A45"/>
      <selection pane="bottomRight" activeCell="G50" sqref="G50"/>
    </sheetView>
  </sheetViews>
  <sheetFormatPr defaultColWidth="8.85546875" defaultRowHeight="12.75" x14ac:dyDescent="0.2"/>
  <cols>
    <col min="1" max="1" width="34.140625" style="506" customWidth="1"/>
    <col min="2" max="2" width="12.42578125" style="506" customWidth="1"/>
    <col min="3" max="15" width="8.85546875" style="506"/>
    <col min="16" max="16" width="15" style="506" customWidth="1"/>
    <col min="17" max="29" width="8.85546875" style="506"/>
    <col min="30" max="30" width="20.140625" style="506" customWidth="1"/>
    <col min="31" max="31" width="17.7109375" style="506" customWidth="1"/>
    <col min="32" max="32" width="8.28515625" style="506" customWidth="1"/>
    <col min="33" max="33" width="9" style="506" customWidth="1"/>
    <col min="34" max="34" width="14.42578125" style="506" customWidth="1"/>
    <col min="35" max="35" width="12.42578125" style="506" customWidth="1"/>
    <col min="36" max="36" width="9.42578125" style="506" customWidth="1"/>
    <col min="37" max="37" width="13" style="506" customWidth="1"/>
    <col min="38" max="38" width="11.85546875" style="506" customWidth="1"/>
    <col min="39" max="39" width="11.7109375" style="506" customWidth="1"/>
    <col min="40" max="40" width="10.140625" style="506" customWidth="1"/>
    <col min="41" max="41" width="9.7109375" style="506" customWidth="1"/>
    <col min="42" max="42" width="14" style="506" customWidth="1"/>
    <col min="43" max="43" width="11" style="506" customWidth="1"/>
    <col min="44" max="44" width="18.7109375" style="506" customWidth="1"/>
    <col min="45" max="45" width="12" style="506" customWidth="1"/>
    <col min="46" max="46" width="8.7109375" style="506" customWidth="1"/>
    <col min="47" max="47" width="14.28515625" style="506" customWidth="1"/>
    <col min="48" max="48" width="12" style="506" customWidth="1"/>
    <col min="49" max="49" width="11.7109375" style="506" customWidth="1"/>
    <col min="50" max="50" width="15.42578125" style="506" customWidth="1"/>
    <col min="51" max="51" width="10" style="506" customWidth="1"/>
    <col min="52" max="52" width="18.42578125" style="506" customWidth="1"/>
    <col min="53" max="53" width="13.85546875" style="506" customWidth="1"/>
    <col min="54" max="54" width="16.140625" style="506" customWidth="1"/>
    <col min="55" max="55" width="8.7109375" style="506" customWidth="1"/>
    <col min="56" max="56" width="14.7109375" style="506" customWidth="1"/>
    <col min="57" max="57" width="14" style="506" customWidth="1"/>
    <col min="58" max="58" width="13" style="506" customWidth="1"/>
    <col min="59" max="71" width="8.85546875" style="506"/>
    <col min="72" max="163" width="9.140625" style="507" customWidth="1"/>
    <col min="164" max="16384" width="8.85546875" style="506"/>
  </cols>
  <sheetData>
    <row r="1" spans="1:163" ht="22.5" x14ac:dyDescent="0.45">
      <c r="A1" s="36" t="str">
        <f>Company</f>
        <v>Mixspace</v>
      </c>
      <c r="B1" s="505"/>
    </row>
    <row r="2" spans="1:163" ht="20.25" x14ac:dyDescent="0.3">
      <c r="A2" s="505"/>
      <c r="B2" s="505"/>
    </row>
    <row r="3" spans="1:163" ht="12.75" customHeight="1" x14ac:dyDescent="0.3">
      <c r="A3" s="508" t="s">
        <v>34</v>
      </c>
      <c r="B3" s="505"/>
    </row>
    <row r="4" spans="1:163" ht="12.75" customHeight="1" x14ac:dyDescent="0.3">
      <c r="A4" s="508" t="s">
        <v>35</v>
      </c>
      <c r="B4" s="505"/>
    </row>
    <row r="5" spans="1:163" ht="12.75" customHeight="1" x14ac:dyDescent="0.3">
      <c r="A5" s="508" t="s">
        <v>36</v>
      </c>
      <c r="B5" s="505"/>
    </row>
    <row r="6" spans="1:163" ht="12.75" customHeight="1" x14ac:dyDescent="0.3">
      <c r="A6" s="508" t="s">
        <v>37</v>
      </c>
      <c r="B6" s="505"/>
      <c r="H6" s="508"/>
    </row>
    <row r="7" spans="1:163" ht="12.75" customHeight="1" x14ac:dyDescent="0.3">
      <c r="A7" s="508"/>
      <c r="B7" s="505"/>
    </row>
    <row r="8" spans="1:163" x14ac:dyDescent="0.2">
      <c r="A8" s="508" t="s">
        <v>38</v>
      </c>
      <c r="B8" s="509">
        <v>0.06</v>
      </c>
    </row>
    <row r="9" spans="1:163" x14ac:dyDescent="0.2">
      <c r="A9" s="510" t="s">
        <v>210</v>
      </c>
    </row>
    <row r="10" spans="1:163" x14ac:dyDescent="0.2">
      <c r="A10" s="508"/>
      <c r="BW10" s="726" t="s">
        <v>455</v>
      </c>
    </row>
    <row r="12" spans="1:163" x14ac:dyDescent="0.2">
      <c r="A12" s="511" t="s">
        <v>211</v>
      </c>
      <c r="B12" s="511"/>
      <c r="C12" s="511">
        <v>2012</v>
      </c>
      <c r="P12" s="508"/>
      <c r="Q12" s="511">
        <v>2013</v>
      </c>
      <c r="AD12" s="508"/>
      <c r="AE12" s="511">
        <v>2014</v>
      </c>
      <c r="AF12" s="511"/>
      <c r="AG12" s="511"/>
      <c r="AH12" s="511"/>
      <c r="AI12" s="511"/>
      <c r="AJ12" s="511"/>
      <c r="AK12" s="511"/>
      <c r="AL12" s="511"/>
      <c r="AM12" s="511"/>
      <c r="AN12" s="511"/>
      <c r="AO12" s="511"/>
      <c r="AR12" s="508"/>
      <c r="AS12" s="511">
        <v>2015</v>
      </c>
      <c r="BF12" s="508"/>
      <c r="BG12" s="511">
        <v>2016</v>
      </c>
      <c r="BH12" s="511"/>
      <c r="BI12" s="511"/>
      <c r="BJ12" s="511"/>
      <c r="BK12" s="511"/>
      <c r="BL12" s="511"/>
      <c r="BM12" s="511"/>
      <c r="BN12" s="511"/>
      <c r="BO12" s="511"/>
      <c r="BP12" s="511"/>
      <c r="BQ12" s="511"/>
      <c r="BR12" s="511"/>
    </row>
    <row r="13" spans="1:163" s="512" customFormat="1" x14ac:dyDescent="0.2">
      <c r="B13" s="513" t="s">
        <v>212</v>
      </c>
      <c r="C13" s="514">
        <v>1</v>
      </c>
      <c r="D13" s="514">
        <f>+C13+1</f>
        <v>2</v>
      </c>
      <c r="E13" s="514">
        <f t="shared" ref="E13:N13" si="0">+D13+1</f>
        <v>3</v>
      </c>
      <c r="F13" s="514">
        <f t="shared" si="0"/>
        <v>4</v>
      </c>
      <c r="G13" s="514">
        <f t="shared" si="0"/>
        <v>5</v>
      </c>
      <c r="H13" s="514">
        <f t="shared" si="0"/>
        <v>6</v>
      </c>
      <c r="I13" s="514">
        <f t="shared" si="0"/>
        <v>7</v>
      </c>
      <c r="J13" s="514">
        <f t="shared" si="0"/>
        <v>8</v>
      </c>
      <c r="K13" s="514">
        <f t="shared" si="0"/>
        <v>9</v>
      </c>
      <c r="L13" s="514">
        <f t="shared" si="0"/>
        <v>10</v>
      </c>
      <c r="M13" s="514">
        <f t="shared" si="0"/>
        <v>11</v>
      </c>
      <c r="N13" s="514">
        <f t="shared" si="0"/>
        <v>12</v>
      </c>
      <c r="O13" s="514" t="s">
        <v>236</v>
      </c>
      <c r="P13" s="513" t="s">
        <v>107</v>
      </c>
      <c r="Q13" s="515">
        <v>1</v>
      </c>
      <c r="R13" s="515">
        <f>+Q13+1</f>
        <v>2</v>
      </c>
      <c r="S13" s="515">
        <f t="shared" ref="S13:AB13" si="1">+R13+1</f>
        <v>3</v>
      </c>
      <c r="T13" s="515">
        <f t="shared" si="1"/>
        <v>4</v>
      </c>
      <c r="U13" s="515">
        <f t="shared" si="1"/>
        <v>5</v>
      </c>
      <c r="V13" s="515">
        <f t="shared" si="1"/>
        <v>6</v>
      </c>
      <c r="W13" s="515">
        <f t="shared" si="1"/>
        <v>7</v>
      </c>
      <c r="X13" s="515">
        <f t="shared" si="1"/>
        <v>8</v>
      </c>
      <c r="Y13" s="515">
        <f t="shared" si="1"/>
        <v>9</v>
      </c>
      <c r="Z13" s="515">
        <f t="shared" si="1"/>
        <v>10</v>
      </c>
      <c r="AA13" s="515">
        <f t="shared" si="1"/>
        <v>11</v>
      </c>
      <c r="AB13" s="515">
        <f t="shared" si="1"/>
        <v>12</v>
      </c>
      <c r="AC13" s="515" t="s">
        <v>236</v>
      </c>
      <c r="AD13" s="513" t="s">
        <v>107</v>
      </c>
      <c r="AE13" s="516">
        <v>1</v>
      </c>
      <c r="AF13" s="516">
        <f>+AE13+1</f>
        <v>2</v>
      </c>
      <c r="AG13" s="516">
        <f t="shared" ref="AG13:AP13" si="2">+AF13+1</f>
        <v>3</v>
      </c>
      <c r="AH13" s="516">
        <f t="shared" si="2"/>
        <v>4</v>
      </c>
      <c r="AI13" s="516">
        <f t="shared" si="2"/>
        <v>5</v>
      </c>
      <c r="AJ13" s="516">
        <f t="shared" si="2"/>
        <v>6</v>
      </c>
      <c r="AK13" s="516">
        <f t="shared" si="2"/>
        <v>7</v>
      </c>
      <c r="AL13" s="516">
        <f t="shared" si="2"/>
        <v>8</v>
      </c>
      <c r="AM13" s="516">
        <f t="shared" si="2"/>
        <v>9</v>
      </c>
      <c r="AN13" s="516">
        <f t="shared" si="2"/>
        <v>10</v>
      </c>
      <c r="AO13" s="516">
        <f t="shared" si="2"/>
        <v>11</v>
      </c>
      <c r="AP13" s="516">
        <f t="shared" si="2"/>
        <v>12</v>
      </c>
      <c r="AQ13" s="516" t="s">
        <v>236</v>
      </c>
      <c r="AR13" s="513" t="s">
        <v>107</v>
      </c>
      <c r="AS13" s="517">
        <v>1</v>
      </c>
      <c r="AT13" s="517">
        <f>+AS13+1</f>
        <v>2</v>
      </c>
      <c r="AU13" s="517">
        <f t="shared" ref="AU13:BD13" si="3">+AT13+1</f>
        <v>3</v>
      </c>
      <c r="AV13" s="517">
        <f t="shared" si="3"/>
        <v>4</v>
      </c>
      <c r="AW13" s="517">
        <f t="shared" si="3"/>
        <v>5</v>
      </c>
      <c r="AX13" s="517">
        <f t="shared" si="3"/>
        <v>6</v>
      </c>
      <c r="AY13" s="517">
        <f t="shared" si="3"/>
        <v>7</v>
      </c>
      <c r="AZ13" s="517">
        <f t="shared" si="3"/>
        <v>8</v>
      </c>
      <c r="BA13" s="517">
        <f t="shared" si="3"/>
        <v>9</v>
      </c>
      <c r="BB13" s="517">
        <f t="shared" si="3"/>
        <v>10</v>
      </c>
      <c r="BC13" s="517">
        <f t="shared" si="3"/>
        <v>11</v>
      </c>
      <c r="BD13" s="517">
        <f t="shared" si="3"/>
        <v>12</v>
      </c>
      <c r="BE13" s="517" t="s">
        <v>236</v>
      </c>
      <c r="BF13" s="513" t="s">
        <v>107</v>
      </c>
      <c r="BG13" s="518">
        <v>1</v>
      </c>
      <c r="BH13" s="518">
        <f>+BG13+1</f>
        <v>2</v>
      </c>
      <c r="BI13" s="518">
        <f t="shared" ref="BI13:BR13" si="4">+BH13+1</f>
        <v>3</v>
      </c>
      <c r="BJ13" s="518">
        <f t="shared" si="4"/>
        <v>4</v>
      </c>
      <c r="BK13" s="518">
        <f t="shared" si="4"/>
        <v>5</v>
      </c>
      <c r="BL13" s="518">
        <f t="shared" si="4"/>
        <v>6</v>
      </c>
      <c r="BM13" s="518">
        <f t="shared" si="4"/>
        <v>7</v>
      </c>
      <c r="BN13" s="518">
        <f t="shared" si="4"/>
        <v>8</v>
      </c>
      <c r="BO13" s="518">
        <f t="shared" si="4"/>
        <v>9</v>
      </c>
      <c r="BP13" s="518">
        <f t="shared" si="4"/>
        <v>10</v>
      </c>
      <c r="BQ13" s="518">
        <f t="shared" si="4"/>
        <v>11</v>
      </c>
      <c r="BR13" s="518">
        <f t="shared" si="4"/>
        <v>12</v>
      </c>
      <c r="BS13" s="518" t="s">
        <v>236</v>
      </c>
      <c r="BT13" s="519"/>
      <c r="BU13" s="519"/>
      <c r="BV13" s="519"/>
      <c r="BW13" s="518">
        <v>1</v>
      </c>
      <c r="BX13" s="518">
        <f t="shared" ref="BX13" si="5">+BW13+1</f>
        <v>2</v>
      </c>
      <c r="BY13" s="519"/>
      <c r="BZ13" s="519"/>
      <c r="CA13" s="519"/>
      <c r="CB13" s="519"/>
      <c r="CC13" s="519"/>
      <c r="CD13" s="519"/>
      <c r="CE13" s="519"/>
      <c r="CF13" s="519"/>
      <c r="CG13" s="519"/>
      <c r="CH13" s="519"/>
      <c r="CI13" s="519"/>
      <c r="CJ13" s="519"/>
      <c r="CK13" s="519"/>
      <c r="CL13" s="519"/>
      <c r="CM13" s="519"/>
      <c r="CN13" s="519"/>
      <c r="CO13" s="519"/>
      <c r="CP13" s="519"/>
      <c r="CQ13" s="519"/>
      <c r="CR13" s="519"/>
      <c r="CS13" s="519"/>
      <c r="CT13" s="519"/>
      <c r="CU13" s="519"/>
      <c r="CV13" s="519"/>
      <c r="CW13" s="519"/>
      <c r="CX13" s="519"/>
      <c r="CY13" s="519"/>
      <c r="CZ13" s="519"/>
      <c r="DA13" s="519"/>
      <c r="DB13" s="519"/>
      <c r="DC13" s="519"/>
      <c r="DD13" s="519"/>
      <c r="DE13" s="519"/>
      <c r="DF13" s="519"/>
      <c r="DG13" s="519"/>
      <c r="DH13" s="519"/>
      <c r="DI13" s="519"/>
      <c r="DJ13" s="519"/>
      <c r="DK13" s="519"/>
      <c r="DL13" s="519"/>
      <c r="DM13" s="519"/>
      <c r="DN13" s="519"/>
      <c r="DO13" s="519"/>
      <c r="DP13" s="519"/>
      <c r="DQ13" s="519"/>
      <c r="DR13" s="519"/>
      <c r="DS13" s="519"/>
      <c r="DT13" s="519"/>
      <c r="DU13" s="519"/>
      <c r="DV13" s="519"/>
      <c r="DW13" s="519"/>
      <c r="DX13" s="519"/>
      <c r="DY13" s="519"/>
      <c r="DZ13" s="519"/>
      <c r="EA13" s="519"/>
      <c r="EB13" s="519"/>
      <c r="EC13" s="519"/>
      <c r="ED13" s="519"/>
      <c r="EE13" s="519"/>
      <c r="EF13" s="519"/>
      <c r="EG13" s="519"/>
      <c r="EH13" s="519"/>
      <c r="EI13" s="519"/>
      <c r="EJ13" s="519"/>
      <c r="EK13" s="519"/>
      <c r="EL13" s="519"/>
      <c r="EM13" s="519"/>
      <c r="EN13" s="519"/>
      <c r="EO13" s="519"/>
      <c r="EP13" s="519"/>
      <c r="EQ13" s="519"/>
      <c r="ER13" s="519"/>
      <c r="ES13" s="519"/>
      <c r="ET13" s="519"/>
      <c r="EU13" s="519"/>
      <c r="EV13" s="519"/>
      <c r="EW13" s="519"/>
      <c r="EX13" s="519"/>
      <c r="EY13" s="519"/>
      <c r="EZ13" s="519"/>
      <c r="FA13" s="519"/>
      <c r="FB13" s="519"/>
      <c r="FC13" s="519"/>
      <c r="FD13" s="519"/>
      <c r="FE13" s="519"/>
      <c r="FF13" s="519"/>
      <c r="FG13" s="519"/>
    </row>
    <row r="14" spans="1:163" s="512" customFormat="1" x14ac:dyDescent="0.2">
      <c r="A14" s="520"/>
      <c r="B14" s="521"/>
      <c r="C14" s="521"/>
      <c r="D14" s="521"/>
      <c r="E14" s="521"/>
      <c r="F14" s="521"/>
      <c r="G14" s="521"/>
      <c r="H14" s="521"/>
      <c r="I14" s="521"/>
      <c r="J14" s="521"/>
      <c r="K14" s="521"/>
      <c r="L14" s="521"/>
      <c r="M14" s="521"/>
      <c r="N14" s="521"/>
      <c r="O14" s="521"/>
      <c r="P14" s="521"/>
      <c r="Q14" s="521"/>
      <c r="R14" s="521"/>
      <c r="S14" s="521"/>
      <c r="T14" s="521"/>
      <c r="U14" s="521"/>
      <c r="V14" s="521"/>
      <c r="W14" s="521"/>
      <c r="X14" s="521"/>
      <c r="Y14" s="521"/>
      <c r="Z14" s="521"/>
      <c r="AA14" s="521"/>
      <c r="AB14" s="521"/>
      <c r="AC14" s="521"/>
      <c r="AD14" s="521"/>
      <c r="AE14" s="521"/>
      <c r="AF14" s="521"/>
      <c r="AG14" s="521"/>
      <c r="AH14" s="521"/>
      <c r="AI14" s="521"/>
      <c r="AJ14" s="521"/>
      <c r="AK14" s="521"/>
      <c r="AL14" s="521"/>
      <c r="AM14" s="521"/>
      <c r="AN14" s="521"/>
      <c r="AO14" s="521"/>
      <c r="AP14" s="521"/>
      <c r="AQ14" s="521"/>
      <c r="AR14" s="521"/>
      <c r="AS14" s="521"/>
      <c r="AT14" s="521"/>
      <c r="AU14" s="521"/>
      <c r="AV14" s="521"/>
      <c r="AW14" s="521"/>
      <c r="AX14" s="521"/>
      <c r="AY14" s="521"/>
      <c r="AZ14" s="521"/>
      <c r="BA14" s="521"/>
      <c r="BB14" s="521"/>
      <c r="BC14" s="521"/>
      <c r="BD14" s="521"/>
      <c r="BE14" s="521"/>
      <c r="BF14" s="521"/>
      <c r="BG14" s="521"/>
      <c r="BH14" s="521"/>
      <c r="BI14" s="521"/>
      <c r="BJ14" s="521"/>
      <c r="BK14" s="521"/>
      <c r="BL14" s="521"/>
      <c r="BM14" s="521"/>
      <c r="BN14" s="521"/>
      <c r="BO14" s="521"/>
      <c r="BP14" s="521"/>
      <c r="BQ14" s="521"/>
      <c r="BR14" s="521"/>
      <c r="BS14" s="521"/>
      <c r="BT14" s="507"/>
      <c r="BU14" s="519"/>
      <c r="BV14" s="519"/>
      <c r="BW14" s="521"/>
      <c r="BX14" s="521"/>
      <c r="BY14" s="519"/>
      <c r="BZ14" s="519"/>
      <c r="CA14" s="519"/>
      <c r="CB14" s="519"/>
      <c r="CC14" s="519"/>
      <c r="CD14" s="519"/>
      <c r="CE14" s="519"/>
      <c r="CF14" s="519"/>
      <c r="CG14" s="519"/>
      <c r="CH14" s="519"/>
      <c r="CI14" s="519"/>
      <c r="CJ14" s="519"/>
      <c r="CK14" s="519"/>
      <c r="CL14" s="519"/>
      <c r="CM14" s="519"/>
      <c r="CN14" s="519"/>
      <c r="CO14" s="519"/>
      <c r="CP14" s="519"/>
      <c r="CQ14" s="519"/>
      <c r="CR14" s="519"/>
      <c r="CS14" s="519"/>
      <c r="CT14" s="519"/>
      <c r="CU14" s="519"/>
      <c r="CV14" s="519"/>
      <c r="CW14" s="519"/>
      <c r="CX14" s="519"/>
      <c r="CY14" s="519"/>
      <c r="CZ14" s="519"/>
      <c r="DA14" s="519"/>
      <c r="DB14" s="519"/>
      <c r="DC14" s="519"/>
      <c r="DD14" s="519"/>
      <c r="DE14" s="519"/>
      <c r="DF14" s="519"/>
      <c r="DG14" s="519"/>
      <c r="DH14" s="519"/>
      <c r="DI14" s="519"/>
      <c r="DJ14" s="519"/>
      <c r="DK14" s="519"/>
      <c r="DL14" s="519"/>
      <c r="DM14" s="519"/>
      <c r="DN14" s="519"/>
      <c r="DO14" s="519"/>
      <c r="DP14" s="519"/>
      <c r="DQ14" s="519"/>
      <c r="DR14" s="519"/>
      <c r="DS14" s="519"/>
      <c r="DT14" s="519"/>
      <c r="DU14" s="519"/>
      <c r="DV14" s="519"/>
      <c r="DW14" s="519"/>
      <c r="DX14" s="519"/>
      <c r="DY14" s="519"/>
      <c r="DZ14" s="519"/>
      <c r="EA14" s="519"/>
      <c r="EB14" s="519"/>
      <c r="EC14" s="519"/>
      <c r="ED14" s="519"/>
      <c r="EE14" s="519"/>
      <c r="EF14" s="519"/>
      <c r="EG14" s="519"/>
      <c r="EH14" s="519"/>
      <c r="EI14" s="519"/>
      <c r="EJ14" s="519"/>
      <c r="EK14" s="519"/>
      <c r="EL14" s="519"/>
      <c r="EM14" s="519"/>
      <c r="EN14" s="519"/>
      <c r="EO14" s="519"/>
      <c r="EP14" s="519"/>
      <c r="EQ14" s="519"/>
      <c r="ER14" s="519"/>
      <c r="ES14" s="519"/>
      <c r="ET14" s="519"/>
      <c r="EU14" s="519"/>
      <c r="EV14" s="519"/>
      <c r="EW14" s="519"/>
      <c r="EX14" s="519"/>
      <c r="EY14" s="519"/>
      <c r="EZ14" s="519"/>
      <c r="FA14" s="519"/>
      <c r="FB14" s="519"/>
      <c r="FC14" s="519"/>
      <c r="FD14" s="519"/>
      <c r="FE14" s="519"/>
      <c r="FF14" s="519"/>
      <c r="FG14" s="519"/>
    </row>
    <row r="15" spans="1:163" s="512" customFormat="1" x14ac:dyDescent="0.2">
      <c r="A15" s="522" t="s">
        <v>108</v>
      </c>
      <c r="B15" s="523"/>
      <c r="C15" s="524">
        <f t="shared" ref="C15:N15" si="6">+C82+C228+C293+C370</f>
        <v>2</v>
      </c>
      <c r="D15" s="524">
        <f t="shared" si="6"/>
        <v>2</v>
      </c>
      <c r="E15" s="524">
        <f t="shared" si="6"/>
        <v>2</v>
      </c>
      <c r="F15" s="524">
        <f t="shared" si="6"/>
        <v>3</v>
      </c>
      <c r="G15" s="524">
        <f t="shared" si="6"/>
        <v>5</v>
      </c>
      <c r="H15" s="524">
        <f t="shared" si="6"/>
        <v>6</v>
      </c>
      <c r="I15" s="524">
        <f t="shared" si="6"/>
        <v>6</v>
      </c>
      <c r="J15" s="524">
        <f t="shared" si="6"/>
        <v>6</v>
      </c>
      <c r="K15" s="524">
        <f t="shared" si="6"/>
        <v>6</v>
      </c>
      <c r="L15" s="524">
        <f t="shared" si="6"/>
        <v>6</v>
      </c>
      <c r="M15" s="524">
        <f t="shared" si="6"/>
        <v>6</v>
      </c>
      <c r="N15" s="524">
        <f t="shared" si="6"/>
        <v>6</v>
      </c>
      <c r="O15" s="524">
        <f>+N15</f>
        <v>6</v>
      </c>
      <c r="P15" s="523"/>
      <c r="Q15" s="524">
        <f t="shared" ref="Q15:AB15" si="7">+Q82+Q228+Q293+Q370</f>
        <v>10</v>
      </c>
      <c r="R15" s="524">
        <f t="shared" si="7"/>
        <v>10</v>
      </c>
      <c r="S15" s="524">
        <f t="shared" si="7"/>
        <v>10</v>
      </c>
      <c r="T15" s="524">
        <f t="shared" si="7"/>
        <v>10</v>
      </c>
      <c r="U15" s="524">
        <f t="shared" si="7"/>
        <v>10</v>
      </c>
      <c r="V15" s="524">
        <f t="shared" si="7"/>
        <v>12</v>
      </c>
      <c r="W15" s="524">
        <f t="shared" si="7"/>
        <v>12</v>
      </c>
      <c r="X15" s="524">
        <f t="shared" si="7"/>
        <v>12</v>
      </c>
      <c r="Y15" s="524">
        <f t="shared" si="7"/>
        <v>12</v>
      </c>
      <c r="Z15" s="524">
        <f t="shared" si="7"/>
        <v>12</v>
      </c>
      <c r="AA15" s="524">
        <f t="shared" si="7"/>
        <v>12</v>
      </c>
      <c r="AB15" s="524">
        <f t="shared" si="7"/>
        <v>12</v>
      </c>
      <c r="AC15" s="524">
        <f>+AB15</f>
        <v>12</v>
      </c>
      <c r="AD15" s="523"/>
      <c r="AE15" s="524">
        <f t="shared" ref="AE15:AP15" si="8">+AE82+AE228+AE293+AE370</f>
        <v>22</v>
      </c>
      <c r="AF15" s="524">
        <f t="shared" si="8"/>
        <v>22</v>
      </c>
      <c r="AG15" s="524">
        <f t="shared" si="8"/>
        <v>22</v>
      </c>
      <c r="AH15" s="524">
        <f t="shared" si="8"/>
        <v>22</v>
      </c>
      <c r="AI15" s="524">
        <f t="shared" si="8"/>
        <v>22</v>
      </c>
      <c r="AJ15" s="524">
        <f t="shared" si="8"/>
        <v>25</v>
      </c>
      <c r="AK15" s="524">
        <f t="shared" si="8"/>
        <v>25</v>
      </c>
      <c r="AL15" s="524">
        <f t="shared" si="8"/>
        <v>25</v>
      </c>
      <c r="AM15" s="524">
        <f t="shared" si="8"/>
        <v>25</v>
      </c>
      <c r="AN15" s="524">
        <f t="shared" si="8"/>
        <v>25</v>
      </c>
      <c r="AO15" s="524">
        <f t="shared" si="8"/>
        <v>25</v>
      </c>
      <c r="AP15" s="524">
        <f t="shared" si="8"/>
        <v>25</v>
      </c>
      <c r="AQ15" s="524">
        <f>+AP15</f>
        <v>25</v>
      </c>
      <c r="AR15" s="524"/>
      <c r="AS15" s="524">
        <f t="shared" ref="AS15:BE15" si="9">+AS82+AS228+AS293+AS370</f>
        <v>28</v>
      </c>
      <c r="AT15" s="524">
        <f t="shared" si="9"/>
        <v>28</v>
      </c>
      <c r="AU15" s="524">
        <f t="shared" si="9"/>
        <v>28</v>
      </c>
      <c r="AV15" s="524">
        <f t="shared" si="9"/>
        <v>28</v>
      </c>
      <c r="AW15" s="524">
        <f t="shared" si="9"/>
        <v>28</v>
      </c>
      <c r="AX15" s="524">
        <f t="shared" si="9"/>
        <v>32</v>
      </c>
      <c r="AY15" s="524">
        <f t="shared" si="9"/>
        <v>32</v>
      </c>
      <c r="AZ15" s="524">
        <f t="shared" si="9"/>
        <v>32</v>
      </c>
      <c r="BA15" s="524">
        <f t="shared" si="9"/>
        <v>32</v>
      </c>
      <c r="BB15" s="524">
        <f t="shared" si="9"/>
        <v>32</v>
      </c>
      <c r="BC15" s="524">
        <f t="shared" si="9"/>
        <v>32</v>
      </c>
      <c r="BD15" s="524">
        <f t="shared" si="9"/>
        <v>32</v>
      </c>
      <c r="BE15" s="524">
        <f t="shared" si="9"/>
        <v>32</v>
      </c>
      <c r="BF15" s="524"/>
      <c r="BG15" s="524">
        <f t="shared" ref="BG15" si="10">+BG82+BG228+BG293+BG370</f>
        <v>34</v>
      </c>
      <c r="BH15" s="524">
        <f t="shared" ref="BH15:BR15" si="11">+BH82+BH228+BH293+BH370</f>
        <v>34</v>
      </c>
      <c r="BI15" s="524">
        <f t="shared" si="11"/>
        <v>34</v>
      </c>
      <c r="BJ15" s="524">
        <f t="shared" si="11"/>
        <v>34</v>
      </c>
      <c r="BK15" s="524">
        <f t="shared" si="11"/>
        <v>34</v>
      </c>
      <c r="BL15" s="524">
        <f t="shared" si="11"/>
        <v>34</v>
      </c>
      <c r="BM15" s="524">
        <f t="shared" si="11"/>
        <v>34</v>
      </c>
      <c r="BN15" s="524">
        <f t="shared" si="11"/>
        <v>34</v>
      </c>
      <c r="BO15" s="524">
        <f t="shared" si="11"/>
        <v>34</v>
      </c>
      <c r="BP15" s="524">
        <f t="shared" si="11"/>
        <v>34</v>
      </c>
      <c r="BQ15" s="524">
        <f t="shared" si="11"/>
        <v>34</v>
      </c>
      <c r="BR15" s="524">
        <f t="shared" si="11"/>
        <v>34</v>
      </c>
      <c r="BS15" s="524">
        <f>+BR15</f>
        <v>34</v>
      </c>
      <c r="BT15" s="507"/>
      <c r="BU15" s="519"/>
      <c r="BV15" s="519"/>
      <c r="BW15" s="524">
        <f>+BW82+BW228+BW293+BW370</f>
        <v>0</v>
      </c>
      <c r="BX15" s="524">
        <f>+BX82+BX228+BX293+BX370</f>
        <v>0</v>
      </c>
      <c r="BY15" s="519"/>
      <c r="BZ15" s="519"/>
      <c r="CA15" s="519"/>
      <c r="CB15" s="519"/>
      <c r="CC15" s="519"/>
      <c r="CD15" s="519"/>
      <c r="CE15" s="519"/>
      <c r="CF15" s="519"/>
      <c r="CG15" s="519"/>
      <c r="CH15" s="519"/>
      <c r="CI15" s="519"/>
      <c r="CJ15" s="519"/>
      <c r="CK15" s="519"/>
      <c r="CL15" s="519"/>
      <c r="CM15" s="519"/>
      <c r="CN15" s="519"/>
      <c r="CO15" s="519"/>
      <c r="CP15" s="519"/>
      <c r="CQ15" s="519"/>
      <c r="CR15" s="519"/>
      <c r="CS15" s="519"/>
      <c r="CT15" s="519"/>
      <c r="CU15" s="519"/>
      <c r="CV15" s="519"/>
      <c r="CW15" s="519"/>
      <c r="CX15" s="519"/>
      <c r="CY15" s="519"/>
      <c r="CZ15" s="519"/>
      <c r="DA15" s="519"/>
      <c r="DB15" s="519"/>
      <c r="DC15" s="519"/>
      <c r="DD15" s="519"/>
      <c r="DE15" s="519"/>
      <c r="DF15" s="519"/>
      <c r="DG15" s="519"/>
      <c r="DH15" s="519"/>
      <c r="DI15" s="519"/>
      <c r="DJ15" s="519"/>
      <c r="DK15" s="519"/>
      <c r="DL15" s="519"/>
      <c r="DM15" s="519"/>
      <c r="DN15" s="519"/>
      <c r="DO15" s="519"/>
      <c r="DP15" s="519"/>
      <c r="DQ15" s="519"/>
      <c r="DR15" s="519"/>
      <c r="DS15" s="519"/>
      <c r="DT15" s="519"/>
      <c r="DU15" s="519"/>
      <c r="DV15" s="519"/>
      <c r="DW15" s="519"/>
      <c r="DX15" s="519"/>
      <c r="DY15" s="519"/>
      <c r="DZ15" s="519"/>
      <c r="EA15" s="519"/>
      <c r="EB15" s="519"/>
      <c r="EC15" s="519"/>
      <c r="ED15" s="519"/>
      <c r="EE15" s="519"/>
      <c r="EF15" s="519"/>
      <c r="EG15" s="519"/>
      <c r="EH15" s="519"/>
      <c r="EI15" s="519"/>
      <c r="EJ15" s="519"/>
      <c r="EK15" s="519"/>
      <c r="EL15" s="519"/>
      <c r="EM15" s="519"/>
      <c r="EN15" s="519"/>
      <c r="EO15" s="519"/>
      <c r="EP15" s="519"/>
      <c r="EQ15" s="519"/>
      <c r="ER15" s="519"/>
      <c r="ES15" s="519"/>
      <c r="ET15" s="519"/>
      <c r="EU15" s="519"/>
      <c r="EV15" s="519"/>
      <c r="EW15" s="519"/>
      <c r="EX15" s="519"/>
      <c r="EY15" s="519"/>
      <c r="EZ15" s="519"/>
      <c r="FA15" s="519"/>
      <c r="FB15" s="519"/>
      <c r="FC15" s="519"/>
      <c r="FD15" s="519"/>
      <c r="FE15" s="519"/>
      <c r="FF15" s="519"/>
      <c r="FG15" s="519"/>
    </row>
    <row r="16" spans="1:163" s="512" customFormat="1" x14ac:dyDescent="0.2">
      <c r="A16" s="522" t="s">
        <v>109</v>
      </c>
      <c r="B16" s="523"/>
      <c r="C16" s="524">
        <f t="shared" ref="C16:N16" si="12">+C83+C229+C294+C371</f>
        <v>7500</v>
      </c>
      <c r="D16" s="524">
        <f t="shared" si="12"/>
        <v>7500</v>
      </c>
      <c r="E16" s="524">
        <f t="shared" si="12"/>
        <v>7500</v>
      </c>
      <c r="F16" s="524">
        <f t="shared" si="12"/>
        <v>10000</v>
      </c>
      <c r="G16" s="524">
        <f t="shared" si="12"/>
        <v>14750</v>
      </c>
      <c r="H16" s="524">
        <f t="shared" si="12"/>
        <v>16000</v>
      </c>
      <c r="I16" s="524">
        <f t="shared" si="12"/>
        <v>16000</v>
      </c>
      <c r="J16" s="524">
        <f t="shared" si="12"/>
        <v>16000</v>
      </c>
      <c r="K16" s="524">
        <f t="shared" si="12"/>
        <v>16000</v>
      </c>
      <c r="L16" s="524">
        <f t="shared" si="12"/>
        <v>16000</v>
      </c>
      <c r="M16" s="524">
        <f t="shared" si="12"/>
        <v>16000</v>
      </c>
      <c r="N16" s="524">
        <f t="shared" si="12"/>
        <v>16000</v>
      </c>
      <c r="O16" s="524">
        <f>SUM(C16:N16)</f>
        <v>159250</v>
      </c>
      <c r="P16" s="523"/>
      <c r="Q16" s="524">
        <f t="shared" ref="Q16:AB16" si="13">+Q83+Q229+Q294+Q371</f>
        <v>26991.666666666668</v>
      </c>
      <c r="R16" s="524">
        <f t="shared" si="13"/>
        <v>26991.666666666668</v>
      </c>
      <c r="S16" s="524">
        <f t="shared" si="13"/>
        <v>26991.666666666668</v>
      </c>
      <c r="T16" s="524">
        <f t="shared" si="13"/>
        <v>26991.666666666668</v>
      </c>
      <c r="U16" s="524">
        <f t="shared" si="13"/>
        <v>26991.666666666668</v>
      </c>
      <c r="V16" s="524">
        <f t="shared" si="13"/>
        <v>33825</v>
      </c>
      <c r="W16" s="524">
        <f t="shared" si="13"/>
        <v>33825</v>
      </c>
      <c r="X16" s="524">
        <f t="shared" si="13"/>
        <v>33825</v>
      </c>
      <c r="Y16" s="524">
        <f t="shared" si="13"/>
        <v>33825</v>
      </c>
      <c r="Z16" s="524">
        <f t="shared" si="13"/>
        <v>33825</v>
      </c>
      <c r="AA16" s="524">
        <f t="shared" si="13"/>
        <v>33825</v>
      </c>
      <c r="AB16" s="524">
        <f t="shared" si="13"/>
        <v>33825</v>
      </c>
      <c r="AC16" s="524">
        <f>SUM(Q16:AB16)</f>
        <v>371733.33333333337</v>
      </c>
      <c r="AD16" s="523"/>
      <c r="AE16" s="524">
        <f t="shared" ref="AE16:AP16" si="14">+AE83+AE229+AE294+AE371</f>
        <v>63746.166666666672</v>
      </c>
      <c r="AF16" s="524">
        <f t="shared" si="14"/>
        <v>63746.166666666672</v>
      </c>
      <c r="AG16" s="524">
        <f t="shared" si="14"/>
        <v>63746.166666666672</v>
      </c>
      <c r="AH16" s="524">
        <f t="shared" si="14"/>
        <v>63746.166666666672</v>
      </c>
      <c r="AI16" s="524">
        <f t="shared" si="14"/>
        <v>63746.166666666672</v>
      </c>
      <c r="AJ16" s="524">
        <f t="shared" si="14"/>
        <v>71004.500000000015</v>
      </c>
      <c r="AK16" s="524">
        <f t="shared" si="14"/>
        <v>71004.500000000015</v>
      </c>
      <c r="AL16" s="524">
        <f t="shared" si="14"/>
        <v>71004.500000000015</v>
      </c>
      <c r="AM16" s="524">
        <f t="shared" si="14"/>
        <v>71004.500000000015</v>
      </c>
      <c r="AN16" s="524">
        <f t="shared" si="14"/>
        <v>71004.500000000015</v>
      </c>
      <c r="AO16" s="524">
        <f t="shared" si="14"/>
        <v>71004.500000000015</v>
      </c>
      <c r="AP16" s="524">
        <f t="shared" si="14"/>
        <v>71004.500000000015</v>
      </c>
      <c r="AQ16" s="524">
        <f>SUM(AE16:AP16)</f>
        <v>815762.33333333337</v>
      </c>
      <c r="AR16" s="524"/>
      <c r="AS16" s="524">
        <f t="shared" ref="AS16:BE16" si="15">+AS83+AS229+AS294+AS371</f>
        <v>85295.27</v>
      </c>
      <c r="AT16" s="524">
        <f t="shared" si="15"/>
        <v>85295.27</v>
      </c>
      <c r="AU16" s="524">
        <f t="shared" si="15"/>
        <v>85295.27</v>
      </c>
      <c r="AV16" s="524">
        <f t="shared" si="15"/>
        <v>85295.27</v>
      </c>
      <c r="AW16" s="524">
        <f t="shared" si="15"/>
        <v>85295.27</v>
      </c>
      <c r="AX16" s="524">
        <f t="shared" si="15"/>
        <v>96711.936666666676</v>
      </c>
      <c r="AY16" s="524">
        <f t="shared" si="15"/>
        <v>96711.936666666676</v>
      </c>
      <c r="AZ16" s="524">
        <f t="shared" si="15"/>
        <v>96711.936666666676</v>
      </c>
      <c r="BA16" s="524">
        <f t="shared" si="15"/>
        <v>96711.936666666676</v>
      </c>
      <c r="BB16" s="524">
        <f t="shared" si="15"/>
        <v>96711.936666666676</v>
      </c>
      <c r="BC16" s="524">
        <f t="shared" si="15"/>
        <v>96711.936666666676</v>
      </c>
      <c r="BD16" s="524">
        <f t="shared" si="15"/>
        <v>96711.936666666676</v>
      </c>
      <c r="BE16" s="524">
        <f t="shared" si="15"/>
        <v>1103459.9066666667</v>
      </c>
      <c r="BF16" s="524"/>
      <c r="BG16" s="524">
        <f t="shared" ref="BG16" si="16">+BG83+BG229+BG294+BG371</f>
        <v>109421.31953333336</v>
      </c>
      <c r="BH16" s="524">
        <f t="shared" ref="BH16:BR16" si="17">+BH83+BH229+BH294+BH371</f>
        <v>109421.31953333336</v>
      </c>
      <c r="BI16" s="524">
        <f t="shared" si="17"/>
        <v>109421.31953333336</v>
      </c>
      <c r="BJ16" s="524">
        <f t="shared" si="17"/>
        <v>109421.31953333336</v>
      </c>
      <c r="BK16" s="524">
        <f t="shared" si="17"/>
        <v>109421.31953333336</v>
      </c>
      <c r="BL16" s="524">
        <f t="shared" si="17"/>
        <v>109421.31953333336</v>
      </c>
      <c r="BM16" s="524">
        <f t="shared" si="17"/>
        <v>109421.31953333336</v>
      </c>
      <c r="BN16" s="524">
        <f t="shared" si="17"/>
        <v>109421.31953333336</v>
      </c>
      <c r="BO16" s="524">
        <f t="shared" si="17"/>
        <v>109421.31953333336</v>
      </c>
      <c r="BP16" s="524">
        <f t="shared" si="17"/>
        <v>109421.31953333336</v>
      </c>
      <c r="BQ16" s="524">
        <f t="shared" si="17"/>
        <v>109421.31953333336</v>
      </c>
      <c r="BR16" s="524">
        <f t="shared" si="17"/>
        <v>109421.31953333336</v>
      </c>
      <c r="BS16" s="524">
        <f>SUM(BG16:BR16)</f>
        <v>1313055.8344000007</v>
      </c>
      <c r="BT16" s="507"/>
      <c r="BU16" s="519"/>
      <c r="BV16" s="519"/>
      <c r="BW16" s="524">
        <f>+BW83+BW229+BW294+BW371</f>
        <v>0</v>
      </c>
      <c r="BX16" s="524">
        <f>+BX83+BX229+BX294+BX371</f>
        <v>0</v>
      </c>
      <c r="BY16" s="519"/>
      <c r="BZ16" s="519"/>
      <c r="CA16" s="519"/>
      <c r="CB16" s="519"/>
      <c r="CC16" s="519"/>
      <c r="CD16" s="519"/>
      <c r="CE16" s="519"/>
      <c r="CF16" s="519"/>
      <c r="CG16" s="519"/>
      <c r="CH16" s="519"/>
      <c r="CI16" s="519"/>
      <c r="CJ16" s="519"/>
      <c r="CK16" s="519"/>
      <c r="CL16" s="519"/>
      <c r="CM16" s="519"/>
      <c r="CN16" s="519"/>
      <c r="CO16" s="519"/>
      <c r="CP16" s="519"/>
      <c r="CQ16" s="519"/>
      <c r="CR16" s="519"/>
      <c r="CS16" s="519"/>
      <c r="CT16" s="519"/>
      <c r="CU16" s="519"/>
      <c r="CV16" s="519"/>
      <c r="CW16" s="519"/>
      <c r="CX16" s="519"/>
      <c r="CY16" s="519"/>
      <c r="CZ16" s="519"/>
      <c r="DA16" s="519"/>
      <c r="DB16" s="519"/>
      <c r="DC16" s="519"/>
      <c r="DD16" s="519"/>
      <c r="DE16" s="519"/>
      <c r="DF16" s="519"/>
      <c r="DG16" s="519"/>
      <c r="DH16" s="519"/>
      <c r="DI16" s="519"/>
      <c r="DJ16" s="519"/>
      <c r="DK16" s="519"/>
      <c r="DL16" s="519"/>
      <c r="DM16" s="519"/>
      <c r="DN16" s="519"/>
      <c r="DO16" s="519"/>
      <c r="DP16" s="519"/>
      <c r="DQ16" s="519"/>
      <c r="DR16" s="519"/>
      <c r="DS16" s="519"/>
      <c r="DT16" s="519"/>
      <c r="DU16" s="519"/>
      <c r="DV16" s="519"/>
      <c r="DW16" s="519"/>
      <c r="DX16" s="519"/>
      <c r="DY16" s="519"/>
      <c r="DZ16" s="519"/>
      <c r="EA16" s="519"/>
      <c r="EB16" s="519"/>
      <c r="EC16" s="519"/>
      <c r="ED16" s="519"/>
      <c r="EE16" s="519"/>
      <c r="EF16" s="519"/>
      <c r="EG16" s="519"/>
      <c r="EH16" s="519"/>
      <c r="EI16" s="519"/>
      <c r="EJ16" s="519"/>
      <c r="EK16" s="519"/>
      <c r="EL16" s="519"/>
      <c r="EM16" s="519"/>
      <c r="EN16" s="519"/>
      <c r="EO16" s="519"/>
      <c r="EP16" s="519"/>
      <c r="EQ16" s="519"/>
      <c r="ER16" s="519"/>
      <c r="ES16" s="519"/>
      <c r="ET16" s="519"/>
      <c r="EU16" s="519"/>
      <c r="EV16" s="519"/>
      <c r="EW16" s="519"/>
      <c r="EX16" s="519"/>
      <c r="EY16" s="519"/>
      <c r="EZ16" s="519"/>
      <c r="FA16" s="519"/>
      <c r="FB16" s="519"/>
      <c r="FC16" s="519"/>
      <c r="FD16" s="519"/>
      <c r="FE16" s="519"/>
      <c r="FF16" s="519"/>
      <c r="FG16" s="519"/>
    </row>
    <row r="17" spans="1:163" s="512" customFormat="1" x14ac:dyDescent="0.2">
      <c r="A17" s="522"/>
      <c r="B17" s="523"/>
      <c r="C17" s="523"/>
      <c r="D17" s="523"/>
      <c r="E17" s="523"/>
      <c r="F17" s="523"/>
      <c r="G17" s="523"/>
      <c r="H17" s="523"/>
      <c r="I17" s="523"/>
      <c r="J17" s="523"/>
      <c r="K17" s="523"/>
      <c r="L17" s="523"/>
      <c r="M17" s="523"/>
      <c r="N17" s="523"/>
      <c r="O17" s="523"/>
      <c r="P17" s="523"/>
      <c r="Q17" s="523"/>
      <c r="R17" s="523"/>
      <c r="S17" s="523"/>
      <c r="T17" s="523"/>
      <c r="U17" s="523"/>
      <c r="V17" s="523"/>
      <c r="W17" s="523"/>
      <c r="X17" s="523"/>
      <c r="Y17" s="523"/>
      <c r="Z17" s="523"/>
      <c r="AA17" s="523"/>
      <c r="AB17" s="523"/>
      <c r="AC17" s="523"/>
      <c r="AD17" s="523"/>
      <c r="AE17" s="523"/>
      <c r="AF17" s="523"/>
      <c r="AG17" s="523"/>
      <c r="AH17" s="523"/>
      <c r="AI17" s="523"/>
      <c r="AJ17" s="523"/>
      <c r="AK17" s="523"/>
      <c r="AL17" s="523"/>
      <c r="AM17" s="523"/>
      <c r="AN17" s="523"/>
      <c r="AO17" s="523"/>
      <c r="AP17" s="523"/>
      <c r="AQ17" s="523"/>
      <c r="AR17" s="523"/>
      <c r="AS17" s="523"/>
      <c r="AT17" s="523"/>
      <c r="AU17" s="523"/>
      <c r="AV17" s="523"/>
      <c r="AW17" s="523"/>
      <c r="AX17" s="523"/>
      <c r="AY17" s="523"/>
      <c r="AZ17" s="523"/>
      <c r="BA17" s="523"/>
      <c r="BB17" s="523"/>
      <c r="BC17" s="523"/>
      <c r="BD17" s="523"/>
      <c r="BE17" s="523"/>
      <c r="BF17" s="523"/>
      <c r="BG17" s="523"/>
      <c r="BH17" s="523"/>
      <c r="BI17" s="523"/>
      <c r="BJ17" s="523"/>
      <c r="BK17" s="523"/>
      <c r="BL17" s="523"/>
      <c r="BM17" s="523"/>
      <c r="BN17" s="523"/>
      <c r="BO17" s="523"/>
      <c r="BP17" s="523"/>
      <c r="BQ17" s="523"/>
      <c r="BR17" s="523"/>
      <c r="BS17" s="523"/>
      <c r="BT17" s="507"/>
      <c r="BU17" s="519"/>
      <c r="BV17" s="519"/>
      <c r="BW17" s="523"/>
      <c r="BX17" s="523"/>
      <c r="BY17" s="519"/>
      <c r="BZ17" s="519"/>
      <c r="CA17" s="519"/>
      <c r="CB17" s="519"/>
      <c r="CC17" s="519"/>
      <c r="CD17" s="519"/>
      <c r="CE17" s="519"/>
      <c r="CF17" s="519"/>
      <c r="CG17" s="519"/>
      <c r="CH17" s="519"/>
      <c r="CI17" s="519"/>
      <c r="CJ17" s="519"/>
      <c r="CK17" s="519"/>
      <c r="CL17" s="519"/>
      <c r="CM17" s="519"/>
      <c r="CN17" s="519"/>
      <c r="CO17" s="519"/>
      <c r="CP17" s="519"/>
      <c r="CQ17" s="519"/>
      <c r="CR17" s="519"/>
      <c r="CS17" s="519"/>
      <c r="CT17" s="519"/>
      <c r="CU17" s="519"/>
      <c r="CV17" s="519"/>
      <c r="CW17" s="519"/>
      <c r="CX17" s="519"/>
      <c r="CY17" s="519"/>
      <c r="CZ17" s="519"/>
      <c r="DA17" s="519"/>
      <c r="DB17" s="519"/>
      <c r="DC17" s="519"/>
      <c r="DD17" s="519"/>
      <c r="DE17" s="519"/>
      <c r="DF17" s="519"/>
      <c r="DG17" s="519"/>
      <c r="DH17" s="519"/>
      <c r="DI17" s="519"/>
      <c r="DJ17" s="519"/>
      <c r="DK17" s="519"/>
      <c r="DL17" s="519"/>
      <c r="DM17" s="519"/>
      <c r="DN17" s="519"/>
      <c r="DO17" s="519"/>
      <c r="DP17" s="519"/>
      <c r="DQ17" s="519"/>
      <c r="DR17" s="519"/>
      <c r="DS17" s="519"/>
      <c r="DT17" s="519"/>
      <c r="DU17" s="519"/>
      <c r="DV17" s="519"/>
      <c r="DW17" s="519"/>
      <c r="DX17" s="519"/>
      <c r="DY17" s="519"/>
      <c r="DZ17" s="519"/>
      <c r="EA17" s="519"/>
      <c r="EB17" s="519"/>
      <c r="EC17" s="519"/>
      <c r="ED17" s="519"/>
      <c r="EE17" s="519"/>
      <c r="EF17" s="519"/>
      <c r="EG17" s="519"/>
      <c r="EH17" s="519"/>
      <c r="EI17" s="519"/>
      <c r="EJ17" s="519"/>
      <c r="EK17" s="519"/>
      <c r="EL17" s="519"/>
      <c r="EM17" s="519"/>
      <c r="EN17" s="519"/>
      <c r="EO17" s="519"/>
      <c r="EP17" s="519"/>
      <c r="EQ17" s="519"/>
      <c r="ER17" s="519"/>
      <c r="ES17" s="519"/>
      <c r="ET17" s="519"/>
      <c r="EU17" s="519"/>
      <c r="EV17" s="519"/>
      <c r="EW17" s="519"/>
      <c r="EX17" s="519"/>
      <c r="EY17" s="519"/>
      <c r="EZ17" s="519"/>
      <c r="FA17" s="519"/>
      <c r="FB17" s="519"/>
      <c r="FC17" s="519"/>
      <c r="FD17" s="519"/>
      <c r="FE17" s="519"/>
      <c r="FF17" s="519"/>
      <c r="FG17" s="519"/>
    </row>
    <row r="18" spans="1:163" x14ac:dyDescent="0.2">
      <c r="A18" s="525"/>
      <c r="B18" s="526"/>
      <c r="C18" s="526"/>
      <c r="D18" s="526"/>
      <c r="E18" s="526"/>
      <c r="F18" s="526"/>
      <c r="G18" s="526"/>
      <c r="H18" s="526"/>
      <c r="I18" s="526"/>
      <c r="J18" s="526"/>
      <c r="K18" s="526"/>
      <c r="L18" s="526"/>
      <c r="M18" s="526"/>
      <c r="N18" s="526"/>
      <c r="O18" s="526"/>
      <c r="P18" s="526"/>
      <c r="Q18" s="526"/>
      <c r="R18" s="526"/>
      <c r="S18" s="526"/>
      <c r="T18" s="526"/>
      <c r="U18" s="526"/>
      <c r="V18" s="526"/>
      <c r="W18" s="526"/>
      <c r="X18" s="526"/>
      <c r="Y18" s="526"/>
      <c r="Z18" s="526"/>
      <c r="AA18" s="526"/>
      <c r="AB18" s="526"/>
      <c r="AC18" s="526"/>
      <c r="AD18" s="526"/>
      <c r="AE18" s="526"/>
      <c r="AF18" s="526"/>
      <c r="AG18" s="526"/>
      <c r="AH18" s="526"/>
      <c r="AI18" s="526"/>
      <c r="AJ18" s="526"/>
      <c r="AK18" s="526"/>
      <c r="AL18" s="526"/>
      <c r="AM18" s="526"/>
      <c r="AN18" s="526"/>
      <c r="AO18" s="526"/>
      <c r="AP18" s="526"/>
      <c r="AQ18" s="526"/>
      <c r="AR18" s="526"/>
      <c r="AS18" s="526"/>
      <c r="AT18" s="526"/>
      <c r="AU18" s="526"/>
      <c r="AV18" s="526"/>
      <c r="AW18" s="526"/>
      <c r="AX18" s="526"/>
      <c r="AY18" s="526"/>
      <c r="AZ18" s="526"/>
      <c r="BA18" s="526"/>
      <c r="BB18" s="526"/>
      <c r="BC18" s="526"/>
      <c r="BD18" s="526"/>
      <c r="BE18" s="526"/>
      <c r="BF18" s="526"/>
      <c r="BG18" s="526"/>
      <c r="BH18" s="526"/>
      <c r="BI18" s="526"/>
      <c r="BJ18" s="526"/>
      <c r="BK18" s="526"/>
      <c r="BL18" s="526"/>
      <c r="BM18" s="526"/>
      <c r="BN18" s="526"/>
      <c r="BO18" s="526"/>
      <c r="BP18" s="526"/>
      <c r="BQ18" s="526"/>
      <c r="BR18" s="526"/>
      <c r="BS18" s="526"/>
      <c r="BW18" s="526"/>
      <c r="BX18" s="526"/>
    </row>
    <row r="19" spans="1:163" x14ac:dyDescent="0.2">
      <c r="A19" s="527"/>
      <c r="B19" s="523"/>
      <c r="C19" s="523"/>
      <c r="D19" s="523"/>
      <c r="E19" s="523"/>
      <c r="F19" s="523"/>
      <c r="G19" s="523"/>
      <c r="H19" s="523"/>
      <c r="I19" s="523"/>
      <c r="J19" s="523"/>
      <c r="K19" s="523"/>
      <c r="L19" s="523"/>
      <c r="M19" s="523"/>
      <c r="N19" s="523"/>
      <c r="O19" s="523"/>
      <c r="P19" s="523"/>
      <c r="Q19" s="523"/>
      <c r="R19" s="523"/>
      <c r="S19" s="523"/>
      <c r="T19" s="523"/>
      <c r="U19" s="523"/>
      <c r="V19" s="523"/>
      <c r="W19" s="523"/>
      <c r="X19" s="523"/>
      <c r="Y19" s="523"/>
      <c r="Z19" s="523"/>
      <c r="AA19" s="523"/>
      <c r="AB19" s="523"/>
      <c r="AC19" s="523"/>
      <c r="AD19" s="523"/>
      <c r="AE19" s="523"/>
      <c r="AF19" s="523"/>
      <c r="AG19" s="523"/>
      <c r="AH19" s="523"/>
      <c r="AI19" s="523"/>
      <c r="AJ19" s="523"/>
      <c r="AK19" s="523"/>
      <c r="AL19" s="523"/>
      <c r="AM19" s="523"/>
      <c r="AN19" s="523"/>
      <c r="AO19" s="523"/>
      <c r="AP19" s="523"/>
      <c r="AQ19" s="523"/>
      <c r="AR19" s="523"/>
      <c r="AS19" s="523"/>
      <c r="AT19" s="523"/>
      <c r="AU19" s="523"/>
      <c r="AV19" s="523"/>
      <c r="AW19" s="523"/>
      <c r="AX19" s="523"/>
      <c r="AY19" s="523"/>
      <c r="AZ19" s="523"/>
      <c r="BA19" s="523"/>
      <c r="BB19" s="523"/>
      <c r="BC19" s="523"/>
      <c r="BD19" s="523"/>
      <c r="BE19" s="523"/>
      <c r="BF19" s="523"/>
      <c r="BG19" s="523"/>
      <c r="BH19" s="523"/>
      <c r="BI19" s="523"/>
      <c r="BJ19" s="523"/>
      <c r="BK19" s="523"/>
      <c r="BL19" s="523"/>
      <c r="BM19" s="523"/>
      <c r="BN19" s="523"/>
      <c r="BO19" s="523"/>
      <c r="BP19" s="523"/>
      <c r="BQ19" s="523"/>
      <c r="BR19" s="523"/>
      <c r="BS19" s="523"/>
      <c r="BW19" s="523"/>
      <c r="BX19" s="523"/>
    </row>
    <row r="20" spans="1:163" x14ac:dyDescent="0.2">
      <c r="A20" s="534" t="s">
        <v>75</v>
      </c>
      <c r="B20" s="523"/>
      <c r="C20" s="523"/>
      <c r="D20" s="523"/>
      <c r="E20" s="523"/>
      <c r="F20" s="523"/>
      <c r="G20" s="523"/>
      <c r="H20" s="523"/>
      <c r="I20" s="523"/>
      <c r="J20" s="523"/>
      <c r="K20" s="523"/>
      <c r="L20" s="523"/>
      <c r="M20" s="523"/>
      <c r="N20" s="523"/>
      <c r="O20" s="523"/>
      <c r="P20" s="523"/>
      <c r="Q20" s="523"/>
      <c r="R20" s="523"/>
      <c r="S20" s="523"/>
      <c r="T20" s="523"/>
      <c r="U20" s="523"/>
      <c r="V20" s="523"/>
      <c r="W20" s="523"/>
      <c r="X20" s="523"/>
      <c r="Y20" s="523"/>
      <c r="Z20" s="523"/>
      <c r="AA20" s="523"/>
      <c r="AB20" s="523"/>
      <c r="AC20" s="523"/>
      <c r="AD20" s="523"/>
      <c r="AE20" s="523"/>
      <c r="AF20" s="523"/>
      <c r="AG20" s="523"/>
      <c r="AH20" s="523"/>
      <c r="AI20" s="523"/>
      <c r="AJ20" s="523"/>
      <c r="AK20" s="523"/>
      <c r="AL20" s="523"/>
      <c r="AM20" s="523"/>
      <c r="AN20" s="523"/>
      <c r="AO20" s="523"/>
      <c r="AP20" s="523"/>
      <c r="AQ20" s="523"/>
      <c r="AR20" s="523"/>
      <c r="AS20" s="523"/>
      <c r="AT20" s="523"/>
      <c r="AU20" s="523"/>
      <c r="AV20" s="523"/>
      <c r="AW20" s="523"/>
      <c r="AX20" s="523"/>
      <c r="AY20" s="523"/>
      <c r="AZ20" s="523"/>
      <c r="BA20" s="523"/>
      <c r="BB20" s="523"/>
      <c r="BC20" s="523"/>
      <c r="BD20" s="523"/>
      <c r="BE20" s="523"/>
      <c r="BF20" s="523"/>
      <c r="BG20" s="523"/>
      <c r="BH20" s="523"/>
      <c r="BI20" s="523"/>
      <c r="BJ20" s="523"/>
      <c r="BK20" s="523"/>
      <c r="BL20" s="523"/>
      <c r="BM20" s="523"/>
      <c r="BN20" s="523"/>
      <c r="BO20" s="523"/>
      <c r="BP20" s="523"/>
      <c r="BQ20" s="523"/>
      <c r="BR20" s="523"/>
      <c r="BS20" s="523"/>
      <c r="BW20" s="523"/>
      <c r="BX20" s="523"/>
    </row>
    <row r="21" spans="1:163" x14ac:dyDescent="0.2">
      <c r="A21" s="721"/>
      <c r="B21" s="523"/>
      <c r="C21" s="523"/>
      <c r="D21" s="523"/>
      <c r="E21" s="523"/>
      <c r="F21" s="523"/>
      <c r="G21" s="523"/>
      <c r="H21" s="523"/>
      <c r="I21" s="523"/>
      <c r="J21" s="523"/>
      <c r="K21" s="523"/>
      <c r="L21" s="523"/>
      <c r="M21" s="523"/>
      <c r="N21" s="523"/>
      <c r="O21" s="523"/>
      <c r="P21" s="523"/>
      <c r="Q21" s="523"/>
      <c r="R21" s="523"/>
      <c r="S21" s="523"/>
      <c r="T21" s="523"/>
      <c r="U21" s="523"/>
      <c r="V21" s="523"/>
      <c r="W21" s="523"/>
      <c r="X21" s="523"/>
      <c r="Y21" s="523"/>
      <c r="Z21" s="523"/>
      <c r="AA21" s="523"/>
      <c r="AB21" s="523"/>
      <c r="AC21" s="523"/>
      <c r="AD21" s="523"/>
      <c r="AE21" s="523"/>
      <c r="AF21" s="523"/>
      <c r="AG21" s="523"/>
      <c r="AH21" s="523"/>
      <c r="AI21" s="523"/>
      <c r="AJ21" s="523"/>
      <c r="AK21" s="523"/>
      <c r="AL21" s="523"/>
      <c r="AM21" s="523"/>
      <c r="AN21" s="523"/>
      <c r="AO21" s="523"/>
      <c r="AP21" s="523"/>
      <c r="AQ21" s="523"/>
      <c r="AR21" s="523"/>
      <c r="AS21" s="523"/>
      <c r="AT21" s="523"/>
      <c r="AU21" s="523"/>
      <c r="AV21" s="523"/>
      <c r="AW21" s="523"/>
      <c r="AX21" s="523"/>
      <c r="AY21" s="523"/>
      <c r="AZ21" s="523"/>
      <c r="BA21" s="523"/>
      <c r="BB21" s="523"/>
      <c r="BC21" s="523"/>
      <c r="BD21" s="523"/>
      <c r="BE21" s="523"/>
      <c r="BF21" s="523"/>
      <c r="BG21" s="523"/>
      <c r="BH21" s="523"/>
      <c r="BI21" s="523"/>
      <c r="BJ21" s="523"/>
      <c r="BK21" s="523"/>
      <c r="BL21" s="523"/>
      <c r="BM21" s="523"/>
      <c r="BN21" s="523"/>
      <c r="BO21" s="523"/>
      <c r="BP21" s="523"/>
      <c r="BQ21" s="523"/>
      <c r="BR21" s="523"/>
      <c r="BS21" s="523"/>
      <c r="BW21" s="523"/>
      <c r="BX21" s="523"/>
    </row>
    <row r="22" spans="1:163" x14ac:dyDescent="0.2">
      <c r="A22" s="522" t="s">
        <v>535</v>
      </c>
      <c r="B22" s="523"/>
      <c r="C22" s="523"/>
      <c r="D22" s="523"/>
      <c r="E22" s="523"/>
      <c r="F22" s="523"/>
      <c r="G22" s="523"/>
      <c r="H22" s="523"/>
      <c r="I22" s="523"/>
      <c r="J22" s="523"/>
      <c r="K22" s="523"/>
      <c r="L22" s="523"/>
      <c r="M22" s="523"/>
      <c r="N22" s="523"/>
      <c r="O22" s="523"/>
      <c r="P22" s="523"/>
      <c r="Q22" s="523"/>
      <c r="R22" s="523"/>
      <c r="S22" s="523"/>
      <c r="T22" s="523"/>
      <c r="U22" s="523"/>
      <c r="V22" s="523"/>
      <c r="W22" s="523"/>
      <c r="X22" s="523"/>
      <c r="Y22" s="523"/>
      <c r="Z22" s="523"/>
      <c r="AA22" s="523"/>
      <c r="AB22" s="523"/>
      <c r="AC22" s="523"/>
      <c r="AD22" s="523"/>
      <c r="AE22" s="523"/>
      <c r="AF22" s="523"/>
      <c r="AG22" s="523"/>
      <c r="AH22" s="523"/>
      <c r="AI22" s="523"/>
      <c r="AJ22" s="523"/>
      <c r="AK22" s="523"/>
      <c r="AL22" s="523"/>
      <c r="AM22" s="523"/>
      <c r="AN22" s="523"/>
      <c r="AO22" s="523"/>
      <c r="AP22" s="523"/>
      <c r="AQ22" s="523"/>
      <c r="AR22" s="523"/>
      <c r="AS22" s="523"/>
      <c r="AT22" s="523"/>
      <c r="AU22" s="523"/>
      <c r="AV22" s="523"/>
      <c r="AW22" s="523"/>
      <c r="AX22" s="523"/>
      <c r="AY22" s="523"/>
      <c r="AZ22" s="523"/>
      <c r="BA22" s="523"/>
      <c r="BB22" s="523"/>
      <c r="BC22" s="523"/>
      <c r="BD22" s="523"/>
      <c r="BE22" s="523"/>
      <c r="BF22" s="523"/>
      <c r="BG22" s="523"/>
      <c r="BH22" s="523"/>
      <c r="BI22" s="523"/>
      <c r="BJ22" s="523"/>
      <c r="BK22" s="523"/>
      <c r="BL22" s="523"/>
      <c r="BM22" s="523"/>
      <c r="BN22" s="523"/>
      <c r="BO22" s="523"/>
      <c r="BP22" s="523"/>
      <c r="BQ22" s="523"/>
      <c r="BR22" s="523"/>
      <c r="BS22" s="523"/>
      <c r="BW22" s="523"/>
      <c r="BX22" s="523"/>
    </row>
    <row r="23" spans="1:163" x14ac:dyDescent="0.2">
      <c r="A23" s="722" t="s">
        <v>110</v>
      </c>
      <c r="B23" s="528"/>
      <c r="C23" s="730">
        <v>1</v>
      </c>
      <c r="D23" s="730">
        <f>+IF(C23=1,1,0)</f>
        <v>1</v>
      </c>
      <c r="E23" s="730">
        <f t="shared" ref="E23" si="18">+IF(D23=1,1,0)</f>
        <v>1</v>
      </c>
      <c r="F23" s="730">
        <f t="shared" ref="F23" si="19">+IF(E23=1,1,0)</f>
        <v>1</v>
      </c>
      <c r="G23" s="730">
        <f t="shared" ref="G23" si="20">+IF(F23=1,1,0)</f>
        <v>1</v>
      </c>
      <c r="H23" s="730">
        <f t="shared" ref="H23" si="21">+IF(G23=1,1,0)</f>
        <v>1</v>
      </c>
      <c r="I23" s="730">
        <f t="shared" ref="I23" si="22">+IF(H23=1,1,0)</f>
        <v>1</v>
      </c>
      <c r="J23" s="730">
        <f t="shared" ref="J23" si="23">+IF(I23=1,1,0)</f>
        <v>1</v>
      </c>
      <c r="K23" s="730">
        <f t="shared" ref="K23" si="24">+IF(J23=1,1,0)</f>
        <v>1</v>
      </c>
      <c r="L23" s="730">
        <f t="shared" ref="L23" si="25">+IF(K23=1,1,0)</f>
        <v>1</v>
      </c>
      <c r="M23" s="730">
        <f t="shared" ref="M23" si="26">+IF(L23=1,1,0)</f>
        <v>1</v>
      </c>
      <c r="N23" s="730">
        <f t="shared" ref="N23" si="27">+IF(M23=1,1,0)</f>
        <v>1</v>
      </c>
      <c r="O23" s="730">
        <f>+N23</f>
        <v>1</v>
      </c>
      <c r="P23" s="730">
        <f>+N23</f>
        <v>1</v>
      </c>
      <c r="Q23" s="730">
        <f>+IF(O23=1,1,0)</f>
        <v>1</v>
      </c>
      <c r="R23" s="730">
        <f t="shared" ref="R23" si="28">+IF(Q23=1,1,0)</f>
        <v>1</v>
      </c>
      <c r="S23" s="730">
        <f t="shared" ref="S23" si="29">+IF(R23=1,1,0)</f>
        <v>1</v>
      </c>
      <c r="T23" s="730">
        <f t="shared" ref="T23" si="30">+IF(S23=1,1,0)</f>
        <v>1</v>
      </c>
      <c r="U23" s="730">
        <f t="shared" ref="U23" si="31">+IF(T23=1,1,0)</f>
        <v>1</v>
      </c>
      <c r="V23" s="730">
        <f t="shared" ref="V23" si="32">+IF(U23=1,1,0)</f>
        <v>1</v>
      </c>
      <c r="W23" s="730">
        <f t="shared" ref="W23" si="33">+IF(V23=1,1,0)</f>
        <v>1</v>
      </c>
      <c r="X23" s="730">
        <f t="shared" ref="X23" si="34">+IF(W23=1,1,0)</f>
        <v>1</v>
      </c>
      <c r="Y23" s="730">
        <f t="shared" ref="Y23" si="35">+IF(X23=1,1,0)</f>
        <v>1</v>
      </c>
      <c r="Z23" s="730">
        <f t="shared" ref="Z23" si="36">+IF(Y23=1,1,0)</f>
        <v>1</v>
      </c>
      <c r="AA23" s="730">
        <f t="shared" ref="AA23" si="37">+IF(Z23=1,1,0)</f>
        <v>1</v>
      </c>
      <c r="AB23" s="730">
        <f t="shared" ref="AB23" si="38">+IF(AA23=1,1,0)</f>
        <v>1</v>
      </c>
      <c r="AC23" s="730">
        <f>+AB23</f>
        <v>1</v>
      </c>
      <c r="AD23" s="730">
        <f>+AB23</f>
        <v>1</v>
      </c>
      <c r="AE23" s="730">
        <f>+IF(AC23=1,1,0)</f>
        <v>1</v>
      </c>
      <c r="AF23" s="730">
        <f>+IF(AE23=1,1,0)</f>
        <v>1</v>
      </c>
      <c r="AG23" s="730">
        <f t="shared" ref="AG23" si="39">+IF(AF23=1,1,0)</f>
        <v>1</v>
      </c>
      <c r="AH23" s="730">
        <f t="shared" ref="AH23" si="40">+IF(AG23=1,1,0)</f>
        <v>1</v>
      </c>
      <c r="AI23" s="730">
        <f t="shared" ref="AI23" si="41">+IF(AH23=1,1,0)</f>
        <v>1</v>
      </c>
      <c r="AJ23" s="730">
        <f t="shared" ref="AJ23" si="42">+IF(AI23=1,1,0)</f>
        <v>1</v>
      </c>
      <c r="AK23" s="730">
        <f t="shared" ref="AK23" si="43">+IF(AJ23=1,1,0)</f>
        <v>1</v>
      </c>
      <c r="AL23" s="730">
        <f t="shared" ref="AL23" si="44">+IF(AK23=1,1,0)</f>
        <v>1</v>
      </c>
      <c r="AM23" s="730">
        <f t="shared" ref="AM23" si="45">+IF(AL23=1,1,0)</f>
        <v>1</v>
      </c>
      <c r="AN23" s="730">
        <f t="shared" ref="AN23" si="46">+IF(AM23=1,1,0)</f>
        <v>1</v>
      </c>
      <c r="AO23" s="730">
        <f t="shared" ref="AO23" si="47">+IF(AN23=1,1,0)</f>
        <v>1</v>
      </c>
      <c r="AP23" s="730">
        <f t="shared" ref="AP23" si="48">+IF(AO23=1,1,0)</f>
        <v>1</v>
      </c>
      <c r="AQ23" s="730">
        <f>+AP23</f>
        <v>1</v>
      </c>
      <c r="AR23" s="730">
        <f>+AQ23</f>
        <v>1</v>
      </c>
      <c r="AS23" s="730">
        <f>+IF(AQ23=1,1,0)</f>
        <v>1</v>
      </c>
      <c r="AT23" s="730">
        <f>+IF(AS23=1,1,0)</f>
        <v>1</v>
      </c>
      <c r="AU23" s="730">
        <f t="shared" ref="AU23" si="49">+IF(AT23=1,1,0)</f>
        <v>1</v>
      </c>
      <c r="AV23" s="730">
        <f t="shared" ref="AV23" si="50">+IF(AU23=1,1,0)</f>
        <v>1</v>
      </c>
      <c r="AW23" s="730">
        <f t="shared" ref="AW23" si="51">+IF(AV23=1,1,0)</f>
        <v>1</v>
      </c>
      <c r="AX23" s="730">
        <f t="shared" ref="AX23" si="52">+IF(AW23=1,1,0)</f>
        <v>1</v>
      </c>
      <c r="AY23" s="730">
        <f t="shared" ref="AY23" si="53">+IF(AX23=1,1,0)</f>
        <v>1</v>
      </c>
      <c r="AZ23" s="730">
        <f t="shared" ref="AZ23" si="54">+IF(AY23=1,1,0)</f>
        <v>1</v>
      </c>
      <c r="BA23" s="730">
        <f t="shared" ref="BA23" si="55">+IF(AZ23=1,1,0)</f>
        <v>1</v>
      </c>
      <c r="BB23" s="730">
        <f t="shared" ref="BB23" si="56">+IF(BA23=1,1,0)</f>
        <v>1</v>
      </c>
      <c r="BC23" s="730">
        <f t="shared" ref="BC23" si="57">+IF(BB23=1,1,0)</f>
        <v>1</v>
      </c>
      <c r="BD23" s="730">
        <f t="shared" ref="BD23" si="58">+IF(BC23=1,1,0)</f>
        <v>1</v>
      </c>
      <c r="BE23" s="730">
        <f>+BD23</f>
        <v>1</v>
      </c>
      <c r="BF23" s="730">
        <f>+BE23</f>
        <v>1</v>
      </c>
      <c r="BG23" s="730">
        <f>+IF(BE23=1,1,0)</f>
        <v>1</v>
      </c>
      <c r="BH23" s="730">
        <f t="shared" ref="BH23" si="59">+IF(BG23=1,1,0)</f>
        <v>1</v>
      </c>
      <c r="BI23" s="730">
        <f t="shared" ref="BI23" si="60">+IF(BH23=1,1,0)</f>
        <v>1</v>
      </c>
      <c r="BJ23" s="730">
        <f t="shared" ref="BJ23" si="61">+IF(BI23=1,1,0)</f>
        <v>1</v>
      </c>
      <c r="BK23" s="730">
        <f t="shared" ref="BK23" si="62">+IF(BJ23=1,1,0)</f>
        <v>1</v>
      </c>
      <c r="BL23" s="730">
        <f t="shared" ref="BL23" si="63">+IF(BK23=1,1,0)</f>
        <v>1</v>
      </c>
      <c r="BM23" s="730">
        <f t="shared" ref="BM23" si="64">+IF(BL23=1,1,0)</f>
        <v>1</v>
      </c>
      <c r="BN23" s="730">
        <f t="shared" ref="BN23" si="65">+IF(BM23=1,1,0)</f>
        <v>1</v>
      </c>
      <c r="BO23" s="730">
        <f t="shared" ref="BO23" si="66">+IF(BN23=1,1,0)</f>
        <v>1</v>
      </c>
      <c r="BP23" s="730">
        <f t="shared" ref="BP23" si="67">+IF(BO23=1,1,0)</f>
        <v>1</v>
      </c>
      <c r="BQ23" s="730">
        <f t="shared" ref="BQ23" si="68">+IF(BP23=1,1,0)</f>
        <v>1</v>
      </c>
      <c r="BR23" s="730">
        <f t="shared" ref="BR23" si="69">+IF(BQ23=1,1,0)</f>
        <v>1</v>
      </c>
      <c r="BS23" s="524">
        <f>+BR23</f>
        <v>1</v>
      </c>
      <c r="BW23" s="730">
        <f>+IF(BU23=1,1,0)</f>
        <v>0</v>
      </c>
      <c r="BX23" s="730">
        <f t="shared" ref="BX23" si="70">+IF(BW23=1,1,0)</f>
        <v>0</v>
      </c>
    </row>
    <row r="24" spans="1:163" x14ac:dyDescent="0.2">
      <c r="A24" s="721" t="s">
        <v>39</v>
      </c>
      <c r="B24" s="727">
        <v>25000</v>
      </c>
      <c r="C24" s="730">
        <f>IF(C23=1,B24/12,0)</f>
        <v>2083.3333333333335</v>
      </c>
      <c r="D24" s="730">
        <f>IF(D23=1,$B24/12,0)</f>
        <v>2083.3333333333335</v>
      </c>
      <c r="E24" s="730">
        <f t="shared" ref="E24:N24" si="71">IF(E23=1,$B24/12,0)</f>
        <v>2083.3333333333335</v>
      </c>
      <c r="F24" s="730">
        <f t="shared" si="71"/>
        <v>2083.3333333333335</v>
      </c>
      <c r="G24" s="730">
        <f t="shared" si="71"/>
        <v>2083.3333333333335</v>
      </c>
      <c r="H24" s="730">
        <f t="shared" si="71"/>
        <v>2083.3333333333335</v>
      </c>
      <c r="I24" s="730">
        <f t="shared" si="71"/>
        <v>2083.3333333333335</v>
      </c>
      <c r="J24" s="730">
        <f t="shared" si="71"/>
        <v>2083.3333333333335</v>
      </c>
      <c r="K24" s="730">
        <f t="shared" si="71"/>
        <v>2083.3333333333335</v>
      </c>
      <c r="L24" s="730">
        <f t="shared" si="71"/>
        <v>2083.3333333333335</v>
      </c>
      <c r="M24" s="730">
        <f t="shared" si="71"/>
        <v>2083.3333333333335</v>
      </c>
      <c r="N24" s="730">
        <f t="shared" si="71"/>
        <v>2083.3333333333335</v>
      </c>
      <c r="O24" s="731">
        <f>SUM(C24:N24)</f>
        <v>24999.999999999996</v>
      </c>
      <c r="P24" s="730">
        <v>35000</v>
      </c>
      <c r="Q24" s="730">
        <f>IF(Q23=1,($P24/12),0)</f>
        <v>2916.6666666666665</v>
      </c>
      <c r="R24" s="730">
        <f t="shared" ref="R24:AB24" si="72">IF(R23=1,($P24/12),0)</f>
        <v>2916.6666666666665</v>
      </c>
      <c r="S24" s="730">
        <f t="shared" si="72"/>
        <v>2916.6666666666665</v>
      </c>
      <c r="T24" s="730">
        <f t="shared" si="72"/>
        <v>2916.6666666666665</v>
      </c>
      <c r="U24" s="730">
        <f t="shared" si="72"/>
        <v>2916.6666666666665</v>
      </c>
      <c r="V24" s="730">
        <f t="shared" si="72"/>
        <v>2916.6666666666665</v>
      </c>
      <c r="W24" s="730">
        <f t="shared" si="72"/>
        <v>2916.6666666666665</v>
      </c>
      <c r="X24" s="730">
        <f t="shared" si="72"/>
        <v>2916.6666666666665</v>
      </c>
      <c r="Y24" s="730">
        <f t="shared" si="72"/>
        <v>2916.6666666666665</v>
      </c>
      <c r="Z24" s="730">
        <f t="shared" si="72"/>
        <v>2916.6666666666665</v>
      </c>
      <c r="AA24" s="730">
        <f t="shared" si="72"/>
        <v>2916.6666666666665</v>
      </c>
      <c r="AB24" s="730">
        <f t="shared" si="72"/>
        <v>2916.6666666666665</v>
      </c>
      <c r="AC24" s="731">
        <f>SUM(Q24:AB24)</f>
        <v>35000.000000000007</v>
      </c>
      <c r="AD24" s="730">
        <v>45000</v>
      </c>
      <c r="AE24" s="730">
        <f t="shared" ref="AE24:AP24" si="73">IF(AE23=1,($AD24/12),0)</f>
        <v>3750</v>
      </c>
      <c r="AF24" s="730">
        <f t="shared" si="73"/>
        <v>3750</v>
      </c>
      <c r="AG24" s="730">
        <f t="shared" si="73"/>
        <v>3750</v>
      </c>
      <c r="AH24" s="730">
        <f t="shared" si="73"/>
        <v>3750</v>
      </c>
      <c r="AI24" s="730">
        <f t="shared" si="73"/>
        <v>3750</v>
      </c>
      <c r="AJ24" s="730">
        <f t="shared" si="73"/>
        <v>3750</v>
      </c>
      <c r="AK24" s="730">
        <f t="shared" si="73"/>
        <v>3750</v>
      </c>
      <c r="AL24" s="730">
        <f t="shared" si="73"/>
        <v>3750</v>
      </c>
      <c r="AM24" s="730">
        <f t="shared" si="73"/>
        <v>3750</v>
      </c>
      <c r="AN24" s="730">
        <f t="shared" si="73"/>
        <v>3750</v>
      </c>
      <c r="AO24" s="730">
        <f t="shared" si="73"/>
        <v>3750</v>
      </c>
      <c r="AP24" s="730">
        <f t="shared" si="73"/>
        <v>3750</v>
      </c>
      <c r="AQ24" s="731">
        <f>SUM(AE24:AP24)</f>
        <v>45000</v>
      </c>
      <c r="AR24" s="730">
        <v>65000</v>
      </c>
      <c r="AS24" s="730">
        <f>IF(AS23=1,($AR24/12),0)</f>
        <v>5416.666666666667</v>
      </c>
      <c r="AT24" s="730">
        <f t="shared" ref="AT24:BD24" si="74">IF(AT23=1,($AR24/12),0)</f>
        <v>5416.666666666667</v>
      </c>
      <c r="AU24" s="730">
        <f t="shared" si="74"/>
        <v>5416.666666666667</v>
      </c>
      <c r="AV24" s="730">
        <f t="shared" si="74"/>
        <v>5416.666666666667</v>
      </c>
      <c r="AW24" s="730">
        <f t="shared" si="74"/>
        <v>5416.666666666667</v>
      </c>
      <c r="AX24" s="730">
        <f t="shared" si="74"/>
        <v>5416.666666666667</v>
      </c>
      <c r="AY24" s="730">
        <f t="shared" si="74"/>
        <v>5416.666666666667</v>
      </c>
      <c r="AZ24" s="730">
        <f t="shared" si="74"/>
        <v>5416.666666666667</v>
      </c>
      <c r="BA24" s="730">
        <f t="shared" si="74"/>
        <v>5416.666666666667</v>
      </c>
      <c r="BB24" s="730">
        <f t="shared" si="74"/>
        <v>5416.666666666667</v>
      </c>
      <c r="BC24" s="730">
        <f t="shared" si="74"/>
        <v>5416.666666666667</v>
      </c>
      <c r="BD24" s="730">
        <f t="shared" si="74"/>
        <v>5416.666666666667</v>
      </c>
      <c r="BE24" s="731">
        <f>SUM(AS24:BD24)</f>
        <v>64999.999999999993</v>
      </c>
      <c r="BF24" s="730">
        <v>80000</v>
      </c>
      <c r="BG24" s="730">
        <f>IF(BG23=1,($BF24/12),0)</f>
        <v>6666.666666666667</v>
      </c>
      <c r="BH24" s="730">
        <f t="shared" ref="BH24:BR24" si="75">IF(BH23=1,($BF24/12),0)</f>
        <v>6666.666666666667</v>
      </c>
      <c r="BI24" s="730">
        <f t="shared" si="75"/>
        <v>6666.666666666667</v>
      </c>
      <c r="BJ24" s="730">
        <f t="shared" si="75"/>
        <v>6666.666666666667</v>
      </c>
      <c r="BK24" s="730">
        <f t="shared" si="75"/>
        <v>6666.666666666667</v>
      </c>
      <c r="BL24" s="730">
        <f t="shared" si="75"/>
        <v>6666.666666666667</v>
      </c>
      <c r="BM24" s="730">
        <f t="shared" si="75"/>
        <v>6666.666666666667</v>
      </c>
      <c r="BN24" s="730">
        <f t="shared" si="75"/>
        <v>6666.666666666667</v>
      </c>
      <c r="BO24" s="730">
        <f t="shared" si="75"/>
        <v>6666.666666666667</v>
      </c>
      <c r="BP24" s="730">
        <f t="shared" si="75"/>
        <v>6666.666666666667</v>
      </c>
      <c r="BQ24" s="730">
        <f t="shared" si="75"/>
        <v>6666.666666666667</v>
      </c>
      <c r="BR24" s="730">
        <f t="shared" si="75"/>
        <v>6666.666666666667</v>
      </c>
      <c r="BS24" s="529">
        <f>SUM(BG24:BR24)</f>
        <v>80000</v>
      </c>
      <c r="BW24" s="730">
        <f t="shared" ref="BW24:BX24" si="76">IF(BW23=1,($BF24/12),0)</f>
        <v>0</v>
      </c>
      <c r="BX24" s="730">
        <f t="shared" si="76"/>
        <v>0</v>
      </c>
    </row>
    <row r="25" spans="1:163" x14ac:dyDescent="0.2">
      <c r="A25" s="721"/>
      <c r="B25" s="728"/>
      <c r="C25" s="728"/>
      <c r="D25" s="728"/>
      <c r="E25" s="728"/>
      <c r="F25" s="728"/>
      <c r="G25" s="728"/>
      <c r="H25" s="728"/>
      <c r="I25" s="728"/>
      <c r="J25" s="728"/>
      <c r="K25" s="728"/>
      <c r="L25" s="728"/>
      <c r="M25" s="728"/>
      <c r="N25" s="728"/>
      <c r="O25" s="728"/>
      <c r="P25" s="728"/>
      <c r="Q25" s="728"/>
      <c r="R25" s="728"/>
      <c r="S25" s="728"/>
      <c r="T25" s="728"/>
      <c r="U25" s="728"/>
      <c r="V25" s="728"/>
      <c r="W25" s="728"/>
      <c r="X25" s="728"/>
      <c r="Y25" s="728"/>
      <c r="Z25" s="728"/>
      <c r="AA25" s="728"/>
      <c r="AB25" s="728"/>
      <c r="AC25" s="728"/>
      <c r="AD25" s="728"/>
      <c r="AE25" s="728"/>
      <c r="AF25" s="728"/>
      <c r="AG25" s="728"/>
      <c r="AH25" s="728"/>
      <c r="AI25" s="728"/>
      <c r="AJ25" s="728"/>
      <c r="AK25" s="728"/>
      <c r="AL25" s="728"/>
      <c r="AM25" s="728"/>
      <c r="AN25" s="728"/>
      <c r="AO25" s="728"/>
      <c r="AP25" s="728"/>
      <c r="AQ25" s="728"/>
      <c r="AR25" s="728"/>
      <c r="AS25" s="728"/>
      <c r="AT25" s="728"/>
      <c r="AU25" s="728"/>
      <c r="AV25" s="728"/>
      <c r="AW25" s="728"/>
      <c r="AX25" s="728"/>
      <c r="AY25" s="728"/>
      <c r="AZ25" s="728"/>
      <c r="BA25" s="728"/>
      <c r="BB25" s="728"/>
      <c r="BC25" s="728"/>
      <c r="BD25" s="728"/>
      <c r="BE25" s="728"/>
      <c r="BF25" s="728"/>
      <c r="BG25" s="728"/>
      <c r="BH25" s="728"/>
      <c r="BI25" s="728"/>
      <c r="BJ25" s="728"/>
      <c r="BK25" s="728"/>
      <c r="BL25" s="728"/>
      <c r="BM25" s="728"/>
      <c r="BN25" s="728"/>
      <c r="BO25" s="728"/>
      <c r="BP25" s="728"/>
      <c r="BQ25" s="728"/>
      <c r="BR25" s="728"/>
      <c r="BS25" s="523"/>
      <c r="BW25" s="728"/>
      <c r="BX25" s="728"/>
    </row>
    <row r="26" spans="1:163" s="507" customFormat="1" x14ac:dyDescent="0.2">
      <c r="A26" s="522" t="s">
        <v>536</v>
      </c>
      <c r="B26" s="728"/>
      <c r="C26" s="728"/>
      <c r="D26" s="728"/>
      <c r="E26" s="728"/>
      <c r="F26" s="728"/>
      <c r="G26" s="728"/>
      <c r="H26" s="728"/>
      <c r="I26" s="728"/>
      <c r="J26" s="728"/>
      <c r="K26" s="728"/>
      <c r="L26" s="728"/>
      <c r="M26" s="728"/>
      <c r="N26" s="728"/>
      <c r="O26" s="728"/>
      <c r="P26" s="728"/>
      <c r="Q26" s="728"/>
      <c r="R26" s="728"/>
      <c r="S26" s="728"/>
      <c r="T26" s="728"/>
      <c r="U26" s="728"/>
      <c r="V26" s="728"/>
      <c r="W26" s="728"/>
      <c r="X26" s="728"/>
      <c r="Y26" s="728"/>
      <c r="Z26" s="728"/>
      <c r="AA26" s="728"/>
      <c r="AB26" s="728"/>
      <c r="AC26" s="728"/>
      <c r="AD26" s="728"/>
      <c r="AE26" s="728"/>
      <c r="AF26" s="728"/>
      <c r="AG26" s="728"/>
      <c r="AH26" s="728"/>
      <c r="AI26" s="728"/>
      <c r="AJ26" s="728"/>
      <c r="AK26" s="728"/>
      <c r="AL26" s="728"/>
      <c r="AM26" s="728"/>
      <c r="AN26" s="728"/>
      <c r="AO26" s="728"/>
      <c r="AP26" s="728"/>
      <c r="AQ26" s="728"/>
      <c r="AR26" s="728"/>
      <c r="AS26" s="728"/>
      <c r="AT26" s="728"/>
      <c r="AU26" s="728"/>
      <c r="AV26" s="728"/>
      <c r="AW26" s="728"/>
      <c r="AX26" s="728"/>
      <c r="AY26" s="728"/>
      <c r="AZ26" s="728"/>
      <c r="BA26" s="728"/>
      <c r="BB26" s="728"/>
      <c r="BC26" s="728"/>
      <c r="BD26" s="728"/>
      <c r="BE26" s="728"/>
      <c r="BF26" s="728"/>
      <c r="BG26" s="728"/>
      <c r="BH26" s="728"/>
      <c r="BI26" s="728"/>
      <c r="BJ26" s="728"/>
      <c r="BK26" s="728"/>
      <c r="BL26" s="728"/>
      <c r="BM26" s="728"/>
      <c r="BN26" s="728"/>
      <c r="BO26" s="728"/>
      <c r="BP26" s="728"/>
      <c r="BQ26" s="728"/>
      <c r="BR26" s="728"/>
      <c r="BS26" s="523"/>
      <c r="BW26" s="728"/>
      <c r="BX26" s="728"/>
    </row>
    <row r="27" spans="1:163" s="507" customFormat="1" x14ac:dyDescent="0.2">
      <c r="A27" s="722" t="s">
        <v>110</v>
      </c>
      <c r="B27" s="728"/>
      <c r="C27" s="730">
        <v>0</v>
      </c>
      <c r="D27" s="730">
        <f>+IF(C27=1,1,0)</f>
        <v>0</v>
      </c>
      <c r="E27" s="730">
        <f t="shared" ref="E27" si="77">+IF(D27=1,1,0)</f>
        <v>0</v>
      </c>
      <c r="F27" s="730">
        <f t="shared" ref="F27" si="78">+IF(E27=1,1,0)</f>
        <v>0</v>
      </c>
      <c r="G27" s="730">
        <f t="shared" ref="G27" si="79">+IF(F27=1,1,0)</f>
        <v>0</v>
      </c>
      <c r="H27" s="730">
        <f t="shared" ref="H27" si="80">+IF(G27=1,1,0)</f>
        <v>0</v>
      </c>
      <c r="I27" s="730">
        <f t="shared" ref="I27" si="81">+IF(H27=1,1,0)</f>
        <v>0</v>
      </c>
      <c r="J27" s="730">
        <f t="shared" ref="J27" si="82">+IF(I27=1,1,0)</f>
        <v>0</v>
      </c>
      <c r="K27" s="730">
        <f t="shared" ref="K27" si="83">+IF(J27=1,1,0)</f>
        <v>0</v>
      </c>
      <c r="L27" s="730">
        <f t="shared" ref="L27" si="84">+IF(K27=1,1,0)</f>
        <v>0</v>
      </c>
      <c r="M27" s="730">
        <f t="shared" ref="M27" si="85">+IF(L27=1,1,0)</f>
        <v>0</v>
      </c>
      <c r="N27" s="730">
        <f t="shared" ref="N27" si="86">+IF(M27=1,1,0)</f>
        <v>0</v>
      </c>
      <c r="O27" s="730">
        <f>+N27</f>
        <v>0</v>
      </c>
      <c r="P27" s="730">
        <f>+N27</f>
        <v>0</v>
      </c>
      <c r="Q27" s="730">
        <f>+IF(O27=1,1,0)</f>
        <v>0</v>
      </c>
      <c r="R27" s="730">
        <f t="shared" ref="R27" si="87">+IF(Q27=1,1,0)</f>
        <v>0</v>
      </c>
      <c r="S27" s="730">
        <f t="shared" ref="S27" si="88">+IF(R27=1,1,0)</f>
        <v>0</v>
      </c>
      <c r="T27" s="730">
        <f t="shared" ref="T27" si="89">+IF(S27=1,1,0)</f>
        <v>0</v>
      </c>
      <c r="U27" s="730">
        <f t="shared" ref="U27" si="90">+IF(T27=1,1,0)</f>
        <v>0</v>
      </c>
      <c r="V27" s="730">
        <f t="shared" ref="V27" si="91">+IF(U27=1,1,0)</f>
        <v>0</v>
      </c>
      <c r="W27" s="730">
        <f t="shared" ref="W27" si="92">+IF(V27=1,1,0)</f>
        <v>0</v>
      </c>
      <c r="X27" s="730">
        <f t="shared" ref="X27" si="93">+IF(W27=1,1,0)</f>
        <v>0</v>
      </c>
      <c r="Y27" s="730">
        <f t="shared" ref="Y27" si="94">+IF(X27=1,1,0)</f>
        <v>0</v>
      </c>
      <c r="Z27" s="730">
        <f t="shared" ref="Z27" si="95">+IF(Y27=1,1,0)</f>
        <v>0</v>
      </c>
      <c r="AA27" s="730">
        <f t="shared" ref="AA27" si="96">+IF(Z27=1,1,0)</f>
        <v>0</v>
      </c>
      <c r="AB27" s="730">
        <f t="shared" ref="AB27" si="97">+IF(AA27=1,1,0)</f>
        <v>0</v>
      </c>
      <c r="AC27" s="730">
        <f>+AB27</f>
        <v>0</v>
      </c>
      <c r="AD27" s="730">
        <f>+AB27</f>
        <v>0</v>
      </c>
      <c r="AE27" s="730">
        <f>+IF(AC27=1,1,0)</f>
        <v>0</v>
      </c>
      <c r="AF27" s="730">
        <f>+IF(AE27=1,1,0)</f>
        <v>0</v>
      </c>
      <c r="AG27" s="730">
        <f t="shared" ref="AG27" si="98">+IF(AF27=1,1,0)</f>
        <v>0</v>
      </c>
      <c r="AH27" s="730">
        <f t="shared" ref="AH27" si="99">+IF(AG27=1,1,0)</f>
        <v>0</v>
      </c>
      <c r="AI27" s="730">
        <f t="shared" ref="AI27" si="100">+IF(AH27=1,1,0)</f>
        <v>0</v>
      </c>
      <c r="AJ27" s="730">
        <f t="shared" ref="AJ27" si="101">+IF(AI27=1,1,0)</f>
        <v>0</v>
      </c>
      <c r="AK27" s="730">
        <f t="shared" ref="AK27" si="102">+IF(AJ27=1,1,0)</f>
        <v>0</v>
      </c>
      <c r="AL27" s="730">
        <f t="shared" ref="AL27" si="103">+IF(AK27=1,1,0)</f>
        <v>0</v>
      </c>
      <c r="AM27" s="730">
        <f t="shared" ref="AM27" si="104">+IF(AL27=1,1,0)</f>
        <v>0</v>
      </c>
      <c r="AN27" s="730">
        <f t="shared" ref="AN27" si="105">+IF(AM27=1,1,0)</f>
        <v>0</v>
      </c>
      <c r="AO27" s="730">
        <f t="shared" ref="AO27" si="106">+IF(AN27=1,1,0)</f>
        <v>0</v>
      </c>
      <c r="AP27" s="730">
        <f t="shared" ref="AP27" si="107">+IF(AO27=1,1,0)</f>
        <v>0</v>
      </c>
      <c r="AQ27" s="730">
        <f>+AP27</f>
        <v>0</v>
      </c>
      <c r="AR27" s="730">
        <f>+AQ27</f>
        <v>0</v>
      </c>
      <c r="AS27" s="730">
        <v>1</v>
      </c>
      <c r="AT27" s="730">
        <f>+IF(AS27=1,1,0)</f>
        <v>1</v>
      </c>
      <c r="AU27" s="730">
        <f t="shared" ref="AU27" si="108">+IF(AT27=1,1,0)</f>
        <v>1</v>
      </c>
      <c r="AV27" s="730">
        <f t="shared" ref="AV27" si="109">+IF(AU27=1,1,0)</f>
        <v>1</v>
      </c>
      <c r="AW27" s="730">
        <f t="shared" ref="AW27" si="110">+IF(AV27=1,1,0)</f>
        <v>1</v>
      </c>
      <c r="AX27" s="730">
        <f t="shared" ref="AX27" si="111">+IF(AW27=1,1,0)</f>
        <v>1</v>
      </c>
      <c r="AY27" s="730">
        <f t="shared" ref="AY27" si="112">+IF(AX27=1,1,0)</f>
        <v>1</v>
      </c>
      <c r="AZ27" s="730">
        <f t="shared" ref="AZ27" si="113">+IF(AY27=1,1,0)</f>
        <v>1</v>
      </c>
      <c r="BA27" s="730">
        <f t="shared" ref="BA27" si="114">+IF(AZ27=1,1,0)</f>
        <v>1</v>
      </c>
      <c r="BB27" s="730">
        <f t="shared" ref="BB27" si="115">+IF(BA27=1,1,0)</f>
        <v>1</v>
      </c>
      <c r="BC27" s="730">
        <f t="shared" ref="BC27" si="116">+IF(BB27=1,1,0)</f>
        <v>1</v>
      </c>
      <c r="BD27" s="730">
        <f t="shared" ref="BD27" si="117">+IF(BC27=1,1,0)</f>
        <v>1</v>
      </c>
      <c r="BE27" s="730">
        <f>+BD27</f>
        <v>1</v>
      </c>
      <c r="BF27" s="730">
        <f>+BE27</f>
        <v>1</v>
      </c>
      <c r="BG27" s="730">
        <f>+IF(BE27=1,1,0)</f>
        <v>1</v>
      </c>
      <c r="BH27" s="730">
        <f t="shared" ref="BH27" si="118">+IF(BG27=1,1,0)</f>
        <v>1</v>
      </c>
      <c r="BI27" s="730">
        <f t="shared" ref="BI27" si="119">+IF(BH27=1,1,0)</f>
        <v>1</v>
      </c>
      <c r="BJ27" s="730">
        <f t="shared" ref="BJ27" si="120">+IF(BI27=1,1,0)</f>
        <v>1</v>
      </c>
      <c r="BK27" s="730">
        <f t="shared" ref="BK27" si="121">+IF(BJ27=1,1,0)</f>
        <v>1</v>
      </c>
      <c r="BL27" s="730">
        <f t="shared" ref="BL27" si="122">+IF(BK27=1,1,0)</f>
        <v>1</v>
      </c>
      <c r="BM27" s="730">
        <f t="shared" ref="BM27" si="123">+IF(BL27=1,1,0)</f>
        <v>1</v>
      </c>
      <c r="BN27" s="730">
        <f t="shared" ref="BN27" si="124">+IF(BM27=1,1,0)</f>
        <v>1</v>
      </c>
      <c r="BO27" s="730">
        <f t="shared" ref="BO27" si="125">+IF(BN27=1,1,0)</f>
        <v>1</v>
      </c>
      <c r="BP27" s="730">
        <f t="shared" ref="BP27" si="126">+IF(BO27=1,1,0)</f>
        <v>1</v>
      </c>
      <c r="BQ27" s="730">
        <f t="shared" ref="BQ27" si="127">+IF(BP27=1,1,0)</f>
        <v>1</v>
      </c>
      <c r="BR27" s="730">
        <f t="shared" ref="BR27" si="128">+IF(BQ27=1,1,0)</f>
        <v>1</v>
      </c>
      <c r="BS27" s="524">
        <f>+BR27</f>
        <v>1</v>
      </c>
      <c r="BW27" s="730">
        <f>+IF(BU27=1,1,0)</f>
        <v>0</v>
      </c>
      <c r="BX27" s="730">
        <f t="shared" ref="BX27" si="129">+IF(BW27=1,1,0)</f>
        <v>0</v>
      </c>
    </row>
    <row r="28" spans="1:163" s="507" customFormat="1" x14ac:dyDescent="0.2">
      <c r="A28" s="721" t="s">
        <v>39</v>
      </c>
      <c r="B28" s="727">
        <v>50000</v>
      </c>
      <c r="C28" s="730">
        <f>IF(C27=1,B28/12,0)</f>
        <v>0</v>
      </c>
      <c r="D28" s="730">
        <f>IF(D27=1,$B28/12,0)</f>
        <v>0</v>
      </c>
      <c r="E28" s="730">
        <f t="shared" ref="E28:N28" si="130">IF(E27=1,$B28/12,0)</f>
        <v>0</v>
      </c>
      <c r="F28" s="730">
        <f t="shared" si="130"/>
        <v>0</v>
      </c>
      <c r="G28" s="730">
        <f t="shared" si="130"/>
        <v>0</v>
      </c>
      <c r="H28" s="730">
        <f t="shared" si="130"/>
        <v>0</v>
      </c>
      <c r="I28" s="730">
        <f t="shared" si="130"/>
        <v>0</v>
      </c>
      <c r="J28" s="730">
        <f t="shared" si="130"/>
        <v>0</v>
      </c>
      <c r="K28" s="730">
        <f t="shared" si="130"/>
        <v>0</v>
      </c>
      <c r="L28" s="730">
        <f t="shared" si="130"/>
        <v>0</v>
      </c>
      <c r="M28" s="730">
        <f t="shared" si="130"/>
        <v>0</v>
      </c>
      <c r="N28" s="730">
        <f t="shared" si="130"/>
        <v>0</v>
      </c>
      <c r="O28" s="731">
        <f>SUM(C28:N28)</f>
        <v>0</v>
      </c>
      <c r="P28" s="730">
        <f>IF(C27=1,(B28*(1+$B$8)),B28)</f>
        <v>50000</v>
      </c>
      <c r="Q28" s="730">
        <f>IF(Q27=1,($P28/12),0)</f>
        <v>0</v>
      </c>
      <c r="R28" s="730">
        <f t="shared" ref="R28:AB28" si="131">IF(R27=1,($P28/12),0)</f>
        <v>0</v>
      </c>
      <c r="S28" s="730">
        <f t="shared" si="131"/>
        <v>0</v>
      </c>
      <c r="T28" s="730">
        <f t="shared" si="131"/>
        <v>0</v>
      </c>
      <c r="U28" s="730">
        <f t="shared" si="131"/>
        <v>0</v>
      </c>
      <c r="V28" s="730">
        <f t="shared" si="131"/>
        <v>0</v>
      </c>
      <c r="W28" s="730">
        <f t="shared" si="131"/>
        <v>0</v>
      </c>
      <c r="X28" s="730">
        <f t="shared" si="131"/>
        <v>0</v>
      </c>
      <c r="Y28" s="730">
        <f t="shared" si="131"/>
        <v>0</v>
      </c>
      <c r="Z28" s="730">
        <f t="shared" si="131"/>
        <v>0</v>
      </c>
      <c r="AA28" s="730">
        <f t="shared" si="131"/>
        <v>0</v>
      </c>
      <c r="AB28" s="730">
        <f t="shared" si="131"/>
        <v>0</v>
      </c>
      <c r="AC28" s="731">
        <f>SUM(Q28:AB28)</f>
        <v>0</v>
      </c>
      <c r="AD28" s="730">
        <f>IF(Q27=1,(P28*(1+$B$8)),P28)</f>
        <v>50000</v>
      </c>
      <c r="AE28" s="730">
        <f t="shared" ref="AE28:AP28" si="132">IF(AE27=1,($AD28/12),0)</f>
        <v>0</v>
      </c>
      <c r="AF28" s="730">
        <f t="shared" si="132"/>
        <v>0</v>
      </c>
      <c r="AG28" s="730">
        <f t="shared" si="132"/>
        <v>0</v>
      </c>
      <c r="AH28" s="730">
        <f t="shared" si="132"/>
        <v>0</v>
      </c>
      <c r="AI28" s="730">
        <f t="shared" si="132"/>
        <v>0</v>
      </c>
      <c r="AJ28" s="730">
        <f t="shared" si="132"/>
        <v>0</v>
      </c>
      <c r="AK28" s="730">
        <f t="shared" si="132"/>
        <v>0</v>
      </c>
      <c r="AL28" s="730">
        <f t="shared" si="132"/>
        <v>0</v>
      </c>
      <c r="AM28" s="730">
        <f t="shared" si="132"/>
        <v>0</v>
      </c>
      <c r="AN28" s="730">
        <f t="shared" si="132"/>
        <v>0</v>
      </c>
      <c r="AO28" s="730">
        <f t="shared" si="132"/>
        <v>0</v>
      </c>
      <c r="AP28" s="730">
        <f t="shared" si="132"/>
        <v>0</v>
      </c>
      <c r="AQ28" s="731">
        <f>SUM(AE28:AP28)</f>
        <v>0</v>
      </c>
      <c r="AR28" s="730">
        <f>IF(AE27=1,(AD28*(1+$B$8)),AD28)</f>
        <v>50000</v>
      </c>
      <c r="AS28" s="730">
        <f>IF(AS27=1,($AR28/12),0)</f>
        <v>4166.666666666667</v>
      </c>
      <c r="AT28" s="730">
        <f t="shared" ref="AT28:BD28" si="133">IF(AT27=1,($AR28/12),0)</f>
        <v>4166.666666666667</v>
      </c>
      <c r="AU28" s="730">
        <f t="shared" si="133"/>
        <v>4166.666666666667</v>
      </c>
      <c r="AV28" s="730">
        <f t="shared" si="133"/>
        <v>4166.666666666667</v>
      </c>
      <c r="AW28" s="730">
        <f t="shared" si="133"/>
        <v>4166.666666666667</v>
      </c>
      <c r="AX28" s="730">
        <f t="shared" si="133"/>
        <v>4166.666666666667</v>
      </c>
      <c r="AY28" s="730">
        <f t="shared" si="133"/>
        <v>4166.666666666667</v>
      </c>
      <c r="AZ28" s="730">
        <f t="shared" si="133"/>
        <v>4166.666666666667</v>
      </c>
      <c r="BA28" s="730">
        <f t="shared" si="133"/>
        <v>4166.666666666667</v>
      </c>
      <c r="BB28" s="730">
        <f t="shared" si="133"/>
        <v>4166.666666666667</v>
      </c>
      <c r="BC28" s="730">
        <f t="shared" si="133"/>
        <v>4166.666666666667</v>
      </c>
      <c r="BD28" s="730">
        <f t="shared" si="133"/>
        <v>4166.666666666667</v>
      </c>
      <c r="BE28" s="731">
        <f>SUM(AS28:BD28)</f>
        <v>49999.999999999993</v>
      </c>
      <c r="BF28" s="730">
        <f>IF(AS27=1,(AR28*(1+$B$8)),AR28)</f>
        <v>53000</v>
      </c>
      <c r="BG28" s="730">
        <f>IF(BG27=1,($BF28/12),0)</f>
        <v>4416.666666666667</v>
      </c>
      <c r="BH28" s="730">
        <f t="shared" ref="BH28:BR28" si="134">IF(BH27=1,($BF28/12),0)</f>
        <v>4416.666666666667</v>
      </c>
      <c r="BI28" s="730">
        <f t="shared" si="134"/>
        <v>4416.666666666667</v>
      </c>
      <c r="BJ28" s="730">
        <f t="shared" si="134"/>
        <v>4416.666666666667</v>
      </c>
      <c r="BK28" s="730">
        <f t="shared" si="134"/>
        <v>4416.666666666667</v>
      </c>
      <c r="BL28" s="730">
        <f t="shared" si="134"/>
        <v>4416.666666666667</v>
      </c>
      <c r="BM28" s="730">
        <f t="shared" si="134"/>
        <v>4416.666666666667</v>
      </c>
      <c r="BN28" s="730">
        <f t="shared" si="134"/>
        <v>4416.666666666667</v>
      </c>
      <c r="BO28" s="730">
        <f t="shared" si="134"/>
        <v>4416.666666666667</v>
      </c>
      <c r="BP28" s="730">
        <f t="shared" si="134"/>
        <v>4416.666666666667</v>
      </c>
      <c r="BQ28" s="730">
        <f t="shared" si="134"/>
        <v>4416.666666666667</v>
      </c>
      <c r="BR28" s="730">
        <f t="shared" si="134"/>
        <v>4416.666666666667</v>
      </c>
      <c r="BS28" s="529">
        <f>SUM(BG28:BR28)</f>
        <v>52999.999999999993</v>
      </c>
      <c r="BW28" s="730">
        <f t="shared" ref="BW28:BX28" si="135">IF(BW27=1,($BF28/12),0)</f>
        <v>0</v>
      </c>
      <c r="BX28" s="730">
        <f t="shared" si="135"/>
        <v>0</v>
      </c>
    </row>
    <row r="29" spans="1:163" x14ac:dyDescent="0.2">
      <c r="A29" s="721"/>
      <c r="B29" s="728"/>
      <c r="C29" s="728"/>
      <c r="D29" s="728"/>
      <c r="E29" s="728"/>
      <c r="F29" s="728"/>
      <c r="G29" s="728"/>
      <c r="H29" s="728"/>
      <c r="I29" s="728"/>
      <c r="J29" s="728"/>
      <c r="K29" s="728"/>
      <c r="L29" s="728"/>
      <c r="M29" s="728"/>
      <c r="N29" s="728"/>
      <c r="O29" s="728"/>
      <c r="P29" s="728"/>
      <c r="Q29" s="728"/>
      <c r="R29" s="728"/>
      <c r="S29" s="728"/>
      <c r="T29" s="728"/>
      <c r="U29" s="728"/>
      <c r="V29" s="728"/>
      <c r="W29" s="728"/>
      <c r="X29" s="728"/>
      <c r="Y29" s="728"/>
      <c r="Z29" s="728"/>
      <c r="AA29" s="728"/>
      <c r="AB29" s="728"/>
      <c r="AC29" s="728"/>
      <c r="AD29" s="728"/>
      <c r="AE29" s="728"/>
      <c r="AF29" s="728"/>
      <c r="AG29" s="728"/>
      <c r="AH29" s="728"/>
      <c r="AI29" s="728"/>
      <c r="AJ29" s="728"/>
      <c r="AK29" s="728"/>
      <c r="AL29" s="728"/>
      <c r="AM29" s="728"/>
      <c r="AN29" s="728"/>
      <c r="AO29" s="728"/>
      <c r="AP29" s="728"/>
      <c r="AQ29" s="728"/>
      <c r="AR29" s="728"/>
      <c r="AS29" s="728"/>
      <c r="AT29" s="728"/>
      <c r="AU29" s="728"/>
      <c r="AV29" s="728"/>
      <c r="AW29" s="728"/>
      <c r="AX29" s="728"/>
      <c r="AY29" s="728"/>
      <c r="AZ29" s="728"/>
      <c r="BA29" s="728"/>
      <c r="BB29" s="728"/>
      <c r="BC29" s="728"/>
      <c r="BD29" s="728"/>
      <c r="BE29" s="728"/>
      <c r="BF29" s="728"/>
      <c r="BG29" s="728"/>
      <c r="BH29" s="728"/>
      <c r="BI29" s="728"/>
      <c r="BJ29" s="728"/>
      <c r="BK29" s="728"/>
      <c r="BL29" s="728"/>
      <c r="BM29" s="728"/>
      <c r="BN29" s="728"/>
      <c r="BO29" s="728"/>
      <c r="BP29" s="728"/>
      <c r="BQ29" s="728"/>
      <c r="BR29" s="728"/>
      <c r="BS29" s="523"/>
      <c r="BW29" s="728"/>
      <c r="BX29" s="728"/>
    </row>
    <row r="30" spans="1:163" s="507" customFormat="1" x14ac:dyDescent="0.2">
      <c r="A30" s="522" t="s">
        <v>537</v>
      </c>
      <c r="B30" s="728"/>
      <c r="C30" s="728"/>
      <c r="D30" s="728"/>
      <c r="E30" s="728"/>
      <c r="F30" s="728"/>
      <c r="G30" s="728"/>
      <c r="H30" s="728"/>
      <c r="I30" s="728"/>
      <c r="J30" s="728"/>
      <c r="K30" s="728"/>
      <c r="L30" s="728"/>
      <c r="M30" s="728"/>
      <c r="N30" s="728"/>
      <c r="O30" s="728"/>
      <c r="P30" s="728"/>
      <c r="Q30" s="728"/>
      <c r="R30" s="728"/>
      <c r="S30" s="728"/>
      <c r="T30" s="728"/>
      <c r="U30" s="728"/>
      <c r="V30" s="728"/>
      <c r="W30" s="728"/>
      <c r="X30" s="728"/>
      <c r="Y30" s="728"/>
      <c r="Z30" s="728"/>
      <c r="AA30" s="728"/>
      <c r="AB30" s="728"/>
      <c r="AC30" s="728"/>
      <c r="AD30" s="728"/>
      <c r="AE30" s="728"/>
      <c r="AF30" s="728"/>
      <c r="AG30" s="728"/>
      <c r="AH30" s="728"/>
      <c r="AI30" s="728"/>
      <c r="AJ30" s="728"/>
      <c r="AK30" s="728"/>
      <c r="AL30" s="728"/>
      <c r="AM30" s="728"/>
      <c r="AN30" s="728"/>
      <c r="AO30" s="728"/>
      <c r="AP30" s="728"/>
      <c r="AQ30" s="728"/>
      <c r="AR30" s="728"/>
      <c r="AS30" s="728"/>
      <c r="AT30" s="728"/>
      <c r="AU30" s="728"/>
      <c r="AV30" s="728"/>
      <c r="AW30" s="728"/>
      <c r="AX30" s="728"/>
      <c r="AY30" s="728"/>
      <c r="AZ30" s="728"/>
      <c r="BA30" s="728"/>
      <c r="BB30" s="728"/>
      <c r="BC30" s="728"/>
      <c r="BD30" s="728"/>
      <c r="BE30" s="728"/>
      <c r="BF30" s="728"/>
      <c r="BG30" s="728"/>
      <c r="BH30" s="728"/>
      <c r="BI30" s="728"/>
      <c r="BJ30" s="728"/>
      <c r="BK30" s="728"/>
      <c r="BL30" s="728"/>
      <c r="BM30" s="728"/>
      <c r="BN30" s="728"/>
      <c r="BO30" s="728"/>
      <c r="BP30" s="728"/>
      <c r="BQ30" s="728"/>
      <c r="BR30" s="728"/>
      <c r="BS30" s="523"/>
      <c r="BW30" s="728"/>
      <c r="BX30" s="728"/>
    </row>
    <row r="31" spans="1:163" s="507" customFormat="1" x14ac:dyDescent="0.2">
      <c r="A31" s="722" t="s">
        <v>110</v>
      </c>
      <c r="B31" s="728"/>
      <c r="C31" s="730">
        <f>+IF(A31=1,1,0)</f>
        <v>0</v>
      </c>
      <c r="D31" s="730">
        <f>+IF(C31=1,1,0)</f>
        <v>0</v>
      </c>
      <c r="E31" s="730">
        <f t="shared" ref="E31" si="136">+IF(D31=1,1,0)</f>
        <v>0</v>
      </c>
      <c r="F31" s="730">
        <f t="shared" ref="F31" si="137">+IF(E31=1,1,0)</f>
        <v>0</v>
      </c>
      <c r="G31" s="730">
        <f t="shared" ref="G31" si="138">+IF(F31=1,1,0)</f>
        <v>0</v>
      </c>
      <c r="H31" s="730">
        <f t="shared" ref="H31" si="139">+IF(G31=1,1,0)</f>
        <v>0</v>
      </c>
      <c r="I31" s="730">
        <f t="shared" ref="I31" si="140">+IF(H31=1,1,0)</f>
        <v>0</v>
      </c>
      <c r="J31" s="730">
        <f t="shared" ref="J31" si="141">+IF(I31=1,1,0)</f>
        <v>0</v>
      </c>
      <c r="K31" s="730">
        <f t="shared" ref="K31" si="142">+IF(J31=1,1,0)</f>
        <v>0</v>
      </c>
      <c r="L31" s="730">
        <f t="shared" ref="L31" si="143">+IF(K31=1,1,0)</f>
        <v>0</v>
      </c>
      <c r="M31" s="730">
        <f t="shared" ref="M31" si="144">+IF(L31=1,1,0)</f>
        <v>0</v>
      </c>
      <c r="N31" s="730">
        <f t="shared" ref="N31" si="145">+IF(M31=1,1,0)</f>
        <v>0</v>
      </c>
      <c r="O31" s="730">
        <f>+N31</f>
        <v>0</v>
      </c>
      <c r="P31" s="730">
        <f>+N31</f>
        <v>0</v>
      </c>
      <c r="Q31" s="730">
        <f>+IF(O31=1,1,0)</f>
        <v>0</v>
      </c>
      <c r="R31" s="730">
        <f t="shared" ref="R31" si="146">+IF(Q31=1,1,0)</f>
        <v>0</v>
      </c>
      <c r="S31" s="730">
        <f t="shared" ref="S31" si="147">+IF(R31=1,1,0)</f>
        <v>0</v>
      </c>
      <c r="T31" s="730">
        <f t="shared" ref="T31" si="148">+IF(S31=1,1,0)</f>
        <v>0</v>
      </c>
      <c r="U31" s="730">
        <f t="shared" ref="U31" si="149">+IF(T31=1,1,0)</f>
        <v>0</v>
      </c>
      <c r="V31" s="730">
        <f t="shared" ref="V31" si="150">+IF(U31=1,1,0)</f>
        <v>0</v>
      </c>
      <c r="W31" s="730">
        <f t="shared" ref="W31" si="151">+IF(V31=1,1,0)</f>
        <v>0</v>
      </c>
      <c r="X31" s="730">
        <f t="shared" ref="X31" si="152">+IF(W31=1,1,0)</f>
        <v>0</v>
      </c>
      <c r="Y31" s="730">
        <f t="shared" ref="Y31" si="153">+IF(X31=1,1,0)</f>
        <v>0</v>
      </c>
      <c r="Z31" s="730">
        <f t="shared" ref="Z31" si="154">+IF(Y31=1,1,0)</f>
        <v>0</v>
      </c>
      <c r="AA31" s="730">
        <f t="shared" ref="AA31" si="155">+IF(Z31=1,1,0)</f>
        <v>0</v>
      </c>
      <c r="AB31" s="730">
        <f t="shared" ref="AB31" si="156">+IF(AA31=1,1,0)</f>
        <v>0</v>
      </c>
      <c r="AC31" s="730">
        <f>+AB31</f>
        <v>0</v>
      </c>
      <c r="AD31" s="730">
        <f>+AB31</f>
        <v>0</v>
      </c>
      <c r="AE31" s="730">
        <f>+IF(AC31=1,1,0)</f>
        <v>0</v>
      </c>
      <c r="AF31" s="730">
        <f>+IF(AE31=1,1,0)</f>
        <v>0</v>
      </c>
      <c r="AG31" s="730">
        <f t="shared" ref="AG31" si="157">+IF(AF31=1,1,0)</f>
        <v>0</v>
      </c>
      <c r="AH31" s="730">
        <f t="shared" ref="AH31" si="158">+IF(AG31=1,1,0)</f>
        <v>0</v>
      </c>
      <c r="AI31" s="730">
        <f t="shared" ref="AI31" si="159">+IF(AH31=1,1,0)</f>
        <v>0</v>
      </c>
      <c r="AJ31" s="730">
        <f t="shared" ref="AJ31" si="160">+IF(AI31=1,1,0)</f>
        <v>0</v>
      </c>
      <c r="AK31" s="730">
        <f t="shared" ref="AK31" si="161">+IF(AJ31=1,1,0)</f>
        <v>0</v>
      </c>
      <c r="AL31" s="730">
        <f t="shared" ref="AL31" si="162">+IF(AK31=1,1,0)</f>
        <v>0</v>
      </c>
      <c r="AM31" s="730">
        <f t="shared" ref="AM31" si="163">+IF(AL31=1,1,0)</f>
        <v>0</v>
      </c>
      <c r="AN31" s="730">
        <f t="shared" ref="AN31" si="164">+IF(AM31=1,1,0)</f>
        <v>0</v>
      </c>
      <c r="AO31" s="730">
        <f t="shared" ref="AO31" si="165">+IF(AN31=1,1,0)</f>
        <v>0</v>
      </c>
      <c r="AP31" s="730">
        <f t="shared" ref="AP31" si="166">+IF(AO31=1,1,0)</f>
        <v>0</v>
      </c>
      <c r="AQ31" s="730">
        <f>+AP31</f>
        <v>0</v>
      </c>
      <c r="AR31" s="730">
        <f>+AQ31</f>
        <v>0</v>
      </c>
      <c r="AS31" s="730">
        <f>+IF(AQ31=1,1,0)</f>
        <v>0</v>
      </c>
      <c r="AT31" s="730">
        <f>+IF(AS31=1,1,0)</f>
        <v>0</v>
      </c>
      <c r="AU31" s="730">
        <f t="shared" ref="AU31" si="167">+IF(AT31=1,1,0)</f>
        <v>0</v>
      </c>
      <c r="AV31" s="730">
        <f t="shared" ref="AV31" si="168">+IF(AU31=1,1,0)</f>
        <v>0</v>
      </c>
      <c r="AW31" s="730">
        <f t="shared" ref="AW31" si="169">+IF(AV31=1,1,0)</f>
        <v>0</v>
      </c>
      <c r="AX31" s="730">
        <f t="shared" ref="AX31" si="170">+IF(AW31=1,1,0)</f>
        <v>0</v>
      </c>
      <c r="AY31" s="730">
        <f t="shared" ref="AY31" si="171">+IF(AX31=1,1,0)</f>
        <v>0</v>
      </c>
      <c r="AZ31" s="730">
        <f t="shared" ref="AZ31" si="172">+IF(AY31=1,1,0)</f>
        <v>0</v>
      </c>
      <c r="BA31" s="730">
        <f t="shared" ref="BA31" si="173">+IF(AZ31=1,1,0)</f>
        <v>0</v>
      </c>
      <c r="BB31" s="730">
        <f t="shared" ref="BB31" si="174">+IF(BA31=1,1,0)</f>
        <v>0</v>
      </c>
      <c r="BC31" s="730">
        <f t="shared" ref="BC31" si="175">+IF(BB31=1,1,0)</f>
        <v>0</v>
      </c>
      <c r="BD31" s="730">
        <f t="shared" ref="BD31" si="176">+IF(BC31=1,1,0)</f>
        <v>0</v>
      </c>
      <c r="BE31" s="730">
        <f>+BD31</f>
        <v>0</v>
      </c>
      <c r="BF31" s="730">
        <f>+BE31</f>
        <v>0</v>
      </c>
      <c r="BG31" s="730">
        <f>+IF(BE31=1,1,0)</f>
        <v>0</v>
      </c>
      <c r="BH31" s="730">
        <f t="shared" ref="BH31" si="177">+IF(BG31=1,1,0)</f>
        <v>0</v>
      </c>
      <c r="BI31" s="730">
        <f t="shared" ref="BI31" si="178">+IF(BH31=1,1,0)</f>
        <v>0</v>
      </c>
      <c r="BJ31" s="730">
        <f t="shared" ref="BJ31" si="179">+IF(BI31=1,1,0)</f>
        <v>0</v>
      </c>
      <c r="BK31" s="730">
        <f t="shared" ref="BK31" si="180">+IF(BJ31=1,1,0)</f>
        <v>0</v>
      </c>
      <c r="BL31" s="730">
        <f t="shared" ref="BL31" si="181">+IF(BK31=1,1,0)</f>
        <v>0</v>
      </c>
      <c r="BM31" s="730">
        <f t="shared" ref="BM31" si="182">+IF(BL31=1,1,0)</f>
        <v>0</v>
      </c>
      <c r="BN31" s="730">
        <f t="shared" ref="BN31" si="183">+IF(BM31=1,1,0)</f>
        <v>0</v>
      </c>
      <c r="BO31" s="730">
        <f t="shared" ref="BO31" si="184">+IF(BN31=1,1,0)</f>
        <v>0</v>
      </c>
      <c r="BP31" s="730">
        <f t="shared" ref="BP31" si="185">+IF(BO31=1,1,0)</f>
        <v>0</v>
      </c>
      <c r="BQ31" s="730">
        <f t="shared" ref="BQ31" si="186">+IF(BP31=1,1,0)</f>
        <v>0</v>
      </c>
      <c r="BR31" s="730">
        <f t="shared" ref="BR31" si="187">+IF(BQ31=1,1,0)</f>
        <v>0</v>
      </c>
      <c r="BS31" s="524">
        <f>+BR31</f>
        <v>0</v>
      </c>
      <c r="BW31" s="730">
        <f>+IF(BU31=1,1,0)</f>
        <v>0</v>
      </c>
      <c r="BX31" s="730">
        <f t="shared" ref="BX31" si="188">+IF(BW31=1,1,0)</f>
        <v>0</v>
      </c>
    </row>
    <row r="32" spans="1:163" s="507" customFormat="1" x14ac:dyDescent="0.2">
      <c r="A32" s="721" t="s">
        <v>39</v>
      </c>
      <c r="B32" s="727">
        <v>80000</v>
      </c>
      <c r="C32" s="730">
        <f>IF(C31=1,B32/12,0)</f>
        <v>0</v>
      </c>
      <c r="D32" s="730">
        <f>IF(D31=1,$B32/12,0)</f>
        <v>0</v>
      </c>
      <c r="E32" s="730">
        <f t="shared" ref="E32:N32" si="189">IF(E31=1,$B32/12,0)</f>
        <v>0</v>
      </c>
      <c r="F32" s="730">
        <f t="shared" si="189"/>
        <v>0</v>
      </c>
      <c r="G32" s="730">
        <f t="shared" si="189"/>
        <v>0</v>
      </c>
      <c r="H32" s="730">
        <f t="shared" si="189"/>
        <v>0</v>
      </c>
      <c r="I32" s="730">
        <f t="shared" si="189"/>
        <v>0</v>
      </c>
      <c r="J32" s="730">
        <f t="shared" si="189"/>
        <v>0</v>
      </c>
      <c r="K32" s="730">
        <f t="shared" si="189"/>
        <v>0</v>
      </c>
      <c r="L32" s="730">
        <f t="shared" si="189"/>
        <v>0</v>
      </c>
      <c r="M32" s="730">
        <f t="shared" si="189"/>
        <v>0</v>
      </c>
      <c r="N32" s="730">
        <f t="shared" si="189"/>
        <v>0</v>
      </c>
      <c r="O32" s="731">
        <f>SUM(C32:N32)</f>
        <v>0</v>
      </c>
      <c r="P32" s="730">
        <f>IF(C31=1,(B32*(1+$B$8)),B32)</f>
        <v>80000</v>
      </c>
      <c r="Q32" s="730">
        <f>IF(Q31=1,($P32/12),0)</f>
        <v>0</v>
      </c>
      <c r="R32" s="730">
        <f t="shared" ref="R32:AB32" si="190">IF(R31=1,($P32/12),0)</f>
        <v>0</v>
      </c>
      <c r="S32" s="730">
        <f t="shared" si="190"/>
        <v>0</v>
      </c>
      <c r="T32" s="730">
        <f t="shared" si="190"/>
        <v>0</v>
      </c>
      <c r="U32" s="730">
        <f t="shared" si="190"/>
        <v>0</v>
      </c>
      <c r="V32" s="730">
        <f t="shared" si="190"/>
        <v>0</v>
      </c>
      <c r="W32" s="730">
        <f t="shared" si="190"/>
        <v>0</v>
      </c>
      <c r="X32" s="730">
        <f t="shared" si="190"/>
        <v>0</v>
      </c>
      <c r="Y32" s="730">
        <f t="shared" si="190"/>
        <v>0</v>
      </c>
      <c r="Z32" s="730">
        <f t="shared" si="190"/>
        <v>0</v>
      </c>
      <c r="AA32" s="730">
        <f t="shared" si="190"/>
        <v>0</v>
      </c>
      <c r="AB32" s="730">
        <f t="shared" si="190"/>
        <v>0</v>
      </c>
      <c r="AC32" s="731">
        <f>SUM(Q32:AB32)</f>
        <v>0</v>
      </c>
      <c r="AD32" s="730">
        <f>IF(Q31=1,(P32*(1+$B$8)),P32)</f>
        <v>80000</v>
      </c>
      <c r="AE32" s="730">
        <f t="shared" ref="AE32:AP32" si="191">IF(AE31=1,($AD32/12),0)</f>
        <v>0</v>
      </c>
      <c r="AF32" s="730">
        <f t="shared" si="191"/>
        <v>0</v>
      </c>
      <c r="AG32" s="730">
        <f t="shared" si="191"/>
        <v>0</v>
      </c>
      <c r="AH32" s="730">
        <f t="shared" si="191"/>
        <v>0</v>
      </c>
      <c r="AI32" s="730">
        <f t="shared" si="191"/>
        <v>0</v>
      </c>
      <c r="AJ32" s="730">
        <f t="shared" si="191"/>
        <v>0</v>
      </c>
      <c r="AK32" s="730">
        <f t="shared" si="191"/>
        <v>0</v>
      </c>
      <c r="AL32" s="730">
        <f t="shared" si="191"/>
        <v>0</v>
      </c>
      <c r="AM32" s="730">
        <f t="shared" si="191"/>
        <v>0</v>
      </c>
      <c r="AN32" s="730">
        <f t="shared" si="191"/>
        <v>0</v>
      </c>
      <c r="AO32" s="730">
        <f t="shared" si="191"/>
        <v>0</v>
      </c>
      <c r="AP32" s="730">
        <f t="shared" si="191"/>
        <v>0</v>
      </c>
      <c r="AQ32" s="731">
        <f>SUM(AE32:AP32)</f>
        <v>0</v>
      </c>
      <c r="AR32" s="730">
        <f>IF(AE31=1,(AD32*(1+$B$8)),AD32)</f>
        <v>80000</v>
      </c>
      <c r="AS32" s="730">
        <f>IF(AS31=1,($AR32/12),0)</f>
        <v>0</v>
      </c>
      <c r="AT32" s="730">
        <f t="shared" ref="AT32:BD32" si="192">IF(AT31=1,($AR32/12),0)</f>
        <v>0</v>
      </c>
      <c r="AU32" s="730">
        <f t="shared" si="192"/>
        <v>0</v>
      </c>
      <c r="AV32" s="730">
        <f t="shared" si="192"/>
        <v>0</v>
      </c>
      <c r="AW32" s="730">
        <f t="shared" si="192"/>
        <v>0</v>
      </c>
      <c r="AX32" s="730">
        <f t="shared" si="192"/>
        <v>0</v>
      </c>
      <c r="AY32" s="730">
        <f t="shared" si="192"/>
        <v>0</v>
      </c>
      <c r="AZ32" s="730">
        <f t="shared" si="192"/>
        <v>0</v>
      </c>
      <c r="BA32" s="730">
        <f t="shared" si="192"/>
        <v>0</v>
      </c>
      <c r="BB32" s="730">
        <f t="shared" si="192"/>
        <v>0</v>
      </c>
      <c r="BC32" s="730">
        <f t="shared" si="192"/>
        <v>0</v>
      </c>
      <c r="BD32" s="730">
        <f t="shared" si="192"/>
        <v>0</v>
      </c>
      <c r="BE32" s="731">
        <f>SUM(AS32:BD32)</f>
        <v>0</v>
      </c>
      <c r="BF32" s="730">
        <f>IF(AS31=1,(AR32*(1+$B$8)),AR32)</f>
        <v>80000</v>
      </c>
      <c r="BG32" s="730">
        <f>IF(BG31=1,($BF32/12),0)</f>
        <v>0</v>
      </c>
      <c r="BH32" s="730">
        <f t="shared" ref="BH32:BR32" si="193">IF(BH31=1,($BF32/12),0)</f>
        <v>0</v>
      </c>
      <c r="BI32" s="730">
        <f t="shared" si="193"/>
        <v>0</v>
      </c>
      <c r="BJ32" s="730">
        <f t="shared" si="193"/>
        <v>0</v>
      </c>
      <c r="BK32" s="730">
        <f t="shared" si="193"/>
        <v>0</v>
      </c>
      <c r="BL32" s="730">
        <f t="shared" si="193"/>
        <v>0</v>
      </c>
      <c r="BM32" s="730">
        <f t="shared" si="193"/>
        <v>0</v>
      </c>
      <c r="BN32" s="730">
        <f t="shared" si="193"/>
        <v>0</v>
      </c>
      <c r="BO32" s="730">
        <f t="shared" si="193"/>
        <v>0</v>
      </c>
      <c r="BP32" s="730">
        <f t="shared" si="193"/>
        <v>0</v>
      </c>
      <c r="BQ32" s="730">
        <f t="shared" si="193"/>
        <v>0</v>
      </c>
      <c r="BR32" s="730">
        <f t="shared" si="193"/>
        <v>0</v>
      </c>
      <c r="BS32" s="529">
        <f>SUM(BG32:BR32)</f>
        <v>0</v>
      </c>
      <c r="BW32" s="730">
        <f t="shared" ref="BW32:BX32" si="194">IF(BW31=1,($BF32/12),0)</f>
        <v>0</v>
      </c>
      <c r="BX32" s="730">
        <f t="shared" si="194"/>
        <v>0</v>
      </c>
    </row>
    <row r="33" spans="1:76" x14ac:dyDescent="0.2">
      <c r="A33" s="723"/>
      <c r="B33" s="723"/>
      <c r="C33" s="723"/>
      <c r="D33" s="723"/>
      <c r="E33" s="723"/>
      <c r="F33" s="723"/>
      <c r="G33" s="723"/>
      <c r="H33" s="723"/>
      <c r="I33" s="723"/>
      <c r="J33" s="723"/>
      <c r="K33" s="723"/>
      <c r="L33" s="723"/>
      <c r="M33" s="723"/>
      <c r="N33" s="723"/>
      <c r="O33" s="723"/>
      <c r="P33" s="723"/>
      <c r="Q33" s="723"/>
      <c r="R33" s="723"/>
      <c r="S33" s="723"/>
      <c r="T33" s="723"/>
      <c r="U33" s="723"/>
      <c r="V33" s="723"/>
      <c r="W33" s="723"/>
      <c r="X33" s="723"/>
      <c r="Y33" s="723"/>
      <c r="Z33" s="723"/>
      <c r="AA33" s="723"/>
      <c r="AB33" s="723"/>
      <c r="AC33" s="723"/>
      <c r="AD33" s="723"/>
      <c r="AE33" s="723"/>
      <c r="AF33" s="723"/>
      <c r="AG33" s="723"/>
      <c r="AH33" s="723"/>
      <c r="AI33" s="723"/>
      <c r="AJ33" s="723"/>
      <c r="AK33" s="723"/>
      <c r="AL33" s="723"/>
      <c r="AM33" s="723"/>
      <c r="AN33" s="723"/>
      <c r="AO33" s="723"/>
      <c r="AP33" s="723"/>
      <c r="AQ33" s="723"/>
      <c r="AR33" s="723"/>
      <c r="AS33" s="723"/>
      <c r="AT33" s="723"/>
      <c r="AU33" s="723"/>
      <c r="AV33" s="723"/>
      <c r="AW33" s="723"/>
      <c r="AX33" s="723"/>
      <c r="AY33" s="723"/>
      <c r="AZ33" s="723"/>
      <c r="BA33" s="723"/>
      <c r="BB33" s="723"/>
      <c r="BC33" s="723"/>
      <c r="BD33" s="723"/>
      <c r="BE33" s="723"/>
      <c r="BF33" s="723"/>
      <c r="BG33" s="723"/>
      <c r="BH33" s="723"/>
      <c r="BI33" s="723"/>
      <c r="BJ33" s="723"/>
      <c r="BK33" s="723"/>
      <c r="BL33" s="723"/>
      <c r="BM33" s="723"/>
      <c r="BN33" s="723"/>
      <c r="BO33" s="723"/>
      <c r="BP33" s="723"/>
      <c r="BQ33" s="723"/>
      <c r="BR33" s="723"/>
      <c r="BW33" s="723"/>
      <c r="BX33" s="723"/>
    </row>
    <row r="34" spans="1:76" s="507" customFormat="1" x14ac:dyDescent="0.2">
      <c r="A34" s="522" t="s">
        <v>538</v>
      </c>
      <c r="B34" s="728"/>
      <c r="C34" s="728"/>
      <c r="D34" s="728"/>
      <c r="E34" s="728"/>
      <c r="F34" s="728"/>
      <c r="G34" s="728"/>
      <c r="H34" s="728"/>
      <c r="I34" s="728"/>
      <c r="J34" s="728"/>
      <c r="K34" s="728"/>
      <c r="L34" s="728"/>
      <c r="M34" s="728"/>
      <c r="N34" s="728"/>
      <c r="O34" s="728"/>
      <c r="P34" s="728"/>
      <c r="Q34" s="728"/>
      <c r="R34" s="728"/>
      <c r="S34" s="728"/>
      <c r="T34" s="728"/>
      <c r="U34" s="728"/>
      <c r="V34" s="728"/>
      <c r="W34" s="728"/>
      <c r="X34" s="728"/>
      <c r="Y34" s="728"/>
      <c r="Z34" s="728"/>
      <c r="AA34" s="728"/>
      <c r="AB34" s="728"/>
      <c r="AC34" s="728"/>
      <c r="AD34" s="728"/>
      <c r="AE34" s="728"/>
      <c r="AF34" s="728"/>
      <c r="AG34" s="728"/>
      <c r="AH34" s="728"/>
      <c r="AI34" s="728"/>
      <c r="AJ34" s="728"/>
      <c r="AK34" s="728"/>
      <c r="AL34" s="728"/>
      <c r="AM34" s="728"/>
      <c r="AN34" s="728"/>
      <c r="AO34" s="728"/>
      <c r="AP34" s="728"/>
      <c r="AQ34" s="728"/>
      <c r="AR34" s="728"/>
      <c r="AS34" s="728"/>
      <c r="AT34" s="728"/>
      <c r="AU34" s="728"/>
      <c r="AV34" s="728"/>
      <c r="AW34" s="728"/>
      <c r="AX34" s="728"/>
      <c r="AY34" s="728"/>
      <c r="AZ34" s="728"/>
      <c r="BA34" s="728"/>
      <c r="BB34" s="728"/>
      <c r="BC34" s="728"/>
      <c r="BD34" s="728"/>
      <c r="BE34" s="728"/>
      <c r="BF34" s="728"/>
      <c r="BG34" s="728"/>
      <c r="BH34" s="728"/>
      <c r="BI34" s="728"/>
      <c r="BJ34" s="728"/>
      <c r="BK34" s="728"/>
      <c r="BL34" s="728"/>
      <c r="BM34" s="728"/>
      <c r="BN34" s="728"/>
      <c r="BO34" s="728"/>
      <c r="BP34" s="728"/>
      <c r="BQ34" s="728"/>
      <c r="BR34" s="728"/>
      <c r="BS34" s="523"/>
      <c r="BW34" s="728"/>
      <c r="BX34" s="728"/>
    </row>
    <row r="35" spans="1:76" s="507" customFormat="1" x14ac:dyDescent="0.2">
      <c r="A35" s="722" t="s">
        <v>110</v>
      </c>
      <c r="B35" s="728"/>
      <c r="C35" s="730">
        <f>+IF(A35=1,1,0)</f>
        <v>0</v>
      </c>
      <c r="D35" s="730">
        <f>+IF(C35=1,1,0)</f>
        <v>0</v>
      </c>
      <c r="E35" s="730">
        <f t="shared" ref="E35" si="195">+IF(D35=1,1,0)</f>
        <v>0</v>
      </c>
      <c r="F35" s="730">
        <f t="shared" ref="F35" si="196">+IF(E35=1,1,0)</f>
        <v>0</v>
      </c>
      <c r="G35" s="730">
        <f t="shared" ref="G35" si="197">+IF(F35=1,1,0)</f>
        <v>0</v>
      </c>
      <c r="H35" s="730">
        <f t="shared" ref="H35" si="198">+IF(G35=1,1,0)</f>
        <v>0</v>
      </c>
      <c r="I35" s="730">
        <f t="shared" ref="I35" si="199">+IF(H35=1,1,0)</f>
        <v>0</v>
      </c>
      <c r="J35" s="730">
        <f t="shared" ref="J35" si="200">+IF(I35=1,1,0)</f>
        <v>0</v>
      </c>
      <c r="K35" s="730">
        <f t="shared" ref="K35" si="201">+IF(J35=1,1,0)</f>
        <v>0</v>
      </c>
      <c r="L35" s="730">
        <f t="shared" ref="L35" si="202">+IF(K35=1,1,0)</f>
        <v>0</v>
      </c>
      <c r="M35" s="730">
        <f t="shared" ref="M35" si="203">+IF(L35=1,1,0)</f>
        <v>0</v>
      </c>
      <c r="N35" s="730">
        <f t="shared" ref="N35" si="204">+IF(M35=1,1,0)</f>
        <v>0</v>
      </c>
      <c r="O35" s="730">
        <f>+N35</f>
        <v>0</v>
      </c>
      <c r="P35" s="730">
        <f>+N35</f>
        <v>0</v>
      </c>
      <c r="Q35" s="730">
        <v>1</v>
      </c>
      <c r="R35" s="730">
        <f t="shared" ref="R35" si="205">+IF(Q35=1,1,0)</f>
        <v>1</v>
      </c>
      <c r="S35" s="730">
        <f t="shared" ref="S35" si="206">+IF(R35=1,1,0)</f>
        <v>1</v>
      </c>
      <c r="T35" s="730">
        <f t="shared" ref="T35" si="207">+IF(S35=1,1,0)</f>
        <v>1</v>
      </c>
      <c r="U35" s="730">
        <f t="shared" ref="U35" si="208">+IF(T35=1,1,0)</f>
        <v>1</v>
      </c>
      <c r="V35" s="730">
        <f t="shared" ref="V35" si="209">+IF(U35=1,1,0)</f>
        <v>1</v>
      </c>
      <c r="W35" s="730">
        <f t="shared" ref="W35" si="210">+IF(V35=1,1,0)</f>
        <v>1</v>
      </c>
      <c r="X35" s="730">
        <f t="shared" ref="X35" si="211">+IF(W35=1,1,0)</f>
        <v>1</v>
      </c>
      <c r="Y35" s="730">
        <f t="shared" ref="Y35" si="212">+IF(X35=1,1,0)</f>
        <v>1</v>
      </c>
      <c r="Z35" s="730">
        <f t="shared" ref="Z35" si="213">+IF(Y35=1,1,0)</f>
        <v>1</v>
      </c>
      <c r="AA35" s="730">
        <f t="shared" ref="AA35" si="214">+IF(Z35=1,1,0)</f>
        <v>1</v>
      </c>
      <c r="AB35" s="730">
        <f t="shared" ref="AB35" si="215">+IF(AA35=1,1,0)</f>
        <v>1</v>
      </c>
      <c r="AC35" s="730">
        <f>+AB35</f>
        <v>1</v>
      </c>
      <c r="AD35" s="730">
        <f>+AB35</f>
        <v>1</v>
      </c>
      <c r="AE35" s="730">
        <f>+IF(AC35=1,1,0)</f>
        <v>1</v>
      </c>
      <c r="AF35" s="730">
        <f>+IF(AE35=1,1,0)</f>
        <v>1</v>
      </c>
      <c r="AG35" s="730">
        <f t="shared" ref="AG35" si="216">+IF(AF35=1,1,0)</f>
        <v>1</v>
      </c>
      <c r="AH35" s="730">
        <f t="shared" ref="AH35" si="217">+IF(AG35=1,1,0)</f>
        <v>1</v>
      </c>
      <c r="AI35" s="730">
        <f t="shared" ref="AI35" si="218">+IF(AH35=1,1,0)</f>
        <v>1</v>
      </c>
      <c r="AJ35" s="730">
        <f t="shared" ref="AJ35" si="219">+IF(AI35=1,1,0)</f>
        <v>1</v>
      </c>
      <c r="AK35" s="730">
        <f t="shared" ref="AK35" si="220">+IF(AJ35=1,1,0)</f>
        <v>1</v>
      </c>
      <c r="AL35" s="730">
        <f t="shared" ref="AL35" si="221">+IF(AK35=1,1,0)</f>
        <v>1</v>
      </c>
      <c r="AM35" s="730">
        <f t="shared" ref="AM35" si="222">+IF(AL35=1,1,0)</f>
        <v>1</v>
      </c>
      <c r="AN35" s="730">
        <f t="shared" ref="AN35" si="223">+IF(AM35=1,1,0)</f>
        <v>1</v>
      </c>
      <c r="AO35" s="730">
        <f t="shared" ref="AO35" si="224">+IF(AN35=1,1,0)</f>
        <v>1</v>
      </c>
      <c r="AP35" s="730">
        <f t="shared" ref="AP35" si="225">+IF(AO35=1,1,0)</f>
        <v>1</v>
      </c>
      <c r="AQ35" s="730">
        <f>+AP35</f>
        <v>1</v>
      </c>
      <c r="AR35" s="730">
        <f>+AQ35</f>
        <v>1</v>
      </c>
      <c r="AS35" s="730">
        <v>0</v>
      </c>
      <c r="AT35" s="730">
        <f>+IF(AS35=1,1,0)</f>
        <v>0</v>
      </c>
      <c r="AU35" s="730">
        <f t="shared" ref="AU35" si="226">+IF(AT35=1,1,0)</f>
        <v>0</v>
      </c>
      <c r="AV35" s="730">
        <f t="shared" ref="AV35" si="227">+IF(AU35=1,1,0)</f>
        <v>0</v>
      </c>
      <c r="AW35" s="730">
        <f t="shared" ref="AW35" si="228">+IF(AV35=1,1,0)</f>
        <v>0</v>
      </c>
      <c r="AX35" s="730">
        <f t="shared" ref="AX35" si="229">+IF(AW35=1,1,0)</f>
        <v>0</v>
      </c>
      <c r="AY35" s="730">
        <f t="shared" ref="AY35" si="230">+IF(AX35=1,1,0)</f>
        <v>0</v>
      </c>
      <c r="AZ35" s="730">
        <f t="shared" ref="AZ35" si="231">+IF(AY35=1,1,0)</f>
        <v>0</v>
      </c>
      <c r="BA35" s="730">
        <f t="shared" ref="BA35" si="232">+IF(AZ35=1,1,0)</f>
        <v>0</v>
      </c>
      <c r="BB35" s="730">
        <f t="shared" ref="BB35" si="233">+IF(BA35=1,1,0)</f>
        <v>0</v>
      </c>
      <c r="BC35" s="730">
        <f t="shared" ref="BC35" si="234">+IF(BB35=1,1,0)</f>
        <v>0</v>
      </c>
      <c r="BD35" s="730">
        <f t="shared" ref="BD35" si="235">+IF(BC35=1,1,0)</f>
        <v>0</v>
      </c>
      <c r="BE35" s="730">
        <f>+BD35</f>
        <v>0</v>
      </c>
      <c r="BF35" s="730">
        <f>+BE35</f>
        <v>0</v>
      </c>
      <c r="BG35" s="730">
        <f>+IF(BE35=1,1,0)</f>
        <v>0</v>
      </c>
      <c r="BH35" s="730">
        <f t="shared" ref="BH35" si="236">+IF(BG35=1,1,0)</f>
        <v>0</v>
      </c>
      <c r="BI35" s="730">
        <f t="shared" ref="BI35" si="237">+IF(BH35=1,1,0)</f>
        <v>0</v>
      </c>
      <c r="BJ35" s="730">
        <f t="shared" ref="BJ35" si="238">+IF(BI35=1,1,0)</f>
        <v>0</v>
      </c>
      <c r="BK35" s="730">
        <f t="shared" ref="BK35" si="239">+IF(BJ35=1,1,0)</f>
        <v>0</v>
      </c>
      <c r="BL35" s="730">
        <f t="shared" ref="BL35" si="240">+IF(BK35=1,1,0)</f>
        <v>0</v>
      </c>
      <c r="BM35" s="730">
        <f t="shared" ref="BM35" si="241">+IF(BL35=1,1,0)</f>
        <v>0</v>
      </c>
      <c r="BN35" s="730">
        <f t="shared" ref="BN35" si="242">+IF(BM35=1,1,0)</f>
        <v>0</v>
      </c>
      <c r="BO35" s="730">
        <f t="shared" ref="BO35" si="243">+IF(BN35=1,1,0)</f>
        <v>0</v>
      </c>
      <c r="BP35" s="730">
        <f t="shared" ref="BP35" si="244">+IF(BO35=1,1,0)</f>
        <v>0</v>
      </c>
      <c r="BQ35" s="730">
        <f t="shared" ref="BQ35" si="245">+IF(BP35=1,1,0)</f>
        <v>0</v>
      </c>
      <c r="BR35" s="730">
        <f t="shared" ref="BR35" si="246">+IF(BQ35=1,1,0)</f>
        <v>0</v>
      </c>
      <c r="BS35" s="524">
        <f>+BR35</f>
        <v>0</v>
      </c>
      <c r="BW35" s="730">
        <f>+IF(BU35=1,1,0)</f>
        <v>0</v>
      </c>
      <c r="BX35" s="730">
        <f t="shared" ref="BX35" si="247">+IF(BW35=1,1,0)</f>
        <v>0</v>
      </c>
    </row>
    <row r="36" spans="1:76" s="507" customFormat="1" x14ac:dyDescent="0.2">
      <c r="A36" s="721" t="s">
        <v>39</v>
      </c>
      <c r="B36" s="727">
        <v>30000</v>
      </c>
      <c r="C36" s="730">
        <f>IF(C35=1,B36/12,0)</f>
        <v>0</v>
      </c>
      <c r="D36" s="730">
        <f>IF(D35=1,$B36/12,0)</f>
        <v>0</v>
      </c>
      <c r="E36" s="730">
        <f t="shared" ref="E36:N36" si="248">IF(E35=1,$B36/12,0)</f>
        <v>0</v>
      </c>
      <c r="F36" s="730">
        <f t="shared" si="248"/>
        <v>0</v>
      </c>
      <c r="G36" s="730">
        <f t="shared" si="248"/>
        <v>0</v>
      </c>
      <c r="H36" s="730">
        <f t="shared" si="248"/>
        <v>0</v>
      </c>
      <c r="I36" s="730">
        <f t="shared" si="248"/>
        <v>0</v>
      </c>
      <c r="J36" s="730">
        <f t="shared" si="248"/>
        <v>0</v>
      </c>
      <c r="K36" s="730">
        <f t="shared" si="248"/>
        <v>0</v>
      </c>
      <c r="L36" s="730">
        <f t="shared" si="248"/>
        <v>0</v>
      </c>
      <c r="M36" s="730">
        <f t="shared" si="248"/>
        <v>0</v>
      </c>
      <c r="N36" s="730">
        <f t="shared" si="248"/>
        <v>0</v>
      </c>
      <c r="O36" s="731">
        <f>SUM(C36:N36)</f>
        <v>0</v>
      </c>
      <c r="P36" s="730">
        <f>IF(C35=1,(B36*(1+$B$8)),B36)</f>
        <v>30000</v>
      </c>
      <c r="Q36" s="730">
        <f>IF(Q35=1,($P36/12),0)</f>
        <v>2500</v>
      </c>
      <c r="R36" s="730">
        <f t="shared" ref="R36:AB36" si="249">IF(R35=1,($P36/12),0)</f>
        <v>2500</v>
      </c>
      <c r="S36" s="730">
        <f t="shared" si="249"/>
        <v>2500</v>
      </c>
      <c r="T36" s="730">
        <f t="shared" si="249"/>
        <v>2500</v>
      </c>
      <c r="U36" s="730">
        <f t="shared" si="249"/>
        <v>2500</v>
      </c>
      <c r="V36" s="730">
        <f t="shared" si="249"/>
        <v>2500</v>
      </c>
      <c r="W36" s="730">
        <f t="shared" si="249"/>
        <v>2500</v>
      </c>
      <c r="X36" s="730">
        <f t="shared" si="249"/>
        <v>2500</v>
      </c>
      <c r="Y36" s="730">
        <f t="shared" si="249"/>
        <v>2500</v>
      </c>
      <c r="Z36" s="730">
        <f t="shared" si="249"/>
        <v>2500</v>
      </c>
      <c r="AA36" s="730">
        <f t="shared" si="249"/>
        <v>2500</v>
      </c>
      <c r="AB36" s="730">
        <f t="shared" si="249"/>
        <v>2500</v>
      </c>
      <c r="AC36" s="731">
        <f>SUM(Q36:AB36)</f>
        <v>30000</v>
      </c>
      <c r="AD36" s="730">
        <f>IF(Q35=1,(P36*(1+$B$8)),P36)</f>
        <v>31800</v>
      </c>
      <c r="AE36" s="730">
        <f t="shared" ref="AE36:AP36" si="250">IF(AE35=1,($AD36/12),0)</f>
        <v>2650</v>
      </c>
      <c r="AF36" s="730">
        <f t="shared" si="250"/>
        <v>2650</v>
      </c>
      <c r="AG36" s="730">
        <f t="shared" si="250"/>
        <v>2650</v>
      </c>
      <c r="AH36" s="730">
        <f t="shared" si="250"/>
        <v>2650</v>
      </c>
      <c r="AI36" s="730">
        <f t="shared" si="250"/>
        <v>2650</v>
      </c>
      <c r="AJ36" s="730">
        <f t="shared" si="250"/>
        <v>2650</v>
      </c>
      <c r="AK36" s="730">
        <f t="shared" si="250"/>
        <v>2650</v>
      </c>
      <c r="AL36" s="730">
        <f t="shared" si="250"/>
        <v>2650</v>
      </c>
      <c r="AM36" s="730">
        <f t="shared" si="250"/>
        <v>2650</v>
      </c>
      <c r="AN36" s="730">
        <f t="shared" si="250"/>
        <v>2650</v>
      </c>
      <c r="AO36" s="730">
        <f t="shared" si="250"/>
        <v>2650</v>
      </c>
      <c r="AP36" s="730">
        <f t="shared" si="250"/>
        <v>2650</v>
      </c>
      <c r="AQ36" s="731">
        <f>SUM(AE36:AP36)</f>
        <v>31800</v>
      </c>
      <c r="AR36" s="730">
        <f>IF(AE35=1,(AD36*(1+$B$8)),AD36)</f>
        <v>33708</v>
      </c>
      <c r="AS36" s="730">
        <f>IF(AS35=1,($AR36/12),0)</f>
        <v>0</v>
      </c>
      <c r="AT36" s="730">
        <f t="shared" ref="AT36:BD36" si="251">IF(AT35=1,($AR36/12),0)</f>
        <v>0</v>
      </c>
      <c r="AU36" s="730">
        <f t="shared" si="251"/>
        <v>0</v>
      </c>
      <c r="AV36" s="730">
        <f t="shared" si="251"/>
        <v>0</v>
      </c>
      <c r="AW36" s="730">
        <f t="shared" si="251"/>
        <v>0</v>
      </c>
      <c r="AX36" s="730">
        <f t="shared" si="251"/>
        <v>0</v>
      </c>
      <c r="AY36" s="730">
        <f t="shared" si="251"/>
        <v>0</v>
      </c>
      <c r="AZ36" s="730">
        <f t="shared" si="251"/>
        <v>0</v>
      </c>
      <c r="BA36" s="730">
        <f t="shared" si="251"/>
        <v>0</v>
      </c>
      <c r="BB36" s="730">
        <f t="shared" si="251"/>
        <v>0</v>
      </c>
      <c r="BC36" s="730">
        <f t="shared" si="251"/>
        <v>0</v>
      </c>
      <c r="BD36" s="730">
        <f t="shared" si="251"/>
        <v>0</v>
      </c>
      <c r="BE36" s="731">
        <f>SUM(AS36:BD36)</f>
        <v>0</v>
      </c>
      <c r="BF36" s="730">
        <f>IF(AS35=1,(AR36*(1+$B$8)),AR36)</f>
        <v>33708</v>
      </c>
      <c r="BG36" s="730">
        <f>IF(BG35=1,($BF36/12),0)</f>
        <v>0</v>
      </c>
      <c r="BH36" s="730">
        <f t="shared" ref="BH36:BR36" si="252">IF(BH35=1,($BF36/12),0)</f>
        <v>0</v>
      </c>
      <c r="BI36" s="730">
        <f t="shared" si="252"/>
        <v>0</v>
      </c>
      <c r="BJ36" s="730">
        <f t="shared" si="252"/>
        <v>0</v>
      </c>
      <c r="BK36" s="730">
        <f t="shared" si="252"/>
        <v>0</v>
      </c>
      <c r="BL36" s="730">
        <f t="shared" si="252"/>
        <v>0</v>
      </c>
      <c r="BM36" s="730">
        <f t="shared" si="252"/>
        <v>0</v>
      </c>
      <c r="BN36" s="730">
        <f t="shared" si="252"/>
        <v>0</v>
      </c>
      <c r="BO36" s="730">
        <f t="shared" si="252"/>
        <v>0</v>
      </c>
      <c r="BP36" s="730">
        <f t="shared" si="252"/>
        <v>0</v>
      </c>
      <c r="BQ36" s="730">
        <f t="shared" si="252"/>
        <v>0</v>
      </c>
      <c r="BR36" s="730">
        <f t="shared" si="252"/>
        <v>0</v>
      </c>
      <c r="BS36" s="529">
        <f>SUM(BG36:BR36)</f>
        <v>0</v>
      </c>
      <c r="BW36" s="730">
        <f t="shared" ref="BW36:BX36" si="253">IF(BW35=1,($BF36/12),0)</f>
        <v>0</v>
      </c>
      <c r="BX36" s="730">
        <f t="shared" si="253"/>
        <v>0</v>
      </c>
    </row>
    <row r="37" spans="1:76" x14ac:dyDescent="0.2">
      <c r="A37" s="723"/>
      <c r="B37" s="723"/>
      <c r="C37" s="723"/>
      <c r="D37" s="723"/>
      <c r="E37" s="723"/>
      <c r="F37" s="723"/>
      <c r="G37" s="723"/>
      <c r="H37" s="723"/>
      <c r="I37" s="723"/>
      <c r="J37" s="723"/>
      <c r="K37" s="723"/>
      <c r="L37" s="723"/>
      <c r="M37" s="723"/>
      <c r="N37" s="723"/>
      <c r="O37" s="723"/>
      <c r="P37" s="723"/>
      <c r="Q37" s="723"/>
      <c r="R37" s="723"/>
      <c r="S37" s="723"/>
      <c r="T37" s="723"/>
      <c r="U37" s="723"/>
      <c r="V37" s="723"/>
      <c r="W37" s="723"/>
      <c r="X37" s="723"/>
      <c r="Y37" s="723"/>
      <c r="Z37" s="723"/>
      <c r="AA37" s="723"/>
      <c r="AB37" s="723"/>
      <c r="AC37" s="723"/>
      <c r="AD37" s="723"/>
      <c r="AE37" s="723"/>
      <c r="AF37" s="723"/>
      <c r="AG37" s="723"/>
      <c r="AH37" s="723"/>
      <c r="AI37" s="723"/>
      <c r="AJ37" s="723"/>
      <c r="AK37" s="723"/>
      <c r="AL37" s="723"/>
      <c r="AM37" s="723"/>
      <c r="AN37" s="723"/>
      <c r="AO37" s="723"/>
      <c r="AP37" s="723"/>
      <c r="AQ37" s="723"/>
      <c r="AR37" s="723"/>
      <c r="AS37" s="723"/>
      <c r="AT37" s="723"/>
      <c r="AU37" s="723"/>
      <c r="AV37" s="723"/>
      <c r="AW37" s="723"/>
      <c r="AX37" s="723"/>
      <c r="AY37" s="723"/>
      <c r="AZ37" s="723"/>
      <c r="BA37" s="723"/>
      <c r="BB37" s="723"/>
      <c r="BC37" s="723"/>
      <c r="BD37" s="723"/>
      <c r="BE37" s="723"/>
      <c r="BF37" s="723"/>
      <c r="BG37" s="723"/>
      <c r="BH37" s="723"/>
      <c r="BI37" s="723"/>
      <c r="BJ37" s="723"/>
      <c r="BK37" s="723"/>
      <c r="BL37" s="723"/>
      <c r="BM37" s="723"/>
      <c r="BN37" s="723"/>
      <c r="BO37" s="723"/>
      <c r="BP37" s="723"/>
      <c r="BQ37" s="723"/>
      <c r="BR37" s="723"/>
      <c r="BW37" s="723"/>
      <c r="BX37" s="723"/>
    </row>
    <row r="38" spans="1:76" s="507" customFormat="1" x14ac:dyDescent="0.2">
      <c r="A38" s="522" t="s">
        <v>774</v>
      </c>
      <c r="B38" s="728"/>
      <c r="C38" s="728"/>
      <c r="D38" s="728"/>
      <c r="E38" s="728"/>
      <c r="F38" s="728"/>
      <c r="G38" s="728"/>
      <c r="H38" s="728"/>
      <c r="I38" s="728"/>
      <c r="J38" s="728"/>
      <c r="K38" s="728"/>
      <c r="L38" s="728"/>
      <c r="M38" s="728"/>
      <c r="N38" s="728"/>
      <c r="O38" s="728"/>
      <c r="P38" s="728"/>
      <c r="Q38" s="728"/>
      <c r="R38" s="728"/>
      <c r="S38" s="728"/>
      <c r="T38" s="728"/>
      <c r="U38" s="728"/>
      <c r="V38" s="728"/>
      <c r="W38" s="728"/>
      <c r="X38" s="728"/>
      <c r="Y38" s="728"/>
      <c r="Z38" s="728"/>
      <c r="AA38" s="728"/>
      <c r="AB38" s="728"/>
      <c r="AC38" s="728"/>
      <c r="AD38" s="728"/>
      <c r="AE38" s="728"/>
      <c r="AF38" s="728"/>
      <c r="AG38" s="728"/>
      <c r="AH38" s="728"/>
      <c r="AI38" s="728"/>
      <c r="AJ38" s="728"/>
      <c r="AK38" s="728"/>
      <c r="AL38" s="728"/>
      <c r="AM38" s="728"/>
      <c r="AN38" s="728"/>
      <c r="AO38" s="728"/>
      <c r="AP38" s="728"/>
      <c r="AQ38" s="728"/>
      <c r="AR38" s="728"/>
      <c r="AS38" s="728"/>
      <c r="AT38" s="728"/>
      <c r="AU38" s="728"/>
      <c r="AV38" s="728"/>
      <c r="AW38" s="728"/>
      <c r="AX38" s="728"/>
      <c r="AY38" s="728"/>
      <c r="AZ38" s="728"/>
      <c r="BA38" s="728"/>
      <c r="BB38" s="728"/>
      <c r="BC38" s="728"/>
      <c r="BD38" s="728"/>
      <c r="BE38" s="728"/>
      <c r="BF38" s="728"/>
      <c r="BG38" s="728"/>
      <c r="BH38" s="728"/>
      <c r="BI38" s="728"/>
      <c r="BJ38" s="728"/>
      <c r="BK38" s="728"/>
      <c r="BL38" s="728"/>
      <c r="BM38" s="728"/>
      <c r="BN38" s="728"/>
      <c r="BO38" s="728"/>
      <c r="BP38" s="728"/>
      <c r="BQ38" s="728"/>
      <c r="BR38" s="728"/>
      <c r="BS38" s="523"/>
      <c r="BW38" s="728"/>
      <c r="BX38" s="728"/>
    </row>
    <row r="39" spans="1:76" s="507" customFormat="1" x14ac:dyDescent="0.2">
      <c r="A39" s="722" t="s">
        <v>110</v>
      </c>
      <c r="B39" s="728"/>
      <c r="C39" s="730">
        <f>+IF(A39=1,1,0)</f>
        <v>0</v>
      </c>
      <c r="D39" s="730">
        <f>+IF(C39=1,1,0)</f>
        <v>0</v>
      </c>
      <c r="E39" s="730">
        <f t="shared" ref="E39" si="254">+IF(D39=1,1,0)</f>
        <v>0</v>
      </c>
      <c r="F39" s="730">
        <f t="shared" ref="F39" si="255">+IF(E39=1,1,0)</f>
        <v>0</v>
      </c>
      <c r="G39" s="730">
        <f t="shared" ref="G39" si="256">+IF(F39=1,1,0)</f>
        <v>0</v>
      </c>
      <c r="H39" s="730">
        <v>1</v>
      </c>
      <c r="I39" s="730">
        <f t="shared" ref="I39" si="257">+IF(H39=1,1,0)</f>
        <v>1</v>
      </c>
      <c r="J39" s="730">
        <f t="shared" ref="J39" si="258">+IF(I39=1,1,0)</f>
        <v>1</v>
      </c>
      <c r="K39" s="730">
        <f t="shared" ref="K39" si="259">+IF(J39=1,1,0)</f>
        <v>1</v>
      </c>
      <c r="L39" s="730">
        <f t="shared" ref="L39" si="260">+IF(K39=1,1,0)</f>
        <v>1</v>
      </c>
      <c r="M39" s="730">
        <f t="shared" ref="M39" si="261">+IF(L39=1,1,0)</f>
        <v>1</v>
      </c>
      <c r="N39" s="730">
        <f t="shared" ref="N39" si="262">+IF(M39=1,1,0)</f>
        <v>1</v>
      </c>
      <c r="O39" s="730">
        <f>+N39</f>
        <v>1</v>
      </c>
      <c r="P39" s="730">
        <f>+N39</f>
        <v>1</v>
      </c>
      <c r="Q39" s="730">
        <f>+IF(O39=1,1,0)</f>
        <v>1</v>
      </c>
      <c r="R39" s="730">
        <f t="shared" ref="R39" si="263">+IF(Q39=1,1,0)</f>
        <v>1</v>
      </c>
      <c r="S39" s="730">
        <f t="shared" ref="S39" si="264">+IF(R39=1,1,0)</f>
        <v>1</v>
      </c>
      <c r="T39" s="730">
        <f t="shared" ref="T39" si="265">+IF(S39=1,1,0)</f>
        <v>1</v>
      </c>
      <c r="U39" s="730">
        <f t="shared" ref="U39" si="266">+IF(T39=1,1,0)</f>
        <v>1</v>
      </c>
      <c r="V39" s="730">
        <f t="shared" ref="V39" si="267">+IF(U39=1,1,0)</f>
        <v>1</v>
      </c>
      <c r="W39" s="730">
        <f t="shared" ref="W39" si="268">+IF(V39=1,1,0)</f>
        <v>1</v>
      </c>
      <c r="X39" s="730">
        <f t="shared" ref="X39" si="269">+IF(W39=1,1,0)</f>
        <v>1</v>
      </c>
      <c r="Y39" s="730">
        <f t="shared" ref="Y39" si="270">+IF(X39=1,1,0)</f>
        <v>1</v>
      </c>
      <c r="Z39" s="730">
        <f t="shared" ref="Z39" si="271">+IF(Y39=1,1,0)</f>
        <v>1</v>
      </c>
      <c r="AA39" s="730">
        <f t="shared" ref="AA39" si="272">+IF(Z39=1,1,0)</f>
        <v>1</v>
      </c>
      <c r="AB39" s="730">
        <f t="shared" ref="AB39" si="273">+IF(AA39=1,1,0)</f>
        <v>1</v>
      </c>
      <c r="AC39" s="730">
        <f>+AB39</f>
        <v>1</v>
      </c>
      <c r="AD39" s="730">
        <f>+AB39</f>
        <v>1</v>
      </c>
      <c r="AE39" s="730">
        <f>+IF(AC39=1,1,0)</f>
        <v>1</v>
      </c>
      <c r="AF39" s="730">
        <f>+IF(AE39=1,1,0)</f>
        <v>1</v>
      </c>
      <c r="AG39" s="730">
        <f t="shared" ref="AG39" si="274">+IF(AF39=1,1,0)</f>
        <v>1</v>
      </c>
      <c r="AH39" s="730">
        <f t="shared" ref="AH39" si="275">+IF(AG39=1,1,0)</f>
        <v>1</v>
      </c>
      <c r="AI39" s="730">
        <f t="shared" ref="AI39" si="276">+IF(AH39=1,1,0)</f>
        <v>1</v>
      </c>
      <c r="AJ39" s="730">
        <f t="shared" ref="AJ39" si="277">+IF(AI39=1,1,0)</f>
        <v>1</v>
      </c>
      <c r="AK39" s="730">
        <f t="shared" ref="AK39" si="278">+IF(AJ39=1,1,0)</f>
        <v>1</v>
      </c>
      <c r="AL39" s="730">
        <f t="shared" ref="AL39" si="279">+IF(AK39=1,1,0)</f>
        <v>1</v>
      </c>
      <c r="AM39" s="730">
        <f t="shared" ref="AM39" si="280">+IF(AL39=1,1,0)</f>
        <v>1</v>
      </c>
      <c r="AN39" s="730">
        <f t="shared" ref="AN39" si="281">+IF(AM39=1,1,0)</f>
        <v>1</v>
      </c>
      <c r="AO39" s="730">
        <f t="shared" ref="AO39" si="282">+IF(AN39=1,1,0)</f>
        <v>1</v>
      </c>
      <c r="AP39" s="730">
        <f t="shared" ref="AP39" si="283">+IF(AO39=1,1,0)</f>
        <v>1</v>
      </c>
      <c r="AQ39" s="730">
        <f>+AP39</f>
        <v>1</v>
      </c>
      <c r="AR39" s="730">
        <f>+AQ39</f>
        <v>1</v>
      </c>
      <c r="AS39" s="730">
        <f>+IF(AQ39=1,1,0)</f>
        <v>1</v>
      </c>
      <c r="AT39" s="730">
        <f>+IF(AS39=1,1,0)</f>
        <v>1</v>
      </c>
      <c r="AU39" s="730">
        <f t="shared" ref="AU39" si="284">+IF(AT39=1,1,0)</f>
        <v>1</v>
      </c>
      <c r="AV39" s="730">
        <f t="shared" ref="AV39" si="285">+IF(AU39=1,1,0)</f>
        <v>1</v>
      </c>
      <c r="AW39" s="730">
        <f t="shared" ref="AW39" si="286">+IF(AV39=1,1,0)</f>
        <v>1</v>
      </c>
      <c r="AX39" s="730">
        <f t="shared" ref="AX39" si="287">+IF(AW39=1,1,0)</f>
        <v>1</v>
      </c>
      <c r="AY39" s="730">
        <f t="shared" ref="AY39" si="288">+IF(AX39=1,1,0)</f>
        <v>1</v>
      </c>
      <c r="AZ39" s="730">
        <f t="shared" ref="AZ39" si="289">+IF(AY39=1,1,0)</f>
        <v>1</v>
      </c>
      <c r="BA39" s="730">
        <f t="shared" ref="BA39" si="290">+IF(AZ39=1,1,0)</f>
        <v>1</v>
      </c>
      <c r="BB39" s="730">
        <f t="shared" ref="BB39" si="291">+IF(BA39=1,1,0)</f>
        <v>1</v>
      </c>
      <c r="BC39" s="730">
        <f t="shared" ref="BC39" si="292">+IF(BB39=1,1,0)</f>
        <v>1</v>
      </c>
      <c r="BD39" s="730">
        <f t="shared" ref="BD39" si="293">+IF(BC39=1,1,0)</f>
        <v>1</v>
      </c>
      <c r="BE39" s="730">
        <f>+BD39</f>
        <v>1</v>
      </c>
      <c r="BF39" s="730">
        <f>+BE39</f>
        <v>1</v>
      </c>
      <c r="BG39" s="730">
        <f>+IF(BE39=1,1,0)</f>
        <v>1</v>
      </c>
      <c r="BH39" s="730">
        <f t="shared" ref="BH39" si="294">+IF(BG39=1,1,0)</f>
        <v>1</v>
      </c>
      <c r="BI39" s="730">
        <f t="shared" ref="BI39" si="295">+IF(BH39=1,1,0)</f>
        <v>1</v>
      </c>
      <c r="BJ39" s="730">
        <f t="shared" ref="BJ39" si="296">+IF(BI39=1,1,0)</f>
        <v>1</v>
      </c>
      <c r="BK39" s="730">
        <f t="shared" ref="BK39" si="297">+IF(BJ39=1,1,0)</f>
        <v>1</v>
      </c>
      <c r="BL39" s="730">
        <f t="shared" ref="BL39" si="298">+IF(BK39=1,1,0)</f>
        <v>1</v>
      </c>
      <c r="BM39" s="730">
        <f t="shared" ref="BM39" si="299">+IF(BL39=1,1,0)</f>
        <v>1</v>
      </c>
      <c r="BN39" s="730">
        <f t="shared" ref="BN39" si="300">+IF(BM39=1,1,0)</f>
        <v>1</v>
      </c>
      <c r="BO39" s="730">
        <f t="shared" ref="BO39" si="301">+IF(BN39=1,1,0)</f>
        <v>1</v>
      </c>
      <c r="BP39" s="730">
        <f t="shared" ref="BP39" si="302">+IF(BO39=1,1,0)</f>
        <v>1</v>
      </c>
      <c r="BQ39" s="730">
        <f t="shared" ref="BQ39" si="303">+IF(BP39=1,1,0)</f>
        <v>1</v>
      </c>
      <c r="BR39" s="730">
        <f t="shared" ref="BR39" si="304">+IF(BQ39=1,1,0)</f>
        <v>1</v>
      </c>
      <c r="BS39" s="524">
        <f>+BR39</f>
        <v>1</v>
      </c>
      <c r="BW39" s="730">
        <f>+IF(BU39=1,1,0)</f>
        <v>0</v>
      </c>
      <c r="BX39" s="730">
        <f t="shared" ref="BX39" si="305">+IF(BW39=1,1,0)</f>
        <v>0</v>
      </c>
    </row>
    <row r="40" spans="1:76" s="507" customFormat="1" x14ac:dyDescent="0.2">
      <c r="A40" s="721" t="s">
        <v>39</v>
      </c>
      <c r="B40" s="727">
        <v>15000</v>
      </c>
      <c r="C40" s="730">
        <f>IF(C39=1,B40/12,0)</f>
        <v>0</v>
      </c>
      <c r="D40" s="730">
        <f>IF(D39=1,$B40/12,0)</f>
        <v>0</v>
      </c>
      <c r="E40" s="730">
        <f t="shared" ref="E40:N40" si="306">IF(E39=1,$B40/12,0)</f>
        <v>0</v>
      </c>
      <c r="F40" s="730">
        <f t="shared" si="306"/>
        <v>0</v>
      </c>
      <c r="G40" s="730">
        <f t="shared" si="306"/>
        <v>0</v>
      </c>
      <c r="H40" s="730">
        <f t="shared" si="306"/>
        <v>1250</v>
      </c>
      <c r="I40" s="730">
        <f t="shared" si="306"/>
        <v>1250</v>
      </c>
      <c r="J40" s="730">
        <f t="shared" si="306"/>
        <v>1250</v>
      </c>
      <c r="K40" s="730">
        <f t="shared" si="306"/>
        <v>1250</v>
      </c>
      <c r="L40" s="730">
        <f t="shared" si="306"/>
        <v>1250</v>
      </c>
      <c r="M40" s="730">
        <f t="shared" si="306"/>
        <v>1250</v>
      </c>
      <c r="N40" s="730">
        <f t="shared" si="306"/>
        <v>1250</v>
      </c>
      <c r="O40" s="731">
        <f>SUM(C40:N40)</f>
        <v>8750</v>
      </c>
      <c r="P40" s="730">
        <f>IF(C39=1,(B40*(1+$B$8)),B40)</f>
        <v>15000</v>
      </c>
      <c r="Q40" s="730">
        <f>IF(Q39=1,($P40/12),0)</f>
        <v>1250</v>
      </c>
      <c r="R40" s="730">
        <f t="shared" ref="R40:AB40" si="307">IF(R39=1,($P40/12),0)</f>
        <v>1250</v>
      </c>
      <c r="S40" s="730">
        <f t="shared" si="307"/>
        <v>1250</v>
      </c>
      <c r="T40" s="730">
        <f t="shared" si="307"/>
        <v>1250</v>
      </c>
      <c r="U40" s="730">
        <f t="shared" si="307"/>
        <v>1250</v>
      </c>
      <c r="V40" s="730">
        <f t="shared" si="307"/>
        <v>1250</v>
      </c>
      <c r="W40" s="730">
        <f t="shared" si="307"/>
        <v>1250</v>
      </c>
      <c r="X40" s="730">
        <f t="shared" si="307"/>
        <v>1250</v>
      </c>
      <c r="Y40" s="730">
        <f t="shared" si="307"/>
        <v>1250</v>
      </c>
      <c r="Z40" s="730">
        <f t="shared" si="307"/>
        <v>1250</v>
      </c>
      <c r="AA40" s="730">
        <f t="shared" si="307"/>
        <v>1250</v>
      </c>
      <c r="AB40" s="730">
        <f t="shared" si="307"/>
        <v>1250</v>
      </c>
      <c r="AC40" s="731">
        <f>SUM(Q40:AB40)</f>
        <v>15000</v>
      </c>
      <c r="AD40" s="730">
        <f>IF(Q39=1,(P40*(1+$B$8)),P40)</f>
        <v>15900</v>
      </c>
      <c r="AE40" s="730">
        <f t="shared" ref="AE40:AP40" si="308">IF(AE39=1,($AD40/12),0)</f>
        <v>1325</v>
      </c>
      <c r="AF40" s="730">
        <f t="shared" si="308"/>
        <v>1325</v>
      </c>
      <c r="AG40" s="730">
        <f t="shared" si="308"/>
        <v>1325</v>
      </c>
      <c r="AH40" s="730">
        <f t="shared" si="308"/>
        <v>1325</v>
      </c>
      <c r="AI40" s="730">
        <f t="shared" si="308"/>
        <v>1325</v>
      </c>
      <c r="AJ40" s="730">
        <f t="shared" si="308"/>
        <v>1325</v>
      </c>
      <c r="AK40" s="730">
        <f t="shared" si="308"/>
        <v>1325</v>
      </c>
      <c r="AL40" s="730">
        <f t="shared" si="308"/>
        <v>1325</v>
      </c>
      <c r="AM40" s="730">
        <f t="shared" si="308"/>
        <v>1325</v>
      </c>
      <c r="AN40" s="730">
        <f t="shared" si="308"/>
        <v>1325</v>
      </c>
      <c r="AO40" s="730">
        <f t="shared" si="308"/>
        <v>1325</v>
      </c>
      <c r="AP40" s="730">
        <f t="shared" si="308"/>
        <v>1325</v>
      </c>
      <c r="AQ40" s="731">
        <f>SUM(AE40:AP40)</f>
        <v>15900</v>
      </c>
      <c r="AR40" s="730">
        <f>IF(AE39=1,(AD40*(1+$B$8)),AD40)</f>
        <v>16854</v>
      </c>
      <c r="AS40" s="730">
        <f>IF(AS39=1,($AR40/12),0)</f>
        <v>1404.5</v>
      </c>
      <c r="AT40" s="730">
        <f t="shared" ref="AT40:BD40" si="309">IF(AT39=1,($AR40/12),0)</f>
        <v>1404.5</v>
      </c>
      <c r="AU40" s="730">
        <f t="shared" si="309"/>
        <v>1404.5</v>
      </c>
      <c r="AV40" s="730">
        <f t="shared" si="309"/>
        <v>1404.5</v>
      </c>
      <c r="AW40" s="730">
        <f t="shared" si="309"/>
        <v>1404.5</v>
      </c>
      <c r="AX40" s="730">
        <f t="shared" si="309"/>
        <v>1404.5</v>
      </c>
      <c r="AY40" s="730">
        <f t="shared" si="309"/>
        <v>1404.5</v>
      </c>
      <c r="AZ40" s="730">
        <f t="shared" si="309"/>
        <v>1404.5</v>
      </c>
      <c r="BA40" s="730">
        <f t="shared" si="309"/>
        <v>1404.5</v>
      </c>
      <c r="BB40" s="730">
        <f t="shared" si="309"/>
        <v>1404.5</v>
      </c>
      <c r="BC40" s="730">
        <f t="shared" si="309"/>
        <v>1404.5</v>
      </c>
      <c r="BD40" s="730">
        <f t="shared" si="309"/>
        <v>1404.5</v>
      </c>
      <c r="BE40" s="731">
        <f>SUM(AS40:BD40)</f>
        <v>16854</v>
      </c>
      <c r="BF40" s="730">
        <f>IF(AS39=1,(AR40*(1+$B$8)),AR40)</f>
        <v>17865.240000000002</v>
      </c>
      <c r="BG40" s="730">
        <f>IF(BG39=1,($BF40/12),0)</f>
        <v>1488.7700000000002</v>
      </c>
      <c r="BH40" s="730">
        <f t="shared" ref="BH40:BR40" si="310">IF(BH39=1,($BF40/12),0)</f>
        <v>1488.7700000000002</v>
      </c>
      <c r="BI40" s="730">
        <f t="shared" si="310"/>
        <v>1488.7700000000002</v>
      </c>
      <c r="BJ40" s="730">
        <f t="shared" si="310"/>
        <v>1488.7700000000002</v>
      </c>
      <c r="BK40" s="730">
        <f t="shared" si="310"/>
        <v>1488.7700000000002</v>
      </c>
      <c r="BL40" s="730">
        <f t="shared" si="310"/>
        <v>1488.7700000000002</v>
      </c>
      <c r="BM40" s="730">
        <f t="shared" si="310"/>
        <v>1488.7700000000002</v>
      </c>
      <c r="BN40" s="730">
        <f t="shared" si="310"/>
        <v>1488.7700000000002</v>
      </c>
      <c r="BO40" s="730">
        <f t="shared" si="310"/>
        <v>1488.7700000000002</v>
      </c>
      <c r="BP40" s="730">
        <f t="shared" si="310"/>
        <v>1488.7700000000002</v>
      </c>
      <c r="BQ40" s="730">
        <f t="shared" si="310"/>
        <v>1488.7700000000002</v>
      </c>
      <c r="BR40" s="730">
        <f t="shared" si="310"/>
        <v>1488.7700000000002</v>
      </c>
      <c r="BS40" s="529">
        <f>SUM(BG40:BR40)</f>
        <v>17865.240000000002</v>
      </c>
      <c r="BW40" s="730">
        <f t="shared" ref="BW40:BX40" si="311">IF(BW39=1,($BF40/12),0)</f>
        <v>0</v>
      </c>
      <c r="BX40" s="730">
        <f t="shared" si="311"/>
        <v>0</v>
      </c>
    </row>
    <row r="41" spans="1:76" x14ac:dyDescent="0.2">
      <c r="A41" s="723"/>
      <c r="B41" s="723"/>
      <c r="C41" s="723"/>
      <c r="D41" s="723"/>
      <c r="E41" s="723"/>
      <c r="F41" s="723"/>
      <c r="G41" s="723"/>
      <c r="H41" s="723"/>
      <c r="I41" s="723"/>
      <c r="J41" s="723"/>
      <c r="K41" s="723"/>
      <c r="L41" s="723"/>
      <c r="M41" s="723"/>
      <c r="N41" s="723"/>
      <c r="O41" s="723"/>
      <c r="P41" s="723"/>
      <c r="Q41" s="723"/>
      <c r="R41" s="723"/>
      <c r="S41" s="723"/>
      <c r="T41" s="723"/>
      <c r="U41" s="723"/>
      <c r="V41" s="723"/>
      <c r="W41" s="723"/>
      <c r="X41" s="723"/>
      <c r="Y41" s="723"/>
      <c r="Z41" s="723"/>
      <c r="AA41" s="723"/>
      <c r="AB41" s="723"/>
      <c r="AC41" s="723"/>
      <c r="AD41" s="723"/>
      <c r="AE41" s="723"/>
      <c r="AF41" s="723"/>
      <c r="AG41" s="723"/>
      <c r="AH41" s="723"/>
      <c r="AI41" s="723"/>
      <c r="AJ41" s="723"/>
      <c r="AK41" s="723"/>
      <c r="AL41" s="723"/>
      <c r="AM41" s="723"/>
      <c r="AN41" s="723"/>
      <c r="AO41" s="723"/>
      <c r="AP41" s="723"/>
      <c r="AQ41" s="723"/>
      <c r="AR41" s="723"/>
      <c r="AS41" s="723"/>
      <c r="AT41" s="723"/>
      <c r="AU41" s="723"/>
      <c r="AV41" s="723"/>
      <c r="AW41" s="723"/>
      <c r="AX41" s="723"/>
      <c r="AY41" s="723"/>
      <c r="AZ41" s="723"/>
      <c r="BA41" s="723"/>
      <c r="BB41" s="723"/>
      <c r="BC41" s="723"/>
      <c r="BD41" s="723"/>
      <c r="BE41" s="723"/>
      <c r="BF41" s="723"/>
      <c r="BG41" s="723"/>
      <c r="BH41" s="723"/>
      <c r="BI41" s="723"/>
      <c r="BJ41" s="723"/>
      <c r="BK41" s="723"/>
      <c r="BL41" s="723"/>
      <c r="BM41" s="723"/>
      <c r="BN41" s="723"/>
      <c r="BO41" s="723"/>
      <c r="BP41" s="723"/>
      <c r="BQ41" s="723"/>
      <c r="BR41" s="723"/>
      <c r="BW41" s="723"/>
      <c r="BX41" s="723"/>
    </row>
    <row r="42" spans="1:76" s="507" customFormat="1" x14ac:dyDescent="0.2">
      <c r="A42" s="522" t="s">
        <v>747</v>
      </c>
      <c r="B42" s="728"/>
      <c r="C42" s="728"/>
      <c r="D42" s="728"/>
      <c r="E42" s="728"/>
      <c r="F42" s="728"/>
      <c r="G42" s="728"/>
      <c r="H42" s="728"/>
      <c r="I42" s="728"/>
      <c r="J42" s="728"/>
      <c r="K42" s="728"/>
      <c r="L42" s="728"/>
      <c r="M42" s="728"/>
      <c r="N42" s="728"/>
      <c r="O42" s="728"/>
      <c r="P42" s="728"/>
      <c r="Q42" s="728"/>
      <c r="R42" s="728"/>
      <c r="S42" s="728"/>
      <c r="T42" s="728"/>
      <c r="U42" s="728"/>
      <c r="V42" s="728"/>
      <c r="W42" s="728"/>
      <c r="X42" s="728"/>
      <c r="Y42" s="728"/>
      <c r="Z42" s="728"/>
      <c r="AA42" s="728"/>
      <c r="AB42" s="728"/>
      <c r="AC42" s="728"/>
      <c r="AD42" s="728"/>
      <c r="AE42" s="728"/>
      <c r="AF42" s="728"/>
      <c r="AG42" s="728"/>
      <c r="AH42" s="728"/>
      <c r="AI42" s="728"/>
      <c r="AJ42" s="728"/>
      <c r="AK42" s="728"/>
      <c r="AL42" s="728"/>
      <c r="AM42" s="728"/>
      <c r="AN42" s="728"/>
      <c r="AO42" s="728"/>
      <c r="AP42" s="728"/>
      <c r="AQ42" s="728"/>
      <c r="AR42" s="728"/>
      <c r="AS42" s="728"/>
      <c r="AT42" s="728"/>
      <c r="AU42" s="728"/>
      <c r="AV42" s="728"/>
      <c r="AW42" s="728"/>
      <c r="AX42" s="728"/>
      <c r="AY42" s="728"/>
      <c r="AZ42" s="728"/>
      <c r="BA42" s="728"/>
      <c r="BB42" s="728"/>
      <c r="BC42" s="728"/>
      <c r="BD42" s="728"/>
      <c r="BE42" s="728"/>
      <c r="BF42" s="728"/>
      <c r="BG42" s="728"/>
      <c r="BH42" s="728"/>
      <c r="BI42" s="728"/>
      <c r="BJ42" s="728"/>
      <c r="BK42" s="728"/>
      <c r="BL42" s="728"/>
      <c r="BM42" s="728"/>
      <c r="BN42" s="728"/>
      <c r="BO42" s="728"/>
      <c r="BP42" s="728"/>
      <c r="BQ42" s="728"/>
      <c r="BR42" s="728"/>
      <c r="BS42" s="523"/>
      <c r="BW42" s="728"/>
      <c r="BX42" s="728"/>
    </row>
    <row r="43" spans="1:76" s="507" customFormat="1" x14ac:dyDescent="0.2">
      <c r="A43" s="722" t="s">
        <v>110</v>
      </c>
      <c r="B43" s="728"/>
      <c r="C43" s="730">
        <v>0</v>
      </c>
      <c r="D43" s="730">
        <f>+IF(C43=1,1,0)</f>
        <v>0</v>
      </c>
      <c r="E43" s="730">
        <f t="shared" ref="E43" si="312">+IF(D43=1,1,0)</f>
        <v>0</v>
      </c>
      <c r="F43" s="730">
        <f t="shared" ref="F43" si="313">+IF(E43=1,1,0)</f>
        <v>0</v>
      </c>
      <c r="G43" s="730">
        <v>1</v>
      </c>
      <c r="H43" s="730">
        <f t="shared" ref="H43" si="314">+IF(G43=1,1,0)</f>
        <v>1</v>
      </c>
      <c r="I43" s="730">
        <f t="shared" ref="I43" si="315">+IF(H43=1,1,0)</f>
        <v>1</v>
      </c>
      <c r="J43" s="730">
        <f t="shared" ref="J43" si="316">+IF(I43=1,1,0)</f>
        <v>1</v>
      </c>
      <c r="K43" s="730">
        <f t="shared" ref="K43" si="317">+IF(J43=1,1,0)</f>
        <v>1</v>
      </c>
      <c r="L43" s="730">
        <f t="shared" ref="L43" si="318">+IF(K43=1,1,0)</f>
        <v>1</v>
      </c>
      <c r="M43" s="730">
        <f t="shared" ref="M43" si="319">+IF(L43=1,1,0)</f>
        <v>1</v>
      </c>
      <c r="N43" s="730">
        <f t="shared" ref="N43" si="320">+IF(M43=1,1,0)</f>
        <v>1</v>
      </c>
      <c r="O43" s="730">
        <f>+N43</f>
        <v>1</v>
      </c>
      <c r="P43" s="730">
        <f>+N43</f>
        <v>1</v>
      </c>
      <c r="Q43" s="730">
        <f>+IF(O43=1,1,0)</f>
        <v>1</v>
      </c>
      <c r="R43" s="730">
        <f t="shared" ref="R43" si="321">+IF(Q43=1,1,0)</f>
        <v>1</v>
      </c>
      <c r="S43" s="730">
        <f t="shared" ref="S43" si="322">+IF(R43=1,1,0)</f>
        <v>1</v>
      </c>
      <c r="T43" s="730">
        <f t="shared" ref="T43" si="323">+IF(S43=1,1,0)</f>
        <v>1</v>
      </c>
      <c r="U43" s="730">
        <f t="shared" ref="U43" si="324">+IF(T43=1,1,0)</f>
        <v>1</v>
      </c>
      <c r="V43" s="730">
        <f t="shared" ref="V43" si="325">+IF(U43=1,1,0)</f>
        <v>1</v>
      </c>
      <c r="W43" s="730">
        <f t="shared" ref="W43" si="326">+IF(V43=1,1,0)</f>
        <v>1</v>
      </c>
      <c r="X43" s="730">
        <f t="shared" ref="X43" si="327">+IF(W43=1,1,0)</f>
        <v>1</v>
      </c>
      <c r="Y43" s="730">
        <f t="shared" ref="Y43" si="328">+IF(X43=1,1,0)</f>
        <v>1</v>
      </c>
      <c r="Z43" s="730">
        <f t="shared" ref="Z43" si="329">+IF(Y43=1,1,0)</f>
        <v>1</v>
      </c>
      <c r="AA43" s="730">
        <f t="shared" ref="AA43" si="330">+IF(Z43=1,1,0)</f>
        <v>1</v>
      </c>
      <c r="AB43" s="730">
        <f t="shared" ref="AB43" si="331">+IF(AA43=1,1,0)</f>
        <v>1</v>
      </c>
      <c r="AC43" s="730">
        <f>+AB43</f>
        <v>1</v>
      </c>
      <c r="AD43" s="730">
        <f>+AB43</f>
        <v>1</v>
      </c>
      <c r="AE43" s="730">
        <f>+IF(AC43=1,1,0)</f>
        <v>1</v>
      </c>
      <c r="AF43" s="730">
        <f>+IF(AE43=1,1,0)</f>
        <v>1</v>
      </c>
      <c r="AG43" s="730">
        <f t="shared" ref="AG43" si="332">+IF(AF43=1,1,0)</f>
        <v>1</v>
      </c>
      <c r="AH43" s="730">
        <f t="shared" ref="AH43" si="333">+IF(AG43=1,1,0)</f>
        <v>1</v>
      </c>
      <c r="AI43" s="730">
        <f t="shared" ref="AI43" si="334">+IF(AH43=1,1,0)</f>
        <v>1</v>
      </c>
      <c r="AJ43" s="730">
        <f t="shared" ref="AJ43" si="335">+IF(AI43=1,1,0)</f>
        <v>1</v>
      </c>
      <c r="AK43" s="730">
        <f t="shared" ref="AK43" si="336">+IF(AJ43=1,1,0)</f>
        <v>1</v>
      </c>
      <c r="AL43" s="730">
        <f t="shared" ref="AL43" si="337">+IF(AK43=1,1,0)</f>
        <v>1</v>
      </c>
      <c r="AM43" s="730">
        <f t="shared" ref="AM43" si="338">+IF(AL43=1,1,0)</f>
        <v>1</v>
      </c>
      <c r="AN43" s="730">
        <f t="shared" ref="AN43" si="339">+IF(AM43=1,1,0)</f>
        <v>1</v>
      </c>
      <c r="AO43" s="730">
        <f t="shared" ref="AO43" si="340">+IF(AN43=1,1,0)</f>
        <v>1</v>
      </c>
      <c r="AP43" s="730">
        <f t="shared" ref="AP43" si="341">+IF(AO43=1,1,0)</f>
        <v>1</v>
      </c>
      <c r="AQ43" s="730">
        <f>+AP43</f>
        <v>1</v>
      </c>
      <c r="AR43" s="730">
        <f>+AQ43</f>
        <v>1</v>
      </c>
      <c r="AS43" s="730">
        <f>+IF(AQ43=1,1,0)</f>
        <v>1</v>
      </c>
      <c r="AT43" s="730">
        <f>+IF(AS43=1,1,0)</f>
        <v>1</v>
      </c>
      <c r="AU43" s="730">
        <f t="shared" ref="AU43" si="342">+IF(AT43=1,1,0)</f>
        <v>1</v>
      </c>
      <c r="AV43" s="730">
        <f t="shared" ref="AV43" si="343">+IF(AU43=1,1,0)</f>
        <v>1</v>
      </c>
      <c r="AW43" s="730">
        <f t="shared" ref="AW43" si="344">+IF(AV43=1,1,0)</f>
        <v>1</v>
      </c>
      <c r="AX43" s="730">
        <f t="shared" ref="AX43" si="345">+IF(AW43=1,1,0)</f>
        <v>1</v>
      </c>
      <c r="AY43" s="730">
        <f t="shared" ref="AY43" si="346">+IF(AX43=1,1,0)</f>
        <v>1</v>
      </c>
      <c r="AZ43" s="730">
        <f t="shared" ref="AZ43" si="347">+IF(AY43=1,1,0)</f>
        <v>1</v>
      </c>
      <c r="BA43" s="730">
        <f t="shared" ref="BA43" si="348">+IF(AZ43=1,1,0)</f>
        <v>1</v>
      </c>
      <c r="BB43" s="730">
        <f t="shared" ref="BB43" si="349">+IF(BA43=1,1,0)</f>
        <v>1</v>
      </c>
      <c r="BC43" s="730">
        <f t="shared" ref="BC43" si="350">+IF(BB43=1,1,0)</f>
        <v>1</v>
      </c>
      <c r="BD43" s="730">
        <f t="shared" ref="BD43" si="351">+IF(BC43=1,1,0)</f>
        <v>1</v>
      </c>
      <c r="BE43" s="730">
        <f>+BD43</f>
        <v>1</v>
      </c>
      <c r="BF43" s="730">
        <f>+BE43</f>
        <v>1</v>
      </c>
      <c r="BG43" s="730">
        <f>+IF(BE43=1,1,0)</f>
        <v>1</v>
      </c>
      <c r="BH43" s="730">
        <f t="shared" ref="BH43" si="352">+IF(BG43=1,1,0)</f>
        <v>1</v>
      </c>
      <c r="BI43" s="730">
        <f t="shared" ref="BI43" si="353">+IF(BH43=1,1,0)</f>
        <v>1</v>
      </c>
      <c r="BJ43" s="730">
        <f t="shared" ref="BJ43" si="354">+IF(BI43=1,1,0)</f>
        <v>1</v>
      </c>
      <c r="BK43" s="730">
        <f t="shared" ref="BK43" si="355">+IF(BJ43=1,1,0)</f>
        <v>1</v>
      </c>
      <c r="BL43" s="730">
        <f t="shared" ref="BL43" si="356">+IF(BK43=1,1,0)</f>
        <v>1</v>
      </c>
      <c r="BM43" s="730">
        <f t="shared" ref="BM43" si="357">+IF(BL43=1,1,0)</f>
        <v>1</v>
      </c>
      <c r="BN43" s="730">
        <f t="shared" ref="BN43" si="358">+IF(BM43=1,1,0)</f>
        <v>1</v>
      </c>
      <c r="BO43" s="730">
        <f t="shared" ref="BO43" si="359">+IF(BN43=1,1,0)</f>
        <v>1</v>
      </c>
      <c r="BP43" s="730">
        <f t="shared" ref="BP43" si="360">+IF(BO43=1,1,0)</f>
        <v>1</v>
      </c>
      <c r="BQ43" s="730">
        <f t="shared" ref="BQ43" si="361">+IF(BP43=1,1,0)</f>
        <v>1</v>
      </c>
      <c r="BR43" s="730">
        <f t="shared" ref="BR43" si="362">+IF(BQ43=1,1,0)</f>
        <v>1</v>
      </c>
      <c r="BS43" s="524">
        <f>+BR43</f>
        <v>1</v>
      </c>
      <c r="BW43" s="730">
        <f>+IF(BU43=1,1,0)</f>
        <v>0</v>
      </c>
      <c r="BX43" s="730">
        <f t="shared" ref="BX43" si="363">+IF(BW43=1,1,0)</f>
        <v>0</v>
      </c>
    </row>
    <row r="44" spans="1:76" s="507" customFormat="1" x14ac:dyDescent="0.2">
      <c r="A44" s="724" t="s">
        <v>39</v>
      </c>
      <c r="B44" s="727">
        <v>30000</v>
      </c>
      <c r="C44" s="730">
        <f>IF(C43=1,B44/12,0)</f>
        <v>0</v>
      </c>
      <c r="D44" s="730">
        <f>IF(D43=1,$B44/12,0)</f>
        <v>0</v>
      </c>
      <c r="E44" s="730">
        <f t="shared" ref="E44:N44" si="364">IF(E43=1,$B44/12,0)</f>
        <v>0</v>
      </c>
      <c r="F44" s="730">
        <f t="shared" si="364"/>
        <v>0</v>
      </c>
      <c r="G44" s="730">
        <f t="shared" si="364"/>
        <v>2500</v>
      </c>
      <c r="H44" s="730">
        <f t="shared" si="364"/>
        <v>2500</v>
      </c>
      <c r="I44" s="730">
        <f t="shared" si="364"/>
        <v>2500</v>
      </c>
      <c r="J44" s="730">
        <f t="shared" si="364"/>
        <v>2500</v>
      </c>
      <c r="K44" s="730">
        <f t="shared" si="364"/>
        <v>2500</v>
      </c>
      <c r="L44" s="730">
        <f t="shared" si="364"/>
        <v>2500</v>
      </c>
      <c r="M44" s="730">
        <f t="shared" si="364"/>
        <v>2500</v>
      </c>
      <c r="N44" s="730">
        <f t="shared" si="364"/>
        <v>2500</v>
      </c>
      <c r="O44" s="731">
        <f>SUM(C44:N44)</f>
        <v>20000</v>
      </c>
      <c r="P44" s="730">
        <f>IF(C43=1,(B44*(1+$B$8)),B44)</f>
        <v>30000</v>
      </c>
      <c r="Q44" s="730">
        <f>IF(Q43=1,($P44/12),0)</f>
        <v>2500</v>
      </c>
      <c r="R44" s="730">
        <f t="shared" ref="R44:AB44" si="365">IF(R43=1,($P44/12),0)</f>
        <v>2500</v>
      </c>
      <c r="S44" s="730">
        <f t="shared" si="365"/>
        <v>2500</v>
      </c>
      <c r="T44" s="730">
        <f t="shared" si="365"/>
        <v>2500</v>
      </c>
      <c r="U44" s="730">
        <f t="shared" si="365"/>
        <v>2500</v>
      </c>
      <c r="V44" s="730">
        <f t="shared" si="365"/>
        <v>2500</v>
      </c>
      <c r="W44" s="730">
        <f t="shared" si="365"/>
        <v>2500</v>
      </c>
      <c r="X44" s="730">
        <f t="shared" si="365"/>
        <v>2500</v>
      </c>
      <c r="Y44" s="730">
        <f t="shared" si="365"/>
        <v>2500</v>
      </c>
      <c r="Z44" s="730">
        <f t="shared" si="365"/>
        <v>2500</v>
      </c>
      <c r="AA44" s="730">
        <f t="shared" si="365"/>
        <v>2500</v>
      </c>
      <c r="AB44" s="730">
        <f t="shared" si="365"/>
        <v>2500</v>
      </c>
      <c r="AC44" s="731">
        <f>SUM(Q44:AB44)</f>
        <v>30000</v>
      </c>
      <c r="AD44" s="730">
        <v>35000</v>
      </c>
      <c r="AE44" s="730">
        <f t="shared" ref="AE44:AP44" si="366">IF(AE43=1,($AD44/12),0)</f>
        <v>2916.6666666666665</v>
      </c>
      <c r="AF44" s="730">
        <f t="shared" si="366"/>
        <v>2916.6666666666665</v>
      </c>
      <c r="AG44" s="730">
        <f t="shared" si="366"/>
        <v>2916.6666666666665</v>
      </c>
      <c r="AH44" s="730">
        <f t="shared" si="366"/>
        <v>2916.6666666666665</v>
      </c>
      <c r="AI44" s="730">
        <f t="shared" si="366"/>
        <v>2916.6666666666665</v>
      </c>
      <c r="AJ44" s="730">
        <f t="shared" si="366"/>
        <v>2916.6666666666665</v>
      </c>
      <c r="AK44" s="730">
        <f t="shared" si="366"/>
        <v>2916.6666666666665</v>
      </c>
      <c r="AL44" s="730">
        <f t="shared" si="366"/>
        <v>2916.6666666666665</v>
      </c>
      <c r="AM44" s="730">
        <f t="shared" si="366"/>
        <v>2916.6666666666665</v>
      </c>
      <c r="AN44" s="730">
        <f t="shared" si="366"/>
        <v>2916.6666666666665</v>
      </c>
      <c r="AO44" s="730">
        <f t="shared" si="366"/>
        <v>2916.6666666666665</v>
      </c>
      <c r="AP44" s="730">
        <f t="shared" si="366"/>
        <v>2916.6666666666665</v>
      </c>
      <c r="AQ44" s="731">
        <f>SUM(AE44:AP44)</f>
        <v>35000.000000000007</v>
      </c>
      <c r="AR44" s="730">
        <f>IF(AE43=1,(AD44*(1+$B$8)),AD44)</f>
        <v>37100</v>
      </c>
      <c r="AS44" s="730">
        <f>IF(AS43=1,($AR44/12),0)</f>
        <v>3091.6666666666665</v>
      </c>
      <c r="AT44" s="730">
        <f t="shared" ref="AT44:BD44" si="367">IF(AT43=1,($AR44/12),0)</f>
        <v>3091.6666666666665</v>
      </c>
      <c r="AU44" s="730">
        <f t="shared" si="367"/>
        <v>3091.6666666666665</v>
      </c>
      <c r="AV44" s="730">
        <f t="shared" si="367"/>
        <v>3091.6666666666665</v>
      </c>
      <c r="AW44" s="730">
        <f t="shared" si="367"/>
        <v>3091.6666666666665</v>
      </c>
      <c r="AX44" s="730">
        <f t="shared" si="367"/>
        <v>3091.6666666666665</v>
      </c>
      <c r="AY44" s="730">
        <f t="shared" si="367"/>
        <v>3091.6666666666665</v>
      </c>
      <c r="AZ44" s="730">
        <f t="shared" si="367"/>
        <v>3091.6666666666665</v>
      </c>
      <c r="BA44" s="730">
        <f t="shared" si="367"/>
        <v>3091.6666666666665</v>
      </c>
      <c r="BB44" s="730">
        <f t="shared" si="367"/>
        <v>3091.6666666666665</v>
      </c>
      <c r="BC44" s="730">
        <f t="shared" si="367"/>
        <v>3091.6666666666665</v>
      </c>
      <c r="BD44" s="730">
        <f t="shared" si="367"/>
        <v>3091.6666666666665</v>
      </c>
      <c r="BE44" s="731">
        <f>SUM(AS44:BD44)</f>
        <v>37100</v>
      </c>
      <c r="BF44" s="730">
        <f>IF(AS43=1,(AR44*(1+$B$8)),AR44)</f>
        <v>39326</v>
      </c>
      <c r="BG44" s="730">
        <f>IF(BG43=1,($BF44/12),0)</f>
        <v>3277.1666666666665</v>
      </c>
      <c r="BH44" s="730">
        <f t="shared" ref="BH44:BR44" si="368">IF(BH43=1,($BF44/12),0)</f>
        <v>3277.1666666666665</v>
      </c>
      <c r="BI44" s="730">
        <f t="shared" si="368"/>
        <v>3277.1666666666665</v>
      </c>
      <c r="BJ44" s="730">
        <f t="shared" si="368"/>
        <v>3277.1666666666665</v>
      </c>
      <c r="BK44" s="730">
        <f t="shared" si="368"/>
        <v>3277.1666666666665</v>
      </c>
      <c r="BL44" s="730">
        <f t="shared" si="368"/>
        <v>3277.1666666666665</v>
      </c>
      <c r="BM44" s="730">
        <f t="shared" si="368"/>
        <v>3277.1666666666665</v>
      </c>
      <c r="BN44" s="730">
        <f t="shared" si="368"/>
        <v>3277.1666666666665</v>
      </c>
      <c r="BO44" s="730">
        <f t="shared" si="368"/>
        <v>3277.1666666666665</v>
      </c>
      <c r="BP44" s="730">
        <f t="shared" si="368"/>
        <v>3277.1666666666665</v>
      </c>
      <c r="BQ44" s="730">
        <f t="shared" si="368"/>
        <v>3277.1666666666665</v>
      </c>
      <c r="BR44" s="730">
        <f t="shared" si="368"/>
        <v>3277.1666666666665</v>
      </c>
      <c r="BS44" s="529">
        <f>SUM(BG44:BR44)</f>
        <v>39326</v>
      </c>
      <c r="BW44" s="730">
        <f t="shared" ref="BW44:BX44" si="369">IF(BW43=1,($BF44/12),0)</f>
        <v>0</v>
      </c>
      <c r="BX44" s="730">
        <f t="shared" si="369"/>
        <v>0</v>
      </c>
    </row>
    <row r="45" spans="1:76" s="507" customFormat="1" x14ac:dyDescent="0.2">
      <c r="A45" s="721"/>
      <c r="B45" s="728"/>
      <c r="C45" s="730"/>
      <c r="D45" s="730"/>
      <c r="E45" s="730"/>
      <c r="F45" s="730"/>
      <c r="G45" s="730"/>
      <c r="H45" s="730"/>
      <c r="I45" s="730"/>
      <c r="J45" s="730"/>
      <c r="K45" s="730"/>
      <c r="L45" s="730"/>
      <c r="M45" s="730"/>
      <c r="N45" s="730"/>
      <c r="O45" s="730"/>
      <c r="P45" s="730"/>
      <c r="Q45" s="730"/>
      <c r="R45" s="730"/>
      <c r="S45" s="730"/>
      <c r="T45" s="730"/>
      <c r="U45" s="730"/>
      <c r="V45" s="730"/>
      <c r="W45" s="730"/>
      <c r="X45" s="730"/>
      <c r="Y45" s="730"/>
      <c r="Z45" s="730"/>
      <c r="AA45" s="730"/>
      <c r="AB45" s="730"/>
      <c r="AC45" s="730"/>
      <c r="AD45" s="730"/>
      <c r="AE45" s="730"/>
      <c r="AF45" s="730"/>
      <c r="AG45" s="730"/>
      <c r="AH45" s="730"/>
      <c r="AI45" s="730"/>
      <c r="AJ45" s="730"/>
      <c r="AK45" s="730"/>
      <c r="AL45" s="730"/>
      <c r="AM45" s="730"/>
      <c r="AN45" s="730"/>
      <c r="AO45" s="730"/>
      <c r="AP45" s="730"/>
      <c r="AQ45" s="730"/>
      <c r="AR45" s="730"/>
      <c r="AS45" s="730"/>
      <c r="AT45" s="730"/>
      <c r="AU45" s="730"/>
      <c r="AV45" s="730"/>
      <c r="AW45" s="730"/>
      <c r="AX45" s="730"/>
      <c r="AY45" s="730"/>
      <c r="AZ45" s="730"/>
      <c r="BA45" s="730"/>
      <c r="BB45" s="730"/>
      <c r="BC45" s="730"/>
      <c r="BD45" s="730"/>
      <c r="BE45" s="730"/>
      <c r="BF45" s="730"/>
      <c r="BG45" s="730"/>
      <c r="BH45" s="730"/>
      <c r="BI45" s="730"/>
      <c r="BJ45" s="730"/>
      <c r="BK45" s="730"/>
      <c r="BL45" s="730"/>
      <c r="BM45" s="730"/>
      <c r="BN45" s="730"/>
      <c r="BO45" s="730"/>
      <c r="BP45" s="730"/>
      <c r="BQ45" s="730"/>
      <c r="BR45" s="730"/>
      <c r="BS45" s="524"/>
      <c r="BW45" s="730"/>
      <c r="BX45" s="730"/>
    </row>
    <row r="46" spans="1:76" s="507" customFormat="1" x14ac:dyDescent="0.2">
      <c r="A46" s="522" t="s">
        <v>755</v>
      </c>
      <c r="B46" s="728"/>
      <c r="C46" s="728"/>
      <c r="D46" s="728"/>
      <c r="E46" s="728"/>
      <c r="F46" s="728"/>
      <c r="G46" s="728"/>
      <c r="H46" s="728"/>
      <c r="I46" s="728"/>
      <c r="J46" s="728"/>
      <c r="K46" s="728"/>
      <c r="L46" s="728"/>
      <c r="M46" s="728"/>
      <c r="N46" s="728"/>
      <c r="O46" s="728"/>
      <c r="P46" s="728"/>
      <c r="Q46" s="728"/>
      <c r="R46" s="728"/>
      <c r="S46" s="728"/>
      <c r="T46" s="728"/>
      <c r="U46" s="728"/>
      <c r="V46" s="728"/>
      <c r="W46" s="728"/>
      <c r="X46" s="728"/>
      <c r="Y46" s="728"/>
      <c r="Z46" s="728"/>
      <c r="AA46" s="728"/>
      <c r="AB46" s="728"/>
      <c r="AC46" s="728"/>
      <c r="AD46" s="728"/>
      <c r="AE46" s="728"/>
      <c r="AF46" s="728"/>
      <c r="AG46" s="728"/>
      <c r="AH46" s="728"/>
      <c r="AI46" s="728"/>
      <c r="AJ46" s="728"/>
      <c r="AK46" s="728"/>
      <c r="AL46" s="728"/>
      <c r="AM46" s="728"/>
      <c r="AN46" s="728"/>
      <c r="AO46" s="728"/>
      <c r="AP46" s="728"/>
      <c r="AQ46" s="728"/>
      <c r="AR46" s="728"/>
      <c r="AS46" s="728"/>
      <c r="AT46" s="728"/>
      <c r="AU46" s="728"/>
      <c r="AV46" s="728"/>
      <c r="AW46" s="728"/>
      <c r="AX46" s="728"/>
      <c r="AY46" s="728"/>
      <c r="AZ46" s="728"/>
      <c r="BA46" s="728"/>
      <c r="BB46" s="728"/>
      <c r="BC46" s="728"/>
      <c r="BD46" s="728"/>
      <c r="BE46" s="728"/>
      <c r="BF46" s="728"/>
      <c r="BG46" s="728"/>
      <c r="BH46" s="728"/>
      <c r="BI46" s="728"/>
      <c r="BJ46" s="728"/>
      <c r="BK46" s="728"/>
      <c r="BL46" s="728"/>
      <c r="BM46" s="728"/>
      <c r="BN46" s="728"/>
      <c r="BO46" s="728"/>
      <c r="BP46" s="728"/>
      <c r="BQ46" s="728"/>
      <c r="BR46" s="728"/>
      <c r="BS46" s="523"/>
      <c r="BW46" s="728"/>
      <c r="BX46" s="728"/>
    </row>
    <row r="47" spans="1:76" s="507" customFormat="1" x14ac:dyDescent="0.2">
      <c r="A47" s="722" t="s">
        <v>110</v>
      </c>
      <c r="B47" s="728"/>
      <c r="C47" s="730">
        <v>0</v>
      </c>
      <c r="D47" s="730">
        <f>+IF(C47=1,1,0)</f>
        <v>0</v>
      </c>
      <c r="E47" s="730">
        <f t="shared" ref="E47" si="370">+IF(D47=1,1,0)</f>
        <v>0</v>
      </c>
      <c r="F47" s="730">
        <f t="shared" ref="F47" si="371">+IF(E47=1,1,0)</f>
        <v>0</v>
      </c>
      <c r="G47" s="730">
        <f t="shared" ref="G47" si="372">+IF(F47=1,1,0)</f>
        <v>0</v>
      </c>
      <c r="H47" s="730">
        <f t="shared" ref="H47" si="373">+IF(G47=1,1,0)</f>
        <v>0</v>
      </c>
      <c r="I47" s="730">
        <f t="shared" ref="I47" si="374">+IF(H47=1,1,0)</f>
        <v>0</v>
      </c>
      <c r="J47" s="730">
        <f t="shared" ref="J47" si="375">+IF(I47=1,1,0)</f>
        <v>0</v>
      </c>
      <c r="K47" s="730">
        <f t="shared" ref="K47" si="376">+IF(J47=1,1,0)</f>
        <v>0</v>
      </c>
      <c r="L47" s="730">
        <f t="shared" ref="L47" si="377">+IF(K47=1,1,0)</f>
        <v>0</v>
      </c>
      <c r="M47" s="730">
        <f t="shared" ref="M47" si="378">+IF(L47=1,1,0)</f>
        <v>0</v>
      </c>
      <c r="N47" s="730">
        <f t="shared" ref="N47" si="379">+IF(M47=1,1,0)</f>
        <v>0</v>
      </c>
      <c r="O47" s="730">
        <f>+N47</f>
        <v>0</v>
      </c>
      <c r="P47" s="730">
        <f>+N47</f>
        <v>0</v>
      </c>
      <c r="Q47" s="730">
        <v>1</v>
      </c>
      <c r="R47" s="730">
        <f t="shared" ref="R47" si="380">+IF(Q47=1,1,0)</f>
        <v>1</v>
      </c>
      <c r="S47" s="730">
        <f t="shared" ref="S47" si="381">+IF(R47=1,1,0)</f>
        <v>1</v>
      </c>
      <c r="T47" s="730">
        <f t="shared" ref="T47" si="382">+IF(S47=1,1,0)</f>
        <v>1</v>
      </c>
      <c r="U47" s="730">
        <f t="shared" ref="U47" si="383">+IF(T47=1,1,0)</f>
        <v>1</v>
      </c>
      <c r="V47" s="730">
        <f t="shared" ref="V47" si="384">+IF(U47=1,1,0)</f>
        <v>1</v>
      </c>
      <c r="W47" s="730">
        <f t="shared" ref="W47" si="385">+IF(V47=1,1,0)</f>
        <v>1</v>
      </c>
      <c r="X47" s="730">
        <f t="shared" ref="X47" si="386">+IF(W47=1,1,0)</f>
        <v>1</v>
      </c>
      <c r="Y47" s="730">
        <f t="shared" ref="Y47" si="387">+IF(X47=1,1,0)</f>
        <v>1</v>
      </c>
      <c r="Z47" s="730">
        <f t="shared" ref="Z47" si="388">+IF(Y47=1,1,0)</f>
        <v>1</v>
      </c>
      <c r="AA47" s="730">
        <f t="shared" ref="AA47" si="389">+IF(Z47=1,1,0)</f>
        <v>1</v>
      </c>
      <c r="AB47" s="730">
        <f t="shared" ref="AB47" si="390">+IF(AA47=1,1,0)</f>
        <v>1</v>
      </c>
      <c r="AC47" s="730">
        <f>+AB47</f>
        <v>1</v>
      </c>
      <c r="AD47" s="730">
        <f>+AB47</f>
        <v>1</v>
      </c>
      <c r="AE47" s="730">
        <v>0</v>
      </c>
      <c r="AF47" s="730">
        <f>+IF(AE47=1,1,0)</f>
        <v>0</v>
      </c>
      <c r="AG47" s="730">
        <f t="shared" ref="AG47" si="391">+IF(AF47=1,1,0)</f>
        <v>0</v>
      </c>
      <c r="AH47" s="730">
        <f t="shared" ref="AH47" si="392">+IF(AG47=1,1,0)</f>
        <v>0</v>
      </c>
      <c r="AI47" s="730">
        <f t="shared" ref="AI47" si="393">+IF(AH47=1,1,0)</f>
        <v>0</v>
      </c>
      <c r="AJ47" s="730">
        <f t="shared" ref="AJ47" si="394">+IF(AI47=1,1,0)</f>
        <v>0</v>
      </c>
      <c r="AK47" s="730">
        <f t="shared" ref="AK47" si="395">+IF(AJ47=1,1,0)</f>
        <v>0</v>
      </c>
      <c r="AL47" s="730">
        <f t="shared" ref="AL47" si="396">+IF(AK47=1,1,0)</f>
        <v>0</v>
      </c>
      <c r="AM47" s="730">
        <f t="shared" ref="AM47" si="397">+IF(AL47=1,1,0)</f>
        <v>0</v>
      </c>
      <c r="AN47" s="730">
        <f t="shared" ref="AN47" si="398">+IF(AM47=1,1,0)</f>
        <v>0</v>
      </c>
      <c r="AO47" s="730">
        <f t="shared" ref="AO47" si="399">+IF(AN47=1,1,0)</f>
        <v>0</v>
      </c>
      <c r="AP47" s="730">
        <f t="shared" ref="AP47" si="400">+IF(AO47=1,1,0)</f>
        <v>0</v>
      </c>
      <c r="AQ47" s="730">
        <f>+AP47</f>
        <v>0</v>
      </c>
      <c r="AR47" s="730">
        <f>+AQ47</f>
        <v>0</v>
      </c>
      <c r="AS47" s="730">
        <f>+IF(AQ47=1,1,0)</f>
        <v>0</v>
      </c>
      <c r="AT47" s="730">
        <f>+IF(AS47=1,1,0)</f>
        <v>0</v>
      </c>
      <c r="AU47" s="730">
        <f t="shared" ref="AU47" si="401">+IF(AT47=1,1,0)</f>
        <v>0</v>
      </c>
      <c r="AV47" s="730">
        <f t="shared" ref="AV47" si="402">+IF(AU47=1,1,0)</f>
        <v>0</v>
      </c>
      <c r="AW47" s="730">
        <f t="shared" ref="AW47" si="403">+IF(AV47=1,1,0)</f>
        <v>0</v>
      </c>
      <c r="AX47" s="730">
        <f t="shared" ref="AX47" si="404">+IF(AW47=1,1,0)</f>
        <v>0</v>
      </c>
      <c r="AY47" s="730">
        <f t="shared" ref="AY47" si="405">+IF(AX47=1,1,0)</f>
        <v>0</v>
      </c>
      <c r="AZ47" s="730">
        <f t="shared" ref="AZ47" si="406">+IF(AY47=1,1,0)</f>
        <v>0</v>
      </c>
      <c r="BA47" s="730">
        <f t="shared" ref="BA47" si="407">+IF(AZ47=1,1,0)</f>
        <v>0</v>
      </c>
      <c r="BB47" s="730">
        <f t="shared" ref="BB47" si="408">+IF(BA47=1,1,0)</f>
        <v>0</v>
      </c>
      <c r="BC47" s="730">
        <f t="shared" ref="BC47" si="409">+IF(BB47=1,1,0)</f>
        <v>0</v>
      </c>
      <c r="BD47" s="730">
        <f t="shared" ref="BD47" si="410">+IF(BC47=1,1,0)</f>
        <v>0</v>
      </c>
      <c r="BE47" s="730">
        <f>+BD47</f>
        <v>0</v>
      </c>
      <c r="BF47" s="730">
        <f>+BE47</f>
        <v>0</v>
      </c>
      <c r="BG47" s="730">
        <f>+IF(BE47=1,1,0)</f>
        <v>0</v>
      </c>
      <c r="BH47" s="730">
        <f t="shared" ref="BH47" si="411">+IF(BG47=1,1,0)</f>
        <v>0</v>
      </c>
      <c r="BI47" s="730">
        <f t="shared" ref="BI47" si="412">+IF(BH47=1,1,0)</f>
        <v>0</v>
      </c>
      <c r="BJ47" s="730">
        <f t="shared" ref="BJ47" si="413">+IF(BI47=1,1,0)</f>
        <v>0</v>
      </c>
      <c r="BK47" s="730">
        <f t="shared" ref="BK47" si="414">+IF(BJ47=1,1,0)</f>
        <v>0</v>
      </c>
      <c r="BL47" s="730">
        <f t="shared" ref="BL47" si="415">+IF(BK47=1,1,0)</f>
        <v>0</v>
      </c>
      <c r="BM47" s="730">
        <f t="shared" ref="BM47" si="416">+IF(BL47=1,1,0)</f>
        <v>0</v>
      </c>
      <c r="BN47" s="730">
        <f t="shared" ref="BN47" si="417">+IF(BM47=1,1,0)</f>
        <v>0</v>
      </c>
      <c r="BO47" s="730">
        <f t="shared" ref="BO47" si="418">+IF(BN47=1,1,0)</f>
        <v>0</v>
      </c>
      <c r="BP47" s="730">
        <f t="shared" ref="BP47" si="419">+IF(BO47=1,1,0)</f>
        <v>0</v>
      </c>
      <c r="BQ47" s="730">
        <f t="shared" ref="BQ47" si="420">+IF(BP47=1,1,0)</f>
        <v>0</v>
      </c>
      <c r="BR47" s="730">
        <f t="shared" ref="BR47" si="421">+IF(BQ47=1,1,0)</f>
        <v>0</v>
      </c>
      <c r="BS47" s="524">
        <f>+BR47</f>
        <v>0</v>
      </c>
      <c r="BW47" s="730">
        <f>+IF(BU47=1,1,0)</f>
        <v>0</v>
      </c>
      <c r="BX47" s="730">
        <f t="shared" ref="BX47" si="422">+IF(BW47=1,1,0)</f>
        <v>0</v>
      </c>
    </row>
    <row r="48" spans="1:76" s="507" customFormat="1" x14ac:dyDescent="0.2">
      <c r="A48" s="724" t="s">
        <v>39</v>
      </c>
      <c r="B48" s="727">
        <v>23000</v>
      </c>
      <c r="C48" s="730">
        <f>IF(C47=1,B48/12,0)</f>
        <v>0</v>
      </c>
      <c r="D48" s="730">
        <f>IF(D47=1,$B48/12,0)</f>
        <v>0</v>
      </c>
      <c r="E48" s="730">
        <f t="shared" ref="E48:N48" si="423">IF(E47=1,$B48/12,0)</f>
        <v>0</v>
      </c>
      <c r="F48" s="730">
        <f t="shared" si="423"/>
        <v>0</v>
      </c>
      <c r="G48" s="730">
        <f t="shared" si="423"/>
        <v>0</v>
      </c>
      <c r="H48" s="730">
        <f t="shared" si="423"/>
        <v>0</v>
      </c>
      <c r="I48" s="730">
        <f t="shared" si="423"/>
        <v>0</v>
      </c>
      <c r="J48" s="730">
        <f t="shared" si="423"/>
        <v>0</v>
      </c>
      <c r="K48" s="730">
        <f t="shared" si="423"/>
        <v>0</v>
      </c>
      <c r="L48" s="730">
        <f t="shared" si="423"/>
        <v>0</v>
      </c>
      <c r="M48" s="730">
        <f t="shared" si="423"/>
        <v>0</v>
      </c>
      <c r="N48" s="730">
        <f t="shared" si="423"/>
        <v>0</v>
      </c>
      <c r="O48" s="731">
        <f>SUM(C48:N48)</f>
        <v>0</v>
      </c>
      <c r="P48" s="730">
        <f>IF(C47=1,(B48*(1+$B$8)),B48)</f>
        <v>23000</v>
      </c>
      <c r="Q48" s="730">
        <f>IF(Q47=1,($P48/12),0)</f>
        <v>1916.6666666666667</v>
      </c>
      <c r="R48" s="730">
        <f t="shared" ref="R48:AB48" si="424">IF(R47=1,($P48/12),0)</f>
        <v>1916.6666666666667</v>
      </c>
      <c r="S48" s="730">
        <f t="shared" si="424"/>
        <v>1916.6666666666667</v>
      </c>
      <c r="T48" s="730">
        <f t="shared" si="424"/>
        <v>1916.6666666666667</v>
      </c>
      <c r="U48" s="730">
        <f t="shared" si="424"/>
        <v>1916.6666666666667</v>
      </c>
      <c r="V48" s="730">
        <f t="shared" si="424"/>
        <v>1916.6666666666667</v>
      </c>
      <c r="W48" s="730">
        <f t="shared" si="424"/>
        <v>1916.6666666666667</v>
      </c>
      <c r="X48" s="730">
        <f t="shared" si="424"/>
        <v>1916.6666666666667</v>
      </c>
      <c r="Y48" s="730">
        <f t="shared" si="424"/>
        <v>1916.6666666666667</v>
      </c>
      <c r="Z48" s="730">
        <f t="shared" si="424"/>
        <v>1916.6666666666667</v>
      </c>
      <c r="AA48" s="730">
        <f t="shared" si="424"/>
        <v>1916.6666666666667</v>
      </c>
      <c r="AB48" s="730">
        <f t="shared" si="424"/>
        <v>1916.6666666666667</v>
      </c>
      <c r="AC48" s="731">
        <f>SUM(Q48:AB48)</f>
        <v>23000.000000000004</v>
      </c>
      <c r="AD48" s="730">
        <f>IF(Q47=1,(P48*(1+$B$8)),P48)</f>
        <v>24380</v>
      </c>
      <c r="AE48" s="730">
        <f t="shared" ref="AE48:AP48" si="425">IF(AE47=1,($AD48/12),0)</f>
        <v>0</v>
      </c>
      <c r="AF48" s="730">
        <f t="shared" si="425"/>
        <v>0</v>
      </c>
      <c r="AG48" s="730">
        <f t="shared" si="425"/>
        <v>0</v>
      </c>
      <c r="AH48" s="730">
        <f t="shared" si="425"/>
        <v>0</v>
      </c>
      <c r="AI48" s="730">
        <f t="shared" si="425"/>
        <v>0</v>
      </c>
      <c r="AJ48" s="730">
        <f t="shared" si="425"/>
        <v>0</v>
      </c>
      <c r="AK48" s="730">
        <f t="shared" si="425"/>
        <v>0</v>
      </c>
      <c r="AL48" s="730">
        <f t="shared" si="425"/>
        <v>0</v>
      </c>
      <c r="AM48" s="730">
        <f t="shared" si="425"/>
        <v>0</v>
      </c>
      <c r="AN48" s="730">
        <f t="shared" si="425"/>
        <v>0</v>
      </c>
      <c r="AO48" s="730">
        <f t="shared" si="425"/>
        <v>0</v>
      </c>
      <c r="AP48" s="730">
        <f t="shared" si="425"/>
        <v>0</v>
      </c>
      <c r="AQ48" s="731">
        <f>SUM(AE48:AP48)</f>
        <v>0</v>
      </c>
      <c r="AR48" s="730">
        <f>IF(AE47=1,(AD48*(1+$B$8)),AD48)</f>
        <v>24380</v>
      </c>
      <c r="AS48" s="730">
        <f>IF(AS47=1,($AR48/12),0)</f>
        <v>0</v>
      </c>
      <c r="AT48" s="730">
        <f t="shared" ref="AT48:BD48" si="426">IF(AT47=1,($AR48/12),0)</f>
        <v>0</v>
      </c>
      <c r="AU48" s="730">
        <f t="shared" si="426"/>
        <v>0</v>
      </c>
      <c r="AV48" s="730">
        <f t="shared" si="426"/>
        <v>0</v>
      </c>
      <c r="AW48" s="730">
        <f t="shared" si="426"/>
        <v>0</v>
      </c>
      <c r="AX48" s="730">
        <f t="shared" si="426"/>
        <v>0</v>
      </c>
      <c r="AY48" s="730">
        <f t="shared" si="426"/>
        <v>0</v>
      </c>
      <c r="AZ48" s="730">
        <f t="shared" si="426"/>
        <v>0</v>
      </c>
      <c r="BA48" s="730">
        <f t="shared" si="426"/>
        <v>0</v>
      </c>
      <c r="BB48" s="730">
        <f t="shared" si="426"/>
        <v>0</v>
      </c>
      <c r="BC48" s="730">
        <f t="shared" si="426"/>
        <v>0</v>
      </c>
      <c r="BD48" s="730">
        <f t="shared" si="426"/>
        <v>0</v>
      </c>
      <c r="BE48" s="731">
        <f>SUM(AS48:BD48)</f>
        <v>0</v>
      </c>
      <c r="BF48" s="730">
        <f>IF(AS47=1,(AR48*(1+$B$8)),AR48)</f>
        <v>24380</v>
      </c>
      <c r="BG48" s="730">
        <f>IF(BG47=1,($BF48/12),0)</f>
        <v>0</v>
      </c>
      <c r="BH48" s="730">
        <f t="shared" ref="BH48:BR48" si="427">IF(BH47=1,($BF48/12),0)</f>
        <v>0</v>
      </c>
      <c r="BI48" s="730">
        <f t="shared" si="427"/>
        <v>0</v>
      </c>
      <c r="BJ48" s="730">
        <f t="shared" si="427"/>
        <v>0</v>
      </c>
      <c r="BK48" s="730">
        <f t="shared" si="427"/>
        <v>0</v>
      </c>
      <c r="BL48" s="730">
        <f t="shared" si="427"/>
        <v>0</v>
      </c>
      <c r="BM48" s="730">
        <f t="shared" si="427"/>
        <v>0</v>
      </c>
      <c r="BN48" s="730">
        <f t="shared" si="427"/>
        <v>0</v>
      </c>
      <c r="BO48" s="730">
        <f t="shared" si="427"/>
        <v>0</v>
      </c>
      <c r="BP48" s="730">
        <f t="shared" si="427"/>
        <v>0</v>
      </c>
      <c r="BQ48" s="730">
        <f t="shared" si="427"/>
        <v>0</v>
      </c>
      <c r="BR48" s="730">
        <f t="shared" si="427"/>
        <v>0</v>
      </c>
      <c r="BS48" s="529">
        <f>SUM(BG48:BR48)</f>
        <v>0</v>
      </c>
      <c r="BW48" s="730">
        <f t="shared" ref="BW48:BX48" si="428">IF(BW47=1,($BF48/12),0)</f>
        <v>0</v>
      </c>
      <c r="BX48" s="730">
        <f t="shared" si="428"/>
        <v>0</v>
      </c>
    </row>
    <row r="49" spans="1:76" s="507" customFormat="1" x14ac:dyDescent="0.2">
      <c r="A49" s="721"/>
      <c r="B49" s="728"/>
      <c r="C49" s="728"/>
      <c r="D49" s="728"/>
      <c r="E49" s="728"/>
      <c r="F49" s="728"/>
      <c r="G49" s="728"/>
      <c r="H49" s="728"/>
      <c r="I49" s="728"/>
      <c r="J49" s="728"/>
      <c r="K49" s="728"/>
      <c r="L49" s="728"/>
      <c r="M49" s="728"/>
      <c r="N49" s="728"/>
      <c r="O49" s="728"/>
      <c r="P49" s="728"/>
      <c r="Q49" s="728"/>
      <c r="R49" s="728"/>
      <c r="S49" s="728"/>
      <c r="T49" s="728"/>
      <c r="U49" s="728"/>
      <c r="V49" s="728"/>
      <c r="W49" s="728"/>
      <c r="X49" s="728"/>
      <c r="Y49" s="728"/>
      <c r="Z49" s="728"/>
      <c r="AA49" s="728"/>
      <c r="AB49" s="728"/>
      <c r="AC49" s="728"/>
      <c r="AD49" s="728"/>
      <c r="AE49" s="728"/>
      <c r="AF49" s="728"/>
      <c r="AG49" s="728"/>
      <c r="AH49" s="728"/>
      <c r="AI49" s="728"/>
      <c r="AJ49" s="728"/>
      <c r="AK49" s="728"/>
      <c r="AL49" s="728"/>
      <c r="AM49" s="728"/>
      <c r="AN49" s="728"/>
      <c r="AO49" s="728"/>
      <c r="AP49" s="728"/>
      <c r="AQ49" s="728"/>
      <c r="AR49" s="728"/>
      <c r="AS49" s="728"/>
      <c r="AT49" s="728"/>
      <c r="AU49" s="728"/>
      <c r="AV49" s="728"/>
      <c r="AW49" s="728"/>
      <c r="AX49" s="728"/>
      <c r="AY49" s="728"/>
      <c r="AZ49" s="728"/>
      <c r="BA49" s="728"/>
      <c r="BB49" s="728"/>
      <c r="BC49" s="728"/>
      <c r="BD49" s="728"/>
      <c r="BE49" s="728"/>
      <c r="BF49" s="728"/>
      <c r="BG49" s="728"/>
      <c r="BH49" s="728"/>
      <c r="BI49" s="728"/>
      <c r="BJ49" s="728"/>
      <c r="BK49" s="728"/>
      <c r="BL49" s="728"/>
      <c r="BM49" s="728"/>
      <c r="BN49" s="728"/>
      <c r="BO49" s="728"/>
      <c r="BP49" s="728"/>
      <c r="BQ49" s="728"/>
      <c r="BR49" s="728"/>
      <c r="BS49" s="523"/>
      <c r="BW49" s="728"/>
      <c r="BX49" s="728"/>
    </row>
    <row r="50" spans="1:76" s="507" customFormat="1" x14ac:dyDescent="0.2">
      <c r="A50" s="530" t="s">
        <v>767</v>
      </c>
      <c r="B50" s="728"/>
      <c r="C50" s="728"/>
      <c r="D50" s="728"/>
      <c r="E50" s="728"/>
      <c r="F50" s="728"/>
      <c r="G50" s="728"/>
      <c r="H50" s="728"/>
      <c r="I50" s="728"/>
      <c r="J50" s="728"/>
      <c r="K50" s="728"/>
      <c r="L50" s="728"/>
      <c r="M50" s="728"/>
      <c r="N50" s="728"/>
      <c r="O50" s="728"/>
      <c r="P50" s="728"/>
      <c r="Q50" s="728"/>
      <c r="R50" s="728"/>
      <c r="S50" s="728"/>
      <c r="T50" s="728"/>
      <c r="U50" s="728"/>
      <c r="V50" s="728"/>
      <c r="W50" s="728"/>
      <c r="X50" s="728"/>
      <c r="Y50" s="728"/>
      <c r="Z50" s="728"/>
      <c r="AA50" s="728"/>
      <c r="AB50" s="728"/>
      <c r="AC50" s="728"/>
      <c r="AD50" s="728"/>
      <c r="AE50" s="728"/>
      <c r="AF50" s="728"/>
      <c r="AG50" s="728"/>
      <c r="AH50" s="728"/>
      <c r="AI50" s="728"/>
      <c r="AJ50" s="728"/>
      <c r="AK50" s="728"/>
      <c r="AL50" s="728"/>
      <c r="AM50" s="728"/>
      <c r="AN50" s="728"/>
      <c r="AO50" s="728"/>
      <c r="AP50" s="728"/>
      <c r="AQ50" s="728"/>
      <c r="AR50" s="728"/>
      <c r="AS50" s="728"/>
      <c r="AT50" s="728"/>
      <c r="AU50" s="728"/>
      <c r="AV50" s="728"/>
      <c r="AW50" s="728"/>
      <c r="AX50" s="728"/>
      <c r="AY50" s="728"/>
      <c r="AZ50" s="728"/>
      <c r="BA50" s="728"/>
      <c r="BB50" s="728"/>
      <c r="BC50" s="728"/>
      <c r="BD50" s="728"/>
      <c r="BE50" s="728"/>
      <c r="BF50" s="728"/>
      <c r="BG50" s="728"/>
      <c r="BH50" s="728"/>
      <c r="BI50" s="728"/>
      <c r="BJ50" s="728"/>
      <c r="BK50" s="728"/>
      <c r="BL50" s="728"/>
      <c r="BM50" s="728"/>
      <c r="BN50" s="728"/>
      <c r="BO50" s="728"/>
      <c r="BP50" s="728"/>
      <c r="BQ50" s="728"/>
      <c r="BR50" s="728"/>
      <c r="BS50" s="523"/>
      <c r="BW50" s="728"/>
      <c r="BX50" s="728"/>
    </row>
    <row r="51" spans="1:76" s="507" customFormat="1" x14ac:dyDescent="0.2">
      <c r="A51" s="722" t="s">
        <v>110</v>
      </c>
      <c r="B51" s="728"/>
      <c r="C51" s="730">
        <v>0</v>
      </c>
      <c r="D51" s="730">
        <f>+IF(C51=1,1,0)</f>
        <v>0</v>
      </c>
      <c r="E51" s="730">
        <f t="shared" ref="E51" si="429">+IF(D51=1,1,0)</f>
        <v>0</v>
      </c>
      <c r="F51" s="730">
        <v>1</v>
      </c>
      <c r="G51" s="730">
        <v>1</v>
      </c>
      <c r="H51" s="730">
        <f t="shared" ref="H51" si="430">+IF(G51=1,1,0)</f>
        <v>1</v>
      </c>
      <c r="I51" s="730">
        <f t="shared" ref="I51" si="431">+IF(H51=1,1,0)</f>
        <v>1</v>
      </c>
      <c r="J51" s="730">
        <f t="shared" ref="J51" si="432">+IF(I51=1,1,0)</f>
        <v>1</v>
      </c>
      <c r="K51" s="730">
        <f t="shared" ref="K51" si="433">+IF(J51=1,1,0)</f>
        <v>1</v>
      </c>
      <c r="L51" s="730">
        <f t="shared" ref="L51" si="434">+IF(K51=1,1,0)</f>
        <v>1</v>
      </c>
      <c r="M51" s="730">
        <f t="shared" ref="M51" si="435">+IF(L51=1,1,0)</f>
        <v>1</v>
      </c>
      <c r="N51" s="730">
        <f t="shared" ref="N51" si="436">+IF(M51=1,1,0)</f>
        <v>1</v>
      </c>
      <c r="O51" s="730">
        <f>+N51</f>
        <v>1</v>
      </c>
      <c r="P51" s="730">
        <f>+N51</f>
        <v>1</v>
      </c>
      <c r="Q51" s="730">
        <f>+IF(O51=1,1,0)</f>
        <v>1</v>
      </c>
      <c r="R51" s="730">
        <f t="shared" ref="R51" si="437">+IF(Q51=1,1,0)</f>
        <v>1</v>
      </c>
      <c r="S51" s="730">
        <f t="shared" ref="S51" si="438">+IF(R51=1,1,0)</f>
        <v>1</v>
      </c>
      <c r="T51" s="730">
        <f t="shared" ref="T51" si="439">+IF(S51=1,1,0)</f>
        <v>1</v>
      </c>
      <c r="U51" s="730">
        <f t="shared" ref="U51" si="440">+IF(T51=1,1,0)</f>
        <v>1</v>
      </c>
      <c r="V51" s="730">
        <f t="shared" ref="V51" si="441">+IF(U51=1,1,0)</f>
        <v>1</v>
      </c>
      <c r="W51" s="730">
        <f t="shared" ref="W51" si="442">+IF(V51=1,1,0)</f>
        <v>1</v>
      </c>
      <c r="X51" s="730">
        <f t="shared" ref="X51" si="443">+IF(W51=1,1,0)</f>
        <v>1</v>
      </c>
      <c r="Y51" s="730">
        <f t="shared" ref="Y51" si="444">+IF(X51=1,1,0)</f>
        <v>1</v>
      </c>
      <c r="Z51" s="730">
        <f t="shared" ref="Z51" si="445">+IF(Y51=1,1,0)</f>
        <v>1</v>
      </c>
      <c r="AA51" s="730">
        <f t="shared" ref="AA51" si="446">+IF(Z51=1,1,0)</f>
        <v>1</v>
      </c>
      <c r="AB51" s="730">
        <f t="shared" ref="AB51" si="447">+IF(AA51=1,1,0)</f>
        <v>1</v>
      </c>
      <c r="AC51" s="730">
        <f>+AB51</f>
        <v>1</v>
      </c>
      <c r="AD51" s="730">
        <f>+AB51</f>
        <v>1</v>
      </c>
      <c r="AE51" s="730">
        <f>+IF(AC51=1,1,0)</f>
        <v>1</v>
      </c>
      <c r="AF51" s="730">
        <f>+IF(AE51=1,1,0)</f>
        <v>1</v>
      </c>
      <c r="AG51" s="730">
        <f t="shared" ref="AG51" si="448">+IF(AF51=1,1,0)</f>
        <v>1</v>
      </c>
      <c r="AH51" s="730">
        <f t="shared" ref="AH51" si="449">+IF(AG51=1,1,0)</f>
        <v>1</v>
      </c>
      <c r="AI51" s="730">
        <f t="shared" ref="AI51" si="450">+IF(AH51=1,1,0)</f>
        <v>1</v>
      </c>
      <c r="AJ51" s="730">
        <f t="shared" ref="AJ51" si="451">+IF(AI51=1,1,0)</f>
        <v>1</v>
      </c>
      <c r="AK51" s="730">
        <f t="shared" ref="AK51" si="452">+IF(AJ51=1,1,0)</f>
        <v>1</v>
      </c>
      <c r="AL51" s="730">
        <f t="shared" ref="AL51" si="453">+IF(AK51=1,1,0)</f>
        <v>1</v>
      </c>
      <c r="AM51" s="730">
        <f t="shared" ref="AM51" si="454">+IF(AL51=1,1,0)</f>
        <v>1</v>
      </c>
      <c r="AN51" s="730">
        <f t="shared" ref="AN51" si="455">+IF(AM51=1,1,0)</f>
        <v>1</v>
      </c>
      <c r="AO51" s="730">
        <f t="shared" ref="AO51" si="456">+IF(AN51=1,1,0)</f>
        <v>1</v>
      </c>
      <c r="AP51" s="730">
        <f t="shared" ref="AP51" si="457">+IF(AO51=1,1,0)</f>
        <v>1</v>
      </c>
      <c r="AQ51" s="730">
        <f>+AP51</f>
        <v>1</v>
      </c>
      <c r="AR51" s="730">
        <f>+AQ51</f>
        <v>1</v>
      </c>
      <c r="AS51" s="730">
        <f>+IF(AQ51=1,1,0)</f>
        <v>1</v>
      </c>
      <c r="AT51" s="730">
        <f>+IF(AS51=1,1,0)</f>
        <v>1</v>
      </c>
      <c r="AU51" s="730">
        <f t="shared" ref="AU51" si="458">+IF(AT51=1,1,0)</f>
        <v>1</v>
      </c>
      <c r="AV51" s="730">
        <f t="shared" ref="AV51" si="459">+IF(AU51=1,1,0)</f>
        <v>1</v>
      </c>
      <c r="AW51" s="730">
        <f t="shared" ref="AW51" si="460">+IF(AV51=1,1,0)</f>
        <v>1</v>
      </c>
      <c r="AX51" s="730">
        <f t="shared" ref="AX51" si="461">+IF(AW51=1,1,0)</f>
        <v>1</v>
      </c>
      <c r="AY51" s="730">
        <f t="shared" ref="AY51" si="462">+IF(AX51=1,1,0)</f>
        <v>1</v>
      </c>
      <c r="AZ51" s="730">
        <f t="shared" ref="AZ51" si="463">+IF(AY51=1,1,0)</f>
        <v>1</v>
      </c>
      <c r="BA51" s="730">
        <f t="shared" ref="BA51" si="464">+IF(AZ51=1,1,0)</f>
        <v>1</v>
      </c>
      <c r="BB51" s="730">
        <f t="shared" ref="BB51" si="465">+IF(BA51=1,1,0)</f>
        <v>1</v>
      </c>
      <c r="BC51" s="730">
        <f t="shared" ref="BC51" si="466">+IF(BB51=1,1,0)</f>
        <v>1</v>
      </c>
      <c r="BD51" s="730">
        <f t="shared" ref="BD51" si="467">+IF(BC51=1,1,0)</f>
        <v>1</v>
      </c>
      <c r="BE51" s="730">
        <f>+BD51</f>
        <v>1</v>
      </c>
      <c r="BF51" s="730">
        <f>+BE51</f>
        <v>1</v>
      </c>
      <c r="BG51" s="730">
        <f>+IF(BE51=1,1,0)</f>
        <v>1</v>
      </c>
      <c r="BH51" s="730">
        <f t="shared" ref="BH51" si="468">+IF(BG51=1,1,0)</f>
        <v>1</v>
      </c>
      <c r="BI51" s="730">
        <f t="shared" ref="BI51" si="469">+IF(BH51=1,1,0)</f>
        <v>1</v>
      </c>
      <c r="BJ51" s="730">
        <f t="shared" ref="BJ51" si="470">+IF(BI51=1,1,0)</f>
        <v>1</v>
      </c>
      <c r="BK51" s="730">
        <f t="shared" ref="BK51" si="471">+IF(BJ51=1,1,0)</f>
        <v>1</v>
      </c>
      <c r="BL51" s="730">
        <f t="shared" ref="BL51" si="472">+IF(BK51=1,1,0)</f>
        <v>1</v>
      </c>
      <c r="BM51" s="730">
        <f t="shared" ref="BM51" si="473">+IF(BL51=1,1,0)</f>
        <v>1</v>
      </c>
      <c r="BN51" s="730">
        <f t="shared" ref="BN51" si="474">+IF(BM51=1,1,0)</f>
        <v>1</v>
      </c>
      <c r="BO51" s="730">
        <f t="shared" ref="BO51" si="475">+IF(BN51=1,1,0)</f>
        <v>1</v>
      </c>
      <c r="BP51" s="730">
        <f t="shared" ref="BP51" si="476">+IF(BO51=1,1,0)</f>
        <v>1</v>
      </c>
      <c r="BQ51" s="730">
        <f t="shared" ref="BQ51" si="477">+IF(BP51=1,1,0)</f>
        <v>1</v>
      </c>
      <c r="BR51" s="730">
        <f t="shared" ref="BR51" si="478">+IF(BQ51=1,1,0)</f>
        <v>1</v>
      </c>
      <c r="BS51" s="524">
        <f>+BR51</f>
        <v>1</v>
      </c>
      <c r="BW51" s="730">
        <f>+IF(BU51=1,1,0)</f>
        <v>0</v>
      </c>
      <c r="BX51" s="730">
        <f t="shared" ref="BX51" si="479">+IF(BW51=1,1,0)</f>
        <v>0</v>
      </c>
    </row>
    <row r="52" spans="1:76" s="507" customFormat="1" x14ac:dyDescent="0.2">
      <c r="A52" s="724" t="s">
        <v>39</v>
      </c>
      <c r="B52" s="727">
        <v>30000</v>
      </c>
      <c r="C52" s="730">
        <f>IF(C51=1,B52/12,0)</f>
        <v>0</v>
      </c>
      <c r="D52" s="730">
        <f>IF(D51=1,$B52/12,0)</f>
        <v>0</v>
      </c>
      <c r="E52" s="730">
        <f t="shared" ref="E52:N52" si="480">IF(E51=1,$B52/12,0)</f>
        <v>0</v>
      </c>
      <c r="F52" s="730">
        <f t="shared" si="480"/>
        <v>2500</v>
      </c>
      <c r="G52" s="730">
        <f t="shared" si="480"/>
        <v>2500</v>
      </c>
      <c r="H52" s="730">
        <f t="shared" si="480"/>
        <v>2500</v>
      </c>
      <c r="I52" s="730">
        <f t="shared" si="480"/>
        <v>2500</v>
      </c>
      <c r="J52" s="730">
        <f t="shared" si="480"/>
        <v>2500</v>
      </c>
      <c r="K52" s="730">
        <f t="shared" si="480"/>
        <v>2500</v>
      </c>
      <c r="L52" s="730">
        <f t="shared" si="480"/>
        <v>2500</v>
      </c>
      <c r="M52" s="730">
        <f t="shared" si="480"/>
        <v>2500</v>
      </c>
      <c r="N52" s="730">
        <f t="shared" si="480"/>
        <v>2500</v>
      </c>
      <c r="O52" s="731">
        <f>SUM(C52:N52)</f>
        <v>22500</v>
      </c>
      <c r="P52" s="730">
        <f>IF(C51=1,(B52*(1+$B$8)),B52)</f>
        <v>30000</v>
      </c>
      <c r="Q52" s="730">
        <f>IF(Q51=1,($P52/12),0)</f>
        <v>2500</v>
      </c>
      <c r="R52" s="730">
        <f t="shared" ref="R52:AB52" si="481">IF(R51=1,($P52/12),0)</f>
        <v>2500</v>
      </c>
      <c r="S52" s="730">
        <f t="shared" si="481"/>
        <v>2500</v>
      </c>
      <c r="T52" s="730">
        <f t="shared" si="481"/>
        <v>2500</v>
      </c>
      <c r="U52" s="730">
        <f t="shared" si="481"/>
        <v>2500</v>
      </c>
      <c r="V52" s="730">
        <f t="shared" si="481"/>
        <v>2500</v>
      </c>
      <c r="W52" s="730">
        <f t="shared" si="481"/>
        <v>2500</v>
      </c>
      <c r="X52" s="730">
        <f t="shared" si="481"/>
        <v>2500</v>
      </c>
      <c r="Y52" s="730">
        <f t="shared" si="481"/>
        <v>2500</v>
      </c>
      <c r="Z52" s="730">
        <f t="shared" si="481"/>
        <v>2500</v>
      </c>
      <c r="AA52" s="730">
        <f t="shared" si="481"/>
        <v>2500</v>
      </c>
      <c r="AB52" s="730">
        <f t="shared" si="481"/>
        <v>2500</v>
      </c>
      <c r="AC52" s="731">
        <f>SUM(Q52:AB52)</f>
        <v>30000</v>
      </c>
      <c r="AD52" s="730">
        <f>IF(Q51=1,(P52*(1+$B$8)),P52)</f>
        <v>31800</v>
      </c>
      <c r="AE52" s="730">
        <f t="shared" ref="AE52:AP52" si="482">IF(AE51=1,($AD52/12),0)</f>
        <v>2650</v>
      </c>
      <c r="AF52" s="730">
        <f t="shared" si="482"/>
        <v>2650</v>
      </c>
      <c r="AG52" s="730">
        <f t="shared" si="482"/>
        <v>2650</v>
      </c>
      <c r="AH52" s="730">
        <f t="shared" si="482"/>
        <v>2650</v>
      </c>
      <c r="AI52" s="730">
        <f t="shared" si="482"/>
        <v>2650</v>
      </c>
      <c r="AJ52" s="730">
        <f t="shared" si="482"/>
        <v>2650</v>
      </c>
      <c r="AK52" s="730">
        <f t="shared" si="482"/>
        <v>2650</v>
      </c>
      <c r="AL52" s="730">
        <f t="shared" si="482"/>
        <v>2650</v>
      </c>
      <c r="AM52" s="730">
        <f t="shared" si="482"/>
        <v>2650</v>
      </c>
      <c r="AN52" s="730">
        <f t="shared" si="482"/>
        <v>2650</v>
      </c>
      <c r="AO52" s="730">
        <f t="shared" si="482"/>
        <v>2650</v>
      </c>
      <c r="AP52" s="730">
        <f t="shared" si="482"/>
        <v>2650</v>
      </c>
      <c r="AQ52" s="731">
        <f>SUM(AE52:AP52)</f>
        <v>31800</v>
      </c>
      <c r="AR52" s="730">
        <f>IF(AE51=1,(AD52*(1+$B$8)),AD52)</f>
        <v>33708</v>
      </c>
      <c r="AS52" s="730">
        <f>IF(AS51=1,($AR52/12),0)</f>
        <v>2809</v>
      </c>
      <c r="AT52" s="730">
        <f t="shared" ref="AT52:BD52" si="483">IF(AT51=1,($AR52/12),0)</f>
        <v>2809</v>
      </c>
      <c r="AU52" s="730">
        <f t="shared" si="483"/>
        <v>2809</v>
      </c>
      <c r="AV52" s="730">
        <f t="shared" si="483"/>
        <v>2809</v>
      </c>
      <c r="AW52" s="730">
        <f t="shared" si="483"/>
        <v>2809</v>
      </c>
      <c r="AX52" s="730">
        <f t="shared" si="483"/>
        <v>2809</v>
      </c>
      <c r="AY52" s="730">
        <f t="shared" si="483"/>
        <v>2809</v>
      </c>
      <c r="AZ52" s="730">
        <f t="shared" si="483"/>
        <v>2809</v>
      </c>
      <c r="BA52" s="730">
        <f t="shared" si="483"/>
        <v>2809</v>
      </c>
      <c r="BB52" s="730">
        <f t="shared" si="483"/>
        <v>2809</v>
      </c>
      <c r="BC52" s="730">
        <f t="shared" si="483"/>
        <v>2809</v>
      </c>
      <c r="BD52" s="730">
        <f t="shared" si="483"/>
        <v>2809</v>
      </c>
      <c r="BE52" s="731">
        <f>SUM(AS52:BD52)</f>
        <v>33708</v>
      </c>
      <c r="BF52" s="730">
        <f>IF(AS51=1,(AR52*(1+$B$8)),AR52)</f>
        <v>35730.480000000003</v>
      </c>
      <c r="BG52" s="730">
        <f>IF(BG51=1,($BF52/12),0)</f>
        <v>2977.5400000000004</v>
      </c>
      <c r="BH52" s="730">
        <f t="shared" ref="BH52:BR52" si="484">IF(BH51=1,($BF52/12),0)</f>
        <v>2977.5400000000004</v>
      </c>
      <c r="BI52" s="730">
        <f t="shared" si="484"/>
        <v>2977.5400000000004</v>
      </c>
      <c r="BJ52" s="730">
        <f t="shared" si="484"/>
        <v>2977.5400000000004</v>
      </c>
      <c r="BK52" s="730">
        <f t="shared" si="484"/>
        <v>2977.5400000000004</v>
      </c>
      <c r="BL52" s="730">
        <f t="shared" si="484"/>
        <v>2977.5400000000004</v>
      </c>
      <c r="BM52" s="730">
        <f t="shared" si="484"/>
        <v>2977.5400000000004</v>
      </c>
      <c r="BN52" s="730">
        <f t="shared" si="484"/>
        <v>2977.5400000000004</v>
      </c>
      <c r="BO52" s="730">
        <f t="shared" si="484"/>
        <v>2977.5400000000004</v>
      </c>
      <c r="BP52" s="730">
        <f t="shared" si="484"/>
        <v>2977.5400000000004</v>
      </c>
      <c r="BQ52" s="730">
        <f t="shared" si="484"/>
        <v>2977.5400000000004</v>
      </c>
      <c r="BR52" s="730">
        <f t="shared" si="484"/>
        <v>2977.5400000000004</v>
      </c>
      <c r="BS52" s="529">
        <f>SUM(BG52:BR52)</f>
        <v>35730.480000000003</v>
      </c>
      <c r="BW52" s="730">
        <f t="shared" ref="BW52:BX52" si="485">IF(BW51=1,($BF52/12),0)</f>
        <v>0</v>
      </c>
      <c r="BX52" s="730">
        <f t="shared" si="485"/>
        <v>0</v>
      </c>
    </row>
    <row r="53" spans="1:76" s="507" customFormat="1" x14ac:dyDescent="0.2">
      <c r="A53" s="721"/>
      <c r="B53" s="728"/>
      <c r="C53" s="730"/>
      <c r="D53" s="730"/>
      <c r="E53" s="730"/>
      <c r="F53" s="730"/>
      <c r="G53" s="730"/>
      <c r="H53" s="730"/>
      <c r="I53" s="730"/>
      <c r="J53" s="730"/>
      <c r="K53" s="730"/>
      <c r="L53" s="730"/>
      <c r="M53" s="730"/>
      <c r="N53" s="730"/>
      <c r="O53" s="730"/>
      <c r="P53" s="730"/>
      <c r="Q53" s="730"/>
      <c r="R53" s="730"/>
      <c r="S53" s="730"/>
      <c r="T53" s="730"/>
      <c r="U53" s="730"/>
      <c r="V53" s="730"/>
      <c r="W53" s="730"/>
      <c r="X53" s="730"/>
      <c r="Y53" s="730"/>
      <c r="Z53" s="730"/>
      <c r="AA53" s="730"/>
      <c r="AB53" s="730"/>
      <c r="AC53" s="730"/>
      <c r="AD53" s="730"/>
      <c r="AE53" s="730"/>
      <c r="AF53" s="730"/>
      <c r="AG53" s="730"/>
      <c r="AH53" s="730"/>
      <c r="AI53" s="730"/>
      <c r="AJ53" s="730"/>
      <c r="AK53" s="730"/>
      <c r="AL53" s="730"/>
      <c r="AM53" s="730"/>
      <c r="AN53" s="730"/>
      <c r="AO53" s="730"/>
      <c r="AP53" s="730"/>
      <c r="AQ53" s="730"/>
      <c r="AR53" s="730"/>
      <c r="AS53" s="730"/>
      <c r="AT53" s="730"/>
      <c r="AU53" s="730"/>
      <c r="AV53" s="730"/>
      <c r="AW53" s="730"/>
      <c r="AX53" s="730"/>
      <c r="AY53" s="730"/>
      <c r="AZ53" s="730"/>
      <c r="BA53" s="730"/>
      <c r="BB53" s="730"/>
      <c r="BC53" s="730"/>
      <c r="BD53" s="730"/>
      <c r="BE53" s="730"/>
      <c r="BF53" s="730"/>
      <c r="BG53" s="730"/>
      <c r="BH53" s="730"/>
      <c r="BI53" s="730"/>
      <c r="BJ53" s="730"/>
      <c r="BK53" s="730"/>
      <c r="BL53" s="730"/>
      <c r="BM53" s="730"/>
      <c r="BN53" s="730"/>
      <c r="BO53" s="730"/>
      <c r="BP53" s="730"/>
      <c r="BQ53" s="730"/>
      <c r="BR53" s="730"/>
      <c r="BS53" s="524"/>
      <c r="BW53" s="730"/>
      <c r="BX53" s="730"/>
    </row>
    <row r="54" spans="1:76" s="507" customFormat="1" x14ac:dyDescent="0.2">
      <c r="A54" s="522" t="s">
        <v>756</v>
      </c>
      <c r="B54" s="728"/>
      <c r="C54" s="728"/>
      <c r="D54" s="728"/>
      <c r="E54" s="728"/>
      <c r="F54" s="728"/>
      <c r="G54" s="728"/>
      <c r="H54" s="728"/>
      <c r="I54" s="728"/>
      <c r="J54" s="728"/>
      <c r="K54" s="728"/>
      <c r="L54" s="728"/>
      <c r="M54" s="728"/>
      <c r="N54" s="728"/>
      <c r="O54" s="728"/>
      <c r="P54" s="728"/>
      <c r="Q54" s="728"/>
      <c r="R54" s="728"/>
      <c r="S54" s="728"/>
      <c r="T54" s="728"/>
      <c r="U54" s="728"/>
      <c r="V54" s="728"/>
      <c r="W54" s="728"/>
      <c r="X54" s="728"/>
      <c r="Y54" s="728"/>
      <c r="Z54" s="728"/>
      <c r="AA54" s="728"/>
      <c r="AB54" s="728"/>
      <c r="AC54" s="728"/>
      <c r="AD54" s="728"/>
      <c r="AE54" s="728"/>
      <c r="AF54" s="728"/>
      <c r="AG54" s="728"/>
      <c r="AH54" s="728"/>
      <c r="AI54" s="728"/>
      <c r="AJ54" s="728"/>
      <c r="AK54" s="728"/>
      <c r="AL54" s="728"/>
      <c r="AM54" s="728"/>
      <c r="AN54" s="728"/>
      <c r="AO54" s="728"/>
      <c r="AP54" s="728"/>
      <c r="AQ54" s="728"/>
      <c r="AR54" s="728"/>
      <c r="AS54" s="728"/>
      <c r="AT54" s="728"/>
      <c r="AU54" s="728"/>
      <c r="AV54" s="728"/>
      <c r="AW54" s="728"/>
      <c r="AX54" s="728"/>
      <c r="AY54" s="728"/>
      <c r="AZ54" s="728"/>
      <c r="BA54" s="728"/>
      <c r="BB54" s="728"/>
      <c r="BC54" s="728"/>
      <c r="BD54" s="728"/>
      <c r="BE54" s="728"/>
      <c r="BF54" s="728"/>
      <c r="BG54" s="728"/>
      <c r="BH54" s="728"/>
      <c r="BI54" s="728"/>
      <c r="BJ54" s="728"/>
      <c r="BK54" s="728"/>
      <c r="BL54" s="728"/>
      <c r="BM54" s="728"/>
      <c r="BN54" s="728"/>
      <c r="BO54" s="728"/>
      <c r="BP54" s="728"/>
      <c r="BQ54" s="728"/>
      <c r="BR54" s="728"/>
      <c r="BS54" s="523"/>
      <c r="BW54" s="728"/>
      <c r="BX54" s="728"/>
    </row>
    <row r="55" spans="1:76" s="507" customFormat="1" x14ac:dyDescent="0.2">
      <c r="A55" s="722" t="s">
        <v>110</v>
      </c>
      <c r="B55" s="728"/>
      <c r="C55" s="730">
        <f>+IF(A55=1,1,0)</f>
        <v>0</v>
      </c>
      <c r="D55" s="730">
        <f>+IF(C55=1,1,0)</f>
        <v>0</v>
      </c>
      <c r="E55" s="730">
        <f t="shared" ref="E55" si="486">+IF(D55=1,1,0)</f>
        <v>0</v>
      </c>
      <c r="F55" s="730">
        <f t="shared" ref="F55" si="487">+IF(E55=1,1,0)</f>
        <v>0</v>
      </c>
      <c r="G55" s="730">
        <f t="shared" ref="G55" si="488">+IF(F55=1,1,0)</f>
        <v>0</v>
      </c>
      <c r="H55" s="730">
        <f t="shared" ref="H55" si="489">+IF(G55=1,1,0)</f>
        <v>0</v>
      </c>
      <c r="I55" s="730">
        <f t="shared" ref="I55" si="490">+IF(H55=1,1,0)</f>
        <v>0</v>
      </c>
      <c r="J55" s="730">
        <f t="shared" ref="J55" si="491">+IF(I55=1,1,0)</f>
        <v>0</v>
      </c>
      <c r="K55" s="730">
        <f t="shared" ref="K55" si="492">+IF(J55=1,1,0)</f>
        <v>0</v>
      </c>
      <c r="L55" s="730">
        <f t="shared" ref="L55" si="493">+IF(K55=1,1,0)</f>
        <v>0</v>
      </c>
      <c r="M55" s="730">
        <f t="shared" ref="M55" si="494">+IF(L55=1,1,0)</f>
        <v>0</v>
      </c>
      <c r="N55" s="730">
        <f t="shared" ref="N55" si="495">+IF(M55=1,1,0)</f>
        <v>0</v>
      </c>
      <c r="O55" s="730">
        <f>+N55</f>
        <v>0</v>
      </c>
      <c r="P55" s="730">
        <f>+N55</f>
        <v>0</v>
      </c>
      <c r="Q55" s="730">
        <v>1</v>
      </c>
      <c r="R55" s="730">
        <f t="shared" ref="R55" si="496">+IF(Q55=1,1,0)</f>
        <v>1</v>
      </c>
      <c r="S55" s="730">
        <f t="shared" ref="S55" si="497">+IF(R55=1,1,0)</f>
        <v>1</v>
      </c>
      <c r="T55" s="730">
        <f t="shared" ref="T55" si="498">+IF(S55=1,1,0)</f>
        <v>1</v>
      </c>
      <c r="U55" s="730">
        <f t="shared" ref="U55" si="499">+IF(T55=1,1,0)</f>
        <v>1</v>
      </c>
      <c r="V55" s="730">
        <f t="shared" ref="V55" si="500">+IF(U55=1,1,0)</f>
        <v>1</v>
      </c>
      <c r="W55" s="730">
        <f t="shared" ref="W55" si="501">+IF(V55=1,1,0)</f>
        <v>1</v>
      </c>
      <c r="X55" s="730">
        <f t="shared" ref="X55" si="502">+IF(W55=1,1,0)</f>
        <v>1</v>
      </c>
      <c r="Y55" s="730">
        <f t="shared" ref="Y55" si="503">+IF(X55=1,1,0)</f>
        <v>1</v>
      </c>
      <c r="Z55" s="730">
        <f t="shared" ref="Z55" si="504">+IF(Y55=1,1,0)</f>
        <v>1</v>
      </c>
      <c r="AA55" s="730">
        <f t="shared" ref="AA55" si="505">+IF(Z55=1,1,0)</f>
        <v>1</v>
      </c>
      <c r="AB55" s="730">
        <f t="shared" ref="AB55" si="506">+IF(AA55=1,1,0)</f>
        <v>1</v>
      </c>
      <c r="AC55" s="730">
        <f>+AB55</f>
        <v>1</v>
      </c>
      <c r="AD55" s="730">
        <f>+AB55</f>
        <v>1</v>
      </c>
      <c r="AE55" s="730">
        <f>+IF(AC55=1,1,0)</f>
        <v>1</v>
      </c>
      <c r="AF55" s="730">
        <f>+IF(AE55=1,1,0)</f>
        <v>1</v>
      </c>
      <c r="AG55" s="730">
        <f t="shared" ref="AG55" si="507">+IF(AF55=1,1,0)</f>
        <v>1</v>
      </c>
      <c r="AH55" s="730">
        <f t="shared" ref="AH55" si="508">+IF(AG55=1,1,0)</f>
        <v>1</v>
      </c>
      <c r="AI55" s="730">
        <f t="shared" ref="AI55" si="509">+IF(AH55=1,1,0)</f>
        <v>1</v>
      </c>
      <c r="AJ55" s="730">
        <f t="shared" ref="AJ55" si="510">+IF(AI55=1,1,0)</f>
        <v>1</v>
      </c>
      <c r="AK55" s="730">
        <f t="shared" ref="AK55" si="511">+IF(AJ55=1,1,0)</f>
        <v>1</v>
      </c>
      <c r="AL55" s="730">
        <f t="shared" ref="AL55" si="512">+IF(AK55=1,1,0)</f>
        <v>1</v>
      </c>
      <c r="AM55" s="730">
        <f t="shared" ref="AM55" si="513">+IF(AL55=1,1,0)</f>
        <v>1</v>
      </c>
      <c r="AN55" s="730">
        <f t="shared" ref="AN55" si="514">+IF(AM55=1,1,0)</f>
        <v>1</v>
      </c>
      <c r="AO55" s="730">
        <f t="shared" ref="AO55" si="515">+IF(AN55=1,1,0)</f>
        <v>1</v>
      </c>
      <c r="AP55" s="730">
        <f t="shared" ref="AP55" si="516">+IF(AO55=1,1,0)</f>
        <v>1</v>
      </c>
      <c r="AQ55" s="730">
        <f>+AP55</f>
        <v>1</v>
      </c>
      <c r="AR55" s="730">
        <f>+AQ55</f>
        <v>1</v>
      </c>
      <c r="AS55" s="730">
        <f>+IF(AQ55=1,1,0)</f>
        <v>1</v>
      </c>
      <c r="AT55" s="730">
        <f>+IF(AS55=1,1,0)</f>
        <v>1</v>
      </c>
      <c r="AU55" s="730">
        <f t="shared" ref="AU55" si="517">+IF(AT55=1,1,0)</f>
        <v>1</v>
      </c>
      <c r="AV55" s="730">
        <f t="shared" ref="AV55" si="518">+IF(AU55=1,1,0)</f>
        <v>1</v>
      </c>
      <c r="AW55" s="730">
        <f t="shared" ref="AW55" si="519">+IF(AV55=1,1,0)</f>
        <v>1</v>
      </c>
      <c r="AX55" s="730">
        <f t="shared" ref="AX55" si="520">+IF(AW55=1,1,0)</f>
        <v>1</v>
      </c>
      <c r="AY55" s="730">
        <f t="shared" ref="AY55" si="521">+IF(AX55=1,1,0)</f>
        <v>1</v>
      </c>
      <c r="AZ55" s="730">
        <f t="shared" ref="AZ55" si="522">+IF(AY55=1,1,0)</f>
        <v>1</v>
      </c>
      <c r="BA55" s="730">
        <f t="shared" ref="BA55" si="523">+IF(AZ55=1,1,0)</f>
        <v>1</v>
      </c>
      <c r="BB55" s="730">
        <f t="shared" ref="BB55" si="524">+IF(BA55=1,1,0)</f>
        <v>1</v>
      </c>
      <c r="BC55" s="730">
        <f t="shared" ref="BC55" si="525">+IF(BB55=1,1,0)</f>
        <v>1</v>
      </c>
      <c r="BD55" s="730">
        <f t="shared" ref="BD55" si="526">+IF(BC55=1,1,0)</f>
        <v>1</v>
      </c>
      <c r="BE55" s="730">
        <f>+BD55</f>
        <v>1</v>
      </c>
      <c r="BF55" s="730">
        <f>+BE55</f>
        <v>1</v>
      </c>
      <c r="BG55" s="730">
        <f>+IF(BE55=1,1,0)</f>
        <v>1</v>
      </c>
      <c r="BH55" s="730">
        <f t="shared" ref="BH55" si="527">+IF(BG55=1,1,0)</f>
        <v>1</v>
      </c>
      <c r="BI55" s="730">
        <f t="shared" ref="BI55" si="528">+IF(BH55=1,1,0)</f>
        <v>1</v>
      </c>
      <c r="BJ55" s="730">
        <f t="shared" ref="BJ55" si="529">+IF(BI55=1,1,0)</f>
        <v>1</v>
      </c>
      <c r="BK55" s="730">
        <f t="shared" ref="BK55" si="530">+IF(BJ55=1,1,0)</f>
        <v>1</v>
      </c>
      <c r="BL55" s="730">
        <f t="shared" ref="BL55" si="531">+IF(BK55=1,1,0)</f>
        <v>1</v>
      </c>
      <c r="BM55" s="730">
        <f t="shared" ref="BM55" si="532">+IF(BL55=1,1,0)</f>
        <v>1</v>
      </c>
      <c r="BN55" s="730">
        <f t="shared" ref="BN55" si="533">+IF(BM55=1,1,0)</f>
        <v>1</v>
      </c>
      <c r="BO55" s="730">
        <f t="shared" ref="BO55" si="534">+IF(BN55=1,1,0)</f>
        <v>1</v>
      </c>
      <c r="BP55" s="730">
        <f t="shared" ref="BP55" si="535">+IF(BO55=1,1,0)</f>
        <v>1</v>
      </c>
      <c r="BQ55" s="730">
        <f t="shared" ref="BQ55" si="536">+IF(BP55=1,1,0)</f>
        <v>1</v>
      </c>
      <c r="BR55" s="730">
        <f t="shared" ref="BR55" si="537">+IF(BQ55=1,1,0)</f>
        <v>1</v>
      </c>
      <c r="BS55" s="524">
        <f>+BR55</f>
        <v>1</v>
      </c>
      <c r="BW55" s="730">
        <f>+IF(BU55=1,1,0)</f>
        <v>0</v>
      </c>
      <c r="BX55" s="730">
        <f t="shared" ref="BX55" si="538">+IF(BW55=1,1,0)</f>
        <v>0</v>
      </c>
    </row>
    <row r="56" spans="1:76" s="507" customFormat="1" x14ac:dyDescent="0.2">
      <c r="A56" s="724" t="s">
        <v>39</v>
      </c>
      <c r="B56" s="727">
        <v>30000</v>
      </c>
      <c r="C56" s="730">
        <f>IF(C55=1,B56/12,0)</f>
        <v>0</v>
      </c>
      <c r="D56" s="730">
        <f>IF(D55=1,$B56/12,0)</f>
        <v>0</v>
      </c>
      <c r="E56" s="730">
        <f t="shared" ref="E56:N56" si="539">IF(E55=1,$B56/12,0)</f>
        <v>0</v>
      </c>
      <c r="F56" s="730">
        <f t="shared" si="539"/>
        <v>0</v>
      </c>
      <c r="G56" s="730">
        <f t="shared" si="539"/>
        <v>0</v>
      </c>
      <c r="H56" s="730">
        <f t="shared" si="539"/>
        <v>0</v>
      </c>
      <c r="I56" s="730">
        <f t="shared" si="539"/>
        <v>0</v>
      </c>
      <c r="J56" s="730">
        <f t="shared" si="539"/>
        <v>0</v>
      </c>
      <c r="K56" s="730">
        <f t="shared" si="539"/>
        <v>0</v>
      </c>
      <c r="L56" s="730">
        <f t="shared" si="539"/>
        <v>0</v>
      </c>
      <c r="M56" s="730">
        <f t="shared" si="539"/>
        <v>0</v>
      </c>
      <c r="N56" s="730">
        <f t="shared" si="539"/>
        <v>0</v>
      </c>
      <c r="O56" s="731">
        <f>SUM(C56:N56)</f>
        <v>0</v>
      </c>
      <c r="P56" s="730">
        <f>IF(C55=1,(B56*(1+$B$8)),B56)</f>
        <v>30000</v>
      </c>
      <c r="Q56" s="730">
        <f>IF(Q55=1,($P56/12),0)</f>
        <v>2500</v>
      </c>
      <c r="R56" s="730">
        <f t="shared" ref="R56:AB56" si="540">IF(R55=1,($P56/12),0)</f>
        <v>2500</v>
      </c>
      <c r="S56" s="730">
        <f t="shared" si="540"/>
        <v>2500</v>
      </c>
      <c r="T56" s="730">
        <f t="shared" si="540"/>
        <v>2500</v>
      </c>
      <c r="U56" s="730">
        <f t="shared" si="540"/>
        <v>2500</v>
      </c>
      <c r="V56" s="730">
        <f t="shared" si="540"/>
        <v>2500</v>
      </c>
      <c r="W56" s="730">
        <f t="shared" si="540"/>
        <v>2500</v>
      </c>
      <c r="X56" s="730">
        <f t="shared" si="540"/>
        <v>2500</v>
      </c>
      <c r="Y56" s="730">
        <f t="shared" si="540"/>
        <v>2500</v>
      </c>
      <c r="Z56" s="730">
        <f t="shared" si="540"/>
        <v>2500</v>
      </c>
      <c r="AA56" s="730">
        <f t="shared" si="540"/>
        <v>2500</v>
      </c>
      <c r="AB56" s="730">
        <f t="shared" si="540"/>
        <v>2500</v>
      </c>
      <c r="AC56" s="731">
        <f>SUM(Q56:AB56)</f>
        <v>30000</v>
      </c>
      <c r="AD56" s="730">
        <f>IF(Q55=1,(P56*(1+$B$8)),P56)</f>
        <v>31800</v>
      </c>
      <c r="AE56" s="730">
        <f t="shared" ref="AE56:AP56" si="541">IF(AE55=1,($AD56/12),0)</f>
        <v>2650</v>
      </c>
      <c r="AF56" s="730">
        <f t="shared" si="541"/>
        <v>2650</v>
      </c>
      <c r="AG56" s="730">
        <f t="shared" si="541"/>
        <v>2650</v>
      </c>
      <c r="AH56" s="730">
        <f t="shared" si="541"/>
        <v>2650</v>
      </c>
      <c r="AI56" s="730">
        <f t="shared" si="541"/>
        <v>2650</v>
      </c>
      <c r="AJ56" s="730">
        <f t="shared" si="541"/>
        <v>2650</v>
      </c>
      <c r="AK56" s="730">
        <f t="shared" si="541"/>
        <v>2650</v>
      </c>
      <c r="AL56" s="730">
        <f t="shared" si="541"/>
        <v>2650</v>
      </c>
      <c r="AM56" s="730">
        <f t="shared" si="541"/>
        <v>2650</v>
      </c>
      <c r="AN56" s="730">
        <f t="shared" si="541"/>
        <v>2650</v>
      </c>
      <c r="AO56" s="730">
        <f t="shared" si="541"/>
        <v>2650</v>
      </c>
      <c r="AP56" s="730">
        <f t="shared" si="541"/>
        <v>2650</v>
      </c>
      <c r="AQ56" s="731">
        <f>SUM(AE56:AP56)</f>
        <v>31800</v>
      </c>
      <c r="AR56" s="730">
        <f>IF(AE55=1,(AD56*(1+$B$8)),AD56)</f>
        <v>33708</v>
      </c>
      <c r="AS56" s="730">
        <f>IF(AS55=1,($AR56/12),0)</f>
        <v>2809</v>
      </c>
      <c r="AT56" s="730">
        <f t="shared" ref="AT56:BD56" si="542">IF(AT55=1,($AR56/12),0)</f>
        <v>2809</v>
      </c>
      <c r="AU56" s="730">
        <f t="shared" si="542"/>
        <v>2809</v>
      </c>
      <c r="AV56" s="730">
        <f t="shared" si="542"/>
        <v>2809</v>
      </c>
      <c r="AW56" s="730">
        <f t="shared" si="542"/>
        <v>2809</v>
      </c>
      <c r="AX56" s="730">
        <f t="shared" si="542"/>
        <v>2809</v>
      </c>
      <c r="AY56" s="730">
        <f t="shared" si="542"/>
        <v>2809</v>
      </c>
      <c r="AZ56" s="730">
        <f t="shared" si="542"/>
        <v>2809</v>
      </c>
      <c r="BA56" s="730">
        <f t="shared" si="542"/>
        <v>2809</v>
      </c>
      <c r="BB56" s="730">
        <f t="shared" si="542"/>
        <v>2809</v>
      </c>
      <c r="BC56" s="730">
        <f t="shared" si="542"/>
        <v>2809</v>
      </c>
      <c r="BD56" s="730">
        <f t="shared" si="542"/>
        <v>2809</v>
      </c>
      <c r="BE56" s="731">
        <f>SUM(AS56:BD56)</f>
        <v>33708</v>
      </c>
      <c r="BF56" s="730">
        <f>IF(AS55=1,(AR56*(1+$B$8)),AR56)</f>
        <v>35730.480000000003</v>
      </c>
      <c r="BG56" s="730">
        <f>IF(BG55=1,($BF56/12),0)</f>
        <v>2977.5400000000004</v>
      </c>
      <c r="BH56" s="730">
        <f t="shared" ref="BH56:BR56" si="543">IF(BH55=1,($BF56/12),0)</f>
        <v>2977.5400000000004</v>
      </c>
      <c r="BI56" s="730">
        <f t="shared" si="543"/>
        <v>2977.5400000000004</v>
      </c>
      <c r="BJ56" s="730">
        <f t="shared" si="543"/>
        <v>2977.5400000000004</v>
      </c>
      <c r="BK56" s="730">
        <f t="shared" si="543"/>
        <v>2977.5400000000004</v>
      </c>
      <c r="BL56" s="730">
        <f t="shared" si="543"/>
        <v>2977.5400000000004</v>
      </c>
      <c r="BM56" s="730">
        <f t="shared" si="543"/>
        <v>2977.5400000000004</v>
      </c>
      <c r="BN56" s="730">
        <f t="shared" si="543"/>
        <v>2977.5400000000004</v>
      </c>
      <c r="BO56" s="730">
        <f t="shared" si="543"/>
        <v>2977.5400000000004</v>
      </c>
      <c r="BP56" s="730">
        <f t="shared" si="543"/>
        <v>2977.5400000000004</v>
      </c>
      <c r="BQ56" s="730">
        <f t="shared" si="543"/>
        <v>2977.5400000000004</v>
      </c>
      <c r="BR56" s="730">
        <f t="shared" si="543"/>
        <v>2977.5400000000004</v>
      </c>
      <c r="BS56" s="529">
        <f>SUM(BG56:BR56)</f>
        <v>35730.480000000003</v>
      </c>
      <c r="BW56" s="730">
        <f t="shared" ref="BW56:BX56" si="544">IF(BW55=1,($BF56/12),0)</f>
        <v>0</v>
      </c>
      <c r="BX56" s="730">
        <f t="shared" si="544"/>
        <v>0</v>
      </c>
    </row>
    <row r="57" spans="1:76" s="507" customFormat="1" x14ac:dyDescent="0.2">
      <c r="A57" s="721"/>
      <c r="B57" s="728"/>
      <c r="C57" s="730"/>
      <c r="D57" s="730"/>
      <c r="E57" s="730"/>
      <c r="F57" s="730"/>
      <c r="G57" s="730"/>
      <c r="H57" s="730"/>
      <c r="I57" s="730"/>
      <c r="J57" s="730"/>
      <c r="K57" s="730"/>
      <c r="L57" s="730"/>
      <c r="M57" s="730"/>
      <c r="N57" s="730"/>
      <c r="O57" s="730"/>
      <c r="P57" s="730"/>
      <c r="Q57" s="730"/>
      <c r="R57" s="730"/>
      <c r="S57" s="730"/>
      <c r="T57" s="730"/>
      <c r="U57" s="730"/>
      <c r="V57" s="730"/>
      <c r="W57" s="730"/>
      <c r="X57" s="730"/>
      <c r="Y57" s="730"/>
      <c r="Z57" s="730"/>
      <c r="AA57" s="730"/>
      <c r="AB57" s="730"/>
      <c r="AC57" s="730"/>
      <c r="AD57" s="730"/>
      <c r="AE57" s="730"/>
      <c r="AF57" s="730"/>
      <c r="AG57" s="730"/>
      <c r="AH57" s="730"/>
      <c r="AI57" s="730"/>
      <c r="AJ57" s="730"/>
      <c r="AK57" s="730"/>
      <c r="AL57" s="730"/>
      <c r="AM57" s="730"/>
      <c r="AN57" s="730"/>
      <c r="AO57" s="730"/>
      <c r="AP57" s="730"/>
      <c r="AQ57" s="730"/>
      <c r="AR57" s="730"/>
      <c r="AS57" s="730"/>
      <c r="AT57" s="730"/>
      <c r="AU57" s="730"/>
      <c r="AV57" s="730"/>
      <c r="AW57" s="730"/>
      <c r="AX57" s="730"/>
      <c r="AY57" s="730"/>
      <c r="AZ57" s="730"/>
      <c r="BA57" s="730"/>
      <c r="BB57" s="730"/>
      <c r="BC57" s="730"/>
      <c r="BD57" s="730"/>
      <c r="BE57" s="730"/>
      <c r="BF57" s="730"/>
      <c r="BG57" s="730"/>
      <c r="BH57" s="730"/>
      <c r="BI57" s="730"/>
      <c r="BJ57" s="730"/>
      <c r="BK57" s="730"/>
      <c r="BL57" s="730"/>
      <c r="BM57" s="730"/>
      <c r="BN57" s="730"/>
      <c r="BO57" s="730"/>
      <c r="BP57" s="730"/>
      <c r="BQ57" s="730"/>
      <c r="BR57" s="730"/>
      <c r="BS57" s="524"/>
      <c r="BW57" s="730"/>
      <c r="BX57" s="730"/>
    </row>
    <row r="58" spans="1:76" s="507" customFormat="1" x14ac:dyDescent="0.2">
      <c r="A58" s="522" t="s">
        <v>761</v>
      </c>
      <c r="B58" s="728"/>
      <c r="C58" s="728"/>
      <c r="D58" s="728"/>
      <c r="E58" s="728"/>
      <c r="F58" s="728"/>
      <c r="G58" s="728"/>
      <c r="H58" s="728"/>
      <c r="I58" s="728"/>
      <c r="J58" s="728"/>
      <c r="K58" s="728"/>
      <c r="L58" s="728"/>
      <c r="M58" s="728"/>
      <c r="N58" s="728"/>
      <c r="O58" s="728"/>
      <c r="P58" s="728"/>
      <c r="Q58" s="728"/>
      <c r="R58" s="728"/>
      <c r="S58" s="728"/>
      <c r="T58" s="728"/>
      <c r="U58" s="728"/>
      <c r="V58" s="728"/>
      <c r="W58" s="728"/>
      <c r="X58" s="728"/>
      <c r="Y58" s="728"/>
      <c r="Z58" s="728"/>
      <c r="AA58" s="728"/>
      <c r="AB58" s="728"/>
      <c r="AC58" s="728"/>
      <c r="AD58" s="728"/>
      <c r="AE58" s="728"/>
      <c r="AF58" s="728"/>
      <c r="AG58" s="728"/>
      <c r="AH58" s="728"/>
      <c r="AI58" s="728"/>
      <c r="AJ58" s="728"/>
      <c r="AK58" s="728"/>
      <c r="AL58" s="728"/>
      <c r="AM58" s="728"/>
      <c r="AN58" s="728"/>
      <c r="AO58" s="728"/>
      <c r="AP58" s="728"/>
      <c r="AQ58" s="728"/>
      <c r="AR58" s="728"/>
      <c r="AS58" s="728"/>
      <c r="AT58" s="728"/>
      <c r="AU58" s="728"/>
      <c r="AV58" s="728"/>
      <c r="AW58" s="728"/>
      <c r="AX58" s="728"/>
      <c r="AY58" s="728"/>
      <c r="AZ58" s="728"/>
      <c r="BA58" s="728"/>
      <c r="BB58" s="728"/>
      <c r="BC58" s="728"/>
      <c r="BD58" s="728"/>
      <c r="BE58" s="728"/>
      <c r="BF58" s="728"/>
      <c r="BG58" s="728"/>
      <c r="BH58" s="728"/>
      <c r="BI58" s="728"/>
      <c r="BJ58" s="728"/>
      <c r="BK58" s="728"/>
      <c r="BL58" s="728"/>
      <c r="BM58" s="728"/>
      <c r="BN58" s="728"/>
      <c r="BO58" s="728"/>
      <c r="BP58" s="728"/>
      <c r="BQ58" s="728"/>
      <c r="BR58" s="728"/>
      <c r="BS58" s="523"/>
      <c r="BW58" s="728"/>
      <c r="BX58" s="728"/>
    </row>
    <row r="59" spans="1:76" s="507" customFormat="1" x14ac:dyDescent="0.2">
      <c r="A59" s="722" t="s">
        <v>110</v>
      </c>
      <c r="B59" s="728"/>
      <c r="C59" s="730">
        <f>+IF(A59=1,1,0)</f>
        <v>0</v>
      </c>
      <c r="D59" s="730">
        <f>+IF(C59=1,1,0)</f>
        <v>0</v>
      </c>
      <c r="E59" s="730">
        <f t="shared" ref="E59" si="545">+IF(D59=1,1,0)</f>
        <v>0</v>
      </c>
      <c r="F59" s="730">
        <f t="shared" ref="F59" si="546">+IF(E59=1,1,0)</f>
        <v>0</v>
      </c>
      <c r="G59" s="730">
        <f t="shared" ref="G59" si="547">+IF(F59=1,1,0)</f>
        <v>0</v>
      </c>
      <c r="H59" s="730">
        <f t="shared" ref="H59" si="548">+IF(G59=1,1,0)</f>
        <v>0</v>
      </c>
      <c r="I59" s="730">
        <f t="shared" ref="I59" si="549">+IF(H59=1,1,0)</f>
        <v>0</v>
      </c>
      <c r="J59" s="730">
        <f t="shared" ref="J59" si="550">+IF(I59=1,1,0)</f>
        <v>0</v>
      </c>
      <c r="K59" s="730">
        <f t="shared" ref="K59" si="551">+IF(J59=1,1,0)</f>
        <v>0</v>
      </c>
      <c r="L59" s="730">
        <f t="shared" ref="L59" si="552">+IF(K59=1,1,0)</f>
        <v>0</v>
      </c>
      <c r="M59" s="730">
        <f t="shared" ref="M59" si="553">+IF(L59=1,1,0)</f>
        <v>0</v>
      </c>
      <c r="N59" s="730">
        <f t="shared" ref="N59" si="554">+IF(M59=1,1,0)</f>
        <v>0</v>
      </c>
      <c r="O59" s="730">
        <f>+N59</f>
        <v>0</v>
      </c>
      <c r="P59" s="730">
        <f>+N59</f>
        <v>0</v>
      </c>
      <c r="Q59" s="730">
        <f>+IF(O59=1,1,0)</f>
        <v>0</v>
      </c>
      <c r="R59" s="730">
        <f t="shared" ref="R59" si="555">+IF(Q59=1,1,0)</f>
        <v>0</v>
      </c>
      <c r="S59" s="730">
        <f t="shared" ref="S59" si="556">+IF(R59=1,1,0)</f>
        <v>0</v>
      </c>
      <c r="T59" s="730">
        <f t="shared" ref="T59" si="557">+IF(S59=1,1,0)</f>
        <v>0</v>
      </c>
      <c r="U59" s="730">
        <f t="shared" ref="U59" si="558">+IF(T59=1,1,0)</f>
        <v>0</v>
      </c>
      <c r="V59" s="730">
        <f t="shared" ref="V59" si="559">+IF(U59=1,1,0)</f>
        <v>0</v>
      </c>
      <c r="W59" s="730">
        <f t="shared" ref="W59" si="560">+IF(V59=1,1,0)</f>
        <v>0</v>
      </c>
      <c r="X59" s="730">
        <f t="shared" ref="X59" si="561">+IF(W59=1,1,0)</f>
        <v>0</v>
      </c>
      <c r="Y59" s="730">
        <f t="shared" ref="Y59" si="562">+IF(X59=1,1,0)</f>
        <v>0</v>
      </c>
      <c r="Z59" s="730">
        <f t="shared" ref="Z59" si="563">+IF(Y59=1,1,0)</f>
        <v>0</v>
      </c>
      <c r="AA59" s="730">
        <f t="shared" ref="AA59" si="564">+IF(Z59=1,1,0)</f>
        <v>0</v>
      </c>
      <c r="AB59" s="730">
        <f t="shared" ref="AB59" si="565">+IF(AA59=1,1,0)</f>
        <v>0</v>
      </c>
      <c r="AC59" s="730">
        <f>+AB59</f>
        <v>0</v>
      </c>
      <c r="AD59" s="730">
        <f>+AB59</f>
        <v>0</v>
      </c>
      <c r="AE59" s="730">
        <v>1</v>
      </c>
      <c r="AF59" s="730">
        <f>+IF(AE59=1,1,0)</f>
        <v>1</v>
      </c>
      <c r="AG59" s="730">
        <f t="shared" ref="AG59" si="566">+IF(AF59=1,1,0)</f>
        <v>1</v>
      </c>
      <c r="AH59" s="730">
        <f t="shared" ref="AH59" si="567">+IF(AG59=1,1,0)</f>
        <v>1</v>
      </c>
      <c r="AI59" s="730">
        <f t="shared" ref="AI59" si="568">+IF(AH59=1,1,0)</f>
        <v>1</v>
      </c>
      <c r="AJ59" s="730">
        <v>1</v>
      </c>
      <c r="AK59" s="730">
        <f t="shared" ref="AK59" si="569">+IF(AJ59=1,1,0)</f>
        <v>1</v>
      </c>
      <c r="AL59" s="730">
        <f t="shared" ref="AL59" si="570">+IF(AK59=1,1,0)</f>
        <v>1</v>
      </c>
      <c r="AM59" s="730">
        <f t="shared" ref="AM59" si="571">+IF(AL59=1,1,0)</f>
        <v>1</v>
      </c>
      <c r="AN59" s="730">
        <f t="shared" ref="AN59" si="572">+IF(AM59=1,1,0)</f>
        <v>1</v>
      </c>
      <c r="AO59" s="730">
        <f t="shared" ref="AO59" si="573">+IF(AN59=1,1,0)</f>
        <v>1</v>
      </c>
      <c r="AP59" s="730">
        <f t="shared" ref="AP59" si="574">+IF(AO59=1,1,0)</f>
        <v>1</v>
      </c>
      <c r="AQ59" s="730">
        <f>+AP59</f>
        <v>1</v>
      </c>
      <c r="AR59" s="730">
        <f>+AQ59</f>
        <v>1</v>
      </c>
      <c r="AS59" s="730">
        <f>+IF(AQ59=1,1,0)</f>
        <v>1</v>
      </c>
      <c r="AT59" s="730">
        <f>+IF(AS59=1,1,0)</f>
        <v>1</v>
      </c>
      <c r="AU59" s="730">
        <f t="shared" ref="AU59" si="575">+IF(AT59=1,1,0)</f>
        <v>1</v>
      </c>
      <c r="AV59" s="730">
        <f t="shared" ref="AV59" si="576">+IF(AU59=1,1,0)</f>
        <v>1</v>
      </c>
      <c r="AW59" s="730">
        <f t="shared" ref="AW59" si="577">+IF(AV59=1,1,0)</f>
        <v>1</v>
      </c>
      <c r="AX59" s="730">
        <f t="shared" ref="AX59" si="578">+IF(AW59=1,1,0)</f>
        <v>1</v>
      </c>
      <c r="AY59" s="730">
        <f t="shared" ref="AY59" si="579">+IF(AX59=1,1,0)</f>
        <v>1</v>
      </c>
      <c r="AZ59" s="730">
        <f t="shared" ref="AZ59" si="580">+IF(AY59=1,1,0)</f>
        <v>1</v>
      </c>
      <c r="BA59" s="730">
        <f t="shared" ref="BA59" si="581">+IF(AZ59=1,1,0)</f>
        <v>1</v>
      </c>
      <c r="BB59" s="730">
        <f t="shared" ref="BB59" si="582">+IF(BA59=1,1,0)</f>
        <v>1</v>
      </c>
      <c r="BC59" s="730">
        <f t="shared" ref="BC59" si="583">+IF(BB59=1,1,0)</f>
        <v>1</v>
      </c>
      <c r="BD59" s="730">
        <f t="shared" ref="BD59" si="584">+IF(BC59=1,1,0)</f>
        <v>1</v>
      </c>
      <c r="BE59" s="730">
        <f>+BD59</f>
        <v>1</v>
      </c>
      <c r="BF59" s="730">
        <f>+BE59</f>
        <v>1</v>
      </c>
      <c r="BG59" s="730">
        <f>+IF(BE59=1,1,0)</f>
        <v>1</v>
      </c>
      <c r="BH59" s="730">
        <f t="shared" ref="BH59" si="585">+IF(BG59=1,1,0)</f>
        <v>1</v>
      </c>
      <c r="BI59" s="730">
        <f t="shared" ref="BI59" si="586">+IF(BH59=1,1,0)</f>
        <v>1</v>
      </c>
      <c r="BJ59" s="730">
        <f t="shared" ref="BJ59" si="587">+IF(BI59=1,1,0)</f>
        <v>1</v>
      </c>
      <c r="BK59" s="730">
        <f t="shared" ref="BK59" si="588">+IF(BJ59=1,1,0)</f>
        <v>1</v>
      </c>
      <c r="BL59" s="730">
        <f t="shared" ref="BL59" si="589">+IF(BK59=1,1,0)</f>
        <v>1</v>
      </c>
      <c r="BM59" s="730">
        <f t="shared" ref="BM59" si="590">+IF(BL59=1,1,0)</f>
        <v>1</v>
      </c>
      <c r="BN59" s="730">
        <f t="shared" ref="BN59" si="591">+IF(BM59=1,1,0)</f>
        <v>1</v>
      </c>
      <c r="BO59" s="730">
        <f t="shared" ref="BO59" si="592">+IF(BN59=1,1,0)</f>
        <v>1</v>
      </c>
      <c r="BP59" s="730">
        <f t="shared" ref="BP59" si="593">+IF(BO59=1,1,0)</f>
        <v>1</v>
      </c>
      <c r="BQ59" s="730">
        <f t="shared" ref="BQ59" si="594">+IF(BP59=1,1,0)</f>
        <v>1</v>
      </c>
      <c r="BR59" s="730">
        <f t="shared" ref="BR59" si="595">+IF(BQ59=1,1,0)</f>
        <v>1</v>
      </c>
      <c r="BS59" s="524">
        <f>+BR59</f>
        <v>1</v>
      </c>
      <c r="BW59" s="730">
        <f>+IF(BU59=1,1,0)</f>
        <v>0</v>
      </c>
      <c r="BX59" s="730">
        <f t="shared" ref="BX59" si="596">+IF(BW59=1,1,0)</f>
        <v>0</v>
      </c>
    </row>
    <row r="60" spans="1:76" s="507" customFormat="1" x14ac:dyDescent="0.2">
      <c r="A60" s="724" t="s">
        <v>39</v>
      </c>
      <c r="B60" s="727">
        <v>35000</v>
      </c>
      <c r="C60" s="730">
        <f>IF(C59=1,B60/12,0)</f>
        <v>0</v>
      </c>
      <c r="D60" s="730">
        <f>IF(D59=1,$B60/12,0)</f>
        <v>0</v>
      </c>
      <c r="E60" s="730">
        <f t="shared" ref="E60:N60" si="597">IF(E59=1,$B60/12,0)</f>
        <v>0</v>
      </c>
      <c r="F60" s="730">
        <f t="shared" si="597"/>
        <v>0</v>
      </c>
      <c r="G60" s="730">
        <f t="shared" si="597"/>
        <v>0</v>
      </c>
      <c r="H60" s="730">
        <f t="shared" si="597"/>
        <v>0</v>
      </c>
      <c r="I60" s="730">
        <f t="shared" si="597"/>
        <v>0</v>
      </c>
      <c r="J60" s="730">
        <f t="shared" si="597"/>
        <v>0</v>
      </c>
      <c r="K60" s="730">
        <f t="shared" si="597"/>
        <v>0</v>
      </c>
      <c r="L60" s="730">
        <f t="shared" si="597"/>
        <v>0</v>
      </c>
      <c r="M60" s="730">
        <f t="shared" si="597"/>
        <v>0</v>
      </c>
      <c r="N60" s="730">
        <f t="shared" si="597"/>
        <v>0</v>
      </c>
      <c r="O60" s="731">
        <f>SUM(C60:N60)</f>
        <v>0</v>
      </c>
      <c r="P60" s="730">
        <f>IF(C59=1,(B60*(1+$B$8)),B60)</f>
        <v>35000</v>
      </c>
      <c r="Q60" s="730">
        <f>IF(Q59=1,($P60/12),0)</f>
        <v>0</v>
      </c>
      <c r="R60" s="730">
        <f t="shared" ref="R60:AB60" si="598">IF(R59=1,($P60/12),0)</f>
        <v>0</v>
      </c>
      <c r="S60" s="730">
        <f t="shared" si="598"/>
        <v>0</v>
      </c>
      <c r="T60" s="730">
        <f t="shared" si="598"/>
        <v>0</v>
      </c>
      <c r="U60" s="730">
        <f t="shared" si="598"/>
        <v>0</v>
      </c>
      <c r="V60" s="730">
        <f t="shared" si="598"/>
        <v>0</v>
      </c>
      <c r="W60" s="730">
        <f t="shared" si="598"/>
        <v>0</v>
      </c>
      <c r="X60" s="730">
        <f t="shared" si="598"/>
        <v>0</v>
      </c>
      <c r="Y60" s="730">
        <f t="shared" si="598"/>
        <v>0</v>
      </c>
      <c r="Z60" s="730">
        <f t="shared" si="598"/>
        <v>0</v>
      </c>
      <c r="AA60" s="730">
        <f t="shared" si="598"/>
        <v>0</v>
      </c>
      <c r="AB60" s="730">
        <f t="shared" si="598"/>
        <v>0</v>
      </c>
      <c r="AC60" s="731">
        <f>SUM(Q60:AB60)</f>
        <v>0</v>
      </c>
      <c r="AD60" s="730">
        <f>IF(Q59=1,(P60*(1+$B$8)),P60)</f>
        <v>35000</v>
      </c>
      <c r="AE60" s="730">
        <f t="shared" ref="AE60:AP60" si="599">IF(AE59=1,($AD60/12),0)</f>
        <v>2916.6666666666665</v>
      </c>
      <c r="AF60" s="730">
        <f t="shared" si="599"/>
        <v>2916.6666666666665</v>
      </c>
      <c r="AG60" s="730">
        <f t="shared" si="599"/>
        <v>2916.6666666666665</v>
      </c>
      <c r="AH60" s="730">
        <f t="shared" si="599"/>
        <v>2916.6666666666665</v>
      </c>
      <c r="AI60" s="730">
        <f t="shared" si="599"/>
        <v>2916.6666666666665</v>
      </c>
      <c r="AJ60" s="730">
        <f t="shared" si="599"/>
        <v>2916.6666666666665</v>
      </c>
      <c r="AK60" s="730">
        <f t="shared" si="599"/>
        <v>2916.6666666666665</v>
      </c>
      <c r="AL60" s="730">
        <f t="shared" si="599"/>
        <v>2916.6666666666665</v>
      </c>
      <c r="AM60" s="730">
        <f t="shared" si="599"/>
        <v>2916.6666666666665</v>
      </c>
      <c r="AN60" s="730">
        <f t="shared" si="599"/>
        <v>2916.6666666666665</v>
      </c>
      <c r="AO60" s="730">
        <f t="shared" si="599"/>
        <v>2916.6666666666665</v>
      </c>
      <c r="AP60" s="730">
        <f t="shared" si="599"/>
        <v>2916.6666666666665</v>
      </c>
      <c r="AQ60" s="731">
        <f>SUM(AE60:AP60)</f>
        <v>35000.000000000007</v>
      </c>
      <c r="AR60" s="730">
        <f>IF(AE59=1,(AD60*(1+$B$8)),AD60)</f>
        <v>37100</v>
      </c>
      <c r="AS60" s="730">
        <f>IF(AS59=1,($AR60/12),0)</f>
        <v>3091.6666666666665</v>
      </c>
      <c r="AT60" s="730">
        <f t="shared" ref="AT60:BD60" si="600">IF(AT59=1,($AR60/12),0)</f>
        <v>3091.6666666666665</v>
      </c>
      <c r="AU60" s="730">
        <f t="shared" si="600"/>
        <v>3091.6666666666665</v>
      </c>
      <c r="AV60" s="730">
        <f t="shared" si="600"/>
        <v>3091.6666666666665</v>
      </c>
      <c r="AW60" s="730">
        <f t="shared" si="600"/>
        <v>3091.6666666666665</v>
      </c>
      <c r="AX60" s="730">
        <f t="shared" si="600"/>
        <v>3091.6666666666665</v>
      </c>
      <c r="AY60" s="730">
        <f t="shared" si="600"/>
        <v>3091.6666666666665</v>
      </c>
      <c r="AZ60" s="730">
        <f t="shared" si="600"/>
        <v>3091.6666666666665</v>
      </c>
      <c r="BA60" s="730">
        <f t="shared" si="600"/>
        <v>3091.6666666666665</v>
      </c>
      <c r="BB60" s="730">
        <f t="shared" si="600"/>
        <v>3091.6666666666665</v>
      </c>
      <c r="BC60" s="730">
        <f t="shared" si="600"/>
        <v>3091.6666666666665</v>
      </c>
      <c r="BD60" s="730">
        <f t="shared" si="600"/>
        <v>3091.6666666666665</v>
      </c>
      <c r="BE60" s="731">
        <f>SUM(AS60:BD60)</f>
        <v>37100</v>
      </c>
      <c r="BF60" s="730">
        <f>IF(AS59=1,(AR60*(1+$B$8)),AR60)</f>
        <v>39326</v>
      </c>
      <c r="BG60" s="730">
        <f>IF(BG59=1,($BF60/12),0)</f>
        <v>3277.1666666666665</v>
      </c>
      <c r="BH60" s="730">
        <f t="shared" ref="BH60:BR60" si="601">IF(BH59=1,($BF60/12),0)</f>
        <v>3277.1666666666665</v>
      </c>
      <c r="BI60" s="730">
        <f t="shared" si="601"/>
        <v>3277.1666666666665</v>
      </c>
      <c r="BJ60" s="730">
        <f t="shared" si="601"/>
        <v>3277.1666666666665</v>
      </c>
      <c r="BK60" s="730">
        <f t="shared" si="601"/>
        <v>3277.1666666666665</v>
      </c>
      <c r="BL60" s="730">
        <f t="shared" si="601"/>
        <v>3277.1666666666665</v>
      </c>
      <c r="BM60" s="730">
        <f t="shared" si="601"/>
        <v>3277.1666666666665</v>
      </c>
      <c r="BN60" s="730">
        <f t="shared" si="601"/>
        <v>3277.1666666666665</v>
      </c>
      <c r="BO60" s="730">
        <f t="shared" si="601"/>
        <v>3277.1666666666665</v>
      </c>
      <c r="BP60" s="730">
        <f t="shared" si="601"/>
        <v>3277.1666666666665</v>
      </c>
      <c r="BQ60" s="730">
        <f t="shared" si="601"/>
        <v>3277.1666666666665</v>
      </c>
      <c r="BR60" s="730">
        <f t="shared" si="601"/>
        <v>3277.1666666666665</v>
      </c>
      <c r="BS60" s="529">
        <f>SUM(BG60:BR60)</f>
        <v>39326</v>
      </c>
      <c r="BW60" s="730">
        <f t="shared" ref="BW60:BX60" si="602">IF(BW59=1,($BF60/12),0)</f>
        <v>0</v>
      </c>
      <c r="BX60" s="730">
        <f t="shared" si="602"/>
        <v>0</v>
      </c>
    </row>
    <row r="61" spans="1:76" s="507" customFormat="1" x14ac:dyDescent="0.2">
      <c r="A61" s="721"/>
      <c r="B61" s="728"/>
      <c r="C61" s="730"/>
      <c r="D61" s="730"/>
      <c r="E61" s="730"/>
      <c r="F61" s="730"/>
      <c r="G61" s="730"/>
      <c r="H61" s="730"/>
      <c r="I61" s="730"/>
      <c r="J61" s="730"/>
      <c r="K61" s="730"/>
      <c r="L61" s="730"/>
      <c r="M61" s="730"/>
      <c r="N61" s="730"/>
      <c r="O61" s="730"/>
      <c r="P61" s="730"/>
      <c r="Q61" s="730"/>
      <c r="R61" s="730"/>
      <c r="S61" s="730"/>
      <c r="T61" s="730"/>
      <c r="U61" s="730"/>
      <c r="V61" s="730"/>
      <c r="W61" s="730"/>
      <c r="X61" s="730"/>
      <c r="Y61" s="730"/>
      <c r="Z61" s="730"/>
      <c r="AA61" s="730"/>
      <c r="AB61" s="730"/>
      <c r="AC61" s="730"/>
      <c r="AD61" s="730"/>
      <c r="AE61" s="730"/>
      <c r="AF61" s="730"/>
      <c r="AG61" s="730"/>
      <c r="AH61" s="730"/>
      <c r="AI61" s="730"/>
      <c r="AJ61" s="730"/>
      <c r="AK61" s="730"/>
      <c r="AL61" s="730"/>
      <c r="AM61" s="730"/>
      <c r="AN61" s="730"/>
      <c r="AO61" s="730"/>
      <c r="AP61" s="730"/>
      <c r="AQ61" s="730"/>
      <c r="AR61" s="730"/>
      <c r="AS61" s="730"/>
      <c r="AT61" s="730"/>
      <c r="AU61" s="730"/>
      <c r="AV61" s="730"/>
      <c r="AW61" s="730"/>
      <c r="AX61" s="730"/>
      <c r="AY61" s="730"/>
      <c r="AZ61" s="730"/>
      <c r="BA61" s="730"/>
      <c r="BB61" s="730"/>
      <c r="BC61" s="730"/>
      <c r="BD61" s="730"/>
      <c r="BE61" s="730"/>
      <c r="BF61" s="730"/>
      <c r="BG61" s="730"/>
      <c r="BH61" s="730"/>
      <c r="BI61" s="730"/>
      <c r="BJ61" s="730"/>
      <c r="BK61" s="730"/>
      <c r="BL61" s="730"/>
      <c r="BM61" s="730"/>
      <c r="BN61" s="730"/>
      <c r="BO61" s="730"/>
      <c r="BP61" s="730"/>
      <c r="BQ61" s="730"/>
      <c r="BR61" s="730"/>
      <c r="BS61" s="524"/>
      <c r="BW61" s="730"/>
      <c r="BX61" s="730"/>
    </row>
    <row r="62" spans="1:76" s="507" customFormat="1" x14ac:dyDescent="0.2">
      <c r="A62" s="522" t="s">
        <v>762</v>
      </c>
      <c r="B62" s="728"/>
      <c r="C62" s="728"/>
      <c r="D62" s="728"/>
      <c r="E62" s="728"/>
      <c r="F62" s="728"/>
      <c r="G62" s="728"/>
      <c r="H62" s="728"/>
      <c r="I62" s="728"/>
      <c r="J62" s="728"/>
      <c r="K62" s="728"/>
      <c r="L62" s="728"/>
      <c r="M62" s="728"/>
      <c r="N62" s="728"/>
      <c r="O62" s="728"/>
      <c r="P62" s="728"/>
      <c r="Q62" s="728"/>
      <c r="R62" s="728"/>
      <c r="S62" s="728"/>
      <c r="T62" s="728"/>
      <c r="U62" s="728"/>
      <c r="V62" s="728"/>
      <c r="W62" s="728"/>
      <c r="X62" s="728"/>
      <c r="Y62" s="728"/>
      <c r="Z62" s="728"/>
      <c r="AA62" s="728"/>
      <c r="AB62" s="728"/>
      <c r="AC62" s="728"/>
      <c r="AD62" s="728"/>
      <c r="AE62" s="728"/>
      <c r="AF62" s="728"/>
      <c r="AG62" s="728"/>
      <c r="AH62" s="728"/>
      <c r="AI62" s="728"/>
      <c r="AJ62" s="728"/>
      <c r="AK62" s="728"/>
      <c r="AL62" s="728"/>
      <c r="AM62" s="728"/>
      <c r="AN62" s="728"/>
      <c r="AO62" s="728"/>
      <c r="AP62" s="728"/>
      <c r="AQ62" s="728"/>
      <c r="AR62" s="728"/>
      <c r="AS62" s="728"/>
      <c r="AT62" s="728"/>
      <c r="AU62" s="728"/>
      <c r="AV62" s="728"/>
      <c r="AW62" s="728"/>
      <c r="AX62" s="728"/>
      <c r="AY62" s="728"/>
      <c r="AZ62" s="728"/>
      <c r="BA62" s="728"/>
      <c r="BB62" s="728"/>
      <c r="BC62" s="728"/>
      <c r="BD62" s="728"/>
      <c r="BE62" s="728"/>
      <c r="BF62" s="728"/>
      <c r="BG62" s="728"/>
      <c r="BH62" s="728"/>
      <c r="BI62" s="728"/>
      <c r="BJ62" s="728"/>
      <c r="BK62" s="728"/>
      <c r="BL62" s="728"/>
      <c r="BM62" s="728"/>
      <c r="BN62" s="728"/>
      <c r="BO62" s="728"/>
      <c r="BP62" s="728"/>
      <c r="BQ62" s="728"/>
      <c r="BR62" s="728"/>
      <c r="BS62" s="523"/>
      <c r="BW62" s="728"/>
      <c r="BX62" s="728"/>
    </row>
    <row r="63" spans="1:76" s="507" customFormat="1" x14ac:dyDescent="0.2">
      <c r="A63" s="722" t="s">
        <v>110</v>
      </c>
      <c r="B63" s="728"/>
      <c r="C63" s="730">
        <f>+IF(A63=1,1,0)</f>
        <v>0</v>
      </c>
      <c r="D63" s="730">
        <f>+IF(C63=1,1,0)</f>
        <v>0</v>
      </c>
      <c r="E63" s="730">
        <f t="shared" ref="E63" si="603">+IF(D63=1,1,0)</f>
        <v>0</v>
      </c>
      <c r="F63" s="730">
        <f t="shared" ref="F63" si="604">+IF(E63=1,1,0)</f>
        <v>0</v>
      </c>
      <c r="G63" s="730">
        <f t="shared" ref="G63" si="605">+IF(F63=1,1,0)</f>
        <v>0</v>
      </c>
      <c r="H63" s="730">
        <f t="shared" ref="H63" si="606">+IF(G63=1,1,0)</f>
        <v>0</v>
      </c>
      <c r="I63" s="730">
        <f t="shared" ref="I63" si="607">+IF(H63=1,1,0)</f>
        <v>0</v>
      </c>
      <c r="J63" s="730">
        <f t="shared" ref="J63" si="608">+IF(I63=1,1,0)</f>
        <v>0</v>
      </c>
      <c r="K63" s="730">
        <f t="shared" ref="K63" si="609">+IF(J63=1,1,0)</f>
        <v>0</v>
      </c>
      <c r="L63" s="730">
        <f t="shared" ref="L63" si="610">+IF(K63=1,1,0)</f>
        <v>0</v>
      </c>
      <c r="M63" s="730">
        <f t="shared" ref="M63" si="611">+IF(L63=1,1,0)</f>
        <v>0</v>
      </c>
      <c r="N63" s="730">
        <f t="shared" ref="N63" si="612">+IF(M63=1,1,0)</f>
        <v>0</v>
      </c>
      <c r="O63" s="730">
        <f>+N63</f>
        <v>0</v>
      </c>
      <c r="P63" s="730">
        <f>+N63</f>
        <v>0</v>
      </c>
      <c r="Q63" s="730">
        <f>+IF(O63=1,1,0)</f>
        <v>0</v>
      </c>
      <c r="R63" s="730">
        <f t="shared" ref="R63" si="613">+IF(Q63=1,1,0)</f>
        <v>0</v>
      </c>
      <c r="S63" s="730">
        <f t="shared" ref="S63" si="614">+IF(R63=1,1,0)</f>
        <v>0</v>
      </c>
      <c r="T63" s="730">
        <f t="shared" ref="T63" si="615">+IF(S63=1,1,0)</f>
        <v>0</v>
      </c>
      <c r="U63" s="730">
        <f t="shared" ref="U63" si="616">+IF(T63=1,1,0)</f>
        <v>0</v>
      </c>
      <c r="V63" s="730">
        <f t="shared" ref="V63" si="617">+IF(U63=1,1,0)</f>
        <v>0</v>
      </c>
      <c r="W63" s="730">
        <f t="shared" ref="W63" si="618">+IF(V63=1,1,0)</f>
        <v>0</v>
      </c>
      <c r="X63" s="730">
        <f t="shared" ref="X63" si="619">+IF(W63=1,1,0)</f>
        <v>0</v>
      </c>
      <c r="Y63" s="730">
        <f t="shared" ref="Y63" si="620">+IF(X63=1,1,0)</f>
        <v>0</v>
      </c>
      <c r="Z63" s="730">
        <f t="shared" ref="Z63" si="621">+IF(Y63=1,1,0)</f>
        <v>0</v>
      </c>
      <c r="AA63" s="730">
        <f t="shared" ref="AA63" si="622">+IF(Z63=1,1,0)</f>
        <v>0</v>
      </c>
      <c r="AB63" s="730">
        <f t="shared" ref="AB63" si="623">+IF(AA63=1,1,0)</f>
        <v>0</v>
      </c>
      <c r="AC63" s="730">
        <f>+AB63</f>
        <v>0</v>
      </c>
      <c r="AD63" s="730">
        <f>+AB63</f>
        <v>0</v>
      </c>
      <c r="AE63" s="730">
        <v>1</v>
      </c>
      <c r="AF63" s="730">
        <f>+IF(AE63=1,1,0)</f>
        <v>1</v>
      </c>
      <c r="AG63" s="730">
        <f t="shared" ref="AG63" si="624">+IF(AF63=1,1,0)</f>
        <v>1</v>
      </c>
      <c r="AH63" s="730">
        <f t="shared" ref="AH63" si="625">+IF(AG63=1,1,0)</f>
        <v>1</v>
      </c>
      <c r="AI63" s="730">
        <f t="shared" ref="AI63" si="626">+IF(AH63=1,1,0)</f>
        <v>1</v>
      </c>
      <c r="AJ63" s="730">
        <f t="shared" ref="AJ63" si="627">+IF(AI63=1,1,0)</f>
        <v>1</v>
      </c>
      <c r="AK63" s="730">
        <f t="shared" ref="AK63" si="628">+IF(AJ63=1,1,0)</f>
        <v>1</v>
      </c>
      <c r="AL63" s="730">
        <f t="shared" ref="AL63" si="629">+IF(AK63=1,1,0)</f>
        <v>1</v>
      </c>
      <c r="AM63" s="730">
        <f t="shared" ref="AM63" si="630">+IF(AL63=1,1,0)</f>
        <v>1</v>
      </c>
      <c r="AN63" s="730">
        <f t="shared" ref="AN63" si="631">+IF(AM63=1,1,0)</f>
        <v>1</v>
      </c>
      <c r="AO63" s="730">
        <f t="shared" ref="AO63" si="632">+IF(AN63=1,1,0)</f>
        <v>1</v>
      </c>
      <c r="AP63" s="730">
        <f t="shared" ref="AP63" si="633">+IF(AO63=1,1,0)</f>
        <v>1</v>
      </c>
      <c r="AQ63" s="730">
        <f>+AP63</f>
        <v>1</v>
      </c>
      <c r="AR63" s="730">
        <f>+AQ63</f>
        <v>1</v>
      </c>
      <c r="AS63" s="730">
        <f>+IF(AQ63=1,1,0)</f>
        <v>1</v>
      </c>
      <c r="AT63" s="730">
        <f>+IF(AS63=1,1,0)</f>
        <v>1</v>
      </c>
      <c r="AU63" s="730">
        <f t="shared" ref="AU63" si="634">+IF(AT63=1,1,0)</f>
        <v>1</v>
      </c>
      <c r="AV63" s="730">
        <f t="shared" ref="AV63" si="635">+IF(AU63=1,1,0)</f>
        <v>1</v>
      </c>
      <c r="AW63" s="730">
        <f t="shared" ref="AW63" si="636">+IF(AV63=1,1,0)</f>
        <v>1</v>
      </c>
      <c r="AX63" s="730">
        <f t="shared" ref="AX63" si="637">+IF(AW63=1,1,0)</f>
        <v>1</v>
      </c>
      <c r="AY63" s="730">
        <f t="shared" ref="AY63" si="638">+IF(AX63=1,1,0)</f>
        <v>1</v>
      </c>
      <c r="AZ63" s="730">
        <f t="shared" ref="AZ63" si="639">+IF(AY63=1,1,0)</f>
        <v>1</v>
      </c>
      <c r="BA63" s="730">
        <f t="shared" ref="BA63" si="640">+IF(AZ63=1,1,0)</f>
        <v>1</v>
      </c>
      <c r="BB63" s="730">
        <f t="shared" ref="BB63" si="641">+IF(BA63=1,1,0)</f>
        <v>1</v>
      </c>
      <c r="BC63" s="730">
        <f t="shared" ref="BC63" si="642">+IF(BB63=1,1,0)</f>
        <v>1</v>
      </c>
      <c r="BD63" s="730">
        <f t="shared" ref="BD63" si="643">+IF(BC63=1,1,0)</f>
        <v>1</v>
      </c>
      <c r="BE63" s="730">
        <f>+BD63</f>
        <v>1</v>
      </c>
      <c r="BF63" s="730">
        <f>+BE63</f>
        <v>1</v>
      </c>
      <c r="BG63" s="730">
        <f>+IF(BE63=1,1,0)</f>
        <v>1</v>
      </c>
      <c r="BH63" s="730">
        <f t="shared" ref="BH63" si="644">+IF(BG63=1,1,0)</f>
        <v>1</v>
      </c>
      <c r="BI63" s="730">
        <f t="shared" ref="BI63" si="645">+IF(BH63=1,1,0)</f>
        <v>1</v>
      </c>
      <c r="BJ63" s="730">
        <f t="shared" ref="BJ63" si="646">+IF(BI63=1,1,0)</f>
        <v>1</v>
      </c>
      <c r="BK63" s="730">
        <f t="shared" ref="BK63" si="647">+IF(BJ63=1,1,0)</f>
        <v>1</v>
      </c>
      <c r="BL63" s="730">
        <f t="shared" ref="BL63" si="648">+IF(BK63=1,1,0)</f>
        <v>1</v>
      </c>
      <c r="BM63" s="730">
        <f t="shared" ref="BM63" si="649">+IF(BL63=1,1,0)</f>
        <v>1</v>
      </c>
      <c r="BN63" s="730">
        <f t="shared" ref="BN63" si="650">+IF(BM63=1,1,0)</f>
        <v>1</v>
      </c>
      <c r="BO63" s="730">
        <f t="shared" ref="BO63" si="651">+IF(BN63=1,1,0)</f>
        <v>1</v>
      </c>
      <c r="BP63" s="730">
        <f t="shared" ref="BP63" si="652">+IF(BO63=1,1,0)</f>
        <v>1</v>
      </c>
      <c r="BQ63" s="730">
        <f t="shared" ref="BQ63" si="653">+IF(BP63=1,1,0)</f>
        <v>1</v>
      </c>
      <c r="BR63" s="730">
        <f t="shared" ref="BR63" si="654">+IF(BQ63=1,1,0)</f>
        <v>1</v>
      </c>
      <c r="BS63" s="524">
        <f>+BR63</f>
        <v>1</v>
      </c>
      <c r="BW63" s="730">
        <f>+IF(BU63=1,1,0)</f>
        <v>0</v>
      </c>
      <c r="BX63" s="730">
        <f t="shared" ref="BX63" si="655">+IF(BW63=1,1,0)</f>
        <v>0</v>
      </c>
    </row>
    <row r="64" spans="1:76" s="507" customFormat="1" x14ac:dyDescent="0.2">
      <c r="A64" s="724" t="s">
        <v>39</v>
      </c>
      <c r="B64" s="727">
        <v>35000</v>
      </c>
      <c r="C64" s="730">
        <f>IF(C63=1,B64/12,0)</f>
        <v>0</v>
      </c>
      <c r="D64" s="730">
        <f>IF(D63=1,$B64/12,0)</f>
        <v>0</v>
      </c>
      <c r="E64" s="730">
        <f t="shared" ref="E64:N64" si="656">IF(E63=1,$B64/12,0)</f>
        <v>0</v>
      </c>
      <c r="F64" s="730">
        <f t="shared" si="656"/>
        <v>0</v>
      </c>
      <c r="G64" s="730">
        <f t="shared" si="656"/>
        <v>0</v>
      </c>
      <c r="H64" s="730">
        <f t="shared" si="656"/>
        <v>0</v>
      </c>
      <c r="I64" s="730">
        <f t="shared" si="656"/>
        <v>0</v>
      </c>
      <c r="J64" s="730">
        <f t="shared" si="656"/>
        <v>0</v>
      </c>
      <c r="K64" s="730">
        <f t="shared" si="656"/>
        <v>0</v>
      </c>
      <c r="L64" s="730">
        <f t="shared" si="656"/>
        <v>0</v>
      </c>
      <c r="M64" s="730">
        <f t="shared" si="656"/>
        <v>0</v>
      </c>
      <c r="N64" s="730">
        <f t="shared" si="656"/>
        <v>0</v>
      </c>
      <c r="O64" s="731">
        <f>SUM(C64:N64)</f>
        <v>0</v>
      </c>
      <c r="P64" s="730">
        <f>IF(C63=1,(B64*(1+$B$8)),B64)</f>
        <v>35000</v>
      </c>
      <c r="Q64" s="730">
        <f>IF(Q63=1,($P64/12),0)</f>
        <v>0</v>
      </c>
      <c r="R64" s="730">
        <f t="shared" ref="R64:AB64" si="657">IF(R63=1,($P64/12),0)</f>
        <v>0</v>
      </c>
      <c r="S64" s="730">
        <f t="shared" si="657"/>
        <v>0</v>
      </c>
      <c r="T64" s="730">
        <f t="shared" si="657"/>
        <v>0</v>
      </c>
      <c r="U64" s="730">
        <f t="shared" si="657"/>
        <v>0</v>
      </c>
      <c r="V64" s="730">
        <f t="shared" si="657"/>
        <v>0</v>
      </c>
      <c r="W64" s="730">
        <f t="shared" si="657"/>
        <v>0</v>
      </c>
      <c r="X64" s="730">
        <f t="shared" si="657"/>
        <v>0</v>
      </c>
      <c r="Y64" s="730">
        <f t="shared" si="657"/>
        <v>0</v>
      </c>
      <c r="Z64" s="730">
        <f t="shared" si="657"/>
        <v>0</v>
      </c>
      <c r="AA64" s="730">
        <f t="shared" si="657"/>
        <v>0</v>
      </c>
      <c r="AB64" s="730">
        <f t="shared" si="657"/>
        <v>0</v>
      </c>
      <c r="AC64" s="731">
        <f>SUM(Q64:AB64)</f>
        <v>0</v>
      </c>
      <c r="AD64" s="730">
        <f>IF(Q63=1,(P64*(1+$B$8)),P64)</f>
        <v>35000</v>
      </c>
      <c r="AE64" s="730">
        <f t="shared" ref="AE64:AP64" si="658">IF(AE63=1,($AD64/12),0)</f>
        <v>2916.6666666666665</v>
      </c>
      <c r="AF64" s="730">
        <f t="shared" si="658"/>
        <v>2916.6666666666665</v>
      </c>
      <c r="AG64" s="730">
        <f t="shared" si="658"/>
        <v>2916.6666666666665</v>
      </c>
      <c r="AH64" s="730">
        <f t="shared" si="658"/>
        <v>2916.6666666666665</v>
      </c>
      <c r="AI64" s="730">
        <f t="shared" si="658"/>
        <v>2916.6666666666665</v>
      </c>
      <c r="AJ64" s="730">
        <f t="shared" si="658"/>
        <v>2916.6666666666665</v>
      </c>
      <c r="AK64" s="730">
        <f t="shared" si="658"/>
        <v>2916.6666666666665</v>
      </c>
      <c r="AL64" s="730">
        <f t="shared" si="658"/>
        <v>2916.6666666666665</v>
      </c>
      <c r="AM64" s="730">
        <f t="shared" si="658"/>
        <v>2916.6666666666665</v>
      </c>
      <c r="AN64" s="730">
        <f t="shared" si="658"/>
        <v>2916.6666666666665</v>
      </c>
      <c r="AO64" s="730">
        <f t="shared" si="658"/>
        <v>2916.6666666666665</v>
      </c>
      <c r="AP64" s="730">
        <f t="shared" si="658"/>
        <v>2916.6666666666665</v>
      </c>
      <c r="AQ64" s="731">
        <f>SUM(AE64:AP64)</f>
        <v>35000.000000000007</v>
      </c>
      <c r="AR64" s="730">
        <f>IF(AE63=1,(AD64*(1+$B$8)),AD64)</f>
        <v>37100</v>
      </c>
      <c r="AS64" s="730">
        <f>IF(AS63=1,($AR64/12),0)</f>
        <v>3091.6666666666665</v>
      </c>
      <c r="AT64" s="730">
        <f t="shared" ref="AT64:BD64" si="659">IF(AT63=1,($AR64/12),0)</f>
        <v>3091.6666666666665</v>
      </c>
      <c r="AU64" s="730">
        <f t="shared" si="659"/>
        <v>3091.6666666666665</v>
      </c>
      <c r="AV64" s="730">
        <f t="shared" si="659"/>
        <v>3091.6666666666665</v>
      </c>
      <c r="AW64" s="730">
        <f t="shared" si="659"/>
        <v>3091.6666666666665</v>
      </c>
      <c r="AX64" s="730">
        <f t="shared" si="659"/>
        <v>3091.6666666666665</v>
      </c>
      <c r="AY64" s="730">
        <f t="shared" si="659"/>
        <v>3091.6666666666665</v>
      </c>
      <c r="AZ64" s="730">
        <f t="shared" si="659"/>
        <v>3091.6666666666665</v>
      </c>
      <c r="BA64" s="730">
        <f t="shared" si="659"/>
        <v>3091.6666666666665</v>
      </c>
      <c r="BB64" s="730">
        <f t="shared" si="659"/>
        <v>3091.6666666666665</v>
      </c>
      <c r="BC64" s="730">
        <f t="shared" si="659"/>
        <v>3091.6666666666665</v>
      </c>
      <c r="BD64" s="730">
        <f t="shared" si="659"/>
        <v>3091.6666666666665</v>
      </c>
      <c r="BE64" s="731">
        <f>SUM(AS64:BD64)</f>
        <v>37100</v>
      </c>
      <c r="BF64" s="730">
        <f>IF(AS63=1,(AR64*(1+$B$8)),AR64)</f>
        <v>39326</v>
      </c>
      <c r="BG64" s="730">
        <f>IF(BG63=1,($BF64/12),0)</f>
        <v>3277.1666666666665</v>
      </c>
      <c r="BH64" s="730">
        <f t="shared" ref="BH64:BR64" si="660">IF(BH63=1,($BF64/12),0)</f>
        <v>3277.1666666666665</v>
      </c>
      <c r="BI64" s="730">
        <f t="shared" si="660"/>
        <v>3277.1666666666665</v>
      </c>
      <c r="BJ64" s="730">
        <f t="shared" si="660"/>
        <v>3277.1666666666665</v>
      </c>
      <c r="BK64" s="730">
        <f t="shared" si="660"/>
        <v>3277.1666666666665</v>
      </c>
      <c r="BL64" s="730">
        <f t="shared" si="660"/>
        <v>3277.1666666666665</v>
      </c>
      <c r="BM64" s="730">
        <f t="shared" si="660"/>
        <v>3277.1666666666665</v>
      </c>
      <c r="BN64" s="730">
        <f t="shared" si="660"/>
        <v>3277.1666666666665</v>
      </c>
      <c r="BO64" s="730">
        <f t="shared" si="660"/>
        <v>3277.1666666666665</v>
      </c>
      <c r="BP64" s="730">
        <f t="shared" si="660"/>
        <v>3277.1666666666665</v>
      </c>
      <c r="BQ64" s="730">
        <f t="shared" si="660"/>
        <v>3277.1666666666665</v>
      </c>
      <c r="BR64" s="730">
        <f t="shared" si="660"/>
        <v>3277.1666666666665</v>
      </c>
      <c r="BS64" s="529">
        <f>SUM(BG64:BR64)</f>
        <v>39326</v>
      </c>
      <c r="BW64" s="730">
        <f t="shared" ref="BW64:BX64" si="661">IF(BW63=1,($BF64/12),0)</f>
        <v>0</v>
      </c>
      <c r="BX64" s="730">
        <f t="shared" si="661"/>
        <v>0</v>
      </c>
    </row>
    <row r="65" spans="1:76" s="507" customFormat="1" x14ac:dyDescent="0.2">
      <c r="A65" s="721"/>
      <c r="B65" s="728"/>
      <c r="C65" s="730"/>
      <c r="D65" s="730"/>
      <c r="E65" s="730"/>
      <c r="F65" s="730"/>
      <c r="G65" s="730"/>
      <c r="H65" s="730"/>
      <c r="I65" s="730"/>
      <c r="J65" s="730"/>
      <c r="K65" s="730"/>
      <c r="L65" s="730"/>
      <c r="M65" s="730"/>
      <c r="N65" s="730"/>
      <c r="O65" s="730"/>
      <c r="P65" s="730"/>
      <c r="Q65" s="730"/>
      <c r="R65" s="730"/>
      <c r="S65" s="730"/>
      <c r="T65" s="730"/>
      <c r="U65" s="730"/>
      <c r="V65" s="730"/>
      <c r="W65" s="730"/>
      <c r="X65" s="730"/>
      <c r="Y65" s="730"/>
      <c r="Z65" s="730"/>
      <c r="AA65" s="730"/>
      <c r="AB65" s="730"/>
      <c r="AC65" s="730"/>
      <c r="AD65" s="730"/>
      <c r="AE65" s="730"/>
      <c r="AF65" s="730"/>
      <c r="AG65" s="730"/>
      <c r="AH65" s="730"/>
      <c r="AI65" s="730"/>
      <c r="AJ65" s="730"/>
      <c r="AK65" s="730"/>
      <c r="AL65" s="730"/>
      <c r="AM65" s="730"/>
      <c r="AN65" s="730"/>
      <c r="AO65" s="730"/>
      <c r="AP65" s="730"/>
      <c r="AQ65" s="730"/>
      <c r="AR65" s="730"/>
      <c r="AS65" s="730"/>
      <c r="AT65" s="730"/>
      <c r="AU65" s="730"/>
      <c r="AV65" s="730"/>
      <c r="AW65" s="730"/>
      <c r="AX65" s="730"/>
      <c r="AY65" s="730"/>
      <c r="AZ65" s="730"/>
      <c r="BA65" s="730"/>
      <c r="BB65" s="730"/>
      <c r="BC65" s="730"/>
      <c r="BD65" s="730"/>
      <c r="BE65" s="730"/>
      <c r="BF65" s="730"/>
      <c r="BG65" s="730"/>
      <c r="BH65" s="730"/>
      <c r="BI65" s="730"/>
      <c r="BJ65" s="730"/>
      <c r="BK65" s="730"/>
      <c r="BL65" s="730"/>
      <c r="BM65" s="730"/>
      <c r="BN65" s="730"/>
      <c r="BO65" s="730"/>
      <c r="BP65" s="730"/>
      <c r="BQ65" s="730"/>
      <c r="BR65" s="730"/>
      <c r="BS65" s="524"/>
      <c r="BW65" s="730"/>
      <c r="BX65" s="730"/>
    </row>
    <row r="66" spans="1:76" s="507" customFormat="1" x14ac:dyDescent="0.2">
      <c r="A66" s="522" t="s">
        <v>763</v>
      </c>
      <c r="B66" s="728"/>
      <c r="C66" s="728"/>
      <c r="D66" s="728"/>
      <c r="E66" s="728"/>
      <c r="F66" s="728"/>
      <c r="G66" s="728"/>
      <c r="H66" s="728"/>
      <c r="I66" s="728"/>
      <c r="J66" s="728"/>
      <c r="K66" s="728"/>
      <c r="L66" s="728"/>
      <c r="M66" s="728"/>
      <c r="N66" s="728"/>
      <c r="O66" s="728"/>
      <c r="P66" s="728"/>
      <c r="Q66" s="728"/>
      <c r="R66" s="728"/>
      <c r="S66" s="728"/>
      <c r="T66" s="728"/>
      <c r="U66" s="728"/>
      <c r="V66" s="728"/>
      <c r="W66" s="728"/>
      <c r="X66" s="728"/>
      <c r="Y66" s="728"/>
      <c r="Z66" s="728"/>
      <c r="AA66" s="728"/>
      <c r="AB66" s="728"/>
      <c r="AC66" s="728"/>
      <c r="AD66" s="728"/>
      <c r="AE66" s="728"/>
      <c r="AF66" s="728"/>
      <c r="AG66" s="728"/>
      <c r="AH66" s="728"/>
      <c r="AI66" s="728"/>
      <c r="AJ66" s="728"/>
      <c r="AK66" s="728"/>
      <c r="AL66" s="728"/>
      <c r="AM66" s="728"/>
      <c r="AN66" s="728"/>
      <c r="AO66" s="728"/>
      <c r="AP66" s="728"/>
      <c r="AQ66" s="728"/>
      <c r="AR66" s="728"/>
      <c r="AS66" s="728"/>
      <c r="AT66" s="728"/>
      <c r="AU66" s="728"/>
      <c r="AV66" s="728"/>
      <c r="AW66" s="728"/>
      <c r="AX66" s="728"/>
      <c r="AY66" s="728"/>
      <c r="AZ66" s="728"/>
      <c r="BA66" s="728"/>
      <c r="BB66" s="728"/>
      <c r="BC66" s="728"/>
      <c r="BD66" s="728"/>
      <c r="BE66" s="728"/>
      <c r="BF66" s="728"/>
      <c r="BG66" s="728"/>
      <c r="BH66" s="728"/>
      <c r="BI66" s="728"/>
      <c r="BJ66" s="728"/>
      <c r="BK66" s="728"/>
      <c r="BL66" s="728"/>
      <c r="BM66" s="728"/>
      <c r="BN66" s="728"/>
      <c r="BO66" s="728"/>
      <c r="BP66" s="728"/>
      <c r="BQ66" s="728"/>
      <c r="BR66" s="728"/>
      <c r="BS66" s="523"/>
      <c r="BW66" s="728"/>
      <c r="BX66" s="728"/>
    </row>
    <row r="67" spans="1:76" s="507" customFormat="1" x14ac:dyDescent="0.2">
      <c r="A67" s="722" t="s">
        <v>110</v>
      </c>
      <c r="B67" s="728"/>
      <c r="C67" s="730">
        <f>+IF(A67=1,1,0)</f>
        <v>0</v>
      </c>
      <c r="D67" s="730">
        <f>+IF(C67=1,1,0)</f>
        <v>0</v>
      </c>
      <c r="E67" s="730">
        <f t="shared" ref="E67" si="662">+IF(D67=1,1,0)</f>
        <v>0</v>
      </c>
      <c r="F67" s="730">
        <f t="shared" ref="F67" si="663">+IF(E67=1,1,0)</f>
        <v>0</v>
      </c>
      <c r="G67" s="730">
        <f t="shared" ref="G67" si="664">+IF(F67=1,1,0)</f>
        <v>0</v>
      </c>
      <c r="H67" s="730">
        <f t="shared" ref="H67" si="665">+IF(G67=1,1,0)</f>
        <v>0</v>
      </c>
      <c r="I67" s="730">
        <f t="shared" ref="I67" si="666">+IF(H67=1,1,0)</f>
        <v>0</v>
      </c>
      <c r="J67" s="730">
        <f t="shared" ref="J67" si="667">+IF(I67=1,1,0)</f>
        <v>0</v>
      </c>
      <c r="K67" s="730">
        <f t="shared" ref="K67" si="668">+IF(J67=1,1,0)</f>
        <v>0</v>
      </c>
      <c r="L67" s="730">
        <f t="shared" ref="L67" si="669">+IF(K67=1,1,0)</f>
        <v>0</v>
      </c>
      <c r="M67" s="730">
        <f t="shared" ref="M67" si="670">+IF(L67=1,1,0)</f>
        <v>0</v>
      </c>
      <c r="N67" s="730">
        <f t="shared" ref="N67" si="671">+IF(M67=1,1,0)</f>
        <v>0</v>
      </c>
      <c r="O67" s="730">
        <f>+N67</f>
        <v>0</v>
      </c>
      <c r="P67" s="730">
        <f>+N67</f>
        <v>0</v>
      </c>
      <c r="Q67" s="730">
        <f>+IF(O67=1,1,0)</f>
        <v>0</v>
      </c>
      <c r="R67" s="730">
        <f t="shared" ref="R67" si="672">+IF(Q67=1,1,0)</f>
        <v>0</v>
      </c>
      <c r="S67" s="730">
        <f t="shared" ref="S67" si="673">+IF(R67=1,1,0)</f>
        <v>0</v>
      </c>
      <c r="T67" s="730">
        <f t="shared" ref="T67" si="674">+IF(S67=1,1,0)</f>
        <v>0</v>
      </c>
      <c r="U67" s="730">
        <f t="shared" ref="U67" si="675">+IF(T67=1,1,0)</f>
        <v>0</v>
      </c>
      <c r="V67" s="730">
        <f t="shared" ref="V67" si="676">+IF(U67=1,1,0)</f>
        <v>0</v>
      </c>
      <c r="W67" s="730">
        <f t="shared" ref="W67" si="677">+IF(V67=1,1,0)</f>
        <v>0</v>
      </c>
      <c r="X67" s="730">
        <f t="shared" ref="X67" si="678">+IF(W67=1,1,0)</f>
        <v>0</v>
      </c>
      <c r="Y67" s="730">
        <f t="shared" ref="Y67" si="679">+IF(X67=1,1,0)</f>
        <v>0</v>
      </c>
      <c r="Z67" s="730">
        <f t="shared" ref="Z67" si="680">+IF(Y67=1,1,0)</f>
        <v>0</v>
      </c>
      <c r="AA67" s="730">
        <f t="shared" ref="AA67" si="681">+IF(Z67=1,1,0)</f>
        <v>0</v>
      </c>
      <c r="AB67" s="730">
        <f t="shared" ref="AB67" si="682">+IF(AA67=1,1,0)</f>
        <v>0</v>
      </c>
      <c r="AC67" s="730">
        <f>+AB67</f>
        <v>0</v>
      </c>
      <c r="AD67" s="730">
        <f>+AB67</f>
        <v>0</v>
      </c>
      <c r="AE67" s="730">
        <v>1</v>
      </c>
      <c r="AF67" s="730">
        <f>+IF(AE67=1,1,0)</f>
        <v>1</v>
      </c>
      <c r="AG67" s="730">
        <f t="shared" ref="AG67" si="683">+IF(AF67=1,1,0)</f>
        <v>1</v>
      </c>
      <c r="AH67" s="730">
        <f t="shared" ref="AH67" si="684">+IF(AG67=1,1,0)</f>
        <v>1</v>
      </c>
      <c r="AI67" s="730">
        <f t="shared" ref="AI67" si="685">+IF(AH67=1,1,0)</f>
        <v>1</v>
      </c>
      <c r="AJ67" s="730">
        <f t="shared" ref="AJ67" si="686">+IF(AI67=1,1,0)</f>
        <v>1</v>
      </c>
      <c r="AK67" s="730">
        <f t="shared" ref="AK67" si="687">+IF(AJ67=1,1,0)</f>
        <v>1</v>
      </c>
      <c r="AL67" s="730">
        <f t="shared" ref="AL67" si="688">+IF(AK67=1,1,0)</f>
        <v>1</v>
      </c>
      <c r="AM67" s="730">
        <f t="shared" ref="AM67" si="689">+IF(AL67=1,1,0)</f>
        <v>1</v>
      </c>
      <c r="AN67" s="730">
        <f t="shared" ref="AN67" si="690">+IF(AM67=1,1,0)</f>
        <v>1</v>
      </c>
      <c r="AO67" s="730">
        <f t="shared" ref="AO67" si="691">+IF(AN67=1,1,0)</f>
        <v>1</v>
      </c>
      <c r="AP67" s="730">
        <f t="shared" ref="AP67" si="692">+IF(AO67=1,1,0)</f>
        <v>1</v>
      </c>
      <c r="AQ67" s="730">
        <f>+AP67</f>
        <v>1</v>
      </c>
      <c r="AR67" s="730">
        <f>+AQ67</f>
        <v>1</v>
      </c>
      <c r="AS67" s="730">
        <f>+IF(AQ67=1,1,0)</f>
        <v>1</v>
      </c>
      <c r="AT67" s="730">
        <f>+IF(AS67=1,1,0)</f>
        <v>1</v>
      </c>
      <c r="AU67" s="730">
        <f t="shared" ref="AU67" si="693">+IF(AT67=1,1,0)</f>
        <v>1</v>
      </c>
      <c r="AV67" s="730">
        <f t="shared" ref="AV67" si="694">+IF(AU67=1,1,0)</f>
        <v>1</v>
      </c>
      <c r="AW67" s="730">
        <f t="shared" ref="AW67" si="695">+IF(AV67=1,1,0)</f>
        <v>1</v>
      </c>
      <c r="AX67" s="730">
        <f t="shared" ref="AX67" si="696">+IF(AW67=1,1,0)</f>
        <v>1</v>
      </c>
      <c r="AY67" s="730">
        <f t="shared" ref="AY67" si="697">+IF(AX67=1,1,0)</f>
        <v>1</v>
      </c>
      <c r="AZ67" s="730">
        <f t="shared" ref="AZ67" si="698">+IF(AY67=1,1,0)</f>
        <v>1</v>
      </c>
      <c r="BA67" s="730">
        <f t="shared" ref="BA67" si="699">+IF(AZ67=1,1,0)</f>
        <v>1</v>
      </c>
      <c r="BB67" s="730">
        <f t="shared" ref="BB67" si="700">+IF(BA67=1,1,0)</f>
        <v>1</v>
      </c>
      <c r="BC67" s="730">
        <f t="shared" ref="BC67" si="701">+IF(BB67=1,1,0)</f>
        <v>1</v>
      </c>
      <c r="BD67" s="730">
        <f t="shared" ref="BD67" si="702">+IF(BC67=1,1,0)</f>
        <v>1</v>
      </c>
      <c r="BE67" s="730">
        <f>+BD67</f>
        <v>1</v>
      </c>
      <c r="BF67" s="730">
        <f>+BE67</f>
        <v>1</v>
      </c>
      <c r="BG67" s="730">
        <f>+IF(BE67=1,1,0)</f>
        <v>1</v>
      </c>
      <c r="BH67" s="730">
        <f t="shared" ref="BH67" si="703">+IF(BG67=1,1,0)</f>
        <v>1</v>
      </c>
      <c r="BI67" s="730">
        <f t="shared" ref="BI67" si="704">+IF(BH67=1,1,0)</f>
        <v>1</v>
      </c>
      <c r="BJ67" s="730">
        <f t="shared" ref="BJ67" si="705">+IF(BI67=1,1,0)</f>
        <v>1</v>
      </c>
      <c r="BK67" s="730">
        <f t="shared" ref="BK67" si="706">+IF(BJ67=1,1,0)</f>
        <v>1</v>
      </c>
      <c r="BL67" s="730">
        <f t="shared" ref="BL67" si="707">+IF(BK67=1,1,0)</f>
        <v>1</v>
      </c>
      <c r="BM67" s="730">
        <f t="shared" ref="BM67" si="708">+IF(BL67=1,1,0)</f>
        <v>1</v>
      </c>
      <c r="BN67" s="730">
        <f t="shared" ref="BN67" si="709">+IF(BM67=1,1,0)</f>
        <v>1</v>
      </c>
      <c r="BO67" s="730">
        <f t="shared" ref="BO67" si="710">+IF(BN67=1,1,0)</f>
        <v>1</v>
      </c>
      <c r="BP67" s="730">
        <f t="shared" ref="BP67" si="711">+IF(BO67=1,1,0)</f>
        <v>1</v>
      </c>
      <c r="BQ67" s="730">
        <f t="shared" ref="BQ67" si="712">+IF(BP67=1,1,0)</f>
        <v>1</v>
      </c>
      <c r="BR67" s="730">
        <f t="shared" ref="BR67" si="713">+IF(BQ67=1,1,0)</f>
        <v>1</v>
      </c>
      <c r="BS67" s="524">
        <f>+BR67</f>
        <v>1</v>
      </c>
      <c r="BW67" s="730">
        <f>+IF(BU67=1,1,0)</f>
        <v>0</v>
      </c>
      <c r="BX67" s="730">
        <f t="shared" ref="BX67" si="714">+IF(BW67=1,1,0)</f>
        <v>0</v>
      </c>
    </row>
    <row r="68" spans="1:76" s="507" customFormat="1" x14ac:dyDescent="0.2">
      <c r="A68" s="724" t="s">
        <v>39</v>
      </c>
      <c r="B68" s="727">
        <v>35000</v>
      </c>
      <c r="C68" s="730">
        <f>IF(C67=1,B68/12,0)</f>
        <v>0</v>
      </c>
      <c r="D68" s="730">
        <f>IF(D67=1,$B68/12,0)</f>
        <v>0</v>
      </c>
      <c r="E68" s="730">
        <f t="shared" ref="E68:N68" si="715">IF(E67=1,$B68/12,0)</f>
        <v>0</v>
      </c>
      <c r="F68" s="730">
        <f t="shared" si="715"/>
        <v>0</v>
      </c>
      <c r="G68" s="730">
        <f t="shared" si="715"/>
        <v>0</v>
      </c>
      <c r="H68" s="730">
        <f t="shared" si="715"/>
        <v>0</v>
      </c>
      <c r="I68" s="730">
        <f t="shared" si="715"/>
        <v>0</v>
      </c>
      <c r="J68" s="730">
        <f t="shared" si="715"/>
        <v>0</v>
      </c>
      <c r="K68" s="730">
        <f t="shared" si="715"/>
        <v>0</v>
      </c>
      <c r="L68" s="730">
        <f t="shared" si="715"/>
        <v>0</v>
      </c>
      <c r="M68" s="730">
        <f t="shared" si="715"/>
        <v>0</v>
      </c>
      <c r="N68" s="730">
        <f t="shared" si="715"/>
        <v>0</v>
      </c>
      <c r="O68" s="731">
        <f>SUM(C68:N68)</f>
        <v>0</v>
      </c>
      <c r="P68" s="730">
        <f>IF(C67=1,(B68*(1+$B$8)),B68)</f>
        <v>35000</v>
      </c>
      <c r="Q68" s="730">
        <f>IF(Q67=1,($P68/12),0)</f>
        <v>0</v>
      </c>
      <c r="R68" s="730">
        <f t="shared" ref="R68:AB68" si="716">IF(R67=1,($P68/12),0)</f>
        <v>0</v>
      </c>
      <c r="S68" s="730">
        <f t="shared" si="716"/>
        <v>0</v>
      </c>
      <c r="T68" s="730">
        <f t="shared" si="716"/>
        <v>0</v>
      </c>
      <c r="U68" s="730">
        <f t="shared" si="716"/>
        <v>0</v>
      </c>
      <c r="V68" s="730">
        <f t="shared" si="716"/>
        <v>0</v>
      </c>
      <c r="W68" s="730">
        <f t="shared" si="716"/>
        <v>0</v>
      </c>
      <c r="X68" s="730">
        <f t="shared" si="716"/>
        <v>0</v>
      </c>
      <c r="Y68" s="730">
        <f t="shared" si="716"/>
        <v>0</v>
      </c>
      <c r="Z68" s="730">
        <f t="shared" si="716"/>
        <v>0</v>
      </c>
      <c r="AA68" s="730">
        <f t="shared" si="716"/>
        <v>0</v>
      </c>
      <c r="AB68" s="730">
        <f t="shared" si="716"/>
        <v>0</v>
      </c>
      <c r="AC68" s="731">
        <f>SUM(Q68:AB68)</f>
        <v>0</v>
      </c>
      <c r="AD68" s="730">
        <f>IF(Q67=1,(P68*(1+$B$8)),P68)</f>
        <v>35000</v>
      </c>
      <c r="AE68" s="730">
        <f t="shared" ref="AE68:AP68" si="717">IF(AE67=1,($AD68/12),0)</f>
        <v>2916.6666666666665</v>
      </c>
      <c r="AF68" s="730">
        <f t="shared" si="717"/>
        <v>2916.6666666666665</v>
      </c>
      <c r="AG68" s="730">
        <f t="shared" si="717"/>
        <v>2916.6666666666665</v>
      </c>
      <c r="AH68" s="730">
        <f t="shared" si="717"/>
        <v>2916.6666666666665</v>
      </c>
      <c r="AI68" s="730">
        <f t="shared" si="717"/>
        <v>2916.6666666666665</v>
      </c>
      <c r="AJ68" s="730">
        <f t="shared" si="717"/>
        <v>2916.6666666666665</v>
      </c>
      <c r="AK68" s="730">
        <f t="shared" si="717"/>
        <v>2916.6666666666665</v>
      </c>
      <c r="AL68" s="730">
        <f t="shared" si="717"/>
        <v>2916.6666666666665</v>
      </c>
      <c r="AM68" s="730">
        <f t="shared" si="717"/>
        <v>2916.6666666666665</v>
      </c>
      <c r="AN68" s="730">
        <f t="shared" si="717"/>
        <v>2916.6666666666665</v>
      </c>
      <c r="AO68" s="730">
        <f t="shared" si="717"/>
        <v>2916.6666666666665</v>
      </c>
      <c r="AP68" s="730">
        <f t="shared" si="717"/>
        <v>2916.6666666666665</v>
      </c>
      <c r="AQ68" s="731">
        <f>SUM(AE68:AP68)</f>
        <v>35000.000000000007</v>
      </c>
      <c r="AR68" s="730">
        <f>IF(AE67=1,(AD68*(1+$B$8)),AD68)</f>
        <v>37100</v>
      </c>
      <c r="AS68" s="730">
        <f>IF(AS67=1,($AR68/12),0)</f>
        <v>3091.6666666666665</v>
      </c>
      <c r="AT68" s="730">
        <f t="shared" ref="AT68:BD68" si="718">IF(AT67=1,($AR68/12),0)</f>
        <v>3091.6666666666665</v>
      </c>
      <c r="AU68" s="730">
        <f t="shared" si="718"/>
        <v>3091.6666666666665</v>
      </c>
      <c r="AV68" s="730">
        <f t="shared" si="718"/>
        <v>3091.6666666666665</v>
      </c>
      <c r="AW68" s="730">
        <f t="shared" si="718"/>
        <v>3091.6666666666665</v>
      </c>
      <c r="AX68" s="730">
        <f t="shared" si="718"/>
        <v>3091.6666666666665</v>
      </c>
      <c r="AY68" s="730">
        <f t="shared" si="718"/>
        <v>3091.6666666666665</v>
      </c>
      <c r="AZ68" s="730">
        <f t="shared" si="718"/>
        <v>3091.6666666666665</v>
      </c>
      <c r="BA68" s="730">
        <f t="shared" si="718"/>
        <v>3091.6666666666665</v>
      </c>
      <c r="BB68" s="730">
        <f t="shared" si="718"/>
        <v>3091.6666666666665</v>
      </c>
      <c r="BC68" s="730">
        <f t="shared" si="718"/>
        <v>3091.6666666666665</v>
      </c>
      <c r="BD68" s="730">
        <f t="shared" si="718"/>
        <v>3091.6666666666665</v>
      </c>
      <c r="BE68" s="731">
        <f>SUM(AS68:BD68)</f>
        <v>37100</v>
      </c>
      <c r="BF68" s="730">
        <f>IF(AS67=1,(AR68*(1+$B$8)),AR68)</f>
        <v>39326</v>
      </c>
      <c r="BG68" s="730">
        <f>IF(BG67=1,($BF68/12),0)</f>
        <v>3277.1666666666665</v>
      </c>
      <c r="BH68" s="730">
        <f t="shared" ref="BH68:BR68" si="719">IF(BH67=1,($BF68/12),0)</f>
        <v>3277.1666666666665</v>
      </c>
      <c r="BI68" s="730">
        <f t="shared" si="719"/>
        <v>3277.1666666666665</v>
      </c>
      <c r="BJ68" s="730">
        <f t="shared" si="719"/>
        <v>3277.1666666666665</v>
      </c>
      <c r="BK68" s="730">
        <f t="shared" si="719"/>
        <v>3277.1666666666665</v>
      </c>
      <c r="BL68" s="730">
        <f t="shared" si="719"/>
        <v>3277.1666666666665</v>
      </c>
      <c r="BM68" s="730">
        <f t="shared" si="719"/>
        <v>3277.1666666666665</v>
      </c>
      <c r="BN68" s="730">
        <f t="shared" si="719"/>
        <v>3277.1666666666665</v>
      </c>
      <c r="BO68" s="730">
        <f t="shared" si="719"/>
        <v>3277.1666666666665</v>
      </c>
      <c r="BP68" s="730">
        <f t="shared" si="719"/>
        <v>3277.1666666666665</v>
      </c>
      <c r="BQ68" s="730">
        <f t="shared" si="719"/>
        <v>3277.1666666666665</v>
      </c>
      <c r="BR68" s="730">
        <f t="shared" si="719"/>
        <v>3277.1666666666665</v>
      </c>
      <c r="BS68" s="529">
        <f>SUM(BG68:BR68)</f>
        <v>39326</v>
      </c>
      <c r="BW68" s="730">
        <f t="shared" ref="BW68:BX68" si="720">IF(BW67=1,($BF68/12),0)</f>
        <v>0</v>
      </c>
      <c r="BX68" s="730">
        <f t="shared" si="720"/>
        <v>0</v>
      </c>
    </row>
    <row r="69" spans="1:76" s="507" customFormat="1" x14ac:dyDescent="0.2">
      <c r="A69" s="721"/>
      <c r="B69" s="728"/>
      <c r="C69" s="730"/>
      <c r="D69" s="730"/>
      <c r="E69" s="730"/>
      <c r="F69" s="730"/>
      <c r="G69" s="730"/>
      <c r="H69" s="730"/>
      <c r="I69" s="730"/>
      <c r="J69" s="730"/>
      <c r="K69" s="730"/>
      <c r="L69" s="730"/>
      <c r="M69" s="730"/>
      <c r="N69" s="730"/>
      <c r="O69" s="730"/>
      <c r="P69" s="730"/>
      <c r="Q69" s="730"/>
      <c r="R69" s="730"/>
      <c r="S69" s="730"/>
      <c r="T69" s="730"/>
      <c r="U69" s="730"/>
      <c r="V69" s="730"/>
      <c r="W69" s="730"/>
      <c r="X69" s="730"/>
      <c r="Y69" s="730"/>
      <c r="Z69" s="730"/>
      <c r="AA69" s="730"/>
      <c r="AB69" s="730"/>
      <c r="AC69" s="730"/>
      <c r="AD69" s="730"/>
      <c r="AE69" s="730"/>
      <c r="AF69" s="730"/>
      <c r="AG69" s="730"/>
      <c r="AH69" s="730"/>
      <c r="AI69" s="730"/>
      <c r="AJ69" s="730"/>
      <c r="AK69" s="730"/>
      <c r="AL69" s="730"/>
      <c r="AM69" s="730"/>
      <c r="AN69" s="730"/>
      <c r="AO69" s="730"/>
      <c r="AP69" s="730"/>
      <c r="AQ69" s="730"/>
      <c r="AR69" s="730"/>
      <c r="AS69" s="730"/>
      <c r="AT69" s="730"/>
      <c r="AU69" s="730"/>
      <c r="AV69" s="730"/>
      <c r="AW69" s="730"/>
      <c r="AX69" s="730"/>
      <c r="AY69" s="730"/>
      <c r="AZ69" s="730"/>
      <c r="BA69" s="730"/>
      <c r="BB69" s="730"/>
      <c r="BC69" s="730"/>
      <c r="BD69" s="730"/>
      <c r="BE69" s="730"/>
      <c r="BF69" s="730"/>
      <c r="BG69" s="730"/>
      <c r="BH69" s="730"/>
      <c r="BI69" s="730"/>
      <c r="BJ69" s="730"/>
      <c r="BK69" s="730"/>
      <c r="BL69" s="730"/>
      <c r="BM69" s="730"/>
      <c r="BN69" s="730"/>
      <c r="BO69" s="730"/>
      <c r="BP69" s="730"/>
      <c r="BQ69" s="730"/>
      <c r="BR69" s="730"/>
      <c r="BS69" s="524"/>
      <c r="BW69" s="730"/>
      <c r="BX69" s="730"/>
    </row>
    <row r="70" spans="1:76" s="507" customFormat="1" x14ac:dyDescent="0.2">
      <c r="A70" s="522" t="s">
        <v>764</v>
      </c>
      <c r="B70" s="728"/>
      <c r="C70" s="728"/>
      <c r="D70" s="728"/>
      <c r="E70" s="728"/>
      <c r="F70" s="728"/>
      <c r="G70" s="728"/>
      <c r="H70" s="728"/>
      <c r="I70" s="728"/>
      <c r="J70" s="728"/>
      <c r="K70" s="728"/>
      <c r="L70" s="728"/>
      <c r="M70" s="728"/>
      <c r="N70" s="728"/>
      <c r="O70" s="728"/>
      <c r="P70" s="728"/>
      <c r="Q70" s="728"/>
      <c r="R70" s="728"/>
      <c r="S70" s="728"/>
      <c r="T70" s="728"/>
      <c r="U70" s="728"/>
      <c r="V70" s="728"/>
      <c r="W70" s="728"/>
      <c r="X70" s="728"/>
      <c r="Y70" s="728"/>
      <c r="Z70" s="728"/>
      <c r="AA70" s="728"/>
      <c r="AB70" s="728"/>
      <c r="AC70" s="728"/>
      <c r="AD70" s="728"/>
      <c r="AE70" s="728"/>
      <c r="AF70" s="728"/>
      <c r="AG70" s="728"/>
      <c r="AH70" s="728"/>
      <c r="AI70" s="728"/>
      <c r="AJ70" s="728"/>
      <c r="AK70" s="728"/>
      <c r="AL70" s="728"/>
      <c r="AM70" s="728"/>
      <c r="AN70" s="728"/>
      <c r="AO70" s="728"/>
      <c r="AP70" s="728"/>
      <c r="AQ70" s="728"/>
      <c r="AR70" s="728"/>
      <c r="AS70" s="728"/>
      <c r="AT70" s="728"/>
      <c r="AU70" s="728"/>
      <c r="AV70" s="728"/>
      <c r="AW70" s="728"/>
      <c r="AX70" s="728"/>
      <c r="AY70" s="728"/>
      <c r="AZ70" s="728"/>
      <c r="BA70" s="728"/>
      <c r="BB70" s="728"/>
      <c r="BC70" s="728"/>
      <c r="BD70" s="728"/>
      <c r="BE70" s="728"/>
      <c r="BF70" s="728"/>
      <c r="BG70" s="728"/>
      <c r="BH70" s="728"/>
      <c r="BI70" s="728"/>
      <c r="BJ70" s="728"/>
      <c r="BK70" s="728"/>
      <c r="BL70" s="728"/>
      <c r="BM70" s="728"/>
      <c r="BN70" s="728"/>
      <c r="BO70" s="728"/>
      <c r="BP70" s="728"/>
      <c r="BQ70" s="728"/>
      <c r="BR70" s="728"/>
      <c r="BS70" s="523"/>
      <c r="BW70" s="728"/>
      <c r="BX70" s="728"/>
    </row>
    <row r="71" spans="1:76" s="507" customFormat="1" x14ac:dyDescent="0.2">
      <c r="A71" s="722" t="s">
        <v>110</v>
      </c>
      <c r="B71" s="728">
        <v>35000</v>
      </c>
      <c r="C71" s="730">
        <f>+IF(A71=1,1,0)</f>
        <v>0</v>
      </c>
      <c r="D71" s="730">
        <f>+IF(C71=1,1,0)</f>
        <v>0</v>
      </c>
      <c r="E71" s="730">
        <f t="shared" ref="E71" si="721">+IF(D71=1,1,0)</f>
        <v>0</v>
      </c>
      <c r="F71" s="730">
        <f t="shared" ref="F71" si="722">+IF(E71=1,1,0)</f>
        <v>0</v>
      </c>
      <c r="G71" s="730">
        <f t="shared" ref="G71" si="723">+IF(F71=1,1,0)</f>
        <v>0</v>
      </c>
      <c r="H71" s="730">
        <f t="shared" ref="H71" si="724">+IF(G71=1,1,0)</f>
        <v>0</v>
      </c>
      <c r="I71" s="730">
        <f t="shared" ref="I71" si="725">+IF(H71=1,1,0)</f>
        <v>0</v>
      </c>
      <c r="J71" s="730">
        <f t="shared" ref="J71" si="726">+IF(I71=1,1,0)</f>
        <v>0</v>
      </c>
      <c r="K71" s="730">
        <f t="shared" ref="K71" si="727">+IF(J71=1,1,0)</f>
        <v>0</v>
      </c>
      <c r="L71" s="730">
        <f t="shared" ref="L71" si="728">+IF(K71=1,1,0)</f>
        <v>0</v>
      </c>
      <c r="M71" s="730">
        <f t="shared" ref="M71" si="729">+IF(L71=1,1,0)</f>
        <v>0</v>
      </c>
      <c r="N71" s="730">
        <f t="shared" ref="N71" si="730">+IF(M71=1,1,0)</f>
        <v>0</v>
      </c>
      <c r="O71" s="730">
        <f>+N71</f>
        <v>0</v>
      </c>
      <c r="P71" s="730">
        <f>+N71</f>
        <v>0</v>
      </c>
      <c r="Q71" s="730">
        <f>+IF(O71=1,1,0)</f>
        <v>0</v>
      </c>
      <c r="R71" s="730">
        <f t="shared" ref="R71" si="731">+IF(Q71=1,1,0)</f>
        <v>0</v>
      </c>
      <c r="S71" s="730">
        <f t="shared" ref="S71" si="732">+IF(R71=1,1,0)</f>
        <v>0</v>
      </c>
      <c r="T71" s="730">
        <f t="shared" ref="T71" si="733">+IF(S71=1,1,0)</f>
        <v>0</v>
      </c>
      <c r="U71" s="730">
        <f t="shared" ref="U71" si="734">+IF(T71=1,1,0)</f>
        <v>0</v>
      </c>
      <c r="V71" s="730">
        <f t="shared" ref="V71" si="735">+IF(U71=1,1,0)</f>
        <v>0</v>
      </c>
      <c r="W71" s="730">
        <f t="shared" ref="W71" si="736">+IF(V71=1,1,0)</f>
        <v>0</v>
      </c>
      <c r="X71" s="730">
        <f t="shared" ref="X71" si="737">+IF(W71=1,1,0)</f>
        <v>0</v>
      </c>
      <c r="Y71" s="730">
        <f t="shared" ref="Y71" si="738">+IF(X71=1,1,0)</f>
        <v>0</v>
      </c>
      <c r="Z71" s="730">
        <f t="shared" ref="Z71" si="739">+IF(Y71=1,1,0)</f>
        <v>0</v>
      </c>
      <c r="AA71" s="730">
        <f t="shared" ref="AA71" si="740">+IF(Z71=1,1,0)</f>
        <v>0</v>
      </c>
      <c r="AB71" s="730">
        <f t="shared" ref="AB71" si="741">+IF(AA71=1,1,0)</f>
        <v>0</v>
      </c>
      <c r="AC71" s="730">
        <f>+AB71</f>
        <v>0</v>
      </c>
      <c r="AD71" s="730">
        <f>+AB71</f>
        <v>0</v>
      </c>
      <c r="AE71" s="730">
        <v>1</v>
      </c>
      <c r="AF71" s="730">
        <f>+IF(AE71=1,1,0)</f>
        <v>1</v>
      </c>
      <c r="AG71" s="730">
        <f t="shared" ref="AG71" si="742">+IF(AF71=1,1,0)</f>
        <v>1</v>
      </c>
      <c r="AH71" s="730">
        <f t="shared" ref="AH71" si="743">+IF(AG71=1,1,0)</f>
        <v>1</v>
      </c>
      <c r="AI71" s="730">
        <f t="shared" ref="AI71" si="744">+IF(AH71=1,1,0)</f>
        <v>1</v>
      </c>
      <c r="AJ71" s="730">
        <f t="shared" ref="AJ71" si="745">+IF(AI71=1,1,0)</f>
        <v>1</v>
      </c>
      <c r="AK71" s="730">
        <f t="shared" ref="AK71" si="746">+IF(AJ71=1,1,0)</f>
        <v>1</v>
      </c>
      <c r="AL71" s="730">
        <f t="shared" ref="AL71" si="747">+IF(AK71=1,1,0)</f>
        <v>1</v>
      </c>
      <c r="AM71" s="730">
        <f t="shared" ref="AM71" si="748">+IF(AL71=1,1,0)</f>
        <v>1</v>
      </c>
      <c r="AN71" s="730">
        <f t="shared" ref="AN71" si="749">+IF(AM71=1,1,0)</f>
        <v>1</v>
      </c>
      <c r="AO71" s="730">
        <f t="shared" ref="AO71" si="750">+IF(AN71=1,1,0)</f>
        <v>1</v>
      </c>
      <c r="AP71" s="730">
        <f t="shared" ref="AP71" si="751">+IF(AO71=1,1,0)</f>
        <v>1</v>
      </c>
      <c r="AQ71" s="730">
        <f>+AP71</f>
        <v>1</v>
      </c>
      <c r="AR71" s="730">
        <f>+AQ71</f>
        <v>1</v>
      </c>
      <c r="AS71" s="730">
        <f>+IF(AQ71=1,1,0)</f>
        <v>1</v>
      </c>
      <c r="AT71" s="730">
        <f>+IF(AS71=1,1,0)</f>
        <v>1</v>
      </c>
      <c r="AU71" s="730">
        <f t="shared" ref="AU71" si="752">+IF(AT71=1,1,0)</f>
        <v>1</v>
      </c>
      <c r="AV71" s="730">
        <f t="shared" ref="AV71" si="753">+IF(AU71=1,1,0)</f>
        <v>1</v>
      </c>
      <c r="AW71" s="730">
        <f t="shared" ref="AW71" si="754">+IF(AV71=1,1,0)</f>
        <v>1</v>
      </c>
      <c r="AX71" s="730">
        <f t="shared" ref="AX71" si="755">+IF(AW71=1,1,0)</f>
        <v>1</v>
      </c>
      <c r="AY71" s="730">
        <f t="shared" ref="AY71" si="756">+IF(AX71=1,1,0)</f>
        <v>1</v>
      </c>
      <c r="AZ71" s="730">
        <f t="shared" ref="AZ71" si="757">+IF(AY71=1,1,0)</f>
        <v>1</v>
      </c>
      <c r="BA71" s="730">
        <f t="shared" ref="BA71" si="758">+IF(AZ71=1,1,0)</f>
        <v>1</v>
      </c>
      <c r="BB71" s="730">
        <f t="shared" ref="BB71" si="759">+IF(BA71=1,1,0)</f>
        <v>1</v>
      </c>
      <c r="BC71" s="730">
        <f t="shared" ref="BC71" si="760">+IF(BB71=1,1,0)</f>
        <v>1</v>
      </c>
      <c r="BD71" s="730">
        <f t="shared" ref="BD71" si="761">+IF(BC71=1,1,0)</f>
        <v>1</v>
      </c>
      <c r="BE71" s="730">
        <f>+BD71</f>
        <v>1</v>
      </c>
      <c r="BF71" s="730">
        <f>+BE71</f>
        <v>1</v>
      </c>
      <c r="BG71" s="730">
        <f>+IF(BE71=1,1,0)</f>
        <v>1</v>
      </c>
      <c r="BH71" s="730">
        <f t="shared" ref="BH71" si="762">+IF(BG71=1,1,0)</f>
        <v>1</v>
      </c>
      <c r="BI71" s="730">
        <f t="shared" ref="BI71" si="763">+IF(BH71=1,1,0)</f>
        <v>1</v>
      </c>
      <c r="BJ71" s="730">
        <f t="shared" ref="BJ71" si="764">+IF(BI71=1,1,0)</f>
        <v>1</v>
      </c>
      <c r="BK71" s="730">
        <f t="shared" ref="BK71" si="765">+IF(BJ71=1,1,0)</f>
        <v>1</v>
      </c>
      <c r="BL71" s="730">
        <f t="shared" ref="BL71" si="766">+IF(BK71=1,1,0)</f>
        <v>1</v>
      </c>
      <c r="BM71" s="730">
        <f t="shared" ref="BM71" si="767">+IF(BL71=1,1,0)</f>
        <v>1</v>
      </c>
      <c r="BN71" s="730">
        <f t="shared" ref="BN71" si="768">+IF(BM71=1,1,0)</f>
        <v>1</v>
      </c>
      <c r="BO71" s="730">
        <f t="shared" ref="BO71" si="769">+IF(BN71=1,1,0)</f>
        <v>1</v>
      </c>
      <c r="BP71" s="730">
        <f t="shared" ref="BP71" si="770">+IF(BO71=1,1,0)</f>
        <v>1</v>
      </c>
      <c r="BQ71" s="730">
        <f t="shared" ref="BQ71" si="771">+IF(BP71=1,1,0)</f>
        <v>1</v>
      </c>
      <c r="BR71" s="730">
        <f t="shared" ref="BR71" si="772">+IF(BQ71=1,1,0)</f>
        <v>1</v>
      </c>
      <c r="BS71" s="524">
        <f>+BR71</f>
        <v>1</v>
      </c>
      <c r="BW71" s="730">
        <f>+IF(BU71=1,1,0)</f>
        <v>0</v>
      </c>
      <c r="BX71" s="730">
        <f t="shared" ref="BX71" si="773">+IF(BW71=1,1,0)</f>
        <v>0</v>
      </c>
    </row>
    <row r="72" spans="1:76" s="507" customFormat="1" x14ac:dyDescent="0.2">
      <c r="A72" s="724" t="s">
        <v>39</v>
      </c>
      <c r="B72" s="727">
        <v>0</v>
      </c>
      <c r="C72" s="730">
        <f>IF(C71=1,B72/12,0)</f>
        <v>0</v>
      </c>
      <c r="D72" s="730">
        <f>IF(D71=1,$B72/12,0)</f>
        <v>0</v>
      </c>
      <c r="E72" s="730">
        <f t="shared" ref="E72:N72" si="774">IF(E71=1,$B72/12,0)</f>
        <v>0</v>
      </c>
      <c r="F72" s="730">
        <f t="shared" si="774"/>
        <v>0</v>
      </c>
      <c r="G72" s="730">
        <f t="shared" si="774"/>
        <v>0</v>
      </c>
      <c r="H72" s="730">
        <f t="shared" si="774"/>
        <v>0</v>
      </c>
      <c r="I72" s="730">
        <f t="shared" si="774"/>
        <v>0</v>
      </c>
      <c r="J72" s="730">
        <f t="shared" si="774"/>
        <v>0</v>
      </c>
      <c r="K72" s="730">
        <f t="shared" si="774"/>
        <v>0</v>
      </c>
      <c r="L72" s="730">
        <f t="shared" si="774"/>
        <v>0</v>
      </c>
      <c r="M72" s="730">
        <f t="shared" si="774"/>
        <v>0</v>
      </c>
      <c r="N72" s="730">
        <f t="shared" si="774"/>
        <v>0</v>
      </c>
      <c r="O72" s="731">
        <f>SUM(C72:N72)</f>
        <v>0</v>
      </c>
      <c r="P72" s="730">
        <f>IF(C71=1,(B72*(1+$B$8)),B72)</f>
        <v>0</v>
      </c>
      <c r="Q72" s="730">
        <f>IF(Q71=1,($P72/12),0)</f>
        <v>0</v>
      </c>
      <c r="R72" s="730">
        <f t="shared" ref="R72:AB72" si="775">IF(R71=1,($P72/12),0)</f>
        <v>0</v>
      </c>
      <c r="S72" s="730">
        <f t="shared" si="775"/>
        <v>0</v>
      </c>
      <c r="T72" s="730">
        <f t="shared" si="775"/>
        <v>0</v>
      </c>
      <c r="U72" s="730">
        <f t="shared" si="775"/>
        <v>0</v>
      </c>
      <c r="V72" s="730">
        <f t="shared" si="775"/>
        <v>0</v>
      </c>
      <c r="W72" s="730">
        <f t="shared" si="775"/>
        <v>0</v>
      </c>
      <c r="X72" s="730">
        <f t="shared" si="775"/>
        <v>0</v>
      </c>
      <c r="Y72" s="730">
        <f t="shared" si="775"/>
        <v>0</v>
      </c>
      <c r="Z72" s="730">
        <f t="shared" si="775"/>
        <v>0</v>
      </c>
      <c r="AA72" s="730">
        <f t="shared" si="775"/>
        <v>0</v>
      </c>
      <c r="AB72" s="730">
        <f t="shared" si="775"/>
        <v>0</v>
      </c>
      <c r="AC72" s="731">
        <f>SUM(Q72:AB72)</f>
        <v>0</v>
      </c>
      <c r="AD72" s="730">
        <f>IF(Q71=1,(P72*(1+$B$8)),P72)</f>
        <v>0</v>
      </c>
      <c r="AE72" s="730">
        <f t="shared" ref="AE72:AP72" si="776">IF(AE71=1,($AD72/12),0)</f>
        <v>0</v>
      </c>
      <c r="AF72" s="730">
        <f t="shared" si="776"/>
        <v>0</v>
      </c>
      <c r="AG72" s="730">
        <f t="shared" si="776"/>
        <v>0</v>
      </c>
      <c r="AH72" s="730">
        <f t="shared" si="776"/>
        <v>0</v>
      </c>
      <c r="AI72" s="730">
        <f t="shared" si="776"/>
        <v>0</v>
      </c>
      <c r="AJ72" s="730">
        <f t="shared" si="776"/>
        <v>0</v>
      </c>
      <c r="AK72" s="730">
        <f t="shared" si="776"/>
        <v>0</v>
      </c>
      <c r="AL72" s="730">
        <f t="shared" si="776"/>
        <v>0</v>
      </c>
      <c r="AM72" s="730">
        <f t="shared" si="776"/>
        <v>0</v>
      </c>
      <c r="AN72" s="730">
        <f t="shared" si="776"/>
        <v>0</v>
      </c>
      <c r="AO72" s="730">
        <f t="shared" si="776"/>
        <v>0</v>
      </c>
      <c r="AP72" s="730">
        <f t="shared" si="776"/>
        <v>0</v>
      </c>
      <c r="AQ72" s="731">
        <f>SUM(AE72:AP72)</f>
        <v>0</v>
      </c>
      <c r="AR72" s="730">
        <f>IF(AE71=1,(AD72*(1+$B$8)),AD72)</f>
        <v>0</v>
      </c>
      <c r="AS72" s="730">
        <f>IF(AS71=1,($AR72/12),0)</f>
        <v>0</v>
      </c>
      <c r="AT72" s="730">
        <f t="shared" ref="AT72:BD72" si="777">IF(AT71=1,($AR72/12),0)</f>
        <v>0</v>
      </c>
      <c r="AU72" s="730">
        <f t="shared" si="777"/>
        <v>0</v>
      </c>
      <c r="AV72" s="730">
        <f t="shared" si="777"/>
        <v>0</v>
      </c>
      <c r="AW72" s="730">
        <f t="shared" si="777"/>
        <v>0</v>
      </c>
      <c r="AX72" s="730">
        <f t="shared" si="777"/>
        <v>0</v>
      </c>
      <c r="AY72" s="730">
        <f t="shared" si="777"/>
        <v>0</v>
      </c>
      <c r="AZ72" s="730">
        <f t="shared" si="777"/>
        <v>0</v>
      </c>
      <c r="BA72" s="730">
        <f t="shared" si="777"/>
        <v>0</v>
      </c>
      <c r="BB72" s="730">
        <f t="shared" si="777"/>
        <v>0</v>
      </c>
      <c r="BC72" s="730">
        <f t="shared" si="777"/>
        <v>0</v>
      </c>
      <c r="BD72" s="730">
        <f t="shared" si="777"/>
        <v>0</v>
      </c>
      <c r="BE72" s="731">
        <f>SUM(AS72:BD72)</f>
        <v>0</v>
      </c>
      <c r="BF72" s="730">
        <f>IF(AS71=1,(AR72*(1+$B$8)),AR72)</f>
        <v>0</v>
      </c>
      <c r="BG72" s="730">
        <f>IF(BG71=1,($BF72/12),0)</f>
        <v>0</v>
      </c>
      <c r="BH72" s="730">
        <f t="shared" ref="BH72:BR72" si="778">IF(BH71=1,($BF72/12),0)</f>
        <v>0</v>
      </c>
      <c r="BI72" s="730">
        <f t="shared" si="778"/>
        <v>0</v>
      </c>
      <c r="BJ72" s="730">
        <f t="shared" si="778"/>
        <v>0</v>
      </c>
      <c r="BK72" s="730">
        <f t="shared" si="778"/>
        <v>0</v>
      </c>
      <c r="BL72" s="730">
        <f t="shared" si="778"/>
        <v>0</v>
      </c>
      <c r="BM72" s="730">
        <f t="shared" si="778"/>
        <v>0</v>
      </c>
      <c r="BN72" s="730">
        <f t="shared" si="778"/>
        <v>0</v>
      </c>
      <c r="BO72" s="730">
        <f t="shared" si="778"/>
        <v>0</v>
      </c>
      <c r="BP72" s="730">
        <f t="shared" si="778"/>
        <v>0</v>
      </c>
      <c r="BQ72" s="730">
        <f t="shared" si="778"/>
        <v>0</v>
      </c>
      <c r="BR72" s="730">
        <f t="shared" si="778"/>
        <v>0</v>
      </c>
      <c r="BS72" s="529">
        <f>SUM(BG72:BR72)</f>
        <v>0</v>
      </c>
      <c r="BW72" s="730">
        <f t="shared" ref="BW72:BX72" si="779">IF(BW71=1,($BF72/12),0)</f>
        <v>0</v>
      </c>
      <c r="BX72" s="730">
        <f t="shared" si="779"/>
        <v>0</v>
      </c>
    </row>
    <row r="73" spans="1:76" s="507" customFormat="1" x14ac:dyDescent="0.2">
      <c r="A73" s="721"/>
      <c r="B73" s="728"/>
      <c r="C73" s="730"/>
      <c r="D73" s="730"/>
      <c r="E73" s="730"/>
      <c r="F73" s="730"/>
      <c r="G73" s="730"/>
      <c r="H73" s="730"/>
      <c r="I73" s="730"/>
      <c r="J73" s="730"/>
      <c r="K73" s="730"/>
      <c r="L73" s="730"/>
      <c r="M73" s="730"/>
      <c r="N73" s="730"/>
      <c r="O73" s="730"/>
      <c r="P73" s="730"/>
      <c r="Q73" s="730"/>
      <c r="R73" s="730"/>
      <c r="S73" s="730"/>
      <c r="T73" s="730"/>
      <c r="U73" s="730"/>
      <c r="V73" s="730"/>
      <c r="W73" s="730"/>
      <c r="X73" s="730"/>
      <c r="Y73" s="730"/>
      <c r="Z73" s="730"/>
      <c r="AA73" s="730"/>
      <c r="AB73" s="730"/>
      <c r="AC73" s="730"/>
      <c r="AD73" s="730"/>
      <c r="AE73" s="730"/>
      <c r="AF73" s="730"/>
      <c r="AG73" s="730"/>
      <c r="AH73" s="730"/>
      <c r="AI73" s="730"/>
      <c r="AJ73" s="730"/>
      <c r="AK73" s="730"/>
      <c r="AL73" s="730"/>
      <c r="AM73" s="730"/>
      <c r="AN73" s="730"/>
      <c r="AO73" s="730"/>
      <c r="AP73" s="730"/>
      <c r="AQ73" s="730"/>
      <c r="AR73" s="730"/>
      <c r="AS73" s="730"/>
      <c r="AT73" s="730"/>
      <c r="AU73" s="730"/>
      <c r="AV73" s="730"/>
      <c r="AW73" s="730"/>
      <c r="AX73" s="730"/>
      <c r="AY73" s="730"/>
      <c r="AZ73" s="730"/>
      <c r="BA73" s="730"/>
      <c r="BB73" s="730"/>
      <c r="BC73" s="730"/>
      <c r="BD73" s="730"/>
      <c r="BE73" s="730"/>
      <c r="BF73" s="730"/>
      <c r="BG73" s="730"/>
      <c r="BH73" s="730"/>
      <c r="BI73" s="730"/>
      <c r="BJ73" s="730"/>
      <c r="BK73" s="730"/>
      <c r="BL73" s="730"/>
      <c r="BM73" s="730"/>
      <c r="BN73" s="730"/>
      <c r="BO73" s="730"/>
      <c r="BP73" s="730"/>
      <c r="BQ73" s="730"/>
      <c r="BR73" s="730"/>
      <c r="BS73" s="524"/>
      <c r="BW73" s="730"/>
      <c r="BX73" s="730"/>
    </row>
    <row r="74" spans="1:76" s="507" customFormat="1" x14ac:dyDescent="0.2">
      <c r="A74" s="522" t="s">
        <v>765</v>
      </c>
      <c r="B74" s="728"/>
      <c r="C74" s="728"/>
      <c r="D74" s="728"/>
      <c r="E74" s="728"/>
      <c r="F74" s="728"/>
      <c r="G74" s="728"/>
      <c r="H74" s="728"/>
      <c r="I74" s="728"/>
      <c r="J74" s="728"/>
      <c r="K74" s="728"/>
      <c r="L74" s="728"/>
      <c r="M74" s="728"/>
      <c r="N74" s="728"/>
      <c r="O74" s="728"/>
      <c r="P74" s="728"/>
      <c r="Q74" s="728"/>
      <c r="R74" s="728"/>
      <c r="S74" s="728"/>
      <c r="T74" s="728"/>
      <c r="U74" s="728"/>
      <c r="V74" s="728"/>
      <c r="W74" s="728"/>
      <c r="X74" s="728"/>
      <c r="Y74" s="728"/>
      <c r="Z74" s="728"/>
      <c r="AA74" s="728"/>
      <c r="AB74" s="728"/>
      <c r="AC74" s="728"/>
      <c r="AD74" s="728"/>
      <c r="AE74" s="728"/>
      <c r="AF74" s="728"/>
      <c r="AG74" s="728"/>
      <c r="AH74" s="728"/>
      <c r="AI74" s="728"/>
      <c r="AJ74" s="728"/>
      <c r="AK74" s="728"/>
      <c r="AL74" s="728"/>
      <c r="AM74" s="728"/>
      <c r="AN74" s="728"/>
      <c r="AO74" s="728"/>
      <c r="AP74" s="728"/>
      <c r="AQ74" s="728"/>
      <c r="AR74" s="728"/>
      <c r="AS74" s="728"/>
      <c r="AT74" s="728"/>
      <c r="AU74" s="728"/>
      <c r="AV74" s="728"/>
      <c r="AW74" s="728"/>
      <c r="AX74" s="728"/>
      <c r="AY74" s="728"/>
      <c r="AZ74" s="728"/>
      <c r="BA74" s="728"/>
      <c r="BB74" s="728"/>
      <c r="BC74" s="728"/>
      <c r="BD74" s="728"/>
      <c r="BE74" s="728"/>
      <c r="BF74" s="728"/>
      <c r="BG74" s="728"/>
      <c r="BH74" s="728"/>
      <c r="BI74" s="728"/>
      <c r="BJ74" s="728"/>
      <c r="BK74" s="728"/>
      <c r="BL74" s="728"/>
      <c r="BM74" s="728"/>
      <c r="BN74" s="728"/>
      <c r="BO74" s="728"/>
      <c r="BP74" s="728"/>
      <c r="BQ74" s="728"/>
      <c r="BR74" s="728"/>
      <c r="BS74" s="523"/>
      <c r="BW74" s="728"/>
      <c r="BX74" s="728"/>
    </row>
    <row r="75" spans="1:76" s="507" customFormat="1" x14ac:dyDescent="0.2">
      <c r="A75" s="722" t="s">
        <v>110</v>
      </c>
      <c r="B75" s="728">
        <v>35000</v>
      </c>
      <c r="C75" s="730">
        <f>+IF(A75=1,1,0)</f>
        <v>0</v>
      </c>
      <c r="D75" s="730">
        <f>+IF(C75=1,1,0)</f>
        <v>0</v>
      </c>
      <c r="E75" s="730">
        <f t="shared" ref="E75" si="780">+IF(D75=1,1,0)</f>
        <v>0</v>
      </c>
      <c r="F75" s="730">
        <f t="shared" ref="F75" si="781">+IF(E75=1,1,0)</f>
        <v>0</v>
      </c>
      <c r="G75" s="730">
        <f t="shared" ref="G75" si="782">+IF(F75=1,1,0)</f>
        <v>0</v>
      </c>
      <c r="H75" s="730">
        <f t="shared" ref="H75" si="783">+IF(G75=1,1,0)</f>
        <v>0</v>
      </c>
      <c r="I75" s="730">
        <f t="shared" ref="I75" si="784">+IF(H75=1,1,0)</f>
        <v>0</v>
      </c>
      <c r="J75" s="730">
        <f t="shared" ref="J75" si="785">+IF(I75=1,1,0)</f>
        <v>0</v>
      </c>
      <c r="K75" s="730">
        <f t="shared" ref="K75" si="786">+IF(J75=1,1,0)</f>
        <v>0</v>
      </c>
      <c r="L75" s="730">
        <f t="shared" ref="L75" si="787">+IF(K75=1,1,0)</f>
        <v>0</v>
      </c>
      <c r="M75" s="730">
        <f t="shared" ref="M75" si="788">+IF(L75=1,1,0)</f>
        <v>0</v>
      </c>
      <c r="N75" s="730">
        <f t="shared" ref="N75" si="789">+IF(M75=1,1,0)</f>
        <v>0</v>
      </c>
      <c r="O75" s="730">
        <f>+N75</f>
        <v>0</v>
      </c>
      <c r="P75" s="730">
        <f>+N75</f>
        <v>0</v>
      </c>
      <c r="Q75" s="730">
        <f>+IF(O75=1,1,0)</f>
        <v>0</v>
      </c>
      <c r="R75" s="730">
        <f t="shared" ref="R75" si="790">+IF(Q75=1,1,0)</f>
        <v>0</v>
      </c>
      <c r="S75" s="730">
        <f t="shared" ref="S75" si="791">+IF(R75=1,1,0)</f>
        <v>0</v>
      </c>
      <c r="T75" s="730">
        <f t="shared" ref="T75" si="792">+IF(S75=1,1,0)</f>
        <v>0</v>
      </c>
      <c r="U75" s="730">
        <f t="shared" ref="U75" si="793">+IF(T75=1,1,0)</f>
        <v>0</v>
      </c>
      <c r="V75" s="730">
        <f t="shared" ref="V75" si="794">+IF(U75=1,1,0)</f>
        <v>0</v>
      </c>
      <c r="W75" s="730">
        <f t="shared" ref="W75" si="795">+IF(V75=1,1,0)</f>
        <v>0</v>
      </c>
      <c r="X75" s="730">
        <f t="shared" ref="X75" si="796">+IF(W75=1,1,0)</f>
        <v>0</v>
      </c>
      <c r="Y75" s="730">
        <f t="shared" ref="Y75" si="797">+IF(X75=1,1,0)</f>
        <v>0</v>
      </c>
      <c r="Z75" s="730">
        <f t="shared" ref="Z75" si="798">+IF(Y75=1,1,0)</f>
        <v>0</v>
      </c>
      <c r="AA75" s="730">
        <f t="shared" ref="AA75" si="799">+IF(Z75=1,1,0)</f>
        <v>0</v>
      </c>
      <c r="AB75" s="730">
        <f t="shared" ref="AB75" si="800">+IF(AA75=1,1,0)</f>
        <v>0</v>
      </c>
      <c r="AC75" s="730">
        <f>+AB75</f>
        <v>0</v>
      </c>
      <c r="AD75" s="730">
        <f>+AB75</f>
        <v>0</v>
      </c>
      <c r="AE75" s="730">
        <v>1</v>
      </c>
      <c r="AF75" s="730">
        <f>+IF(AE75=1,1,0)</f>
        <v>1</v>
      </c>
      <c r="AG75" s="730">
        <f t="shared" ref="AG75" si="801">+IF(AF75=1,1,0)</f>
        <v>1</v>
      </c>
      <c r="AH75" s="730">
        <f t="shared" ref="AH75" si="802">+IF(AG75=1,1,0)</f>
        <v>1</v>
      </c>
      <c r="AI75" s="730">
        <f t="shared" ref="AI75" si="803">+IF(AH75=1,1,0)</f>
        <v>1</v>
      </c>
      <c r="AJ75" s="730">
        <f t="shared" ref="AJ75" si="804">+IF(AI75=1,1,0)</f>
        <v>1</v>
      </c>
      <c r="AK75" s="730">
        <f t="shared" ref="AK75" si="805">+IF(AJ75=1,1,0)</f>
        <v>1</v>
      </c>
      <c r="AL75" s="730">
        <f t="shared" ref="AL75" si="806">+IF(AK75=1,1,0)</f>
        <v>1</v>
      </c>
      <c r="AM75" s="730">
        <f t="shared" ref="AM75" si="807">+IF(AL75=1,1,0)</f>
        <v>1</v>
      </c>
      <c r="AN75" s="730">
        <f t="shared" ref="AN75" si="808">+IF(AM75=1,1,0)</f>
        <v>1</v>
      </c>
      <c r="AO75" s="730">
        <f t="shared" ref="AO75" si="809">+IF(AN75=1,1,0)</f>
        <v>1</v>
      </c>
      <c r="AP75" s="730">
        <f t="shared" ref="AP75" si="810">+IF(AO75=1,1,0)</f>
        <v>1</v>
      </c>
      <c r="AQ75" s="730">
        <f>+AP75</f>
        <v>1</v>
      </c>
      <c r="AR75" s="730">
        <f>+AQ75</f>
        <v>1</v>
      </c>
      <c r="AS75" s="730">
        <f>+IF(AQ75=1,1,0)</f>
        <v>1</v>
      </c>
      <c r="AT75" s="730">
        <f>+IF(AS75=1,1,0)</f>
        <v>1</v>
      </c>
      <c r="AU75" s="730">
        <f t="shared" ref="AU75" si="811">+IF(AT75=1,1,0)</f>
        <v>1</v>
      </c>
      <c r="AV75" s="730">
        <f t="shared" ref="AV75" si="812">+IF(AU75=1,1,0)</f>
        <v>1</v>
      </c>
      <c r="AW75" s="730">
        <f t="shared" ref="AW75" si="813">+IF(AV75=1,1,0)</f>
        <v>1</v>
      </c>
      <c r="AX75" s="730">
        <f t="shared" ref="AX75" si="814">+IF(AW75=1,1,0)</f>
        <v>1</v>
      </c>
      <c r="AY75" s="730">
        <f t="shared" ref="AY75" si="815">+IF(AX75=1,1,0)</f>
        <v>1</v>
      </c>
      <c r="AZ75" s="730">
        <f t="shared" ref="AZ75" si="816">+IF(AY75=1,1,0)</f>
        <v>1</v>
      </c>
      <c r="BA75" s="730">
        <f t="shared" ref="BA75" si="817">+IF(AZ75=1,1,0)</f>
        <v>1</v>
      </c>
      <c r="BB75" s="730">
        <f t="shared" ref="BB75" si="818">+IF(BA75=1,1,0)</f>
        <v>1</v>
      </c>
      <c r="BC75" s="730">
        <f t="shared" ref="BC75" si="819">+IF(BB75=1,1,0)</f>
        <v>1</v>
      </c>
      <c r="BD75" s="730">
        <f t="shared" ref="BD75" si="820">+IF(BC75=1,1,0)</f>
        <v>1</v>
      </c>
      <c r="BE75" s="730">
        <f>+BD75</f>
        <v>1</v>
      </c>
      <c r="BF75" s="730">
        <f>+BE75</f>
        <v>1</v>
      </c>
      <c r="BG75" s="730">
        <f>+IF(BE75=1,1,0)</f>
        <v>1</v>
      </c>
      <c r="BH75" s="730">
        <f t="shared" ref="BH75" si="821">+IF(BG75=1,1,0)</f>
        <v>1</v>
      </c>
      <c r="BI75" s="730">
        <f t="shared" ref="BI75" si="822">+IF(BH75=1,1,0)</f>
        <v>1</v>
      </c>
      <c r="BJ75" s="730">
        <f t="shared" ref="BJ75" si="823">+IF(BI75=1,1,0)</f>
        <v>1</v>
      </c>
      <c r="BK75" s="730">
        <f t="shared" ref="BK75" si="824">+IF(BJ75=1,1,0)</f>
        <v>1</v>
      </c>
      <c r="BL75" s="730">
        <f t="shared" ref="BL75" si="825">+IF(BK75=1,1,0)</f>
        <v>1</v>
      </c>
      <c r="BM75" s="730">
        <f t="shared" ref="BM75" si="826">+IF(BL75=1,1,0)</f>
        <v>1</v>
      </c>
      <c r="BN75" s="730">
        <f t="shared" ref="BN75" si="827">+IF(BM75=1,1,0)</f>
        <v>1</v>
      </c>
      <c r="BO75" s="730">
        <f t="shared" ref="BO75" si="828">+IF(BN75=1,1,0)</f>
        <v>1</v>
      </c>
      <c r="BP75" s="730">
        <f t="shared" ref="BP75" si="829">+IF(BO75=1,1,0)</f>
        <v>1</v>
      </c>
      <c r="BQ75" s="730">
        <f t="shared" ref="BQ75" si="830">+IF(BP75=1,1,0)</f>
        <v>1</v>
      </c>
      <c r="BR75" s="730">
        <f t="shared" ref="BR75" si="831">+IF(BQ75=1,1,0)</f>
        <v>1</v>
      </c>
      <c r="BS75" s="524">
        <f>+BR75</f>
        <v>1</v>
      </c>
      <c r="BW75" s="730">
        <f>+IF(BU75=1,1,0)</f>
        <v>0</v>
      </c>
      <c r="BX75" s="730">
        <f t="shared" ref="BX75" si="832">+IF(BW75=1,1,0)</f>
        <v>0</v>
      </c>
    </row>
    <row r="76" spans="1:76" s="507" customFormat="1" x14ac:dyDescent="0.2">
      <c r="A76" s="724" t="s">
        <v>39</v>
      </c>
      <c r="B76" s="727">
        <v>0</v>
      </c>
      <c r="C76" s="730">
        <f>IF(C75=1,B76/12,0)</f>
        <v>0</v>
      </c>
      <c r="D76" s="730">
        <f>IF(D75=1,$B76/12,0)</f>
        <v>0</v>
      </c>
      <c r="E76" s="730">
        <f t="shared" ref="E76:N76" si="833">IF(E75=1,$B76/12,0)</f>
        <v>0</v>
      </c>
      <c r="F76" s="730">
        <f t="shared" si="833"/>
        <v>0</v>
      </c>
      <c r="G76" s="730">
        <f t="shared" si="833"/>
        <v>0</v>
      </c>
      <c r="H76" s="730">
        <f t="shared" si="833"/>
        <v>0</v>
      </c>
      <c r="I76" s="730">
        <f t="shared" si="833"/>
        <v>0</v>
      </c>
      <c r="J76" s="730">
        <f t="shared" si="833"/>
        <v>0</v>
      </c>
      <c r="K76" s="730">
        <f t="shared" si="833"/>
        <v>0</v>
      </c>
      <c r="L76" s="730">
        <f t="shared" si="833"/>
        <v>0</v>
      </c>
      <c r="M76" s="730">
        <f t="shared" si="833"/>
        <v>0</v>
      </c>
      <c r="N76" s="730">
        <f t="shared" si="833"/>
        <v>0</v>
      </c>
      <c r="O76" s="731">
        <f>SUM(C76:N76)</f>
        <v>0</v>
      </c>
      <c r="P76" s="730">
        <f>IF(C75=1,(B76*(1+$B$8)),B76)</f>
        <v>0</v>
      </c>
      <c r="Q76" s="730">
        <f>IF(Q75=1,($P76/12),0)</f>
        <v>0</v>
      </c>
      <c r="R76" s="730">
        <f t="shared" ref="R76:AB76" si="834">IF(R75=1,($P76/12),0)</f>
        <v>0</v>
      </c>
      <c r="S76" s="730">
        <f t="shared" si="834"/>
        <v>0</v>
      </c>
      <c r="T76" s="730">
        <f t="shared" si="834"/>
        <v>0</v>
      </c>
      <c r="U76" s="730">
        <f t="shared" si="834"/>
        <v>0</v>
      </c>
      <c r="V76" s="730">
        <f t="shared" si="834"/>
        <v>0</v>
      </c>
      <c r="W76" s="730">
        <f t="shared" si="834"/>
        <v>0</v>
      </c>
      <c r="X76" s="730">
        <f t="shared" si="834"/>
        <v>0</v>
      </c>
      <c r="Y76" s="730">
        <f t="shared" si="834"/>
        <v>0</v>
      </c>
      <c r="Z76" s="730">
        <f t="shared" si="834"/>
        <v>0</v>
      </c>
      <c r="AA76" s="730">
        <f t="shared" si="834"/>
        <v>0</v>
      </c>
      <c r="AB76" s="730">
        <f t="shared" si="834"/>
        <v>0</v>
      </c>
      <c r="AC76" s="731">
        <f>SUM(Q76:AB76)</f>
        <v>0</v>
      </c>
      <c r="AD76" s="730">
        <f>IF(Q75=1,(P76*(1+$B$8)),P76)</f>
        <v>0</v>
      </c>
      <c r="AE76" s="730">
        <f t="shared" ref="AE76:AP76" si="835">IF(AE75=1,($AD76/12),0)</f>
        <v>0</v>
      </c>
      <c r="AF76" s="730">
        <f t="shared" si="835"/>
        <v>0</v>
      </c>
      <c r="AG76" s="730">
        <f t="shared" si="835"/>
        <v>0</v>
      </c>
      <c r="AH76" s="730">
        <f t="shared" si="835"/>
        <v>0</v>
      </c>
      <c r="AI76" s="730">
        <f t="shared" si="835"/>
        <v>0</v>
      </c>
      <c r="AJ76" s="730">
        <f t="shared" si="835"/>
        <v>0</v>
      </c>
      <c r="AK76" s="730">
        <f t="shared" si="835"/>
        <v>0</v>
      </c>
      <c r="AL76" s="730">
        <f t="shared" si="835"/>
        <v>0</v>
      </c>
      <c r="AM76" s="730">
        <f t="shared" si="835"/>
        <v>0</v>
      </c>
      <c r="AN76" s="730">
        <f t="shared" si="835"/>
        <v>0</v>
      </c>
      <c r="AO76" s="730">
        <f t="shared" si="835"/>
        <v>0</v>
      </c>
      <c r="AP76" s="730">
        <f t="shared" si="835"/>
        <v>0</v>
      </c>
      <c r="AQ76" s="731">
        <f>SUM(AE76:AP76)</f>
        <v>0</v>
      </c>
      <c r="AR76" s="730">
        <f>IF(AE75=1,(AD76*(1+$B$8)),AD76)</f>
        <v>0</v>
      </c>
      <c r="AS76" s="730">
        <f>IF(AS75=1,($AR76/12),0)</f>
        <v>0</v>
      </c>
      <c r="AT76" s="730">
        <f t="shared" ref="AT76:BD76" si="836">IF(AT75=1,($AR76/12),0)</f>
        <v>0</v>
      </c>
      <c r="AU76" s="730">
        <f t="shared" si="836"/>
        <v>0</v>
      </c>
      <c r="AV76" s="730">
        <f t="shared" si="836"/>
        <v>0</v>
      </c>
      <c r="AW76" s="730">
        <f t="shared" si="836"/>
        <v>0</v>
      </c>
      <c r="AX76" s="730">
        <f t="shared" si="836"/>
        <v>0</v>
      </c>
      <c r="AY76" s="730">
        <f t="shared" si="836"/>
        <v>0</v>
      </c>
      <c r="AZ76" s="730">
        <f t="shared" si="836"/>
        <v>0</v>
      </c>
      <c r="BA76" s="730">
        <f t="shared" si="836"/>
        <v>0</v>
      </c>
      <c r="BB76" s="730">
        <f t="shared" si="836"/>
        <v>0</v>
      </c>
      <c r="BC76" s="730">
        <f t="shared" si="836"/>
        <v>0</v>
      </c>
      <c r="BD76" s="730">
        <f t="shared" si="836"/>
        <v>0</v>
      </c>
      <c r="BE76" s="731">
        <f>SUM(AS76:BD76)</f>
        <v>0</v>
      </c>
      <c r="BF76" s="730">
        <f>IF(AS75=1,(AR76*(1+$B$8)),AR76)</f>
        <v>0</v>
      </c>
      <c r="BG76" s="730">
        <f>IF(BG75=1,($BF76/12),0)</f>
        <v>0</v>
      </c>
      <c r="BH76" s="730">
        <f t="shared" ref="BH76:BR76" si="837">IF(BH75=1,($BF76/12),0)</f>
        <v>0</v>
      </c>
      <c r="BI76" s="730">
        <f t="shared" si="837"/>
        <v>0</v>
      </c>
      <c r="BJ76" s="730">
        <f t="shared" si="837"/>
        <v>0</v>
      </c>
      <c r="BK76" s="730">
        <f t="shared" si="837"/>
        <v>0</v>
      </c>
      <c r="BL76" s="730">
        <f t="shared" si="837"/>
        <v>0</v>
      </c>
      <c r="BM76" s="730">
        <f t="shared" si="837"/>
        <v>0</v>
      </c>
      <c r="BN76" s="730">
        <f t="shared" si="837"/>
        <v>0</v>
      </c>
      <c r="BO76" s="730">
        <f t="shared" si="837"/>
        <v>0</v>
      </c>
      <c r="BP76" s="730">
        <f t="shared" si="837"/>
        <v>0</v>
      </c>
      <c r="BQ76" s="730">
        <f t="shared" si="837"/>
        <v>0</v>
      </c>
      <c r="BR76" s="730">
        <f t="shared" si="837"/>
        <v>0</v>
      </c>
      <c r="BS76" s="529">
        <f>SUM(BG76:BR76)</f>
        <v>0</v>
      </c>
      <c r="BW76" s="730">
        <f t="shared" ref="BW76:BX76" si="838">IF(BW75=1,($BF76/12),0)</f>
        <v>0</v>
      </c>
      <c r="BX76" s="730">
        <f t="shared" si="838"/>
        <v>0</v>
      </c>
    </row>
    <row r="77" spans="1:76" s="507" customFormat="1" x14ac:dyDescent="0.2">
      <c r="A77" s="721"/>
      <c r="B77" s="728"/>
      <c r="C77" s="730"/>
      <c r="D77" s="730"/>
      <c r="E77" s="730"/>
      <c r="F77" s="730"/>
      <c r="G77" s="730"/>
      <c r="H77" s="730"/>
      <c r="I77" s="730"/>
      <c r="J77" s="730"/>
      <c r="K77" s="730"/>
      <c r="L77" s="730"/>
      <c r="M77" s="730"/>
      <c r="N77" s="730"/>
      <c r="O77" s="730"/>
      <c r="P77" s="730"/>
      <c r="Q77" s="730"/>
      <c r="R77" s="730"/>
      <c r="S77" s="730"/>
      <c r="T77" s="730"/>
      <c r="U77" s="730"/>
      <c r="V77" s="730"/>
      <c r="W77" s="730"/>
      <c r="X77" s="730"/>
      <c r="Y77" s="730"/>
      <c r="Z77" s="730"/>
      <c r="AA77" s="730"/>
      <c r="AB77" s="730"/>
      <c r="AC77" s="730"/>
      <c r="AD77" s="730"/>
      <c r="AE77" s="730"/>
      <c r="AF77" s="730"/>
      <c r="AG77" s="730"/>
      <c r="AH77" s="730"/>
      <c r="AI77" s="730"/>
      <c r="AJ77" s="730"/>
      <c r="AK77" s="730"/>
      <c r="AL77" s="730"/>
      <c r="AM77" s="730"/>
      <c r="AN77" s="730"/>
      <c r="AO77" s="730"/>
      <c r="AP77" s="730"/>
      <c r="AQ77" s="730"/>
      <c r="AR77" s="730"/>
      <c r="AS77" s="730"/>
      <c r="AT77" s="730"/>
      <c r="AU77" s="730"/>
      <c r="AV77" s="730"/>
      <c r="AW77" s="730"/>
      <c r="AX77" s="730"/>
      <c r="AY77" s="730"/>
      <c r="AZ77" s="730"/>
      <c r="BA77" s="730"/>
      <c r="BB77" s="730"/>
      <c r="BC77" s="730"/>
      <c r="BD77" s="730"/>
      <c r="BE77" s="730"/>
      <c r="BF77" s="730"/>
      <c r="BG77" s="730"/>
      <c r="BH77" s="730"/>
      <c r="BI77" s="730"/>
      <c r="BJ77" s="730"/>
      <c r="BK77" s="730"/>
      <c r="BL77" s="730"/>
      <c r="BM77" s="730"/>
      <c r="BN77" s="730"/>
      <c r="BO77" s="730"/>
      <c r="BP77" s="730"/>
      <c r="BQ77" s="730"/>
      <c r="BR77" s="730"/>
      <c r="BS77" s="524"/>
      <c r="BW77" s="730"/>
      <c r="BX77" s="730"/>
    </row>
    <row r="78" spans="1:76" s="507" customFormat="1" x14ac:dyDescent="0.2">
      <c r="A78" s="522" t="s">
        <v>766</v>
      </c>
      <c r="B78" s="728"/>
      <c r="C78" s="728"/>
      <c r="D78" s="728"/>
      <c r="E78" s="728"/>
      <c r="F78" s="728"/>
      <c r="G78" s="728"/>
      <c r="H78" s="728"/>
      <c r="I78" s="728"/>
      <c r="J78" s="728"/>
      <c r="K78" s="728"/>
      <c r="L78" s="728"/>
      <c r="M78" s="728"/>
      <c r="N78" s="728"/>
      <c r="O78" s="728"/>
      <c r="P78" s="728"/>
      <c r="Q78" s="728"/>
      <c r="R78" s="728"/>
      <c r="S78" s="728"/>
      <c r="T78" s="728"/>
      <c r="U78" s="728"/>
      <c r="V78" s="728"/>
      <c r="W78" s="728"/>
      <c r="X78" s="728"/>
      <c r="Y78" s="728"/>
      <c r="Z78" s="728"/>
      <c r="AA78" s="728"/>
      <c r="AB78" s="728"/>
      <c r="AC78" s="728"/>
      <c r="AD78" s="728"/>
      <c r="AE78" s="728"/>
      <c r="AF78" s="728"/>
      <c r="AG78" s="728"/>
      <c r="AH78" s="728"/>
      <c r="AI78" s="728"/>
      <c r="AJ78" s="728"/>
      <c r="AK78" s="728"/>
      <c r="AL78" s="728"/>
      <c r="AM78" s="728"/>
      <c r="AN78" s="728"/>
      <c r="AO78" s="728"/>
      <c r="AP78" s="728"/>
      <c r="AQ78" s="728"/>
      <c r="AR78" s="728"/>
      <c r="AS78" s="728"/>
      <c r="AT78" s="728"/>
      <c r="AU78" s="728"/>
      <c r="AV78" s="728"/>
      <c r="AW78" s="728"/>
      <c r="AX78" s="728"/>
      <c r="AY78" s="728"/>
      <c r="AZ78" s="728"/>
      <c r="BA78" s="728"/>
      <c r="BB78" s="728"/>
      <c r="BC78" s="728"/>
      <c r="BD78" s="728"/>
      <c r="BE78" s="728"/>
      <c r="BF78" s="728"/>
      <c r="BG78" s="728"/>
      <c r="BH78" s="728"/>
      <c r="BI78" s="728"/>
      <c r="BJ78" s="728"/>
      <c r="BK78" s="728"/>
      <c r="BL78" s="728"/>
      <c r="BM78" s="728"/>
      <c r="BN78" s="728"/>
      <c r="BO78" s="728"/>
      <c r="BP78" s="728"/>
      <c r="BQ78" s="728"/>
      <c r="BR78" s="728"/>
      <c r="BS78" s="523"/>
      <c r="BW78" s="728"/>
      <c r="BX78" s="728"/>
    </row>
    <row r="79" spans="1:76" s="507" customFormat="1" x14ac:dyDescent="0.2">
      <c r="A79" s="722" t="s">
        <v>110</v>
      </c>
      <c r="B79" s="728">
        <v>35000</v>
      </c>
      <c r="C79" s="730">
        <f>+IF(A79=1,1,0)</f>
        <v>0</v>
      </c>
      <c r="D79" s="730">
        <f>+IF(C79=1,1,0)</f>
        <v>0</v>
      </c>
      <c r="E79" s="730">
        <f t="shared" ref="E79" si="839">+IF(D79=1,1,0)</f>
        <v>0</v>
      </c>
      <c r="F79" s="730">
        <f t="shared" ref="F79" si="840">+IF(E79=1,1,0)</f>
        <v>0</v>
      </c>
      <c r="G79" s="730">
        <f t="shared" ref="G79" si="841">+IF(F79=1,1,0)</f>
        <v>0</v>
      </c>
      <c r="H79" s="730">
        <f t="shared" ref="H79" si="842">+IF(G79=1,1,0)</f>
        <v>0</v>
      </c>
      <c r="I79" s="730">
        <f t="shared" ref="I79" si="843">+IF(H79=1,1,0)</f>
        <v>0</v>
      </c>
      <c r="J79" s="730">
        <f t="shared" ref="J79" si="844">+IF(I79=1,1,0)</f>
        <v>0</v>
      </c>
      <c r="K79" s="730">
        <f t="shared" ref="K79" si="845">+IF(J79=1,1,0)</f>
        <v>0</v>
      </c>
      <c r="L79" s="730">
        <f t="shared" ref="L79" si="846">+IF(K79=1,1,0)</f>
        <v>0</v>
      </c>
      <c r="M79" s="730">
        <f t="shared" ref="M79" si="847">+IF(L79=1,1,0)</f>
        <v>0</v>
      </c>
      <c r="N79" s="730">
        <f t="shared" ref="N79" si="848">+IF(M79=1,1,0)</f>
        <v>0</v>
      </c>
      <c r="O79" s="730">
        <f>+N79</f>
        <v>0</v>
      </c>
      <c r="P79" s="730">
        <f>+N79</f>
        <v>0</v>
      </c>
      <c r="Q79" s="730">
        <f>+IF(O79=1,1,0)</f>
        <v>0</v>
      </c>
      <c r="R79" s="730">
        <f t="shared" ref="R79" si="849">+IF(Q79=1,1,0)</f>
        <v>0</v>
      </c>
      <c r="S79" s="730">
        <f t="shared" ref="S79" si="850">+IF(R79=1,1,0)</f>
        <v>0</v>
      </c>
      <c r="T79" s="730">
        <f t="shared" ref="T79" si="851">+IF(S79=1,1,0)</f>
        <v>0</v>
      </c>
      <c r="U79" s="730">
        <f t="shared" ref="U79" si="852">+IF(T79=1,1,0)</f>
        <v>0</v>
      </c>
      <c r="V79" s="730">
        <f t="shared" ref="V79" si="853">+IF(U79=1,1,0)</f>
        <v>0</v>
      </c>
      <c r="W79" s="730">
        <f t="shared" ref="W79" si="854">+IF(V79=1,1,0)</f>
        <v>0</v>
      </c>
      <c r="X79" s="730">
        <f t="shared" ref="X79" si="855">+IF(W79=1,1,0)</f>
        <v>0</v>
      </c>
      <c r="Y79" s="730">
        <f t="shared" ref="Y79" si="856">+IF(X79=1,1,0)</f>
        <v>0</v>
      </c>
      <c r="Z79" s="730">
        <f t="shared" ref="Z79" si="857">+IF(Y79=1,1,0)</f>
        <v>0</v>
      </c>
      <c r="AA79" s="730">
        <f t="shared" ref="AA79" si="858">+IF(Z79=1,1,0)</f>
        <v>0</v>
      </c>
      <c r="AB79" s="730">
        <f t="shared" ref="AB79" si="859">+IF(AA79=1,1,0)</f>
        <v>0</v>
      </c>
      <c r="AC79" s="730">
        <f>+AB79</f>
        <v>0</v>
      </c>
      <c r="AD79" s="730">
        <f>+AB79</f>
        <v>0</v>
      </c>
      <c r="AE79" s="730">
        <v>1</v>
      </c>
      <c r="AF79" s="730">
        <f>+IF(AE79=1,1,0)</f>
        <v>1</v>
      </c>
      <c r="AG79" s="730">
        <f t="shared" ref="AG79" si="860">+IF(AF79=1,1,0)</f>
        <v>1</v>
      </c>
      <c r="AH79" s="730">
        <f t="shared" ref="AH79" si="861">+IF(AG79=1,1,0)</f>
        <v>1</v>
      </c>
      <c r="AI79" s="730">
        <f t="shared" ref="AI79" si="862">+IF(AH79=1,1,0)</f>
        <v>1</v>
      </c>
      <c r="AJ79" s="730">
        <f t="shared" ref="AJ79" si="863">+IF(AI79=1,1,0)</f>
        <v>1</v>
      </c>
      <c r="AK79" s="730">
        <f t="shared" ref="AK79" si="864">+IF(AJ79=1,1,0)</f>
        <v>1</v>
      </c>
      <c r="AL79" s="730">
        <f t="shared" ref="AL79" si="865">+IF(AK79=1,1,0)</f>
        <v>1</v>
      </c>
      <c r="AM79" s="730">
        <f t="shared" ref="AM79" si="866">+IF(AL79=1,1,0)</f>
        <v>1</v>
      </c>
      <c r="AN79" s="730">
        <f t="shared" ref="AN79" si="867">+IF(AM79=1,1,0)</f>
        <v>1</v>
      </c>
      <c r="AO79" s="730">
        <f t="shared" ref="AO79" si="868">+IF(AN79=1,1,0)</f>
        <v>1</v>
      </c>
      <c r="AP79" s="730">
        <f t="shared" ref="AP79" si="869">+IF(AO79=1,1,0)</f>
        <v>1</v>
      </c>
      <c r="AQ79" s="730">
        <f>+AP79</f>
        <v>1</v>
      </c>
      <c r="AR79" s="730">
        <f>+AQ79</f>
        <v>1</v>
      </c>
      <c r="AS79" s="730">
        <f>+IF(AQ79=1,1,0)</f>
        <v>1</v>
      </c>
      <c r="AT79" s="730">
        <f>+IF(AS79=1,1,0)</f>
        <v>1</v>
      </c>
      <c r="AU79" s="730">
        <f t="shared" ref="AU79" si="870">+IF(AT79=1,1,0)</f>
        <v>1</v>
      </c>
      <c r="AV79" s="730">
        <f t="shared" ref="AV79" si="871">+IF(AU79=1,1,0)</f>
        <v>1</v>
      </c>
      <c r="AW79" s="730">
        <f t="shared" ref="AW79" si="872">+IF(AV79=1,1,0)</f>
        <v>1</v>
      </c>
      <c r="AX79" s="730">
        <f t="shared" ref="AX79" si="873">+IF(AW79=1,1,0)</f>
        <v>1</v>
      </c>
      <c r="AY79" s="730">
        <f t="shared" ref="AY79" si="874">+IF(AX79=1,1,0)</f>
        <v>1</v>
      </c>
      <c r="AZ79" s="730">
        <f t="shared" ref="AZ79" si="875">+IF(AY79=1,1,0)</f>
        <v>1</v>
      </c>
      <c r="BA79" s="730">
        <f t="shared" ref="BA79" si="876">+IF(AZ79=1,1,0)</f>
        <v>1</v>
      </c>
      <c r="BB79" s="730">
        <f t="shared" ref="BB79" si="877">+IF(BA79=1,1,0)</f>
        <v>1</v>
      </c>
      <c r="BC79" s="730">
        <f t="shared" ref="BC79" si="878">+IF(BB79=1,1,0)</f>
        <v>1</v>
      </c>
      <c r="BD79" s="730">
        <f t="shared" ref="BD79" si="879">+IF(BC79=1,1,0)</f>
        <v>1</v>
      </c>
      <c r="BE79" s="730">
        <f>+BD79</f>
        <v>1</v>
      </c>
      <c r="BF79" s="730">
        <f>+BE79</f>
        <v>1</v>
      </c>
      <c r="BG79" s="730">
        <f>+IF(BE79=1,1,0)</f>
        <v>1</v>
      </c>
      <c r="BH79" s="730">
        <f t="shared" ref="BH79" si="880">+IF(BG79=1,1,0)</f>
        <v>1</v>
      </c>
      <c r="BI79" s="730">
        <f t="shared" ref="BI79" si="881">+IF(BH79=1,1,0)</f>
        <v>1</v>
      </c>
      <c r="BJ79" s="730">
        <f t="shared" ref="BJ79" si="882">+IF(BI79=1,1,0)</f>
        <v>1</v>
      </c>
      <c r="BK79" s="730">
        <f t="shared" ref="BK79" si="883">+IF(BJ79=1,1,0)</f>
        <v>1</v>
      </c>
      <c r="BL79" s="730">
        <f t="shared" ref="BL79" si="884">+IF(BK79=1,1,0)</f>
        <v>1</v>
      </c>
      <c r="BM79" s="730">
        <f t="shared" ref="BM79" si="885">+IF(BL79=1,1,0)</f>
        <v>1</v>
      </c>
      <c r="BN79" s="730">
        <f t="shared" ref="BN79" si="886">+IF(BM79=1,1,0)</f>
        <v>1</v>
      </c>
      <c r="BO79" s="730">
        <f t="shared" ref="BO79" si="887">+IF(BN79=1,1,0)</f>
        <v>1</v>
      </c>
      <c r="BP79" s="730">
        <f t="shared" ref="BP79" si="888">+IF(BO79=1,1,0)</f>
        <v>1</v>
      </c>
      <c r="BQ79" s="730">
        <f t="shared" ref="BQ79" si="889">+IF(BP79=1,1,0)</f>
        <v>1</v>
      </c>
      <c r="BR79" s="730">
        <f t="shared" ref="BR79" si="890">+IF(BQ79=1,1,0)</f>
        <v>1</v>
      </c>
      <c r="BS79" s="524">
        <f>+BR79</f>
        <v>1</v>
      </c>
      <c r="BW79" s="730">
        <f>+IF(BU79=1,1,0)</f>
        <v>0</v>
      </c>
      <c r="BX79" s="730">
        <f t="shared" ref="BX79" si="891">+IF(BW79=1,1,0)</f>
        <v>0</v>
      </c>
    </row>
    <row r="80" spans="1:76" s="507" customFormat="1" x14ac:dyDescent="0.2">
      <c r="A80" s="724" t="s">
        <v>39</v>
      </c>
      <c r="B80" s="727">
        <v>0</v>
      </c>
      <c r="C80" s="730">
        <f>IF(C79=1,B80/12,0)</f>
        <v>0</v>
      </c>
      <c r="D80" s="730">
        <f>IF(D79=1,$B80/12,0)</f>
        <v>0</v>
      </c>
      <c r="E80" s="730">
        <f t="shared" ref="E80:N80" si="892">IF(E79=1,$B80/12,0)</f>
        <v>0</v>
      </c>
      <c r="F80" s="730">
        <f t="shared" si="892"/>
        <v>0</v>
      </c>
      <c r="G80" s="730">
        <f t="shared" si="892"/>
        <v>0</v>
      </c>
      <c r="H80" s="730">
        <f t="shared" si="892"/>
        <v>0</v>
      </c>
      <c r="I80" s="730">
        <f t="shared" si="892"/>
        <v>0</v>
      </c>
      <c r="J80" s="730">
        <f t="shared" si="892"/>
        <v>0</v>
      </c>
      <c r="K80" s="730">
        <f t="shared" si="892"/>
        <v>0</v>
      </c>
      <c r="L80" s="730">
        <f t="shared" si="892"/>
        <v>0</v>
      </c>
      <c r="M80" s="730">
        <f t="shared" si="892"/>
        <v>0</v>
      </c>
      <c r="N80" s="730">
        <f t="shared" si="892"/>
        <v>0</v>
      </c>
      <c r="O80" s="731">
        <f>SUM(C80:N80)</f>
        <v>0</v>
      </c>
      <c r="P80" s="730">
        <f>IF(C79=1,(B80*(1+$B$8)),B80)</f>
        <v>0</v>
      </c>
      <c r="Q80" s="730">
        <f>IF(Q79=1,($P80/12),0)</f>
        <v>0</v>
      </c>
      <c r="R80" s="730">
        <f t="shared" ref="R80:AB80" si="893">IF(R79=1,($P80/12),0)</f>
        <v>0</v>
      </c>
      <c r="S80" s="730">
        <f t="shared" si="893"/>
        <v>0</v>
      </c>
      <c r="T80" s="730">
        <f t="shared" si="893"/>
        <v>0</v>
      </c>
      <c r="U80" s="730">
        <f t="shared" si="893"/>
        <v>0</v>
      </c>
      <c r="V80" s="730">
        <f t="shared" si="893"/>
        <v>0</v>
      </c>
      <c r="W80" s="730">
        <f t="shared" si="893"/>
        <v>0</v>
      </c>
      <c r="X80" s="730">
        <f t="shared" si="893"/>
        <v>0</v>
      </c>
      <c r="Y80" s="730">
        <f t="shared" si="893"/>
        <v>0</v>
      </c>
      <c r="Z80" s="730">
        <f t="shared" si="893"/>
        <v>0</v>
      </c>
      <c r="AA80" s="730">
        <f t="shared" si="893"/>
        <v>0</v>
      </c>
      <c r="AB80" s="730">
        <f t="shared" si="893"/>
        <v>0</v>
      </c>
      <c r="AC80" s="731">
        <f>SUM(Q80:AB80)</f>
        <v>0</v>
      </c>
      <c r="AD80" s="730">
        <f>IF(Q79=1,(P80*(1+$B$8)),P80)</f>
        <v>0</v>
      </c>
      <c r="AE80" s="730">
        <f t="shared" ref="AE80:AP80" si="894">IF(AE79=1,($AD80/12),0)</f>
        <v>0</v>
      </c>
      <c r="AF80" s="730">
        <f t="shared" si="894"/>
        <v>0</v>
      </c>
      <c r="AG80" s="730">
        <f t="shared" si="894"/>
        <v>0</v>
      </c>
      <c r="AH80" s="730">
        <f t="shared" si="894"/>
        <v>0</v>
      </c>
      <c r="AI80" s="730">
        <f t="shared" si="894"/>
        <v>0</v>
      </c>
      <c r="AJ80" s="730">
        <f t="shared" si="894"/>
        <v>0</v>
      </c>
      <c r="AK80" s="730">
        <f t="shared" si="894"/>
        <v>0</v>
      </c>
      <c r="AL80" s="730">
        <f t="shared" si="894"/>
        <v>0</v>
      </c>
      <c r="AM80" s="730">
        <f t="shared" si="894"/>
        <v>0</v>
      </c>
      <c r="AN80" s="730">
        <f t="shared" si="894"/>
        <v>0</v>
      </c>
      <c r="AO80" s="730">
        <f t="shared" si="894"/>
        <v>0</v>
      </c>
      <c r="AP80" s="730">
        <f t="shared" si="894"/>
        <v>0</v>
      </c>
      <c r="AQ80" s="731">
        <f>SUM(AE80:AP80)</f>
        <v>0</v>
      </c>
      <c r="AR80" s="730">
        <f>IF(AE79=1,(AD80*(1+$B$8)),AD80)</f>
        <v>0</v>
      </c>
      <c r="AS80" s="730">
        <f>IF(AS79=1,($AR80/12),0)</f>
        <v>0</v>
      </c>
      <c r="AT80" s="730">
        <f t="shared" ref="AT80:BD80" si="895">IF(AT79=1,($AR80/12),0)</f>
        <v>0</v>
      </c>
      <c r="AU80" s="730">
        <f t="shared" si="895"/>
        <v>0</v>
      </c>
      <c r="AV80" s="730">
        <f t="shared" si="895"/>
        <v>0</v>
      </c>
      <c r="AW80" s="730">
        <f t="shared" si="895"/>
        <v>0</v>
      </c>
      <c r="AX80" s="730">
        <f t="shared" si="895"/>
        <v>0</v>
      </c>
      <c r="AY80" s="730">
        <f t="shared" si="895"/>
        <v>0</v>
      </c>
      <c r="AZ80" s="730">
        <f t="shared" si="895"/>
        <v>0</v>
      </c>
      <c r="BA80" s="730">
        <f t="shared" si="895"/>
        <v>0</v>
      </c>
      <c r="BB80" s="730">
        <f t="shared" si="895"/>
        <v>0</v>
      </c>
      <c r="BC80" s="730">
        <f t="shared" si="895"/>
        <v>0</v>
      </c>
      <c r="BD80" s="730">
        <f t="shared" si="895"/>
        <v>0</v>
      </c>
      <c r="BE80" s="731">
        <f>SUM(AS80:BD80)</f>
        <v>0</v>
      </c>
      <c r="BF80" s="730">
        <f>IF(AS79=1,(AR80*(1+$B$8)),AR80)</f>
        <v>0</v>
      </c>
      <c r="BG80" s="730">
        <f>IF(BG79=1,($BF80/12),0)</f>
        <v>0</v>
      </c>
      <c r="BH80" s="730">
        <f t="shared" ref="BH80:BR80" si="896">IF(BH79=1,($BF80/12),0)</f>
        <v>0</v>
      </c>
      <c r="BI80" s="730">
        <f t="shared" si="896"/>
        <v>0</v>
      </c>
      <c r="BJ80" s="730">
        <f t="shared" si="896"/>
        <v>0</v>
      </c>
      <c r="BK80" s="730">
        <f t="shared" si="896"/>
        <v>0</v>
      </c>
      <c r="BL80" s="730">
        <f t="shared" si="896"/>
        <v>0</v>
      </c>
      <c r="BM80" s="730">
        <f t="shared" si="896"/>
        <v>0</v>
      </c>
      <c r="BN80" s="730">
        <f t="shared" si="896"/>
        <v>0</v>
      </c>
      <c r="BO80" s="730">
        <f t="shared" si="896"/>
        <v>0</v>
      </c>
      <c r="BP80" s="730">
        <f t="shared" si="896"/>
        <v>0</v>
      </c>
      <c r="BQ80" s="730">
        <f t="shared" si="896"/>
        <v>0</v>
      </c>
      <c r="BR80" s="730">
        <f t="shared" si="896"/>
        <v>0</v>
      </c>
      <c r="BS80" s="529">
        <f>SUM(BG80:BR80)</f>
        <v>0</v>
      </c>
      <c r="BW80" s="730">
        <f t="shared" ref="BW80:BX80" si="897">IF(BW79=1,($BF80/12),0)</f>
        <v>0</v>
      </c>
      <c r="BX80" s="730">
        <f t="shared" si="897"/>
        <v>0</v>
      </c>
    </row>
    <row r="81" spans="1:76" s="507" customFormat="1" x14ac:dyDescent="0.2">
      <c r="A81" s="721"/>
      <c r="B81" s="728"/>
      <c r="C81" s="730"/>
      <c r="D81" s="730"/>
      <c r="E81" s="730"/>
      <c r="F81" s="730"/>
      <c r="G81" s="730"/>
      <c r="H81" s="730"/>
      <c r="I81" s="730"/>
      <c r="J81" s="730"/>
      <c r="K81" s="730"/>
      <c r="L81" s="730"/>
      <c r="M81" s="730"/>
      <c r="N81" s="730"/>
      <c r="O81" s="730"/>
      <c r="P81" s="730"/>
      <c r="Q81" s="730"/>
      <c r="R81" s="730"/>
      <c r="S81" s="730"/>
      <c r="T81" s="730"/>
      <c r="U81" s="730"/>
      <c r="V81" s="730"/>
      <c r="W81" s="730"/>
      <c r="X81" s="730"/>
      <c r="Y81" s="730"/>
      <c r="Z81" s="730"/>
      <c r="AA81" s="730"/>
      <c r="AB81" s="730"/>
      <c r="AC81" s="730"/>
      <c r="AD81" s="730"/>
      <c r="AE81" s="730"/>
      <c r="AF81" s="730"/>
      <c r="AG81" s="730"/>
      <c r="AH81" s="730"/>
      <c r="AI81" s="730"/>
      <c r="AJ81" s="730"/>
      <c r="AK81" s="730"/>
      <c r="AL81" s="730"/>
      <c r="AM81" s="730"/>
      <c r="AN81" s="730"/>
      <c r="AO81" s="730"/>
      <c r="AP81" s="730"/>
      <c r="AQ81" s="730"/>
      <c r="AR81" s="730"/>
      <c r="AS81" s="730"/>
      <c r="AT81" s="730"/>
      <c r="AU81" s="730"/>
      <c r="AV81" s="730"/>
      <c r="AW81" s="730"/>
      <c r="AX81" s="730"/>
      <c r="AY81" s="730"/>
      <c r="AZ81" s="730"/>
      <c r="BA81" s="730"/>
      <c r="BB81" s="730"/>
      <c r="BC81" s="730"/>
      <c r="BD81" s="730"/>
      <c r="BE81" s="730"/>
      <c r="BF81" s="730"/>
      <c r="BG81" s="730"/>
      <c r="BH81" s="730"/>
      <c r="BI81" s="730"/>
      <c r="BJ81" s="730"/>
      <c r="BK81" s="730"/>
      <c r="BL81" s="730"/>
      <c r="BM81" s="730"/>
      <c r="BN81" s="730"/>
      <c r="BO81" s="730"/>
      <c r="BP81" s="730"/>
      <c r="BQ81" s="730"/>
      <c r="BR81" s="730"/>
      <c r="BS81" s="524"/>
      <c r="BW81" s="730"/>
      <c r="BX81" s="730"/>
    </row>
    <row r="82" spans="1:76" s="507" customFormat="1" x14ac:dyDescent="0.2">
      <c r="A82" s="522" t="s">
        <v>123</v>
      </c>
      <c r="B82" s="728"/>
      <c r="C82" s="730">
        <f t="shared" ref="C82:N83" si="898">+C51+C47+C43+C39+C35+C31+C27+C23+C55+C59+C63+C67+C71+C75+C79</f>
        <v>1</v>
      </c>
      <c r="D82" s="730">
        <f t="shared" si="898"/>
        <v>1</v>
      </c>
      <c r="E82" s="730">
        <f t="shared" si="898"/>
        <v>1</v>
      </c>
      <c r="F82" s="730">
        <f t="shared" si="898"/>
        <v>2</v>
      </c>
      <c r="G82" s="730">
        <f t="shared" si="898"/>
        <v>3</v>
      </c>
      <c r="H82" s="730">
        <f t="shared" si="898"/>
        <v>4</v>
      </c>
      <c r="I82" s="730">
        <f t="shared" si="898"/>
        <v>4</v>
      </c>
      <c r="J82" s="730">
        <f t="shared" si="898"/>
        <v>4</v>
      </c>
      <c r="K82" s="730">
        <f t="shared" si="898"/>
        <v>4</v>
      </c>
      <c r="L82" s="730">
        <f t="shared" si="898"/>
        <v>4</v>
      </c>
      <c r="M82" s="730">
        <f t="shared" si="898"/>
        <v>4</v>
      </c>
      <c r="N82" s="730">
        <f t="shared" si="898"/>
        <v>4</v>
      </c>
      <c r="O82" s="730">
        <f>+N82</f>
        <v>4</v>
      </c>
      <c r="P82" s="730"/>
      <c r="Q82" s="730">
        <f t="shared" ref="Q82:AB83" si="899">+Q51+Q47+Q43+Q39+Q35+Q31+Q27+Q23+Q55+Q59+Q63+Q67+Q71+Q75+Q79</f>
        <v>7</v>
      </c>
      <c r="R82" s="730">
        <f t="shared" si="899"/>
        <v>7</v>
      </c>
      <c r="S82" s="730">
        <f t="shared" si="899"/>
        <v>7</v>
      </c>
      <c r="T82" s="730">
        <f t="shared" si="899"/>
        <v>7</v>
      </c>
      <c r="U82" s="730">
        <f t="shared" si="899"/>
        <v>7</v>
      </c>
      <c r="V82" s="730">
        <f t="shared" si="899"/>
        <v>7</v>
      </c>
      <c r="W82" s="730">
        <f t="shared" si="899"/>
        <v>7</v>
      </c>
      <c r="X82" s="730">
        <f t="shared" si="899"/>
        <v>7</v>
      </c>
      <c r="Y82" s="730">
        <f t="shared" si="899"/>
        <v>7</v>
      </c>
      <c r="Z82" s="730">
        <f t="shared" si="899"/>
        <v>7</v>
      </c>
      <c r="AA82" s="730">
        <f t="shared" si="899"/>
        <v>7</v>
      </c>
      <c r="AB82" s="730">
        <f t="shared" si="899"/>
        <v>7</v>
      </c>
      <c r="AC82" s="730">
        <f>+AB82</f>
        <v>7</v>
      </c>
      <c r="AD82" s="730"/>
      <c r="AE82" s="730">
        <f t="shared" ref="AE82:AP83" si="900">+AE51+AE47+AE43+AE39+AE35+AE31+AE27+AE23+AE55+AE59+AE63+AE67+AE71+AE75+AE79</f>
        <v>12</v>
      </c>
      <c r="AF82" s="730">
        <f t="shared" si="900"/>
        <v>12</v>
      </c>
      <c r="AG82" s="730">
        <f t="shared" si="900"/>
        <v>12</v>
      </c>
      <c r="AH82" s="730">
        <f t="shared" si="900"/>
        <v>12</v>
      </c>
      <c r="AI82" s="730">
        <f t="shared" si="900"/>
        <v>12</v>
      </c>
      <c r="AJ82" s="730">
        <f t="shared" si="900"/>
        <v>12</v>
      </c>
      <c r="AK82" s="730">
        <f t="shared" si="900"/>
        <v>12</v>
      </c>
      <c r="AL82" s="730">
        <f t="shared" si="900"/>
        <v>12</v>
      </c>
      <c r="AM82" s="730">
        <f t="shared" si="900"/>
        <v>12</v>
      </c>
      <c r="AN82" s="730">
        <f t="shared" si="900"/>
        <v>12</v>
      </c>
      <c r="AO82" s="730">
        <f t="shared" si="900"/>
        <v>12</v>
      </c>
      <c r="AP82" s="730">
        <f t="shared" si="900"/>
        <v>12</v>
      </c>
      <c r="AQ82" s="730">
        <f>+AP82</f>
        <v>12</v>
      </c>
      <c r="AR82" s="730">
        <f>+AQ82</f>
        <v>12</v>
      </c>
      <c r="AS82" s="730">
        <f t="shared" ref="AS82:BD83" si="901">+AS51+AS47+AS43+AS39+AS35+AS31+AS27+AS23+AS55+AS59+AS63+AS67+AS71+AS75+AS79</f>
        <v>12</v>
      </c>
      <c r="AT82" s="730">
        <f t="shared" si="901"/>
        <v>12</v>
      </c>
      <c r="AU82" s="730">
        <f t="shared" si="901"/>
        <v>12</v>
      </c>
      <c r="AV82" s="730">
        <f t="shared" si="901"/>
        <v>12</v>
      </c>
      <c r="AW82" s="730">
        <f t="shared" si="901"/>
        <v>12</v>
      </c>
      <c r="AX82" s="730">
        <f t="shared" si="901"/>
        <v>12</v>
      </c>
      <c r="AY82" s="730">
        <f t="shared" si="901"/>
        <v>12</v>
      </c>
      <c r="AZ82" s="730">
        <f t="shared" si="901"/>
        <v>12</v>
      </c>
      <c r="BA82" s="730">
        <f t="shared" si="901"/>
        <v>12</v>
      </c>
      <c r="BB82" s="730">
        <f t="shared" si="901"/>
        <v>12</v>
      </c>
      <c r="BC82" s="730">
        <f t="shared" si="901"/>
        <v>12</v>
      </c>
      <c r="BD82" s="730">
        <f t="shared" si="901"/>
        <v>12</v>
      </c>
      <c r="BE82" s="730">
        <f>+BD82</f>
        <v>12</v>
      </c>
      <c r="BF82" s="730">
        <f>+BE82</f>
        <v>12</v>
      </c>
      <c r="BG82" s="730">
        <f t="shared" ref="BG82" si="902">+BG51+BG47+BG43+BG39+BG35+BG31+BG27+BG23+BG55+BG59+BG63+BG67+BG71+BG75+BG79</f>
        <v>12</v>
      </c>
      <c r="BH82" s="730">
        <f t="shared" ref="BH82:BQ83" si="903">+BH51+BH47+BH43+BH39+BH35+BH31+BH27+BH23+BH55+BH59+BH63+BH67+BH71+BH75+BH79</f>
        <v>12</v>
      </c>
      <c r="BI82" s="730">
        <f t="shared" si="903"/>
        <v>12</v>
      </c>
      <c r="BJ82" s="730">
        <f t="shared" si="903"/>
        <v>12</v>
      </c>
      <c r="BK82" s="730">
        <f t="shared" si="903"/>
        <v>12</v>
      </c>
      <c r="BL82" s="730">
        <f t="shared" si="903"/>
        <v>12</v>
      </c>
      <c r="BM82" s="730">
        <f t="shared" si="903"/>
        <v>12</v>
      </c>
      <c r="BN82" s="730">
        <f t="shared" si="903"/>
        <v>12</v>
      </c>
      <c r="BO82" s="730">
        <f t="shared" si="903"/>
        <v>12</v>
      </c>
      <c r="BP82" s="730">
        <f t="shared" si="903"/>
        <v>12</v>
      </c>
      <c r="BQ82" s="730">
        <f t="shared" si="903"/>
        <v>12</v>
      </c>
      <c r="BR82" s="730">
        <f t="shared" ref="BR82" si="904">+BR51+BR47+BR43+BR39+BR35+BR31+BR27+BR23+BR55+BR59+BR63+BR67+BR71+BR75+BR79</f>
        <v>12</v>
      </c>
      <c r="BS82" s="524">
        <f>+BR82</f>
        <v>12</v>
      </c>
      <c r="BW82" s="730">
        <f t="shared" ref="BW82:BX83" si="905">+BW51+BW47+BW43+BW39+BW35+BW31+BW27+BW23+BW55+BW59+BW63+BW67+BW71+BW75+BW79</f>
        <v>0</v>
      </c>
      <c r="BX82" s="730">
        <f t="shared" si="905"/>
        <v>0</v>
      </c>
    </row>
    <row r="83" spans="1:76" s="507" customFormat="1" ht="13.5" thickBot="1" x14ac:dyDescent="0.25">
      <c r="A83" s="725"/>
      <c r="B83" s="729"/>
      <c r="C83" s="732">
        <f t="shared" si="898"/>
        <v>2083.3333333333335</v>
      </c>
      <c r="D83" s="732">
        <f t="shared" si="898"/>
        <v>2083.3333333333335</v>
      </c>
      <c r="E83" s="732">
        <f t="shared" si="898"/>
        <v>2083.3333333333335</v>
      </c>
      <c r="F83" s="732">
        <f t="shared" si="898"/>
        <v>4583.3333333333339</v>
      </c>
      <c r="G83" s="732">
        <f t="shared" si="898"/>
        <v>7083.3333333333339</v>
      </c>
      <c r="H83" s="732">
        <f t="shared" si="898"/>
        <v>8333.3333333333339</v>
      </c>
      <c r="I83" s="732">
        <f t="shared" si="898"/>
        <v>8333.3333333333339</v>
      </c>
      <c r="J83" s="732">
        <f t="shared" si="898"/>
        <v>8333.3333333333339</v>
      </c>
      <c r="K83" s="732">
        <f t="shared" si="898"/>
        <v>8333.3333333333339</v>
      </c>
      <c r="L83" s="732">
        <f t="shared" si="898"/>
        <v>8333.3333333333339</v>
      </c>
      <c r="M83" s="732">
        <f t="shared" si="898"/>
        <v>8333.3333333333339</v>
      </c>
      <c r="N83" s="732">
        <f t="shared" si="898"/>
        <v>8333.3333333333339</v>
      </c>
      <c r="O83" s="731">
        <f>SUM(C83:N83)</f>
        <v>76250</v>
      </c>
      <c r="P83" s="732"/>
      <c r="Q83" s="732">
        <f t="shared" si="899"/>
        <v>16083.333333333334</v>
      </c>
      <c r="R83" s="732">
        <f t="shared" si="899"/>
        <v>16083.333333333334</v>
      </c>
      <c r="S83" s="732">
        <f t="shared" si="899"/>
        <v>16083.333333333334</v>
      </c>
      <c r="T83" s="732">
        <f t="shared" si="899"/>
        <v>16083.333333333334</v>
      </c>
      <c r="U83" s="732">
        <f t="shared" si="899"/>
        <v>16083.333333333334</v>
      </c>
      <c r="V83" s="732">
        <f t="shared" si="899"/>
        <v>16083.333333333334</v>
      </c>
      <c r="W83" s="732">
        <f t="shared" si="899"/>
        <v>16083.333333333334</v>
      </c>
      <c r="X83" s="732">
        <f t="shared" si="899"/>
        <v>16083.333333333334</v>
      </c>
      <c r="Y83" s="732">
        <f t="shared" si="899"/>
        <v>16083.333333333334</v>
      </c>
      <c r="Z83" s="732">
        <f t="shared" si="899"/>
        <v>16083.333333333334</v>
      </c>
      <c r="AA83" s="732">
        <f t="shared" si="899"/>
        <v>16083.333333333334</v>
      </c>
      <c r="AB83" s="732">
        <f t="shared" si="899"/>
        <v>16083.333333333334</v>
      </c>
      <c r="AC83" s="731">
        <f>SUM(Q83:AB83)</f>
        <v>193000.00000000003</v>
      </c>
      <c r="AD83" s="732"/>
      <c r="AE83" s="732">
        <f t="shared" si="900"/>
        <v>24691.666666666668</v>
      </c>
      <c r="AF83" s="732">
        <f t="shared" si="900"/>
        <v>24691.666666666668</v>
      </c>
      <c r="AG83" s="732">
        <f t="shared" si="900"/>
        <v>24691.666666666668</v>
      </c>
      <c r="AH83" s="732">
        <f t="shared" si="900"/>
        <v>24691.666666666668</v>
      </c>
      <c r="AI83" s="732">
        <f t="shared" si="900"/>
        <v>24691.666666666668</v>
      </c>
      <c r="AJ83" s="732">
        <f t="shared" si="900"/>
        <v>24691.666666666668</v>
      </c>
      <c r="AK83" s="732">
        <f t="shared" si="900"/>
        <v>24691.666666666668</v>
      </c>
      <c r="AL83" s="732">
        <f t="shared" si="900"/>
        <v>24691.666666666668</v>
      </c>
      <c r="AM83" s="732">
        <f t="shared" si="900"/>
        <v>24691.666666666668</v>
      </c>
      <c r="AN83" s="732">
        <f t="shared" si="900"/>
        <v>24691.666666666668</v>
      </c>
      <c r="AO83" s="732">
        <f t="shared" si="900"/>
        <v>24691.666666666668</v>
      </c>
      <c r="AP83" s="732">
        <f t="shared" si="900"/>
        <v>24691.666666666668</v>
      </c>
      <c r="AQ83" s="731">
        <f>SUM(AE83:AP83)</f>
        <v>296300</v>
      </c>
      <c r="AR83" s="730"/>
      <c r="AS83" s="732">
        <f t="shared" si="901"/>
        <v>28972.500000000004</v>
      </c>
      <c r="AT83" s="732">
        <f t="shared" si="901"/>
        <v>28972.500000000004</v>
      </c>
      <c r="AU83" s="732">
        <f t="shared" si="901"/>
        <v>28972.500000000004</v>
      </c>
      <c r="AV83" s="732">
        <f t="shared" si="901"/>
        <v>28972.500000000004</v>
      </c>
      <c r="AW83" s="732">
        <f t="shared" si="901"/>
        <v>28972.500000000004</v>
      </c>
      <c r="AX83" s="732">
        <f t="shared" si="901"/>
        <v>28972.500000000004</v>
      </c>
      <c r="AY83" s="732">
        <f t="shared" si="901"/>
        <v>28972.500000000004</v>
      </c>
      <c r="AZ83" s="732">
        <f t="shared" si="901"/>
        <v>28972.500000000004</v>
      </c>
      <c r="BA83" s="732">
        <f t="shared" si="901"/>
        <v>28972.500000000004</v>
      </c>
      <c r="BB83" s="732">
        <f t="shared" si="901"/>
        <v>28972.500000000004</v>
      </c>
      <c r="BC83" s="732">
        <f t="shared" si="901"/>
        <v>28972.500000000004</v>
      </c>
      <c r="BD83" s="732">
        <f t="shared" si="901"/>
        <v>28972.500000000004</v>
      </c>
      <c r="BE83" s="731">
        <f>SUM(AS83:BD83)</f>
        <v>347670.00000000006</v>
      </c>
      <c r="BF83" s="730"/>
      <c r="BG83" s="732">
        <f t="shared" ref="BG83" si="906">+BG52+BG48+BG44+BG40+BG36+BG32+BG28+BG24+BG56+BG60+BG64+BG68+BG72+BG76+BG80</f>
        <v>31635.850000000006</v>
      </c>
      <c r="BH83" s="732">
        <f t="shared" si="903"/>
        <v>31635.850000000006</v>
      </c>
      <c r="BI83" s="732">
        <f t="shared" si="903"/>
        <v>31635.850000000006</v>
      </c>
      <c r="BJ83" s="732">
        <f t="shared" si="903"/>
        <v>31635.850000000006</v>
      </c>
      <c r="BK83" s="732">
        <f t="shared" si="903"/>
        <v>31635.850000000006</v>
      </c>
      <c r="BL83" s="732">
        <f t="shared" si="903"/>
        <v>31635.850000000006</v>
      </c>
      <c r="BM83" s="732">
        <f t="shared" si="903"/>
        <v>31635.850000000006</v>
      </c>
      <c r="BN83" s="732">
        <f t="shared" si="903"/>
        <v>31635.850000000006</v>
      </c>
      <c r="BO83" s="732">
        <f t="shared" si="903"/>
        <v>31635.850000000006</v>
      </c>
      <c r="BP83" s="732">
        <f t="shared" si="903"/>
        <v>31635.850000000006</v>
      </c>
      <c r="BQ83" s="732">
        <f t="shared" si="903"/>
        <v>31635.850000000006</v>
      </c>
      <c r="BR83" s="732">
        <f t="shared" ref="BR83" si="907">+BR52+BR48+BR44+BR40+BR36+BR32+BR28+BR24+BR56+BR60+BR64+BR68+BR72+BR76+BR80</f>
        <v>31635.850000000006</v>
      </c>
      <c r="BS83" s="529">
        <f>SUM(BG83:BR83)</f>
        <v>379630.19999999995</v>
      </c>
      <c r="BW83" s="732">
        <f t="shared" si="905"/>
        <v>0</v>
      </c>
      <c r="BX83" s="732">
        <f t="shared" si="905"/>
        <v>0</v>
      </c>
    </row>
    <row r="84" spans="1:76" s="507" customFormat="1" x14ac:dyDescent="0.2">
      <c r="A84" s="721"/>
      <c r="B84" s="728"/>
      <c r="C84" s="730"/>
      <c r="D84" s="730"/>
      <c r="E84" s="730"/>
      <c r="F84" s="730"/>
      <c r="G84" s="730"/>
      <c r="H84" s="730"/>
      <c r="I84" s="730"/>
      <c r="J84" s="730"/>
      <c r="K84" s="730"/>
      <c r="L84" s="730"/>
      <c r="M84" s="730"/>
      <c r="N84" s="730"/>
      <c r="O84" s="730"/>
      <c r="P84" s="730"/>
      <c r="Q84" s="730"/>
      <c r="R84" s="730"/>
      <c r="S84" s="730"/>
      <c r="T84" s="730"/>
      <c r="U84" s="730"/>
      <c r="V84" s="730"/>
      <c r="W84" s="730"/>
      <c r="X84" s="730"/>
      <c r="Y84" s="730"/>
      <c r="Z84" s="730"/>
      <c r="AA84" s="730"/>
      <c r="AB84" s="730"/>
      <c r="AC84" s="730"/>
      <c r="AD84" s="730"/>
      <c r="AE84" s="730"/>
      <c r="AF84" s="730"/>
      <c r="AG84" s="730"/>
      <c r="AH84" s="730"/>
      <c r="AI84" s="730"/>
      <c r="AJ84" s="730"/>
      <c r="AK84" s="730"/>
      <c r="AL84" s="730"/>
      <c r="AM84" s="730"/>
      <c r="AN84" s="730"/>
      <c r="AO84" s="730"/>
      <c r="AP84" s="730"/>
      <c r="AQ84" s="730"/>
      <c r="AR84" s="730"/>
      <c r="AS84" s="730"/>
      <c r="AT84" s="730"/>
      <c r="AU84" s="730"/>
      <c r="AV84" s="730"/>
      <c r="AW84" s="730"/>
      <c r="AX84" s="730"/>
      <c r="AY84" s="730"/>
      <c r="AZ84" s="730"/>
      <c r="BA84" s="730"/>
      <c r="BB84" s="730"/>
      <c r="BC84" s="730"/>
      <c r="BD84" s="730"/>
      <c r="BE84" s="730"/>
      <c r="BF84" s="730"/>
      <c r="BG84" s="730"/>
      <c r="BH84" s="730"/>
      <c r="BI84" s="730"/>
      <c r="BJ84" s="730"/>
      <c r="BK84" s="730"/>
      <c r="BL84" s="730"/>
      <c r="BM84" s="730"/>
      <c r="BN84" s="730"/>
      <c r="BO84" s="730"/>
      <c r="BP84" s="730"/>
      <c r="BQ84" s="730"/>
      <c r="BR84" s="730"/>
      <c r="BS84" s="524"/>
      <c r="BW84" s="730"/>
      <c r="BX84" s="730"/>
    </row>
    <row r="85" spans="1:76" s="507" customFormat="1" x14ac:dyDescent="0.2">
      <c r="A85" s="534" t="s">
        <v>76</v>
      </c>
      <c r="B85" s="728"/>
      <c r="C85" s="730"/>
      <c r="D85" s="730"/>
      <c r="E85" s="730"/>
      <c r="F85" s="730"/>
      <c r="G85" s="730"/>
      <c r="H85" s="730"/>
      <c r="I85" s="730"/>
      <c r="J85" s="730"/>
      <c r="K85" s="730"/>
      <c r="L85" s="730"/>
      <c r="M85" s="730"/>
      <c r="N85" s="730"/>
      <c r="O85" s="730"/>
      <c r="P85" s="730"/>
      <c r="Q85" s="730"/>
      <c r="R85" s="730"/>
      <c r="S85" s="730"/>
      <c r="T85" s="730"/>
      <c r="U85" s="730"/>
      <c r="V85" s="730"/>
      <c r="W85" s="730"/>
      <c r="X85" s="730"/>
      <c r="Y85" s="730"/>
      <c r="Z85" s="730"/>
      <c r="AA85" s="730"/>
      <c r="AB85" s="730"/>
      <c r="AC85" s="730"/>
      <c r="AD85" s="730"/>
      <c r="AE85" s="730"/>
      <c r="AF85" s="730"/>
      <c r="AG85" s="730"/>
      <c r="AH85" s="730"/>
      <c r="AI85" s="730"/>
      <c r="AJ85" s="730"/>
      <c r="AK85" s="730"/>
      <c r="AL85" s="730"/>
      <c r="AM85" s="730"/>
      <c r="AN85" s="730"/>
      <c r="AO85" s="730"/>
      <c r="AP85" s="730"/>
      <c r="AQ85" s="730"/>
      <c r="AR85" s="730"/>
      <c r="AS85" s="730"/>
      <c r="AT85" s="730"/>
      <c r="AU85" s="730"/>
      <c r="AV85" s="730"/>
      <c r="AW85" s="730"/>
      <c r="AX85" s="730"/>
      <c r="AY85" s="730"/>
      <c r="AZ85" s="730"/>
      <c r="BA85" s="730"/>
      <c r="BB85" s="730"/>
      <c r="BC85" s="730"/>
      <c r="BD85" s="730"/>
      <c r="BE85" s="730"/>
      <c r="BF85" s="730"/>
      <c r="BG85" s="730"/>
      <c r="BH85" s="730"/>
      <c r="BI85" s="730"/>
      <c r="BJ85" s="730"/>
      <c r="BK85" s="730"/>
      <c r="BL85" s="730"/>
      <c r="BM85" s="730"/>
      <c r="BN85" s="730"/>
      <c r="BO85" s="730"/>
      <c r="BP85" s="730"/>
      <c r="BQ85" s="730"/>
      <c r="BR85" s="730"/>
      <c r="BS85" s="524"/>
      <c r="BW85" s="730"/>
      <c r="BX85" s="730"/>
    </row>
    <row r="86" spans="1:76" s="507" customFormat="1" x14ac:dyDescent="0.2">
      <c r="A86" s="721"/>
      <c r="B86" s="728"/>
      <c r="C86" s="730"/>
      <c r="D86" s="730"/>
      <c r="E86" s="730"/>
      <c r="F86" s="730"/>
      <c r="G86" s="730"/>
      <c r="H86" s="730"/>
      <c r="I86" s="730"/>
      <c r="J86" s="730"/>
      <c r="K86" s="730"/>
      <c r="L86" s="730"/>
      <c r="M86" s="730"/>
      <c r="N86" s="730"/>
      <c r="O86" s="730"/>
      <c r="P86" s="730"/>
      <c r="Q86" s="730"/>
      <c r="R86" s="730"/>
      <c r="S86" s="730"/>
      <c r="T86" s="730"/>
      <c r="U86" s="730"/>
      <c r="V86" s="730"/>
      <c r="W86" s="730"/>
      <c r="X86" s="730"/>
      <c r="Y86" s="730"/>
      <c r="Z86" s="730"/>
      <c r="AA86" s="730"/>
      <c r="AB86" s="730"/>
      <c r="AC86" s="730"/>
      <c r="AD86" s="730"/>
      <c r="AE86" s="730"/>
      <c r="AF86" s="730"/>
      <c r="AG86" s="730"/>
      <c r="AH86" s="730"/>
      <c r="AI86" s="730"/>
      <c r="AJ86" s="730"/>
      <c r="AK86" s="730"/>
      <c r="AL86" s="730"/>
      <c r="AM86" s="730"/>
      <c r="AN86" s="730"/>
      <c r="AO86" s="730"/>
      <c r="AP86" s="730"/>
      <c r="AQ86" s="730"/>
      <c r="AR86" s="730"/>
      <c r="AS86" s="730"/>
      <c r="AT86" s="730"/>
      <c r="AU86" s="730"/>
      <c r="AV86" s="730"/>
      <c r="AW86" s="730"/>
      <c r="AX86" s="730"/>
      <c r="AY86" s="730"/>
      <c r="AZ86" s="730"/>
      <c r="BA86" s="730"/>
      <c r="BB86" s="730"/>
      <c r="BC86" s="730"/>
      <c r="BD86" s="730"/>
      <c r="BE86" s="730"/>
      <c r="BF86" s="730"/>
      <c r="BG86" s="730"/>
      <c r="BH86" s="730"/>
      <c r="BI86" s="730"/>
      <c r="BJ86" s="730"/>
      <c r="BK86" s="730"/>
      <c r="BL86" s="730"/>
      <c r="BM86" s="730"/>
      <c r="BN86" s="730"/>
      <c r="BO86" s="730"/>
      <c r="BP86" s="730"/>
      <c r="BQ86" s="730"/>
      <c r="BR86" s="730"/>
      <c r="BS86" s="524"/>
      <c r="BW86" s="730"/>
      <c r="BX86" s="730"/>
    </row>
    <row r="87" spans="1:76" x14ac:dyDescent="0.2">
      <c r="A87" s="522" t="s">
        <v>40</v>
      </c>
      <c r="B87" s="728"/>
      <c r="C87" s="728"/>
      <c r="D87" s="728"/>
      <c r="E87" s="728"/>
      <c r="F87" s="728"/>
      <c r="G87" s="728"/>
      <c r="H87" s="728"/>
      <c r="I87" s="728"/>
      <c r="J87" s="728"/>
      <c r="K87" s="728"/>
      <c r="L87" s="728"/>
      <c r="M87" s="728"/>
      <c r="N87" s="728"/>
      <c r="O87" s="728"/>
      <c r="P87" s="728"/>
      <c r="Q87" s="728"/>
      <c r="R87" s="728"/>
      <c r="S87" s="728"/>
      <c r="T87" s="728"/>
      <c r="U87" s="728"/>
      <c r="V87" s="728"/>
      <c r="W87" s="728"/>
      <c r="X87" s="728"/>
      <c r="Y87" s="728"/>
      <c r="Z87" s="728"/>
      <c r="AA87" s="728"/>
      <c r="AB87" s="728"/>
      <c r="AC87" s="728"/>
      <c r="AD87" s="728"/>
      <c r="AE87" s="728"/>
      <c r="AF87" s="728"/>
      <c r="AG87" s="728"/>
      <c r="AH87" s="728"/>
      <c r="AI87" s="728"/>
      <c r="AJ87" s="728"/>
      <c r="AK87" s="728"/>
      <c r="AL87" s="728"/>
      <c r="AM87" s="728"/>
      <c r="AN87" s="728"/>
      <c r="AO87" s="728"/>
      <c r="AP87" s="728"/>
      <c r="AQ87" s="728"/>
      <c r="AR87" s="728"/>
      <c r="AS87" s="728"/>
      <c r="AT87" s="728"/>
      <c r="AU87" s="728"/>
      <c r="AV87" s="728"/>
      <c r="AW87" s="728"/>
      <c r="AX87" s="728"/>
      <c r="AY87" s="728"/>
      <c r="AZ87" s="728"/>
      <c r="BA87" s="728"/>
      <c r="BB87" s="728"/>
      <c r="BC87" s="728"/>
      <c r="BD87" s="728"/>
      <c r="BE87" s="728"/>
      <c r="BF87" s="728"/>
      <c r="BG87" s="728"/>
      <c r="BH87" s="728"/>
      <c r="BI87" s="728"/>
      <c r="BJ87" s="728"/>
      <c r="BK87" s="728"/>
      <c r="BL87" s="728"/>
      <c r="BM87" s="728"/>
      <c r="BN87" s="728"/>
      <c r="BO87" s="728"/>
      <c r="BP87" s="728"/>
      <c r="BQ87" s="728"/>
      <c r="BR87" s="728"/>
      <c r="BS87" s="523"/>
      <c r="BW87" s="728"/>
      <c r="BX87" s="728"/>
    </row>
    <row r="88" spans="1:76" x14ac:dyDescent="0.2">
      <c r="A88" s="722" t="s">
        <v>110</v>
      </c>
      <c r="B88" s="728"/>
      <c r="C88" s="730">
        <f>+IF(A88=1,1,0)</f>
        <v>0</v>
      </c>
      <c r="D88" s="730">
        <f>+IF(C88=1,1,0)</f>
        <v>0</v>
      </c>
      <c r="E88" s="730">
        <f t="shared" ref="E88" si="908">+IF(D88=1,1,0)</f>
        <v>0</v>
      </c>
      <c r="F88" s="730">
        <f t="shared" ref="F88" si="909">+IF(E88=1,1,0)</f>
        <v>0</v>
      </c>
      <c r="G88" s="730">
        <f t="shared" ref="G88" si="910">+IF(F88=1,1,0)</f>
        <v>0</v>
      </c>
      <c r="H88" s="730">
        <f t="shared" ref="H88" si="911">+IF(G88=1,1,0)</f>
        <v>0</v>
      </c>
      <c r="I88" s="730">
        <f t="shared" ref="I88" si="912">+IF(H88=1,1,0)</f>
        <v>0</v>
      </c>
      <c r="J88" s="730">
        <f t="shared" ref="J88" si="913">+IF(I88=1,1,0)</f>
        <v>0</v>
      </c>
      <c r="K88" s="730">
        <f t="shared" ref="K88" si="914">+IF(J88=1,1,0)</f>
        <v>0</v>
      </c>
      <c r="L88" s="730">
        <f t="shared" ref="L88" si="915">+IF(K88=1,1,0)</f>
        <v>0</v>
      </c>
      <c r="M88" s="730">
        <f t="shared" ref="M88" si="916">+IF(L88=1,1,0)</f>
        <v>0</v>
      </c>
      <c r="N88" s="730">
        <f t="shared" ref="N88" si="917">+IF(M88=1,1,0)</f>
        <v>0</v>
      </c>
      <c r="O88" s="730">
        <f>+N88</f>
        <v>0</v>
      </c>
      <c r="P88" s="730">
        <f>+N88</f>
        <v>0</v>
      </c>
      <c r="Q88" s="730">
        <v>0</v>
      </c>
      <c r="R88" s="730">
        <f t="shared" ref="R88" si="918">+IF(Q88=1,1,0)</f>
        <v>0</v>
      </c>
      <c r="S88" s="730">
        <f t="shared" ref="S88" si="919">+IF(R88=1,1,0)</f>
        <v>0</v>
      </c>
      <c r="T88" s="730">
        <f t="shared" ref="T88" si="920">+IF(S88=1,1,0)</f>
        <v>0</v>
      </c>
      <c r="U88" s="730">
        <f t="shared" ref="U88" si="921">+IF(T88=1,1,0)</f>
        <v>0</v>
      </c>
      <c r="V88" s="730">
        <v>1</v>
      </c>
      <c r="W88" s="730">
        <f t="shared" ref="W88" si="922">+IF(V88=1,1,0)</f>
        <v>1</v>
      </c>
      <c r="X88" s="730">
        <f t="shared" ref="X88" si="923">+IF(W88=1,1,0)</f>
        <v>1</v>
      </c>
      <c r="Y88" s="730">
        <f t="shared" ref="Y88" si="924">+IF(X88=1,1,0)</f>
        <v>1</v>
      </c>
      <c r="Z88" s="730">
        <f t="shared" ref="Z88" si="925">+IF(Y88=1,1,0)</f>
        <v>1</v>
      </c>
      <c r="AA88" s="730">
        <f t="shared" ref="AA88" si="926">+IF(Z88=1,1,0)</f>
        <v>1</v>
      </c>
      <c r="AB88" s="730">
        <f t="shared" ref="AB88" si="927">+IF(AA88=1,1,0)</f>
        <v>1</v>
      </c>
      <c r="AC88" s="730">
        <f>+AB88</f>
        <v>1</v>
      </c>
      <c r="AD88" s="730">
        <f>+AB88</f>
        <v>1</v>
      </c>
      <c r="AE88" s="730">
        <f>+IF(AC88=1,1,0)</f>
        <v>1</v>
      </c>
      <c r="AF88" s="730">
        <f>+IF(AE88=1,1,0)</f>
        <v>1</v>
      </c>
      <c r="AG88" s="730">
        <f t="shared" ref="AG88" si="928">+IF(AF88=1,1,0)</f>
        <v>1</v>
      </c>
      <c r="AH88" s="730">
        <f t="shared" ref="AH88" si="929">+IF(AG88=1,1,0)</f>
        <v>1</v>
      </c>
      <c r="AI88" s="730">
        <f t="shared" ref="AI88" si="930">+IF(AH88=1,1,0)</f>
        <v>1</v>
      </c>
      <c r="AJ88" s="730">
        <f t="shared" ref="AJ88" si="931">+IF(AI88=1,1,0)</f>
        <v>1</v>
      </c>
      <c r="AK88" s="730">
        <f t="shared" ref="AK88" si="932">+IF(AJ88=1,1,0)</f>
        <v>1</v>
      </c>
      <c r="AL88" s="730">
        <f t="shared" ref="AL88" si="933">+IF(AK88=1,1,0)</f>
        <v>1</v>
      </c>
      <c r="AM88" s="730">
        <f t="shared" ref="AM88" si="934">+IF(AL88=1,1,0)</f>
        <v>1</v>
      </c>
      <c r="AN88" s="730">
        <f t="shared" ref="AN88" si="935">+IF(AM88=1,1,0)</f>
        <v>1</v>
      </c>
      <c r="AO88" s="730">
        <f t="shared" ref="AO88" si="936">+IF(AN88=1,1,0)</f>
        <v>1</v>
      </c>
      <c r="AP88" s="730">
        <f t="shared" ref="AP88" si="937">+IF(AO88=1,1,0)</f>
        <v>1</v>
      </c>
      <c r="AQ88" s="730">
        <f>+AP88</f>
        <v>1</v>
      </c>
      <c r="AR88" s="730">
        <f>+AQ88</f>
        <v>1</v>
      </c>
      <c r="AS88" s="730">
        <f>+IF(AQ88=1,1,0)</f>
        <v>1</v>
      </c>
      <c r="AT88" s="730">
        <f>+IF(AS88=1,1,0)</f>
        <v>1</v>
      </c>
      <c r="AU88" s="730">
        <f t="shared" ref="AU88" si="938">+IF(AT88=1,1,0)</f>
        <v>1</v>
      </c>
      <c r="AV88" s="730">
        <f t="shared" ref="AV88" si="939">+IF(AU88=1,1,0)</f>
        <v>1</v>
      </c>
      <c r="AW88" s="730">
        <f t="shared" ref="AW88" si="940">+IF(AV88=1,1,0)</f>
        <v>1</v>
      </c>
      <c r="AX88" s="730">
        <f t="shared" ref="AX88" si="941">+IF(AW88=1,1,0)</f>
        <v>1</v>
      </c>
      <c r="AY88" s="730">
        <f t="shared" ref="AY88" si="942">+IF(AX88=1,1,0)</f>
        <v>1</v>
      </c>
      <c r="AZ88" s="730">
        <f t="shared" ref="AZ88" si="943">+IF(AY88=1,1,0)</f>
        <v>1</v>
      </c>
      <c r="BA88" s="730">
        <f t="shared" ref="BA88" si="944">+IF(AZ88=1,1,0)</f>
        <v>1</v>
      </c>
      <c r="BB88" s="730">
        <f t="shared" ref="BB88" si="945">+IF(BA88=1,1,0)</f>
        <v>1</v>
      </c>
      <c r="BC88" s="730">
        <f t="shared" ref="BC88" si="946">+IF(BB88=1,1,0)</f>
        <v>1</v>
      </c>
      <c r="BD88" s="730">
        <f t="shared" ref="BD88" si="947">+IF(BC88=1,1,0)</f>
        <v>1</v>
      </c>
      <c r="BE88" s="730">
        <f>+BD88</f>
        <v>1</v>
      </c>
      <c r="BF88" s="730">
        <f>+BE88</f>
        <v>1</v>
      </c>
      <c r="BG88" s="730">
        <f>+IF(BE88=1,1,0)</f>
        <v>1</v>
      </c>
      <c r="BH88" s="730">
        <f t="shared" ref="BH88" si="948">+IF(BG88=1,1,0)</f>
        <v>1</v>
      </c>
      <c r="BI88" s="730">
        <f t="shared" ref="BI88" si="949">+IF(BH88=1,1,0)</f>
        <v>1</v>
      </c>
      <c r="BJ88" s="730">
        <f t="shared" ref="BJ88" si="950">+IF(BI88=1,1,0)</f>
        <v>1</v>
      </c>
      <c r="BK88" s="730">
        <f t="shared" ref="BK88" si="951">+IF(BJ88=1,1,0)</f>
        <v>1</v>
      </c>
      <c r="BL88" s="730">
        <f t="shared" ref="BL88" si="952">+IF(BK88=1,1,0)</f>
        <v>1</v>
      </c>
      <c r="BM88" s="730">
        <f t="shared" ref="BM88" si="953">+IF(BL88=1,1,0)</f>
        <v>1</v>
      </c>
      <c r="BN88" s="730">
        <f t="shared" ref="BN88" si="954">+IF(BM88=1,1,0)</f>
        <v>1</v>
      </c>
      <c r="BO88" s="730">
        <f t="shared" ref="BO88" si="955">+IF(BN88=1,1,0)</f>
        <v>1</v>
      </c>
      <c r="BP88" s="730">
        <f t="shared" ref="BP88" si="956">+IF(BO88=1,1,0)</f>
        <v>1</v>
      </c>
      <c r="BQ88" s="730">
        <f t="shared" ref="BQ88" si="957">+IF(BP88=1,1,0)</f>
        <v>1</v>
      </c>
      <c r="BR88" s="730">
        <f t="shared" ref="BR88" si="958">+IF(BQ88=1,1,0)</f>
        <v>1</v>
      </c>
      <c r="BS88" s="524">
        <f>+BR88</f>
        <v>1</v>
      </c>
      <c r="BW88" s="730">
        <f>+IF(BU88=1,1,0)</f>
        <v>0</v>
      </c>
      <c r="BX88" s="730">
        <f t="shared" ref="BX88" si="959">+IF(BW88=1,1,0)</f>
        <v>0</v>
      </c>
    </row>
    <row r="89" spans="1:76" x14ac:dyDescent="0.2">
      <c r="A89" s="721" t="s">
        <v>39</v>
      </c>
      <c r="B89" s="727">
        <v>55000</v>
      </c>
      <c r="C89" s="730">
        <f>IF(C88=1,B89/12,0)</f>
        <v>0</v>
      </c>
      <c r="D89" s="730">
        <f>IF(D88=1,$B89/12,0)</f>
        <v>0</v>
      </c>
      <c r="E89" s="730">
        <f t="shared" ref="E89:N89" si="960">IF(E88=1,$B89/12,0)</f>
        <v>0</v>
      </c>
      <c r="F89" s="730">
        <f t="shared" si="960"/>
        <v>0</v>
      </c>
      <c r="G89" s="730">
        <f t="shared" si="960"/>
        <v>0</v>
      </c>
      <c r="H89" s="730">
        <f t="shared" si="960"/>
        <v>0</v>
      </c>
      <c r="I89" s="730">
        <f t="shared" si="960"/>
        <v>0</v>
      </c>
      <c r="J89" s="730">
        <f t="shared" si="960"/>
        <v>0</v>
      </c>
      <c r="K89" s="730">
        <f t="shared" si="960"/>
        <v>0</v>
      </c>
      <c r="L89" s="730">
        <f t="shared" si="960"/>
        <v>0</v>
      </c>
      <c r="M89" s="730">
        <f t="shared" si="960"/>
        <v>0</v>
      </c>
      <c r="N89" s="730">
        <f t="shared" si="960"/>
        <v>0</v>
      </c>
      <c r="O89" s="731">
        <f>SUM(C89:N89)</f>
        <v>0</v>
      </c>
      <c r="P89" s="730">
        <f>IF(C88=1,(B89*(1+$B$8)),B89)</f>
        <v>55000</v>
      </c>
      <c r="Q89" s="730">
        <f>IF(Q88=1,($P89/12),0)</f>
        <v>0</v>
      </c>
      <c r="R89" s="730">
        <f t="shared" ref="R89:AB89" si="961">IF(R88=1,($P89/12),0)</f>
        <v>0</v>
      </c>
      <c r="S89" s="730">
        <f t="shared" si="961"/>
        <v>0</v>
      </c>
      <c r="T89" s="730">
        <f t="shared" si="961"/>
        <v>0</v>
      </c>
      <c r="U89" s="730">
        <f t="shared" si="961"/>
        <v>0</v>
      </c>
      <c r="V89" s="730">
        <f t="shared" si="961"/>
        <v>4583.333333333333</v>
      </c>
      <c r="W89" s="730">
        <f t="shared" si="961"/>
        <v>4583.333333333333</v>
      </c>
      <c r="X89" s="730">
        <f t="shared" si="961"/>
        <v>4583.333333333333</v>
      </c>
      <c r="Y89" s="730">
        <f t="shared" si="961"/>
        <v>4583.333333333333</v>
      </c>
      <c r="Z89" s="730">
        <f t="shared" si="961"/>
        <v>4583.333333333333</v>
      </c>
      <c r="AA89" s="730">
        <f t="shared" si="961"/>
        <v>4583.333333333333</v>
      </c>
      <c r="AB89" s="730">
        <f t="shared" si="961"/>
        <v>4583.333333333333</v>
      </c>
      <c r="AC89" s="731">
        <f>SUM(Q89:AB89)</f>
        <v>32083.333333333328</v>
      </c>
      <c r="AD89" s="730">
        <f>IF(Q88=1,(P89*(1+$B$8)),P89)</f>
        <v>55000</v>
      </c>
      <c r="AE89" s="730">
        <f t="shared" ref="AE89:AP89" si="962">IF(AE88=1,($AD89/12),0)</f>
        <v>4583.333333333333</v>
      </c>
      <c r="AF89" s="730">
        <f t="shared" si="962"/>
        <v>4583.333333333333</v>
      </c>
      <c r="AG89" s="730">
        <f t="shared" si="962"/>
        <v>4583.333333333333</v>
      </c>
      <c r="AH89" s="730">
        <f t="shared" si="962"/>
        <v>4583.333333333333</v>
      </c>
      <c r="AI89" s="730">
        <f t="shared" si="962"/>
        <v>4583.333333333333</v>
      </c>
      <c r="AJ89" s="730">
        <f t="shared" si="962"/>
        <v>4583.333333333333</v>
      </c>
      <c r="AK89" s="730">
        <f t="shared" si="962"/>
        <v>4583.333333333333</v>
      </c>
      <c r="AL89" s="730">
        <f t="shared" si="962"/>
        <v>4583.333333333333</v>
      </c>
      <c r="AM89" s="730">
        <f t="shared" si="962"/>
        <v>4583.333333333333</v>
      </c>
      <c r="AN89" s="730">
        <f t="shared" si="962"/>
        <v>4583.333333333333</v>
      </c>
      <c r="AO89" s="730">
        <f t="shared" si="962"/>
        <v>4583.333333333333</v>
      </c>
      <c r="AP89" s="730">
        <f t="shared" si="962"/>
        <v>4583.333333333333</v>
      </c>
      <c r="AQ89" s="731">
        <f>SUM(AE89:AP89)</f>
        <v>55000.000000000007</v>
      </c>
      <c r="AR89" s="730">
        <f>IF(AE88=1,(AD89*(1+$B$8)),AD89)</f>
        <v>58300</v>
      </c>
      <c r="AS89" s="730">
        <f>IF(AS88=1,($AR89/12),0)</f>
        <v>4858.333333333333</v>
      </c>
      <c r="AT89" s="730">
        <f t="shared" ref="AT89:BD89" si="963">IF(AT88=1,($AR89/12),0)</f>
        <v>4858.333333333333</v>
      </c>
      <c r="AU89" s="730">
        <f t="shared" si="963"/>
        <v>4858.333333333333</v>
      </c>
      <c r="AV89" s="730">
        <f t="shared" si="963"/>
        <v>4858.333333333333</v>
      </c>
      <c r="AW89" s="730">
        <f t="shared" si="963"/>
        <v>4858.333333333333</v>
      </c>
      <c r="AX89" s="730">
        <f t="shared" si="963"/>
        <v>4858.333333333333</v>
      </c>
      <c r="AY89" s="730">
        <f t="shared" si="963"/>
        <v>4858.333333333333</v>
      </c>
      <c r="AZ89" s="730">
        <f t="shared" si="963"/>
        <v>4858.333333333333</v>
      </c>
      <c r="BA89" s="730">
        <f t="shared" si="963"/>
        <v>4858.333333333333</v>
      </c>
      <c r="BB89" s="730">
        <f t="shared" si="963"/>
        <v>4858.333333333333</v>
      </c>
      <c r="BC89" s="730">
        <f t="shared" si="963"/>
        <v>4858.333333333333</v>
      </c>
      <c r="BD89" s="730">
        <f t="shared" si="963"/>
        <v>4858.333333333333</v>
      </c>
      <c r="BE89" s="731">
        <f>SUM(AS89:BD89)</f>
        <v>58300.000000000007</v>
      </c>
      <c r="BF89" s="730">
        <f>IF(AS88=1,(AR89*(1+$B$8)),AR89)</f>
        <v>61798</v>
      </c>
      <c r="BG89" s="730">
        <f>IF(BG88=1,($BF89/12),0)</f>
        <v>5149.833333333333</v>
      </c>
      <c r="BH89" s="730">
        <f t="shared" ref="BH89:BR89" si="964">IF(BH88=1,($BF89/12),0)</f>
        <v>5149.833333333333</v>
      </c>
      <c r="BI89" s="730">
        <f t="shared" si="964"/>
        <v>5149.833333333333</v>
      </c>
      <c r="BJ89" s="730">
        <f t="shared" si="964"/>
        <v>5149.833333333333</v>
      </c>
      <c r="BK89" s="730">
        <f t="shared" si="964"/>
        <v>5149.833333333333</v>
      </c>
      <c r="BL89" s="730">
        <f t="shared" si="964"/>
        <v>5149.833333333333</v>
      </c>
      <c r="BM89" s="730">
        <f t="shared" si="964"/>
        <v>5149.833333333333</v>
      </c>
      <c r="BN89" s="730">
        <f t="shared" si="964"/>
        <v>5149.833333333333</v>
      </c>
      <c r="BO89" s="730">
        <f t="shared" si="964"/>
        <v>5149.833333333333</v>
      </c>
      <c r="BP89" s="730">
        <f t="shared" si="964"/>
        <v>5149.833333333333</v>
      </c>
      <c r="BQ89" s="730">
        <f t="shared" si="964"/>
        <v>5149.833333333333</v>
      </c>
      <c r="BR89" s="730">
        <f t="shared" si="964"/>
        <v>5149.833333333333</v>
      </c>
      <c r="BS89" s="529">
        <f>SUM(BG89:BR89)</f>
        <v>61798.000000000007</v>
      </c>
      <c r="BW89" s="730">
        <f t="shared" ref="BW89:BX89" si="965">IF(BW88=1,($BF89/12),0)</f>
        <v>0</v>
      </c>
      <c r="BX89" s="730">
        <f t="shared" si="965"/>
        <v>0</v>
      </c>
    </row>
    <row r="90" spans="1:76" s="507" customFormat="1" x14ac:dyDescent="0.2">
      <c r="A90" s="721"/>
      <c r="B90" s="728"/>
      <c r="C90" s="730"/>
      <c r="D90" s="730"/>
      <c r="E90" s="730"/>
      <c r="F90" s="730"/>
      <c r="G90" s="730"/>
      <c r="H90" s="730"/>
      <c r="I90" s="730"/>
      <c r="J90" s="730"/>
      <c r="K90" s="730"/>
      <c r="L90" s="730"/>
      <c r="M90" s="730"/>
      <c r="N90" s="730"/>
      <c r="O90" s="730"/>
      <c r="P90" s="730"/>
      <c r="Q90" s="730"/>
      <c r="R90" s="730"/>
      <c r="S90" s="730"/>
      <c r="T90" s="730"/>
      <c r="U90" s="730"/>
      <c r="V90" s="730"/>
      <c r="W90" s="730"/>
      <c r="X90" s="730"/>
      <c r="Y90" s="730"/>
      <c r="Z90" s="730"/>
      <c r="AA90" s="730"/>
      <c r="AB90" s="730"/>
      <c r="AC90" s="730"/>
      <c r="AD90" s="730"/>
      <c r="AE90" s="730"/>
      <c r="AF90" s="730"/>
      <c r="AG90" s="730"/>
      <c r="AH90" s="730"/>
      <c r="AI90" s="730"/>
      <c r="AJ90" s="730"/>
      <c r="AK90" s="730"/>
      <c r="AL90" s="730"/>
      <c r="AM90" s="730"/>
      <c r="AN90" s="730"/>
      <c r="AO90" s="730"/>
      <c r="AP90" s="730"/>
      <c r="AQ90" s="730"/>
      <c r="AR90" s="730"/>
      <c r="AS90" s="730"/>
      <c r="AT90" s="730"/>
      <c r="AU90" s="730"/>
      <c r="AV90" s="730"/>
      <c r="AW90" s="730"/>
      <c r="AX90" s="730"/>
      <c r="AY90" s="730"/>
      <c r="AZ90" s="730"/>
      <c r="BA90" s="730"/>
      <c r="BB90" s="730"/>
      <c r="BC90" s="730"/>
      <c r="BD90" s="730"/>
      <c r="BE90" s="730"/>
      <c r="BF90" s="730"/>
      <c r="BG90" s="730"/>
      <c r="BH90" s="730"/>
      <c r="BI90" s="730"/>
      <c r="BJ90" s="730"/>
      <c r="BK90" s="730"/>
      <c r="BL90" s="730"/>
      <c r="BM90" s="730"/>
      <c r="BN90" s="730"/>
      <c r="BO90" s="730"/>
      <c r="BP90" s="730"/>
      <c r="BQ90" s="730"/>
      <c r="BR90" s="730"/>
      <c r="BS90" s="524"/>
      <c r="BW90" s="730"/>
      <c r="BX90" s="730"/>
    </row>
    <row r="91" spans="1:76" x14ac:dyDescent="0.2">
      <c r="A91" s="522" t="s">
        <v>106</v>
      </c>
      <c r="B91" s="728"/>
      <c r="C91" s="728"/>
      <c r="D91" s="728"/>
      <c r="E91" s="728"/>
      <c r="F91" s="728"/>
      <c r="G91" s="728"/>
      <c r="H91" s="728"/>
      <c r="I91" s="728"/>
      <c r="J91" s="728"/>
      <c r="K91" s="728"/>
      <c r="L91" s="728"/>
      <c r="M91" s="728"/>
      <c r="N91" s="728"/>
      <c r="O91" s="728"/>
      <c r="P91" s="728"/>
      <c r="Q91" s="728"/>
      <c r="R91" s="728"/>
      <c r="S91" s="728"/>
      <c r="T91" s="728"/>
      <c r="U91" s="728"/>
      <c r="V91" s="728"/>
      <c r="W91" s="728"/>
      <c r="X91" s="728"/>
      <c r="Y91" s="728"/>
      <c r="Z91" s="728"/>
      <c r="AA91" s="728"/>
      <c r="AB91" s="728"/>
      <c r="AC91" s="728"/>
      <c r="AD91" s="728"/>
      <c r="AE91" s="728"/>
      <c r="AF91" s="728"/>
      <c r="AG91" s="728"/>
      <c r="AH91" s="728"/>
      <c r="AI91" s="728"/>
      <c r="AJ91" s="728"/>
      <c r="AK91" s="728"/>
      <c r="AL91" s="728"/>
      <c r="AM91" s="728"/>
      <c r="AN91" s="728"/>
      <c r="AO91" s="728"/>
      <c r="AP91" s="728"/>
      <c r="AQ91" s="728"/>
      <c r="AR91" s="728"/>
      <c r="AS91" s="728"/>
      <c r="AT91" s="728"/>
      <c r="AU91" s="728"/>
      <c r="AV91" s="728"/>
      <c r="AW91" s="728"/>
      <c r="AX91" s="728"/>
      <c r="AY91" s="728"/>
      <c r="AZ91" s="728"/>
      <c r="BA91" s="728"/>
      <c r="BB91" s="728"/>
      <c r="BC91" s="728"/>
      <c r="BD91" s="728"/>
      <c r="BE91" s="728"/>
      <c r="BF91" s="728"/>
      <c r="BG91" s="728"/>
      <c r="BH91" s="728"/>
      <c r="BI91" s="728"/>
      <c r="BJ91" s="728"/>
      <c r="BK91" s="728"/>
      <c r="BL91" s="728"/>
      <c r="BM91" s="728"/>
      <c r="BN91" s="728"/>
      <c r="BO91" s="728"/>
      <c r="BP91" s="728"/>
      <c r="BQ91" s="728"/>
      <c r="BR91" s="728"/>
      <c r="BS91" s="523"/>
      <c r="BW91" s="728"/>
      <c r="BX91" s="728"/>
    </row>
    <row r="92" spans="1:76" s="507" customFormat="1" x14ac:dyDescent="0.2">
      <c r="A92" s="722" t="s">
        <v>110</v>
      </c>
      <c r="B92" s="728"/>
      <c r="C92" s="730">
        <f>+IF(A92=1,1,0)</f>
        <v>0</v>
      </c>
      <c r="D92" s="730">
        <f>+IF(C92=1,1,0)</f>
        <v>0</v>
      </c>
      <c r="E92" s="730">
        <f t="shared" ref="E92" si="966">+IF(D92=1,1,0)</f>
        <v>0</v>
      </c>
      <c r="F92" s="730">
        <f t="shared" ref="F92" si="967">+IF(E92=1,1,0)</f>
        <v>0</v>
      </c>
      <c r="G92" s="730">
        <f t="shared" ref="G92" si="968">+IF(F92=1,1,0)</f>
        <v>0</v>
      </c>
      <c r="H92" s="730">
        <f t="shared" ref="H92" si="969">+IF(G92=1,1,0)</f>
        <v>0</v>
      </c>
      <c r="I92" s="730">
        <f t="shared" ref="I92" si="970">+IF(H92=1,1,0)</f>
        <v>0</v>
      </c>
      <c r="J92" s="730">
        <f t="shared" ref="J92" si="971">+IF(I92=1,1,0)</f>
        <v>0</v>
      </c>
      <c r="K92" s="730">
        <f t="shared" ref="K92" si="972">+IF(J92=1,1,0)</f>
        <v>0</v>
      </c>
      <c r="L92" s="730">
        <f t="shared" ref="L92" si="973">+IF(K92=1,1,0)</f>
        <v>0</v>
      </c>
      <c r="M92" s="730">
        <f t="shared" ref="M92" si="974">+IF(L92=1,1,0)</f>
        <v>0</v>
      </c>
      <c r="N92" s="730">
        <f t="shared" ref="N92" si="975">+IF(M92=1,1,0)</f>
        <v>0</v>
      </c>
      <c r="O92" s="730">
        <f>+N92</f>
        <v>0</v>
      </c>
      <c r="P92" s="730">
        <f>+N92</f>
        <v>0</v>
      </c>
      <c r="Q92" s="730">
        <f>+IF(O92=1,1,0)</f>
        <v>0</v>
      </c>
      <c r="R92" s="730">
        <f t="shared" ref="R92" si="976">+IF(Q92=1,1,0)</f>
        <v>0</v>
      </c>
      <c r="S92" s="730">
        <f t="shared" ref="S92" si="977">+IF(R92=1,1,0)</f>
        <v>0</v>
      </c>
      <c r="T92" s="730">
        <f t="shared" ref="T92" si="978">+IF(S92=1,1,0)</f>
        <v>0</v>
      </c>
      <c r="U92" s="730">
        <f t="shared" ref="U92" si="979">+IF(T92=1,1,0)</f>
        <v>0</v>
      </c>
      <c r="V92" s="730">
        <f t="shared" ref="V92" si="980">+IF(U92=1,1,0)</f>
        <v>0</v>
      </c>
      <c r="W92" s="730">
        <f t="shared" ref="W92" si="981">+IF(V92=1,1,0)</f>
        <v>0</v>
      </c>
      <c r="X92" s="730">
        <f t="shared" ref="X92" si="982">+IF(W92=1,1,0)</f>
        <v>0</v>
      </c>
      <c r="Y92" s="730">
        <f t="shared" ref="Y92" si="983">+IF(X92=1,1,0)</f>
        <v>0</v>
      </c>
      <c r="Z92" s="730">
        <f t="shared" ref="Z92" si="984">+IF(Y92=1,1,0)</f>
        <v>0</v>
      </c>
      <c r="AA92" s="730">
        <f t="shared" ref="AA92" si="985">+IF(Z92=1,1,0)</f>
        <v>0</v>
      </c>
      <c r="AB92" s="730">
        <f t="shared" ref="AB92" si="986">+IF(AA92=1,1,0)</f>
        <v>0</v>
      </c>
      <c r="AC92" s="730">
        <f>+AB92</f>
        <v>0</v>
      </c>
      <c r="AD92" s="730">
        <f>+AB92</f>
        <v>0</v>
      </c>
      <c r="AE92" s="730">
        <f>+IF(AC92=1,1,0)</f>
        <v>0</v>
      </c>
      <c r="AF92" s="730">
        <f>+IF(AE92=1,1,0)</f>
        <v>0</v>
      </c>
      <c r="AG92" s="730">
        <f t="shared" ref="AG92" si="987">+IF(AF92=1,1,0)</f>
        <v>0</v>
      </c>
      <c r="AH92" s="730">
        <f t="shared" ref="AH92" si="988">+IF(AG92=1,1,0)</f>
        <v>0</v>
      </c>
      <c r="AI92" s="730">
        <f t="shared" ref="AI92" si="989">+IF(AH92=1,1,0)</f>
        <v>0</v>
      </c>
      <c r="AJ92" s="730">
        <f t="shared" ref="AJ92" si="990">+IF(AI92=1,1,0)</f>
        <v>0</v>
      </c>
      <c r="AK92" s="730">
        <f t="shared" ref="AK92" si="991">+IF(AJ92=1,1,0)</f>
        <v>0</v>
      </c>
      <c r="AL92" s="730">
        <f t="shared" ref="AL92" si="992">+IF(AK92=1,1,0)</f>
        <v>0</v>
      </c>
      <c r="AM92" s="730">
        <f t="shared" ref="AM92" si="993">+IF(AL92=1,1,0)</f>
        <v>0</v>
      </c>
      <c r="AN92" s="730">
        <f t="shared" ref="AN92" si="994">+IF(AM92=1,1,0)</f>
        <v>0</v>
      </c>
      <c r="AO92" s="730">
        <f t="shared" ref="AO92" si="995">+IF(AN92=1,1,0)</f>
        <v>0</v>
      </c>
      <c r="AP92" s="730">
        <f t="shared" ref="AP92" si="996">+IF(AO92=1,1,0)</f>
        <v>0</v>
      </c>
      <c r="AQ92" s="730">
        <f>+AP92</f>
        <v>0</v>
      </c>
      <c r="AR92" s="730">
        <f>+AQ92</f>
        <v>0</v>
      </c>
      <c r="AS92" s="730">
        <f>+IF(AQ92=1,1,0)</f>
        <v>0</v>
      </c>
      <c r="AT92" s="730">
        <f>+IF(AS92=1,1,0)</f>
        <v>0</v>
      </c>
      <c r="AU92" s="730">
        <f t="shared" ref="AU92" si="997">+IF(AT92=1,1,0)</f>
        <v>0</v>
      </c>
      <c r="AV92" s="730">
        <f t="shared" ref="AV92" si="998">+IF(AU92=1,1,0)</f>
        <v>0</v>
      </c>
      <c r="AW92" s="730">
        <f t="shared" ref="AW92" si="999">+IF(AV92=1,1,0)</f>
        <v>0</v>
      </c>
      <c r="AX92" s="730">
        <f t="shared" ref="AX92" si="1000">+IF(AW92=1,1,0)</f>
        <v>0</v>
      </c>
      <c r="AY92" s="730">
        <f t="shared" ref="AY92" si="1001">+IF(AX92=1,1,0)</f>
        <v>0</v>
      </c>
      <c r="AZ92" s="730">
        <f t="shared" ref="AZ92" si="1002">+IF(AY92=1,1,0)</f>
        <v>0</v>
      </c>
      <c r="BA92" s="730">
        <f t="shared" ref="BA92" si="1003">+IF(AZ92=1,1,0)</f>
        <v>0</v>
      </c>
      <c r="BB92" s="730">
        <f t="shared" ref="BB92" si="1004">+IF(BA92=1,1,0)</f>
        <v>0</v>
      </c>
      <c r="BC92" s="730">
        <f t="shared" ref="BC92" si="1005">+IF(BB92=1,1,0)</f>
        <v>0</v>
      </c>
      <c r="BD92" s="730">
        <f t="shared" ref="BD92" si="1006">+IF(BC92=1,1,0)</f>
        <v>0</v>
      </c>
      <c r="BE92" s="730">
        <f>+BD92</f>
        <v>0</v>
      </c>
      <c r="BF92" s="730">
        <f>+BE92</f>
        <v>0</v>
      </c>
      <c r="BG92" s="730">
        <f>+IF(BE92=1,1,0)</f>
        <v>0</v>
      </c>
      <c r="BH92" s="730">
        <f t="shared" ref="BH92" si="1007">+IF(BG92=1,1,0)</f>
        <v>0</v>
      </c>
      <c r="BI92" s="730">
        <f t="shared" ref="BI92" si="1008">+IF(BH92=1,1,0)</f>
        <v>0</v>
      </c>
      <c r="BJ92" s="730">
        <f t="shared" ref="BJ92" si="1009">+IF(BI92=1,1,0)</f>
        <v>0</v>
      </c>
      <c r="BK92" s="730">
        <f t="shared" ref="BK92" si="1010">+IF(BJ92=1,1,0)</f>
        <v>0</v>
      </c>
      <c r="BL92" s="730">
        <f t="shared" ref="BL92" si="1011">+IF(BK92=1,1,0)</f>
        <v>0</v>
      </c>
      <c r="BM92" s="730">
        <f t="shared" ref="BM92" si="1012">+IF(BL92=1,1,0)</f>
        <v>0</v>
      </c>
      <c r="BN92" s="730">
        <f t="shared" ref="BN92" si="1013">+IF(BM92=1,1,0)</f>
        <v>0</v>
      </c>
      <c r="BO92" s="730">
        <f t="shared" ref="BO92" si="1014">+IF(BN92=1,1,0)</f>
        <v>0</v>
      </c>
      <c r="BP92" s="730">
        <f t="shared" ref="BP92" si="1015">+IF(BO92=1,1,0)</f>
        <v>0</v>
      </c>
      <c r="BQ92" s="730">
        <f t="shared" ref="BQ92" si="1016">+IF(BP92=1,1,0)</f>
        <v>0</v>
      </c>
      <c r="BR92" s="730">
        <f t="shared" ref="BR92" si="1017">+IF(BQ92=1,1,0)</f>
        <v>0</v>
      </c>
      <c r="BS92" s="524">
        <f>+BR92</f>
        <v>0</v>
      </c>
      <c r="BW92" s="730">
        <f>+IF(BU92=1,1,0)</f>
        <v>0</v>
      </c>
      <c r="BX92" s="730">
        <f t="shared" ref="BX92" si="1018">+IF(BW92=1,1,0)</f>
        <v>0</v>
      </c>
    </row>
    <row r="93" spans="1:76" s="507" customFormat="1" x14ac:dyDescent="0.2">
      <c r="A93" s="721" t="s">
        <v>39</v>
      </c>
      <c r="B93" s="727">
        <v>75000</v>
      </c>
      <c r="C93" s="730">
        <f>IF(C92=1,B93/12,0)</f>
        <v>0</v>
      </c>
      <c r="D93" s="730">
        <f>IF(D92=1,$B93/12,0)</f>
        <v>0</v>
      </c>
      <c r="E93" s="730">
        <f t="shared" ref="E93:N93" si="1019">IF(E92=1,$B93/12,0)</f>
        <v>0</v>
      </c>
      <c r="F93" s="730">
        <f t="shared" si="1019"/>
        <v>0</v>
      </c>
      <c r="G93" s="730">
        <f t="shared" si="1019"/>
        <v>0</v>
      </c>
      <c r="H93" s="730">
        <f t="shared" si="1019"/>
        <v>0</v>
      </c>
      <c r="I93" s="730">
        <f t="shared" si="1019"/>
        <v>0</v>
      </c>
      <c r="J93" s="730">
        <f t="shared" si="1019"/>
        <v>0</v>
      </c>
      <c r="K93" s="730">
        <f t="shared" si="1019"/>
        <v>0</v>
      </c>
      <c r="L93" s="730">
        <f t="shared" si="1019"/>
        <v>0</v>
      </c>
      <c r="M93" s="730">
        <f t="shared" si="1019"/>
        <v>0</v>
      </c>
      <c r="N93" s="730">
        <f t="shared" si="1019"/>
        <v>0</v>
      </c>
      <c r="O93" s="731">
        <f>SUM(C93:N93)</f>
        <v>0</v>
      </c>
      <c r="P93" s="730">
        <f>IF(C92=1,(B93*(1+$B$8)),B93)</f>
        <v>75000</v>
      </c>
      <c r="Q93" s="730">
        <f>IF(Q92=1,($P93/12),0)</f>
        <v>0</v>
      </c>
      <c r="R93" s="730">
        <f t="shared" ref="R93:AB93" si="1020">IF(R92=1,($P93/12),0)</f>
        <v>0</v>
      </c>
      <c r="S93" s="730">
        <f t="shared" si="1020"/>
        <v>0</v>
      </c>
      <c r="T93" s="730">
        <f t="shared" si="1020"/>
        <v>0</v>
      </c>
      <c r="U93" s="730">
        <f t="shared" si="1020"/>
        <v>0</v>
      </c>
      <c r="V93" s="730">
        <f t="shared" si="1020"/>
        <v>0</v>
      </c>
      <c r="W93" s="730">
        <f t="shared" si="1020"/>
        <v>0</v>
      </c>
      <c r="X93" s="730">
        <f t="shared" si="1020"/>
        <v>0</v>
      </c>
      <c r="Y93" s="730">
        <f t="shared" si="1020"/>
        <v>0</v>
      </c>
      <c r="Z93" s="730">
        <f t="shared" si="1020"/>
        <v>0</v>
      </c>
      <c r="AA93" s="730">
        <f t="shared" si="1020"/>
        <v>0</v>
      </c>
      <c r="AB93" s="730">
        <f t="shared" si="1020"/>
        <v>0</v>
      </c>
      <c r="AC93" s="731">
        <f>SUM(Q93:AB93)</f>
        <v>0</v>
      </c>
      <c r="AD93" s="730">
        <f>IF(Q92=1,(P93*(1+$B$8)),P93)</f>
        <v>75000</v>
      </c>
      <c r="AE93" s="730">
        <f t="shared" ref="AE93:AP93" si="1021">IF(AE92=1,($AD93/12),0)</f>
        <v>0</v>
      </c>
      <c r="AF93" s="730">
        <f t="shared" si="1021"/>
        <v>0</v>
      </c>
      <c r="AG93" s="730">
        <f t="shared" si="1021"/>
        <v>0</v>
      </c>
      <c r="AH93" s="730">
        <f t="shared" si="1021"/>
        <v>0</v>
      </c>
      <c r="AI93" s="730">
        <f t="shared" si="1021"/>
        <v>0</v>
      </c>
      <c r="AJ93" s="730">
        <f t="shared" si="1021"/>
        <v>0</v>
      </c>
      <c r="AK93" s="730">
        <f t="shared" si="1021"/>
        <v>0</v>
      </c>
      <c r="AL93" s="730">
        <f t="shared" si="1021"/>
        <v>0</v>
      </c>
      <c r="AM93" s="730">
        <f t="shared" si="1021"/>
        <v>0</v>
      </c>
      <c r="AN93" s="730">
        <f t="shared" si="1021"/>
        <v>0</v>
      </c>
      <c r="AO93" s="730">
        <f t="shared" si="1021"/>
        <v>0</v>
      </c>
      <c r="AP93" s="730">
        <f t="shared" si="1021"/>
        <v>0</v>
      </c>
      <c r="AQ93" s="731">
        <f>SUM(AE93:AP93)</f>
        <v>0</v>
      </c>
      <c r="AR93" s="730">
        <f>IF(AE92=1,(AD93*(1+$B$8)),AD93)</f>
        <v>75000</v>
      </c>
      <c r="AS93" s="730">
        <f>IF(AS92=1,($AR93/12),0)</f>
        <v>0</v>
      </c>
      <c r="AT93" s="730">
        <f t="shared" ref="AT93:BD93" si="1022">IF(AT92=1,($AR93/12),0)</f>
        <v>0</v>
      </c>
      <c r="AU93" s="730">
        <f t="shared" si="1022"/>
        <v>0</v>
      </c>
      <c r="AV93" s="730">
        <f t="shared" si="1022"/>
        <v>0</v>
      </c>
      <c r="AW93" s="730">
        <f t="shared" si="1022"/>
        <v>0</v>
      </c>
      <c r="AX93" s="730">
        <f t="shared" si="1022"/>
        <v>0</v>
      </c>
      <c r="AY93" s="730">
        <f t="shared" si="1022"/>
        <v>0</v>
      </c>
      <c r="AZ93" s="730">
        <f t="shared" si="1022"/>
        <v>0</v>
      </c>
      <c r="BA93" s="730">
        <f t="shared" si="1022"/>
        <v>0</v>
      </c>
      <c r="BB93" s="730">
        <f t="shared" si="1022"/>
        <v>0</v>
      </c>
      <c r="BC93" s="730">
        <f t="shared" si="1022"/>
        <v>0</v>
      </c>
      <c r="BD93" s="730">
        <f t="shared" si="1022"/>
        <v>0</v>
      </c>
      <c r="BE93" s="731">
        <f>SUM(AS93:BD93)</f>
        <v>0</v>
      </c>
      <c r="BF93" s="730">
        <f>IF(AS92=1,(AR93*(1+$B$8)),AR93)</f>
        <v>75000</v>
      </c>
      <c r="BG93" s="730">
        <f>IF(BG92=1,($BF93/12),0)</f>
        <v>0</v>
      </c>
      <c r="BH93" s="730">
        <f t="shared" ref="BH93:BR93" si="1023">IF(BH92=1,($BF93/12),0)</f>
        <v>0</v>
      </c>
      <c r="BI93" s="730">
        <f t="shared" si="1023"/>
        <v>0</v>
      </c>
      <c r="BJ93" s="730">
        <f t="shared" si="1023"/>
        <v>0</v>
      </c>
      <c r="BK93" s="730">
        <f t="shared" si="1023"/>
        <v>0</v>
      </c>
      <c r="BL93" s="730">
        <f t="shared" si="1023"/>
        <v>0</v>
      </c>
      <c r="BM93" s="730">
        <f t="shared" si="1023"/>
        <v>0</v>
      </c>
      <c r="BN93" s="730">
        <f t="shared" si="1023"/>
        <v>0</v>
      </c>
      <c r="BO93" s="730">
        <f t="shared" si="1023"/>
        <v>0</v>
      </c>
      <c r="BP93" s="730">
        <f t="shared" si="1023"/>
        <v>0</v>
      </c>
      <c r="BQ93" s="730">
        <f t="shared" si="1023"/>
        <v>0</v>
      </c>
      <c r="BR93" s="730">
        <f t="shared" si="1023"/>
        <v>0</v>
      </c>
      <c r="BS93" s="529">
        <f>SUM(BG93:BR93)</f>
        <v>0</v>
      </c>
      <c r="BW93" s="730">
        <f t="shared" ref="BW93:BX93" si="1024">IF(BW92=1,($BF93/12),0)</f>
        <v>0</v>
      </c>
      <c r="BX93" s="730">
        <f t="shared" si="1024"/>
        <v>0</v>
      </c>
    </row>
    <row r="94" spans="1:76" s="507" customFormat="1" x14ac:dyDescent="0.2">
      <c r="A94" s="721"/>
      <c r="B94" s="728"/>
      <c r="C94" s="728"/>
      <c r="D94" s="728"/>
      <c r="E94" s="728"/>
      <c r="F94" s="728"/>
      <c r="G94" s="728"/>
      <c r="H94" s="728"/>
      <c r="I94" s="728"/>
      <c r="J94" s="728"/>
      <c r="K94" s="728"/>
      <c r="L94" s="728"/>
      <c r="M94" s="728"/>
      <c r="N94" s="728"/>
      <c r="O94" s="728"/>
      <c r="P94" s="728"/>
      <c r="Q94" s="728"/>
      <c r="R94" s="728"/>
      <c r="S94" s="728"/>
      <c r="T94" s="728"/>
      <c r="U94" s="728"/>
      <c r="V94" s="728"/>
      <c r="W94" s="728"/>
      <c r="X94" s="728"/>
      <c r="Y94" s="728"/>
      <c r="Z94" s="728"/>
      <c r="AA94" s="728"/>
      <c r="AB94" s="728"/>
      <c r="AC94" s="728"/>
      <c r="AD94" s="728"/>
      <c r="AE94" s="728"/>
      <c r="AF94" s="728"/>
      <c r="AG94" s="728"/>
      <c r="AH94" s="728"/>
      <c r="AI94" s="728"/>
      <c r="AJ94" s="728"/>
      <c r="AK94" s="728"/>
      <c r="AL94" s="728"/>
      <c r="AM94" s="728"/>
      <c r="AN94" s="728"/>
      <c r="AO94" s="728"/>
      <c r="AP94" s="728"/>
      <c r="AQ94" s="728"/>
      <c r="AR94" s="728"/>
      <c r="AS94" s="728"/>
      <c r="AT94" s="728"/>
      <c r="AU94" s="728"/>
      <c r="AV94" s="728"/>
      <c r="AW94" s="728"/>
      <c r="AX94" s="728"/>
      <c r="AY94" s="728"/>
      <c r="AZ94" s="728"/>
      <c r="BA94" s="728"/>
      <c r="BB94" s="728"/>
      <c r="BC94" s="728"/>
      <c r="BD94" s="728"/>
      <c r="BE94" s="728"/>
      <c r="BF94" s="728"/>
      <c r="BG94" s="728"/>
      <c r="BH94" s="728"/>
      <c r="BI94" s="728"/>
      <c r="BJ94" s="728"/>
      <c r="BK94" s="728"/>
      <c r="BL94" s="728"/>
      <c r="BM94" s="728"/>
      <c r="BN94" s="728"/>
      <c r="BO94" s="728"/>
      <c r="BP94" s="728"/>
      <c r="BQ94" s="728"/>
      <c r="BR94" s="728"/>
      <c r="BS94" s="523"/>
      <c r="BW94" s="728"/>
      <c r="BX94" s="728"/>
    </row>
    <row r="95" spans="1:76" s="507" customFormat="1" x14ac:dyDescent="0.2">
      <c r="A95" s="511" t="s">
        <v>768</v>
      </c>
      <c r="B95" s="728"/>
      <c r="C95" s="728"/>
      <c r="D95" s="728"/>
      <c r="E95" s="728"/>
      <c r="F95" s="728"/>
      <c r="G95" s="728"/>
      <c r="H95" s="728"/>
      <c r="I95" s="728"/>
      <c r="J95" s="728"/>
      <c r="K95" s="728"/>
      <c r="L95" s="728"/>
      <c r="M95" s="728"/>
      <c r="N95" s="728"/>
      <c r="O95" s="728"/>
      <c r="P95" s="728"/>
      <c r="Q95" s="728"/>
      <c r="R95" s="728"/>
      <c r="S95" s="728"/>
      <c r="T95" s="728"/>
      <c r="U95" s="728"/>
      <c r="V95" s="728"/>
      <c r="W95" s="728"/>
      <c r="X95" s="728"/>
      <c r="Y95" s="728"/>
      <c r="Z95" s="728"/>
      <c r="AA95" s="728"/>
      <c r="AB95" s="728"/>
      <c r="AC95" s="728"/>
      <c r="AD95" s="728"/>
      <c r="AE95" s="728"/>
      <c r="AF95" s="728"/>
      <c r="AG95" s="728"/>
      <c r="AH95" s="728"/>
      <c r="AI95" s="728"/>
      <c r="AJ95" s="728"/>
      <c r="AK95" s="728"/>
      <c r="AL95" s="728"/>
      <c r="AM95" s="728"/>
      <c r="AN95" s="728"/>
      <c r="AO95" s="728"/>
      <c r="AP95" s="728"/>
      <c r="AQ95" s="728"/>
      <c r="AR95" s="728"/>
      <c r="AS95" s="728"/>
      <c r="AT95" s="728"/>
      <c r="AU95" s="728"/>
      <c r="AV95" s="728"/>
      <c r="AW95" s="728"/>
      <c r="AX95" s="728"/>
      <c r="AY95" s="728"/>
      <c r="AZ95" s="728"/>
      <c r="BA95" s="728"/>
      <c r="BB95" s="728"/>
      <c r="BC95" s="728"/>
      <c r="BD95" s="728"/>
      <c r="BE95" s="728"/>
      <c r="BF95" s="728"/>
      <c r="BG95" s="728"/>
      <c r="BH95" s="728"/>
      <c r="BI95" s="728"/>
      <c r="BJ95" s="728"/>
      <c r="BK95" s="728"/>
      <c r="BL95" s="728"/>
      <c r="BM95" s="728"/>
      <c r="BN95" s="728"/>
      <c r="BO95" s="728"/>
      <c r="BP95" s="728"/>
      <c r="BQ95" s="728"/>
      <c r="BR95" s="728"/>
      <c r="BS95" s="523"/>
      <c r="BW95" s="728"/>
      <c r="BX95" s="728"/>
    </row>
    <row r="96" spans="1:76" s="507" customFormat="1" x14ac:dyDescent="0.2">
      <c r="A96" s="722" t="s">
        <v>110</v>
      </c>
      <c r="B96" s="728"/>
      <c r="C96" s="730">
        <f>+IF(A96=1,1,0)</f>
        <v>0</v>
      </c>
      <c r="D96" s="730">
        <f>+IF(C96=1,1,0)</f>
        <v>0</v>
      </c>
      <c r="E96" s="730">
        <f t="shared" ref="E96" si="1025">+IF(D96=1,1,0)</f>
        <v>0</v>
      </c>
      <c r="F96" s="730">
        <f t="shared" ref="F96" si="1026">+IF(E96=1,1,0)</f>
        <v>0</v>
      </c>
      <c r="G96" s="730">
        <f t="shared" ref="G96" si="1027">+IF(F96=1,1,0)</f>
        <v>0</v>
      </c>
      <c r="H96" s="730">
        <f t="shared" ref="H96" si="1028">+IF(G96=1,1,0)</f>
        <v>0</v>
      </c>
      <c r="I96" s="730">
        <f t="shared" ref="I96" si="1029">+IF(H96=1,1,0)</f>
        <v>0</v>
      </c>
      <c r="J96" s="730">
        <f t="shared" ref="J96" si="1030">+IF(I96=1,1,0)</f>
        <v>0</v>
      </c>
      <c r="K96" s="730">
        <f t="shared" ref="K96" si="1031">+IF(J96=1,1,0)</f>
        <v>0</v>
      </c>
      <c r="L96" s="730">
        <f t="shared" ref="L96" si="1032">+IF(K96=1,1,0)</f>
        <v>0</v>
      </c>
      <c r="M96" s="730">
        <f t="shared" ref="M96" si="1033">+IF(L96=1,1,0)</f>
        <v>0</v>
      </c>
      <c r="N96" s="730">
        <f t="shared" ref="N96" si="1034">+IF(M96=1,1,0)</f>
        <v>0</v>
      </c>
      <c r="O96" s="730">
        <f>+N96</f>
        <v>0</v>
      </c>
      <c r="P96" s="730">
        <f>+N96</f>
        <v>0</v>
      </c>
      <c r="Q96" s="730">
        <f>+IF(O96=1,1,0)</f>
        <v>0</v>
      </c>
      <c r="R96" s="730">
        <f t="shared" ref="R96" si="1035">+IF(Q96=1,1,0)</f>
        <v>0</v>
      </c>
      <c r="S96" s="730">
        <f t="shared" ref="S96" si="1036">+IF(R96=1,1,0)</f>
        <v>0</v>
      </c>
      <c r="T96" s="730">
        <f t="shared" ref="T96" si="1037">+IF(S96=1,1,0)</f>
        <v>0</v>
      </c>
      <c r="U96" s="730">
        <f t="shared" ref="U96" si="1038">+IF(T96=1,1,0)</f>
        <v>0</v>
      </c>
      <c r="V96" s="730">
        <f t="shared" ref="V96" si="1039">+IF(U96=1,1,0)</f>
        <v>0</v>
      </c>
      <c r="W96" s="730">
        <f t="shared" ref="W96" si="1040">+IF(V96=1,1,0)</f>
        <v>0</v>
      </c>
      <c r="X96" s="730">
        <f t="shared" ref="X96" si="1041">+IF(W96=1,1,0)</f>
        <v>0</v>
      </c>
      <c r="Y96" s="730">
        <f t="shared" ref="Y96" si="1042">+IF(X96=1,1,0)</f>
        <v>0</v>
      </c>
      <c r="Z96" s="730">
        <f t="shared" ref="Z96" si="1043">+IF(Y96=1,1,0)</f>
        <v>0</v>
      </c>
      <c r="AA96" s="730">
        <f t="shared" ref="AA96" si="1044">+IF(Z96=1,1,0)</f>
        <v>0</v>
      </c>
      <c r="AB96" s="730">
        <f t="shared" ref="AB96" si="1045">+IF(AA96=1,1,0)</f>
        <v>0</v>
      </c>
      <c r="AC96" s="730">
        <f>+AB96</f>
        <v>0</v>
      </c>
      <c r="AD96" s="730">
        <f>+AB96</f>
        <v>0</v>
      </c>
      <c r="AE96" s="730">
        <v>1</v>
      </c>
      <c r="AF96" s="730">
        <f>+IF(AE96=1,1,0)</f>
        <v>1</v>
      </c>
      <c r="AG96" s="730">
        <f t="shared" ref="AG96" si="1046">+IF(AF96=1,1,0)</f>
        <v>1</v>
      </c>
      <c r="AH96" s="730">
        <f t="shared" ref="AH96" si="1047">+IF(AG96=1,1,0)</f>
        <v>1</v>
      </c>
      <c r="AI96" s="730">
        <f t="shared" ref="AI96" si="1048">+IF(AH96=1,1,0)</f>
        <v>1</v>
      </c>
      <c r="AJ96" s="730">
        <f t="shared" ref="AJ96" si="1049">+IF(AI96=1,1,0)</f>
        <v>1</v>
      </c>
      <c r="AK96" s="730">
        <f t="shared" ref="AK96" si="1050">+IF(AJ96=1,1,0)</f>
        <v>1</v>
      </c>
      <c r="AL96" s="730">
        <f t="shared" ref="AL96" si="1051">+IF(AK96=1,1,0)</f>
        <v>1</v>
      </c>
      <c r="AM96" s="730">
        <f t="shared" ref="AM96" si="1052">+IF(AL96=1,1,0)</f>
        <v>1</v>
      </c>
      <c r="AN96" s="730">
        <f t="shared" ref="AN96" si="1053">+IF(AM96=1,1,0)</f>
        <v>1</v>
      </c>
      <c r="AO96" s="730">
        <f t="shared" ref="AO96" si="1054">+IF(AN96=1,1,0)</f>
        <v>1</v>
      </c>
      <c r="AP96" s="730">
        <f t="shared" ref="AP96" si="1055">+IF(AO96=1,1,0)</f>
        <v>1</v>
      </c>
      <c r="AQ96" s="730">
        <f>+AP96</f>
        <v>1</v>
      </c>
      <c r="AR96" s="730">
        <f>+AQ96</f>
        <v>1</v>
      </c>
      <c r="AS96" s="730">
        <f>+IF(AQ96=1,1,0)</f>
        <v>1</v>
      </c>
      <c r="AT96" s="730">
        <f>+IF(AS96=1,1,0)</f>
        <v>1</v>
      </c>
      <c r="AU96" s="730">
        <f t="shared" ref="AU96" si="1056">+IF(AT96=1,1,0)</f>
        <v>1</v>
      </c>
      <c r="AV96" s="730">
        <f t="shared" ref="AV96" si="1057">+IF(AU96=1,1,0)</f>
        <v>1</v>
      </c>
      <c r="AW96" s="730">
        <f t="shared" ref="AW96" si="1058">+IF(AV96=1,1,0)</f>
        <v>1</v>
      </c>
      <c r="AX96" s="730">
        <f t="shared" ref="AX96" si="1059">+IF(AW96=1,1,0)</f>
        <v>1</v>
      </c>
      <c r="AY96" s="730">
        <f t="shared" ref="AY96" si="1060">+IF(AX96=1,1,0)</f>
        <v>1</v>
      </c>
      <c r="AZ96" s="730">
        <f t="shared" ref="AZ96" si="1061">+IF(AY96=1,1,0)</f>
        <v>1</v>
      </c>
      <c r="BA96" s="730">
        <f t="shared" ref="BA96" si="1062">+IF(AZ96=1,1,0)</f>
        <v>1</v>
      </c>
      <c r="BB96" s="730">
        <f t="shared" ref="BB96" si="1063">+IF(BA96=1,1,0)</f>
        <v>1</v>
      </c>
      <c r="BC96" s="730">
        <f t="shared" ref="BC96" si="1064">+IF(BB96=1,1,0)</f>
        <v>1</v>
      </c>
      <c r="BD96" s="730">
        <f t="shared" ref="BD96" si="1065">+IF(BC96=1,1,0)</f>
        <v>1</v>
      </c>
      <c r="BE96" s="730">
        <f>+BD96</f>
        <v>1</v>
      </c>
      <c r="BF96" s="730">
        <f>+BE96</f>
        <v>1</v>
      </c>
      <c r="BG96" s="730">
        <f>+IF(BE96=1,1,0)</f>
        <v>1</v>
      </c>
      <c r="BH96" s="730">
        <f t="shared" ref="BH96" si="1066">+IF(BG96=1,1,0)</f>
        <v>1</v>
      </c>
      <c r="BI96" s="730">
        <f t="shared" ref="BI96" si="1067">+IF(BH96=1,1,0)</f>
        <v>1</v>
      </c>
      <c r="BJ96" s="730">
        <f t="shared" ref="BJ96" si="1068">+IF(BI96=1,1,0)</f>
        <v>1</v>
      </c>
      <c r="BK96" s="730">
        <f t="shared" ref="BK96" si="1069">+IF(BJ96=1,1,0)</f>
        <v>1</v>
      </c>
      <c r="BL96" s="730">
        <f t="shared" ref="BL96" si="1070">+IF(BK96=1,1,0)</f>
        <v>1</v>
      </c>
      <c r="BM96" s="730">
        <f t="shared" ref="BM96" si="1071">+IF(BL96=1,1,0)</f>
        <v>1</v>
      </c>
      <c r="BN96" s="730">
        <f t="shared" ref="BN96" si="1072">+IF(BM96=1,1,0)</f>
        <v>1</v>
      </c>
      <c r="BO96" s="730">
        <f t="shared" ref="BO96" si="1073">+IF(BN96=1,1,0)</f>
        <v>1</v>
      </c>
      <c r="BP96" s="730">
        <f t="shared" ref="BP96" si="1074">+IF(BO96=1,1,0)</f>
        <v>1</v>
      </c>
      <c r="BQ96" s="730">
        <f t="shared" ref="BQ96" si="1075">+IF(BP96=1,1,0)</f>
        <v>1</v>
      </c>
      <c r="BR96" s="730">
        <f t="shared" ref="BR96" si="1076">+IF(BQ96=1,1,0)</f>
        <v>1</v>
      </c>
      <c r="BS96" s="524">
        <f>+BR96</f>
        <v>1</v>
      </c>
      <c r="BW96" s="730">
        <f>+IF(BU96=1,1,0)</f>
        <v>0</v>
      </c>
      <c r="BX96" s="730">
        <f t="shared" ref="BX96" si="1077">+IF(BW96=1,1,0)</f>
        <v>0</v>
      </c>
    </row>
    <row r="97" spans="1:76" s="507" customFormat="1" x14ac:dyDescent="0.2">
      <c r="A97" s="721" t="s">
        <v>39</v>
      </c>
      <c r="B97" s="727">
        <v>35000</v>
      </c>
      <c r="C97" s="730">
        <f>IF(C96=1,B97/12,0)</f>
        <v>0</v>
      </c>
      <c r="D97" s="730">
        <f>IF(D96=1,$B97/12,0)</f>
        <v>0</v>
      </c>
      <c r="E97" s="730">
        <f t="shared" ref="E97:N97" si="1078">IF(E96=1,$B97/12,0)</f>
        <v>0</v>
      </c>
      <c r="F97" s="730">
        <f t="shared" si="1078"/>
        <v>0</v>
      </c>
      <c r="G97" s="730">
        <f t="shared" si="1078"/>
        <v>0</v>
      </c>
      <c r="H97" s="730">
        <f t="shared" si="1078"/>
        <v>0</v>
      </c>
      <c r="I97" s="730">
        <f t="shared" si="1078"/>
        <v>0</v>
      </c>
      <c r="J97" s="730">
        <f t="shared" si="1078"/>
        <v>0</v>
      </c>
      <c r="K97" s="730">
        <f t="shared" si="1078"/>
        <v>0</v>
      </c>
      <c r="L97" s="730">
        <f t="shared" si="1078"/>
        <v>0</v>
      </c>
      <c r="M97" s="730">
        <f t="shared" si="1078"/>
        <v>0</v>
      </c>
      <c r="N97" s="730">
        <f t="shared" si="1078"/>
        <v>0</v>
      </c>
      <c r="O97" s="731">
        <f>SUM(C97:N97)</f>
        <v>0</v>
      </c>
      <c r="P97" s="730">
        <f>IF(C96=1,(B97*(1+$B$8)),B97)</f>
        <v>35000</v>
      </c>
      <c r="Q97" s="730">
        <f>IF(Q96=1,($P97/12),0)</f>
        <v>0</v>
      </c>
      <c r="R97" s="730">
        <f t="shared" ref="R97:AB97" si="1079">IF(R96=1,($P97/12),0)</f>
        <v>0</v>
      </c>
      <c r="S97" s="730">
        <f t="shared" si="1079"/>
        <v>0</v>
      </c>
      <c r="T97" s="730">
        <f t="shared" si="1079"/>
        <v>0</v>
      </c>
      <c r="U97" s="730">
        <f t="shared" si="1079"/>
        <v>0</v>
      </c>
      <c r="V97" s="730">
        <f t="shared" si="1079"/>
        <v>0</v>
      </c>
      <c r="W97" s="730">
        <f t="shared" si="1079"/>
        <v>0</v>
      </c>
      <c r="X97" s="730">
        <f t="shared" si="1079"/>
        <v>0</v>
      </c>
      <c r="Y97" s="730">
        <f t="shared" si="1079"/>
        <v>0</v>
      </c>
      <c r="Z97" s="730">
        <f t="shared" si="1079"/>
        <v>0</v>
      </c>
      <c r="AA97" s="730">
        <f t="shared" si="1079"/>
        <v>0</v>
      </c>
      <c r="AB97" s="730">
        <f t="shared" si="1079"/>
        <v>0</v>
      </c>
      <c r="AC97" s="731">
        <f>SUM(Q97:AB97)</f>
        <v>0</v>
      </c>
      <c r="AD97" s="730">
        <f>IF(Q96=1,(P97*(1+$B$8)),P97)</f>
        <v>35000</v>
      </c>
      <c r="AE97" s="730">
        <f t="shared" ref="AE97:AP97" si="1080">IF(AE96=1,($AD97/12),0)</f>
        <v>2916.6666666666665</v>
      </c>
      <c r="AF97" s="730">
        <f t="shared" si="1080"/>
        <v>2916.6666666666665</v>
      </c>
      <c r="AG97" s="730">
        <f t="shared" si="1080"/>
        <v>2916.6666666666665</v>
      </c>
      <c r="AH97" s="730">
        <f t="shared" si="1080"/>
        <v>2916.6666666666665</v>
      </c>
      <c r="AI97" s="730">
        <f t="shared" si="1080"/>
        <v>2916.6666666666665</v>
      </c>
      <c r="AJ97" s="730">
        <f t="shared" si="1080"/>
        <v>2916.6666666666665</v>
      </c>
      <c r="AK97" s="730">
        <f t="shared" si="1080"/>
        <v>2916.6666666666665</v>
      </c>
      <c r="AL97" s="730">
        <f t="shared" si="1080"/>
        <v>2916.6666666666665</v>
      </c>
      <c r="AM97" s="730">
        <f t="shared" si="1080"/>
        <v>2916.6666666666665</v>
      </c>
      <c r="AN97" s="730">
        <f t="shared" si="1080"/>
        <v>2916.6666666666665</v>
      </c>
      <c r="AO97" s="730">
        <f t="shared" si="1080"/>
        <v>2916.6666666666665</v>
      </c>
      <c r="AP97" s="730">
        <f t="shared" si="1080"/>
        <v>2916.6666666666665</v>
      </c>
      <c r="AQ97" s="731">
        <f>SUM(AE97:AP97)</f>
        <v>35000.000000000007</v>
      </c>
      <c r="AR97" s="730">
        <f>IF(AE96=1,(AD97*(1+$B$8)),AD97)</f>
        <v>37100</v>
      </c>
      <c r="AS97" s="730">
        <f>IF(AS96=1,($AR97/12),0)</f>
        <v>3091.6666666666665</v>
      </c>
      <c r="AT97" s="730">
        <f t="shared" ref="AT97:BD97" si="1081">IF(AT96=1,($AR97/12),0)</f>
        <v>3091.6666666666665</v>
      </c>
      <c r="AU97" s="730">
        <f t="shared" si="1081"/>
        <v>3091.6666666666665</v>
      </c>
      <c r="AV97" s="730">
        <f t="shared" si="1081"/>
        <v>3091.6666666666665</v>
      </c>
      <c r="AW97" s="730">
        <f t="shared" si="1081"/>
        <v>3091.6666666666665</v>
      </c>
      <c r="AX97" s="730">
        <f t="shared" si="1081"/>
        <v>3091.6666666666665</v>
      </c>
      <c r="AY97" s="730">
        <f t="shared" si="1081"/>
        <v>3091.6666666666665</v>
      </c>
      <c r="AZ97" s="730">
        <f t="shared" si="1081"/>
        <v>3091.6666666666665</v>
      </c>
      <c r="BA97" s="730">
        <f t="shared" si="1081"/>
        <v>3091.6666666666665</v>
      </c>
      <c r="BB97" s="730">
        <f t="shared" si="1081"/>
        <v>3091.6666666666665</v>
      </c>
      <c r="BC97" s="730">
        <f t="shared" si="1081"/>
        <v>3091.6666666666665</v>
      </c>
      <c r="BD97" s="730">
        <f t="shared" si="1081"/>
        <v>3091.6666666666665</v>
      </c>
      <c r="BE97" s="731">
        <f>SUM(AS97:BD97)</f>
        <v>37100</v>
      </c>
      <c r="BF97" s="730">
        <f>IF(AS96=1,(AR97*(1+$B$8)),AR97)</f>
        <v>39326</v>
      </c>
      <c r="BG97" s="730">
        <f>IF(BG96=1,($BF97/12),0)</f>
        <v>3277.1666666666665</v>
      </c>
      <c r="BH97" s="730">
        <f t="shared" ref="BH97:BR97" si="1082">IF(BH96=1,($BF97/12),0)</f>
        <v>3277.1666666666665</v>
      </c>
      <c r="BI97" s="730">
        <f t="shared" si="1082"/>
        <v>3277.1666666666665</v>
      </c>
      <c r="BJ97" s="730">
        <f t="shared" si="1082"/>
        <v>3277.1666666666665</v>
      </c>
      <c r="BK97" s="730">
        <f t="shared" si="1082"/>
        <v>3277.1666666666665</v>
      </c>
      <c r="BL97" s="730">
        <f t="shared" si="1082"/>
        <v>3277.1666666666665</v>
      </c>
      <c r="BM97" s="730">
        <f t="shared" si="1082"/>
        <v>3277.1666666666665</v>
      </c>
      <c r="BN97" s="730">
        <f t="shared" si="1082"/>
        <v>3277.1666666666665</v>
      </c>
      <c r="BO97" s="730">
        <f t="shared" si="1082"/>
        <v>3277.1666666666665</v>
      </c>
      <c r="BP97" s="730">
        <f t="shared" si="1082"/>
        <v>3277.1666666666665</v>
      </c>
      <c r="BQ97" s="730">
        <f t="shared" si="1082"/>
        <v>3277.1666666666665</v>
      </c>
      <c r="BR97" s="730">
        <f t="shared" si="1082"/>
        <v>3277.1666666666665</v>
      </c>
      <c r="BS97" s="529">
        <f>SUM(BG97:BR97)</f>
        <v>39326</v>
      </c>
      <c r="BW97" s="730">
        <f t="shared" ref="BW97:BX97" si="1083">IF(BW96=1,($BF97/12),0)</f>
        <v>0</v>
      </c>
      <c r="BX97" s="730">
        <f t="shared" si="1083"/>
        <v>0</v>
      </c>
    </row>
    <row r="98" spans="1:76" s="507" customFormat="1" x14ac:dyDescent="0.2">
      <c r="A98" s="721"/>
      <c r="B98" s="728"/>
      <c r="C98" s="730"/>
      <c r="D98" s="730"/>
      <c r="E98" s="730"/>
      <c r="F98" s="730"/>
      <c r="G98" s="730"/>
      <c r="H98" s="730"/>
      <c r="I98" s="730"/>
      <c r="J98" s="730"/>
      <c r="K98" s="730"/>
      <c r="L98" s="730"/>
      <c r="M98" s="730"/>
      <c r="N98" s="730"/>
      <c r="O98" s="730"/>
      <c r="P98" s="730"/>
      <c r="Q98" s="730"/>
      <c r="R98" s="730"/>
      <c r="S98" s="730"/>
      <c r="T98" s="730"/>
      <c r="U98" s="730"/>
      <c r="V98" s="730"/>
      <c r="W98" s="730"/>
      <c r="X98" s="730"/>
      <c r="Y98" s="730"/>
      <c r="Z98" s="730"/>
      <c r="AA98" s="730"/>
      <c r="AB98" s="730"/>
      <c r="AC98" s="730"/>
      <c r="AD98" s="730"/>
      <c r="AE98" s="730"/>
      <c r="AF98" s="730"/>
      <c r="AG98" s="730"/>
      <c r="AH98" s="730"/>
      <c r="AI98" s="730"/>
      <c r="AJ98" s="730"/>
      <c r="AK98" s="730"/>
      <c r="AL98" s="730"/>
      <c r="AM98" s="730"/>
      <c r="AN98" s="730"/>
      <c r="AO98" s="730"/>
      <c r="AP98" s="730"/>
      <c r="AQ98" s="730"/>
      <c r="AR98" s="730"/>
      <c r="AS98" s="730"/>
      <c r="AT98" s="730"/>
      <c r="AU98" s="730"/>
      <c r="AV98" s="730"/>
      <c r="AW98" s="730"/>
      <c r="AX98" s="730"/>
      <c r="AY98" s="730"/>
      <c r="AZ98" s="730"/>
      <c r="BA98" s="730"/>
      <c r="BB98" s="730"/>
      <c r="BC98" s="730"/>
      <c r="BD98" s="730"/>
      <c r="BE98" s="730"/>
      <c r="BF98" s="730"/>
      <c r="BG98" s="730"/>
      <c r="BH98" s="730"/>
      <c r="BI98" s="730"/>
      <c r="BJ98" s="730"/>
      <c r="BK98" s="730"/>
      <c r="BL98" s="730"/>
      <c r="BM98" s="730"/>
      <c r="BN98" s="730"/>
      <c r="BO98" s="730"/>
      <c r="BP98" s="730"/>
      <c r="BQ98" s="730"/>
      <c r="BR98" s="730"/>
      <c r="BS98" s="524"/>
      <c r="BW98" s="730"/>
      <c r="BX98" s="730"/>
    </row>
    <row r="99" spans="1:76" s="507" customFormat="1" x14ac:dyDescent="0.2">
      <c r="A99" s="522" t="s">
        <v>769</v>
      </c>
      <c r="B99" s="728"/>
      <c r="C99" s="728"/>
      <c r="D99" s="728"/>
      <c r="E99" s="728"/>
      <c r="F99" s="728"/>
      <c r="G99" s="728"/>
      <c r="H99" s="728"/>
      <c r="I99" s="728"/>
      <c r="J99" s="728"/>
      <c r="K99" s="728"/>
      <c r="L99" s="728"/>
      <c r="M99" s="728"/>
      <c r="N99" s="728"/>
      <c r="O99" s="728"/>
      <c r="P99" s="728"/>
      <c r="Q99" s="728"/>
      <c r="R99" s="728"/>
      <c r="S99" s="728"/>
      <c r="T99" s="728"/>
      <c r="U99" s="728"/>
      <c r="V99" s="728"/>
      <c r="W99" s="728"/>
      <c r="X99" s="728"/>
      <c r="Y99" s="728"/>
      <c r="Z99" s="728"/>
      <c r="AA99" s="728"/>
      <c r="AB99" s="728"/>
      <c r="AC99" s="728"/>
      <c r="AD99" s="728"/>
      <c r="AE99" s="728"/>
      <c r="AF99" s="728"/>
      <c r="AG99" s="728"/>
      <c r="AH99" s="728"/>
      <c r="AI99" s="728"/>
      <c r="AJ99" s="728"/>
      <c r="AK99" s="728"/>
      <c r="AL99" s="728"/>
      <c r="AM99" s="728"/>
      <c r="AN99" s="728"/>
      <c r="AO99" s="728"/>
      <c r="AP99" s="728"/>
      <c r="AQ99" s="728"/>
      <c r="AR99" s="728"/>
      <c r="AS99" s="728"/>
      <c r="AT99" s="728"/>
      <c r="AU99" s="728"/>
      <c r="AV99" s="728"/>
      <c r="AW99" s="728"/>
      <c r="AX99" s="728"/>
      <c r="AY99" s="728"/>
      <c r="AZ99" s="728"/>
      <c r="BA99" s="728"/>
      <c r="BB99" s="728"/>
      <c r="BC99" s="728"/>
      <c r="BD99" s="728"/>
      <c r="BE99" s="728"/>
      <c r="BF99" s="728"/>
      <c r="BG99" s="728"/>
      <c r="BH99" s="728"/>
      <c r="BI99" s="728"/>
      <c r="BJ99" s="728"/>
      <c r="BK99" s="728"/>
      <c r="BL99" s="728"/>
      <c r="BM99" s="728"/>
      <c r="BN99" s="728"/>
      <c r="BO99" s="728"/>
      <c r="BP99" s="728"/>
      <c r="BQ99" s="728"/>
      <c r="BR99" s="728"/>
      <c r="BS99" s="523"/>
      <c r="BW99" s="728"/>
      <c r="BX99" s="728"/>
    </row>
    <row r="100" spans="1:76" s="507" customFormat="1" x14ac:dyDescent="0.2">
      <c r="A100" s="722" t="s">
        <v>110</v>
      </c>
      <c r="B100" s="728"/>
      <c r="C100" s="730">
        <f>+IF(A100=1,1,0)</f>
        <v>0</v>
      </c>
      <c r="D100" s="730">
        <f>+IF(C100=1,1,0)</f>
        <v>0</v>
      </c>
      <c r="E100" s="730">
        <f t="shared" ref="E100" si="1084">+IF(D100=1,1,0)</f>
        <v>0</v>
      </c>
      <c r="F100" s="730">
        <f t="shared" ref="F100" si="1085">+IF(E100=1,1,0)</f>
        <v>0</v>
      </c>
      <c r="G100" s="730">
        <f t="shared" ref="G100" si="1086">+IF(F100=1,1,0)</f>
        <v>0</v>
      </c>
      <c r="H100" s="730">
        <f t="shared" ref="H100" si="1087">+IF(G100=1,1,0)</f>
        <v>0</v>
      </c>
      <c r="I100" s="730">
        <f t="shared" ref="I100" si="1088">+IF(H100=1,1,0)</f>
        <v>0</v>
      </c>
      <c r="J100" s="730">
        <f t="shared" ref="J100" si="1089">+IF(I100=1,1,0)</f>
        <v>0</v>
      </c>
      <c r="K100" s="730">
        <f t="shared" ref="K100" si="1090">+IF(J100=1,1,0)</f>
        <v>0</v>
      </c>
      <c r="L100" s="730">
        <f t="shared" ref="L100" si="1091">+IF(K100=1,1,0)</f>
        <v>0</v>
      </c>
      <c r="M100" s="730">
        <f t="shared" ref="M100" si="1092">+IF(L100=1,1,0)</f>
        <v>0</v>
      </c>
      <c r="N100" s="730">
        <f t="shared" ref="N100" si="1093">+IF(M100=1,1,0)</f>
        <v>0</v>
      </c>
      <c r="O100" s="730">
        <f>+N100</f>
        <v>0</v>
      </c>
      <c r="P100" s="730">
        <f>+N100</f>
        <v>0</v>
      </c>
      <c r="Q100" s="730">
        <f>+IF(O100=1,1,0)</f>
        <v>0</v>
      </c>
      <c r="R100" s="730">
        <f t="shared" ref="R100" si="1094">+IF(Q100=1,1,0)</f>
        <v>0</v>
      </c>
      <c r="S100" s="730">
        <f t="shared" ref="S100" si="1095">+IF(R100=1,1,0)</f>
        <v>0</v>
      </c>
      <c r="T100" s="730">
        <f t="shared" ref="T100" si="1096">+IF(S100=1,1,0)</f>
        <v>0</v>
      </c>
      <c r="U100" s="730">
        <f t="shared" ref="U100" si="1097">+IF(T100=1,1,0)</f>
        <v>0</v>
      </c>
      <c r="V100" s="730">
        <f t="shared" ref="V100" si="1098">+IF(U100=1,1,0)</f>
        <v>0</v>
      </c>
      <c r="W100" s="730">
        <f t="shared" ref="W100" si="1099">+IF(V100=1,1,0)</f>
        <v>0</v>
      </c>
      <c r="X100" s="730">
        <f t="shared" ref="X100" si="1100">+IF(W100=1,1,0)</f>
        <v>0</v>
      </c>
      <c r="Y100" s="730">
        <f t="shared" ref="Y100" si="1101">+IF(X100=1,1,0)</f>
        <v>0</v>
      </c>
      <c r="Z100" s="730">
        <f t="shared" ref="Z100" si="1102">+IF(Y100=1,1,0)</f>
        <v>0</v>
      </c>
      <c r="AA100" s="730">
        <f t="shared" ref="AA100" si="1103">+IF(Z100=1,1,0)</f>
        <v>0</v>
      </c>
      <c r="AB100" s="730">
        <f t="shared" ref="AB100" si="1104">+IF(AA100=1,1,0)</f>
        <v>0</v>
      </c>
      <c r="AC100" s="730">
        <f>+AB100</f>
        <v>0</v>
      </c>
      <c r="AD100" s="730">
        <f>+AB100</f>
        <v>0</v>
      </c>
      <c r="AE100" s="730">
        <v>1</v>
      </c>
      <c r="AF100" s="730">
        <f>+IF(AE100=1,1,0)</f>
        <v>1</v>
      </c>
      <c r="AG100" s="730">
        <f t="shared" ref="AG100" si="1105">+IF(AF100=1,1,0)</f>
        <v>1</v>
      </c>
      <c r="AH100" s="730">
        <f t="shared" ref="AH100" si="1106">+IF(AG100=1,1,0)</f>
        <v>1</v>
      </c>
      <c r="AI100" s="730">
        <f t="shared" ref="AI100" si="1107">+IF(AH100=1,1,0)</f>
        <v>1</v>
      </c>
      <c r="AJ100" s="730">
        <f t="shared" ref="AJ100" si="1108">+IF(AI100=1,1,0)</f>
        <v>1</v>
      </c>
      <c r="AK100" s="730">
        <f t="shared" ref="AK100" si="1109">+IF(AJ100=1,1,0)</f>
        <v>1</v>
      </c>
      <c r="AL100" s="730">
        <f t="shared" ref="AL100" si="1110">+IF(AK100=1,1,0)</f>
        <v>1</v>
      </c>
      <c r="AM100" s="730">
        <f t="shared" ref="AM100" si="1111">+IF(AL100=1,1,0)</f>
        <v>1</v>
      </c>
      <c r="AN100" s="730">
        <f t="shared" ref="AN100" si="1112">+IF(AM100=1,1,0)</f>
        <v>1</v>
      </c>
      <c r="AO100" s="730">
        <f t="shared" ref="AO100" si="1113">+IF(AN100=1,1,0)</f>
        <v>1</v>
      </c>
      <c r="AP100" s="730">
        <f t="shared" ref="AP100" si="1114">+IF(AO100=1,1,0)</f>
        <v>1</v>
      </c>
      <c r="AQ100" s="730">
        <f>+AP100</f>
        <v>1</v>
      </c>
      <c r="AR100" s="730">
        <f>+AQ100</f>
        <v>1</v>
      </c>
      <c r="AS100" s="730">
        <f>+IF(AQ100=1,1,0)</f>
        <v>1</v>
      </c>
      <c r="AT100" s="730">
        <f>+IF(AS100=1,1,0)</f>
        <v>1</v>
      </c>
      <c r="AU100" s="730">
        <f t="shared" ref="AU100" si="1115">+IF(AT100=1,1,0)</f>
        <v>1</v>
      </c>
      <c r="AV100" s="730">
        <f t="shared" ref="AV100" si="1116">+IF(AU100=1,1,0)</f>
        <v>1</v>
      </c>
      <c r="AW100" s="730">
        <f t="shared" ref="AW100" si="1117">+IF(AV100=1,1,0)</f>
        <v>1</v>
      </c>
      <c r="AX100" s="730">
        <f t="shared" ref="AX100" si="1118">+IF(AW100=1,1,0)</f>
        <v>1</v>
      </c>
      <c r="AY100" s="730">
        <f t="shared" ref="AY100" si="1119">+IF(AX100=1,1,0)</f>
        <v>1</v>
      </c>
      <c r="AZ100" s="730">
        <f t="shared" ref="AZ100" si="1120">+IF(AY100=1,1,0)</f>
        <v>1</v>
      </c>
      <c r="BA100" s="730">
        <f t="shared" ref="BA100" si="1121">+IF(AZ100=1,1,0)</f>
        <v>1</v>
      </c>
      <c r="BB100" s="730">
        <f t="shared" ref="BB100" si="1122">+IF(BA100=1,1,0)</f>
        <v>1</v>
      </c>
      <c r="BC100" s="730">
        <f t="shared" ref="BC100" si="1123">+IF(BB100=1,1,0)</f>
        <v>1</v>
      </c>
      <c r="BD100" s="730">
        <f t="shared" ref="BD100" si="1124">+IF(BC100=1,1,0)</f>
        <v>1</v>
      </c>
      <c r="BE100" s="730">
        <f>+BD100</f>
        <v>1</v>
      </c>
      <c r="BF100" s="730">
        <f>+BE100</f>
        <v>1</v>
      </c>
      <c r="BG100" s="730">
        <f>+IF(BE100=1,1,0)</f>
        <v>1</v>
      </c>
      <c r="BH100" s="730">
        <f t="shared" ref="BH100" si="1125">+IF(BG100=1,1,0)</f>
        <v>1</v>
      </c>
      <c r="BI100" s="730">
        <f t="shared" ref="BI100" si="1126">+IF(BH100=1,1,0)</f>
        <v>1</v>
      </c>
      <c r="BJ100" s="730">
        <f t="shared" ref="BJ100" si="1127">+IF(BI100=1,1,0)</f>
        <v>1</v>
      </c>
      <c r="BK100" s="730">
        <f t="shared" ref="BK100" si="1128">+IF(BJ100=1,1,0)</f>
        <v>1</v>
      </c>
      <c r="BL100" s="730">
        <f t="shared" ref="BL100" si="1129">+IF(BK100=1,1,0)</f>
        <v>1</v>
      </c>
      <c r="BM100" s="730">
        <f t="shared" ref="BM100" si="1130">+IF(BL100=1,1,0)</f>
        <v>1</v>
      </c>
      <c r="BN100" s="730">
        <f t="shared" ref="BN100" si="1131">+IF(BM100=1,1,0)</f>
        <v>1</v>
      </c>
      <c r="BO100" s="730">
        <f t="shared" ref="BO100" si="1132">+IF(BN100=1,1,0)</f>
        <v>1</v>
      </c>
      <c r="BP100" s="730">
        <f t="shared" ref="BP100" si="1133">+IF(BO100=1,1,0)</f>
        <v>1</v>
      </c>
      <c r="BQ100" s="730">
        <f t="shared" ref="BQ100" si="1134">+IF(BP100=1,1,0)</f>
        <v>1</v>
      </c>
      <c r="BR100" s="730">
        <f t="shared" ref="BR100" si="1135">+IF(BQ100=1,1,0)</f>
        <v>1</v>
      </c>
      <c r="BS100" s="524">
        <f>+BR100</f>
        <v>1</v>
      </c>
      <c r="BW100" s="730">
        <f>+IF(BU100=1,1,0)</f>
        <v>0</v>
      </c>
      <c r="BX100" s="730">
        <f t="shared" ref="BX100" si="1136">+IF(BW100=1,1,0)</f>
        <v>0</v>
      </c>
    </row>
    <row r="101" spans="1:76" s="507" customFormat="1" x14ac:dyDescent="0.2">
      <c r="A101" s="721" t="s">
        <v>39</v>
      </c>
      <c r="B101" s="727">
        <v>35000</v>
      </c>
      <c r="C101" s="730">
        <f>IF(C100=1,B101/12,0)</f>
        <v>0</v>
      </c>
      <c r="D101" s="730">
        <f>IF(D100=1,$B101/12,0)</f>
        <v>0</v>
      </c>
      <c r="E101" s="730">
        <f t="shared" ref="E101:N101" si="1137">IF(E100=1,$B101/12,0)</f>
        <v>0</v>
      </c>
      <c r="F101" s="730">
        <f t="shared" si="1137"/>
        <v>0</v>
      </c>
      <c r="G101" s="730">
        <f t="shared" si="1137"/>
        <v>0</v>
      </c>
      <c r="H101" s="730">
        <f t="shared" si="1137"/>
        <v>0</v>
      </c>
      <c r="I101" s="730">
        <f t="shared" si="1137"/>
        <v>0</v>
      </c>
      <c r="J101" s="730">
        <f t="shared" si="1137"/>
        <v>0</v>
      </c>
      <c r="K101" s="730">
        <f t="shared" si="1137"/>
        <v>0</v>
      </c>
      <c r="L101" s="730">
        <f t="shared" si="1137"/>
        <v>0</v>
      </c>
      <c r="M101" s="730">
        <f t="shared" si="1137"/>
        <v>0</v>
      </c>
      <c r="N101" s="730">
        <f t="shared" si="1137"/>
        <v>0</v>
      </c>
      <c r="O101" s="731">
        <f>SUM(C101:N101)</f>
        <v>0</v>
      </c>
      <c r="P101" s="730">
        <f>IF(C100=1,(B101*(1+$B$8)),B101)</f>
        <v>35000</v>
      </c>
      <c r="Q101" s="730">
        <f>IF(Q100=1,($P101/12),0)</f>
        <v>0</v>
      </c>
      <c r="R101" s="730">
        <f t="shared" ref="R101:AB101" si="1138">IF(R100=1,($P101/12),0)</f>
        <v>0</v>
      </c>
      <c r="S101" s="730">
        <f t="shared" si="1138"/>
        <v>0</v>
      </c>
      <c r="T101" s="730">
        <f t="shared" si="1138"/>
        <v>0</v>
      </c>
      <c r="U101" s="730">
        <f t="shared" si="1138"/>
        <v>0</v>
      </c>
      <c r="V101" s="730">
        <f t="shared" si="1138"/>
        <v>0</v>
      </c>
      <c r="W101" s="730">
        <f t="shared" si="1138"/>
        <v>0</v>
      </c>
      <c r="X101" s="730">
        <f t="shared" si="1138"/>
        <v>0</v>
      </c>
      <c r="Y101" s="730">
        <f t="shared" si="1138"/>
        <v>0</v>
      </c>
      <c r="Z101" s="730">
        <f t="shared" si="1138"/>
        <v>0</v>
      </c>
      <c r="AA101" s="730">
        <f t="shared" si="1138"/>
        <v>0</v>
      </c>
      <c r="AB101" s="730">
        <f t="shared" si="1138"/>
        <v>0</v>
      </c>
      <c r="AC101" s="731">
        <f>SUM(Q101:AB101)</f>
        <v>0</v>
      </c>
      <c r="AD101" s="730">
        <f>IF(Q100=1,(P101*(1+$B$8)),P101)</f>
        <v>35000</v>
      </c>
      <c r="AE101" s="730">
        <f t="shared" ref="AE101:AP101" si="1139">IF(AE100=1,($AD101/12),0)</f>
        <v>2916.6666666666665</v>
      </c>
      <c r="AF101" s="730">
        <f t="shared" si="1139"/>
        <v>2916.6666666666665</v>
      </c>
      <c r="AG101" s="730">
        <f t="shared" si="1139"/>
        <v>2916.6666666666665</v>
      </c>
      <c r="AH101" s="730">
        <f t="shared" si="1139"/>
        <v>2916.6666666666665</v>
      </c>
      <c r="AI101" s="730">
        <f t="shared" si="1139"/>
        <v>2916.6666666666665</v>
      </c>
      <c r="AJ101" s="730">
        <f t="shared" si="1139"/>
        <v>2916.6666666666665</v>
      </c>
      <c r="AK101" s="730">
        <f t="shared" si="1139"/>
        <v>2916.6666666666665</v>
      </c>
      <c r="AL101" s="730">
        <f t="shared" si="1139"/>
        <v>2916.6666666666665</v>
      </c>
      <c r="AM101" s="730">
        <f t="shared" si="1139"/>
        <v>2916.6666666666665</v>
      </c>
      <c r="AN101" s="730">
        <f t="shared" si="1139"/>
        <v>2916.6666666666665</v>
      </c>
      <c r="AO101" s="730">
        <f t="shared" si="1139"/>
        <v>2916.6666666666665</v>
      </c>
      <c r="AP101" s="730">
        <f t="shared" si="1139"/>
        <v>2916.6666666666665</v>
      </c>
      <c r="AQ101" s="731">
        <f>SUM(AE101:AP101)</f>
        <v>35000.000000000007</v>
      </c>
      <c r="AR101" s="730">
        <f>IF(AE100=1,(AD101*(1+$B$8)),AD101)</f>
        <v>37100</v>
      </c>
      <c r="AS101" s="730">
        <f>IF(AS100=1,($AR101/12),0)</f>
        <v>3091.6666666666665</v>
      </c>
      <c r="AT101" s="730">
        <f t="shared" ref="AT101:BD101" si="1140">IF(AT100=1,($AR101/12),0)</f>
        <v>3091.6666666666665</v>
      </c>
      <c r="AU101" s="730">
        <f t="shared" si="1140"/>
        <v>3091.6666666666665</v>
      </c>
      <c r="AV101" s="730">
        <f t="shared" si="1140"/>
        <v>3091.6666666666665</v>
      </c>
      <c r="AW101" s="730">
        <f t="shared" si="1140"/>
        <v>3091.6666666666665</v>
      </c>
      <c r="AX101" s="730">
        <f t="shared" si="1140"/>
        <v>3091.6666666666665</v>
      </c>
      <c r="AY101" s="730">
        <f t="shared" si="1140"/>
        <v>3091.6666666666665</v>
      </c>
      <c r="AZ101" s="730">
        <f t="shared" si="1140"/>
        <v>3091.6666666666665</v>
      </c>
      <c r="BA101" s="730">
        <f t="shared" si="1140"/>
        <v>3091.6666666666665</v>
      </c>
      <c r="BB101" s="730">
        <f t="shared" si="1140"/>
        <v>3091.6666666666665</v>
      </c>
      <c r="BC101" s="730">
        <f t="shared" si="1140"/>
        <v>3091.6666666666665</v>
      </c>
      <c r="BD101" s="730">
        <f t="shared" si="1140"/>
        <v>3091.6666666666665</v>
      </c>
      <c r="BE101" s="731">
        <f>SUM(AS101:BD101)</f>
        <v>37100</v>
      </c>
      <c r="BF101" s="730">
        <f>IF(AS100=1,(AR101*(1+$B$8)),AR101)</f>
        <v>39326</v>
      </c>
      <c r="BG101" s="730">
        <f>IF(BG100=1,($BF101/12),0)</f>
        <v>3277.1666666666665</v>
      </c>
      <c r="BH101" s="730">
        <f t="shared" ref="BH101:BR101" si="1141">IF(BH100=1,($BF101/12),0)</f>
        <v>3277.1666666666665</v>
      </c>
      <c r="BI101" s="730">
        <f t="shared" si="1141"/>
        <v>3277.1666666666665</v>
      </c>
      <c r="BJ101" s="730">
        <f t="shared" si="1141"/>
        <v>3277.1666666666665</v>
      </c>
      <c r="BK101" s="730">
        <f t="shared" si="1141"/>
        <v>3277.1666666666665</v>
      </c>
      <c r="BL101" s="730">
        <f t="shared" si="1141"/>
        <v>3277.1666666666665</v>
      </c>
      <c r="BM101" s="730">
        <f t="shared" si="1141"/>
        <v>3277.1666666666665</v>
      </c>
      <c r="BN101" s="730">
        <f t="shared" si="1141"/>
        <v>3277.1666666666665</v>
      </c>
      <c r="BO101" s="730">
        <f t="shared" si="1141"/>
        <v>3277.1666666666665</v>
      </c>
      <c r="BP101" s="730">
        <f t="shared" si="1141"/>
        <v>3277.1666666666665</v>
      </c>
      <c r="BQ101" s="730">
        <f t="shared" si="1141"/>
        <v>3277.1666666666665</v>
      </c>
      <c r="BR101" s="730">
        <f t="shared" si="1141"/>
        <v>3277.1666666666665</v>
      </c>
      <c r="BS101" s="529">
        <f>SUM(BG101:BR101)</f>
        <v>39326</v>
      </c>
      <c r="BW101" s="730">
        <f t="shared" ref="BW101:BX101" si="1142">IF(BW100=1,($BF101/12),0)</f>
        <v>0</v>
      </c>
      <c r="BX101" s="730">
        <f t="shared" si="1142"/>
        <v>0</v>
      </c>
    </row>
    <row r="102" spans="1:76" s="507" customFormat="1" x14ac:dyDescent="0.2">
      <c r="A102" s="721"/>
      <c r="B102" s="728"/>
      <c r="C102" s="728"/>
      <c r="D102" s="728"/>
      <c r="E102" s="728"/>
      <c r="F102" s="728"/>
      <c r="G102" s="728"/>
      <c r="H102" s="728"/>
      <c r="I102" s="728"/>
      <c r="J102" s="728"/>
      <c r="K102" s="728"/>
      <c r="L102" s="728"/>
      <c r="M102" s="728"/>
      <c r="N102" s="728"/>
      <c r="O102" s="728"/>
      <c r="P102" s="728"/>
      <c r="Q102" s="728"/>
      <c r="R102" s="728"/>
      <c r="S102" s="728"/>
      <c r="T102" s="728"/>
      <c r="U102" s="728"/>
      <c r="V102" s="728"/>
      <c r="W102" s="728"/>
      <c r="X102" s="728"/>
      <c r="Y102" s="728"/>
      <c r="Z102" s="728"/>
      <c r="AA102" s="728"/>
      <c r="AB102" s="728"/>
      <c r="AC102" s="728"/>
      <c r="AD102" s="728"/>
      <c r="AE102" s="728"/>
      <c r="AF102" s="728"/>
      <c r="AG102" s="728"/>
      <c r="AH102" s="728"/>
      <c r="AI102" s="728"/>
      <c r="AJ102" s="728"/>
      <c r="AK102" s="728"/>
      <c r="AL102" s="728"/>
      <c r="AM102" s="728"/>
      <c r="AN102" s="728"/>
      <c r="AO102" s="728"/>
      <c r="AP102" s="728"/>
      <c r="AQ102" s="728"/>
      <c r="AR102" s="728"/>
      <c r="AS102" s="728"/>
      <c r="AT102" s="728"/>
      <c r="AU102" s="728"/>
      <c r="AV102" s="728"/>
      <c r="AW102" s="728"/>
      <c r="AX102" s="728"/>
      <c r="AY102" s="728"/>
      <c r="AZ102" s="728"/>
      <c r="BA102" s="728"/>
      <c r="BB102" s="728"/>
      <c r="BC102" s="728"/>
      <c r="BD102" s="728"/>
      <c r="BE102" s="728"/>
      <c r="BF102" s="728"/>
      <c r="BG102" s="728"/>
      <c r="BH102" s="728"/>
      <c r="BI102" s="728"/>
      <c r="BJ102" s="728"/>
      <c r="BK102" s="728"/>
      <c r="BL102" s="728"/>
      <c r="BM102" s="728"/>
      <c r="BN102" s="728"/>
      <c r="BO102" s="728"/>
      <c r="BP102" s="728"/>
      <c r="BQ102" s="728"/>
      <c r="BR102" s="728"/>
      <c r="BS102" s="523"/>
      <c r="BW102" s="728"/>
      <c r="BX102" s="728"/>
    </row>
    <row r="103" spans="1:76" s="507" customFormat="1" x14ac:dyDescent="0.2">
      <c r="A103" s="522" t="s">
        <v>770</v>
      </c>
      <c r="B103" s="728"/>
      <c r="C103" s="728"/>
      <c r="D103" s="728"/>
      <c r="E103" s="728"/>
      <c r="F103" s="728"/>
      <c r="G103" s="728"/>
      <c r="H103" s="728"/>
      <c r="I103" s="728"/>
      <c r="J103" s="728"/>
      <c r="K103" s="728"/>
      <c r="L103" s="728"/>
      <c r="M103" s="728"/>
      <c r="N103" s="728"/>
      <c r="O103" s="728"/>
      <c r="P103" s="728"/>
      <c r="Q103" s="728"/>
      <c r="R103" s="728"/>
      <c r="S103" s="728"/>
      <c r="T103" s="728"/>
      <c r="U103" s="728"/>
      <c r="V103" s="728"/>
      <c r="W103" s="728"/>
      <c r="X103" s="728"/>
      <c r="Y103" s="728"/>
      <c r="Z103" s="728"/>
      <c r="AA103" s="728"/>
      <c r="AB103" s="728"/>
      <c r="AC103" s="728"/>
      <c r="AD103" s="728"/>
      <c r="AE103" s="728"/>
      <c r="AF103" s="728"/>
      <c r="AG103" s="728"/>
      <c r="AH103" s="728"/>
      <c r="AI103" s="728"/>
      <c r="AJ103" s="728"/>
      <c r="AK103" s="728"/>
      <c r="AL103" s="728"/>
      <c r="AM103" s="728"/>
      <c r="AN103" s="728"/>
      <c r="AO103" s="728"/>
      <c r="AP103" s="728"/>
      <c r="AQ103" s="728"/>
      <c r="AR103" s="728"/>
      <c r="AS103" s="728"/>
      <c r="AT103" s="728"/>
      <c r="AU103" s="728"/>
      <c r="AV103" s="728"/>
      <c r="AW103" s="728"/>
      <c r="AX103" s="728"/>
      <c r="AY103" s="728"/>
      <c r="AZ103" s="728"/>
      <c r="BA103" s="728"/>
      <c r="BB103" s="728"/>
      <c r="BC103" s="728"/>
      <c r="BD103" s="728"/>
      <c r="BE103" s="728"/>
      <c r="BF103" s="728"/>
      <c r="BG103" s="728"/>
      <c r="BH103" s="728"/>
      <c r="BI103" s="728"/>
      <c r="BJ103" s="728"/>
      <c r="BK103" s="728"/>
      <c r="BL103" s="728"/>
      <c r="BM103" s="728"/>
      <c r="BN103" s="728"/>
      <c r="BO103" s="728"/>
      <c r="BP103" s="728"/>
      <c r="BQ103" s="728"/>
      <c r="BR103" s="728"/>
      <c r="BS103" s="523"/>
      <c r="BW103" s="728"/>
      <c r="BX103" s="728"/>
    </row>
    <row r="104" spans="1:76" s="507" customFormat="1" x14ac:dyDescent="0.2">
      <c r="A104" s="722" t="s">
        <v>110</v>
      </c>
      <c r="B104" s="728"/>
      <c r="C104" s="730">
        <f>+IF(A104=1,1,0)</f>
        <v>0</v>
      </c>
      <c r="D104" s="730">
        <f>+IF(C104=1,1,0)</f>
        <v>0</v>
      </c>
      <c r="E104" s="730">
        <f t="shared" ref="E104" si="1143">+IF(D104=1,1,0)</f>
        <v>0</v>
      </c>
      <c r="F104" s="730">
        <f t="shared" ref="F104" si="1144">+IF(E104=1,1,0)</f>
        <v>0</v>
      </c>
      <c r="G104" s="730">
        <f t="shared" ref="G104" si="1145">+IF(F104=1,1,0)</f>
        <v>0</v>
      </c>
      <c r="H104" s="730">
        <f t="shared" ref="H104" si="1146">+IF(G104=1,1,0)</f>
        <v>0</v>
      </c>
      <c r="I104" s="730">
        <f t="shared" ref="I104" si="1147">+IF(H104=1,1,0)</f>
        <v>0</v>
      </c>
      <c r="J104" s="730">
        <f t="shared" ref="J104" si="1148">+IF(I104=1,1,0)</f>
        <v>0</v>
      </c>
      <c r="K104" s="730">
        <f t="shared" ref="K104" si="1149">+IF(J104=1,1,0)</f>
        <v>0</v>
      </c>
      <c r="L104" s="730">
        <f t="shared" ref="L104" si="1150">+IF(K104=1,1,0)</f>
        <v>0</v>
      </c>
      <c r="M104" s="730">
        <f t="shared" ref="M104" si="1151">+IF(L104=1,1,0)</f>
        <v>0</v>
      </c>
      <c r="N104" s="730">
        <f t="shared" ref="N104" si="1152">+IF(M104=1,1,0)</f>
        <v>0</v>
      </c>
      <c r="O104" s="730">
        <f>+N104</f>
        <v>0</v>
      </c>
      <c r="P104" s="730">
        <f>+N104</f>
        <v>0</v>
      </c>
      <c r="Q104" s="730">
        <f>+IF(O104=1,1,0)</f>
        <v>0</v>
      </c>
      <c r="R104" s="730">
        <f t="shared" ref="R104" si="1153">+IF(Q104=1,1,0)</f>
        <v>0</v>
      </c>
      <c r="S104" s="730">
        <f t="shared" ref="S104" si="1154">+IF(R104=1,1,0)</f>
        <v>0</v>
      </c>
      <c r="T104" s="730">
        <f t="shared" ref="T104" si="1155">+IF(S104=1,1,0)</f>
        <v>0</v>
      </c>
      <c r="U104" s="730">
        <f t="shared" ref="U104" si="1156">+IF(T104=1,1,0)</f>
        <v>0</v>
      </c>
      <c r="V104" s="730">
        <f t="shared" ref="V104" si="1157">+IF(U104=1,1,0)</f>
        <v>0</v>
      </c>
      <c r="W104" s="730">
        <f t="shared" ref="W104" si="1158">+IF(V104=1,1,0)</f>
        <v>0</v>
      </c>
      <c r="X104" s="730">
        <f t="shared" ref="X104" si="1159">+IF(W104=1,1,0)</f>
        <v>0</v>
      </c>
      <c r="Y104" s="730">
        <f t="shared" ref="Y104" si="1160">+IF(X104=1,1,0)</f>
        <v>0</v>
      </c>
      <c r="Z104" s="730">
        <f t="shared" ref="Z104" si="1161">+IF(Y104=1,1,0)</f>
        <v>0</v>
      </c>
      <c r="AA104" s="730">
        <f t="shared" ref="AA104" si="1162">+IF(Z104=1,1,0)</f>
        <v>0</v>
      </c>
      <c r="AB104" s="730">
        <f t="shared" ref="AB104" si="1163">+IF(AA104=1,1,0)</f>
        <v>0</v>
      </c>
      <c r="AC104" s="730">
        <f>+AB104</f>
        <v>0</v>
      </c>
      <c r="AD104" s="730">
        <f>+AB104</f>
        <v>0</v>
      </c>
      <c r="AE104" s="730">
        <v>1</v>
      </c>
      <c r="AF104" s="730">
        <f>+IF(AE104=1,1,0)</f>
        <v>1</v>
      </c>
      <c r="AG104" s="730">
        <f t="shared" ref="AG104" si="1164">+IF(AF104=1,1,0)</f>
        <v>1</v>
      </c>
      <c r="AH104" s="730">
        <f t="shared" ref="AH104" si="1165">+IF(AG104=1,1,0)</f>
        <v>1</v>
      </c>
      <c r="AI104" s="730">
        <f t="shared" ref="AI104" si="1166">+IF(AH104=1,1,0)</f>
        <v>1</v>
      </c>
      <c r="AJ104" s="730">
        <f t="shared" ref="AJ104" si="1167">+IF(AI104=1,1,0)</f>
        <v>1</v>
      </c>
      <c r="AK104" s="730">
        <f t="shared" ref="AK104" si="1168">+IF(AJ104=1,1,0)</f>
        <v>1</v>
      </c>
      <c r="AL104" s="730">
        <f t="shared" ref="AL104" si="1169">+IF(AK104=1,1,0)</f>
        <v>1</v>
      </c>
      <c r="AM104" s="730">
        <f t="shared" ref="AM104" si="1170">+IF(AL104=1,1,0)</f>
        <v>1</v>
      </c>
      <c r="AN104" s="730">
        <f t="shared" ref="AN104" si="1171">+IF(AM104=1,1,0)</f>
        <v>1</v>
      </c>
      <c r="AO104" s="730">
        <f t="shared" ref="AO104" si="1172">+IF(AN104=1,1,0)</f>
        <v>1</v>
      </c>
      <c r="AP104" s="730">
        <f t="shared" ref="AP104" si="1173">+IF(AO104=1,1,0)</f>
        <v>1</v>
      </c>
      <c r="AQ104" s="730">
        <f>+AP104</f>
        <v>1</v>
      </c>
      <c r="AR104" s="730">
        <f>+AQ104</f>
        <v>1</v>
      </c>
      <c r="AS104" s="730">
        <f>+IF(AQ104=1,1,0)</f>
        <v>1</v>
      </c>
      <c r="AT104" s="730">
        <f>+IF(AS104=1,1,0)</f>
        <v>1</v>
      </c>
      <c r="AU104" s="730">
        <f t="shared" ref="AU104" si="1174">+IF(AT104=1,1,0)</f>
        <v>1</v>
      </c>
      <c r="AV104" s="730">
        <f t="shared" ref="AV104" si="1175">+IF(AU104=1,1,0)</f>
        <v>1</v>
      </c>
      <c r="AW104" s="730">
        <f t="shared" ref="AW104" si="1176">+IF(AV104=1,1,0)</f>
        <v>1</v>
      </c>
      <c r="AX104" s="730">
        <f t="shared" ref="AX104" si="1177">+IF(AW104=1,1,0)</f>
        <v>1</v>
      </c>
      <c r="AY104" s="730">
        <f t="shared" ref="AY104" si="1178">+IF(AX104=1,1,0)</f>
        <v>1</v>
      </c>
      <c r="AZ104" s="730">
        <f t="shared" ref="AZ104" si="1179">+IF(AY104=1,1,0)</f>
        <v>1</v>
      </c>
      <c r="BA104" s="730">
        <f t="shared" ref="BA104" si="1180">+IF(AZ104=1,1,0)</f>
        <v>1</v>
      </c>
      <c r="BB104" s="730">
        <f t="shared" ref="BB104" si="1181">+IF(BA104=1,1,0)</f>
        <v>1</v>
      </c>
      <c r="BC104" s="730">
        <f t="shared" ref="BC104" si="1182">+IF(BB104=1,1,0)</f>
        <v>1</v>
      </c>
      <c r="BD104" s="730">
        <f t="shared" ref="BD104" si="1183">+IF(BC104=1,1,0)</f>
        <v>1</v>
      </c>
      <c r="BE104" s="730">
        <f>+BD104</f>
        <v>1</v>
      </c>
      <c r="BF104" s="730">
        <f>+BE104</f>
        <v>1</v>
      </c>
      <c r="BG104" s="730">
        <f>+IF(BE104=1,1,0)</f>
        <v>1</v>
      </c>
      <c r="BH104" s="730">
        <f t="shared" ref="BH104" si="1184">+IF(BG104=1,1,0)</f>
        <v>1</v>
      </c>
      <c r="BI104" s="730">
        <f t="shared" ref="BI104" si="1185">+IF(BH104=1,1,0)</f>
        <v>1</v>
      </c>
      <c r="BJ104" s="730">
        <f t="shared" ref="BJ104" si="1186">+IF(BI104=1,1,0)</f>
        <v>1</v>
      </c>
      <c r="BK104" s="730">
        <f t="shared" ref="BK104" si="1187">+IF(BJ104=1,1,0)</f>
        <v>1</v>
      </c>
      <c r="BL104" s="730">
        <f t="shared" ref="BL104" si="1188">+IF(BK104=1,1,0)</f>
        <v>1</v>
      </c>
      <c r="BM104" s="730">
        <f t="shared" ref="BM104" si="1189">+IF(BL104=1,1,0)</f>
        <v>1</v>
      </c>
      <c r="BN104" s="730">
        <f t="shared" ref="BN104" si="1190">+IF(BM104=1,1,0)</f>
        <v>1</v>
      </c>
      <c r="BO104" s="730">
        <f t="shared" ref="BO104" si="1191">+IF(BN104=1,1,0)</f>
        <v>1</v>
      </c>
      <c r="BP104" s="730">
        <f t="shared" ref="BP104" si="1192">+IF(BO104=1,1,0)</f>
        <v>1</v>
      </c>
      <c r="BQ104" s="730">
        <f t="shared" ref="BQ104" si="1193">+IF(BP104=1,1,0)</f>
        <v>1</v>
      </c>
      <c r="BR104" s="730">
        <f t="shared" ref="BR104" si="1194">+IF(BQ104=1,1,0)</f>
        <v>1</v>
      </c>
      <c r="BS104" s="524">
        <f>+BR104</f>
        <v>1</v>
      </c>
      <c r="BW104" s="730">
        <f>+IF(BU104=1,1,0)</f>
        <v>0</v>
      </c>
      <c r="BX104" s="730">
        <f t="shared" ref="BX104" si="1195">+IF(BW104=1,1,0)</f>
        <v>0</v>
      </c>
    </row>
    <row r="105" spans="1:76" s="507" customFormat="1" x14ac:dyDescent="0.2">
      <c r="A105" s="721" t="s">
        <v>39</v>
      </c>
      <c r="B105" s="727">
        <v>35000</v>
      </c>
      <c r="C105" s="730">
        <f>IF(C104=1,B105/12,0)</f>
        <v>0</v>
      </c>
      <c r="D105" s="730">
        <f>IF(D104=1,$B105/12,0)</f>
        <v>0</v>
      </c>
      <c r="E105" s="730">
        <f t="shared" ref="E105:N105" si="1196">IF(E104=1,$B105/12,0)</f>
        <v>0</v>
      </c>
      <c r="F105" s="730">
        <f t="shared" si="1196"/>
        <v>0</v>
      </c>
      <c r="G105" s="730">
        <f t="shared" si="1196"/>
        <v>0</v>
      </c>
      <c r="H105" s="730">
        <f t="shared" si="1196"/>
        <v>0</v>
      </c>
      <c r="I105" s="730">
        <f t="shared" si="1196"/>
        <v>0</v>
      </c>
      <c r="J105" s="730">
        <f t="shared" si="1196"/>
        <v>0</v>
      </c>
      <c r="K105" s="730">
        <f t="shared" si="1196"/>
        <v>0</v>
      </c>
      <c r="L105" s="730">
        <f t="shared" si="1196"/>
        <v>0</v>
      </c>
      <c r="M105" s="730">
        <f t="shared" si="1196"/>
        <v>0</v>
      </c>
      <c r="N105" s="730">
        <f t="shared" si="1196"/>
        <v>0</v>
      </c>
      <c r="O105" s="731">
        <f>SUM(C105:N105)</f>
        <v>0</v>
      </c>
      <c r="P105" s="730">
        <f>IF(C104=1,(B105*(1+$B$8)),B105)</f>
        <v>35000</v>
      </c>
      <c r="Q105" s="730">
        <f>IF(Q104=1,($P105/12),0)</f>
        <v>0</v>
      </c>
      <c r="R105" s="730">
        <f t="shared" ref="R105:AB105" si="1197">IF(R104=1,($P105/12),0)</f>
        <v>0</v>
      </c>
      <c r="S105" s="730">
        <f t="shared" si="1197"/>
        <v>0</v>
      </c>
      <c r="T105" s="730">
        <f t="shared" si="1197"/>
        <v>0</v>
      </c>
      <c r="U105" s="730">
        <f t="shared" si="1197"/>
        <v>0</v>
      </c>
      <c r="V105" s="730">
        <f t="shared" si="1197"/>
        <v>0</v>
      </c>
      <c r="W105" s="730">
        <f t="shared" si="1197"/>
        <v>0</v>
      </c>
      <c r="X105" s="730">
        <f t="shared" si="1197"/>
        <v>0</v>
      </c>
      <c r="Y105" s="730">
        <f t="shared" si="1197"/>
        <v>0</v>
      </c>
      <c r="Z105" s="730">
        <f t="shared" si="1197"/>
        <v>0</v>
      </c>
      <c r="AA105" s="730">
        <f t="shared" si="1197"/>
        <v>0</v>
      </c>
      <c r="AB105" s="730">
        <f t="shared" si="1197"/>
        <v>0</v>
      </c>
      <c r="AC105" s="731">
        <f>SUM(Q105:AB105)</f>
        <v>0</v>
      </c>
      <c r="AD105" s="730">
        <f>IF(Q104=1,(P105*(1+$B$8)),P105)</f>
        <v>35000</v>
      </c>
      <c r="AE105" s="730">
        <f t="shared" ref="AE105:AP105" si="1198">IF(AE104=1,($AD105/12),0)</f>
        <v>2916.6666666666665</v>
      </c>
      <c r="AF105" s="730">
        <f t="shared" si="1198"/>
        <v>2916.6666666666665</v>
      </c>
      <c r="AG105" s="730">
        <f t="shared" si="1198"/>
        <v>2916.6666666666665</v>
      </c>
      <c r="AH105" s="730">
        <f t="shared" si="1198"/>
        <v>2916.6666666666665</v>
      </c>
      <c r="AI105" s="730">
        <f t="shared" si="1198"/>
        <v>2916.6666666666665</v>
      </c>
      <c r="AJ105" s="730">
        <f t="shared" si="1198"/>
        <v>2916.6666666666665</v>
      </c>
      <c r="AK105" s="730">
        <f t="shared" si="1198"/>
        <v>2916.6666666666665</v>
      </c>
      <c r="AL105" s="730">
        <f t="shared" si="1198"/>
        <v>2916.6666666666665</v>
      </c>
      <c r="AM105" s="730">
        <f t="shared" si="1198"/>
        <v>2916.6666666666665</v>
      </c>
      <c r="AN105" s="730">
        <f t="shared" si="1198"/>
        <v>2916.6666666666665</v>
      </c>
      <c r="AO105" s="730">
        <f t="shared" si="1198"/>
        <v>2916.6666666666665</v>
      </c>
      <c r="AP105" s="730">
        <f t="shared" si="1198"/>
        <v>2916.6666666666665</v>
      </c>
      <c r="AQ105" s="731">
        <f>SUM(AE105:AP105)</f>
        <v>35000.000000000007</v>
      </c>
      <c r="AR105" s="730">
        <f>IF(AE104=1,(AD105*(1+$B$8)),AD105)</f>
        <v>37100</v>
      </c>
      <c r="AS105" s="730">
        <f>IF(AS104=1,($AR105/12),0)</f>
        <v>3091.6666666666665</v>
      </c>
      <c r="AT105" s="730">
        <f t="shared" ref="AT105:BD105" si="1199">IF(AT104=1,($AR105/12),0)</f>
        <v>3091.6666666666665</v>
      </c>
      <c r="AU105" s="730">
        <f t="shared" si="1199"/>
        <v>3091.6666666666665</v>
      </c>
      <c r="AV105" s="730">
        <f t="shared" si="1199"/>
        <v>3091.6666666666665</v>
      </c>
      <c r="AW105" s="730">
        <f t="shared" si="1199"/>
        <v>3091.6666666666665</v>
      </c>
      <c r="AX105" s="730">
        <f t="shared" si="1199"/>
        <v>3091.6666666666665</v>
      </c>
      <c r="AY105" s="730">
        <f t="shared" si="1199"/>
        <v>3091.6666666666665</v>
      </c>
      <c r="AZ105" s="730">
        <f t="shared" si="1199"/>
        <v>3091.6666666666665</v>
      </c>
      <c r="BA105" s="730">
        <f t="shared" si="1199"/>
        <v>3091.6666666666665</v>
      </c>
      <c r="BB105" s="730">
        <f t="shared" si="1199"/>
        <v>3091.6666666666665</v>
      </c>
      <c r="BC105" s="730">
        <f t="shared" si="1199"/>
        <v>3091.6666666666665</v>
      </c>
      <c r="BD105" s="730">
        <f t="shared" si="1199"/>
        <v>3091.6666666666665</v>
      </c>
      <c r="BE105" s="731">
        <f>SUM(AS105:BD105)</f>
        <v>37100</v>
      </c>
      <c r="BF105" s="730">
        <f>IF(AS104=1,(AR105*(1+$B$8)),AR105)</f>
        <v>39326</v>
      </c>
      <c r="BG105" s="730">
        <f>IF(BG104=1,($BF105/12),0)</f>
        <v>3277.1666666666665</v>
      </c>
      <c r="BH105" s="730">
        <f t="shared" ref="BH105:BR105" si="1200">IF(BH104=1,($BF105/12),0)</f>
        <v>3277.1666666666665</v>
      </c>
      <c r="BI105" s="730">
        <f t="shared" si="1200"/>
        <v>3277.1666666666665</v>
      </c>
      <c r="BJ105" s="730">
        <f t="shared" si="1200"/>
        <v>3277.1666666666665</v>
      </c>
      <c r="BK105" s="730">
        <f t="shared" si="1200"/>
        <v>3277.1666666666665</v>
      </c>
      <c r="BL105" s="730">
        <f t="shared" si="1200"/>
        <v>3277.1666666666665</v>
      </c>
      <c r="BM105" s="730">
        <f t="shared" si="1200"/>
        <v>3277.1666666666665</v>
      </c>
      <c r="BN105" s="730">
        <f t="shared" si="1200"/>
        <v>3277.1666666666665</v>
      </c>
      <c r="BO105" s="730">
        <f t="shared" si="1200"/>
        <v>3277.1666666666665</v>
      </c>
      <c r="BP105" s="730">
        <f t="shared" si="1200"/>
        <v>3277.1666666666665</v>
      </c>
      <c r="BQ105" s="730">
        <f t="shared" si="1200"/>
        <v>3277.1666666666665</v>
      </c>
      <c r="BR105" s="730">
        <f t="shared" si="1200"/>
        <v>3277.1666666666665</v>
      </c>
      <c r="BS105" s="529">
        <f>SUM(BG105:BR105)</f>
        <v>39326</v>
      </c>
      <c r="BW105" s="730">
        <f t="shared" ref="BW105:BX105" si="1201">IF(BW104=1,($BF105/12),0)</f>
        <v>0</v>
      </c>
      <c r="BX105" s="730">
        <f t="shared" si="1201"/>
        <v>0</v>
      </c>
    </row>
    <row r="106" spans="1:76" s="507" customFormat="1" x14ac:dyDescent="0.2">
      <c r="A106" s="721"/>
      <c r="B106" s="728"/>
      <c r="C106" s="728"/>
      <c r="D106" s="728"/>
      <c r="E106" s="728"/>
      <c r="F106" s="728"/>
      <c r="G106" s="728"/>
      <c r="H106" s="728"/>
      <c r="I106" s="728"/>
      <c r="J106" s="728"/>
      <c r="K106" s="728"/>
      <c r="L106" s="728"/>
      <c r="M106" s="728"/>
      <c r="N106" s="728"/>
      <c r="O106" s="728"/>
      <c r="P106" s="728"/>
      <c r="Q106" s="728"/>
      <c r="R106" s="728"/>
      <c r="S106" s="728"/>
      <c r="T106" s="728"/>
      <c r="U106" s="728"/>
      <c r="V106" s="728"/>
      <c r="W106" s="728"/>
      <c r="X106" s="728"/>
      <c r="Y106" s="728"/>
      <c r="Z106" s="728"/>
      <c r="AA106" s="728"/>
      <c r="AB106" s="728"/>
      <c r="AC106" s="728"/>
      <c r="AD106" s="728"/>
      <c r="AE106" s="728"/>
      <c r="AF106" s="728"/>
      <c r="AG106" s="728"/>
      <c r="AH106" s="728"/>
      <c r="AI106" s="728"/>
      <c r="AJ106" s="728"/>
      <c r="AK106" s="728"/>
      <c r="AL106" s="728"/>
      <c r="AM106" s="728"/>
      <c r="AN106" s="728"/>
      <c r="AO106" s="728"/>
      <c r="AP106" s="728"/>
      <c r="AQ106" s="728"/>
      <c r="AR106" s="728"/>
      <c r="AS106" s="728"/>
      <c r="AT106" s="728"/>
      <c r="AU106" s="728"/>
      <c r="AV106" s="728"/>
      <c r="AW106" s="728"/>
      <c r="AX106" s="728"/>
      <c r="AY106" s="728"/>
      <c r="AZ106" s="728"/>
      <c r="BA106" s="728"/>
      <c r="BB106" s="728"/>
      <c r="BC106" s="728"/>
      <c r="BD106" s="728"/>
      <c r="BE106" s="728"/>
      <c r="BF106" s="728"/>
      <c r="BG106" s="728"/>
      <c r="BH106" s="728"/>
      <c r="BI106" s="728"/>
      <c r="BJ106" s="728"/>
      <c r="BK106" s="728"/>
      <c r="BL106" s="728"/>
      <c r="BM106" s="728"/>
      <c r="BN106" s="728"/>
      <c r="BO106" s="728"/>
      <c r="BP106" s="728"/>
      <c r="BQ106" s="728"/>
      <c r="BR106" s="728"/>
      <c r="BS106" s="523"/>
      <c r="BW106" s="728"/>
      <c r="BX106" s="728"/>
    </row>
    <row r="107" spans="1:76" s="507" customFormat="1" x14ac:dyDescent="0.2">
      <c r="A107" s="522" t="s">
        <v>539</v>
      </c>
      <c r="B107" s="728"/>
      <c r="C107" s="728"/>
      <c r="D107" s="728"/>
      <c r="E107" s="728"/>
      <c r="F107" s="728"/>
      <c r="G107" s="728"/>
      <c r="H107" s="728"/>
      <c r="I107" s="728"/>
      <c r="J107" s="728"/>
      <c r="K107" s="728"/>
      <c r="L107" s="728"/>
      <c r="M107" s="728"/>
      <c r="N107" s="728"/>
      <c r="O107" s="728"/>
      <c r="P107" s="728"/>
      <c r="Q107" s="728"/>
      <c r="R107" s="728"/>
      <c r="S107" s="728"/>
      <c r="T107" s="728"/>
      <c r="U107" s="728"/>
      <c r="V107" s="728"/>
      <c r="W107" s="728"/>
      <c r="X107" s="728"/>
      <c r="Y107" s="728"/>
      <c r="Z107" s="728"/>
      <c r="AA107" s="728"/>
      <c r="AB107" s="728"/>
      <c r="AC107" s="728"/>
      <c r="AD107" s="728"/>
      <c r="AE107" s="728"/>
      <c r="AF107" s="728"/>
      <c r="AG107" s="728"/>
      <c r="AH107" s="728"/>
      <c r="AI107" s="728"/>
      <c r="AJ107" s="728"/>
      <c r="AK107" s="728"/>
      <c r="AL107" s="728"/>
      <c r="AM107" s="728"/>
      <c r="AN107" s="728"/>
      <c r="AO107" s="728"/>
      <c r="AP107" s="728"/>
      <c r="AQ107" s="728"/>
      <c r="AR107" s="728"/>
      <c r="AS107" s="728"/>
      <c r="AT107" s="728"/>
      <c r="AU107" s="728"/>
      <c r="AV107" s="728"/>
      <c r="AW107" s="728"/>
      <c r="AX107" s="728"/>
      <c r="AY107" s="728"/>
      <c r="AZ107" s="728"/>
      <c r="BA107" s="728"/>
      <c r="BB107" s="728"/>
      <c r="BC107" s="728"/>
      <c r="BD107" s="728"/>
      <c r="BE107" s="728"/>
      <c r="BF107" s="728"/>
      <c r="BG107" s="728"/>
      <c r="BH107" s="728"/>
      <c r="BI107" s="728"/>
      <c r="BJ107" s="728"/>
      <c r="BK107" s="728"/>
      <c r="BL107" s="728"/>
      <c r="BM107" s="728"/>
      <c r="BN107" s="728"/>
      <c r="BO107" s="728"/>
      <c r="BP107" s="728"/>
      <c r="BQ107" s="728"/>
      <c r="BR107" s="728"/>
      <c r="BS107" s="523"/>
      <c r="BW107" s="728"/>
      <c r="BX107" s="728"/>
    </row>
    <row r="108" spans="1:76" s="507" customFormat="1" x14ac:dyDescent="0.2">
      <c r="A108" s="722" t="s">
        <v>110</v>
      </c>
      <c r="B108" s="728"/>
      <c r="C108" s="730">
        <f>+IF(A108=1,1,0)</f>
        <v>0</v>
      </c>
      <c r="D108" s="730">
        <f>+IF(C108=1,1,0)</f>
        <v>0</v>
      </c>
      <c r="E108" s="730">
        <f t="shared" ref="E108" si="1202">+IF(D108=1,1,0)</f>
        <v>0</v>
      </c>
      <c r="F108" s="730">
        <f t="shared" ref="F108" si="1203">+IF(E108=1,1,0)</f>
        <v>0</v>
      </c>
      <c r="G108" s="730">
        <f t="shared" ref="G108" si="1204">+IF(F108=1,1,0)</f>
        <v>0</v>
      </c>
      <c r="H108" s="730">
        <f t="shared" ref="H108" si="1205">+IF(G108=1,1,0)</f>
        <v>0</v>
      </c>
      <c r="I108" s="730">
        <f t="shared" ref="I108" si="1206">+IF(H108=1,1,0)</f>
        <v>0</v>
      </c>
      <c r="J108" s="730">
        <f t="shared" ref="J108" si="1207">+IF(I108=1,1,0)</f>
        <v>0</v>
      </c>
      <c r="K108" s="730">
        <f t="shared" ref="K108" si="1208">+IF(J108=1,1,0)</f>
        <v>0</v>
      </c>
      <c r="L108" s="730">
        <f t="shared" ref="L108" si="1209">+IF(K108=1,1,0)</f>
        <v>0</v>
      </c>
      <c r="M108" s="730">
        <f t="shared" ref="M108" si="1210">+IF(L108=1,1,0)</f>
        <v>0</v>
      </c>
      <c r="N108" s="730">
        <f t="shared" ref="N108" si="1211">+IF(M108=1,1,0)</f>
        <v>0</v>
      </c>
      <c r="O108" s="730">
        <f>+N108</f>
        <v>0</v>
      </c>
      <c r="P108" s="730">
        <f>+N108</f>
        <v>0</v>
      </c>
      <c r="Q108" s="730">
        <f>+IF(O108=1,1,0)</f>
        <v>0</v>
      </c>
      <c r="R108" s="730">
        <f t="shared" ref="R108" si="1212">+IF(Q108=1,1,0)</f>
        <v>0</v>
      </c>
      <c r="S108" s="730">
        <f t="shared" ref="S108" si="1213">+IF(R108=1,1,0)</f>
        <v>0</v>
      </c>
      <c r="T108" s="730">
        <f t="shared" ref="T108" si="1214">+IF(S108=1,1,0)</f>
        <v>0</v>
      </c>
      <c r="U108" s="730">
        <f t="shared" ref="U108" si="1215">+IF(T108=1,1,0)</f>
        <v>0</v>
      </c>
      <c r="V108" s="730">
        <f t="shared" ref="V108" si="1216">+IF(U108=1,1,0)</f>
        <v>0</v>
      </c>
      <c r="W108" s="730">
        <f t="shared" ref="W108" si="1217">+IF(V108=1,1,0)</f>
        <v>0</v>
      </c>
      <c r="X108" s="730">
        <f t="shared" ref="X108" si="1218">+IF(W108=1,1,0)</f>
        <v>0</v>
      </c>
      <c r="Y108" s="730">
        <f t="shared" ref="Y108" si="1219">+IF(X108=1,1,0)</f>
        <v>0</v>
      </c>
      <c r="Z108" s="730">
        <f t="shared" ref="Z108" si="1220">+IF(Y108=1,1,0)</f>
        <v>0</v>
      </c>
      <c r="AA108" s="730">
        <f t="shared" ref="AA108" si="1221">+IF(Z108=1,1,0)</f>
        <v>0</v>
      </c>
      <c r="AB108" s="730">
        <f t="shared" ref="AB108" si="1222">+IF(AA108=1,1,0)</f>
        <v>0</v>
      </c>
      <c r="AC108" s="730">
        <f>+AB108</f>
        <v>0</v>
      </c>
      <c r="AD108" s="730">
        <f>+AB108</f>
        <v>0</v>
      </c>
      <c r="AE108" s="730">
        <f>+IF(AC108=1,1,0)</f>
        <v>0</v>
      </c>
      <c r="AF108" s="730">
        <f>+IF(AE108=1,1,0)</f>
        <v>0</v>
      </c>
      <c r="AG108" s="730">
        <f t="shared" ref="AG108" si="1223">+IF(AF108=1,1,0)</f>
        <v>0</v>
      </c>
      <c r="AH108" s="730">
        <f t="shared" ref="AH108" si="1224">+IF(AG108=1,1,0)</f>
        <v>0</v>
      </c>
      <c r="AI108" s="730">
        <f t="shared" ref="AI108" si="1225">+IF(AH108=1,1,0)</f>
        <v>0</v>
      </c>
      <c r="AJ108" s="730">
        <f t="shared" ref="AJ108" si="1226">+IF(AI108=1,1,0)</f>
        <v>0</v>
      </c>
      <c r="AK108" s="730">
        <f t="shared" ref="AK108" si="1227">+IF(AJ108=1,1,0)</f>
        <v>0</v>
      </c>
      <c r="AL108" s="730">
        <f t="shared" ref="AL108" si="1228">+IF(AK108=1,1,0)</f>
        <v>0</v>
      </c>
      <c r="AM108" s="730">
        <f t="shared" ref="AM108" si="1229">+IF(AL108=1,1,0)</f>
        <v>0</v>
      </c>
      <c r="AN108" s="730">
        <f t="shared" ref="AN108" si="1230">+IF(AM108=1,1,0)</f>
        <v>0</v>
      </c>
      <c r="AO108" s="730">
        <f t="shared" ref="AO108" si="1231">+IF(AN108=1,1,0)</f>
        <v>0</v>
      </c>
      <c r="AP108" s="730">
        <f t="shared" ref="AP108" si="1232">+IF(AO108=1,1,0)</f>
        <v>0</v>
      </c>
      <c r="AQ108" s="730">
        <f>+AP108</f>
        <v>0</v>
      </c>
      <c r="AR108" s="730">
        <f>+AQ108</f>
        <v>0</v>
      </c>
      <c r="AS108" s="730">
        <f>+IF(AQ108=1,1,0)</f>
        <v>0</v>
      </c>
      <c r="AT108" s="730">
        <f>+IF(AS108=1,1,0)</f>
        <v>0</v>
      </c>
      <c r="AU108" s="730">
        <f t="shared" ref="AU108" si="1233">+IF(AT108=1,1,0)</f>
        <v>0</v>
      </c>
      <c r="AV108" s="730">
        <f t="shared" ref="AV108" si="1234">+IF(AU108=1,1,0)</f>
        <v>0</v>
      </c>
      <c r="AW108" s="730">
        <f t="shared" ref="AW108" si="1235">+IF(AV108=1,1,0)</f>
        <v>0</v>
      </c>
      <c r="AX108" s="730">
        <f t="shared" ref="AX108" si="1236">+IF(AW108=1,1,0)</f>
        <v>0</v>
      </c>
      <c r="AY108" s="730">
        <f t="shared" ref="AY108" si="1237">+IF(AX108=1,1,0)</f>
        <v>0</v>
      </c>
      <c r="AZ108" s="730">
        <f t="shared" ref="AZ108" si="1238">+IF(AY108=1,1,0)</f>
        <v>0</v>
      </c>
      <c r="BA108" s="730">
        <f t="shared" ref="BA108" si="1239">+IF(AZ108=1,1,0)</f>
        <v>0</v>
      </c>
      <c r="BB108" s="730">
        <f t="shared" ref="BB108" si="1240">+IF(BA108=1,1,0)</f>
        <v>0</v>
      </c>
      <c r="BC108" s="730">
        <f t="shared" ref="BC108" si="1241">+IF(BB108=1,1,0)</f>
        <v>0</v>
      </c>
      <c r="BD108" s="730">
        <f t="shared" ref="BD108" si="1242">+IF(BC108=1,1,0)</f>
        <v>0</v>
      </c>
      <c r="BE108" s="730">
        <f>+BD108</f>
        <v>0</v>
      </c>
      <c r="BF108" s="730">
        <f>+BE108</f>
        <v>0</v>
      </c>
      <c r="BG108" s="730">
        <f>+IF(BE108=1,1,0)</f>
        <v>0</v>
      </c>
      <c r="BH108" s="730">
        <f t="shared" ref="BH108" si="1243">+IF(BG108=1,1,0)</f>
        <v>0</v>
      </c>
      <c r="BI108" s="730">
        <f t="shared" ref="BI108" si="1244">+IF(BH108=1,1,0)</f>
        <v>0</v>
      </c>
      <c r="BJ108" s="730">
        <f t="shared" ref="BJ108" si="1245">+IF(BI108=1,1,0)</f>
        <v>0</v>
      </c>
      <c r="BK108" s="730">
        <f t="shared" ref="BK108" si="1246">+IF(BJ108=1,1,0)</f>
        <v>0</v>
      </c>
      <c r="BL108" s="730">
        <f t="shared" ref="BL108" si="1247">+IF(BK108=1,1,0)</f>
        <v>0</v>
      </c>
      <c r="BM108" s="730">
        <f t="shared" ref="BM108" si="1248">+IF(BL108=1,1,0)</f>
        <v>0</v>
      </c>
      <c r="BN108" s="730">
        <f t="shared" ref="BN108" si="1249">+IF(BM108=1,1,0)</f>
        <v>0</v>
      </c>
      <c r="BO108" s="730">
        <f t="shared" ref="BO108" si="1250">+IF(BN108=1,1,0)</f>
        <v>0</v>
      </c>
      <c r="BP108" s="730">
        <f t="shared" ref="BP108" si="1251">+IF(BO108=1,1,0)</f>
        <v>0</v>
      </c>
      <c r="BQ108" s="730">
        <f t="shared" ref="BQ108" si="1252">+IF(BP108=1,1,0)</f>
        <v>0</v>
      </c>
      <c r="BR108" s="730">
        <f t="shared" ref="BR108" si="1253">+IF(BQ108=1,1,0)</f>
        <v>0</v>
      </c>
      <c r="BS108" s="524">
        <f>+BR108</f>
        <v>0</v>
      </c>
      <c r="BW108" s="730">
        <f>+IF(BU108=1,1,0)</f>
        <v>0</v>
      </c>
      <c r="BX108" s="730">
        <f t="shared" ref="BX108" si="1254">+IF(BW108=1,1,0)</f>
        <v>0</v>
      </c>
    </row>
    <row r="109" spans="1:76" s="507" customFormat="1" x14ac:dyDescent="0.2">
      <c r="A109" s="721" t="s">
        <v>39</v>
      </c>
      <c r="B109" s="727">
        <v>80000</v>
      </c>
      <c r="C109" s="730">
        <f>IF(C108=1,B109/12,0)</f>
        <v>0</v>
      </c>
      <c r="D109" s="730">
        <f>IF(D108=1,$B109/12,0)</f>
        <v>0</v>
      </c>
      <c r="E109" s="730">
        <f t="shared" ref="E109:N109" si="1255">IF(E108=1,$B109/12,0)</f>
        <v>0</v>
      </c>
      <c r="F109" s="730">
        <f t="shared" si="1255"/>
        <v>0</v>
      </c>
      <c r="G109" s="730">
        <f t="shared" si="1255"/>
        <v>0</v>
      </c>
      <c r="H109" s="730">
        <f t="shared" si="1255"/>
        <v>0</v>
      </c>
      <c r="I109" s="730">
        <f t="shared" si="1255"/>
        <v>0</v>
      </c>
      <c r="J109" s="730">
        <f t="shared" si="1255"/>
        <v>0</v>
      </c>
      <c r="K109" s="730">
        <f t="shared" si="1255"/>
        <v>0</v>
      </c>
      <c r="L109" s="730">
        <f t="shared" si="1255"/>
        <v>0</v>
      </c>
      <c r="M109" s="730">
        <f t="shared" si="1255"/>
        <v>0</v>
      </c>
      <c r="N109" s="730">
        <f t="shared" si="1255"/>
        <v>0</v>
      </c>
      <c r="O109" s="731">
        <f>SUM(C109:N109)</f>
        <v>0</v>
      </c>
      <c r="P109" s="730">
        <f>IF(C108=1,(B109*(1+$B$8)),B109)</f>
        <v>80000</v>
      </c>
      <c r="Q109" s="730">
        <f>IF(Q108=1,($P109/12),0)</f>
        <v>0</v>
      </c>
      <c r="R109" s="730">
        <f t="shared" ref="R109:AB109" si="1256">IF(R108=1,($P109/12),0)</f>
        <v>0</v>
      </c>
      <c r="S109" s="730">
        <f t="shared" si="1256"/>
        <v>0</v>
      </c>
      <c r="T109" s="730">
        <f t="shared" si="1256"/>
        <v>0</v>
      </c>
      <c r="U109" s="730">
        <f t="shared" si="1256"/>
        <v>0</v>
      </c>
      <c r="V109" s="730">
        <f t="shared" si="1256"/>
        <v>0</v>
      </c>
      <c r="W109" s="730">
        <f t="shared" si="1256"/>
        <v>0</v>
      </c>
      <c r="X109" s="730">
        <f t="shared" si="1256"/>
        <v>0</v>
      </c>
      <c r="Y109" s="730">
        <f t="shared" si="1256"/>
        <v>0</v>
      </c>
      <c r="Z109" s="730">
        <f t="shared" si="1256"/>
        <v>0</v>
      </c>
      <c r="AA109" s="730">
        <f t="shared" si="1256"/>
        <v>0</v>
      </c>
      <c r="AB109" s="730">
        <f t="shared" si="1256"/>
        <v>0</v>
      </c>
      <c r="AC109" s="731">
        <f>SUM(Q109:AB109)</f>
        <v>0</v>
      </c>
      <c r="AD109" s="730">
        <f>IF(Q108=1,(P109*(1+$B$8)),P109)</f>
        <v>80000</v>
      </c>
      <c r="AE109" s="730">
        <f t="shared" ref="AE109:AP109" si="1257">IF(AE108=1,($AD109/12),0)</f>
        <v>0</v>
      </c>
      <c r="AF109" s="730">
        <f t="shared" si="1257"/>
        <v>0</v>
      </c>
      <c r="AG109" s="730">
        <f t="shared" si="1257"/>
        <v>0</v>
      </c>
      <c r="AH109" s="730">
        <f t="shared" si="1257"/>
        <v>0</v>
      </c>
      <c r="AI109" s="730">
        <f t="shared" si="1257"/>
        <v>0</v>
      </c>
      <c r="AJ109" s="730">
        <f t="shared" si="1257"/>
        <v>0</v>
      </c>
      <c r="AK109" s="730">
        <f t="shared" si="1257"/>
        <v>0</v>
      </c>
      <c r="AL109" s="730">
        <f t="shared" si="1257"/>
        <v>0</v>
      </c>
      <c r="AM109" s="730">
        <f t="shared" si="1257"/>
        <v>0</v>
      </c>
      <c r="AN109" s="730">
        <f t="shared" si="1257"/>
        <v>0</v>
      </c>
      <c r="AO109" s="730">
        <f t="shared" si="1257"/>
        <v>0</v>
      </c>
      <c r="AP109" s="730">
        <f t="shared" si="1257"/>
        <v>0</v>
      </c>
      <c r="AQ109" s="731">
        <f>SUM(AE109:AP109)</f>
        <v>0</v>
      </c>
      <c r="AR109" s="730">
        <f>IF(AE108=1,(AD109*(1+$B$8)),AD109)</f>
        <v>80000</v>
      </c>
      <c r="AS109" s="730">
        <f>IF(AS108=1,($AR109/12),0)</f>
        <v>0</v>
      </c>
      <c r="AT109" s="730">
        <f t="shared" ref="AT109:BD109" si="1258">IF(AT108=1,($AR109/12),0)</f>
        <v>0</v>
      </c>
      <c r="AU109" s="730">
        <f t="shared" si="1258"/>
        <v>0</v>
      </c>
      <c r="AV109" s="730">
        <f t="shared" si="1258"/>
        <v>0</v>
      </c>
      <c r="AW109" s="730">
        <f t="shared" si="1258"/>
        <v>0</v>
      </c>
      <c r="AX109" s="730">
        <f t="shared" si="1258"/>
        <v>0</v>
      </c>
      <c r="AY109" s="730">
        <f t="shared" si="1258"/>
        <v>0</v>
      </c>
      <c r="AZ109" s="730">
        <f t="shared" si="1258"/>
        <v>0</v>
      </c>
      <c r="BA109" s="730">
        <f t="shared" si="1258"/>
        <v>0</v>
      </c>
      <c r="BB109" s="730">
        <f t="shared" si="1258"/>
        <v>0</v>
      </c>
      <c r="BC109" s="730">
        <f t="shared" si="1258"/>
        <v>0</v>
      </c>
      <c r="BD109" s="730">
        <f t="shared" si="1258"/>
        <v>0</v>
      </c>
      <c r="BE109" s="731">
        <f>SUM(AS109:BD109)</f>
        <v>0</v>
      </c>
      <c r="BF109" s="730">
        <f>IF(AS108=1,(AR109*(1+$B$8)),AR109)</f>
        <v>80000</v>
      </c>
      <c r="BG109" s="730">
        <f>IF(BG108=1,($BF109/12),0)</f>
        <v>0</v>
      </c>
      <c r="BH109" s="730">
        <f t="shared" ref="BH109:BR109" si="1259">IF(BH108=1,($BF109/12),0)</f>
        <v>0</v>
      </c>
      <c r="BI109" s="730">
        <f t="shared" si="1259"/>
        <v>0</v>
      </c>
      <c r="BJ109" s="730">
        <f t="shared" si="1259"/>
        <v>0</v>
      </c>
      <c r="BK109" s="730">
        <f t="shared" si="1259"/>
        <v>0</v>
      </c>
      <c r="BL109" s="730">
        <f t="shared" si="1259"/>
        <v>0</v>
      </c>
      <c r="BM109" s="730">
        <f t="shared" si="1259"/>
        <v>0</v>
      </c>
      <c r="BN109" s="730">
        <f t="shared" si="1259"/>
        <v>0</v>
      </c>
      <c r="BO109" s="730">
        <f t="shared" si="1259"/>
        <v>0</v>
      </c>
      <c r="BP109" s="730">
        <f t="shared" si="1259"/>
        <v>0</v>
      </c>
      <c r="BQ109" s="730">
        <f t="shared" si="1259"/>
        <v>0</v>
      </c>
      <c r="BR109" s="730">
        <f t="shared" si="1259"/>
        <v>0</v>
      </c>
      <c r="BS109" s="529">
        <f>SUM(BG109:BR109)</f>
        <v>0</v>
      </c>
      <c r="BW109" s="730">
        <f t="shared" ref="BW109:BX109" si="1260">IF(BW108=1,($BF109/12),0)</f>
        <v>0</v>
      </c>
      <c r="BX109" s="730">
        <f t="shared" si="1260"/>
        <v>0</v>
      </c>
    </row>
    <row r="110" spans="1:76" s="507" customFormat="1" x14ac:dyDescent="0.2">
      <c r="A110" s="721"/>
      <c r="B110" s="728"/>
      <c r="C110" s="730"/>
      <c r="D110" s="730"/>
      <c r="E110" s="730"/>
      <c r="F110" s="730"/>
      <c r="G110" s="730"/>
      <c r="H110" s="730"/>
      <c r="I110" s="730"/>
      <c r="J110" s="730"/>
      <c r="K110" s="730"/>
      <c r="L110" s="730"/>
      <c r="M110" s="730"/>
      <c r="N110" s="730"/>
      <c r="O110" s="730"/>
      <c r="P110" s="730"/>
      <c r="Q110" s="730"/>
      <c r="R110" s="730"/>
      <c r="S110" s="730"/>
      <c r="T110" s="730"/>
      <c r="U110" s="730"/>
      <c r="V110" s="730"/>
      <c r="W110" s="730"/>
      <c r="X110" s="730"/>
      <c r="Y110" s="730"/>
      <c r="Z110" s="730"/>
      <c r="AA110" s="730"/>
      <c r="AB110" s="730"/>
      <c r="AC110" s="730"/>
      <c r="AD110" s="730"/>
      <c r="AE110" s="730"/>
      <c r="AF110" s="730"/>
      <c r="AG110" s="730"/>
      <c r="AH110" s="730"/>
      <c r="AI110" s="730"/>
      <c r="AJ110" s="730"/>
      <c r="AK110" s="730"/>
      <c r="AL110" s="730"/>
      <c r="AM110" s="730"/>
      <c r="AN110" s="730"/>
      <c r="AO110" s="730"/>
      <c r="AP110" s="730"/>
      <c r="AQ110" s="730"/>
      <c r="AR110" s="730"/>
      <c r="AS110" s="730"/>
      <c r="AT110" s="730"/>
      <c r="AU110" s="730"/>
      <c r="AV110" s="730"/>
      <c r="AW110" s="730"/>
      <c r="AX110" s="730"/>
      <c r="AY110" s="730"/>
      <c r="AZ110" s="730"/>
      <c r="BA110" s="730"/>
      <c r="BB110" s="730"/>
      <c r="BC110" s="730"/>
      <c r="BD110" s="730"/>
      <c r="BE110" s="730"/>
      <c r="BF110" s="730"/>
      <c r="BG110" s="730"/>
      <c r="BH110" s="730"/>
      <c r="BI110" s="730"/>
      <c r="BJ110" s="730"/>
      <c r="BK110" s="730"/>
      <c r="BL110" s="730"/>
      <c r="BM110" s="730"/>
      <c r="BN110" s="730"/>
      <c r="BO110" s="730"/>
      <c r="BP110" s="730"/>
      <c r="BQ110" s="730"/>
      <c r="BR110" s="730"/>
      <c r="BS110" s="524"/>
      <c r="BW110" s="730"/>
      <c r="BX110" s="730"/>
    </row>
    <row r="111" spans="1:76" s="507" customFormat="1" x14ac:dyDescent="0.2">
      <c r="A111" s="522" t="s">
        <v>540</v>
      </c>
      <c r="B111" s="728"/>
      <c r="C111" s="728"/>
      <c r="D111" s="728"/>
      <c r="E111" s="728"/>
      <c r="F111" s="728"/>
      <c r="G111" s="728"/>
      <c r="H111" s="728"/>
      <c r="I111" s="728"/>
      <c r="J111" s="728"/>
      <c r="K111" s="728"/>
      <c r="L111" s="728"/>
      <c r="M111" s="728"/>
      <c r="N111" s="728"/>
      <c r="O111" s="728"/>
      <c r="P111" s="728"/>
      <c r="Q111" s="728"/>
      <c r="R111" s="728"/>
      <c r="S111" s="728"/>
      <c r="T111" s="728"/>
      <c r="U111" s="728"/>
      <c r="V111" s="728"/>
      <c r="W111" s="728"/>
      <c r="X111" s="728"/>
      <c r="Y111" s="728"/>
      <c r="Z111" s="728"/>
      <c r="AA111" s="728"/>
      <c r="AB111" s="728"/>
      <c r="AC111" s="728"/>
      <c r="AD111" s="728"/>
      <c r="AE111" s="728"/>
      <c r="AF111" s="728"/>
      <c r="AG111" s="728"/>
      <c r="AH111" s="728"/>
      <c r="AI111" s="728"/>
      <c r="AJ111" s="728"/>
      <c r="AK111" s="728"/>
      <c r="AL111" s="728"/>
      <c r="AM111" s="728"/>
      <c r="AN111" s="728"/>
      <c r="AO111" s="728"/>
      <c r="AP111" s="728"/>
      <c r="AQ111" s="728"/>
      <c r="AR111" s="728"/>
      <c r="AS111" s="728"/>
      <c r="AT111" s="728"/>
      <c r="AU111" s="728"/>
      <c r="AV111" s="728"/>
      <c r="AW111" s="728"/>
      <c r="AX111" s="728"/>
      <c r="AY111" s="728"/>
      <c r="AZ111" s="728"/>
      <c r="BA111" s="728"/>
      <c r="BB111" s="728"/>
      <c r="BC111" s="728"/>
      <c r="BD111" s="728"/>
      <c r="BE111" s="728"/>
      <c r="BF111" s="728"/>
      <c r="BG111" s="728"/>
      <c r="BH111" s="728"/>
      <c r="BI111" s="728"/>
      <c r="BJ111" s="728"/>
      <c r="BK111" s="728"/>
      <c r="BL111" s="728"/>
      <c r="BM111" s="728"/>
      <c r="BN111" s="728"/>
      <c r="BO111" s="728"/>
      <c r="BP111" s="728"/>
      <c r="BQ111" s="728"/>
      <c r="BR111" s="728"/>
      <c r="BS111" s="523"/>
      <c r="BW111" s="728"/>
      <c r="BX111" s="728"/>
    </row>
    <row r="112" spans="1:76" s="507" customFormat="1" x14ac:dyDescent="0.2">
      <c r="A112" s="722" t="s">
        <v>110</v>
      </c>
      <c r="B112" s="728"/>
      <c r="C112" s="730">
        <f>+IF(A112=1,1,0)</f>
        <v>0</v>
      </c>
      <c r="D112" s="730">
        <f>+IF(C112=1,1,0)</f>
        <v>0</v>
      </c>
      <c r="E112" s="730">
        <f t="shared" ref="E112" si="1261">+IF(D112=1,1,0)</f>
        <v>0</v>
      </c>
      <c r="F112" s="730">
        <f t="shared" ref="F112" si="1262">+IF(E112=1,1,0)</f>
        <v>0</v>
      </c>
      <c r="G112" s="730">
        <f t="shared" ref="G112" si="1263">+IF(F112=1,1,0)</f>
        <v>0</v>
      </c>
      <c r="H112" s="730">
        <f t="shared" ref="H112" si="1264">+IF(G112=1,1,0)</f>
        <v>0</v>
      </c>
      <c r="I112" s="730">
        <f t="shared" ref="I112" si="1265">+IF(H112=1,1,0)</f>
        <v>0</v>
      </c>
      <c r="J112" s="730">
        <f t="shared" ref="J112" si="1266">+IF(I112=1,1,0)</f>
        <v>0</v>
      </c>
      <c r="K112" s="730">
        <f t="shared" ref="K112" si="1267">+IF(J112=1,1,0)</f>
        <v>0</v>
      </c>
      <c r="L112" s="730">
        <f t="shared" ref="L112" si="1268">+IF(K112=1,1,0)</f>
        <v>0</v>
      </c>
      <c r="M112" s="730">
        <f t="shared" ref="M112" si="1269">+IF(L112=1,1,0)</f>
        <v>0</v>
      </c>
      <c r="N112" s="730">
        <f t="shared" ref="N112" si="1270">+IF(M112=1,1,0)</f>
        <v>0</v>
      </c>
      <c r="O112" s="730">
        <f>+N112</f>
        <v>0</v>
      </c>
      <c r="P112" s="730">
        <f>+N112</f>
        <v>0</v>
      </c>
      <c r="Q112" s="730">
        <f>+IF(O112=1,1,0)</f>
        <v>0</v>
      </c>
      <c r="R112" s="730">
        <f t="shared" ref="R112" si="1271">+IF(Q112=1,1,0)</f>
        <v>0</v>
      </c>
      <c r="S112" s="730">
        <f t="shared" ref="S112" si="1272">+IF(R112=1,1,0)</f>
        <v>0</v>
      </c>
      <c r="T112" s="730">
        <f t="shared" ref="T112" si="1273">+IF(S112=1,1,0)</f>
        <v>0</v>
      </c>
      <c r="U112" s="730">
        <f t="shared" ref="U112" si="1274">+IF(T112=1,1,0)</f>
        <v>0</v>
      </c>
      <c r="V112" s="730">
        <f t="shared" ref="V112" si="1275">+IF(U112=1,1,0)</f>
        <v>0</v>
      </c>
      <c r="W112" s="730">
        <f t="shared" ref="W112" si="1276">+IF(V112=1,1,0)</f>
        <v>0</v>
      </c>
      <c r="X112" s="730">
        <f t="shared" ref="X112" si="1277">+IF(W112=1,1,0)</f>
        <v>0</v>
      </c>
      <c r="Y112" s="730">
        <f t="shared" ref="Y112" si="1278">+IF(X112=1,1,0)</f>
        <v>0</v>
      </c>
      <c r="Z112" s="730">
        <f t="shared" ref="Z112" si="1279">+IF(Y112=1,1,0)</f>
        <v>0</v>
      </c>
      <c r="AA112" s="730">
        <f t="shared" ref="AA112" si="1280">+IF(Z112=1,1,0)</f>
        <v>0</v>
      </c>
      <c r="AB112" s="730">
        <f t="shared" ref="AB112" si="1281">+IF(AA112=1,1,0)</f>
        <v>0</v>
      </c>
      <c r="AC112" s="730">
        <f>+AB112</f>
        <v>0</v>
      </c>
      <c r="AD112" s="730">
        <f>+AB112</f>
        <v>0</v>
      </c>
      <c r="AE112" s="730">
        <f>+IF(AC112=1,1,0)</f>
        <v>0</v>
      </c>
      <c r="AF112" s="730">
        <f>+IF(AE112=1,1,0)</f>
        <v>0</v>
      </c>
      <c r="AG112" s="730">
        <f t="shared" ref="AG112" si="1282">+IF(AF112=1,1,0)</f>
        <v>0</v>
      </c>
      <c r="AH112" s="730">
        <f t="shared" ref="AH112" si="1283">+IF(AG112=1,1,0)</f>
        <v>0</v>
      </c>
      <c r="AI112" s="730">
        <f t="shared" ref="AI112" si="1284">+IF(AH112=1,1,0)</f>
        <v>0</v>
      </c>
      <c r="AJ112" s="730">
        <f t="shared" ref="AJ112" si="1285">+IF(AI112=1,1,0)</f>
        <v>0</v>
      </c>
      <c r="AK112" s="730">
        <f t="shared" ref="AK112" si="1286">+IF(AJ112=1,1,0)</f>
        <v>0</v>
      </c>
      <c r="AL112" s="730">
        <f t="shared" ref="AL112" si="1287">+IF(AK112=1,1,0)</f>
        <v>0</v>
      </c>
      <c r="AM112" s="730">
        <f t="shared" ref="AM112" si="1288">+IF(AL112=1,1,0)</f>
        <v>0</v>
      </c>
      <c r="AN112" s="730">
        <f t="shared" ref="AN112" si="1289">+IF(AM112=1,1,0)</f>
        <v>0</v>
      </c>
      <c r="AO112" s="730">
        <f t="shared" ref="AO112" si="1290">+IF(AN112=1,1,0)</f>
        <v>0</v>
      </c>
      <c r="AP112" s="730">
        <f t="shared" ref="AP112" si="1291">+IF(AO112=1,1,0)</f>
        <v>0</v>
      </c>
      <c r="AQ112" s="730">
        <f>+AP112</f>
        <v>0</v>
      </c>
      <c r="AR112" s="730">
        <f>+AQ112</f>
        <v>0</v>
      </c>
      <c r="AS112" s="730">
        <f>+IF(AQ112=1,1,0)</f>
        <v>0</v>
      </c>
      <c r="AT112" s="730">
        <f>+IF(AS112=1,1,0)</f>
        <v>0</v>
      </c>
      <c r="AU112" s="730">
        <f t="shared" ref="AU112" si="1292">+IF(AT112=1,1,0)</f>
        <v>0</v>
      </c>
      <c r="AV112" s="730">
        <f t="shared" ref="AV112" si="1293">+IF(AU112=1,1,0)</f>
        <v>0</v>
      </c>
      <c r="AW112" s="730">
        <f t="shared" ref="AW112" si="1294">+IF(AV112=1,1,0)</f>
        <v>0</v>
      </c>
      <c r="AX112" s="730">
        <v>1</v>
      </c>
      <c r="AY112" s="730">
        <f t="shared" ref="AY112" si="1295">+IF(AX112=1,1,0)</f>
        <v>1</v>
      </c>
      <c r="AZ112" s="730">
        <f t="shared" ref="AZ112" si="1296">+IF(AY112=1,1,0)</f>
        <v>1</v>
      </c>
      <c r="BA112" s="730">
        <f t="shared" ref="BA112" si="1297">+IF(AZ112=1,1,0)</f>
        <v>1</v>
      </c>
      <c r="BB112" s="730">
        <f t="shared" ref="BB112" si="1298">+IF(BA112=1,1,0)</f>
        <v>1</v>
      </c>
      <c r="BC112" s="730">
        <f t="shared" ref="BC112" si="1299">+IF(BB112=1,1,0)</f>
        <v>1</v>
      </c>
      <c r="BD112" s="730">
        <f t="shared" ref="BD112" si="1300">+IF(BC112=1,1,0)</f>
        <v>1</v>
      </c>
      <c r="BE112" s="730">
        <f>+BD112</f>
        <v>1</v>
      </c>
      <c r="BF112" s="730">
        <f>+BE112</f>
        <v>1</v>
      </c>
      <c r="BG112" s="730">
        <f>+IF(BE112=1,1,0)</f>
        <v>1</v>
      </c>
      <c r="BH112" s="730">
        <f t="shared" ref="BH112" si="1301">+IF(BG112=1,1,0)</f>
        <v>1</v>
      </c>
      <c r="BI112" s="730">
        <f t="shared" ref="BI112" si="1302">+IF(BH112=1,1,0)</f>
        <v>1</v>
      </c>
      <c r="BJ112" s="730">
        <f t="shared" ref="BJ112" si="1303">+IF(BI112=1,1,0)</f>
        <v>1</v>
      </c>
      <c r="BK112" s="730">
        <f t="shared" ref="BK112" si="1304">+IF(BJ112=1,1,0)</f>
        <v>1</v>
      </c>
      <c r="BL112" s="730">
        <f t="shared" ref="BL112" si="1305">+IF(BK112=1,1,0)</f>
        <v>1</v>
      </c>
      <c r="BM112" s="730">
        <f t="shared" ref="BM112" si="1306">+IF(BL112=1,1,0)</f>
        <v>1</v>
      </c>
      <c r="BN112" s="730">
        <f t="shared" ref="BN112" si="1307">+IF(BM112=1,1,0)</f>
        <v>1</v>
      </c>
      <c r="BO112" s="730">
        <f t="shared" ref="BO112" si="1308">+IF(BN112=1,1,0)</f>
        <v>1</v>
      </c>
      <c r="BP112" s="730">
        <f t="shared" ref="BP112" si="1309">+IF(BO112=1,1,0)</f>
        <v>1</v>
      </c>
      <c r="BQ112" s="730">
        <f t="shared" ref="BQ112" si="1310">+IF(BP112=1,1,0)</f>
        <v>1</v>
      </c>
      <c r="BR112" s="730">
        <f t="shared" ref="BR112" si="1311">+IF(BQ112=1,1,0)</f>
        <v>1</v>
      </c>
      <c r="BS112" s="524">
        <f>+BR112</f>
        <v>1</v>
      </c>
      <c r="BW112" s="730">
        <f>+IF(BU112=1,1,0)</f>
        <v>0</v>
      </c>
      <c r="BX112" s="730">
        <f t="shared" ref="BX112" si="1312">+IF(BW112=1,1,0)</f>
        <v>0</v>
      </c>
    </row>
    <row r="113" spans="1:76" s="507" customFormat="1" x14ac:dyDescent="0.2">
      <c r="A113" s="721" t="s">
        <v>39</v>
      </c>
      <c r="B113" s="727">
        <v>40000</v>
      </c>
      <c r="C113" s="730">
        <f>IF(C112=1,B113/12,0)</f>
        <v>0</v>
      </c>
      <c r="D113" s="730">
        <f>IF(D112=1,$B113/12,0)</f>
        <v>0</v>
      </c>
      <c r="E113" s="730">
        <f t="shared" ref="E113:N113" si="1313">IF(E112=1,$B113/12,0)</f>
        <v>0</v>
      </c>
      <c r="F113" s="730">
        <f t="shared" si="1313"/>
        <v>0</v>
      </c>
      <c r="G113" s="730">
        <f t="shared" si="1313"/>
        <v>0</v>
      </c>
      <c r="H113" s="730">
        <f t="shared" si="1313"/>
        <v>0</v>
      </c>
      <c r="I113" s="730">
        <f t="shared" si="1313"/>
        <v>0</v>
      </c>
      <c r="J113" s="730">
        <f t="shared" si="1313"/>
        <v>0</v>
      </c>
      <c r="K113" s="730">
        <f t="shared" si="1313"/>
        <v>0</v>
      </c>
      <c r="L113" s="730">
        <f t="shared" si="1313"/>
        <v>0</v>
      </c>
      <c r="M113" s="730">
        <f t="shared" si="1313"/>
        <v>0</v>
      </c>
      <c r="N113" s="730">
        <f t="shared" si="1313"/>
        <v>0</v>
      </c>
      <c r="O113" s="731">
        <f>SUM(C113:N113)</f>
        <v>0</v>
      </c>
      <c r="P113" s="730">
        <f>IF(C112=1,(B113*(1+$B$8)),B113)</f>
        <v>40000</v>
      </c>
      <c r="Q113" s="730">
        <f>IF(Q112=1,($P113/12),0)</f>
        <v>0</v>
      </c>
      <c r="R113" s="730">
        <f t="shared" ref="R113:AB113" si="1314">IF(R112=1,($P113/12),0)</f>
        <v>0</v>
      </c>
      <c r="S113" s="730">
        <f t="shared" si="1314"/>
        <v>0</v>
      </c>
      <c r="T113" s="730">
        <f t="shared" si="1314"/>
        <v>0</v>
      </c>
      <c r="U113" s="730">
        <f t="shared" si="1314"/>
        <v>0</v>
      </c>
      <c r="V113" s="730">
        <f t="shared" si="1314"/>
        <v>0</v>
      </c>
      <c r="W113" s="730">
        <f t="shared" si="1314"/>
        <v>0</v>
      </c>
      <c r="X113" s="730">
        <f t="shared" si="1314"/>
        <v>0</v>
      </c>
      <c r="Y113" s="730">
        <f t="shared" si="1314"/>
        <v>0</v>
      </c>
      <c r="Z113" s="730">
        <f t="shared" si="1314"/>
        <v>0</v>
      </c>
      <c r="AA113" s="730">
        <f t="shared" si="1314"/>
        <v>0</v>
      </c>
      <c r="AB113" s="730">
        <f t="shared" si="1314"/>
        <v>0</v>
      </c>
      <c r="AC113" s="731">
        <f>SUM(Q113:AB113)</f>
        <v>0</v>
      </c>
      <c r="AD113" s="730">
        <f>IF(Q112=1,(P113*(1+$B$8)),P113)</f>
        <v>40000</v>
      </c>
      <c r="AE113" s="730">
        <f t="shared" ref="AE113:AP113" si="1315">IF(AE112=1,($AD113/12),0)</f>
        <v>0</v>
      </c>
      <c r="AF113" s="730">
        <f t="shared" si="1315"/>
        <v>0</v>
      </c>
      <c r="AG113" s="730">
        <f t="shared" si="1315"/>
        <v>0</v>
      </c>
      <c r="AH113" s="730">
        <f t="shared" si="1315"/>
        <v>0</v>
      </c>
      <c r="AI113" s="730">
        <f t="shared" si="1315"/>
        <v>0</v>
      </c>
      <c r="AJ113" s="730">
        <f t="shared" si="1315"/>
        <v>0</v>
      </c>
      <c r="AK113" s="730">
        <f t="shared" si="1315"/>
        <v>0</v>
      </c>
      <c r="AL113" s="730">
        <f t="shared" si="1315"/>
        <v>0</v>
      </c>
      <c r="AM113" s="730">
        <f t="shared" si="1315"/>
        <v>0</v>
      </c>
      <c r="AN113" s="730">
        <f t="shared" si="1315"/>
        <v>0</v>
      </c>
      <c r="AO113" s="730">
        <f t="shared" si="1315"/>
        <v>0</v>
      </c>
      <c r="AP113" s="730">
        <f t="shared" si="1315"/>
        <v>0</v>
      </c>
      <c r="AQ113" s="731">
        <f>SUM(AE113:AP113)</f>
        <v>0</v>
      </c>
      <c r="AR113" s="730">
        <f>IF(AE112=1,(AD113*(1+$B$8)),AD113)</f>
        <v>40000</v>
      </c>
      <c r="AS113" s="730">
        <f>IF(AS112=1,($AR113/12),0)</f>
        <v>0</v>
      </c>
      <c r="AT113" s="730">
        <f t="shared" ref="AT113:BD113" si="1316">IF(AT112=1,($AR113/12),0)</f>
        <v>0</v>
      </c>
      <c r="AU113" s="730">
        <f t="shared" si="1316"/>
        <v>0</v>
      </c>
      <c r="AV113" s="730">
        <f t="shared" si="1316"/>
        <v>0</v>
      </c>
      <c r="AW113" s="730">
        <f t="shared" si="1316"/>
        <v>0</v>
      </c>
      <c r="AX113" s="730">
        <f t="shared" si="1316"/>
        <v>3333.3333333333335</v>
      </c>
      <c r="AY113" s="730">
        <f t="shared" si="1316"/>
        <v>3333.3333333333335</v>
      </c>
      <c r="AZ113" s="730">
        <f t="shared" si="1316"/>
        <v>3333.3333333333335</v>
      </c>
      <c r="BA113" s="730">
        <f t="shared" si="1316"/>
        <v>3333.3333333333335</v>
      </c>
      <c r="BB113" s="730">
        <f t="shared" si="1316"/>
        <v>3333.3333333333335</v>
      </c>
      <c r="BC113" s="730">
        <f t="shared" si="1316"/>
        <v>3333.3333333333335</v>
      </c>
      <c r="BD113" s="730">
        <f t="shared" si="1316"/>
        <v>3333.3333333333335</v>
      </c>
      <c r="BE113" s="731">
        <f>SUM(AS113:BD113)</f>
        <v>23333.333333333332</v>
      </c>
      <c r="BF113" s="730">
        <f>IF(AS112=1,(AR113*(1+$B$8)),AR113)</f>
        <v>40000</v>
      </c>
      <c r="BG113" s="730">
        <f>IF(BG112=1,($BF113/12),0)</f>
        <v>3333.3333333333335</v>
      </c>
      <c r="BH113" s="730">
        <f t="shared" ref="BH113:BR113" si="1317">IF(BH112=1,($BF113/12),0)</f>
        <v>3333.3333333333335</v>
      </c>
      <c r="BI113" s="730">
        <f t="shared" si="1317"/>
        <v>3333.3333333333335</v>
      </c>
      <c r="BJ113" s="730">
        <f t="shared" si="1317"/>
        <v>3333.3333333333335</v>
      </c>
      <c r="BK113" s="730">
        <f t="shared" si="1317"/>
        <v>3333.3333333333335</v>
      </c>
      <c r="BL113" s="730">
        <f t="shared" si="1317"/>
        <v>3333.3333333333335</v>
      </c>
      <c r="BM113" s="730">
        <f t="shared" si="1317"/>
        <v>3333.3333333333335</v>
      </c>
      <c r="BN113" s="730">
        <f t="shared" si="1317"/>
        <v>3333.3333333333335</v>
      </c>
      <c r="BO113" s="730">
        <f t="shared" si="1317"/>
        <v>3333.3333333333335</v>
      </c>
      <c r="BP113" s="730">
        <f t="shared" si="1317"/>
        <v>3333.3333333333335</v>
      </c>
      <c r="BQ113" s="730">
        <f t="shared" si="1317"/>
        <v>3333.3333333333335</v>
      </c>
      <c r="BR113" s="730">
        <f t="shared" si="1317"/>
        <v>3333.3333333333335</v>
      </c>
      <c r="BS113" s="529">
        <f>SUM(BG113:BR113)</f>
        <v>40000</v>
      </c>
      <c r="BW113" s="730">
        <f t="shared" ref="BW113:BX113" si="1318">IF(BW112=1,($BF113/12),0)</f>
        <v>0</v>
      </c>
      <c r="BX113" s="730">
        <f t="shared" si="1318"/>
        <v>0</v>
      </c>
    </row>
    <row r="114" spans="1:76" s="507" customFormat="1" x14ac:dyDescent="0.2">
      <c r="A114" s="721"/>
      <c r="B114" s="728"/>
      <c r="C114" s="730"/>
      <c r="D114" s="730"/>
      <c r="E114" s="730"/>
      <c r="F114" s="730"/>
      <c r="G114" s="730"/>
      <c r="H114" s="730"/>
      <c r="I114" s="730"/>
      <c r="J114" s="730"/>
      <c r="K114" s="730"/>
      <c r="L114" s="730"/>
      <c r="M114" s="730"/>
      <c r="N114" s="730"/>
      <c r="O114" s="730"/>
      <c r="P114" s="730"/>
      <c r="Q114" s="730"/>
      <c r="R114" s="730"/>
      <c r="S114" s="730"/>
      <c r="T114" s="730"/>
      <c r="U114" s="730"/>
      <c r="V114" s="730"/>
      <c r="W114" s="730"/>
      <c r="X114" s="730"/>
      <c r="Y114" s="730"/>
      <c r="Z114" s="730"/>
      <c r="AA114" s="730"/>
      <c r="AB114" s="730"/>
      <c r="AC114" s="730"/>
      <c r="AD114" s="730"/>
      <c r="AE114" s="730"/>
      <c r="AF114" s="730"/>
      <c r="AG114" s="730"/>
      <c r="AH114" s="730"/>
      <c r="AI114" s="730"/>
      <c r="AJ114" s="730"/>
      <c r="AK114" s="730"/>
      <c r="AL114" s="730"/>
      <c r="AM114" s="730"/>
      <c r="AN114" s="730"/>
      <c r="AO114" s="730"/>
      <c r="AP114" s="730"/>
      <c r="AQ114" s="730"/>
      <c r="AR114" s="730"/>
      <c r="AS114" s="730"/>
      <c r="AT114" s="730"/>
      <c r="AU114" s="730"/>
      <c r="AV114" s="730"/>
      <c r="AW114" s="730"/>
      <c r="AX114" s="730"/>
      <c r="AY114" s="730"/>
      <c r="AZ114" s="730"/>
      <c r="BA114" s="730"/>
      <c r="BB114" s="730"/>
      <c r="BC114" s="730"/>
      <c r="BD114" s="730"/>
      <c r="BE114" s="730"/>
      <c r="BF114" s="730"/>
      <c r="BG114" s="730"/>
      <c r="BH114" s="730"/>
      <c r="BI114" s="730"/>
      <c r="BJ114" s="730"/>
      <c r="BK114" s="730"/>
      <c r="BL114" s="730"/>
      <c r="BM114" s="730"/>
      <c r="BN114" s="730"/>
      <c r="BO114" s="730"/>
      <c r="BP114" s="730"/>
      <c r="BQ114" s="730"/>
      <c r="BR114" s="730"/>
      <c r="BS114" s="524"/>
      <c r="BW114" s="730"/>
      <c r="BX114" s="730"/>
    </row>
    <row r="115" spans="1:76" s="507" customFormat="1" x14ac:dyDescent="0.2">
      <c r="A115" s="522" t="s">
        <v>543</v>
      </c>
      <c r="B115" s="728"/>
      <c r="C115" s="728"/>
      <c r="D115" s="728"/>
      <c r="E115" s="728"/>
      <c r="F115" s="728"/>
      <c r="G115" s="728"/>
      <c r="H115" s="728"/>
      <c r="I115" s="728"/>
      <c r="J115" s="728"/>
      <c r="K115" s="728"/>
      <c r="L115" s="728"/>
      <c r="M115" s="728"/>
      <c r="N115" s="728"/>
      <c r="O115" s="728"/>
      <c r="P115" s="728"/>
      <c r="Q115" s="728"/>
      <c r="R115" s="728"/>
      <c r="S115" s="728"/>
      <c r="T115" s="728"/>
      <c r="U115" s="728"/>
      <c r="V115" s="728"/>
      <c r="W115" s="728"/>
      <c r="X115" s="728"/>
      <c r="Y115" s="728"/>
      <c r="Z115" s="728"/>
      <c r="AA115" s="728"/>
      <c r="AB115" s="728"/>
      <c r="AC115" s="728"/>
      <c r="AD115" s="728"/>
      <c r="AE115" s="728"/>
      <c r="AF115" s="728"/>
      <c r="AG115" s="728"/>
      <c r="AH115" s="728"/>
      <c r="AI115" s="728"/>
      <c r="AJ115" s="728"/>
      <c r="AK115" s="728"/>
      <c r="AL115" s="728"/>
      <c r="AM115" s="728"/>
      <c r="AN115" s="728"/>
      <c r="AO115" s="728"/>
      <c r="AP115" s="728"/>
      <c r="AQ115" s="728"/>
      <c r="AR115" s="728"/>
      <c r="AS115" s="728"/>
      <c r="AT115" s="728"/>
      <c r="AU115" s="728"/>
      <c r="AV115" s="728"/>
      <c r="AW115" s="728"/>
      <c r="AX115" s="728"/>
      <c r="AY115" s="728"/>
      <c r="AZ115" s="728"/>
      <c r="BA115" s="728"/>
      <c r="BB115" s="728"/>
      <c r="BC115" s="728"/>
      <c r="BD115" s="728"/>
      <c r="BE115" s="728"/>
      <c r="BF115" s="728"/>
      <c r="BG115" s="728"/>
      <c r="BH115" s="728"/>
      <c r="BI115" s="728"/>
      <c r="BJ115" s="728"/>
      <c r="BK115" s="728"/>
      <c r="BL115" s="728"/>
      <c r="BM115" s="728"/>
      <c r="BN115" s="728"/>
      <c r="BO115" s="728"/>
      <c r="BP115" s="728"/>
      <c r="BQ115" s="728"/>
      <c r="BR115" s="728"/>
      <c r="BS115" s="523"/>
      <c r="BW115" s="728"/>
      <c r="BX115" s="728"/>
    </row>
    <row r="116" spans="1:76" s="507" customFormat="1" x14ac:dyDescent="0.2">
      <c r="A116" s="722" t="s">
        <v>110</v>
      </c>
      <c r="B116" s="728"/>
      <c r="C116" s="730">
        <f>+IF(A116=1,1,0)</f>
        <v>0</v>
      </c>
      <c r="D116" s="730">
        <f>+IF(C116=1,1,0)</f>
        <v>0</v>
      </c>
      <c r="E116" s="730">
        <f t="shared" ref="E116" si="1319">+IF(D116=1,1,0)</f>
        <v>0</v>
      </c>
      <c r="F116" s="730">
        <f t="shared" ref="F116" si="1320">+IF(E116=1,1,0)</f>
        <v>0</v>
      </c>
      <c r="G116" s="730">
        <f t="shared" ref="G116" si="1321">+IF(F116=1,1,0)</f>
        <v>0</v>
      </c>
      <c r="H116" s="730">
        <f t="shared" ref="H116" si="1322">+IF(G116=1,1,0)</f>
        <v>0</v>
      </c>
      <c r="I116" s="730">
        <f t="shared" ref="I116" si="1323">+IF(H116=1,1,0)</f>
        <v>0</v>
      </c>
      <c r="J116" s="730">
        <f t="shared" ref="J116" si="1324">+IF(I116=1,1,0)</f>
        <v>0</v>
      </c>
      <c r="K116" s="730">
        <f t="shared" ref="K116" si="1325">+IF(J116=1,1,0)</f>
        <v>0</v>
      </c>
      <c r="L116" s="730">
        <f t="shared" ref="L116" si="1326">+IF(K116=1,1,0)</f>
        <v>0</v>
      </c>
      <c r="M116" s="730">
        <f t="shared" ref="M116" si="1327">+IF(L116=1,1,0)</f>
        <v>0</v>
      </c>
      <c r="N116" s="730">
        <f t="shared" ref="N116" si="1328">+IF(M116=1,1,0)</f>
        <v>0</v>
      </c>
      <c r="O116" s="730">
        <f>+N116</f>
        <v>0</v>
      </c>
      <c r="P116" s="730">
        <f>+N116</f>
        <v>0</v>
      </c>
      <c r="Q116" s="730">
        <f>+IF(O116=1,1,0)</f>
        <v>0</v>
      </c>
      <c r="R116" s="730">
        <f t="shared" ref="R116" si="1329">+IF(Q116=1,1,0)</f>
        <v>0</v>
      </c>
      <c r="S116" s="730">
        <f t="shared" ref="S116" si="1330">+IF(R116=1,1,0)</f>
        <v>0</v>
      </c>
      <c r="T116" s="730">
        <f t="shared" ref="T116" si="1331">+IF(S116=1,1,0)</f>
        <v>0</v>
      </c>
      <c r="U116" s="730">
        <f t="shared" ref="U116" si="1332">+IF(T116=1,1,0)</f>
        <v>0</v>
      </c>
      <c r="V116" s="730">
        <f t="shared" ref="V116" si="1333">+IF(U116=1,1,0)</f>
        <v>0</v>
      </c>
      <c r="W116" s="730">
        <f t="shared" ref="W116" si="1334">+IF(V116=1,1,0)</f>
        <v>0</v>
      </c>
      <c r="X116" s="730">
        <f t="shared" ref="X116" si="1335">+IF(W116=1,1,0)</f>
        <v>0</v>
      </c>
      <c r="Y116" s="730">
        <f t="shared" ref="Y116" si="1336">+IF(X116=1,1,0)</f>
        <v>0</v>
      </c>
      <c r="Z116" s="730">
        <f t="shared" ref="Z116" si="1337">+IF(Y116=1,1,0)</f>
        <v>0</v>
      </c>
      <c r="AA116" s="730">
        <f t="shared" ref="AA116" si="1338">+IF(Z116=1,1,0)</f>
        <v>0</v>
      </c>
      <c r="AB116" s="730">
        <f t="shared" ref="AB116" si="1339">+IF(AA116=1,1,0)</f>
        <v>0</v>
      </c>
      <c r="AC116" s="730">
        <f>+AB116</f>
        <v>0</v>
      </c>
      <c r="AD116" s="730">
        <f>+AB116</f>
        <v>0</v>
      </c>
      <c r="AE116" s="730">
        <f>+IF(AC116=1,1,0)</f>
        <v>0</v>
      </c>
      <c r="AF116" s="730">
        <f>+IF(AE116=1,1,0)</f>
        <v>0</v>
      </c>
      <c r="AG116" s="730">
        <f t="shared" ref="AG116" si="1340">+IF(AF116=1,1,0)</f>
        <v>0</v>
      </c>
      <c r="AH116" s="730">
        <f t="shared" ref="AH116" si="1341">+IF(AG116=1,1,0)</f>
        <v>0</v>
      </c>
      <c r="AI116" s="730">
        <f t="shared" ref="AI116" si="1342">+IF(AH116=1,1,0)</f>
        <v>0</v>
      </c>
      <c r="AJ116" s="730">
        <f t="shared" ref="AJ116" si="1343">+IF(AI116=1,1,0)</f>
        <v>0</v>
      </c>
      <c r="AK116" s="730">
        <f t="shared" ref="AK116" si="1344">+IF(AJ116=1,1,0)</f>
        <v>0</v>
      </c>
      <c r="AL116" s="730">
        <f t="shared" ref="AL116" si="1345">+IF(AK116=1,1,0)</f>
        <v>0</v>
      </c>
      <c r="AM116" s="730">
        <f t="shared" ref="AM116" si="1346">+IF(AL116=1,1,0)</f>
        <v>0</v>
      </c>
      <c r="AN116" s="730">
        <f t="shared" ref="AN116" si="1347">+IF(AM116=1,1,0)</f>
        <v>0</v>
      </c>
      <c r="AO116" s="730">
        <f t="shared" ref="AO116" si="1348">+IF(AN116=1,1,0)</f>
        <v>0</v>
      </c>
      <c r="AP116" s="730">
        <f t="shared" ref="AP116" si="1349">+IF(AO116=1,1,0)</f>
        <v>0</v>
      </c>
      <c r="AQ116" s="730">
        <f>+AP116</f>
        <v>0</v>
      </c>
      <c r="AR116" s="730">
        <f>+AQ116</f>
        <v>0</v>
      </c>
      <c r="AS116" s="730">
        <f>+IF(AQ116=1,1,0)</f>
        <v>0</v>
      </c>
      <c r="AT116" s="730">
        <f>+IF(AS116=1,1,0)</f>
        <v>0</v>
      </c>
      <c r="AU116" s="730">
        <f t="shared" ref="AU116" si="1350">+IF(AT116=1,1,0)</f>
        <v>0</v>
      </c>
      <c r="AV116" s="730">
        <f t="shared" ref="AV116" si="1351">+IF(AU116=1,1,0)</f>
        <v>0</v>
      </c>
      <c r="AW116" s="730">
        <f t="shared" ref="AW116" si="1352">+IF(AV116=1,1,0)</f>
        <v>0</v>
      </c>
      <c r="AX116" s="730">
        <v>1</v>
      </c>
      <c r="AY116" s="730">
        <f t="shared" ref="AY116" si="1353">+IF(AX116=1,1,0)</f>
        <v>1</v>
      </c>
      <c r="AZ116" s="730">
        <f t="shared" ref="AZ116" si="1354">+IF(AY116=1,1,0)</f>
        <v>1</v>
      </c>
      <c r="BA116" s="730">
        <f t="shared" ref="BA116" si="1355">+IF(AZ116=1,1,0)</f>
        <v>1</v>
      </c>
      <c r="BB116" s="730">
        <f t="shared" ref="BB116" si="1356">+IF(BA116=1,1,0)</f>
        <v>1</v>
      </c>
      <c r="BC116" s="730">
        <f t="shared" ref="BC116" si="1357">+IF(BB116=1,1,0)</f>
        <v>1</v>
      </c>
      <c r="BD116" s="730">
        <f t="shared" ref="BD116" si="1358">+IF(BC116=1,1,0)</f>
        <v>1</v>
      </c>
      <c r="BE116" s="730">
        <f>+BD116</f>
        <v>1</v>
      </c>
      <c r="BF116" s="730">
        <f>+BE116</f>
        <v>1</v>
      </c>
      <c r="BG116" s="730">
        <f>+IF(BE116=1,1,0)</f>
        <v>1</v>
      </c>
      <c r="BH116" s="730">
        <f t="shared" ref="BH116" si="1359">+IF(BG116=1,1,0)</f>
        <v>1</v>
      </c>
      <c r="BI116" s="730">
        <f t="shared" ref="BI116" si="1360">+IF(BH116=1,1,0)</f>
        <v>1</v>
      </c>
      <c r="BJ116" s="730">
        <f t="shared" ref="BJ116" si="1361">+IF(BI116=1,1,0)</f>
        <v>1</v>
      </c>
      <c r="BK116" s="730">
        <f t="shared" ref="BK116" si="1362">+IF(BJ116=1,1,0)</f>
        <v>1</v>
      </c>
      <c r="BL116" s="730">
        <f t="shared" ref="BL116" si="1363">+IF(BK116=1,1,0)</f>
        <v>1</v>
      </c>
      <c r="BM116" s="730">
        <f t="shared" ref="BM116" si="1364">+IF(BL116=1,1,0)</f>
        <v>1</v>
      </c>
      <c r="BN116" s="730">
        <f t="shared" ref="BN116" si="1365">+IF(BM116=1,1,0)</f>
        <v>1</v>
      </c>
      <c r="BO116" s="730">
        <f t="shared" ref="BO116" si="1366">+IF(BN116=1,1,0)</f>
        <v>1</v>
      </c>
      <c r="BP116" s="730">
        <f t="shared" ref="BP116" si="1367">+IF(BO116=1,1,0)</f>
        <v>1</v>
      </c>
      <c r="BQ116" s="730">
        <f t="shared" ref="BQ116" si="1368">+IF(BP116=1,1,0)</f>
        <v>1</v>
      </c>
      <c r="BR116" s="730">
        <f t="shared" ref="BR116" si="1369">+IF(BQ116=1,1,0)</f>
        <v>1</v>
      </c>
      <c r="BS116" s="524">
        <f>+BR116</f>
        <v>1</v>
      </c>
      <c r="BW116" s="730">
        <f>+IF(BU116=1,1,0)</f>
        <v>0</v>
      </c>
      <c r="BX116" s="730">
        <f t="shared" ref="BX116" si="1370">+IF(BW116=1,1,0)</f>
        <v>0</v>
      </c>
    </row>
    <row r="117" spans="1:76" s="507" customFormat="1" x14ac:dyDescent="0.2">
      <c r="A117" s="721" t="s">
        <v>39</v>
      </c>
      <c r="B117" s="727">
        <v>35000</v>
      </c>
      <c r="C117" s="730">
        <f>IF(C116=1,B117/12,0)</f>
        <v>0</v>
      </c>
      <c r="D117" s="730">
        <f>IF(D116=1,$B117/12,0)</f>
        <v>0</v>
      </c>
      <c r="E117" s="730">
        <f t="shared" ref="E117:N117" si="1371">IF(E116=1,$B117/12,0)</f>
        <v>0</v>
      </c>
      <c r="F117" s="730">
        <f t="shared" si="1371"/>
        <v>0</v>
      </c>
      <c r="G117" s="730">
        <f t="shared" si="1371"/>
        <v>0</v>
      </c>
      <c r="H117" s="730">
        <f t="shared" si="1371"/>
        <v>0</v>
      </c>
      <c r="I117" s="730">
        <f t="shared" si="1371"/>
        <v>0</v>
      </c>
      <c r="J117" s="730">
        <f t="shared" si="1371"/>
        <v>0</v>
      </c>
      <c r="K117" s="730">
        <f t="shared" si="1371"/>
        <v>0</v>
      </c>
      <c r="L117" s="730">
        <f t="shared" si="1371"/>
        <v>0</v>
      </c>
      <c r="M117" s="730">
        <f t="shared" si="1371"/>
        <v>0</v>
      </c>
      <c r="N117" s="730">
        <f t="shared" si="1371"/>
        <v>0</v>
      </c>
      <c r="O117" s="731">
        <f>SUM(C117:N117)</f>
        <v>0</v>
      </c>
      <c r="P117" s="730">
        <f>IF(C116=1,(B117*(1+$B$8)),B117)</f>
        <v>35000</v>
      </c>
      <c r="Q117" s="730">
        <f>IF(Q116=1,($P117/12),0)</f>
        <v>0</v>
      </c>
      <c r="R117" s="730">
        <f t="shared" ref="R117:AB117" si="1372">IF(R116=1,($P117/12),0)</f>
        <v>0</v>
      </c>
      <c r="S117" s="730">
        <f t="shared" si="1372"/>
        <v>0</v>
      </c>
      <c r="T117" s="730">
        <f t="shared" si="1372"/>
        <v>0</v>
      </c>
      <c r="U117" s="730">
        <f t="shared" si="1372"/>
        <v>0</v>
      </c>
      <c r="V117" s="730">
        <f t="shared" si="1372"/>
        <v>0</v>
      </c>
      <c r="W117" s="730">
        <f t="shared" si="1372"/>
        <v>0</v>
      </c>
      <c r="X117" s="730">
        <f t="shared" si="1372"/>
        <v>0</v>
      </c>
      <c r="Y117" s="730">
        <f t="shared" si="1372"/>
        <v>0</v>
      </c>
      <c r="Z117" s="730">
        <f t="shared" si="1372"/>
        <v>0</v>
      </c>
      <c r="AA117" s="730">
        <f t="shared" si="1372"/>
        <v>0</v>
      </c>
      <c r="AB117" s="730">
        <f t="shared" si="1372"/>
        <v>0</v>
      </c>
      <c r="AC117" s="731">
        <f>SUM(Q117:AB117)</f>
        <v>0</v>
      </c>
      <c r="AD117" s="730">
        <f>IF(Q116=1,(P117*(1+$B$8)),P117)</f>
        <v>35000</v>
      </c>
      <c r="AE117" s="730">
        <f t="shared" ref="AE117:AP117" si="1373">IF(AE116=1,($AD117/12),0)</f>
        <v>0</v>
      </c>
      <c r="AF117" s="730">
        <f t="shared" si="1373"/>
        <v>0</v>
      </c>
      <c r="AG117" s="730">
        <f t="shared" si="1373"/>
        <v>0</v>
      </c>
      <c r="AH117" s="730">
        <f t="shared" si="1373"/>
        <v>0</v>
      </c>
      <c r="AI117" s="730">
        <f t="shared" si="1373"/>
        <v>0</v>
      </c>
      <c r="AJ117" s="730">
        <f t="shared" si="1373"/>
        <v>0</v>
      </c>
      <c r="AK117" s="730">
        <f t="shared" si="1373"/>
        <v>0</v>
      </c>
      <c r="AL117" s="730">
        <f t="shared" si="1373"/>
        <v>0</v>
      </c>
      <c r="AM117" s="730">
        <f t="shared" si="1373"/>
        <v>0</v>
      </c>
      <c r="AN117" s="730">
        <f t="shared" si="1373"/>
        <v>0</v>
      </c>
      <c r="AO117" s="730">
        <f t="shared" si="1373"/>
        <v>0</v>
      </c>
      <c r="AP117" s="730">
        <f t="shared" si="1373"/>
        <v>0</v>
      </c>
      <c r="AQ117" s="731">
        <f>SUM(AE117:AP117)</f>
        <v>0</v>
      </c>
      <c r="AR117" s="730">
        <f>IF(AE116=1,(AD117*(1+$B$8)),AD117)</f>
        <v>35000</v>
      </c>
      <c r="AS117" s="730">
        <f>IF(AS116=1,($AR117/12),0)</f>
        <v>0</v>
      </c>
      <c r="AT117" s="730">
        <f t="shared" ref="AT117:BD117" si="1374">IF(AT116=1,($AR117/12),0)</f>
        <v>0</v>
      </c>
      <c r="AU117" s="730">
        <f t="shared" si="1374"/>
        <v>0</v>
      </c>
      <c r="AV117" s="730">
        <f t="shared" si="1374"/>
        <v>0</v>
      </c>
      <c r="AW117" s="730">
        <f t="shared" si="1374"/>
        <v>0</v>
      </c>
      <c r="AX117" s="730">
        <f t="shared" si="1374"/>
        <v>2916.6666666666665</v>
      </c>
      <c r="AY117" s="730">
        <f t="shared" si="1374"/>
        <v>2916.6666666666665</v>
      </c>
      <c r="AZ117" s="730">
        <f t="shared" si="1374"/>
        <v>2916.6666666666665</v>
      </c>
      <c r="BA117" s="730">
        <f t="shared" si="1374"/>
        <v>2916.6666666666665</v>
      </c>
      <c r="BB117" s="730">
        <f t="shared" si="1374"/>
        <v>2916.6666666666665</v>
      </c>
      <c r="BC117" s="730">
        <f t="shared" si="1374"/>
        <v>2916.6666666666665</v>
      </c>
      <c r="BD117" s="730">
        <f t="shared" si="1374"/>
        <v>2916.6666666666665</v>
      </c>
      <c r="BE117" s="731">
        <f>SUM(AS117:BD117)</f>
        <v>20416.666666666668</v>
      </c>
      <c r="BF117" s="730">
        <f>IF(AS116=1,(AR117*(1+$B$8)),AR117)</f>
        <v>35000</v>
      </c>
      <c r="BG117" s="730">
        <f>IF(BG116=1,($BF117/12),0)</f>
        <v>2916.6666666666665</v>
      </c>
      <c r="BH117" s="730">
        <f t="shared" ref="BH117:BR117" si="1375">IF(BH116=1,($BF117/12),0)</f>
        <v>2916.6666666666665</v>
      </c>
      <c r="BI117" s="730">
        <f t="shared" si="1375"/>
        <v>2916.6666666666665</v>
      </c>
      <c r="BJ117" s="730">
        <f t="shared" si="1375"/>
        <v>2916.6666666666665</v>
      </c>
      <c r="BK117" s="730">
        <f t="shared" si="1375"/>
        <v>2916.6666666666665</v>
      </c>
      <c r="BL117" s="730">
        <f t="shared" si="1375"/>
        <v>2916.6666666666665</v>
      </c>
      <c r="BM117" s="730">
        <f t="shared" si="1375"/>
        <v>2916.6666666666665</v>
      </c>
      <c r="BN117" s="730">
        <f t="shared" si="1375"/>
        <v>2916.6666666666665</v>
      </c>
      <c r="BO117" s="730">
        <f t="shared" si="1375"/>
        <v>2916.6666666666665</v>
      </c>
      <c r="BP117" s="730">
        <f t="shared" si="1375"/>
        <v>2916.6666666666665</v>
      </c>
      <c r="BQ117" s="730">
        <f t="shared" si="1375"/>
        <v>2916.6666666666665</v>
      </c>
      <c r="BR117" s="730">
        <f t="shared" si="1375"/>
        <v>2916.6666666666665</v>
      </c>
      <c r="BS117" s="529">
        <f>SUM(BG117:BR117)</f>
        <v>35000.000000000007</v>
      </c>
      <c r="BW117" s="730">
        <f t="shared" ref="BW117:BX117" si="1376">IF(BW116=1,($BF117/12),0)</f>
        <v>0</v>
      </c>
      <c r="BX117" s="730">
        <f t="shared" si="1376"/>
        <v>0</v>
      </c>
    </row>
    <row r="118" spans="1:76" s="507" customFormat="1" x14ac:dyDescent="0.2">
      <c r="A118" s="721"/>
      <c r="B118" s="728"/>
      <c r="C118" s="730"/>
      <c r="D118" s="730"/>
      <c r="E118" s="730"/>
      <c r="F118" s="730"/>
      <c r="G118" s="730"/>
      <c r="H118" s="730"/>
      <c r="I118" s="730"/>
      <c r="J118" s="730"/>
      <c r="K118" s="730"/>
      <c r="L118" s="730"/>
      <c r="M118" s="730"/>
      <c r="N118" s="730"/>
      <c r="O118" s="730"/>
      <c r="P118" s="730"/>
      <c r="Q118" s="730"/>
      <c r="R118" s="730"/>
      <c r="S118" s="730"/>
      <c r="T118" s="730"/>
      <c r="U118" s="730"/>
      <c r="V118" s="730"/>
      <c r="W118" s="730"/>
      <c r="X118" s="730"/>
      <c r="Y118" s="730"/>
      <c r="Z118" s="730"/>
      <c r="AA118" s="730"/>
      <c r="AB118" s="730"/>
      <c r="AC118" s="730"/>
      <c r="AD118" s="730"/>
      <c r="AE118" s="730"/>
      <c r="AF118" s="730"/>
      <c r="AG118" s="730"/>
      <c r="AH118" s="730"/>
      <c r="AI118" s="730"/>
      <c r="AJ118" s="730"/>
      <c r="AK118" s="730"/>
      <c r="AL118" s="730"/>
      <c r="AM118" s="730"/>
      <c r="AN118" s="730"/>
      <c r="AO118" s="730"/>
      <c r="AP118" s="730"/>
      <c r="AQ118" s="730"/>
      <c r="AR118" s="730"/>
      <c r="AS118" s="730"/>
      <c r="AT118" s="730"/>
      <c r="AU118" s="730"/>
      <c r="AV118" s="730"/>
      <c r="AW118" s="730"/>
      <c r="AX118" s="730"/>
      <c r="AY118" s="730"/>
      <c r="AZ118" s="730"/>
      <c r="BA118" s="730"/>
      <c r="BB118" s="730"/>
      <c r="BC118" s="730"/>
      <c r="BD118" s="730"/>
      <c r="BE118" s="730"/>
      <c r="BF118" s="730"/>
      <c r="BG118" s="730"/>
      <c r="BH118" s="730"/>
      <c r="BI118" s="730"/>
      <c r="BJ118" s="730"/>
      <c r="BK118" s="730"/>
      <c r="BL118" s="730"/>
      <c r="BM118" s="730"/>
      <c r="BN118" s="730"/>
      <c r="BO118" s="730"/>
      <c r="BP118" s="730"/>
      <c r="BQ118" s="730"/>
      <c r="BR118" s="730"/>
      <c r="BS118" s="524"/>
      <c r="BW118" s="730"/>
      <c r="BX118" s="730"/>
    </row>
    <row r="119" spans="1:76" s="507" customFormat="1" x14ac:dyDescent="0.2">
      <c r="A119" s="522" t="s">
        <v>543</v>
      </c>
      <c r="B119" s="728"/>
      <c r="C119" s="728"/>
      <c r="D119" s="728"/>
      <c r="E119" s="728"/>
      <c r="F119" s="728"/>
      <c r="G119" s="728"/>
      <c r="H119" s="728"/>
      <c r="I119" s="728"/>
      <c r="J119" s="728"/>
      <c r="K119" s="728"/>
      <c r="L119" s="728"/>
      <c r="M119" s="728"/>
      <c r="N119" s="728"/>
      <c r="O119" s="728"/>
      <c r="P119" s="728"/>
      <c r="Q119" s="728"/>
      <c r="R119" s="728"/>
      <c r="S119" s="728"/>
      <c r="T119" s="728"/>
      <c r="U119" s="728"/>
      <c r="V119" s="728"/>
      <c r="W119" s="728"/>
      <c r="X119" s="728"/>
      <c r="Y119" s="728"/>
      <c r="Z119" s="728"/>
      <c r="AA119" s="728"/>
      <c r="AB119" s="728"/>
      <c r="AC119" s="728"/>
      <c r="AD119" s="728"/>
      <c r="AE119" s="728"/>
      <c r="AF119" s="728"/>
      <c r="AG119" s="728"/>
      <c r="AH119" s="728"/>
      <c r="AI119" s="728"/>
      <c r="AJ119" s="728"/>
      <c r="AK119" s="728"/>
      <c r="AL119" s="728"/>
      <c r="AM119" s="728"/>
      <c r="AN119" s="728"/>
      <c r="AO119" s="728"/>
      <c r="AP119" s="728"/>
      <c r="AQ119" s="728"/>
      <c r="AR119" s="728"/>
      <c r="AS119" s="728"/>
      <c r="AT119" s="728"/>
      <c r="AU119" s="728"/>
      <c r="AV119" s="728"/>
      <c r="AW119" s="728"/>
      <c r="AX119" s="728"/>
      <c r="AY119" s="728"/>
      <c r="AZ119" s="728"/>
      <c r="BA119" s="728"/>
      <c r="BB119" s="728"/>
      <c r="BC119" s="728"/>
      <c r="BD119" s="728"/>
      <c r="BE119" s="728"/>
      <c r="BF119" s="728"/>
      <c r="BG119" s="728"/>
      <c r="BH119" s="728"/>
      <c r="BI119" s="728"/>
      <c r="BJ119" s="728"/>
      <c r="BK119" s="728"/>
      <c r="BL119" s="728"/>
      <c r="BM119" s="728"/>
      <c r="BN119" s="728"/>
      <c r="BO119" s="728"/>
      <c r="BP119" s="728"/>
      <c r="BQ119" s="728"/>
      <c r="BR119" s="728"/>
      <c r="BS119" s="523"/>
      <c r="BW119" s="728"/>
      <c r="BX119" s="728"/>
    </row>
    <row r="120" spans="1:76" s="507" customFormat="1" x14ac:dyDescent="0.2">
      <c r="A120" s="722" t="s">
        <v>110</v>
      </c>
      <c r="B120" s="728"/>
      <c r="C120" s="730">
        <f>+IF(A120=1,1,0)</f>
        <v>0</v>
      </c>
      <c r="D120" s="730">
        <f>+IF(C120=1,1,0)</f>
        <v>0</v>
      </c>
      <c r="E120" s="730">
        <f t="shared" ref="E120" si="1377">+IF(D120=1,1,0)</f>
        <v>0</v>
      </c>
      <c r="F120" s="730">
        <f t="shared" ref="F120" si="1378">+IF(E120=1,1,0)</f>
        <v>0</v>
      </c>
      <c r="G120" s="730">
        <f t="shared" ref="G120" si="1379">+IF(F120=1,1,0)</f>
        <v>0</v>
      </c>
      <c r="H120" s="730">
        <f t="shared" ref="H120" si="1380">+IF(G120=1,1,0)</f>
        <v>0</v>
      </c>
      <c r="I120" s="730">
        <f t="shared" ref="I120" si="1381">+IF(H120=1,1,0)</f>
        <v>0</v>
      </c>
      <c r="J120" s="730">
        <f t="shared" ref="J120" si="1382">+IF(I120=1,1,0)</f>
        <v>0</v>
      </c>
      <c r="K120" s="730">
        <f t="shared" ref="K120" si="1383">+IF(J120=1,1,0)</f>
        <v>0</v>
      </c>
      <c r="L120" s="730">
        <f t="shared" ref="L120" si="1384">+IF(K120=1,1,0)</f>
        <v>0</v>
      </c>
      <c r="M120" s="730">
        <f t="shared" ref="M120" si="1385">+IF(L120=1,1,0)</f>
        <v>0</v>
      </c>
      <c r="N120" s="730">
        <f t="shared" ref="N120" si="1386">+IF(M120=1,1,0)</f>
        <v>0</v>
      </c>
      <c r="O120" s="730">
        <f>+N120</f>
        <v>0</v>
      </c>
      <c r="P120" s="730">
        <f>+N120</f>
        <v>0</v>
      </c>
      <c r="Q120" s="730">
        <f>+IF(O120=1,1,0)</f>
        <v>0</v>
      </c>
      <c r="R120" s="730">
        <f t="shared" ref="R120" si="1387">+IF(Q120=1,1,0)</f>
        <v>0</v>
      </c>
      <c r="S120" s="730">
        <f t="shared" ref="S120" si="1388">+IF(R120=1,1,0)</f>
        <v>0</v>
      </c>
      <c r="T120" s="730">
        <f t="shared" ref="T120" si="1389">+IF(S120=1,1,0)</f>
        <v>0</v>
      </c>
      <c r="U120" s="730">
        <f t="shared" ref="U120" si="1390">+IF(T120=1,1,0)</f>
        <v>0</v>
      </c>
      <c r="V120" s="730">
        <f t="shared" ref="V120" si="1391">+IF(U120=1,1,0)</f>
        <v>0</v>
      </c>
      <c r="W120" s="730">
        <f t="shared" ref="W120" si="1392">+IF(V120=1,1,0)</f>
        <v>0</v>
      </c>
      <c r="X120" s="730">
        <f t="shared" ref="X120" si="1393">+IF(W120=1,1,0)</f>
        <v>0</v>
      </c>
      <c r="Y120" s="730">
        <f t="shared" ref="Y120" si="1394">+IF(X120=1,1,0)</f>
        <v>0</v>
      </c>
      <c r="Z120" s="730">
        <f t="shared" ref="Z120" si="1395">+IF(Y120=1,1,0)</f>
        <v>0</v>
      </c>
      <c r="AA120" s="730">
        <f t="shared" ref="AA120" si="1396">+IF(Z120=1,1,0)</f>
        <v>0</v>
      </c>
      <c r="AB120" s="730">
        <f t="shared" ref="AB120" si="1397">+IF(AA120=1,1,0)</f>
        <v>0</v>
      </c>
      <c r="AC120" s="730">
        <f>+AB120</f>
        <v>0</v>
      </c>
      <c r="AD120" s="730">
        <f>+AB120</f>
        <v>0</v>
      </c>
      <c r="AE120" s="730">
        <f>+IF(AC120=1,1,0)</f>
        <v>0</v>
      </c>
      <c r="AF120" s="730">
        <f>+IF(AE120=1,1,0)</f>
        <v>0</v>
      </c>
      <c r="AG120" s="730">
        <f t="shared" ref="AG120" si="1398">+IF(AF120=1,1,0)</f>
        <v>0</v>
      </c>
      <c r="AH120" s="730">
        <f t="shared" ref="AH120:AJ120" si="1399">+IF(AG120=1,1,0)</f>
        <v>0</v>
      </c>
      <c r="AI120" s="730">
        <f t="shared" ref="AI120" si="1400">+IF(AH120=1,1,0)</f>
        <v>0</v>
      </c>
      <c r="AJ120" s="730">
        <f t="shared" si="1399"/>
        <v>0</v>
      </c>
      <c r="AK120" s="730">
        <f t="shared" ref="AK120" si="1401">+IF(AJ120=1,1,0)</f>
        <v>0</v>
      </c>
      <c r="AL120" s="730">
        <f t="shared" ref="AL120" si="1402">+IF(AK120=1,1,0)</f>
        <v>0</v>
      </c>
      <c r="AM120" s="730">
        <f t="shared" ref="AM120" si="1403">+IF(AL120=1,1,0)</f>
        <v>0</v>
      </c>
      <c r="AN120" s="730">
        <f t="shared" ref="AN120" si="1404">+IF(AM120=1,1,0)</f>
        <v>0</v>
      </c>
      <c r="AO120" s="730">
        <f t="shared" ref="AO120" si="1405">+IF(AN120=1,1,0)</f>
        <v>0</v>
      </c>
      <c r="AP120" s="730">
        <f t="shared" ref="AP120" si="1406">+IF(AO120=1,1,0)</f>
        <v>0</v>
      </c>
      <c r="AQ120" s="730">
        <f>+AP120</f>
        <v>0</v>
      </c>
      <c r="AR120" s="730">
        <f>+AQ120</f>
        <v>0</v>
      </c>
      <c r="AS120" s="730">
        <v>0</v>
      </c>
      <c r="AT120" s="730">
        <f>+IF(AS120=1,1,0)</f>
        <v>0</v>
      </c>
      <c r="AU120" s="730">
        <f t="shared" ref="AU120" si="1407">+IF(AT120=1,1,0)</f>
        <v>0</v>
      </c>
      <c r="AV120" s="730">
        <f t="shared" ref="AV120" si="1408">+IF(AU120=1,1,0)</f>
        <v>0</v>
      </c>
      <c r="AW120" s="730">
        <f t="shared" ref="AW120" si="1409">+IF(AV120=1,1,0)</f>
        <v>0</v>
      </c>
      <c r="AX120" s="730">
        <v>1</v>
      </c>
      <c r="AY120" s="730">
        <f t="shared" ref="AY120" si="1410">+IF(AX120=1,1,0)</f>
        <v>1</v>
      </c>
      <c r="AZ120" s="730">
        <f t="shared" ref="AZ120" si="1411">+IF(AY120=1,1,0)</f>
        <v>1</v>
      </c>
      <c r="BA120" s="730">
        <f t="shared" ref="BA120" si="1412">+IF(AZ120=1,1,0)</f>
        <v>1</v>
      </c>
      <c r="BB120" s="730">
        <f t="shared" ref="BB120" si="1413">+IF(BA120=1,1,0)</f>
        <v>1</v>
      </c>
      <c r="BC120" s="730">
        <f t="shared" ref="BC120" si="1414">+IF(BB120=1,1,0)</f>
        <v>1</v>
      </c>
      <c r="BD120" s="730">
        <f t="shared" ref="BD120" si="1415">+IF(BC120=1,1,0)</f>
        <v>1</v>
      </c>
      <c r="BE120" s="730">
        <f>+BD120</f>
        <v>1</v>
      </c>
      <c r="BF120" s="730">
        <f>+BE120</f>
        <v>1</v>
      </c>
      <c r="BG120" s="730">
        <f>+IF(BE120=1,1,0)</f>
        <v>1</v>
      </c>
      <c r="BH120" s="730">
        <f t="shared" ref="BH120" si="1416">+IF(BG120=1,1,0)</f>
        <v>1</v>
      </c>
      <c r="BI120" s="730">
        <f t="shared" ref="BI120" si="1417">+IF(BH120=1,1,0)</f>
        <v>1</v>
      </c>
      <c r="BJ120" s="730">
        <f t="shared" ref="BJ120" si="1418">+IF(BI120=1,1,0)</f>
        <v>1</v>
      </c>
      <c r="BK120" s="730">
        <f t="shared" ref="BK120" si="1419">+IF(BJ120=1,1,0)</f>
        <v>1</v>
      </c>
      <c r="BL120" s="730">
        <f t="shared" ref="BL120" si="1420">+IF(BK120=1,1,0)</f>
        <v>1</v>
      </c>
      <c r="BM120" s="730">
        <f t="shared" ref="BM120" si="1421">+IF(BL120=1,1,0)</f>
        <v>1</v>
      </c>
      <c r="BN120" s="730">
        <f t="shared" ref="BN120" si="1422">+IF(BM120=1,1,0)</f>
        <v>1</v>
      </c>
      <c r="BO120" s="730">
        <f t="shared" ref="BO120" si="1423">+IF(BN120=1,1,0)</f>
        <v>1</v>
      </c>
      <c r="BP120" s="730">
        <f t="shared" ref="BP120" si="1424">+IF(BO120=1,1,0)</f>
        <v>1</v>
      </c>
      <c r="BQ120" s="730">
        <f t="shared" ref="BQ120" si="1425">+IF(BP120=1,1,0)</f>
        <v>1</v>
      </c>
      <c r="BR120" s="730">
        <f t="shared" ref="BR120" si="1426">+IF(BQ120=1,1,0)</f>
        <v>1</v>
      </c>
      <c r="BS120" s="524">
        <f>+BR120</f>
        <v>1</v>
      </c>
      <c r="BW120" s="730">
        <f>+IF(BU120=1,1,0)</f>
        <v>0</v>
      </c>
      <c r="BX120" s="730">
        <f t="shared" ref="BX120" si="1427">+IF(BW120=1,1,0)</f>
        <v>0</v>
      </c>
    </row>
    <row r="121" spans="1:76" s="507" customFormat="1" x14ac:dyDescent="0.2">
      <c r="A121" s="721" t="s">
        <v>39</v>
      </c>
      <c r="B121" s="727">
        <v>35000</v>
      </c>
      <c r="C121" s="730">
        <f>IF(C120=1,B121/12,0)</f>
        <v>0</v>
      </c>
      <c r="D121" s="730">
        <f>IF(D120=1,$B121/12,0)</f>
        <v>0</v>
      </c>
      <c r="E121" s="730">
        <f t="shared" ref="E121:N121" si="1428">IF(E120=1,$B121/12,0)</f>
        <v>0</v>
      </c>
      <c r="F121" s="730">
        <f t="shared" si="1428"/>
        <v>0</v>
      </c>
      <c r="G121" s="730">
        <f t="shared" si="1428"/>
        <v>0</v>
      </c>
      <c r="H121" s="730">
        <f t="shared" si="1428"/>
        <v>0</v>
      </c>
      <c r="I121" s="730">
        <f t="shared" si="1428"/>
        <v>0</v>
      </c>
      <c r="J121" s="730">
        <f t="shared" si="1428"/>
        <v>0</v>
      </c>
      <c r="K121" s="730">
        <f t="shared" si="1428"/>
        <v>0</v>
      </c>
      <c r="L121" s="730">
        <f t="shared" si="1428"/>
        <v>0</v>
      </c>
      <c r="M121" s="730">
        <f t="shared" si="1428"/>
        <v>0</v>
      </c>
      <c r="N121" s="730">
        <f t="shared" si="1428"/>
        <v>0</v>
      </c>
      <c r="O121" s="731">
        <f>SUM(C121:N121)</f>
        <v>0</v>
      </c>
      <c r="P121" s="730">
        <f>IF(C120=1,(B121*(1+$B$8)),B121)</f>
        <v>35000</v>
      </c>
      <c r="Q121" s="730">
        <f>IF(Q120=1,($P121/12),0)</f>
        <v>0</v>
      </c>
      <c r="R121" s="730">
        <f t="shared" ref="R121:AB121" si="1429">IF(R120=1,($P121/12),0)</f>
        <v>0</v>
      </c>
      <c r="S121" s="730">
        <f t="shared" si="1429"/>
        <v>0</v>
      </c>
      <c r="T121" s="730">
        <f t="shared" si="1429"/>
        <v>0</v>
      </c>
      <c r="U121" s="730">
        <f t="shared" si="1429"/>
        <v>0</v>
      </c>
      <c r="V121" s="730">
        <f t="shared" si="1429"/>
        <v>0</v>
      </c>
      <c r="W121" s="730">
        <f t="shared" si="1429"/>
        <v>0</v>
      </c>
      <c r="X121" s="730">
        <f t="shared" si="1429"/>
        <v>0</v>
      </c>
      <c r="Y121" s="730">
        <f t="shared" si="1429"/>
        <v>0</v>
      </c>
      <c r="Z121" s="730">
        <f t="shared" si="1429"/>
        <v>0</v>
      </c>
      <c r="AA121" s="730">
        <f t="shared" si="1429"/>
        <v>0</v>
      </c>
      <c r="AB121" s="730">
        <f t="shared" si="1429"/>
        <v>0</v>
      </c>
      <c r="AC121" s="731">
        <f>SUM(Q121:AB121)</f>
        <v>0</v>
      </c>
      <c r="AD121" s="730">
        <f>IF(Q120=1,(P121*(1+$B$8)),P121)</f>
        <v>35000</v>
      </c>
      <c r="AE121" s="730">
        <f t="shared" ref="AE121:AP121" si="1430">IF(AE120=1,($AD121/12),0)</f>
        <v>0</v>
      </c>
      <c r="AF121" s="730">
        <f t="shared" si="1430"/>
        <v>0</v>
      </c>
      <c r="AG121" s="730">
        <f t="shared" si="1430"/>
        <v>0</v>
      </c>
      <c r="AH121" s="730">
        <f t="shared" si="1430"/>
        <v>0</v>
      </c>
      <c r="AI121" s="730">
        <f t="shared" si="1430"/>
        <v>0</v>
      </c>
      <c r="AJ121" s="730">
        <f t="shared" si="1430"/>
        <v>0</v>
      </c>
      <c r="AK121" s="730">
        <f t="shared" si="1430"/>
        <v>0</v>
      </c>
      <c r="AL121" s="730">
        <f t="shared" si="1430"/>
        <v>0</v>
      </c>
      <c r="AM121" s="730">
        <f t="shared" si="1430"/>
        <v>0</v>
      </c>
      <c r="AN121" s="730">
        <f t="shared" si="1430"/>
        <v>0</v>
      </c>
      <c r="AO121" s="730">
        <f t="shared" si="1430"/>
        <v>0</v>
      </c>
      <c r="AP121" s="730">
        <f t="shared" si="1430"/>
        <v>0</v>
      </c>
      <c r="AQ121" s="731">
        <f>SUM(AE121:AP121)</f>
        <v>0</v>
      </c>
      <c r="AR121" s="730">
        <f>IF(AE120=1,(AD121*(1+$B$8)),AD121)</f>
        <v>35000</v>
      </c>
      <c r="AS121" s="730">
        <f>IF(AS120=1,($AR121/12),0)</f>
        <v>0</v>
      </c>
      <c r="AT121" s="730">
        <f t="shared" ref="AT121:BD121" si="1431">IF(AT120=1,($AR121/12),0)</f>
        <v>0</v>
      </c>
      <c r="AU121" s="730">
        <f t="shared" si="1431"/>
        <v>0</v>
      </c>
      <c r="AV121" s="730">
        <f t="shared" si="1431"/>
        <v>0</v>
      </c>
      <c r="AW121" s="730">
        <f t="shared" si="1431"/>
        <v>0</v>
      </c>
      <c r="AX121" s="730">
        <f t="shared" si="1431"/>
        <v>2916.6666666666665</v>
      </c>
      <c r="AY121" s="730">
        <f t="shared" si="1431"/>
        <v>2916.6666666666665</v>
      </c>
      <c r="AZ121" s="730">
        <f t="shared" si="1431"/>
        <v>2916.6666666666665</v>
      </c>
      <c r="BA121" s="730">
        <f t="shared" si="1431"/>
        <v>2916.6666666666665</v>
      </c>
      <c r="BB121" s="730">
        <f t="shared" si="1431"/>
        <v>2916.6666666666665</v>
      </c>
      <c r="BC121" s="730">
        <f t="shared" si="1431"/>
        <v>2916.6666666666665</v>
      </c>
      <c r="BD121" s="730">
        <f t="shared" si="1431"/>
        <v>2916.6666666666665</v>
      </c>
      <c r="BE121" s="731">
        <f>SUM(AS121:BD121)</f>
        <v>20416.666666666668</v>
      </c>
      <c r="BF121" s="730">
        <f>IF(AS120=1,(AR121*(1+$B$8)),AR121)</f>
        <v>35000</v>
      </c>
      <c r="BG121" s="730">
        <f>IF(BG120=1,($BF121/12),0)</f>
        <v>2916.6666666666665</v>
      </c>
      <c r="BH121" s="730">
        <f t="shared" ref="BH121:BR121" si="1432">IF(BH120=1,($BF121/12),0)</f>
        <v>2916.6666666666665</v>
      </c>
      <c r="BI121" s="730">
        <f t="shared" si="1432"/>
        <v>2916.6666666666665</v>
      </c>
      <c r="BJ121" s="730">
        <f t="shared" si="1432"/>
        <v>2916.6666666666665</v>
      </c>
      <c r="BK121" s="730">
        <f t="shared" si="1432"/>
        <v>2916.6666666666665</v>
      </c>
      <c r="BL121" s="730">
        <f t="shared" si="1432"/>
        <v>2916.6666666666665</v>
      </c>
      <c r="BM121" s="730">
        <f t="shared" si="1432"/>
        <v>2916.6666666666665</v>
      </c>
      <c r="BN121" s="730">
        <f t="shared" si="1432"/>
        <v>2916.6666666666665</v>
      </c>
      <c r="BO121" s="730">
        <f t="shared" si="1432"/>
        <v>2916.6666666666665</v>
      </c>
      <c r="BP121" s="730">
        <f t="shared" si="1432"/>
        <v>2916.6666666666665</v>
      </c>
      <c r="BQ121" s="730">
        <f t="shared" si="1432"/>
        <v>2916.6666666666665</v>
      </c>
      <c r="BR121" s="730">
        <f t="shared" si="1432"/>
        <v>2916.6666666666665</v>
      </c>
      <c r="BS121" s="529">
        <f>SUM(BG121:BR121)</f>
        <v>35000.000000000007</v>
      </c>
      <c r="BW121" s="730">
        <f t="shared" ref="BW121:BX121" si="1433">IF(BW120=1,($BF121/12),0)</f>
        <v>0</v>
      </c>
      <c r="BX121" s="730">
        <f t="shared" si="1433"/>
        <v>0</v>
      </c>
    </row>
    <row r="122" spans="1:76" s="507" customFormat="1" x14ac:dyDescent="0.2">
      <c r="A122" s="721"/>
      <c r="B122" s="728"/>
      <c r="C122" s="728"/>
      <c r="D122" s="728"/>
      <c r="E122" s="728"/>
      <c r="F122" s="728"/>
      <c r="G122" s="728"/>
      <c r="H122" s="728"/>
      <c r="I122" s="728"/>
      <c r="J122" s="728"/>
      <c r="K122" s="728"/>
      <c r="L122" s="728"/>
      <c r="M122" s="728"/>
      <c r="N122" s="728"/>
      <c r="O122" s="728"/>
      <c r="P122" s="728"/>
      <c r="Q122" s="728"/>
      <c r="R122" s="728"/>
      <c r="S122" s="728"/>
      <c r="T122" s="728"/>
      <c r="U122" s="728"/>
      <c r="V122" s="728"/>
      <c r="W122" s="728"/>
      <c r="X122" s="728"/>
      <c r="Y122" s="728"/>
      <c r="Z122" s="728"/>
      <c r="AA122" s="728"/>
      <c r="AB122" s="728"/>
      <c r="AC122" s="728"/>
      <c r="AD122" s="728"/>
      <c r="AE122" s="728"/>
      <c r="AF122" s="728"/>
      <c r="AG122" s="728"/>
      <c r="AH122" s="728"/>
      <c r="AI122" s="728"/>
      <c r="AJ122" s="728"/>
      <c r="AK122" s="728"/>
      <c r="AL122" s="728"/>
      <c r="AM122" s="728"/>
      <c r="AN122" s="728"/>
      <c r="AO122" s="728"/>
      <c r="AP122" s="728"/>
      <c r="AQ122" s="728"/>
      <c r="AR122" s="728"/>
      <c r="AS122" s="728"/>
      <c r="AT122" s="728"/>
      <c r="AU122" s="728"/>
      <c r="AV122" s="728"/>
      <c r="AW122" s="728"/>
      <c r="AX122" s="728"/>
      <c r="AY122" s="728"/>
      <c r="AZ122" s="728"/>
      <c r="BA122" s="728"/>
      <c r="BB122" s="728"/>
      <c r="BC122" s="728"/>
      <c r="BD122" s="728"/>
      <c r="BE122" s="728"/>
      <c r="BF122" s="728"/>
      <c r="BG122" s="728"/>
      <c r="BH122" s="728"/>
      <c r="BI122" s="728"/>
      <c r="BJ122" s="728"/>
      <c r="BK122" s="728"/>
      <c r="BL122" s="728"/>
      <c r="BM122" s="728"/>
      <c r="BN122" s="728"/>
      <c r="BO122" s="728"/>
      <c r="BP122" s="728"/>
      <c r="BQ122" s="728"/>
      <c r="BR122" s="728"/>
      <c r="BS122" s="523"/>
      <c r="BW122" s="728"/>
      <c r="BX122" s="728"/>
    </row>
    <row r="123" spans="1:76" s="507" customFormat="1" x14ac:dyDescent="0.2">
      <c r="A123" s="522" t="s">
        <v>543</v>
      </c>
      <c r="B123" s="728"/>
      <c r="C123" s="728"/>
      <c r="D123" s="728"/>
      <c r="E123" s="728"/>
      <c r="F123" s="728"/>
      <c r="G123" s="728"/>
      <c r="H123" s="728"/>
      <c r="I123" s="728"/>
      <c r="J123" s="728"/>
      <c r="K123" s="728"/>
      <c r="L123" s="728"/>
      <c r="M123" s="728"/>
      <c r="N123" s="728"/>
      <c r="O123" s="728"/>
      <c r="P123" s="728"/>
      <c r="Q123" s="728"/>
      <c r="R123" s="728"/>
      <c r="S123" s="728"/>
      <c r="T123" s="728"/>
      <c r="U123" s="728"/>
      <c r="V123" s="728"/>
      <c r="W123" s="728"/>
      <c r="X123" s="728"/>
      <c r="Y123" s="728"/>
      <c r="Z123" s="728"/>
      <c r="AA123" s="728"/>
      <c r="AB123" s="728"/>
      <c r="AC123" s="728"/>
      <c r="AD123" s="728"/>
      <c r="AE123" s="728"/>
      <c r="AF123" s="728"/>
      <c r="AG123" s="728"/>
      <c r="AH123" s="728"/>
      <c r="AI123" s="728"/>
      <c r="AJ123" s="728"/>
      <c r="AK123" s="728"/>
      <c r="AL123" s="728"/>
      <c r="AM123" s="728"/>
      <c r="AN123" s="728"/>
      <c r="AO123" s="728"/>
      <c r="AP123" s="728"/>
      <c r="AQ123" s="728"/>
      <c r="AR123" s="728"/>
      <c r="AS123" s="728"/>
      <c r="AT123" s="728"/>
      <c r="AU123" s="728"/>
      <c r="AV123" s="728"/>
      <c r="AW123" s="728"/>
      <c r="AX123" s="728"/>
      <c r="AY123" s="728"/>
      <c r="AZ123" s="728"/>
      <c r="BA123" s="728"/>
      <c r="BB123" s="728"/>
      <c r="BC123" s="728"/>
      <c r="BD123" s="728"/>
      <c r="BE123" s="728"/>
      <c r="BF123" s="728"/>
      <c r="BG123" s="728"/>
      <c r="BH123" s="728"/>
      <c r="BI123" s="728"/>
      <c r="BJ123" s="728"/>
      <c r="BK123" s="728"/>
      <c r="BL123" s="728"/>
      <c r="BM123" s="728"/>
      <c r="BN123" s="728"/>
      <c r="BO123" s="728"/>
      <c r="BP123" s="728"/>
      <c r="BQ123" s="728"/>
      <c r="BR123" s="728"/>
      <c r="BS123" s="523"/>
      <c r="BW123" s="728"/>
      <c r="BX123" s="728"/>
    </row>
    <row r="124" spans="1:76" s="507" customFormat="1" x14ac:dyDescent="0.2">
      <c r="A124" s="722" t="s">
        <v>110</v>
      </c>
      <c r="B124" s="728"/>
      <c r="C124" s="730">
        <f>+IF(A124=1,1,0)</f>
        <v>0</v>
      </c>
      <c r="D124" s="730">
        <f>+IF(C124=1,1,0)</f>
        <v>0</v>
      </c>
      <c r="E124" s="730">
        <f t="shared" ref="E124" si="1434">+IF(D124=1,1,0)</f>
        <v>0</v>
      </c>
      <c r="F124" s="730">
        <f t="shared" ref="F124" si="1435">+IF(E124=1,1,0)</f>
        <v>0</v>
      </c>
      <c r="G124" s="730">
        <f t="shared" ref="G124" si="1436">+IF(F124=1,1,0)</f>
        <v>0</v>
      </c>
      <c r="H124" s="730">
        <f t="shared" ref="H124" si="1437">+IF(G124=1,1,0)</f>
        <v>0</v>
      </c>
      <c r="I124" s="730">
        <f t="shared" ref="I124" si="1438">+IF(H124=1,1,0)</f>
        <v>0</v>
      </c>
      <c r="J124" s="730">
        <f t="shared" ref="J124" si="1439">+IF(I124=1,1,0)</f>
        <v>0</v>
      </c>
      <c r="K124" s="730">
        <f t="shared" ref="K124" si="1440">+IF(J124=1,1,0)</f>
        <v>0</v>
      </c>
      <c r="L124" s="730">
        <f t="shared" ref="L124" si="1441">+IF(K124=1,1,0)</f>
        <v>0</v>
      </c>
      <c r="M124" s="730">
        <f t="shared" ref="M124" si="1442">+IF(L124=1,1,0)</f>
        <v>0</v>
      </c>
      <c r="N124" s="730">
        <f t="shared" ref="N124" si="1443">+IF(M124=1,1,0)</f>
        <v>0</v>
      </c>
      <c r="O124" s="730">
        <f>+N124</f>
        <v>0</v>
      </c>
      <c r="P124" s="730">
        <f>+N124</f>
        <v>0</v>
      </c>
      <c r="Q124" s="730">
        <f>+IF(O124=1,1,0)</f>
        <v>0</v>
      </c>
      <c r="R124" s="730">
        <f t="shared" ref="R124" si="1444">+IF(Q124=1,1,0)</f>
        <v>0</v>
      </c>
      <c r="S124" s="730">
        <f t="shared" ref="S124" si="1445">+IF(R124=1,1,0)</f>
        <v>0</v>
      </c>
      <c r="T124" s="730">
        <f t="shared" ref="T124" si="1446">+IF(S124=1,1,0)</f>
        <v>0</v>
      </c>
      <c r="U124" s="730">
        <f t="shared" ref="U124" si="1447">+IF(T124=1,1,0)</f>
        <v>0</v>
      </c>
      <c r="V124" s="730">
        <f t="shared" ref="V124" si="1448">+IF(U124=1,1,0)</f>
        <v>0</v>
      </c>
      <c r="W124" s="730">
        <f t="shared" ref="W124" si="1449">+IF(V124=1,1,0)</f>
        <v>0</v>
      </c>
      <c r="X124" s="730">
        <f t="shared" ref="X124" si="1450">+IF(W124=1,1,0)</f>
        <v>0</v>
      </c>
      <c r="Y124" s="730">
        <f t="shared" ref="Y124" si="1451">+IF(X124=1,1,0)</f>
        <v>0</v>
      </c>
      <c r="Z124" s="730">
        <f t="shared" ref="Z124" si="1452">+IF(Y124=1,1,0)</f>
        <v>0</v>
      </c>
      <c r="AA124" s="730">
        <f t="shared" ref="AA124" si="1453">+IF(Z124=1,1,0)</f>
        <v>0</v>
      </c>
      <c r="AB124" s="730">
        <f t="shared" ref="AB124" si="1454">+IF(AA124=1,1,0)</f>
        <v>0</v>
      </c>
      <c r="AC124" s="730">
        <f>+AB124</f>
        <v>0</v>
      </c>
      <c r="AD124" s="730">
        <f>+AB124</f>
        <v>0</v>
      </c>
      <c r="AE124" s="730">
        <f>+IF(AC124=1,1,0)</f>
        <v>0</v>
      </c>
      <c r="AF124" s="730">
        <f>+IF(AE124=1,1,0)</f>
        <v>0</v>
      </c>
      <c r="AG124" s="730">
        <f t="shared" ref="AG124" si="1455">+IF(AF124=1,1,0)</f>
        <v>0</v>
      </c>
      <c r="AH124" s="730">
        <f t="shared" ref="AH124" si="1456">+IF(AG124=1,1,0)</f>
        <v>0</v>
      </c>
      <c r="AI124" s="730">
        <f t="shared" ref="AI124" si="1457">+IF(AH124=1,1,0)</f>
        <v>0</v>
      </c>
      <c r="AJ124" s="730">
        <f t="shared" ref="AJ124" si="1458">+IF(AI124=1,1,0)</f>
        <v>0</v>
      </c>
      <c r="AK124" s="730">
        <f t="shared" ref="AK124" si="1459">+IF(AJ124=1,1,0)</f>
        <v>0</v>
      </c>
      <c r="AL124" s="730">
        <f t="shared" ref="AL124" si="1460">+IF(AK124=1,1,0)</f>
        <v>0</v>
      </c>
      <c r="AM124" s="730">
        <f t="shared" ref="AM124" si="1461">+IF(AL124=1,1,0)</f>
        <v>0</v>
      </c>
      <c r="AN124" s="730">
        <f t="shared" ref="AN124" si="1462">+IF(AM124=1,1,0)</f>
        <v>0</v>
      </c>
      <c r="AO124" s="730">
        <f t="shared" ref="AO124" si="1463">+IF(AN124=1,1,0)</f>
        <v>0</v>
      </c>
      <c r="AP124" s="730">
        <f t="shared" ref="AP124" si="1464">+IF(AO124=1,1,0)</f>
        <v>0</v>
      </c>
      <c r="AQ124" s="730">
        <f>+AP124</f>
        <v>0</v>
      </c>
      <c r="AR124" s="730">
        <f>+AQ124</f>
        <v>0</v>
      </c>
      <c r="AS124" s="730">
        <f>+IF(AQ124=1,1,0)</f>
        <v>0</v>
      </c>
      <c r="AT124" s="730">
        <f>+IF(AS124=1,1,0)</f>
        <v>0</v>
      </c>
      <c r="AU124" s="730">
        <f t="shared" ref="AU124" si="1465">+IF(AT124=1,1,0)</f>
        <v>0</v>
      </c>
      <c r="AV124" s="730">
        <f t="shared" ref="AV124" si="1466">+IF(AU124=1,1,0)</f>
        <v>0</v>
      </c>
      <c r="AW124" s="730">
        <f t="shared" ref="AW124" si="1467">+IF(AV124=1,1,0)</f>
        <v>0</v>
      </c>
      <c r="AX124" s="730">
        <f t="shared" ref="AX124" si="1468">+IF(AW124=1,1,0)</f>
        <v>0</v>
      </c>
      <c r="AY124" s="730">
        <f t="shared" ref="AY124" si="1469">+IF(AX124=1,1,0)</f>
        <v>0</v>
      </c>
      <c r="AZ124" s="730">
        <f t="shared" ref="AZ124" si="1470">+IF(AY124=1,1,0)</f>
        <v>0</v>
      </c>
      <c r="BA124" s="730">
        <f t="shared" ref="BA124" si="1471">+IF(AZ124=1,1,0)</f>
        <v>0</v>
      </c>
      <c r="BB124" s="730">
        <f t="shared" ref="BB124" si="1472">+IF(BA124=1,1,0)</f>
        <v>0</v>
      </c>
      <c r="BC124" s="730">
        <f t="shared" ref="BC124" si="1473">+IF(BB124=1,1,0)</f>
        <v>0</v>
      </c>
      <c r="BD124" s="730">
        <f t="shared" ref="BD124" si="1474">+IF(BC124=1,1,0)</f>
        <v>0</v>
      </c>
      <c r="BE124" s="730">
        <f>+BD124</f>
        <v>0</v>
      </c>
      <c r="BF124" s="730">
        <f>+BE124</f>
        <v>0</v>
      </c>
      <c r="BG124" s="730">
        <v>1</v>
      </c>
      <c r="BH124" s="730">
        <f t="shared" ref="BH124" si="1475">+IF(BG124=1,1,0)</f>
        <v>1</v>
      </c>
      <c r="BI124" s="730">
        <f t="shared" ref="BI124" si="1476">+IF(BH124=1,1,0)</f>
        <v>1</v>
      </c>
      <c r="BJ124" s="730">
        <f t="shared" ref="BJ124" si="1477">+IF(BI124=1,1,0)</f>
        <v>1</v>
      </c>
      <c r="BK124" s="730">
        <f t="shared" ref="BK124" si="1478">+IF(BJ124=1,1,0)</f>
        <v>1</v>
      </c>
      <c r="BL124" s="730">
        <f t="shared" ref="BL124" si="1479">+IF(BK124=1,1,0)</f>
        <v>1</v>
      </c>
      <c r="BM124" s="730">
        <f t="shared" ref="BM124" si="1480">+IF(BL124=1,1,0)</f>
        <v>1</v>
      </c>
      <c r="BN124" s="730">
        <f t="shared" ref="BN124" si="1481">+IF(BM124=1,1,0)</f>
        <v>1</v>
      </c>
      <c r="BO124" s="730">
        <f t="shared" ref="BO124" si="1482">+IF(BN124=1,1,0)</f>
        <v>1</v>
      </c>
      <c r="BP124" s="730">
        <f t="shared" ref="BP124" si="1483">+IF(BO124=1,1,0)</f>
        <v>1</v>
      </c>
      <c r="BQ124" s="730">
        <f t="shared" ref="BQ124" si="1484">+IF(BP124=1,1,0)</f>
        <v>1</v>
      </c>
      <c r="BR124" s="730">
        <f t="shared" ref="BR124" si="1485">+IF(BQ124=1,1,0)</f>
        <v>1</v>
      </c>
      <c r="BS124" s="524">
        <f>+BR124</f>
        <v>1</v>
      </c>
      <c r="BW124" s="730">
        <f>+IF(BU124=1,1,0)</f>
        <v>0</v>
      </c>
      <c r="BX124" s="730">
        <f t="shared" ref="BX124" si="1486">+IF(BW124=1,1,0)</f>
        <v>0</v>
      </c>
    </row>
    <row r="125" spans="1:76" s="507" customFormat="1" x14ac:dyDescent="0.2">
      <c r="A125" s="721" t="s">
        <v>39</v>
      </c>
      <c r="B125" s="727">
        <v>35000</v>
      </c>
      <c r="C125" s="730">
        <f>IF(C124=1,B125/12,0)</f>
        <v>0</v>
      </c>
      <c r="D125" s="730">
        <f>IF(D124=1,$B125/12,0)</f>
        <v>0</v>
      </c>
      <c r="E125" s="730">
        <f t="shared" ref="E125:N125" si="1487">IF(E124=1,$B125/12,0)</f>
        <v>0</v>
      </c>
      <c r="F125" s="730">
        <f t="shared" si="1487"/>
        <v>0</v>
      </c>
      <c r="G125" s="730">
        <f t="shared" si="1487"/>
        <v>0</v>
      </c>
      <c r="H125" s="730">
        <f t="shared" si="1487"/>
        <v>0</v>
      </c>
      <c r="I125" s="730">
        <f t="shared" si="1487"/>
        <v>0</v>
      </c>
      <c r="J125" s="730">
        <f t="shared" si="1487"/>
        <v>0</v>
      </c>
      <c r="K125" s="730">
        <f t="shared" si="1487"/>
        <v>0</v>
      </c>
      <c r="L125" s="730">
        <f t="shared" si="1487"/>
        <v>0</v>
      </c>
      <c r="M125" s="730">
        <f t="shared" si="1487"/>
        <v>0</v>
      </c>
      <c r="N125" s="730">
        <f t="shared" si="1487"/>
        <v>0</v>
      </c>
      <c r="O125" s="731">
        <f>SUM(C125:N125)</f>
        <v>0</v>
      </c>
      <c r="P125" s="730">
        <f>IF(C124=1,(B125*(1+$B$8)),B125)</f>
        <v>35000</v>
      </c>
      <c r="Q125" s="730">
        <f>IF(Q124=1,($P125/12),0)</f>
        <v>0</v>
      </c>
      <c r="R125" s="730">
        <f t="shared" ref="R125:AB125" si="1488">IF(R124=1,($P125/12),0)</f>
        <v>0</v>
      </c>
      <c r="S125" s="730">
        <f t="shared" si="1488"/>
        <v>0</v>
      </c>
      <c r="T125" s="730">
        <f t="shared" si="1488"/>
        <v>0</v>
      </c>
      <c r="U125" s="730">
        <f t="shared" si="1488"/>
        <v>0</v>
      </c>
      <c r="V125" s="730">
        <f t="shared" si="1488"/>
        <v>0</v>
      </c>
      <c r="W125" s="730">
        <f t="shared" si="1488"/>
        <v>0</v>
      </c>
      <c r="X125" s="730">
        <f t="shared" si="1488"/>
        <v>0</v>
      </c>
      <c r="Y125" s="730">
        <f t="shared" si="1488"/>
        <v>0</v>
      </c>
      <c r="Z125" s="730">
        <f t="shared" si="1488"/>
        <v>0</v>
      </c>
      <c r="AA125" s="730">
        <f t="shared" si="1488"/>
        <v>0</v>
      </c>
      <c r="AB125" s="730">
        <f t="shared" si="1488"/>
        <v>0</v>
      </c>
      <c r="AC125" s="731">
        <f>SUM(Q125:AB125)</f>
        <v>0</v>
      </c>
      <c r="AD125" s="730">
        <f>IF(Q124=1,(P125*(1+$B$8)),P125)</f>
        <v>35000</v>
      </c>
      <c r="AE125" s="730">
        <f t="shared" ref="AE125:AP125" si="1489">IF(AE124=1,($AD125/12),0)</f>
        <v>0</v>
      </c>
      <c r="AF125" s="730">
        <f t="shared" si="1489"/>
        <v>0</v>
      </c>
      <c r="AG125" s="730">
        <f t="shared" si="1489"/>
        <v>0</v>
      </c>
      <c r="AH125" s="730">
        <f t="shared" si="1489"/>
        <v>0</v>
      </c>
      <c r="AI125" s="730">
        <f t="shared" si="1489"/>
        <v>0</v>
      </c>
      <c r="AJ125" s="730">
        <f t="shared" si="1489"/>
        <v>0</v>
      </c>
      <c r="AK125" s="730">
        <f t="shared" si="1489"/>
        <v>0</v>
      </c>
      <c r="AL125" s="730">
        <f t="shared" si="1489"/>
        <v>0</v>
      </c>
      <c r="AM125" s="730">
        <f t="shared" si="1489"/>
        <v>0</v>
      </c>
      <c r="AN125" s="730">
        <f t="shared" si="1489"/>
        <v>0</v>
      </c>
      <c r="AO125" s="730">
        <f t="shared" si="1489"/>
        <v>0</v>
      </c>
      <c r="AP125" s="730">
        <f t="shared" si="1489"/>
        <v>0</v>
      </c>
      <c r="AQ125" s="731">
        <f>SUM(AE125:AP125)</f>
        <v>0</v>
      </c>
      <c r="AR125" s="730">
        <f>IF(AE124=1,(AD125*(1+$B$8)),AD125)</f>
        <v>35000</v>
      </c>
      <c r="AS125" s="730">
        <f>IF(AS124=1,($AR125/12),0)</f>
        <v>0</v>
      </c>
      <c r="AT125" s="730">
        <f t="shared" ref="AT125:BD125" si="1490">IF(AT124=1,($AR125/12),0)</f>
        <v>0</v>
      </c>
      <c r="AU125" s="730">
        <f t="shared" si="1490"/>
        <v>0</v>
      </c>
      <c r="AV125" s="730">
        <f t="shared" si="1490"/>
        <v>0</v>
      </c>
      <c r="AW125" s="730">
        <f t="shared" si="1490"/>
        <v>0</v>
      </c>
      <c r="AX125" s="730">
        <f t="shared" si="1490"/>
        <v>0</v>
      </c>
      <c r="AY125" s="730">
        <f t="shared" si="1490"/>
        <v>0</v>
      </c>
      <c r="AZ125" s="730">
        <f t="shared" si="1490"/>
        <v>0</v>
      </c>
      <c r="BA125" s="730">
        <f t="shared" si="1490"/>
        <v>0</v>
      </c>
      <c r="BB125" s="730">
        <f t="shared" si="1490"/>
        <v>0</v>
      </c>
      <c r="BC125" s="730">
        <f t="shared" si="1490"/>
        <v>0</v>
      </c>
      <c r="BD125" s="730">
        <f t="shared" si="1490"/>
        <v>0</v>
      </c>
      <c r="BE125" s="731">
        <f>SUM(AS125:BD125)</f>
        <v>0</v>
      </c>
      <c r="BF125" s="730">
        <f>IF(AS124=1,(AR125*(1+$B$8)),AR125)</f>
        <v>35000</v>
      </c>
      <c r="BG125" s="730">
        <f>IF(BG124=1,($BF125/12),0)</f>
        <v>2916.6666666666665</v>
      </c>
      <c r="BH125" s="730">
        <f t="shared" ref="BH125:BR125" si="1491">IF(BH124=1,($BF125/12),0)</f>
        <v>2916.6666666666665</v>
      </c>
      <c r="BI125" s="730">
        <f t="shared" si="1491"/>
        <v>2916.6666666666665</v>
      </c>
      <c r="BJ125" s="730">
        <f t="shared" si="1491"/>
        <v>2916.6666666666665</v>
      </c>
      <c r="BK125" s="730">
        <f t="shared" si="1491"/>
        <v>2916.6666666666665</v>
      </c>
      <c r="BL125" s="730">
        <f t="shared" si="1491"/>
        <v>2916.6666666666665</v>
      </c>
      <c r="BM125" s="730">
        <f t="shared" si="1491"/>
        <v>2916.6666666666665</v>
      </c>
      <c r="BN125" s="730">
        <f t="shared" si="1491"/>
        <v>2916.6666666666665</v>
      </c>
      <c r="BO125" s="730">
        <f t="shared" si="1491"/>
        <v>2916.6666666666665</v>
      </c>
      <c r="BP125" s="730">
        <f t="shared" si="1491"/>
        <v>2916.6666666666665</v>
      </c>
      <c r="BQ125" s="730">
        <f t="shared" si="1491"/>
        <v>2916.6666666666665</v>
      </c>
      <c r="BR125" s="730">
        <f t="shared" si="1491"/>
        <v>2916.6666666666665</v>
      </c>
      <c r="BS125" s="529">
        <f>SUM(BG125:BR125)</f>
        <v>35000.000000000007</v>
      </c>
      <c r="BW125" s="730">
        <f t="shared" ref="BW125:BX125" si="1492">IF(BW124=1,($BF125/12),0)</f>
        <v>0</v>
      </c>
      <c r="BX125" s="730">
        <f t="shared" si="1492"/>
        <v>0</v>
      </c>
    </row>
    <row r="126" spans="1:76" s="507" customFormat="1" x14ac:dyDescent="0.2">
      <c r="A126" s="721"/>
      <c r="B126" s="728"/>
      <c r="C126" s="728"/>
      <c r="D126" s="728"/>
      <c r="E126" s="728"/>
      <c r="F126" s="728"/>
      <c r="G126" s="728"/>
      <c r="H126" s="728"/>
      <c r="I126" s="728"/>
      <c r="J126" s="728"/>
      <c r="K126" s="728"/>
      <c r="L126" s="728"/>
      <c r="M126" s="728"/>
      <c r="N126" s="728"/>
      <c r="O126" s="728"/>
      <c r="P126" s="728"/>
      <c r="Q126" s="728"/>
      <c r="R126" s="728"/>
      <c r="S126" s="728"/>
      <c r="T126" s="728"/>
      <c r="U126" s="728"/>
      <c r="V126" s="728"/>
      <c r="W126" s="728"/>
      <c r="X126" s="728"/>
      <c r="Y126" s="728"/>
      <c r="Z126" s="728"/>
      <c r="AA126" s="728"/>
      <c r="AB126" s="728"/>
      <c r="AC126" s="728"/>
      <c r="AD126" s="728"/>
      <c r="AE126" s="728"/>
      <c r="AF126" s="728"/>
      <c r="AG126" s="728"/>
      <c r="AH126" s="728"/>
      <c r="AI126" s="728"/>
      <c r="AJ126" s="728"/>
      <c r="AK126" s="728"/>
      <c r="AL126" s="728"/>
      <c r="AM126" s="728"/>
      <c r="AN126" s="728"/>
      <c r="AO126" s="728"/>
      <c r="AP126" s="728"/>
      <c r="AQ126" s="728"/>
      <c r="AR126" s="728"/>
      <c r="AS126" s="728"/>
      <c r="AT126" s="728"/>
      <c r="AU126" s="728"/>
      <c r="AV126" s="728"/>
      <c r="AW126" s="728"/>
      <c r="AX126" s="728"/>
      <c r="AY126" s="728"/>
      <c r="AZ126" s="728"/>
      <c r="BA126" s="728"/>
      <c r="BB126" s="728"/>
      <c r="BC126" s="728"/>
      <c r="BD126" s="728"/>
      <c r="BE126" s="728"/>
      <c r="BF126" s="728"/>
      <c r="BG126" s="728"/>
      <c r="BH126" s="728"/>
      <c r="BI126" s="728"/>
      <c r="BJ126" s="728"/>
      <c r="BK126" s="728"/>
      <c r="BL126" s="728"/>
      <c r="BM126" s="728"/>
      <c r="BN126" s="728"/>
      <c r="BO126" s="728"/>
      <c r="BP126" s="728"/>
      <c r="BQ126" s="728"/>
      <c r="BR126" s="728"/>
      <c r="BS126" s="523"/>
      <c r="BW126" s="728"/>
      <c r="BX126" s="728"/>
    </row>
    <row r="127" spans="1:76" s="507" customFormat="1" x14ac:dyDescent="0.2">
      <c r="A127" s="522" t="s">
        <v>543</v>
      </c>
      <c r="B127" s="728"/>
      <c r="C127" s="728"/>
      <c r="D127" s="728"/>
      <c r="E127" s="728"/>
      <c r="F127" s="728"/>
      <c r="G127" s="728"/>
      <c r="H127" s="728"/>
      <c r="I127" s="728"/>
      <c r="J127" s="728"/>
      <c r="K127" s="728"/>
      <c r="L127" s="728"/>
      <c r="M127" s="728"/>
      <c r="N127" s="728"/>
      <c r="O127" s="728"/>
      <c r="P127" s="728"/>
      <c r="Q127" s="728"/>
      <c r="R127" s="728"/>
      <c r="S127" s="728"/>
      <c r="T127" s="728"/>
      <c r="U127" s="728"/>
      <c r="V127" s="728"/>
      <c r="W127" s="728"/>
      <c r="X127" s="728"/>
      <c r="Y127" s="728"/>
      <c r="Z127" s="728"/>
      <c r="AA127" s="728"/>
      <c r="AB127" s="728"/>
      <c r="AC127" s="728"/>
      <c r="AD127" s="728"/>
      <c r="AE127" s="728"/>
      <c r="AF127" s="728"/>
      <c r="AG127" s="728"/>
      <c r="AH127" s="728"/>
      <c r="AI127" s="728"/>
      <c r="AJ127" s="728"/>
      <c r="AK127" s="728"/>
      <c r="AL127" s="728"/>
      <c r="AM127" s="728"/>
      <c r="AN127" s="728"/>
      <c r="AO127" s="728"/>
      <c r="AP127" s="728"/>
      <c r="AQ127" s="728"/>
      <c r="AR127" s="728"/>
      <c r="AS127" s="728"/>
      <c r="AT127" s="728"/>
      <c r="AU127" s="728"/>
      <c r="AV127" s="728"/>
      <c r="AW127" s="728"/>
      <c r="AX127" s="728"/>
      <c r="AY127" s="728"/>
      <c r="AZ127" s="728"/>
      <c r="BA127" s="728"/>
      <c r="BB127" s="728"/>
      <c r="BC127" s="728"/>
      <c r="BD127" s="728"/>
      <c r="BE127" s="728"/>
      <c r="BF127" s="728"/>
      <c r="BG127" s="728"/>
      <c r="BH127" s="728"/>
      <c r="BI127" s="728"/>
      <c r="BJ127" s="728"/>
      <c r="BK127" s="728"/>
      <c r="BL127" s="728"/>
      <c r="BM127" s="728"/>
      <c r="BN127" s="728"/>
      <c r="BO127" s="728"/>
      <c r="BP127" s="728"/>
      <c r="BQ127" s="728"/>
      <c r="BR127" s="728"/>
      <c r="BS127" s="523"/>
      <c r="BW127" s="728"/>
      <c r="BX127" s="728"/>
    </row>
    <row r="128" spans="1:76" s="507" customFormat="1" x14ac:dyDescent="0.2">
      <c r="A128" s="722" t="s">
        <v>110</v>
      </c>
      <c r="B128" s="728"/>
      <c r="C128" s="730">
        <f>+IF(A128=1,1,0)</f>
        <v>0</v>
      </c>
      <c r="D128" s="730">
        <f>+IF(C128=1,1,0)</f>
        <v>0</v>
      </c>
      <c r="E128" s="730">
        <f t="shared" ref="E128" si="1493">+IF(D128=1,1,0)</f>
        <v>0</v>
      </c>
      <c r="F128" s="730">
        <f t="shared" ref="F128" si="1494">+IF(E128=1,1,0)</f>
        <v>0</v>
      </c>
      <c r="G128" s="730">
        <f t="shared" ref="G128" si="1495">+IF(F128=1,1,0)</f>
        <v>0</v>
      </c>
      <c r="H128" s="730">
        <f t="shared" ref="H128" si="1496">+IF(G128=1,1,0)</f>
        <v>0</v>
      </c>
      <c r="I128" s="730">
        <f t="shared" ref="I128" si="1497">+IF(H128=1,1,0)</f>
        <v>0</v>
      </c>
      <c r="J128" s="730">
        <f t="shared" ref="J128" si="1498">+IF(I128=1,1,0)</f>
        <v>0</v>
      </c>
      <c r="K128" s="730">
        <f t="shared" ref="K128" si="1499">+IF(J128=1,1,0)</f>
        <v>0</v>
      </c>
      <c r="L128" s="730">
        <f t="shared" ref="L128" si="1500">+IF(K128=1,1,0)</f>
        <v>0</v>
      </c>
      <c r="M128" s="730">
        <f t="shared" ref="M128" si="1501">+IF(L128=1,1,0)</f>
        <v>0</v>
      </c>
      <c r="N128" s="730">
        <f t="shared" ref="N128" si="1502">+IF(M128=1,1,0)</f>
        <v>0</v>
      </c>
      <c r="O128" s="730">
        <f>+N128</f>
        <v>0</v>
      </c>
      <c r="P128" s="730">
        <f>+N128</f>
        <v>0</v>
      </c>
      <c r="Q128" s="730">
        <f>+IF(O128=1,1,0)</f>
        <v>0</v>
      </c>
      <c r="R128" s="730">
        <f t="shared" ref="R128" si="1503">+IF(Q128=1,1,0)</f>
        <v>0</v>
      </c>
      <c r="S128" s="730">
        <f t="shared" ref="S128" si="1504">+IF(R128=1,1,0)</f>
        <v>0</v>
      </c>
      <c r="T128" s="730">
        <f t="shared" ref="T128" si="1505">+IF(S128=1,1,0)</f>
        <v>0</v>
      </c>
      <c r="U128" s="730">
        <f t="shared" ref="U128" si="1506">+IF(T128=1,1,0)</f>
        <v>0</v>
      </c>
      <c r="V128" s="730">
        <f t="shared" ref="V128" si="1507">+IF(U128=1,1,0)</f>
        <v>0</v>
      </c>
      <c r="W128" s="730">
        <f t="shared" ref="W128" si="1508">+IF(V128=1,1,0)</f>
        <v>0</v>
      </c>
      <c r="X128" s="730">
        <f t="shared" ref="X128" si="1509">+IF(W128=1,1,0)</f>
        <v>0</v>
      </c>
      <c r="Y128" s="730">
        <f t="shared" ref="Y128" si="1510">+IF(X128=1,1,0)</f>
        <v>0</v>
      </c>
      <c r="Z128" s="730">
        <f t="shared" ref="Z128" si="1511">+IF(Y128=1,1,0)</f>
        <v>0</v>
      </c>
      <c r="AA128" s="730">
        <f t="shared" ref="AA128" si="1512">+IF(Z128=1,1,0)</f>
        <v>0</v>
      </c>
      <c r="AB128" s="730">
        <f t="shared" ref="AB128" si="1513">+IF(AA128=1,1,0)</f>
        <v>0</v>
      </c>
      <c r="AC128" s="730">
        <f>+AB128</f>
        <v>0</v>
      </c>
      <c r="AD128" s="730">
        <f>+AB128</f>
        <v>0</v>
      </c>
      <c r="AE128" s="730">
        <f>+IF(AC128=1,1,0)</f>
        <v>0</v>
      </c>
      <c r="AF128" s="730">
        <f>+IF(AE128=1,1,0)</f>
        <v>0</v>
      </c>
      <c r="AG128" s="730">
        <f t="shared" ref="AG128" si="1514">+IF(AF128=1,1,0)</f>
        <v>0</v>
      </c>
      <c r="AH128" s="730">
        <f t="shared" ref="AH128" si="1515">+IF(AG128=1,1,0)</f>
        <v>0</v>
      </c>
      <c r="AI128" s="730">
        <f t="shared" ref="AI128" si="1516">+IF(AH128=1,1,0)</f>
        <v>0</v>
      </c>
      <c r="AJ128" s="730">
        <f t="shared" ref="AJ128" si="1517">+IF(AI128=1,1,0)</f>
        <v>0</v>
      </c>
      <c r="AK128" s="730">
        <f t="shared" ref="AK128" si="1518">+IF(AJ128=1,1,0)</f>
        <v>0</v>
      </c>
      <c r="AL128" s="730">
        <f t="shared" ref="AL128" si="1519">+IF(AK128=1,1,0)</f>
        <v>0</v>
      </c>
      <c r="AM128" s="730">
        <f t="shared" ref="AM128" si="1520">+IF(AL128=1,1,0)</f>
        <v>0</v>
      </c>
      <c r="AN128" s="730">
        <f t="shared" ref="AN128" si="1521">+IF(AM128=1,1,0)</f>
        <v>0</v>
      </c>
      <c r="AO128" s="730">
        <f t="shared" ref="AO128" si="1522">+IF(AN128=1,1,0)</f>
        <v>0</v>
      </c>
      <c r="AP128" s="730">
        <f t="shared" ref="AP128" si="1523">+IF(AO128=1,1,0)</f>
        <v>0</v>
      </c>
      <c r="AQ128" s="730">
        <f>+AP128</f>
        <v>0</v>
      </c>
      <c r="AR128" s="730">
        <f>+AQ128</f>
        <v>0</v>
      </c>
      <c r="AS128" s="730">
        <f>+IF(AQ128=1,1,0)</f>
        <v>0</v>
      </c>
      <c r="AT128" s="730">
        <f>+IF(AS128=1,1,0)</f>
        <v>0</v>
      </c>
      <c r="AU128" s="730">
        <f t="shared" ref="AU128" si="1524">+IF(AT128=1,1,0)</f>
        <v>0</v>
      </c>
      <c r="AV128" s="730">
        <f t="shared" ref="AV128" si="1525">+IF(AU128=1,1,0)</f>
        <v>0</v>
      </c>
      <c r="AW128" s="730">
        <f t="shared" ref="AW128" si="1526">+IF(AV128=1,1,0)</f>
        <v>0</v>
      </c>
      <c r="AX128" s="730">
        <f t="shared" ref="AX128" si="1527">+IF(AW128=1,1,0)</f>
        <v>0</v>
      </c>
      <c r="AY128" s="730">
        <f t="shared" ref="AY128" si="1528">+IF(AX128=1,1,0)</f>
        <v>0</v>
      </c>
      <c r="AZ128" s="730">
        <f t="shared" ref="AZ128" si="1529">+IF(AY128=1,1,0)</f>
        <v>0</v>
      </c>
      <c r="BA128" s="730">
        <f t="shared" ref="BA128" si="1530">+IF(AZ128=1,1,0)</f>
        <v>0</v>
      </c>
      <c r="BB128" s="730">
        <f t="shared" ref="BB128" si="1531">+IF(BA128=1,1,0)</f>
        <v>0</v>
      </c>
      <c r="BC128" s="730">
        <f t="shared" ref="BC128" si="1532">+IF(BB128=1,1,0)</f>
        <v>0</v>
      </c>
      <c r="BD128" s="730">
        <f t="shared" ref="BD128" si="1533">+IF(BC128=1,1,0)</f>
        <v>0</v>
      </c>
      <c r="BE128" s="730">
        <f>+BD128</f>
        <v>0</v>
      </c>
      <c r="BF128" s="730">
        <f>+BE128</f>
        <v>0</v>
      </c>
      <c r="BG128" s="730">
        <v>1</v>
      </c>
      <c r="BH128" s="730">
        <f t="shared" ref="BH128" si="1534">+IF(BG128=1,1,0)</f>
        <v>1</v>
      </c>
      <c r="BI128" s="730">
        <f t="shared" ref="BI128" si="1535">+IF(BH128=1,1,0)</f>
        <v>1</v>
      </c>
      <c r="BJ128" s="730">
        <f t="shared" ref="BJ128" si="1536">+IF(BI128=1,1,0)</f>
        <v>1</v>
      </c>
      <c r="BK128" s="730">
        <f t="shared" ref="BK128" si="1537">+IF(BJ128=1,1,0)</f>
        <v>1</v>
      </c>
      <c r="BL128" s="730">
        <f t="shared" ref="BL128" si="1538">+IF(BK128=1,1,0)</f>
        <v>1</v>
      </c>
      <c r="BM128" s="730">
        <f t="shared" ref="BM128" si="1539">+IF(BL128=1,1,0)</f>
        <v>1</v>
      </c>
      <c r="BN128" s="730">
        <f t="shared" ref="BN128" si="1540">+IF(BM128=1,1,0)</f>
        <v>1</v>
      </c>
      <c r="BO128" s="730">
        <f t="shared" ref="BO128" si="1541">+IF(BN128=1,1,0)</f>
        <v>1</v>
      </c>
      <c r="BP128" s="730">
        <f t="shared" ref="BP128" si="1542">+IF(BO128=1,1,0)</f>
        <v>1</v>
      </c>
      <c r="BQ128" s="730">
        <f t="shared" ref="BQ128" si="1543">+IF(BP128=1,1,0)</f>
        <v>1</v>
      </c>
      <c r="BR128" s="730">
        <f t="shared" ref="BR128" si="1544">+IF(BQ128=1,1,0)</f>
        <v>1</v>
      </c>
      <c r="BS128" s="524">
        <f>+BR128</f>
        <v>1</v>
      </c>
      <c r="BW128" s="730">
        <f>+IF(BU128=1,1,0)</f>
        <v>0</v>
      </c>
      <c r="BX128" s="730">
        <f t="shared" ref="BX128" si="1545">+IF(BW128=1,1,0)</f>
        <v>0</v>
      </c>
    </row>
    <row r="129" spans="1:76" s="507" customFormat="1" x14ac:dyDescent="0.2">
      <c r="A129" s="721" t="s">
        <v>39</v>
      </c>
      <c r="B129" s="727">
        <v>45000</v>
      </c>
      <c r="C129" s="730">
        <f>IF(C128=1,B129/12,0)</f>
        <v>0</v>
      </c>
      <c r="D129" s="730">
        <f>IF(D128=1,$B129/12,0)</f>
        <v>0</v>
      </c>
      <c r="E129" s="730">
        <f t="shared" ref="E129:N129" si="1546">IF(E128=1,$B129/12,0)</f>
        <v>0</v>
      </c>
      <c r="F129" s="730">
        <f t="shared" si="1546"/>
        <v>0</v>
      </c>
      <c r="G129" s="730">
        <f t="shared" si="1546"/>
        <v>0</v>
      </c>
      <c r="H129" s="730">
        <f t="shared" si="1546"/>
        <v>0</v>
      </c>
      <c r="I129" s="730">
        <f t="shared" si="1546"/>
        <v>0</v>
      </c>
      <c r="J129" s="730">
        <f t="shared" si="1546"/>
        <v>0</v>
      </c>
      <c r="K129" s="730">
        <f t="shared" si="1546"/>
        <v>0</v>
      </c>
      <c r="L129" s="730">
        <f t="shared" si="1546"/>
        <v>0</v>
      </c>
      <c r="M129" s="730">
        <f t="shared" si="1546"/>
        <v>0</v>
      </c>
      <c r="N129" s="730">
        <f t="shared" si="1546"/>
        <v>0</v>
      </c>
      <c r="O129" s="731">
        <f>SUM(C129:N129)</f>
        <v>0</v>
      </c>
      <c r="P129" s="730">
        <f>IF(C128=1,(B129*(1+$B$8)),B129)</f>
        <v>45000</v>
      </c>
      <c r="Q129" s="730">
        <f>IF(Q128=1,($P129/12),0)</f>
        <v>0</v>
      </c>
      <c r="R129" s="730">
        <f t="shared" ref="R129:AB129" si="1547">IF(R128=1,($P129/12),0)</f>
        <v>0</v>
      </c>
      <c r="S129" s="730">
        <f t="shared" si="1547"/>
        <v>0</v>
      </c>
      <c r="T129" s="730">
        <f t="shared" si="1547"/>
        <v>0</v>
      </c>
      <c r="U129" s="730">
        <f t="shared" si="1547"/>
        <v>0</v>
      </c>
      <c r="V129" s="730">
        <f t="shared" si="1547"/>
        <v>0</v>
      </c>
      <c r="W129" s="730">
        <f t="shared" si="1547"/>
        <v>0</v>
      </c>
      <c r="X129" s="730">
        <f t="shared" si="1547"/>
        <v>0</v>
      </c>
      <c r="Y129" s="730">
        <f t="shared" si="1547"/>
        <v>0</v>
      </c>
      <c r="Z129" s="730">
        <f t="shared" si="1547"/>
        <v>0</v>
      </c>
      <c r="AA129" s="730">
        <f t="shared" si="1547"/>
        <v>0</v>
      </c>
      <c r="AB129" s="730">
        <f t="shared" si="1547"/>
        <v>0</v>
      </c>
      <c r="AC129" s="731">
        <f>SUM(Q129:AB129)</f>
        <v>0</v>
      </c>
      <c r="AD129" s="730">
        <f>IF(Q128=1,(P129*(1+$B$8)),P129)</f>
        <v>45000</v>
      </c>
      <c r="AE129" s="730">
        <f t="shared" ref="AE129:AP129" si="1548">IF(AE128=1,($AD129/12),0)</f>
        <v>0</v>
      </c>
      <c r="AF129" s="730">
        <f t="shared" si="1548"/>
        <v>0</v>
      </c>
      <c r="AG129" s="730">
        <f t="shared" si="1548"/>
        <v>0</v>
      </c>
      <c r="AH129" s="730">
        <f t="shared" si="1548"/>
        <v>0</v>
      </c>
      <c r="AI129" s="730">
        <f t="shared" si="1548"/>
        <v>0</v>
      </c>
      <c r="AJ129" s="730">
        <f t="shared" si="1548"/>
        <v>0</v>
      </c>
      <c r="AK129" s="730">
        <f t="shared" si="1548"/>
        <v>0</v>
      </c>
      <c r="AL129" s="730">
        <f t="shared" si="1548"/>
        <v>0</v>
      </c>
      <c r="AM129" s="730">
        <f t="shared" si="1548"/>
        <v>0</v>
      </c>
      <c r="AN129" s="730">
        <f t="shared" si="1548"/>
        <v>0</v>
      </c>
      <c r="AO129" s="730">
        <f t="shared" si="1548"/>
        <v>0</v>
      </c>
      <c r="AP129" s="730">
        <f t="shared" si="1548"/>
        <v>0</v>
      </c>
      <c r="AQ129" s="731">
        <f>SUM(AE129:AP129)</f>
        <v>0</v>
      </c>
      <c r="AR129" s="730">
        <f>IF(AE128=1,(AD129*(1+$B$8)),AD129)</f>
        <v>45000</v>
      </c>
      <c r="AS129" s="730">
        <f>IF(AS128=1,($AR129/12),0)</f>
        <v>0</v>
      </c>
      <c r="AT129" s="730">
        <f t="shared" ref="AT129:BD129" si="1549">IF(AT128=1,($AR129/12),0)</f>
        <v>0</v>
      </c>
      <c r="AU129" s="730">
        <f t="shared" si="1549"/>
        <v>0</v>
      </c>
      <c r="AV129" s="730">
        <f t="shared" si="1549"/>
        <v>0</v>
      </c>
      <c r="AW129" s="730">
        <f t="shared" si="1549"/>
        <v>0</v>
      </c>
      <c r="AX129" s="730">
        <f t="shared" si="1549"/>
        <v>0</v>
      </c>
      <c r="AY129" s="730">
        <f t="shared" si="1549"/>
        <v>0</v>
      </c>
      <c r="AZ129" s="730">
        <f t="shared" si="1549"/>
        <v>0</v>
      </c>
      <c r="BA129" s="730">
        <f t="shared" si="1549"/>
        <v>0</v>
      </c>
      <c r="BB129" s="730">
        <f t="shared" si="1549"/>
        <v>0</v>
      </c>
      <c r="BC129" s="730">
        <f t="shared" si="1549"/>
        <v>0</v>
      </c>
      <c r="BD129" s="730">
        <f t="shared" si="1549"/>
        <v>0</v>
      </c>
      <c r="BE129" s="731">
        <f>SUM(AS129:BD129)</f>
        <v>0</v>
      </c>
      <c r="BF129" s="730">
        <f>IF(AS128=1,(AR129*(1+$B$8)),AR129)</f>
        <v>45000</v>
      </c>
      <c r="BG129" s="730">
        <f>IF(BG128=1,($BF129/12),0)</f>
        <v>3750</v>
      </c>
      <c r="BH129" s="730">
        <f t="shared" ref="BH129:BR129" si="1550">IF(BH128=1,($BF129/12),0)</f>
        <v>3750</v>
      </c>
      <c r="BI129" s="730">
        <f t="shared" si="1550"/>
        <v>3750</v>
      </c>
      <c r="BJ129" s="730">
        <f t="shared" si="1550"/>
        <v>3750</v>
      </c>
      <c r="BK129" s="730">
        <f t="shared" si="1550"/>
        <v>3750</v>
      </c>
      <c r="BL129" s="730">
        <f t="shared" si="1550"/>
        <v>3750</v>
      </c>
      <c r="BM129" s="730">
        <f t="shared" si="1550"/>
        <v>3750</v>
      </c>
      <c r="BN129" s="730">
        <f t="shared" si="1550"/>
        <v>3750</v>
      </c>
      <c r="BO129" s="730">
        <f t="shared" si="1550"/>
        <v>3750</v>
      </c>
      <c r="BP129" s="730">
        <f t="shared" si="1550"/>
        <v>3750</v>
      </c>
      <c r="BQ129" s="730">
        <f t="shared" si="1550"/>
        <v>3750</v>
      </c>
      <c r="BR129" s="730">
        <f t="shared" si="1550"/>
        <v>3750</v>
      </c>
      <c r="BS129" s="529">
        <f>SUM(BG129:BR129)</f>
        <v>45000</v>
      </c>
      <c r="BW129" s="730">
        <f t="shared" ref="BW129:BX129" si="1551">IF(BW128=1,($BF129/12),0)</f>
        <v>0</v>
      </c>
      <c r="BX129" s="730">
        <f t="shared" si="1551"/>
        <v>0</v>
      </c>
    </row>
    <row r="130" spans="1:76" s="507" customFormat="1" x14ac:dyDescent="0.2">
      <c r="A130" s="721"/>
      <c r="B130" s="728"/>
      <c r="C130" s="728"/>
      <c r="D130" s="728"/>
      <c r="E130" s="728"/>
      <c r="F130" s="728"/>
      <c r="G130" s="728"/>
      <c r="H130" s="728"/>
      <c r="I130" s="728"/>
      <c r="J130" s="728"/>
      <c r="K130" s="728"/>
      <c r="L130" s="728"/>
      <c r="M130" s="728"/>
      <c r="N130" s="728"/>
      <c r="O130" s="728"/>
      <c r="P130" s="728"/>
      <c r="Q130" s="728"/>
      <c r="R130" s="728"/>
      <c r="S130" s="728"/>
      <c r="T130" s="728"/>
      <c r="U130" s="728"/>
      <c r="V130" s="728"/>
      <c r="W130" s="728"/>
      <c r="X130" s="728"/>
      <c r="Y130" s="728"/>
      <c r="Z130" s="728"/>
      <c r="AA130" s="728"/>
      <c r="AB130" s="728"/>
      <c r="AC130" s="728"/>
      <c r="AD130" s="728"/>
      <c r="AE130" s="728"/>
      <c r="AF130" s="728"/>
      <c r="AG130" s="728"/>
      <c r="AH130" s="728"/>
      <c r="AI130" s="728"/>
      <c r="AJ130" s="728"/>
      <c r="AK130" s="728"/>
      <c r="AL130" s="728"/>
      <c r="AM130" s="728"/>
      <c r="AN130" s="728"/>
      <c r="AO130" s="728"/>
      <c r="AP130" s="728"/>
      <c r="AQ130" s="728"/>
      <c r="AR130" s="728"/>
      <c r="AS130" s="728"/>
      <c r="AT130" s="728"/>
      <c r="AU130" s="728"/>
      <c r="AV130" s="728"/>
      <c r="AW130" s="728"/>
      <c r="AX130" s="728"/>
      <c r="AY130" s="728"/>
      <c r="AZ130" s="728"/>
      <c r="BA130" s="728"/>
      <c r="BB130" s="728"/>
      <c r="BC130" s="728"/>
      <c r="BD130" s="728"/>
      <c r="BE130" s="728"/>
      <c r="BF130" s="728"/>
      <c r="BG130" s="728"/>
      <c r="BH130" s="728"/>
      <c r="BI130" s="728"/>
      <c r="BJ130" s="728"/>
      <c r="BK130" s="728"/>
      <c r="BL130" s="728"/>
      <c r="BM130" s="728"/>
      <c r="BN130" s="728"/>
      <c r="BO130" s="728"/>
      <c r="BP130" s="728"/>
      <c r="BQ130" s="728"/>
      <c r="BR130" s="728"/>
      <c r="BS130" s="523"/>
      <c r="BW130" s="728"/>
      <c r="BX130" s="728"/>
    </row>
    <row r="131" spans="1:76" s="507" customFormat="1" x14ac:dyDescent="0.2">
      <c r="A131" s="522" t="s">
        <v>541</v>
      </c>
      <c r="B131" s="728"/>
      <c r="C131" s="728"/>
      <c r="D131" s="728"/>
      <c r="E131" s="728"/>
      <c r="F131" s="728"/>
      <c r="G131" s="728"/>
      <c r="H131" s="728"/>
      <c r="I131" s="728"/>
      <c r="J131" s="728"/>
      <c r="K131" s="728"/>
      <c r="L131" s="728"/>
      <c r="M131" s="728"/>
      <c r="N131" s="728"/>
      <c r="O131" s="728"/>
      <c r="P131" s="728"/>
      <c r="Q131" s="728"/>
      <c r="R131" s="728"/>
      <c r="S131" s="728"/>
      <c r="T131" s="728"/>
      <c r="U131" s="728"/>
      <c r="V131" s="728"/>
      <c r="W131" s="728"/>
      <c r="X131" s="728"/>
      <c r="Y131" s="728"/>
      <c r="Z131" s="728"/>
      <c r="AA131" s="728"/>
      <c r="AB131" s="728"/>
      <c r="AC131" s="728"/>
      <c r="AD131" s="728"/>
      <c r="AE131" s="728"/>
      <c r="AF131" s="728"/>
      <c r="AG131" s="728"/>
      <c r="AH131" s="728"/>
      <c r="AI131" s="728"/>
      <c r="AJ131" s="728"/>
      <c r="AK131" s="728"/>
      <c r="AL131" s="728"/>
      <c r="AM131" s="728"/>
      <c r="AN131" s="728"/>
      <c r="AO131" s="728"/>
      <c r="AP131" s="728"/>
      <c r="AQ131" s="728"/>
      <c r="AR131" s="728"/>
      <c r="AS131" s="728"/>
      <c r="AT131" s="728"/>
      <c r="AU131" s="728"/>
      <c r="AV131" s="728"/>
      <c r="AW131" s="728"/>
      <c r="AX131" s="728"/>
      <c r="AY131" s="728"/>
      <c r="AZ131" s="728"/>
      <c r="BA131" s="728"/>
      <c r="BB131" s="728"/>
      <c r="BC131" s="728"/>
      <c r="BD131" s="728"/>
      <c r="BE131" s="728"/>
      <c r="BF131" s="728"/>
      <c r="BG131" s="728"/>
      <c r="BH131" s="728"/>
      <c r="BI131" s="728"/>
      <c r="BJ131" s="728"/>
      <c r="BK131" s="728"/>
      <c r="BL131" s="728"/>
      <c r="BM131" s="728"/>
      <c r="BN131" s="728"/>
      <c r="BO131" s="728"/>
      <c r="BP131" s="728"/>
      <c r="BQ131" s="728"/>
      <c r="BR131" s="728"/>
      <c r="BS131" s="523"/>
      <c r="BW131" s="728"/>
      <c r="BX131" s="728"/>
    </row>
    <row r="132" spans="1:76" s="507" customFormat="1" x14ac:dyDescent="0.2">
      <c r="A132" s="722" t="s">
        <v>110</v>
      </c>
      <c r="B132" s="728"/>
      <c r="C132" s="730">
        <f>+IF(A132=1,1,0)</f>
        <v>0</v>
      </c>
      <c r="D132" s="730">
        <f>+IF(C132=1,1,0)</f>
        <v>0</v>
      </c>
      <c r="E132" s="730">
        <f t="shared" ref="E132" si="1552">+IF(D132=1,1,0)</f>
        <v>0</v>
      </c>
      <c r="F132" s="730">
        <f t="shared" ref="F132" si="1553">+IF(E132=1,1,0)</f>
        <v>0</v>
      </c>
      <c r="G132" s="730">
        <f t="shared" ref="G132" si="1554">+IF(F132=1,1,0)</f>
        <v>0</v>
      </c>
      <c r="H132" s="730">
        <f t="shared" ref="H132" si="1555">+IF(G132=1,1,0)</f>
        <v>0</v>
      </c>
      <c r="I132" s="730">
        <f t="shared" ref="I132" si="1556">+IF(H132=1,1,0)</f>
        <v>0</v>
      </c>
      <c r="J132" s="730">
        <f t="shared" ref="J132" si="1557">+IF(I132=1,1,0)</f>
        <v>0</v>
      </c>
      <c r="K132" s="730">
        <f t="shared" ref="K132" si="1558">+IF(J132=1,1,0)</f>
        <v>0</v>
      </c>
      <c r="L132" s="730">
        <f t="shared" ref="L132" si="1559">+IF(K132=1,1,0)</f>
        <v>0</v>
      </c>
      <c r="M132" s="730">
        <f t="shared" ref="M132" si="1560">+IF(L132=1,1,0)</f>
        <v>0</v>
      </c>
      <c r="N132" s="730">
        <f t="shared" ref="N132" si="1561">+IF(M132=1,1,0)</f>
        <v>0</v>
      </c>
      <c r="O132" s="730">
        <f>+N132</f>
        <v>0</v>
      </c>
      <c r="P132" s="730">
        <f>+N132</f>
        <v>0</v>
      </c>
      <c r="Q132" s="730">
        <f>+IF(O132=1,1,0)</f>
        <v>0</v>
      </c>
      <c r="R132" s="730">
        <f t="shared" ref="R132" si="1562">+IF(Q132=1,1,0)</f>
        <v>0</v>
      </c>
      <c r="S132" s="730">
        <f t="shared" ref="S132" si="1563">+IF(R132=1,1,0)</f>
        <v>0</v>
      </c>
      <c r="T132" s="730">
        <f t="shared" ref="T132" si="1564">+IF(S132=1,1,0)</f>
        <v>0</v>
      </c>
      <c r="U132" s="730">
        <f t="shared" ref="U132" si="1565">+IF(T132=1,1,0)</f>
        <v>0</v>
      </c>
      <c r="V132" s="730">
        <f t="shared" ref="V132" si="1566">+IF(U132=1,1,0)</f>
        <v>0</v>
      </c>
      <c r="W132" s="730">
        <f t="shared" ref="W132" si="1567">+IF(V132=1,1,0)</f>
        <v>0</v>
      </c>
      <c r="X132" s="730">
        <f t="shared" ref="X132" si="1568">+IF(W132=1,1,0)</f>
        <v>0</v>
      </c>
      <c r="Y132" s="730">
        <f t="shared" ref="Y132" si="1569">+IF(X132=1,1,0)</f>
        <v>0</v>
      </c>
      <c r="Z132" s="730">
        <f t="shared" ref="Z132" si="1570">+IF(Y132=1,1,0)</f>
        <v>0</v>
      </c>
      <c r="AA132" s="730">
        <f t="shared" ref="AA132" si="1571">+IF(Z132=1,1,0)</f>
        <v>0</v>
      </c>
      <c r="AB132" s="730">
        <f t="shared" ref="AB132" si="1572">+IF(AA132=1,1,0)</f>
        <v>0</v>
      </c>
      <c r="AC132" s="730">
        <f>+AB132</f>
        <v>0</v>
      </c>
      <c r="AD132" s="730">
        <f>+AB132</f>
        <v>0</v>
      </c>
      <c r="AE132" s="730">
        <f>+IF(AC132=1,1,0)</f>
        <v>0</v>
      </c>
      <c r="AF132" s="730">
        <f>+IF(AE132=1,1,0)</f>
        <v>0</v>
      </c>
      <c r="AG132" s="730">
        <f t="shared" ref="AG132" si="1573">+IF(AF132=1,1,0)</f>
        <v>0</v>
      </c>
      <c r="AH132" s="730">
        <f t="shared" ref="AH132" si="1574">+IF(AG132=1,1,0)</f>
        <v>0</v>
      </c>
      <c r="AI132" s="730">
        <f t="shared" ref="AI132" si="1575">+IF(AH132=1,1,0)</f>
        <v>0</v>
      </c>
      <c r="AJ132" s="730">
        <f t="shared" ref="AJ132" si="1576">+IF(AI132=1,1,0)</f>
        <v>0</v>
      </c>
      <c r="AK132" s="730">
        <f t="shared" ref="AK132" si="1577">+IF(AJ132=1,1,0)</f>
        <v>0</v>
      </c>
      <c r="AL132" s="730">
        <f t="shared" ref="AL132" si="1578">+IF(AK132=1,1,0)</f>
        <v>0</v>
      </c>
      <c r="AM132" s="730">
        <f t="shared" ref="AM132" si="1579">+IF(AL132=1,1,0)</f>
        <v>0</v>
      </c>
      <c r="AN132" s="730">
        <f t="shared" ref="AN132" si="1580">+IF(AM132=1,1,0)</f>
        <v>0</v>
      </c>
      <c r="AO132" s="730">
        <f t="shared" ref="AO132" si="1581">+IF(AN132=1,1,0)</f>
        <v>0</v>
      </c>
      <c r="AP132" s="730">
        <f t="shared" ref="AP132" si="1582">+IF(AO132=1,1,0)</f>
        <v>0</v>
      </c>
      <c r="AQ132" s="730">
        <f>+AP132</f>
        <v>0</v>
      </c>
      <c r="AR132" s="730">
        <f>+AQ132</f>
        <v>0</v>
      </c>
      <c r="AS132" s="730">
        <f>+IF(AQ132=1,1,0)</f>
        <v>0</v>
      </c>
      <c r="AT132" s="730">
        <f>+IF(AS132=1,1,0)</f>
        <v>0</v>
      </c>
      <c r="AU132" s="730">
        <f t="shared" ref="AU132" si="1583">+IF(AT132=1,1,0)</f>
        <v>0</v>
      </c>
      <c r="AV132" s="730">
        <f t="shared" ref="AV132" si="1584">+IF(AU132=1,1,0)</f>
        <v>0</v>
      </c>
      <c r="AW132" s="730">
        <f t="shared" ref="AW132" si="1585">+IF(AV132=1,1,0)</f>
        <v>0</v>
      </c>
      <c r="AX132" s="730">
        <f t="shared" ref="AX132" si="1586">+IF(AW132=1,1,0)</f>
        <v>0</v>
      </c>
      <c r="AY132" s="730">
        <f t="shared" ref="AY132" si="1587">+IF(AX132=1,1,0)</f>
        <v>0</v>
      </c>
      <c r="AZ132" s="730">
        <f t="shared" ref="AZ132" si="1588">+IF(AY132=1,1,0)</f>
        <v>0</v>
      </c>
      <c r="BA132" s="730">
        <f t="shared" ref="BA132" si="1589">+IF(AZ132=1,1,0)</f>
        <v>0</v>
      </c>
      <c r="BB132" s="730">
        <f t="shared" ref="BB132" si="1590">+IF(BA132=1,1,0)</f>
        <v>0</v>
      </c>
      <c r="BC132" s="730">
        <f t="shared" ref="BC132" si="1591">+IF(BB132=1,1,0)</f>
        <v>0</v>
      </c>
      <c r="BD132" s="730">
        <f t="shared" ref="BD132" si="1592">+IF(BC132=1,1,0)</f>
        <v>0</v>
      </c>
      <c r="BE132" s="730">
        <f>+BD132</f>
        <v>0</v>
      </c>
      <c r="BF132" s="730">
        <f>+BE132</f>
        <v>0</v>
      </c>
      <c r="BG132" s="730">
        <f>+IF(BE132=1,1,0)</f>
        <v>0</v>
      </c>
      <c r="BH132" s="730">
        <f t="shared" ref="BH132" si="1593">+IF(BG132=1,1,0)</f>
        <v>0</v>
      </c>
      <c r="BI132" s="730">
        <f t="shared" ref="BI132" si="1594">+IF(BH132=1,1,0)</f>
        <v>0</v>
      </c>
      <c r="BJ132" s="730">
        <f t="shared" ref="BJ132" si="1595">+IF(BI132=1,1,0)</f>
        <v>0</v>
      </c>
      <c r="BK132" s="730">
        <f t="shared" ref="BK132" si="1596">+IF(BJ132=1,1,0)</f>
        <v>0</v>
      </c>
      <c r="BL132" s="730">
        <f t="shared" ref="BL132" si="1597">+IF(BK132=1,1,0)</f>
        <v>0</v>
      </c>
      <c r="BM132" s="730">
        <f t="shared" ref="BM132" si="1598">+IF(BL132=1,1,0)</f>
        <v>0</v>
      </c>
      <c r="BN132" s="730">
        <f t="shared" ref="BN132" si="1599">+IF(BM132=1,1,0)</f>
        <v>0</v>
      </c>
      <c r="BO132" s="730">
        <f t="shared" ref="BO132" si="1600">+IF(BN132=1,1,0)</f>
        <v>0</v>
      </c>
      <c r="BP132" s="730">
        <f t="shared" ref="BP132" si="1601">+IF(BO132=1,1,0)</f>
        <v>0</v>
      </c>
      <c r="BQ132" s="730">
        <f t="shared" ref="BQ132" si="1602">+IF(BP132=1,1,0)</f>
        <v>0</v>
      </c>
      <c r="BR132" s="730">
        <f t="shared" ref="BR132" si="1603">+IF(BQ132=1,1,0)</f>
        <v>0</v>
      </c>
      <c r="BS132" s="524">
        <f>+BR132</f>
        <v>0</v>
      </c>
      <c r="BW132" s="730">
        <f>+IF(BU132=1,1,0)</f>
        <v>0</v>
      </c>
      <c r="BX132" s="730">
        <f t="shared" ref="BX132" si="1604">+IF(BW132=1,1,0)</f>
        <v>0</v>
      </c>
    </row>
    <row r="133" spans="1:76" s="507" customFormat="1" x14ac:dyDescent="0.2">
      <c r="A133" s="721" t="s">
        <v>39</v>
      </c>
      <c r="B133" s="727">
        <v>45000</v>
      </c>
      <c r="C133" s="730">
        <f>IF(C132=1,B133/12,0)</f>
        <v>0</v>
      </c>
      <c r="D133" s="730">
        <f>IF(D132=1,$B133/12,0)</f>
        <v>0</v>
      </c>
      <c r="E133" s="730">
        <f t="shared" ref="E133:N133" si="1605">IF(E132=1,$B133/12,0)</f>
        <v>0</v>
      </c>
      <c r="F133" s="730">
        <f t="shared" si="1605"/>
        <v>0</v>
      </c>
      <c r="G133" s="730">
        <f t="shared" si="1605"/>
        <v>0</v>
      </c>
      <c r="H133" s="730">
        <f t="shared" si="1605"/>
        <v>0</v>
      </c>
      <c r="I133" s="730">
        <f t="shared" si="1605"/>
        <v>0</v>
      </c>
      <c r="J133" s="730">
        <f t="shared" si="1605"/>
        <v>0</v>
      </c>
      <c r="K133" s="730">
        <f t="shared" si="1605"/>
        <v>0</v>
      </c>
      <c r="L133" s="730">
        <f t="shared" si="1605"/>
        <v>0</v>
      </c>
      <c r="M133" s="730">
        <f t="shared" si="1605"/>
        <v>0</v>
      </c>
      <c r="N133" s="730">
        <f t="shared" si="1605"/>
        <v>0</v>
      </c>
      <c r="O133" s="731">
        <f>SUM(C133:N133)</f>
        <v>0</v>
      </c>
      <c r="P133" s="730">
        <f>IF(C132=1,(B133*(1+$B$8)),B133)</f>
        <v>45000</v>
      </c>
      <c r="Q133" s="730">
        <f>IF(Q132=1,($P133/12),0)</f>
        <v>0</v>
      </c>
      <c r="R133" s="730">
        <f t="shared" ref="R133:AB133" si="1606">IF(R132=1,($P133/12),0)</f>
        <v>0</v>
      </c>
      <c r="S133" s="730">
        <f t="shared" si="1606"/>
        <v>0</v>
      </c>
      <c r="T133" s="730">
        <f t="shared" si="1606"/>
        <v>0</v>
      </c>
      <c r="U133" s="730">
        <f t="shared" si="1606"/>
        <v>0</v>
      </c>
      <c r="V133" s="730">
        <f t="shared" si="1606"/>
        <v>0</v>
      </c>
      <c r="W133" s="730">
        <f t="shared" si="1606"/>
        <v>0</v>
      </c>
      <c r="X133" s="730">
        <f t="shared" si="1606"/>
        <v>0</v>
      </c>
      <c r="Y133" s="730">
        <f t="shared" si="1606"/>
        <v>0</v>
      </c>
      <c r="Z133" s="730">
        <f t="shared" si="1606"/>
        <v>0</v>
      </c>
      <c r="AA133" s="730">
        <f t="shared" si="1606"/>
        <v>0</v>
      </c>
      <c r="AB133" s="730">
        <f t="shared" si="1606"/>
        <v>0</v>
      </c>
      <c r="AC133" s="731">
        <f>SUM(Q133:AB133)</f>
        <v>0</v>
      </c>
      <c r="AD133" s="730">
        <f>IF(Q132=1,(P133*(1+$B$8)),P133)</f>
        <v>45000</v>
      </c>
      <c r="AE133" s="730">
        <f t="shared" ref="AE133:AP133" si="1607">IF(AE132=1,($AD133/12),0)</f>
        <v>0</v>
      </c>
      <c r="AF133" s="730">
        <f t="shared" si="1607"/>
        <v>0</v>
      </c>
      <c r="AG133" s="730">
        <f t="shared" si="1607"/>
        <v>0</v>
      </c>
      <c r="AH133" s="730">
        <f t="shared" si="1607"/>
        <v>0</v>
      </c>
      <c r="AI133" s="730">
        <f t="shared" si="1607"/>
        <v>0</v>
      </c>
      <c r="AJ133" s="730">
        <f t="shared" si="1607"/>
        <v>0</v>
      </c>
      <c r="AK133" s="730">
        <f t="shared" si="1607"/>
        <v>0</v>
      </c>
      <c r="AL133" s="730">
        <f t="shared" si="1607"/>
        <v>0</v>
      </c>
      <c r="AM133" s="730">
        <f t="shared" si="1607"/>
        <v>0</v>
      </c>
      <c r="AN133" s="730">
        <f t="shared" si="1607"/>
        <v>0</v>
      </c>
      <c r="AO133" s="730">
        <f t="shared" si="1607"/>
        <v>0</v>
      </c>
      <c r="AP133" s="730">
        <f t="shared" si="1607"/>
        <v>0</v>
      </c>
      <c r="AQ133" s="731">
        <f>SUM(AE133:AP133)</f>
        <v>0</v>
      </c>
      <c r="AR133" s="730">
        <f>IF(AE132=1,(AD133*(1+$B$8)),AD133)</f>
        <v>45000</v>
      </c>
      <c r="AS133" s="730">
        <f>IF(AS132=1,($AR133/12),0)</f>
        <v>0</v>
      </c>
      <c r="AT133" s="730">
        <f t="shared" ref="AT133:BD133" si="1608">IF(AT132=1,($AR133/12),0)</f>
        <v>0</v>
      </c>
      <c r="AU133" s="730">
        <f t="shared" si="1608"/>
        <v>0</v>
      </c>
      <c r="AV133" s="730">
        <f t="shared" si="1608"/>
        <v>0</v>
      </c>
      <c r="AW133" s="730">
        <f t="shared" si="1608"/>
        <v>0</v>
      </c>
      <c r="AX133" s="730">
        <f t="shared" si="1608"/>
        <v>0</v>
      </c>
      <c r="AY133" s="730">
        <f t="shared" si="1608"/>
        <v>0</v>
      </c>
      <c r="AZ133" s="730">
        <f t="shared" si="1608"/>
        <v>0</v>
      </c>
      <c r="BA133" s="730">
        <f t="shared" si="1608"/>
        <v>0</v>
      </c>
      <c r="BB133" s="730">
        <f t="shared" si="1608"/>
        <v>0</v>
      </c>
      <c r="BC133" s="730">
        <f t="shared" si="1608"/>
        <v>0</v>
      </c>
      <c r="BD133" s="730">
        <f t="shared" si="1608"/>
        <v>0</v>
      </c>
      <c r="BE133" s="731">
        <f>SUM(AS133:BD133)</f>
        <v>0</v>
      </c>
      <c r="BF133" s="730">
        <f>IF(AS132=1,(AR133*(1+$B$8)),AR133)</f>
        <v>45000</v>
      </c>
      <c r="BG133" s="730">
        <f>IF(BG132=1,($BF133/12),0)</f>
        <v>0</v>
      </c>
      <c r="BH133" s="730">
        <f t="shared" ref="BH133:BR133" si="1609">IF(BH132=1,($BF133/12),0)</f>
        <v>0</v>
      </c>
      <c r="BI133" s="730">
        <f t="shared" si="1609"/>
        <v>0</v>
      </c>
      <c r="BJ133" s="730">
        <f t="shared" si="1609"/>
        <v>0</v>
      </c>
      <c r="BK133" s="730">
        <f t="shared" si="1609"/>
        <v>0</v>
      </c>
      <c r="BL133" s="730">
        <f t="shared" si="1609"/>
        <v>0</v>
      </c>
      <c r="BM133" s="730">
        <f t="shared" si="1609"/>
        <v>0</v>
      </c>
      <c r="BN133" s="730">
        <f t="shared" si="1609"/>
        <v>0</v>
      </c>
      <c r="BO133" s="730">
        <f t="shared" si="1609"/>
        <v>0</v>
      </c>
      <c r="BP133" s="730">
        <f t="shared" si="1609"/>
        <v>0</v>
      </c>
      <c r="BQ133" s="730">
        <f t="shared" si="1609"/>
        <v>0</v>
      </c>
      <c r="BR133" s="730">
        <f t="shared" si="1609"/>
        <v>0</v>
      </c>
      <c r="BS133" s="529">
        <f>SUM(BG133:BR133)</f>
        <v>0</v>
      </c>
      <c r="BW133" s="730">
        <f t="shared" ref="BW133:BX133" si="1610">IF(BW132=1,($BF133/12),0)</f>
        <v>0</v>
      </c>
      <c r="BX133" s="730">
        <f t="shared" si="1610"/>
        <v>0</v>
      </c>
    </row>
    <row r="134" spans="1:76" s="507" customFormat="1" x14ac:dyDescent="0.2">
      <c r="A134" s="721"/>
      <c r="B134" s="728"/>
      <c r="C134" s="730"/>
      <c r="D134" s="730"/>
      <c r="E134" s="730"/>
      <c r="F134" s="730"/>
      <c r="G134" s="730"/>
      <c r="H134" s="730"/>
      <c r="I134" s="730"/>
      <c r="J134" s="730"/>
      <c r="K134" s="730"/>
      <c r="L134" s="730"/>
      <c r="M134" s="730"/>
      <c r="N134" s="730"/>
      <c r="O134" s="730"/>
      <c r="P134" s="730"/>
      <c r="Q134" s="730"/>
      <c r="R134" s="730"/>
      <c r="S134" s="730"/>
      <c r="T134" s="730"/>
      <c r="U134" s="730"/>
      <c r="V134" s="730"/>
      <c r="W134" s="730"/>
      <c r="X134" s="730"/>
      <c r="Y134" s="730"/>
      <c r="Z134" s="730"/>
      <c r="AA134" s="730"/>
      <c r="AB134" s="730"/>
      <c r="AC134" s="730"/>
      <c r="AD134" s="730"/>
      <c r="AE134" s="730"/>
      <c r="AF134" s="730"/>
      <c r="AG134" s="730"/>
      <c r="AH134" s="730"/>
      <c r="AI134" s="730"/>
      <c r="AJ134" s="730"/>
      <c r="AK134" s="730"/>
      <c r="AL134" s="730"/>
      <c r="AM134" s="730"/>
      <c r="AN134" s="730"/>
      <c r="AO134" s="730"/>
      <c r="AP134" s="730"/>
      <c r="AQ134" s="730"/>
      <c r="AR134" s="730"/>
      <c r="AS134" s="730"/>
      <c r="AT134" s="730"/>
      <c r="AU134" s="730"/>
      <c r="AV134" s="730"/>
      <c r="AW134" s="730"/>
      <c r="AX134" s="730"/>
      <c r="AY134" s="730"/>
      <c r="AZ134" s="730"/>
      <c r="BA134" s="730"/>
      <c r="BB134" s="730"/>
      <c r="BC134" s="730"/>
      <c r="BD134" s="730"/>
      <c r="BE134" s="730"/>
      <c r="BF134" s="730"/>
      <c r="BG134" s="730"/>
      <c r="BH134" s="730"/>
      <c r="BI134" s="730"/>
      <c r="BJ134" s="730"/>
      <c r="BK134" s="730"/>
      <c r="BL134" s="730"/>
      <c r="BM134" s="730"/>
      <c r="BN134" s="730"/>
      <c r="BO134" s="730"/>
      <c r="BP134" s="730"/>
      <c r="BQ134" s="730"/>
      <c r="BR134" s="730"/>
      <c r="BS134" s="524"/>
      <c r="BW134" s="730"/>
      <c r="BX134" s="730"/>
    </row>
    <row r="135" spans="1:76" s="507" customFormat="1" x14ac:dyDescent="0.2">
      <c r="A135" s="522" t="s">
        <v>500</v>
      </c>
      <c r="B135" s="728"/>
      <c r="C135" s="728"/>
      <c r="D135" s="728"/>
      <c r="E135" s="728"/>
      <c r="F135" s="728"/>
      <c r="G135" s="728"/>
      <c r="H135" s="728"/>
      <c r="I135" s="728"/>
      <c r="J135" s="728"/>
      <c r="K135" s="728"/>
      <c r="L135" s="728"/>
      <c r="M135" s="728"/>
      <c r="N135" s="728"/>
      <c r="O135" s="728"/>
      <c r="P135" s="728"/>
      <c r="Q135" s="728"/>
      <c r="R135" s="728"/>
      <c r="S135" s="728"/>
      <c r="T135" s="728"/>
      <c r="U135" s="728"/>
      <c r="V135" s="728"/>
      <c r="W135" s="728"/>
      <c r="X135" s="728"/>
      <c r="Y135" s="728"/>
      <c r="Z135" s="728"/>
      <c r="AA135" s="728"/>
      <c r="AB135" s="728"/>
      <c r="AC135" s="728"/>
      <c r="AD135" s="728"/>
      <c r="AE135" s="728"/>
      <c r="AF135" s="728"/>
      <c r="AG135" s="728"/>
      <c r="AH135" s="728"/>
      <c r="AI135" s="728"/>
      <c r="AJ135" s="728"/>
      <c r="AK135" s="728"/>
      <c r="AL135" s="728"/>
      <c r="AM135" s="728"/>
      <c r="AN135" s="728"/>
      <c r="AO135" s="728"/>
      <c r="AP135" s="728"/>
      <c r="AQ135" s="728"/>
      <c r="AR135" s="728"/>
      <c r="AS135" s="728"/>
      <c r="AT135" s="728"/>
      <c r="AU135" s="728"/>
      <c r="AV135" s="728"/>
      <c r="AW135" s="728"/>
      <c r="AX135" s="728"/>
      <c r="AY135" s="728"/>
      <c r="AZ135" s="728"/>
      <c r="BA135" s="728"/>
      <c r="BB135" s="728"/>
      <c r="BC135" s="728"/>
      <c r="BD135" s="728"/>
      <c r="BE135" s="728"/>
      <c r="BF135" s="728"/>
      <c r="BG135" s="728"/>
      <c r="BH135" s="728"/>
      <c r="BI135" s="728"/>
      <c r="BJ135" s="728"/>
      <c r="BK135" s="728"/>
      <c r="BL135" s="728"/>
      <c r="BM135" s="728"/>
      <c r="BN135" s="728"/>
      <c r="BO135" s="728"/>
      <c r="BP135" s="728"/>
      <c r="BQ135" s="728"/>
      <c r="BR135" s="728"/>
      <c r="BS135" s="523"/>
      <c r="BW135" s="728"/>
      <c r="BX135" s="728"/>
    </row>
    <row r="136" spans="1:76" s="507" customFormat="1" x14ac:dyDescent="0.2">
      <c r="A136" s="722" t="s">
        <v>110</v>
      </c>
      <c r="B136" s="728"/>
      <c r="C136" s="730">
        <f>+IF(A136=1,1,0)</f>
        <v>0</v>
      </c>
      <c r="D136" s="730">
        <f>+IF(C136=1,1,0)</f>
        <v>0</v>
      </c>
      <c r="E136" s="730">
        <f t="shared" ref="E136" si="1611">+IF(D136=1,1,0)</f>
        <v>0</v>
      </c>
      <c r="F136" s="730">
        <f t="shared" ref="F136" si="1612">+IF(E136=1,1,0)</f>
        <v>0</v>
      </c>
      <c r="G136" s="730">
        <f t="shared" ref="G136" si="1613">+IF(F136=1,1,0)</f>
        <v>0</v>
      </c>
      <c r="H136" s="730">
        <f t="shared" ref="H136" si="1614">+IF(G136=1,1,0)</f>
        <v>0</v>
      </c>
      <c r="I136" s="730">
        <f t="shared" ref="I136" si="1615">+IF(H136=1,1,0)</f>
        <v>0</v>
      </c>
      <c r="J136" s="730">
        <f t="shared" ref="J136" si="1616">+IF(I136=1,1,0)</f>
        <v>0</v>
      </c>
      <c r="K136" s="730">
        <f t="shared" ref="K136" si="1617">+IF(J136=1,1,0)</f>
        <v>0</v>
      </c>
      <c r="L136" s="730">
        <f t="shared" ref="L136" si="1618">+IF(K136=1,1,0)</f>
        <v>0</v>
      </c>
      <c r="M136" s="730">
        <f t="shared" ref="M136" si="1619">+IF(L136=1,1,0)</f>
        <v>0</v>
      </c>
      <c r="N136" s="730">
        <f t="shared" ref="N136" si="1620">+IF(M136=1,1,0)</f>
        <v>0</v>
      </c>
      <c r="O136" s="730">
        <f>+N136</f>
        <v>0</v>
      </c>
      <c r="P136" s="730">
        <f>+N136</f>
        <v>0</v>
      </c>
      <c r="Q136" s="730">
        <v>1</v>
      </c>
      <c r="R136" s="730">
        <f t="shared" ref="R136" si="1621">+IF(Q136=1,1,0)</f>
        <v>1</v>
      </c>
      <c r="S136" s="730">
        <f t="shared" ref="S136" si="1622">+IF(R136=1,1,0)</f>
        <v>1</v>
      </c>
      <c r="T136" s="730">
        <f t="shared" ref="T136" si="1623">+IF(S136=1,1,0)</f>
        <v>1</v>
      </c>
      <c r="U136" s="730">
        <f t="shared" ref="U136" si="1624">+IF(T136=1,1,0)</f>
        <v>1</v>
      </c>
      <c r="V136" s="730">
        <f t="shared" ref="V136" si="1625">+IF(U136=1,1,0)</f>
        <v>1</v>
      </c>
      <c r="W136" s="730">
        <f t="shared" ref="W136" si="1626">+IF(V136=1,1,0)</f>
        <v>1</v>
      </c>
      <c r="X136" s="730">
        <f t="shared" ref="X136" si="1627">+IF(W136=1,1,0)</f>
        <v>1</v>
      </c>
      <c r="Y136" s="730">
        <f t="shared" ref="Y136" si="1628">+IF(X136=1,1,0)</f>
        <v>1</v>
      </c>
      <c r="Z136" s="730">
        <f t="shared" ref="Z136" si="1629">+IF(Y136=1,1,0)</f>
        <v>1</v>
      </c>
      <c r="AA136" s="730">
        <f t="shared" ref="AA136" si="1630">+IF(Z136=1,1,0)</f>
        <v>1</v>
      </c>
      <c r="AB136" s="730">
        <f t="shared" ref="AB136" si="1631">+IF(AA136=1,1,0)</f>
        <v>1</v>
      </c>
      <c r="AC136" s="730">
        <f>+AB136</f>
        <v>1</v>
      </c>
      <c r="AD136" s="730">
        <f>+AB136</f>
        <v>1</v>
      </c>
      <c r="AE136" s="730">
        <v>0</v>
      </c>
      <c r="AF136" s="730">
        <f>+IF(AE136=1,1,0)</f>
        <v>0</v>
      </c>
      <c r="AG136" s="730">
        <f t="shared" ref="AG136" si="1632">+IF(AF136=1,1,0)</f>
        <v>0</v>
      </c>
      <c r="AH136" s="730">
        <f t="shared" ref="AH136" si="1633">+IF(AG136=1,1,0)</f>
        <v>0</v>
      </c>
      <c r="AI136" s="730">
        <f t="shared" ref="AI136" si="1634">+IF(AH136=1,1,0)</f>
        <v>0</v>
      </c>
      <c r="AJ136" s="730">
        <v>1</v>
      </c>
      <c r="AK136" s="730">
        <f t="shared" ref="AK136" si="1635">+IF(AJ136=1,1,0)</f>
        <v>1</v>
      </c>
      <c r="AL136" s="730">
        <f t="shared" ref="AL136" si="1636">+IF(AK136=1,1,0)</f>
        <v>1</v>
      </c>
      <c r="AM136" s="730">
        <f t="shared" ref="AM136" si="1637">+IF(AL136=1,1,0)</f>
        <v>1</v>
      </c>
      <c r="AN136" s="730">
        <f t="shared" ref="AN136" si="1638">+IF(AM136=1,1,0)</f>
        <v>1</v>
      </c>
      <c r="AO136" s="730">
        <f t="shared" ref="AO136" si="1639">+IF(AN136=1,1,0)</f>
        <v>1</v>
      </c>
      <c r="AP136" s="730">
        <f t="shared" ref="AP136" si="1640">+IF(AO136=1,1,0)</f>
        <v>1</v>
      </c>
      <c r="AQ136" s="730">
        <f>+AP136</f>
        <v>1</v>
      </c>
      <c r="AR136" s="730">
        <f>+AQ136</f>
        <v>1</v>
      </c>
      <c r="AS136" s="730">
        <f>+IF(AQ136=1,1,0)</f>
        <v>1</v>
      </c>
      <c r="AT136" s="730">
        <f>+IF(AS136=1,1,0)</f>
        <v>1</v>
      </c>
      <c r="AU136" s="730">
        <f t="shared" ref="AU136" si="1641">+IF(AT136=1,1,0)</f>
        <v>1</v>
      </c>
      <c r="AV136" s="730">
        <f t="shared" ref="AV136" si="1642">+IF(AU136=1,1,0)</f>
        <v>1</v>
      </c>
      <c r="AW136" s="730">
        <f t="shared" ref="AW136" si="1643">+IF(AV136=1,1,0)</f>
        <v>1</v>
      </c>
      <c r="AX136" s="730">
        <f t="shared" ref="AX136" si="1644">+IF(AW136=1,1,0)</f>
        <v>1</v>
      </c>
      <c r="AY136" s="730">
        <f t="shared" ref="AY136" si="1645">+IF(AX136=1,1,0)</f>
        <v>1</v>
      </c>
      <c r="AZ136" s="730">
        <f t="shared" ref="AZ136" si="1646">+IF(AY136=1,1,0)</f>
        <v>1</v>
      </c>
      <c r="BA136" s="730">
        <f t="shared" ref="BA136" si="1647">+IF(AZ136=1,1,0)</f>
        <v>1</v>
      </c>
      <c r="BB136" s="730">
        <f t="shared" ref="BB136" si="1648">+IF(BA136=1,1,0)</f>
        <v>1</v>
      </c>
      <c r="BC136" s="730">
        <f t="shared" ref="BC136" si="1649">+IF(BB136=1,1,0)</f>
        <v>1</v>
      </c>
      <c r="BD136" s="730">
        <f t="shared" ref="BD136" si="1650">+IF(BC136=1,1,0)</f>
        <v>1</v>
      </c>
      <c r="BE136" s="730">
        <f>+BD136</f>
        <v>1</v>
      </c>
      <c r="BF136" s="730">
        <f>+BE136</f>
        <v>1</v>
      </c>
      <c r="BG136" s="730">
        <f>+IF(BE136=1,1,0)</f>
        <v>1</v>
      </c>
      <c r="BH136" s="730">
        <f t="shared" ref="BH136" si="1651">+IF(BG136=1,1,0)</f>
        <v>1</v>
      </c>
      <c r="BI136" s="730">
        <f t="shared" ref="BI136" si="1652">+IF(BH136=1,1,0)</f>
        <v>1</v>
      </c>
      <c r="BJ136" s="730">
        <f t="shared" ref="BJ136" si="1653">+IF(BI136=1,1,0)</f>
        <v>1</v>
      </c>
      <c r="BK136" s="730">
        <f t="shared" ref="BK136" si="1654">+IF(BJ136=1,1,0)</f>
        <v>1</v>
      </c>
      <c r="BL136" s="730">
        <f t="shared" ref="BL136" si="1655">+IF(BK136=1,1,0)</f>
        <v>1</v>
      </c>
      <c r="BM136" s="730">
        <f t="shared" ref="BM136" si="1656">+IF(BL136=1,1,0)</f>
        <v>1</v>
      </c>
      <c r="BN136" s="730">
        <f t="shared" ref="BN136" si="1657">+IF(BM136=1,1,0)</f>
        <v>1</v>
      </c>
      <c r="BO136" s="730">
        <f t="shared" ref="BO136" si="1658">+IF(BN136=1,1,0)</f>
        <v>1</v>
      </c>
      <c r="BP136" s="730">
        <f t="shared" ref="BP136" si="1659">+IF(BO136=1,1,0)</f>
        <v>1</v>
      </c>
      <c r="BQ136" s="730">
        <f t="shared" ref="BQ136" si="1660">+IF(BP136=1,1,0)</f>
        <v>1</v>
      </c>
      <c r="BR136" s="730">
        <f t="shared" ref="BR136" si="1661">+IF(BQ136=1,1,0)</f>
        <v>1</v>
      </c>
      <c r="BS136" s="524">
        <f>+BR136</f>
        <v>1</v>
      </c>
      <c r="BW136" s="730">
        <f>+IF(BU136=1,1,0)</f>
        <v>0</v>
      </c>
      <c r="BX136" s="730">
        <f t="shared" ref="BX136" si="1662">+IF(BW136=1,1,0)</f>
        <v>0</v>
      </c>
    </row>
    <row r="137" spans="1:76" s="507" customFormat="1" x14ac:dyDescent="0.2">
      <c r="A137" s="721" t="s">
        <v>39</v>
      </c>
      <c r="B137" s="727">
        <v>35000</v>
      </c>
      <c r="C137" s="730">
        <f>IF(C136=1,B137/12,0)</f>
        <v>0</v>
      </c>
      <c r="D137" s="730">
        <f>IF(D136=1,$B137/12,0)</f>
        <v>0</v>
      </c>
      <c r="E137" s="730">
        <f t="shared" ref="E137:N137" si="1663">IF(E136=1,$B137/12,0)</f>
        <v>0</v>
      </c>
      <c r="F137" s="730">
        <f t="shared" si="1663"/>
        <v>0</v>
      </c>
      <c r="G137" s="730">
        <f t="shared" si="1663"/>
        <v>0</v>
      </c>
      <c r="H137" s="730">
        <f t="shared" si="1663"/>
        <v>0</v>
      </c>
      <c r="I137" s="730">
        <f t="shared" si="1663"/>
        <v>0</v>
      </c>
      <c r="J137" s="730">
        <f t="shared" si="1663"/>
        <v>0</v>
      </c>
      <c r="K137" s="730">
        <f t="shared" si="1663"/>
        <v>0</v>
      </c>
      <c r="L137" s="730">
        <f t="shared" si="1663"/>
        <v>0</v>
      </c>
      <c r="M137" s="730">
        <f t="shared" si="1663"/>
        <v>0</v>
      </c>
      <c r="N137" s="730">
        <f t="shared" si="1663"/>
        <v>0</v>
      </c>
      <c r="O137" s="731">
        <f>SUM(C137:N137)</f>
        <v>0</v>
      </c>
      <c r="P137" s="730">
        <f>IF(C136=1,(B137*(1+$B$8)),B137)</f>
        <v>35000</v>
      </c>
      <c r="Q137" s="730">
        <f>IF(Q136=1,($P137/12),0)</f>
        <v>2916.6666666666665</v>
      </c>
      <c r="R137" s="730">
        <f t="shared" ref="R137:AB137" si="1664">IF(R136=1,($P137/12),0)</f>
        <v>2916.6666666666665</v>
      </c>
      <c r="S137" s="730">
        <f t="shared" si="1664"/>
        <v>2916.6666666666665</v>
      </c>
      <c r="T137" s="730">
        <f t="shared" si="1664"/>
        <v>2916.6666666666665</v>
      </c>
      <c r="U137" s="730">
        <f t="shared" si="1664"/>
        <v>2916.6666666666665</v>
      </c>
      <c r="V137" s="730">
        <f t="shared" si="1664"/>
        <v>2916.6666666666665</v>
      </c>
      <c r="W137" s="730">
        <f t="shared" si="1664"/>
        <v>2916.6666666666665</v>
      </c>
      <c r="X137" s="730">
        <f t="shared" si="1664"/>
        <v>2916.6666666666665</v>
      </c>
      <c r="Y137" s="730">
        <f t="shared" si="1664"/>
        <v>2916.6666666666665</v>
      </c>
      <c r="Z137" s="730">
        <f t="shared" si="1664"/>
        <v>2916.6666666666665</v>
      </c>
      <c r="AA137" s="730">
        <f t="shared" si="1664"/>
        <v>2916.6666666666665</v>
      </c>
      <c r="AB137" s="730">
        <f t="shared" si="1664"/>
        <v>2916.6666666666665</v>
      </c>
      <c r="AC137" s="731">
        <f>SUM(Q137:AB137)</f>
        <v>35000.000000000007</v>
      </c>
      <c r="AD137" s="730">
        <f>IF(Q136=1,(P137*(1+$B$8)),P137)</f>
        <v>37100</v>
      </c>
      <c r="AE137" s="730">
        <f t="shared" ref="AE137:AP137" si="1665">IF(AE136=1,($AD137/12),0)</f>
        <v>0</v>
      </c>
      <c r="AF137" s="730">
        <f t="shared" si="1665"/>
        <v>0</v>
      </c>
      <c r="AG137" s="730">
        <f t="shared" si="1665"/>
        <v>0</v>
      </c>
      <c r="AH137" s="730">
        <f t="shared" si="1665"/>
        <v>0</v>
      </c>
      <c r="AI137" s="730">
        <f t="shared" si="1665"/>
        <v>0</v>
      </c>
      <c r="AJ137" s="730">
        <f t="shared" si="1665"/>
        <v>3091.6666666666665</v>
      </c>
      <c r="AK137" s="730">
        <f t="shared" si="1665"/>
        <v>3091.6666666666665</v>
      </c>
      <c r="AL137" s="730">
        <f t="shared" si="1665"/>
        <v>3091.6666666666665</v>
      </c>
      <c r="AM137" s="730">
        <f t="shared" si="1665"/>
        <v>3091.6666666666665</v>
      </c>
      <c r="AN137" s="730">
        <f t="shared" si="1665"/>
        <v>3091.6666666666665</v>
      </c>
      <c r="AO137" s="730">
        <f t="shared" si="1665"/>
        <v>3091.6666666666665</v>
      </c>
      <c r="AP137" s="730">
        <f t="shared" si="1665"/>
        <v>3091.6666666666665</v>
      </c>
      <c r="AQ137" s="731">
        <f>SUM(AE137:AP137)</f>
        <v>21641.666666666668</v>
      </c>
      <c r="AR137" s="730">
        <f>IF(AE136=1,(AD137*(1+$B$8)),AD137)</f>
        <v>37100</v>
      </c>
      <c r="AS137" s="730">
        <f>IF(AS136=1,($AR137/12),0)</f>
        <v>3091.6666666666665</v>
      </c>
      <c r="AT137" s="730">
        <f t="shared" ref="AT137:BD137" si="1666">IF(AT136=1,($AR137/12),0)</f>
        <v>3091.6666666666665</v>
      </c>
      <c r="AU137" s="730">
        <f t="shared" si="1666"/>
        <v>3091.6666666666665</v>
      </c>
      <c r="AV137" s="730">
        <f t="shared" si="1666"/>
        <v>3091.6666666666665</v>
      </c>
      <c r="AW137" s="730">
        <f t="shared" si="1666"/>
        <v>3091.6666666666665</v>
      </c>
      <c r="AX137" s="730">
        <f t="shared" si="1666"/>
        <v>3091.6666666666665</v>
      </c>
      <c r="AY137" s="730">
        <f t="shared" si="1666"/>
        <v>3091.6666666666665</v>
      </c>
      <c r="AZ137" s="730">
        <f t="shared" si="1666"/>
        <v>3091.6666666666665</v>
      </c>
      <c r="BA137" s="730">
        <f t="shared" si="1666"/>
        <v>3091.6666666666665</v>
      </c>
      <c r="BB137" s="730">
        <f t="shared" si="1666"/>
        <v>3091.6666666666665</v>
      </c>
      <c r="BC137" s="730">
        <f t="shared" si="1666"/>
        <v>3091.6666666666665</v>
      </c>
      <c r="BD137" s="730">
        <f t="shared" si="1666"/>
        <v>3091.6666666666665</v>
      </c>
      <c r="BE137" s="731">
        <f>SUM(AS137:BD137)</f>
        <v>37100</v>
      </c>
      <c r="BF137" s="730">
        <f>IF(AS136=1,(AR137*(1+$B$8)),AR137)</f>
        <v>39326</v>
      </c>
      <c r="BG137" s="730">
        <f>IF(BG136=1,($BF137/12),0)</f>
        <v>3277.1666666666665</v>
      </c>
      <c r="BH137" s="730">
        <f t="shared" ref="BH137:BR137" si="1667">IF(BH136=1,($BF137/12),0)</f>
        <v>3277.1666666666665</v>
      </c>
      <c r="BI137" s="730">
        <f t="shared" si="1667"/>
        <v>3277.1666666666665</v>
      </c>
      <c r="BJ137" s="730">
        <f t="shared" si="1667"/>
        <v>3277.1666666666665</v>
      </c>
      <c r="BK137" s="730">
        <f t="shared" si="1667"/>
        <v>3277.1666666666665</v>
      </c>
      <c r="BL137" s="730">
        <f t="shared" si="1667"/>
        <v>3277.1666666666665</v>
      </c>
      <c r="BM137" s="730">
        <f t="shared" si="1667"/>
        <v>3277.1666666666665</v>
      </c>
      <c r="BN137" s="730">
        <f t="shared" si="1667"/>
        <v>3277.1666666666665</v>
      </c>
      <c r="BO137" s="730">
        <f t="shared" si="1667"/>
        <v>3277.1666666666665</v>
      </c>
      <c r="BP137" s="730">
        <f t="shared" si="1667"/>
        <v>3277.1666666666665</v>
      </c>
      <c r="BQ137" s="730">
        <f t="shared" si="1667"/>
        <v>3277.1666666666665</v>
      </c>
      <c r="BR137" s="730">
        <f t="shared" si="1667"/>
        <v>3277.1666666666665</v>
      </c>
      <c r="BS137" s="529">
        <f>SUM(BG137:BR137)</f>
        <v>39326</v>
      </c>
      <c r="BW137" s="730">
        <f t="shared" ref="BW137:BX137" si="1668">IF(BW136=1,($BF137/12),0)</f>
        <v>0</v>
      </c>
      <c r="BX137" s="730">
        <f t="shared" si="1668"/>
        <v>0</v>
      </c>
    </row>
    <row r="138" spans="1:76" s="507" customFormat="1" x14ac:dyDescent="0.2">
      <c r="A138" s="721"/>
      <c r="B138" s="728"/>
      <c r="C138" s="728"/>
      <c r="D138" s="728"/>
      <c r="E138" s="728"/>
      <c r="F138" s="728"/>
      <c r="G138" s="728"/>
      <c r="H138" s="728"/>
      <c r="I138" s="728"/>
      <c r="J138" s="728"/>
      <c r="K138" s="728"/>
      <c r="L138" s="728"/>
      <c r="M138" s="728"/>
      <c r="N138" s="728"/>
      <c r="O138" s="728"/>
      <c r="P138" s="728"/>
      <c r="Q138" s="728"/>
      <c r="R138" s="728"/>
      <c r="S138" s="728"/>
      <c r="T138" s="728"/>
      <c r="U138" s="728"/>
      <c r="V138" s="728"/>
      <c r="W138" s="728"/>
      <c r="X138" s="728"/>
      <c r="Y138" s="728"/>
      <c r="Z138" s="728"/>
      <c r="AA138" s="728"/>
      <c r="AB138" s="728"/>
      <c r="AC138" s="728"/>
      <c r="AD138" s="728"/>
      <c r="AE138" s="728"/>
      <c r="AF138" s="728"/>
      <c r="AG138" s="728"/>
      <c r="AH138" s="728"/>
      <c r="AI138" s="728"/>
      <c r="AJ138" s="728"/>
      <c r="AK138" s="728"/>
      <c r="AL138" s="728"/>
      <c r="AM138" s="728"/>
      <c r="AN138" s="728"/>
      <c r="AO138" s="728"/>
      <c r="AP138" s="728"/>
      <c r="AQ138" s="728"/>
      <c r="AR138" s="728"/>
      <c r="AS138" s="728"/>
      <c r="AT138" s="728"/>
      <c r="AU138" s="728"/>
      <c r="AV138" s="728"/>
      <c r="AW138" s="728"/>
      <c r="AX138" s="728"/>
      <c r="AY138" s="728"/>
      <c r="AZ138" s="728"/>
      <c r="BA138" s="728"/>
      <c r="BB138" s="728"/>
      <c r="BC138" s="728"/>
      <c r="BD138" s="728"/>
      <c r="BE138" s="728"/>
      <c r="BF138" s="728"/>
      <c r="BG138" s="728"/>
      <c r="BH138" s="728"/>
      <c r="BI138" s="728"/>
      <c r="BJ138" s="728"/>
      <c r="BK138" s="728"/>
      <c r="BL138" s="728"/>
      <c r="BM138" s="728"/>
      <c r="BN138" s="728"/>
      <c r="BO138" s="728"/>
      <c r="BP138" s="728"/>
      <c r="BQ138" s="728"/>
      <c r="BR138" s="728"/>
      <c r="BS138" s="523"/>
      <c r="BW138" s="728"/>
      <c r="BX138" s="728"/>
    </row>
    <row r="139" spans="1:76" s="507" customFormat="1" x14ac:dyDescent="0.2">
      <c r="A139" s="522" t="s">
        <v>542</v>
      </c>
      <c r="B139" s="728"/>
      <c r="C139" s="728"/>
      <c r="D139" s="728"/>
      <c r="E139" s="728"/>
      <c r="F139" s="728"/>
      <c r="G139" s="728"/>
      <c r="H139" s="728"/>
      <c r="I139" s="728"/>
      <c r="J139" s="728"/>
      <c r="K139" s="728"/>
      <c r="L139" s="728"/>
      <c r="M139" s="728"/>
      <c r="N139" s="728"/>
      <c r="O139" s="728"/>
      <c r="P139" s="728"/>
      <c r="Q139" s="728"/>
      <c r="R139" s="728"/>
      <c r="S139" s="728"/>
      <c r="T139" s="728"/>
      <c r="U139" s="728"/>
      <c r="V139" s="728"/>
      <c r="W139" s="728"/>
      <c r="X139" s="728"/>
      <c r="Y139" s="728"/>
      <c r="Z139" s="728"/>
      <c r="AA139" s="728"/>
      <c r="AB139" s="728"/>
      <c r="AC139" s="728"/>
      <c r="AD139" s="728"/>
      <c r="AE139" s="728"/>
      <c r="AF139" s="728"/>
      <c r="AG139" s="728"/>
      <c r="AH139" s="728"/>
      <c r="AI139" s="728"/>
      <c r="AJ139" s="728"/>
      <c r="AK139" s="728"/>
      <c r="AL139" s="728"/>
      <c r="AM139" s="728"/>
      <c r="AN139" s="728"/>
      <c r="AO139" s="728"/>
      <c r="AP139" s="728"/>
      <c r="AQ139" s="728"/>
      <c r="AR139" s="728"/>
      <c r="AS139" s="728"/>
      <c r="AT139" s="728"/>
      <c r="AU139" s="728"/>
      <c r="AV139" s="728"/>
      <c r="AW139" s="728"/>
      <c r="AX139" s="728"/>
      <c r="AY139" s="728"/>
      <c r="AZ139" s="728"/>
      <c r="BA139" s="728"/>
      <c r="BB139" s="728"/>
      <c r="BC139" s="728"/>
      <c r="BD139" s="728"/>
      <c r="BE139" s="728"/>
      <c r="BF139" s="728"/>
      <c r="BG139" s="728"/>
      <c r="BH139" s="728"/>
      <c r="BI139" s="728"/>
      <c r="BJ139" s="728"/>
      <c r="BK139" s="728"/>
      <c r="BL139" s="728"/>
      <c r="BM139" s="728"/>
      <c r="BN139" s="728"/>
      <c r="BO139" s="728"/>
      <c r="BP139" s="728"/>
      <c r="BQ139" s="728"/>
      <c r="BR139" s="728"/>
      <c r="BS139" s="523"/>
      <c r="BW139" s="728"/>
      <c r="BX139" s="728"/>
    </row>
    <row r="140" spans="1:76" s="507" customFormat="1" x14ac:dyDescent="0.2">
      <c r="A140" s="722" t="s">
        <v>110</v>
      </c>
      <c r="B140" s="728"/>
      <c r="C140" s="730">
        <f>+IF(A140=1,1,0)</f>
        <v>0</v>
      </c>
      <c r="D140" s="730">
        <f>+IF(C140=1,1,0)</f>
        <v>0</v>
      </c>
      <c r="E140" s="730">
        <f t="shared" ref="E140" si="1669">+IF(D140=1,1,0)</f>
        <v>0</v>
      </c>
      <c r="F140" s="730">
        <f t="shared" ref="F140" si="1670">+IF(E140=1,1,0)</f>
        <v>0</v>
      </c>
      <c r="G140" s="730">
        <f t="shared" ref="G140" si="1671">+IF(F140=1,1,0)</f>
        <v>0</v>
      </c>
      <c r="H140" s="730">
        <f t="shared" ref="H140" si="1672">+IF(G140=1,1,0)</f>
        <v>0</v>
      </c>
      <c r="I140" s="730">
        <f t="shared" ref="I140" si="1673">+IF(H140=1,1,0)</f>
        <v>0</v>
      </c>
      <c r="J140" s="730">
        <f t="shared" ref="J140" si="1674">+IF(I140=1,1,0)</f>
        <v>0</v>
      </c>
      <c r="K140" s="730">
        <f t="shared" ref="K140" si="1675">+IF(J140=1,1,0)</f>
        <v>0</v>
      </c>
      <c r="L140" s="730">
        <f t="shared" ref="L140" si="1676">+IF(K140=1,1,0)</f>
        <v>0</v>
      </c>
      <c r="M140" s="730">
        <f t="shared" ref="M140" si="1677">+IF(L140=1,1,0)</f>
        <v>0</v>
      </c>
      <c r="N140" s="730">
        <f t="shared" ref="N140" si="1678">+IF(M140=1,1,0)</f>
        <v>0</v>
      </c>
      <c r="O140" s="730">
        <f>+N140</f>
        <v>0</v>
      </c>
      <c r="P140" s="730">
        <f>+N140</f>
        <v>0</v>
      </c>
      <c r="Q140" s="730">
        <f>+IF(O140=1,1,0)</f>
        <v>0</v>
      </c>
      <c r="R140" s="730">
        <f t="shared" ref="R140" si="1679">+IF(Q140=1,1,0)</f>
        <v>0</v>
      </c>
      <c r="S140" s="730">
        <f t="shared" ref="S140" si="1680">+IF(R140=1,1,0)</f>
        <v>0</v>
      </c>
      <c r="T140" s="730">
        <f t="shared" ref="T140" si="1681">+IF(S140=1,1,0)</f>
        <v>0</v>
      </c>
      <c r="U140" s="730">
        <f t="shared" ref="U140" si="1682">+IF(T140=1,1,0)</f>
        <v>0</v>
      </c>
      <c r="V140" s="730">
        <f t="shared" ref="V140" si="1683">+IF(U140=1,1,0)</f>
        <v>0</v>
      </c>
      <c r="W140" s="730">
        <f t="shared" ref="W140" si="1684">+IF(V140=1,1,0)</f>
        <v>0</v>
      </c>
      <c r="X140" s="730">
        <f t="shared" ref="X140" si="1685">+IF(W140=1,1,0)</f>
        <v>0</v>
      </c>
      <c r="Y140" s="730">
        <f t="shared" ref="Y140" si="1686">+IF(X140=1,1,0)</f>
        <v>0</v>
      </c>
      <c r="Z140" s="730">
        <f t="shared" ref="Z140" si="1687">+IF(Y140=1,1,0)</f>
        <v>0</v>
      </c>
      <c r="AA140" s="730">
        <f t="shared" ref="AA140" si="1688">+IF(Z140=1,1,0)</f>
        <v>0</v>
      </c>
      <c r="AB140" s="730">
        <f t="shared" ref="AB140" si="1689">+IF(AA140=1,1,0)</f>
        <v>0</v>
      </c>
      <c r="AC140" s="730">
        <f>+AB140</f>
        <v>0</v>
      </c>
      <c r="AD140" s="730">
        <f>+AB140</f>
        <v>0</v>
      </c>
      <c r="AE140" s="730">
        <f>+IF(AC140=1,1,0)</f>
        <v>0</v>
      </c>
      <c r="AF140" s="730">
        <f>+IF(AE140=1,1,0)</f>
        <v>0</v>
      </c>
      <c r="AG140" s="730">
        <f t="shared" ref="AG140" si="1690">+IF(AF140=1,1,0)</f>
        <v>0</v>
      </c>
      <c r="AH140" s="730">
        <f t="shared" ref="AH140" si="1691">+IF(AG140=1,1,0)</f>
        <v>0</v>
      </c>
      <c r="AI140" s="730">
        <f t="shared" ref="AI140" si="1692">+IF(AH140=1,1,0)</f>
        <v>0</v>
      </c>
      <c r="AJ140" s="730">
        <f t="shared" ref="AJ140" si="1693">+IF(AI140=1,1,0)</f>
        <v>0</v>
      </c>
      <c r="AK140" s="730">
        <f t="shared" ref="AK140" si="1694">+IF(AJ140=1,1,0)</f>
        <v>0</v>
      </c>
      <c r="AL140" s="730">
        <f t="shared" ref="AL140" si="1695">+IF(AK140=1,1,0)</f>
        <v>0</v>
      </c>
      <c r="AM140" s="730">
        <f t="shared" ref="AM140" si="1696">+IF(AL140=1,1,0)</f>
        <v>0</v>
      </c>
      <c r="AN140" s="730">
        <f t="shared" ref="AN140" si="1697">+IF(AM140=1,1,0)</f>
        <v>0</v>
      </c>
      <c r="AO140" s="730">
        <f t="shared" ref="AO140" si="1698">+IF(AN140=1,1,0)</f>
        <v>0</v>
      </c>
      <c r="AP140" s="730">
        <f t="shared" ref="AP140" si="1699">+IF(AO140=1,1,0)</f>
        <v>0</v>
      </c>
      <c r="AQ140" s="730">
        <f>+AP140</f>
        <v>0</v>
      </c>
      <c r="AR140" s="730">
        <f>+AQ140</f>
        <v>0</v>
      </c>
      <c r="AS140" s="730">
        <f>+IF(AQ140=1,1,0)</f>
        <v>0</v>
      </c>
      <c r="AT140" s="730">
        <f>+IF(AS140=1,1,0)</f>
        <v>0</v>
      </c>
      <c r="AU140" s="730">
        <f t="shared" ref="AU140" si="1700">+IF(AT140=1,1,0)</f>
        <v>0</v>
      </c>
      <c r="AV140" s="730">
        <f t="shared" ref="AV140" si="1701">+IF(AU140=1,1,0)</f>
        <v>0</v>
      </c>
      <c r="AW140" s="730">
        <f t="shared" ref="AW140" si="1702">+IF(AV140=1,1,0)</f>
        <v>0</v>
      </c>
      <c r="AX140" s="730">
        <f t="shared" ref="AX140" si="1703">+IF(AW140=1,1,0)</f>
        <v>0</v>
      </c>
      <c r="AY140" s="730">
        <f t="shared" ref="AY140" si="1704">+IF(AX140=1,1,0)</f>
        <v>0</v>
      </c>
      <c r="AZ140" s="730">
        <f t="shared" ref="AZ140" si="1705">+IF(AY140=1,1,0)</f>
        <v>0</v>
      </c>
      <c r="BA140" s="730">
        <f t="shared" ref="BA140" si="1706">+IF(AZ140=1,1,0)</f>
        <v>0</v>
      </c>
      <c r="BB140" s="730">
        <f t="shared" ref="BB140" si="1707">+IF(BA140=1,1,0)</f>
        <v>0</v>
      </c>
      <c r="BC140" s="730">
        <f t="shared" ref="BC140" si="1708">+IF(BB140=1,1,0)</f>
        <v>0</v>
      </c>
      <c r="BD140" s="730">
        <f t="shared" ref="BD140" si="1709">+IF(BC140=1,1,0)</f>
        <v>0</v>
      </c>
      <c r="BE140" s="730">
        <f>+BD140</f>
        <v>0</v>
      </c>
      <c r="BF140" s="730">
        <f>+BE140</f>
        <v>0</v>
      </c>
      <c r="BG140" s="730">
        <f>+IF(BE140=1,1,0)</f>
        <v>0</v>
      </c>
      <c r="BH140" s="730">
        <f t="shared" ref="BH140" si="1710">+IF(BG140=1,1,0)</f>
        <v>0</v>
      </c>
      <c r="BI140" s="730">
        <f t="shared" ref="BI140" si="1711">+IF(BH140=1,1,0)</f>
        <v>0</v>
      </c>
      <c r="BJ140" s="730">
        <f t="shared" ref="BJ140" si="1712">+IF(BI140=1,1,0)</f>
        <v>0</v>
      </c>
      <c r="BK140" s="730">
        <f t="shared" ref="BK140" si="1713">+IF(BJ140=1,1,0)</f>
        <v>0</v>
      </c>
      <c r="BL140" s="730">
        <f t="shared" ref="BL140" si="1714">+IF(BK140=1,1,0)</f>
        <v>0</v>
      </c>
      <c r="BM140" s="730">
        <f t="shared" ref="BM140" si="1715">+IF(BL140=1,1,0)</f>
        <v>0</v>
      </c>
      <c r="BN140" s="730">
        <f t="shared" ref="BN140" si="1716">+IF(BM140=1,1,0)</f>
        <v>0</v>
      </c>
      <c r="BO140" s="730">
        <f t="shared" ref="BO140" si="1717">+IF(BN140=1,1,0)</f>
        <v>0</v>
      </c>
      <c r="BP140" s="730">
        <f t="shared" ref="BP140" si="1718">+IF(BO140=1,1,0)</f>
        <v>0</v>
      </c>
      <c r="BQ140" s="730">
        <f t="shared" ref="BQ140" si="1719">+IF(BP140=1,1,0)</f>
        <v>0</v>
      </c>
      <c r="BR140" s="730">
        <f t="shared" ref="BR140" si="1720">+IF(BQ140=1,1,0)</f>
        <v>0</v>
      </c>
      <c r="BS140" s="524">
        <f>+BR140</f>
        <v>0</v>
      </c>
      <c r="BW140" s="730">
        <f>+IF(BU140=1,1,0)</f>
        <v>0</v>
      </c>
      <c r="BX140" s="730">
        <f t="shared" ref="BX140" si="1721">+IF(BW140=1,1,0)</f>
        <v>0</v>
      </c>
    </row>
    <row r="141" spans="1:76" s="507" customFormat="1" x14ac:dyDescent="0.2">
      <c r="A141" s="721" t="s">
        <v>39</v>
      </c>
      <c r="B141" s="727">
        <v>30000</v>
      </c>
      <c r="C141" s="730">
        <f>IF(C140=1,B141/12,0)</f>
        <v>0</v>
      </c>
      <c r="D141" s="730">
        <f>IF(D140=1,$B141/12,0)</f>
        <v>0</v>
      </c>
      <c r="E141" s="730">
        <f t="shared" ref="E141:N141" si="1722">IF(E140=1,$B141/12,0)</f>
        <v>0</v>
      </c>
      <c r="F141" s="730">
        <f t="shared" si="1722"/>
        <v>0</v>
      </c>
      <c r="G141" s="730">
        <f t="shared" si="1722"/>
        <v>0</v>
      </c>
      <c r="H141" s="730">
        <f t="shared" si="1722"/>
        <v>0</v>
      </c>
      <c r="I141" s="730">
        <f t="shared" si="1722"/>
        <v>0</v>
      </c>
      <c r="J141" s="730">
        <f t="shared" si="1722"/>
        <v>0</v>
      </c>
      <c r="K141" s="730">
        <f t="shared" si="1722"/>
        <v>0</v>
      </c>
      <c r="L141" s="730">
        <f t="shared" si="1722"/>
        <v>0</v>
      </c>
      <c r="M141" s="730">
        <f t="shared" si="1722"/>
        <v>0</v>
      </c>
      <c r="N141" s="730">
        <f t="shared" si="1722"/>
        <v>0</v>
      </c>
      <c r="O141" s="731">
        <f>SUM(C141:N141)</f>
        <v>0</v>
      </c>
      <c r="P141" s="730">
        <f>IF(C140=1,(B141*(1+$B$8)),B141)</f>
        <v>30000</v>
      </c>
      <c r="Q141" s="730">
        <f>IF(Q140=1,($P141/12),0)</f>
        <v>0</v>
      </c>
      <c r="R141" s="730">
        <f t="shared" ref="R141:AB141" si="1723">IF(R140=1,($P141/12),0)</f>
        <v>0</v>
      </c>
      <c r="S141" s="730">
        <f t="shared" si="1723"/>
        <v>0</v>
      </c>
      <c r="T141" s="730">
        <f t="shared" si="1723"/>
        <v>0</v>
      </c>
      <c r="U141" s="730">
        <f t="shared" si="1723"/>
        <v>0</v>
      </c>
      <c r="V141" s="730">
        <f t="shared" si="1723"/>
        <v>0</v>
      </c>
      <c r="W141" s="730">
        <f t="shared" si="1723"/>
        <v>0</v>
      </c>
      <c r="X141" s="730">
        <f t="shared" si="1723"/>
        <v>0</v>
      </c>
      <c r="Y141" s="730">
        <f t="shared" si="1723"/>
        <v>0</v>
      </c>
      <c r="Z141" s="730">
        <f t="shared" si="1723"/>
        <v>0</v>
      </c>
      <c r="AA141" s="730">
        <f t="shared" si="1723"/>
        <v>0</v>
      </c>
      <c r="AB141" s="730">
        <f t="shared" si="1723"/>
        <v>0</v>
      </c>
      <c r="AC141" s="731">
        <f>SUM(Q141:AB141)</f>
        <v>0</v>
      </c>
      <c r="AD141" s="730">
        <f>IF(Q140=1,(P141*(1+$B$8)),P141)</f>
        <v>30000</v>
      </c>
      <c r="AE141" s="730">
        <f t="shared" ref="AE141:AP141" si="1724">IF(AE140=1,($AD141/12),0)</f>
        <v>0</v>
      </c>
      <c r="AF141" s="730">
        <f t="shared" si="1724"/>
        <v>0</v>
      </c>
      <c r="AG141" s="730">
        <f t="shared" si="1724"/>
        <v>0</v>
      </c>
      <c r="AH141" s="730">
        <f t="shared" si="1724"/>
        <v>0</v>
      </c>
      <c r="AI141" s="730">
        <f t="shared" si="1724"/>
        <v>0</v>
      </c>
      <c r="AJ141" s="730">
        <f t="shared" si="1724"/>
        <v>0</v>
      </c>
      <c r="AK141" s="730">
        <f t="shared" si="1724"/>
        <v>0</v>
      </c>
      <c r="AL141" s="730">
        <f t="shared" si="1724"/>
        <v>0</v>
      </c>
      <c r="AM141" s="730">
        <f t="shared" si="1724"/>
        <v>0</v>
      </c>
      <c r="AN141" s="730">
        <f t="shared" si="1724"/>
        <v>0</v>
      </c>
      <c r="AO141" s="730">
        <f t="shared" si="1724"/>
        <v>0</v>
      </c>
      <c r="AP141" s="730">
        <f t="shared" si="1724"/>
        <v>0</v>
      </c>
      <c r="AQ141" s="731">
        <f>SUM(AE141:AP141)</f>
        <v>0</v>
      </c>
      <c r="AR141" s="730">
        <f>IF(AE140=1,(AD141*(1+$B$8)),AD141)</f>
        <v>30000</v>
      </c>
      <c r="AS141" s="730">
        <f>IF(AS140=1,($AR141/12),0)</f>
        <v>0</v>
      </c>
      <c r="AT141" s="730">
        <f t="shared" ref="AT141:BD141" si="1725">IF(AT140=1,($AR141/12),0)</f>
        <v>0</v>
      </c>
      <c r="AU141" s="730">
        <f t="shared" si="1725"/>
        <v>0</v>
      </c>
      <c r="AV141" s="730">
        <f t="shared" si="1725"/>
        <v>0</v>
      </c>
      <c r="AW141" s="730">
        <f t="shared" si="1725"/>
        <v>0</v>
      </c>
      <c r="AX141" s="730">
        <f t="shared" si="1725"/>
        <v>0</v>
      </c>
      <c r="AY141" s="730">
        <f t="shared" si="1725"/>
        <v>0</v>
      </c>
      <c r="AZ141" s="730">
        <f t="shared" si="1725"/>
        <v>0</v>
      </c>
      <c r="BA141" s="730">
        <f t="shared" si="1725"/>
        <v>0</v>
      </c>
      <c r="BB141" s="730">
        <f t="shared" si="1725"/>
        <v>0</v>
      </c>
      <c r="BC141" s="730">
        <f t="shared" si="1725"/>
        <v>0</v>
      </c>
      <c r="BD141" s="730">
        <f t="shared" si="1725"/>
        <v>0</v>
      </c>
      <c r="BE141" s="731">
        <f>SUM(AS141:BD141)</f>
        <v>0</v>
      </c>
      <c r="BF141" s="730">
        <f>IF(AS140=1,(AR141*(1+$B$8)),AR141)</f>
        <v>30000</v>
      </c>
      <c r="BG141" s="730">
        <f>IF(BG140=1,($BF141/12),0)</f>
        <v>0</v>
      </c>
      <c r="BH141" s="730">
        <f t="shared" ref="BH141:BR141" si="1726">IF(BH140=1,($BF141/12),0)</f>
        <v>0</v>
      </c>
      <c r="BI141" s="730">
        <f t="shared" si="1726"/>
        <v>0</v>
      </c>
      <c r="BJ141" s="730">
        <f t="shared" si="1726"/>
        <v>0</v>
      </c>
      <c r="BK141" s="730">
        <f t="shared" si="1726"/>
        <v>0</v>
      </c>
      <c r="BL141" s="730">
        <f t="shared" si="1726"/>
        <v>0</v>
      </c>
      <c r="BM141" s="730">
        <f t="shared" si="1726"/>
        <v>0</v>
      </c>
      <c r="BN141" s="730">
        <f t="shared" si="1726"/>
        <v>0</v>
      </c>
      <c r="BO141" s="730">
        <f t="shared" si="1726"/>
        <v>0</v>
      </c>
      <c r="BP141" s="730">
        <f t="shared" si="1726"/>
        <v>0</v>
      </c>
      <c r="BQ141" s="730">
        <f t="shared" si="1726"/>
        <v>0</v>
      </c>
      <c r="BR141" s="730">
        <f t="shared" si="1726"/>
        <v>0</v>
      </c>
      <c r="BS141" s="529">
        <f>SUM(BG141:BR141)</f>
        <v>0</v>
      </c>
      <c r="BW141" s="730">
        <f t="shared" ref="BW141:BX141" si="1727">IF(BW140=1,($BF141/12),0)</f>
        <v>0</v>
      </c>
      <c r="BX141" s="730">
        <f t="shared" si="1727"/>
        <v>0</v>
      </c>
    </row>
    <row r="142" spans="1:76" s="507" customFormat="1" x14ac:dyDescent="0.2">
      <c r="A142" s="722"/>
      <c r="B142" s="728"/>
      <c r="C142" s="730"/>
      <c r="D142" s="730"/>
      <c r="E142" s="730"/>
      <c r="F142" s="730"/>
      <c r="G142" s="730"/>
      <c r="H142" s="730"/>
      <c r="I142" s="730"/>
      <c r="J142" s="730"/>
      <c r="K142" s="730"/>
      <c r="L142" s="730"/>
      <c r="M142" s="730"/>
      <c r="N142" s="730"/>
      <c r="O142" s="730"/>
      <c r="P142" s="730"/>
      <c r="Q142" s="730"/>
      <c r="R142" s="730"/>
      <c r="S142" s="730"/>
      <c r="T142" s="730"/>
      <c r="U142" s="730"/>
      <c r="V142" s="730"/>
      <c r="W142" s="730"/>
      <c r="X142" s="730"/>
      <c r="Y142" s="730"/>
      <c r="Z142" s="730"/>
      <c r="AA142" s="730"/>
      <c r="AB142" s="730"/>
      <c r="AC142" s="730"/>
      <c r="AD142" s="730"/>
      <c r="AE142" s="730"/>
      <c r="AF142" s="730"/>
      <c r="AG142" s="730"/>
      <c r="AH142" s="730"/>
      <c r="AI142" s="730"/>
      <c r="AJ142" s="730"/>
      <c r="AK142" s="730"/>
      <c r="AL142" s="730"/>
      <c r="AM142" s="730"/>
      <c r="AN142" s="730"/>
      <c r="AO142" s="730"/>
      <c r="AP142" s="730"/>
      <c r="AQ142" s="730"/>
      <c r="AR142" s="730"/>
      <c r="AS142" s="730"/>
      <c r="AT142" s="730"/>
      <c r="AU142" s="730"/>
      <c r="AV142" s="730"/>
      <c r="AW142" s="730"/>
      <c r="AX142" s="730"/>
      <c r="AY142" s="730"/>
      <c r="AZ142" s="730"/>
      <c r="BA142" s="730"/>
      <c r="BB142" s="730"/>
      <c r="BC142" s="730"/>
      <c r="BD142" s="730"/>
      <c r="BE142" s="730"/>
      <c r="BF142" s="730"/>
      <c r="BG142" s="730"/>
      <c r="BH142" s="730"/>
      <c r="BI142" s="730"/>
      <c r="BJ142" s="730"/>
      <c r="BK142" s="730"/>
      <c r="BL142" s="730"/>
      <c r="BM142" s="730"/>
      <c r="BN142" s="730"/>
      <c r="BO142" s="730"/>
      <c r="BP142" s="730"/>
      <c r="BQ142" s="730"/>
      <c r="BR142" s="730"/>
      <c r="BS142" s="524"/>
      <c r="BW142" s="730"/>
      <c r="BX142" s="730"/>
    </row>
    <row r="143" spans="1:76" s="507" customFormat="1" x14ac:dyDescent="0.2">
      <c r="A143" s="764" t="s">
        <v>543</v>
      </c>
      <c r="B143" s="763"/>
      <c r="C143" s="730"/>
      <c r="D143" s="730"/>
      <c r="E143" s="730"/>
      <c r="F143" s="730"/>
      <c r="G143" s="730"/>
      <c r="H143" s="730"/>
      <c r="I143" s="730"/>
      <c r="J143" s="730"/>
      <c r="K143" s="730"/>
      <c r="L143" s="730"/>
      <c r="M143" s="730"/>
      <c r="N143" s="730"/>
      <c r="O143" s="730"/>
      <c r="P143" s="730"/>
      <c r="Q143" s="730"/>
      <c r="R143" s="730"/>
      <c r="S143" s="730"/>
      <c r="T143" s="730"/>
      <c r="U143" s="730"/>
      <c r="V143" s="730"/>
      <c r="W143" s="730"/>
      <c r="X143" s="730"/>
      <c r="Y143" s="730"/>
      <c r="Z143" s="730"/>
      <c r="AA143" s="730"/>
      <c r="AB143" s="730"/>
      <c r="AC143" s="730"/>
      <c r="AD143" s="730"/>
      <c r="AE143" s="730"/>
      <c r="AF143" s="730"/>
      <c r="AG143" s="730"/>
      <c r="AH143" s="730"/>
      <c r="AI143" s="730"/>
      <c r="AJ143" s="730"/>
      <c r="AK143" s="730"/>
      <c r="AL143" s="730"/>
      <c r="AM143" s="730"/>
      <c r="AN143" s="730"/>
      <c r="AO143" s="730"/>
      <c r="AP143" s="730"/>
      <c r="AQ143" s="730"/>
      <c r="AR143" s="730"/>
      <c r="AS143" s="730"/>
      <c r="AT143" s="730"/>
      <c r="AU143" s="730"/>
      <c r="AV143" s="730"/>
      <c r="AW143" s="730"/>
      <c r="AX143" s="730"/>
      <c r="AY143" s="730"/>
      <c r="AZ143" s="730"/>
      <c r="BA143" s="730"/>
      <c r="BB143" s="730"/>
      <c r="BC143" s="730"/>
      <c r="BD143" s="730"/>
      <c r="BE143" s="730"/>
      <c r="BF143" s="730"/>
      <c r="BG143" s="730"/>
      <c r="BH143" s="730"/>
      <c r="BI143" s="730"/>
      <c r="BJ143" s="730"/>
      <c r="BK143" s="730"/>
      <c r="BL143" s="730"/>
      <c r="BM143" s="730"/>
      <c r="BN143" s="730"/>
      <c r="BO143" s="730"/>
      <c r="BP143" s="730"/>
      <c r="BQ143" s="730"/>
      <c r="BR143" s="730"/>
      <c r="BS143" s="524"/>
      <c r="BW143" s="730"/>
      <c r="BX143" s="730"/>
    </row>
    <row r="144" spans="1:76" s="507" customFormat="1" x14ac:dyDescent="0.2">
      <c r="A144" s="722" t="s">
        <v>110</v>
      </c>
      <c r="B144" s="728"/>
      <c r="C144" s="730">
        <f>+IF(A144=1,1,0)</f>
        <v>0</v>
      </c>
      <c r="D144" s="730">
        <f>+IF(C144=1,1,0)</f>
        <v>0</v>
      </c>
      <c r="E144" s="730">
        <f t="shared" ref="E144" si="1728">+IF(D144=1,1,0)</f>
        <v>0</v>
      </c>
      <c r="F144" s="730">
        <f t="shared" ref="F144" si="1729">+IF(E144=1,1,0)</f>
        <v>0</v>
      </c>
      <c r="G144" s="730">
        <f t="shared" ref="G144" si="1730">+IF(F144=1,1,0)</f>
        <v>0</v>
      </c>
      <c r="H144" s="730">
        <f t="shared" ref="H144" si="1731">+IF(G144=1,1,0)</f>
        <v>0</v>
      </c>
      <c r="I144" s="730">
        <f t="shared" ref="I144" si="1732">+IF(H144=1,1,0)</f>
        <v>0</v>
      </c>
      <c r="J144" s="730">
        <f t="shared" ref="J144" si="1733">+IF(I144=1,1,0)</f>
        <v>0</v>
      </c>
      <c r="K144" s="730">
        <f t="shared" ref="K144" si="1734">+IF(J144=1,1,0)</f>
        <v>0</v>
      </c>
      <c r="L144" s="730">
        <f t="shared" ref="L144" si="1735">+IF(K144=1,1,0)</f>
        <v>0</v>
      </c>
      <c r="M144" s="730">
        <f t="shared" ref="M144" si="1736">+IF(L144=1,1,0)</f>
        <v>0</v>
      </c>
      <c r="N144" s="730">
        <f t="shared" ref="N144" si="1737">+IF(M144=1,1,0)</f>
        <v>0</v>
      </c>
      <c r="O144" s="730">
        <f>+N144</f>
        <v>0</v>
      </c>
      <c r="P144" s="730">
        <f>+N144</f>
        <v>0</v>
      </c>
      <c r="Q144" s="730">
        <f>+IF(O144=1,1,0)</f>
        <v>0</v>
      </c>
      <c r="R144" s="730">
        <f t="shared" ref="R144" si="1738">+IF(Q144=1,1,0)</f>
        <v>0</v>
      </c>
      <c r="S144" s="730">
        <f t="shared" ref="S144" si="1739">+IF(R144=1,1,0)</f>
        <v>0</v>
      </c>
      <c r="T144" s="730">
        <f t="shared" ref="T144" si="1740">+IF(S144=1,1,0)</f>
        <v>0</v>
      </c>
      <c r="U144" s="730">
        <f t="shared" ref="U144" si="1741">+IF(T144=1,1,0)</f>
        <v>0</v>
      </c>
      <c r="V144" s="730">
        <f t="shared" ref="V144" si="1742">+IF(U144=1,1,0)</f>
        <v>0</v>
      </c>
      <c r="W144" s="730">
        <f t="shared" ref="W144" si="1743">+IF(V144=1,1,0)</f>
        <v>0</v>
      </c>
      <c r="X144" s="730">
        <f t="shared" ref="X144" si="1744">+IF(W144=1,1,0)</f>
        <v>0</v>
      </c>
      <c r="Y144" s="730">
        <f t="shared" ref="Y144" si="1745">+IF(X144=1,1,0)</f>
        <v>0</v>
      </c>
      <c r="Z144" s="730">
        <f t="shared" ref="Z144" si="1746">+IF(Y144=1,1,0)</f>
        <v>0</v>
      </c>
      <c r="AA144" s="730">
        <f t="shared" ref="AA144" si="1747">+IF(Z144=1,1,0)</f>
        <v>0</v>
      </c>
      <c r="AB144" s="730">
        <f t="shared" ref="AB144" si="1748">+IF(AA144=1,1,0)</f>
        <v>0</v>
      </c>
      <c r="AC144" s="730">
        <f>+AB144</f>
        <v>0</v>
      </c>
      <c r="AD144" s="730">
        <f>+AB144</f>
        <v>0</v>
      </c>
      <c r="AE144" s="730">
        <f>+IF(AC144=1,1,0)</f>
        <v>0</v>
      </c>
      <c r="AF144" s="730">
        <f>+IF(AE144=1,1,0)</f>
        <v>0</v>
      </c>
      <c r="AG144" s="730">
        <f t="shared" ref="AG144" si="1749">+IF(AF144=1,1,0)</f>
        <v>0</v>
      </c>
      <c r="AH144" s="730">
        <f t="shared" ref="AH144" si="1750">+IF(AG144=1,1,0)</f>
        <v>0</v>
      </c>
      <c r="AI144" s="730">
        <f t="shared" ref="AI144" si="1751">+IF(AH144=1,1,0)</f>
        <v>0</v>
      </c>
      <c r="AJ144" s="730">
        <f t="shared" ref="AJ144" si="1752">+IF(AI144=1,1,0)</f>
        <v>0</v>
      </c>
      <c r="AK144" s="730">
        <f t="shared" ref="AK144" si="1753">+IF(AJ144=1,1,0)</f>
        <v>0</v>
      </c>
      <c r="AL144" s="730">
        <f t="shared" ref="AL144" si="1754">+IF(AK144=1,1,0)</f>
        <v>0</v>
      </c>
      <c r="AM144" s="730">
        <f t="shared" ref="AM144" si="1755">+IF(AL144=1,1,0)</f>
        <v>0</v>
      </c>
      <c r="AN144" s="730">
        <f t="shared" ref="AN144" si="1756">+IF(AM144=1,1,0)</f>
        <v>0</v>
      </c>
      <c r="AO144" s="730">
        <f t="shared" ref="AO144" si="1757">+IF(AN144=1,1,0)</f>
        <v>0</v>
      </c>
      <c r="AP144" s="730">
        <f t="shared" ref="AP144" si="1758">+IF(AO144=1,1,0)</f>
        <v>0</v>
      </c>
      <c r="AQ144" s="730">
        <f>+AP144</f>
        <v>0</v>
      </c>
      <c r="AR144" s="730">
        <f>+AQ144</f>
        <v>0</v>
      </c>
      <c r="AS144" s="730">
        <f>+IF(AQ144=1,1,0)</f>
        <v>0</v>
      </c>
      <c r="AT144" s="730">
        <f>+IF(AS144=1,1,0)</f>
        <v>0</v>
      </c>
      <c r="AU144" s="730">
        <f t="shared" ref="AU144" si="1759">+IF(AT144=1,1,0)</f>
        <v>0</v>
      </c>
      <c r="AV144" s="730">
        <f t="shared" ref="AV144" si="1760">+IF(AU144=1,1,0)</f>
        <v>0</v>
      </c>
      <c r="AW144" s="730">
        <f t="shared" ref="AW144" si="1761">+IF(AV144=1,1,0)</f>
        <v>0</v>
      </c>
      <c r="AX144" s="730">
        <f t="shared" ref="AX144" si="1762">+IF(AW144=1,1,0)</f>
        <v>0</v>
      </c>
      <c r="AY144" s="730">
        <f t="shared" ref="AY144" si="1763">+IF(AX144=1,1,0)</f>
        <v>0</v>
      </c>
      <c r="AZ144" s="730">
        <f t="shared" ref="AZ144" si="1764">+IF(AY144=1,1,0)</f>
        <v>0</v>
      </c>
      <c r="BA144" s="730">
        <f t="shared" ref="BA144" si="1765">+IF(AZ144=1,1,0)</f>
        <v>0</v>
      </c>
      <c r="BB144" s="730">
        <f t="shared" ref="BB144" si="1766">+IF(BA144=1,1,0)</f>
        <v>0</v>
      </c>
      <c r="BC144" s="730">
        <f t="shared" ref="BC144" si="1767">+IF(BB144=1,1,0)</f>
        <v>0</v>
      </c>
      <c r="BD144" s="730">
        <f t="shared" ref="BD144" si="1768">+IF(BC144=1,1,0)</f>
        <v>0</v>
      </c>
      <c r="BE144" s="730">
        <f>+BD144</f>
        <v>0</v>
      </c>
      <c r="BF144" s="730">
        <f>+BE144</f>
        <v>0</v>
      </c>
      <c r="BG144" s="730">
        <f>+IF(BE144=1,1,0)</f>
        <v>0</v>
      </c>
      <c r="BH144" s="730">
        <f t="shared" ref="BH144" si="1769">+IF(BG144=1,1,0)</f>
        <v>0</v>
      </c>
      <c r="BI144" s="730">
        <f t="shared" ref="BI144" si="1770">+IF(BH144=1,1,0)</f>
        <v>0</v>
      </c>
      <c r="BJ144" s="730">
        <f t="shared" ref="BJ144" si="1771">+IF(BI144=1,1,0)</f>
        <v>0</v>
      </c>
      <c r="BK144" s="730">
        <f t="shared" ref="BK144" si="1772">+IF(BJ144=1,1,0)</f>
        <v>0</v>
      </c>
      <c r="BL144" s="730">
        <f t="shared" ref="BL144" si="1773">+IF(BK144=1,1,0)</f>
        <v>0</v>
      </c>
      <c r="BM144" s="730">
        <f t="shared" ref="BM144" si="1774">+IF(BL144=1,1,0)</f>
        <v>0</v>
      </c>
      <c r="BN144" s="730">
        <f t="shared" ref="BN144" si="1775">+IF(BM144=1,1,0)</f>
        <v>0</v>
      </c>
      <c r="BO144" s="730">
        <f t="shared" ref="BO144" si="1776">+IF(BN144=1,1,0)</f>
        <v>0</v>
      </c>
      <c r="BP144" s="730">
        <f t="shared" ref="BP144" si="1777">+IF(BO144=1,1,0)</f>
        <v>0</v>
      </c>
      <c r="BQ144" s="730">
        <f t="shared" ref="BQ144" si="1778">+IF(BP144=1,1,0)</f>
        <v>0</v>
      </c>
      <c r="BR144" s="730">
        <f t="shared" ref="BR144" si="1779">+IF(BQ144=1,1,0)</f>
        <v>0</v>
      </c>
      <c r="BS144" s="524">
        <f>+BR144</f>
        <v>0</v>
      </c>
      <c r="BW144" s="730">
        <f>+IF(BU144=1,1,0)</f>
        <v>0</v>
      </c>
      <c r="BX144" s="730">
        <f t="shared" ref="BX144" si="1780">+IF(BW144=1,1,0)</f>
        <v>0</v>
      </c>
    </row>
    <row r="145" spans="1:87" s="507" customFormat="1" x14ac:dyDescent="0.2">
      <c r="A145" s="724" t="s">
        <v>39</v>
      </c>
      <c r="B145" s="727">
        <v>30000</v>
      </c>
      <c r="C145" s="730">
        <f>IF(C144=1,B145/12,0)</f>
        <v>0</v>
      </c>
      <c r="D145" s="730">
        <f>IF(D144=1,$B145/12,0)</f>
        <v>0</v>
      </c>
      <c r="E145" s="730">
        <f t="shared" ref="E145:N145" si="1781">IF(E144=1,$B145/12,0)</f>
        <v>0</v>
      </c>
      <c r="F145" s="730">
        <f t="shared" si="1781"/>
        <v>0</v>
      </c>
      <c r="G145" s="730">
        <f t="shared" si="1781"/>
        <v>0</v>
      </c>
      <c r="H145" s="730">
        <f t="shared" si="1781"/>
        <v>0</v>
      </c>
      <c r="I145" s="730">
        <f t="shared" si="1781"/>
        <v>0</v>
      </c>
      <c r="J145" s="730">
        <f t="shared" si="1781"/>
        <v>0</v>
      </c>
      <c r="K145" s="730">
        <f t="shared" si="1781"/>
        <v>0</v>
      </c>
      <c r="L145" s="730">
        <f t="shared" si="1781"/>
        <v>0</v>
      </c>
      <c r="M145" s="730">
        <f t="shared" si="1781"/>
        <v>0</v>
      </c>
      <c r="N145" s="730">
        <f t="shared" si="1781"/>
        <v>0</v>
      </c>
      <c r="O145" s="731">
        <f>SUM(C145:N145)</f>
        <v>0</v>
      </c>
      <c r="P145" s="730">
        <f>IF(C144=1,(B145*(1+$B$8)),B145)</f>
        <v>30000</v>
      </c>
      <c r="Q145" s="730">
        <f>IF(Q144=1,($P145/12),0)</f>
        <v>0</v>
      </c>
      <c r="R145" s="730">
        <f t="shared" ref="R145:AB145" si="1782">IF(R144=1,($P145/12),0)</f>
        <v>0</v>
      </c>
      <c r="S145" s="730">
        <f t="shared" si="1782"/>
        <v>0</v>
      </c>
      <c r="T145" s="730">
        <f t="shared" si="1782"/>
        <v>0</v>
      </c>
      <c r="U145" s="730">
        <f t="shared" si="1782"/>
        <v>0</v>
      </c>
      <c r="V145" s="730">
        <f t="shared" si="1782"/>
        <v>0</v>
      </c>
      <c r="W145" s="730">
        <f t="shared" si="1782"/>
        <v>0</v>
      </c>
      <c r="X145" s="730">
        <f t="shared" si="1782"/>
        <v>0</v>
      </c>
      <c r="Y145" s="730">
        <f t="shared" si="1782"/>
        <v>0</v>
      </c>
      <c r="Z145" s="730">
        <f t="shared" si="1782"/>
        <v>0</v>
      </c>
      <c r="AA145" s="730">
        <f t="shared" si="1782"/>
        <v>0</v>
      </c>
      <c r="AB145" s="730">
        <f t="shared" si="1782"/>
        <v>0</v>
      </c>
      <c r="AC145" s="731">
        <f>SUM(Q145:AB145)</f>
        <v>0</v>
      </c>
      <c r="AD145" s="730">
        <f>IF(Q144=1,(P145*(1+$B$8)),P145)</f>
        <v>30000</v>
      </c>
      <c r="AE145" s="730">
        <f t="shared" ref="AE145:AP145" si="1783">IF(AE144=1,($AD145/12),0)</f>
        <v>0</v>
      </c>
      <c r="AF145" s="730">
        <f t="shared" si="1783"/>
        <v>0</v>
      </c>
      <c r="AG145" s="730">
        <f t="shared" si="1783"/>
        <v>0</v>
      </c>
      <c r="AH145" s="730">
        <f t="shared" si="1783"/>
        <v>0</v>
      </c>
      <c r="AI145" s="730">
        <f t="shared" si="1783"/>
        <v>0</v>
      </c>
      <c r="AJ145" s="730">
        <f t="shared" si="1783"/>
        <v>0</v>
      </c>
      <c r="AK145" s="730">
        <f t="shared" si="1783"/>
        <v>0</v>
      </c>
      <c r="AL145" s="730">
        <f t="shared" si="1783"/>
        <v>0</v>
      </c>
      <c r="AM145" s="730">
        <f t="shared" si="1783"/>
        <v>0</v>
      </c>
      <c r="AN145" s="730">
        <f t="shared" si="1783"/>
        <v>0</v>
      </c>
      <c r="AO145" s="730">
        <f t="shared" si="1783"/>
        <v>0</v>
      </c>
      <c r="AP145" s="730">
        <f t="shared" si="1783"/>
        <v>0</v>
      </c>
      <c r="AQ145" s="731">
        <f>SUM(AE145:AP145)</f>
        <v>0</v>
      </c>
      <c r="AR145" s="730">
        <f>IF(AE144=1,(AD145*(1+$B$8)),AD145)</f>
        <v>30000</v>
      </c>
      <c r="AS145" s="730">
        <f>IF(AS144=1,($AR145/12),0)</f>
        <v>0</v>
      </c>
      <c r="AT145" s="730">
        <f t="shared" ref="AT145:BD145" si="1784">IF(AT144=1,($AR145/12),0)</f>
        <v>0</v>
      </c>
      <c r="AU145" s="730">
        <f t="shared" si="1784"/>
        <v>0</v>
      </c>
      <c r="AV145" s="730">
        <f t="shared" si="1784"/>
        <v>0</v>
      </c>
      <c r="AW145" s="730">
        <f t="shared" si="1784"/>
        <v>0</v>
      </c>
      <c r="AX145" s="730">
        <f t="shared" si="1784"/>
        <v>0</v>
      </c>
      <c r="AY145" s="730">
        <f t="shared" si="1784"/>
        <v>0</v>
      </c>
      <c r="AZ145" s="730">
        <f t="shared" si="1784"/>
        <v>0</v>
      </c>
      <c r="BA145" s="730">
        <f t="shared" si="1784"/>
        <v>0</v>
      </c>
      <c r="BB145" s="730">
        <f t="shared" si="1784"/>
        <v>0</v>
      </c>
      <c r="BC145" s="730">
        <f t="shared" si="1784"/>
        <v>0</v>
      </c>
      <c r="BD145" s="730">
        <f t="shared" si="1784"/>
        <v>0</v>
      </c>
      <c r="BE145" s="731">
        <f>SUM(AS145:BD145)</f>
        <v>0</v>
      </c>
      <c r="BF145" s="730">
        <f>IF(AS144=1,(AR145*(1+$B$8)),AR145)</f>
        <v>30000</v>
      </c>
      <c r="BG145" s="730">
        <f>IF(BG144=1,($BF145/12),0)</f>
        <v>0</v>
      </c>
      <c r="BH145" s="730">
        <f t="shared" ref="BH145:BR145" si="1785">IF(BH144=1,($BF145/12),0)</f>
        <v>0</v>
      </c>
      <c r="BI145" s="730">
        <f t="shared" si="1785"/>
        <v>0</v>
      </c>
      <c r="BJ145" s="730">
        <f t="shared" si="1785"/>
        <v>0</v>
      </c>
      <c r="BK145" s="730">
        <f t="shared" si="1785"/>
        <v>0</v>
      </c>
      <c r="BL145" s="730">
        <f t="shared" si="1785"/>
        <v>0</v>
      </c>
      <c r="BM145" s="730">
        <f t="shared" si="1785"/>
        <v>0</v>
      </c>
      <c r="BN145" s="730">
        <f t="shared" si="1785"/>
        <v>0</v>
      </c>
      <c r="BO145" s="730">
        <f t="shared" si="1785"/>
        <v>0</v>
      </c>
      <c r="BP145" s="730">
        <f t="shared" si="1785"/>
        <v>0</v>
      </c>
      <c r="BQ145" s="730">
        <f t="shared" si="1785"/>
        <v>0</v>
      </c>
      <c r="BR145" s="730">
        <f t="shared" si="1785"/>
        <v>0</v>
      </c>
      <c r="BS145" s="529">
        <f>SUM(BG145:BR145)</f>
        <v>0</v>
      </c>
      <c r="BW145" s="730">
        <f>IF(BW144=1,($BF145/12),0)</f>
        <v>0</v>
      </c>
      <c r="BX145" s="730">
        <f t="shared" ref="BX145" si="1786">IF(BX144=1,($BF145/12),0)</f>
        <v>0</v>
      </c>
    </row>
    <row r="146" spans="1:87" s="507" customFormat="1" x14ac:dyDescent="0.2">
      <c r="A146" s="721"/>
      <c r="B146" s="728"/>
      <c r="C146" s="728"/>
      <c r="D146" s="728"/>
      <c r="E146" s="728"/>
      <c r="F146" s="728"/>
      <c r="G146" s="728"/>
      <c r="H146" s="728"/>
      <c r="I146" s="728"/>
      <c r="J146" s="728"/>
      <c r="K146" s="728"/>
      <c r="L146" s="728"/>
      <c r="M146" s="728"/>
      <c r="N146" s="728"/>
      <c r="O146" s="728"/>
      <c r="P146" s="728"/>
      <c r="Q146" s="728"/>
      <c r="R146" s="728"/>
      <c r="S146" s="728"/>
      <c r="T146" s="728"/>
      <c r="U146" s="728"/>
      <c r="V146" s="728"/>
      <c r="W146" s="728"/>
      <c r="X146" s="728"/>
      <c r="Y146" s="728"/>
      <c r="Z146" s="728"/>
      <c r="AA146" s="728"/>
      <c r="AB146" s="728"/>
      <c r="AC146" s="728"/>
      <c r="AD146" s="728"/>
      <c r="AE146" s="728"/>
      <c r="AF146" s="728"/>
      <c r="AG146" s="728"/>
      <c r="AH146" s="728"/>
      <c r="AI146" s="728"/>
      <c r="AJ146" s="728"/>
      <c r="AK146" s="728"/>
      <c r="AL146" s="728"/>
      <c r="AM146" s="728"/>
      <c r="AN146" s="728"/>
      <c r="AO146" s="728"/>
      <c r="AP146" s="728"/>
      <c r="AQ146" s="728"/>
      <c r="AR146" s="728"/>
      <c r="AS146" s="728"/>
      <c r="AT146" s="728"/>
      <c r="AU146" s="728"/>
      <c r="AV146" s="728"/>
      <c r="AW146" s="728"/>
      <c r="AX146" s="728"/>
      <c r="AY146" s="728"/>
      <c r="AZ146" s="728"/>
      <c r="BA146" s="728"/>
      <c r="BB146" s="728"/>
      <c r="BC146" s="728"/>
      <c r="BD146" s="728"/>
      <c r="BE146" s="728"/>
      <c r="BF146" s="728"/>
      <c r="BG146" s="728"/>
      <c r="BH146" s="728"/>
      <c r="BI146" s="728"/>
      <c r="BJ146" s="728"/>
      <c r="BK146" s="728"/>
      <c r="BL146" s="728"/>
      <c r="BM146" s="728"/>
      <c r="BN146" s="728"/>
      <c r="BO146" s="728"/>
      <c r="BP146" s="728"/>
      <c r="BQ146" s="728"/>
      <c r="BR146" s="728"/>
      <c r="BS146" s="523"/>
      <c r="BW146" s="728"/>
      <c r="BX146" s="728"/>
    </row>
    <row r="147" spans="1:87" s="507" customFormat="1" x14ac:dyDescent="0.2">
      <c r="A147" s="522" t="s">
        <v>544</v>
      </c>
      <c r="B147" s="728"/>
      <c r="C147" s="728"/>
      <c r="D147" s="728"/>
      <c r="E147" s="728"/>
      <c r="F147" s="728"/>
      <c r="G147" s="728"/>
      <c r="H147" s="728"/>
      <c r="I147" s="728"/>
      <c r="J147" s="728"/>
      <c r="K147" s="728"/>
      <c r="L147" s="728"/>
      <c r="M147" s="728"/>
      <c r="N147" s="728"/>
      <c r="O147" s="728"/>
      <c r="P147" s="728"/>
      <c r="Q147" s="728"/>
      <c r="R147" s="728"/>
      <c r="S147" s="728"/>
      <c r="T147" s="728"/>
      <c r="U147" s="728"/>
      <c r="V147" s="728"/>
      <c r="W147" s="728"/>
      <c r="X147" s="728"/>
      <c r="Y147" s="728"/>
      <c r="Z147" s="728"/>
      <c r="AA147" s="728"/>
      <c r="AB147" s="728"/>
      <c r="AC147" s="728"/>
      <c r="AD147" s="728"/>
      <c r="AE147" s="728"/>
      <c r="AF147" s="728"/>
      <c r="AG147" s="728"/>
      <c r="AH147" s="728"/>
      <c r="AI147" s="728"/>
      <c r="AJ147" s="728"/>
      <c r="AK147" s="728"/>
      <c r="AL147" s="728"/>
      <c r="AM147" s="728"/>
      <c r="AN147" s="728"/>
      <c r="AO147" s="728"/>
      <c r="AP147" s="728"/>
      <c r="AQ147" s="728"/>
      <c r="AR147" s="728"/>
      <c r="AS147" s="728"/>
      <c r="AT147" s="728"/>
      <c r="AU147" s="728"/>
      <c r="AV147" s="728"/>
      <c r="AW147" s="728"/>
      <c r="AX147" s="728"/>
      <c r="AY147" s="728"/>
      <c r="AZ147" s="728"/>
      <c r="BA147" s="728"/>
      <c r="BB147" s="728"/>
      <c r="BC147" s="728"/>
      <c r="BD147" s="728"/>
      <c r="BE147" s="728"/>
      <c r="BF147" s="728"/>
      <c r="BG147" s="728"/>
      <c r="BH147" s="728"/>
      <c r="BI147" s="728"/>
      <c r="BJ147" s="728"/>
      <c r="BK147" s="728"/>
      <c r="BL147" s="728"/>
      <c r="BM147" s="728"/>
      <c r="BN147" s="728"/>
      <c r="BO147" s="728"/>
      <c r="BP147" s="728"/>
      <c r="BQ147" s="728"/>
      <c r="BR147" s="728"/>
      <c r="BS147" s="523"/>
      <c r="BW147" s="728"/>
      <c r="BX147" s="728"/>
    </row>
    <row r="148" spans="1:87" s="507" customFormat="1" x14ac:dyDescent="0.2">
      <c r="A148" s="722" t="s">
        <v>110</v>
      </c>
      <c r="B148" s="728"/>
      <c r="C148" s="730">
        <f>+IF(A148=1,1,0)</f>
        <v>0</v>
      </c>
      <c r="D148" s="730">
        <f>+IF(C148=1,1,0)</f>
        <v>0</v>
      </c>
      <c r="E148" s="730">
        <f t="shared" ref="E148" si="1787">+IF(D148=1,1,0)</f>
        <v>0</v>
      </c>
      <c r="F148" s="730">
        <f t="shared" ref="F148" si="1788">+IF(E148=1,1,0)</f>
        <v>0</v>
      </c>
      <c r="G148" s="730">
        <f t="shared" ref="G148" si="1789">+IF(F148=1,1,0)</f>
        <v>0</v>
      </c>
      <c r="H148" s="730">
        <f t="shared" ref="H148" si="1790">+IF(G148=1,1,0)</f>
        <v>0</v>
      </c>
      <c r="I148" s="730">
        <f t="shared" ref="I148" si="1791">+IF(H148=1,1,0)</f>
        <v>0</v>
      </c>
      <c r="J148" s="730">
        <f t="shared" ref="J148" si="1792">+IF(I148=1,1,0)</f>
        <v>0</v>
      </c>
      <c r="K148" s="730">
        <f t="shared" ref="K148" si="1793">+IF(J148=1,1,0)</f>
        <v>0</v>
      </c>
      <c r="L148" s="730">
        <f t="shared" ref="L148" si="1794">+IF(K148=1,1,0)</f>
        <v>0</v>
      </c>
      <c r="M148" s="730">
        <f t="shared" ref="M148" si="1795">+IF(L148=1,1,0)</f>
        <v>0</v>
      </c>
      <c r="N148" s="730">
        <f t="shared" ref="N148" si="1796">+IF(M148=1,1,0)</f>
        <v>0</v>
      </c>
      <c r="O148" s="730">
        <f>+N148</f>
        <v>0</v>
      </c>
      <c r="P148" s="730">
        <f>+N148</f>
        <v>0</v>
      </c>
      <c r="Q148" s="730">
        <f>+IF(O148=1,1,0)</f>
        <v>0</v>
      </c>
      <c r="R148" s="730">
        <f t="shared" ref="R148" si="1797">+IF(Q148=1,1,0)</f>
        <v>0</v>
      </c>
      <c r="S148" s="730">
        <f t="shared" ref="S148" si="1798">+IF(R148=1,1,0)</f>
        <v>0</v>
      </c>
      <c r="T148" s="730">
        <f t="shared" ref="T148" si="1799">+IF(S148=1,1,0)</f>
        <v>0</v>
      </c>
      <c r="U148" s="730">
        <f t="shared" ref="U148" si="1800">+IF(T148=1,1,0)</f>
        <v>0</v>
      </c>
      <c r="V148" s="730">
        <f t="shared" ref="V148" si="1801">+IF(U148=1,1,0)</f>
        <v>0</v>
      </c>
      <c r="W148" s="730">
        <f t="shared" ref="W148" si="1802">+IF(V148=1,1,0)</f>
        <v>0</v>
      </c>
      <c r="X148" s="730">
        <f t="shared" ref="X148" si="1803">+IF(W148=1,1,0)</f>
        <v>0</v>
      </c>
      <c r="Y148" s="730">
        <f t="shared" ref="Y148" si="1804">+IF(X148=1,1,0)</f>
        <v>0</v>
      </c>
      <c r="Z148" s="730">
        <f t="shared" ref="Z148" si="1805">+IF(Y148=1,1,0)</f>
        <v>0</v>
      </c>
      <c r="AA148" s="730">
        <f t="shared" ref="AA148" si="1806">+IF(Z148=1,1,0)</f>
        <v>0</v>
      </c>
      <c r="AB148" s="730">
        <f t="shared" ref="AB148" si="1807">+IF(AA148=1,1,0)</f>
        <v>0</v>
      </c>
      <c r="AC148" s="730">
        <f>+AB148</f>
        <v>0</v>
      </c>
      <c r="AD148" s="730">
        <f>+AB148</f>
        <v>0</v>
      </c>
      <c r="AE148" s="730">
        <f>+IF(AC148=1,1,0)</f>
        <v>0</v>
      </c>
      <c r="AF148" s="730">
        <f>+IF(AE148=1,1,0)</f>
        <v>0</v>
      </c>
      <c r="AG148" s="730">
        <f t="shared" ref="AG148" si="1808">+IF(AF148=1,1,0)</f>
        <v>0</v>
      </c>
      <c r="AH148" s="730">
        <f t="shared" ref="AH148" si="1809">+IF(AG148=1,1,0)</f>
        <v>0</v>
      </c>
      <c r="AI148" s="730">
        <f t="shared" ref="AI148" si="1810">+IF(AH148=1,1,0)</f>
        <v>0</v>
      </c>
      <c r="AJ148" s="730">
        <f t="shared" ref="AJ148" si="1811">+IF(AI148=1,1,0)</f>
        <v>0</v>
      </c>
      <c r="AK148" s="730">
        <f t="shared" ref="AK148" si="1812">+IF(AJ148=1,1,0)</f>
        <v>0</v>
      </c>
      <c r="AL148" s="730">
        <f t="shared" ref="AL148" si="1813">+IF(AK148=1,1,0)</f>
        <v>0</v>
      </c>
      <c r="AM148" s="730">
        <f t="shared" ref="AM148" si="1814">+IF(AL148=1,1,0)</f>
        <v>0</v>
      </c>
      <c r="AN148" s="730">
        <f t="shared" ref="AN148" si="1815">+IF(AM148=1,1,0)</f>
        <v>0</v>
      </c>
      <c r="AO148" s="730">
        <f t="shared" ref="AO148" si="1816">+IF(AN148=1,1,0)</f>
        <v>0</v>
      </c>
      <c r="AP148" s="730">
        <f t="shared" ref="AP148" si="1817">+IF(AO148=1,1,0)</f>
        <v>0</v>
      </c>
      <c r="AQ148" s="730">
        <f>+AP148</f>
        <v>0</v>
      </c>
      <c r="AR148" s="730">
        <f>+AQ148</f>
        <v>0</v>
      </c>
      <c r="AS148" s="730">
        <f>+IF(AQ148=1,1,0)</f>
        <v>0</v>
      </c>
      <c r="AT148" s="730">
        <f>+IF(AS148=1,1,0)</f>
        <v>0</v>
      </c>
      <c r="AU148" s="730">
        <f t="shared" ref="AU148" si="1818">+IF(AT148=1,1,0)</f>
        <v>0</v>
      </c>
      <c r="AV148" s="730">
        <f t="shared" ref="AV148" si="1819">+IF(AU148=1,1,0)</f>
        <v>0</v>
      </c>
      <c r="AW148" s="730">
        <f t="shared" ref="AW148" si="1820">+IF(AV148=1,1,0)</f>
        <v>0</v>
      </c>
      <c r="AX148" s="730">
        <f t="shared" ref="AX148" si="1821">+IF(AW148=1,1,0)</f>
        <v>0</v>
      </c>
      <c r="AY148" s="730">
        <f t="shared" ref="AY148" si="1822">+IF(AX148=1,1,0)</f>
        <v>0</v>
      </c>
      <c r="AZ148" s="730">
        <f t="shared" ref="AZ148" si="1823">+IF(AY148=1,1,0)</f>
        <v>0</v>
      </c>
      <c r="BA148" s="730">
        <f t="shared" ref="BA148" si="1824">+IF(AZ148=1,1,0)</f>
        <v>0</v>
      </c>
      <c r="BB148" s="730">
        <f t="shared" ref="BB148" si="1825">+IF(BA148=1,1,0)</f>
        <v>0</v>
      </c>
      <c r="BC148" s="730">
        <f t="shared" ref="BC148" si="1826">+IF(BB148=1,1,0)</f>
        <v>0</v>
      </c>
      <c r="BD148" s="730">
        <f t="shared" ref="BD148" si="1827">+IF(BC148=1,1,0)</f>
        <v>0</v>
      </c>
      <c r="BE148" s="730">
        <f>+BD148</f>
        <v>0</v>
      </c>
      <c r="BF148" s="730">
        <f>+BE148</f>
        <v>0</v>
      </c>
      <c r="BG148" s="730">
        <f>+IF(BE148=1,1,0)</f>
        <v>0</v>
      </c>
      <c r="BH148" s="730">
        <f t="shared" ref="BH148" si="1828">+IF(BG148=1,1,0)</f>
        <v>0</v>
      </c>
      <c r="BI148" s="730">
        <f t="shared" ref="BI148" si="1829">+IF(BH148=1,1,0)</f>
        <v>0</v>
      </c>
      <c r="BJ148" s="730">
        <f t="shared" ref="BJ148" si="1830">+IF(BI148=1,1,0)</f>
        <v>0</v>
      </c>
      <c r="BK148" s="730">
        <f t="shared" ref="BK148" si="1831">+IF(BJ148=1,1,0)</f>
        <v>0</v>
      </c>
      <c r="BL148" s="730">
        <f t="shared" ref="BL148" si="1832">+IF(BK148=1,1,0)</f>
        <v>0</v>
      </c>
      <c r="BM148" s="730">
        <f t="shared" ref="BM148" si="1833">+IF(BL148=1,1,0)</f>
        <v>0</v>
      </c>
      <c r="BN148" s="730">
        <f t="shared" ref="BN148" si="1834">+IF(BM148=1,1,0)</f>
        <v>0</v>
      </c>
      <c r="BO148" s="730">
        <f t="shared" ref="BO148" si="1835">+IF(BN148=1,1,0)</f>
        <v>0</v>
      </c>
      <c r="BP148" s="730">
        <f t="shared" ref="BP148" si="1836">+IF(BO148=1,1,0)</f>
        <v>0</v>
      </c>
      <c r="BQ148" s="730">
        <f t="shared" ref="BQ148" si="1837">+IF(BP148=1,1,0)</f>
        <v>0</v>
      </c>
      <c r="BR148" s="730">
        <f t="shared" ref="BR148" si="1838">+IF(BQ148=1,1,0)</f>
        <v>0</v>
      </c>
      <c r="BS148" s="524">
        <f>+BR148</f>
        <v>0</v>
      </c>
      <c r="BW148" s="730">
        <f>+IF(BU148=1,1,0)</f>
        <v>0</v>
      </c>
      <c r="BX148" s="730">
        <f t="shared" ref="BX148" si="1839">+IF(BW148=1,1,0)</f>
        <v>0</v>
      </c>
    </row>
    <row r="149" spans="1:87" s="507" customFormat="1" x14ac:dyDescent="0.2">
      <c r="A149" s="721" t="s">
        <v>39</v>
      </c>
      <c r="B149" s="727">
        <v>30000</v>
      </c>
      <c r="C149" s="730">
        <f>IF(C148=1,B149/12,0)</f>
        <v>0</v>
      </c>
      <c r="D149" s="730">
        <f>IF(D148=1,$B149/12,0)</f>
        <v>0</v>
      </c>
      <c r="E149" s="730">
        <f t="shared" ref="E149:N149" si="1840">IF(E148=1,$B149/12,0)</f>
        <v>0</v>
      </c>
      <c r="F149" s="730">
        <f t="shared" si="1840"/>
        <v>0</v>
      </c>
      <c r="G149" s="730">
        <f t="shared" si="1840"/>
        <v>0</v>
      </c>
      <c r="H149" s="730">
        <f t="shared" si="1840"/>
        <v>0</v>
      </c>
      <c r="I149" s="730">
        <f t="shared" si="1840"/>
        <v>0</v>
      </c>
      <c r="J149" s="730">
        <f t="shared" si="1840"/>
        <v>0</v>
      </c>
      <c r="K149" s="730">
        <f t="shared" si="1840"/>
        <v>0</v>
      </c>
      <c r="L149" s="730">
        <f t="shared" si="1840"/>
        <v>0</v>
      </c>
      <c r="M149" s="730">
        <f t="shared" si="1840"/>
        <v>0</v>
      </c>
      <c r="N149" s="730">
        <f t="shared" si="1840"/>
        <v>0</v>
      </c>
      <c r="O149" s="731">
        <f>SUM(C149:N149)</f>
        <v>0</v>
      </c>
      <c r="P149" s="730">
        <f>IF(C148=1,(B149*(1+$B$8)),B149)</f>
        <v>30000</v>
      </c>
      <c r="Q149" s="730">
        <f>IF(Q148=1,($P149/12),0)</f>
        <v>0</v>
      </c>
      <c r="R149" s="730">
        <f t="shared" ref="R149:AB149" si="1841">IF(R148=1,($P149/12),0)</f>
        <v>0</v>
      </c>
      <c r="S149" s="730">
        <f t="shared" si="1841"/>
        <v>0</v>
      </c>
      <c r="T149" s="730">
        <f t="shared" si="1841"/>
        <v>0</v>
      </c>
      <c r="U149" s="730">
        <f t="shared" si="1841"/>
        <v>0</v>
      </c>
      <c r="V149" s="730">
        <f t="shared" si="1841"/>
        <v>0</v>
      </c>
      <c r="W149" s="730">
        <f t="shared" si="1841"/>
        <v>0</v>
      </c>
      <c r="X149" s="730">
        <f t="shared" si="1841"/>
        <v>0</v>
      </c>
      <c r="Y149" s="730">
        <f t="shared" si="1841"/>
        <v>0</v>
      </c>
      <c r="Z149" s="730">
        <f t="shared" si="1841"/>
        <v>0</v>
      </c>
      <c r="AA149" s="730">
        <f t="shared" si="1841"/>
        <v>0</v>
      </c>
      <c r="AB149" s="730">
        <f t="shared" si="1841"/>
        <v>0</v>
      </c>
      <c r="AC149" s="731">
        <f>SUM(Q149:AB149)</f>
        <v>0</v>
      </c>
      <c r="AD149" s="730">
        <f>IF(Q148=1,(P149*(1+$B$8)),P149)</f>
        <v>30000</v>
      </c>
      <c r="AE149" s="730">
        <f t="shared" ref="AE149:AP149" si="1842">IF(AE148=1,($AD149/12),0)</f>
        <v>0</v>
      </c>
      <c r="AF149" s="730">
        <f t="shared" si="1842"/>
        <v>0</v>
      </c>
      <c r="AG149" s="730">
        <f t="shared" si="1842"/>
        <v>0</v>
      </c>
      <c r="AH149" s="730">
        <f t="shared" si="1842"/>
        <v>0</v>
      </c>
      <c r="AI149" s="730">
        <f t="shared" si="1842"/>
        <v>0</v>
      </c>
      <c r="AJ149" s="730">
        <f t="shared" si="1842"/>
        <v>0</v>
      </c>
      <c r="AK149" s="730">
        <f t="shared" si="1842"/>
        <v>0</v>
      </c>
      <c r="AL149" s="730">
        <f t="shared" si="1842"/>
        <v>0</v>
      </c>
      <c r="AM149" s="730">
        <f t="shared" si="1842"/>
        <v>0</v>
      </c>
      <c r="AN149" s="730">
        <f t="shared" si="1842"/>
        <v>0</v>
      </c>
      <c r="AO149" s="730">
        <f t="shared" si="1842"/>
        <v>0</v>
      </c>
      <c r="AP149" s="730">
        <f t="shared" si="1842"/>
        <v>0</v>
      </c>
      <c r="AQ149" s="731">
        <f>SUM(AE149:AP149)</f>
        <v>0</v>
      </c>
      <c r="AR149" s="730">
        <f>IF(AE148=1,(AD149*(1+$B$8)),AD149)</f>
        <v>30000</v>
      </c>
      <c r="AS149" s="730">
        <f>IF(AS148=1,($AR149/12),0)</f>
        <v>0</v>
      </c>
      <c r="AT149" s="730">
        <f t="shared" ref="AT149:BD149" si="1843">IF(AT148=1,($AR149/12),0)</f>
        <v>0</v>
      </c>
      <c r="AU149" s="730">
        <f t="shared" si="1843"/>
        <v>0</v>
      </c>
      <c r="AV149" s="730">
        <f t="shared" si="1843"/>
        <v>0</v>
      </c>
      <c r="AW149" s="730">
        <f t="shared" si="1843"/>
        <v>0</v>
      </c>
      <c r="AX149" s="730">
        <f t="shared" si="1843"/>
        <v>0</v>
      </c>
      <c r="AY149" s="730">
        <f t="shared" si="1843"/>
        <v>0</v>
      </c>
      <c r="AZ149" s="730">
        <f t="shared" si="1843"/>
        <v>0</v>
      </c>
      <c r="BA149" s="730">
        <f t="shared" si="1843"/>
        <v>0</v>
      </c>
      <c r="BB149" s="730">
        <f t="shared" si="1843"/>
        <v>0</v>
      </c>
      <c r="BC149" s="730">
        <f t="shared" si="1843"/>
        <v>0</v>
      </c>
      <c r="BD149" s="730">
        <f t="shared" si="1843"/>
        <v>0</v>
      </c>
      <c r="BE149" s="731">
        <f>SUM(AS149:BD149)</f>
        <v>0</v>
      </c>
      <c r="BF149" s="730">
        <f>IF(AS148=1,(AR149*(1+$B$8)),AR149)</f>
        <v>30000</v>
      </c>
      <c r="BG149" s="730">
        <f>IF(BG148=1,($BF149/12),0)</f>
        <v>0</v>
      </c>
      <c r="BH149" s="730">
        <f t="shared" ref="BH149:BR149" si="1844">IF(BH148=1,($BF149/12),0)</f>
        <v>0</v>
      </c>
      <c r="BI149" s="730">
        <f t="shared" si="1844"/>
        <v>0</v>
      </c>
      <c r="BJ149" s="730">
        <f t="shared" si="1844"/>
        <v>0</v>
      </c>
      <c r="BK149" s="730">
        <f t="shared" si="1844"/>
        <v>0</v>
      </c>
      <c r="BL149" s="730">
        <f t="shared" si="1844"/>
        <v>0</v>
      </c>
      <c r="BM149" s="730">
        <f t="shared" si="1844"/>
        <v>0</v>
      </c>
      <c r="BN149" s="730">
        <f t="shared" si="1844"/>
        <v>0</v>
      </c>
      <c r="BO149" s="730">
        <f t="shared" si="1844"/>
        <v>0</v>
      </c>
      <c r="BP149" s="730">
        <f t="shared" si="1844"/>
        <v>0</v>
      </c>
      <c r="BQ149" s="730">
        <f t="shared" si="1844"/>
        <v>0</v>
      </c>
      <c r="BR149" s="730">
        <f t="shared" si="1844"/>
        <v>0</v>
      </c>
      <c r="BS149" s="529">
        <f>SUM(BG149:BR149)</f>
        <v>0</v>
      </c>
      <c r="BW149" s="730">
        <f t="shared" ref="BW149:BX149" si="1845">IF(BW148=1,($BF149/12),0)</f>
        <v>0</v>
      </c>
      <c r="BX149" s="730">
        <f t="shared" si="1845"/>
        <v>0</v>
      </c>
    </row>
    <row r="150" spans="1:87" s="507" customFormat="1" x14ac:dyDescent="0.2">
      <c r="A150" s="721"/>
      <c r="B150" s="728"/>
      <c r="C150" s="728"/>
      <c r="D150" s="728"/>
      <c r="E150" s="728"/>
      <c r="F150" s="728"/>
      <c r="G150" s="728"/>
      <c r="H150" s="728"/>
      <c r="I150" s="728"/>
      <c r="J150" s="728"/>
      <c r="K150" s="728"/>
      <c r="L150" s="728"/>
      <c r="M150" s="728"/>
      <c r="N150" s="728"/>
      <c r="O150" s="728"/>
      <c r="P150" s="728"/>
      <c r="Q150" s="728"/>
      <c r="R150" s="728"/>
      <c r="S150" s="728"/>
      <c r="T150" s="728"/>
      <c r="U150" s="728"/>
      <c r="V150" s="728"/>
      <c r="W150" s="728"/>
      <c r="X150" s="728"/>
      <c r="Y150" s="728"/>
      <c r="Z150" s="728"/>
      <c r="AA150" s="728"/>
      <c r="AB150" s="728"/>
      <c r="AC150" s="728"/>
      <c r="AD150" s="728"/>
      <c r="AE150" s="728"/>
      <c r="AF150" s="728"/>
      <c r="AG150" s="728"/>
      <c r="AH150" s="728"/>
      <c r="AI150" s="728"/>
      <c r="AJ150" s="728"/>
      <c r="AK150" s="728"/>
      <c r="AL150" s="728"/>
      <c r="AM150" s="728"/>
      <c r="AN150" s="728"/>
      <c r="AO150" s="728"/>
      <c r="AP150" s="728"/>
      <c r="AQ150" s="728"/>
      <c r="AR150" s="728"/>
      <c r="AS150" s="728"/>
      <c r="AT150" s="728"/>
      <c r="AU150" s="728"/>
      <c r="AV150" s="728"/>
      <c r="AW150" s="728"/>
      <c r="AX150" s="728"/>
      <c r="AY150" s="728"/>
      <c r="AZ150" s="728"/>
      <c r="BA150" s="728"/>
      <c r="BB150" s="728"/>
      <c r="BC150" s="728"/>
      <c r="BD150" s="728"/>
      <c r="BE150" s="728"/>
      <c r="BF150" s="728"/>
      <c r="BG150" s="728"/>
      <c r="BH150" s="728"/>
      <c r="BI150" s="728"/>
      <c r="BJ150" s="728"/>
      <c r="BK150" s="728"/>
      <c r="BL150" s="728"/>
      <c r="BM150" s="728"/>
      <c r="BN150" s="728"/>
      <c r="BO150" s="728"/>
      <c r="BP150" s="728"/>
      <c r="BQ150" s="728"/>
      <c r="BR150" s="728"/>
      <c r="BS150" s="523"/>
      <c r="BW150" s="728"/>
      <c r="BX150" s="728"/>
    </row>
    <row r="151" spans="1:87" s="507" customFormat="1" x14ac:dyDescent="0.2">
      <c r="A151" s="522" t="s">
        <v>541</v>
      </c>
      <c r="B151" s="728"/>
      <c r="C151" s="728"/>
      <c r="D151" s="728"/>
      <c r="E151" s="728"/>
      <c r="F151" s="728"/>
      <c r="G151" s="728"/>
      <c r="H151" s="728"/>
      <c r="I151" s="728"/>
      <c r="J151" s="728"/>
      <c r="K151" s="728"/>
      <c r="L151" s="728"/>
      <c r="M151" s="728"/>
      <c r="N151" s="728"/>
      <c r="O151" s="728"/>
      <c r="P151" s="728"/>
      <c r="Q151" s="728"/>
      <c r="R151" s="728"/>
      <c r="S151" s="728"/>
      <c r="T151" s="728"/>
      <c r="U151" s="728"/>
      <c r="V151" s="728"/>
      <c r="W151" s="728"/>
      <c r="X151" s="728"/>
      <c r="Y151" s="728"/>
      <c r="Z151" s="728"/>
      <c r="AA151" s="728"/>
      <c r="AB151" s="728"/>
      <c r="AC151" s="728"/>
      <c r="AD151" s="728"/>
      <c r="AE151" s="728"/>
      <c r="AF151" s="728"/>
      <c r="AG151" s="728"/>
      <c r="AH151" s="728"/>
      <c r="AI151" s="728"/>
      <c r="AJ151" s="728"/>
      <c r="AK151" s="728"/>
      <c r="AL151" s="728"/>
      <c r="AM151" s="728"/>
      <c r="AN151" s="728"/>
      <c r="AO151" s="728"/>
      <c r="AP151" s="728"/>
      <c r="AQ151" s="728"/>
      <c r="AR151" s="728"/>
      <c r="AS151" s="728"/>
      <c r="AT151" s="728"/>
      <c r="AU151" s="728"/>
      <c r="AV151" s="728"/>
      <c r="AW151" s="728"/>
      <c r="AX151" s="728"/>
      <c r="AY151" s="728"/>
      <c r="AZ151" s="728"/>
      <c r="BA151" s="728"/>
      <c r="BB151" s="728"/>
      <c r="BC151" s="728"/>
      <c r="BD151" s="728"/>
      <c r="BE151" s="728"/>
      <c r="BF151" s="728"/>
      <c r="BG151" s="728"/>
      <c r="BH151" s="728"/>
      <c r="BI151" s="728"/>
      <c r="BJ151" s="728"/>
      <c r="BK151" s="728"/>
      <c r="BL151" s="728"/>
      <c r="BM151" s="728"/>
      <c r="BN151" s="728"/>
      <c r="BO151" s="728"/>
      <c r="BP151" s="728"/>
      <c r="BQ151" s="728"/>
      <c r="BR151" s="728"/>
      <c r="BS151" s="523"/>
      <c r="BW151" s="728"/>
      <c r="BX151" s="728"/>
    </row>
    <row r="152" spans="1:87" s="507" customFormat="1" x14ac:dyDescent="0.2">
      <c r="A152" s="722" t="s">
        <v>110</v>
      </c>
      <c r="B152" s="728"/>
      <c r="C152" s="730">
        <f>+IF(A152=1,1,0)</f>
        <v>0</v>
      </c>
      <c r="D152" s="730">
        <f>+IF(C152=1,1,0)</f>
        <v>0</v>
      </c>
      <c r="E152" s="730">
        <f t="shared" ref="E152" si="1846">+IF(D152=1,1,0)</f>
        <v>0</v>
      </c>
      <c r="F152" s="730">
        <f t="shared" ref="F152" si="1847">+IF(E152=1,1,0)</f>
        <v>0</v>
      </c>
      <c r="G152" s="730">
        <f t="shared" ref="G152" si="1848">+IF(F152=1,1,0)</f>
        <v>0</v>
      </c>
      <c r="H152" s="730">
        <f t="shared" ref="H152" si="1849">+IF(G152=1,1,0)</f>
        <v>0</v>
      </c>
      <c r="I152" s="730">
        <f t="shared" ref="I152" si="1850">+IF(H152=1,1,0)</f>
        <v>0</v>
      </c>
      <c r="J152" s="730">
        <f t="shared" ref="J152" si="1851">+IF(I152=1,1,0)</f>
        <v>0</v>
      </c>
      <c r="K152" s="730">
        <f t="shared" ref="K152" si="1852">+IF(J152=1,1,0)</f>
        <v>0</v>
      </c>
      <c r="L152" s="730">
        <f t="shared" ref="L152" si="1853">+IF(K152=1,1,0)</f>
        <v>0</v>
      </c>
      <c r="M152" s="730">
        <f t="shared" ref="M152" si="1854">+IF(L152=1,1,0)</f>
        <v>0</v>
      </c>
      <c r="N152" s="730">
        <f t="shared" ref="N152" si="1855">+IF(M152=1,1,0)</f>
        <v>0</v>
      </c>
      <c r="O152" s="730">
        <f>+N152</f>
        <v>0</v>
      </c>
      <c r="P152" s="730">
        <f>+N152</f>
        <v>0</v>
      </c>
      <c r="Q152" s="730">
        <f>+IF(O152=1,1,0)</f>
        <v>0</v>
      </c>
      <c r="R152" s="730">
        <f t="shared" ref="R152" si="1856">+IF(Q152=1,1,0)</f>
        <v>0</v>
      </c>
      <c r="S152" s="730">
        <f t="shared" ref="S152" si="1857">+IF(R152=1,1,0)</f>
        <v>0</v>
      </c>
      <c r="T152" s="730">
        <f t="shared" ref="T152" si="1858">+IF(S152=1,1,0)</f>
        <v>0</v>
      </c>
      <c r="U152" s="730">
        <f t="shared" ref="U152" si="1859">+IF(T152=1,1,0)</f>
        <v>0</v>
      </c>
      <c r="V152" s="730">
        <f t="shared" ref="V152" si="1860">+IF(U152=1,1,0)</f>
        <v>0</v>
      </c>
      <c r="W152" s="730">
        <f t="shared" ref="W152" si="1861">+IF(V152=1,1,0)</f>
        <v>0</v>
      </c>
      <c r="X152" s="730">
        <f t="shared" ref="X152" si="1862">+IF(W152=1,1,0)</f>
        <v>0</v>
      </c>
      <c r="Y152" s="730">
        <f t="shared" ref="Y152" si="1863">+IF(X152=1,1,0)</f>
        <v>0</v>
      </c>
      <c r="Z152" s="730">
        <f t="shared" ref="Z152" si="1864">+IF(Y152=1,1,0)</f>
        <v>0</v>
      </c>
      <c r="AA152" s="730">
        <f t="shared" ref="AA152" si="1865">+IF(Z152=1,1,0)</f>
        <v>0</v>
      </c>
      <c r="AB152" s="730">
        <f t="shared" ref="AB152" si="1866">+IF(AA152=1,1,0)</f>
        <v>0</v>
      </c>
      <c r="AC152" s="730">
        <f>+AB152</f>
        <v>0</v>
      </c>
      <c r="AD152" s="730">
        <f>+AB152</f>
        <v>0</v>
      </c>
      <c r="AE152" s="730">
        <f>+IF(AC152=1,1,0)</f>
        <v>0</v>
      </c>
      <c r="AF152" s="730">
        <f>+IF(AE152=1,1,0)</f>
        <v>0</v>
      </c>
      <c r="AG152" s="730">
        <f t="shared" ref="AG152" si="1867">+IF(AF152=1,1,0)</f>
        <v>0</v>
      </c>
      <c r="AH152" s="730">
        <f t="shared" ref="AH152" si="1868">+IF(AG152=1,1,0)</f>
        <v>0</v>
      </c>
      <c r="AI152" s="730">
        <f t="shared" ref="AI152" si="1869">+IF(AH152=1,1,0)</f>
        <v>0</v>
      </c>
      <c r="AJ152" s="730">
        <f t="shared" ref="AJ152" si="1870">+IF(AI152=1,1,0)</f>
        <v>0</v>
      </c>
      <c r="AK152" s="730">
        <f t="shared" ref="AK152" si="1871">+IF(AJ152=1,1,0)</f>
        <v>0</v>
      </c>
      <c r="AL152" s="730">
        <f t="shared" ref="AL152" si="1872">+IF(AK152=1,1,0)</f>
        <v>0</v>
      </c>
      <c r="AM152" s="730">
        <f t="shared" ref="AM152" si="1873">+IF(AL152=1,1,0)</f>
        <v>0</v>
      </c>
      <c r="AN152" s="730">
        <f t="shared" ref="AN152" si="1874">+IF(AM152=1,1,0)</f>
        <v>0</v>
      </c>
      <c r="AO152" s="730">
        <f t="shared" ref="AO152" si="1875">+IF(AN152=1,1,0)</f>
        <v>0</v>
      </c>
      <c r="AP152" s="730">
        <f t="shared" ref="AP152" si="1876">+IF(AO152=1,1,0)</f>
        <v>0</v>
      </c>
      <c r="AQ152" s="730">
        <f>+AP152</f>
        <v>0</v>
      </c>
      <c r="AR152" s="730">
        <f>+AQ152</f>
        <v>0</v>
      </c>
      <c r="AS152" s="730">
        <f>+IF(AQ152=1,1,0)</f>
        <v>0</v>
      </c>
      <c r="AT152" s="730">
        <f>+IF(AS152=1,1,0)</f>
        <v>0</v>
      </c>
      <c r="AU152" s="730">
        <f t="shared" ref="AU152" si="1877">+IF(AT152=1,1,0)</f>
        <v>0</v>
      </c>
      <c r="AV152" s="730">
        <f t="shared" ref="AV152" si="1878">+IF(AU152=1,1,0)</f>
        <v>0</v>
      </c>
      <c r="AW152" s="730">
        <f t="shared" ref="AW152" si="1879">+IF(AV152=1,1,0)</f>
        <v>0</v>
      </c>
      <c r="AX152" s="730">
        <f t="shared" ref="AX152" si="1880">+IF(AW152=1,1,0)</f>
        <v>0</v>
      </c>
      <c r="AY152" s="730">
        <f t="shared" ref="AY152" si="1881">+IF(AX152=1,1,0)</f>
        <v>0</v>
      </c>
      <c r="AZ152" s="730">
        <f t="shared" ref="AZ152" si="1882">+IF(AY152=1,1,0)</f>
        <v>0</v>
      </c>
      <c r="BA152" s="730">
        <f t="shared" ref="BA152" si="1883">+IF(AZ152=1,1,0)</f>
        <v>0</v>
      </c>
      <c r="BB152" s="730">
        <f t="shared" ref="BB152" si="1884">+IF(BA152=1,1,0)</f>
        <v>0</v>
      </c>
      <c r="BC152" s="730">
        <f t="shared" ref="BC152" si="1885">+IF(BB152=1,1,0)</f>
        <v>0</v>
      </c>
      <c r="BD152" s="730">
        <f t="shared" ref="BD152" si="1886">+IF(BC152=1,1,0)</f>
        <v>0</v>
      </c>
      <c r="BE152" s="730">
        <f>+BD152</f>
        <v>0</v>
      </c>
      <c r="BF152" s="730">
        <f>+BE152</f>
        <v>0</v>
      </c>
      <c r="BG152" s="730">
        <f>+IF(BE152=1,1,0)</f>
        <v>0</v>
      </c>
      <c r="BH152" s="730">
        <f t="shared" ref="BH152" si="1887">+IF(BG152=1,1,0)</f>
        <v>0</v>
      </c>
      <c r="BI152" s="730">
        <f t="shared" ref="BI152" si="1888">+IF(BH152=1,1,0)</f>
        <v>0</v>
      </c>
      <c r="BJ152" s="730">
        <f t="shared" ref="BJ152" si="1889">+IF(BI152=1,1,0)</f>
        <v>0</v>
      </c>
      <c r="BK152" s="730">
        <f t="shared" ref="BK152" si="1890">+IF(BJ152=1,1,0)</f>
        <v>0</v>
      </c>
      <c r="BL152" s="730">
        <f t="shared" ref="BL152" si="1891">+IF(BK152=1,1,0)</f>
        <v>0</v>
      </c>
      <c r="BM152" s="730">
        <f t="shared" ref="BM152" si="1892">+IF(BL152=1,1,0)</f>
        <v>0</v>
      </c>
      <c r="BN152" s="730">
        <f t="shared" ref="BN152" si="1893">+IF(BM152=1,1,0)</f>
        <v>0</v>
      </c>
      <c r="BO152" s="730">
        <f t="shared" ref="BO152" si="1894">+IF(BN152=1,1,0)</f>
        <v>0</v>
      </c>
      <c r="BP152" s="730">
        <f t="shared" ref="BP152" si="1895">+IF(BO152=1,1,0)</f>
        <v>0</v>
      </c>
      <c r="BQ152" s="730">
        <f t="shared" ref="BQ152" si="1896">+IF(BP152=1,1,0)</f>
        <v>0</v>
      </c>
      <c r="BR152" s="730">
        <f t="shared" ref="BR152" si="1897">+IF(BQ152=1,1,0)</f>
        <v>0</v>
      </c>
      <c r="BS152" s="524">
        <f>+BR152</f>
        <v>0</v>
      </c>
      <c r="BW152" s="730">
        <f>+IF(BU152=1,1,0)</f>
        <v>0</v>
      </c>
      <c r="BX152" s="730">
        <f t="shared" ref="BX152" si="1898">+IF(BW152=1,1,0)</f>
        <v>0</v>
      </c>
    </row>
    <row r="153" spans="1:87" s="507" customFormat="1" x14ac:dyDescent="0.2">
      <c r="A153" s="721" t="s">
        <v>39</v>
      </c>
      <c r="B153" s="727">
        <v>45000</v>
      </c>
      <c r="C153" s="730">
        <f>IF(C152=1,B153/12,0)</f>
        <v>0</v>
      </c>
      <c r="D153" s="730">
        <f>IF(D152=1,$B153/12,0)</f>
        <v>0</v>
      </c>
      <c r="E153" s="730">
        <f t="shared" ref="E153:N153" si="1899">IF(E152=1,$B153/12,0)</f>
        <v>0</v>
      </c>
      <c r="F153" s="730">
        <f t="shared" si="1899"/>
        <v>0</v>
      </c>
      <c r="G153" s="730">
        <f t="shared" si="1899"/>
        <v>0</v>
      </c>
      <c r="H153" s="730">
        <f t="shared" si="1899"/>
        <v>0</v>
      </c>
      <c r="I153" s="730">
        <f t="shared" si="1899"/>
        <v>0</v>
      </c>
      <c r="J153" s="730">
        <f t="shared" si="1899"/>
        <v>0</v>
      </c>
      <c r="K153" s="730">
        <f t="shared" si="1899"/>
        <v>0</v>
      </c>
      <c r="L153" s="730">
        <f t="shared" si="1899"/>
        <v>0</v>
      </c>
      <c r="M153" s="730">
        <f t="shared" si="1899"/>
        <v>0</v>
      </c>
      <c r="N153" s="730">
        <f t="shared" si="1899"/>
        <v>0</v>
      </c>
      <c r="O153" s="731">
        <f>SUM(C153:N153)</f>
        <v>0</v>
      </c>
      <c r="P153" s="730">
        <f>IF(C152=1,(B153*(1+$B$8)),B153)</f>
        <v>45000</v>
      </c>
      <c r="Q153" s="730">
        <f>IF(Q152=1,($P153/12),0)</f>
        <v>0</v>
      </c>
      <c r="R153" s="730">
        <f t="shared" ref="R153:AB153" si="1900">IF(R152=1,($P153/12),0)</f>
        <v>0</v>
      </c>
      <c r="S153" s="730">
        <f t="shared" si="1900"/>
        <v>0</v>
      </c>
      <c r="T153" s="730">
        <f t="shared" si="1900"/>
        <v>0</v>
      </c>
      <c r="U153" s="730">
        <f t="shared" si="1900"/>
        <v>0</v>
      </c>
      <c r="V153" s="730">
        <f t="shared" si="1900"/>
        <v>0</v>
      </c>
      <c r="W153" s="730">
        <f t="shared" si="1900"/>
        <v>0</v>
      </c>
      <c r="X153" s="730">
        <f t="shared" si="1900"/>
        <v>0</v>
      </c>
      <c r="Y153" s="730">
        <f t="shared" si="1900"/>
        <v>0</v>
      </c>
      <c r="Z153" s="730">
        <f t="shared" si="1900"/>
        <v>0</v>
      </c>
      <c r="AA153" s="730">
        <f t="shared" si="1900"/>
        <v>0</v>
      </c>
      <c r="AB153" s="730">
        <f t="shared" si="1900"/>
        <v>0</v>
      </c>
      <c r="AC153" s="731">
        <f>SUM(Q153:AB153)</f>
        <v>0</v>
      </c>
      <c r="AD153" s="730">
        <f>IF(Q152=1,(P153*(1+$B$8)),P153)</f>
        <v>45000</v>
      </c>
      <c r="AE153" s="730">
        <f t="shared" ref="AE153:AP153" si="1901">IF(AE152=1,($AD153/12),0)</f>
        <v>0</v>
      </c>
      <c r="AF153" s="730">
        <f t="shared" si="1901"/>
        <v>0</v>
      </c>
      <c r="AG153" s="730">
        <f t="shared" si="1901"/>
        <v>0</v>
      </c>
      <c r="AH153" s="730">
        <f t="shared" si="1901"/>
        <v>0</v>
      </c>
      <c r="AI153" s="730">
        <f t="shared" si="1901"/>
        <v>0</v>
      </c>
      <c r="AJ153" s="730">
        <f t="shared" si="1901"/>
        <v>0</v>
      </c>
      <c r="AK153" s="730">
        <f t="shared" si="1901"/>
        <v>0</v>
      </c>
      <c r="AL153" s="730">
        <f t="shared" si="1901"/>
        <v>0</v>
      </c>
      <c r="AM153" s="730">
        <f t="shared" si="1901"/>
        <v>0</v>
      </c>
      <c r="AN153" s="730">
        <f t="shared" si="1901"/>
        <v>0</v>
      </c>
      <c r="AO153" s="730">
        <f t="shared" si="1901"/>
        <v>0</v>
      </c>
      <c r="AP153" s="730">
        <f t="shared" si="1901"/>
        <v>0</v>
      </c>
      <c r="AQ153" s="731">
        <f>SUM(AE153:AP153)</f>
        <v>0</v>
      </c>
      <c r="AR153" s="730">
        <f>IF(AE152=1,(AD153*(1+$B$8)),AD153)</f>
        <v>45000</v>
      </c>
      <c r="AS153" s="730">
        <f>IF(AS152=1,($AR153/12),0)</f>
        <v>0</v>
      </c>
      <c r="AT153" s="730">
        <f t="shared" ref="AT153:BD153" si="1902">IF(AT152=1,($AR153/12),0)</f>
        <v>0</v>
      </c>
      <c r="AU153" s="730">
        <f t="shared" si="1902"/>
        <v>0</v>
      </c>
      <c r="AV153" s="730">
        <f t="shared" si="1902"/>
        <v>0</v>
      </c>
      <c r="AW153" s="730">
        <f t="shared" si="1902"/>
        <v>0</v>
      </c>
      <c r="AX153" s="730">
        <f t="shared" si="1902"/>
        <v>0</v>
      </c>
      <c r="AY153" s="730">
        <f t="shared" si="1902"/>
        <v>0</v>
      </c>
      <c r="AZ153" s="730">
        <f t="shared" si="1902"/>
        <v>0</v>
      </c>
      <c r="BA153" s="730">
        <f t="shared" si="1902"/>
        <v>0</v>
      </c>
      <c r="BB153" s="730">
        <f t="shared" si="1902"/>
        <v>0</v>
      </c>
      <c r="BC153" s="730">
        <f t="shared" si="1902"/>
        <v>0</v>
      </c>
      <c r="BD153" s="730">
        <f t="shared" si="1902"/>
        <v>0</v>
      </c>
      <c r="BE153" s="731">
        <f>SUM(AS153:BD153)</f>
        <v>0</v>
      </c>
      <c r="BF153" s="730">
        <f>IF(AS152=1,(AR153*(1+$B$8)),AR153)</f>
        <v>45000</v>
      </c>
      <c r="BG153" s="730">
        <f>IF(BG152=1,($BF153/12),0)</f>
        <v>0</v>
      </c>
      <c r="BH153" s="730">
        <f t="shared" ref="BH153:BR153" si="1903">IF(BH152=1,($BF153/12),0)</f>
        <v>0</v>
      </c>
      <c r="BI153" s="730">
        <f t="shared" si="1903"/>
        <v>0</v>
      </c>
      <c r="BJ153" s="730">
        <f t="shared" si="1903"/>
        <v>0</v>
      </c>
      <c r="BK153" s="730">
        <f t="shared" si="1903"/>
        <v>0</v>
      </c>
      <c r="BL153" s="730">
        <f t="shared" si="1903"/>
        <v>0</v>
      </c>
      <c r="BM153" s="730">
        <f t="shared" si="1903"/>
        <v>0</v>
      </c>
      <c r="BN153" s="730">
        <f t="shared" si="1903"/>
        <v>0</v>
      </c>
      <c r="BO153" s="730">
        <f t="shared" si="1903"/>
        <v>0</v>
      </c>
      <c r="BP153" s="730">
        <f t="shared" si="1903"/>
        <v>0</v>
      </c>
      <c r="BQ153" s="730">
        <f t="shared" si="1903"/>
        <v>0</v>
      </c>
      <c r="BR153" s="730">
        <f t="shared" si="1903"/>
        <v>0</v>
      </c>
      <c r="BS153" s="529">
        <f>SUM(BG153:BR153)</f>
        <v>0</v>
      </c>
      <c r="BW153" s="730">
        <f t="shared" ref="BW153:BX153" si="1904">IF(BW152=1,($BF153/12),0)</f>
        <v>0</v>
      </c>
      <c r="BX153" s="730">
        <f t="shared" si="1904"/>
        <v>0</v>
      </c>
    </row>
    <row r="154" spans="1:87" s="507" customFormat="1" x14ac:dyDescent="0.2">
      <c r="A154" s="721"/>
      <c r="B154" s="728"/>
      <c r="C154" s="730"/>
      <c r="D154" s="730"/>
      <c r="E154" s="730"/>
      <c r="F154" s="730"/>
      <c r="G154" s="730"/>
      <c r="H154" s="730"/>
      <c r="I154" s="730"/>
      <c r="J154" s="730"/>
      <c r="K154" s="730"/>
      <c r="L154" s="730"/>
      <c r="M154" s="730"/>
      <c r="N154" s="730"/>
      <c r="O154" s="730"/>
      <c r="P154" s="730"/>
      <c r="Q154" s="730"/>
      <c r="R154" s="730"/>
      <c r="S154" s="730"/>
      <c r="T154" s="730"/>
      <c r="U154" s="730"/>
      <c r="V154" s="730"/>
      <c r="W154" s="730"/>
      <c r="X154" s="730"/>
      <c r="Y154" s="730"/>
      <c r="Z154" s="730"/>
      <c r="AA154" s="730"/>
      <c r="AB154" s="730"/>
      <c r="AC154" s="730"/>
      <c r="AD154" s="730"/>
      <c r="AE154" s="730"/>
      <c r="AF154" s="730"/>
      <c r="AG154" s="730"/>
      <c r="AH154" s="730"/>
      <c r="AI154" s="730"/>
      <c r="AJ154" s="730"/>
      <c r="AK154" s="730"/>
      <c r="AL154" s="730"/>
      <c r="AM154" s="730"/>
      <c r="AN154" s="730"/>
      <c r="AO154" s="730"/>
      <c r="AP154" s="730"/>
      <c r="AQ154" s="730"/>
      <c r="AR154" s="730"/>
      <c r="AS154" s="730"/>
      <c r="AT154" s="730"/>
      <c r="AU154" s="730"/>
      <c r="AV154" s="730"/>
      <c r="AW154" s="730"/>
      <c r="AX154" s="730"/>
      <c r="AY154" s="730"/>
      <c r="AZ154" s="730"/>
      <c r="BA154" s="730"/>
      <c r="BB154" s="730"/>
      <c r="BC154" s="730"/>
      <c r="BD154" s="730"/>
      <c r="BE154" s="730"/>
      <c r="BF154" s="730"/>
      <c r="BG154" s="730"/>
      <c r="BH154" s="730"/>
      <c r="BI154" s="730"/>
      <c r="BJ154" s="730"/>
      <c r="BK154" s="730"/>
      <c r="BL154" s="730"/>
      <c r="BM154" s="730"/>
      <c r="BN154" s="730"/>
      <c r="BO154" s="730"/>
      <c r="BP154" s="730"/>
      <c r="BQ154" s="730"/>
      <c r="BR154" s="730"/>
      <c r="BS154" s="524"/>
      <c r="BW154" s="730"/>
      <c r="BX154" s="730"/>
    </row>
    <row r="155" spans="1:87" s="507" customFormat="1" x14ac:dyDescent="0.2">
      <c r="A155" s="522" t="s">
        <v>541</v>
      </c>
      <c r="B155" s="728"/>
      <c r="C155" s="728"/>
      <c r="D155" s="728"/>
      <c r="E155" s="728"/>
      <c r="F155" s="728"/>
      <c r="G155" s="728"/>
      <c r="H155" s="728"/>
      <c r="I155" s="728"/>
      <c r="J155" s="728"/>
      <c r="K155" s="728"/>
      <c r="L155" s="728"/>
      <c r="M155" s="728"/>
      <c r="N155" s="728"/>
      <c r="O155" s="728"/>
      <c r="P155" s="728"/>
      <c r="Q155" s="728"/>
      <c r="R155" s="728"/>
      <c r="S155" s="728"/>
      <c r="T155" s="728"/>
      <c r="U155" s="728"/>
      <c r="V155" s="728"/>
      <c r="W155" s="728"/>
      <c r="X155" s="728"/>
      <c r="Y155" s="728"/>
      <c r="Z155" s="728"/>
      <c r="AA155" s="728"/>
      <c r="AB155" s="728"/>
      <c r="AC155" s="728"/>
      <c r="AD155" s="728"/>
      <c r="AE155" s="728"/>
      <c r="AF155" s="728"/>
      <c r="AG155" s="728"/>
      <c r="AH155" s="728"/>
      <c r="AI155" s="728"/>
      <c r="AJ155" s="728"/>
      <c r="AK155" s="728"/>
      <c r="AL155" s="728"/>
      <c r="AM155" s="728"/>
      <c r="AN155" s="728"/>
      <c r="AO155" s="728"/>
      <c r="AP155" s="728"/>
      <c r="AQ155" s="728"/>
      <c r="AR155" s="728"/>
      <c r="AS155" s="728"/>
      <c r="AT155" s="728"/>
      <c r="AU155" s="728"/>
      <c r="AV155" s="728"/>
      <c r="AW155" s="728"/>
      <c r="AX155" s="728"/>
      <c r="AY155" s="728"/>
      <c r="AZ155" s="728"/>
      <c r="BA155" s="728"/>
      <c r="BB155" s="728"/>
      <c r="BC155" s="728"/>
      <c r="BD155" s="728"/>
      <c r="BE155" s="728"/>
      <c r="BF155" s="728"/>
      <c r="BG155" s="728"/>
      <c r="BH155" s="728"/>
      <c r="BI155" s="728"/>
      <c r="BJ155" s="728"/>
      <c r="BK155" s="728"/>
      <c r="BL155" s="728"/>
      <c r="BM155" s="728"/>
      <c r="BN155" s="728"/>
      <c r="BO155" s="728"/>
      <c r="BP155" s="728"/>
      <c r="BQ155" s="728"/>
      <c r="BR155" s="728"/>
      <c r="BS155" s="523"/>
      <c r="BW155" s="728"/>
      <c r="BX155" s="728"/>
    </row>
    <row r="156" spans="1:87" s="507" customFormat="1" x14ac:dyDescent="0.2">
      <c r="A156" s="722" t="s">
        <v>110</v>
      </c>
      <c r="B156" s="728"/>
      <c r="C156" s="730">
        <f>+IF(A156=1,1,0)</f>
        <v>0</v>
      </c>
      <c r="D156" s="730">
        <f>+IF(C156=1,1,0)</f>
        <v>0</v>
      </c>
      <c r="E156" s="730">
        <f t="shared" ref="E156" si="1905">+IF(D156=1,1,0)</f>
        <v>0</v>
      </c>
      <c r="F156" s="730">
        <f t="shared" ref="F156" si="1906">+IF(E156=1,1,0)</f>
        <v>0</v>
      </c>
      <c r="G156" s="730">
        <f t="shared" ref="G156" si="1907">+IF(F156=1,1,0)</f>
        <v>0</v>
      </c>
      <c r="H156" s="730">
        <f t="shared" ref="H156" si="1908">+IF(G156=1,1,0)</f>
        <v>0</v>
      </c>
      <c r="I156" s="730">
        <f t="shared" ref="I156" si="1909">+IF(H156=1,1,0)</f>
        <v>0</v>
      </c>
      <c r="J156" s="730">
        <f t="shared" ref="J156" si="1910">+IF(I156=1,1,0)</f>
        <v>0</v>
      </c>
      <c r="K156" s="730">
        <f t="shared" ref="K156" si="1911">+IF(J156=1,1,0)</f>
        <v>0</v>
      </c>
      <c r="L156" s="730">
        <f t="shared" ref="L156" si="1912">+IF(K156=1,1,0)</f>
        <v>0</v>
      </c>
      <c r="M156" s="730">
        <f t="shared" ref="M156" si="1913">+IF(L156=1,1,0)</f>
        <v>0</v>
      </c>
      <c r="N156" s="730">
        <f t="shared" ref="N156" si="1914">+IF(M156=1,1,0)</f>
        <v>0</v>
      </c>
      <c r="O156" s="730">
        <f>+N156</f>
        <v>0</v>
      </c>
      <c r="P156" s="730">
        <f>+N156</f>
        <v>0</v>
      </c>
      <c r="Q156" s="730">
        <f>+IF(O156=1,1,0)</f>
        <v>0</v>
      </c>
      <c r="R156" s="730">
        <f t="shared" ref="R156" si="1915">+IF(Q156=1,1,0)</f>
        <v>0</v>
      </c>
      <c r="S156" s="730">
        <f t="shared" ref="S156" si="1916">+IF(R156=1,1,0)</f>
        <v>0</v>
      </c>
      <c r="T156" s="730">
        <f t="shared" ref="T156" si="1917">+IF(S156=1,1,0)</f>
        <v>0</v>
      </c>
      <c r="U156" s="730">
        <f t="shared" ref="U156" si="1918">+IF(T156=1,1,0)</f>
        <v>0</v>
      </c>
      <c r="V156" s="730">
        <f t="shared" ref="V156" si="1919">+IF(U156=1,1,0)</f>
        <v>0</v>
      </c>
      <c r="W156" s="730">
        <f t="shared" ref="W156" si="1920">+IF(V156=1,1,0)</f>
        <v>0</v>
      </c>
      <c r="X156" s="730">
        <f t="shared" ref="X156" si="1921">+IF(W156=1,1,0)</f>
        <v>0</v>
      </c>
      <c r="Y156" s="730">
        <f t="shared" ref="Y156" si="1922">+IF(X156=1,1,0)</f>
        <v>0</v>
      </c>
      <c r="Z156" s="730">
        <f t="shared" ref="Z156" si="1923">+IF(Y156=1,1,0)</f>
        <v>0</v>
      </c>
      <c r="AA156" s="730">
        <f t="shared" ref="AA156" si="1924">+IF(Z156=1,1,0)</f>
        <v>0</v>
      </c>
      <c r="AB156" s="730">
        <f t="shared" ref="AB156" si="1925">+IF(AA156=1,1,0)</f>
        <v>0</v>
      </c>
      <c r="AC156" s="730">
        <f>+AB156</f>
        <v>0</v>
      </c>
      <c r="AD156" s="730">
        <f>+AB156</f>
        <v>0</v>
      </c>
      <c r="AE156" s="730">
        <f>+IF(AC156=1,1,0)</f>
        <v>0</v>
      </c>
      <c r="AF156" s="730">
        <f>+IF(AE156=1,1,0)</f>
        <v>0</v>
      </c>
      <c r="AG156" s="730">
        <f t="shared" ref="AG156" si="1926">+IF(AF156=1,1,0)</f>
        <v>0</v>
      </c>
      <c r="AH156" s="730">
        <f t="shared" ref="AH156" si="1927">+IF(AG156=1,1,0)</f>
        <v>0</v>
      </c>
      <c r="AI156" s="730">
        <f t="shared" ref="AI156" si="1928">+IF(AH156=1,1,0)</f>
        <v>0</v>
      </c>
      <c r="AJ156" s="730">
        <f t="shared" ref="AJ156" si="1929">+IF(AI156=1,1,0)</f>
        <v>0</v>
      </c>
      <c r="AK156" s="730">
        <f t="shared" ref="AK156" si="1930">+IF(AJ156=1,1,0)</f>
        <v>0</v>
      </c>
      <c r="AL156" s="730">
        <f t="shared" ref="AL156" si="1931">+IF(AK156=1,1,0)</f>
        <v>0</v>
      </c>
      <c r="AM156" s="730">
        <f t="shared" ref="AM156" si="1932">+IF(AL156=1,1,0)</f>
        <v>0</v>
      </c>
      <c r="AN156" s="730">
        <f t="shared" ref="AN156" si="1933">+IF(AM156=1,1,0)</f>
        <v>0</v>
      </c>
      <c r="AO156" s="730">
        <f t="shared" ref="AO156" si="1934">+IF(AN156=1,1,0)</f>
        <v>0</v>
      </c>
      <c r="AP156" s="730">
        <f t="shared" ref="AP156" si="1935">+IF(AO156=1,1,0)</f>
        <v>0</v>
      </c>
      <c r="AQ156" s="730">
        <f>+AP156</f>
        <v>0</v>
      </c>
      <c r="AR156" s="730">
        <f>+AQ156</f>
        <v>0</v>
      </c>
      <c r="AS156" s="730">
        <f>+IF(AQ156=1,1,0)</f>
        <v>0</v>
      </c>
      <c r="AT156" s="730">
        <f>+IF(AS156=1,1,0)</f>
        <v>0</v>
      </c>
      <c r="AU156" s="730">
        <f t="shared" ref="AU156" si="1936">+IF(AT156=1,1,0)</f>
        <v>0</v>
      </c>
      <c r="AV156" s="730">
        <f t="shared" ref="AV156" si="1937">+IF(AU156=1,1,0)</f>
        <v>0</v>
      </c>
      <c r="AW156" s="730">
        <f t="shared" ref="AW156" si="1938">+IF(AV156=1,1,0)</f>
        <v>0</v>
      </c>
      <c r="AX156" s="730">
        <f t="shared" ref="AX156" si="1939">+IF(AW156=1,1,0)</f>
        <v>0</v>
      </c>
      <c r="AY156" s="730">
        <f t="shared" ref="AY156" si="1940">+IF(AX156=1,1,0)</f>
        <v>0</v>
      </c>
      <c r="AZ156" s="730">
        <f t="shared" ref="AZ156" si="1941">+IF(AY156=1,1,0)</f>
        <v>0</v>
      </c>
      <c r="BA156" s="730">
        <f t="shared" ref="BA156" si="1942">+IF(AZ156=1,1,0)</f>
        <v>0</v>
      </c>
      <c r="BB156" s="730">
        <f t="shared" ref="BB156" si="1943">+IF(BA156=1,1,0)</f>
        <v>0</v>
      </c>
      <c r="BC156" s="730">
        <f t="shared" ref="BC156" si="1944">+IF(BB156=1,1,0)</f>
        <v>0</v>
      </c>
      <c r="BD156" s="730">
        <f t="shared" ref="BD156" si="1945">+IF(BC156=1,1,0)</f>
        <v>0</v>
      </c>
      <c r="BE156" s="730">
        <f>+BD156</f>
        <v>0</v>
      </c>
      <c r="BF156" s="730">
        <f>+BE156</f>
        <v>0</v>
      </c>
      <c r="BG156" s="730">
        <f>+IF(BE156=1,1,0)</f>
        <v>0</v>
      </c>
      <c r="BH156" s="730">
        <f t="shared" ref="BH156" si="1946">+IF(BG156=1,1,0)</f>
        <v>0</v>
      </c>
      <c r="BI156" s="730">
        <f t="shared" ref="BI156" si="1947">+IF(BH156=1,1,0)</f>
        <v>0</v>
      </c>
      <c r="BJ156" s="730">
        <f t="shared" ref="BJ156" si="1948">+IF(BI156=1,1,0)</f>
        <v>0</v>
      </c>
      <c r="BK156" s="730">
        <f t="shared" ref="BK156" si="1949">+IF(BJ156=1,1,0)</f>
        <v>0</v>
      </c>
      <c r="BL156" s="730">
        <f t="shared" ref="BL156" si="1950">+IF(BK156=1,1,0)</f>
        <v>0</v>
      </c>
      <c r="BM156" s="730">
        <f t="shared" ref="BM156" si="1951">+IF(BL156=1,1,0)</f>
        <v>0</v>
      </c>
      <c r="BN156" s="730">
        <f t="shared" ref="BN156" si="1952">+IF(BM156=1,1,0)</f>
        <v>0</v>
      </c>
      <c r="BO156" s="730">
        <f t="shared" ref="BO156" si="1953">+IF(BN156=1,1,0)</f>
        <v>0</v>
      </c>
      <c r="BP156" s="730">
        <f t="shared" ref="BP156" si="1954">+IF(BO156=1,1,0)</f>
        <v>0</v>
      </c>
      <c r="BQ156" s="730">
        <f t="shared" ref="BQ156" si="1955">+IF(BP156=1,1,0)</f>
        <v>0</v>
      </c>
      <c r="BR156" s="730">
        <f t="shared" ref="BR156" si="1956">+IF(BQ156=1,1,0)</f>
        <v>0</v>
      </c>
      <c r="BS156" s="524">
        <f>+BR156</f>
        <v>0</v>
      </c>
      <c r="BW156" s="730">
        <f>+IF(BU156=1,1,0)</f>
        <v>0</v>
      </c>
      <c r="BX156" s="730">
        <f t="shared" ref="BX156" si="1957">+IF(BW156=1,1,0)</f>
        <v>0</v>
      </c>
    </row>
    <row r="157" spans="1:87" s="507" customFormat="1" x14ac:dyDescent="0.2">
      <c r="A157" s="724" t="s">
        <v>39</v>
      </c>
      <c r="B157" s="727">
        <v>45000</v>
      </c>
      <c r="C157" s="730">
        <f>IF(C156=1,B157/12,0)</f>
        <v>0</v>
      </c>
      <c r="D157" s="730">
        <f>IF(D156=1,$B157/12,0)</f>
        <v>0</v>
      </c>
      <c r="E157" s="730">
        <f t="shared" ref="E157:N157" si="1958">IF(E156=1,$B157/12,0)</f>
        <v>0</v>
      </c>
      <c r="F157" s="730">
        <f t="shared" si="1958"/>
        <v>0</v>
      </c>
      <c r="G157" s="730">
        <f t="shared" si="1958"/>
        <v>0</v>
      </c>
      <c r="H157" s="730">
        <f t="shared" si="1958"/>
        <v>0</v>
      </c>
      <c r="I157" s="730">
        <f t="shared" si="1958"/>
        <v>0</v>
      </c>
      <c r="J157" s="730">
        <f t="shared" si="1958"/>
        <v>0</v>
      </c>
      <c r="K157" s="730">
        <f t="shared" si="1958"/>
        <v>0</v>
      </c>
      <c r="L157" s="730">
        <f t="shared" si="1958"/>
        <v>0</v>
      </c>
      <c r="M157" s="730">
        <f t="shared" si="1958"/>
        <v>0</v>
      </c>
      <c r="N157" s="730">
        <f t="shared" si="1958"/>
        <v>0</v>
      </c>
      <c r="O157" s="731">
        <f>SUM(C157:N157)</f>
        <v>0</v>
      </c>
      <c r="P157" s="730">
        <f>IF(C156=1,(B157*(1+$B$8)),B157)</f>
        <v>45000</v>
      </c>
      <c r="Q157" s="730">
        <f>IF(Q156=1,($P157/12),0)</f>
        <v>0</v>
      </c>
      <c r="R157" s="730">
        <f t="shared" ref="R157:AB157" si="1959">IF(R156=1,($P157/12),0)</f>
        <v>0</v>
      </c>
      <c r="S157" s="730">
        <f t="shared" si="1959"/>
        <v>0</v>
      </c>
      <c r="T157" s="730">
        <f t="shared" si="1959"/>
        <v>0</v>
      </c>
      <c r="U157" s="730">
        <f t="shared" si="1959"/>
        <v>0</v>
      </c>
      <c r="V157" s="730">
        <f t="shared" si="1959"/>
        <v>0</v>
      </c>
      <c r="W157" s="730">
        <f t="shared" si="1959"/>
        <v>0</v>
      </c>
      <c r="X157" s="730">
        <f t="shared" si="1959"/>
        <v>0</v>
      </c>
      <c r="Y157" s="730">
        <f t="shared" si="1959"/>
        <v>0</v>
      </c>
      <c r="Z157" s="730">
        <f t="shared" si="1959"/>
        <v>0</v>
      </c>
      <c r="AA157" s="730">
        <f t="shared" si="1959"/>
        <v>0</v>
      </c>
      <c r="AB157" s="730">
        <f t="shared" si="1959"/>
        <v>0</v>
      </c>
      <c r="AC157" s="731">
        <f>SUM(Q157:AB157)</f>
        <v>0</v>
      </c>
      <c r="AD157" s="730">
        <f>IF(Q156=1,(P157*(1+$B$8)),P157)</f>
        <v>45000</v>
      </c>
      <c r="AE157" s="730">
        <f t="shared" ref="AE157:AP157" si="1960">IF(AE156=1,($AD157/12),0)</f>
        <v>0</v>
      </c>
      <c r="AF157" s="730">
        <f t="shared" si="1960"/>
        <v>0</v>
      </c>
      <c r="AG157" s="730">
        <f t="shared" si="1960"/>
        <v>0</v>
      </c>
      <c r="AH157" s="730">
        <f t="shared" si="1960"/>
        <v>0</v>
      </c>
      <c r="AI157" s="730">
        <f t="shared" si="1960"/>
        <v>0</v>
      </c>
      <c r="AJ157" s="730">
        <f t="shared" si="1960"/>
        <v>0</v>
      </c>
      <c r="AK157" s="730">
        <f t="shared" si="1960"/>
        <v>0</v>
      </c>
      <c r="AL157" s="730">
        <f t="shared" si="1960"/>
        <v>0</v>
      </c>
      <c r="AM157" s="730">
        <f t="shared" si="1960"/>
        <v>0</v>
      </c>
      <c r="AN157" s="730">
        <f t="shared" si="1960"/>
        <v>0</v>
      </c>
      <c r="AO157" s="730">
        <f t="shared" si="1960"/>
        <v>0</v>
      </c>
      <c r="AP157" s="730">
        <f t="shared" si="1960"/>
        <v>0</v>
      </c>
      <c r="AQ157" s="731">
        <f>SUM(AE157:AP157)</f>
        <v>0</v>
      </c>
      <c r="AR157" s="730">
        <f>IF(AE156=1,(AD157*(1+$B$8)),AD157)</f>
        <v>45000</v>
      </c>
      <c r="AS157" s="730">
        <f>IF(AS156=1,($AR157/12),0)</f>
        <v>0</v>
      </c>
      <c r="AT157" s="730">
        <f t="shared" ref="AT157:BD157" si="1961">IF(AT156=1,($AR157/12),0)</f>
        <v>0</v>
      </c>
      <c r="AU157" s="730">
        <f t="shared" si="1961"/>
        <v>0</v>
      </c>
      <c r="AV157" s="730">
        <f t="shared" si="1961"/>
        <v>0</v>
      </c>
      <c r="AW157" s="730">
        <f t="shared" si="1961"/>
        <v>0</v>
      </c>
      <c r="AX157" s="730">
        <f t="shared" si="1961"/>
        <v>0</v>
      </c>
      <c r="AY157" s="730">
        <f t="shared" si="1961"/>
        <v>0</v>
      </c>
      <c r="AZ157" s="730">
        <f t="shared" si="1961"/>
        <v>0</v>
      </c>
      <c r="BA157" s="730">
        <f t="shared" si="1961"/>
        <v>0</v>
      </c>
      <c r="BB157" s="730">
        <f t="shared" si="1961"/>
        <v>0</v>
      </c>
      <c r="BC157" s="730">
        <f t="shared" si="1961"/>
        <v>0</v>
      </c>
      <c r="BD157" s="730">
        <f t="shared" si="1961"/>
        <v>0</v>
      </c>
      <c r="BE157" s="731">
        <f>SUM(AS157:BD157)</f>
        <v>0</v>
      </c>
      <c r="BF157" s="730">
        <f>IF(AS156=1,(AR157*(1+$B$8)),AR157)</f>
        <v>45000</v>
      </c>
      <c r="BG157" s="730">
        <f>IF(BG156=1,($BF157/12),0)</f>
        <v>0</v>
      </c>
      <c r="BH157" s="730">
        <f t="shared" ref="BH157:BR157" si="1962">IF(BH156=1,($BF157/12),0)</f>
        <v>0</v>
      </c>
      <c r="BI157" s="730">
        <f t="shared" si="1962"/>
        <v>0</v>
      </c>
      <c r="BJ157" s="730">
        <f t="shared" si="1962"/>
        <v>0</v>
      </c>
      <c r="BK157" s="730">
        <f t="shared" si="1962"/>
        <v>0</v>
      </c>
      <c r="BL157" s="730">
        <f t="shared" si="1962"/>
        <v>0</v>
      </c>
      <c r="BM157" s="730">
        <f t="shared" si="1962"/>
        <v>0</v>
      </c>
      <c r="BN157" s="730">
        <f t="shared" si="1962"/>
        <v>0</v>
      </c>
      <c r="BO157" s="730">
        <f t="shared" si="1962"/>
        <v>0</v>
      </c>
      <c r="BP157" s="730">
        <f t="shared" si="1962"/>
        <v>0</v>
      </c>
      <c r="BQ157" s="730">
        <f t="shared" si="1962"/>
        <v>0</v>
      </c>
      <c r="BR157" s="730">
        <f t="shared" si="1962"/>
        <v>0</v>
      </c>
      <c r="BS157" s="529">
        <f>SUM(BG157:BR157)</f>
        <v>0</v>
      </c>
      <c r="BW157" s="730">
        <f t="shared" ref="BW157:BX157" si="1963">IF(BW156=1,($BF157/12),0)</f>
        <v>0</v>
      </c>
      <c r="BX157" s="730">
        <f t="shared" si="1963"/>
        <v>0</v>
      </c>
      <c r="CE157" s="531"/>
      <c r="CF157" s="531"/>
      <c r="CG157" s="531"/>
      <c r="CH157" s="531"/>
      <c r="CI157" s="531"/>
    </row>
    <row r="158" spans="1:87" s="507" customFormat="1" x14ac:dyDescent="0.2">
      <c r="A158" s="721"/>
      <c r="B158" s="728"/>
      <c r="C158" s="730"/>
      <c r="D158" s="730"/>
      <c r="E158" s="730"/>
      <c r="F158" s="730"/>
      <c r="G158" s="730"/>
      <c r="H158" s="730"/>
      <c r="I158" s="730"/>
      <c r="J158" s="730"/>
      <c r="K158" s="730"/>
      <c r="L158" s="730"/>
      <c r="M158" s="730"/>
      <c r="N158" s="730"/>
      <c r="O158" s="730"/>
      <c r="P158" s="730"/>
      <c r="Q158" s="730"/>
      <c r="R158" s="730"/>
      <c r="S158" s="730"/>
      <c r="T158" s="730"/>
      <c r="U158" s="730"/>
      <c r="V158" s="730"/>
      <c r="W158" s="730"/>
      <c r="X158" s="730"/>
      <c r="Y158" s="730"/>
      <c r="Z158" s="730"/>
      <c r="AA158" s="730"/>
      <c r="AB158" s="730"/>
      <c r="AC158" s="730"/>
      <c r="AD158" s="730"/>
      <c r="AE158" s="730"/>
      <c r="AF158" s="730"/>
      <c r="AG158" s="730"/>
      <c r="AH158" s="730"/>
      <c r="AI158" s="730"/>
      <c r="AJ158" s="730"/>
      <c r="AK158" s="730"/>
      <c r="AL158" s="730"/>
      <c r="AM158" s="730"/>
      <c r="AN158" s="730"/>
      <c r="AO158" s="730"/>
      <c r="AP158" s="730"/>
      <c r="AQ158" s="730"/>
      <c r="AR158" s="730"/>
      <c r="AS158" s="730"/>
      <c r="AT158" s="730"/>
      <c r="AU158" s="730"/>
      <c r="AV158" s="730"/>
      <c r="AW158" s="730"/>
      <c r="AX158" s="730"/>
      <c r="AY158" s="730"/>
      <c r="AZ158" s="730"/>
      <c r="BA158" s="730"/>
      <c r="BB158" s="730"/>
      <c r="BC158" s="730"/>
      <c r="BD158" s="730"/>
      <c r="BE158" s="730"/>
      <c r="BF158" s="730"/>
      <c r="BG158" s="730"/>
      <c r="BH158" s="730"/>
      <c r="BI158" s="730"/>
      <c r="BJ158" s="730"/>
      <c r="BK158" s="730"/>
      <c r="BL158" s="730"/>
      <c r="BM158" s="730"/>
      <c r="BN158" s="730"/>
      <c r="BO158" s="730"/>
      <c r="BP158" s="730"/>
      <c r="BQ158" s="730"/>
      <c r="BR158" s="730"/>
      <c r="BS158" s="524"/>
      <c r="BW158" s="730"/>
      <c r="BX158" s="730"/>
    </row>
    <row r="159" spans="1:87" s="507" customFormat="1" x14ac:dyDescent="0.2">
      <c r="A159" s="522" t="s">
        <v>544</v>
      </c>
      <c r="B159" s="728"/>
      <c r="C159" s="728"/>
      <c r="D159" s="728"/>
      <c r="E159" s="728"/>
      <c r="F159" s="728"/>
      <c r="G159" s="728"/>
      <c r="H159" s="728"/>
      <c r="I159" s="728"/>
      <c r="J159" s="728"/>
      <c r="K159" s="728"/>
      <c r="L159" s="728"/>
      <c r="M159" s="728"/>
      <c r="N159" s="728"/>
      <c r="O159" s="728"/>
      <c r="P159" s="728"/>
      <c r="Q159" s="728"/>
      <c r="R159" s="728"/>
      <c r="S159" s="728"/>
      <c r="T159" s="728"/>
      <c r="U159" s="728"/>
      <c r="V159" s="728"/>
      <c r="W159" s="728"/>
      <c r="X159" s="728"/>
      <c r="Y159" s="728"/>
      <c r="Z159" s="728"/>
      <c r="AA159" s="728"/>
      <c r="AB159" s="728"/>
      <c r="AC159" s="728"/>
      <c r="AD159" s="728"/>
      <c r="AE159" s="728"/>
      <c r="AF159" s="728"/>
      <c r="AG159" s="728"/>
      <c r="AH159" s="728"/>
      <c r="AI159" s="728"/>
      <c r="AJ159" s="728"/>
      <c r="AK159" s="728"/>
      <c r="AL159" s="728"/>
      <c r="AM159" s="728"/>
      <c r="AN159" s="728"/>
      <c r="AO159" s="728"/>
      <c r="AP159" s="728"/>
      <c r="AQ159" s="728"/>
      <c r="AR159" s="728"/>
      <c r="AS159" s="728"/>
      <c r="AT159" s="728"/>
      <c r="AU159" s="728"/>
      <c r="AV159" s="728"/>
      <c r="AW159" s="728"/>
      <c r="AX159" s="728"/>
      <c r="AY159" s="728"/>
      <c r="AZ159" s="728"/>
      <c r="BA159" s="728"/>
      <c r="BB159" s="728"/>
      <c r="BC159" s="728"/>
      <c r="BD159" s="728"/>
      <c r="BE159" s="728"/>
      <c r="BF159" s="728"/>
      <c r="BG159" s="728"/>
      <c r="BH159" s="728"/>
      <c r="BI159" s="728"/>
      <c r="BJ159" s="728"/>
      <c r="BK159" s="728"/>
      <c r="BL159" s="728"/>
      <c r="BM159" s="728"/>
      <c r="BN159" s="728"/>
      <c r="BO159" s="728"/>
      <c r="BP159" s="728"/>
      <c r="BQ159" s="728"/>
      <c r="BR159" s="728"/>
      <c r="BS159" s="523"/>
      <c r="BW159" s="728"/>
      <c r="BX159" s="728"/>
    </row>
    <row r="160" spans="1:87" s="507" customFormat="1" x14ac:dyDescent="0.2">
      <c r="A160" s="722" t="s">
        <v>110</v>
      </c>
      <c r="B160" s="728"/>
      <c r="C160" s="730">
        <f>+IF(A160=1,1,0)</f>
        <v>0</v>
      </c>
      <c r="D160" s="730">
        <f>+IF(C160=1,1,0)</f>
        <v>0</v>
      </c>
      <c r="E160" s="730">
        <f t="shared" ref="E160" si="1964">+IF(D160=1,1,0)</f>
        <v>0</v>
      </c>
      <c r="F160" s="730">
        <f t="shared" ref="F160" si="1965">+IF(E160=1,1,0)</f>
        <v>0</v>
      </c>
      <c r="G160" s="730">
        <f t="shared" ref="G160" si="1966">+IF(F160=1,1,0)</f>
        <v>0</v>
      </c>
      <c r="H160" s="730">
        <f t="shared" ref="H160" si="1967">+IF(G160=1,1,0)</f>
        <v>0</v>
      </c>
      <c r="I160" s="730">
        <f t="shared" ref="I160" si="1968">+IF(H160=1,1,0)</f>
        <v>0</v>
      </c>
      <c r="J160" s="730">
        <f t="shared" ref="J160" si="1969">+IF(I160=1,1,0)</f>
        <v>0</v>
      </c>
      <c r="K160" s="730">
        <f t="shared" ref="K160" si="1970">+IF(J160=1,1,0)</f>
        <v>0</v>
      </c>
      <c r="L160" s="730">
        <f t="shared" ref="L160" si="1971">+IF(K160=1,1,0)</f>
        <v>0</v>
      </c>
      <c r="M160" s="730">
        <f t="shared" ref="M160" si="1972">+IF(L160=1,1,0)</f>
        <v>0</v>
      </c>
      <c r="N160" s="730">
        <f t="shared" ref="N160" si="1973">+IF(M160=1,1,0)</f>
        <v>0</v>
      </c>
      <c r="O160" s="730">
        <f>+N160</f>
        <v>0</v>
      </c>
      <c r="P160" s="730">
        <f>+N160</f>
        <v>0</v>
      </c>
      <c r="Q160" s="730">
        <f>+IF(O160=1,1,0)</f>
        <v>0</v>
      </c>
      <c r="R160" s="730">
        <f t="shared" ref="R160" si="1974">+IF(Q160=1,1,0)</f>
        <v>0</v>
      </c>
      <c r="S160" s="730">
        <f t="shared" ref="S160" si="1975">+IF(R160=1,1,0)</f>
        <v>0</v>
      </c>
      <c r="T160" s="730">
        <f t="shared" ref="T160" si="1976">+IF(S160=1,1,0)</f>
        <v>0</v>
      </c>
      <c r="U160" s="730">
        <f t="shared" ref="U160" si="1977">+IF(T160=1,1,0)</f>
        <v>0</v>
      </c>
      <c r="V160" s="730">
        <f t="shared" ref="V160" si="1978">+IF(U160=1,1,0)</f>
        <v>0</v>
      </c>
      <c r="W160" s="730">
        <f t="shared" ref="W160" si="1979">+IF(V160=1,1,0)</f>
        <v>0</v>
      </c>
      <c r="X160" s="730">
        <f t="shared" ref="X160" si="1980">+IF(W160=1,1,0)</f>
        <v>0</v>
      </c>
      <c r="Y160" s="730">
        <f t="shared" ref="Y160" si="1981">+IF(X160=1,1,0)</f>
        <v>0</v>
      </c>
      <c r="Z160" s="730">
        <f t="shared" ref="Z160" si="1982">+IF(Y160=1,1,0)</f>
        <v>0</v>
      </c>
      <c r="AA160" s="730">
        <f t="shared" ref="AA160" si="1983">+IF(Z160=1,1,0)</f>
        <v>0</v>
      </c>
      <c r="AB160" s="730">
        <f t="shared" ref="AB160" si="1984">+IF(AA160=1,1,0)</f>
        <v>0</v>
      </c>
      <c r="AC160" s="730">
        <f>+AB160</f>
        <v>0</v>
      </c>
      <c r="AD160" s="730">
        <f>+AB160</f>
        <v>0</v>
      </c>
      <c r="AE160" s="730">
        <f>+IF(AC160=1,1,0)</f>
        <v>0</v>
      </c>
      <c r="AF160" s="730">
        <f>+IF(AE160=1,1,0)</f>
        <v>0</v>
      </c>
      <c r="AG160" s="730">
        <f t="shared" ref="AG160" si="1985">+IF(AF160=1,1,0)</f>
        <v>0</v>
      </c>
      <c r="AH160" s="730">
        <f t="shared" ref="AH160" si="1986">+IF(AG160=1,1,0)</f>
        <v>0</v>
      </c>
      <c r="AI160" s="730">
        <f t="shared" ref="AI160" si="1987">+IF(AH160=1,1,0)</f>
        <v>0</v>
      </c>
      <c r="AJ160" s="730">
        <f t="shared" ref="AJ160" si="1988">+IF(AI160=1,1,0)</f>
        <v>0</v>
      </c>
      <c r="AK160" s="730">
        <f t="shared" ref="AK160" si="1989">+IF(AJ160=1,1,0)</f>
        <v>0</v>
      </c>
      <c r="AL160" s="730">
        <f t="shared" ref="AL160" si="1990">+IF(AK160=1,1,0)</f>
        <v>0</v>
      </c>
      <c r="AM160" s="730">
        <f t="shared" ref="AM160" si="1991">+IF(AL160=1,1,0)</f>
        <v>0</v>
      </c>
      <c r="AN160" s="730">
        <f t="shared" ref="AN160" si="1992">+IF(AM160=1,1,0)</f>
        <v>0</v>
      </c>
      <c r="AO160" s="730">
        <f t="shared" ref="AO160" si="1993">+IF(AN160=1,1,0)</f>
        <v>0</v>
      </c>
      <c r="AP160" s="730">
        <f t="shared" ref="AP160" si="1994">+IF(AO160=1,1,0)</f>
        <v>0</v>
      </c>
      <c r="AQ160" s="730">
        <f>+AP160</f>
        <v>0</v>
      </c>
      <c r="AR160" s="730">
        <f>+AQ160</f>
        <v>0</v>
      </c>
      <c r="AS160" s="730">
        <f>+IF(AQ160=1,1,0)</f>
        <v>0</v>
      </c>
      <c r="AT160" s="730">
        <f>+IF(AS160=1,1,0)</f>
        <v>0</v>
      </c>
      <c r="AU160" s="730">
        <f t="shared" ref="AU160" si="1995">+IF(AT160=1,1,0)</f>
        <v>0</v>
      </c>
      <c r="AV160" s="730">
        <f t="shared" ref="AV160" si="1996">+IF(AU160=1,1,0)</f>
        <v>0</v>
      </c>
      <c r="AW160" s="730">
        <f t="shared" ref="AW160" si="1997">+IF(AV160=1,1,0)</f>
        <v>0</v>
      </c>
      <c r="AX160" s="730">
        <f t="shared" ref="AX160" si="1998">+IF(AW160=1,1,0)</f>
        <v>0</v>
      </c>
      <c r="AY160" s="730">
        <f t="shared" ref="AY160" si="1999">+IF(AX160=1,1,0)</f>
        <v>0</v>
      </c>
      <c r="AZ160" s="730">
        <f t="shared" ref="AZ160" si="2000">+IF(AY160=1,1,0)</f>
        <v>0</v>
      </c>
      <c r="BA160" s="730">
        <f t="shared" ref="BA160" si="2001">+IF(AZ160=1,1,0)</f>
        <v>0</v>
      </c>
      <c r="BB160" s="730">
        <f t="shared" ref="BB160" si="2002">+IF(BA160=1,1,0)</f>
        <v>0</v>
      </c>
      <c r="BC160" s="730">
        <f t="shared" ref="BC160" si="2003">+IF(BB160=1,1,0)</f>
        <v>0</v>
      </c>
      <c r="BD160" s="730">
        <f t="shared" ref="BD160" si="2004">+IF(BC160=1,1,0)</f>
        <v>0</v>
      </c>
      <c r="BE160" s="730">
        <f>+BD160</f>
        <v>0</v>
      </c>
      <c r="BF160" s="730">
        <f>+BE160</f>
        <v>0</v>
      </c>
      <c r="BG160" s="730">
        <f>+IF(BE160=1,1,0)</f>
        <v>0</v>
      </c>
      <c r="BH160" s="730">
        <f t="shared" ref="BH160" si="2005">+IF(BG160=1,1,0)</f>
        <v>0</v>
      </c>
      <c r="BI160" s="730">
        <f t="shared" ref="BI160" si="2006">+IF(BH160=1,1,0)</f>
        <v>0</v>
      </c>
      <c r="BJ160" s="730">
        <f t="shared" ref="BJ160" si="2007">+IF(BI160=1,1,0)</f>
        <v>0</v>
      </c>
      <c r="BK160" s="730">
        <f t="shared" ref="BK160" si="2008">+IF(BJ160=1,1,0)</f>
        <v>0</v>
      </c>
      <c r="BL160" s="730">
        <f t="shared" ref="BL160" si="2009">+IF(BK160=1,1,0)</f>
        <v>0</v>
      </c>
      <c r="BM160" s="730">
        <f t="shared" ref="BM160" si="2010">+IF(BL160=1,1,0)</f>
        <v>0</v>
      </c>
      <c r="BN160" s="730">
        <f t="shared" ref="BN160" si="2011">+IF(BM160=1,1,0)</f>
        <v>0</v>
      </c>
      <c r="BO160" s="730">
        <f t="shared" ref="BO160" si="2012">+IF(BN160=1,1,0)</f>
        <v>0</v>
      </c>
      <c r="BP160" s="730">
        <f t="shared" ref="BP160" si="2013">+IF(BO160=1,1,0)</f>
        <v>0</v>
      </c>
      <c r="BQ160" s="730">
        <f t="shared" ref="BQ160" si="2014">+IF(BP160=1,1,0)</f>
        <v>0</v>
      </c>
      <c r="BR160" s="730">
        <f t="shared" ref="BR160" si="2015">+IF(BQ160=1,1,0)</f>
        <v>0</v>
      </c>
      <c r="BS160" s="524">
        <f>+BR160</f>
        <v>0</v>
      </c>
      <c r="BW160" s="730">
        <f>+IF(BU160=1,1,0)</f>
        <v>0</v>
      </c>
      <c r="BX160" s="730">
        <f t="shared" ref="BX160" si="2016">+IF(BW160=1,1,0)</f>
        <v>0</v>
      </c>
    </row>
    <row r="161" spans="1:76" s="507" customFormat="1" x14ac:dyDescent="0.2">
      <c r="A161" s="724" t="s">
        <v>39</v>
      </c>
      <c r="B161" s="727">
        <v>30000</v>
      </c>
      <c r="C161" s="730">
        <f>IF(C160=1,B161/12,0)</f>
        <v>0</v>
      </c>
      <c r="D161" s="730">
        <f>IF(D160=1,$B161/12,0)</f>
        <v>0</v>
      </c>
      <c r="E161" s="730">
        <f t="shared" ref="E161:N161" si="2017">IF(E160=1,$B161/12,0)</f>
        <v>0</v>
      </c>
      <c r="F161" s="730">
        <f t="shared" si="2017"/>
        <v>0</v>
      </c>
      <c r="G161" s="730">
        <f t="shared" si="2017"/>
        <v>0</v>
      </c>
      <c r="H161" s="730">
        <f t="shared" si="2017"/>
        <v>0</v>
      </c>
      <c r="I161" s="730">
        <f t="shared" si="2017"/>
        <v>0</v>
      </c>
      <c r="J161" s="730">
        <f t="shared" si="2017"/>
        <v>0</v>
      </c>
      <c r="K161" s="730">
        <f t="shared" si="2017"/>
        <v>0</v>
      </c>
      <c r="L161" s="730">
        <f t="shared" si="2017"/>
        <v>0</v>
      </c>
      <c r="M161" s="730">
        <f t="shared" si="2017"/>
        <v>0</v>
      </c>
      <c r="N161" s="730">
        <f t="shared" si="2017"/>
        <v>0</v>
      </c>
      <c r="O161" s="731">
        <f>SUM(C161:N161)</f>
        <v>0</v>
      </c>
      <c r="P161" s="730">
        <f>IF(C160=1,(B161*(1+$B$8)),B161)</f>
        <v>30000</v>
      </c>
      <c r="Q161" s="730">
        <f>IF(Q160=1,($P161/12),0)</f>
        <v>0</v>
      </c>
      <c r="R161" s="730">
        <f t="shared" ref="R161:AB161" si="2018">IF(R160=1,($P161/12),0)</f>
        <v>0</v>
      </c>
      <c r="S161" s="730">
        <f t="shared" si="2018"/>
        <v>0</v>
      </c>
      <c r="T161" s="730">
        <f t="shared" si="2018"/>
        <v>0</v>
      </c>
      <c r="U161" s="730">
        <f t="shared" si="2018"/>
        <v>0</v>
      </c>
      <c r="V161" s="730">
        <f t="shared" si="2018"/>
        <v>0</v>
      </c>
      <c r="W161" s="730">
        <f t="shared" si="2018"/>
        <v>0</v>
      </c>
      <c r="X161" s="730">
        <f t="shared" si="2018"/>
        <v>0</v>
      </c>
      <c r="Y161" s="730">
        <f t="shared" si="2018"/>
        <v>0</v>
      </c>
      <c r="Z161" s="730">
        <f t="shared" si="2018"/>
        <v>0</v>
      </c>
      <c r="AA161" s="730">
        <f t="shared" si="2018"/>
        <v>0</v>
      </c>
      <c r="AB161" s="730">
        <f t="shared" si="2018"/>
        <v>0</v>
      </c>
      <c r="AC161" s="731">
        <f>SUM(Q161:AB161)</f>
        <v>0</v>
      </c>
      <c r="AD161" s="730">
        <f>IF(Q160=1,(P161*(1+$B$8)),P161)</f>
        <v>30000</v>
      </c>
      <c r="AE161" s="730">
        <f t="shared" ref="AE161:AP161" si="2019">IF(AE160=1,($AD161/12),0)</f>
        <v>0</v>
      </c>
      <c r="AF161" s="730">
        <f t="shared" si="2019"/>
        <v>0</v>
      </c>
      <c r="AG161" s="730">
        <f t="shared" si="2019"/>
        <v>0</v>
      </c>
      <c r="AH161" s="730">
        <f t="shared" si="2019"/>
        <v>0</v>
      </c>
      <c r="AI161" s="730">
        <f t="shared" si="2019"/>
        <v>0</v>
      </c>
      <c r="AJ161" s="730">
        <f t="shared" si="2019"/>
        <v>0</v>
      </c>
      <c r="AK161" s="730">
        <f t="shared" si="2019"/>
        <v>0</v>
      </c>
      <c r="AL161" s="730">
        <f t="shared" si="2019"/>
        <v>0</v>
      </c>
      <c r="AM161" s="730">
        <f t="shared" si="2019"/>
        <v>0</v>
      </c>
      <c r="AN161" s="730">
        <f t="shared" si="2019"/>
        <v>0</v>
      </c>
      <c r="AO161" s="730">
        <f t="shared" si="2019"/>
        <v>0</v>
      </c>
      <c r="AP161" s="730">
        <f t="shared" si="2019"/>
        <v>0</v>
      </c>
      <c r="AQ161" s="731">
        <f>SUM(AE161:AP161)</f>
        <v>0</v>
      </c>
      <c r="AR161" s="730">
        <f>IF(AE160=1,(AD161*(1+$B$8)),AD161)</f>
        <v>30000</v>
      </c>
      <c r="AS161" s="730">
        <f>IF(AS160=1,($AR161/12),0)</f>
        <v>0</v>
      </c>
      <c r="AT161" s="730">
        <f t="shared" ref="AT161:BD161" si="2020">IF(AT160=1,($AR161/12),0)</f>
        <v>0</v>
      </c>
      <c r="AU161" s="730">
        <f t="shared" si="2020"/>
        <v>0</v>
      </c>
      <c r="AV161" s="730">
        <f t="shared" si="2020"/>
        <v>0</v>
      </c>
      <c r="AW161" s="730">
        <f t="shared" si="2020"/>
        <v>0</v>
      </c>
      <c r="AX161" s="730">
        <f t="shared" si="2020"/>
        <v>0</v>
      </c>
      <c r="AY161" s="730">
        <f t="shared" si="2020"/>
        <v>0</v>
      </c>
      <c r="AZ161" s="730">
        <f t="shared" si="2020"/>
        <v>0</v>
      </c>
      <c r="BA161" s="730">
        <f t="shared" si="2020"/>
        <v>0</v>
      </c>
      <c r="BB161" s="730">
        <f t="shared" si="2020"/>
        <v>0</v>
      </c>
      <c r="BC161" s="730">
        <f t="shared" si="2020"/>
        <v>0</v>
      </c>
      <c r="BD161" s="730">
        <f t="shared" si="2020"/>
        <v>0</v>
      </c>
      <c r="BE161" s="731">
        <f>SUM(AS161:BD161)</f>
        <v>0</v>
      </c>
      <c r="BF161" s="730">
        <f>IF(AS160=1,(AR161*(1+$B$8)),AR161)</f>
        <v>30000</v>
      </c>
      <c r="BG161" s="730">
        <f>IF(BG160=1,($BF161/12),0)</f>
        <v>0</v>
      </c>
      <c r="BH161" s="730">
        <f t="shared" ref="BH161:BR161" si="2021">IF(BH160=1,($BF161/12),0)</f>
        <v>0</v>
      </c>
      <c r="BI161" s="730">
        <f t="shared" si="2021"/>
        <v>0</v>
      </c>
      <c r="BJ161" s="730">
        <f t="shared" si="2021"/>
        <v>0</v>
      </c>
      <c r="BK161" s="730">
        <f t="shared" si="2021"/>
        <v>0</v>
      </c>
      <c r="BL161" s="730">
        <f t="shared" si="2021"/>
        <v>0</v>
      </c>
      <c r="BM161" s="730">
        <f t="shared" si="2021"/>
        <v>0</v>
      </c>
      <c r="BN161" s="730">
        <f t="shared" si="2021"/>
        <v>0</v>
      </c>
      <c r="BO161" s="730">
        <f t="shared" si="2021"/>
        <v>0</v>
      </c>
      <c r="BP161" s="730">
        <f t="shared" si="2021"/>
        <v>0</v>
      </c>
      <c r="BQ161" s="730">
        <f t="shared" si="2021"/>
        <v>0</v>
      </c>
      <c r="BR161" s="730">
        <f t="shared" si="2021"/>
        <v>0</v>
      </c>
      <c r="BS161" s="529">
        <f>SUM(BG161:BR161)</f>
        <v>0</v>
      </c>
      <c r="BW161" s="730">
        <f t="shared" ref="BW161:BX161" si="2022">IF(BW160=1,($BF161/12),0)</f>
        <v>0</v>
      </c>
      <c r="BX161" s="730">
        <f t="shared" si="2022"/>
        <v>0</v>
      </c>
    </row>
    <row r="162" spans="1:76" s="507" customFormat="1" x14ac:dyDescent="0.2">
      <c r="A162" s="721"/>
      <c r="B162" s="728"/>
      <c r="C162" s="730"/>
      <c r="D162" s="730"/>
      <c r="E162" s="730"/>
      <c r="F162" s="730"/>
      <c r="G162" s="730"/>
      <c r="H162" s="730"/>
      <c r="I162" s="730"/>
      <c r="J162" s="730"/>
      <c r="K162" s="730"/>
      <c r="L162" s="730"/>
      <c r="M162" s="730"/>
      <c r="N162" s="730"/>
      <c r="O162" s="730"/>
      <c r="P162" s="730"/>
      <c r="Q162" s="730"/>
      <c r="R162" s="730"/>
      <c r="S162" s="730"/>
      <c r="T162" s="730"/>
      <c r="U162" s="730"/>
      <c r="V162" s="730"/>
      <c r="W162" s="730"/>
      <c r="X162" s="730"/>
      <c r="Y162" s="730"/>
      <c r="Z162" s="730"/>
      <c r="AA162" s="730"/>
      <c r="AB162" s="730"/>
      <c r="AC162" s="730"/>
      <c r="AD162" s="730"/>
      <c r="AE162" s="730"/>
      <c r="AF162" s="730"/>
      <c r="AG162" s="730"/>
      <c r="AH162" s="730"/>
      <c r="AI162" s="730"/>
      <c r="AJ162" s="730"/>
      <c r="AK162" s="730"/>
      <c r="AL162" s="730"/>
      <c r="AM162" s="730"/>
      <c r="AN162" s="730"/>
      <c r="AO162" s="730"/>
      <c r="AP162" s="730"/>
      <c r="AQ162" s="730"/>
      <c r="AR162" s="730"/>
      <c r="AS162" s="730"/>
      <c r="AT162" s="730"/>
      <c r="AU162" s="730"/>
      <c r="AV162" s="730"/>
      <c r="AW162" s="730"/>
      <c r="AX162" s="730"/>
      <c r="AY162" s="730"/>
      <c r="AZ162" s="730"/>
      <c r="BA162" s="730"/>
      <c r="BB162" s="730"/>
      <c r="BC162" s="730"/>
      <c r="BD162" s="730"/>
      <c r="BE162" s="730"/>
      <c r="BF162" s="730"/>
      <c r="BG162" s="730"/>
      <c r="BH162" s="730"/>
      <c r="BI162" s="730"/>
      <c r="BJ162" s="730"/>
      <c r="BK162" s="730"/>
      <c r="BL162" s="730"/>
      <c r="BM162" s="730"/>
      <c r="BN162" s="730"/>
      <c r="BO162" s="730"/>
      <c r="BP162" s="730"/>
      <c r="BQ162" s="730"/>
      <c r="BR162" s="730"/>
      <c r="BS162" s="524"/>
      <c r="BW162" s="730"/>
      <c r="BX162" s="730"/>
    </row>
    <row r="163" spans="1:76" s="507" customFormat="1" x14ac:dyDescent="0.2">
      <c r="A163" s="522" t="s">
        <v>545</v>
      </c>
      <c r="B163" s="728"/>
      <c r="C163" s="728"/>
      <c r="D163" s="728"/>
      <c r="E163" s="728"/>
      <c r="F163" s="728"/>
      <c r="G163" s="728"/>
      <c r="H163" s="728"/>
      <c r="I163" s="728"/>
      <c r="J163" s="728"/>
      <c r="K163" s="728"/>
      <c r="L163" s="728"/>
      <c r="M163" s="728"/>
      <c r="N163" s="728"/>
      <c r="O163" s="728"/>
      <c r="P163" s="728"/>
      <c r="Q163" s="728"/>
      <c r="R163" s="728"/>
      <c r="S163" s="728"/>
      <c r="T163" s="728"/>
      <c r="U163" s="728"/>
      <c r="V163" s="728"/>
      <c r="W163" s="728"/>
      <c r="X163" s="728"/>
      <c r="Y163" s="728"/>
      <c r="Z163" s="728"/>
      <c r="AA163" s="728"/>
      <c r="AB163" s="728"/>
      <c r="AC163" s="728"/>
      <c r="AD163" s="728"/>
      <c r="AE163" s="728"/>
      <c r="AF163" s="728"/>
      <c r="AG163" s="728"/>
      <c r="AH163" s="728"/>
      <c r="AI163" s="728"/>
      <c r="AJ163" s="728"/>
      <c r="AK163" s="728"/>
      <c r="AL163" s="728"/>
      <c r="AM163" s="728"/>
      <c r="AN163" s="728"/>
      <c r="AO163" s="728"/>
      <c r="AP163" s="728"/>
      <c r="AQ163" s="728"/>
      <c r="AR163" s="728"/>
      <c r="AS163" s="728"/>
      <c r="AT163" s="728"/>
      <c r="AU163" s="728"/>
      <c r="AV163" s="728"/>
      <c r="AW163" s="728"/>
      <c r="AX163" s="728"/>
      <c r="AY163" s="728"/>
      <c r="AZ163" s="728"/>
      <c r="BA163" s="728"/>
      <c r="BB163" s="728"/>
      <c r="BC163" s="728"/>
      <c r="BD163" s="728"/>
      <c r="BE163" s="728"/>
      <c r="BF163" s="728"/>
      <c r="BG163" s="728"/>
      <c r="BH163" s="728"/>
      <c r="BI163" s="728"/>
      <c r="BJ163" s="728"/>
      <c r="BK163" s="728"/>
      <c r="BL163" s="728"/>
      <c r="BM163" s="728"/>
      <c r="BN163" s="728"/>
      <c r="BO163" s="728"/>
      <c r="BP163" s="728"/>
      <c r="BQ163" s="728"/>
      <c r="BR163" s="728"/>
      <c r="BS163" s="523"/>
      <c r="BW163" s="728"/>
      <c r="BX163" s="728"/>
    </row>
    <row r="164" spans="1:76" s="507" customFormat="1" x14ac:dyDescent="0.2">
      <c r="A164" s="722" t="s">
        <v>110</v>
      </c>
      <c r="B164" s="728"/>
      <c r="C164" s="730">
        <f>+IF(A164=1,1,0)</f>
        <v>0</v>
      </c>
      <c r="D164" s="730">
        <f>+IF(C164=1,1,0)</f>
        <v>0</v>
      </c>
      <c r="E164" s="730">
        <f t="shared" ref="E164" si="2023">+IF(D164=1,1,0)</f>
        <v>0</v>
      </c>
      <c r="F164" s="730">
        <f t="shared" ref="F164" si="2024">+IF(E164=1,1,0)</f>
        <v>0</v>
      </c>
      <c r="G164" s="730">
        <f t="shared" ref="G164" si="2025">+IF(F164=1,1,0)</f>
        <v>0</v>
      </c>
      <c r="H164" s="730">
        <f t="shared" ref="H164" si="2026">+IF(G164=1,1,0)</f>
        <v>0</v>
      </c>
      <c r="I164" s="730">
        <f t="shared" ref="I164" si="2027">+IF(H164=1,1,0)</f>
        <v>0</v>
      </c>
      <c r="J164" s="730">
        <f t="shared" ref="J164" si="2028">+IF(I164=1,1,0)</f>
        <v>0</v>
      </c>
      <c r="K164" s="730">
        <f t="shared" ref="K164" si="2029">+IF(J164=1,1,0)</f>
        <v>0</v>
      </c>
      <c r="L164" s="730">
        <f t="shared" ref="L164" si="2030">+IF(K164=1,1,0)</f>
        <v>0</v>
      </c>
      <c r="M164" s="730">
        <f t="shared" ref="M164" si="2031">+IF(L164=1,1,0)</f>
        <v>0</v>
      </c>
      <c r="N164" s="730">
        <f t="shared" ref="N164" si="2032">+IF(M164=1,1,0)</f>
        <v>0</v>
      </c>
      <c r="O164" s="730">
        <f>+N164</f>
        <v>0</v>
      </c>
      <c r="P164" s="730">
        <f>+N164</f>
        <v>0</v>
      </c>
      <c r="Q164" s="730">
        <f>+IF(O164=1,1,0)</f>
        <v>0</v>
      </c>
      <c r="R164" s="730">
        <f t="shared" ref="R164" si="2033">+IF(Q164=1,1,0)</f>
        <v>0</v>
      </c>
      <c r="S164" s="730">
        <f t="shared" ref="S164" si="2034">+IF(R164=1,1,0)</f>
        <v>0</v>
      </c>
      <c r="T164" s="730">
        <f t="shared" ref="T164" si="2035">+IF(S164=1,1,0)</f>
        <v>0</v>
      </c>
      <c r="U164" s="730">
        <f t="shared" ref="U164" si="2036">+IF(T164=1,1,0)</f>
        <v>0</v>
      </c>
      <c r="V164" s="730">
        <f t="shared" ref="V164" si="2037">+IF(U164=1,1,0)</f>
        <v>0</v>
      </c>
      <c r="W164" s="730">
        <f t="shared" ref="W164" si="2038">+IF(V164=1,1,0)</f>
        <v>0</v>
      </c>
      <c r="X164" s="730">
        <f t="shared" ref="X164" si="2039">+IF(W164=1,1,0)</f>
        <v>0</v>
      </c>
      <c r="Y164" s="730">
        <f t="shared" ref="Y164" si="2040">+IF(X164=1,1,0)</f>
        <v>0</v>
      </c>
      <c r="Z164" s="730">
        <f t="shared" ref="Z164" si="2041">+IF(Y164=1,1,0)</f>
        <v>0</v>
      </c>
      <c r="AA164" s="730">
        <f t="shared" ref="AA164" si="2042">+IF(Z164=1,1,0)</f>
        <v>0</v>
      </c>
      <c r="AB164" s="730">
        <f t="shared" ref="AB164" si="2043">+IF(AA164=1,1,0)</f>
        <v>0</v>
      </c>
      <c r="AC164" s="730">
        <f>+AB164</f>
        <v>0</v>
      </c>
      <c r="AD164" s="730">
        <f>+AB164</f>
        <v>0</v>
      </c>
      <c r="AE164" s="730">
        <f>+IF(AC164=1,1,0)</f>
        <v>0</v>
      </c>
      <c r="AF164" s="730">
        <f>+IF(AE164=1,1,0)</f>
        <v>0</v>
      </c>
      <c r="AG164" s="730">
        <f t="shared" ref="AG164" si="2044">+IF(AF164=1,1,0)</f>
        <v>0</v>
      </c>
      <c r="AH164" s="730">
        <f t="shared" ref="AH164" si="2045">+IF(AG164=1,1,0)</f>
        <v>0</v>
      </c>
      <c r="AI164" s="730">
        <f t="shared" ref="AI164" si="2046">+IF(AH164=1,1,0)</f>
        <v>0</v>
      </c>
      <c r="AJ164" s="730">
        <f t="shared" ref="AJ164" si="2047">+IF(AI164=1,1,0)</f>
        <v>0</v>
      </c>
      <c r="AK164" s="730">
        <f t="shared" ref="AK164" si="2048">+IF(AJ164=1,1,0)</f>
        <v>0</v>
      </c>
      <c r="AL164" s="730">
        <f t="shared" ref="AL164" si="2049">+IF(AK164=1,1,0)</f>
        <v>0</v>
      </c>
      <c r="AM164" s="730">
        <f t="shared" ref="AM164" si="2050">+IF(AL164=1,1,0)</f>
        <v>0</v>
      </c>
      <c r="AN164" s="730">
        <f t="shared" ref="AN164" si="2051">+IF(AM164=1,1,0)</f>
        <v>0</v>
      </c>
      <c r="AO164" s="730">
        <f t="shared" ref="AO164" si="2052">+IF(AN164=1,1,0)</f>
        <v>0</v>
      </c>
      <c r="AP164" s="730">
        <f t="shared" ref="AP164" si="2053">+IF(AO164=1,1,0)</f>
        <v>0</v>
      </c>
      <c r="AQ164" s="730">
        <f>+AP164</f>
        <v>0</v>
      </c>
      <c r="AR164" s="730">
        <f>+AQ164</f>
        <v>0</v>
      </c>
      <c r="AS164" s="730">
        <f>+IF(AQ164=1,1,0)</f>
        <v>0</v>
      </c>
      <c r="AT164" s="730">
        <f>+IF(AS164=1,1,0)</f>
        <v>0</v>
      </c>
      <c r="AU164" s="730">
        <f t="shared" ref="AU164" si="2054">+IF(AT164=1,1,0)</f>
        <v>0</v>
      </c>
      <c r="AV164" s="730">
        <f t="shared" ref="AV164" si="2055">+IF(AU164=1,1,0)</f>
        <v>0</v>
      </c>
      <c r="AW164" s="730">
        <f t="shared" ref="AW164" si="2056">+IF(AV164=1,1,0)</f>
        <v>0</v>
      </c>
      <c r="AX164" s="730">
        <f t="shared" ref="AX164" si="2057">+IF(AW164=1,1,0)</f>
        <v>0</v>
      </c>
      <c r="AY164" s="730">
        <f t="shared" ref="AY164" si="2058">+IF(AX164=1,1,0)</f>
        <v>0</v>
      </c>
      <c r="AZ164" s="730">
        <f t="shared" ref="AZ164" si="2059">+IF(AY164=1,1,0)</f>
        <v>0</v>
      </c>
      <c r="BA164" s="730">
        <f t="shared" ref="BA164" si="2060">+IF(AZ164=1,1,0)</f>
        <v>0</v>
      </c>
      <c r="BB164" s="730">
        <f t="shared" ref="BB164" si="2061">+IF(BA164=1,1,0)</f>
        <v>0</v>
      </c>
      <c r="BC164" s="730">
        <f t="shared" ref="BC164" si="2062">+IF(BB164=1,1,0)</f>
        <v>0</v>
      </c>
      <c r="BD164" s="730">
        <f t="shared" ref="BD164" si="2063">+IF(BC164=1,1,0)</f>
        <v>0</v>
      </c>
      <c r="BE164" s="730">
        <f>+BD164</f>
        <v>0</v>
      </c>
      <c r="BF164" s="730">
        <f>+BE164</f>
        <v>0</v>
      </c>
      <c r="BG164" s="730">
        <f>+IF(BE164=1,1,0)</f>
        <v>0</v>
      </c>
      <c r="BH164" s="730">
        <f t="shared" ref="BH164" si="2064">+IF(BG164=1,1,0)</f>
        <v>0</v>
      </c>
      <c r="BI164" s="730">
        <f t="shared" ref="BI164" si="2065">+IF(BH164=1,1,0)</f>
        <v>0</v>
      </c>
      <c r="BJ164" s="730">
        <f t="shared" ref="BJ164" si="2066">+IF(BI164=1,1,0)</f>
        <v>0</v>
      </c>
      <c r="BK164" s="730">
        <f t="shared" ref="BK164" si="2067">+IF(BJ164=1,1,0)</f>
        <v>0</v>
      </c>
      <c r="BL164" s="730">
        <f t="shared" ref="BL164" si="2068">+IF(BK164=1,1,0)</f>
        <v>0</v>
      </c>
      <c r="BM164" s="730">
        <f t="shared" ref="BM164" si="2069">+IF(BL164=1,1,0)</f>
        <v>0</v>
      </c>
      <c r="BN164" s="730">
        <f t="shared" ref="BN164" si="2070">+IF(BM164=1,1,0)</f>
        <v>0</v>
      </c>
      <c r="BO164" s="730">
        <f t="shared" ref="BO164" si="2071">+IF(BN164=1,1,0)</f>
        <v>0</v>
      </c>
      <c r="BP164" s="730">
        <f t="shared" ref="BP164" si="2072">+IF(BO164=1,1,0)</f>
        <v>0</v>
      </c>
      <c r="BQ164" s="730">
        <f t="shared" ref="BQ164" si="2073">+IF(BP164=1,1,0)</f>
        <v>0</v>
      </c>
      <c r="BR164" s="730">
        <f t="shared" ref="BR164" si="2074">+IF(BQ164=1,1,0)</f>
        <v>0</v>
      </c>
      <c r="BS164" s="524">
        <f>+BR164</f>
        <v>0</v>
      </c>
      <c r="BW164" s="730">
        <f>+IF(BU164=1,1,0)</f>
        <v>0</v>
      </c>
      <c r="BX164" s="730">
        <f t="shared" ref="BX164" si="2075">+IF(BW164=1,1,0)</f>
        <v>0</v>
      </c>
    </row>
    <row r="165" spans="1:76" s="507" customFormat="1" x14ac:dyDescent="0.2">
      <c r="A165" s="724" t="s">
        <v>39</v>
      </c>
      <c r="B165" s="727"/>
      <c r="C165" s="730">
        <f>IF(C164=1,B165/12,0)</f>
        <v>0</v>
      </c>
      <c r="D165" s="730">
        <f>IF(D164=1,$B165/12,0)</f>
        <v>0</v>
      </c>
      <c r="E165" s="730">
        <f t="shared" ref="E165:N165" si="2076">IF(E164=1,$B165/12,0)</f>
        <v>0</v>
      </c>
      <c r="F165" s="730">
        <f t="shared" si="2076"/>
        <v>0</v>
      </c>
      <c r="G165" s="730">
        <f t="shared" si="2076"/>
        <v>0</v>
      </c>
      <c r="H165" s="730">
        <f t="shared" si="2076"/>
        <v>0</v>
      </c>
      <c r="I165" s="730">
        <f t="shared" si="2076"/>
        <v>0</v>
      </c>
      <c r="J165" s="730">
        <f t="shared" si="2076"/>
        <v>0</v>
      </c>
      <c r="K165" s="730">
        <f t="shared" si="2076"/>
        <v>0</v>
      </c>
      <c r="L165" s="730">
        <f t="shared" si="2076"/>
        <v>0</v>
      </c>
      <c r="M165" s="730">
        <f t="shared" si="2076"/>
        <v>0</v>
      </c>
      <c r="N165" s="730">
        <f t="shared" si="2076"/>
        <v>0</v>
      </c>
      <c r="O165" s="731">
        <f>SUM(C165:N165)</f>
        <v>0</v>
      </c>
      <c r="P165" s="730">
        <f>IF(C164=1,(B165*(1+$B$8)),B165)</f>
        <v>0</v>
      </c>
      <c r="Q165" s="730">
        <f>IF(Q164=1,($P165/12),0)</f>
        <v>0</v>
      </c>
      <c r="R165" s="730">
        <f t="shared" ref="R165:AB165" si="2077">IF(R164=1,($P165/12),0)</f>
        <v>0</v>
      </c>
      <c r="S165" s="730">
        <f t="shared" si="2077"/>
        <v>0</v>
      </c>
      <c r="T165" s="730">
        <f t="shared" si="2077"/>
        <v>0</v>
      </c>
      <c r="U165" s="730">
        <f t="shared" si="2077"/>
        <v>0</v>
      </c>
      <c r="V165" s="730">
        <f t="shared" si="2077"/>
        <v>0</v>
      </c>
      <c r="W165" s="730">
        <f t="shared" si="2077"/>
        <v>0</v>
      </c>
      <c r="X165" s="730">
        <f t="shared" si="2077"/>
        <v>0</v>
      </c>
      <c r="Y165" s="730">
        <f t="shared" si="2077"/>
        <v>0</v>
      </c>
      <c r="Z165" s="730">
        <f t="shared" si="2077"/>
        <v>0</v>
      </c>
      <c r="AA165" s="730">
        <f t="shared" si="2077"/>
        <v>0</v>
      </c>
      <c r="AB165" s="730">
        <f t="shared" si="2077"/>
        <v>0</v>
      </c>
      <c r="AC165" s="731">
        <f>SUM(Q165:AB165)</f>
        <v>0</v>
      </c>
      <c r="AD165" s="730">
        <f>IF(Q164=1,(P165*(1+$B$8)),P165)</f>
        <v>0</v>
      </c>
      <c r="AE165" s="730">
        <f t="shared" ref="AE165:AP165" si="2078">IF(AE164=1,($AD165/12),0)</f>
        <v>0</v>
      </c>
      <c r="AF165" s="730">
        <f t="shared" si="2078"/>
        <v>0</v>
      </c>
      <c r="AG165" s="730">
        <f t="shared" si="2078"/>
        <v>0</v>
      </c>
      <c r="AH165" s="730">
        <f t="shared" si="2078"/>
        <v>0</v>
      </c>
      <c r="AI165" s="730">
        <f t="shared" si="2078"/>
        <v>0</v>
      </c>
      <c r="AJ165" s="730">
        <f t="shared" si="2078"/>
        <v>0</v>
      </c>
      <c r="AK165" s="730">
        <f t="shared" si="2078"/>
        <v>0</v>
      </c>
      <c r="AL165" s="730">
        <f t="shared" si="2078"/>
        <v>0</v>
      </c>
      <c r="AM165" s="730">
        <f t="shared" si="2078"/>
        <v>0</v>
      </c>
      <c r="AN165" s="730">
        <f t="shared" si="2078"/>
        <v>0</v>
      </c>
      <c r="AO165" s="730">
        <f t="shared" si="2078"/>
        <v>0</v>
      </c>
      <c r="AP165" s="730">
        <f t="shared" si="2078"/>
        <v>0</v>
      </c>
      <c r="AQ165" s="731">
        <f>SUM(AE165:AP165)</f>
        <v>0</v>
      </c>
      <c r="AR165" s="730">
        <f>IF(AE164=1,(AD165*(1+$B$8)),AD165)</f>
        <v>0</v>
      </c>
      <c r="AS165" s="730">
        <f>IF(AS164=1,($AR165/12),0)</f>
        <v>0</v>
      </c>
      <c r="AT165" s="730">
        <f t="shared" ref="AT165:BD165" si="2079">IF(AT164=1,($AR165/12),0)</f>
        <v>0</v>
      </c>
      <c r="AU165" s="730">
        <f t="shared" si="2079"/>
        <v>0</v>
      </c>
      <c r="AV165" s="730">
        <f t="shared" si="2079"/>
        <v>0</v>
      </c>
      <c r="AW165" s="730">
        <f t="shared" si="2079"/>
        <v>0</v>
      </c>
      <c r="AX165" s="730">
        <f t="shared" si="2079"/>
        <v>0</v>
      </c>
      <c r="AY165" s="730">
        <f t="shared" si="2079"/>
        <v>0</v>
      </c>
      <c r="AZ165" s="730">
        <f t="shared" si="2079"/>
        <v>0</v>
      </c>
      <c r="BA165" s="730">
        <f t="shared" si="2079"/>
        <v>0</v>
      </c>
      <c r="BB165" s="730">
        <f t="shared" si="2079"/>
        <v>0</v>
      </c>
      <c r="BC165" s="730">
        <f t="shared" si="2079"/>
        <v>0</v>
      </c>
      <c r="BD165" s="730">
        <f t="shared" si="2079"/>
        <v>0</v>
      </c>
      <c r="BE165" s="731">
        <f>SUM(AS165:BD165)</f>
        <v>0</v>
      </c>
      <c r="BF165" s="730">
        <f>IF(AS164=1,(AR165*(1+$B$8)),AR165)</f>
        <v>0</v>
      </c>
      <c r="BG165" s="730">
        <f>IF(BG164=1,($BF165/12),0)</f>
        <v>0</v>
      </c>
      <c r="BH165" s="730">
        <f t="shared" ref="BH165:BR165" si="2080">IF(BH164=1,($BF165/12),0)</f>
        <v>0</v>
      </c>
      <c r="BI165" s="730">
        <f t="shared" si="2080"/>
        <v>0</v>
      </c>
      <c r="BJ165" s="730">
        <f t="shared" si="2080"/>
        <v>0</v>
      </c>
      <c r="BK165" s="730">
        <f t="shared" si="2080"/>
        <v>0</v>
      </c>
      <c r="BL165" s="730">
        <f t="shared" si="2080"/>
        <v>0</v>
      </c>
      <c r="BM165" s="730">
        <f t="shared" si="2080"/>
        <v>0</v>
      </c>
      <c r="BN165" s="730">
        <f t="shared" si="2080"/>
        <v>0</v>
      </c>
      <c r="BO165" s="730">
        <f t="shared" si="2080"/>
        <v>0</v>
      </c>
      <c r="BP165" s="730">
        <f t="shared" si="2080"/>
        <v>0</v>
      </c>
      <c r="BQ165" s="730">
        <f t="shared" si="2080"/>
        <v>0</v>
      </c>
      <c r="BR165" s="730">
        <f t="shared" si="2080"/>
        <v>0</v>
      </c>
      <c r="BS165" s="529">
        <f>SUM(BG165:BR165)</f>
        <v>0</v>
      </c>
      <c r="BW165" s="730">
        <f t="shared" ref="BW165:BX165" si="2081">IF(BW164=1,($BF165/12),0)</f>
        <v>0</v>
      </c>
      <c r="BX165" s="730">
        <f t="shared" si="2081"/>
        <v>0</v>
      </c>
    </row>
    <row r="166" spans="1:76" s="507" customFormat="1" x14ac:dyDescent="0.2">
      <c r="A166" s="721"/>
      <c r="B166" s="728"/>
      <c r="C166" s="730"/>
      <c r="D166" s="730"/>
      <c r="E166" s="730"/>
      <c r="F166" s="730"/>
      <c r="G166" s="730"/>
      <c r="H166" s="730"/>
      <c r="I166" s="730"/>
      <c r="J166" s="730"/>
      <c r="K166" s="730"/>
      <c r="L166" s="730"/>
      <c r="M166" s="730"/>
      <c r="N166" s="730"/>
      <c r="O166" s="730"/>
      <c r="P166" s="730"/>
      <c r="Q166" s="730"/>
      <c r="R166" s="730"/>
      <c r="S166" s="730"/>
      <c r="T166" s="730"/>
      <c r="U166" s="730"/>
      <c r="V166" s="730"/>
      <c r="W166" s="730"/>
      <c r="X166" s="730"/>
      <c r="Y166" s="730"/>
      <c r="Z166" s="730"/>
      <c r="AA166" s="730"/>
      <c r="AB166" s="730"/>
      <c r="AC166" s="730"/>
      <c r="AD166" s="730"/>
      <c r="AE166" s="730"/>
      <c r="AF166" s="730"/>
      <c r="AG166" s="730"/>
      <c r="AH166" s="730"/>
      <c r="AI166" s="730"/>
      <c r="AJ166" s="730"/>
      <c r="AK166" s="730"/>
      <c r="AL166" s="730"/>
      <c r="AM166" s="730"/>
      <c r="AN166" s="730"/>
      <c r="AO166" s="730"/>
      <c r="AP166" s="730"/>
      <c r="AQ166" s="730"/>
      <c r="AR166" s="730"/>
      <c r="AS166" s="730"/>
      <c r="AT166" s="730"/>
      <c r="AU166" s="730"/>
      <c r="AV166" s="730"/>
      <c r="AW166" s="730"/>
      <c r="AX166" s="730"/>
      <c r="AY166" s="730"/>
      <c r="AZ166" s="730"/>
      <c r="BA166" s="730"/>
      <c r="BB166" s="730"/>
      <c r="BC166" s="730"/>
      <c r="BD166" s="730"/>
      <c r="BE166" s="730"/>
      <c r="BF166" s="730"/>
      <c r="BG166" s="730"/>
      <c r="BH166" s="730"/>
      <c r="BI166" s="730"/>
      <c r="BJ166" s="730"/>
      <c r="BK166" s="730"/>
      <c r="BL166" s="730"/>
      <c r="BM166" s="730"/>
      <c r="BN166" s="730"/>
      <c r="BO166" s="730"/>
      <c r="BP166" s="730"/>
      <c r="BQ166" s="730"/>
      <c r="BR166" s="730"/>
      <c r="BS166" s="524"/>
      <c r="BW166" s="730"/>
      <c r="BX166" s="730"/>
    </row>
    <row r="167" spans="1:76" s="507" customFormat="1" x14ac:dyDescent="0.2">
      <c r="A167" s="522" t="s">
        <v>545</v>
      </c>
      <c r="B167" s="728"/>
      <c r="C167" s="728"/>
      <c r="D167" s="728"/>
      <c r="E167" s="728"/>
      <c r="F167" s="728"/>
      <c r="G167" s="728"/>
      <c r="H167" s="728"/>
      <c r="I167" s="728"/>
      <c r="J167" s="728"/>
      <c r="K167" s="728"/>
      <c r="L167" s="728"/>
      <c r="M167" s="728"/>
      <c r="N167" s="728"/>
      <c r="O167" s="728"/>
      <c r="P167" s="728"/>
      <c r="Q167" s="728"/>
      <c r="R167" s="728"/>
      <c r="S167" s="728"/>
      <c r="T167" s="728"/>
      <c r="U167" s="728"/>
      <c r="V167" s="728"/>
      <c r="W167" s="728"/>
      <c r="X167" s="728"/>
      <c r="Y167" s="728"/>
      <c r="Z167" s="728"/>
      <c r="AA167" s="728"/>
      <c r="AB167" s="728"/>
      <c r="AC167" s="728"/>
      <c r="AD167" s="728"/>
      <c r="AE167" s="728"/>
      <c r="AF167" s="728"/>
      <c r="AG167" s="728"/>
      <c r="AH167" s="728"/>
      <c r="AI167" s="728"/>
      <c r="AJ167" s="728"/>
      <c r="AK167" s="728"/>
      <c r="AL167" s="728"/>
      <c r="AM167" s="728"/>
      <c r="AN167" s="728"/>
      <c r="AO167" s="728"/>
      <c r="AP167" s="728"/>
      <c r="AQ167" s="728"/>
      <c r="AR167" s="728"/>
      <c r="AS167" s="728"/>
      <c r="AT167" s="728"/>
      <c r="AU167" s="728"/>
      <c r="AV167" s="728"/>
      <c r="AW167" s="728"/>
      <c r="AX167" s="728"/>
      <c r="AY167" s="728"/>
      <c r="AZ167" s="728"/>
      <c r="BA167" s="728"/>
      <c r="BB167" s="728"/>
      <c r="BC167" s="728"/>
      <c r="BD167" s="728"/>
      <c r="BE167" s="728"/>
      <c r="BF167" s="728"/>
      <c r="BG167" s="728"/>
      <c r="BH167" s="728"/>
      <c r="BI167" s="728"/>
      <c r="BJ167" s="728"/>
      <c r="BK167" s="728"/>
      <c r="BL167" s="728"/>
      <c r="BM167" s="728"/>
      <c r="BN167" s="728"/>
      <c r="BO167" s="728"/>
      <c r="BP167" s="728"/>
      <c r="BQ167" s="728"/>
      <c r="BR167" s="728"/>
      <c r="BS167" s="523"/>
      <c r="BW167" s="728"/>
      <c r="BX167" s="728"/>
    </row>
    <row r="168" spans="1:76" s="507" customFormat="1" x14ac:dyDescent="0.2">
      <c r="A168" s="722" t="s">
        <v>110</v>
      </c>
      <c r="B168" s="728"/>
      <c r="C168" s="730">
        <f>+IF(A168=1,1,0)</f>
        <v>0</v>
      </c>
      <c r="D168" s="730">
        <f>+IF(C168=1,1,0)</f>
        <v>0</v>
      </c>
      <c r="E168" s="730">
        <f t="shared" ref="E168" si="2082">+IF(D168=1,1,0)</f>
        <v>0</v>
      </c>
      <c r="F168" s="730">
        <f t="shared" ref="F168" si="2083">+IF(E168=1,1,0)</f>
        <v>0</v>
      </c>
      <c r="G168" s="730">
        <f t="shared" ref="G168" si="2084">+IF(F168=1,1,0)</f>
        <v>0</v>
      </c>
      <c r="H168" s="730">
        <f t="shared" ref="H168" si="2085">+IF(G168=1,1,0)</f>
        <v>0</v>
      </c>
      <c r="I168" s="730">
        <f t="shared" ref="I168" si="2086">+IF(H168=1,1,0)</f>
        <v>0</v>
      </c>
      <c r="J168" s="730">
        <f t="shared" ref="J168" si="2087">+IF(I168=1,1,0)</f>
        <v>0</v>
      </c>
      <c r="K168" s="730">
        <f t="shared" ref="K168" si="2088">+IF(J168=1,1,0)</f>
        <v>0</v>
      </c>
      <c r="L168" s="730">
        <f t="shared" ref="L168" si="2089">+IF(K168=1,1,0)</f>
        <v>0</v>
      </c>
      <c r="M168" s="730">
        <f t="shared" ref="M168" si="2090">+IF(L168=1,1,0)</f>
        <v>0</v>
      </c>
      <c r="N168" s="730">
        <f t="shared" ref="N168" si="2091">+IF(M168=1,1,0)</f>
        <v>0</v>
      </c>
      <c r="O168" s="730">
        <f>+N168</f>
        <v>0</v>
      </c>
      <c r="P168" s="730">
        <f>+N168</f>
        <v>0</v>
      </c>
      <c r="Q168" s="730">
        <f>+IF(O168=1,1,0)</f>
        <v>0</v>
      </c>
      <c r="R168" s="730">
        <f t="shared" ref="R168" si="2092">+IF(Q168=1,1,0)</f>
        <v>0</v>
      </c>
      <c r="S168" s="730">
        <f t="shared" ref="S168" si="2093">+IF(R168=1,1,0)</f>
        <v>0</v>
      </c>
      <c r="T168" s="730">
        <f t="shared" ref="T168" si="2094">+IF(S168=1,1,0)</f>
        <v>0</v>
      </c>
      <c r="U168" s="730">
        <f t="shared" ref="U168" si="2095">+IF(T168=1,1,0)</f>
        <v>0</v>
      </c>
      <c r="V168" s="730">
        <f t="shared" ref="V168" si="2096">+IF(U168=1,1,0)</f>
        <v>0</v>
      </c>
      <c r="W168" s="730">
        <f t="shared" ref="W168" si="2097">+IF(V168=1,1,0)</f>
        <v>0</v>
      </c>
      <c r="X168" s="730">
        <f t="shared" ref="X168" si="2098">+IF(W168=1,1,0)</f>
        <v>0</v>
      </c>
      <c r="Y168" s="730">
        <f t="shared" ref="Y168" si="2099">+IF(X168=1,1,0)</f>
        <v>0</v>
      </c>
      <c r="Z168" s="730">
        <f t="shared" ref="Z168" si="2100">+IF(Y168=1,1,0)</f>
        <v>0</v>
      </c>
      <c r="AA168" s="730">
        <f t="shared" ref="AA168" si="2101">+IF(Z168=1,1,0)</f>
        <v>0</v>
      </c>
      <c r="AB168" s="730">
        <f t="shared" ref="AB168" si="2102">+IF(AA168=1,1,0)</f>
        <v>0</v>
      </c>
      <c r="AC168" s="730">
        <f>+AB168</f>
        <v>0</v>
      </c>
      <c r="AD168" s="730">
        <f>+AB168</f>
        <v>0</v>
      </c>
      <c r="AE168" s="730">
        <f>+IF(AC168=1,1,0)</f>
        <v>0</v>
      </c>
      <c r="AF168" s="730">
        <f>+IF(AE168=1,1,0)</f>
        <v>0</v>
      </c>
      <c r="AG168" s="730">
        <f t="shared" ref="AG168" si="2103">+IF(AF168=1,1,0)</f>
        <v>0</v>
      </c>
      <c r="AH168" s="730">
        <f t="shared" ref="AH168" si="2104">+IF(AG168=1,1,0)</f>
        <v>0</v>
      </c>
      <c r="AI168" s="730">
        <f t="shared" ref="AI168" si="2105">+IF(AH168=1,1,0)</f>
        <v>0</v>
      </c>
      <c r="AJ168" s="730">
        <f t="shared" ref="AJ168" si="2106">+IF(AI168=1,1,0)</f>
        <v>0</v>
      </c>
      <c r="AK168" s="730">
        <f t="shared" ref="AK168" si="2107">+IF(AJ168=1,1,0)</f>
        <v>0</v>
      </c>
      <c r="AL168" s="730">
        <f t="shared" ref="AL168" si="2108">+IF(AK168=1,1,0)</f>
        <v>0</v>
      </c>
      <c r="AM168" s="730">
        <f t="shared" ref="AM168" si="2109">+IF(AL168=1,1,0)</f>
        <v>0</v>
      </c>
      <c r="AN168" s="730">
        <f t="shared" ref="AN168" si="2110">+IF(AM168=1,1,0)</f>
        <v>0</v>
      </c>
      <c r="AO168" s="730">
        <f t="shared" ref="AO168" si="2111">+IF(AN168=1,1,0)</f>
        <v>0</v>
      </c>
      <c r="AP168" s="730">
        <f t="shared" ref="AP168" si="2112">+IF(AO168=1,1,0)</f>
        <v>0</v>
      </c>
      <c r="AQ168" s="730">
        <f>+AP168</f>
        <v>0</v>
      </c>
      <c r="AR168" s="730">
        <f>+AQ168</f>
        <v>0</v>
      </c>
      <c r="AS168" s="730">
        <f>+IF(AQ168=1,1,0)</f>
        <v>0</v>
      </c>
      <c r="AT168" s="730">
        <f>+IF(AS168=1,1,0)</f>
        <v>0</v>
      </c>
      <c r="AU168" s="730">
        <f t="shared" ref="AU168" si="2113">+IF(AT168=1,1,0)</f>
        <v>0</v>
      </c>
      <c r="AV168" s="730">
        <f t="shared" ref="AV168" si="2114">+IF(AU168=1,1,0)</f>
        <v>0</v>
      </c>
      <c r="AW168" s="730">
        <f t="shared" ref="AW168" si="2115">+IF(AV168=1,1,0)</f>
        <v>0</v>
      </c>
      <c r="AX168" s="730">
        <f t="shared" ref="AX168" si="2116">+IF(AW168=1,1,0)</f>
        <v>0</v>
      </c>
      <c r="AY168" s="730">
        <f t="shared" ref="AY168" si="2117">+IF(AX168=1,1,0)</f>
        <v>0</v>
      </c>
      <c r="AZ168" s="730">
        <f t="shared" ref="AZ168" si="2118">+IF(AY168=1,1,0)</f>
        <v>0</v>
      </c>
      <c r="BA168" s="730">
        <f t="shared" ref="BA168" si="2119">+IF(AZ168=1,1,0)</f>
        <v>0</v>
      </c>
      <c r="BB168" s="730">
        <f t="shared" ref="BB168" si="2120">+IF(BA168=1,1,0)</f>
        <v>0</v>
      </c>
      <c r="BC168" s="730">
        <f t="shared" ref="BC168" si="2121">+IF(BB168=1,1,0)</f>
        <v>0</v>
      </c>
      <c r="BD168" s="730">
        <f t="shared" ref="BD168" si="2122">+IF(BC168=1,1,0)</f>
        <v>0</v>
      </c>
      <c r="BE168" s="730">
        <f>+BD168</f>
        <v>0</v>
      </c>
      <c r="BF168" s="730">
        <f>+BE168</f>
        <v>0</v>
      </c>
      <c r="BG168" s="730">
        <f>+IF(BE168=1,1,0)</f>
        <v>0</v>
      </c>
      <c r="BH168" s="730">
        <f t="shared" ref="BH168" si="2123">+IF(BG168=1,1,0)</f>
        <v>0</v>
      </c>
      <c r="BI168" s="730">
        <f t="shared" ref="BI168" si="2124">+IF(BH168=1,1,0)</f>
        <v>0</v>
      </c>
      <c r="BJ168" s="730">
        <f t="shared" ref="BJ168" si="2125">+IF(BI168=1,1,0)</f>
        <v>0</v>
      </c>
      <c r="BK168" s="730">
        <f t="shared" ref="BK168" si="2126">+IF(BJ168=1,1,0)</f>
        <v>0</v>
      </c>
      <c r="BL168" s="730">
        <f t="shared" ref="BL168" si="2127">+IF(BK168=1,1,0)</f>
        <v>0</v>
      </c>
      <c r="BM168" s="730">
        <f t="shared" ref="BM168" si="2128">+IF(BL168=1,1,0)</f>
        <v>0</v>
      </c>
      <c r="BN168" s="730">
        <f t="shared" ref="BN168" si="2129">+IF(BM168=1,1,0)</f>
        <v>0</v>
      </c>
      <c r="BO168" s="730">
        <f t="shared" ref="BO168" si="2130">+IF(BN168=1,1,0)</f>
        <v>0</v>
      </c>
      <c r="BP168" s="730">
        <f t="shared" ref="BP168" si="2131">+IF(BO168=1,1,0)</f>
        <v>0</v>
      </c>
      <c r="BQ168" s="730">
        <f t="shared" ref="BQ168" si="2132">+IF(BP168=1,1,0)</f>
        <v>0</v>
      </c>
      <c r="BR168" s="730">
        <f t="shared" ref="BR168" si="2133">+IF(BQ168=1,1,0)</f>
        <v>0</v>
      </c>
      <c r="BS168" s="524">
        <f>+BR168</f>
        <v>0</v>
      </c>
      <c r="BW168" s="730">
        <f>+IF(BU168=1,1,0)</f>
        <v>0</v>
      </c>
      <c r="BX168" s="730">
        <f t="shared" ref="BX168" si="2134">+IF(BW168=1,1,0)</f>
        <v>0</v>
      </c>
    </row>
    <row r="169" spans="1:76" s="507" customFormat="1" x14ac:dyDescent="0.2">
      <c r="A169" s="724" t="s">
        <v>39</v>
      </c>
      <c r="B169" s="727"/>
      <c r="C169" s="730">
        <f>IF(C168=1,B169/12,0)</f>
        <v>0</v>
      </c>
      <c r="D169" s="730">
        <f>IF(D168=1,$B169/12,0)</f>
        <v>0</v>
      </c>
      <c r="E169" s="730">
        <f t="shared" ref="E169:N169" si="2135">IF(E168=1,$B169/12,0)</f>
        <v>0</v>
      </c>
      <c r="F169" s="730">
        <f t="shared" si="2135"/>
        <v>0</v>
      </c>
      <c r="G169" s="730">
        <f t="shared" si="2135"/>
        <v>0</v>
      </c>
      <c r="H169" s="730">
        <f t="shared" si="2135"/>
        <v>0</v>
      </c>
      <c r="I169" s="730">
        <f t="shared" si="2135"/>
        <v>0</v>
      </c>
      <c r="J169" s="730">
        <f t="shared" si="2135"/>
        <v>0</v>
      </c>
      <c r="K169" s="730">
        <f t="shared" si="2135"/>
        <v>0</v>
      </c>
      <c r="L169" s="730">
        <f t="shared" si="2135"/>
        <v>0</v>
      </c>
      <c r="M169" s="730">
        <f t="shared" si="2135"/>
        <v>0</v>
      </c>
      <c r="N169" s="730">
        <f t="shared" si="2135"/>
        <v>0</v>
      </c>
      <c r="O169" s="731">
        <f>SUM(C169:N169)</f>
        <v>0</v>
      </c>
      <c r="P169" s="730">
        <f>IF(C168=1,(B169*(1+$B$8)),B169)</f>
        <v>0</v>
      </c>
      <c r="Q169" s="730">
        <f>IF(Q168=1,($P169/12),0)</f>
        <v>0</v>
      </c>
      <c r="R169" s="730">
        <f t="shared" ref="R169:AB169" si="2136">IF(R168=1,($P169/12),0)</f>
        <v>0</v>
      </c>
      <c r="S169" s="730">
        <f t="shared" si="2136"/>
        <v>0</v>
      </c>
      <c r="T169" s="730">
        <f t="shared" si="2136"/>
        <v>0</v>
      </c>
      <c r="U169" s="730">
        <f t="shared" si="2136"/>
        <v>0</v>
      </c>
      <c r="V169" s="730">
        <f t="shared" si="2136"/>
        <v>0</v>
      </c>
      <c r="W169" s="730">
        <f t="shared" si="2136"/>
        <v>0</v>
      </c>
      <c r="X169" s="730">
        <f t="shared" si="2136"/>
        <v>0</v>
      </c>
      <c r="Y169" s="730">
        <f t="shared" si="2136"/>
        <v>0</v>
      </c>
      <c r="Z169" s="730">
        <f t="shared" si="2136"/>
        <v>0</v>
      </c>
      <c r="AA169" s="730">
        <f t="shared" si="2136"/>
        <v>0</v>
      </c>
      <c r="AB169" s="730">
        <f t="shared" si="2136"/>
        <v>0</v>
      </c>
      <c r="AC169" s="731">
        <f>SUM(Q169:AB169)</f>
        <v>0</v>
      </c>
      <c r="AD169" s="730">
        <f>IF(Q168=1,(P169*(1+$B$8)),P169)</f>
        <v>0</v>
      </c>
      <c r="AE169" s="730">
        <f t="shared" ref="AE169:AP169" si="2137">IF(AE168=1,($AD169/12),0)</f>
        <v>0</v>
      </c>
      <c r="AF169" s="730">
        <f t="shared" si="2137"/>
        <v>0</v>
      </c>
      <c r="AG169" s="730">
        <f t="shared" si="2137"/>
        <v>0</v>
      </c>
      <c r="AH169" s="730">
        <f t="shared" si="2137"/>
        <v>0</v>
      </c>
      <c r="AI169" s="730">
        <f t="shared" si="2137"/>
        <v>0</v>
      </c>
      <c r="AJ169" s="730">
        <f t="shared" si="2137"/>
        <v>0</v>
      </c>
      <c r="AK169" s="730">
        <f t="shared" si="2137"/>
        <v>0</v>
      </c>
      <c r="AL169" s="730">
        <f t="shared" si="2137"/>
        <v>0</v>
      </c>
      <c r="AM169" s="730">
        <f t="shared" si="2137"/>
        <v>0</v>
      </c>
      <c r="AN169" s="730">
        <f t="shared" si="2137"/>
        <v>0</v>
      </c>
      <c r="AO169" s="730">
        <f t="shared" si="2137"/>
        <v>0</v>
      </c>
      <c r="AP169" s="730">
        <f t="shared" si="2137"/>
        <v>0</v>
      </c>
      <c r="AQ169" s="731">
        <f>SUM(AE169:AP169)</f>
        <v>0</v>
      </c>
      <c r="AR169" s="730">
        <f>IF(AE168=1,(AD169*(1+$B$8)),AD169)</f>
        <v>0</v>
      </c>
      <c r="AS169" s="730">
        <f>IF(AS168=1,($AR169/12),0)</f>
        <v>0</v>
      </c>
      <c r="AT169" s="730">
        <f t="shared" ref="AT169:BD169" si="2138">IF(AT168=1,($AR169/12),0)</f>
        <v>0</v>
      </c>
      <c r="AU169" s="730">
        <f t="shared" si="2138"/>
        <v>0</v>
      </c>
      <c r="AV169" s="730">
        <f t="shared" si="2138"/>
        <v>0</v>
      </c>
      <c r="AW169" s="730">
        <f t="shared" si="2138"/>
        <v>0</v>
      </c>
      <c r="AX169" s="730">
        <f t="shared" si="2138"/>
        <v>0</v>
      </c>
      <c r="AY169" s="730">
        <f t="shared" si="2138"/>
        <v>0</v>
      </c>
      <c r="AZ169" s="730">
        <f t="shared" si="2138"/>
        <v>0</v>
      </c>
      <c r="BA169" s="730">
        <f t="shared" si="2138"/>
        <v>0</v>
      </c>
      <c r="BB169" s="730">
        <f t="shared" si="2138"/>
        <v>0</v>
      </c>
      <c r="BC169" s="730">
        <f t="shared" si="2138"/>
        <v>0</v>
      </c>
      <c r="BD169" s="730">
        <f t="shared" si="2138"/>
        <v>0</v>
      </c>
      <c r="BE169" s="731">
        <f>SUM(AS169:BD169)</f>
        <v>0</v>
      </c>
      <c r="BF169" s="730">
        <f>IF(AS168=1,(AR169*(1+$B$8)),AR169)</f>
        <v>0</v>
      </c>
      <c r="BG169" s="730">
        <f>IF(BG168=1,($BF169/12),0)</f>
        <v>0</v>
      </c>
      <c r="BH169" s="730">
        <f t="shared" ref="BH169:BR169" si="2139">IF(BH168=1,($BF169/12),0)</f>
        <v>0</v>
      </c>
      <c r="BI169" s="730">
        <f t="shared" si="2139"/>
        <v>0</v>
      </c>
      <c r="BJ169" s="730">
        <f t="shared" si="2139"/>
        <v>0</v>
      </c>
      <c r="BK169" s="730">
        <f t="shared" si="2139"/>
        <v>0</v>
      </c>
      <c r="BL169" s="730">
        <f t="shared" si="2139"/>
        <v>0</v>
      </c>
      <c r="BM169" s="730">
        <f t="shared" si="2139"/>
        <v>0</v>
      </c>
      <c r="BN169" s="730">
        <f t="shared" si="2139"/>
        <v>0</v>
      </c>
      <c r="BO169" s="730">
        <f t="shared" si="2139"/>
        <v>0</v>
      </c>
      <c r="BP169" s="730">
        <f t="shared" si="2139"/>
        <v>0</v>
      </c>
      <c r="BQ169" s="730">
        <f t="shared" si="2139"/>
        <v>0</v>
      </c>
      <c r="BR169" s="730">
        <f t="shared" si="2139"/>
        <v>0</v>
      </c>
      <c r="BS169" s="529">
        <f>SUM(BG169:BR169)</f>
        <v>0</v>
      </c>
      <c r="BW169" s="730">
        <f t="shared" ref="BW169:BX169" si="2140">IF(BW168=1,($BF169/12),0)</f>
        <v>0</v>
      </c>
      <c r="BX169" s="730">
        <f t="shared" si="2140"/>
        <v>0</v>
      </c>
    </row>
    <row r="170" spans="1:76" s="507" customFormat="1" x14ac:dyDescent="0.2">
      <c r="A170" s="721"/>
      <c r="B170" s="728"/>
      <c r="C170" s="730"/>
      <c r="D170" s="730"/>
      <c r="E170" s="730"/>
      <c r="F170" s="730"/>
      <c r="G170" s="730"/>
      <c r="H170" s="730"/>
      <c r="I170" s="730"/>
      <c r="J170" s="730"/>
      <c r="K170" s="730"/>
      <c r="L170" s="730"/>
      <c r="M170" s="730"/>
      <c r="N170" s="730"/>
      <c r="O170" s="730"/>
      <c r="P170" s="730"/>
      <c r="Q170" s="730"/>
      <c r="R170" s="730"/>
      <c r="S170" s="730"/>
      <c r="T170" s="730"/>
      <c r="U170" s="730"/>
      <c r="V170" s="730"/>
      <c r="W170" s="730"/>
      <c r="X170" s="730"/>
      <c r="Y170" s="730"/>
      <c r="Z170" s="730"/>
      <c r="AA170" s="730"/>
      <c r="AB170" s="730"/>
      <c r="AC170" s="730"/>
      <c r="AD170" s="730"/>
      <c r="AE170" s="730"/>
      <c r="AF170" s="730"/>
      <c r="AG170" s="730"/>
      <c r="AH170" s="730"/>
      <c r="AI170" s="730"/>
      <c r="AJ170" s="730"/>
      <c r="AK170" s="730"/>
      <c r="AL170" s="730"/>
      <c r="AM170" s="730"/>
      <c r="AN170" s="730"/>
      <c r="AO170" s="730"/>
      <c r="AP170" s="730"/>
      <c r="AQ170" s="730"/>
      <c r="AR170" s="730"/>
      <c r="AS170" s="730"/>
      <c r="AT170" s="730"/>
      <c r="AU170" s="730"/>
      <c r="AV170" s="730"/>
      <c r="AW170" s="730"/>
      <c r="AX170" s="730"/>
      <c r="AY170" s="730"/>
      <c r="AZ170" s="730"/>
      <c r="BA170" s="730"/>
      <c r="BB170" s="730"/>
      <c r="BC170" s="730"/>
      <c r="BD170" s="730"/>
      <c r="BE170" s="730"/>
      <c r="BF170" s="730"/>
      <c r="BG170" s="730"/>
      <c r="BH170" s="730"/>
      <c r="BI170" s="730"/>
      <c r="BJ170" s="730"/>
      <c r="BK170" s="730"/>
      <c r="BL170" s="730"/>
      <c r="BM170" s="730"/>
      <c r="BN170" s="730"/>
      <c r="BO170" s="730"/>
      <c r="BP170" s="730"/>
      <c r="BQ170" s="730"/>
      <c r="BR170" s="730"/>
      <c r="BS170" s="524"/>
      <c r="BW170" s="730"/>
      <c r="BX170" s="730"/>
    </row>
    <row r="171" spans="1:76" s="507" customFormat="1" x14ac:dyDescent="0.2">
      <c r="A171" s="522" t="s">
        <v>545</v>
      </c>
      <c r="B171" s="728"/>
      <c r="C171" s="728"/>
      <c r="D171" s="728"/>
      <c r="E171" s="728"/>
      <c r="F171" s="728"/>
      <c r="G171" s="728"/>
      <c r="H171" s="728"/>
      <c r="I171" s="728"/>
      <c r="J171" s="728"/>
      <c r="K171" s="728"/>
      <c r="L171" s="728"/>
      <c r="M171" s="728"/>
      <c r="N171" s="728"/>
      <c r="O171" s="728"/>
      <c r="P171" s="728"/>
      <c r="Q171" s="728"/>
      <c r="R171" s="728"/>
      <c r="S171" s="728"/>
      <c r="T171" s="728"/>
      <c r="U171" s="728"/>
      <c r="V171" s="728"/>
      <c r="W171" s="728"/>
      <c r="X171" s="728"/>
      <c r="Y171" s="728"/>
      <c r="Z171" s="728"/>
      <c r="AA171" s="728"/>
      <c r="AB171" s="728"/>
      <c r="AC171" s="728"/>
      <c r="AD171" s="728"/>
      <c r="AE171" s="728"/>
      <c r="AF171" s="728"/>
      <c r="AG171" s="728"/>
      <c r="AH171" s="728"/>
      <c r="AI171" s="728"/>
      <c r="AJ171" s="728"/>
      <c r="AK171" s="728"/>
      <c r="AL171" s="728"/>
      <c r="AM171" s="728"/>
      <c r="AN171" s="728"/>
      <c r="AO171" s="728"/>
      <c r="AP171" s="728"/>
      <c r="AQ171" s="728"/>
      <c r="AR171" s="728"/>
      <c r="AS171" s="728"/>
      <c r="AT171" s="728"/>
      <c r="AU171" s="728"/>
      <c r="AV171" s="728"/>
      <c r="AW171" s="728"/>
      <c r="AX171" s="728"/>
      <c r="AY171" s="728"/>
      <c r="AZ171" s="728"/>
      <c r="BA171" s="728"/>
      <c r="BB171" s="728"/>
      <c r="BC171" s="728"/>
      <c r="BD171" s="728"/>
      <c r="BE171" s="728"/>
      <c r="BF171" s="728"/>
      <c r="BG171" s="728"/>
      <c r="BH171" s="728"/>
      <c r="BI171" s="728"/>
      <c r="BJ171" s="728"/>
      <c r="BK171" s="728"/>
      <c r="BL171" s="728"/>
      <c r="BM171" s="728"/>
      <c r="BN171" s="728"/>
      <c r="BO171" s="728"/>
      <c r="BP171" s="728"/>
      <c r="BQ171" s="728"/>
      <c r="BR171" s="728"/>
      <c r="BS171" s="523"/>
      <c r="BW171" s="728"/>
      <c r="BX171" s="728"/>
    </row>
    <row r="172" spans="1:76" s="507" customFormat="1" x14ac:dyDescent="0.2">
      <c r="A172" s="722" t="s">
        <v>110</v>
      </c>
      <c r="B172" s="728"/>
      <c r="C172" s="730">
        <f>+IF(A172=1,1,0)</f>
        <v>0</v>
      </c>
      <c r="D172" s="730">
        <f>+IF(C172=1,1,0)</f>
        <v>0</v>
      </c>
      <c r="E172" s="730">
        <f t="shared" ref="E172" si="2141">+IF(D172=1,1,0)</f>
        <v>0</v>
      </c>
      <c r="F172" s="730">
        <f t="shared" ref="F172" si="2142">+IF(E172=1,1,0)</f>
        <v>0</v>
      </c>
      <c r="G172" s="730">
        <f t="shared" ref="G172" si="2143">+IF(F172=1,1,0)</f>
        <v>0</v>
      </c>
      <c r="H172" s="730">
        <f t="shared" ref="H172" si="2144">+IF(G172=1,1,0)</f>
        <v>0</v>
      </c>
      <c r="I172" s="730">
        <f t="shared" ref="I172" si="2145">+IF(H172=1,1,0)</f>
        <v>0</v>
      </c>
      <c r="J172" s="730">
        <f t="shared" ref="J172" si="2146">+IF(I172=1,1,0)</f>
        <v>0</v>
      </c>
      <c r="K172" s="730">
        <f t="shared" ref="K172" si="2147">+IF(J172=1,1,0)</f>
        <v>0</v>
      </c>
      <c r="L172" s="730">
        <f t="shared" ref="L172" si="2148">+IF(K172=1,1,0)</f>
        <v>0</v>
      </c>
      <c r="M172" s="730">
        <f t="shared" ref="M172" si="2149">+IF(L172=1,1,0)</f>
        <v>0</v>
      </c>
      <c r="N172" s="730">
        <f t="shared" ref="N172" si="2150">+IF(M172=1,1,0)</f>
        <v>0</v>
      </c>
      <c r="O172" s="730">
        <f>+N172</f>
        <v>0</v>
      </c>
      <c r="P172" s="730">
        <f>+N172</f>
        <v>0</v>
      </c>
      <c r="Q172" s="730">
        <f>+IF(O172=1,1,0)</f>
        <v>0</v>
      </c>
      <c r="R172" s="730">
        <f t="shared" ref="R172" si="2151">+IF(Q172=1,1,0)</f>
        <v>0</v>
      </c>
      <c r="S172" s="730">
        <f t="shared" ref="S172" si="2152">+IF(R172=1,1,0)</f>
        <v>0</v>
      </c>
      <c r="T172" s="730">
        <f t="shared" ref="T172" si="2153">+IF(S172=1,1,0)</f>
        <v>0</v>
      </c>
      <c r="U172" s="730">
        <f t="shared" ref="U172" si="2154">+IF(T172=1,1,0)</f>
        <v>0</v>
      </c>
      <c r="V172" s="730">
        <f t="shared" ref="V172" si="2155">+IF(U172=1,1,0)</f>
        <v>0</v>
      </c>
      <c r="W172" s="730">
        <f t="shared" ref="W172" si="2156">+IF(V172=1,1,0)</f>
        <v>0</v>
      </c>
      <c r="X172" s="730">
        <f t="shared" ref="X172" si="2157">+IF(W172=1,1,0)</f>
        <v>0</v>
      </c>
      <c r="Y172" s="730">
        <f t="shared" ref="Y172" si="2158">+IF(X172=1,1,0)</f>
        <v>0</v>
      </c>
      <c r="Z172" s="730">
        <f t="shared" ref="Z172" si="2159">+IF(Y172=1,1,0)</f>
        <v>0</v>
      </c>
      <c r="AA172" s="730">
        <f t="shared" ref="AA172" si="2160">+IF(Z172=1,1,0)</f>
        <v>0</v>
      </c>
      <c r="AB172" s="730">
        <f t="shared" ref="AB172" si="2161">+IF(AA172=1,1,0)</f>
        <v>0</v>
      </c>
      <c r="AC172" s="730">
        <f>+AB172</f>
        <v>0</v>
      </c>
      <c r="AD172" s="730">
        <f>+AB172</f>
        <v>0</v>
      </c>
      <c r="AE172" s="730">
        <f>+IF(AC172=1,1,0)</f>
        <v>0</v>
      </c>
      <c r="AF172" s="730">
        <f>+IF(AE172=1,1,0)</f>
        <v>0</v>
      </c>
      <c r="AG172" s="730">
        <f t="shared" ref="AG172" si="2162">+IF(AF172=1,1,0)</f>
        <v>0</v>
      </c>
      <c r="AH172" s="730">
        <f t="shared" ref="AH172" si="2163">+IF(AG172=1,1,0)</f>
        <v>0</v>
      </c>
      <c r="AI172" s="730">
        <f t="shared" ref="AI172" si="2164">+IF(AH172=1,1,0)</f>
        <v>0</v>
      </c>
      <c r="AJ172" s="730">
        <f t="shared" ref="AJ172" si="2165">+IF(AI172=1,1,0)</f>
        <v>0</v>
      </c>
      <c r="AK172" s="730">
        <f t="shared" ref="AK172" si="2166">+IF(AJ172=1,1,0)</f>
        <v>0</v>
      </c>
      <c r="AL172" s="730">
        <f t="shared" ref="AL172" si="2167">+IF(AK172=1,1,0)</f>
        <v>0</v>
      </c>
      <c r="AM172" s="730">
        <f t="shared" ref="AM172" si="2168">+IF(AL172=1,1,0)</f>
        <v>0</v>
      </c>
      <c r="AN172" s="730">
        <f t="shared" ref="AN172" si="2169">+IF(AM172=1,1,0)</f>
        <v>0</v>
      </c>
      <c r="AO172" s="730">
        <f t="shared" ref="AO172" si="2170">+IF(AN172=1,1,0)</f>
        <v>0</v>
      </c>
      <c r="AP172" s="730">
        <f t="shared" ref="AP172" si="2171">+IF(AO172=1,1,0)</f>
        <v>0</v>
      </c>
      <c r="AQ172" s="730">
        <f>+AP172</f>
        <v>0</v>
      </c>
      <c r="AR172" s="730">
        <f>+AQ172</f>
        <v>0</v>
      </c>
      <c r="AS172" s="730">
        <f>+IF(AQ172=1,1,0)</f>
        <v>0</v>
      </c>
      <c r="AT172" s="730">
        <f>+IF(AS172=1,1,0)</f>
        <v>0</v>
      </c>
      <c r="AU172" s="730">
        <f t="shared" ref="AU172" si="2172">+IF(AT172=1,1,0)</f>
        <v>0</v>
      </c>
      <c r="AV172" s="730">
        <f t="shared" ref="AV172" si="2173">+IF(AU172=1,1,0)</f>
        <v>0</v>
      </c>
      <c r="AW172" s="730">
        <f t="shared" ref="AW172" si="2174">+IF(AV172=1,1,0)</f>
        <v>0</v>
      </c>
      <c r="AX172" s="730">
        <f t="shared" ref="AX172" si="2175">+IF(AW172=1,1,0)</f>
        <v>0</v>
      </c>
      <c r="AY172" s="730">
        <f t="shared" ref="AY172" si="2176">+IF(AX172=1,1,0)</f>
        <v>0</v>
      </c>
      <c r="AZ172" s="730">
        <f t="shared" ref="AZ172" si="2177">+IF(AY172=1,1,0)</f>
        <v>0</v>
      </c>
      <c r="BA172" s="730">
        <f t="shared" ref="BA172" si="2178">+IF(AZ172=1,1,0)</f>
        <v>0</v>
      </c>
      <c r="BB172" s="730">
        <f t="shared" ref="BB172" si="2179">+IF(BA172=1,1,0)</f>
        <v>0</v>
      </c>
      <c r="BC172" s="730">
        <f t="shared" ref="BC172" si="2180">+IF(BB172=1,1,0)</f>
        <v>0</v>
      </c>
      <c r="BD172" s="730">
        <f t="shared" ref="BD172" si="2181">+IF(BC172=1,1,0)</f>
        <v>0</v>
      </c>
      <c r="BE172" s="730">
        <f>+BD172</f>
        <v>0</v>
      </c>
      <c r="BF172" s="730">
        <f>+BE172</f>
        <v>0</v>
      </c>
      <c r="BG172" s="730">
        <f>+IF(BE172=1,1,0)</f>
        <v>0</v>
      </c>
      <c r="BH172" s="730">
        <f t="shared" ref="BH172" si="2182">+IF(BG172=1,1,0)</f>
        <v>0</v>
      </c>
      <c r="BI172" s="730">
        <f t="shared" ref="BI172" si="2183">+IF(BH172=1,1,0)</f>
        <v>0</v>
      </c>
      <c r="BJ172" s="730">
        <f t="shared" ref="BJ172" si="2184">+IF(BI172=1,1,0)</f>
        <v>0</v>
      </c>
      <c r="BK172" s="730">
        <f t="shared" ref="BK172" si="2185">+IF(BJ172=1,1,0)</f>
        <v>0</v>
      </c>
      <c r="BL172" s="730">
        <f t="shared" ref="BL172" si="2186">+IF(BK172=1,1,0)</f>
        <v>0</v>
      </c>
      <c r="BM172" s="730">
        <f t="shared" ref="BM172" si="2187">+IF(BL172=1,1,0)</f>
        <v>0</v>
      </c>
      <c r="BN172" s="730">
        <f t="shared" ref="BN172" si="2188">+IF(BM172=1,1,0)</f>
        <v>0</v>
      </c>
      <c r="BO172" s="730">
        <f t="shared" ref="BO172" si="2189">+IF(BN172=1,1,0)</f>
        <v>0</v>
      </c>
      <c r="BP172" s="730">
        <f t="shared" ref="BP172" si="2190">+IF(BO172=1,1,0)</f>
        <v>0</v>
      </c>
      <c r="BQ172" s="730">
        <f t="shared" ref="BQ172" si="2191">+IF(BP172=1,1,0)</f>
        <v>0</v>
      </c>
      <c r="BR172" s="730">
        <f t="shared" ref="BR172" si="2192">+IF(BQ172=1,1,0)</f>
        <v>0</v>
      </c>
      <c r="BS172" s="524">
        <f>+BR172</f>
        <v>0</v>
      </c>
      <c r="BW172" s="730">
        <f>+IF(BU172=1,1,0)</f>
        <v>0</v>
      </c>
      <c r="BX172" s="730">
        <f t="shared" ref="BX172" si="2193">+IF(BW172=1,1,0)</f>
        <v>0</v>
      </c>
    </row>
    <row r="173" spans="1:76" s="507" customFormat="1" x14ac:dyDescent="0.2">
      <c r="A173" s="724" t="s">
        <v>39</v>
      </c>
      <c r="B173" s="727"/>
      <c r="C173" s="730">
        <f>IF(C172=1,B173/12,0)</f>
        <v>0</v>
      </c>
      <c r="D173" s="730">
        <f>IF(D172=1,$B173/12,0)</f>
        <v>0</v>
      </c>
      <c r="E173" s="730">
        <f t="shared" ref="E173:N173" si="2194">IF(E172=1,$B173/12,0)</f>
        <v>0</v>
      </c>
      <c r="F173" s="730">
        <f t="shared" si="2194"/>
        <v>0</v>
      </c>
      <c r="G173" s="730">
        <f t="shared" si="2194"/>
        <v>0</v>
      </c>
      <c r="H173" s="730">
        <f t="shared" si="2194"/>
        <v>0</v>
      </c>
      <c r="I173" s="730">
        <f t="shared" si="2194"/>
        <v>0</v>
      </c>
      <c r="J173" s="730">
        <f t="shared" si="2194"/>
        <v>0</v>
      </c>
      <c r="K173" s="730">
        <f t="shared" si="2194"/>
        <v>0</v>
      </c>
      <c r="L173" s="730">
        <f t="shared" si="2194"/>
        <v>0</v>
      </c>
      <c r="M173" s="730">
        <f t="shared" si="2194"/>
        <v>0</v>
      </c>
      <c r="N173" s="730">
        <f t="shared" si="2194"/>
        <v>0</v>
      </c>
      <c r="O173" s="731">
        <f>SUM(C173:N173)</f>
        <v>0</v>
      </c>
      <c r="P173" s="730">
        <f>IF(C172=1,(B173*(1+$B$8)),B173)</f>
        <v>0</v>
      </c>
      <c r="Q173" s="730">
        <f>IF(Q172=1,($P173/12),0)</f>
        <v>0</v>
      </c>
      <c r="R173" s="730">
        <f t="shared" ref="R173:AB173" si="2195">IF(R172=1,($P173/12),0)</f>
        <v>0</v>
      </c>
      <c r="S173" s="730">
        <f t="shared" si="2195"/>
        <v>0</v>
      </c>
      <c r="T173" s="730">
        <f t="shared" si="2195"/>
        <v>0</v>
      </c>
      <c r="U173" s="730">
        <f t="shared" si="2195"/>
        <v>0</v>
      </c>
      <c r="V173" s="730">
        <f t="shared" si="2195"/>
        <v>0</v>
      </c>
      <c r="W173" s="730">
        <f t="shared" si="2195"/>
        <v>0</v>
      </c>
      <c r="X173" s="730">
        <f t="shared" si="2195"/>
        <v>0</v>
      </c>
      <c r="Y173" s="730">
        <f t="shared" si="2195"/>
        <v>0</v>
      </c>
      <c r="Z173" s="730">
        <f t="shared" si="2195"/>
        <v>0</v>
      </c>
      <c r="AA173" s="730">
        <f t="shared" si="2195"/>
        <v>0</v>
      </c>
      <c r="AB173" s="730">
        <f t="shared" si="2195"/>
        <v>0</v>
      </c>
      <c r="AC173" s="731">
        <f>SUM(Q173:AB173)</f>
        <v>0</v>
      </c>
      <c r="AD173" s="730">
        <f>IF(Q172=1,(P173*(1+$B$8)),P173)</f>
        <v>0</v>
      </c>
      <c r="AE173" s="730">
        <f t="shared" ref="AE173:AP173" si="2196">IF(AE172=1,($AD173/12),0)</f>
        <v>0</v>
      </c>
      <c r="AF173" s="730">
        <f t="shared" si="2196"/>
        <v>0</v>
      </c>
      <c r="AG173" s="730">
        <f t="shared" si="2196"/>
        <v>0</v>
      </c>
      <c r="AH173" s="730">
        <f t="shared" si="2196"/>
        <v>0</v>
      </c>
      <c r="AI173" s="730">
        <f t="shared" si="2196"/>
        <v>0</v>
      </c>
      <c r="AJ173" s="730">
        <f t="shared" si="2196"/>
        <v>0</v>
      </c>
      <c r="AK173" s="730">
        <f t="shared" si="2196"/>
        <v>0</v>
      </c>
      <c r="AL173" s="730">
        <f t="shared" si="2196"/>
        <v>0</v>
      </c>
      <c r="AM173" s="730">
        <f t="shared" si="2196"/>
        <v>0</v>
      </c>
      <c r="AN173" s="730">
        <f t="shared" si="2196"/>
        <v>0</v>
      </c>
      <c r="AO173" s="730">
        <f t="shared" si="2196"/>
        <v>0</v>
      </c>
      <c r="AP173" s="730">
        <f t="shared" si="2196"/>
        <v>0</v>
      </c>
      <c r="AQ173" s="731">
        <f>SUM(AE173:AP173)</f>
        <v>0</v>
      </c>
      <c r="AR173" s="730">
        <f>IF(AE172=1,(AD173*(1+$B$8)),AD173)</f>
        <v>0</v>
      </c>
      <c r="AS173" s="730">
        <f>IF(AS172=1,($AR173/12),0)</f>
        <v>0</v>
      </c>
      <c r="AT173" s="730">
        <f t="shared" ref="AT173:BD173" si="2197">IF(AT172=1,($AR173/12),0)</f>
        <v>0</v>
      </c>
      <c r="AU173" s="730">
        <f t="shared" si="2197"/>
        <v>0</v>
      </c>
      <c r="AV173" s="730">
        <f t="shared" si="2197"/>
        <v>0</v>
      </c>
      <c r="AW173" s="730">
        <f t="shared" si="2197"/>
        <v>0</v>
      </c>
      <c r="AX173" s="730">
        <f t="shared" si="2197"/>
        <v>0</v>
      </c>
      <c r="AY173" s="730">
        <f t="shared" si="2197"/>
        <v>0</v>
      </c>
      <c r="AZ173" s="730">
        <f t="shared" si="2197"/>
        <v>0</v>
      </c>
      <c r="BA173" s="730">
        <f t="shared" si="2197"/>
        <v>0</v>
      </c>
      <c r="BB173" s="730">
        <f t="shared" si="2197"/>
        <v>0</v>
      </c>
      <c r="BC173" s="730">
        <f t="shared" si="2197"/>
        <v>0</v>
      </c>
      <c r="BD173" s="730">
        <f t="shared" si="2197"/>
        <v>0</v>
      </c>
      <c r="BE173" s="731">
        <f>SUM(AS173:BD173)</f>
        <v>0</v>
      </c>
      <c r="BF173" s="730">
        <f>IF(AS172=1,(AR173*(1+$B$8)),AR173)</f>
        <v>0</v>
      </c>
      <c r="BG173" s="730">
        <f>IF(BG172=1,($BF173/12),0)</f>
        <v>0</v>
      </c>
      <c r="BH173" s="730">
        <f t="shared" ref="BH173:BR173" si="2198">IF(BH172=1,($BF173/12),0)</f>
        <v>0</v>
      </c>
      <c r="BI173" s="730">
        <f t="shared" si="2198"/>
        <v>0</v>
      </c>
      <c r="BJ173" s="730">
        <f t="shared" si="2198"/>
        <v>0</v>
      </c>
      <c r="BK173" s="730">
        <f t="shared" si="2198"/>
        <v>0</v>
      </c>
      <c r="BL173" s="730">
        <f t="shared" si="2198"/>
        <v>0</v>
      </c>
      <c r="BM173" s="730">
        <f t="shared" si="2198"/>
        <v>0</v>
      </c>
      <c r="BN173" s="730">
        <f t="shared" si="2198"/>
        <v>0</v>
      </c>
      <c r="BO173" s="730">
        <f t="shared" si="2198"/>
        <v>0</v>
      </c>
      <c r="BP173" s="730">
        <f t="shared" si="2198"/>
        <v>0</v>
      </c>
      <c r="BQ173" s="730">
        <f t="shared" si="2198"/>
        <v>0</v>
      </c>
      <c r="BR173" s="730">
        <f t="shared" si="2198"/>
        <v>0</v>
      </c>
      <c r="BS173" s="529">
        <f>SUM(BG173:BR173)</f>
        <v>0</v>
      </c>
      <c r="BW173" s="730">
        <f t="shared" ref="BW173:BX173" si="2199">IF(BW172=1,($BF173/12),0)</f>
        <v>0</v>
      </c>
      <c r="BX173" s="730">
        <f t="shared" si="2199"/>
        <v>0</v>
      </c>
    </row>
    <row r="174" spans="1:76" s="507" customFormat="1" x14ac:dyDescent="0.2">
      <c r="A174" s="721"/>
      <c r="B174" s="728"/>
      <c r="C174" s="730"/>
      <c r="D174" s="730"/>
      <c r="E174" s="730"/>
      <c r="F174" s="730"/>
      <c r="G174" s="730"/>
      <c r="H174" s="730"/>
      <c r="I174" s="730"/>
      <c r="J174" s="730"/>
      <c r="K174" s="730"/>
      <c r="L174" s="730"/>
      <c r="M174" s="730"/>
      <c r="N174" s="730"/>
      <c r="O174" s="730"/>
      <c r="P174" s="730"/>
      <c r="Q174" s="730"/>
      <c r="R174" s="730"/>
      <c r="S174" s="730"/>
      <c r="T174" s="730"/>
      <c r="U174" s="730"/>
      <c r="V174" s="730"/>
      <c r="W174" s="730"/>
      <c r="X174" s="730"/>
      <c r="Y174" s="730"/>
      <c r="Z174" s="730"/>
      <c r="AA174" s="730"/>
      <c r="AB174" s="730"/>
      <c r="AC174" s="730"/>
      <c r="AD174" s="730"/>
      <c r="AE174" s="730"/>
      <c r="AF174" s="730"/>
      <c r="AG174" s="730"/>
      <c r="AH174" s="730"/>
      <c r="AI174" s="730"/>
      <c r="AJ174" s="730"/>
      <c r="AK174" s="730"/>
      <c r="AL174" s="730"/>
      <c r="AM174" s="730"/>
      <c r="AN174" s="730"/>
      <c r="AO174" s="730"/>
      <c r="AP174" s="730"/>
      <c r="AQ174" s="730"/>
      <c r="AR174" s="730"/>
      <c r="AS174" s="730"/>
      <c r="AT174" s="730"/>
      <c r="AU174" s="730"/>
      <c r="AV174" s="730"/>
      <c r="AW174" s="730"/>
      <c r="AX174" s="730"/>
      <c r="AY174" s="730"/>
      <c r="AZ174" s="730"/>
      <c r="BA174" s="730"/>
      <c r="BB174" s="730"/>
      <c r="BC174" s="730"/>
      <c r="BD174" s="730"/>
      <c r="BE174" s="730"/>
      <c r="BF174" s="730"/>
      <c r="BG174" s="730"/>
      <c r="BH174" s="730"/>
      <c r="BI174" s="730"/>
      <c r="BJ174" s="730"/>
      <c r="BK174" s="730"/>
      <c r="BL174" s="730"/>
      <c r="BM174" s="730"/>
      <c r="BN174" s="730"/>
      <c r="BO174" s="730"/>
      <c r="BP174" s="730"/>
      <c r="BQ174" s="730"/>
      <c r="BR174" s="730"/>
      <c r="BS174" s="524"/>
      <c r="BW174" s="730"/>
      <c r="BX174" s="730"/>
    </row>
    <row r="175" spans="1:76" s="507" customFormat="1" x14ac:dyDescent="0.2">
      <c r="A175" s="522" t="s">
        <v>545</v>
      </c>
      <c r="B175" s="728"/>
      <c r="C175" s="728"/>
      <c r="D175" s="728"/>
      <c r="E175" s="728"/>
      <c r="F175" s="728"/>
      <c r="G175" s="728"/>
      <c r="H175" s="728"/>
      <c r="I175" s="728"/>
      <c r="J175" s="728"/>
      <c r="K175" s="728"/>
      <c r="L175" s="728"/>
      <c r="M175" s="728"/>
      <c r="N175" s="728"/>
      <c r="O175" s="728"/>
      <c r="P175" s="728"/>
      <c r="Q175" s="728"/>
      <c r="R175" s="728"/>
      <c r="S175" s="728"/>
      <c r="T175" s="728"/>
      <c r="U175" s="728"/>
      <c r="V175" s="728"/>
      <c r="W175" s="728"/>
      <c r="X175" s="728"/>
      <c r="Y175" s="728"/>
      <c r="Z175" s="728"/>
      <c r="AA175" s="728"/>
      <c r="AB175" s="728"/>
      <c r="AC175" s="728"/>
      <c r="AD175" s="728"/>
      <c r="AE175" s="728"/>
      <c r="AF175" s="728"/>
      <c r="AG175" s="728"/>
      <c r="AH175" s="728"/>
      <c r="AI175" s="728"/>
      <c r="AJ175" s="728"/>
      <c r="AK175" s="728"/>
      <c r="AL175" s="728"/>
      <c r="AM175" s="728"/>
      <c r="AN175" s="728"/>
      <c r="AO175" s="728"/>
      <c r="AP175" s="728"/>
      <c r="AQ175" s="728"/>
      <c r="AR175" s="728"/>
      <c r="AS175" s="728"/>
      <c r="AT175" s="728"/>
      <c r="AU175" s="728"/>
      <c r="AV175" s="728"/>
      <c r="AW175" s="728"/>
      <c r="AX175" s="728"/>
      <c r="AY175" s="728"/>
      <c r="AZ175" s="728"/>
      <c r="BA175" s="728"/>
      <c r="BB175" s="728"/>
      <c r="BC175" s="728"/>
      <c r="BD175" s="728"/>
      <c r="BE175" s="728"/>
      <c r="BF175" s="728"/>
      <c r="BG175" s="728"/>
      <c r="BH175" s="728"/>
      <c r="BI175" s="728"/>
      <c r="BJ175" s="728"/>
      <c r="BK175" s="728"/>
      <c r="BL175" s="728"/>
      <c r="BM175" s="728"/>
      <c r="BN175" s="728"/>
      <c r="BO175" s="728"/>
      <c r="BP175" s="728"/>
      <c r="BQ175" s="728"/>
      <c r="BR175" s="728"/>
      <c r="BS175" s="523"/>
      <c r="BW175" s="728"/>
      <c r="BX175" s="728"/>
    </row>
    <row r="176" spans="1:76" s="507" customFormat="1" x14ac:dyDescent="0.2">
      <c r="A176" s="722" t="s">
        <v>110</v>
      </c>
      <c r="B176" s="728"/>
      <c r="C176" s="730">
        <f>+IF(A176=1,1,0)</f>
        <v>0</v>
      </c>
      <c r="D176" s="730">
        <f>+IF(C176=1,1,0)</f>
        <v>0</v>
      </c>
      <c r="E176" s="730">
        <f t="shared" ref="E176" si="2200">+IF(D176=1,1,0)</f>
        <v>0</v>
      </c>
      <c r="F176" s="730">
        <f t="shared" ref="F176" si="2201">+IF(E176=1,1,0)</f>
        <v>0</v>
      </c>
      <c r="G176" s="730">
        <f t="shared" ref="G176" si="2202">+IF(F176=1,1,0)</f>
        <v>0</v>
      </c>
      <c r="H176" s="730">
        <f t="shared" ref="H176" si="2203">+IF(G176=1,1,0)</f>
        <v>0</v>
      </c>
      <c r="I176" s="730">
        <f t="shared" ref="I176" si="2204">+IF(H176=1,1,0)</f>
        <v>0</v>
      </c>
      <c r="J176" s="730">
        <f t="shared" ref="J176" si="2205">+IF(I176=1,1,0)</f>
        <v>0</v>
      </c>
      <c r="K176" s="730">
        <f t="shared" ref="K176" si="2206">+IF(J176=1,1,0)</f>
        <v>0</v>
      </c>
      <c r="L176" s="730">
        <f t="shared" ref="L176" si="2207">+IF(K176=1,1,0)</f>
        <v>0</v>
      </c>
      <c r="M176" s="730">
        <f t="shared" ref="M176" si="2208">+IF(L176=1,1,0)</f>
        <v>0</v>
      </c>
      <c r="N176" s="730">
        <f t="shared" ref="N176" si="2209">+IF(M176=1,1,0)</f>
        <v>0</v>
      </c>
      <c r="O176" s="730">
        <f>+N176</f>
        <v>0</v>
      </c>
      <c r="P176" s="730">
        <f>+N176</f>
        <v>0</v>
      </c>
      <c r="Q176" s="730">
        <f>+IF(O176=1,1,0)</f>
        <v>0</v>
      </c>
      <c r="R176" s="730">
        <f t="shared" ref="R176" si="2210">+IF(Q176=1,1,0)</f>
        <v>0</v>
      </c>
      <c r="S176" s="730">
        <f t="shared" ref="S176" si="2211">+IF(R176=1,1,0)</f>
        <v>0</v>
      </c>
      <c r="T176" s="730">
        <f t="shared" ref="T176" si="2212">+IF(S176=1,1,0)</f>
        <v>0</v>
      </c>
      <c r="U176" s="730">
        <f t="shared" ref="U176" si="2213">+IF(T176=1,1,0)</f>
        <v>0</v>
      </c>
      <c r="V176" s="730">
        <f t="shared" ref="V176" si="2214">+IF(U176=1,1,0)</f>
        <v>0</v>
      </c>
      <c r="W176" s="730">
        <f t="shared" ref="W176" si="2215">+IF(V176=1,1,0)</f>
        <v>0</v>
      </c>
      <c r="X176" s="730">
        <f t="shared" ref="X176" si="2216">+IF(W176=1,1,0)</f>
        <v>0</v>
      </c>
      <c r="Y176" s="730">
        <f t="shared" ref="Y176" si="2217">+IF(X176=1,1,0)</f>
        <v>0</v>
      </c>
      <c r="Z176" s="730">
        <f t="shared" ref="Z176" si="2218">+IF(Y176=1,1,0)</f>
        <v>0</v>
      </c>
      <c r="AA176" s="730">
        <f t="shared" ref="AA176" si="2219">+IF(Z176=1,1,0)</f>
        <v>0</v>
      </c>
      <c r="AB176" s="730">
        <f t="shared" ref="AB176" si="2220">+IF(AA176=1,1,0)</f>
        <v>0</v>
      </c>
      <c r="AC176" s="730">
        <f>+AB176</f>
        <v>0</v>
      </c>
      <c r="AD176" s="730">
        <f>+AB176</f>
        <v>0</v>
      </c>
      <c r="AE176" s="730">
        <f>+IF(AC176=1,1,0)</f>
        <v>0</v>
      </c>
      <c r="AF176" s="730">
        <f>+IF(AE176=1,1,0)</f>
        <v>0</v>
      </c>
      <c r="AG176" s="730">
        <f t="shared" ref="AG176" si="2221">+IF(AF176=1,1,0)</f>
        <v>0</v>
      </c>
      <c r="AH176" s="730">
        <f t="shared" ref="AH176" si="2222">+IF(AG176=1,1,0)</f>
        <v>0</v>
      </c>
      <c r="AI176" s="730">
        <f t="shared" ref="AI176" si="2223">+IF(AH176=1,1,0)</f>
        <v>0</v>
      </c>
      <c r="AJ176" s="730">
        <f t="shared" ref="AJ176" si="2224">+IF(AI176=1,1,0)</f>
        <v>0</v>
      </c>
      <c r="AK176" s="730">
        <f t="shared" ref="AK176" si="2225">+IF(AJ176=1,1,0)</f>
        <v>0</v>
      </c>
      <c r="AL176" s="730">
        <f t="shared" ref="AL176" si="2226">+IF(AK176=1,1,0)</f>
        <v>0</v>
      </c>
      <c r="AM176" s="730">
        <f t="shared" ref="AM176" si="2227">+IF(AL176=1,1,0)</f>
        <v>0</v>
      </c>
      <c r="AN176" s="730">
        <f t="shared" ref="AN176" si="2228">+IF(AM176=1,1,0)</f>
        <v>0</v>
      </c>
      <c r="AO176" s="730">
        <f t="shared" ref="AO176" si="2229">+IF(AN176=1,1,0)</f>
        <v>0</v>
      </c>
      <c r="AP176" s="730">
        <f t="shared" ref="AP176" si="2230">+IF(AO176=1,1,0)</f>
        <v>0</v>
      </c>
      <c r="AQ176" s="730">
        <f>+AP176</f>
        <v>0</v>
      </c>
      <c r="AR176" s="730">
        <f>+AQ176</f>
        <v>0</v>
      </c>
      <c r="AS176" s="730">
        <f>+IF(AQ176=1,1,0)</f>
        <v>0</v>
      </c>
      <c r="AT176" s="730">
        <f>+IF(AS176=1,1,0)</f>
        <v>0</v>
      </c>
      <c r="AU176" s="730">
        <f t="shared" ref="AU176" si="2231">+IF(AT176=1,1,0)</f>
        <v>0</v>
      </c>
      <c r="AV176" s="730">
        <f t="shared" ref="AV176" si="2232">+IF(AU176=1,1,0)</f>
        <v>0</v>
      </c>
      <c r="AW176" s="730">
        <f t="shared" ref="AW176" si="2233">+IF(AV176=1,1,0)</f>
        <v>0</v>
      </c>
      <c r="AX176" s="730">
        <f t="shared" ref="AX176" si="2234">+IF(AW176=1,1,0)</f>
        <v>0</v>
      </c>
      <c r="AY176" s="730">
        <f t="shared" ref="AY176" si="2235">+IF(AX176=1,1,0)</f>
        <v>0</v>
      </c>
      <c r="AZ176" s="730">
        <f t="shared" ref="AZ176" si="2236">+IF(AY176=1,1,0)</f>
        <v>0</v>
      </c>
      <c r="BA176" s="730">
        <f t="shared" ref="BA176" si="2237">+IF(AZ176=1,1,0)</f>
        <v>0</v>
      </c>
      <c r="BB176" s="730">
        <f t="shared" ref="BB176" si="2238">+IF(BA176=1,1,0)</f>
        <v>0</v>
      </c>
      <c r="BC176" s="730">
        <f t="shared" ref="BC176" si="2239">+IF(BB176=1,1,0)</f>
        <v>0</v>
      </c>
      <c r="BD176" s="730">
        <f t="shared" ref="BD176" si="2240">+IF(BC176=1,1,0)</f>
        <v>0</v>
      </c>
      <c r="BE176" s="730">
        <f>+BD176</f>
        <v>0</v>
      </c>
      <c r="BF176" s="730">
        <f>+BE176</f>
        <v>0</v>
      </c>
      <c r="BG176" s="730">
        <f>+IF(BE176=1,1,0)</f>
        <v>0</v>
      </c>
      <c r="BH176" s="730">
        <f t="shared" ref="BH176" si="2241">+IF(BG176=1,1,0)</f>
        <v>0</v>
      </c>
      <c r="BI176" s="730">
        <f t="shared" ref="BI176" si="2242">+IF(BH176=1,1,0)</f>
        <v>0</v>
      </c>
      <c r="BJ176" s="730">
        <f t="shared" ref="BJ176" si="2243">+IF(BI176=1,1,0)</f>
        <v>0</v>
      </c>
      <c r="BK176" s="730">
        <f t="shared" ref="BK176" si="2244">+IF(BJ176=1,1,0)</f>
        <v>0</v>
      </c>
      <c r="BL176" s="730">
        <f t="shared" ref="BL176" si="2245">+IF(BK176=1,1,0)</f>
        <v>0</v>
      </c>
      <c r="BM176" s="730">
        <f t="shared" ref="BM176" si="2246">+IF(BL176=1,1,0)</f>
        <v>0</v>
      </c>
      <c r="BN176" s="730">
        <f t="shared" ref="BN176" si="2247">+IF(BM176=1,1,0)</f>
        <v>0</v>
      </c>
      <c r="BO176" s="730">
        <f t="shared" ref="BO176" si="2248">+IF(BN176=1,1,0)</f>
        <v>0</v>
      </c>
      <c r="BP176" s="730">
        <f t="shared" ref="BP176" si="2249">+IF(BO176=1,1,0)</f>
        <v>0</v>
      </c>
      <c r="BQ176" s="730">
        <f t="shared" ref="BQ176" si="2250">+IF(BP176=1,1,0)</f>
        <v>0</v>
      </c>
      <c r="BR176" s="730">
        <f t="shared" ref="BR176" si="2251">+IF(BQ176=1,1,0)</f>
        <v>0</v>
      </c>
      <c r="BS176" s="524">
        <f>+BR176</f>
        <v>0</v>
      </c>
      <c r="BW176" s="730">
        <f>+IF(BU176=1,1,0)</f>
        <v>0</v>
      </c>
      <c r="BX176" s="730">
        <f t="shared" ref="BX176" si="2252">+IF(BW176=1,1,0)</f>
        <v>0</v>
      </c>
    </row>
    <row r="177" spans="1:76" s="507" customFormat="1" x14ac:dyDescent="0.2">
      <c r="A177" s="724" t="s">
        <v>39</v>
      </c>
      <c r="B177" s="727"/>
      <c r="C177" s="730">
        <f>IF(C176=1,B177/12,0)</f>
        <v>0</v>
      </c>
      <c r="D177" s="730">
        <f>IF(D176=1,$B177/12,0)</f>
        <v>0</v>
      </c>
      <c r="E177" s="730">
        <f t="shared" ref="E177:N177" si="2253">IF(E176=1,$B177/12,0)</f>
        <v>0</v>
      </c>
      <c r="F177" s="730">
        <f t="shared" si="2253"/>
        <v>0</v>
      </c>
      <c r="G177" s="730">
        <f t="shared" si="2253"/>
        <v>0</v>
      </c>
      <c r="H177" s="730">
        <f t="shared" si="2253"/>
        <v>0</v>
      </c>
      <c r="I177" s="730">
        <f t="shared" si="2253"/>
        <v>0</v>
      </c>
      <c r="J177" s="730">
        <f t="shared" si="2253"/>
        <v>0</v>
      </c>
      <c r="K177" s="730">
        <f t="shared" si="2253"/>
        <v>0</v>
      </c>
      <c r="L177" s="730">
        <f t="shared" si="2253"/>
        <v>0</v>
      </c>
      <c r="M177" s="730">
        <f t="shared" si="2253"/>
        <v>0</v>
      </c>
      <c r="N177" s="730">
        <f t="shared" si="2253"/>
        <v>0</v>
      </c>
      <c r="O177" s="731">
        <f>SUM(C177:N177)</f>
        <v>0</v>
      </c>
      <c r="P177" s="730">
        <f>IF(C176=1,(B177*(1+$B$8)),B177)</f>
        <v>0</v>
      </c>
      <c r="Q177" s="730">
        <f>IF(Q176=1,($P177/12),0)</f>
        <v>0</v>
      </c>
      <c r="R177" s="730">
        <f t="shared" ref="R177:AB177" si="2254">IF(R176=1,($P177/12),0)</f>
        <v>0</v>
      </c>
      <c r="S177" s="730">
        <f t="shared" si="2254"/>
        <v>0</v>
      </c>
      <c r="T177" s="730">
        <f t="shared" si="2254"/>
        <v>0</v>
      </c>
      <c r="U177" s="730">
        <f t="shared" si="2254"/>
        <v>0</v>
      </c>
      <c r="V177" s="730">
        <f t="shared" si="2254"/>
        <v>0</v>
      </c>
      <c r="W177" s="730">
        <f t="shared" si="2254"/>
        <v>0</v>
      </c>
      <c r="X177" s="730">
        <f t="shared" si="2254"/>
        <v>0</v>
      </c>
      <c r="Y177" s="730">
        <f t="shared" si="2254"/>
        <v>0</v>
      </c>
      <c r="Z177" s="730">
        <f t="shared" si="2254"/>
        <v>0</v>
      </c>
      <c r="AA177" s="730">
        <f t="shared" si="2254"/>
        <v>0</v>
      </c>
      <c r="AB177" s="730">
        <f t="shared" si="2254"/>
        <v>0</v>
      </c>
      <c r="AC177" s="731">
        <f>SUM(Q177:AB177)</f>
        <v>0</v>
      </c>
      <c r="AD177" s="730">
        <f>IF(Q176=1,(P177*(1+$B$8)),P177)</f>
        <v>0</v>
      </c>
      <c r="AE177" s="730">
        <f t="shared" ref="AE177:AP177" si="2255">IF(AE176=1,($AD177/12),0)</f>
        <v>0</v>
      </c>
      <c r="AF177" s="730">
        <f t="shared" si="2255"/>
        <v>0</v>
      </c>
      <c r="AG177" s="730">
        <f t="shared" si="2255"/>
        <v>0</v>
      </c>
      <c r="AH177" s="730">
        <f t="shared" si="2255"/>
        <v>0</v>
      </c>
      <c r="AI177" s="730">
        <f t="shared" si="2255"/>
        <v>0</v>
      </c>
      <c r="AJ177" s="730">
        <f t="shared" si="2255"/>
        <v>0</v>
      </c>
      <c r="AK177" s="730">
        <f t="shared" si="2255"/>
        <v>0</v>
      </c>
      <c r="AL177" s="730">
        <f t="shared" si="2255"/>
        <v>0</v>
      </c>
      <c r="AM177" s="730">
        <f t="shared" si="2255"/>
        <v>0</v>
      </c>
      <c r="AN177" s="730">
        <f t="shared" si="2255"/>
        <v>0</v>
      </c>
      <c r="AO177" s="730">
        <f t="shared" si="2255"/>
        <v>0</v>
      </c>
      <c r="AP177" s="730">
        <f t="shared" si="2255"/>
        <v>0</v>
      </c>
      <c r="AQ177" s="731">
        <f>SUM(AE177:AP177)</f>
        <v>0</v>
      </c>
      <c r="AR177" s="730">
        <f>IF(AE176=1,(AD177*(1+$B$8)),AD177)</f>
        <v>0</v>
      </c>
      <c r="AS177" s="730">
        <f>IF(AS176=1,($AR177/12),0)</f>
        <v>0</v>
      </c>
      <c r="AT177" s="730">
        <f t="shared" ref="AT177:BD177" si="2256">IF(AT176=1,($AR177/12),0)</f>
        <v>0</v>
      </c>
      <c r="AU177" s="730">
        <f t="shared" si="2256"/>
        <v>0</v>
      </c>
      <c r="AV177" s="730">
        <f t="shared" si="2256"/>
        <v>0</v>
      </c>
      <c r="AW177" s="730">
        <f t="shared" si="2256"/>
        <v>0</v>
      </c>
      <c r="AX177" s="730">
        <f t="shared" si="2256"/>
        <v>0</v>
      </c>
      <c r="AY177" s="730">
        <f t="shared" si="2256"/>
        <v>0</v>
      </c>
      <c r="AZ177" s="730">
        <f t="shared" si="2256"/>
        <v>0</v>
      </c>
      <c r="BA177" s="730">
        <f t="shared" si="2256"/>
        <v>0</v>
      </c>
      <c r="BB177" s="730">
        <f t="shared" si="2256"/>
        <v>0</v>
      </c>
      <c r="BC177" s="730">
        <f t="shared" si="2256"/>
        <v>0</v>
      </c>
      <c r="BD177" s="730">
        <f t="shared" si="2256"/>
        <v>0</v>
      </c>
      <c r="BE177" s="731">
        <f>SUM(AS177:BD177)</f>
        <v>0</v>
      </c>
      <c r="BF177" s="730">
        <f>IF(AS176=1,(AR177*(1+$B$8)),AR177)</f>
        <v>0</v>
      </c>
      <c r="BG177" s="730">
        <f>IF(BG176=1,($BF177/12),0)</f>
        <v>0</v>
      </c>
      <c r="BH177" s="730">
        <f t="shared" ref="BH177:BR177" si="2257">IF(BH176=1,($BF177/12),0)</f>
        <v>0</v>
      </c>
      <c r="BI177" s="730">
        <f t="shared" si="2257"/>
        <v>0</v>
      </c>
      <c r="BJ177" s="730">
        <f t="shared" si="2257"/>
        <v>0</v>
      </c>
      <c r="BK177" s="730">
        <f t="shared" si="2257"/>
        <v>0</v>
      </c>
      <c r="BL177" s="730">
        <f t="shared" si="2257"/>
        <v>0</v>
      </c>
      <c r="BM177" s="730">
        <f t="shared" si="2257"/>
        <v>0</v>
      </c>
      <c r="BN177" s="730">
        <f t="shared" si="2257"/>
        <v>0</v>
      </c>
      <c r="BO177" s="730">
        <f t="shared" si="2257"/>
        <v>0</v>
      </c>
      <c r="BP177" s="730">
        <f t="shared" si="2257"/>
        <v>0</v>
      </c>
      <c r="BQ177" s="730">
        <f t="shared" si="2257"/>
        <v>0</v>
      </c>
      <c r="BR177" s="730">
        <f t="shared" si="2257"/>
        <v>0</v>
      </c>
      <c r="BS177" s="529">
        <f>SUM(BG177:BR177)</f>
        <v>0</v>
      </c>
      <c r="BW177" s="730">
        <f t="shared" ref="BW177:BX177" si="2258">IF(BW176=1,($BF177/12),0)</f>
        <v>0</v>
      </c>
      <c r="BX177" s="730">
        <f t="shared" si="2258"/>
        <v>0</v>
      </c>
    </row>
    <row r="178" spans="1:76" s="507" customFormat="1" x14ac:dyDescent="0.2">
      <c r="A178" s="721"/>
      <c r="B178" s="728"/>
      <c r="C178" s="730"/>
      <c r="D178" s="730"/>
      <c r="E178" s="730"/>
      <c r="F178" s="730"/>
      <c r="G178" s="730"/>
      <c r="H178" s="730"/>
      <c r="I178" s="730"/>
      <c r="J178" s="730"/>
      <c r="K178" s="730"/>
      <c r="L178" s="730"/>
      <c r="M178" s="730"/>
      <c r="N178" s="730"/>
      <c r="O178" s="730"/>
      <c r="P178" s="730"/>
      <c r="Q178" s="730"/>
      <c r="R178" s="730"/>
      <c r="S178" s="730"/>
      <c r="T178" s="730"/>
      <c r="U178" s="730"/>
      <c r="V178" s="730"/>
      <c r="W178" s="730"/>
      <c r="X178" s="730"/>
      <c r="Y178" s="730"/>
      <c r="Z178" s="730"/>
      <c r="AA178" s="730"/>
      <c r="AB178" s="730"/>
      <c r="AC178" s="730"/>
      <c r="AD178" s="730"/>
      <c r="AE178" s="730"/>
      <c r="AF178" s="730"/>
      <c r="AG178" s="730"/>
      <c r="AH178" s="730"/>
      <c r="AI178" s="730"/>
      <c r="AJ178" s="730"/>
      <c r="AK178" s="730"/>
      <c r="AL178" s="730"/>
      <c r="AM178" s="730"/>
      <c r="AN178" s="730"/>
      <c r="AO178" s="730"/>
      <c r="AP178" s="730"/>
      <c r="AQ178" s="730"/>
      <c r="AR178" s="730"/>
      <c r="AS178" s="730"/>
      <c r="AT178" s="730"/>
      <c r="AU178" s="730"/>
      <c r="AV178" s="730"/>
      <c r="AW178" s="730"/>
      <c r="AX178" s="730"/>
      <c r="AY178" s="730"/>
      <c r="AZ178" s="730"/>
      <c r="BA178" s="730"/>
      <c r="BB178" s="730"/>
      <c r="BC178" s="730"/>
      <c r="BD178" s="730"/>
      <c r="BE178" s="730"/>
      <c r="BF178" s="730"/>
      <c r="BG178" s="730"/>
      <c r="BH178" s="730"/>
      <c r="BI178" s="730"/>
      <c r="BJ178" s="730"/>
      <c r="BK178" s="730"/>
      <c r="BL178" s="730"/>
      <c r="BM178" s="730"/>
      <c r="BN178" s="730"/>
      <c r="BO178" s="730"/>
      <c r="BP178" s="730"/>
      <c r="BQ178" s="730"/>
      <c r="BR178" s="730"/>
      <c r="BS178" s="524"/>
      <c r="BW178" s="730"/>
      <c r="BX178" s="730"/>
    </row>
    <row r="179" spans="1:76" s="507" customFormat="1" x14ac:dyDescent="0.2">
      <c r="A179" s="522" t="s">
        <v>545</v>
      </c>
      <c r="B179" s="728"/>
      <c r="C179" s="728"/>
      <c r="D179" s="728"/>
      <c r="E179" s="728"/>
      <c r="F179" s="728"/>
      <c r="G179" s="728"/>
      <c r="H179" s="728"/>
      <c r="I179" s="728"/>
      <c r="J179" s="728"/>
      <c r="K179" s="728"/>
      <c r="L179" s="728"/>
      <c r="M179" s="728"/>
      <c r="N179" s="728"/>
      <c r="O179" s="728"/>
      <c r="P179" s="728"/>
      <c r="Q179" s="728"/>
      <c r="R179" s="728"/>
      <c r="S179" s="728"/>
      <c r="T179" s="728"/>
      <c r="U179" s="728"/>
      <c r="V179" s="728"/>
      <c r="W179" s="728"/>
      <c r="X179" s="728"/>
      <c r="Y179" s="728"/>
      <c r="Z179" s="728"/>
      <c r="AA179" s="728"/>
      <c r="AB179" s="728"/>
      <c r="AC179" s="728"/>
      <c r="AD179" s="728"/>
      <c r="AE179" s="728"/>
      <c r="AF179" s="728"/>
      <c r="AG179" s="728"/>
      <c r="AH179" s="728"/>
      <c r="AI179" s="728"/>
      <c r="AJ179" s="728"/>
      <c r="AK179" s="728"/>
      <c r="AL179" s="728"/>
      <c r="AM179" s="728"/>
      <c r="AN179" s="728"/>
      <c r="AO179" s="728"/>
      <c r="AP179" s="728"/>
      <c r="AQ179" s="728"/>
      <c r="AR179" s="728"/>
      <c r="AS179" s="728"/>
      <c r="AT179" s="728"/>
      <c r="AU179" s="728"/>
      <c r="AV179" s="728"/>
      <c r="AW179" s="728"/>
      <c r="AX179" s="728"/>
      <c r="AY179" s="728"/>
      <c r="AZ179" s="728"/>
      <c r="BA179" s="728"/>
      <c r="BB179" s="728"/>
      <c r="BC179" s="728"/>
      <c r="BD179" s="728"/>
      <c r="BE179" s="728"/>
      <c r="BF179" s="728"/>
      <c r="BG179" s="728"/>
      <c r="BH179" s="728"/>
      <c r="BI179" s="728"/>
      <c r="BJ179" s="728"/>
      <c r="BK179" s="728"/>
      <c r="BL179" s="728"/>
      <c r="BM179" s="728"/>
      <c r="BN179" s="728"/>
      <c r="BO179" s="728"/>
      <c r="BP179" s="728"/>
      <c r="BQ179" s="728"/>
      <c r="BR179" s="728"/>
      <c r="BS179" s="523"/>
      <c r="BW179" s="728"/>
      <c r="BX179" s="728"/>
    </row>
    <row r="180" spans="1:76" s="507" customFormat="1" x14ac:dyDescent="0.2">
      <c r="A180" s="722" t="s">
        <v>110</v>
      </c>
      <c r="B180" s="728"/>
      <c r="C180" s="730">
        <f>+IF(A180=1,1,0)</f>
        <v>0</v>
      </c>
      <c r="D180" s="730">
        <f>+IF(C180=1,1,0)</f>
        <v>0</v>
      </c>
      <c r="E180" s="730">
        <f t="shared" ref="E180" si="2259">+IF(D180=1,1,0)</f>
        <v>0</v>
      </c>
      <c r="F180" s="730">
        <f t="shared" ref="F180" si="2260">+IF(E180=1,1,0)</f>
        <v>0</v>
      </c>
      <c r="G180" s="730">
        <f t="shared" ref="G180" si="2261">+IF(F180=1,1,0)</f>
        <v>0</v>
      </c>
      <c r="H180" s="730">
        <f t="shared" ref="H180" si="2262">+IF(G180=1,1,0)</f>
        <v>0</v>
      </c>
      <c r="I180" s="730">
        <f t="shared" ref="I180" si="2263">+IF(H180=1,1,0)</f>
        <v>0</v>
      </c>
      <c r="J180" s="730">
        <f t="shared" ref="J180" si="2264">+IF(I180=1,1,0)</f>
        <v>0</v>
      </c>
      <c r="K180" s="730">
        <f t="shared" ref="K180" si="2265">+IF(J180=1,1,0)</f>
        <v>0</v>
      </c>
      <c r="L180" s="730">
        <f t="shared" ref="L180" si="2266">+IF(K180=1,1,0)</f>
        <v>0</v>
      </c>
      <c r="M180" s="730">
        <f t="shared" ref="M180" si="2267">+IF(L180=1,1,0)</f>
        <v>0</v>
      </c>
      <c r="N180" s="730">
        <f t="shared" ref="N180" si="2268">+IF(M180=1,1,0)</f>
        <v>0</v>
      </c>
      <c r="O180" s="730">
        <f>+N180</f>
        <v>0</v>
      </c>
      <c r="P180" s="730">
        <f>+N180</f>
        <v>0</v>
      </c>
      <c r="Q180" s="730">
        <f>+IF(O180=1,1,0)</f>
        <v>0</v>
      </c>
      <c r="R180" s="730">
        <f t="shared" ref="R180" si="2269">+IF(Q180=1,1,0)</f>
        <v>0</v>
      </c>
      <c r="S180" s="730">
        <f t="shared" ref="S180" si="2270">+IF(R180=1,1,0)</f>
        <v>0</v>
      </c>
      <c r="T180" s="730">
        <f t="shared" ref="T180" si="2271">+IF(S180=1,1,0)</f>
        <v>0</v>
      </c>
      <c r="U180" s="730">
        <f t="shared" ref="U180" si="2272">+IF(T180=1,1,0)</f>
        <v>0</v>
      </c>
      <c r="V180" s="730">
        <f t="shared" ref="V180" si="2273">+IF(U180=1,1,0)</f>
        <v>0</v>
      </c>
      <c r="W180" s="730">
        <f t="shared" ref="W180" si="2274">+IF(V180=1,1,0)</f>
        <v>0</v>
      </c>
      <c r="X180" s="730">
        <f t="shared" ref="X180" si="2275">+IF(W180=1,1,0)</f>
        <v>0</v>
      </c>
      <c r="Y180" s="730">
        <f t="shared" ref="Y180" si="2276">+IF(X180=1,1,0)</f>
        <v>0</v>
      </c>
      <c r="Z180" s="730">
        <f t="shared" ref="Z180" si="2277">+IF(Y180=1,1,0)</f>
        <v>0</v>
      </c>
      <c r="AA180" s="730">
        <f t="shared" ref="AA180" si="2278">+IF(Z180=1,1,0)</f>
        <v>0</v>
      </c>
      <c r="AB180" s="730">
        <f t="shared" ref="AB180" si="2279">+IF(AA180=1,1,0)</f>
        <v>0</v>
      </c>
      <c r="AC180" s="730">
        <f>+AB180</f>
        <v>0</v>
      </c>
      <c r="AD180" s="730">
        <f>+AB180</f>
        <v>0</v>
      </c>
      <c r="AE180" s="730">
        <f>+IF(AC180=1,1,0)</f>
        <v>0</v>
      </c>
      <c r="AF180" s="730">
        <f>+IF(AE180=1,1,0)</f>
        <v>0</v>
      </c>
      <c r="AG180" s="730">
        <f t="shared" ref="AG180" si="2280">+IF(AF180=1,1,0)</f>
        <v>0</v>
      </c>
      <c r="AH180" s="730">
        <f t="shared" ref="AH180" si="2281">+IF(AG180=1,1,0)</f>
        <v>0</v>
      </c>
      <c r="AI180" s="730">
        <f t="shared" ref="AI180" si="2282">+IF(AH180=1,1,0)</f>
        <v>0</v>
      </c>
      <c r="AJ180" s="730">
        <f t="shared" ref="AJ180" si="2283">+IF(AI180=1,1,0)</f>
        <v>0</v>
      </c>
      <c r="AK180" s="730">
        <f t="shared" ref="AK180" si="2284">+IF(AJ180=1,1,0)</f>
        <v>0</v>
      </c>
      <c r="AL180" s="730">
        <f t="shared" ref="AL180" si="2285">+IF(AK180=1,1,0)</f>
        <v>0</v>
      </c>
      <c r="AM180" s="730">
        <f t="shared" ref="AM180" si="2286">+IF(AL180=1,1,0)</f>
        <v>0</v>
      </c>
      <c r="AN180" s="730">
        <f t="shared" ref="AN180" si="2287">+IF(AM180=1,1,0)</f>
        <v>0</v>
      </c>
      <c r="AO180" s="730">
        <f t="shared" ref="AO180" si="2288">+IF(AN180=1,1,0)</f>
        <v>0</v>
      </c>
      <c r="AP180" s="730">
        <f t="shared" ref="AP180" si="2289">+IF(AO180=1,1,0)</f>
        <v>0</v>
      </c>
      <c r="AQ180" s="730">
        <f>+AP180</f>
        <v>0</v>
      </c>
      <c r="AR180" s="730">
        <f>+AQ180</f>
        <v>0</v>
      </c>
      <c r="AS180" s="730">
        <f>+IF(AQ180=1,1,0)</f>
        <v>0</v>
      </c>
      <c r="AT180" s="730">
        <f>+IF(AS180=1,1,0)</f>
        <v>0</v>
      </c>
      <c r="AU180" s="730">
        <f t="shared" ref="AU180" si="2290">+IF(AT180=1,1,0)</f>
        <v>0</v>
      </c>
      <c r="AV180" s="730">
        <f t="shared" ref="AV180" si="2291">+IF(AU180=1,1,0)</f>
        <v>0</v>
      </c>
      <c r="AW180" s="730">
        <f t="shared" ref="AW180" si="2292">+IF(AV180=1,1,0)</f>
        <v>0</v>
      </c>
      <c r="AX180" s="730">
        <f t="shared" ref="AX180" si="2293">+IF(AW180=1,1,0)</f>
        <v>0</v>
      </c>
      <c r="AY180" s="730">
        <f t="shared" ref="AY180" si="2294">+IF(AX180=1,1,0)</f>
        <v>0</v>
      </c>
      <c r="AZ180" s="730">
        <f t="shared" ref="AZ180" si="2295">+IF(AY180=1,1,0)</f>
        <v>0</v>
      </c>
      <c r="BA180" s="730">
        <f t="shared" ref="BA180" si="2296">+IF(AZ180=1,1,0)</f>
        <v>0</v>
      </c>
      <c r="BB180" s="730">
        <f t="shared" ref="BB180" si="2297">+IF(BA180=1,1,0)</f>
        <v>0</v>
      </c>
      <c r="BC180" s="730">
        <f t="shared" ref="BC180" si="2298">+IF(BB180=1,1,0)</f>
        <v>0</v>
      </c>
      <c r="BD180" s="730">
        <f t="shared" ref="BD180" si="2299">+IF(BC180=1,1,0)</f>
        <v>0</v>
      </c>
      <c r="BE180" s="730">
        <f>+BD180</f>
        <v>0</v>
      </c>
      <c r="BF180" s="730">
        <f>+BE180</f>
        <v>0</v>
      </c>
      <c r="BG180" s="730">
        <f>+IF(BE180=1,1,0)</f>
        <v>0</v>
      </c>
      <c r="BH180" s="730">
        <f t="shared" ref="BH180" si="2300">+IF(BG180=1,1,0)</f>
        <v>0</v>
      </c>
      <c r="BI180" s="730">
        <f t="shared" ref="BI180" si="2301">+IF(BH180=1,1,0)</f>
        <v>0</v>
      </c>
      <c r="BJ180" s="730">
        <f t="shared" ref="BJ180" si="2302">+IF(BI180=1,1,0)</f>
        <v>0</v>
      </c>
      <c r="BK180" s="730">
        <f t="shared" ref="BK180" si="2303">+IF(BJ180=1,1,0)</f>
        <v>0</v>
      </c>
      <c r="BL180" s="730">
        <f t="shared" ref="BL180" si="2304">+IF(BK180=1,1,0)</f>
        <v>0</v>
      </c>
      <c r="BM180" s="730">
        <f t="shared" ref="BM180" si="2305">+IF(BL180=1,1,0)</f>
        <v>0</v>
      </c>
      <c r="BN180" s="730">
        <f t="shared" ref="BN180" si="2306">+IF(BM180=1,1,0)</f>
        <v>0</v>
      </c>
      <c r="BO180" s="730">
        <f t="shared" ref="BO180" si="2307">+IF(BN180=1,1,0)</f>
        <v>0</v>
      </c>
      <c r="BP180" s="730">
        <f t="shared" ref="BP180" si="2308">+IF(BO180=1,1,0)</f>
        <v>0</v>
      </c>
      <c r="BQ180" s="730">
        <f t="shared" ref="BQ180" si="2309">+IF(BP180=1,1,0)</f>
        <v>0</v>
      </c>
      <c r="BR180" s="730">
        <f t="shared" ref="BR180" si="2310">+IF(BQ180=1,1,0)</f>
        <v>0</v>
      </c>
      <c r="BS180" s="524">
        <f>+BR180</f>
        <v>0</v>
      </c>
      <c r="BW180" s="730">
        <f>+IF(BU180=1,1,0)</f>
        <v>0</v>
      </c>
      <c r="BX180" s="730">
        <f t="shared" ref="BX180" si="2311">+IF(BW180=1,1,0)</f>
        <v>0</v>
      </c>
    </row>
    <row r="181" spans="1:76" s="507" customFormat="1" x14ac:dyDescent="0.2">
      <c r="A181" s="724" t="s">
        <v>39</v>
      </c>
      <c r="B181" s="727"/>
      <c r="C181" s="730">
        <f>IF(C180=1,B181/12,0)</f>
        <v>0</v>
      </c>
      <c r="D181" s="730">
        <f>IF(D180=1,$B181/12,0)</f>
        <v>0</v>
      </c>
      <c r="E181" s="730">
        <f t="shared" ref="E181:N181" si="2312">IF(E180=1,$B181/12,0)</f>
        <v>0</v>
      </c>
      <c r="F181" s="730">
        <f t="shared" si="2312"/>
        <v>0</v>
      </c>
      <c r="G181" s="730">
        <f t="shared" si="2312"/>
        <v>0</v>
      </c>
      <c r="H181" s="730">
        <f t="shared" si="2312"/>
        <v>0</v>
      </c>
      <c r="I181" s="730">
        <f t="shared" si="2312"/>
        <v>0</v>
      </c>
      <c r="J181" s="730">
        <f t="shared" si="2312"/>
        <v>0</v>
      </c>
      <c r="K181" s="730">
        <f t="shared" si="2312"/>
        <v>0</v>
      </c>
      <c r="L181" s="730">
        <f t="shared" si="2312"/>
        <v>0</v>
      </c>
      <c r="M181" s="730">
        <f t="shared" si="2312"/>
        <v>0</v>
      </c>
      <c r="N181" s="730">
        <f t="shared" si="2312"/>
        <v>0</v>
      </c>
      <c r="O181" s="731">
        <f>SUM(C181:N181)</f>
        <v>0</v>
      </c>
      <c r="P181" s="730">
        <f>IF(C180=1,(B181*(1+$B$8)),B181)</f>
        <v>0</v>
      </c>
      <c r="Q181" s="730">
        <f>IF(Q180=1,($P181/12),0)</f>
        <v>0</v>
      </c>
      <c r="R181" s="730">
        <f t="shared" ref="R181:AB181" si="2313">IF(R180=1,($P181/12),0)</f>
        <v>0</v>
      </c>
      <c r="S181" s="730">
        <f t="shared" si="2313"/>
        <v>0</v>
      </c>
      <c r="T181" s="730">
        <f t="shared" si="2313"/>
        <v>0</v>
      </c>
      <c r="U181" s="730">
        <f t="shared" si="2313"/>
        <v>0</v>
      </c>
      <c r="V181" s="730">
        <f t="shared" si="2313"/>
        <v>0</v>
      </c>
      <c r="W181" s="730">
        <f t="shared" si="2313"/>
        <v>0</v>
      </c>
      <c r="X181" s="730">
        <f t="shared" si="2313"/>
        <v>0</v>
      </c>
      <c r="Y181" s="730">
        <f t="shared" si="2313"/>
        <v>0</v>
      </c>
      <c r="Z181" s="730">
        <f t="shared" si="2313"/>
        <v>0</v>
      </c>
      <c r="AA181" s="730">
        <f t="shared" si="2313"/>
        <v>0</v>
      </c>
      <c r="AB181" s="730">
        <f t="shared" si="2313"/>
        <v>0</v>
      </c>
      <c r="AC181" s="731">
        <f>SUM(Q181:AB181)</f>
        <v>0</v>
      </c>
      <c r="AD181" s="730">
        <f>IF(Q180=1,(P181*(1+$B$8)),P181)</f>
        <v>0</v>
      </c>
      <c r="AE181" s="730">
        <f t="shared" ref="AE181:AP181" si="2314">IF(AE180=1,($AD181/12),0)</f>
        <v>0</v>
      </c>
      <c r="AF181" s="730">
        <f t="shared" si="2314"/>
        <v>0</v>
      </c>
      <c r="AG181" s="730">
        <f t="shared" si="2314"/>
        <v>0</v>
      </c>
      <c r="AH181" s="730">
        <f t="shared" si="2314"/>
        <v>0</v>
      </c>
      <c r="AI181" s="730">
        <f t="shared" si="2314"/>
        <v>0</v>
      </c>
      <c r="AJ181" s="730">
        <f t="shared" si="2314"/>
        <v>0</v>
      </c>
      <c r="AK181" s="730">
        <f t="shared" si="2314"/>
        <v>0</v>
      </c>
      <c r="AL181" s="730">
        <f t="shared" si="2314"/>
        <v>0</v>
      </c>
      <c r="AM181" s="730">
        <f t="shared" si="2314"/>
        <v>0</v>
      </c>
      <c r="AN181" s="730">
        <f t="shared" si="2314"/>
        <v>0</v>
      </c>
      <c r="AO181" s="730">
        <f t="shared" si="2314"/>
        <v>0</v>
      </c>
      <c r="AP181" s="730">
        <f t="shared" si="2314"/>
        <v>0</v>
      </c>
      <c r="AQ181" s="731">
        <f>SUM(AE181:AP181)</f>
        <v>0</v>
      </c>
      <c r="AR181" s="730">
        <f>IF(AE180=1,(AD181*(1+$B$8)),AD181)</f>
        <v>0</v>
      </c>
      <c r="AS181" s="730">
        <f>IF(AS180=1,($AR181/12),0)</f>
        <v>0</v>
      </c>
      <c r="AT181" s="730">
        <f t="shared" ref="AT181:BD181" si="2315">IF(AT180=1,($AR181/12),0)</f>
        <v>0</v>
      </c>
      <c r="AU181" s="730">
        <f t="shared" si="2315"/>
        <v>0</v>
      </c>
      <c r="AV181" s="730">
        <f t="shared" si="2315"/>
        <v>0</v>
      </c>
      <c r="AW181" s="730">
        <f t="shared" si="2315"/>
        <v>0</v>
      </c>
      <c r="AX181" s="730">
        <f t="shared" si="2315"/>
        <v>0</v>
      </c>
      <c r="AY181" s="730">
        <f t="shared" si="2315"/>
        <v>0</v>
      </c>
      <c r="AZ181" s="730">
        <f t="shared" si="2315"/>
        <v>0</v>
      </c>
      <c r="BA181" s="730">
        <f t="shared" si="2315"/>
        <v>0</v>
      </c>
      <c r="BB181" s="730">
        <f t="shared" si="2315"/>
        <v>0</v>
      </c>
      <c r="BC181" s="730">
        <f t="shared" si="2315"/>
        <v>0</v>
      </c>
      <c r="BD181" s="730">
        <f t="shared" si="2315"/>
        <v>0</v>
      </c>
      <c r="BE181" s="731">
        <f>SUM(AS181:BD181)</f>
        <v>0</v>
      </c>
      <c r="BF181" s="730">
        <f>IF(AS180=1,(AR181*(1+$B$8)),AR181)</f>
        <v>0</v>
      </c>
      <c r="BG181" s="730">
        <f>IF(BG180=1,($BF181/12),0)</f>
        <v>0</v>
      </c>
      <c r="BH181" s="730">
        <f t="shared" ref="BH181:BR181" si="2316">IF(BH180=1,($BF181/12),0)</f>
        <v>0</v>
      </c>
      <c r="BI181" s="730">
        <f t="shared" si="2316"/>
        <v>0</v>
      </c>
      <c r="BJ181" s="730">
        <f t="shared" si="2316"/>
        <v>0</v>
      </c>
      <c r="BK181" s="730">
        <f t="shared" si="2316"/>
        <v>0</v>
      </c>
      <c r="BL181" s="730">
        <f t="shared" si="2316"/>
        <v>0</v>
      </c>
      <c r="BM181" s="730">
        <f t="shared" si="2316"/>
        <v>0</v>
      </c>
      <c r="BN181" s="730">
        <f t="shared" si="2316"/>
        <v>0</v>
      </c>
      <c r="BO181" s="730">
        <f t="shared" si="2316"/>
        <v>0</v>
      </c>
      <c r="BP181" s="730">
        <f t="shared" si="2316"/>
        <v>0</v>
      </c>
      <c r="BQ181" s="730">
        <f t="shared" si="2316"/>
        <v>0</v>
      </c>
      <c r="BR181" s="730">
        <f t="shared" si="2316"/>
        <v>0</v>
      </c>
      <c r="BS181" s="529">
        <f>SUM(BG181:BR181)</f>
        <v>0</v>
      </c>
      <c r="BW181" s="730">
        <f t="shared" ref="BW181:BX181" si="2317">IF(BW180=1,($BF181/12),0)</f>
        <v>0</v>
      </c>
      <c r="BX181" s="730">
        <f t="shared" si="2317"/>
        <v>0</v>
      </c>
    </row>
    <row r="182" spans="1:76" s="507" customFormat="1" x14ac:dyDescent="0.2">
      <c r="A182" s="721"/>
      <c r="B182" s="728"/>
      <c r="C182" s="730"/>
      <c r="D182" s="730"/>
      <c r="E182" s="730"/>
      <c r="F182" s="730"/>
      <c r="G182" s="730"/>
      <c r="H182" s="730"/>
      <c r="I182" s="730"/>
      <c r="J182" s="730"/>
      <c r="K182" s="730"/>
      <c r="L182" s="730"/>
      <c r="M182" s="730"/>
      <c r="N182" s="730"/>
      <c r="O182" s="730"/>
      <c r="P182" s="730"/>
      <c r="Q182" s="730"/>
      <c r="R182" s="730"/>
      <c r="S182" s="730"/>
      <c r="T182" s="730"/>
      <c r="U182" s="730"/>
      <c r="V182" s="730"/>
      <c r="W182" s="730"/>
      <c r="X182" s="730"/>
      <c r="Y182" s="730"/>
      <c r="Z182" s="730"/>
      <c r="AA182" s="730"/>
      <c r="AB182" s="730"/>
      <c r="AC182" s="730"/>
      <c r="AD182" s="730"/>
      <c r="AE182" s="730"/>
      <c r="AF182" s="730"/>
      <c r="AG182" s="730"/>
      <c r="AH182" s="730"/>
      <c r="AI182" s="730"/>
      <c r="AJ182" s="730"/>
      <c r="AK182" s="730"/>
      <c r="AL182" s="730"/>
      <c r="AM182" s="730"/>
      <c r="AN182" s="730"/>
      <c r="AO182" s="730"/>
      <c r="AP182" s="730"/>
      <c r="AQ182" s="730"/>
      <c r="AR182" s="730"/>
      <c r="AS182" s="730"/>
      <c r="AT182" s="730"/>
      <c r="AU182" s="730"/>
      <c r="AV182" s="730"/>
      <c r="AW182" s="730"/>
      <c r="AX182" s="730"/>
      <c r="AY182" s="730"/>
      <c r="AZ182" s="730"/>
      <c r="BA182" s="730"/>
      <c r="BB182" s="730"/>
      <c r="BC182" s="730"/>
      <c r="BD182" s="730"/>
      <c r="BE182" s="730"/>
      <c r="BF182" s="730"/>
      <c r="BG182" s="730"/>
      <c r="BH182" s="730"/>
      <c r="BI182" s="730"/>
      <c r="BJ182" s="730"/>
      <c r="BK182" s="730"/>
      <c r="BL182" s="730"/>
      <c r="BM182" s="730"/>
      <c r="BN182" s="730"/>
      <c r="BO182" s="730"/>
      <c r="BP182" s="730"/>
      <c r="BQ182" s="730"/>
      <c r="BR182" s="730"/>
      <c r="BS182" s="524"/>
      <c r="BW182" s="730"/>
      <c r="BX182" s="730"/>
    </row>
    <row r="183" spans="1:76" s="507" customFormat="1" x14ac:dyDescent="0.2">
      <c r="A183" s="522" t="s">
        <v>545</v>
      </c>
      <c r="B183" s="728"/>
      <c r="C183" s="728"/>
      <c r="D183" s="728"/>
      <c r="E183" s="728"/>
      <c r="F183" s="728"/>
      <c r="G183" s="728"/>
      <c r="H183" s="728"/>
      <c r="I183" s="728"/>
      <c r="J183" s="728"/>
      <c r="K183" s="728"/>
      <c r="L183" s="728"/>
      <c r="M183" s="728"/>
      <c r="N183" s="728"/>
      <c r="O183" s="728"/>
      <c r="P183" s="728"/>
      <c r="Q183" s="728"/>
      <c r="R183" s="728"/>
      <c r="S183" s="728"/>
      <c r="T183" s="728"/>
      <c r="U183" s="728"/>
      <c r="V183" s="728"/>
      <c r="W183" s="728"/>
      <c r="X183" s="728"/>
      <c r="Y183" s="728"/>
      <c r="Z183" s="728"/>
      <c r="AA183" s="728"/>
      <c r="AB183" s="728"/>
      <c r="AC183" s="728"/>
      <c r="AD183" s="728"/>
      <c r="AE183" s="728"/>
      <c r="AF183" s="728"/>
      <c r="AG183" s="728"/>
      <c r="AH183" s="728"/>
      <c r="AI183" s="728"/>
      <c r="AJ183" s="728"/>
      <c r="AK183" s="728"/>
      <c r="AL183" s="728"/>
      <c r="AM183" s="728"/>
      <c r="AN183" s="728"/>
      <c r="AO183" s="728"/>
      <c r="AP183" s="728"/>
      <c r="AQ183" s="728"/>
      <c r="AR183" s="728"/>
      <c r="AS183" s="728"/>
      <c r="AT183" s="728"/>
      <c r="AU183" s="728"/>
      <c r="AV183" s="728"/>
      <c r="AW183" s="728"/>
      <c r="AX183" s="728"/>
      <c r="AY183" s="728"/>
      <c r="AZ183" s="728"/>
      <c r="BA183" s="728"/>
      <c r="BB183" s="728"/>
      <c r="BC183" s="728"/>
      <c r="BD183" s="728"/>
      <c r="BE183" s="728"/>
      <c r="BF183" s="728"/>
      <c r="BG183" s="728"/>
      <c r="BH183" s="728"/>
      <c r="BI183" s="728"/>
      <c r="BJ183" s="728"/>
      <c r="BK183" s="728"/>
      <c r="BL183" s="728"/>
      <c r="BM183" s="728"/>
      <c r="BN183" s="728"/>
      <c r="BO183" s="728"/>
      <c r="BP183" s="728"/>
      <c r="BQ183" s="728"/>
      <c r="BR183" s="728"/>
      <c r="BS183" s="523"/>
      <c r="BW183" s="728"/>
      <c r="BX183" s="728"/>
    </row>
    <row r="184" spans="1:76" s="507" customFormat="1" x14ac:dyDescent="0.2">
      <c r="A184" s="722" t="s">
        <v>110</v>
      </c>
      <c r="B184" s="728"/>
      <c r="C184" s="730">
        <f>+IF(A184=1,1,0)</f>
        <v>0</v>
      </c>
      <c r="D184" s="730">
        <f>+IF(C184=1,1,0)</f>
        <v>0</v>
      </c>
      <c r="E184" s="730">
        <f t="shared" ref="E184" si="2318">+IF(D184=1,1,0)</f>
        <v>0</v>
      </c>
      <c r="F184" s="730">
        <f t="shared" ref="F184" si="2319">+IF(E184=1,1,0)</f>
        <v>0</v>
      </c>
      <c r="G184" s="730">
        <f t="shared" ref="G184" si="2320">+IF(F184=1,1,0)</f>
        <v>0</v>
      </c>
      <c r="H184" s="730">
        <f t="shared" ref="H184" si="2321">+IF(G184=1,1,0)</f>
        <v>0</v>
      </c>
      <c r="I184" s="730">
        <f t="shared" ref="I184" si="2322">+IF(H184=1,1,0)</f>
        <v>0</v>
      </c>
      <c r="J184" s="730">
        <f t="shared" ref="J184" si="2323">+IF(I184=1,1,0)</f>
        <v>0</v>
      </c>
      <c r="K184" s="730">
        <f t="shared" ref="K184" si="2324">+IF(J184=1,1,0)</f>
        <v>0</v>
      </c>
      <c r="L184" s="730">
        <f t="shared" ref="L184" si="2325">+IF(K184=1,1,0)</f>
        <v>0</v>
      </c>
      <c r="M184" s="730">
        <f t="shared" ref="M184" si="2326">+IF(L184=1,1,0)</f>
        <v>0</v>
      </c>
      <c r="N184" s="730">
        <f t="shared" ref="N184" si="2327">+IF(M184=1,1,0)</f>
        <v>0</v>
      </c>
      <c r="O184" s="730">
        <f>+N184</f>
        <v>0</v>
      </c>
      <c r="P184" s="730">
        <f>+N184</f>
        <v>0</v>
      </c>
      <c r="Q184" s="730">
        <f>+IF(O184=1,1,0)</f>
        <v>0</v>
      </c>
      <c r="R184" s="730">
        <f t="shared" ref="R184" si="2328">+IF(Q184=1,1,0)</f>
        <v>0</v>
      </c>
      <c r="S184" s="730">
        <f t="shared" ref="S184" si="2329">+IF(R184=1,1,0)</f>
        <v>0</v>
      </c>
      <c r="T184" s="730">
        <f t="shared" ref="T184" si="2330">+IF(S184=1,1,0)</f>
        <v>0</v>
      </c>
      <c r="U184" s="730">
        <f t="shared" ref="U184" si="2331">+IF(T184=1,1,0)</f>
        <v>0</v>
      </c>
      <c r="V184" s="730">
        <f t="shared" ref="V184" si="2332">+IF(U184=1,1,0)</f>
        <v>0</v>
      </c>
      <c r="W184" s="730">
        <f t="shared" ref="W184" si="2333">+IF(V184=1,1,0)</f>
        <v>0</v>
      </c>
      <c r="X184" s="730">
        <f t="shared" ref="X184" si="2334">+IF(W184=1,1,0)</f>
        <v>0</v>
      </c>
      <c r="Y184" s="730">
        <f t="shared" ref="Y184" si="2335">+IF(X184=1,1,0)</f>
        <v>0</v>
      </c>
      <c r="Z184" s="730">
        <f t="shared" ref="Z184" si="2336">+IF(Y184=1,1,0)</f>
        <v>0</v>
      </c>
      <c r="AA184" s="730">
        <f t="shared" ref="AA184" si="2337">+IF(Z184=1,1,0)</f>
        <v>0</v>
      </c>
      <c r="AB184" s="730">
        <f t="shared" ref="AB184" si="2338">+IF(AA184=1,1,0)</f>
        <v>0</v>
      </c>
      <c r="AC184" s="730">
        <f>+AB184</f>
        <v>0</v>
      </c>
      <c r="AD184" s="730">
        <f>+AB184</f>
        <v>0</v>
      </c>
      <c r="AE184" s="730">
        <f>+IF(AC184=1,1,0)</f>
        <v>0</v>
      </c>
      <c r="AF184" s="730">
        <f>+IF(AE184=1,1,0)</f>
        <v>0</v>
      </c>
      <c r="AG184" s="730">
        <f t="shared" ref="AG184" si="2339">+IF(AF184=1,1,0)</f>
        <v>0</v>
      </c>
      <c r="AH184" s="730">
        <f t="shared" ref="AH184" si="2340">+IF(AG184=1,1,0)</f>
        <v>0</v>
      </c>
      <c r="AI184" s="730">
        <f t="shared" ref="AI184" si="2341">+IF(AH184=1,1,0)</f>
        <v>0</v>
      </c>
      <c r="AJ184" s="730">
        <f t="shared" ref="AJ184" si="2342">+IF(AI184=1,1,0)</f>
        <v>0</v>
      </c>
      <c r="AK184" s="730">
        <f t="shared" ref="AK184" si="2343">+IF(AJ184=1,1,0)</f>
        <v>0</v>
      </c>
      <c r="AL184" s="730">
        <f t="shared" ref="AL184" si="2344">+IF(AK184=1,1,0)</f>
        <v>0</v>
      </c>
      <c r="AM184" s="730">
        <f t="shared" ref="AM184" si="2345">+IF(AL184=1,1,0)</f>
        <v>0</v>
      </c>
      <c r="AN184" s="730">
        <f t="shared" ref="AN184" si="2346">+IF(AM184=1,1,0)</f>
        <v>0</v>
      </c>
      <c r="AO184" s="730">
        <f t="shared" ref="AO184" si="2347">+IF(AN184=1,1,0)</f>
        <v>0</v>
      </c>
      <c r="AP184" s="730">
        <f t="shared" ref="AP184" si="2348">+IF(AO184=1,1,0)</f>
        <v>0</v>
      </c>
      <c r="AQ184" s="730">
        <f>+AP184</f>
        <v>0</v>
      </c>
      <c r="AR184" s="730">
        <f>+AQ184</f>
        <v>0</v>
      </c>
      <c r="AS184" s="730">
        <f>+IF(AQ184=1,1,0)</f>
        <v>0</v>
      </c>
      <c r="AT184" s="730">
        <f>+IF(AS184=1,1,0)</f>
        <v>0</v>
      </c>
      <c r="AU184" s="730">
        <f t="shared" ref="AU184" si="2349">+IF(AT184=1,1,0)</f>
        <v>0</v>
      </c>
      <c r="AV184" s="730">
        <f t="shared" ref="AV184" si="2350">+IF(AU184=1,1,0)</f>
        <v>0</v>
      </c>
      <c r="AW184" s="730">
        <f t="shared" ref="AW184" si="2351">+IF(AV184=1,1,0)</f>
        <v>0</v>
      </c>
      <c r="AX184" s="730">
        <f t="shared" ref="AX184" si="2352">+IF(AW184=1,1,0)</f>
        <v>0</v>
      </c>
      <c r="AY184" s="730">
        <f t="shared" ref="AY184" si="2353">+IF(AX184=1,1,0)</f>
        <v>0</v>
      </c>
      <c r="AZ184" s="730">
        <f t="shared" ref="AZ184" si="2354">+IF(AY184=1,1,0)</f>
        <v>0</v>
      </c>
      <c r="BA184" s="730">
        <f t="shared" ref="BA184" si="2355">+IF(AZ184=1,1,0)</f>
        <v>0</v>
      </c>
      <c r="BB184" s="730">
        <f t="shared" ref="BB184" si="2356">+IF(BA184=1,1,0)</f>
        <v>0</v>
      </c>
      <c r="BC184" s="730">
        <f t="shared" ref="BC184" si="2357">+IF(BB184=1,1,0)</f>
        <v>0</v>
      </c>
      <c r="BD184" s="730">
        <f t="shared" ref="BD184" si="2358">+IF(BC184=1,1,0)</f>
        <v>0</v>
      </c>
      <c r="BE184" s="730">
        <f>+BD184</f>
        <v>0</v>
      </c>
      <c r="BF184" s="730">
        <f>+BE184</f>
        <v>0</v>
      </c>
      <c r="BG184" s="730">
        <f>+IF(BE184=1,1,0)</f>
        <v>0</v>
      </c>
      <c r="BH184" s="730">
        <f t="shared" ref="BH184" si="2359">+IF(BG184=1,1,0)</f>
        <v>0</v>
      </c>
      <c r="BI184" s="730">
        <f t="shared" ref="BI184" si="2360">+IF(BH184=1,1,0)</f>
        <v>0</v>
      </c>
      <c r="BJ184" s="730">
        <f t="shared" ref="BJ184" si="2361">+IF(BI184=1,1,0)</f>
        <v>0</v>
      </c>
      <c r="BK184" s="730">
        <f t="shared" ref="BK184" si="2362">+IF(BJ184=1,1,0)</f>
        <v>0</v>
      </c>
      <c r="BL184" s="730">
        <f t="shared" ref="BL184" si="2363">+IF(BK184=1,1,0)</f>
        <v>0</v>
      </c>
      <c r="BM184" s="730">
        <f t="shared" ref="BM184" si="2364">+IF(BL184=1,1,0)</f>
        <v>0</v>
      </c>
      <c r="BN184" s="730">
        <f t="shared" ref="BN184" si="2365">+IF(BM184=1,1,0)</f>
        <v>0</v>
      </c>
      <c r="BO184" s="730">
        <f t="shared" ref="BO184" si="2366">+IF(BN184=1,1,0)</f>
        <v>0</v>
      </c>
      <c r="BP184" s="730">
        <f t="shared" ref="BP184" si="2367">+IF(BO184=1,1,0)</f>
        <v>0</v>
      </c>
      <c r="BQ184" s="730">
        <f t="shared" ref="BQ184" si="2368">+IF(BP184=1,1,0)</f>
        <v>0</v>
      </c>
      <c r="BR184" s="730">
        <f t="shared" ref="BR184" si="2369">+IF(BQ184=1,1,0)</f>
        <v>0</v>
      </c>
      <c r="BS184" s="524">
        <f>+BR184</f>
        <v>0</v>
      </c>
      <c r="BW184" s="730">
        <f>+IF(BU184=1,1,0)</f>
        <v>0</v>
      </c>
      <c r="BX184" s="730">
        <f t="shared" ref="BX184" si="2370">+IF(BW184=1,1,0)</f>
        <v>0</v>
      </c>
    </row>
    <row r="185" spans="1:76" s="507" customFormat="1" x14ac:dyDescent="0.2">
      <c r="A185" s="724" t="s">
        <v>39</v>
      </c>
      <c r="B185" s="727"/>
      <c r="C185" s="730">
        <f>IF(C184=1,B185/12,0)</f>
        <v>0</v>
      </c>
      <c r="D185" s="730">
        <f>IF(D184=1,$B185/12,0)</f>
        <v>0</v>
      </c>
      <c r="E185" s="730">
        <f t="shared" ref="E185:N185" si="2371">IF(E184=1,$B185/12,0)</f>
        <v>0</v>
      </c>
      <c r="F185" s="730">
        <f t="shared" si="2371"/>
        <v>0</v>
      </c>
      <c r="G185" s="730">
        <f t="shared" si="2371"/>
        <v>0</v>
      </c>
      <c r="H185" s="730">
        <f t="shared" si="2371"/>
        <v>0</v>
      </c>
      <c r="I185" s="730">
        <f t="shared" si="2371"/>
        <v>0</v>
      </c>
      <c r="J185" s="730">
        <f t="shared" si="2371"/>
        <v>0</v>
      </c>
      <c r="K185" s="730">
        <f t="shared" si="2371"/>
        <v>0</v>
      </c>
      <c r="L185" s="730">
        <f t="shared" si="2371"/>
        <v>0</v>
      </c>
      <c r="M185" s="730">
        <f t="shared" si="2371"/>
        <v>0</v>
      </c>
      <c r="N185" s="730">
        <f t="shared" si="2371"/>
        <v>0</v>
      </c>
      <c r="O185" s="731">
        <f>SUM(C185:N185)</f>
        <v>0</v>
      </c>
      <c r="P185" s="730">
        <f>IF(C184=1,(B185*(1+$B$8)),B185)</f>
        <v>0</v>
      </c>
      <c r="Q185" s="730">
        <f>IF(Q184=1,($P185/12),0)</f>
        <v>0</v>
      </c>
      <c r="R185" s="730">
        <f t="shared" ref="R185:AB185" si="2372">IF(R184=1,($P185/12),0)</f>
        <v>0</v>
      </c>
      <c r="S185" s="730">
        <f t="shared" si="2372"/>
        <v>0</v>
      </c>
      <c r="T185" s="730">
        <f t="shared" si="2372"/>
        <v>0</v>
      </c>
      <c r="U185" s="730">
        <f t="shared" si="2372"/>
        <v>0</v>
      </c>
      <c r="V185" s="730">
        <f t="shared" si="2372"/>
        <v>0</v>
      </c>
      <c r="W185" s="730">
        <f t="shared" si="2372"/>
        <v>0</v>
      </c>
      <c r="X185" s="730">
        <f t="shared" si="2372"/>
        <v>0</v>
      </c>
      <c r="Y185" s="730">
        <f t="shared" si="2372"/>
        <v>0</v>
      </c>
      <c r="Z185" s="730">
        <f t="shared" si="2372"/>
        <v>0</v>
      </c>
      <c r="AA185" s="730">
        <f t="shared" si="2372"/>
        <v>0</v>
      </c>
      <c r="AB185" s="730">
        <f t="shared" si="2372"/>
        <v>0</v>
      </c>
      <c r="AC185" s="731">
        <f>SUM(Q185:AB185)</f>
        <v>0</v>
      </c>
      <c r="AD185" s="730">
        <f>IF(Q184=1,(P185*(1+$B$8)),P185)</f>
        <v>0</v>
      </c>
      <c r="AE185" s="730">
        <f t="shared" ref="AE185:AP185" si="2373">IF(AE184=1,($AD185/12),0)</f>
        <v>0</v>
      </c>
      <c r="AF185" s="730">
        <f t="shared" si="2373"/>
        <v>0</v>
      </c>
      <c r="AG185" s="730">
        <f t="shared" si="2373"/>
        <v>0</v>
      </c>
      <c r="AH185" s="730">
        <f t="shared" si="2373"/>
        <v>0</v>
      </c>
      <c r="AI185" s="730">
        <f t="shared" si="2373"/>
        <v>0</v>
      </c>
      <c r="AJ185" s="730">
        <f t="shared" si="2373"/>
        <v>0</v>
      </c>
      <c r="AK185" s="730">
        <f t="shared" si="2373"/>
        <v>0</v>
      </c>
      <c r="AL185" s="730">
        <f t="shared" si="2373"/>
        <v>0</v>
      </c>
      <c r="AM185" s="730">
        <f t="shared" si="2373"/>
        <v>0</v>
      </c>
      <c r="AN185" s="730">
        <f t="shared" si="2373"/>
        <v>0</v>
      </c>
      <c r="AO185" s="730">
        <f t="shared" si="2373"/>
        <v>0</v>
      </c>
      <c r="AP185" s="730">
        <f t="shared" si="2373"/>
        <v>0</v>
      </c>
      <c r="AQ185" s="731">
        <f>SUM(AE185:AP185)</f>
        <v>0</v>
      </c>
      <c r="AR185" s="730">
        <f>IF(AE184=1,(AD185*(1+$B$8)),AD185)</f>
        <v>0</v>
      </c>
      <c r="AS185" s="730">
        <f>IF(AS184=1,($AR185/12),0)</f>
        <v>0</v>
      </c>
      <c r="AT185" s="730">
        <f t="shared" ref="AT185:BD185" si="2374">IF(AT184=1,($AR185/12),0)</f>
        <v>0</v>
      </c>
      <c r="AU185" s="730">
        <f t="shared" si="2374"/>
        <v>0</v>
      </c>
      <c r="AV185" s="730">
        <f t="shared" si="2374"/>
        <v>0</v>
      </c>
      <c r="AW185" s="730">
        <f t="shared" si="2374"/>
        <v>0</v>
      </c>
      <c r="AX185" s="730">
        <f t="shared" si="2374"/>
        <v>0</v>
      </c>
      <c r="AY185" s="730">
        <f t="shared" si="2374"/>
        <v>0</v>
      </c>
      <c r="AZ185" s="730">
        <f t="shared" si="2374"/>
        <v>0</v>
      </c>
      <c r="BA185" s="730">
        <f t="shared" si="2374"/>
        <v>0</v>
      </c>
      <c r="BB185" s="730">
        <f t="shared" si="2374"/>
        <v>0</v>
      </c>
      <c r="BC185" s="730">
        <f t="shared" si="2374"/>
        <v>0</v>
      </c>
      <c r="BD185" s="730">
        <f t="shared" si="2374"/>
        <v>0</v>
      </c>
      <c r="BE185" s="731">
        <f>SUM(AS185:BD185)</f>
        <v>0</v>
      </c>
      <c r="BF185" s="730">
        <f>IF(AS184=1,(AR185*(1+$B$8)),AR185)</f>
        <v>0</v>
      </c>
      <c r="BG185" s="730">
        <f>IF(BG184=1,($BF185/12),0)</f>
        <v>0</v>
      </c>
      <c r="BH185" s="730">
        <f t="shared" ref="BH185:BR185" si="2375">IF(BH184=1,($BF185/12),0)</f>
        <v>0</v>
      </c>
      <c r="BI185" s="730">
        <f t="shared" si="2375"/>
        <v>0</v>
      </c>
      <c r="BJ185" s="730">
        <f t="shared" si="2375"/>
        <v>0</v>
      </c>
      <c r="BK185" s="730">
        <f t="shared" si="2375"/>
        <v>0</v>
      </c>
      <c r="BL185" s="730">
        <f t="shared" si="2375"/>
        <v>0</v>
      </c>
      <c r="BM185" s="730">
        <f t="shared" si="2375"/>
        <v>0</v>
      </c>
      <c r="BN185" s="730">
        <f t="shared" si="2375"/>
        <v>0</v>
      </c>
      <c r="BO185" s="730">
        <f t="shared" si="2375"/>
        <v>0</v>
      </c>
      <c r="BP185" s="730">
        <f t="shared" si="2375"/>
        <v>0</v>
      </c>
      <c r="BQ185" s="730">
        <f t="shared" si="2375"/>
        <v>0</v>
      </c>
      <c r="BR185" s="730">
        <f t="shared" si="2375"/>
        <v>0</v>
      </c>
      <c r="BS185" s="529">
        <f>SUM(BG185:BR185)</f>
        <v>0</v>
      </c>
      <c r="BW185" s="730">
        <f t="shared" ref="BW185:BX185" si="2376">IF(BW184=1,($BF185/12),0)</f>
        <v>0</v>
      </c>
      <c r="BX185" s="730">
        <f t="shared" si="2376"/>
        <v>0</v>
      </c>
    </row>
    <row r="186" spans="1:76" s="507" customFormat="1" x14ac:dyDescent="0.2">
      <c r="A186" s="721"/>
      <c r="B186" s="728"/>
      <c r="C186" s="730"/>
      <c r="D186" s="730"/>
      <c r="E186" s="730"/>
      <c r="F186" s="730"/>
      <c r="G186" s="730"/>
      <c r="H186" s="730"/>
      <c r="I186" s="730"/>
      <c r="J186" s="730"/>
      <c r="K186" s="730"/>
      <c r="L186" s="730"/>
      <c r="M186" s="730"/>
      <c r="N186" s="730"/>
      <c r="O186" s="730"/>
      <c r="P186" s="730"/>
      <c r="Q186" s="730"/>
      <c r="R186" s="730"/>
      <c r="S186" s="730"/>
      <c r="T186" s="730"/>
      <c r="U186" s="730"/>
      <c r="V186" s="730"/>
      <c r="W186" s="730"/>
      <c r="X186" s="730"/>
      <c r="Y186" s="730"/>
      <c r="Z186" s="730"/>
      <c r="AA186" s="730"/>
      <c r="AB186" s="730"/>
      <c r="AC186" s="730"/>
      <c r="AD186" s="730"/>
      <c r="AE186" s="730"/>
      <c r="AF186" s="730"/>
      <c r="AG186" s="730"/>
      <c r="AH186" s="730"/>
      <c r="AI186" s="730"/>
      <c r="AJ186" s="730"/>
      <c r="AK186" s="730"/>
      <c r="AL186" s="730"/>
      <c r="AM186" s="730"/>
      <c r="AN186" s="730"/>
      <c r="AO186" s="730"/>
      <c r="AP186" s="730"/>
      <c r="AQ186" s="730"/>
      <c r="AR186" s="730"/>
      <c r="AS186" s="730"/>
      <c r="AT186" s="730"/>
      <c r="AU186" s="730"/>
      <c r="AV186" s="730"/>
      <c r="AW186" s="730"/>
      <c r="AX186" s="730"/>
      <c r="AY186" s="730"/>
      <c r="AZ186" s="730"/>
      <c r="BA186" s="730"/>
      <c r="BB186" s="730"/>
      <c r="BC186" s="730"/>
      <c r="BD186" s="730"/>
      <c r="BE186" s="730"/>
      <c r="BF186" s="730"/>
      <c r="BG186" s="730"/>
      <c r="BH186" s="730"/>
      <c r="BI186" s="730"/>
      <c r="BJ186" s="730"/>
      <c r="BK186" s="730"/>
      <c r="BL186" s="730"/>
      <c r="BM186" s="730"/>
      <c r="BN186" s="730"/>
      <c r="BO186" s="730"/>
      <c r="BP186" s="730"/>
      <c r="BQ186" s="730"/>
      <c r="BR186" s="730"/>
      <c r="BS186" s="524"/>
      <c r="BW186" s="730"/>
      <c r="BX186" s="730"/>
    </row>
    <row r="187" spans="1:76" s="507" customFormat="1" x14ac:dyDescent="0.2">
      <c r="A187" s="522" t="s">
        <v>545</v>
      </c>
      <c r="B187" s="728"/>
      <c r="C187" s="728"/>
      <c r="D187" s="728"/>
      <c r="E187" s="728"/>
      <c r="F187" s="728"/>
      <c r="G187" s="728"/>
      <c r="H187" s="728"/>
      <c r="I187" s="728"/>
      <c r="J187" s="728"/>
      <c r="K187" s="728"/>
      <c r="L187" s="728"/>
      <c r="M187" s="728"/>
      <c r="N187" s="728"/>
      <c r="O187" s="728"/>
      <c r="P187" s="728"/>
      <c r="Q187" s="728"/>
      <c r="R187" s="728"/>
      <c r="S187" s="728"/>
      <c r="T187" s="728"/>
      <c r="U187" s="728"/>
      <c r="V187" s="728"/>
      <c r="W187" s="728"/>
      <c r="X187" s="728"/>
      <c r="Y187" s="728"/>
      <c r="Z187" s="728"/>
      <c r="AA187" s="728"/>
      <c r="AB187" s="728"/>
      <c r="AC187" s="728"/>
      <c r="AD187" s="728"/>
      <c r="AE187" s="728"/>
      <c r="AF187" s="728"/>
      <c r="AG187" s="728"/>
      <c r="AH187" s="728"/>
      <c r="AI187" s="728"/>
      <c r="AJ187" s="728"/>
      <c r="AK187" s="728"/>
      <c r="AL187" s="728"/>
      <c r="AM187" s="728"/>
      <c r="AN187" s="728"/>
      <c r="AO187" s="728"/>
      <c r="AP187" s="728"/>
      <c r="AQ187" s="728"/>
      <c r="AR187" s="728"/>
      <c r="AS187" s="728"/>
      <c r="AT187" s="728"/>
      <c r="AU187" s="728"/>
      <c r="AV187" s="728"/>
      <c r="AW187" s="728"/>
      <c r="AX187" s="728"/>
      <c r="AY187" s="728"/>
      <c r="AZ187" s="728"/>
      <c r="BA187" s="728"/>
      <c r="BB187" s="728"/>
      <c r="BC187" s="728"/>
      <c r="BD187" s="728"/>
      <c r="BE187" s="728"/>
      <c r="BF187" s="728"/>
      <c r="BG187" s="728"/>
      <c r="BH187" s="728"/>
      <c r="BI187" s="728"/>
      <c r="BJ187" s="728"/>
      <c r="BK187" s="728"/>
      <c r="BL187" s="728"/>
      <c r="BM187" s="728"/>
      <c r="BN187" s="728"/>
      <c r="BO187" s="728"/>
      <c r="BP187" s="728"/>
      <c r="BQ187" s="728"/>
      <c r="BR187" s="728"/>
      <c r="BS187" s="523"/>
      <c r="BW187" s="728"/>
      <c r="BX187" s="728"/>
    </row>
    <row r="188" spans="1:76" s="507" customFormat="1" x14ac:dyDescent="0.2">
      <c r="A188" s="722" t="s">
        <v>110</v>
      </c>
      <c r="B188" s="728"/>
      <c r="C188" s="730">
        <f>+IF(A188=1,1,0)</f>
        <v>0</v>
      </c>
      <c r="D188" s="730">
        <f>+IF(C188=1,1,0)</f>
        <v>0</v>
      </c>
      <c r="E188" s="730">
        <f t="shared" ref="E188" si="2377">+IF(D188=1,1,0)</f>
        <v>0</v>
      </c>
      <c r="F188" s="730">
        <f t="shared" ref="F188" si="2378">+IF(E188=1,1,0)</f>
        <v>0</v>
      </c>
      <c r="G188" s="730">
        <f t="shared" ref="G188" si="2379">+IF(F188=1,1,0)</f>
        <v>0</v>
      </c>
      <c r="H188" s="730">
        <f t="shared" ref="H188" si="2380">+IF(G188=1,1,0)</f>
        <v>0</v>
      </c>
      <c r="I188" s="730">
        <f t="shared" ref="I188" si="2381">+IF(H188=1,1,0)</f>
        <v>0</v>
      </c>
      <c r="J188" s="730">
        <f t="shared" ref="J188" si="2382">+IF(I188=1,1,0)</f>
        <v>0</v>
      </c>
      <c r="K188" s="730">
        <f t="shared" ref="K188" si="2383">+IF(J188=1,1,0)</f>
        <v>0</v>
      </c>
      <c r="L188" s="730">
        <f t="shared" ref="L188" si="2384">+IF(K188=1,1,0)</f>
        <v>0</v>
      </c>
      <c r="M188" s="730">
        <f t="shared" ref="M188" si="2385">+IF(L188=1,1,0)</f>
        <v>0</v>
      </c>
      <c r="N188" s="730">
        <f t="shared" ref="N188" si="2386">+IF(M188=1,1,0)</f>
        <v>0</v>
      </c>
      <c r="O188" s="730">
        <f>+N188</f>
        <v>0</v>
      </c>
      <c r="P188" s="730">
        <f>+N188</f>
        <v>0</v>
      </c>
      <c r="Q188" s="730">
        <f>+IF(O188=1,1,0)</f>
        <v>0</v>
      </c>
      <c r="R188" s="730">
        <f t="shared" ref="R188" si="2387">+IF(Q188=1,1,0)</f>
        <v>0</v>
      </c>
      <c r="S188" s="730">
        <f t="shared" ref="S188" si="2388">+IF(R188=1,1,0)</f>
        <v>0</v>
      </c>
      <c r="T188" s="730">
        <f t="shared" ref="T188" si="2389">+IF(S188=1,1,0)</f>
        <v>0</v>
      </c>
      <c r="U188" s="730">
        <f t="shared" ref="U188" si="2390">+IF(T188=1,1,0)</f>
        <v>0</v>
      </c>
      <c r="V188" s="730">
        <f t="shared" ref="V188" si="2391">+IF(U188=1,1,0)</f>
        <v>0</v>
      </c>
      <c r="W188" s="730">
        <f t="shared" ref="W188" si="2392">+IF(V188=1,1,0)</f>
        <v>0</v>
      </c>
      <c r="X188" s="730">
        <f t="shared" ref="X188" si="2393">+IF(W188=1,1,0)</f>
        <v>0</v>
      </c>
      <c r="Y188" s="730">
        <f t="shared" ref="Y188" si="2394">+IF(X188=1,1,0)</f>
        <v>0</v>
      </c>
      <c r="Z188" s="730">
        <f t="shared" ref="Z188" si="2395">+IF(Y188=1,1,0)</f>
        <v>0</v>
      </c>
      <c r="AA188" s="730">
        <f t="shared" ref="AA188" si="2396">+IF(Z188=1,1,0)</f>
        <v>0</v>
      </c>
      <c r="AB188" s="730">
        <f t="shared" ref="AB188" si="2397">+IF(AA188=1,1,0)</f>
        <v>0</v>
      </c>
      <c r="AC188" s="730">
        <f>+AB188</f>
        <v>0</v>
      </c>
      <c r="AD188" s="730">
        <f>+AB188</f>
        <v>0</v>
      </c>
      <c r="AE188" s="730">
        <f>+IF(AC188=1,1,0)</f>
        <v>0</v>
      </c>
      <c r="AF188" s="730">
        <f>+IF(AE188=1,1,0)</f>
        <v>0</v>
      </c>
      <c r="AG188" s="730">
        <f t="shared" ref="AG188" si="2398">+IF(AF188=1,1,0)</f>
        <v>0</v>
      </c>
      <c r="AH188" s="730">
        <f t="shared" ref="AH188" si="2399">+IF(AG188=1,1,0)</f>
        <v>0</v>
      </c>
      <c r="AI188" s="730">
        <f t="shared" ref="AI188" si="2400">+IF(AH188=1,1,0)</f>
        <v>0</v>
      </c>
      <c r="AJ188" s="730">
        <f t="shared" ref="AJ188" si="2401">+IF(AI188=1,1,0)</f>
        <v>0</v>
      </c>
      <c r="AK188" s="730">
        <f t="shared" ref="AK188" si="2402">+IF(AJ188=1,1,0)</f>
        <v>0</v>
      </c>
      <c r="AL188" s="730">
        <f t="shared" ref="AL188" si="2403">+IF(AK188=1,1,0)</f>
        <v>0</v>
      </c>
      <c r="AM188" s="730">
        <f t="shared" ref="AM188" si="2404">+IF(AL188=1,1,0)</f>
        <v>0</v>
      </c>
      <c r="AN188" s="730">
        <f t="shared" ref="AN188" si="2405">+IF(AM188=1,1,0)</f>
        <v>0</v>
      </c>
      <c r="AO188" s="730">
        <f t="shared" ref="AO188" si="2406">+IF(AN188=1,1,0)</f>
        <v>0</v>
      </c>
      <c r="AP188" s="730">
        <f t="shared" ref="AP188" si="2407">+IF(AO188=1,1,0)</f>
        <v>0</v>
      </c>
      <c r="AQ188" s="730">
        <f>+AP188</f>
        <v>0</v>
      </c>
      <c r="AR188" s="730">
        <f>+AQ188</f>
        <v>0</v>
      </c>
      <c r="AS188" s="730">
        <f>+IF(AQ188=1,1,0)</f>
        <v>0</v>
      </c>
      <c r="AT188" s="730">
        <f>+IF(AS188=1,1,0)</f>
        <v>0</v>
      </c>
      <c r="AU188" s="730">
        <f t="shared" ref="AU188" si="2408">+IF(AT188=1,1,0)</f>
        <v>0</v>
      </c>
      <c r="AV188" s="730">
        <f t="shared" ref="AV188" si="2409">+IF(AU188=1,1,0)</f>
        <v>0</v>
      </c>
      <c r="AW188" s="730">
        <f t="shared" ref="AW188" si="2410">+IF(AV188=1,1,0)</f>
        <v>0</v>
      </c>
      <c r="AX188" s="730">
        <f t="shared" ref="AX188" si="2411">+IF(AW188=1,1,0)</f>
        <v>0</v>
      </c>
      <c r="AY188" s="730">
        <f t="shared" ref="AY188" si="2412">+IF(AX188=1,1,0)</f>
        <v>0</v>
      </c>
      <c r="AZ188" s="730">
        <f t="shared" ref="AZ188" si="2413">+IF(AY188=1,1,0)</f>
        <v>0</v>
      </c>
      <c r="BA188" s="730">
        <f t="shared" ref="BA188" si="2414">+IF(AZ188=1,1,0)</f>
        <v>0</v>
      </c>
      <c r="BB188" s="730">
        <f t="shared" ref="BB188" si="2415">+IF(BA188=1,1,0)</f>
        <v>0</v>
      </c>
      <c r="BC188" s="730">
        <f t="shared" ref="BC188" si="2416">+IF(BB188=1,1,0)</f>
        <v>0</v>
      </c>
      <c r="BD188" s="730">
        <f t="shared" ref="BD188" si="2417">+IF(BC188=1,1,0)</f>
        <v>0</v>
      </c>
      <c r="BE188" s="730">
        <f>+BD188</f>
        <v>0</v>
      </c>
      <c r="BF188" s="730">
        <f>+BE188</f>
        <v>0</v>
      </c>
      <c r="BG188" s="730">
        <f>+IF(BE188=1,1,0)</f>
        <v>0</v>
      </c>
      <c r="BH188" s="730">
        <f t="shared" ref="BH188" si="2418">+IF(BG188=1,1,0)</f>
        <v>0</v>
      </c>
      <c r="BI188" s="730">
        <f t="shared" ref="BI188" si="2419">+IF(BH188=1,1,0)</f>
        <v>0</v>
      </c>
      <c r="BJ188" s="730">
        <f t="shared" ref="BJ188" si="2420">+IF(BI188=1,1,0)</f>
        <v>0</v>
      </c>
      <c r="BK188" s="730">
        <f t="shared" ref="BK188" si="2421">+IF(BJ188=1,1,0)</f>
        <v>0</v>
      </c>
      <c r="BL188" s="730">
        <f t="shared" ref="BL188" si="2422">+IF(BK188=1,1,0)</f>
        <v>0</v>
      </c>
      <c r="BM188" s="730">
        <f t="shared" ref="BM188" si="2423">+IF(BL188=1,1,0)</f>
        <v>0</v>
      </c>
      <c r="BN188" s="730">
        <f t="shared" ref="BN188" si="2424">+IF(BM188=1,1,0)</f>
        <v>0</v>
      </c>
      <c r="BO188" s="730">
        <f t="shared" ref="BO188" si="2425">+IF(BN188=1,1,0)</f>
        <v>0</v>
      </c>
      <c r="BP188" s="730">
        <f t="shared" ref="BP188" si="2426">+IF(BO188=1,1,0)</f>
        <v>0</v>
      </c>
      <c r="BQ188" s="730">
        <f t="shared" ref="BQ188" si="2427">+IF(BP188=1,1,0)</f>
        <v>0</v>
      </c>
      <c r="BR188" s="730">
        <f t="shared" ref="BR188" si="2428">+IF(BQ188=1,1,0)</f>
        <v>0</v>
      </c>
      <c r="BS188" s="524">
        <f>+BR188</f>
        <v>0</v>
      </c>
      <c r="BW188" s="730">
        <f>+IF(BU188=1,1,0)</f>
        <v>0</v>
      </c>
      <c r="BX188" s="730">
        <f t="shared" ref="BX188" si="2429">+IF(BW188=1,1,0)</f>
        <v>0</v>
      </c>
    </row>
    <row r="189" spans="1:76" s="507" customFormat="1" x14ac:dyDescent="0.2">
      <c r="A189" s="724" t="s">
        <v>39</v>
      </c>
      <c r="B189" s="727"/>
      <c r="C189" s="730">
        <f>IF(C188=1,B189/12,0)</f>
        <v>0</v>
      </c>
      <c r="D189" s="730">
        <f>IF(D188=1,$B189/12,0)</f>
        <v>0</v>
      </c>
      <c r="E189" s="730">
        <f t="shared" ref="E189:N189" si="2430">IF(E188=1,$B189/12,0)</f>
        <v>0</v>
      </c>
      <c r="F189" s="730">
        <f t="shared" si="2430"/>
        <v>0</v>
      </c>
      <c r="G189" s="730">
        <f t="shared" si="2430"/>
        <v>0</v>
      </c>
      <c r="H189" s="730">
        <f t="shared" si="2430"/>
        <v>0</v>
      </c>
      <c r="I189" s="730">
        <f t="shared" si="2430"/>
        <v>0</v>
      </c>
      <c r="J189" s="730">
        <f t="shared" si="2430"/>
        <v>0</v>
      </c>
      <c r="K189" s="730">
        <f t="shared" si="2430"/>
        <v>0</v>
      </c>
      <c r="L189" s="730">
        <f t="shared" si="2430"/>
        <v>0</v>
      </c>
      <c r="M189" s="730">
        <f t="shared" si="2430"/>
        <v>0</v>
      </c>
      <c r="N189" s="730">
        <f t="shared" si="2430"/>
        <v>0</v>
      </c>
      <c r="O189" s="731">
        <f>SUM(C189:N189)</f>
        <v>0</v>
      </c>
      <c r="P189" s="730">
        <f>IF(C188=1,(B189*(1+$B$8)),B189)</f>
        <v>0</v>
      </c>
      <c r="Q189" s="730">
        <f>IF(Q188=1,($P189/12),0)</f>
        <v>0</v>
      </c>
      <c r="R189" s="730">
        <f t="shared" ref="R189:AB189" si="2431">IF(R188=1,($P189/12),0)</f>
        <v>0</v>
      </c>
      <c r="S189" s="730">
        <f t="shared" si="2431"/>
        <v>0</v>
      </c>
      <c r="T189" s="730">
        <f t="shared" si="2431"/>
        <v>0</v>
      </c>
      <c r="U189" s="730">
        <f t="shared" si="2431"/>
        <v>0</v>
      </c>
      <c r="V189" s="730">
        <f t="shared" si="2431"/>
        <v>0</v>
      </c>
      <c r="W189" s="730">
        <f t="shared" si="2431"/>
        <v>0</v>
      </c>
      <c r="X189" s="730">
        <f t="shared" si="2431"/>
        <v>0</v>
      </c>
      <c r="Y189" s="730">
        <f t="shared" si="2431"/>
        <v>0</v>
      </c>
      <c r="Z189" s="730">
        <f t="shared" si="2431"/>
        <v>0</v>
      </c>
      <c r="AA189" s="730">
        <f t="shared" si="2431"/>
        <v>0</v>
      </c>
      <c r="AB189" s="730">
        <f t="shared" si="2431"/>
        <v>0</v>
      </c>
      <c r="AC189" s="731">
        <f>SUM(Q189:AB189)</f>
        <v>0</v>
      </c>
      <c r="AD189" s="730">
        <f>IF(Q188=1,(P189*(1+$B$8)),P189)</f>
        <v>0</v>
      </c>
      <c r="AE189" s="730">
        <f t="shared" ref="AE189:AP189" si="2432">IF(AE188=1,($AD189/12),0)</f>
        <v>0</v>
      </c>
      <c r="AF189" s="730">
        <f t="shared" si="2432"/>
        <v>0</v>
      </c>
      <c r="AG189" s="730">
        <f t="shared" si="2432"/>
        <v>0</v>
      </c>
      <c r="AH189" s="730">
        <f t="shared" si="2432"/>
        <v>0</v>
      </c>
      <c r="AI189" s="730">
        <f t="shared" si="2432"/>
        <v>0</v>
      </c>
      <c r="AJ189" s="730">
        <f t="shared" si="2432"/>
        <v>0</v>
      </c>
      <c r="AK189" s="730">
        <f t="shared" si="2432"/>
        <v>0</v>
      </c>
      <c r="AL189" s="730">
        <f t="shared" si="2432"/>
        <v>0</v>
      </c>
      <c r="AM189" s="730">
        <f t="shared" si="2432"/>
        <v>0</v>
      </c>
      <c r="AN189" s="730">
        <f t="shared" si="2432"/>
        <v>0</v>
      </c>
      <c r="AO189" s="730">
        <f t="shared" si="2432"/>
        <v>0</v>
      </c>
      <c r="AP189" s="730">
        <f t="shared" si="2432"/>
        <v>0</v>
      </c>
      <c r="AQ189" s="731">
        <f>SUM(AE189:AP189)</f>
        <v>0</v>
      </c>
      <c r="AR189" s="730">
        <f>IF(AE188=1,(AD189*(1+$B$8)),AD189)</f>
        <v>0</v>
      </c>
      <c r="AS189" s="730">
        <f>IF(AS188=1,($AR189/12),0)</f>
        <v>0</v>
      </c>
      <c r="AT189" s="730">
        <f t="shared" ref="AT189:BD189" si="2433">IF(AT188=1,($AR189/12),0)</f>
        <v>0</v>
      </c>
      <c r="AU189" s="730">
        <f t="shared" si="2433"/>
        <v>0</v>
      </c>
      <c r="AV189" s="730">
        <f t="shared" si="2433"/>
        <v>0</v>
      </c>
      <c r="AW189" s="730">
        <f t="shared" si="2433"/>
        <v>0</v>
      </c>
      <c r="AX189" s="730">
        <f t="shared" si="2433"/>
        <v>0</v>
      </c>
      <c r="AY189" s="730">
        <f t="shared" si="2433"/>
        <v>0</v>
      </c>
      <c r="AZ189" s="730">
        <f t="shared" si="2433"/>
        <v>0</v>
      </c>
      <c r="BA189" s="730">
        <f t="shared" si="2433"/>
        <v>0</v>
      </c>
      <c r="BB189" s="730">
        <f t="shared" si="2433"/>
        <v>0</v>
      </c>
      <c r="BC189" s="730">
        <f t="shared" si="2433"/>
        <v>0</v>
      </c>
      <c r="BD189" s="730">
        <f t="shared" si="2433"/>
        <v>0</v>
      </c>
      <c r="BE189" s="731">
        <f>SUM(AS189:BD189)</f>
        <v>0</v>
      </c>
      <c r="BF189" s="730">
        <f>IF(AS188=1,(AR189*(1+$B$8)),AR189)</f>
        <v>0</v>
      </c>
      <c r="BG189" s="730">
        <f>IF(BG188=1,($BF189/12),0)</f>
        <v>0</v>
      </c>
      <c r="BH189" s="730">
        <f t="shared" ref="BH189:BR189" si="2434">IF(BH188=1,($BF189/12),0)</f>
        <v>0</v>
      </c>
      <c r="BI189" s="730">
        <f t="shared" si="2434"/>
        <v>0</v>
      </c>
      <c r="BJ189" s="730">
        <f t="shared" si="2434"/>
        <v>0</v>
      </c>
      <c r="BK189" s="730">
        <f t="shared" si="2434"/>
        <v>0</v>
      </c>
      <c r="BL189" s="730">
        <f t="shared" si="2434"/>
        <v>0</v>
      </c>
      <c r="BM189" s="730">
        <f t="shared" si="2434"/>
        <v>0</v>
      </c>
      <c r="BN189" s="730">
        <f t="shared" si="2434"/>
        <v>0</v>
      </c>
      <c r="BO189" s="730">
        <f t="shared" si="2434"/>
        <v>0</v>
      </c>
      <c r="BP189" s="730">
        <f t="shared" si="2434"/>
        <v>0</v>
      </c>
      <c r="BQ189" s="730">
        <f t="shared" si="2434"/>
        <v>0</v>
      </c>
      <c r="BR189" s="730">
        <f t="shared" si="2434"/>
        <v>0</v>
      </c>
      <c r="BS189" s="529">
        <f>SUM(BG189:BR189)</f>
        <v>0</v>
      </c>
      <c r="BW189" s="730">
        <f t="shared" ref="BW189:BX189" si="2435">IF(BW188=1,($BF189/12),0)</f>
        <v>0</v>
      </c>
      <c r="BX189" s="730">
        <f t="shared" si="2435"/>
        <v>0</v>
      </c>
    </row>
    <row r="190" spans="1:76" s="507" customFormat="1" x14ac:dyDescent="0.2">
      <c r="A190" s="721"/>
      <c r="B190" s="728"/>
      <c r="C190" s="730"/>
      <c r="D190" s="730"/>
      <c r="E190" s="730"/>
      <c r="F190" s="730"/>
      <c r="G190" s="730"/>
      <c r="H190" s="730"/>
      <c r="I190" s="730"/>
      <c r="J190" s="730"/>
      <c r="K190" s="730"/>
      <c r="L190" s="730"/>
      <c r="M190" s="730"/>
      <c r="N190" s="730"/>
      <c r="O190" s="730"/>
      <c r="P190" s="730"/>
      <c r="Q190" s="730"/>
      <c r="R190" s="730"/>
      <c r="S190" s="730"/>
      <c r="T190" s="730"/>
      <c r="U190" s="730"/>
      <c r="V190" s="730"/>
      <c r="W190" s="730"/>
      <c r="X190" s="730"/>
      <c r="Y190" s="730"/>
      <c r="Z190" s="730"/>
      <c r="AA190" s="730"/>
      <c r="AB190" s="730"/>
      <c r="AC190" s="730"/>
      <c r="AD190" s="730"/>
      <c r="AE190" s="730"/>
      <c r="AF190" s="730"/>
      <c r="AG190" s="730"/>
      <c r="AH190" s="730"/>
      <c r="AI190" s="730"/>
      <c r="AJ190" s="730"/>
      <c r="AK190" s="730"/>
      <c r="AL190" s="730"/>
      <c r="AM190" s="730"/>
      <c r="AN190" s="730"/>
      <c r="AO190" s="730"/>
      <c r="AP190" s="730"/>
      <c r="AQ190" s="730"/>
      <c r="AR190" s="730"/>
      <c r="AS190" s="730"/>
      <c r="AT190" s="730"/>
      <c r="AU190" s="730"/>
      <c r="AV190" s="730"/>
      <c r="AW190" s="730"/>
      <c r="AX190" s="730"/>
      <c r="AY190" s="730"/>
      <c r="AZ190" s="730"/>
      <c r="BA190" s="730"/>
      <c r="BB190" s="730"/>
      <c r="BC190" s="730"/>
      <c r="BD190" s="730"/>
      <c r="BE190" s="730"/>
      <c r="BF190" s="730"/>
      <c r="BG190" s="730"/>
      <c r="BH190" s="730"/>
      <c r="BI190" s="730"/>
      <c r="BJ190" s="730"/>
      <c r="BK190" s="730"/>
      <c r="BL190" s="730"/>
      <c r="BM190" s="730"/>
      <c r="BN190" s="730"/>
      <c r="BO190" s="730"/>
      <c r="BP190" s="730"/>
      <c r="BQ190" s="730"/>
      <c r="BR190" s="730"/>
      <c r="BS190" s="524"/>
      <c r="BW190" s="730"/>
      <c r="BX190" s="730"/>
    </row>
    <row r="191" spans="1:76" s="507" customFormat="1" x14ac:dyDescent="0.2">
      <c r="A191" s="522" t="s">
        <v>545</v>
      </c>
      <c r="B191" s="728"/>
      <c r="C191" s="728"/>
      <c r="D191" s="728"/>
      <c r="E191" s="728"/>
      <c r="F191" s="728"/>
      <c r="G191" s="728"/>
      <c r="H191" s="728"/>
      <c r="I191" s="728"/>
      <c r="J191" s="728"/>
      <c r="K191" s="728"/>
      <c r="L191" s="728"/>
      <c r="M191" s="728"/>
      <c r="N191" s="728"/>
      <c r="O191" s="728"/>
      <c r="P191" s="728"/>
      <c r="Q191" s="728"/>
      <c r="R191" s="728"/>
      <c r="S191" s="728"/>
      <c r="T191" s="728"/>
      <c r="U191" s="728"/>
      <c r="V191" s="728"/>
      <c r="W191" s="728"/>
      <c r="X191" s="728"/>
      <c r="Y191" s="728"/>
      <c r="Z191" s="728"/>
      <c r="AA191" s="728"/>
      <c r="AB191" s="728"/>
      <c r="AC191" s="728"/>
      <c r="AD191" s="728"/>
      <c r="AE191" s="728"/>
      <c r="AF191" s="728"/>
      <c r="AG191" s="728"/>
      <c r="AH191" s="728"/>
      <c r="AI191" s="728"/>
      <c r="AJ191" s="728"/>
      <c r="AK191" s="728"/>
      <c r="AL191" s="728"/>
      <c r="AM191" s="728"/>
      <c r="AN191" s="728"/>
      <c r="AO191" s="728"/>
      <c r="AP191" s="728"/>
      <c r="AQ191" s="728"/>
      <c r="AR191" s="728"/>
      <c r="AS191" s="728"/>
      <c r="AT191" s="728"/>
      <c r="AU191" s="728"/>
      <c r="AV191" s="728"/>
      <c r="AW191" s="728"/>
      <c r="AX191" s="728"/>
      <c r="AY191" s="728"/>
      <c r="AZ191" s="728"/>
      <c r="BA191" s="728"/>
      <c r="BB191" s="728"/>
      <c r="BC191" s="728"/>
      <c r="BD191" s="728"/>
      <c r="BE191" s="728"/>
      <c r="BF191" s="728"/>
      <c r="BG191" s="728"/>
      <c r="BH191" s="728"/>
      <c r="BI191" s="728"/>
      <c r="BJ191" s="728"/>
      <c r="BK191" s="728"/>
      <c r="BL191" s="728"/>
      <c r="BM191" s="728"/>
      <c r="BN191" s="728"/>
      <c r="BO191" s="728"/>
      <c r="BP191" s="728"/>
      <c r="BQ191" s="728"/>
      <c r="BR191" s="728"/>
      <c r="BS191" s="523"/>
      <c r="BW191" s="728"/>
      <c r="BX191" s="728"/>
    </row>
    <row r="192" spans="1:76" s="507" customFormat="1" x14ac:dyDescent="0.2">
      <c r="A192" s="722" t="s">
        <v>110</v>
      </c>
      <c r="B192" s="728"/>
      <c r="C192" s="730">
        <f>+IF(A192=1,1,0)</f>
        <v>0</v>
      </c>
      <c r="D192" s="730">
        <f>+IF(C192=1,1,0)</f>
        <v>0</v>
      </c>
      <c r="E192" s="730">
        <f t="shared" ref="E192" si="2436">+IF(D192=1,1,0)</f>
        <v>0</v>
      </c>
      <c r="F192" s="730">
        <f t="shared" ref="F192" si="2437">+IF(E192=1,1,0)</f>
        <v>0</v>
      </c>
      <c r="G192" s="730">
        <f t="shared" ref="G192" si="2438">+IF(F192=1,1,0)</f>
        <v>0</v>
      </c>
      <c r="H192" s="730">
        <f t="shared" ref="H192" si="2439">+IF(G192=1,1,0)</f>
        <v>0</v>
      </c>
      <c r="I192" s="730">
        <f t="shared" ref="I192" si="2440">+IF(H192=1,1,0)</f>
        <v>0</v>
      </c>
      <c r="J192" s="730">
        <f t="shared" ref="J192" si="2441">+IF(I192=1,1,0)</f>
        <v>0</v>
      </c>
      <c r="K192" s="730">
        <f t="shared" ref="K192" si="2442">+IF(J192=1,1,0)</f>
        <v>0</v>
      </c>
      <c r="L192" s="730">
        <f t="shared" ref="L192" si="2443">+IF(K192=1,1,0)</f>
        <v>0</v>
      </c>
      <c r="M192" s="730">
        <f t="shared" ref="M192" si="2444">+IF(L192=1,1,0)</f>
        <v>0</v>
      </c>
      <c r="N192" s="730">
        <f t="shared" ref="N192" si="2445">+IF(M192=1,1,0)</f>
        <v>0</v>
      </c>
      <c r="O192" s="730">
        <f>+N192</f>
        <v>0</v>
      </c>
      <c r="P192" s="730">
        <f>+N192</f>
        <v>0</v>
      </c>
      <c r="Q192" s="730">
        <f>+IF(O192=1,1,0)</f>
        <v>0</v>
      </c>
      <c r="R192" s="730">
        <f t="shared" ref="R192" si="2446">+IF(Q192=1,1,0)</f>
        <v>0</v>
      </c>
      <c r="S192" s="730">
        <f t="shared" ref="S192" si="2447">+IF(R192=1,1,0)</f>
        <v>0</v>
      </c>
      <c r="T192" s="730">
        <f t="shared" ref="T192" si="2448">+IF(S192=1,1,0)</f>
        <v>0</v>
      </c>
      <c r="U192" s="730">
        <f t="shared" ref="U192" si="2449">+IF(T192=1,1,0)</f>
        <v>0</v>
      </c>
      <c r="V192" s="730">
        <f t="shared" ref="V192" si="2450">+IF(U192=1,1,0)</f>
        <v>0</v>
      </c>
      <c r="W192" s="730">
        <f t="shared" ref="W192" si="2451">+IF(V192=1,1,0)</f>
        <v>0</v>
      </c>
      <c r="X192" s="730">
        <f t="shared" ref="X192" si="2452">+IF(W192=1,1,0)</f>
        <v>0</v>
      </c>
      <c r="Y192" s="730">
        <f t="shared" ref="Y192" si="2453">+IF(X192=1,1,0)</f>
        <v>0</v>
      </c>
      <c r="Z192" s="730">
        <f t="shared" ref="Z192" si="2454">+IF(Y192=1,1,0)</f>
        <v>0</v>
      </c>
      <c r="AA192" s="730">
        <f t="shared" ref="AA192" si="2455">+IF(Z192=1,1,0)</f>
        <v>0</v>
      </c>
      <c r="AB192" s="730">
        <f t="shared" ref="AB192" si="2456">+IF(AA192=1,1,0)</f>
        <v>0</v>
      </c>
      <c r="AC192" s="730">
        <f>+AB192</f>
        <v>0</v>
      </c>
      <c r="AD192" s="730">
        <f>+AB192</f>
        <v>0</v>
      </c>
      <c r="AE192" s="730">
        <f>+IF(AC192=1,1,0)</f>
        <v>0</v>
      </c>
      <c r="AF192" s="730">
        <f>+IF(AE192=1,1,0)</f>
        <v>0</v>
      </c>
      <c r="AG192" s="730">
        <f t="shared" ref="AG192" si="2457">+IF(AF192=1,1,0)</f>
        <v>0</v>
      </c>
      <c r="AH192" s="730">
        <f t="shared" ref="AH192" si="2458">+IF(AG192=1,1,0)</f>
        <v>0</v>
      </c>
      <c r="AI192" s="730">
        <f t="shared" ref="AI192" si="2459">+IF(AH192=1,1,0)</f>
        <v>0</v>
      </c>
      <c r="AJ192" s="730">
        <f t="shared" ref="AJ192" si="2460">+IF(AI192=1,1,0)</f>
        <v>0</v>
      </c>
      <c r="AK192" s="730">
        <f t="shared" ref="AK192" si="2461">+IF(AJ192=1,1,0)</f>
        <v>0</v>
      </c>
      <c r="AL192" s="730">
        <f t="shared" ref="AL192" si="2462">+IF(AK192=1,1,0)</f>
        <v>0</v>
      </c>
      <c r="AM192" s="730">
        <f t="shared" ref="AM192" si="2463">+IF(AL192=1,1,0)</f>
        <v>0</v>
      </c>
      <c r="AN192" s="730">
        <f t="shared" ref="AN192" si="2464">+IF(AM192=1,1,0)</f>
        <v>0</v>
      </c>
      <c r="AO192" s="730">
        <f t="shared" ref="AO192" si="2465">+IF(AN192=1,1,0)</f>
        <v>0</v>
      </c>
      <c r="AP192" s="730">
        <f t="shared" ref="AP192" si="2466">+IF(AO192=1,1,0)</f>
        <v>0</v>
      </c>
      <c r="AQ192" s="730">
        <f>+AP192</f>
        <v>0</v>
      </c>
      <c r="AR192" s="730">
        <f>+AQ192</f>
        <v>0</v>
      </c>
      <c r="AS192" s="730">
        <f>+IF(AQ192=1,1,0)</f>
        <v>0</v>
      </c>
      <c r="AT192" s="730">
        <f>+IF(AS192=1,1,0)</f>
        <v>0</v>
      </c>
      <c r="AU192" s="730">
        <f t="shared" ref="AU192" si="2467">+IF(AT192=1,1,0)</f>
        <v>0</v>
      </c>
      <c r="AV192" s="730">
        <f t="shared" ref="AV192" si="2468">+IF(AU192=1,1,0)</f>
        <v>0</v>
      </c>
      <c r="AW192" s="730">
        <f t="shared" ref="AW192" si="2469">+IF(AV192=1,1,0)</f>
        <v>0</v>
      </c>
      <c r="AX192" s="730">
        <f t="shared" ref="AX192" si="2470">+IF(AW192=1,1,0)</f>
        <v>0</v>
      </c>
      <c r="AY192" s="730">
        <f t="shared" ref="AY192" si="2471">+IF(AX192=1,1,0)</f>
        <v>0</v>
      </c>
      <c r="AZ192" s="730">
        <f t="shared" ref="AZ192" si="2472">+IF(AY192=1,1,0)</f>
        <v>0</v>
      </c>
      <c r="BA192" s="730">
        <f t="shared" ref="BA192" si="2473">+IF(AZ192=1,1,0)</f>
        <v>0</v>
      </c>
      <c r="BB192" s="730">
        <f t="shared" ref="BB192" si="2474">+IF(BA192=1,1,0)</f>
        <v>0</v>
      </c>
      <c r="BC192" s="730">
        <f t="shared" ref="BC192" si="2475">+IF(BB192=1,1,0)</f>
        <v>0</v>
      </c>
      <c r="BD192" s="730">
        <f t="shared" ref="BD192" si="2476">+IF(BC192=1,1,0)</f>
        <v>0</v>
      </c>
      <c r="BE192" s="730">
        <f>+BD192</f>
        <v>0</v>
      </c>
      <c r="BF192" s="730">
        <f>+BE192</f>
        <v>0</v>
      </c>
      <c r="BG192" s="730">
        <f>+IF(BE192=1,1,0)</f>
        <v>0</v>
      </c>
      <c r="BH192" s="730">
        <f t="shared" ref="BH192" si="2477">+IF(BG192=1,1,0)</f>
        <v>0</v>
      </c>
      <c r="BI192" s="730">
        <f t="shared" ref="BI192" si="2478">+IF(BH192=1,1,0)</f>
        <v>0</v>
      </c>
      <c r="BJ192" s="730">
        <f t="shared" ref="BJ192" si="2479">+IF(BI192=1,1,0)</f>
        <v>0</v>
      </c>
      <c r="BK192" s="730">
        <f t="shared" ref="BK192" si="2480">+IF(BJ192=1,1,0)</f>
        <v>0</v>
      </c>
      <c r="BL192" s="730">
        <f t="shared" ref="BL192" si="2481">+IF(BK192=1,1,0)</f>
        <v>0</v>
      </c>
      <c r="BM192" s="730">
        <f t="shared" ref="BM192" si="2482">+IF(BL192=1,1,0)</f>
        <v>0</v>
      </c>
      <c r="BN192" s="730">
        <f t="shared" ref="BN192" si="2483">+IF(BM192=1,1,0)</f>
        <v>0</v>
      </c>
      <c r="BO192" s="730">
        <f t="shared" ref="BO192" si="2484">+IF(BN192=1,1,0)</f>
        <v>0</v>
      </c>
      <c r="BP192" s="730">
        <f t="shared" ref="BP192" si="2485">+IF(BO192=1,1,0)</f>
        <v>0</v>
      </c>
      <c r="BQ192" s="730">
        <f t="shared" ref="BQ192" si="2486">+IF(BP192=1,1,0)</f>
        <v>0</v>
      </c>
      <c r="BR192" s="730">
        <f t="shared" ref="BR192" si="2487">+IF(BQ192=1,1,0)</f>
        <v>0</v>
      </c>
      <c r="BS192" s="524">
        <f>+BR192</f>
        <v>0</v>
      </c>
      <c r="BW192" s="730">
        <f>+IF(BU192=1,1,0)</f>
        <v>0</v>
      </c>
      <c r="BX192" s="730">
        <f t="shared" ref="BX192" si="2488">+IF(BW192=1,1,0)</f>
        <v>0</v>
      </c>
    </row>
    <row r="193" spans="1:76" s="507" customFormat="1" x14ac:dyDescent="0.2">
      <c r="A193" s="724" t="s">
        <v>39</v>
      </c>
      <c r="B193" s="727"/>
      <c r="C193" s="730">
        <f>IF(C192=1,B193/12,0)</f>
        <v>0</v>
      </c>
      <c r="D193" s="730">
        <f>IF(D192=1,$B193/12,0)</f>
        <v>0</v>
      </c>
      <c r="E193" s="730">
        <f t="shared" ref="E193:N193" si="2489">IF(E192=1,$B193/12,0)</f>
        <v>0</v>
      </c>
      <c r="F193" s="730">
        <f t="shared" si="2489"/>
        <v>0</v>
      </c>
      <c r="G193" s="730">
        <f t="shared" si="2489"/>
        <v>0</v>
      </c>
      <c r="H193" s="730">
        <f t="shared" si="2489"/>
        <v>0</v>
      </c>
      <c r="I193" s="730">
        <f t="shared" si="2489"/>
        <v>0</v>
      </c>
      <c r="J193" s="730">
        <f t="shared" si="2489"/>
        <v>0</v>
      </c>
      <c r="K193" s="730">
        <f t="shared" si="2489"/>
        <v>0</v>
      </c>
      <c r="L193" s="730">
        <f t="shared" si="2489"/>
        <v>0</v>
      </c>
      <c r="M193" s="730">
        <f t="shared" si="2489"/>
        <v>0</v>
      </c>
      <c r="N193" s="730">
        <f t="shared" si="2489"/>
        <v>0</v>
      </c>
      <c r="O193" s="731">
        <f>SUM(C193:N193)</f>
        <v>0</v>
      </c>
      <c r="P193" s="730">
        <f>IF(C192=1,(B193*(1+$B$8)),B193)</f>
        <v>0</v>
      </c>
      <c r="Q193" s="730">
        <f>IF(Q192=1,($P193/12),0)</f>
        <v>0</v>
      </c>
      <c r="R193" s="730">
        <f t="shared" ref="R193:AB193" si="2490">IF(R192=1,($P193/12),0)</f>
        <v>0</v>
      </c>
      <c r="S193" s="730">
        <f t="shared" si="2490"/>
        <v>0</v>
      </c>
      <c r="T193" s="730">
        <f t="shared" si="2490"/>
        <v>0</v>
      </c>
      <c r="U193" s="730">
        <f t="shared" si="2490"/>
        <v>0</v>
      </c>
      <c r="V193" s="730">
        <f t="shared" si="2490"/>
        <v>0</v>
      </c>
      <c r="W193" s="730">
        <f t="shared" si="2490"/>
        <v>0</v>
      </c>
      <c r="X193" s="730">
        <f t="shared" si="2490"/>
        <v>0</v>
      </c>
      <c r="Y193" s="730">
        <f t="shared" si="2490"/>
        <v>0</v>
      </c>
      <c r="Z193" s="730">
        <f t="shared" si="2490"/>
        <v>0</v>
      </c>
      <c r="AA193" s="730">
        <f t="shared" si="2490"/>
        <v>0</v>
      </c>
      <c r="AB193" s="730">
        <f t="shared" si="2490"/>
        <v>0</v>
      </c>
      <c r="AC193" s="731">
        <f>SUM(Q193:AB193)</f>
        <v>0</v>
      </c>
      <c r="AD193" s="730">
        <f>IF(Q192=1,(P193*(1+$B$8)),P193)</f>
        <v>0</v>
      </c>
      <c r="AE193" s="730">
        <f t="shared" ref="AE193:AP193" si="2491">IF(AE192=1,($AD193/12),0)</f>
        <v>0</v>
      </c>
      <c r="AF193" s="730">
        <f t="shared" si="2491"/>
        <v>0</v>
      </c>
      <c r="AG193" s="730">
        <f t="shared" si="2491"/>
        <v>0</v>
      </c>
      <c r="AH193" s="730">
        <f t="shared" si="2491"/>
        <v>0</v>
      </c>
      <c r="AI193" s="730">
        <f t="shared" si="2491"/>
        <v>0</v>
      </c>
      <c r="AJ193" s="730">
        <f t="shared" si="2491"/>
        <v>0</v>
      </c>
      <c r="AK193" s="730">
        <f t="shared" si="2491"/>
        <v>0</v>
      </c>
      <c r="AL193" s="730">
        <f t="shared" si="2491"/>
        <v>0</v>
      </c>
      <c r="AM193" s="730">
        <f t="shared" si="2491"/>
        <v>0</v>
      </c>
      <c r="AN193" s="730">
        <f t="shared" si="2491"/>
        <v>0</v>
      </c>
      <c r="AO193" s="730">
        <f t="shared" si="2491"/>
        <v>0</v>
      </c>
      <c r="AP193" s="730">
        <f t="shared" si="2491"/>
        <v>0</v>
      </c>
      <c r="AQ193" s="731">
        <f>SUM(AE193:AP193)</f>
        <v>0</v>
      </c>
      <c r="AR193" s="730">
        <f>IF(AE192=1,(AD193*(1+$B$8)),AD193)</f>
        <v>0</v>
      </c>
      <c r="AS193" s="730">
        <f>IF(AS192=1,($AR193/12),0)</f>
        <v>0</v>
      </c>
      <c r="AT193" s="730">
        <f t="shared" ref="AT193:BD193" si="2492">IF(AT192=1,($AR193/12),0)</f>
        <v>0</v>
      </c>
      <c r="AU193" s="730">
        <f t="shared" si="2492"/>
        <v>0</v>
      </c>
      <c r="AV193" s="730">
        <f t="shared" si="2492"/>
        <v>0</v>
      </c>
      <c r="AW193" s="730">
        <f t="shared" si="2492"/>
        <v>0</v>
      </c>
      <c r="AX193" s="730">
        <f t="shared" si="2492"/>
        <v>0</v>
      </c>
      <c r="AY193" s="730">
        <f t="shared" si="2492"/>
        <v>0</v>
      </c>
      <c r="AZ193" s="730">
        <f t="shared" si="2492"/>
        <v>0</v>
      </c>
      <c r="BA193" s="730">
        <f t="shared" si="2492"/>
        <v>0</v>
      </c>
      <c r="BB193" s="730">
        <f t="shared" si="2492"/>
        <v>0</v>
      </c>
      <c r="BC193" s="730">
        <f t="shared" si="2492"/>
        <v>0</v>
      </c>
      <c r="BD193" s="730">
        <f t="shared" si="2492"/>
        <v>0</v>
      </c>
      <c r="BE193" s="731">
        <f>SUM(AS193:BD193)</f>
        <v>0</v>
      </c>
      <c r="BF193" s="730">
        <f>IF(AS192=1,(AR193*(1+$B$8)),AR193)</f>
        <v>0</v>
      </c>
      <c r="BG193" s="730">
        <f>IF(BG192=1,($BF193/12),0)</f>
        <v>0</v>
      </c>
      <c r="BH193" s="730">
        <f t="shared" ref="BH193:BR193" si="2493">IF(BH192=1,($BF193/12),0)</f>
        <v>0</v>
      </c>
      <c r="BI193" s="730">
        <f t="shared" si="2493"/>
        <v>0</v>
      </c>
      <c r="BJ193" s="730">
        <f t="shared" si="2493"/>
        <v>0</v>
      </c>
      <c r="BK193" s="730">
        <f t="shared" si="2493"/>
        <v>0</v>
      </c>
      <c r="BL193" s="730">
        <f t="shared" si="2493"/>
        <v>0</v>
      </c>
      <c r="BM193" s="730">
        <f t="shared" si="2493"/>
        <v>0</v>
      </c>
      <c r="BN193" s="730">
        <f t="shared" si="2493"/>
        <v>0</v>
      </c>
      <c r="BO193" s="730">
        <f t="shared" si="2493"/>
        <v>0</v>
      </c>
      <c r="BP193" s="730">
        <f t="shared" si="2493"/>
        <v>0</v>
      </c>
      <c r="BQ193" s="730">
        <f t="shared" si="2493"/>
        <v>0</v>
      </c>
      <c r="BR193" s="730">
        <f t="shared" si="2493"/>
        <v>0</v>
      </c>
      <c r="BS193" s="529">
        <f>SUM(BG193:BR193)</f>
        <v>0</v>
      </c>
      <c r="BW193" s="730">
        <f t="shared" ref="BW193:BX193" si="2494">IF(BW192=1,($BF193/12),0)</f>
        <v>0</v>
      </c>
      <c r="BX193" s="730">
        <f t="shared" si="2494"/>
        <v>0</v>
      </c>
    </row>
    <row r="194" spans="1:76" s="507" customFormat="1" x14ac:dyDescent="0.2">
      <c r="A194" s="721"/>
      <c r="B194" s="721"/>
      <c r="C194" s="730"/>
      <c r="D194" s="730"/>
      <c r="E194" s="730"/>
      <c r="F194" s="730"/>
      <c r="G194" s="730"/>
      <c r="H194" s="730"/>
      <c r="I194" s="730"/>
      <c r="J194" s="730"/>
      <c r="K194" s="730"/>
      <c r="L194" s="730"/>
      <c r="M194" s="730"/>
      <c r="N194" s="730"/>
      <c r="O194" s="730"/>
      <c r="P194" s="730"/>
      <c r="Q194" s="730"/>
      <c r="R194" s="730"/>
      <c r="S194" s="730"/>
      <c r="T194" s="730"/>
      <c r="U194" s="730"/>
      <c r="V194" s="730"/>
      <c r="W194" s="730"/>
      <c r="X194" s="730"/>
      <c r="Y194" s="730"/>
      <c r="Z194" s="730"/>
      <c r="AA194" s="730"/>
      <c r="AB194" s="730"/>
      <c r="AC194" s="730"/>
      <c r="AD194" s="730"/>
      <c r="AE194" s="730"/>
      <c r="AF194" s="730"/>
      <c r="AG194" s="730"/>
      <c r="AH194" s="730"/>
      <c r="AI194" s="730"/>
      <c r="AJ194" s="730"/>
      <c r="AK194" s="730"/>
      <c r="AL194" s="730"/>
      <c r="AM194" s="730"/>
      <c r="AN194" s="730"/>
      <c r="AO194" s="730"/>
      <c r="AP194" s="730"/>
      <c r="AQ194" s="730"/>
      <c r="AR194" s="730"/>
      <c r="AS194" s="730"/>
      <c r="AT194" s="730"/>
      <c r="AU194" s="730"/>
      <c r="AV194" s="730"/>
      <c r="AW194" s="730"/>
      <c r="AX194" s="730"/>
      <c r="AY194" s="730"/>
      <c r="AZ194" s="730"/>
      <c r="BA194" s="730"/>
      <c r="BB194" s="730"/>
      <c r="BC194" s="730"/>
      <c r="BD194" s="730"/>
      <c r="BE194" s="730"/>
      <c r="BF194" s="730"/>
      <c r="BG194" s="730"/>
      <c r="BH194" s="730"/>
      <c r="BI194" s="730"/>
      <c r="BJ194" s="730"/>
      <c r="BK194" s="730"/>
      <c r="BL194" s="730"/>
      <c r="BM194" s="730"/>
      <c r="BN194" s="730"/>
      <c r="BO194" s="730"/>
      <c r="BP194" s="730"/>
      <c r="BQ194" s="730"/>
      <c r="BR194" s="730"/>
      <c r="BS194" s="524"/>
      <c r="BW194" s="730"/>
      <c r="BX194" s="730"/>
    </row>
    <row r="195" spans="1:76" s="507" customFormat="1" x14ac:dyDescent="0.2">
      <c r="A195" s="522" t="s">
        <v>545</v>
      </c>
      <c r="B195" s="728"/>
      <c r="C195" s="728"/>
      <c r="D195" s="728"/>
      <c r="E195" s="728"/>
      <c r="F195" s="728"/>
      <c r="G195" s="728"/>
      <c r="H195" s="728"/>
      <c r="I195" s="728"/>
      <c r="J195" s="728"/>
      <c r="K195" s="728"/>
      <c r="L195" s="728"/>
      <c r="M195" s="728"/>
      <c r="N195" s="728"/>
      <c r="O195" s="728"/>
      <c r="P195" s="728"/>
      <c r="Q195" s="728"/>
      <c r="R195" s="728"/>
      <c r="S195" s="728"/>
      <c r="T195" s="728"/>
      <c r="U195" s="728"/>
      <c r="V195" s="728"/>
      <c r="W195" s="728"/>
      <c r="X195" s="728"/>
      <c r="Y195" s="728"/>
      <c r="Z195" s="728"/>
      <c r="AA195" s="728"/>
      <c r="AB195" s="728"/>
      <c r="AC195" s="728"/>
      <c r="AD195" s="728"/>
      <c r="AE195" s="728"/>
      <c r="AF195" s="728"/>
      <c r="AG195" s="728"/>
      <c r="AH195" s="728"/>
      <c r="AI195" s="728"/>
      <c r="AJ195" s="728"/>
      <c r="AK195" s="728"/>
      <c r="AL195" s="728"/>
      <c r="AM195" s="728"/>
      <c r="AN195" s="728"/>
      <c r="AO195" s="728"/>
      <c r="AP195" s="728"/>
      <c r="AQ195" s="728"/>
      <c r="AR195" s="728"/>
      <c r="AS195" s="728"/>
      <c r="AT195" s="728"/>
      <c r="AU195" s="728"/>
      <c r="AV195" s="728"/>
      <c r="AW195" s="728"/>
      <c r="AX195" s="728"/>
      <c r="AY195" s="728"/>
      <c r="AZ195" s="728"/>
      <c r="BA195" s="728"/>
      <c r="BB195" s="728"/>
      <c r="BC195" s="728"/>
      <c r="BD195" s="728"/>
      <c r="BE195" s="728"/>
      <c r="BF195" s="728"/>
      <c r="BG195" s="728"/>
      <c r="BH195" s="728"/>
      <c r="BI195" s="728"/>
      <c r="BJ195" s="728"/>
      <c r="BK195" s="728"/>
      <c r="BL195" s="728"/>
      <c r="BM195" s="728"/>
      <c r="BN195" s="728"/>
      <c r="BO195" s="728"/>
      <c r="BP195" s="728"/>
      <c r="BQ195" s="728"/>
      <c r="BR195" s="728"/>
      <c r="BS195" s="523"/>
      <c r="BW195" s="728"/>
      <c r="BX195" s="728"/>
    </row>
    <row r="196" spans="1:76" s="507" customFormat="1" x14ac:dyDescent="0.2">
      <c r="A196" s="722" t="s">
        <v>110</v>
      </c>
      <c r="B196" s="728"/>
      <c r="C196" s="730">
        <f>+IF(A196=1,1,0)</f>
        <v>0</v>
      </c>
      <c r="D196" s="730">
        <f>+IF(C196=1,1,0)</f>
        <v>0</v>
      </c>
      <c r="E196" s="730">
        <f t="shared" ref="E196" si="2495">+IF(D196=1,1,0)</f>
        <v>0</v>
      </c>
      <c r="F196" s="730">
        <f t="shared" ref="F196" si="2496">+IF(E196=1,1,0)</f>
        <v>0</v>
      </c>
      <c r="G196" s="730">
        <f t="shared" ref="G196" si="2497">+IF(F196=1,1,0)</f>
        <v>0</v>
      </c>
      <c r="H196" s="730">
        <f t="shared" ref="H196" si="2498">+IF(G196=1,1,0)</f>
        <v>0</v>
      </c>
      <c r="I196" s="730">
        <f t="shared" ref="I196" si="2499">+IF(H196=1,1,0)</f>
        <v>0</v>
      </c>
      <c r="J196" s="730">
        <f t="shared" ref="J196" si="2500">+IF(I196=1,1,0)</f>
        <v>0</v>
      </c>
      <c r="K196" s="730">
        <f t="shared" ref="K196" si="2501">+IF(J196=1,1,0)</f>
        <v>0</v>
      </c>
      <c r="L196" s="730">
        <f t="shared" ref="L196" si="2502">+IF(K196=1,1,0)</f>
        <v>0</v>
      </c>
      <c r="M196" s="730">
        <f t="shared" ref="M196" si="2503">+IF(L196=1,1,0)</f>
        <v>0</v>
      </c>
      <c r="N196" s="730">
        <f t="shared" ref="N196" si="2504">+IF(M196=1,1,0)</f>
        <v>0</v>
      </c>
      <c r="O196" s="730">
        <f>+N196</f>
        <v>0</v>
      </c>
      <c r="P196" s="730">
        <f>+N196</f>
        <v>0</v>
      </c>
      <c r="Q196" s="730">
        <f>+IF(O196=1,1,0)</f>
        <v>0</v>
      </c>
      <c r="R196" s="730">
        <f t="shared" ref="R196" si="2505">+IF(Q196=1,1,0)</f>
        <v>0</v>
      </c>
      <c r="S196" s="730">
        <f t="shared" ref="S196" si="2506">+IF(R196=1,1,0)</f>
        <v>0</v>
      </c>
      <c r="T196" s="730">
        <f t="shared" ref="T196" si="2507">+IF(S196=1,1,0)</f>
        <v>0</v>
      </c>
      <c r="U196" s="730">
        <f t="shared" ref="U196" si="2508">+IF(T196=1,1,0)</f>
        <v>0</v>
      </c>
      <c r="V196" s="730">
        <f t="shared" ref="V196" si="2509">+IF(U196=1,1,0)</f>
        <v>0</v>
      </c>
      <c r="W196" s="730">
        <f t="shared" ref="W196" si="2510">+IF(V196=1,1,0)</f>
        <v>0</v>
      </c>
      <c r="X196" s="730">
        <f t="shared" ref="X196" si="2511">+IF(W196=1,1,0)</f>
        <v>0</v>
      </c>
      <c r="Y196" s="730">
        <f t="shared" ref="Y196" si="2512">+IF(X196=1,1,0)</f>
        <v>0</v>
      </c>
      <c r="Z196" s="730">
        <f t="shared" ref="Z196" si="2513">+IF(Y196=1,1,0)</f>
        <v>0</v>
      </c>
      <c r="AA196" s="730">
        <f t="shared" ref="AA196" si="2514">+IF(Z196=1,1,0)</f>
        <v>0</v>
      </c>
      <c r="AB196" s="730">
        <f t="shared" ref="AB196" si="2515">+IF(AA196=1,1,0)</f>
        <v>0</v>
      </c>
      <c r="AC196" s="730">
        <f>+AB196</f>
        <v>0</v>
      </c>
      <c r="AD196" s="730">
        <f>+AB196</f>
        <v>0</v>
      </c>
      <c r="AE196" s="730">
        <f>+IF(AC196=1,1,0)</f>
        <v>0</v>
      </c>
      <c r="AF196" s="730">
        <f>+IF(AE196=1,1,0)</f>
        <v>0</v>
      </c>
      <c r="AG196" s="730">
        <f t="shared" ref="AG196" si="2516">+IF(AF196=1,1,0)</f>
        <v>0</v>
      </c>
      <c r="AH196" s="730">
        <f t="shared" ref="AH196" si="2517">+IF(AG196=1,1,0)</f>
        <v>0</v>
      </c>
      <c r="AI196" s="730">
        <f t="shared" ref="AI196" si="2518">+IF(AH196=1,1,0)</f>
        <v>0</v>
      </c>
      <c r="AJ196" s="730">
        <f t="shared" ref="AJ196" si="2519">+IF(AI196=1,1,0)</f>
        <v>0</v>
      </c>
      <c r="AK196" s="730">
        <f t="shared" ref="AK196" si="2520">+IF(AJ196=1,1,0)</f>
        <v>0</v>
      </c>
      <c r="AL196" s="730">
        <f t="shared" ref="AL196" si="2521">+IF(AK196=1,1,0)</f>
        <v>0</v>
      </c>
      <c r="AM196" s="730">
        <f t="shared" ref="AM196" si="2522">+IF(AL196=1,1,0)</f>
        <v>0</v>
      </c>
      <c r="AN196" s="730">
        <f t="shared" ref="AN196" si="2523">+IF(AM196=1,1,0)</f>
        <v>0</v>
      </c>
      <c r="AO196" s="730">
        <f t="shared" ref="AO196" si="2524">+IF(AN196=1,1,0)</f>
        <v>0</v>
      </c>
      <c r="AP196" s="730">
        <f t="shared" ref="AP196" si="2525">+IF(AO196=1,1,0)</f>
        <v>0</v>
      </c>
      <c r="AQ196" s="730">
        <f>+AP196</f>
        <v>0</v>
      </c>
      <c r="AR196" s="730">
        <f>+AQ196</f>
        <v>0</v>
      </c>
      <c r="AS196" s="730">
        <f>+IF(AQ196=1,1,0)</f>
        <v>0</v>
      </c>
      <c r="AT196" s="730">
        <f>+IF(AS196=1,1,0)</f>
        <v>0</v>
      </c>
      <c r="AU196" s="730">
        <f t="shared" ref="AU196" si="2526">+IF(AT196=1,1,0)</f>
        <v>0</v>
      </c>
      <c r="AV196" s="730">
        <f t="shared" ref="AV196" si="2527">+IF(AU196=1,1,0)</f>
        <v>0</v>
      </c>
      <c r="AW196" s="730">
        <f t="shared" ref="AW196" si="2528">+IF(AV196=1,1,0)</f>
        <v>0</v>
      </c>
      <c r="AX196" s="730">
        <f t="shared" ref="AX196" si="2529">+IF(AW196=1,1,0)</f>
        <v>0</v>
      </c>
      <c r="AY196" s="730">
        <f t="shared" ref="AY196" si="2530">+IF(AX196=1,1,0)</f>
        <v>0</v>
      </c>
      <c r="AZ196" s="730">
        <f t="shared" ref="AZ196" si="2531">+IF(AY196=1,1,0)</f>
        <v>0</v>
      </c>
      <c r="BA196" s="730">
        <f t="shared" ref="BA196" si="2532">+IF(AZ196=1,1,0)</f>
        <v>0</v>
      </c>
      <c r="BB196" s="730">
        <f t="shared" ref="BB196" si="2533">+IF(BA196=1,1,0)</f>
        <v>0</v>
      </c>
      <c r="BC196" s="730">
        <f t="shared" ref="BC196" si="2534">+IF(BB196=1,1,0)</f>
        <v>0</v>
      </c>
      <c r="BD196" s="730">
        <f t="shared" ref="BD196" si="2535">+IF(BC196=1,1,0)</f>
        <v>0</v>
      </c>
      <c r="BE196" s="730">
        <f>+BD196</f>
        <v>0</v>
      </c>
      <c r="BF196" s="730">
        <f>+BE196</f>
        <v>0</v>
      </c>
      <c r="BG196" s="730">
        <f>+IF(BE196=1,1,0)</f>
        <v>0</v>
      </c>
      <c r="BH196" s="730">
        <f t="shared" ref="BH196" si="2536">+IF(BG196=1,1,0)</f>
        <v>0</v>
      </c>
      <c r="BI196" s="730">
        <f t="shared" ref="BI196" si="2537">+IF(BH196=1,1,0)</f>
        <v>0</v>
      </c>
      <c r="BJ196" s="730">
        <f t="shared" ref="BJ196" si="2538">+IF(BI196=1,1,0)</f>
        <v>0</v>
      </c>
      <c r="BK196" s="730">
        <f t="shared" ref="BK196" si="2539">+IF(BJ196=1,1,0)</f>
        <v>0</v>
      </c>
      <c r="BL196" s="730">
        <f t="shared" ref="BL196" si="2540">+IF(BK196=1,1,0)</f>
        <v>0</v>
      </c>
      <c r="BM196" s="730">
        <f t="shared" ref="BM196" si="2541">+IF(BL196=1,1,0)</f>
        <v>0</v>
      </c>
      <c r="BN196" s="730">
        <f t="shared" ref="BN196" si="2542">+IF(BM196=1,1,0)</f>
        <v>0</v>
      </c>
      <c r="BO196" s="730">
        <f t="shared" ref="BO196" si="2543">+IF(BN196=1,1,0)</f>
        <v>0</v>
      </c>
      <c r="BP196" s="730">
        <f t="shared" ref="BP196" si="2544">+IF(BO196=1,1,0)</f>
        <v>0</v>
      </c>
      <c r="BQ196" s="730">
        <f t="shared" ref="BQ196" si="2545">+IF(BP196=1,1,0)</f>
        <v>0</v>
      </c>
      <c r="BR196" s="730">
        <f t="shared" ref="BR196" si="2546">+IF(BQ196=1,1,0)</f>
        <v>0</v>
      </c>
      <c r="BS196" s="524">
        <f>+BR196</f>
        <v>0</v>
      </c>
      <c r="BW196" s="730">
        <f>+IF(BU196=1,1,0)</f>
        <v>0</v>
      </c>
      <c r="BX196" s="730">
        <f t="shared" ref="BX196" si="2547">+IF(BW196=1,1,0)</f>
        <v>0</v>
      </c>
    </row>
    <row r="197" spans="1:76" s="507" customFormat="1" x14ac:dyDescent="0.2">
      <c r="A197" s="724" t="s">
        <v>39</v>
      </c>
      <c r="B197" s="727"/>
      <c r="C197" s="730">
        <f>IF(C196=1,B197/12,0)</f>
        <v>0</v>
      </c>
      <c r="D197" s="730">
        <f>IF(D196=1,$B197/12,0)</f>
        <v>0</v>
      </c>
      <c r="E197" s="730">
        <f t="shared" ref="E197:N197" si="2548">IF(E196=1,$B197/12,0)</f>
        <v>0</v>
      </c>
      <c r="F197" s="730">
        <f t="shared" si="2548"/>
        <v>0</v>
      </c>
      <c r="G197" s="730">
        <f t="shared" si="2548"/>
        <v>0</v>
      </c>
      <c r="H197" s="730">
        <f t="shared" si="2548"/>
        <v>0</v>
      </c>
      <c r="I197" s="730">
        <f t="shared" si="2548"/>
        <v>0</v>
      </c>
      <c r="J197" s="730">
        <f t="shared" si="2548"/>
        <v>0</v>
      </c>
      <c r="K197" s="730">
        <f t="shared" si="2548"/>
        <v>0</v>
      </c>
      <c r="L197" s="730">
        <f t="shared" si="2548"/>
        <v>0</v>
      </c>
      <c r="M197" s="730">
        <f t="shared" si="2548"/>
        <v>0</v>
      </c>
      <c r="N197" s="730">
        <f t="shared" si="2548"/>
        <v>0</v>
      </c>
      <c r="O197" s="731">
        <f>SUM(C197:N197)</f>
        <v>0</v>
      </c>
      <c r="P197" s="730">
        <f>IF(C196=1,(B197*(1+$B$8)),B197)</f>
        <v>0</v>
      </c>
      <c r="Q197" s="730">
        <f>IF(Q196=1,($P197/12),0)</f>
        <v>0</v>
      </c>
      <c r="R197" s="730">
        <f t="shared" ref="R197:AB197" si="2549">IF(R196=1,($P197/12),0)</f>
        <v>0</v>
      </c>
      <c r="S197" s="730">
        <f t="shared" si="2549"/>
        <v>0</v>
      </c>
      <c r="T197" s="730">
        <f t="shared" si="2549"/>
        <v>0</v>
      </c>
      <c r="U197" s="730">
        <f t="shared" si="2549"/>
        <v>0</v>
      </c>
      <c r="V197" s="730">
        <f t="shared" si="2549"/>
        <v>0</v>
      </c>
      <c r="W197" s="730">
        <f t="shared" si="2549"/>
        <v>0</v>
      </c>
      <c r="X197" s="730">
        <f t="shared" si="2549"/>
        <v>0</v>
      </c>
      <c r="Y197" s="730">
        <f t="shared" si="2549"/>
        <v>0</v>
      </c>
      <c r="Z197" s="730">
        <f t="shared" si="2549"/>
        <v>0</v>
      </c>
      <c r="AA197" s="730">
        <f t="shared" si="2549"/>
        <v>0</v>
      </c>
      <c r="AB197" s="730">
        <f t="shared" si="2549"/>
        <v>0</v>
      </c>
      <c r="AC197" s="731">
        <f>SUM(Q197:AB197)</f>
        <v>0</v>
      </c>
      <c r="AD197" s="730">
        <f>IF(Q196=1,(P197*(1+$B$8)),P197)</f>
        <v>0</v>
      </c>
      <c r="AE197" s="730">
        <f t="shared" ref="AE197:AP197" si="2550">IF(AE196=1,($AD197/12),0)</f>
        <v>0</v>
      </c>
      <c r="AF197" s="730">
        <f t="shared" si="2550"/>
        <v>0</v>
      </c>
      <c r="AG197" s="730">
        <f t="shared" si="2550"/>
        <v>0</v>
      </c>
      <c r="AH197" s="730">
        <f t="shared" si="2550"/>
        <v>0</v>
      </c>
      <c r="AI197" s="730">
        <f t="shared" si="2550"/>
        <v>0</v>
      </c>
      <c r="AJ197" s="730">
        <f t="shared" si="2550"/>
        <v>0</v>
      </c>
      <c r="AK197" s="730">
        <f t="shared" si="2550"/>
        <v>0</v>
      </c>
      <c r="AL197" s="730">
        <f t="shared" si="2550"/>
        <v>0</v>
      </c>
      <c r="AM197" s="730">
        <f t="shared" si="2550"/>
        <v>0</v>
      </c>
      <c r="AN197" s="730">
        <f t="shared" si="2550"/>
        <v>0</v>
      </c>
      <c r="AO197" s="730">
        <f t="shared" si="2550"/>
        <v>0</v>
      </c>
      <c r="AP197" s="730">
        <f t="shared" si="2550"/>
        <v>0</v>
      </c>
      <c r="AQ197" s="731">
        <f>SUM(AE197:AP197)</f>
        <v>0</v>
      </c>
      <c r="AR197" s="730">
        <f>IF(AE196=1,(AD197*(1+$B$8)),AD197)</f>
        <v>0</v>
      </c>
      <c r="AS197" s="730">
        <f>IF(AS196=1,($AR197/12),0)</f>
        <v>0</v>
      </c>
      <c r="AT197" s="730">
        <f t="shared" ref="AT197:BD197" si="2551">IF(AT196=1,($AR197/12),0)</f>
        <v>0</v>
      </c>
      <c r="AU197" s="730">
        <f t="shared" si="2551"/>
        <v>0</v>
      </c>
      <c r="AV197" s="730">
        <f t="shared" si="2551"/>
        <v>0</v>
      </c>
      <c r="AW197" s="730">
        <f t="shared" si="2551"/>
        <v>0</v>
      </c>
      <c r="AX197" s="730">
        <f t="shared" si="2551"/>
        <v>0</v>
      </c>
      <c r="AY197" s="730">
        <f t="shared" si="2551"/>
        <v>0</v>
      </c>
      <c r="AZ197" s="730">
        <f t="shared" si="2551"/>
        <v>0</v>
      </c>
      <c r="BA197" s="730">
        <f t="shared" si="2551"/>
        <v>0</v>
      </c>
      <c r="BB197" s="730">
        <f t="shared" si="2551"/>
        <v>0</v>
      </c>
      <c r="BC197" s="730">
        <f t="shared" si="2551"/>
        <v>0</v>
      </c>
      <c r="BD197" s="730">
        <f t="shared" si="2551"/>
        <v>0</v>
      </c>
      <c r="BE197" s="731">
        <f>SUM(AS197:BD197)</f>
        <v>0</v>
      </c>
      <c r="BF197" s="730">
        <f>IF(AS196=1,(AR197*(1+$B$8)),AR197)</f>
        <v>0</v>
      </c>
      <c r="BG197" s="730">
        <f>IF(BG196=1,($BF197/12),0)</f>
        <v>0</v>
      </c>
      <c r="BH197" s="730">
        <f t="shared" ref="BH197:BR197" si="2552">IF(BH196=1,($BF197/12),0)</f>
        <v>0</v>
      </c>
      <c r="BI197" s="730">
        <f t="shared" si="2552"/>
        <v>0</v>
      </c>
      <c r="BJ197" s="730">
        <f t="shared" si="2552"/>
        <v>0</v>
      </c>
      <c r="BK197" s="730">
        <f t="shared" si="2552"/>
        <v>0</v>
      </c>
      <c r="BL197" s="730">
        <f t="shared" si="2552"/>
        <v>0</v>
      </c>
      <c r="BM197" s="730">
        <f t="shared" si="2552"/>
        <v>0</v>
      </c>
      <c r="BN197" s="730">
        <f t="shared" si="2552"/>
        <v>0</v>
      </c>
      <c r="BO197" s="730">
        <f t="shared" si="2552"/>
        <v>0</v>
      </c>
      <c r="BP197" s="730">
        <f t="shared" si="2552"/>
        <v>0</v>
      </c>
      <c r="BQ197" s="730">
        <f t="shared" si="2552"/>
        <v>0</v>
      </c>
      <c r="BR197" s="730">
        <f t="shared" si="2552"/>
        <v>0</v>
      </c>
      <c r="BS197" s="529">
        <f>SUM(BG197:BR197)</f>
        <v>0</v>
      </c>
      <c r="BW197" s="730">
        <f t="shared" ref="BW197:BX197" si="2553">IF(BW196=1,($BF197/12),0)</f>
        <v>0</v>
      </c>
      <c r="BX197" s="730">
        <f t="shared" si="2553"/>
        <v>0</v>
      </c>
    </row>
    <row r="198" spans="1:76" s="507" customFormat="1" x14ac:dyDescent="0.2">
      <c r="A198" s="721"/>
      <c r="B198" s="728"/>
      <c r="C198" s="730"/>
      <c r="D198" s="730"/>
      <c r="E198" s="730"/>
      <c r="F198" s="730"/>
      <c r="G198" s="730"/>
      <c r="H198" s="730"/>
      <c r="I198" s="730"/>
      <c r="J198" s="730"/>
      <c r="K198" s="730"/>
      <c r="L198" s="730"/>
      <c r="M198" s="730"/>
      <c r="N198" s="730"/>
      <c r="O198" s="730"/>
      <c r="P198" s="730"/>
      <c r="Q198" s="730"/>
      <c r="R198" s="730"/>
      <c r="S198" s="730"/>
      <c r="T198" s="730"/>
      <c r="U198" s="730"/>
      <c r="V198" s="730"/>
      <c r="W198" s="730"/>
      <c r="X198" s="730"/>
      <c r="Y198" s="730"/>
      <c r="Z198" s="730"/>
      <c r="AA198" s="730"/>
      <c r="AB198" s="730"/>
      <c r="AC198" s="730"/>
      <c r="AD198" s="730"/>
      <c r="AE198" s="730"/>
      <c r="AF198" s="730"/>
      <c r="AG198" s="730"/>
      <c r="AH198" s="730"/>
      <c r="AI198" s="730"/>
      <c r="AJ198" s="730"/>
      <c r="AK198" s="730"/>
      <c r="AL198" s="730"/>
      <c r="AM198" s="730"/>
      <c r="AN198" s="730"/>
      <c r="AO198" s="730"/>
      <c r="AP198" s="730"/>
      <c r="AQ198" s="730"/>
      <c r="AR198" s="730"/>
      <c r="AS198" s="730"/>
      <c r="AT198" s="730"/>
      <c r="AU198" s="730"/>
      <c r="AV198" s="730"/>
      <c r="AW198" s="730"/>
      <c r="AX198" s="730"/>
      <c r="AY198" s="730"/>
      <c r="AZ198" s="730"/>
      <c r="BA198" s="730"/>
      <c r="BB198" s="730"/>
      <c r="BC198" s="730"/>
      <c r="BD198" s="730"/>
      <c r="BE198" s="730"/>
      <c r="BF198" s="730"/>
      <c r="BG198" s="730"/>
      <c r="BH198" s="730"/>
      <c r="BI198" s="730"/>
      <c r="BJ198" s="730"/>
      <c r="BK198" s="730"/>
      <c r="BL198" s="730"/>
      <c r="BM198" s="730"/>
      <c r="BN198" s="730"/>
      <c r="BO198" s="730"/>
      <c r="BP198" s="730"/>
      <c r="BQ198" s="730"/>
      <c r="BR198" s="730"/>
      <c r="BS198" s="524"/>
      <c r="BW198" s="730"/>
      <c r="BX198" s="730"/>
    </row>
    <row r="199" spans="1:76" s="507" customFormat="1" x14ac:dyDescent="0.2">
      <c r="A199" s="522" t="s">
        <v>545</v>
      </c>
      <c r="B199" s="728"/>
      <c r="C199" s="728"/>
      <c r="D199" s="728"/>
      <c r="E199" s="728"/>
      <c r="F199" s="728"/>
      <c r="G199" s="728"/>
      <c r="H199" s="728"/>
      <c r="I199" s="728"/>
      <c r="J199" s="728"/>
      <c r="K199" s="728"/>
      <c r="L199" s="728"/>
      <c r="M199" s="728"/>
      <c r="N199" s="728"/>
      <c r="O199" s="728"/>
      <c r="P199" s="728"/>
      <c r="Q199" s="728"/>
      <c r="R199" s="728"/>
      <c r="S199" s="728"/>
      <c r="T199" s="728"/>
      <c r="U199" s="728"/>
      <c r="V199" s="728"/>
      <c r="W199" s="728"/>
      <c r="X199" s="728"/>
      <c r="Y199" s="728"/>
      <c r="Z199" s="728"/>
      <c r="AA199" s="728"/>
      <c r="AB199" s="728"/>
      <c r="AC199" s="728"/>
      <c r="AD199" s="728"/>
      <c r="AE199" s="728"/>
      <c r="AF199" s="728"/>
      <c r="AG199" s="728"/>
      <c r="AH199" s="728"/>
      <c r="AI199" s="728"/>
      <c r="AJ199" s="728"/>
      <c r="AK199" s="728"/>
      <c r="AL199" s="728"/>
      <c r="AM199" s="728"/>
      <c r="AN199" s="728"/>
      <c r="AO199" s="728"/>
      <c r="AP199" s="728"/>
      <c r="AQ199" s="728"/>
      <c r="AR199" s="728"/>
      <c r="AS199" s="728"/>
      <c r="AT199" s="728"/>
      <c r="AU199" s="728"/>
      <c r="AV199" s="728"/>
      <c r="AW199" s="728"/>
      <c r="AX199" s="728"/>
      <c r="AY199" s="728"/>
      <c r="AZ199" s="728"/>
      <c r="BA199" s="728"/>
      <c r="BB199" s="728"/>
      <c r="BC199" s="728"/>
      <c r="BD199" s="728"/>
      <c r="BE199" s="728"/>
      <c r="BF199" s="728"/>
      <c r="BG199" s="728"/>
      <c r="BH199" s="728"/>
      <c r="BI199" s="728"/>
      <c r="BJ199" s="728"/>
      <c r="BK199" s="728"/>
      <c r="BL199" s="728"/>
      <c r="BM199" s="728"/>
      <c r="BN199" s="728"/>
      <c r="BO199" s="728"/>
      <c r="BP199" s="728"/>
      <c r="BQ199" s="728"/>
      <c r="BR199" s="728"/>
      <c r="BS199" s="523"/>
      <c r="BW199" s="728"/>
      <c r="BX199" s="728"/>
    </row>
    <row r="200" spans="1:76" s="507" customFormat="1" x14ac:dyDescent="0.2">
      <c r="A200" s="722" t="s">
        <v>110</v>
      </c>
      <c r="B200" s="728"/>
      <c r="C200" s="730">
        <f>+IF(A200=1,1,0)</f>
        <v>0</v>
      </c>
      <c r="D200" s="730">
        <f>+IF(C200=1,1,0)</f>
        <v>0</v>
      </c>
      <c r="E200" s="730">
        <f t="shared" ref="E200" si="2554">+IF(D200=1,1,0)</f>
        <v>0</v>
      </c>
      <c r="F200" s="730">
        <f t="shared" ref="F200" si="2555">+IF(E200=1,1,0)</f>
        <v>0</v>
      </c>
      <c r="G200" s="730">
        <f t="shared" ref="G200" si="2556">+IF(F200=1,1,0)</f>
        <v>0</v>
      </c>
      <c r="H200" s="730">
        <f t="shared" ref="H200" si="2557">+IF(G200=1,1,0)</f>
        <v>0</v>
      </c>
      <c r="I200" s="730">
        <f t="shared" ref="I200" si="2558">+IF(H200=1,1,0)</f>
        <v>0</v>
      </c>
      <c r="J200" s="730">
        <f t="shared" ref="J200" si="2559">+IF(I200=1,1,0)</f>
        <v>0</v>
      </c>
      <c r="K200" s="730">
        <f t="shared" ref="K200" si="2560">+IF(J200=1,1,0)</f>
        <v>0</v>
      </c>
      <c r="L200" s="730">
        <f t="shared" ref="L200" si="2561">+IF(K200=1,1,0)</f>
        <v>0</v>
      </c>
      <c r="M200" s="730">
        <f t="shared" ref="M200" si="2562">+IF(L200=1,1,0)</f>
        <v>0</v>
      </c>
      <c r="N200" s="730">
        <f t="shared" ref="N200" si="2563">+IF(M200=1,1,0)</f>
        <v>0</v>
      </c>
      <c r="O200" s="730">
        <f>+N200</f>
        <v>0</v>
      </c>
      <c r="P200" s="730">
        <f>+N200</f>
        <v>0</v>
      </c>
      <c r="Q200" s="730">
        <f>+IF(O200=1,1,0)</f>
        <v>0</v>
      </c>
      <c r="R200" s="730">
        <f t="shared" ref="R200" si="2564">+IF(Q200=1,1,0)</f>
        <v>0</v>
      </c>
      <c r="S200" s="730">
        <f t="shared" ref="S200" si="2565">+IF(R200=1,1,0)</f>
        <v>0</v>
      </c>
      <c r="T200" s="730">
        <f t="shared" ref="T200" si="2566">+IF(S200=1,1,0)</f>
        <v>0</v>
      </c>
      <c r="U200" s="730">
        <f t="shared" ref="U200" si="2567">+IF(T200=1,1,0)</f>
        <v>0</v>
      </c>
      <c r="V200" s="730">
        <f t="shared" ref="V200" si="2568">+IF(U200=1,1,0)</f>
        <v>0</v>
      </c>
      <c r="W200" s="730">
        <f t="shared" ref="W200" si="2569">+IF(V200=1,1,0)</f>
        <v>0</v>
      </c>
      <c r="X200" s="730">
        <f t="shared" ref="X200" si="2570">+IF(W200=1,1,0)</f>
        <v>0</v>
      </c>
      <c r="Y200" s="730">
        <f t="shared" ref="Y200" si="2571">+IF(X200=1,1,0)</f>
        <v>0</v>
      </c>
      <c r="Z200" s="730">
        <f t="shared" ref="Z200" si="2572">+IF(Y200=1,1,0)</f>
        <v>0</v>
      </c>
      <c r="AA200" s="730">
        <f t="shared" ref="AA200" si="2573">+IF(Z200=1,1,0)</f>
        <v>0</v>
      </c>
      <c r="AB200" s="730">
        <f t="shared" ref="AB200" si="2574">+IF(AA200=1,1,0)</f>
        <v>0</v>
      </c>
      <c r="AC200" s="730">
        <f>+AB200</f>
        <v>0</v>
      </c>
      <c r="AD200" s="730">
        <f>+AB200</f>
        <v>0</v>
      </c>
      <c r="AE200" s="730">
        <f>+IF(AC200=1,1,0)</f>
        <v>0</v>
      </c>
      <c r="AF200" s="730">
        <f>+IF(AE200=1,1,0)</f>
        <v>0</v>
      </c>
      <c r="AG200" s="730">
        <f t="shared" ref="AG200" si="2575">+IF(AF200=1,1,0)</f>
        <v>0</v>
      </c>
      <c r="AH200" s="730">
        <f t="shared" ref="AH200" si="2576">+IF(AG200=1,1,0)</f>
        <v>0</v>
      </c>
      <c r="AI200" s="730">
        <f t="shared" ref="AI200" si="2577">+IF(AH200=1,1,0)</f>
        <v>0</v>
      </c>
      <c r="AJ200" s="730">
        <f t="shared" ref="AJ200" si="2578">+IF(AI200=1,1,0)</f>
        <v>0</v>
      </c>
      <c r="AK200" s="730">
        <f t="shared" ref="AK200" si="2579">+IF(AJ200=1,1,0)</f>
        <v>0</v>
      </c>
      <c r="AL200" s="730">
        <f t="shared" ref="AL200" si="2580">+IF(AK200=1,1,0)</f>
        <v>0</v>
      </c>
      <c r="AM200" s="730">
        <f t="shared" ref="AM200" si="2581">+IF(AL200=1,1,0)</f>
        <v>0</v>
      </c>
      <c r="AN200" s="730">
        <f t="shared" ref="AN200" si="2582">+IF(AM200=1,1,0)</f>
        <v>0</v>
      </c>
      <c r="AO200" s="730">
        <f t="shared" ref="AO200" si="2583">+IF(AN200=1,1,0)</f>
        <v>0</v>
      </c>
      <c r="AP200" s="730">
        <f t="shared" ref="AP200" si="2584">+IF(AO200=1,1,0)</f>
        <v>0</v>
      </c>
      <c r="AQ200" s="730">
        <f>+AP200</f>
        <v>0</v>
      </c>
      <c r="AR200" s="730">
        <f>+AQ200</f>
        <v>0</v>
      </c>
      <c r="AS200" s="730">
        <f>+IF(AQ200=1,1,0)</f>
        <v>0</v>
      </c>
      <c r="AT200" s="730">
        <f>+IF(AS200=1,1,0)</f>
        <v>0</v>
      </c>
      <c r="AU200" s="730">
        <f t="shared" ref="AU200" si="2585">+IF(AT200=1,1,0)</f>
        <v>0</v>
      </c>
      <c r="AV200" s="730">
        <f t="shared" ref="AV200" si="2586">+IF(AU200=1,1,0)</f>
        <v>0</v>
      </c>
      <c r="AW200" s="730">
        <f t="shared" ref="AW200" si="2587">+IF(AV200=1,1,0)</f>
        <v>0</v>
      </c>
      <c r="AX200" s="730">
        <f t="shared" ref="AX200" si="2588">+IF(AW200=1,1,0)</f>
        <v>0</v>
      </c>
      <c r="AY200" s="730">
        <f t="shared" ref="AY200" si="2589">+IF(AX200=1,1,0)</f>
        <v>0</v>
      </c>
      <c r="AZ200" s="730">
        <f t="shared" ref="AZ200" si="2590">+IF(AY200=1,1,0)</f>
        <v>0</v>
      </c>
      <c r="BA200" s="730">
        <f t="shared" ref="BA200" si="2591">+IF(AZ200=1,1,0)</f>
        <v>0</v>
      </c>
      <c r="BB200" s="730">
        <f t="shared" ref="BB200" si="2592">+IF(BA200=1,1,0)</f>
        <v>0</v>
      </c>
      <c r="BC200" s="730">
        <f t="shared" ref="BC200" si="2593">+IF(BB200=1,1,0)</f>
        <v>0</v>
      </c>
      <c r="BD200" s="730">
        <f t="shared" ref="BD200" si="2594">+IF(BC200=1,1,0)</f>
        <v>0</v>
      </c>
      <c r="BE200" s="730">
        <f>+BD200</f>
        <v>0</v>
      </c>
      <c r="BF200" s="730">
        <f>+BE200</f>
        <v>0</v>
      </c>
      <c r="BG200" s="730">
        <f>+IF(BE200=1,1,0)</f>
        <v>0</v>
      </c>
      <c r="BH200" s="730">
        <f t="shared" ref="BH200" si="2595">+IF(BG200=1,1,0)</f>
        <v>0</v>
      </c>
      <c r="BI200" s="730">
        <f t="shared" ref="BI200" si="2596">+IF(BH200=1,1,0)</f>
        <v>0</v>
      </c>
      <c r="BJ200" s="730">
        <f t="shared" ref="BJ200" si="2597">+IF(BI200=1,1,0)</f>
        <v>0</v>
      </c>
      <c r="BK200" s="730">
        <f t="shared" ref="BK200" si="2598">+IF(BJ200=1,1,0)</f>
        <v>0</v>
      </c>
      <c r="BL200" s="730">
        <f t="shared" ref="BL200" si="2599">+IF(BK200=1,1,0)</f>
        <v>0</v>
      </c>
      <c r="BM200" s="730">
        <f t="shared" ref="BM200" si="2600">+IF(BL200=1,1,0)</f>
        <v>0</v>
      </c>
      <c r="BN200" s="730">
        <f t="shared" ref="BN200" si="2601">+IF(BM200=1,1,0)</f>
        <v>0</v>
      </c>
      <c r="BO200" s="730">
        <f t="shared" ref="BO200" si="2602">+IF(BN200=1,1,0)</f>
        <v>0</v>
      </c>
      <c r="BP200" s="730">
        <f t="shared" ref="BP200" si="2603">+IF(BO200=1,1,0)</f>
        <v>0</v>
      </c>
      <c r="BQ200" s="730">
        <f t="shared" ref="BQ200" si="2604">+IF(BP200=1,1,0)</f>
        <v>0</v>
      </c>
      <c r="BR200" s="730">
        <f t="shared" ref="BR200" si="2605">+IF(BQ200=1,1,0)</f>
        <v>0</v>
      </c>
      <c r="BS200" s="524">
        <f>+BR200</f>
        <v>0</v>
      </c>
      <c r="BW200" s="730">
        <f>+IF(BU200=1,1,0)</f>
        <v>0</v>
      </c>
      <c r="BX200" s="730">
        <f t="shared" ref="BX200" si="2606">+IF(BW200=1,1,0)</f>
        <v>0</v>
      </c>
    </row>
    <row r="201" spans="1:76" s="507" customFormat="1" x14ac:dyDescent="0.2">
      <c r="A201" s="724" t="s">
        <v>39</v>
      </c>
      <c r="B201" s="727"/>
      <c r="C201" s="730">
        <f>IF(C200=1,B201/12,0)</f>
        <v>0</v>
      </c>
      <c r="D201" s="730">
        <f>IF(D200=1,$B201/12,0)</f>
        <v>0</v>
      </c>
      <c r="E201" s="730">
        <f t="shared" ref="E201:N201" si="2607">IF(E200=1,$B201/12,0)</f>
        <v>0</v>
      </c>
      <c r="F201" s="730">
        <f t="shared" si="2607"/>
        <v>0</v>
      </c>
      <c r="G201" s="730">
        <f t="shared" si="2607"/>
        <v>0</v>
      </c>
      <c r="H201" s="730">
        <f t="shared" si="2607"/>
        <v>0</v>
      </c>
      <c r="I201" s="730">
        <f t="shared" si="2607"/>
        <v>0</v>
      </c>
      <c r="J201" s="730">
        <f t="shared" si="2607"/>
        <v>0</v>
      </c>
      <c r="K201" s="730">
        <f t="shared" si="2607"/>
        <v>0</v>
      </c>
      <c r="L201" s="730">
        <f t="shared" si="2607"/>
        <v>0</v>
      </c>
      <c r="M201" s="730">
        <f t="shared" si="2607"/>
        <v>0</v>
      </c>
      <c r="N201" s="730">
        <f t="shared" si="2607"/>
        <v>0</v>
      </c>
      <c r="O201" s="731">
        <f>SUM(C201:N201)</f>
        <v>0</v>
      </c>
      <c r="P201" s="730">
        <f>IF(C200=1,(B201*(1+$B$8)),B201)</f>
        <v>0</v>
      </c>
      <c r="Q201" s="730">
        <f>IF(Q200=1,($P201/12),0)</f>
        <v>0</v>
      </c>
      <c r="R201" s="730">
        <f t="shared" ref="R201:AB201" si="2608">IF(R200=1,($P201/12),0)</f>
        <v>0</v>
      </c>
      <c r="S201" s="730">
        <f t="shared" si="2608"/>
        <v>0</v>
      </c>
      <c r="T201" s="730">
        <f t="shared" si="2608"/>
        <v>0</v>
      </c>
      <c r="U201" s="730">
        <f t="shared" si="2608"/>
        <v>0</v>
      </c>
      <c r="V201" s="730">
        <f t="shared" si="2608"/>
        <v>0</v>
      </c>
      <c r="W201" s="730">
        <f t="shared" si="2608"/>
        <v>0</v>
      </c>
      <c r="X201" s="730">
        <f t="shared" si="2608"/>
        <v>0</v>
      </c>
      <c r="Y201" s="730">
        <f t="shared" si="2608"/>
        <v>0</v>
      </c>
      <c r="Z201" s="730">
        <f t="shared" si="2608"/>
        <v>0</v>
      </c>
      <c r="AA201" s="730">
        <f t="shared" si="2608"/>
        <v>0</v>
      </c>
      <c r="AB201" s="730">
        <f t="shared" si="2608"/>
        <v>0</v>
      </c>
      <c r="AC201" s="731">
        <f>SUM(Q201:AB201)</f>
        <v>0</v>
      </c>
      <c r="AD201" s="730">
        <f>IF(Q200=1,(P201*(1+$B$8)),P201)</f>
        <v>0</v>
      </c>
      <c r="AE201" s="730">
        <f t="shared" ref="AE201:AP201" si="2609">IF(AE200=1,($AD201/12),0)</f>
        <v>0</v>
      </c>
      <c r="AF201" s="730">
        <f t="shared" si="2609"/>
        <v>0</v>
      </c>
      <c r="AG201" s="730">
        <f t="shared" si="2609"/>
        <v>0</v>
      </c>
      <c r="AH201" s="730">
        <f t="shared" si="2609"/>
        <v>0</v>
      </c>
      <c r="AI201" s="730">
        <f t="shared" si="2609"/>
        <v>0</v>
      </c>
      <c r="AJ201" s="730">
        <f t="shared" si="2609"/>
        <v>0</v>
      </c>
      <c r="AK201" s="730">
        <f t="shared" si="2609"/>
        <v>0</v>
      </c>
      <c r="AL201" s="730">
        <f t="shared" si="2609"/>
        <v>0</v>
      </c>
      <c r="AM201" s="730">
        <f t="shared" si="2609"/>
        <v>0</v>
      </c>
      <c r="AN201" s="730">
        <f t="shared" si="2609"/>
        <v>0</v>
      </c>
      <c r="AO201" s="730">
        <f t="shared" si="2609"/>
        <v>0</v>
      </c>
      <c r="AP201" s="730">
        <f t="shared" si="2609"/>
        <v>0</v>
      </c>
      <c r="AQ201" s="731">
        <f>SUM(AE201:AP201)</f>
        <v>0</v>
      </c>
      <c r="AR201" s="730">
        <f>IF(AE200=1,(AD201*(1+$B$8)),AD201)</f>
        <v>0</v>
      </c>
      <c r="AS201" s="730">
        <f>IF(AS200=1,($AR201/12),0)</f>
        <v>0</v>
      </c>
      <c r="AT201" s="730">
        <f t="shared" ref="AT201:BD201" si="2610">IF(AT200=1,($AR201/12),0)</f>
        <v>0</v>
      </c>
      <c r="AU201" s="730">
        <f t="shared" si="2610"/>
        <v>0</v>
      </c>
      <c r="AV201" s="730">
        <f t="shared" si="2610"/>
        <v>0</v>
      </c>
      <c r="AW201" s="730">
        <f t="shared" si="2610"/>
        <v>0</v>
      </c>
      <c r="AX201" s="730">
        <f t="shared" si="2610"/>
        <v>0</v>
      </c>
      <c r="AY201" s="730">
        <f t="shared" si="2610"/>
        <v>0</v>
      </c>
      <c r="AZ201" s="730">
        <f t="shared" si="2610"/>
        <v>0</v>
      </c>
      <c r="BA201" s="730">
        <f t="shared" si="2610"/>
        <v>0</v>
      </c>
      <c r="BB201" s="730">
        <f t="shared" si="2610"/>
        <v>0</v>
      </c>
      <c r="BC201" s="730">
        <f t="shared" si="2610"/>
        <v>0</v>
      </c>
      <c r="BD201" s="730">
        <f t="shared" si="2610"/>
        <v>0</v>
      </c>
      <c r="BE201" s="731">
        <f>SUM(AS201:BD201)</f>
        <v>0</v>
      </c>
      <c r="BF201" s="730">
        <f>IF(AS200=1,(AR201*(1+$B$8)),AR201)</f>
        <v>0</v>
      </c>
      <c r="BG201" s="730">
        <f>IF(BG200=1,($BF201/12),0)</f>
        <v>0</v>
      </c>
      <c r="BH201" s="730">
        <f t="shared" ref="BH201:BR201" si="2611">IF(BH200=1,($BF201/12),0)</f>
        <v>0</v>
      </c>
      <c r="BI201" s="730">
        <f t="shared" si="2611"/>
        <v>0</v>
      </c>
      <c r="BJ201" s="730">
        <f t="shared" si="2611"/>
        <v>0</v>
      </c>
      <c r="BK201" s="730">
        <f t="shared" si="2611"/>
        <v>0</v>
      </c>
      <c r="BL201" s="730">
        <f t="shared" si="2611"/>
        <v>0</v>
      </c>
      <c r="BM201" s="730">
        <f t="shared" si="2611"/>
        <v>0</v>
      </c>
      <c r="BN201" s="730">
        <f t="shared" si="2611"/>
        <v>0</v>
      </c>
      <c r="BO201" s="730">
        <f t="shared" si="2611"/>
        <v>0</v>
      </c>
      <c r="BP201" s="730">
        <f t="shared" si="2611"/>
        <v>0</v>
      </c>
      <c r="BQ201" s="730">
        <f t="shared" si="2611"/>
        <v>0</v>
      </c>
      <c r="BR201" s="730">
        <f t="shared" si="2611"/>
        <v>0</v>
      </c>
      <c r="BS201" s="529">
        <f>SUM(BG201:BR201)</f>
        <v>0</v>
      </c>
      <c r="BW201" s="730">
        <f t="shared" ref="BW201:BX201" si="2612">IF(BW200=1,($BF201/12),0)</f>
        <v>0</v>
      </c>
      <c r="BX201" s="730">
        <f t="shared" si="2612"/>
        <v>0</v>
      </c>
    </row>
    <row r="202" spans="1:76" s="507" customFormat="1" x14ac:dyDescent="0.2">
      <c r="A202" s="721"/>
      <c r="B202" s="728"/>
      <c r="C202" s="730"/>
      <c r="D202" s="730"/>
      <c r="E202" s="730"/>
      <c r="F202" s="730"/>
      <c r="G202" s="730"/>
      <c r="H202" s="730"/>
      <c r="I202" s="730"/>
      <c r="J202" s="730"/>
      <c r="K202" s="730"/>
      <c r="L202" s="730"/>
      <c r="M202" s="730"/>
      <c r="N202" s="730"/>
      <c r="O202" s="730"/>
      <c r="P202" s="730"/>
      <c r="Q202" s="730"/>
      <c r="R202" s="730"/>
      <c r="S202" s="730"/>
      <c r="T202" s="730"/>
      <c r="U202" s="730"/>
      <c r="V202" s="730"/>
      <c r="W202" s="730"/>
      <c r="X202" s="730"/>
      <c r="Y202" s="730"/>
      <c r="Z202" s="730"/>
      <c r="AA202" s="730"/>
      <c r="AB202" s="730"/>
      <c r="AC202" s="730"/>
      <c r="AD202" s="730"/>
      <c r="AE202" s="730"/>
      <c r="AF202" s="730"/>
      <c r="AG202" s="730"/>
      <c r="AH202" s="730"/>
      <c r="AI202" s="730"/>
      <c r="AJ202" s="730"/>
      <c r="AK202" s="730"/>
      <c r="AL202" s="730"/>
      <c r="AM202" s="730"/>
      <c r="AN202" s="730"/>
      <c r="AO202" s="730"/>
      <c r="AP202" s="730"/>
      <c r="AQ202" s="730"/>
      <c r="AR202" s="730"/>
      <c r="AS202" s="730"/>
      <c r="AT202" s="730"/>
      <c r="AU202" s="730"/>
      <c r="AV202" s="730"/>
      <c r="AW202" s="730"/>
      <c r="AX202" s="730"/>
      <c r="AY202" s="730"/>
      <c r="AZ202" s="730"/>
      <c r="BA202" s="730"/>
      <c r="BB202" s="730"/>
      <c r="BC202" s="730"/>
      <c r="BD202" s="730"/>
      <c r="BE202" s="730"/>
      <c r="BF202" s="730"/>
      <c r="BG202" s="730"/>
      <c r="BH202" s="730"/>
      <c r="BI202" s="730"/>
      <c r="BJ202" s="730"/>
      <c r="BK202" s="730"/>
      <c r="BL202" s="730"/>
      <c r="BM202" s="730"/>
      <c r="BN202" s="730"/>
      <c r="BO202" s="730"/>
      <c r="BP202" s="730"/>
      <c r="BQ202" s="730"/>
      <c r="BR202" s="730"/>
      <c r="BS202" s="524"/>
      <c r="BW202" s="730"/>
      <c r="BX202" s="730"/>
    </row>
    <row r="203" spans="1:76" s="507" customFormat="1" x14ac:dyDescent="0.2">
      <c r="A203" s="522" t="s">
        <v>545</v>
      </c>
      <c r="B203" s="728"/>
      <c r="C203" s="728"/>
      <c r="D203" s="728"/>
      <c r="E203" s="728"/>
      <c r="F203" s="728"/>
      <c r="G203" s="728"/>
      <c r="H203" s="728"/>
      <c r="I203" s="728"/>
      <c r="J203" s="728"/>
      <c r="K203" s="728"/>
      <c r="L203" s="728"/>
      <c r="M203" s="728"/>
      <c r="N203" s="728"/>
      <c r="O203" s="728"/>
      <c r="P203" s="728"/>
      <c r="Q203" s="728"/>
      <c r="R203" s="728"/>
      <c r="S203" s="728"/>
      <c r="T203" s="728"/>
      <c r="U203" s="728"/>
      <c r="V203" s="728"/>
      <c r="W203" s="728"/>
      <c r="X203" s="728"/>
      <c r="Y203" s="728"/>
      <c r="Z203" s="728"/>
      <c r="AA203" s="728"/>
      <c r="AB203" s="728"/>
      <c r="AC203" s="728"/>
      <c r="AD203" s="728"/>
      <c r="AE203" s="728"/>
      <c r="AF203" s="728"/>
      <c r="AG203" s="728"/>
      <c r="AH203" s="728"/>
      <c r="AI203" s="728"/>
      <c r="AJ203" s="728"/>
      <c r="AK203" s="728"/>
      <c r="AL203" s="728"/>
      <c r="AM203" s="728"/>
      <c r="AN203" s="728"/>
      <c r="AO203" s="728"/>
      <c r="AP203" s="728"/>
      <c r="AQ203" s="728"/>
      <c r="AR203" s="728"/>
      <c r="AS203" s="728"/>
      <c r="AT203" s="728"/>
      <c r="AU203" s="728"/>
      <c r="AV203" s="728"/>
      <c r="AW203" s="728"/>
      <c r="AX203" s="728"/>
      <c r="AY203" s="728"/>
      <c r="AZ203" s="728"/>
      <c r="BA203" s="728"/>
      <c r="BB203" s="728"/>
      <c r="BC203" s="728"/>
      <c r="BD203" s="728"/>
      <c r="BE203" s="728"/>
      <c r="BF203" s="728"/>
      <c r="BG203" s="728"/>
      <c r="BH203" s="728"/>
      <c r="BI203" s="728"/>
      <c r="BJ203" s="728"/>
      <c r="BK203" s="728"/>
      <c r="BL203" s="728"/>
      <c r="BM203" s="728"/>
      <c r="BN203" s="728"/>
      <c r="BO203" s="728"/>
      <c r="BP203" s="728"/>
      <c r="BQ203" s="728"/>
      <c r="BR203" s="728"/>
      <c r="BS203" s="523"/>
      <c r="BW203" s="728"/>
      <c r="BX203" s="728"/>
    </row>
    <row r="204" spans="1:76" s="507" customFormat="1" x14ac:dyDescent="0.2">
      <c r="A204" s="722" t="s">
        <v>110</v>
      </c>
      <c r="B204" s="728"/>
      <c r="C204" s="730">
        <f>+IF(A204=1,1,0)</f>
        <v>0</v>
      </c>
      <c r="D204" s="730">
        <f>+IF(C204=1,1,0)</f>
        <v>0</v>
      </c>
      <c r="E204" s="730">
        <f t="shared" ref="E204" si="2613">+IF(D204=1,1,0)</f>
        <v>0</v>
      </c>
      <c r="F204" s="730">
        <f t="shared" ref="F204" si="2614">+IF(E204=1,1,0)</f>
        <v>0</v>
      </c>
      <c r="G204" s="730">
        <f t="shared" ref="G204" si="2615">+IF(F204=1,1,0)</f>
        <v>0</v>
      </c>
      <c r="H204" s="730">
        <f t="shared" ref="H204" si="2616">+IF(G204=1,1,0)</f>
        <v>0</v>
      </c>
      <c r="I204" s="730">
        <f t="shared" ref="I204" si="2617">+IF(H204=1,1,0)</f>
        <v>0</v>
      </c>
      <c r="J204" s="730">
        <f t="shared" ref="J204" si="2618">+IF(I204=1,1,0)</f>
        <v>0</v>
      </c>
      <c r="K204" s="730">
        <f t="shared" ref="K204" si="2619">+IF(J204=1,1,0)</f>
        <v>0</v>
      </c>
      <c r="L204" s="730">
        <f t="shared" ref="L204" si="2620">+IF(K204=1,1,0)</f>
        <v>0</v>
      </c>
      <c r="M204" s="730">
        <f t="shared" ref="M204" si="2621">+IF(L204=1,1,0)</f>
        <v>0</v>
      </c>
      <c r="N204" s="730">
        <f t="shared" ref="N204" si="2622">+IF(M204=1,1,0)</f>
        <v>0</v>
      </c>
      <c r="O204" s="730">
        <f>+N204</f>
        <v>0</v>
      </c>
      <c r="P204" s="730">
        <f>+N204</f>
        <v>0</v>
      </c>
      <c r="Q204" s="730">
        <f>+IF(O204=1,1,0)</f>
        <v>0</v>
      </c>
      <c r="R204" s="730">
        <f t="shared" ref="R204" si="2623">+IF(Q204=1,1,0)</f>
        <v>0</v>
      </c>
      <c r="S204" s="730">
        <f t="shared" ref="S204" si="2624">+IF(R204=1,1,0)</f>
        <v>0</v>
      </c>
      <c r="T204" s="730">
        <f t="shared" ref="T204" si="2625">+IF(S204=1,1,0)</f>
        <v>0</v>
      </c>
      <c r="U204" s="730">
        <f t="shared" ref="U204" si="2626">+IF(T204=1,1,0)</f>
        <v>0</v>
      </c>
      <c r="V204" s="730">
        <f t="shared" ref="V204" si="2627">+IF(U204=1,1,0)</f>
        <v>0</v>
      </c>
      <c r="W204" s="730">
        <f t="shared" ref="W204" si="2628">+IF(V204=1,1,0)</f>
        <v>0</v>
      </c>
      <c r="X204" s="730">
        <f t="shared" ref="X204" si="2629">+IF(W204=1,1,0)</f>
        <v>0</v>
      </c>
      <c r="Y204" s="730">
        <f t="shared" ref="Y204" si="2630">+IF(X204=1,1,0)</f>
        <v>0</v>
      </c>
      <c r="Z204" s="730">
        <f t="shared" ref="Z204" si="2631">+IF(Y204=1,1,0)</f>
        <v>0</v>
      </c>
      <c r="AA204" s="730">
        <f t="shared" ref="AA204" si="2632">+IF(Z204=1,1,0)</f>
        <v>0</v>
      </c>
      <c r="AB204" s="730">
        <f t="shared" ref="AB204" si="2633">+IF(AA204=1,1,0)</f>
        <v>0</v>
      </c>
      <c r="AC204" s="730">
        <f>+AB204</f>
        <v>0</v>
      </c>
      <c r="AD204" s="730">
        <f>+AB204</f>
        <v>0</v>
      </c>
      <c r="AE204" s="730">
        <f>+IF(AC204=1,1,0)</f>
        <v>0</v>
      </c>
      <c r="AF204" s="730">
        <f>+IF(AE204=1,1,0)</f>
        <v>0</v>
      </c>
      <c r="AG204" s="730">
        <f t="shared" ref="AG204" si="2634">+IF(AF204=1,1,0)</f>
        <v>0</v>
      </c>
      <c r="AH204" s="730">
        <f t="shared" ref="AH204" si="2635">+IF(AG204=1,1,0)</f>
        <v>0</v>
      </c>
      <c r="AI204" s="730">
        <f t="shared" ref="AI204" si="2636">+IF(AH204=1,1,0)</f>
        <v>0</v>
      </c>
      <c r="AJ204" s="730">
        <f t="shared" ref="AJ204" si="2637">+IF(AI204=1,1,0)</f>
        <v>0</v>
      </c>
      <c r="AK204" s="730">
        <f t="shared" ref="AK204" si="2638">+IF(AJ204=1,1,0)</f>
        <v>0</v>
      </c>
      <c r="AL204" s="730">
        <f t="shared" ref="AL204" si="2639">+IF(AK204=1,1,0)</f>
        <v>0</v>
      </c>
      <c r="AM204" s="730">
        <f t="shared" ref="AM204" si="2640">+IF(AL204=1,1,0)</f>
        <v>0</v>
      </c>
      <c r="AN204" s="730">
        <f t="shared" ref="AN204" si="2641">+IF(AM204=1,1,0)</f>
        <v>0</v>
      </c>
      <c r="AO204" s="730">
        <f t="shared" ref="AO204" si="2642">+IF(AN204=1,1,0)</f>
        <v>0</v>
      </c>
      <c r="AP204" s="730">
        <f t="shared" ref="AP204" si="2643">+IF(AO204=1,1,0)</f>
        <v>0</v>
      </c>
      <c r="AQ204" s="730">
        <f>+AP204</f>
        <v>0</v>
      </c>
      <c r="AR204" s="730">
        <f>+AQ204</f>
        <v>0</v>
      </c>
      <c r="AS204" s="730">
        <f>+IF(AQ204=1,1,0)</f>
        <v>0</v>
      </c>
      <c r="AT204" s="730">
        <f>+IF(AS204=1,1,0)</f>
        <v>0</v>
      </c>
      <c r="AU204" s="730">
        <f t="shared" ref="AU204" si="2644">+IF(AT204=1,1,0)</f>
        <v>0</v>
      </c>
      <c r="AV204" s="730">
        <f t="shared" ref="AV204" si="2645">+IF(AU204=1,1,0)</f>
        <v>0</v>
      </c>
      <c r="AW204" s="730">
        <f t="shared" ref="AW204" si="2646">+IF(AV204=1,1,0)</f>
        <v>0</v>
      </c>
      <c r="AX204" s="730">
        <f t="shared" ref="AX204" si="2647">+IF(AW204=1,1,0)</f>
        <v>0</v>
      </c>
      <c r="AY204" s="730">
        <f t="shared" ref="AY204" si="2648">+IF(AX204=1,1,0)</f>
        <v>0</v>
      </c>
      <c r="AZ204" s="730">
        <f t="shared" ref="AZ204" si="2649">+IF(AY204=1,1,0)</f>
        <v>0</v>
      </c>
      <c r="BA204" s="730">
        <f t="shared" ref="BA204" si="2650">+IF(AZ204=1,1,0)</f>
        <v>0</v>
      </c>
      <c r="BB204" s="730">
        <f t="shared" ref="BB204" si="2651">+IF(BA204=1,1,0)</f>
        <v>0</v>
      </c>
      <c r="BC204" s="730">
        <f t="shared" ref="BC204" si="2652">+IF(BB204=1,1,0)</f>
        <v>0</v>
      </c>
      <c r="BD204" s="730">
        <f t="shared" ref="BD204" si="2653">+IF(BC204=1,1,0)</f>
        <v>0</v>
      </c>
      <c r="BE204" s="730">
        <f>+BD204</f>
        <v>0</v>
      </c>
      <c r="BF204" s="730">
        <f>+BE204</f>
        <v>0</v>
      </c>
      <c r="BG204" s="730">
        <f>+IF(BE204=1,1,0)</f>
        <v>0</v>
      </c>
      <c r="BH204" s="730">
        <f t="shared" ref="BH204" si="2654">+IF(BG204=1,1,0)</f>
        <v>0</v>
      </c>
      <c r="BI204" s="730">
        <f t="shared" ref="BI204" si="2655">+IF(BH204=1,1,0)</f>
        <v>0</v>
      </c>
      <c r="BJ204" s="730">
        <f t="shared" ref="BJ204" si="2656">+IF(BI204=1,1,0)</f>
        <v>0</v>
      </c>
      <c r="BK204" s="730">
        <f t="shared" ref="BK204" si="2657">+IF(BJ204=1,1,0)</f>
        <v>0</v>
      </c>
      <c r="BL204" s="730">
        <f t="shared" ref="BL204" si="2658">+IF(BK204=1,1,0)</f>
        <v>0</v>
      </c>
      <c r="BM204" s="730">
        <f t="shared" ref="BM204" si="2659">+IF(BL204=1,1,0)</f>
        <v>0</v>
      </c>
      <c r="BN204" s="730">
        <f t="shared" ref="BN204" si="2660">+IF(BM204=1,1,0)</f>
        <v>0</v>
      </c>
      <c r="BO204" s="730">
        <f t="shared" ref="BO204" si="2661">+IF(BN204=1,1,0)</f>
        <v>0</v>
      </c>
      <c r="BP204" s="730">
        <f t="shared" ref="BP204" si="2662">+IF(BO204=1,1,0)</f>
        <v>0</v>
      </c>
      <c r="BQ204" s="730">
        <f t="shared" ref="BQ204" si="2663">+IF(BP204=1,1,0)</f>
        <v>0</v>
      </c>
      <c r="BR204" s="730">
        <f t="shared" ref="BR204" si="2664">+IF(BQ204=1,1,0)</f>
        <v>0</v>
      </c>
      <c r="BS204" s="524">
        <f>+BR204</f>
        <v>0</v>
      </c>
      <c r="BW204" s="730">
        <f>+IF(BU204=1,1,0)</f>
        <v>0</v>
      </c>
      <c r="BX204" s="730">
        <f t="shared" ref="BX204" si="2665">+IF(BW204=1,1,0)</f>
        <v>0</v>
      </c>
    </row>
    <row r="205" spans="1:76" s="507" customFormat="1" x14ac:dyDescent="0.2">
      <c r="A205" s="724" t="s">
        <v>39</v>
      </c>
      <c r="B205" s="727"/>
      <c r="C205" s="730">
        <f>IF(C204=1,B205/12,0)</f>
        <v>0</v>
      </c>
      <c r="D205" s="730">
        <f>IF(D204=1,$B205/12,0)</f>
        <v>0</v>
      </c>
      <c r="E205" s="730">
        <f t="shared" ref="E205:N205" si="2666">IF(E204=1,$B205/12,0)</f>
        <v>0</v>
      </c>
      <c r="F205" s="730">
        <f t="shared" si="2666"/>
        <v>0</v>
      </c>
      <c r="G205" s="730">
        <f t="shared" si="2666"/>
        <v>0</v>
      </c>
      <c r="H205" s="730">
        <f t="shared" si="2666"/>
        <v>0</v>
      </c>
      <c r="I205" s="730">
        <f t="shared" si="2666"/>
        <v>0</v>
      </c>
      <c r="J205" s="730">
        <f t="shared" si="2666"/>
        <v>0</v>
      </c>
      <c r="K205" s="730">
        <f t="shared" si="2666"/>
        <v>0</v>
      </c>
      <c r="L205" s="730">
        <f t="shared" si="2666"/>
        <v>0</v>
      </c>
      <c r="M205" s="730">
        <f t="shared" si="2666"/>
        <v>0</v>
      </c>
      <c r="N205" s="730">
        <f t="shared" si="2666"/>
        <v>0</v>
      </c>
      <c r="O205" s="731">
        <f>SUM(C205:N205)</f>
        <v>0</v>
      </c>
      <c r="P205" s="730">
        <f>IF(C204=1,(B205*(1+$B$8)),B205)</f>
        <v>0</v>
      </c>
      <c r="Q205" s="730">
        <f>IF(Q204=1,($P205/12),0)</f>
        <v>0</v>
      </c>
      <c r="R205" s="730">
        <f t="shared" ref="R205:AB205" si="2667">IF(R204=1,($P205/12),0)</f>
        <v>0</v>
      </c>
      <c r="S205" s="730">
        <f t="shared" si="2667"/>
        <v>0</v>
      </c>
      <c r="T205" s="730">
        <f t="shared" si="2667"/>
        <v>0</v>
      </c>
      <c r="U205" s="730">
        <f t="shared" si="2667"/>
        <v>0</v>
      </c>
      <c r="V205" s="730">
        <f t="shared" si="2667"/>
        <v>0</v>
      </c>
      <c r="W205" s="730">
        <f t="shared" si="2667"/>
        <v>0</v>
      </c>
      <c r="X205" s="730">
        <f t="shared" si="2667"/>
        <v>0</v>
      </c>
      <c r="Y205" s="730">
        <f t="shared" si="2667"/>
        <v>0</v>
      </c>
      <c r="Z205" s="730">
        <f t="shared" si="2667"/>
        <v>0</v>
      </c>
      <c r="AA205" s="730">
        <f t="shared" si="2667"/>
        <v>0</v>
      </c>
      <c r="AB205" s="730">
        <f t="shared" si="2667"/>
        <v>0</v>
      </c>
      <c r="AC205" s="731">
        <f>SUM(Q205:AB205)</f>
        <v>0</v>
      </c>
      <c r="AD205" s="730">
        <f>IF(Q204=1,(P205*(1+$B$8)),P205)</f>
        <v>0</v>
      </c>
      <c r="AE205" s="730">
        <f t="shared" ref="AE205:AP205" si="2668">IF(AE204=1,($AD205/12),0)</f>
        <v>0</v>
      </c>
      <c r="AF205" s="730">
        <f t="shared" si="2668"/>
        <v>0</v>
      </c>
      <c r="AG205" s="730">
        <f t="shared" si="2668"/>
        <v>0</v>
      </c>
      <c r="AH205" s="730">
        <f t="shared" si="2668"/>
        <v>0</v>
      </c>
      <c r="AI205" s="730">
        <f t="shared" si="2668"/>
        <v>0</v>
      </c>
      <c r="AJ205" s="730">
        <f t="shared" si="2668"/>
        <v>0</v>
      </c>
      <c r="AK205" s="730">
        <f t="shared" si="2668"/>
        <v>0</v>
      </c>
      <c r="AL205" s="730">
        <f t="shared" si="2668"/>
        <v>0</v>
      </c>
      <c r="AM205" s="730">
        <f t="shared" si="2668"/>
        <v>0</v>
      </c>
      <c r="AN205" s="730">
        <f t="shared" si="2668"/>
        <v>0</v>
      </c>
      <c r="AO205" s="730">
        <f t="shared" si="2668"/>
        <v>0</v>
      </c>
      <c r="AP205" s="730">
        <f t="shared" si="2668"/>
        <v>0</v>
      </c>
      <c r="AQ205" s="731">
        <f>SUM(AE205:AP205)</f>
        <v>0</v>
      </c>
      <c r="AR205" s="730">
        <f>IF(AE204=1,(AD205*(1+$B$8)),AD205)</f>
        <v>0</v>
      </c>
      <c r="AS205" s="730">
        <f>IF(AS204=1,($AR205/12),0)</f>
        <v>0</v>
      </c>
      <c r="AT205" s="730">
        <f t="shared" ref="AT205:BD205" si="2669">IF(AT204=1,($AR205/12),0)</f>
        <v>0</v>
      </c>
      <c r="AU205" s="730">
        <f t="shared" si="2669"/>
        <v>0</v>
      </c>
      <c r="AV205" s="730">
        <f t="shared" si="2669"/>
        <v>0</v>
      </c>
      <c r="AW205" s="730">
        <f t="shared" si="2669"/>
        <v>0</v>
      </c>
      <c r="AX205" s="730">
        <f t="shared" si="2669"/>
        <v>0</v>
      </c>
      <c r="AY205" s="730">
        <f t="shared" si="2669"/>
        <v>0</v>
      </c>
      <c r="AZ205" s="730">
        <f t="shared" si="2669"/>
        <v>0</v>
      </c>
      <c r="BA205" s="730">
        <f t="shared" si="2669"/>
        <v>0</v>
      </c>
      <c r="BB205" s="730">
        <f t="shared" si="2669"/>
        <v>0</v>
      </c>
      <c r="BC205" s="730">
        <f t="shared" si="2669"/>
        <v>0</v>
      </c>
      <c r="BD205" s="730">
        <f t="shared" si="2669"/>
        <v>0</v>
      </c>
      <c r="BE205" s="731">
        <f>SUM(AS205:BD205)</f>
        <v>0</v>
      </c>
      <c r="BF205" s="730">
        <f>IF(AS204=1,(AR205*(1+$B$8)),AR205)</f>
        <v>0</v>
      </c>
      <c r="BG205" s="730">
        <f>IF(BG204=1,($BF205/12),0)</f>
        <v>0</v>
      </c>
      <c r="BH205" s="730">
        <f t="shared" ref="BH205:BR205" si="2670">IF(BH204=1,($BF205/12),0)</f>
        <v>0</v>
      </c>
      <c r="BI205" s="730">
        <f t="shared" si="2670"/>
        <v>0</v>
      </c>
      <c r="BJ205" s="730">
        <f t="shared" si="2670"/>
        <v>0</v>
      </c>
      <c r="BK205" s="730">
        <f t="shared" si="2670"/>
        <v>0</v>
      </c>
      <c r="BL205" s="730">
        <f t="shared" si="2670"/>
        <v>0</v>
      </c>
      <c r="BM205" s="730">
        <f t="shared" si="2670"/>
        <v>0</v>
      </c>
      <c r="BN205" s="730">
        <f t="shared" si="2670"/>
        <v>0</v>
      </c>
      <c r="BO205" s="730">
        <f t="shared" si="2670"/>
        <v>0</v>
      </c>
      <c r="BP205" s="730">
        <f t="shared" si="2670"/>
        <v>0</v>
      </c>
      <c r="BQ205" s="730">
        <f t="shared" si="2670"/>
        <v>0</v>
      </c>
      <c r="BR205" s="730">
        <f t="shared" si="2670"/>
        <v>0</v>
      </c>
      <c r="BS205" s="529">
        <f>SUM(BG205:BR205)</f>
        <v>0</v>
      </c>
      <c r="BW205" s="730">
        <f t="shared" ref="BW205:BX205" si="2671">IF(BW204=1,($BF205/12),0)</f>
        <v>0</v>
      </c>
      <c r="BX205" s="730">
        <f t="shared" si="2671"/>
        <v>0</v>
      </c>
    </row>
    <row r="206" spans="1:76" s="507" customFormat="1" x14ac:dyDescent="0.2">
      <c r="A206" s="721"/>
      <c r="B206" s="728"/>
      <c r="C206" s="730"/>
      <c r="D206" s="730"/>
      <c r="E206" s="730"/>
      <c r="F206" s="730"/>
      <c r="G206" s="730"/>
      <c r="H206" s="730"/>
      <c r="I206" s="730"/>
      <c r="J206" s="730"/>
      <c r="K206" s="730"/>
      <c r="L206" s="730"/>
      <c r="M206" s="730"/>
      <c r="N206" s="730"/>
      <c r="O206" s="730"/>
      <c r="P206" s="730"/>
      <c r="Q206" s="730"/>
      <c r="R206" s="730"/>
      <c r="S206" s="730"/>
      <c r="T206" s="730"/>
      <c r="U206" s="730"/>
      <c r="V206" s="730"/>
      <c r="W206" s="730"/>
      <c r="X206" s="730"/>
      <c r="Y206" s="730"/>
      <c r="Z206" s="730"/>
      <c r="AA206" s="730"/>
      <c r="AB206" s="730"/>
      <c r="AC206" s="730"/>
      <c r="AD206" s="730"/>
      <c r="AE206" s="730"/>
      <c r="AF206" s="730"/>
      <c r="AG206" s="730"/>
      <c r="AH206" s="730"/>
      <c r="AI206" s="730"/>
      <c r="AJ206" s="730"/>
      <c r="AK206" s="730"/>
      <c r="AL206" s="730"/>
      <c r="AM206" s="730"/>
      <c r="AN206" s="730"/>
      <c r="AO206" s="730"/>
      <c r="AP206" s="730"/>
      <c r="AQ206" s="730"/>
      <c r="AR206" s="730"/>
      <c r="AS206" s="730"/>
      <c r="AT206" s="730"/>
      <c r="AU206" s="730"/>
      <c r="AV206" s="730"/>
      <c r="AW206" s="730"/>
      <c r="AX206" s="730"/>
      <c r="AY206" s="730"/>
      <c r="AZ206" s="730"/>
      <c r="BA206" s="730"/>
      <c r="BB206" s="730"/>
      <c r="BC206" s="730"/>
      <c r="BD206" s="730"/>
      <c r="BE206" s="730"/>
      <c r="BF206" s="730"/>
      <c r="BG206" s="730"/>
      <c r="BH206" s="730"/>
      <c r="BI206" s="730"/>
      <c r="BJ206" s="730"/>
      <c r="BK206" s="730"/>
      <c r="BL206" s="730"/>
      <c r="BM206" s="730"/>
      <c r="BN206" s="730"/>
      <c r="BO206" s="730"/>
      <c r="BP206" s="730"/>
      <c r="BQ206" s="730"/>
      <c r="BR206" s="730"/>
      <c r="BS206" s="524"/>
      <c r="BW206" s="730"/>
      <c r="BX206" s="730"/>
    </row>
    <row r="207" spans="1:76" s="507" customFormat="1" x14ac:dyDescent="0.2">
      <c r="A207" s="522" t="s">
        <v>545</v>
      </c>
      <c r="B207" s="728"/>
      <c r="C207" s="728"/>
      <c r="D207" s="728"/>
      <c r="E207" s="728"/>
      <c r="F207" s="728"/>
      <c r="G207" s="728"/>
      <c r="H207" s="728"/>
      <c r="I207" s="728"/>
      <c r="J207" s="728"/>
      <c r="K207" s="728"/>
      <c r="L207" s="728"/>
      <c r="M207" s="728"/>
      <c r="N207" s="728"/>
      <c r="O207" s="728"/>
      <c r="P207" s="728"/>
      <c r="Q207" s="728"/>
      <c r="R207" s="728"/>
      <c r="S207" s="728"/>
      <c r="T207" s="728"/>
      <c r="U207" s="728"/>
      <c r="V207" s="728"/>
      <c r="W207" s="728"/>
      <c r="X207" s="728"/>
      <c r="Y207" s="728"/>
      <c r="Z207" s="728"/>
      <c r="AA207" s="728"/>
      <c r="AB207" s="728"/>
      <c r="AC207" s="728"/>
      <c r="AD207" s="728"/>
      <c r="AE207" s="728"/>
      <c r="AF207" s="728"/>
      <c r="AG207" s="728"/>
      <c r="AH207" s="728"/>
      <c r="AI207" s="728"/>
      <c r="AJ207" s="728"/>
      <c r="AK207" s="728"/>
      <c r="AL207" s="728"/>
      <c r="AM207" s="728"/>
      <c r="AN207" s="728"/>
      <c r="AO207" s="728"/>
      <c r="AP207" s="728"/>
      <c r="AQ207" s="728"/>
      <c r="AR207" s="728"/>
      <c r="AS207" s="728"/>
      <c r="AT207" s="728"/>
      <c r="AU207" s="728"/>
      <c r="AV207" s="728"/>
      <c r="AW207" s="728"/>
      <c r="AX207" s="728"/>
      <c r="AY207" s="728"/>
      <c r="AZ207" s="728"/>
      <c r="BA207" s="728"/>
      <c r="BB207" s="728"/>
      <c r="BC207" s="728"/>
      <c r="BD207" s="728"/>
      <c r="BE207" s="728"/>
      <c r="BF207" s="728"/>
      <c r="BG207" s="728"/>
      <c r="BH207" s="728"/>
      <c r="BI207" s="728"/>
      <c r="BJ207" s="728"/>
      <c r="BK207" s="728"/>
      <c r="BL207" s="728"/>
      <c r="BM207" s="728"/>
      <c r="BN207" s="728"/>
      <c r="BO207" s="728"/>
      <c r="BP207" s="728"/>
      <c r="BQ207" s="728"/>
      <c r="BR207" s="728"/>
      <c r="BS207" s="523"/>
      <c r="BW207" s="728"/>
      <c r="BX207" s="728"/>
    </row>
    <row r="208" spans="1:76" s="507" customFormat="1" x14ac:dyDescent="0.2">
      <c r="A208" s="722" t="s">
        <v>110</v>
      </c>
      <c r="B208" s="728"/>
      <c r="C208" s="730">
        <f>+IF(A208=1,1,0)</f>
        <v>0</v>
      </c>
      <c r="D208" s="730">
        <f>+IF(C208=1,1,0)</f>
        <v>0</v>
      </c>
      <c r="E208" s="730">
        <f t="shared" ref="E208" si="2672">+IF(D208=1,1,0)</f>
        <v>0</v>
      </c>
      <c r="F208" s="730">
        <f t="shared" ref="F208" si="2673">+IF(E208=1,1,0)</f>
        <v>0</v>
      </c>
      <c r="G208" s="730">
        <f t="shared" ref="G208" si="2674">+IF(F208=1,1,0)</f>
        <v>0</v>
      </c>
      <c r="H208" s="730">
        <f t="shared" ref="H208" si="2675">+IF(G208=1,1,0)</f>
        <v>0</v>
      </c>
      <c r="I208" s="730">
        <f t="shared" ref="I208" si="2676">+IF(H208=1,1,0)</f>
        <v>0</v>
      </c>
      <c r="J208" s="730">
        <f t="shared" ref="J208" si="2677">+IF(I208=1,1,0)</f>
        <v>0</v>
      </c>
      <c r="K208" s="730">
        <f t="shared" ref="K208" si="2678">+IF(J208=1,1,0)</f>
        <v>0</v>
      </c>
      <c r="L208" s="730">
        <f t="shared" ref="L208" si="2679">+IF(K208=1,1,0)</f>
        <v>0</v>
      </c>
      <c r="M208" s="730">
        <f t="shared" ref="M208" si="2680">+IF(L208=1,1,0)</f>
        <v>0</v>
      </c>
      <c r="N208" s="730">
        <f t="shared" ref="N208" si="2681">+IF(M208=1,1,0)</f>
        <v>0</v>
      </c>
      <c r="O208" s="730">
        <f>+N208</f>
        <v>0</v>
      </c>
      <c r="P208" s="730">
        <f>+N208</f>
        <v>0</v>
      </c>
      <c r="Q208" s="730">
        <f>+IF(O208=1,1,0)</f>
        <v>0</v>
      </c>
      <c r="R208" s="730">
        <f t="shared" ref="R208" si="2682">+IF(Q208=1,1,0)</f>
        <v>0</v>
      </c>
      <c r="S208" s="730">
        <f t="shared" ref="S208" si="2683">+IF(R208=1,1,0)</f>
        <v>0</v>
      </c>
      <c r="T208" s="730">
        <f t="shared" ref="T208" si="2684">+IF(S208=1,1,0)</f>
        <v>0</v>
      </c>
      <c r="U208" s="730">
        <f t="shared" ref="U208" si="2685">+IF(T208=1,1,0)</f>
        <v>0</v>
      </c>
      <c r="V208" s="730">
        <f t="shared" ref="V208" si="2686">+IF(U208=1,1,0)</f>
        <v>0</v>
      </c>
      <c r="W208" s="730">
        <f t="shared" ref="W208" si="2687">+IF(V208=1,1,0)</f>
        <v>0</v>
      </c>
      <c r="X208" s="730">
        <f t="shared" ref="X208" si="2688">+IF(W208=1,1,0)</f>
        <v>0</v>
      </c>
      <c r="Y208" s="730">
        <f t="shared" ref="Y208" si="2689">+IF(X208=1,1,0)</f>
        <v>0</v>
      </c>
      <c r="Z208" s="730">
        <f t="shared" ref="Z208" si="2690">+IF(Y208=1,1,0)</f>
        <v>0</v>
      </c>
      <c r="AA208" s="730">
        <f t="shared" ref="AA208" si="2691">+IF(Z208=1,1,0)</f>
        <v>0</v>
      </c>
      <c r="AB208" s="730">
        <f t="shared" ref="AB208" si="2692">+IF(AA208=1,1,0)</f>
        <v>0</v>
      </c>
      <c r="AC208" s="730">
        <f>+AB208</f>
        <v>0</v>
      </c>
      <c r="AD208" s="730">
        <f>+AB208</f>
        <v>0</v>
      </c>
      <c r="AE208" s="730">
        <f>+IF(AC208=1,1,0)</f>
        <v>0</v>
      </c>
      <c r="AF208" s="730">
        <f>+IF(AE208=1,1,0)</f>
        <v>0</v>
      </c>
      <c r="AG208" s="730">
        <f t="shared" ref="AG208" si="2693">+IF(AF208=1,1,0)</f>
        <v>0</v>
      </c>
      <c r="AH208" s="730">
        <f t="shared" ref="AH208" si="2694">+IF(AG208=1,1,0)</f>
        <v>0</v>
      </c>
      <c r="AI208" s="730">
        <f t="shared" ref="AI208" si="2695">+IF(AH208=1,1,0)</f>
        <v>0</v>
      </c>
      <c r="AJ208" s="730">
        <f t="shared" ref="AJ208" si="2696">+IF(AI208=1,1,0)</f>
        <v>0</v>
      </c>
      <c r="AK208" s="730">
        <f t="shared" ref="AK208" si="2697">+IF(AJ208=1,1,0)</f>
        <v>0</v>
      </c>
      <c r="AL208" s="730">
        <f t="shared" ref="AL208" si="2698">+IF(AK208=1,1,0)</f>
        <v>0</v>
      </c>
      <c r="AM208" s="730">
        <f t="shared" ref="AM208" si="2699">+IF(AL208=1,1,0)</f>
        <v>0</v>
      </c>
      <c r="AN208" s="730">
        <f t="shared" ref="AN208" si="2700">+IF(AM208=1,1,0)</f>
        <v>0</v>
      </c>
      <c r="AO208" s="730">
        <f t="shared" ref="AO208" si="2701">+IF(AN208=1,1,0)</f>
        <v>0</v>
      </c>
      <c r="AP208" s="730">
        <f t="shared" ref="AP208" si="2702">+IF(AO208=1,1,0)</f>
        <v>0</v>
      </c>
      <c r="AQ208" s="730">
        <f>+AP208</f>
        <v>0</v>
      </c>
      <c r="AR208" s="730">
        <f>+AQ208</f>
        <v>0</v>
      </c>
      <c r="AS208" s="730">
        <f>+IF(AQ208=1,1,0)</f>
        <v>0</v>
      </c>
      <c r="AT208" s="730">
        <f>+IF(AS208=1,1,0)</f>
        <v>0</v>
      </c>
      <c r="AU208" s="730">
        <f t="shared" ref="AU208" si="2703">+IF(AT208=1,1,0)</f>
        <v>0</v>
      </c>
      <c r="AV208" s="730">
        <f t="shared" ref="AV208" si="2704">+IF(AU208=1,1,0)</f>
        <v>0</v>
      </c>
      <c r="AW208" s="730">
        <f t="shared" ref="AW208" si="2705">+IF(AV208=1,1,0)</f>
        <v>0</v>
      </c>
      <c r="AX208" s="730">
        <f t="shared" ref="AX208" si="2706">+IF(AW208=1,1,0)</f>
        <v>0</v>
      </c>
      <c r="AY208" s="730">
        <f t="shared" ref="AY208" si="2707">+IF(AX208=1,1,0)</f>
        <v>0</v>
      </c>
      <c r="AZ208" s="730">
        <f t="shared" ref="AZ208" si="2708">+IF(AY208=1,1,0)</f>
        <v>0</v>
      </c>
      <c r="BA208" s="730">
        <f t="shared" ref="BA208" si="2709">+IF(AZ208=1,1,0)</f>
        <v>0</v>
      </c>
      <c r="BB208" s="730">
        <f t="shared" ref="BB208" si="2710">+IF(BA208=1,1,0)</f>
        <v>0</v>
      </c>
      <c r="BC208" s="730">
        <f t="shared" ref="BC208" si="2711">+IF(BB208=1,1,0)</f>
        <v>0</v>
      </c>
      <c r="BD208" s="730">
        <f t="shared" ref="BD208" si="2712">+IF(BC208=1,1,0)</f>
        <v>0</v>
      </c>
      <c r="BE208" s="730">
        <f>+BD208</f>
        <v>0</v>
      </c>
      <c r="BF208" s="730">
        <f>+BE208</f>
        <v>0</v>
      </c>
      <c r="BG208" s="730">
        <f>+IF(BE208=1,1,0)</f>
        <v>0</v>
      </c>
      <c r="BH208" s="730">
        <f t="shared" ref="BH208" si="2713">+IF(BG208=1,1,0)</f>
        <v>0</v>
      </c>
      <c r="BI208" s="730">
        <f t="shared" ref="BI208" si="2714">+IF(BH208=1,1,0)</f>
        <v>0</v>
      </c>
      <c r="BJ208" s="730">
        <f t="shared" ref="BJ208" si="2715">+IF(BI208=1,1,0)</f>
        <v>0</v>
      </c>
      <c r="BK208" s="730">
        <f t="shared" ref="BK208" si="2716">+IF(BJ208=1,1,0)</f>
        <v>0</v>
      </c>
      <c r="BL208" s="730">
        <f t="shared" ref="BL208" si="2717">+IF(BK208=1,1,0)</f>
        <v>0</v>
      </c>
      <c r="BM208" s="730">
        <f t="shared" ref="BM208" si="2718">+IF(BL208=1,1,0)</f>
        <v>0</v>
      </c>
      <c r="BN208" s="730">
        <f t="shared" ref="BN208" si="2719">+IF(BM208=1,1,0)</f>
        <v>0</v>
      </c>
      <c r="BO208" s="730">
        <f t="shared" ref="BO208" si="2720">+IF(BN208=1,1,0)</f>
        <v>0</v>
      </c>
      <c r="BP208" s="730">
        <f t="shared" ref="BP208" si="2721">+IF(BO208=1,1,0)</f>
        <v>0</v>
      </c>
      <c r="BQ208" s="730">
        <f t="shared" ref="BQ208" si="2722">+IF(BP208=1,1,0)</f>
        <v>0</v>
      </c>
      <c r="BR208" s="730">
        <f t="shared" ref="BR208" si="2723">+IF(BQ208=1,1,0)</f>
        <v>0</v>
      </c>
      <c r="BS208" s="524">
        <f>+BR208</f>
        <v>0</v>
      </c>
      <c r="BW208" s="730">
        <f>+IF(BU208=1,1,0)</f>
        <v>0</v>
      </c>
      <c r="BX208" s="730">
        <f t="shared" ref="BX208" si="2724">+IF(BW208=1,1,0)</f>
        <v>0</v>
      </c>
    </row>
    <row r="209" spans="1:76" s="507" customFormat="1" x14ac:dyDescent="0.2">
      <c r="A209" s="724" t="s">
        <v>39</v>
      </c>
      <c r="B209" s="727"/>
      <c r="C209" s="730">
        <f>IF(C208=1,B209/12,0)</f>
        <v>0</v>
      </c>
      <c r="D209" s="730">
        <f>IF(D208=1,$B209/12,0)</f>
        <v>0</v>
      </c>
      <c r="E209" s="730">
        <f t="shared" ref="E209:N209" si="2725">IF(E208=1,$B209/12,0)</f>
        <v>0</v>
      </c>
      <c r="F209" s="730">
        <f t="shared" si="2725"/>
        <v>0</v>
      </c>
      <c r="G209" s="730">
        <f t="shared" si="2725"/>
        <v>0</v>
      </c>
      <c r="H209" s="730">
        <f t="shared" si="2725"/>
        <v>0</v>
      </c>
      <c r="I209" s="730">
        <f t="shared" si="2725"/>
        <v>0</v>
      </c>
      <c r="J209" s="730">
        <f t="shared" si="2725"/>
        <v>0</v>
      </c>
      <c r="K209" s="730">
        <f t="shared" si="2725"/>
        <v>0</v>
      </c>
      <c r="L209" s="730">
        <f t="shared" si="2725"/>
        <v>0</v>
      </c>
      <c r="M209" s="730">
        <f t="shared" si="2725"/>
        <v>0</v>
      </c>
      <c r="N209" s="730">
        <f t="shared" si="2725"/>
        <v>0</v>
      </c>
      <c r="O209" s="731">
        <f>SUM(C209:N209)</f>
        <v>0</v>
      </c>
      <c r="P209" s="730">
        <f>IF(C208=1,(B209*(1+$B$8)),B209)</f>
        <v>0</v>
      </c>
      <c r="Q209" s="730">
        <f>IF(Q208=1,($P209/12),0)</f>
        <v>0</v>
      </c>
      <c r="R209" s="730">
        <f t="shared" ref="R209:AB209" si="2726">IF(R208=1,($P209/12),0)</f>
        <v>0</v>
      </c>
      <c r="S209" s="730">
        <f t="shared" si="2726"/>
        <v>0</v>
      </c>
      <c r="T209" s="730">
        <f t="shared" si="2726"/>
        <v>0</v>
      </c>
      <c r="U209" s="730">
        <f t="shared" si="2726"/>
        <v>0</v>
      </c>
      <c r="V209" s="730">
        <f t="shared" si="2726"/>
        <v>0</v>
      </c>
      <c r="W209" s="730">
        <f t="shared" si="2726"/>
        <v>0</v>
      </c>
      <c r="X209" s="730">
        <f t="shared" si="2726"/>
        <v>0</v>
      </c>
      <c r="Y209" s="730">
        <f t="shared" si="2726"/>
        <v>0</v>
      </c>
      <c r="Z209" s="730">
        <f t="shared" si="2726"/>
        <v>0</v>
      </c>
      <c r="AA209" s="730">
        <f t="shared" si="2726"/>
        <v>0</v>
      </c>
      <c r="AB209" s="730">
        <f t="shared" si="2726"/>
        <v>0</v>
      </c>
      <c r="AC209" s="731">
        <f>SUM(Q209:AB209)</f>
        <v>0</v>
      </c>
      <c r="AD209" s="730">
        <f>IF(Q208=1,(P209*(1+$B$8)),P209)</f>
        <v>0</v>
      </c>
      <c r="AE209" s="730">
        <f t="shared" ref="AE209:AP209" si="2727">IF(AE208=1,($AD209/12),0)</f>
        <v>0</v>
      </c>
      <c r="AF209" s="730">
        <f t="shared" si="2727"/>
        <v>0</v>
      </c>
      <c r="AG209" s="730">
        <f t="shared" si="2727"/>
        <v>0</v>
      </c>
      <c r="AH209" s="730">
        <f t="shared" si="2727"/>
        <v>0</v>
      </c>
      <c r="AI209" s="730">
        <f t="shared" si="2727"/>
        <v>0</v>
      </c>
      <c r="AJ209" s="730">
        <f t="shared" si="2727"/>
        <v>0</v>
      </c>
      <c r="AK209" s="730">
        <f t="shared" si="2727"/>
        <v>0</v>
      </c>
      <c r="AL209" s="730">
        <f t="shared" si="2727"/>
        <v>0</v>
      </c>
      <c r="AM209" s="730">
        <f t="shared" si="2727"/>
        <v>0</v>
      </c>
      <c r="AN209" s="730">
        <f t="shared" si="2727"/>
        <v>0</v>
      </c>
      <c r="AO209" s="730">
        <f t="shared" si="2727"/>
        <v>0</v>
      </c>
      <c r="AP209" s="730">
        <f t="shared" si="2727"/>
        <v>0</v>
      </c>
      <c r="AQ209" s="731">
        <f>SUM(AE209:AP209)</f>
        <v>0</v>
      </c>
      <c r="AR209" s="730">
        <f>IF(AE208=1,(AD209*(1+$B$8)),AD209)</f>
        <v>0</v>
      </c>
      <c r="AS209" s="730">
        <f>IF(AS208=1,($AR209/12),0)</f>
        <v>0</v>
      </c>
      <c r="AT209" s="730">
        <f t="shared" ref="AT209:BD209" si="2728">IF(AT208=1,($AR209/12),0)</f>
        <v>0</v>
      </c>
      <c r="AU209" s="730">
        <f t="shared" si="2728"/>
        <v>0</v>
      </c>
      <c r="AV209" s="730">
        <f t="shared" si="2728"/>
        <v>0</v>
      </c>
      <c r="AW209" s="730">
        <f t="shared" si="2728"/>
        <v>0</v>
      </c>
      <c r="AX209" s="730">
        <f t="shared" si="2728"/>
        <v>0</v>
      </c>
      <c r="AY209" s="730">
        <f t="shared" si="2728"/>
        <v>0</v>
      </c>
      <c r="AZ209" s="730">
        <f t="shared" si="2728"/>
        <v>0</v>
      </c>
      <c r="BA209" s="730">
        <f t="shared" si="2728"/>
        <v>0</v>
      </c>
      <c r="BB209" s="730">
        <f t="shared" si="2728"/>
        <v>0</v>
      </c>
      <c r="BC209" s="730">
        <f t="shared" si="2728"/>
        <v>0</v>
      </c>
      <c r="BD209" s="730">
        <f t="shared" si="2728"/>
        <v>0</v>
      </c>
      <c r="BE209" s="731">
        <f>SUM(AS209:BD209)</f>
        <v>0</v>
      </c>
      <c r="BF209" s="730">
        <f>IF(AS208=1,(AR209*(1+$B$8)),AR209)</f>
        <v>0</v>
      </c>
      <c r="BG209" s="730">
        <f>IF(BG208=1,($BF209/12),0)</f>
        <v>0</v>
      </c>
      <c r="BH209" s="730">
        <f t="shared" ref="BH209:BR209" si="2729">IF(BH208=1,($BF209/12),0)</f>
        <v>0</v>
      </c>
      <c r="BI209" s="730">
        <f t="shared" si="2729"/>
        <v>0</v>
      </c>
      <c r="BJ209" s="730">
        <f t="shared" si="2729"/>
        <v>0</v>
      </c>
      <c r="BK209" s="730">
        <f t="shared" si="2729"/>
        <v>0</v>
      </c>
      <c r="BL209" s="730">
        <f t="shared" si="2729"/>
        <v>0</v>
      </c>
      <c r="BM209" s="730">
        <f t="shared" si="2729"/>
        <v>0</v>
      </c>
      <c r="BN209" s="730">
        <f t="shared" si="2729"/>
        <v>0</v>
      </c>
      <c r="BO209" s="730">
        <f t="shared" si="2729"/>
        <v>0</v>
      </c>
      <c r="BP209" s="730">
        <f t="shared" si="2729"/>
        <v>0</v>
      </c>
      <c r="BQ209" s="730">
        <f t="shared" si="2729"/>
        <v>0</v>
      </c>
      <c r="BR209" s="730">
        <f t="shared" si="2729"/>
        <v>0</v>
      </c>
      <c r="BS209" s="529">
        <f>SUM(BG209:BR209)</f>
        <v>0</v>
      </c>
      <c r="BW209" s="730">
        <f t="shared" ref="BW209:BX209" si="2730">IF(BW208=1,($BF209/12),0)</f>
        <v>0</v>
      </c>
      <c r="BX209" s="730">
        <f t="shared" si="2730"/>
        <v>0</v>
      </c>
    </row>
    <row r="210" spans="1:76" s="507" customFormat="1" x14ac:dyDescent="0.2">
      <c r="A210" s="721"/>
      <c r="B210" s="728"/>
      <c r="C210" s="730"/>
      <c r="D210" s="730"/>
      <c r="E210" s="730"/>
      <c r="F210" s="730"/>
      <c r="G210" s="730"/>
      <c r="H210" s="730"/>
      <c r="I210" s="730"/>
      <c r="J210" s="730"/>
      <c r="K210" s="730"/>
      <c r="L210" s="730"/>
      <c r="M210" s="730"/>
      <c r="N210" s="730"/>
      <c r="O210" s="730"/>
      <c r="P210" s="730"/>
      <c r="Q210" s="730"/>
      <c r="R210" s="730"/>
      <c r="S210" s="730"/>
      <c r="T210" s="730"/>
      <c r="U210" s="730"/>
      <c r="V210" s="730"/>
      <c r="W210" s="730"/>
      <c r="X210" s="730"/>
      <c r="Y210" s="730"/>
      <c r="Z210" s="730"/>
      <c r="AA210" s="730"/>
      <c r="AB210" s="730"/>
      <c r="AC210" s="730"/>
      <c r="AD210" s="730"/>
      <c r="AE210" s="730"/>
      <c r="AF210" s="730"/>
      <c r="AG210" s="730"/>
      <c r="AH210" s="730"/>
      <c r="AI210" s="730"/>
      <c r="AJ210" s="730"/>
      <c r="AK210" s="730"/>
      <c r="AL210" s="730"/>
      <c r="AM210" s="730"/>
      <c r="AN210" s="730"/>
      <c r="AO210" s="730"/>
      <c r="AP210" s="730"/>
      <c r="AQ210" s="730"/>
      <c r="AR210" s="730"/>
      <c r="AS210" s="730"/>
      <c r="AT210" s="730"/>
      <c r="AU210" s="730"/>
      <c r="AV210" s="730"/>
      <c r="AW210" s="730"/>
      <c r="AX210" s="730"/>
      <c r="AY210" s="730"/>
      <c r="AZ210" s="730"/>
      <c r="BA210" s="730"/>
      <c r="BB210" s="730"/>
      <c r="BC210" s="730"/>
      <c r="BD210" s="730"/>
      <c r="BE210" s="730"/>
      <c r="BF210" s="730"/>
      <c r="BG210" s="730"/>
      <c r="BH210" s="730"/>
      <c r="BI210" s="730"/>
      <c r="BJ210" s="730"/>
      <c r="BK210" s="730"/>
      <c r="BL210" s="730"/>
      <c r="BM210" s="730"/>
      <c r="BN210" s="730"/>
      <c r="BO210" s="730"/>
      <c r="BP210" s="730"/>
      <c r="BQ210" s="730"/>
      <c r="BR210" s="730"/>
      <c r="BS210" s="524"/>
      <c r="BW210" s="730"/>
      <c r="BX210" s="730"/>
    </row>
    <row r="211" spans="1:76" s="507" customFormat="1" x14ac:dyDescent="0.2">
      <c r="A211" s="522" t="s">
        <v>545</v>
      </c>
      <c r="B211" s="728"/>
      <c r="C211" s="728"/>
      <c r="D211" s="728"/>
      <c r="E211" s="728"/>
      <c r="F211" s="728"/>
      <c r="G211" s="728"/>
      <c r="H211" s="728"/>
      <c r="I211" s="728"/>
      <c r="J211" s="728"/>
      <c r="K211" s="728"/>
      <c r="L211" s="728"/>
      <c r="M211" s="728"/>
      <c r="N211" s="728"/>
      <c r="O211" s="728"/>
      <c r="P211" s="728"/>
      <c r="Q211" s="728"/>
      <c r="R211" s="728"/>
      <c r="S211" s="728"/>
      <c r="T211" s="728"/>
      <c r="U211" s="728"/>
      <c r="V211" s="728"/>
      <c r="W211" s="728"/>
      <c r="X211" s="728"/>
      <c r="Y211" s="728"/>
      <c r="Z211" s="728"/>
      <c r="AA211" s="728"/>
      <c r="AB211" s="728"/>
      <c r="AC211" s="728"/>
      <c r="AD211" s="728"/>
      <c r="AE211" s="728"/>
      <c r="AF211" s="728"/>
      <c r="AG211" s="728"/>
      <c r="AH211" s="728"/>
      <c r="AI211" s="728"/>
      <c r="AJ211" s="728"/>
      <c r="AK211" s="728"/>
      <c r="AL211" s="728"/>
      <c r="AM211" s="728"/>
      <c r="AN211" s="728"/>
      <c r="AO211" s="728"/>
      <c r="AP211" s="728"/>
      <c r="AQ211" s="728"/>
      <c r="AR211" s="728"/>
      <c r="AS211" s="728"/>
      <c r="AT211" s="728"/>
      <c r="AU211" s="728"/>
      <c r="AV211" s="728"/>
      <c r="AW211" s="728"/>
      <c r="AX211" s="728"/>
      <c r="AY211" s="728"/>
      <c r="AZ211" s="728"/>
      <c r="BA211" s="728"/>
      <c r="BB211" s="728"/>
      <c r="BC211" s="728"/>
      <c r="BD211" s="728"/>
      <c r="BE211" s="728"/>
      <c r="BF211" s="728"/>
      <c r="BG211" s="728"/>
      <c r="BH211" s="728"/>
      <c r="BI211" s="728"/>
      <c r="BJ211" s="728"/>
      <c r="BK211" s="728"/>
      <c r="BL211" s="728"/>
      <c r="BM211" s="728"/>
      <c r="BN211" s="728"/>
      <c r="BO211" s="728"/>
      <c r="BP211" s="728"/>
      <c r="BQ211" s="728"/>
      <c r="BR211" s="728"/>
      <c r="BS211" s="523"/>
      <c r="BW211" s="728"/>
      <c r="BX211" s="728"/>
    </row>
    <row r="212" spans="1:76" s="507" customFormat="1" x14ac:dyDescent="0.2">
      <c r="A212" s="722" t="s">
        <v>110</v>
      </c>
      <c r="B212" s="728"/>
      <c r="C212" s="730">
        <f>+IF(A212=1,1,0)</f>
        <v>0</v>
      </c>
      <c r="D212" s="730">
        <f>+IF(C212=1,1,0)</f>
        <v>0</v>
      </c>
      <c r="E212" s="730">
        <f t="shared" ref="E212" si="2731">+IF(D212=1,1,0)</f>
        <v>0</v>
      </c>
      <c r="F212" s="730">
        <f t="shared" ref="F212" si="2732">+IF(E212=1,1,0)</f>
        <v>0</v>
      </c>
      <c r="G212" s="730">
        <f t="shared" ref="G212" si="2733">+IF(F212=1,1,0)</f>
        <v>0</v>
      </c>
      <c r="H212" s="730">
        <f t="shared" ref="H212" si="2734">+IF(G212=1,1,0)</f>
        <v>0</v>
      </c>
      <c r="I212" s="730">
        <f t="shared" ref="I212" si="2735">+IF(H212=1,1,0)</f>
        <v>0</v>
      </c>
      <c r="J212" s="730">
        <f t="shared" ref="J212" si="2736">+IF(I212=1,1,0)</f>
        <v>0</v>
      </c>
      <c r="K212" s="730">
        <f t="shared" ref="K212" si="2737">+IF(J212=1,1,0)</f>
        <v>0</v>
      </c>
      <c r="L212" s="730">
        <f t="shared" ref="L212" si="2738">+IF(K212=1,1,0)</f>
        <v>0</v>
      </c>
      <c r="M212" s="730">
        <f t="shared" ref="M212" si="2739">+IF(L212=1,1,0)</f>
        <v>0</v>
      </c>
      <c r="N212" s="730">
        <f t="shared" ref="N212" si="2740">+IF(M212=1,1,0)</f>
        <v>0</v>
      </c>
      <c r="O212" s="730">
        <f>+N212</f>
        <v>0</v>
      </c>
      <c r="P212" s="730">
        <f>+N212</f>
        <v>0</v>
      </c>
      <c r="Q212" s="730">
        <f>+IF(O212=1,1,0)</f>
        <v>0</v>
      </c>
      <c r="R212" s="730">
        <f t="shared" ref="R212" si="2741">+IF(Q212=1,1,0)</f>
        <v>0</v>
      </c>
      <c r="S212" s="730">
        <f t="shared" ref="S212" si="2742">+IF(R212=1,1,0)</f>
        <v>0</v>
      </c>
      <c r="T212" s="730">
        <f t="shared" ref="T212" si="2743">+IF(S212=1,1,0)</f>
        <v>0</v>
      </c>
      <c r="U212" s="730">
        <f t="shared" ref="U212" si="2744">+IF(T212=1,1,0)</f>
        <v>0</v>
      </c>
      <c r="V212" s="730">
        <f t="shared" ref="V212" si="2745">+IF(U212=1,1,0)</f>
        <v>0</v>
      </c>
      <c r="W212" s="730">
        <f t="shared" ref="W212" si="2746">+IF(V212=1,1,0)</f>
        <v>0</v>
      </c>
      <c r="X212" s="730">
        <f t="shared" ref="X212" si="2747">+IF(W212=1,1,0)</f>
        <v>0</v>
      </c>
      <c r="Y212" s="730">
        <f t="shared" ref="Y212" si="2748">+IF(X212=1,1,0)</f>
        <v>0</v>
      </c>
      <c r="Z212" s="730">
        <f t="shared" ref="Z212" si="2749">+IF(Y212=1,1,0)</f>
        <v>0</v>
      </c>
      <c r="AA212" s="730">
        <f t="shared" ref="AA212" si="2750">+IF(Z212=1,1,0)</f>
        <v>0</v>
      </c>
      <c r="AB212" s="730">
        <f t="shared" ref="AB212" si="2751">+IF(AA212=1,1,0)</f>
        <v>0</v>
      </c>
      <c r="AC212" s="730">
        <f>+AB212</f>
        <v>0</v>
      </c>
      <c r="AD212" s="730">
        <f>+AB212</f>
        <v>0</v>
      </c>
      <c r="AE212" s="730">
        <f>+IF(AC212=1,1,0)</f>
        <v>0</v>
      </c>
      <c r="AF212" s="730">
        <f>+IF(AE212=1,1,0)</f>
        <v>0</v>
      </c>
      <c r="AG212" s="730">
        <f t="shared" ref="AG212" si="2752">+IF(AF212=1,1,0)</f>
        <v>0</v>
      </c>
      <c r="AH212" s="730">
        <f t="shared" ref="AH212" si="2753">+IF(AG212=1,1,0)</f>
        <v>0</v>
      </c>
      <c r="AI212" s="730">
        <f t="shared" ref="AI212" si="2754">+IF(AH212=1,1,0)</f>
        <v>0</v>
      </c>
      <c r="AJ212" s="730">
        <f t="shared" ref="AJ212" si="2755">+IF(AI212=1,1,0)</f>
        <v>0</v>
      </c>
      <c r="AK212" s="730">
        <f t="shared" ref="AK212" si="2756">+IF(AJ212=1,1,0)</f>
        <v>0</v>
      </c>
      <c r="AL212" s="730">
        <f t="shared" ref="AL212" si="2757">+IF(AK212=1,1,0)</f>
        <v>0</v>
      </c>
      <c r="AM212" s="730">
        <f t="shared" ref="AM212" si="2758">+IF(AL212=1,1,0)</f>
        <v>0</v>
      </c>
      <c r="AN212" s="730">
        <f t="shared" ref="AN212" si="2759">+IF(AM212=1,1,0)</f>
        <v>0</v>
      </c>
      <c r="AO212" s="730">
        <f t="shared" ref="AO212" si="2760">+IF(AN212=1,1,0)</f>
        <v>0</v>
      </c>
      <c r="AP212" s="730">
        <f t="shared" ref="AP212" si="2761">+IF(AO212=1,1,0)</f>
        <v>0</v>
      </c>
      <c r="AQ212" s="730">
        <f>+AP212</f>
        <v>0</v>
      </c>
      <c r="AR212" s="730">
        <f>+AQ212</f>
        <v>0</v>
      </c>
      <c r="AS212" s="730">
        <f>+IF(AQ212=1,1,0)</f>
        <v>0</v>
      </c>
      <c r="AT212" s="730">
        <f>+IF(AS212=1,1,0)</f>
        <v>0</v>
      </c>
      <c r="AU212" s="730">
        <f t="shared" ref="AU212" si="2762">+IF(AT212=1,1,0)</f>
        <v>0</v>
      </c>
      <c r="AV212" s="730">
        <f t="shared" ref="AV212" si="2763">+IF(AU212=1,1,0)</f>
        <v>0</v>
      </c>
      <c r="AW212" s="730">
        <f t="shared" ref="AW212" si="2764">+IF(AV212=1,1,0)</f>
        <v>0</v>
      </c>
      <c r="AX212" s="730">
        <f t="shared" ref="AX212" si="2765">+IF(AW212=1,1,0)</f>
        <v>0</v>
      </c>
      <c r="AY212" s="730">
        <f t="shared" ref="AY212" si="2766">+IF(AX212=1,1,0)</f>
        <v>0</v>
      </c>
      <c r="AZ212" s="730">
        <f t="shared" ref="AZ212" si="2767">+IF(AY212=1,1,0)</f>
        <v>0</v>
      </c>
      <c r="BA212" s="730">
        <f t="shared" ref="BA212" si="2768">+IF(AZ212=1,1,0)</f>
        <v>0</v>
      </c>
      <c r="BB212" s="730">
        <f t="shared" ref="BB212" si="2769">+IF(BA212=1,1,0)</f>
        <v>0</v>
      </c>
      <c r="BC212" s="730">
        <f t="shared" ref="BC212" si="2770">+IF(BB212=1,1,0)</f>
        <v>0</v>
      </c>
      <c r="BD212" s="730">
        <f t="shared" ref="BD212" si="2771">+IF(BC212=1,1,0)</f>
        <v>0</v>
      </c>
      <c r="BE212" s="730">
        <f>+BD212</f>
        <v>0</v>
      </c>
      <c r="BF212" s="730">
        <f>+BE212</f>
        <v>0</v>
      </c>
      <c r="BG212" s="730">
        <f>+IF(BE212=1,1,0)</f>
        <v>0</v>
      </c>
      <c r="BH212" s="730">
        <f t="shared" ref="BH212" si="2772">+IF(BG212=1,1,0)</f>
        <v>0</v>
      </c>
      <c r="BI212" s="730">
        <f t="shared" ref="BI212" si="2773">+IF(BH212=1,1,0)</f>
        <v>0</v>
      </c>
      <c r="BJ212" s="730">
        <f t="shared" ref="BJ212" si="2774">+IF(BI212=1,1,0)</f>
        <v>0</v>
      </c>
      <c r="BK212" s="730">
        <f t="shared" ref="BK212" si="2775">+IF(BJ212=1,1,0)</f>
        <v>0</v>
      </c>
      <c r="BL212" s="730">
        <f t="shared" ref="BL212" si="2776">+IF(BK212=1,1,0)</f>
        <v>0</v>
      </c>
      <c r="BM212" s="730">
        <f t="shared" ref="BM212" si="2777">+IF(BL212=1,1,0)</f>
        <v>0</v>
      </c>
      <c r="BN212" s="730">
        <f t="shared" ref="BN212" si="2778">+IF(BM212=1,1,0)</f>
        <v>0</v>
      </c>
      <c r="BO212" s="730">
        <f t="shared" ref="BO212" si="2779">+IF(BN212=1,1,0)</f>
        <v>0</v>
      </c>
      <c r="BP212" s="730">
        <f t="shared" ref="BP212" si="2780">+IF(BO212=1,1,0)</f>
        <v>0</v>
      </c>
      <c r="BQ212" s="730">
        <f t="shared" ref="BQ212" si="2781">+IF(BP212=1,1,0)</f>
        <v>0</v>
      </c>
      <c r="BR212" s="730">
        <f t="shared" ref="BR212" si="2782">+IF(BQ212=1,1,0)</f>
        <v>0</v>
      </c>
      <c r="BS212" s="524">
        <f>+BR212</f>
        <v>0</v>
      </c>
      <c r="BW212" s="730">
        <f>+IF(BU212=1,1,0)</f>
        <v>0</v>
      </c>
      <c r="BX212" s="730">
        <f t="shared" ref="BX212" si="2783">+IF(BW212=1,1,0)</f>
        <v>0</v>
      </c>
    </row>
    <row r="213" spans="1:76" s="507" customFormat="1" x14ac:dyDescent="0.2">
      <c r="A213" s="724" t="s">
        <v>39</v>
      </c>
      <c r="B213" s="727"/>
      <c r="C213" s="730">
        <f>IF(C212=1,B213/12,0)</f>
        <v>0</v>
      </c>
      <c r="D213" s="730">
        <f>IF(D212=1,$B213/12,0)</f>
        <v>0</v>
      </c>
      <c r="E213" s="730">
        <f t="shared" ref="E213:N213" si="2784">IF(E212=1,$B213/12,0)</f>
        <v>0</v>
      </c>
      <c r="F213" s="730">
        <f t="shared" si="2784"/>
        <v>0</v>
      </c>
      <c r="G213" s="730">
        <f t="shared" si="2784"/>
        <v>0</v>
      </c>
      <c r="H213" s="730">
        <f t="shared" si="2784"/>
        <v>0</v>
      </c>
      <c r="I213" s="730">
        <f t="shared" si="2784"/>
        <v>0</v>
      </c>
      <c r="J213" s="730">
        <f t="shared" si="2784"/>
        <v>0</v>
      </c>
      <c r="K213" s="730">
        <f t="shared" si="2784"/>
        <v>0</v>
      </c>
      <c r="L213" s="730">
        <f t="shared" si="2784"/>
        <v>0</v>
      </c>
      <c r="M213" s="730">
        <f t="shared" si="2784"/>
        <v>0</v>
      </c>
      <c r="N213" s="730">
        <f t="shared" si="2784"/>
        <v>0</v>
      </c>
      <c r="O213" s="731">
        <f>SUM(C213:N213)</f>
        <v>0</v>
      </c>
      <c r="P213" s="730">
        <f>IF(C212=1,(B213*(1+$B$8)),B213)</f>
        <v>0</v>
      </c>
      <c r="Q213" s="730">
        <f>IF(Q212=1,($P213/12),0)</f>
        <v>0</v>
      </c>
      <c r="R213" s="730">
        <f t="shared" ref="R213:AB213" si="2785">IF(R212=1,($P213/12),0)</f>
        <v>0</v>
      </c>
      <c r="S213" s="730">
        <f t="shared" si="2785"/>
        <v>0</v>
      </c>
      <c r="T213" s="730">
        <f t="shared" si="2785"/>
        <v>0</v>
      </c>
      <c r="U213" s="730">
        <f t="shared" si="2785"/>
        <v>0</v>
      </c>
      <c r="V213" s="730">
        <f t="shared" si="2785"/>
        <v>0</v>
      </c>
      <c r="W213" s="730">
        <f t="shared" si="2785"/>
        <v>0</v>
      </c>
      <c r="X213" s="730">
        <f t="shared" si="2785"/>
        <v>0</v>
      </c>
      <c r="Y213" s="730">
        <f t="shared" si="2785"/>
        <v>0</v>
      </c>
      <c r="Z213" s="730">
        <f t="shared" si="2785"/>
        <v>0</v>
      </c>
      <c r="AA213" s="730">
        <f t="shared" si="2785"/>
        <v>0</v>
      </c>
      <c r="AB213" s="730">
        <f t="shared" si="2785"/>
        <v>0</v>
      </c>
      <c r="AC213" s="731">
        <f>SUM(Q213:AB213)</f>
        <v>0</v>
      </c>
      <c r="AD213" s="730">
        <f>IF(Q212=1,(P213*(1+$B$8)),P213)</f>
        <v>0</v>
      </c>
      <c r="AE213" s="730">
        <f t="shared" ref="AE213:AP213" si="2786">IF(AE212=1,($AD213/12),0)</f>
        <v>0</v>
      </c>
      <c r="AF213" s="730">
        <f t="shared" si="2786"/>
        <v>0</v>
      </c>
      <c r="AG213" s="730">
        <f t="shared" si="2786"/>
        <v>0</v>
      </c>
      <c r="AH213" s="730">
        <f t="shared" si="2786"/>
        <v>0</v>
      </c>
      <c r="AI213" s="730">
        <f t="shared" si="2786"/>
        <v>0</v>
      </c>
      <c r="AJ213" s="730">
        <f t="shared" si="2786"/>
        <v>0</v>
      </c>
      <c r="AK213" s="730">
        <f t="shared" si="2786"/>
        <v>0</v>
      </c>
      <c r="AL213" s="730">
        <f t="shared" si="2786"/>
        <v>0</v>
      </c>
      <c r="AM213" s="730">
        <f t="shared" si="2786"/>
        <v>0</v>
      </c>
      <c r="AN213" s="730">
        <f t="shared" si="2786"/>
        <v>0</v>
      </c>
      <c r="AO213" s="730">
        <f t="shared" si="2786"/>
        <v>0</v>
      </c>
      <c r="AP213" s="730">
        <f t="shared" si="2786"/>
        <v>0</v>
      </c>
      <c r="AQ213" s="731">
        <f>SUM(AE213:AP213)</f>
        <v>0</v>
      </c>
      <c r="AR213" s="730">
        <f>IF(AE212=1,(AD213*(1+$B$8)),AD213)</f>
        <v>0</v>
      </c>
      <c r="AS213" s="730">
        <f>IF(AS212=1,($AR213/12),0)</f>
        <v>0</v>
      </c>
      <c r="AT213" s="730">
        <f t="shared" ref="AT213:BD213" si="2787">IF(AT212=1,($AR213/12),0)</f>
        <v>0</v>
      </c>
      <c r="AU213" s="730">
        <f t="shared" si="2787"/>
        <v>0</v>
      </c>
      <c r="AV213" s="730">
        <f t="shared" si="2787"/>
        <v>0</v>
      </c>
      <c r="AW213" s="730">
        <f t="shared" si="2787"/>
        <v>0</v>
      </c>
      <c r="AX213" s="730">
        <f t="shared" si="2787"/>
        <v>0</v>
      </c>
      <c r="AY213" s="730">
        <f t="shared" si="2787"/>
        <v>0</v>
      </c>
      <c r="AZ213" s="730">
        <f t="shared" si="2787"/>
        <v>0</v>
      </c>
      <c r="BA213" s="730">
        <f t="shared" si="2787"/>
        <v>0</v>
      </c>
      <c r="BB213" s="730">
        <f t="shared" si="2787"/>
        <v>0</v>
      </c>
      <c r="BC213" s="730">
        <f t="shared" si="2787"/>
        <v>0</v>
      </c>
      <c r="BD213" s="730">
        <f t="shared" si="2787"/>
        <v>0</v>
      </c>
      <c r="BE213" s="731">
        <f>SUM(AS213:BD213)</f>
        <v>0</v>
      </c>
      <c r="BF213" s="730">
        <f>IF(AS212=1,(AR213*(1+$B$8)),AR213)</f>
        <v>0</v>
      </c>
      <c r="BG213" s="730">
        <f>IF(BG212=1,($BF213/12),0)</f>
        <v>0</v>
      </c>
      <c r="BH213" s="730">
        <f t="shared" ref="BH213:BR213" si="2788">IF(BH212=1,($BF213/12),0)</f>
        <v>0</v>
      </c>
      <c r="BI213" s="730">
        <f t="shared" si="2788"/>
        <v>0</v>
      </c>
      <c r="BJ213" s="730">
        <f t="shared" si="2788"/>
        <v>0</v>
      </c>
      <c r="BK213" s="730">
        <f t="shared" si="2788"/>
        <v>0</v>
      </c>
      <c r="BL213" s="730">
        <f t="shared" si="2788"/>
        <v>0</v>
      </c>
      <c r="BM213" s="730">
        <f t="shared" si="2788"/>
        <v>0</v>
      </c>
      <c r="BN213" s="730">
        <f t="shared" si="2788"/>
        <v>0</v>
      </c>
      <c r="BO213" s="730">
        <f t="shared" si="2788"/>
        <v>0</v>
      </c>
      <c r="BP213" s="730">
        <f t="shared" si="2788"/>
        <v>0</v>
      </c>
      <c r="BQ213" s="730">
        <f t="shared" si="2788"/>
        <v>0</v>
      </c>
      <c r="BR213" s="730">
        <f t="shared" si="2788"/>
        <v>0</v>
      </c>
      <c r="BS213" s="529">
        <f>SUM(BG213:BR213)</f>
        <v>0</v>
      </c>
      <c r="BW213" s="730">
        <f>IF(BW212=1,($BF213/12),0)</f>
        <v>0</v>
      </c>
      <c r="BX213" s="730">
        <f t="shared" ref="BX213" si="2789">IF(BX212=1,($BF213/12),0)</f>
        <v>0</v>
      </c>
    </row>
    <row r="214" spans="1:76" s="507" customFormat="1" x14ac:dyDescent="0.2">
      <c r="A214" s="721"/>
      <c r="B214" s="728"/>
      <c r="C214" s="730"/>
      <c r="D214" s="730"/>
      <c r="E214" s="730"/>
      <c r="F214" s="730"/>
      <c r="G214" s="730"/>
      <c r="H214" s="730"/>
      <c r="I214" s="730"/>
      <c r="J214" s="730"/>
      <c r="K214" s="730"/>
      <c r="L214" s="730"/>
      <c r="M214" s="730"/>
      <c r="N214" s="730"/>
      <c r="O214" s="730"/>
      <c r="P214" s="730"/>
      <c r="Q214" s="730"/>
      <c r="R214" s="730"/>
      <c r="S214" s="730"/>
      <c r="T214" s="730"/>
      <c r="U214" s="730"/>
      <c r="V214" s="730"/>
      <c r="W214" s="730"/>
      <c r="X214" s="730"/>
      <c r="Y214" s="730"/>
      <c r="Z214" s="730"/>
      <c r="AA214" s="730"/>
      <c r="AB214" s="730"/>
      <c r="AC214" s="730"/>
      <c r="AD214" s="730"/>
      <c r="AE214" s="730"/>
      <c r="AF214" s="730"/>
      <c r="AG214" s="730"/>
      <c r="AH214" s="730"/>
      <c r="AI214" s="730"/>
      <c r="AJ214" s="730"/>
      <c r="AK214" s="730"/>
      <c r="AL214" s="730"/>
      <c r="AM214" s="730"/>
      <c r="AN214" s="730"/>
      <c r="AO214" s="730"/>
      <c r="AP214" s="730"/>
      <c r="AQ214" s="730"/>
      <c r="AR214" s="730"/>
      <c r="AS214" s="730"/>
      <c r="AT214" s="730"/>
      <c r="AU214" s="730"/>
      <c r="AV214" s="730"/>
      <c r="AW214" s="730"/>
      <c r="AX214" s="730"/>
      <c r="AY214" s="730"/>
      <c r="AZ214" s="730"/>
      <c r="BA214" s="730"/>
      <c r="BB214" s="730"/>
      <c r="BC214" s="730"/>
      <c r="BD214" s="730"/>
      <c r="BE214" s="730"/>
      <c r="BF214" s="730"/>
      <c r="BG214" s="730"/>
      <c r="BH214" s="730"/>
      <c r="BI214" s="730"/>
      <c r="BJ214" s="730"/>
      <c r="BK214" s="730"/>
      <c r="BL214" s="730"/>
      <c r="BM214" s="730"/>
      <c r="BN214" s="730"/>
      <c r="BO214" s="730"/>
      <c r="BP214" s="730"/>
      <c r="BQ214" s="730"/>
      <c r="BR214" s="730"/>
      <c r="BS214" s="524"/>
      <c r="BW214" s="730"/>
      <c r="BX214" s="730"/>
    </row>
    <row r="215" spans="1:76" s="507" customFormat="1" x14ac:dyDescent="0.2">
      <c r="A215" s="522" t="s">
        <v>545</v>
      </c>
      <c r="B215" s="728"/>
      <c r="C215" s="728"/>
      <c r="D215" s="728"/>
      <c r="E215" s="728"/>
      <c r="F215" s="728"/>
      <c r="G215" s="728"/>
      <c r="H215" s="728"/>
      <c r="I215" s="728"/>
      <c r="J215" s="728"/>
      <c r="K215" s="728"/>
      <c r="L215" s="728"/>
      <c r="M215" s="728"/>
      <c r="N215" s="728"/>
      <c r="O215" s="728"/>
      <c r="P215" s="728"/>
      <c r="Q215" s="728"/>
      <c r="R215" s="728"/>
      <c r="S215" s="728"/>
      <c r="T215" s="728"/>
      <c r="U215" s="728"/>
      <c r="V215" s="728"/>
      <c r="W215" s="728"/>
      <c r="X215" s="728"/>
      <c r="Y215" s="728"/>
      <c r="Z215" s="728"/>
      <c r="AA215" s="728"/>
      <c r="AB215" s="728"/>
      <c r="AC215" s="728"/>
      <c r="AD215" s="728"/>
      <c r="AE215" s="728"/>
      <c r="AF215" s="728"/>
      <c r="AG215" s="728"/>
      <c r="AH215" s="728"/>
      <c r="AI215" s="728"/>
      <c r="AJ215" s="728"/>
      <c r="AK215" s="728"/>
      <c r="AL215" s="728"/>
      <c r="AM215" s="728"/>
      <c r="AN215" s="728"/>
      <c r="AO215" s="728"/>
      <c r="AP215" s="728"/>
      <c r="AQ215" s="728"/>
      <c r="AR215" s="728"/>
      <c r="AS215" s="728"/>
      <c r="AT215" s="728"/>
      <c r="AU215" s="728"/>
      <c r="AV215" s="728"/>
      <c r="AW215" s="728"/>
      <c r="AX215" s="728"/>
      <c r="AY215" s="728"/>
      <c r="AZ215" s="728"/>
      <c r="BA215" s="728"/>
      <c r="BB215" s="728"/>
      <c r="BC215" s="728"/>
      <c r="BD215" s="728"/>
      <c r="BE215" s="728"/>
      <c r="BF215" s="728"/>
      <c r="BG215" s="728"/>
      <c r="BH215" s="728"/>
      <c r="BI215" s="728"/>
      <c r="BJ215" s="728"/>
      <c r="BK215" s="728"/>
      <c r="BL215" s="728"/>
      <c r="BM215" s="728"/>
      <c r="BN215" s="728"/>
      <c r="BO215" s="728"/>
      <c r="BP215" s="728"/>
      <c r="BQ215" s="728"/>
      <c r="BR215" s="728"/>
      <c r="BS215" s="523"/>
      <c r="BW215" s="728"/>
      <c r="BX215" s="728"/>
    </row>
    <row r="216" spans="1:76" s="507" customFormat="1" x14ac:dyDescent="0.2">
      <c r="A216" s="722" t="s">
        <v>110</v>
      </c>
      <c r="B216" s="728"/>
      <c r="C216" s="730">
        <f>+IF(A216=1,1,0)</f>
        <v>0</v>
      </c>
      <c r="D216" s="730">
        <f>+IF(C216=1,1,0)</f>
        <v>0</v>
      </c>
      <c r="E216" s="730">
        <f t="shared" ref="E216" si="2790">+IF(D216=1,1,0)</f>
        <v>0</v>
      </c>
      <c r="F216" s="730">
        <f t="shared" ref="F216" si="2791">+IF(E216=1,1,0)</f>
        <v>0</v>
      </c>
      <c r="G216" s="730">
        <f t="shared" ref="G216" si="2792">+IF(F216=1,1,0)</f>
        <v>0</v>
      </c>
      <c r="H216" s="730">
        <f t="shared" ref="H216" si="2793">+IF(G216=1,1,0)</f>
        <v>0</v>
      </c>
      <c r="I216" s="730">
        <f t="shared" ref="I216" si="2794">+IF(H216=1,1,0)</f>
        <v>0</v>
      </c>
      <c r="J216" s="730">
        <f t="shared" ref="J216" si="2795">+IF(I216=1,1,0)</f>
        <v>0</v>
      </c>
      <c r="K216" s="730">
        <f t="shared" ref="K216" si="2796">+IF(J216=1,1,0)</f>
        <v>0</v>
      </c>
      <c r="L216" s="730">
        <f t="shared" ref="L216" si="2797">+IF(K216=1,1,0)</f>
        <v>0</v>
      </c>
      <c r="M216" s="730">
        <f t="shared" ref="M216" si="2798">+IF(L216=1,1,0)</f>
        <v>0</v>
      </c>
      <c r="N216" s="730">
        <f t="shared" ref="N216" si="2799">+IF(M216=1,1,0)</f>
        <v>0</v>
      </c>
      <c r="O216" s="730">
        <f>+N216</f>
        <v>0</v>
      </c>
      <c r="P216" s="730">
        <f>+N216</f>
        <v>0</v>
      </c>
      <c r="Q216" s="730">
        <f>+IF(O216=1,1,0)</f>
        <v>0</v>
      </c>
      <c r="R216" s="730">
        <f t="shared" ref="R216" si="2800">+IF(Q216=1,1,0)</f>
        <v>0</v>
      </c>
      <c r="S216" s="730">
        <f t="shared" ref="S216" si="2801">+IF(R216=1,1,0)</f>
        <v>0</v>
      </c>
      <c r="T216" s="730">
        <f t="shared" ref="T216" si="2802">+IF(S216=1,1,0)</f>
        <v>0</v>
      </c>
      <c r="U216" s="730">
        <f t="shared" ref="U216" si="2803">+IF(T216=1,1,0)</f>
        <v>0</v>
      </c>
      <c r="V216" s="730">
        <f t="shared" ref="V216" si="2804">+IF(U216=1,1,0)</f>
        <v>0</v>
      </c>
      <c r="W216" s="730">
        <f t="shared" ref="W216" si="2805">+IF(V216=1,1,0)</f>
        <v>0</v>
      </c>
      <c r="X216" s="730">
        <f t="shared" ref="X216" si="2806">+IF(W216=1,1,0)</f>
        <v>0</v>
      </c>
      <c r="Y216" s="730">
        <f t="shared" ref="Y216" si="2807">+IF(X216=1,1,0)</f>
        <v>0</v>
      </c>
      <c r="Z216" s="730">
        <f t="shared" ref="Z216" si="2808">+IF(Y216=1,1,0)</f>
        <v>0</v>
      </c>
      <c r="AA216" s="730">
        <f t="shared" ref="AA216" si="2809">+IF(Z216=1,1,0)</f>
        <v>0</v>
      </c>
      <c r="AB216" s="730">
        <f t="shared" ref="AB216" si="2810">+IF(AA216=1,1,0)</f>
        <v>0</v>
      </c>
      <c r="AC216" s="730">
        <f>+AB216</f>
        <v>0</v>
      </c>
      <c r="AD216" s="730">
        <f>+AB216</f>
        <v>0</v>
      </c>
      <c r="AE216" s="730">
        <f>+IF(AC216=1,1,0)</f>
        <v>0</v>
      </c>
      <c r="AF216" s="730">
        <f>+IF(AE216=1,1,0)</f>
        <v>0</v>
      </c>
      <c r="AG216" s="730">
        <f t="shared" ref="AG216" si="2811">+IF(AF216=1,1,0)</f>
        <v>0</v>
      </c>
      <c r="AH216" s="730">
        <f t="shared" ref="AH216" si="2812">+IF(AG216=1,1,0)</f>
        <v>0</v>
      </c>
      <c r="AI216" s="730">
        <f t="shared" ref="AI216" si="2813">+IF(AH216=1,1,0)</f>
        <v>0</v>
      </c>
      <c r="AJ216" s="730">
        <f t="shared" ref="AJ216" si="2814">+IF(AI216=1,1,0)</f>
        <v>0</v>
      </c>
      <c r="AK216" s="730">
        <f t="shared" ref="AK216" si="2815">+IF(AJ216=1,1,0)</f>
        <v>0</v>
      </c>
      <c r="AL216" s="730">
        <f t="shared" ref="AL216" si="2816">+IF(AK216=1,1,0)</f>
        <v>0</v>
      </c>
      <c r="AM216" s="730">
        <f t="shared" ref="AM216" si="2817">+IF(AL216=1,1,0)</f>
        <v>0</v>
      </c>
      <c r="AN216" s="730">
        <f t="shared" ref="AN216" si="2818">+IF(AM216=1,1,0)</f>
        <v>0</v>
      </c>
      <c r="AO216" s="730">
        <f t="shared" ref="AO216" si="2819">+IF(AN216=1,1,0)</f>
        <v>0</v>
      </c>
      <c r="AP216" s="730">
        <f t="shared" ref="AP216" si="2820">+IF(AO216=1,1,0)</f>
        <v>0</v>
      </c>
      <c r="AQ216" s="730">
        <f>+AP216</f>
        <v>0</v>
      </c>
      <c r="AR216" s="730">
        <f>+AQ216</f>
        <v>0</v>
      </c>
      <c r="AS216" s="730">
        <f>+IF(AQ216=1,1,0)</f>
        <v>0</v>
      </c>
      <c r="AT216" s="730">
        <f>+IF(AS216=1,1,0)</f>
        <v>0</v>
      </c>
      <c r="AU216" s="730">
        <f t="shared" ref="AU216" si="2821">+IF(AT216=1,1,0)</f>
        <v>0</v>
      </c>
      <c r="AV216" s="730">
        <f t="shared" ref="AV216" si="2822">+IF(AU216=1,1,0)</f>
        <v>0</v>
      </c>
      <c r="AW216" s="730">
        <f t="shared" ref="AW216" si="2823">+IF(AV216=1,1,0)</f>
        <v>0</v>
      </c>
      <c r="AX216" s="730">
        <f t="shared" ref="AX216" si="2824">+IF(AW216=1,1,0)</f>
        <v>0</v>
      </c>
      <c r="AY216" s="730">
        <f t="shared" ref="AY216" si="2825">+IF(AX216=1,1,0)</f>
        <v>0</v>
      </c>
      <c r="AZ216" s="730">
        <f t="shared" ref="AZ216" si="2826">+IF(AY216=1,1,0)</f>
        <v>0</v>
      </c>
      <c r="BA216" s="730">
        <f t="shared" ref="BA216" si="2827">+IF(AZ216=1,1,0)</f>
        <v>0</v>
      </c>
      <c r="BB216" s="730">
        <f t="shared" ref="BB216" si="2828">+IF(BA216=1,1,0)</f>
        <v>0</v>
      </c>
      <c r="BC216" s="730">
        <f t="shared" ref="BC216" si="2829">+IF(BB216=1,1,0)</f>
        <v>0</v>
      </c>
      <c r="BD216" s="730">
        <f t="shared" ref="BD216" si="2830">+IF(BC216=1,1,0)</f>
        <v>0</v>
      </c>
      <c r="BE216" s="730">
        <f>+BD216</f>
        <v>0</v>
      </c>
      <c r="BF216" s="730">
        <f>+BE216</f>
        <v>0</v>
      </c>
      <c r="BG216" s="730">
        <f>+IF(BE216=1,1,0)</f>
        <v>0</v>
      </c>
      <c r="BH216" s="730">
        <f t="shared" ref="BH216" si="2831">+IF(BG216=1,1,0)</f>
        <v>0</v>
      </c>
      <c r="BI216" s="730">
        <f t="shared" ref="BI216" si="2832">+IF(BH216=1,1,0)</f>
        <v>0</v>
      </c>
      <c r="BJ216" s="730">
        <f t="shared" ref="BJ216" si="2833">+IF(BI216=1,1,0)</f>
        <v>0</v>
      </c>
      <c r="BK216" s="730">
        <f t="shared" ref="BK216" si="2834">+IF(BJ216=1,1,0)</f>
        <v>0</v>
      </c>
      <c r="BL216" s="730">
        <f t="shared" ref="BL216" si="2835">+IF(BK216=1,1,0)</f>
        <v>0</v>
      </c>
      <c r="BM216" s="730">
        <f t="shared" ref="BM216" si="2836">+IF(BL216=1,1,0)</f>
        <v>0</v>
      </c>
      <c r="BN216" s="730">
        <f t="shared" ref="BN216" si="2837">+IF(BM216=1,1,0)</f>
        <v>0</v>
      </c>
      <c r="BO216" s="730">
        <f t="shared" ref="BO216" si="2838">+IF(BN216=1,1,0)</f>
        <v>0</v>
      </c>
      <c r="BP216" s="730">
        <f t="shared" ref="BP216" si="2839">+IF(BO216=1,1,0)</f>
        <v>0</v>
      </c>
      <c r="BQ216" s="730">
        <f t="shared" ref="BQ216" si="2840">+IF(BP216=1,1,0)</f>
        <v>0</v>
      </c>
      <c r="BR216" s="730">
        <f t="shared" ref="BR216" si="2841">+IF(BQ216=1,1,0)</f>
        <v>0</v>
      </c>
      <c r="BS216" s="524">
        <f>+BR216</f>
        <v>0</v>
      </c>
      <c r="BW216" s="730">
        <f>+IF(BU216=1,1,0)</f>
        <v>0</v>
      </c>
      <c r="BX216" s="730">
        <f t="shared" ref="BX216" si="2842">+IF(BW216=1,1,0)</f>
        <v>0</v>
      </c>
    </row>
    <row r="217" spans="1:76" s="507" customFormat="1" x14ac:dyDescent="0.2">
      <c r="A217" s="724" t="s">
        <v>39</v>
      </c>
      <c r="B217" s="727"/>
      <c r="C217" s="730">
        <f>IF(C216=1,B217/12,0)</f>
        <v>0</v>
      </c>
      <c r="D217" s="730">
        <f>IF(D216=1,$B217/12,0)</f>
        <v>0</v>
      </c>
      <c r="E217" s="730">
        <f t="shared" ref="E217:N217" si="2843">IF(E216=1,$B217/12,0)</f>
        <v>0</v>
      </c>
      <c r="F217" s="730">
        <f t="shared" si="2843"/>
        <v>0</v>
      </c>
      <c r="G217" s="730">
        <f t="shared" si="2843"/>
        <v>0</v>
      </c>
      <c r="H217" s="730">
        <f t="shared" si="2843"/>
        <v>0</v>
      </c>
      <c r="I217" s="730">
        <f t="shared" si="2843"/>
        <v>0</v>
      </c>
      <c r="J217" s="730">
        <f t="shared" si="2843"/>
        <v>0</v>
      </c>
      <c r="K217" s="730">
        <f t="shared" si="2843"/>
        <v>0</v>
      </c>
      <c r="L217" s="730">
        <f t="shared" si="2843"/>
        <v>0</v>
      </c>
      <c r="M217" s="730">
        <f t="shared" si="2843"/>
        <v>0</v>
      </c>
      <c r="N217" s="730">
        <f t="shared" si="2843"/>
        <v>0</v>
      </c>
      <c r="O217" s="731">
        <f>SUM(C217:N217)</f>
        <v>0</v>
      </c>
      <c r="P217" s="730">
        <f>IF(C216=1,(B217*(1+$B$8)),B217)</f>
        <v>0</v>
      </c>
      <c r="Q217" s="730">
        <f>IF(Q216=1,($P217/12),0)</f>
        <v>0</v>
      </c>
      <c r="R217" s="730">
        <f t="shared" ref="R217:AB217" si="2844">IF(R216=1,($P217/12),0)</f>
        <v>0</v>
      </c>
      <c r="S217" s="730">
        <f t="shared" si="2844"/>
        <v>0</v>
      </c>
      <c r="T217" s="730">
        <f t="shared" si="2844"/>
        <v>0</v>
      </c>
      <c r="U217" s="730">
        <f t="shared" si="2844"/>
        <v>0</v>
      </c>
      <c r="V217" s="730">
        <f t="shared" si="2844"/>
        <v>0</v>
      </c>
      <c r="W217" s="730">
        <f t="shared" si="2844"/>
        <v>0</v>
      </c>
      <c r="X217" s="730">
        <f t="shared" si="2844"/>
        <v>0</v>
      </c>
      <c r="Y217" s="730">
        <f t="shared" si="2844"/>
        <v>0</v>
      </c>
      <c r="Z217" s="730">
        <f t="shared" si="2844"/>
        <v>0</v>
      </c>
      <c r="AA217" s="730">
        <f t="shared" si="2844"/>
        <v>0</v>
      </c>
      <c r="AB217" s="730">
        <f t="shared" si="2844"/>
        <v>0</v>
      </c>
      <c r="AC217" s="731">
        <f>SUM(Q217:AB217)</f>
        <v>0</v>
      </c>
      <c r="AD217" s="730">
        <f>IF(Q216=1,(P217*(1+$B$8)),P217)</f>
        <v>0</v>
      </c>
      <c r="AE217" s="730">
        <f t="shared" ref="AE217:AP217" si="2845">IF(AE216=1,($AD217/12),0)</f>
        <v>0</v>
      </c>
      <c r="AF217" s="730">
        <f t="shared" si="2845"/>
        <v>0</v>
      </c>
      <c r="AG217" s="730">
        <f t="shared" si="2845"/>
        <v>0</v>
      </c>
      <c r="AH217" s="730">
        <f t="shared" si="2845"/>
        <v>0</v>
      </c>
      <c r="AI217" s="730">
        <f t="shared" si="2845"/>
        <v>0</v>
      </c>
      <c r="AJ217" s="730">
        <f t="shared" si="2845"/>
        <v>0</v>
      </c>
      <c r="AK217" s="730">
        <f t="shared" si="2845"/>
        <v>0</v>
      </c>
      <c r="AL217" s="730">
        <f t="shared" si="2845"/>
        <v>0</v>
      </c>
      <c r="AM217" s="730">
        <f t="shared" si="2845"/>
        <v>0</v>
      </c>
      <c r="AN217" s="730">
        <f t="shared" si="2845"/>
        <v>0</v>
      </c>
      <c r="AO217" s="730">
        <f t="shared" si="2845"/>
        <v>0</v>
      </c>
      <c r="AP217" s="730">
        <f t="shared" si="2845"/>
        <v>0</v>
      </c>
      <c r="AQ217" s="731">
        <f>SUM(AE217:AP217)</f>
        <v>0</v>
      </c>
      <c r="AR217" s="730">
        <f>IF(AE216=1,(AD217*(1+$B$8)),AD217)</f>
        <v>0</v>
      </c>
      <c r="AS217" s="730">
        <f>IF(AS216=1,($AR217/12),0)</f>
        <v>0</v>
      </c>
      <c r="AT217" s="730">
        <f t="shared" ref="AT217:BD217" si="2846">IF(AT216=1,($AR217/12),0)</f>
        <v>0</v>
      </c>
      <c r="AU217" s="730">
        <f t="shared" si="2846"/>
        <v>0</v>
      </c>
      <c r="AV217" s="730">
        <f t="shared" si="2846"/>
        <v>0</v>
      </c>
      <c r="AW217" s="730">
        <f t="shared" si="2846"/>
        <v>0</v>
      </c>
      <c r="AX217" s="730">
        <f t="shared" si="2846"/>
        <v>0</v>
      </c>
      <c r="AY217" s="730">
        <f t="shared" si="2846"/>
        <v>0</v>
      </c>
      <c r="AZ217" s="730">
        <f t="shared" si="2846"/>
        <v>0</v>
      </c>
      <c r="BA217" s="730">
        <f t="shared" si="2846"/>
        <v>0</v>
      </c>
      <c r="BB217" s="730">
        <f t="shared" si="2846"/>
        <v>0</v>
      </c>
      <c r="BC217" s="730">
        <f t="shared" si="2846"/>
        <v>0</v>
      </c>
      <c r="BD217" s="730">
        <f t="shared" si="2846"/>
        <v>0</v>
      </c>
      <c r="BE217" s="731">
        <f>SUM(AS217:BD217)</f>
        <v>0</v>
      </c>
      <c r="BF217" s="730">
        <f>IF(AS216=1,(AR217*(1+$B$8)),AR217)</f>
        <v>0</v>
      </c>
      <c r="BG217" s="730">
        <f>IF(BG216=1,($BF217/12),0)</f>
        <v>0</v>
      </c>
      <c r="BH217" s="730">
        <f t="shared" ref="BH217:BR217" si="2847">IF(BH216=1,($BF217/12),0)</f>
        <v>0</v>
      </c>
      <c r="BI217" s="730">
        <f t="shared" si="2847"/>
        <v>0</v>
      </c>
      <c r="BJ217" s="730">
        <f t="shared" si="2847"/>
        <v>0</v>
      </c>
      <c r="BK217" s="730">
        <f t="shared" si="2847"/>
        <v>0</v>
      </c>
      <c r="BL217" s="730">
        <f t="shared" si="2847"/>
        <v>0</v>
      </c>
      <c r="BM217" s="730">
        <f t="shared" si="2847"/>
        <v>0</v>
      </c>
      <c r="BN217" s="730">
        <f t="shared" si="2847"/>
        <v>0</v>
      </c>
      <c r="BO217" s="730">
        <f t="shared" si="2847"/>
        <v>0</v>
      </c>
      <c r="BP217" s="730">
        <f t="shared" si="2847"/>
        <v>0</v>
      </c>
      <c r="BQ217" s="730">
        <f t="shared" si="2847"/>
        <v>0</v>
      </c>
      <c r="BR217" s="730">
        <f t="shared" si="2847"/>
        <v>0</v>
      </c>
      <c r="BS217" s="529">
        <f>SUM(BG217:BR217)</f>
        <v>0</v>
      </c>
      <c r="BW217" s="730">
        <f t="shared" ref="BW217:BX217" si="2848">IF(BW216=1,($BF217/12),0)</f>
        <v>0</v>
      </c>
      <c r="BX217" s="730">
        <f t="shared" si="2848"/>
        <v>0</v>
      </c>
    </row>
    <row r="218" spans="1:76" s="507" customFormat="1" x14ac:dyDescent="0.2">
      <c r="A218" s="721"/>
      <c r="B218" s="728"/>
      <c r="C218" s="730"/>
      <c r="D218" s="730"/>
      <c r="E218" s="730"/>
      <c r="F218" s="730"/>
      <c r="G218" s="730"/>
      <c r="H218" s="730"/>
      <c r="I218" s="730"/>
      <c r="J218" s="730"/>
      <c r="K218" s="730"/>
      <c r="L218" s="730"/>
      <c r="M218" s="730"/>
      <c r="N218" s="730"/>
      <c r="O218" s="730"/>
      <c r="P218" s="730"/>
      <c r="Q218" s="730"/>
      <c r="R218" s="730"/>
      <c r="S218" s="730"/>
      <c r="T218" s="730"/>
      <c r="U218" s="730"/>
      <c r="V218" s="730"/>
      <c r="W218" s="730"/>
      <c r="X218" s="730"/>
      <c r="Y218" s="730"/>
      <c r="Z218" s="730"/>
      <c r="AA218" s="730"/>
      <c r="AB218" s="730"/>
      <c r="AC218" s="730"/>
      <c r="AD218" s="730"/>
      <c r="AE218" s="730"/>
      <c r="AF218" s="730"/>
      <c r="AG218" s="730"/>
      <c r="AH218" s="730"/>
      <c r="AI218" s="730"/>
      <c r="AJ218" s="730"/>
      <c r="AK218" s="730"/>
      <c r="AL218" s="730"/>
      <c r="AM218" s="730"/>
      <c r="AN218" s="730"/>
      <c r="AO218" s="730"/>
      <c r="AP218" s="730"/>
      <c r="AQ218" s="730"/>
      <c r="AR218" s="730"/>
      <c r="AS218" s="730"/>
      <c r="AT218" s="730"/>
      <c r="AU218" s="730"/>
      <c r="AV218" s="730"/>
      <c r="AW218" s="730"/>
      <c r="AX218" s="730"/>
      <c r="AY218" s="730"/>
      <c r="AZ218" s="730"/>
      <c r="BA218" s="730"/>
      <c r="BB218" s="730"/>
      <c r="BC218" s="730"/>
      <c r="BD218" s="730"/>
      <c r="BE218" s="730"/>
      <c r="BF218" s="730"/>
      <c r="BG218" s="730"/>
      <c r="BH218" s="730"/>
      <c r="BI218" s="730"/>
      <c r="BJ218" s="730"/>
      <c r="BK218" s="730"/>
      <c r="BL218" s="730"/>
      <c r="BM218" s="730"/>
      <c r="BN218" s="730"/>
      <c r="BO218" s="730"/>
      <c r="BP218" s="730"/>
      <c r="BQ218" s="730"/>
      <c r="BR218" s="730"/>
      <c r="BS218" s="524"/>
      <c r="BW218" s="730"/>
      <c r="BX218" s="730"/>
    </row>
    <row r="219" spans="1:76" s="507" customFormat="1" x14ac:dyDescent="0.2">
      <c r="A219" s="522" t="s">
        <v>545</v>
      </c>
      <c r="B219" s="728"/>
      <c r="C219" s="728"/>
      <c r="D219" s="728"/>
      <c r="E219" s="728"/>
      <c r="F219" s="728"/>
      <c r="G219" s="728"/>
      <c r="H219" s="728"/>
      <c r="I219" s="728"/>
      <c r="J219" s="728"/>
      <c r="K219" s="728"/>
      <c r="L219" s="728"/>
      <c r="M219" s="728"/>
      <c r="N219" s="728"/>
      <c r="O219" s="728"/>
      <c r="P219" s="728"/>
      <c r="Q219" s="728"/>
      <c r="R219" s="728"/>
      <c r="S219" s="728"/>
      <c r="T219" s="728"/>
      <c r="U219" s="728"/>
      <c r="V219" s="728"/>
      <c r="W219" s="728"/>
      <c r="X219" s="728"/>
      <c r="Y219" s="728"/>
      <c r="Z219" s="728"/>
      <c r="AA219" s="728"/>
      <c r="AB219" s="728"/>
      <c r="AC219" s="728"/>
      <c r="AD219" s="728"/>
      <c r="AE219" s="728"/>
      <c r="AF219" s="728"/>
      <c r="AG219" s="728"/>
      <c r="AH219" s="728"/>
      <c r="AI219" s="728"/>
      <c r="AJ219" s="728"/>
      <c r="AK219" s="728"/>
      <c r="AL219" s="728"/>
      <c r="AM219" s="728"/>
      <c r="AN219" s="728"/>
      <c r="AO219" s="728"/>
      <c r="AP219" s="728"/>
      <c r="AQ219" s="728"/>
      <c r="AR219" s="728"/>
      <c r="AS219" s="728"/>
      <c r="AT219" s="728"/>
      <c r="AU219" s="728"/>
      <c r="AV219" s="728"/>
      <c r="AW219" s="728"/>
      <c r="AX219" s="728"/>
      <c r="AY219" s="728"/>
      <c r="AZ219" s="728"/>
      <c r="BA219" s="728"/>
      <c r="BB219" s="728"/>
      <c r="BC219" s="728"/>
      <c r="BD219" s="728"/>
      <c r="BE219" s="728"/>
      <c r="BF219" s="728"/>
      <c r="BG219" s="728"/>
      <c r="BH219" s="728"/>
      <c r="BI219" s="728"/>
      <c r="BJ219" s="728"/>
      <c r="BK219" s="728"/>
      <c r="BL219" s="728"/>
      <c r="BM219" s="728"/>
      <c r="BN219" s="728"/>
      <c r="BO219" s="728"/>
      <c r="BP219" s="728"/>
      <c r="BQ219" s="728"/>
      <c r="BR219" s="728"/>
      <c r="BS219" s="523"/>
      <c r="BW219" s="728"/>
      <c r="BX219" s="728"/>
    </row>
    <row r="220" spans="1:76" s="507" customFormat="1" x14ac:dyDescent="0.2">
      <c r="A220" s="722" t="s">
        <v>110</v>
      </c>
      <c r="B220" s="728"/>
      <c r="C220" s="730">
        <f>+IF(A220=1,1,0)</f>
        <v>0</v>
      </c>
      <c r="D220" s="730">
        <f>+IF(C220=1,1,0)</f>
        <v>0</v>
      </c>
      <c r="E220" s="730">
        <f t="shared" ref="E220" si="2849">+IF(D220=1,1,0)</f>
        <v>0</v>
      </c>
      <c r="F220" s="730">
        <f t="shared" ref="F220" si="2850">+IF(E220=1,1,0)</f>
        <v>0</v>
      </c>
      <c r="G220" s="730">
        <f t="shared" ref="G220" si="2851">+IF(F220=1,1,0)</f>
        <v>0</v>
      </c>
      <c r="H220" s="730">
        <f t="shared" ref="H220" si="2852">+IF(G220=1,1,0)</f>
        <v>0</v>
      </c>
      <c r="I220" s="730">
        <f t="shared" ref="I220" si="2853">+IF(H220=1,1,0)</f>
        <v>0</v>
      </c>
      <c r="J220" s="730">
        <f t="shared" ref="J220" si="2854">+IF(I220=1,1,0)</f>
        <v>0</v>
      </c>
      <c r="K220" s="730">
        <f t="shared" ref="K220" si="2855">+IF(J220=1,1,0)</f>
        <v>0</v>
      </c>
      <c r="L220" s="730">
        <f t="shared" ref="L220" si="2856">+IF(K220=1,1,0)</f>
        <v>0</v>
      </c>
      <c r="M220" s="730">
        <f t="shared" ref="M220" si="2857">+IF(L220=1,1,0)</f>
        <v>0</v>
      </c>
      <c r="N220" s="730">
        <f t="shared" ref="N220" si="2858">+IF(M220=1,1,0)</f>
        <v>0</v>
      </c>
      <c r="O220" s="730">
        <f>+N220</f>
        <v>0</v>
      </c>
      <c r="P220" s="730">
        <f>+N220</f>
        <v>0</v>
      </c>
      <c r="Q220" s="730">
        <f>+IF(O220=1,1,0)</f>
        <v>0</v>
      </c>
      <c r="R220" s="730">
        <f t="shared" ref="R220" si="2859">+IF(Q220=1,1,0)</f>
        <v>0</v>
      </c>
      <c r="S220" s="730">
        <f t="shared" ref="S220" si="2860">+IF(R220=1,1,0)</f>
        <v>0</v>
      </c>
      <c r="T220" s="730">
        <f t="shared" ref="T220" si="2861">+IF(S220=1,1,0)</f>
        <v>0</v>
      </c>
      <c r="U220" s="730">
        <f t="shared" ref="U220" si="2862">+IF(T220=1,1,0)</f>
        <v>0</v>
      </c>
      <c r="V220" s="730">
        <f t="shared" ref="V220" si="2863">+IF(U220=1,1,0)</f>
        <v>0</v>
      </c>
      <c r="W220" s="730">
        <f t="shared" ref="W220" si="2864">+IF(V220=1,1,0)</f>
        <v>0</v>
      </c>
      <c r="X220" s="730">
        <f t="shared" ref="X220" si="2865">+IF(W220=1,1,0)</f>
        <v>0</v>
      </c>
      <c r="Y220" s="730">
        <f t="shared" ref="Y220" si="2866">+IF(X220=1,1,0)</f>
        <v>0</v>
      </c>
      <c r="Z220" s="730">
        <f t="shared" ref="Z220" si="2867">+IF(Y220=1,1,0)</f>
        <v>0</v>
      </c>
      <c r="AA220" s="730">
        <f t="shared" ref="AA220" si="2868">+IF(Z220=1,1,0)</f>
        <v>0</v>
      </c>
      <c r="AB220" s="730">
        <f t="shared" ref="AB220" si="2869">+IF(AA220=1,1,0)</f>
        <v>0</v>
      </c>
      <c r="AC220" s="730">
        <f>+AB220</f>
        <v>0</v>
      </c>
      <c r="AD220" s="730">
        <f>+AB220</f>
        <v>0</v>
      </c>
      <c r="AE220" s="730">
        <f>+IF(AC220=1,1,0)</f>
        <v>0</v>
      </c>
      <c r="AF220" s="730">
        <f>+IF(AE220=1,1,0)</f>
        <v>0</v>
      </c>
      <c r="AG220" s="730">
        <f t="shared" ref="AG220" si="2870">+IF(AF220=1,1,0)</f>
        <v>0</v>
      </c>
      <c r="AH220" s="730">
        <f t="shared" ref="AH220" si="2871">+IF(AG220=1,1,0)</f>
        <v>0</v>
      </c>
      <c r="AI220" s="730">
        <f t="shared" ref="AI220" si="2872">+IF(AH220=1,1,0)</f>
        <v>0</v>
      </c>
      <c r="AJ220" s="730">
        <f t="shared" ref="AJ220" si="2873">+IF(AI220=1,1,0)</f>
        <v>0</v>
      </c>
      <c r="AK220" s="730">
        <f t="shared" ref="AK220" si="2874">+IF(AJ220=1,1,0)</f>
        <v>0</v>
      </c>
      <c r="AL220" s="730">
        <f t="shared" ref="AL220" si="2875">+IF(AK220=1,1,0)</f>
        <v>0</v>
      </c>
      <c r="AM220" s="730">
        <f t="shared" ref="AM220" si="2876">+IF(AL220=1,1,0)</f>
        <v>0</v>
      </c>
      <c r="AN220" s="730">
        <f t="shared" ref="AN220" si="2877">+IF(AM220=1,1,0)</f>
        <v>0</v>
      </c>
      <c r="AO220" s="730">
        <f t="shared" ref="AO220" si="2878">+IF(AN220=1,1,0)</f>
        <v>0</v>
      </c>
      <c r="AP220" s="730">
        <f t="shared" ref="AP220" si="2879">+IF(AO220=1,1,0)</f>
        <v>0</v>
      </c>
      <c r="AQ220" s="730">
        <f>+AP220</f>
        <v>0</v>
      </c>
      <c r="AR220" s="730">
        <f>+AQ220</f>
        <v>0</v>
      </c>
      <c r="AS220" s="730">
        <f>+IF(AQ220=1,1,0)</f>
        <v>0</v>
      </c>
      <c r="AT220" s="730">
        <f>+IF(AS220=1,1,0)</f>
        <v>0</v>
      </c>
      <c r="AU220" s="730">
        <f t="shared" ref="AU220" si="2880">+IF(AT220=1,1,0)</f>
        <v>0</v>
      </c>
      <c r="AV220" s="730">
        <f t="shared" ref="AV220" si="2881">+IF(AU220=1,1,0)</f>
        <v>0</v>
      </c>
      <c r="AW220" s="730">
        <f t="shared" ref="AW220" si="2882">+IF(AV220=1,1,0)</f>
        <v>0</v>
      </c>
      <c r="AX220" s="730">
        <f t="shared" ref="AX220" si="2883">+IF(AW220=1,1,0)</f>
        <v>0</v>
      </c>
      <c r="AY220" s="730">
        <f t="shared" ref="AY220" si="2884">+IF(AX220=1,1,0)</f>
        <v>0</v>
      </c>
      <c r="AZ220" s="730">
        <f t="shared" ref="AZ220" si="2885">+IF(AY220=1,1,0)</f>
        <v>0</v>
      </c>
      <c r="BA220" s="730">
        <f t="shared" ref="BA220" si="2886">+IF(AZ220=1,1,0)</f>
        <v>0</v>
      </c>
      <c r="BB220" s="730">
        <f t="shared" ref="BB220" si="2887">+IF(BA220=1,1,0)</f>
        <v>0</v>
      </c>
      <c r="BC220" s="730">
        <f t="shared" ref="BC220" si="2888">+IF(BB220=1,1,0)</f>
        <v>0</v>
      </c>
      <c r="BD220" s="730">
        <f t="shared" ref="BD220" si="2889">+IF(BC220=1,1,0)</f>
        <v>0</v>
      </c>
      <c r="BE220" s="730">
        <f>+BD220</f>
        <v>0</v>
      </c>
      <c r="BF220" s="730">
        <f>+BE220</f>
        <v>0</v>
      </c>
      <c r="BG220" s="730">
        <f>+IF(BE220=1,1,0)</f>
        <v>0</v>
      </c>
      <c r="BH220" s="730">
        <f t="shared" ref="BH220" si="2890">+IF(BG220=1,1,0)</f>
        <v>0</v>
      </c>
      <c r="BI220" s="730">
        <f t="shared" ref="BI220" si="2891">+IF(BH220=1,1,0)</f>
        <v>0</v>
      </c>
      <c r="BJ220" s="730">
        <f t="shared" ref="BJ220" si="2892">+IF(BI220=1,1,0)</f>
        <v>0</v>
      </c>
      <c r="BK220" s="730">
        <f t="shared" ref="BK220" si="2893">+IF(BJ220=1,1,0)</f>
        <v>0</v>
      </c>
      <c r="BL220" s="730">
        <f t="shared" ref="BL220" si="2894">+IF(BK220=1,1,0)</f>
        <v>0</v>
      </c>
      <c r="BM220" s="730">
        <f t="shared" ref="BM220" si="2895">+IF(BL220=1,1,0)</f>
        <v>0</v>
      </c>
      <c r="BN220" s="730">
        <f t="shared" ref="BN220" si="2896">+IF(BM220=1,1,0)</f>
        <v>0</v>
      </c>
      <c r="BO220" s="730">
        <f t="shared" ref="BO220" si="2897">+IF(BN220=1,1,0)</f>
        <v>0</v>
      </c>
      <c r="BP220" s="730">
        <f t="shared" ref="BP220" si="2898">+IF(BO220=1,1,0)</f>
        <v>0</v>
      </c>
      <c r="BQ220" s="730">
        <f t="shared" ref="BQ220" si="2899">+IF(BP220=1,1,0)</f>
        <v>0</v>
      </c>
      <c r="BR220" s="730">
        <f t="shared" ref="BR220" si="2900">+IF(BQ220=1,1,0)</f>
        <v>0</v>
      </c>
      <c r="BS220" s="524">
        <f>+BR220</f>
        <v>0</v>
      </c>
      <c r="BW220" s="730">
        <f>+IF(BU220=1,1,0)</f>
        <v>0</v>
      </c>
      <c r="BX220" s="730">
        <f t="shared" ref="BX220" si="2901">+IF(BW220=1,1,0)</f>
        <v>0</v>
      </c>
    </row>
    <row r="221" spans="1:76" s="507" customFormat="1" x14ac:dyDescent="0.2">
      <c r="A221" s="724" t="s">
        <v>39</v>
      </c>
      <c r="B221" s="727"/>
      <c r="C221" s="730">
        <f>IF(C220=1,B221/12,0)</f>
        <v>0</v>
      </c>
      <c r="D221" s="730">
        <f>IF(D220=1,$B221/12,0)</f>
        <v>0</v>
      </c>
      <c r="E221" s="730">
        <f t="shared" ref="E221:N221" si="2902">IF(E220=1,$B221/12,0)</f>
        <v>0</v>
      </c>
      <c r="F221" s="730">
        <f t="shared" si="2902"/>
        <v>0</v>
      </c>
      <c r="G221" s="730">
        <f t="shared" si="2902"/>
        <v>0</v>
      </c>
      <c r="H221" s="730">
        <f t="shared" si="2902"/>
        <v>0</v>
      </c>
      <c r="I221" s="730">
        <f t="shared" si="2902"/>
        <v>0</v>
      </c>
      <c r="J221" s="730">
        <f t="shared" si="2902"/>
        <v>0</v>
      </c>
      <c r="K221" s="730">
        <f t="shared" si="2902"/>
        <v>0</v>
      </c>
      <c r="L221" s="730">
        <f t="shared" si="2902"/>
        <v>0</v>
      </c>
      <c r="M221" s="730">
        <f t="shared" si="2902"/>
        <v>0</v>
      </c>
      <c r="N221" s="730">
        <f t="shared" si="2902"/>
        <v>0</v>
      </c>
      <c r="O221" s="731">
        <f>SUM(C221:N221)</f>
        <v>0</v>
      </c>
      <c r="P221" s="730">
        <f>IF(C220=1,(B221*(1+$B$8)),B221)</f>
        <v>0</v>
      </c>
      <c r="Q221" s="730">
        <f>IF(Q220=1,($P221/12),0)</f>
        <v>0</v>
      </c>
      <c r="R221" s="730">
        <f t="shared" ref="R221:AB221" si="2903">IF(R220=1,($P221/12),0)</f>
        <v>0</v>
      </c>
      <c r="S221" s="730">
        <f t="shared" si="2903"/>
        <v>0</v>
      </c>
      <c r="T221" s="730">
        <f t="shared" si="2903"/>
        <v>0</v>
      </c>
      <c r="U221" s="730">
        <f t="shared" si="2903"/>
        <v>0</v>
      </c>
      <c r="V221" s="730">
        <f t="shared" si="2903"/>
        <v>0</v>
      </c>
      <c r="W221" s="730">
        <f t="shared" si="2903"/>
        <v>0</v>
      </c>
      <c r="X221" s="730">
        <f t="shared" si="2903"/>
        <v>0</v>
      </c>
      <c r="Y221" s="730">
        <f t="shared" si="2903"/>
        <v>0</v>
      </c>
      <c r="Z221" s="730">
        <f t="shared" si="2903"/>
        <v>0</v>
      </c>
      <c r="AA221" s="730">
        <f t="shared" si="2903"/>
        <v>0</v>
      </c>
      <c r="AB221" s="730">
        <f t="shared" si="2903"/>
        <v>0</v>
      </c>
      <c r="AC221" s="731">
        <f>SUM(Q221:AB221)</f>
        <v>0</v>
      </c>
      <c r="AD221" s="730">
        <f>IF(Q220=1,(P221*(1+$B$8)),P221)</f>
        <v>0</v>
      </c>
      <c r="AE221" s="730">
        <f t="shared" ref="AE221:AP221" si="2904">IF(AE220=1,($AD221/12),0)</f>
        <v>0</v>
      </c>
      <c r="AF221" s="730">
        <f t="shared" si="2904"/>
        <v>0</v>
      </c>
      <c r="AG221" s="730">
        <f t="shared" si="2904"/>
        <v>0</v>
      </c>
      <c r="AH221" s="730">
        <f t="shared" si="2904"/>
        <v>0</v>
      </c>
      <c r="AI221" s="730">
        <f t="shared" si="2904"/>
        <v>0</v>
      </c>
      <c r="AJ221" s="730">
        <f t="shared" si="2904"/>
        <v>0</v>
      </c>
      <c r="AK221" s="730">
        <f t="shared" si="2904"/>
        <v>0</v>
      </c>
      <c r="AL221" s="730">
        <f t="shared" si="2904"/>
        <v>0</v>
      </c>
      <c r="AM221" s="730">
        <f t="shared" si="2904"/>
        <v>0</v>
      </c>
      <c r="AN221" s="730">
        <f t="shared" si="2904"/>
        <v>0</v>
      </c>
      <c r="AO221" s="730">
        <f t="shared" si="2904"/>
        <v>0</v>
      </c>
      <c r="AP221" s="730">
        <f t="shared" si="2904"/>
        <v>0</v>
      </c>
      <c r="AQ221" s="731">
        <f>SUM(AE221:AP221)</f>
        <v>0</v>
      </c>
      <c r="AR221" s="730">
        <f>IF(AE220=1,(AD221*(1+$B$8)),AD221)</f>
        <v>0</v>
      </c>
      <c r="AS221" s="730">
        <f>IF(AS220=1,($AR221/12),0)</f>
        <v>0</v>
      </c>
      <c r="AT221" s="730">
        <f t="shared" ref="AT221:BD221" si="2905">IF(AT220=1,($AR221/12),0)</f>
        <v>0</v>
      </c>
      <c r="AU221" s="730">
        <f t="shared" si="2905"/>
        <v>0</v>
      </c>
      <c r="AV221" s="730">
        <f t="shared" si="2905"/>
        <v>0</v>
      </c>
      <c r="AW221" s="730">
        <f t="shared" si="2905"/>
        <v>0</v>
      </c>
      <c r="AX221" s="730">
        <f t="shared" si="2905"/>
        <v>0</v>
      </c>
      <c r="AY221" s="730">
        <f t="shared" si="2905"/>
        <v>0</v>
      </c>
      <c r="AZ221" s="730">
        <f t="shared" si="2905"/>
        <v>0</v>
      </c>
      <c r="BA221" s="730">
        <f t="shared" si="2905"/>
        <v>0</v>
      </c>
      <c r="BB221" s="730">
        <f t="shared" si="2905"/>
        <v>0</v>
      </c>
      <c r="BC221" s="730">
        <f t="shared" si="2905"/>
        <v>0</v>
      </c>
      <c r="BD221" s="730">
        <f t="shared" si="2905"/>
        <v>0</v>
      </c>
      <c r="BE221" s="731">
        <f>SUM(AS221:BD221)</f>
        <v>0</v>
      </c>
      <c r="BF221" s="730">
        <f>IF(AS220=1,(AR221*(1+$B$8)),AR221)</f>
        <v>0</v>
      </c>
      <c r="BG221" s="730">
        <f>IF(BG220=1,($BF221/12),0)</f>
        <v>0</v>
      </c>
      <c r="BH221" s="730">
        <f t="shared" ref="BH221:BR221" si="2906">IF(BH220=1,($BF221/12),0)</f>
        <v>0</v>
      </c>
      <c r="BI221" s="730">
        <f t="shared" si="2906"/>
        <v>0</v>
      </c>
      <c r="BJ221" s="730">
        <f t="shared" si="2906"/>
        <v>0</v>
      </c>
      <c r="BK221" s="730">
        <f t="shared" si="2906"/>
        <v>0</v>
      </c>
      <c r="BL221" s="730">
        <f t="shared" si="2906"/>
        <v>0</v>
      </c>
      <c r="BM221" s="730">
        <f t="shared" si="2906"/>
        <v>0</v>
      </c>
      <c r="BN221" s="730">
        <f t="shared" si="2906"/>
        <v>0</v>
      </c>
      <c r="BO221" s="730">
        <f t="shared" si="2906"/>
        <v>0</v>
      </c>
      <c r="BP221" s="730">
        <f t="shared" si="2906"/>
        <v>0</v>
      </c>
      <c r="BQ221" s="730">
        <f t="shared" si="2906"/>
        <v>0</v>
      </c>
      <c r="BR221" s="730">
        <f t="shared" si="2906"/>
        <v>0</v>
      </c>
      <c r="BS221" s="529">
        <f>SUM(BG221:BR221)</f>
        <v>0</v>
      </c>
      <c r="BW221" s="730">
        <f t="shared" ref="BW221:BX221" si="2907">IF(BW220=1,($BF221/12),0)</f>
        <v>0</v>
      </c>
      <c r="BX221" s="730">
        <f t="shared" si="2907"/>
        <v>0</v>
      </c>
    </row>
    <row r="222" spans="1:76" s="507" customFormat="1" x14ac:dyDescent="0.2">
      <c r="A222" s="721"/>
      <c r="B222" s="728"/>
      <c r="C222" s="730"/>
      <c r="D222" s="730"/>
      <c r="E222" s="730"/>
      <c r="F222" s="730"/>
      <c r="G222" s="730"/>
      <c r="H222" s="730"/>
      <c r="I222" s="730"/>
      <c r="J222" s="730"/>
      <c r="K222" s="730"/>
      <c r="L222" s="730"/>
      <c r="M222" s="730"/>
      <c r="N222" s="730"/>
      <c r="O222" s="730"/>
      <c r="P222" s="730"/>
      <c r="Q222" s="730"/>
      <c r="R222" s="730"/>
      <c r="S222" s="730"/>
      <c r="T222" s="730"/>
      <c r="U222" s="730"/>
      <c r="V222" s="730"/>
      <c r="W222" s="730"/>
      <c r="X222" s="730"/>
      <c r="Y222" s="730"/>
      <c r="Z222" s="730"/>
      <c r="AA222" s="730"/>
      <c r="AB222" s="730"/>
      <c r="AC222" s="730"/>
      <c r="AD222" s="730"/>
      <c r="AE222" s="730"/>
      <c r="AF222" s="730"/>
      <c r="AG222" s="730"/>
      <c r="AH222" s="730"/>
      <c r="AI222" s="730"/>
      <c r="AJ222" s="730"/>
      <c r="AK222" s="730"/>
      <c r="AL222" s="730"/>
      <c r="AM222" s="730"/>
      <c r="AN222" s="730"/>
      <c r="AO222" s="730"/>
      <c r="AP222" s="730"/>
      <c r="AQ222" s="730"/>
      <c r="AR222" s="730"/>
      <c r="AS222" s="730"/>
      <c r="AT222" s="730"/>
      <c r="AU222" s="730"/>
      <c r="AV222" s="730"/>
      <c r="AW222" s="730"/>
      <c r="AX222" s="730"/>
      <c r="AY222" s="730"/>
      <c r="AZ222" s="730"/>
      <c r="BA222" s="730"/>
      <c r="BB222" s="730"/>
      <c r="BC222" s="730"/>
      <c r="BD222" s="730"/>
      <c r="BE222" s="730"/>
      <c r="BF222" s="730"/>
      <c r="BG222" s="730"/>
      <c r="BH222" s="730"/>
      <c r="BI222" s="730"/>
      <c r="BJ222" s="730"/>
      <c r="BK222" s="730"/>
      <c r="BL222" s="730"/>
      <c r="BM222" s="730"/>
      <c r="BN222" s="730"/>
      <c r="BO222" s="730"/>
      <c r="BP222" s="730"/>
      <c r="BQ222" s="730"/>
      <c r="BR222" s="730"/>
      <c r="BS222" s="524"/>
      <c r="BW222" s="730"/>
      <c r="BX222" s="730"/>
    </row>
    <row r="223" spans="1:76" s="507" customFormat="1" x14ac:dyDescent="0.2">
      <c r="A223" s="522" t="s">
        <v>545</v>
      </c>
      <c r="B223" s="728"/>
      <c r="C223" s="728"/>
      <c r="D223" s="728"/>
      <c r="E223" s="728"/>
      <c r="F223" s="728"/>
      <c r="G223" s="728"/>
      <c r="H223" s="728"/>
      <c r="I223" s="728"/>
      <c r="J223" s="728"/>
      <c r="K223" s="728"/>
      <c r="L223" s="728"/>
      <c r="M223" s="728"/>
      <c r="N223" s="728"/>
      <c r="O223" s="728"/>
      <c r="P223" s="728"/>
      <c r="Q223" s="728"/>
      <c r="R223" s="728"/>
      <c r="S223" s="728"/>
      <c r="T223" s="728"/>
      <c r="U223" s="728"/>
      <c r="V223" s="728"/>
      <c r="W223" s="728"/>
      <c r="X223" s="728"/>
      <c r="Y223" s="728"/>
      <c r="Z223" s="728"/>
      <c r="AA223" s="728"/>
      <c r="AB223" s="728"/>
      <c r="AC223" s="728"/>
      <c r="AD223" s="728"/>
      <c r="AE223" s="728"/>
      <c r="AF223" s="728"/>
      <c r="AG223" s="728"/>
      <c r="AH223" s="728"/>
      <c r="AI223" s="728"/>
      <c r="AJ223" s="728"/>
      <c r="AK223" s="728"/>
      <c r="AL223" s="728"/>
      <c r="AM223" s="728"/>
      <c r="AN223" s="728"/>
      <c r="AO223" s="728"/>
      <c r="AP223" s="728"/>
      <c r="AQ223" s="728"/>
      <c r="AR223" s="728"/>
      <c r="AS223" s="728"/>
      <c r="AT223" s="728"/>
      <c r="AU223" s="728"/>
      <c r="AV223" s="728"/>
      <c r="AW223" s="728"/>
      <c r="AX223" s="728"/>
      <c r="AY223" s="728"/>
      <c r="AZ223" s="728"/>
      <c r="BA223" s="728"/>
      <c r="BB223" s="728"/>
      <c r="BC223" s="728"/>
      <c r="BD223" s="728"/>
      <c r="BE223" s="728"/>
      <c r="BF223" s="728"/>
      <c r="BG223" s="728"/>
      <c r="BH223" s="728"/>
      <c r="BI223" s="728"/>
      <c r="BJ223" s="728"/>
      <c r="BK223" s="728"/>
      <c r="BL223" s="728"/>
      <c r="BM223" s="728"/>
      <c r="BN223" s="728"/>
      <c r="BO223" s="728"/>
      <c r="BP223" s="728"/>
      <c r="BQ223" s="728"/>
      <c r="BR223" s="728"/>
      <c r="BS223" s="523"/>
      <c r="BW223" s="728"/>
      <c r="BX223" s="728"/>
    </row>
    <row r="224" spans="1:76" s="507" customFormat="1" x14ac:dyDescent="0.2">
      <c r="A224" s="722" t="s">
        <v>110</v>
      </c>
      <c r="B224" s="728"/>
      <c r="C224" s="730">
        <f>+IF(A224=1,1,0)</f>
        <v>0</v>
      </c>
      <c r="D224" s="730">
        <f>+IF(C224=1,1,0)</f>
        <v>0</v>
      </c>
      <c r="E224" s="730">
        <f t="shared" ref="E224" si="2908">+IF(D224=1,1,0)</f>
        <v>0</v>
      </c>
      <c r="F224" s="730">
        <f t="shared" ref="F224" si="2909">+IF(E224=1,1,0)</f>
        <v>0</v>
      </c>
      <c r="G224" s="730">
        <f t="shared" ref="G224" si="2910">+IF(F224=1,1,0)</f>
        <v>0</v>
      </c>
      <c r="H224" s="730">
        <f t="shared" ref="H224" si="2911">+IF(G224=1,1,0)</f>
        <v>0</v>
      </c>
      <c r="I224" s="730">
        <f t="shared" ref="I224" si="2912">+IF(H224=1,1,0)</f>
        <v>0</v>
      </c>
      <c r="J224" s="730">
        <f t="shared" ref="J224" si="2913">+IF(I224=1,1,0)</f>
        <v>0</v>
      </c>
      <c r="K224" s="730">
        <f t="shared" ref="K224" si="2914">+IF(J224=1,1,0)</f>
        <v>0</v>
      </c>
      <c r="L224" s="730">
        <f t="shared" ref="L224" si="2915">+IF(K224=1,1,0)</f>
        <v>0</v>
      </c>
      <c r="M224" s="730">
        <f t="shared" ref="M224" si="2916">+IF(L224=1,1,0)</f>
        <v>0</v>
      </c>
      <c r="N224" s="730">
        <f t="shared" ref="N224" si="2917">+IF(M224=1,1,0)</f>
        <v>0</v>
      </c>
      <c r="O224" s="730">
        <f>+N224</f>
        <v>0</v>
      </c>
      <c r="P224" s="730">
        <f>+N224</f>
        <v>0</v>
      </c>
      <c r="Q224" s="730">
        <f>+IF(O224=1,1,0)</f>
        <v>0</v>
      </c>
      <c r="R224" s="730">
        <f t="shared" ref="R224" si="2918">+IF(Q224=1,1,0)</f>
        <v>0</v>
      </c>
      <c r="S224" s="730">
        <f t="shared" ref="S224" si="2919">+IF(R224=1,1,0)</f>
        <v>0</v>
      </c>
      <c r="T224" s="730">
        <f t="shared" ref="T224" si="2920">+IF(S224=1,1,0)</f>
        <v>0</v>
      </c>
      <c r="U224" s="730">
        <f t="shared" ref="U224" si="2921">+IF(T224=1,1,0)</f>
        <v>0</v>
      </c>
      <c r="V224" s="730">
        <f t="shared" ref="V224" si="2922">+IF(U224=1,1,0)</f>
        <v>0</v>
      </c>
      <c r="W224" s="730">
        <f t="shared" ref="W224" si="2923">+IF(V224=1,1,0)</f>
        <v>0</v>
      </c>
      <c r="X224" s="730">
        <f t="shared" ref="X224" si="2924">+IF(W224=1,1,0)</f>
        <v>0</v>
      </c>
      <c r="Y224" s="730">
        <f t="shared" ref="Y224" si="2925">+IF(X224=1,1,0)</f>
        <v>0</v>
      </c>
      <c r="Z224" s="730">
        <f t="shared" ref="Z224" si="2926">+IF(Y224=1,1,0)</f>
        <v>0</v>
      </c>
      <c r="AA224" s="730">
        <f t="shared" ref="AA224" si="2927">+IF(Z224=1,1,0)</f>
        <v>0</v>
      </c>
      <c r="AB224" s="730">
        <f t="shared" ref="AB224" si="2928">+IF(AA224=1,1,0)</f>
        <v>0</v>
      </c>
      <c r="AC224" s="730">
        <f>+AB224</f>
        <v>0</v>
      </c>
      <c r="AD224" s="730">
        <f>+AB224</f>
        <v>0</v>
      </c>
      <c r="AE224" s="730">
        <f>+IF(AC224=1,1,0)</f>
        <v>0</v>
      </c>
      <c r="AF224" s="730">
        <f>+IF(AE224=1,1,0)</f>
        <v>0</v>
      </c>
      <c r="AG224" s="730">
        <f t="shared" ref="AG224" si="2929">+IF(AF224=1,1,0)</f>
        <v>0</v>
      </c>
      <c r="AH224" s="730">
        <f t="shared" ref="AH224" si="2930">+IF(AG224=1,1,0)</f>
        <v>0</v>
      </c>
      <c r="AI224" s="730">
        <f t="shared" ref="AI224" si="2931">+IF(AH224=1,1,0)</f>
        <v>0</v>
      </c>
      <c r="AJ224" s="730">
        <f t="shared" ref="AJ224" si="2932">+IF(AI224=1,1,0)</f>
        <v>0</v>
      </c>
      <c r="AK224" s="730">
        <f t="shared" ref="AK224" si="2933">+IF(AJ224=1,1,0)</f>
        <v>0</v>
      </c>
      <c r="AL224" s="730">
        <f t="shared" ref="AL224" si="2934">+IF(AK224=1,1,0)</f>
        <v>0</v>
      </c>
      <c r="AM224" s="730">
        <f t="shared" ref="AM224" si="2935">+IF(AL224=1,1,0)</f>
        <v>0</v>
      </c>
      <c r="AN224" s="730">
        <f t="shared" ref="AN224" si="2936">+IF(AM224=1,1,0)</f>
        <v>0</v>
      </c>
      <c r="AO224" s="730">
        <f t="shared" ref="AO224" si="2937">+IF(AN224=1,1,0)</f>
        <v>0</v>
      </c>
      <c r="AP224" s="730">
        <f t="shared" ref="AP224" si="2938">+IF(AO224=1,1,0)</f>
        <v>0</v>
      </c>
      <c r="AQ224" s="730">
        <f>+AP224</f>
        <v>0</v>
      </c>
      <c r="AR224" s="730">
        <f>+AQ224</f>
        <v>0</v>
      </c>
      <c r="AS224" s="730">
        <f>+IF(AQ224=1,1,0)</f>
        <v>0</v>
      </c>
      <c r="AT224" s="730">
        <f>+IF(AS224=1,1,0)</f>
        <v>0</v>
      </c>
      <c r="AU224" s="730">
        <f t="shared" ref="AU224" si="2939">+IF(AT224=1,1,0)</f>
        <v>0</v>
      </c>
      <c r="AV224" s="730">
        <f t="shared" ref="AV224" si="2940">+IF(AU224=1,1,0)</f>
        <v>0</v>
      </c>
      <c r="AW224" s="730">
        <f t="shared" ref="AW224" si="2941">+IF(AV224=1,1,0)</f>
        <v>0</v>
      </c>
      <c r="AX224" s="730">
        <f t="shared" ref="AX224" si="2942">+IF(AW224=1,1,0)</f>
        <v>0</v>
      </c>
      <c r="AY224" s="730">
        <f t="shared" ref="AY224" si="2943">+IF(AX224=1,1,0)</f>
        <v>0</v>
      </c>
      <c r="AZ224" s="730">
        <f t="shared" ref="AZ224" si="2944">+IF(AY224=1,1,0)</f>
        <v>0</v>
      </c>
      <c r="BA224" s="730">
        <f t="shared" ref="BA224" si="2945">+IF(AZ224=1,1,0)</f>
        <v>0</v>
      </c>
      <c r="BB224" s="730">
        <f t="shared" ref="BB224" si="2946">+IF(BA224=1,1,0)</f>
        <v>0</v>
      </c>
      <c r="BC224" s="730">
        <f t="shared" ref="BC224" si="2947">+IF(BB224=1,1,0)</f>
        <v>0</v>
      </c>
      <c r="BD224" s="730">
        <f t="shared" ref="BD224" si="2948">+IF(BC224=1,1,0)</f>
        <v>0</v>
      </c>
      <c r="BE224" s="730">
        <f>+BD224</f>
        <v>0</v>
      </c>
      <c r="BF224" s="730">
        <f>+BE224</f>
        <v>0</v>
      </c>
      <c r="BG224" s="730">
        <f>+IF(BE224=1,1,0)</f>
        <v>0</v>
      </c>
      <c r="BH224" s="730">
        <f t="shared" ref="BH224" si="2949">+IF(BG224=1,1,0)</f>
        <v>0</v>
      </c>
      <c r="BI224" s="730">
        <f t="shared" ref="BI224" si="2950">+IF(BH224=1,1,0)</f>
        <v>0</v>
      </c>
      <c r="BJ224" s="730">
        <f t="shared" ref="BJ224" si="2951">+IF(BI224=1,1,0)</f>
        <v>0</v>
      </c>
      <c r="BK224" s="730">
        <f t="shared" ref="BK224" si="2952">+IF(BJ224=1,1,0)</f>
        <v>0</v>
      </c>
      <c r="BL224" s="730">
        <f t="shared" ref="BL224" si="2953">+IF(BK224=1,1,0)</f>
        <v>0</v>
      </c>
      <c r="BM224" s="730">
        <f t="shared" ref="BM224" si="2954">+IF(BL224=1,1,0)</f>
        <v>0</v>
      </c>
      <c r="BN224" s="730">
        <f t="shared" ref="BN224" si="2955">+IF(BM224=1,1,0)</f>
        <v>0</v>
      </c>
      <c r="BO224" s="730">
        <f t="shared" ref="BO224" si="2956">+IF(BN224=1,1,0)</f>
        <v>0</v>
      </c>
      <c r="BP224" s="730">
        <f t="shared" ref="BP224" si="2957">+IF(BO224=1,1,0)</f>
        <v>0</v>
      </c>
      <c r="BQ224" s="730">
        <f t="shared" ref="BQ224" si="2958">+IF(BP224=1,1,0)</f>
        <v>0</v>
      </c>
      <c r="BR224" s="730">
        <f t="shared" ref="BR224" si="2959">+IF(BQ224=1,1,0)</f>
        <v>0</v>
      </c>
      <c r="BS224" s="524">
        <f>+BR224</f>
        <v>0</v>
      </c>
      <c r="BW224" s="730">
        <f>+IF(BU224=1,1,0)</f>
        <v>0</v>
      </c>
      <c r="BX224" s="730">
        <f t="shared" ref="BX224" si="2960">+IF(BW224=1,1,0)</f>
        <v>0</v>
      </c>
    </row>
    <row r="225" spans="1:76" s="507" customFormat="1" x14ac:dyDescent="0.2">
      <c r="A225" s="724" t="s">
        <v>39</v>
      </c>
      <c r="B225" s="727"/>
      <c r="C225" s="730">
        <f>IF(C224=1,B225/12,0)</f>
        <v>0</v>
      </c>
      <c r="D225" s="730">
        <f>IF(D224=1,$B225/12,0)</f>
        <v>0</v>
      </c>
      <c r="E225" s="730">
        <f t="shared" ref="E225:N225" si="2961">IF(E224=1,$B225/12,0)</f>
        <v>0</v>
      </c>
      <c r="F225" s="730">
        <f t="shared" si="2961"/>
        <v>0</v>
      </c>
      <c r="G225" s="730">
        <f t="shared" si="2961"/>
        <v>0</v>
      </c>
      <c r="H225" s="730">
        <f t="shared" si="2961"/>
        <v>0</v>
      </c>
      <c r="I225" s="730">
        <f t="shared" si="2961"/>
        <v>0</v>
      </c>
      <c r="J225" s="730">
        <f t="shared" si="2961"/>
        <v>0</v>
      </c>
      <c r="K225" s="730">
        <f t="shared" si="2961"/>
        <v>0</v>
      </c>
      <c r="L225" s="730">
        <f t="shared" si="2961"/>
        <v>0</v>
      </c>
      <c r="M225" s="730">
        <f t="shared" si="2961"/>
        <v>0</v>
      </c>
      <c r="N225" s="730">
        <f t="shared" si="2961"/>
        <v>0</v>
      </c>
      <c r="O225" s="731">
        <f>SUM(C225:N225)</f>
        <v>0</v>
      </c>
      <c r="P225" s="730">
        <f>IF(C224=1,(B225*(1+$B$8)),B225)</f>
        <v>0</v>
      </c>
      <c r="Q225" s="730">
        <f>IF(Q224=1,($P225/12),0)</f>
        <v>0</v>
      </c>
      <c r="R225" s="730">
        <f t="shared" ref="R225:AB225" si="2962">IF(R224=1,($P225/12),0)</f>
        <v>0</v>
      </c>
      <c r="S225" s="730">
        <f t="shared" si="2962"/>
        <v>0</v>
      </c>
      <c r="T225" s="730">
        <f t="shared" si="2962"/>
        <v>0</v>
      </c>
      <c r="U225" s="730">
        <f t="shared" si="2962"/>
        <v>0</v>
      </c>
      <c r="V225" s="730">
        <f t="shared" si="2962"/>
        <v>0</v>
      </c>
      <c r="W225" s="730">
        <f t="shared" si="2962"/>
        <v>0</v>
      </c>
      <c r="X225" s="730">
        <f t="shared" si="2962"/>
        <v>0</v>
      </c>
      <c r="Y225" s="730">
        <f t="shared" si="2962"/>
        <v>0</v>
      </c>
      <c r="Z225" s="730">
        <f t="shared" si="2962"/>
        <v>0</v>
      </c>
      <c r="AA225" s="730">
        <f t="shared" si="2962"/>
        <v>0</v>
      </c>
      <c r="AB225" s="730">
        <f t="shared" si="2962"/>
        <v>0</v>
      </c>
      <c r="AC225" s="731">
        <f>SUM(Q225:AB225)</f>
        <v>0</v>
      </c>
      <c r="AD225" s="730">
        <f>IF(Q224=1,(P225*(1+$B$8)),P225)</f>
        <v>0</v>
      </c>
      <c r="AE225" s="730">
        <f t="shared" ref="AE225:AP225" si="2963">IF(AE224=1,($AD225/12),0)</f>
        <v>0</v>
      </c>
      <c r="AF225" s="730">
        <f t="shared" si="2963"/>
        <v>0</v>
      </c>
      <c r="AG225" s="730">
        <f t="shared" si="2963"/>
        <v>0</v>
      </c>
      <c r="AH225" s="730">
        <f t="shared" si="2963"/>
        <v>0</v>
      </c>
      <c r="AI225" s="730">
        <f t="shared" si="2963"/>
        <v>0</v>
      </c>
      <c r="AJ225" s="730">
        <f t="shared" si="2963"/>
        <v>0</v>
      </c>
      <c r="AK225" s="730">
        <f t="shared" si="2963"/>
        <v>0</v>
      </c>
      <c r="AL225" s="730">
        <f t="shared" si="2963"/>
        <v>0</v>
      </c>
      <c r="AM225" s="730">
        <f t="shared" si="2963"/>
        <v>0</v>
      </c>
      <c r="AN225" s="730">
        <f t="shared" si="2963"/>
        <v>0</v>
      </c>
      <c r="AO225" s="730">
        <f t="shared" si="2963"/>
        <v>0</v>
      </c>
      <c r="AP225" s="730">
        <f t="shared" si="2963"/>
        <v>0</v>
      </c>
      <c r="AQ225" s="731">
        <f>SUM(AE225:AP225)</f>
        <v>0</v>
      </c>
      <c r="AR225" s="730">
        <f>IF(AE224=1,(AD225*(1+$B$8)),AD225)</f>
        <v>0</v>
      </c>
      <c r="AS225" s="730">
        <f>IF(AS224=1,($AR225/12),0)</f>
        <v>0</v>
      </c>
      <c r="AT225" s="730">
        <f t="shared" ref="AT225:BD225" si="2964">IF(AT224=1,($AR225/12),0)</f>
        <v>0</v>
      </c>
      <c r="AU225" s="730">
        <f t="shared" si="2964"/>
        <v>0</v>
      </c>
      <c r="AV225" s="730">
        <f t="shared" si="2964"/>
        <v>0</v>
      </c>
      <c r="AW225" s="730">
        <f t="shared" si="2964"/>
        <v>0</v>
      </c>
      <c r="AX225" s="730">
        <f t="shared" si="2964"/>
        <v>0</v>
      </c>
      <c r="AY225" s="730">
        <f t="shared" si="2964"/>
        <v>0</v>
      </c>
      <c r="AZ225" s="730">
        <f t="shared" si="2964"/>
        <v>0</v>
      </c>
      <c r="BA225" s="730">
        <f t="shared" si="2964"/>
        <v>0</v>
      </c>
      <c r="BB225" s="730">
        <f t="shared" si="2964"/>
        <v>0</v>
      </c>
      <c r="BC225" s="730">
        <f t="shared" si="2964"/>
        <v>0</v>
      </c>
      <c r="BD225" s="730">
        <f t="shared" si="2964"/>
        <v>0</v>
      </c>
      <c r="BE225" s="731">
        <f>SUM(AS225:BD225)</f>
        <v>0</v>
      </c>
      <c r="BF225" s="730">
        <f>IF(AS224=1,(AR225*(1+$B$8)),AR225)</f>
        <v>0</v>
      </c>
      <c r="BG225" s="730">
        <f>IF(BG224=1,($BF225/12),0)</f>
        <v>0</v>
      </c>
      <c r="BH225" s="730">
        <f t="shared" ref="BH225:BR225" si="2965">IF(BH224=1,($BF225/12),0)</f>
        <v>0</v>
      </c>
      <c r="BI225" s="730">
        <f t="shared" si="2965"/>
        <v>0</v>
      </c>
      <c r="BJ225" s="730">
        <f t="shared" si="2965"/>
        <v>0</v>
      </c>
      <c r="BK225" s="730">
        <f t="shared" si="2965"/>
        <v>0</v>
      </c>
      <c r="BL225" s="730">
        <f t="shared" si="2965"/>
        <v>0</v>
      </c>
      <c r="BM225" s="730">
        <f t="shared" si="2965"/>
        <v>0</v>
      </c>
      <c r="BN225" s="730">
        <f t="shared" si="2965"/>
        <v>0</v>
      </c>
      <c r="BO225" s="730">
        <f t="shared" si="2965"/>
        <v>0</v>
      </c>
      <c r="BP225" s="730">
        <f t="shared" si="2965"/>
        <v>0</v>
      </c>
      <c r="BQ225" s="730">
        <f t="shared" si="2965"/>
        <v>0</v>
      </c>
      <c r="BR225" s="730">
        <f t="shared" si="2965"/>
        <v>0</v>
      </c>
      <c r="BS225" s="529">
        <f>SUM(BG225:BR225)</f>
        <v>0</v>
      </c>
      <c r="BW225" s="730">
        <f t="shared" ref="BW225:BX225" si="2966">IF(BW224=1,($BF225/12),0)</f>
        <v>0</v>
      </c>
      <c r="BX225" s="730">
        <f t="shared" si="2966"/>
        <v>0</v>
      </c>
    </row>
    <row r="226" spans="1:76" s="507" customFormat="1" x14ac:dyDescent="0.2">
      <c r="A226" s="721"/>
      <c r="B226" s="728"/>
      <c r="C226" s="730"/>
      <c r="D226" s="730"/>
      <c r="E226" s="730"/>
      <c r="F226" s="730"/>
      <c r="G226" s="730"/>
      <c r="H226" s="730"/>
      <c r="I226" s="730"/>
      <c r="J226" s="730"/>
      <c r="K226" s="730"/>
      <c r="L226" s="730"/>
      <c r="M226" s="730"/>
      <c r="N226" s="730"/>
      <c r="O226" s="730"/>
      <c r="P226" s="730"/>
      <c r="Q226" s="730"/>
      <c r="R226" s="730"/>
      <c r="S226" s="730"/>
      <c r="T226" s="730"/>
      <c r="U226" s="730"/>
      <c r="V226" s="730"/>
      <c r="W226" s="730"/>
      <c r="X226" s="730"/>
      <c r="Y226" s="730"/>
      <c r="Z226" s="730"/>
      <c r="AA226" s="730"/>
      <c r="AB226" s="730"/>
      <c r="AC226" s="730"/>
      <c r="AD226" s="730"/>
      <c r="AE226" s="730"/>
      <c r="AF226" s="730"/>
      <c r="AG226" s="730"/>
      <c r="AH226" s="730"/>
      <c r="AI226" s="730"/>
      <c r="AJ226" s="730"/>
      <c r="AK226" s="730"/>
      <c r="AL226" s="730"/>
      <c r="AM226" s="730"/>
      <c r="AN226" s="730"/>
      <c r="AO226" s="730"/>
      <c r="AP226" s="730"/>
      <c r="AQ226" s="730"/>
      <c r="AR226" s="730"/>
      <c r="AS226" s="730"/>
      <c r="AT226" s="730"/>
      <c r="AU226" s="730"/>
      <c r="AV226" s="730"/>
      <c r="AW226" s="730"/>
      <c r="AX226" s="730"/>
      <c r="AY226" s="730"/>
      <c r="AZ226" s="730"/>
      <c r="BA226" s="730"/>
      <c r="BB226" s="730"/>
      <c r="BC226" s="730"/>
      <c r="BD226" s="730"/>
      <c r="BE226" s="730"/>
      <c r="BF226" s="730"/>
      <c r="BG226" s="730"/>
      <c r="BH226" s="730"/>
      <c r="BI226" s="730"/>
      <c r="BJ226" s="730"/>
      <c r="BK226" s="730"/>
      <c r="BL226" s="730"/>
      <c r="BM226" s="730"/>
      <c r="BN226" s="730"/>
      <c r="BO226" s="730"/>
      <c r="BP226" s="730"/>
      <c r="BQ226" s="730"/>
      <c r="BR226" s="730"/>
      <c r="BS226" s="524"/>
      <c r="BW226" s="730"/>
      <c r="BX226" s="730"/>
    </row>
    <row r="227" spans="1:76" s="507" customFormat="1" x14ac:dyDescent="0.2">
      <c r="A227" s="721"/>
      <c r="B227" s="721"/>
      <c r="C227" s="730"/>
      <c r="D227" s="730"/>
      <c r="E227" s="730"/>
      <c r="F227" s="730"/>
      <c r="G227" s="730"/>
      <c r="H227" s="730"/>
      <c r="I227" s="730"/>
      <c r="J227" s="730"/>
      <c r="K227" s="730"/>
      <c r="L227" s="730"/>
      <c r="M227" s="730"/>
      <c r="N227" s="730"/>
      <c r="O227" s="730"/>
      <c r="P227" s="730"/>
      <c r="Q227" s="730"/>
      <c r="R227" s="730"/>
      <c r="S227" s="730"/>
      <c r="T227" s="730"/>
      <c r="U227" s="730"/>
      <c r="V227" s="730"/>
      <c r="W227" s="730"/>
      <c r="X227" s="730"/>
      <c r="Y227" s="730"/>
      <c r="Z227" s="730"/>
      <c r="AA227" s="730"/>
      <c r="AB227" s="730"/>
      <c r="AC227" s="730"/>
      <c r="AD227" s="730"/>
      <c r="AE227" s="730"/>
      <c r="AF227" s="730"/>
      <c r="AG227" s="730"/>
      <c r="AH227" s="730"/>
      <c r="AI227" s="730"/>
      <c r="AJ227" s="730"/>
      <c r="AK227" s="730"/>
      <c r="AL227" s="730"/>
      <c r="AM227" s="730"/>
      <c r="AN227" s="730"/>
      <c r="AO227" s="730"/>
      <c r="AP227" s="730"/>
      <c r="AQ227" s="730"/>
      <c r="AR227" s="730"/>
      <c r="AS227" s="730"/>
      <c r="AT227" s="730"/>
      <c r="AU227" s="730"/>
      <c r="AV227" s="730"/>
      <c r="AW227" s="730"/>
      <c r="AX227" s="730"/>
      <c r="AY227" s="730"/>
      <c r="AZ227" s="730"/>
      <c r="BA227" s="730"/>
      <c r="BB227" s="730"/>
      <c r="BC227" s="730"/>
      <c r="BD227" s="730"/>
      <c r="BE227" s="730"/>
      <c r="BF227" s="730"/>
      <c r="BG227" s="730"/>
      <c r="BH227" s="730"/>
      <c r="BI227" s="730"/>
      <c r="BJ227" s="730"/>
      <c r="BK227" s="730"/>
      <c r="BL227" s="730"/>
      <c r="BM227" s="730"/>
      <c r="BN227" s="730"/>
      <c r="BO227" s="730"/>
      <c r="BP227" s="730"/>
      <c r="BQ227" s="730"/>
      <c r="BR227" s="730"/>
      <c r="BS227" s="524"/>
      <c r="BW227" s="730"/>
      <c r="BX227" s="730"/>
    </row>
    <row r="228" spans="1:76" s="507" customFormat="1" x14ac:dyDescent="0.2">
      <c r="A228" s="522" t="s">
        <v>124</v>
      </c>
      <c r="B228" s="721"/>
      <c r="C228" s="730">
        <f>+C188+C184+C180+C176+C172+C168+C164+C160+C156+C152+C148+C140+C136+C132+C128+C124+C120+C116+C112+C108+C104+C100+C96+C92+C88+C192+C196+C200+C204+C208+C216+C220+C224+C212+C144</f>
        <v>0</v>
      </c>
      <c r="D228" s="730">
        <f t="shared" ref="D228:N228" si="2967">+D188+D184+D180+D176+D172+D168+D164+D160+D156+D152+D148+D140+D136+D132+D128+D124+D120+D116+D112+D108+D104+D100+D96+D92+D88+D192+D196+D200+D204+D208+D216+D220+D224+D212+D144</f>
        <v>0</v>
      </c>
      <c r="E228" s="730">
        <f t="shared" si="2967"/>
        <v>0</v>
      </c>
      <c r="F228" s="730">
        <f t="shared" si="2967"/>
        <v>0</v>
      </c>
      <c r="G228" s="730">
        <f t="shared" si="2967"/>
        <v>0</v>
      </c>
      <c r="H228" s="730">
        <f t="shared" si="2967"/>
        <v>0</v>
      </c>
      <c r="I228" s="730">
        <f t="shared" si="2967"/>
        <v>0</v>
      </c>
      <c r="J228" s="730">
        <f t="shared" si="2967"/>
        <v>0</v>
      </c>
      <c r="K228" s="730">
        <f t="shared" si="2967"/>
        <v>0</v>
      </c>
      <c r="L228" s="730">
        <f t="shared" si="2967"/>
        <v>0</v>
      </c>
      <c r="M228" s="730">
        <f t="shared" si="2967"/>
        <v>0</v>
      </c>
      <c r="N228" s="730">
        <f t="shared" si="2967"/>
        <v>0</v>
      </c>
      <c r="O228" s="730">
        <f>+N228</f>
        <v>0</v>
      </c>
      <c r="P228" s="730"/>
      <c r="Q228" s="730">
        <f>+Q188+Q184+Q180+Q176+Q172+Q168+Q164+Q160+Q156+Q152+Q148+Q140+Q136+Q132+Q128+Q124+Q120+Q116+Q112+Q108+Q104+Q100+Q96+Q92+Q88+Q192+Q196+Q200+Q204+Q208+Q216+Q220+Q224+Q212+Q144</f>
        <v>1</v>
      </c>
      <c r="R228" s="730">
        <f t="shared" ref="R228:AB228" si="2968">+R188+R184+R180+R176+R172+R168+R164+R160+R156+R152+R148+R140+R136+R132+R128+R124+R120+R116+R112+R108+R104+R100+R96+R92+R88+R192+R196+R200+R204+R208+R216+R220+R224+R212+R144</f>
        <v>1</v>
      </c>
      <c r="S228" s="730">
        <f t="shared" si="2968"/>
        <v>1</v>
      </c>
      <c r="T228" s="730">
        <f t="shared" si="2968"/>
        <v>1</v>
      </c>
      <c r="U228" s="730">
        <f t="shared" si="2968"/>
        <v>1</v>
      </c>
      <c r="V228" s="730">
        <f t="shared" si="2968"/>
        <v>2</v>
      </c>
      <c r="W228" s="730">
        <f t="shared" si="2968"/>
        <v>2</v>
      </c>
      <c r="X228" s="730">
        <f t="shared" si="2968"/>
        <v>2</v>
      </c>
      <c r="Y228" s="730">
        <f t="shared" si="2968"/>
        <v>2</v>
      </c>
      <c r="Z228" s="730">
        <f t="shared" si="2968"/>
        <v>2</v>
      </c>
      <c r="AA228" s="730">
        <f t="shared" si="2968"/>
        <v>2</v>
      </c>
      <c r="AB228" s="730">
        <f t="shared" si="2968"/>
        <v>2</v>
      </c>
      <c r="AC228" s="730">
        <f>+AB228</f>
        <v>2</v>
      </c>
      <c r="AD228" s="730"/>
      <c r="AE228" s="730">
        <f>+AE188+AE184+AE180+AE176+AE172+AE168+AE164+AE160+AE156+AE152+AE148+AE140+AE136+AE132+AE128+AE124+AE120+AE116+AE112+AE108+AE104+AE100+AE96+AE92+AE88+AE192+AE196+AE200+AE204+AE208+AE216+AE220+AE224+AE144</f>
        <v>4</v>
      </c>
      <c r="AF228" s="730">
        <f t="shared" ref="AF228:AO228" si="2969">+AF188+AF184+AF180+AF176+AF172+AF168+AF164+AF160+AF156+AF152+AF148+AF140+AF136+AF132+AF128+AF124+AF120+AF116+AF112+AF108+AF104+AF100+AF96+AF92+AF88+AF192+AF196+AF200+AF204+AF208+AF216+AF220+AF224+AF144</f>
        <v>4</v>
      </c>
      <c r="AG228" s="730">
        <f t="shared" si="2969"/>
        <v>4</v>
      </c>
      <c r="AH228" s="730">
        <f t="shared" si="2969"/>
        <v>4</v>
      </c>
      <c r="AI228" s="730">
        <f t="shared" si="2969"/>
        <v>4</v>
      </c>
      <c r="AJ228" s="730">
        <f t="shared" si="2969"/>
        <v>5</v>
      </c>
      <c r="AK228" s="730">
        <f t="shared" si="2969"/>
        <v>5</v>
      </c>
      <c r="AL228" s="730">
        <f t="shared" si="2969"/>
        <v>5</v>
      </c>
      <c r="AM228" s="730">
        <f t="shared" si="2969"/>
        <v>5</v>
      </c>
      <c r="AN228" s="730">
        <f t="shared" si="2969"/>
        <v>5</v>
      </c>
      <c r="AO228" s="730">
        <f t="shared" si="2969"/>
        <v>5</v>
      </c>
      <c r="AP228" s="730">
        <f>+AP188+AP184+AP180+AP176+AP172+AP168+AP164+AP160+AP156+AP152+AP148+AP140+AP136+AP132+AP128+AP124+AP120+AP116+AP112+AP108+AP104+AP100+AP96+AP92+AP88+AP192+AP196+AP200+AP204+AP208+AP216+AP220+AP224+AP144</f>
        <v>5</v>
      </c>
      <c r="AQ228" s="730">
        <f>+AP228</f>
        <v>5</v>
      </c>
      <c r="AR228" s="730"/>
      <c r="AS228" s="730">
        <f>+AS188+AS184+AS180+AS176+AS172+AS168+AS164+AS160+AS156+AS152+AS148+AS140+AS136+AS132+AS128+AS124+AS120+AS116+AS112+AS108+AS104+AS100+AS96+AS92+AS88+AS192+AS196+AS200+AS204+AS208+AS216+AS220+AS224+AS144</f>
        <v>5</v>
      </c>
      <c r="AT228" s="730">
        <f t="shared" ref="AT228:BD228" si="2970">+AT188+AT184+AT180+AT176+AT172+AT168+AT164+AT160+AT156+AT152+AT148+AT140+AT136+AT132+AT128+AT124+AT120+AT116+AT112+AT108+AT104+AT100+AT96+AT92+AT88+AT192+AT196+AT200+AT204+AT208+AT216+AT220+AT224+AT144</f>
        <v>5</v>
      </c>
      <c r="AU228" s="730">
        <f t="shared" si="2970"/>
        <v>5</v>
      </c>
      <c r="AV228" s="730">
        <f t="shared" si="2970"/>
        <v>5</v>
      </c>
      <c r="AW228" s="730">
        <f t="shared" si="2970"/>
        <v>5</v>
      </c>
      <c r="AX228" s="730">
        <f t="shared" si="2970"/>
        <v>8</v>
      </c>
      <c r="AY228" s="730">
        <f t="shared" si="2970"/>
        <v>8</v>
      </c>
      <c r="AZ228" s="730">
        <f t="shared" si="2970"/>
        <v>8</v>
      </c>
      <c r="BA228" s="730">
        <f t="shared" si="2970"/>
        <v>8</v>
      </c>
      <c r="BB228" s="730">
        <f t="shared" si="2970"/>
        <v>8</v>
      </c>
      <c r="BC228" s="730">
        <f t="shared" si="2970"/>
        <v>8</v>
      </c>
      <c r="BD228" s="730">
        <f t="shared" si="2970"/>
        <v>8</v>
      </c>
      <c r="BE228" s="730">
        <f>+BD228</f>
        <v>8</v>
      </c>
      <c r="BF228" s="730"/>
      <c r="BG228" s="730">
        <f>+BG188+BG184+BG180+BG176+BG172+BG168+BG164+BG160+BG156+BG152+BG148+BG140+BG136+BG132+BG128+BG124+BG120+BG116+BG112+BG108+BG104+BG100+BG96+BG92+BG88+BG192+BG196+BG200+BG204+BG208+BG216+BG144+BG220+BG224+BG212</f>
        <v>10</v>
      </c>
      <c r="BH228" s="730">
        <f t="shared" ref="BH228:BQ228" si="2971">+BH188+BH184+BH180+BH176+BH172+BH168+BH164+BH160+BH156+BH152+BH148+BH140+BH136+BH132+BH128+BH124+BH120+BH116+BH112+BH108+BH104+BH100+BH96+BH92+BH88+BH192+BH196+BH200+BH204+BH208+BH216+BH144+BH220+BH224+BH212</f>
        <v>10</v>
      </c>
      <c r="BI228" s="730">
        <f t="shared" si="2971"/>
        <v>10</v>
      </c>
      <c r="BJ228" s="730">
        <f t="shared" si="2971"/>
        <v>10</v>
      </c>
      <c r="BK228" s="730">
        <f t="shared" si="2971"/>
        <v>10</v>
      </c>
      <c r="BL228" s="730">
        <f t="shared" si="2971"/>
        <v>10</v>
      </c>
      <c r="BM228" s="730">
        <f t="shared" si="2971"/>
        <v>10</v>
      </c>
      <c r="BN228" s="730">
        <f t="shared" si="2971"/>
        <v>10</v>
      </c>
      <c r="BO228" s="730">
        <f t="shared" si="2971"/>
        <v>10</v>
      </c>
      <c r="BP228" s="730">
        <f t="shared" si="2971"/>
        <v>10</v>
      </c>
      <c r="BQ228" s="730">
        <f t="shared" si="2971"/>
        <v>10</v>
      </c>
      <c r="BR228" s="730">
        <f>+BR188+BR184+BR180+BR176+BR172+BR168+BR164+BR160+BR156+BR152+BR148+BR140+BR136+BR132+BR128+BR124+BR120+BR116+BR112+BR108+BR104+BR100+BR96+BR92+BR88+BR192+BR196+BR200+BR204+BR208+BR216+BR144+BR220+BR224+BR212</f>
        <v>10</v>
      </c>
      <c r="BS228" s="524">
        <f>+BR228</f>
        <v>10</v>
      </c>
      <c r="BW228" s="730">
        <f>+BW188+BW184+BW180+BW176+BW172+BW168+BW164+BW160+BW156+BW152+BW148+BW140+BW136+BW132+BW128+BW124+BW120+BW116+BW112+BW108+BW104+BW100+BW96+BW92+BW88+BW192+BW196+BW200+BW204+BW208+BW216+BW220+BW224</f>
        <v>0</v>
      </c>
      <c r="BX228" s="730">
        <f>+BX188+BX184+BX180+BX176+BX172+BX168+BX164+BX160+BX156+BX152+BX148+BX140+BX136+BX132+BX128+BX124+BX120+BX116+BX112+BX108+BX104+BX100+BX96+BX92+BX88+BX192+BX196+BX200+BX204+BX208+BX216+BX220+BX224</f>
        <v>0</v>
      </c>
    </row>
    <row r="229" spans="1:76" s="507" customFormat="1" ht="13.5" thickBot="1" x14ac:dyDescent="0.25">
      <c r="A229" s="725"/>
      <c r="B229" s="725"/>
      <c r="C229" s="732">
        <f t="shared" ref="C229:N229" si="2972">+C189+C185+C181+C177+C173+C169+C165+C161+C157+C153+C149+C141+C137+C133+C129+C125+C121+C117+C113+C109+C105+C101+C97+C93+C89+C193+C197+C201+C205+C209+C217+C221+C225</f>
        <v>0</v>
      </c>
      <c r="D229" s="732">
        <f t="shared" si="2972"/>
        <v>0</v>
      </c>
      <c r="E229" s="732">
        <f t="shared" si="2972"/>
        <v>0</v>
      </c>
      <c r="F229" s="732">
        <f t="shared" si="2972"/>
        <v>0</v>
      </c>
      <c r="G229" s="732">
        <f t="shared" si="2972"/>
        <v>0</v>
      </c>
      <c r="H229" s="732">
        <f t="shared" si="2972"/>
        <v>0</v>
      </c>
      <c r="I229" s="732">
        <f t="shared" si="2972"/>
        <v>0</v>
      </c>
      <c r="J229" s="732">
        <f t="shared" si="2972"/>
        <v>0</v>
      </c>
      <c r="K229" s="732">
        <f t="shared" si="2972"/>
        <v>0</v>
      </c>
      <c r="L229" s="732">
        <f t="shared" si="2972"/>
        <v>0</v>
      </c>
      <c r="M229" s="732">
        <f t="shared" si="2972"/>
        <v>0</v>
      </c>
      <c r="N229" s="732">
        <f t="shared" si="2972"/>
        <v>0</v>
      </c>
      <c r="O229" s="731">
        <f>SUM(C229:N229)</f>
        <v>0</v>
      </c>
      <c r="P229" s="732"/>
      <c r="Q229" s="732">
        <f t="shared" ref="Q229:AB229" si="2973">+Q189+Q185+Q181+Q177+Q173+Q169+Q165+Q161+Q157+Q153+Q149+Q141+Q137+Q133+Q129+Q125+Q121+Q117+Q113+Q109+Q105+Q101+Q97+Q93+Q89+Q193+Q197+Q201+Q205+Q209+Q217+Q221+Q225</f>
        <v>2916.6666666666665</v>
      </c>
      <c r="R229" s="732">
        <f t="shared" si="2973"/>
        <v>2916.6666666666665</v>
      </c>
      <c r="S229" s="732">
        <f t="shared" si="2973"/>
        <v>2916.6666666666665</v>
      </c>
      <c r="T229" s="732">
        <f t="shared" si="2973"/>
        <v>2916.6666666666665</v>
      </c>
      <c r="U229" s="732">
        <f t="shared" si="2973"/>
        <v>2916.6666666666665</v>
      </c>
      <c r="V229" s="732">
        <f t="shared" si="2973"/>
        <v>7500</v>
      </c>
      <c r="W229" s="732">
        <f t="shared" si="2973"/>
        <v>7500</v>
      </c>
      <c r="X229" s="732">
        <f t="shared" si="2973"/>
        <v>7500</v>
      </c>
      <c r="Y229" s="732">
        <f t="shared" si="2973"/>
        <v>7500</v>
      </c>
      <c r="Z229" s="732">
        <f t="shared" si="2973"/>
        <v>7500</v>
      </c>
      <c r="AA229" s="732">
        <f t="shared" si="2973"/>
        <v>7500</v>
      </c>
      <c r="AB229" s="732">
        <f t="shared" si="2973"/>
        <v>7500</v>
      </c>
      <c r="AC229" s="731">
        <f>SUM(Q229:AB229)</f>
        <v>67083.333333333328</v>
      </c>
      <c r="AD229" s="732"/>
      <c r="AE229" s="732">
        <f t="shared" ref="AE229:AP229" si="2974">+AE189+AE185+AE181+AE177+AE173+AE169+AE165+AE161+AE157+AE153+AE149+AE141+AE137+AE133+AE129+AE125+AE121+AE117+AE113+AE109+AE105+AE101+AE97+AE93+AE89+AE193+AE197+AE201+AE205+AE209+AE217+AE221+AE225</f>
        <v>13333.333333333332</v>
      </c>
      <c r="AF229" s="732">
        <f t="shared" si="2974"/>
        <v>13333.333333333332</v>
      </c>
      <c r="AG229" s="732">
        <f t="shared" si="2974"/>
        <v>13333.333333333332</v>
      </c>
      <c r="AH229" s="732">
        <f t="shared" si="2974"/>
        <v>13333.333333333332</v>
      </c>
      <c r="AI229" s="732">
        <f t="shared" si="2974"/>
        <v>13333.333333333332</v>
      </c>
      <c r="AJ229" s="732">
        <f t="shared" si="2974"/>
        <v>16425</v>
      </c>
      <c r="AK229" s="732">
        <f t="shared" si="2974"/>
        <v>16425</v>
      </c>
      <c r="AL229" s="732">
        <f t="shared" si="2974"/>
        <v>16425</v>
      </c>
      <c r="AM229" s="732">
        <f t="shared" si="2974"/>
        <v>16425</v>
      </c>
      <c r="AN229" s="732">
        <f t="shared" si="2974"/>
        <v>16425</v>
      </c>
      <c r="AO229" s="732">
        <f t="shared" si="2974"/>
        <v>16425</v>
      </c>
      <c r="AP229" s="732">
        <f t="shared" si="2974"/>
        <v>16425</v>
      </c>
      <c r="AQ229" s="731">
        <f>SUM(AE229:AP229)</f>
        <v>181641.66666666666</v>
      </c>
      <c r="AR229" s="732"/>
      <c r="AS229" s="732">
        <f t="shared" ref="AS229:BD229" si="2975">+AS189+AS185+AS181+AS177+AS173+AS169+AS165+AS161+AS157+AS153+AS149+AS141+AS137+AS133+AS129+AS125+AS121+AS117+AS113+AS109+AS105+AS101+AS97+AS93+AS89+AS193+AS197+AS201+AS205+AS209+AS217+AS221+AS225</f>
        <v>17225</v>
      </c>
      <c r="AT229" s="732">
        <f t="shared" si="2975"/>
        <v>17225</v>
      </c>
      <c r="AU229" s="732">
        <f t="shared" si="2975"/>
        <v>17225</v>
      </c>
      <c r="AV229" s="732">
        <f t="shared" si="2975"/>
        <v>17225</v>
      </c>
      <c r="AW229" s="732">
        <f t="shared" si="2975"/>
        <v>17225</v>
      </c>
      <c r="AX229" s="732">
        <f t="shared" si="2975"/>
        <v>26391.666666666668</v>
      </c>
      <c r="AY229" s="732">
        <f t="shared" si="2975"/>
        <v>26391.666666666668</v>
      </c>
      <c r="AZ229" s="732">
        <f t="shared" si="2975"/>
        <v>26391.666666666668</v>
      </c>
      <c r="BA229" s="732">
        <f t="shared" si="2975"/>
        <v>26391.666666666668</v>
      </c>
      <c r="BB229" s="732">
        <f t="shared" si="2975"/>
        <v>26391.666666666668</v>
      </c>
      <c r="BC229" s="732">
        <f t="shared" si="2975"/>
        <v>26391.666666666668</v>
      </c>
      <c r="BD229" s="732">
        <f t="shared" si="2975"/>
        <v>26391.666666666668</v>
      </c>
      <c r="BE229" s="731">
        <f>SUM(AS229:BD229)</f>
        <v>270866.66666666663</v>
      </c>
      <c r="BF229" s="732"/>
      <c r="BG229" s="732">
        <f t="shared" ref="BG229" si="2976">+BG189+BG185+BG181+BG177+BG173+BG169+BG165+BG161+BG157+BG153+BG149+BG141+BG137+BG133+BG129+BG125+BG121+BG117+BG113+BG109+BG105+BG101+BG97+BG93+BG89+BG193+BG197+BG201+BG205+BG209+BG217+BG221+BG225</f>
        <v>34091.833333333336</v>
      </c>
      <c r="BH229" s="732">
        <f t="shared" ref="BH229:BQ229" si="2977">+BH189+BH185+BH181+BH177+BH173+BH169+BH165+BH161+BH157+BH153+BH149+BH141+BH137+BH133+BH129+BH125+BH121+BH117+BH113+BH109+BH105+BH101+BH97+BH93+BH89+BH193+BH197+BH201+BH205+BH209+BH217+BH221+BH225</f>
        <v>34091.833333333336</v>
      </c>
      <c r="BI229" s="732">
        <f t="shared" si="2977"/>
        <v>34091.833333333336</v>
      </c>
      <c r="BJ229" s="732">
        <f t="shared" si="2977"/>
        <v>34091.833333333336</v>
      </c>
      <c r="BK229" s="732">
        <f t="shared" si="2977"/>
        <v>34091.833333333336</v>
      </c>
      <c r="BL229" s="732">
        <f t="shared" si="2977"/>
        <v>34091.833333333336</v>
      </c>
      <c r="BM229" s="732">
        <f t="shared" si="2977"/>
        <v>34091.833333333336</v>
      </c>
      <c r="BN229" s="732">
        <f t="shared" si="2977"/>
        <v>34091.833333333336</v>
      </c>
      <c r="BO229" s="732">
        <f t="shared" si="2977"/>
        <v>34091.833333333336</v>
      </c>
      <c r="BP229" s="732">
        <f t="shared" si="2977"/>
        <v>34091.833333333336</v>
      </c>
      <c r="BQ229" s="732">
        <f t="shared" si="2977"/>
        <v>34091.833333333336</v>
      </c>
      <c r="BR229" s="732">
        <f t="shared" ref="BR229" si="2978">+BR189+BR185+BR181+BR177+BR173+BR169+BR165+BR161+BR157+BR153+BR149+BR141+BR137+BR133+BR129+BR125+BR121+BR117+BR113+BR109+BR105+BR101+BR97+BR93+BR89+BR193+BR197+BR201+BR205+BR209+BR217+BR221+BR225</f>
        <v>34091.833333333336</v>
      </c>
      <c r="BS229" s="529">
        <f>SUM(BG229:BR229)</f>
        <v>409101.99999999994</v>
      </c>
      <c r="BW229" s="732">
        <f>+BW189+BW185+BW181+BW177+BW173+BW169+BW165+BW161+BW157+BW153+BW149+BW141+BW137+BW133+BW129+BW125+BW121+BW117+BW113+BW109+BW105+BW101+BW97+BW93+BW89+BW193+BW197+BW201+BW205+BW209+BW217+BW221+BW225</f>
        <v>0</v>
      </c>
      <c r="BX229" s="732">
        <f>+BX189+BX185+BX181+BX177+BX173+BX169+BX165+BX161+BX157+BX153+BX149+BX141+BX137+BX133+BX129+BX125+BX121+BX117+BX113+BX109+BX105+BX101+BX97+BX93+BX89+BX193+BX197+BX201+BX205+BX209+BX217+BX221+BX225</f>
        <v>0</v>
      </c>
    </row>
    <row r="230" spans="1:76" s="507" customFormat="1" x14ac:dyDescent="0.2">
      <c r="A230" s="721"/>
      <c r="B230" s="721"/>
      <c r="C230" s="730"/>
      <c r="D230" s="730"/>
      <c r="E230" s="730"/>
      <c r="F230" s="730"/>
      <c r="G230" s="730"/>
      <c r="H230" s="730"/>
      <c r="I230" s="730"/>
      <c r="J230" s="730"/>
      <c r="K230" s="730"/>
      <c r="L230" s="730"/>
      <c r="M230" s="730"/>
      <c r="N230" s="730"/>
      <c r="O230" s="730"/>
      <c r="P230" s="730"/>
      <c r="Q230" s="730"/>
      <c r="R230" s="730"/>
      <c r="S230" s="730"/>
      <c r="T230" s="730"/>
      <c r="U230" s="730"/>
      <c r="V230" s="730"/>
      <c r="W230" s="730"/>
      <c r="X230" s="730"/>
      <c r="Y230" s="730"/>
      <c r="Z230" s="730"/>
      <c r="AA230" s="730"/>
      <c r="AB230" s="730"/>
      <c r="AC230" s="730"/>
      <c r="AD230" s="730"/>
      <c r="AE230" s="730"/>
      <c r="AF230" s="730"/>
      <c r="AG230" s="730"/>
      <c r="AH230" s="730"/>
      <c r="AI230" s="730"/>
      <c r="AJ230" s="730"/>
      <c r="AK230" s="730"/>
      <c r="AL230" s="730"/>
      <c r="AM230" s="730"/>
      <c r="AN230" s="730"/>
      <c r="AO230" s="730"/>
      <c r="AP230" s="730"/>
      <c r="AQ230" s="730"/>
      <c r="AR230" s="730"/>
      <c r="AS230" s="730"/>
      <c r="AT230" s="730"/>
      <c r="AU230" s="730"/>
      <c r="AV230" s="730"/>
      <c r="AW230" s="730"/>
      <c r="AX230" s="730"/>
      <c r="AY230" s="730"/>
      <c r="AZ230" s="730"/>
      <c r="BA230" s="730"/>
      <c r="BB230" s="730"/>
      <c r="BC230" s="730"/>
      <c r="BD230" s="730"/>
      <c r="BE230" s="730"/>
      <c r="BF230" s="730"/>
      <c r="BG230" s="730"/>
      <c r="BH230" s="730"/>
      <c r="BI230" s="730"/>
      <c r="BJ230" s="730"/>
      <c r="BK230" s="730"/>
      <c r="BL230" s="730"/>
      <c r="BM230" s="730"/>
      <c r="BN230" s="730"/>
      <c r="BO230" s="730"/>
      <c r="BP230" s="730"/>
      <c r="BQ230" s="730"/>
      <c r="BR230" s="730"/>
      <c r="BS230" s="524"/>
      <c r="BW230" s="730"/>
      <c r="BX230" s="730"/>
    </row>
    <row r="231" spans="1:76" s="507" customFormat="1" x14ac:dyDescent="0.2">
      <c r="A231" s="534" t="s">
        <v>20</v>
      </c>
      <c r="B231" s="728"/>
      <c r="C231" s="730"/>
      <c r="D231" s="730"/>
      <c r="E231" s="730"/>
      <c r="F231" s="730"/>
      <c r="G231" s="730"/>
      <c r="H231" s="730"/>
      <c r="I231" s="730"/>
      <c r="J231" s="730"/>
      <c r="K231" s="730"/>
      <c r="L231" s="730"/>
      <c r="M231" s="730"/>
      <c r="N231" s="730"/>
      <c r="O231" s="730"/>
      <c r="P231" s="730"/>
      <c r="Q231" s="730"/>
      <c r="R231" s="730"/>
      <c r="S231" s="730"/>
      <c r="T231" s="730"/>
      <c r="U231" s="730"/>
      <c r="V231" s="730"/>
      <c r="W231" s="730"/>
      <c r="X231" s="730"/>
      <c r="Y231" s="730"/>
      <c r="Z231" s="730"/>
      <c r="AA231" s="730"/>
      <c r="AB231" s="730"/>
      <c r="AC231" s="730"/>
      <c r="AD231" s="730"/>
      <c r="AE231" s="730"/>
      <c r="AF231" s="730"/>
      <c r="AG231" s="730"/>
      <c r="AH231" s="730"/>
      <c r="AI231" s="730"/>
      <c r="AJ231" s="730"/>
      <c r="AK231" s="730"/>
      <c r="AL231" s="730"/>
      <c r="AM231" s="730"/>
      <c r="AN231" s="730"/>
      <c r="AO231" s="730"/>
      <c r="AP231" s="730"/>
      <c r="AQ231" s="730"/>
      <c r="AR231" s="730"/>
      <c r="AS231" s="730"/>
      <c r="AT231" s="730"/>
      <c r="AU231" s="730"/>
      <c r="AV231" s="730"/>
      <c r="AW231" s="730"/>
      <c r="AX231" s="730"/>
      <c r="AY231" s="730"/>
      <c r="AZ231" s="730"/>
      <c r="BA231" s="730"/>
      <c r="BB231" s="730"/>
      <c r="BC231" s="730"/>
      <c r="BD231" s="730"/>
      <c r="BE231" s="730"/>
      <c r="BF231" s="730"/>
      <c r="BG231" s="730"/>
      <c r="BH231" s="730"/>
      <c r="BI231" s="730"/>
      <c r="BJ231" s="730"/>
      <c r="BK231" s="730"/>
      <c r="BL231" s="730"/>
      <c r="BM231" s="730"/>
      <c r="BN231" s="730"/>
      <c r="BO231" s="730"/>
      <c r="BP231" s="730"/>
      <c r="BQ231" s="730"/>
      <c r="BR231" s="730"/>
      <c r="BS231" s="524"/>
      <c r="BW231" s="730"/>
      <c r="BX231" s="730"/>
    </row>
    <row r="232" spans="1:76" s="507" customFormat="1" x14ac:dyDescent="0.2">
      <c r="A232" s="721"/>
      <c r="B232" s="728"/>
      <c r="C232" s="730"/>
      <c r="D232" s="730"/>
      <c r="E232" s="730"/>
      <c r="F232" s="730"/>
      <c r="G232" s="730"/>
      <c r="H232" s="730"/>
      <c r="I232" s="730"/>
      <c r="J232" s="730"/>
      <c r="K232" s="730"/>
      <c r="L232" s="730"/>
      <c r="M232" s="730"/>
      <c r="N232" s="730"/>
      <c r="O232" s="730"/>
      <c r="P232" s="730"/>
      <c r="Q232" s="730"/>
      <c r="R232" s="730"/>
      <c r="S232" s="730"/>
      <c r="T232" s="730"/>
      <c r="U232" s="730"/>
      <c r="V232" s="730"/>
      <c r="W232" s="730"/>
      <c r="X232" s="730"/>
      <c r="Y232" s="730"/>
      <c r="Z232" s="730"/>
      <c r="AA232" s="730"/>
      <c r="AB232" s="730"/>
      <c r="AC232" s="730"/>
      <c r="AD232" s="730"/>
      <c r="AE232" s="730"/>
      <c r="AF232" s="730"/>
      <c r="AG232" s="730"/>
      <c r="AH232" s="730"/>
      <c r="AI232" s="730"/>
      <c r="AJ232" s="730"/>
      <c r="AK232" s="730"/>
      <c r="AL232" s="730"/>
      <c r="AM232" s="730"/>
      <c r="AN232" s="730"/>
      <c r="AO232" s="730"/>
      <c r="AP232" s="730"/>
      <c r="AQ232" s="730"/>
      <c r="AR232" s="730"/>
      <c r="AS232" s="730"/>
      <c r="AT232" s="730"/>
      <c r="AU232" s="730"/>
      <c r="AV232" s="730"/>
      <c r="AW232" s="730"/>
      <c r="AX232" s="730"/>
      <c r="AY232" s="730"/>
      <c r="AZ232" s="730"/>
      <c r="BA232" s="730"/>
      <c r="BB232" s="730"/>
      <c r="BC232" s="730"/>
      <c r="BD232" s="730"/>
      <c r="BE232" s="730"/>
      <c r="BF232" s="730"/>
      <c r="BG232" s="730"/>
      <c r="BH232" s="730"/>
      <c r="BI232" s="730"/>
      <c r="BJ232" s="730"/>
      <c r="BK232" s="730"/>
      <c r="BL232" s="730"/>
      <c r="BM232" s="730"/>
      <c r="BN232" s="730"/>
      <c r="BO232" s="730"/>
      <c r="BP232" s="730"/>
      <c r="BQ232" s="730"/>
      <c r="BR232" s="730"/>
      <c r="BS232" s="524"/>
      <c r="BW232" s="730"/>
      <c r="BX232" s="730"/>
    </row>
    <row r="233" spans="1:76" x14ac:dyDescent="0.2">
      <c r="A233" s="530" t="s">
        <v>41</v>
      </c>
      <c r="B233" s="728"/>
      <c r="C233" s="728"/>
      <c r="D233" s="728"/>
      <c r="E233" s="728"/>
      <c r="F233" s="728"/>
      <c r="G233" s="728"/>
      <c r="H233" s="728"/>
      <c r="I233" s="728"/>
      <c r="J233" s="728"/>
      <c r="K233" s="728"/>
      <c r="L233" s="728"/>
      <c r="M233" s="728"/>
      <c r="N233" s="728"/>
      <c r="O233" s="728"/>
      <c r="P233" s="728"/>
      <c r="Q233" s="728"/>
      <c r="R233" s="728"/>
      <c r="S233" s="728"/>
      <c r="T233" s="728"/>
      <c r="U233" s="728"/>
      <c r="V233" s="728"/>
      <c r="W233" s="728"/>
      <c r="X233" s="728"/>
      <c r="Y233" s="728"/>
      <c r="Z233" s="728"/>
      <c r="AA233" s="728"/>
      <c r="AB233" s="728"/>
      <c r="AC233" s="728"/>
      <c r="AD233" s="728"/>
      <c r="AE233" s="728"/>
      <c r="AF233" s="728"/>
      <c r="AG233" s="728"/>
      <c r="AH233" s="728"/>
      <c r="AI233" s="728"/>
      <c r="AJ233" s="728"/>
      <c r="AK233" s="728"/>
      <c r="AL233" s="728"/>
      <c r="AM233" s="728"/>
      <c r="AN233" s="728"/>
      <c r="AO233" s="728"/>
      <c r="AP233" s="728"/>
      <c r="AQ233" s="728"/>
      <c r="AR233" s="728"/>
      <c r="AS233" s="728"/>
      <c r="AT233" s="728"/>
      <c r="AU233" s="728"/>
      <c r="AV233" s="728"/>
      <c r="AW233" s="728"/>
      <c r="AX233" s="728"/>
      <c r="AY233" s="728"/>
      <c r="AZ233" s="728"/>
      <c r="BA233" s="728"/>
      <c r="BB233" s="728"/>
      <c r="BC233" s="728"/>
      <c r="BD233" s="728"/>
      <c r="BE233" s="728"/>
      <c r="BF233" s="728"/>
      <c r="BG233" s="728"/>
      <c r="BH233" s="728"/>
      <c r="BI233" s="728"/>
      <c r="BJ233" s="728"/>
      <c r="BK233" s="728"/>
      <c r="BL233" s="728"/>
      <c r="BM233" s="728"/>
      <c r="BN233" s="728"/>
      <c r="BO233" s="728"/>
      <c r="BP233" s="728"/>
      <c r="BQ233" s="728"/>
      <c r="BR233" s="728"/>
      <c r="BS233" s="523"/>
      <c r="BW233" s="728"/>
      <c r="BX233" s="728"/>
    </row>
    <row r="234" spans="1:76" x14ac:dyDescent="0.2">
      <c r="A234" s="722" t="s">
        <v>110</v>
      </c>
      <c r="B234" s="728"/>
      <c r="C234" s="730">
        <v>1</v>
      </c>
      <c r="D234" s="730">
        <f>+IF(C234=1,1,0)</f>
        <v>1</v>
      </c>
      <c r="E234" s="730">
        <f t="shared" ref="E234" si="2979">+IF(D234=1,1,0)</f>
        <v>1</v>
      </c>
      <c r="F234" s="730">
        <f t="shared" ref="F234" si="2980">+IF(E234=1,1,0)</f>
        <v>1</v>
      </c>
      <c r="G234" s="730">
        <f t="shared" ref="G234" si="2981">+IF(F234=1,1,0)</f>
        <v>1</v>
      </c>
      <c r="H234" s="730">
        <f t="shared" ref="H234" si="2982">+IF(G234=1,1,0)</f>
        <v>1</v>
      </c>
      <c r="I234" s="730">
        <f t="shared" ref="I234" si="2983">+IF(H234=1,1,0)</f>
        <v>1</v>
      </c>
      <c r="J234" s="730">
        <f t="shared" ref="J234" si="2984">+IF(I234=1,1,0)</f>
        <v>1</v>
      </c>
      <c r="K234" s="730">
        <f t="shared" ref="K234" si="2985">+IF(J234=1,1,0)</f>
        <v>1</v>
      </c>
      <c r="L234" s="730">
        <f t="shared" ref="L234" si="2986">+IF(K234=1,1,0)</f>
        <v>1</v>
      </c>
      <c r="M234" s="730">
        <f t="shared" ref="M234" si="2987">+IF(L234=1,1,0)</f>
        <v>1</v>
      </c>
      <c r="N234" s="730">
        <f t="shared" ref="N234" si="2988">+IF(M234=1,1,0)</f>
        <v>1</v>
      </c>
      <c r="O234" s="730">
        <f>+N234</f>
        <v>1</v>
      </c>
      <c r="P234" s="730">
        <f>+N234</f>
        <v>1</v>
      </c>
      <c r="Q234" s="730">
        <f>+IF(O234=1,1,0)</f>
        <v>1</v>
      </c>
      <c r="R234" s="730">
        <f t="shared" ref="R234" si="2989">+IF(Q234=1,1,0)</f>
        <v>1</v>
      </c>
      <c r="S234" s="730">
        <f t="shared" ref="S234" si="2990">+IF(R234=1,1,0)</f>
        <v>1</v>
      </c>
      <c r="T234" s="730">
        <f t="shared" ref="T234" si="2991">+IF(S234=1,1,0)</f>
        <v>1</v>
      </c>
      <c r="U234" s="730">
        <f t="shared" ref="U234" si="2992">+IF(T234=1,1,0)</f>
        <v>1</v>
      </c>
      <c r="V234" s="730">
        <f t="shared" ref="V234" si="2993">+IF(U234=1,1,0)</f>
        <v>1</v>
      </c>
      <c r="W234" s="730">
        <f t="shared" ref="W234" si="2994">+IF(V234=1,1,0)</f>
        <v>1</v>
      </c>
      <c r="X234" s="730">
        <f t="shared" ref="X234" si="2995">+IF(W234=1,1,0)</f>
        <v>1</v>
      </c>
      <c r="Y234" s="730">
        <f t="shared" ref="Y234" si="2996">+IF(X234=1,1,0)</f>
        <v>1</v>
      </c>
      <c r="Z234" s="730">
        <f t="shared" ref="Z234" si="2997">+IF(Y234=1,1,0)</f>
        <v>1</v>
      </c>
      <c r="AA234" s="730">
        <f t="shared" ref="AA234" si="2998">+IF(Z234=1,1,0)</f>
        <v>1</v>
      </c>
      <c r="AB234" s="730">
        <f t="shared" ref="AB234" si="2999">+IF(AA234=1,1,0)</f>
        <v>1</v>
      </c>
      <c r="AC234" s="730">
        <f>+AB234</f>
        <v>1</v>
      </c>
      <c r="AD234" s="730">
        <f>+AB234</f>
        <v>1</v>
      </c>
      <c r="AE234" s="730">
        <f>+IF(AC234=1,1,0)</f>
        <v>1</v>
      </c>
      <c r="AF234" s="730">
        <f>+IF(AE234=1,1,0)</f>
        <v>1</v>
      </c>
      <c r="AG234" s="730">
        <f t="shared" ref="AG234" si="3000">+IF(AF234=1,1,0)</f>
        <v>1</v>
      </c>
      <c r="AH234" s="730">
        <f t="shared" ref="AH234" si="3001">+IF(AG234=1,1,0)</f>
        <v>1</v>
      </c>
      <c r="AI234" s="730">
        <f t="shared" ref="AI234" si="3002">+IF(AH234=1,1,0)</f>
        <v>1</v>
      </c>
      <c r="AJ234" s="730">
        <f t="shared" ref="AJ234" si="3003">+IF(AI234=1,1,0)</f>
        <v>1</v>
      </c>
      <c r="AK234" s="730">
        <f t="shared" ref="AK234" si="3004">+IF(AJ234=1,1,0)</f>
        <v>1</v>
      </c>
      <c r="AL234" s="730">
        <f t="shared" ref="AL234" si="3005">+IF(AK234=1,1,0)</f>
        <v>1</v>
      </c>
      <c r="AM234" s="730">
        <f t="shared" ref="AM234" si="3006">+IF(AL234=1,1,0)</f>
        <v>1</v>
      </c>
      <c r="AN234" s="730">
        <f t="shared" ref="AN234" si="3007">+IF(AM234=1,1,0)</f>
        <v>1</v>
      </c>
      <c r="AO234" s="730">
        <f t="shared" ref="AO234" si="3008">+IF(AN234=1,1,0)</f>
        <v>1</v>
      </c>
      <c r="AP234" s="730">
        <f t="shared" ref="AP234" si="3009">+IF(AO234=1,1,0)</f>
        <v>1</v>
      </c>
      <c r="AQ234" s="730">
        <f>+AP234</f>
        <v>1</v>
      </c>
      <c r="AR234" s="730">
        <f>+AQ234</f>
        <v>1</v>
      </c>
      <c r="AS234" s="730">
        <f>+IF(AQ234=1,1,0)</f>
        <v>1</v>
      </c>
      <c r="AT234" s="730">
        <f>+IF(AS234=1,1,0)</f>
        <v>1</v>
      </c>
      <c r="AU234" s="730">
        <f t="shared" ref="AU234" si="3010">+IF(AT234=1,1,0)</f>
        <v>1</v>
      </c>
      <c r="AV234" s="730">
        <f t="shared" ref="AV234" si="3011">+IF(AU234=1,1,0)</f>
        <v>1</v>
      </c>
      <c r="AW234" s="730">
        <f t="shared" ref="AW234" si="3012">+IF(AV234=1,1,0)</f>
        <v>1</v>
      </c>
      <c r="AX234" s="730">
        <f t="shared" ref="AX234" si="3013">+IF(AW234=1,1,0)</f>
        <v>1</v>
      </c>
      <c r="AY234" s="730">
        <f t="shared" ref="AY234" si="3014">+IF(AX234=1,1,0)</f>
        <v>1</v>
      </c>
      <c r="AZ234" s="730">
        <f t="shared" ref="AZ234" si="3015">+IF(AY234=1,1,0)</f>
        <v>1</v>
      </c>
      <c r="BA234" s="730">
        <f t="shared" ref="BA234" si="3016">+IF(AZ234=1,1,0)</f>
        <v>1</v>
      </c>
      <c r="BB234" s="730">
        <f t="shared" ref="BB234" si="3017">+IF(BA234=1,1,0)</f>
        <v>1</v>
      </c>
      <c r="BC234" s="730">
        <f t="shared" ref="BC234" si="3018">+IF(BB234=1,1,0)</f>
        <v>1</v>
      </c>
      <c r="BD234" s="730">
        <f t="shared" ref="BD234" si="3019">+IF(BC234=1,1,0)</f>
        <v>1</v>
      </c>
      <c r="BE234" s="730">
        <f>+BD234</f>
        <v>1</v>
      </c>
      <c r="BF234" s="730">
        <f>+BE234</f>
        <v>1</v>
      </c>
      <c r="BG234" s="730">
        <f>+IF(BE234=1,1,0)</f>
        <v>1</v>
      </c>
      <c r="BH234" s="730">
        <f t="shared" ref="BH234" si="3020">+IF(BG234=1,1,0)</f>
        <v>1</v>
      </c>
      <c r="BI234" s="730">
        <f t="shared" ref="BI234" si="3021">+IF(BH234=1,1,0)</f>
        <v>1</v>
      </c>
      <c r="BJ234" s="730">
        <f t="shared" ref="BJ234" si="3022">+IF(BI234=1,1,0)</f>
        <v>1</v>
      </c>
      <c r="BK234" s="730">
        <f t="shared" ref="BK234" si="3023">+IF(BJ234=1,1,0)</f>
        <v>1</v>
      </c>
      <c r="BL234" s="730">
        <f t="shared" ref="BL234" si="3024">+IF(BK234=1,1,0)</f>
        <v>1</v>
      </c>
      <c r="BM234" s="730">
        <f t="shared" ref="BM234" si="3025">+IF(BL234=1,1,0)</f>
        <v>1</v>
      </c>
      <c r="BN234" s="730">
        <f t="shared" ref="BN234" si="3026">+IF(BM234=1,1,0)</f>
        <v>1</v>
      </c>
      <c r="BO234" s="730">
        <f t="shared" ref="BO234" si="3027">+IF(BN234=1,1,0)</f>
        <v>1</v>
      </c>
      <c r="BP234" s="730">
        <f t="shared" ref="BP234" si="3028">+IF(BO234=1,1,0)</f>
        <v>1</v>
      </c>
      <c r="BQ234" s="730">
        <f t="shared" ref="BQ234" si="3029">+IF(BP234=1,1,0)</f>
        <v>1</v>
      </c>
      <c r="BR234" s="730">
        <f t="shared" ref="BR234" si="3030">+IF(BQ234=1,1,0)</f>
        <v>1</v>
      </c>
      <c r="BS234" s="524">
        <f>+BR234</f>
        <v>1</v>
      </c>
      <c r="BW234" s="730">
        <f>+IF(BU234=1,1,0)</f>
        <v>0</v>
      </c>
      <c r="BX234" s="730">
        <f t="shared" ref="BX234" si="3031">+IF(BW234=1,1,0)</f>
        <v>0</v>
      </c>
    </row>
    <row r="235" spans="1:76" x14ac:dyDescent="0.2">
      <c r="A235" s="721" t="s">
        <v>39</v>
      </c>
      <c r="B235" s="727">
        <v>65000</v>
      </c>
      <c r="C235" s="730">
        <f>IF(C234=1,B235/12,0)</f>
        <v>5416.666666666667</v>
      </c>
      <c r="D235" s="730">
        <f>IF(D234=1,$B235/12,0)</f>
        <v>5416.666666666667</v>
      </c>
      <c r="E235" s="730">
        <f t="shared" ref="E235:N235" si="3032">IF(E234=1,$B235/12,0)</f>
        <v>5416.666666666667</v>
      </c>
      <c r="F235" s="730">
        <f t="shared" si="3032"/>
        <v>5416.666666666667</v>
      </c>
      <c r="G235" s="730">
        <f t="shared" si="3032"/>
        <v>5416.666666666667</v>
      </c>
      <c r="H235" s="730">
        <f t="shared" si="3032"/>
        <v>5416.666666666667</v>
      </c>
      <c r="I235" s="730">
        <f t="shared" si="3032"/>
        <v>5416.666666666667</v>
      </c>
      <c r="J235" s="730">
        <f t="shared" si="3032"/>
        <v>5416.666666666667</v>
      </c>
      <c r="K235" s="730">
        <f t="shared" si="3032"/>
        <v>5416.666666666667</v>
      </c>
      <c r="L235" s="730">
        <f t="shared" si="3032"/>
        <v>5416.666666666667</v>
      </c>
      <c r="M235" s="730">
        <f t="shared" si="3032"/>
        <v>5416.666666666667</v>
      </c>
      <c r="N235" s="730">
        <f t="shared" si="3032"/>
        <v>5416.666666666667</v>
      </c>
      <c r="O235" s="731">
        <f>SUM(C235:N235)</f>
        <v>64999.999999999993</v>
      </c>
      <c r="P235" s="730">
        <f>IF(C234=1,(B235*(1+$B$8)),B235)</f>
        <v>68900</v>
      </c>
      <c r="Q235" s="730">
        <f>IF(Q234=1,($P235/12),0)</f>
        <v>5741.666666666667</v>
      </c>
      <c r="R235" s="730">
        <f t="shared" ref="R235:AB235" si="3033">IF(R234=1,($P235/12),0)</f>
        <v>5741.666666666667</v>
      </c>
      <c r="S235" s="730">
        <f t="shared" si="3033"/>
        <v>5741.666666666667</v>
      </c>
      <c r="T235" s="730">
        <f t="shared" si="3033"/>
        <v>5741.666666666667</v>
      </c>
      <c r="U235" s="730">
        <f t="shared" si="3033"/>
        <v>5741.666666666667</v>
      </c>
      <c r="V235" s="730">
        <f t="shared" si="3033"/>
        <v>5741.666666666667</v>
      </c>
      <c r="W235" s="730">
        <f t="shared" si="3033"/>
        <v>5741.666666666667</v>
      </c>
      <c r="X235" s="730">
        <f t="shared" si="3033"/>
        <v>5741.666666666667</v>
      </c>
      <c r="Y235" s="730">
        <f t="shared" si="3033"/>
        <v>5741.666666666667</v>
      </c>
      <c r="Z235" s="730">
        <f t="shared" si="3033"/>
        <v>5741.666666666667</v>
      </c>
      <c r="AA235" s="730">
        <f t="shared" si="3033"/>
        <v>5741.666666666667</v>
      </c>
      <c r="AB235" s="730">
        <f t="shared" si="3033"/>
        <v>5741.666666666667</v>
      </c>
      <c r="AC235" s="731">
        <f>SUM(Q235:AB235)</f>
        <v>68899.999999999985</v>
      </c>
      <c r="AD235" s="730">
        <f>IF(Q234=1,(P235*(1+$B$8)),P235)</f>
        <v>73034</v>
      </c>
      <c r="AE235" s="730">
        <f t="shared" ref="AE235:AP235" si="3034">IF(AE234=1,($AD235/12),0)</f>
        <v>6086.166666666667</v>
      </c>
      <c r="AF235" s="730">
        <f t="shared" si="3034"/>
        <v>6086.166666666667</v>
      </c>
      <c r="AG235" s="730">
        <f t="shared" si="3034"/>
        <v>6086.166666666667</v>
      </c>
      <c r="AH235" s="730">
        <f t="shared" si="3034"/>
        <v>6086.166666666667</v>
      </c>
      <c r="AI235" s="730">
        <f t="shared" si="3034"/>
        <v>6086.166666666667</v>
      </c>
      <c r="AJ235" s="730">
        <f t="shared" si="3034"/>
        <v>6086.166666666667</v>
      </c>
      <c r="AK235" s="730">
        <f t="shared" si="3034"/>
        <v>6086.166666666667</v>
      </c>
      <c r="AL235" s="730">
        <f t="shared" si="3034"/>
        <v>6086.166666666667</v>
      </c>
      <c r="AM235" s="730">
        <f t="shared" si="3034"/>
        <v>6086.166666666667</v>
      </c>
      <c r="AN235" s="730">
        <f t="shared" si="3034"/>
        <v>6086.166666666667</v>
      </c>
      <c r="AO235" s="730">
        <f t="shared" si="3034"/>
        <v>6086.166666666667</v>
      </c>
      <c r="AP235" s="730">
        <f t="shared" si="3034"/>
        <v>6086.166666666667</v>
      </c>
      <c r="AQ235" s="731">
        <f>SUM(AE235:AP235)</f>
        <v>73034</v>
      </c>
      <c r="AR235" s="730">
        <f>IF(AE234=1,(AD235*(1+$B$8)),AD235)</f>
        <v>77416.040000000008</v>
      </c>
      <c r="AS235" s="730">
        <f>IF(AS234=1,($AR235/12),0)</f>
        <v>6451.336666666667</v>
      </c>
      <c r="AT235" s="730">
        <f t="shared" ref="AT235:BD235" si="3035">IF(AT234=1,($AR235/12),0)</f>
        <v>6451.336666666667</v>
      </c>
      <c r="AU235" s="730">
        <f t="shared" si="3035"/>
        <v>6451.336666666667</v>
      </c>
      <c r="AV235" s="730">
        <f t="shared" si="3035"/>
        <v>6451.336666666667</v>
      </c>
      <c r="AW235" s="730">
        <f t="shared" si="3035"/>
        <v>6451.336666666667</v>
      </c>
      <c r="AX235" s="730">
        <f t="shared" si="3035"/>
        <v>6451.336666666667</v>
      </c>
      <c r="AY235" s="730">
        <f t="shared" si="3035"/>
        <v>6451.336666666667</v>
      </c>
      <c r="AZ235" s="730">
        <f t="shared" si="3035"/>
        <v>6451.336666666667</v>
      </c>
      <c r="BA235" s="730">
        <f t="shared" si="3035"/>
        <v>6451.336666666667</v>
      </c>
      <c r="BB235" s="730">
        <f t="shared" si="3035"/>
        <v>6451.336666666667</v>
      </c>
      <c r="BC235" s="730">
        <f t="shared" si="3035"/>
        <v>6451.336666666667</v>
      </c>
      <c r="BD235" s="730">
        <f t="shared" si="3035"/>
        <v>6451.336666666667</v>
      </c>
      <c r="BE235" s="731">
        <f>SUM(AS235:BD235)</f>
        <v>77416.040000000023</v>
      </c>
      <c r="BF235" s="730">
        <f>IF(AS234=1,(AR235*(1+$B$8)),AR235)</f>
        <v>82061.002400000012</v>
      </c>
      <c r="BG235" s="730">
        <f>IF(BG234=1,($BF235/12),0)</f>
        <v>6838.4168666666674</v>
      </c>
      <c r="BH235" s="730">
        <f t="shared" ref="BH235:BR235" si="3036">IF(BH234=1,($BF235/12),0)</f>
        <v>6838.4168666666674</v>
      </c>
      <c r="BI235" s="730">
        <f t="shared" si="3036"/>
        <v>6838.4168666666674</v>
      </c>
      <c r="BJ235" s="730">
        <f t="shared" si="3036"/>
        <v>6838.4168666666674</v>
      </c>
      <c r="BK235" s="730">
        <f t="shared" si="3036"/>
        <v>6838.4168666666674</v>
      </c>
      <c r="BL235" s="730">
        <f t="shared" si="3036"/>
        <v>6838.4168666666674</v>
      </c>
      <c r="BM235" s="730">
        <f t="shared" si="3036"/>
        <v>6838.4168666666674</v>
      </c>
      <c r="BN235" s="730">
        <f t="shared" si="3036"/>
        <v>6838.4168666666674</v>
      </c>
      <c r="BO235" s="730">
        <f t="shared" si="3036"/>
        <v>6838.4168666666674</v>
      </c>
      <c r="BP235" s="730">
        <f t="shared" si="3036"/>
        <v>6838.4168666666674</v>
      </c>
      <c r="BQ235" s="730">
        <f t="shared" si="3036"/>
        <v>6838.4168666666674</v>
      </c>
      <c r="BR235" s="730">
        <f t="shared" si="3036"/>
        <v>6838.4168666666674</v>
      </c>
      <c r="BS235" s="529">
        <f>SUM(BG235:BR235)</f>
        <v>82061.002400000012</v>
      </c>
      <c r="BW235" s="730">
        <f t="shared" ref="BW235:BX235" si="3037">IF(BW234=1,($BF235/12),0)</f>
        <v>0</v>
      </c>
      <c r="BX235" s="730">
        <f t="shared" si="3037"/>
        <v>0</v>
      </c>
    </row>
    <row r="236" spans="1:76" x14ac:dyDescent="0.2">
      <c r="A236" s="721"/>
      <c r="B236" s="728"/>
      <c r="C236" s="728"/>
      <c r="D236" s="728"/>
      <c r="E236" s="728"/>
      <c r="F236" s="728"/>
      <c r="G236" s="728"/>
      <c r="H236" s="728"/>
      <c r="I236" s="728"/>
      <c r="J236" s="728"/>
      <c r="K236" s="728"/>
      <c r="L236" s="728"/>
      <c r="M236" s="728"/>
      <c r="N236" s="728"/>
      <c r="O236" s="728"/>
      <c r="P236" s="728"/>
      <c r="Q236" s="728"/>
      <c r="R236" s="728"/>
      <c r="S236" s="728"/>
      <c r="T236" s="728"/>
      <c r="U236" s="728"/>
      <c r="V236" s="728"/>
      <c r="W236" s="728"/>
      <c r="X236" s="728"/>
      <c r="Y236" s="728"/>
      <c r="Z236" s="728"/>
      <c r="AA236" s="728"/>
      <c r="AB236" s="728"/>
      <c r="AC236" s="728"/>
      <c r="AD236" s="728"/>
      <c r="AE236" s="728"/>
      <c r="AF236" s="728"/>
      <c r="AG236" s="728"/>
      <c r="AH236" s="728"/>
      <c r="AI236" s="728"/>
      <c r="AJ236" s="728"/>
      <c r="AK236" s="728"/>
      <c r="AL236" s="728"/>
      <c r="AM236" s="728"/>
      <c r="AN236" s="728"/>
      <c r="AO236" s="728"/>
      <c r="AP236" s="728"/>
      <c r="AQ236" s="728"/>
      <c r="AR236" s="728"/>
      <c r="AS236" s="728"/>
      <c r="AT236" s="728"/>
      <c r="AU236" s="728"/>
      <c r="AV236" s="728"/>
      <c r="AW236" s="728"/>
      <c r="AX236" s="728"/>
      <c r="AY236" s="728"/>
      <c r="AZ236" s="728"/>
      <c r="BA236" s="728"/>
      <c r="BB236" s="728"/>
      <c r="BC236" s="728"/>
      <c r="BD236" s="728"/>
      <c r="BE236" s="728"/>
      <c r="BF236" s="728"/>
      <c r="BG236" s="728"/>
      <c r="BH236" s="728"/>
      <c r="BI236" s="728"/>
      <c r="BJ236" s="728"/>
      <c r="BK236" s="728"/>
      <c r="BL236" s="728"/>
      <c r="BM236" s="728"/>
      <c r="BN236" s="728"/>
      <c r="BO236" s="728"/>
      <c r="BP236" s="728"/>
      <c r="BQ236" s="728"/>
      <c r="BR236" s="728"/>
      <c r="BS236" s="523"/>
      <c r="BW236" s="728"/>
      <c r="BX236" s="728"/>
    </row>
    <row r="237" spans="1:76" s="507" customFormat="1" x14ac:dyDescent="0.2">
      <c r="A237" s="511" t="s">
        <v>757</v>
      </c>
      <c r="B237" s="728"/>
      <c r="C237" s="728"/>
      <c r="D237" s="728"/>
      <c r="E237" s="728"/>
      <c r="F237" s="728"/>
      <c r="G237" s="728"/>
      <c r="H237" s="728"/>
      <c r="I237" s="728"/>
      <c r="J237" s="728"/>
      <c r="K237" s="728"/>
      <c r="L237" s="728"/>
      <c r="M237" s="728"/>
      <c r="N237" s="728"/>
      <c r="O237" s="728"/>
      <c r="P237" s="728"/>
      <c r="Q237" s="728"/>
      <c r="R237" s="728"/>
      <c r="S237" s="728"/>
      <c r="T237" s="728"/>
      <c r="U237" s="728"/>
      <c r="V237" s="728"/>
      <c r="W237" s="728"/>
      <c r="X237" s="728"/>
      <c r="Y237" s="728"/>
      <c r="Z237" s="728"/>
      <c r="AA237" s="728"/>
      <c r="AB237" s="728"/>
      <c r="AC237" s="728"/>
      <c r="AD237" s="728"/>
      <c r="AE237" s="728"/>
      <c r="AF237" s="728"/>
      <c r="AG237" s="728"/>
      <c r="AH237" s="728"/>
      <c r="AI237" s="728"/>
      <c r="AJ237" s="728"/>
      <c r="AK237" s="728"/>
      <c r="AL237" s="728"/>
      <c r="AM237" s="728"/>
      <c r="AN237" s="728"/>
      <c r="AO237" s="728"/>
      <c r="AP237" s="728"/>
      <c r="AQ237" s="728"/>
      <c r="AR237" s="728"/>
      <c r="AS237" s="728"/>
      <c r="AT237" s="728"/>
      <c r="AU237" s="728"/>
      <c r="AV237" s="728"/>
      <c r="AW237" s="728"/>
      <c r="AX237" s="728"/>
      <c r="AY237" s="728"/>
      <c r="AZ237" s="728"/>
      <c r="BA237" s="728"/>
      <c r="BB237" s="728"/>
      <c r="BC237" s="728"/>
      <c r="BD237" s="728"/>
      <c r="BE237" s="728"/>
      <c r="BF237" s="728"/>
      <c r="BG237" s="728"/>
      <c r="BH237" s="728"/>
      <c r="BI237" s="728"/>
      <c r="BJ237" s="728"/>
      <c r="BK237" s="728"/>
      <c r="BL237" s="728"/>
      <c r="BM237" s="728"/>
      <c r="BN237" s="728"/>
      <c r="BO237" s="728"/>
      <c r="BP237" s="728"/>
      <c r="BQ237" s="728"/>
      <c r="BR237" s="728"/>
      <c r="BS237" s="523"/>
      <c r="BW237" s="728"/>
      <c r="BX237" s="728"/>
    </row>
    <row r="238" spans="1:76" s="507" customFormat="1" x14ac:dyDescent="0.2">
      <c r="A238" s="722" t="s">
        <v>110</v>
      </c>
      <c r="B238" s="728"/>
      <c r="C238" s="730">
        <f>+IF(A238=1,1,0)</f>
        <v>0</v>
      </c>
      <c r="D238" s="730">
        <f>+IF(C238=1,1,0)</f>
        <v>0</v>
      </c>
      <c r="E238" s="730">
        <f t="shared" ref="E238" si="3038">+IF(D238=1,1,0)</f>
        <v>0</v>
      </c>
      <c r="F238" s="730">
        <f t="shared" ref="F238" si="3039">+IF(E238=1,1,0)</f>
        <v>0</v>
      </c>
      <c r="G238" s="730">
        <f t="shared" ref="G238" si="3040">+IF(F238=1,1,0)</f>
        <v>0</v>
      </c>
      <c r="H238" s="730">
        <f t="shared" ref="H238" si="3041">+IF(G238=1,1,0)</f>
        <v>0</v>
      </c>
      <c r="I238" s="730">
        <f t="shared" ref="I238" si="3042">+IF(H238=1,1,0)</f>
        <v>0</v>
      </c>
      <c r="J238" s="730">
        <f t="shared" ref="J238" si="3043">+IF(I238=1,1,0)</f>
        <v>0</v>
      </c>
      <c r="K238" s="730">
        <f t="shared" ref="K238" si="3044">+IF(J238=1,1,0)</f>
        <v>0</v>
      </c>
      <c r="L238" s="730">
        <f t="shared" ref="L238" si="3045">+IF(K238=1,1,0)</f>
        <v>0</v>
      </c>
      <c r="M238" s="730">
        <f t="shared" ref="M238" si="3046">+IF(L238=1,1,0)</f>
        <v>0</v>
      </c>
      <c r="N238" s="730">
        <f t="shared" ref="N238" si="3047">+IF(M238=1,1,0)</f>
        <v>0</v>
      </c>
      <c r="O238" s="730">
        <f>+N238</f>
        <v>0</v>
      </c>
      <c r="P238" s="730">
        <f>+N238</f>
        <v>0</v>
      </c>
      <c r="Q238" s="730">
        <f>+IF(O238=1,1,0)</f>
        <v>0</v>
      </c>
      <c r="R238" s="730">
        <f t="shared" ref="R238" si="3048">+IF(Q238=1,1,0)</f>
        <v>0</v>
      </c>
      <c r="S238" s="730">
        <f t="shared" ref="S238" si="3049">+IF(R238=1,1,0)</f>
        <v>0</v>
      </c>
      <c r="T238" s="730">
        <f t="shared" ref="T238" si="3050">+IF(S238=1,1,0)</f>
        <v>0</v>
      </c>
      <c r="U238" s="730">
        <f t="shared" ref="U238" si="3051">+IF(T238=1,1,0)</f>
        <v>0</v>
      </c>
      <c r="V238" s="730">
        <f t="shared" ref="V238" si="3052">+IF(U238=1,1,0)</f>
        <v>0</v>
      </c>
      <c r="W238" s="730">
        <f t="shared" ref="W238" si="3053">+IF(V238=1,1,0)</f>
        <v>0</v>
      </c>
      <c r="X238" s="730">
        <f t="shared" ref="X238" si="3054">+IF(W238=1,1,0)</f>
        <v>0</v>
      </c>
      <c r="Y238" s="730">
        <f t="shared" ref="Y238" si="3055">+IF(X238=1,1,0)</f>
        <v>0</v>
      </c>
      <c r="Z238" s="730">
        <f t="shared" ref="Z238" si="3056">+IF(Y238=1,1,0)</f>
        <v>0</v>
      </c>
      <c r="AA238" s="730">
        <f t="shared" ref="AA238" si="3057">+IF(Z238=1,1,0)</f>
        <v>0</v>
      </c>
      <c r="AB238" s="730">
        <f t="shared" ref="AB238" si="3058">+IF(AA238=1,1,0)</f>
        <v>0</v>
      </c>
      <c r="AC238" s="730">
        <f>+AB238</f>
        <v>0</v>
      </c>
      <c r="AD238" s="730">
        <f>+AB238</f>
        <v>0</v>
      </c>
      <c r="AE238" s="730">
        <v>1</v>
      </c>
      <c r="AF238" s="730">
        <f>+IF(AE238=1,1,0)</f>
        <v>1</v>
      </c>
      <c r="AG238" s="730">
        <f t="shared" ref="AG238" si="3059">+IF(AF238=1,1,0)</f>
        <v>1</v>
      </c>
      <c r="AH238" s="730">
        <f t="shared" ref="AH238" si="3060">+IF(AG238=1,1,0)</f>
        <v>1</v>
      </c>
      <c r="AI238" s="730">
        <f t="shared" ref="AI238" si="3061">+IF(AH238=1,1,0)</f>
        <v>1</v>
      </c>
      <c r="AJ238" s="730">
        <f t="shared" ref="AJ238" si="3062">+IF(AI238=1,1,0)</f>
        <v>1</v>
      </c>
      <c r="AK238" s="730">
        <f t="shared" ref="AK238" si="3063">+IF(AJ238=1,1,0)</f>
        <v>1</v>
      </c>
      <c r="AL238" s="730">
        <f t="shared" ref="AL238" si="3064">+IF(AK238=1,1,0)</f>
        <v>1</v>
      </c>
      <c r="AM238" s="730">
        <f t="shared" ref="AM238" si="3065">+IF(AL238=1,1,0)</f>
        <v>1</v>
      </c>
      <c r="AN238" s="730">
        <f t="shared" ref="AN238" si="3066">+IF(AM238=1,1,0)</f>
        <v>1</v>
      </c>
      <c r="AO238" s="730">
        <f t="shared" ref="AO238" si="3067">+IF(AN238=1,1,0)</f>
        <v>1</v>
      </c>
      <c r="AP238" s="730">
        <f t="shared" ref="AP238" si="3068">+IF(AO238=1,1,0)</f>
        <v>1</v>
      </c>
      <c r="AQ238" s="730">
        <f>+AP238</f>
        <v>1</v>
      </c>
      <c r="AR238" s="730">
        <f>+AQ238</f>
        <v>1</v>
      </c>
      <c r="AS238" s="730">
        <f>+IF(AQ238=1,1,0)</f>
        <v>1</v>
      </c>
      <c r="AT238" s="730">
        <f>+IF(AS238=1,1,0)</f>
        <v>1</v>
      </c>
      <c r="AU238" s="730">
        <f t="shared" ref="AU238" si="3069">+IF(AT238=1,1,0)</f>
        <v>1</v>
      </c>
      <c r="AV238" s="730">
        <f t="shared" ref="AV238" si="3070">+IF(AU238=1,1,0)</f>
        <v>1</v>
      </c>
      <c r="AW238" s="730">
        <f t="shared" ref="AW238" si="3071">+IF(AV238=1,1,0)</f>
        <v>1</v>
      </c>
      <c r="AX238" s="730">
        <f t="shared" ref="AX238" si="3072">+IF(AW238=1,1,0)</f>
        <v>1</v>
      </c>
      <c r="AY238" s="730">
        <f t="shared" ref="AY238" si="3073">+IF(AX238=1,1,0)</f>
        <v>1</v>
      </c>
      <c r="AZ238" s="730">
        <f t="shared" ref="AZ238" si="3074">+IF(AY238=1,1,0)</f>
        <v>1</v>
      </c>
      <c r="BA238" s="730">
        <f t="shared" ref="BA238" si="3075">+IF(AZ238=1,1,0)</f>
        <v>1</v>
      </c>
      <c r="BB238" s="730">
        <f t="shared" ref="BB238" si="3076">+IF(BA238=1,1,0)</f>
        <v>1</v>
      </c>
      <c r="BC238" s="730">
        <f t="shared" ref="BC238" si="3077">+IF(BB238=1,1,0)</f>
        <v>1</v>
      </c>
      <c r="BD238" s="730">
        <f t="shared" ref="BD238" si="3078">+IF(BC238=1,1,0)</f>
        <v>1</v>
      </c>
      <c r="BE238" s="730">
        <f>+BD238</f>
        <v>1</v>
      </c>
      <c r="BF238" s="730">
        <f>+BE238</f>
        <v>1</v>
      </c>
      <c r="BG238" s="730">
        <f>+IF(BE238=1,1,0)</f>
        <v>1</v>
      </c>
      <c r="BH238" s="730">
        <f t="shared" ref="BH238" si="3079">+IF(BG238=1,1,0)</f>
        <v>1</v>
      </c>
      <c r="BI238" s="730">
        <f t="shared" ref="BI238" si="3080">+IF(BH238=1,1,0)</f>
        <v>1</v>
      </c>
      <c r="BJ238" s="730">
        <f t="shared" ref="BJ238" si="3081">+IF(BI238=1,1,0)</f>
        <v>1</v>
      </c>
      <c r="BK238" s="730">
        <f t="shared" ref="BK238" si="3082">+IF(BJ238=1,1,0)</f>
        <v>1</v>
      </c>
      <c r="BL238" s="730">
        <f t="shared" ref="BL238" si="3083">+IF(BK238=1,1,0)</f>
        <v>1</v>
      </c>
      <c r="BM238" s="730">
        <f t="shared" ref="BM238" si="3084">+IF(BL238=1,1,0)</f>
        <v>1</v>
      </c>
      <c r="BN238" s="730">
        <f t="shared" ref="BN238" si="3085">+IF(BM238=1,1,0)</f>
        <v>1</v>
      </c>
      <c r="BO238" s="730">
        <f t="shared" ref="BO238" si="3086">+IF(BN238=1,1,0)</f>
        <v>1</v>
      </c>
      <c r="BP238" s="730">
        <f t="shared" ref="BP238" si="3087">+IF(BO238=1,1,0)</f>
        <v>1</v>
      </c>
      <c r="BQ238" s="730">
        <f t="shared" ref="BQ238" si="3088">+IF(BP238=1,1,0)</f>
        <v>1</v>
      </c>
      <c r="BR238" s="730">
        <f t="shared" ref="BR238" si="3089">+IF(BQ238=1,1,0)</f>
        <v>1</v>
      </c>
      <c r="BS238" s="524">
        <f>+BR238</f>
        <v>1</v>
      </c>
      <c r="BW238" s="730">
        <f>+IF(BU238=1,1,0)</f>
        <v>0</v>
      </c>
      <c r="BX238" s="730">
        <f t="shared" ref="BX238" si="3090">+IF(BW238=1,1,0)</f>
        <v>0</v>
      </c>
    </row>
    <row r="239" spans="1:76" s="507" customFormat="1" x14ac:dyDescent="0.2">
      <c r="A239" s="721" t="s">
        <v>39</v>
      </c>
      <c r="B239" s="727">
        <v>60000</v>
      </c>
      <c r="C239" s="730">
        <f>IF(C238=1,B239/12,0)</f>
        <v>0</v>
      </c>
      <c r="D239" s="730">
        <f>IF(D238=1,$B239/12,0)</f>
        <v>0</v>
      </c>
      <c r="E239" s="730">
        <f t="shared" ref="E239:N239" si="3091">IF(E238=1,$B239/12,0)</f>
        <v>0</v>
      </c>
      <c r="F239" s="730">
        <f t="shared" si="3091"/>
        <v>0</v>
      </c>
      <c r="G239" s="730">
        <f t="shared" si="3091"/>
        <v>0</v>
      </c>
      <c r="H239" s="730">
        <f t="shared" si="3091"/>
        <v>0</v>
      </c>
      <c r="I239" s="730">
        <f t="shared" si="3091"/>
        <v>0</v>
      </c>
      <c r="J239" s="730">
        <f t="shared" si="3091"/>
        <v>0</v>
      </c>
      <c r="K239" s="730">
        <f t="shared" si="3091"/>
        <v>0</v>
      </c>
      <c r="L239" s="730">
        <f t="shared" si="3091"/>
        <v>0</v>
      </c>
      <c r="M239" s="730">
        <f t="shared" si="3091"/>
        <v>0</v>
      </c>
      <c r="N239" s="730">
        <f t="shared" si="3091"/>
        <v>0</v>
      </c>
      <c r="O239" s="731">
        <f>SUM(C239:N239)</f>
        <v>0</v>
      </c>
      <c r="P239" s="730">
        <f>IF(C238=1,(B239*(1+$B$8)),B239)</f>
        <v>60000</v>
      </c>
      <c r="Q239" s="730">
        <f>IF(Q238=1,($P239/12),0)</f>
        <v>0</v>
      </c>
      <c r="R239" s="730">
        <f t="shared" ref="R239:AB239" si="3092">IF(R238=1,($P239/12),0)</f>
        <v>0</v>
      </c>
      <c r="S239" s="730">
        <f t="shared" si="3092"/>
        <v>0</v>
      </c>
      <c r="T239" s="730">
        <f t="shared" si="3092"/>
        <v>0</v>
      </c>
      <c r="U239" s="730">
        <f t="shared" si="3092"/>
        <v>0</v>
      </c>
      <c r="V239" s="730">
        <f t="shared" si="3092"/>
        <v>0</v>
      </c>
      <c r="W239" s="730">
        <f t="shared" si="3092"/>
        <v>0</v>
      </c>
      <c r="X239" s="730">
        <f t="shared" si="3092"/>
        <v>0</v>
      </c>
      <c r="Y239" s="730">
        <f t="shared" si="3092"/>
        <v>0</v>
      </c>
      <c r="Z239" s="730">
        <f t="shared" si="3092"/>
        <v>0</v>
      </c>
      <c r="AA239" s="730">
        <f t="shared" si="3092"/>
        <v>0</v>
      </c>
      <c r="AB239" s="730">
        <f t="shared" si="3092"/>
        <v>0</v>
      </c>
      <c r="AC239" s="731">
        <f>SUM(Q239:AB239)</f>
        <v>0</v>
      </c>
      <c r="AD239" s="730">
        <f>IF(Q238=1,(P239*(1+$B$8)),P239)</f>
        <v>60000</v>
      </c>
      <c r="AE239" s="730">
        <f t="shared" ref="AE239:AP239" si="3093">IF(AE238=1,($AD239/12),0)</f>
        <v>5000</v>
      </c>
      <c r="AF239" s="730">
        <f t="shared" si="3093"/>
        <v>5000</v>
      </c>
      <c r="AG239" s="730">
        <f t="shared" si="3093"/>
        <v>5000</v>
      </c>
      <c r="AH239" s="730">
        <f t="shared" si="3093"/>
        <v>5000</v>
      </c>
      <c r="AI239" s="730">
        <f t="shared" si="3093"/>
        <v>5000</v>
      </c>
      <c r="AJ239" s="730">
        <f t="shared" si="3093"/>
        <v>5000</v>
      </c>
      <c r="AK239" s="730">
        <f t="shared" si="3093"/>
        <v>5000</v>
      </c>
      <c r="AL239" s="730">
        <f t="shared" si="3093"/>
        <v>5000</v>
      </c>
      <c r="AM239" s="730">
        <f t="shared" si="3093"/>
        <v>5000</v>
      </c>
      <c r="AN239" s="730">
        <f t="shared" si="3093"/>
        <v>5000</v>
      </c>
      <c r="AO239" s="730">
        <f t="shared" si="3093"/>
        <v>5000</v>
      </c>
      <c r="AP239" s="730">
        <f t="shared" si="3093"/>
        <v>5000</v>
      </c>
      <c r="AQ239" s="731">
        <f>SUM(AE239:AP239)</f>
        <v>60000</v>
      </c>
      <c r="AR239" s="730">
        <f>IF(AE238=1,(AD239*(1+$B$8)),AD239)</f>
        <v>63600</v>
      </c>
      <c r="AS239" s="730">
        <f>IF(AS238=1,($AR239/12),0)</f>
        <v>5300</v>
      </c>
      <c r="AT239" s="730">
        <f t="shared" ref="AT239:BD239" si="3094">IF(AT238=1,($AR239/12),0)</f>
        <v>5300</v>
      </c>
      <c r="AU239" s="730">
        <f t="shared" si="3094"/>
        <v>5300</v>
      </c>
      <c r="AV239" s="730">
        <f t="shared" si="3094"/>
        <v>5300</v>
      </c>
      <c r="AW239" s="730">
        <f t="shared" si="3094"/>
        <v>5300</v>
      </c>
      <c r="AX239" s="730">
        <f t="shared" si="3094"/>
        <v>5300</v>
      </c>
      <c r="AY239" s="730">
        <f t="shared" si="3094"/>
        <v>5300</v>
      </c>
      <c r="AZ239" s="730">
        <f t="shared" si="3094"/>
        <v>5300</v>
      </c>
      <c r="BA239" s="730">
        <f t="shared" si="3094"/>
        <v>5300</v>
      </c>
      <c r="BB239" s="730">
        <f t="shared" si="3094"/>
        <v>5300</v>
      </c>
      <c r="BC239" s="730">
        <f t="shared" si="3094"/>
        <v>5300</v>
      </c>
      <c r="BD239" s="730">
        <f t="shared" si="3094"/>
        <v>5300</v>
      </c>
      <c r="BE239" s="731">
        <f>SUM(AS239:BD239)</f>
        <v>63600</v>
      </c>
      <c r="BF239" s="730">
        <f>IF(AS238=1,(AR239*(1+$B$8)),AR239)</f>
        <v>67416</v>
      </c>
      <c r="BG239" s="730">
        <f>IF(BG238=1,($BF239/12),0)</f>
        <v>5618</v>
      </c>
      <c r="BH239" s="730">
        <f t="shared" ref="BH239:BR239" si="3095">IF(BH238=1,($BF239/12),0)</f>
        <v>5618</v>
      </c>
      <c r="BI239" s="730">
        <f t="shared" si="3095"/>
        <v>5618</v>
      </c>
      <c r="BJ239" s="730">
        <f t="shared" si="3095"/>
        <v>5618</v>
      </c>
      <c r="BK239" s="730">
        <f t="shared" si="3095"/>
        <v>5618</v>
      </c>
      <c r="BL239" s="730">
        <f t="shared" si="3095"/>
        <v>5618</v>
      </c>
      <c r="BM239" s="730">
        <f t="shared" si="3095"/>
        <v>5618</v>
      </c>
      <c r="BN239" s="730">
        <f t="shared" si="3095"/>
        <v>5618</v>
      </c>
      <c r="BO239" s="730">
        <f t="shared" si="3095"/>
        <v>5618</v>
      </c>
      <c r="BP239" s="730">
        <f t="shared" si="3095"/>
        <v>5618</v>
      </c>
      <c r="BQ239" s="730">
        <f t="shared" si="3095"/>
        <v>5618</v>
      </c>
      <c r="BR239" s="730">
        <f t="shared" si="3095"/>
        <v>5618</v>
      </c>
      <c r="BS239" s="529">
        <f>SUM(BG239:BR239)</f>
        <v>67416</v>
      </c>
      <c r="BW239" s="730">
        <f t="shared" ref="BW239:BX239" si="3096">IF(BW238=1,($BF239/12),0)</f>
        <v>0</v>
      </c>
      <c r="BX239" s="730">
        <f t="shared" si="3096"/>
        <v>0</v>
      </c>
    </row>
    <row r="240" spans="1:76" s="507" customFormat="1" x14ac:dyDescent="0.2">
      <c r="A240" s="721"/>
      <c r="B240" s="728"/>
      <c r="C240" s="730"/>
      <c r="D240" s="730"/>
      <c r="E240" s="730"/>
      <c r="F240" s="730"/>
      <c r="G240" s="730"/>
      <c r="H240" s="730"/>
      <c r="I240" s="730"/>
      <c r="J240" s="730"/>
      <c r="K240" s="730"/>
      <c r="L240" s="730"/>
      <c r="M240" s="730"/>
      <c r="N240" s="730"/>
      <c r="O240" s="730"/>
      <c r="P240" s="730"/>
      <c r="Q240" s="730"/>
      <c r="R240" s="730"/>
      <c r="S240" s="730"/>
      <c r="T240" s="730"/>
      <c r="U240" s="730"/>
      <c r="V240" s="730"/>
      <c r="W240" s="730"/>
      <c r="X240" s="730"/>
      <c r="Y240" s="730"/>
      <c r="Z240" s="730"/>
      <c r="AA240" s="730"/>
      <c r="AB240" s="730"/>
      <c r="AC240" s="730"/>
      <c r="AD240" s="730"/>
      <c r="AE240" s="730"/>
      <c r="AF240" s="730"/>
      <c r="AG240" s="730"/>
      <c r="AH240" s="730"/>
      <c r="AI240" s="730"/>
      <c r="AJ240" s="730"/>
      <c r="AK240" s="730"/>
      <c r="AL240" s="730"/>
      <c r="AM240" s="730"/>
      <c r="AN240" s="730"/>
      <c r="AO240" s="730"/>
      <c r="AP240" s="730"/>
      <c r="AQ240" s="730"/>
      <c r="AR240" s="730"/>
      <c r="AS240" s="730"/>
      <c r="AT240" s="730"/>
      <c r="AU240" s="730"/>
      <c r="AV240" s="730"/>
      <c r="AW240" s="730"/>
      <c r="AX240" s="730"/>
      <c r="AY240" s="730"/>
      <c r="AZ240" s="730"/>
      <c r="BA240" s="730"/>
      <c r="BB240" s="730"/>
      <c r="BC240" s="730"/>
      <c r="BD240" s="730"/>
      <c r="BE240" s="730"/>
      <c r="BF240" s="730"/>
      <c r="BG240" s="730"/>
      <c r="BH240" s="730"/>
      <c r="BI240" s="730"/>
      <c r="BJ240" s="730"/>
      <c r="BK240" s="730"/>
      <c r="BL240" s="730"/>
      <c r="BM240" s="730"/>
      <c r="BN240" s="730"/>
      <c r="BO240" s="730"/>
      <c r="BP240" s="730"/>
      <c r="BQ240" s="730"/>
      <c r="BR240" s="730"/>
      <c r="BS240" s="524"/>
      <c r="BW240" s="730"/>
      <c r="BX240" s="730"/>
    </row>
    <row r="241" spans="1:76" s="507" customFormat="1" x14ac:dyDescent="0.2">
      <c r="A241" s="522" t="s">
        <v>758</v>
      </c>
      <c r="B241" s="728"/>
      <c r="C241" s="728"/>
      <c r="D241" s="728"/>
      <c r="E241" s="728"/>
      <c r="F241" s="728"/>
      <c r="G241" s="728"/>
      <c r="H241" s="728"/>
      <c r="I241" s="728"/>
      <c r="J241" s="728"/>
      <c r="K241" s="728"/>
      <c r="L241" s="728"/>
      <c r="M241" s="728"/>
      <c r="N241" s="728"/>
      <c r="O241" s="728"/>
      <c r="P241" s="728"/>
      <c r="Q241" s="728"/>
      <c r="R241" s="728"/>
      <c r="S241" s="728"/>
      <c r="T241" s="728"/>
      <c r="U241" s="728"/>
      <c r="V241" s="728"/>
      <c r="W241" s="728"/>
      <c r="X241" s="728"/>
      <c r="Y241" s="728"/>
      <c r="Z241" s="728"/>
      <c r="AA241" s="728"/>
      <c r="AB241" s="728"/>
      <c r="AC241" s="728"/>
      <c r="AD241" s="728"/>
      <c r="AE241" s="728"/>
      <c r="AF241" s="728"/>
      <c r="AG241" s="728"/>
      <c r="AH241" s="728"/>
      <c r="AI241" s="728"/>
      <c r="AJ241" s="728"/>
      <c r="AK241" s="728"/>
      <c r="AL241" s="728"/>
      <c r="AM241" s="728"/>
      <c r="AN241" s="728"/>
      <c r="AO241" s="728"/>
      <c r="AP241" s="728"/>
      <c r="AQ241" s="728"/>
      <c r="AR241" s="728"/>
      <c r="AS241" s="728"/>
      <c r="AT241" s="728"/>
      <c r="AU241" s="728"/>
      <c r="AV241" s="728"/>
      <c r="AW241" s="728"/>
      <c r="AX241" s="728"/>
      <c r="AY241" s="728"/>
      <c r="AZ241" s="728"/>
      <c r="BA241" s="728"/>
      <c r="BB241" s="728"/>
      <c r="BC241" s="728"/>
      <c r="BD241" s="728"/>
      <c r="BE241" s="728"/>
      <c r="BF241" s="728"/>
      <c r="BG241" s="728"/>
      <c r="BH241" s="728"/>
      <c r="BI241" s="728"/>
      <c r="BJ241" s="728"/>
      <c r="BK241" s="728"/>
      <c r="BL241" s="728"/>
      <c r="BM241" s="728"/>
      <c r="BN241" s="728"/>
      <c r="BO241" s="728"/>
      <c r="BP241" s="728"/>
      <c r="BQ241" s="728"/>
      <c r="BR241" s="728"/>
      <c r="BS241" s="523"/>
      <c r="BW241" s="728"/>
      <c r="BX241" s="728"/>
    </row>
    <row r="242" spans="1:76" s="507" customFormat="1" x14ac:dyDescent="0.2">
      <c r="A242" s="722" t="s">
        <v>110</v>
      </c>
      <c r="B242" s="728"/>
      <c r="C242" s="730">
        <f>+IF(A242=1,1,0)</f>
        <v>0</v>
      </c>
      <c r="D242" s="730">
        <f>+IF(C242=1,1,0)</f>
        <v>0</v>
      </c>
      <c r="E242" s="730">
        <f t="shared" ref="E242" si="3097">+IF(D242=1,1,0)</f>
        <v>0</v>
      </c>
      <c r="F242" s="730">
        <f t="shared" ref="F242" si="3098">+IF(E242=1,1,0)</f>
        <v>0</v>
      </c>
      <c r="G242" s="730">
        <f t="shared" ref="G242" si="3099">+IF(F242=1,1,0)</f>
        <v>0</v>
      </c>
      <c r="H242" s="730">
        <f t="shared" ref="H242" si="3100">+IF(G242=1,1,0)</f>
        <v>0</v>
      </c>
      <c r="I242" s="730">
        <f t="shared" ref="I242" si="3101">+IF(H242=1,1,0)</f>
        <v>0</v>
      </c>
      <c r="J242" s="730">
        <f t="shared" ref="J242" si="3102">+IF(I242=1,1,0)</f>
        <v>0</v>
      </c>
      <c r="K242" s="730">
        <f t="shared" ref="K242" si="3103">+IF(J242=1,1,0)</f>
        <v>0</v>
      </c>
      <c r="L242" s="730">
        <f t="shared" ref="L242" si="3104">+IF(K242=1,1,0)</f>
        <v>0</v>
      </c>
      <c r="M242" s="730">
        <f t="shared" ref="M242" si="3105">+IF(L242=1,1,0)</f>
        <v>0</v>
      </c>
      <c r="N242" s="730">
        <f t="shared" ref="N242" si="3106">+IF(M242=1,1,0)</f>
        <v>0</v>
      </c>
      <c r="O242" s="730">
        <f>+N242</f>
        <v>0</v>
      </c>
      <c r="P242" s="730">
        <f>+N242</f>
        <v>0</v>
      </c>
      <c r="Q242" s="730">
        <f>+IF(O242=1,1,0)</f>
        <v>0</v>
      </c>
      <c r="R242" s="730">
        <f t="shared" ref="R242" si="3107">+IF(Q242=1,1,0)</f>
        <v>0</v>
      </c>
      <c r="S242" s="730">
        <f t="shared" ref="S242" si="3108">+IF(R242=1,1,0)</f>
        <v>0</v>
      </c>
      <c r="T242" s="730">
        <f t="shared" ref="T242" si="3109">+IF(S242=1,1,0)</f>
        <v>0</v>
      </c>
      <c r="U242" s="730">
        <f t="shared" ref="U242" si="3110">+IF(T242=1,1,0)</f>
        <v>0</v>
      </c>
      <c r="V242" s="730">
        <f t="shared" ref="V242" si="3111">+IF(U242=1,1,0)</f>
        <v>0</v>
      </c>
      <c r="W242" s="730">
        <f t="shared" ref="W242" si="3112">+IF(V242=1,1,0)</f>
        <v>0</v>
      </c>
      <c r="X242" s="730">
        <f t="shared" ref="X242" si="3113">+IF(W242=1,1,0)</f>
        <v>0</v>
      </c>
      <c r="Y242" s="730">
        <f t="shared" ref="Y242" si="3114">+IF(X242=1,1,0)</f>
        <v>0</v>
      </c>
      <c r="Z242" s="730">
        <f t="shared" ref="Z242" si="3115">+IF(Y242=1,1,0)</f>
        <v>0</v>
      </c>
      <c r="AA242" s="730">
        <f t="shared" ref="AA242" si="3116">+IF(Z242=1,1,0)</f>
        <v>0</v>
      </c>
      <c r="AB242" s="730">
        <f t="shared" ref="AB242" si="3117">+IF(AA242=1,1,0)</f>
        <v>0</v>
      </c>
      <c r="AC242" s="730">
        <f>+AB242</f>
        <v>0</v>
      </c>
      <c r="AD242" s="730">
        <f>+AB242</f>
        <v>0</v>
      </c>
      <c r="AE242" s="730">
        <v>1</v>
      </c>
      <c r="AF242" s="730">
        <f>+IF(AE242=1,1,0)</f>
        <v>1</v>
      </c>
      <c r="AG242" s="730">
        <f t="shared" ref="AG242" si="3118">+IF(AF242=1,1,0)</f>
        <v>1</v>
      </c>
      <c r="AH242" s="730">
        <f t="shared" ref="AH242" si="3119">+IF(AG242=1,1,0)</f>
        <v>1</v>
      </c>
      <c r="AI242" s="730">
        <f t="shared" ref="AI242" si="3120">+IF(AH242=1,1,0)</f>
        <v>1</v>
      </c>
      <c r="AJ242" s="730">
        <f t="shared" ref="AJ242" si="3121">+IF(AI242=1,1,0)</f>
        <v>1</v>
      </c>
      <c r="AK242" s="730">
        <f t="shared" ref="AK242" si="3122">+IF(AJ242=1,1,0)</f>
        <v>1</v>
      </c>
      <c r="AL242" s="730">
        <f t="shared" ref="AL242" si="3123">+IF(AK242=1,1,0)</f>
        <v>1</v>
      </c>
      <c r="AM242" s="730">
        <f t="shared" ref="AM242" si="3124">+IF(AL242=1,1,0)</f>
        <v>1</v>
      </c>
      <c r="AN242" s="730">
        <f t="shared" ref="AN242" si="3125">+IF(AM242=1,1,0)</f>
        <v>1</v>
      </c>
      <c r="AO242" s="730">
        <f t="shared" ref="AO242" si="3126">+IF(AN242=1,1,0)</f>
        <v>1</v>
      </c>
      <c r="AP242" s="730">
        <f t="shared" ref="AP242" si="3127">+IF(AO242=1,1,0)</f>
        <v>1</v>
      </c>
      <c r="AQ242" s="730">
        <f>+AP242</f>
        <v>1</v>
      </c>
      <c r="AR242" s="730">
        <f>+AQ242</f>
        <v>1</v>
      </c>
      <c r="AS242" s="730">
        <f>+IF(AQ242=1,1,0)</f>
        <v>1</v>
      </c>
      <c r="AT242" s="730">
        <f>+IF(AS242=1,1,0)</f>
        <v>1</v>
      </c>
      <c r="AU242" s="730">
        <f t="shared" ref="AU242" si="3128">+IF(AT242=1,1,0)</f>
        <v>1</v>
      </c>
      <c r="AV242" s="730">
        <f t="shared" ref="AV242" si="3129">+IF(AU242=1,1,0)</f>
        <v>1</v>
      </c>
      <c r="AW242" s="730">
        <f t="shared" ref="AW242" si="3130">+IF(AV242=1,1,0)</f>
        <v>1</v>
      </c>
      <c r="AX242" s="730">
        <f t="shared" ref="AX242" si="3131">+IF(AW242=1,1,0)</f>
        <v>1</v>
      </c>
      <c r="AY242" s="730">
        <f t="shared" ref="AY242" si="3132">+IF(AX242=1,1,0)</f>
        <v>1</v>
      </c>
      <c r="AZ242" s="730">
        <f t="shared" ref="AZ242" si="3133">+IF(AY242=1,1,0)</f>
        <v>1</v>
      </c>
      <c r="BA242" s="730">
        <f t="shared" ref="BA242" si="3134">+IF(AZ242=1,1,0)</f>
        <v>1</v>
      </c>
      <c r="BB242" s="730">
        <f t="shared" ref="BB242" si="3135">+IF(BA242=1,1,0)</f>
        <v>1</v>
      </c>
      <c r="BC242" s="730">
        <f t="shared" ref="BC242" si="3136">+IF(BB242=1,1,0)</f>
        <v>1</v>
      </c>
      <c r="BD242" s="730">
        <f t="shared" ref="BD242" si="3137">+IF(BC242=1,1,0)</f>
        <v>1</v>
      </c>
      <c r="BE242" s="730">
        <f>+BD242</f>
        <v>1</v>
      </c>
      <c r="BF242" s="730">
        <f>+BE242</f>
        <v>1</v>
      </c>
      <c r="BG242" s="730">
        <f>+IF(BE242=1,1,0)</f>
        <v>1</v>
      </c>
      <c r="BH242" s="730">
        <f t="shared" ref="BH242" si="3138">+IF(BG242=1,1,0)</f>
        <v>1</v>
      </c>
      <c r="BI242" s="730">
        <f t="shared" ref="BI242" si="3139">+IF(BH242=1,1,0)</f>
        <v>1</v>
      </c>
      <c r="BJ242" s="730">
        <f t="shared" ref="BJ242" si="3140">+IF(BI242=1,1,0)</f>
        <v>1</v>
      </c>
      <c r="BK242" s="730">
        <f t="shared" ref="BK242" si="3141">+IF(BJ242=1,1,0)</f>
        <v>1</v>
      </c>
      <c r="BL242" s="730">
        <f t="shared" ref="BL242" si="3142">+IF(BK242=1,1,0)</f>
        <v>1</v>
      </c>
      <c r="BM242" s="730">
        <f t="shared" ref="BM242" si="3143">+IF(BL242=1,1,0)</f>
        <v>1</v>
      </c>
      <c r="BN242" s="730">
        <f t="shared" ref="BN242" si="3144">+IF(BM242=1,1,0)</f>
        <v>1</v>
      </c>
      <c r="BO242" s="730">
        <f t="shared" ref="BO242" si="3145">+IF(BN242=1,1,0)</f>
        <v>1</v>
      </c>
      <c r="BP242" s="730">
        <f t="shared" ref="BP242" si="3146">+IF(BO242=1,1,0)</f>
        <v>1</v>
      </c>
      <c r="BQ242" s="730">
        <f t="shared" ref="BQ242" si="3147">+IF(BP242=1,1,0)</f>
        <v>1</v>
      </c>
      <c r="BR242" s="730">
        <f t="shared" ref="BR242" si="3148">+IF(BQ242=1,1,0)</f>
        <v>1</v>
      </c>
      <c r="BS242" s="524">
        <f>+BR242</f>
        <v>1</v>
      </c>
      <c r="BW242" s="730">
        <f>+IF(BU242=1,1,0)</f>
        <v>0</v>
      </c>
      <c r="BX242" s="730">
        <f t="shared" ref="BX242" si="3149">+IF(BW242=1,1,0)</f>
        <v>0</v>
      </c>
    </row>
    <row r="243" spans="1:76" s="507" customFormat="1" x14ac:dyDescent="0.2">
      <c r="A243" s="721" t="s">
        <v>39</v>
      </c>
      <c r="B243" s="727">
        <v>60000</v>
      </c>
      <c r="C243" s="730">
        <f>IF(C242=1,B243/12,0)</f>
        <v>0</v>
      </c>
      <c r="D243" s="730">
        <f>IF(D242=1,$B243/12,0)</f>
        <v>0</v>
      </c>
      <c r="E243" s="730">
        <f t="shared" ref="E243:N243" si="3150">IF(E242=1,$B243/12,0)</f>
        <v>0</v>
      </c>
      <c r="F243" s="730">
        <f t="shared" si="3150"/>
        <v>0</v>
      </c>
      <c r="G243" s="730">
        <f t="shared" si="3150"/>
        <v>0</v>
      </c>
      <c r="H243" s="730">
        <f t="shared" si="3150"/>
        <v>0</v>
      </c>
      <c r="I243" s="730">
        <f t="shared" si="3150"/>
        <v>0</v>
      </c>
      <c r="J243" s="730">
        <f t="shared" si="3150"/>
        <v>0</v>
      </c>
      <c r="K243" s="730">
        <f t="shared" si="3150"/>
        <v>0</v>
      </c>
      <c r="L243" s="730">
        <f t="shared" si="3150"/>
        <v>0</v>
      </c>
      <c r="M243" s="730">
        <f t="shared" si="3150"/>
        <v>0</v>
      </c>
      <c r="N243" s="730">
        <f t="shared" si="3150"/>
        <v>0</v>
      </c>
      <c r="O243" s="731">
        <f>SUM(C243:N243)</f>
        <v>0</v>
      </c>
      <c r="P243" s="730">
        <f>IF(C242=1,(B243*(1+$B$8)),B243)</f>
        <v>60000</v>
      </c>
      <c r="Q243" s="730">
        <f>IF(Q242=1,($P243/12),0)</f>
        <v>0</v>
      </c>
      <c r="R243" s="730">
        <f t="shared" ref="R243:AB243" si="3151">IF(R242=1,($P243/12),0)</f>
        <v>0</v>
      </c>
      <c r="S243" s="730">
        <f t="shared" si="3151"/>
        <v>0</v>
      </c>
      <c r="T243" s="730">
        <f t="shared" si="3151"/>
        <v>0</v>
      </c>
      <c r="U243" s="730">
        <f t="shared" si="3151"/>
        <v>0</v>
      </c>
      <c r="V243" s="730">
        <f t="shared" si="3151"/>
        <v>0</v>
      </c>
      <c r="W243" s="730">
        <f t="shared" si="3151"/>
        <v>0</v>
      </c>
      <c r="X243" s="730">
        <f t="shared" si="3151"/>
        <v>0</v>
      </c>
      <c r="Y243" s="730">
        <f t="shared" si="3151"/>
        <v>0</v>
      </c>
      <c r="Z243" s="730">
        <f t="shared" si="3151"/>
        <v>0</v>
      </c>
      <c r="AA243" s="730">
        <f t="shared" si="3151"/>
        <v>0</v>
      </c>
      <c r="AB243" s="730">
        <f t="shared" si="3151"/>
        <v>0</v>
      </c>
      <c r="AC243" s="731">
        <f>SUM(Q243:AB243)</f>
        <v>0</v>
      </c>
      <c r="AD243" s="730">
        <f>IF(Q242=1,(P243*(1+$B$8)),P243)</f>
        <v>60000</v>
      </c>
      <c r="AE243" s="730">
        <f t="shared" ref="AE243:AP243" si="3152">IF(AE242=1,($AD243/12),0)</f>
        <v>5000</v>
      </c>
      <c r="AF243" s="730">
        <f t="shared" si="3152"/>
        <v>5000</v>
      </c>
      <c r="AG243" s="730">
        <f t="shared" si="3152"/>
        <v>5000</v>
      </c>
      <c r="AH243" s="730">
        <f t="shared" si="3152"/>
        <v>5000</v>
      </c>
      <c r="AI243" s="730">
        <f t="shared" si="3152"/>
        <v>5000</v>
      </c>
      <c r="AJ243" s="730">
        <f t="shared" si="3152"/>
        <v>5000</v>
      </c>
      <c r="AK243" s="730">
        <f t="shared" si="3152"/>
        <v>5000</v>
      </c>
      <c r="AL243" s="730">
        <f t="shared" si="3152"/>
        <v>5000</v>
      </c>
      <c r="AM243" s="730">
        <f t="shared" si="3152"/>
        <v>5000</v>
      </c>
      <c r="AN243" s="730">
        <f t="shared" si="3152"/>
        <v>5000</v>
      </c>
      <c r="AO243" s="730">
        <f t="shared" si="3152"/>
        <v>5000</v>
      </c>
      <c r="AP243" s="730">
        <f t="shared" si="3152"/>
        <v>5000</v>
      </c>
      <c r="AQ243" s="731">
        <f>SUM(AE243:AP243)</f>
        <v>60000</v>
      </c>
      <c r="AR243" s="730">
        <f>IF(AE242=1,(AD243*(1+$B$8)),AD243)</f>
        <v>63600</v>
      </c>
      <c r="AS243" s="730">
        <f>IF(AS242=1,($AR243/12),0)</f>
        <v>5300</v>
      </c>
      <c r="AT243" s="730">
        <f t="shared" ref="AT243:BD243" si="3153">IF(AT242=1,($AR243/12),0)</f>
        <v>5300</v>
      </c>
      <c r="AU243" s="730">
        <f t="shared" si="3153"/>
        <v>5300</v>
      </c>
      <c r="AV243" s="730">
        <f t="shared" si="3153"/>
        <v>5300</v>
      </c>
      <c r="AW243" s="730">
        <f t="shared" si="3153"/>
        <v>5300</v>
      </c>
      <c r="AX243" s="730">
        <f t="shared" si="3153"/>
        <v>5300</v>
      </c>
      <c r="AY243" s="730">
        <f t="shared" si="3153"/>
        <v>5300</v>
      </c>
      <c r="AZ243" s="730">
        <f t="shared" si="3153"/>
        <v>5300</v>
      </c>
      <c r="BA243" s="730">
        <f t="shared" si="3153"/>
        <v>5300</v>
      </c>
      <c r="BB243" s="730">
        <f t="shared" si="3153"/>
        <v>5300</v>
      </c>
      <c r="BC243" s="730">
        <f t="shared" si="3153"/>
        <v>5300</v>
      </c>
      <c r="BD243" s="730">
        <f t="shared" si="3153"/>
        <v>5300</v>
      </c>
      <c r="BE243" s="731">
        <f>SUM(AS243:BD243)</f>
        <v>63600</v>
      </c>
      <c r="BF243" s="730">
        <f>IF(AS242=1,(AR243*(1+$B$8)),AR243)</f>
        <v>67416</v>
      </c>
      <c r="BG243" s="730">
        <f>IF(BG242=1,($BF243/12),0)</f>
        <v>5618</v>
      </c>
      <c r="BH243" s="730">
        <f t="shared" ref="BH243:BR243" si="3154">IF(BH242=1,($BF243/12),0)</f>
        <v>5618</v>
      </c>
      <c r="BI243" s="730">
        <f t="shared" si="3154"/>
        <v>5618</v>
      </c>
      <c r="BJ243" s="730">
        <f t="shared" si="3154"/>
        <v>5618</v>
      </c>
      <c r="BK243" s="730">
        <f t="shared" si="3154"/>
        <v>5618</v>
      </c>
      <c r="BL243" s="730">
        <f t="shared" si="3154"/>
        <v>5618</v>
      </c>
      <c r="BM243" s="730">
        <f t="shared" si="3154"/>
        <v>5618</v>
      </c>
      <c r="BN243" s="730">
        <f t="shared" si="3154"/>
        <v>5618</v>
      </c>
      <c r="BO243" s="730">
        <f t="shared" si="3154"/>
        <v>5618</v>
      </c>
      <c r="BP243" s="730">
        <f t="shared" si="3154"/>
        <v>5618</v>
      </c>
      <c r="BQ243" s="730">
        <f t="shared" si="3154"/>
        <v>5618</v>
      </c>
      <c r="BR243" s="730">
        <f t="shared" si="3154"/>
        <v>5618</v>
      </c>
      <c r="BS243" s="529">
        <f>SUM(BG243:BR243)</f>
        <v>67416</v>
      </c>
      <c r="BW243" s="730">
        <f t="shared" ref="BW243:BX243" si="3155">IF(BW242=1,($BF243/12),0)</f>
        <v>0</v>
      </c>
      <c r="BX243" s="730">
        <f t="shared" si="3155"/>
        <v>0</v>
      </c>
    </row>
    <row r="244" spans="1:76" s="507" customFormat="1" x14ac:dyDescent="0.2">
      <c r="A244" s="721"/>
      <c r="B244" s="728"/>
      <c r="C244" s="730"/>
      <c r="D244" s="730"/>
      <c r="E244" s="730"/>
      <c r="F244" s="730"/>
      <c r="G244" s="730"/>
      <c r="H244" s="730"/>
      <c r="I244" s="730"/>
      <c r="J244" s="730"/>
      <c r="K244" s="730"/>
      <c r="L244" s="730"/>
      <c r="M244" s="730"/>
      <c r="N244" s="730"/>
      <c r="O244" s="730"/>
      <c r="P244" s="730"/>
      <c r="Q244" s="730"/>
      <c r="R244" s="730"/>
      <c r="S244" s="730"/>
      <c r="T244" s="730"/>
      <c r="U244" s="730"/>
      <c r="V244" s="730"/>
      <c r="W244" s="730"/>
      <c r="X244" s="730"/>
      <c r="Y244" s="730"/>
      <c r="Z244" s="730"/>
      <c r="AA244" s="730"/>
      <c r="AB244" s="730"/>
      <c r="AC244" s="730"/>
      <c r="AD244" s="730"/>
      <c r="AE244" s="730"/>
      <c r="AF244" s="730"/>
      <c r="AG244" s="730"/>
      <c r="AH244" s="730"/>
      <c r="AI244" s="730"/>
      <c r="AJ244" s="730"/>
      <c r="AK244" s="730"/>
      <c r="AL244" s="730"/>
      <c r="AM244" s="730"/>
      <c r="AN244" s="730"/>
      <c r="AO244" s="730"/>
      <c r="AP244" s="730"/>
      <c r="AQ244" s="730"/>
      <c r="AR244" s="730"/>
      <c r="AS244" s="730"/>
      <c r="AT244" s="730"/>
      <c r="AU244" s="730"/>
      <c r="AV244" s="730"/>
      <c r="AW244" s="730"/>
      <c r="AX244" s="730"/>
      <c r="AY244" s="730"/>
      <c r="AZ244" s="730"/>
      <c r="BA244" s="730"/>
      <c r="BB244" s="730"/>
      <c r="BC244" s="730"/>
      <c r="BD244" s="730"/>
      <c r="BE244" s="730"/>
      <c r="BF244" s="730"/>
      <c r="BG244" s="730"/>
      <c r="BH244" s="730"/>
      <c r="BI244" s="730"/>
      <c r="BJ244" s="730"/>
      <c r="BK244" s="730"/>
      <c r="BL244" s="730"/>
      <c r="BM244" s="730"/>
      <c r="BN244" s="730"/>
      <c r="BO244" s="730"/>
      <c r="BP244" s="730"/>
      <c r="BQ244" s="730"/>
      <c r="BR244" s="730"/>
      <c r="BS244" s="524"/>
      <c r="BW244" s="730"/>
      <c r="BX244" s="730"/>
    </row>
    <row r="245" spans="1:76" s="507" customFormat="1" x14ac:dyDescent="0.2">
      <c r="A245" s="522" t="s">
        <v>759</v>
      </c>
      <c r="B245" s="728"/>
      <c r="C245" s="728"/>
      <c r="D245" s="728"/>
      <c r="E245" s="728"/>
      <c r="F245" s="728"/>
      <c r="G245" s="728"/>
      <c r="H245" s="728"/>
      <c r="I245" s="728"/>
      <c r="J245" s="728"/>
      <c r="K245" s="728"/>
      <c r="L245" s="728"/>
      <c r="M245" s="728"/>
      <c r="N245" s="728"/>
      <c r="O245" s="728"/>
      <c r="P245" s="728"/>
      <c r="Q245" s="728"/>
      <c r="R245" s="728"/>
      <c r="S245" s="728"/>
      <c r="T245" s="728"/>
      <c r="U245" s="728"/>
      <c r="V245" s="728"/>
      <c r="W245" s="728"/>
      <c r="X245" s="728"/>
      <c r="Y245" s="728"/>
      <c r="Z245" s="728"/>
      <c r="AA245" s="728"/>
      <c r="AB245" s="728"/>
      <c r="AC245" s="728"/>
      <c r="AD245" s="728"/>
      <c r="AE245" s="728"/>
      <c r="AF245" s="728"/>
      <c r="AG245" s="728"/>
      <c r="AH245" s="728"/>
      <c r="AI245" s="728"/>
      <c r="AJ245" s="728"/>
      <c r="AK245" s="728"/>
      <c r="AL245" s="728"/>
      <c r="AM245" s="728"/>
      <c r="AN245" s="728"/>
      <c r="AO245" s="728"/>
      <c r="AP245" s="728"/>
      <c r="AQ245" s="728"/>
      <c r="AR245" s="728"/>
      <c r="AS245" s="728"/>
      <c r="AT245" s="728"/>
      <c r="AU245" s="728"/>
      <c r="AV245" s="728"/>
      <c r="AW245" s="728"/>
      <c r="AX245" s="728"/>
      <c r="AY245" s="728"/>
      <c r="AZ245" s="728"/>
      <c r="BA245" s="728"/>
      <c r="BB245" s="728"/>
      <c r="BC245" s="728"/>
      <c r="BD245" s="728"/>
      <c r="BE245" s="728"/>
      <c r="BF245" s="728"/>
      <c r="BG245" s="728"/>
      <c r="BH245" s="728"/>
      <c r="BI245" s="728"/>
      <c r="BJ245" s="728"/>
      <c r="BK245" s="728"/>
      <c r="BL245" s="728"/>
      <c r="BM245" s="728"/>
      <c r="BN245" s="728"/>
      <c r="BO245" s="728"/>
      <c r="BP245" s="728"/>
      <c r="BQ245" s="728"/>
      <c r="BR245" s="728"/>
      <c r="BS245" s="523"/>
      <c r="BW245" s="728"/>
      <c r="BX245" s="728"/>
    </row>
    <row r="246" spans="1:76" s="507" customFormat="1" x14ac:dyDescent="0.2">
      <c r="A246" s="722" t="s">
        <v>110</v>
      </c>
      <c r="B246" s="728"/>
      <c r="C246" s="730">
        <f>+IF(A246=1,1,0)</f>
        <v>0</v>
      </c>
      <c r="D246" s="730">
        <f>+IF(C246=1,1,0)</f>
        <v>0</v>
      </c>
      <c r="E246" s="730">
        <f t="shared" ref="E246" si="3156">+IF(D246=1,1,0)</f>
        <v>0</v>
      </c>
      <c r="F246" s="730">
        <f t="shared" ref="F246" si="3157">+IF(E246=1,1,0)</f>
        <v>0</v>
      </c>
      <c r="G246" s="730">
        <f t="shared" ref="G246" si="3158">+IF(F246=1,1,0)</f>
        <v>0</v>
      </c>
      <c r="H246" s="730">
        <f t="shared" ref="H246" si="3159">+IF(G246=1,1,0)</f>
        <v>0</v>
      </c>
      <c r="I246" s="730">
        <f t="shared" ref="I246" si="3160">+IF(H246=1,1,0)</f>
        <v>0</v>
      </c>
      <c r="J246" s="730">
        <f t="shared" ref="J246" si="3161">+IF(I246=1,1,0)</f>
        <v>0</v>
      </c>
      <c r="K246" s="730">
        <f t="shared" ref="K246" si="3162">+IF(J246=1,1,0)</f>
        <v>0</v>
      </c>
      <c r="L246" s="730">
        <f t="shared" ref="L246" si="3163">+IF(K246=1,1,0)</f>
        <v>0</v>
      </c>
      <c r="M246" s="730">
        <f t="shared" ref="M246" si="3164">+IF(L246=1,1,0)</f>
        <v>0</v>
      </c>
      <c r="N246" s="730">
        <f t="shared" ref="N246" si="3165">+IF(M246=1,1,0)</f>
        <v>0</v>
      </c>
      <c r="O246" s="730">
        <f>+N246</f>
        <v>0</v>
      </c>
      <c r="P246" s="730">
        <f>+N246</f>
        <v>0</v>
      </c>
      <c r="Q246" s="730">
        <f>+IF(O246=1,1,0)</f>
        <v>0</v>
      </c>
      <c r="R246" s="730">
        <f t="shared" ref="R246" si="3166">+IF(Q246=1,1,0)</f>
        <v>0</v>
      </c>
      <c r="S246" s="730">
        <f t="shared" ref="S246" si="3167">+IF(R246=1,1,0)</f>
        <v>0</v>
      </c>
      <c r="T246" s="730">
        <f t="shared" ref="T246" si="3168">+IF(S246=1,1,0)</f>
        <v>0</v>
      </c>
      <c r="U246" s="730">
        <f t="shared" ref="U246" si="3169">+IF(T246=1,1,0)</f>
        <v>0</v>
      </c>
      <c r="V246" s="730">
        <f t="shared" ref="V246" si="3170">+IF(U246=1,1,0)</f>
        <v>0</v>
      </c>
      <c r="W246" s="730">
        <f t="shared" ref="W246" si="3171">+IF(V246=1,1,0)</f>
        <v>0</v>
      </c>
      <c r="X246" s="730">
        <f t="shared" ref="X246" si="3172">+IF(W246=1,1,0)</f>
        <v>0</v>
      </c>
      <c r="Y246" s="730">
        <f t="shared" ref="Y246" si="3173">+IF(X246=1,1,0)</f>
        <v>0</v>
      </c>
      <c r="Z246" s="730">
        <f t="shared" ref="Z246" si="3174">+IF(Y246=1,1,0)</f>
        <v>0</v>
      </c>
      <c r="AA246" s="730">
        <f t="shared" ref="AA246" si="3175">+IF(Z246=1,1,0)</f>
        <v>0</v>
      </c>
      <c r="AB246" s="730">
        <f t="shared" ref="AB246" si="3176">+IF(AA246=1,1,0)</f>
        <v>0</v>
      </c>
      <c r="AC246" s="730">
        <f>+AB246</f>
        <v>0</v>
      </c>
      <c r="AD246" s="730">
        <f>+AB246</f>
        <v>0</v>
      </c>
      <c r="AE246" s="730">
        <v>1</v>
      </c>
      <c r="AF246" s="730">
        <f>+IF(AE246=1,1,0)</f>
        <v>1</v>
      </c>
      <c r="AG246" s="730">
        <f t="shared" ref="AG246" si="3177">+IF(AF246=1,1,0)</f>
        <v>1</v>
      </c>
      <c r="AH246" s="730">
        <f t="shared" ref="AH246" si="3178">+IF(AG246=1,1,0)</f>
        <v>1</v>
      </c>
      <c r="AI246" s="730">
        <f t="shared" ref="AI246" si="3179">+IF(AH246=1,1,0)</f>
        <v>1</v>
      </c>
      <c r="AJ246" s="730">
        <f t="shared" ref="AJ246" si="3180">+IF(AI246=1,1,0)</f>
        <v>1</v>
      </c>
      <c r="AK246" s="730">
        <f t="shared" ref="AK246" si="3181">+IF(AJ246=1,1,0)</f>
        <v>1</v>
      </c>
      <c r="AL246" s="730">
        <f t="shared" ref="AL246" si="3182">+IF(AK246=1,1,0)</f>
        <v>1</v>
      </c>
      <c r="AM246" s="730">
        <f t="shared" ref="AM246" si="3183">+IF(AL246=1,1,0)</f>
        <v>1</v>
      </c>
      <c r="AN246" s="730">
        <f t="shared" ref="AN246" si="3184">+IF(AM246=1,1,0)</f>
        <v>1</v>
      </c>
      <c r="AO246" s="730">
        <f t="shared" ref="AO246" si="3185">+IF(AN246=1,1,0)</f>
        <v>1</v>
      </c>
      <c r="AP246" s="730">
        <f t="shared" ref="AP246" si="3186">+IF(AO246=1,1,0)</f>
        <v>1</v>
      </c>
      <c r="AQ246" s="730">
        <f>+AP246</f>
        <v>1</v>
      </c>
      <c r="AR246" s="730">
        <f>+AQ246</f>
        <v>1</v>
      </c>
      <c r="AS246" s="730">
        <f>+IF(AQ246=1,1,0)</f>
        <v>1</v>
      </c>
      <c r="AT246" s="730">
        <f>+IF(AS246=1,1,0)</f>
        <v>1</v>
      </c>
      <c r="AU246" s="730">
        <f t="shared" ref="AU246" si="3187">+IF(AT246=1,1,0)</f>
        <v>1</v>
      </c>
      <c r="AV246" s="730">
        <f t="shared" ref="AV246" si="3188">+IF(AU246=1,1,0)</f>
        <v>1</v>
      </c>
      <c r="AW246" s="730">
        <f t="shared" ref="AW246" si="3189">+IF(AV246=1,1,0)</f>
        <v>1</v>
      </c>
      <c r="AX246" s="730">
        <f t="shared" ref="AX246" si="3190">+IF(AW246=1,1,0)</f>
        <v>1</v>
      </c>
      <c r="AY246" s="730">
        <f t="shared" ref="AY246" si="3191">+IF(AX246=1,1,0)</f>
        <v>1</v>
      </c>
      <c r="AZ246" s="730">
        <f t="shared" ref="AZ246" si="3192">+IF(AY246=1,1,0)</f>
        <v>1</v>
      </c>
      <c r="BA246" s="730">
        <f t="shared" ref="BA246" si="3193">+IF(AZ246=1,1,0)</f>
        <v>1</v>
      </c>
      <c r="BB246" s="730">
        <f t="shared" ref="BB246" si="3194">+IF(BA246=1,1,0)</f>
        <v>1</v>
      </c>
      <c r="BC246" s="730">
        <f t="shared" ref="BC246" si="3195">+IF(BB246=1,1,0)</f>
        <v>1</v>
      </c>
      <c r="BD246" s="730">
        <f t="shared" ref="BD246" si="3196">+IF(BC246=1,1,0)</f>
        <v>1</v>
      </c>
      <c r="BE246" s="730">
        <f>+BD246</f>
        <v>1</v>
      </c>
      <c r="BF246" s="730">
        <f>+BE246</f>
        <v>1</v>
      </c>
      <c r="BG246" s="730">
        <f>+IF(BE246=1,1,0)</f>
        <v>1</v>
      </c>
      <c r="BH246" s="730">
        <f t="shared" ref="BH246" si="3197">+IF(BG246=1,1,0)</f>
        <v>1</v>
      </c>
      <c r="BI246" s="730">
        <f t="shared" ref="BI246" si="3198">+IF(BH246=1,1,0)</f>
        <v>1</v>
      </c>
      <c r="BJ246" s="730">
        <f t="shared" ref="BJ246" si="3199">+IF(BI246=1,1,0)</f>
        <v>1</v>
      </c>
      <c r="BK246" s="730">
        <f t="shared" ref="BK246" si="3200">+IF(BJ246=1,1,0)</f>
        <v>1</v>
      </c>
      <c r="BL246" s="730">
        <f t="shared" ref="BL246" si="3201">+IF(BK246=1,1,0)</f>
        <v>1</v>
      </c>
      <c r="BM246" s="730">
        <f t="shared" ref="BM246" si="3202">+IF(BL246=1,1,0)</f>
        <v>1</v>
      </c>
      <c r="BN246" s="730">
        <f t="shared" ref="BN246" si="3203">+IF(BM246=1,1,0)</f>
        <v>1</v>
      </c>
      <c r="BO246" s="730">
        <f t="shared" ref="BO246" si="3204">+IF(BN246=1,1,0)</f>
        <v>1</v>
      </c>
      <c r="BP246" s="730">
        <f t="shared" ref="BP246" si="3205">+IF(BO246=1,1,0)</f>
        <v>1</v>
      </c>
      <c r="BQ246" s="730">
        <f t="shared" ref="BQ246" si="3206">+IF(BP246=1,1,0)</f>
        <v>1</v>
      </c>
      <c r="BR246" s="730">
        <f t="shared" ref="BR246" si="3207">+IF(BQ246=1,1,0)</f>
        <v>1</v>
      </c>
      <c r="BS246" s="524">
        <f>+BR246</f>
        <v>1</v>
      </c>
      <c r="BW246" s="730">
        <f>+IF(BU246=1,1,0)</f>
        <v>0</v>
      </c>
      <c r="BX246" s="730">
        <f t="shared" ref="BX246" si="3208">+IF(BW246=1,1,0)</f>
        <v>0</v>
      </c>
    </row>
    <row r="247" spans="1:76" s="507" customFormat="1" x14ac:dyDescent="0.2">
      <c r="A247" s="721" t="s">
        <v>39</v>
      </c>
      <c r="B247" s="727">
        <v>60000</v>
      </c>
      <c r="C247" s="730">
        <f>IF(C246=1,B247/12,0)</f>
        <v>0</v>
      </c>
      <c r="D247" s="730">
        <f>IF(D246=1,$B247/12,0)</f>
        <v>0</v>
      </c>
      <c r="E247" s="730">
        <f t="shared" ref="E247:N247" si="3209">IF(E246=1,$B247/12,0)</f>
        <v>0</v>
      </c>
      <c r="F247" s="730">
        <f t="shared" si="3209"/>
        <v>0</v>
      </c>
      <c r="G247" s="730">
        <f t="shared" si="3209"/>
        <v>0</v>
      </c>
      <c r="H247" s="730">
        <f t="shared" si="3209"/>
        <v>0</v>
      </c>
      <c r="I247" s="730">
        <f t="shared" si="3209"/>
        <v>0</v>
      </c>
      <c r="J247" s="730">
        <f t="shared" si="3209"/>
        <v>0</v>
      </c>
      <c r="K247" s="730">
        <f t="shared" si="3209"/>
        <v>0</v>
      </c>
      <c r="L247" s="730">
        <f t="shared" si="3209"/>
        <v>0</v>
      </c>
      <c r="M247" s="730">
        <f t="shared" si="3209"/>
        <v>0</v>
      </c>
      <c r="N247" s="730">
        <f t="shared" si="3209"/>
        <v>0</v>
      </c>
      <c r="O247" s="731">
        <f>SUM(C247:N247)</f>
        <v>0</v>
      </c>
      <c r="P247" s="730">
        <f>IF(C246=1,(B247*(1+$B$8)),B247)</f>
        <v>60000</v>
      </c>
      <c r="Q247" s="730">
        <f>IF(Q246=1,($P247/12),0)</f>
        <v>0</v>
      </c>
      <c r="R247" s="730">
        <f t="shared" ref="R247:AB247" si="3210">IF(R246=1,($P247/12),0)</f>
        <v>0</v>
      </c>
      <c r="S247" s="730">
        <f t="shared" si="3210"/>
        <v>0</v>
      </c>
      <c r="T247" s="730">
        <f t="shared" si="3210"/>
        <v>0</v>
      </c>
      <c r="U247" s="730">
        <f t="shared" si="3210"/>
        <v>0</v>
      </c>
      <c r="V247" s="730">
        <f t="shared" si="3210"/>
        <v>0</v>
      </c>
      <c r="W247" s="730">
        <f t="shared" si="3210"/>
        <v>0</v>
      </c>
      <c r="X247" s="730">
        <f t="shared" si="3210"/>
        <v>0</v>
      </c>
      <c r="Y247" s="730">
        <f t="shared" si="3210"/>
        <v>0</v>
      </c>
      <c r="Z247" s="730">
        <f t="shared" si="3210"/>
        <v>0</v>
      </c>
      <c r="AA247" s="730">
        <f t="shared" si="3210"/>
        <v>0</v>
      </c>
      <c r="AB247" s="730">
        <f t="shared" si="3210"/>
        <v>0</v>
      </c>
      <c r="AC247" s="731">
        <f>SUM(Q247:AB247)</f>
        <v>0</v>
      </c>
      <c r="AD247" s="730">
        <f>IF(Q246=1,(P247*(1+$B$8)),P247)</f>
        <v>60000</v>
      </c>
      <c r="AE247" s="730">
        <f t="shared" ref="AE247:AP247" si="3211">IF(AE246=1,($AD247/12),0)</f>
        <v>5000</v>
      </c>
      <c r="AF247" s="730">
        <f t="shared" si="3211"/>
        <v>5000</v>
      </c>
      <c r="AG247" s="730">
        <f t="shared" si="3211"/>
        <v>5000</v>
      </c>
      <c r="AH247" s="730">
        <f t="shared" si="3211"/>
        <v>5000</v>
      </c>
      <c r="AI247" s="730">
        <f t="shared" si="3211"/>
        <v>5000</v>
      </c>
      <c r="AJ247" s="730">
        <f t="shared" si="3211"/>
        <v>5000</v>
      </c>
      <c r="AK247" s="730">
        <f t="shared" si="3211"/>
        <v>5000</v>
      </c>
      <c r="AL247" s="730">
        <f t="shared" si="3211"/>
        <v>5000</v>
      </c>
      <c r="AM247" s="730">
        <f t="shared" si="3211"/>
        <v>5000</v>
      </c>
      <c r="AN247" s="730">
        <f t="shared" si="3211"/>
        <v>5000</v>
      </c>
      <c r="AO247" s="730">
        <f t="shared" si="3211"/>
        <v>5000</v>
      </c>
      <c r="AP247" s="730">
        <f t="shared" si="3211"/>
        <v>5000</v>
      </c>
      <c r="AQ247" s="731">
        <f>SUM(AE247:AP247)</f>
        <v>60000</v>
      </c>
      <c r="AR247" s="730">
        <f>IF(AE246=1,(AD247*(1+$B$8)),AD247)</f>
        <v>63600</v>
      </c>
      <c r="AS247" s="730">
        <f>IF(AS246=1,($AR247/12),0)</f>
        <v>5300</v>
      </c>
      <c r="AT247" s="730">
        <f t="shared" ref="AT247:BD247" si="3212">IF(AT246=1,($AR247/12),0)</f>
        <v>5300</v>
      </c>
      <c r="AU247" s="730">
        <f t="shared" si="3212"/>
        <v>5300</v>
      </c>
      <c r="AV247" s="730">
        <f t="shared" si="3212"/>
        <v>5300</v>
      </c>
      <c r="AW247" s="730">
        <f t="shared" si="3212"/>
        <v>5300</v>
      </c>
      <c r="AX247" s="730">
        <f t="shared" si="3212"/>
        <v>5300</v>
      </c>
      <c r="AY247" s="730">
        <f t="shared" si="3212"/>
        <v>5300</v>
      </c>
      <c r="AZ247" s="730">
        <f t="shared" si="3212"/>
        <v>5300</v>
      </c>
      <c r="BA247" s="730">
        <f t="shared" si="3212"/>
        <v>5300</v>
      </c>
      <c r="BB247" s="730">
        <f t="shared" si="3212"/>
        <v>5300</v>
      </c>
      <c r="BC247" s="730">
        <f t="shared" si="3212"/>
        <v>5300</v>
      </c>
      <c r="BD247" s="730">
        <f t="shared" si="3212"/>
        <v>5300</v>
      </c>
      <c r="BE247" s="731">
        <f>SUM(AS247:BD247)</f>
        <v>63600</v>
      </c>
      <c r="BF247" s="730">
        <f>IF(AS246=1,(AR247*(1+$B$8)),AR247)</f>
        <v>67416</v>
      </c>
      <c r="BG247" s="730">
        <f>IF(BG246=1,($BF247/12),0)</f>
        <v>5618</v>
      </c>
      <c r="BH247" s="730">
        <f t="shared" ref="BH247:BR247" si="3213">IF(BH246=1,($BF247/12),0)</f>
        <v>5618</v>
      </c>
      <c r="BI247" s="730">
        <f t="shared" si="3213"/>
        <v>5618</v>
      </c>
      <c r="BJ247" s="730">
        <f t="shared" si="3213"/>
        <v>5618</v>
      </c>
      <c r="BK247" s="730">
        <f t="shared" si="3213"/>
        <v>5618</v>
      </c>
      <c r="BL247" s="730">
        <f t="shared" si="3213"/>
        <v>5618</v>
      </c>
      <c r="BM247" s="730">
        <f t="shared" si="3213"/>
        <v>5618</v>
      </c>
      <c r="BN247" s="730">
        <f t="shared" si="3213"/>
        <v>5618</v>
      </c>
      <c r="BO247" s="730">
        <f t="shared" si="3213"/>
        <v>5618</v>
      </c>
      <c r="BP247" s="730">
        <f t="shared" si="3213"/>
        <v>5618</v>
      </c>
      <c r="BQ247" s="730">
        <f t="shared" si="3213"/>
        <v>5618</v>
      </c>
      <c r="BR247" s="730">
        <f t="shared" si="3213"/>
        <v>5618</v>
      </c>
      <c r="BS247" s="529">
        <f>SUM(BG247:BR247)</f>
        <v>67416</v>
      </c>
      <c r="BW247" s="730">
        <f t="shared" ref="BW247:BX247" si="3214">IF(BW246=1,($BF247/12),0)</f>
        <v>0</v>
      </c>
      <c r="BX247" s="730">
        <f t="shared" si="3214"/>
        <v>0</v>
      </c>
    </row>
    <row r="248" spans="1:76" s="507" customFormat="1" x14ac:dyDescent="0.2">
      <c r="A248" s="721"/>
      <c r="B248" s="728"/>
      <c r="C248" s="730"/>
      <c r="D248" s="730"/>
      <c r="E248" s="730"/>
      <c r="F248" s="730"/>
      <c r="G248" s="730"/>
      <c r="H248" s="730"/>
      <c r="I248" s="730"/>
      <c r="J248" s="730"/>
      <c r="K248" s="730"/>
      <c r="L248" s="730"/>
      <c r="M248" s="730"/>
      <c r="N248" s="730"/>
      <c r="O248" s="730"/>
      <c r="P248" s="730"/>
      <c r="Q248" s="730"/>
      <c r="R248" s="730"/>
      <c r="S248" s="730"/>
      <c r="T248" s="730"/>
      <c r="U248" s="730"/>
      <c r="V248" s="730"/>
      <c r="W248" s="730"/>
      <c r="X248" s="730"/>
      <c r="Y248" s="730"/>
      <c r="Z248" s="730"/>
      <c r="AA248" s="730"/>
      <c r="AB248" s="730"/>
      <c r="AC248" s="730"/>
      <c r="AD248" s="730"/>
      <c r="AE248" s="730"/>
      <c r="AF248" s="730"/>
      <c r="AG248" s="730"/>
      <c r="AH248" s="730"/>
      <c r="AI248" s="730"/>
      <c r="AJ248" s="730"/>
      <c r="AK248" s="730"/>
      <c r="AL248" s="730"/>
      <c r="AM248" s="730"/>
      <c r="AN248" s="730"/>
      <c r="AO248" s="730"/>
      <c r="AP248" s="730"/>
      <c r="AQ248" s="730"/>
      <c r="AR248" s="730"/>
      <c r="AS248" s="730"/>
      <c r="AT248" s="730"/>
      <c r="AU248" s="730"/>
      <c r="AV248" s="730"/>
      <c r="AW248" s="730"/>
      <c r="AX248" s="730"/>
      <c r="AY248" s="730"/>
      <c r="AZ248" s="730"/>
      <c r="BA248" s="730"/>
      <c r="BB248" s="730"/>
      <c r="BC248" s="730"/>
      <c r="BD248" s="730"/>
      <c r="BE248" s="730"/>
      <c r="BF248" s="730"/>
      <c r="BG248" s="730"/>
      <c r="BH248" s="730"/>
      <c r="BI248" s="730"/>
      <c r="BJ248" s="730"/>
      <c r="BK248" s="730"/>
      <c r="BL248" s="730"/>
      <c r="BM248" s="730"/>
      <c r="BN248" s="730"/>
      <c r="BO248" s="730"/>
      <c r="BP248" s="730"/>
      <c r="BQ248" s="730"/>
      <c r="BR248" s="730"/>
      <c r="BS248" s="524"/>
      <c r="BW248" s="730"/>
      <c r="BX248" s="730"/>
    </row>
    <row r="249" spans="1:76" s="507" customFormat="1" x14ac:dyDescent="0.2">
      <c r="A249" s="522" t="s">
        <v>546</v>
      </c>
      <c r="B249" s="728"/>
      <c r="C249" s="728"/>
      <c r="D249" s="728"/>
      <c r="E249" s="728"/>
      <c r="F249" s="728"/>
      <c r="G249" s="728"/>
      <c r="H249" s="728"/>
      <c r="I249" s="728"/>
      <c r="J249" s="728"/>
      <c r="K249" s="728"/>
      <c r="L249" s="728"/>
      <c r="M249" s="728"/>
      <c r="N249" s="728"/>
      <c r="O249" s="728"/>
      <c r="P249" s="728"/>
      <c r="Q249" s="728"/>
      <c r="R249" s="728"/>
      <c r="S249" s="728"/>
      <c r="T249" s="728"/>
      <c r="U249" s="728"/>
      <c r="V249" s="728"/>
      <c r="W249" s="728"/>
      <c r="X249" s="728"/>
      <c r="Y249" s="728"/>
      <c r="Z249" s="728"/>
      <c r="AA249" s="728"/>
      <c r="AB249" s="728"/>
      <c r="AC249" s="728"/>
      <c r="AD249" s="728"/>
      <c r="AE249" s="728"/>
      <c r="AF249" s="728"/>
      <c r="AG249" s="728"/>
      <c r="AH249" s="728"/>
      <c r="AI249" s="728"/>
      <c r="AJ249" s="728"/>
      <c r="AK249" s="728"/>
      <c r="AL249" s="728"/>
      <c r="AM249" s="728"/>
      <c r="AN249" s="728"/>
      <c r="AO249" s="728"/>
      <c r="AP249" s="728"/>
      <c r="AQ249" s="728"/>
      <c r="AR249" s="728"/>
      <c r="AS249" s="728"/>
      <c r="AT249" s="728"/>
      <c r="AU249" s="728"/>
      <c r="AV249" s="728"/>
      <c r="AW249" s="728"/>
      <c r="AX249" s="728"/>
      <c r="AY249" s="728"/>
      <c r="AZ249" s="728"/>
      <c r="BA249" s="728"/>
      <c r="BB249" s="728"/>
      <c r="BC249" s="728"/>
      <c r="BD249" s="728"/>
      <c r="BE249" s="728"/>
      <c r="BF249" s="728"/>
      <c r="BG249" s="728"/>
      <c r="BH249" s="728"/>
      <c r="BI249" s="728"/>
      <c r="BJ249" s="728"/>
      <c r="BK249" s="728"/>
      <c r="BL249" s="728"/>
      <c r="BM249" s="728"/>
      <c r="BN249" s="728"/>
      <c r="BO249" s="728"/>
      <c r="BP249" s="728"/>
      <c r="BQ249" s="728"/>
      <c r="BR249" s="728"/>
      <c r="BS249" s="523"/>
      <c r="BW249" s="728"/>
      <c r="BX249" s="728"/>
    </row>
    <row r="250" spans="1:76" s="507" customFormat="1" x14ac:dyDescent="0.2">
      <c r="A250" s="722" t="s">
        <v>110</v>
      </c>
      <c r="B250" s="728"/>
      <c r="C250" s="730">
        <f>+IF(A250=1,1,0)</f>
        <v>0</v>
      </c>
      <c r="D250" s="730">
        <f>+IF(C250=1,1,0)</f>
        <v>0</v>
      </c>
      <c r="E250" s="730">
        <f t="shared" ref="E250" si="3215">+IF(D250=1,1,0)</f>
        <v>0</v>
      </c>
      <c r="F250" s="730">
        <f t="shared" ref="F250" si="3216">+IF(E250=1,1,0)</f>
        <v>0</v>
      </c>
      <c r="G250" s="730">
        <f t="shared" ref="G250" si="3217">+IF(F250=1,1,0)</f>
        <v>0</v>
      </c>
      <c r="H250" s="730">
        <f t="shared" ref="H250" si="3218">+IF(G250=1,1,0)</f>
        <v>0</v>
      </c>
      <c r="I250" s="730">
        <f t="shared" ref="I250" si="3219">+IF(H250=1,1,0)</f>
        <v>0</v>
      </c>
      <c r="J250" s="730">
        <f t="shared" ref="J250" si="3220">+IF(I250=1,1,0)</f>
        <v>0</v>
      </c>
      <c r="K250" s="730">
        <f t="shared" ref="K250" si="3221">+IF(J250=1,1,0)</f>
        <v>0</v>
      </c>
      <c r="L250" s="730">
        <f t="shared" ref="L250" si="3222">+IF(K250=1,1,0)</f>
        <v>0</v>
      </c>
      <c r="M250" s="730">
        <f t="shared" ref="M250" si="3223">+IF(L250=1,1,0)</f>
        <v>0</v>
      </c>
      <c r="N250" s="730">
        <f t="shared" ref="N250" si="3224">+IF(M250=1,1,0)</f>
        <v>0</v>
      </c>
      <c r="O250" s="730">
        <f>+N250</f>
        <v>0</v>
      </c>
      <c r="P250" s="730">
        <f>+N250</f>
        <v>0</v>
      </c>
      <c r="Q250" s="730">
        <f>+IF(O250=1,1,0)</f>
        <v>0</v>
      </c>
      <c r="R250" s="730">
        <f t="shared" ref="R250" si="3225">+IF(Q250=1,1,0)</f>
        <v>0</v>
      </c>
      <c r="S250" s="730">
        <f t="shared" ref="S250" si="3226">+IF(R250=1,1,0)</f>
        <v>0</v>
      </c>
      <c r="T250" s="730">
        <f t="shared" ref="T250" si="3227">+IF(S250=1,1,0)</f>
        <v>0</v>
      </c>
      <c r="U250" s="730">
        <f t="shared" ref="U250" si="3228">+IF(T250=1,1,0)</f>
        <v>0</v>
      </c>
      <c r="V250" s="730">
        <f t="shared" ref="V250" si="3229">+IF(U250=1,1,0)</f>
        <v>0</v>
      </c>
      <c r="W250" s="730">
        <f t="shared" ref="W250" si="3230">+IF(V250=1,1,0)</f>
        <v>0</v>
      </c>
      <c r="X250" s="730">
        <f t="shared" ref="X250" si="3231">+IF(W250=1,1,0)</f>
        <v>0</v>
      </c>
      <c r="Y250" s="730">
        <f t="shared" ref="Y250" si="3232">+IF(X250=1,1,0)</f>
        <v>0</v>
      </c>
      <c r="Z250" s="730">
        <f t="shared" ref="Z250" si="3233">+IF(Y250=1,1,0)</f>
        <v>0</v>
      </c>
      <c r="AA250" s="730">
        <f t="shared" ref="AA250" si="3234">+IF(Z250=1,1,0)</f>
        <v>0</v>
      </c>
      <c r="AB250" s="730">
        <f t="shared" ref="AB250" si="3235">+IF(AA250=1,1,0)</f>
        <v>0</v>
      </c>
      <c r="AC250" s="730">
        <f>+AB250</f>
        <v>0</v>
      </c>
      <c r="AD250" s="730">
        <f>+AB250</f>
        <v>0</v>
      </c>
      <c r="AE250" s="730">
        <f>+IF(AC250=1,1,0)</f>
        <v>0</v>
      </c>
      <c r="AF250" s="730">
        <f>+IF(AE250=1,1,0)</f>
        <v>0</v>
      </c>
      <c r="AG250" s="730">
        <f t="shared" ref="AG250" si="3236">+IF(AF250=1,1,0)</f>
        <v>0</v>
      </c>
      <c r="AH250" s="730">
        <f t="shared" ref="AH250" si="3237">+IF(AG250=1,1,0)</f>
        <v>0</v>
      </c>
      <c r="AI250" s="730">
        <f t="shared" ref="AI250" si="3238">+IF(AH250=1,1,0)</f>
        <v>0</v>
      </c>
      <c r="AJ250" s="730">
        <f t="shared" ref="AJ250" si="3239">+IF(AI250=1,1,0)</f>
        <v>0</v>
      </c>
      <c r="AK250" s="730">
        <f t="shared" ref="AK250" si="3240">+IF(AJ250=1,1,0)</f>
        <v>0</v>
      </c>
      <c r="AL250" s="730">
        <f t="shared" ref="AL250" si="3241">+IF(AK250=1,1,0)</f>
        <v>0</v>
      </c>
      <c r="AM250" s="730">
        <f t="shared" ref="AM250" si="3242">+IF(AL250=1,1,0)</f>
        <v>0</v>
      </c>
      <c r="AN250" s="730">
        <f t="shared" ref="AN250" si="3243">+IF(AM250=1,1,0)</f>
        <v>0</v>
      </c>
      <c r="AO250" s="730">
        <f t="shared" ref="AO250" si="3244">+IF(AN250=1,1,0)</f>
        <v>0</v>
      </c>
      <c r="AP250" s="730">
        <f t="shared" ref="AP250" si="3245">+IF(AO250=1,1,0)</f>
        <v>0</v>
      </c>
      <c r="AQ250" s="730">
        <f>+AP250</f>
        <v>0</v>
      </c>
      <c r="AR250" s="730">
        <f>+AQ250</f>
        <v>0</v>
      </c>
      <c r="AS250" s="730">
        <f>+IF(AQ250=1,1,0)</f>
        <v>0</v>
      </c>
      <c r="AT250" s="730">
        <f>+IF(AS250=1,1,0)</f>
        <v>0</v>
      </c>
      <c r="AU250" s="730">
        <f t="shared" ref="AU250" si="3246">+IF(AT250=1,1,0)</f>
        <v>0</v>
      </c>
      <c r="AV250" s="730">
        <f t="shared" ref="AV250" si="3247">+IF(AU250=1,1,0)</f>
        <v>0</v>
      </c>
      <c r="AW250" s="730">
        <f t="shared" ref="AW250" si="3248">+IF(AV250=1,1,0)</f>
        <v>0</v>
      </c>
      <c r="AX250" s="730">
        <f t="shared" ref="AX250" si="3249">+IF(AW250=1,1,0)</f>
        <v>0</v>
      </c>
      <c r="AY250" s="730">
        <f t="shared" ref="AY250" si="3250">+IF(AX250=1,1,0)</f>
        <v>0</v>
      </c>
      <c r="AZ250" s="730">
        <f t="shared" ref="AZ250" si="3251">+IF(AY250=1,1,0)</f>
        <v>0</v>
      </c>
      <c r="BA250" s="730">
        <f t="shared" ref="BA250" si="3252">+IF(AZ250=1,1,0)</f>
        <v>0</v>
      </c>
      <c r="BB250" s="730">
        <f t="shared" ref="BB250" si="3253">+IF(BA250=1,1,0)</f>
        <v>0</v>
      </c>
      <c r="BC250" s="730">
        <f t="shared" ref="BC250" si="3254">+IF(BB250=1,1,0)</f>
        <v>0</v>
      </c>
      <c r="BD250" s="730">
        <f t="shared" ref="BD250" si="3255">+IF(BC250=1,1,0)</f>
        <v>0</v>
      </c>
      <c r="BE250" s="730">
        <f>+BD250</f>
        <v>0</v>
      </c>
      <c r="BF250" s="730">
        <f>+BE250</f>
        <v>0</v>
      </c>
      <c r="BG250" s="730">
        <f>+IF(BE250=1,1,0)</f>
        <v>0</v>
      </c>
      <c r="BH250" s="730">
        <f t="shared" ref="BH250" si="3256">+IF(BG250=1,1,0)</f>
        <v>0</v>
      </c>
      <c r="BI250" s="730">
        <f t="shared" ref="BI250" si="3257">+IF(BH250=1,1,0)</f>
        <v>0</v>
      </c>
      <c r="BJ250" s="730">
        <f t="shared" ref="BJ250" si="3258">+IF(BI250=1,1,0)</f>
        <v>0</v>
      </c>
      <c r="BK250" s="730">
        <f t="shared" ref="BK250" si="3259">+IF(BJ250=1,1,0)</f>
        <v>0</v>
      </c>
      <c r="BL250" s="730">
        <f t="shared" ref="BL250" si="3260">+IF(BK250=1,1,0)</f>
        <v>0</v>
      </c>
      <c r="BM250" s="730">
        <f t="shared" ref="BM250" si="3261">+IF(BL250=1,1,0)</f>
        <v>0</v>
      </c>
      <c r="BN250" s="730">
        <f t="shared" ref="BN250" si="3262">+IF(BM250=1,1,0)</f>
        <v>0</v>
      </c>
      <c r="BO250" s="730">
        <f t="shared" ref="BO250" si="3263">+IF(BN250=1,1,0)</f>
        <v>0</v>
      </c>
      <c r="BP250" s="730">
        <f t="shared" ref="BP250" si="3264">+IF(BO250=1,1,0)</f>
        <v>0</v>
      </c>
      <c r="BQ250" s="730">
        <f t="shared" ref="BQ250" si="3265">+IF(BP250=1,1,0)</f>
        <v>0</v>
      </c>
      <c r="BR250" s="730">
        <f t="shared" ref="BR250" si="3266">+IF(BQ250=1,1,0)</f>
        <v>0</v>
      </c>
      <c r="BS250" s="524">
        <f>+BR250</f>
        <v>0</v>
      </c>
      <c r="BW250" s="730">
        <f>+IF(BU250=1,1,0)</f>
        <v>0</v>
      </c>
      <c r="BX250" s="730">
        <f t="shared" ref="BX250" si="3267">+IF(BW250=1,1,0)</f>
        <v>0</v>
      </c>
    </row>
    <row r="251" spans="1:76" s="507" customFormat="1" x14ac:dyDescent="0.2">
      <c r="A251" s="721" t="s">
        <v>39</v>
      </c>
      <c r="B251" s="727">
        <v>35000</v>
      </c>
      <c r="C251" s="730">
        <f>IF(C250=1,B251/12,0)</f>
        <v>0</v>
      </c>
      <c r="D251" s="730">
        <f>IF(D250=1,$B251/12,0)</f>
        <v>0</v>
      </c>
      <c r="E251" s="730">
        <f t="shared" ref="E251:N251" si="3268">IF(E250=1,$B251/12,0)</f>
        <v>0</v>
      </c>
      <c r="F251" s="730">
        <f t="shared" si="3268"/>
        <v>0</v>
      </c>
      <c r="G251" s="730">
        <f t="shared" si="3268"/>
        <v>0</v>
      </c>
      <c r="H251" s="730">
        <f t="shared" si="3268"/>
        <v>0</v>
      </c>
      <c r="I251" s="730">
        <f t="shared" si="3268"/>
        <v>0</v>
      </c>
      <c r="J251" s="730">
        <f t="shared" si="3268"/>
        <v>0</v>
      </c>
      <c r="K251" s="730">
        <f t="shared" si="3268"/>
        <v>0</v>
      </c>
      <c r="L251" s="730">
        <f t="shared" si="3268"/>
        <v>0</v>
      </c>
      <c r="M251" s="730">
        <f t="shared" si="3268"/>
        <v>0</v>
      </c>
      <c r="N251" s="730">
        <f t="shared" si="3268"/>
        <v>0</v>
      </c>
      <c r="O251" s="731">
        <f>SUM(C251:N251)</f>
        <v>0</v>
      </c>
      <c r="P251" s="730">
        <f>IF(C250=1,(B251*(1+$B$8)),B251)</f>
        <v>35000</v>
      </c>
      <c r="Q251" s="730">
        <f>IF(Q250=1,($P251/12),0)</f>
        <v>0</v>
      </c>
      <c r="R251" s="730">
        <f t="shared" ref="R251:AB251" si="3269">IF(R250=1,($P251/12),0)</f>
        <v>0</v>
      </c>
      <c r="S251" s="730">
        <f t="shared" si="3269"/>
        <v>0</v>
      </c>
      <c r="T251" s="730">
        <f t="shared" si="3269"/>
        <v>0</v>
      </c>
      <c r="U251" s="730">
        <f t="shared" si="3269"/>
        <v>0</v>
      </c>
      <c r="V251" s="730">
        <f t="shared" si="3269"/>
        <v>0</v>
      </c>
      <c r="W251" s="730">
        <f t="shared" si="3269"/>
        <v>0</v>
      </c>
      <c r="X251" s="730">
        <f t="shared" si="3269"/>
        <v>0</v>
      </c>
      <c r="Y251" s="730">
        <f t="shared" si="3269"/>
        <v>0</v>
      </c>
      <c r="Z251" s="730">
        <f t="shared" si="3269"/>
        <v>0</v>
      </c>
      <c r="AA251" s="730">
        <f t="shared" si="3269"/>
        <v>0</v>
      </c>
      <c r="AB251" s="730">
        <f t="shared" si="3269"/>
        <v>0</v>
      </c>
      <c r="AC251" s="731">
        <f>SUM(Q251:AB251)</f>
        <v>0</v>
      </c>
      <c r="AD251" s="730">
        <f>IF(Q250=1,(P251*(1+$B$8)),P251)</f>
        <v>35000</v>
      </c>
      <c r="AE251" s="730">
        <f t="shared" ref="AE251:AP251" si="3270">IF(AE250=1,($AD251/12),0)</f>
        <v>0</v>
      </c>
      <c r="AF251" s="730">
        <f t="shared" si="3270"/>
        <v>0</v>
      </c>
      <c r="AG251" s="730">
        <f t="shared" si="3270"/>
        <v>0</v>
      </c>
      <c r="AH251" s="730">
        <f t="shared" si="3270"/>
        <v>0</v>
      </c>
      <c r="AI251" s="730">
        <f t="shared" si="3270"/>
        <v>0</v>
      </c>
      <c r="AJ251" s="730">
        <f t="shared" si="3270"/>
        <v>0</v>
      </c>
      <c r="AK251" s="730">
        <f t="shared" si="3270"/>
        <v>0</v>
      </c>
      <c r="AL251" s="730">
        <f t="shared" si="3270"/>
        <v>0</v>
      </c>
      <c r="AM251" s="730">
        <f t="shared" si="3270"/>
        <v>0</v>
      </c>
      <c r="AN251" s="730">
        <f t="shared" si="3270"/>
        <v>0</v>
      </c>
      <c r="AO251" s="730">
        <f t="shared" si="3270"/>
        <v>0</v>
      </c>
      <c r="AP251" s="730">
        <f t="shared" si="3270"/>
        <v>0</v>
      </c>
      <c r="AQ251" s="731">
        <f>SUM(AE251:AP251)</f>
        <v>0</v>
      </c>
      <c r="AR251" s="730">
        <f>IF(AE250=1,(AD251*(1+$B$8)),AD251)</f>
        <v>35000</v>
      </c>
      <c r="AS251" s="730">
        <f>IF(AS250=1,($AR251/12),0)</f>
        <v>0</v>
      </c>
      <c r="AT251" s="730">
        <f t="shared" ref="AT251:BD251" si="3271">IF(AT250=1,($AR251/12),0)</f>
        <v>0</v>
      </c>
      <c r="AU251" s="730">
        <f t="shared" si="3271"/>
        <v>0</v>
      </c>
      <c r="AV251" s="730">
        <f t="shared" si="3271"/>
        <v>0</v>
      </c>
      <c r="AW251" s="730">
        <f t="shared" si="3271"/>
        <v>0</v>
      </c>
      <c r="AX251" s="730">
        <f t="shared" si="3271"/>
        <v>0</v>
      </c>
      <c r="AY251" s="730">
        <f t="shared" si="3271"/>
        <v>0</v>
      </c>
      <c r="AZ251" s="730">
        <f t="shared" si="3271"/>
        <v>0</v>
      </c>
      <c r="BA251" s="730">
        <f t="shared" si="3271"/>
        <v>0</v>
      </c>
      <c r="BB251" s="730">
        <f t="shared" si="3271"/>
        <v>0</v>
      </c>
      <c r="BC251" s="730">
        <f t="shared" si="3271"/>
        <v>0</v>
      </c>
      <c r="BD251" s="730">
        <f t="shared" si="3271"/>
        <v>0</v>
      </c>
      <c r="BE251" s="731">
        <f>SUM(AS251:BD251)</f>
        <v>0</v>
      </c>
      <c r="BF251" s="730">
        <f>IF(AS250=1,(AR251*(1+$B$8)),AR251)</f>
        <v>35000</v>
      </c>
      <c r="BG251" s="730">
        <f>IF(BG250=1,($BF251/12),0)</f>
        <v>0</v>
      </c>
      <c r="BH251" s="730">
        <f t="shared" ref="BH251:BR251" si="3272">IF(BH250=1,($BF251/12),0)</f>
        <v>0</v>
      </c>
      <c r="BI251" s="730">
        <f t="shared" si="3272"/>
        <v>0</v>
      </c>
      <c r="BJ251" s="730">
        <f t="shared" si="3272"/>
        <v>0</v>
      </c>
      <c r="BK251" s="730">
        <f t="shared" si="3272"/>
        <v>0</v>
      </c>
      <c r="BL251" s="730">
        <f t="shared" si="3272"/>
        <v>0</v>
      </c>
      <c r="BM251" s="730">
        <f t="shared" si="3272"/>
        <v>0</v>
      </c>
      <c r="BN251" s="730">
        <f t="shared" si="3272"/>
        <v>0</v>
      </c>
      <c r="BO251" s="730">
        <f t="shared" si="3272"/>
        <v>0</v>
      </c>
      <c r="BP251" s="730">
        <f t="shared" si="3272"/>
        <v>0</v>
      </c>
      <c r="BQ251" s="730">
        <f t="shared" si="3272"/>
        <v>0</v>
      </c>
      <c r="BR251" s="730">
        <f t="shared" si="3272"/>
        <v>0</v>
      </c>
      <c r="BS251" s="529">
        <f>SUM(BG251:BR251)</f>
        <v>0</v>
      </c>
      <c r="BW251" s="730">
        <f t="shared" ref="BW251:BX251" si="3273">IF(BW250=1,($BF251/12),0)</f>
        <v>0</v>
      </c>
      <c r="BX251" s="730">
        <f t="shared" si="3273"/>
        <v>0</v>
      </c>
    </row>
    <row r="252" spans="1:76" s="507" customFormat="1" x14ac:dyDescent="0.2">
      <c r="A252" s="721"/>
      <c r="B252" s="728"/>
      <c r="C252" s="730"/>
      <c r="D252" s="730"/>
      <c r="E252" s="730"/>
      <c r="F252" s="730"/>
      <c r="G252" s="730"/>
      <c r="H252" s="730"/>
      <c r="I252" s="730"/>
      <c r="J252" s="730"/>
      <c r="K252" s="730"/>
      <c r="L252" s="730"/>
      <c r="M252" s="730"/>
      <c r="N252" s="730"/>
      <c r="O252" s="730"/>
      <c r="P252" s="730"/>
      <c r="Q252" s="730"/>
      <c r="R252" s="730"/>
      <c r="S252" s="730"/>
      <c r="T252" s="730"/>
      <c r="U252" s="730"/>
      <c r="V252" s="730"/>
      <c r="W252" s="730"/>
      <c r="X252" s="730"/>
      <c r="Y252" s="730"/>
      <c r="Z252" s="730"/>
      <c r="AA252" s="730"/>
      <c r="AB252" s="730"/>
      <c r="AC252" s="730"/>
      <c r="AD252" s="730"/>
      <c r="AE252" s="730"/>
      <c r="AF252" s="730"/>
      <c r="AG252" s="730"/>
      <c r="AH252" s="730"/>
      <c r="AI252" s="730"/>
      <c r="AJ252" s="730"/>
      <c r="AK252" s="730"/>
      <c r="AL252" s="730"/>
      <c r="AM252" s="730"/>
      <c r="AN252" s="730"/>
      <c r="AO252" s="730"/>
      <c r="AP252" s="730"/>
      <c r="AQ252" s="730"/>
      <c r="AR252" s="730"/>
      <c r="AS252" s="730"/>
      <c r="AT252" s="730"/>
      <c r="AU252" s="730"/>
      <c r="AV252" s="730"/>
      <c r="AW252" s="730"/>
      <c r="AX252" s="730"/>
      <c r="AY252" s="730"/>
      <c r="AZ252" s="730"/>
      <c r="BA252" s="730"/>
      <c r="BB252" s="730"/>
      <c r="BC252" s="730"/>
      <c r="BD252" s="730"/>
      <c r="BE252" s="730"/>
      <c r="BF252" s="730"/>
      <c r="BG252" s="730"/>
      <c r="BH252" s="730"/>
      <c r="BI252" s="730"/>
      <c r="BJ252" s="730"/>
      <c r="BK252" s="730"/>
      <c r="BL252" s="730"/>
      <c r="BM252" s="730"/>
      <c r="BN252" s="730"/>
      <c r="BO252" s="730"/>
      <c r="BP252" s="730"/>
      <c r="BQ252" s="730"/>
      <c r="BR252" s="730"/>
      <c r="BS252" s="524"/>
      <c r="BW252" s="730"/>
      <c r="BX252" s="730"/>
    </row>
    <row r="253" spans="1:76" s="507" customFormat="1" x14ac:dyDescent="0.2">
      <c r="A253" s="522" t="s">
        <v>546</v>
      </c>
      <c r="B253" s="728"/>
      <c r="C253" s="728"/>
      <c r="D253" s="728"/>
      <c r="E253" s="728"/>
      <c r="F253" s="728"/>
      <c r="G253" s="728"/>
      <c r="H253" s="728"/>
      <c r="I253" s="728"/>
      <c r="J253" s="728"/>
      <c r="K253" s="728"/>
      <c r="L253" s="728"/>
      <c r="M253" s="728"/>
      <c r="N253" s="728"/>
      <c r="O253" s="728"/>
      <c r="P253" s="728"/>
      <c r="Q253" s="728"/>
      <c r="R253" s="728"/>
      <c r="S253" s="728"/>
      <c r="T253" s="728"/>
      <c r="U253" s="728"/>
      <c r="V253" s="728"/>
      <c r="W253" s="728"/>
      <c r="X253" s="728"/>
      <c r="Y253" s="728"/>
      <c r="Z253" s="728"/>
      <c r="AA253" s="728"/>
      <c r="AB253" s="728"/>
      <c r="AC253" s="728"/>
      <c r="AD253" s="728"/>
      <c r="AE253" s="728"/>
      <c r="AF253" s="728"/>
      <c r="AG253" s="728"/>
      <c r="AH253" s="728"/>
      <c r="AI253" s="728"/>
      <c r="AJ253" s="728"/>
      <c r="AK253" s="728"/>
      <c r="AL253" s="728"/>
      <c r="AM253" s="728"/>
      <c r="AN253" s="728"/>
      <c r="AO253" s="728"/>
      <c r="AP253" s="728"/>
      <c r="AQ253" s="728"/>
      <c r="AR253" s="728"/>
      <c r="AS253" s="728"/>
      <c r="AT253" s="728"/>
      <c r="AU253" s="728"/>
      <c r="AV253" s="728"/>
      <c r="AW253" s="728"/>
      <c r="AX253" s="728"/>
      <c r="AY253" s="728"/>
      <c r="AZ253" s="728"/>
      <c r="BA253" s="728"/>
      <c r="BB253" s="728"/>
      <c r="BC253" s="728"/>
      <c r="BD253" s="728"/>
      <c r="BE253" s="728"/>
      <c r="BF253" s="728"/>
      <c r="BG253" s="728"/>
      <c r="BH253" s="728"/>
      <c r="BI253" s="728"/>
      <c r="BJ253" s="728"/>
      <c r="BK253" s="728"/>
      <c r="BL253" s="728"/>
      <c r="BM253" s="728"/>
      <c r="BN253" s="728"/>
      <c r="BO253" s="728"/>
      <c r="BP253" s="728"/>
      <c r="BQ253" s="728"/>
      <c r="BR253" s="728"/>
      <c r="BS253" s="523"/>
      <c r="BW253" s="728"/>
      <c r="BX253" s="728"/>
    </row>
    <row r="254" spans="1:76" s="507" customFormat="1" x14ac:dyDescent="0.2">
      <c r="A254" s="722" t="s">
        <v>110</v>
      </c>
      <c r="B254" s="728"/>
      <c r="C254" s="730">
        <f>+IF(A254=1,1,0)</f>
        <v>0</v>
      </c>
      <c r="D254" s="730">
        <f>+IF(C254=1,1,0)</f>
        <v>0</v>
      </c>
      <c r="E254" s="730">
        <f t="shared" ref="E254" si="3274">+IF(D254=1,1,0)</f>
        <v>0</v>
      </c>
      <c r="F254" s="730">
        <f t="shared" ref="F254" si="3275">+IF(E254=1,1,0)</f>
        <v>0</v>
      </c>
      <c r="G254" s="730">
        <f t="shared" ref="G254" si="3276">+IF(F254=1,1,0)</f>
        <v>0</v>
      </c>
      <c r="H254" s="730">
        <f t="shared" ref="H254" si="3277">+IF(G254=1,1,0)</f>
        <v>0</v>
      </c>
      <c r="I254" s="730">
        <f t="shared" ref="I254" si="3278">+IF(H254=1,1,0)</f>
        <v>0</v>
      </c>
      <c r="J254" s="730">
        <f t="shared" ref="J254" si="3279">+IF(I254=1,1,0)</f>
        <v>0</v>
      </c>
      <c r="K254" s="730">
        <f t="shared" ref="K254" si="3280">+IF(J254=1,1,0)</f>
        <v>0</v>
      </c>
      <c r="L254" s="730">
        <f t="shared" ref="L254" si="3281">+IF(K254=1,1,0)</f>
        <v>0</v>
      </c>
      <c r="M254" s="730">
        <f t="shared" ref="M254" si="3282">+IF(L254=1,1,0)</f>
        <v>0</v>
      </c>
      <c r="N254" s="730">
        <f t="shared" ref="N254" si="3283">+IF(M254=1,1,0)</f>
        <v>0</v>
      </c>
      <c r="O254" s="730">
        <f>+N254</f>
        <v>0</v>
      </c>
      <c r="P254" s="730">
        <f>+N254</f>
        <v>0</v>
      </c>
      <c r="Q254" s="730">
        <f>+IF(O254=1,1,0)</f>
        <v>0</v>
      </c>
      <c r="R254" s="730">
        <f t="shared" ref="R254" si="3284">+IF(Q254=1,1,0)</f>
        <v>0</v>
      </c>
      <c r="S254" s="730">
        <f t="shared" ref="S254" si="3285">+IF(R254=1,1,0)</f>
        <v>0</v>
      </c>
      <c r="T254" s="730">
        <f t="shared" ref="T254" si="3286">+IF(S254=1,1,0)</f>
        <v>0</v>
      </c>
      <c r="U254" s="730">
        <f t="shared" ref="U254" si="3287">+IF(T254=1,1,0)</f>
        <v>0</v>
      </c>
      <c r="V254" s="730">
        <f t="shared" ref="V254" si="3288">+IF(U254=1,1,0)</f>
        <v>0</v>
      </c>
      <c r="W254" s="730">
        <f t="shared" ref="W254" si="3289">+IF(V254=1,1,0)</f>
        <v>0</v>
      </c>
      <c r="X254" s="730">
        <f t="shared" ref="X254" si="3290">+IF(W254=1,1,0)</f>
        <v>0</v>
      </c>
      <c r="Y254" s="730">
        <f t="shared" ref="Y254" si="3291">+IF(X254=1,1,0)</f>
        <v>0</v>
      </c>
      <c r="Z254" s="730">
        <f t="shared" ref="Z254" si="3292">+IF(Y254=1,1,0)</f>
        <v>0</v>
      </c>
      <c r="AA254" s="730">
        <f t="shared" ref="AA254" si="3293">+IF(Z254=1,1,0)</f>
        <v>0</v>
      </c>
      <c r="AB254" s="730">
        <f t="shared" ref="AB254" si="3294">+IF(AA254=1,1,0)</f>
        <v>0</v>
      </c>
      <c r="AC254" s="730">
        <f>+AB254</f>
        <v>0</v>
      </c>
      <c r="AD254" s="730">
        <f>+AB254</f>
        <v>0</v>
      </c>
      <c r="AE254" s="730">
        <f>+IF(AC254=1,1,0)</f>
        <v>0</v>
      </c>
      <c r="AF254" s="730">
        <f>+IF(AE254=1,1,0)</f>
        <v>0</v>
      </c>
      <c r="AG254" s="730">
        <f t="shared" ref="AG254" si="3295">+IF(AF254=1,1,0)</f>
        <v>0</v>
      </c>
      <c r="AH254" s="730">
        <f t="shared" ref="AH254" si="3296">+IF(AG254=1,1,0)</f>
        <v>0</v>
      </c>
      <c r="AI254" s="730">
        <f t="shared" ref="AI254" si="3297">+IF(AH254=1,1,0)</f>
        <v>0</v>
      </c>
      <c r="AJ254" s="730">
        <f t="shared" ref="AJ254" si="3298">+IF(AI254=1,1,0)</f>
        <v>0</v>
      </c>
      <c r="AK254" s="730">
        <f t="shared" ref="AK254" si="3299">+IF(AJ254=1,1,0)</f>
        <v>0</v>
      </c>
      <c r="AL254" s="730">
        <f t="shared" ref="AL254" si="3300">+IF(AK254=1,1,0)</f>
        <v>0</v>
      </c>
      <c r="AM254" s="730">
        <f t="shared" ref="AM254" si="3301">+IF(AL254=1,1,0)</f>
        <v>0</v>
      </c>
      <c r="AN254" s="730">
        <f t="shared" ref="AN254" si="3302">+IF(AM254=1,1,0)</f>
        <v>0</v>
      </c>
      <c r="AO254" s="730">
        <f t="shared" ref="AO254" si="3303">+IF(AN254=1,1,0)</f>
        <v>0</v>
      </c>
      <c r="AP254" s="730">
        <f t="shared" ref="AP254" si="3304">+IF(AO254=1,1,0)</f>
        <v>0</v>
      </c>
      <c r="AQ254" s="730">
        <f>+AP254</f>
        <v>0</v>
      </c>
      <c r="AR254" s="730">
        <f>+AQ254</f>
        <v>0</v>
      </c>
      <c r="AS254" s="730">
        <f>+IF(AQ254=1,1,0)</f>
        <v>0</v>
      </c>
      <c r="AT254" s="730">
        <f>+IF(AS254=1,1,0)</f>
        <v>0</v>
      </c>
      <c r="AU254" s="730">
        <f t="shared" ref="AU254" si="3305">+IF(AT254=1,1,0)</f>
        <v>0</v>
      </c>
      <c r="AV254" s="730">
        <f t="shared" ref="AV254" si="3306">+IF(AU254=1,1,0)</f>
        <v>0</v>
      </c>
      <c r="AW254" s="730">
        <f t="shared" ref="AW254" si="3307">+IF(AV254=1,1,0)</f>
        <v>0</v>
      </c>
      <c r="AX254" s="730">
        <f t="shared" ref="AX254" si="3308">+IF(AW254=1,1,0)</f>
        <v>0</v>
      </c>
      <c r="AY254" s="730">
        <f t="shared" ref="AY254" si="3309">+IF(AX254=1,1,0)</f>
        <v>0</v>
      </c>
      <c r="AZ254" s="730">
        <f t="shared" ref="AZ254" si="3310">+IF(AY254=1,1,0)</f>
        <v>0</v>
      </c>
      <c r="BA254" s="730">
        <f t="shared" ref="BA254" si="3311">+IF(AZ254=1,1,0)</f>
        <v>0</v>
      </c>
      <c r="BB254" s="730">
        <f t="shared" ref="BB254" si="3312">+IF(BA254=1,1,0)</f>
        <v>0</v>
      </c>
      <c r="BC254" s="730">
        <f t="shared" ref="BC254" si="3313">+IF(BB254=1,1,0)</f>
        <v>0</v>
      </c>
      <c r="BD254" s="730">
        <f t="shared" ref="BD254" si="3314">+IF(BC254=1,1,0)</f>
        <v>0</v>
      </c>
      <c r="BE254" s="730">
        <f>+BD254</f>
        <v>0</v>
      </c>
      <c r="BF254" s="730">
        <f>+BE254</f>
        <v>0</v>
      </c>
      <c r="BG254" s="730">
        <f>+IF(BE254=1,1,0)</f>
        <v>0</v>
      </c>
      <c r="BH254" s="730">
        <f t="shared" ref="BH254" si="3315">+IF(BG254=1,1,0)</f>
        <v>0</v>
      </c>
      <c r="BI254" s="730">
        <f t="shared" ref="BI254" si="3316">+IF(BH254=1,1,0)</f>
        <v>0</v>
      </c>
      <c r="BJ254" s="730">
        <f t="shared" ref="BJ254" si="3317">+IF(BI254=1,1,0)</f>
        <v>0</v>
      </c>
      <c r="BK254" s="730">
        <f t="shared" ref="BK254" si="3318">+IF(BJ254=1,1,0)</f>
        <v>0</v>
      </c>
      <c r="BL254" s="730">
        <f t="shared" ref="BL254" si="3319">+IF(BK254=1,1,0)</f>
        <v>0</v>
      </c>
      <c r="BM254" s="730">
        <f t="shared" ref="BM254" si="3320">+IF(BL254=1,1,0)</f>
        <v>0</v>
      </c>
      <c r="BN254" s="730">
        <f t="shared" ref="BN254" si="3321">+IF(BM254=1,1,0)</f>
        <v>0</v>
      </c>
      <c r="BO254" s="730">
        <f t="shared" ref="BO254" si="3322">+IF(BN254=1,1,0)</f>
        <v>0</v>
      </c>
      <c r="BP254" s="730">
        <f t="shared" ref="BP254" si="3323">+IF(BO254=1,1,0)</f>
        <v>0</v>
      </c>
      <c r="BQ254" s="730">
        <f t="shared" ref="BQ254" si="3324">+IF(BP254=1,1,0)</f>
        <v>0</v>
      </c>
      <c r="BR254" s="730">
        <f t="shared" ref="BR254" si="3325">+IF(BQ254=1,1,0)</f>
        <v>0</v>
      </c>
      <c r="BS254" s="524">
        <f>+BR254</f>
        <v>0</v>
      </c>
      <c r="BW254" s="730">
        <f>+IF(BU254=1,1,0)</f>
        <v>0</v>
      </c>
      <c r="BX254" s="730">
        <f t="shared" ref="BX254" si="3326">+IF(BW254=1,1,0)</f>
        <v>0</v>
      </c>
    </row>
    <row r="255" spans="1:76" s="507" customFormat="1" x14ac:dyDescent="0.2">
      <c r="A255" s="724" t="s">
        <v>39</v>
      </c>
      <c r="B255" s="727">
        <v>35000</v>
      </c>
      <c r="C255" s="730">
        <f>IF(C254=1,B255/12,0)</f>
        <v>0</v>
      </c>
      <c r="D255" s="730">
        <f>IF(D254=1,$B255/12,0)</f>
        <v>0</v>
      </c>
      <c r="E255" s="730">
        <f t="shared" ref="E255:N255" si="3327">IF(E254=1,$B255/12,0)</f>
        <v>0</v>
      </c>
      <c r="F255" s="730">
        <f t="shared" si="3327"/>
        <v>0</v>
      </c>
      <c r="G255" s="730">
        <f t="shared" si="3327"/>
        <v>0</v>
      </c>
      <c r="H255" s="730">
        <f t="shared" si="3327"/>
        <v>0</v>
      </c>
      <c r="I255" s="730">
        <f t="shared" si="3327"/>
        <v>0</v>
      </c>
      <c r="J255" s="730">
        <f t="shared" si="3327"/>
        <v>0</v>
      </c>
      <c r="K255" s="730">
        <f t="shared" si="3327"/>
        <v>0</v>
      </c>
      <c r="L255" s="730">
        <f t="shared" si="3327"/>
        <v>0</v>
      </c>
      <c r="M255" s="730">
        <f t="shared" si="3327"/>
        <v>0</v>
      </c>
      <c r="N255" s="730">
        <f t="shared" si="3327"/>
        <v>0</v>
      </c>
      <c r="O255" s="731">
        <f>SUM(C255:N255)</f>
        <v>0</v>
      </c>
      <c r="P255" s="730">
        <f>IF(C254=1,(B255*(1+$B$8)),B255)</f>
        <v>35000</v>
      </c>
      <c r="Q255" s="730">
        <f>IF(Q254=1,($P255/12),0)</f>
        <v>0</v>
      </c>
      <c r="R255" s="730">
        <f t="shared" ref="R255:AB255" si="3328">IF(R254=1,($P255/12),0)</f>
        <v>0</v>
      </c>
      <c r="S255" s="730">
        <f t="shared" si="3328"/>
        <v>0</v>
      </c>
      <c r="T255" s="730">
        <f t="shared" si="3328"/>
        <v>0</v>
      </c>
      <c r="U255" s="730">
        <f t="shared" si="3328"/>
        <v>0</v>
      </c>
      <c r="V255" s="730">
        <f t="shared" si="3328"/>
        <v>0</v>
      </c>
      <c r="W255" s="730">
        <f t="shared" si="3328"/>
        <v>0</v>
      </c>
      <c r="X255" s="730">
        <f t="shared" si="3328"/>
        <v>0</v>
      </c>
      <c r="Y255" s="730">
        <f t="shared" si="3328"/>
        <v>0</v>
      </c>
      <c r="Z255" s="730">
        <f t="shared" si="3328"/>
        <v>0</v>
      </c>
      <c r="AA255" s="730">
        <f t="shared" si="3328"/>
        <v>0</v>
      </c>
      <c r="AB255" s="730">
        <f t="shared" si="3328"/>
        <v>0</v>
      </c>
      <c r="AC255" s="731">
        <f>SUM(Q255:AB255)</f>
        <v>0</v>
      </c>
      <c r="AD255" s="730">
        <f>IF(Q254=1,(P255*(1+$B$8)),P255)</f>
        <v>35000</v>
      </c>
      <c r="AE255" s="730">
        <f t="shared" ref="AE255:AP255" si="3329">IF(AE254=1,($AD255/12),0)</f>
        <v>0</v>
      </c>
      <c r="AF255" s="730">
        <f t="shared" si="3329"/>
        <v>0</v>
      </c>
      <c r="AG255" s="730">
        <f t="shared" si="3329"/>
        <v>0</v>
      </c>
      <c r="AH255" s="730">
        <f t="shared" si="3329"/>
        <v>0</v>
      </c>
      <c r="AI255" s="730">
        <f t="shared" si="3329"/>
        <v>0</v>
      </c>
      <c r="AJ255" s="730">
        <f t="shared" si="3329"/>
        <v>0</v>
      </c>
      <c r="AK255" s="730">
        <f t="shared" si="3329"/>
        <v>0</v>
      </c>
      <c r="AL255" s="730">
        <f t="shared" si="3329"/>
        <v>0</v>
      </c>
      <c r="AM255" s="730">
        <f t="shared" si="3329"/>
        <v>0</v>
      </c>
      <c r="AN255" s="730">
        <f t="shared" si="3329"/>
        <v>0</v>
      </c>
      <c r="AO255" s="730">
        <f t="shared" si="3329"/>
        <v>0</v>
      </c>
      <c r="AP255" s="730">
        <f t="shared" si="3329"/>
        <v>0</v>
      </c>
      <c r="AQ255" s="731">
        <f>SUM(AE255:AP255)</f>
        <v>0</v>
      </c>
      <c r="AR255" s="730">
        <f>IF(AE254=1,(AD255*(1+$B$8)),AD255)</f>
        <v>35000</v>
      </c>
      <c r="AS255" s="730">
        <f>IF(AS254=1,($AR255/12),0)</f>
        <v>0</v>
      </c>
      <c r="AT255" s="730">
        <f t="shared" ref="AT255:BD255" si="3330">IF(AT254=1,($AR255/12),0)</f>
        <v>0</v>
      </c>
      <c r="AU255" s="730">
        <f t="shared" si="3330"/>
        <v>0</v>
      </c>
      <c r="AV255" s="730">
        <f t="shared" si="3330"/>
        <v>0</v>
      </c>
      <c r="AW255" s="730">
        <f t="shared" si="3330"/>
        <v>0</v>
      </c>
      <c r="AX255" s="730">
        <f t="shared" si="3330"/>
        <v>0</v>
      </c>
      <c r="AY255" s="730">
        <f t="shared" si="3330"/>
        <v>0</v>
      </c>
      <c r="AZ255" s="730">
        <f t="shared" si="3330"/>
        <v>0</v>
      </c>
      <c r="BA255" s="730">
        <f t="shared" si="3330"/>
        <v>0</v>
      </c>
      <c r="BB255" s="730">
        <f t="shared" si="3330"/>
        <v>0</v>
      </c>
      <c r="BC255" s="730">
        <f t="shared" si="3330"/>
        <v>0</v>
      </c>
      <c r="BD255" s="730">
        <f t="shared" si="3330"/>
        <v>0</v>
      </c>
      <c r="BE255" s="731">
        <f>SUM(AS255:BD255)</f>
        <v>0</v>
      </c>
      <c r="BF255" s="730">
        <f>IF(AS254=1,(AR255*(1+$B$8)),AR255)</f>
        <v>35000</v>
      </c>
      <c r="BG255" s="730">
        <f>IF(BG254=1,($BF255/12),0)</f>
        <v>0</v>
      </c>
      <c r="BH255" s="730">
        <f t="shared" ref="BH255:BR255" si="3331">IF(BH254=1,($BF255/12),0)</f>
        <v>0</v>
      </c>
      <c r="BI255" s="730">
        <f t="shared" si="3331"/>
        <v>0</v>
      </c>
      <c r="BJ255" s="730">
        <f t="shared" si="3331"/>
        <v>0</v>
      </c>
      <c r="BK255" s="730">
        <f t="shared" si="3331"/>
        <v>0</v>
      </c>
      <c r="BL255" s="730">
        <f t="shared" si="3331"/>
        <v>0</v>
      </c>
      <c r="BM255" s="730">
        <f t="shared" si="3331"/>
        <v>0</v>
      </c>
      <c r="BN255" s="730">
        <f t="shared" si="3331"/>
        <v>0</v>
      </c>
      <c r="BO255" s="730">
        <f t="shared" si="3331"/>
        <v>0</v>
      </c>
      <c r="BP255" s="730">
        <f t="shared" si="3331"/>
        <v>0</v>
      </c>
      <c r="BQ255" s="730">
        <f t="shared" si="3331"/>
        <v>0</v>
      </c>
      <c r="BR255" s="730">
        <f t="shared" si="3331"/>
        <v>0</v>
      </c>
      <c r="BS255" s="529">
        <f>SUM(BG255:BR255)</f>
        <v>0</v>
      </c>
      <c r="BW255" s="730">
        <f t="shared" ref="BW255:BX255" si="3332">IF(BW254=1,($BF255/12),0)</f>
        <v>0</v>
      </c>
      <c r="BX255" s="730">
        <f t="shared" si="3332"/>
        <v>0</v>
      </c>
    </row>
    <row r="256" spans="1:76" s="507" customFormat="1" x14ac:dyDescent="0.2">
      <c r="A256" s="721"/>
      <c r="B256" s="728"/>
      <c r="C256" s="730"/>
      <c r="D256" s="730"/>
      <c r="E256" s="730"/>
      <c r="F256" s="730"/>
      <c r="G256" s="730"/>
      <c r="H256" s="730"/>
      <c r="I256" s="730"/>
      <c r="J256" s="730"/>
      <c r="K256" s="730"/>
      <c r="L256" s="730"/>
      <c r="M256" s="730"/>
      <c r="N256" s="730"/>
      <c r="O256" s="730"/>
      <c r="P256" s="730"/>
      <c r="Q256" s="730"/>
      <c r="R256" s="730"/>
      <c r="S256" s="730"/>
      <c r="T256" s="730"/>
      <c r="U256" s="730"/>
      <c r="V256" s="730"/>
      <c r="W256" s="730"/>
      <c r="X256" s="730"/>
      <c r="Y256" s="730"/>
      <c r="Z256" s="730"/>
      <c r="AA256" s="730"/>
      <c r="AB256" s="730"/>
      <c r="AC256" s="730"/>
      <c r="AD256" s="730"/>
      <c r="AE256" s="730"/>
      <c r="AF256" s="730"/>
      <c r="AG256" s="730"/>
      <c r="AH256" s="730"/>
      <c r="AI256" s="730"/>
      <c r="AJ256" s="730"/>
      <c r="AK256" s="730"/>
      <c r="AL256" s="730"/>
      <c r="AM256" s="730"/>
      <c r="AN256" s="730"/>
      <c r="AO256" s="730"/>
      <c r="AP256" s="730"/>
      <c r="AQ256" s="730"/>
      <c r="AR256" s="730"/>
      <c r="AS256" s="730"/>
      <c r="AT256" s="730"/>
      <c r="AU256" s="730"/>
      <c r="AV256" s="730"/>
      <c r="AW256" s="730"/>
      <c r="AX256" s="730"/>
      <c r="AY256" s="730"/>
      <c r="AZ256" s="730"/>
      <c r="BA256" s="730"/>
      <c r="BB256" s="730"/>
      <c r="BC256" s="730"/>
      <c r="BD256" s="730"/>
      <c r="BE256" s="730"/>
      <c r="BF256" s="730"/>
      <c r="BG256" s="730"/>
      <c r="BH256" s="730"/>
      <c r="BI256" s="730"/>
      <c r="BJ256" s="730"/>
      <c r="BK256" s="730"/>
      <c r="BL256" s="730"/>
      <c r="BM256" s="730"/>
      <c r="BN256" s="730"/>
      <c r="BO256" s="730"/>
      <c r="BP256" s="730"/>
      <c r="BQ256" s="730"/>
      <c r="BR256" s="730"/>
      <c r="BS256" s="524"/>
      <c r="BW256" s="730"/>
      <c r="BX256" s="730"/>
    </row>
    <row r="257" spans="1:76" s="507" customFormat="1" x14ac:dyDescent="0.2">
      <c r="A257" s="522" t="s">
        <v>116</v>
      </c>
      <c r="B257" s="728"/>
      <c r="C257" s="728"/>
      <c r="D257" s="728"/>
      <c r="E257" s="728"/>
      <c r="F257" s="728"/>
      <c r="G257" s="728"/>
      <c r="H257" s="728"/>
      <c r="I257" s="728"/>
      <c r="J257" s="728"/>
      <c r="K257" s="728"/>
      <c r="L257" s="728"/>
      <c r="M257" s="728"/>
      <c r="N257" s="728"/>
      <c r="O257" s="728"/>
      <c r="P257" s="728"/>
      <c r="Q257" s="728"/>
      <c r="R257" s="728"/>
      <c r="S257" s="728"/>
      <c r="T257" s="728"/>
      <c r="U257" s="728"/>
      <c r="V257" s="728"/>
      <c r="W257" s="728"/>
      <c r="X257" s="728"/>
      <c r="Y257" s="728"/>
      <c r="Z257" s="728"/>
      <c r="AA257" s="728"/>
      <c r="AB257" s="728"/>
      <c r="AC257" s="728"/>
      <c r="AD257" s="728"/>
      <c r="AE257" s="728"/>
      <c r="AF257" s="728"/>
      <c r="AG257" s="728"/>
      <c r="AH257" s="728"/>
      <c r="AI257" s="728"/>
      <c r="AJ257" s="728"/>
      <c r="AK257" s="728"/>
      <c r="AL257" s="728"/>
      <c r="AM257" s="728"/>
      <c r="AN257" s="728"/>
      <c r="AO257" s="728"/>
      <c r="AP257" s="728"/>
      <c r="AQ257" s="728"/>
      <c r="AR257" s="728"/>
      <c r="AS257" s="728"/>
      <c r="AT257" s="728"/>
      <c r="AU257" s="728"/>
      <c r="AV257" s="728"/>
      <c r="AW257" s="728"/>
      <c r="AX257" s="728"/>
      <c r="AY257" s="728"/>
      <c r="AZ257" s="728"/>
      <c r="BA257" s="728"/>
      <c r="BB257" s="728"/>
      <c r="BC257" s="728"/>
      <c r="BD257" s="728"/>
      <c r="BE257" s="728"/>
      <c r="BF257" s="728"/>
      <c r="BG257" s="728"/>
      <c r="BH257" s="728"/>
      <c r="BI257" s="728"/>
      <c r="BJ257" s="728"/>
      <c r="BK257" s="728"/>
      <c r="BL257" s="728"/>
      <c r="BM257" s="728"/>
      <c r="BN257" s="728"/>
      <c r="BO257" s="728"/>
      <c r="BP257" s="728"/>
      <c r="BQ257" s="728"/>
      <c r="BR257" s="728"/>
      <c r="BS257" s="523"/>
      <c r="BW257" s="728"/>
      <c r="BX257" s="728"/>
    </row>
    <row r="258" spans="1:76" s="507" customFormat="1" x14ac:dyDescent="0.2">
      <c r="A258" s="722" t="s">
        <v>110</v>
      </c>
      <c r="B258" s="728"/>
      <c r="C258" s="730">
        <f>+IF(A258=1,1,0)</f>
        <v>0</v>
      </c>
      <c r="D258" s="730">
        <f>+IF(C258=1,1,0)</f>
        <v>0</v>
      </c>
      <c r="E258" s="730">
        <f t="shared" ref="E258" si="3333">+IF(D258=1,1,0)</f>
        <v>0</v>
      </c>
      <c r="F258" s="730">
        <f t="shared" ref="F258" si="3334">+IF(E258=1,1,0)</f>
        <v>0</v>
      </c>
      <c r="G258" s="730">
        <f t="shared" ref="G258" si="3335">+IF(F258=1,1,0)</f>
        <v>0</v>
      </c>
      <c r="H258" s="730">
        <f t="shared" ref="H258" si="3336">+IF(G258=1,1,0)</f>
        <v>0</v>
      </c>
      <c r="I258" s="730">
        <f t="shared" ref="I258" si="3337">+IF(H258=1,1,0)</f>
        <v>0</v>
      </c>
      <c r="J258" s="730">
        <f t="shared" ref="J258" si="3338">+IF(I258=1,1,0)</f>
        <v>0</v>
      </c>
      <c r="K258" s="730">
        <f t="shared" ref="K258" si="3339">+IF(J258=1,1,0)</f>
        <v>0</v>
      </c>
      <c r="L258" s="730">
        <f t="shared" ref="L258" si="3340">+IF(K258=1,1,0)</f>
        <v>0</v>
      </c>
      <c r="M258" s="730">
        <f t="shared" ref="M258" si="3341">+IF(L258=1,1,0)</f>
        <v>0</v>
      </c>
      <c r="N258" s="730">
        <f t="shared" ref="N258" si="3342">+IF(M258=1,1,0)</f>
        <v>0</v>
      </c>
      <c r="O258" s="730">
        <f>+N258</f>
        <v>0</v>
      </c>
      <c r="P258" s="730">
        <f>+N258</f>
        <v>0</v>
      </c>
      <c r="Q258" s="730">
        <f>+IF(O258=1,1,0)</f>
        <v>0</v>
      </c>
      <c r="R258" s="730">
        <f t="shared" ref="R258" si="3343">+IF(Q258=1,1,0)</f>
        <v>0</v>
      </c>
      <c r="S258" s="730">
        <f t="shared" ref="S258" si="3344">+IF(R258=1,1,0)</f>
        <v>0</v>
      </c>
      <c r="T258" s="730">
        <f t="shared" ref="T258" si="3345">+IF(S258=1,1,0)</f>
        <v>0</v>
      </c>
      <c r="U258" s="730">
        <f t="shared" ref="U258" si="3346">+IF(T258=1,1,0)</f>
        <v>0</v>
      </c>
      <c r="V258" s="730">
        <f t="shared" ref="V258" si="3347">+IF(U258=1,1,0)</f>
        <v>0</v>
      </c>
      <c r="W258" s="730">
        <f t="shared" ref="W258" si="3348">+IF(V258=1,1,0)</f>
        <v>0</v>
      </c>
      <c r="X258" s="730">
        <f t="shared" ref="X258" si="3349">+IF(W258=1,1,0)</f>
        <v>0</v>
      </c>
      <c r="Y258" s="730">
        <f t="shared" ref="Y258" si="3350">+IF(X258=1,1,0)</f>
        <v>0</v>
      </c>
      <c r="Z258" s="730">
        <f t="shared" ref="Z258" si="3351">+IF(Y258=1,1,0)</f>
        <v>0</v>
      </c>
      <c r="AA258" s="730">
        <f t="shared" ref="AA258" si="3352">+IF(Z258=1,1,0)</f>
        <v>0</v>
      </c>
      <c r="AB258" s="730">
        <f t="shared" ref="AB258" si="3353">+IF(AA258=1,1,0)</f>
        <v>0</v>
      </c>
      <c r="AC258" s="730">
        <f>+AB258</f>
        <v>0</v>
      </c>
      <c r="AD258" s="730">
        <f>+AB258</f>
        <v>0</v>
      </c>
      <c r="AE258" s="730">
        <f>+IF(AC258=1,1,0)</f>
        <v>0</v>
      </c>
      <c r="AF258" s="730">
        <f>+IF(AE258=1,1,0)</f>
        <v>0</v>
      </c>
      <c r="AG258" s="730">
        <f t="shared" ref="AG258" si="3354">+IF(AF258=1,1,0)</f>
        <v>0</v>
      </c>
      <c r="AH258" s="730">
        <f t="shared" ref="AH258" si="3355">+IF(AG258=1,1,0)</f>
        <v>0</v>
      </c>
      <c r="AI258" s="730">
        <f t="shared" ref="AI258" si="3356">+IF(AH258=1,1,0)</f>
        <v>0</v>
      </c>
      <c r="AJ258" s="730">
        <f t="shared" ref="AJ258" si="3357">+IF(AI258=1,1,0)</f>
        <v>0</v>
      </c>
      <c r="AK258" s="730">
        <f t="shared" ref="AK258" si="3358">+IF(AJ258=1,1,0)</f>
        <v>0</v>
      </c>
      <c r="AL258" s="730">
        <f t="shared" ref="AL258" si="3359">+IF(AK258=1,1,0)</f>
        <v>0</v>
      </c>
      <c r="AM258" s="730">
        <f t="shared" ref="AM258" si="3360">+IF(AL258=1,1,0)</f>
        <v>0</v>
      </c>
      <c r="AN258" s="730">
        <f t="shared" ref="AN258" si="3361">+IF(AM258=1,1,0)</f>
        <v>0</v>
      </c>
      <c r="AO258" s="730">
        <f t="shared" ref="AO258" si="3362">+IF(AN258=1,1,0)</f>
        <v>0</v>
      </c>
      <c r="AP258" s="730">
        <f t="shared" ref="AP258" si="3363">+IF(AO258=1,1,0)</f>
        <v>0</v>
      </c>
      <c r="AQ258" s="730">
        <f>+AP258</f>
        <v>0</v>
      </c>
      <c r="AR258" s="730">
        <f>+AQ258</f>
        <v>0</v>
      </c>
      <c r="AS258" s="730">
        <f>+IF(AQ258=1,1,0)</f>
        <v>0</v>
      </c>
      <c r="AT258" s="730">
        <f>+IF(AS258=1,1,0)</f>
        <v>0</v>
      </c>
      <c r="AU258" s="730">
        <f t="shared" ref="AU258" si="3364">+IF(AT258=1,1,0)</f>
        <v>0</v>
      </c>
      <c r="AV258" s="730">
        <f t="shared" ref="AV258" si="3365">+IF(AU258=1,1,0)</f>
        <v>0</v>
      </c>
      <c r="AW258" s="730">
        <f t="shared" ref="AW258" si="3366">+IF(AV258=1,1,0)</f>
        <v>0</v>
      </c>
      <c r="AX258" s="730">
        <f t="shared" ref="AX258" si="3367">+IF(AW258=1,1,0)</f>
        <v>0</v>
      </c>
      <c r="AY258" s="730">
        <f t="shared" ref="AY258" si="3368">+IF(AX258=1,1,0)</f>
        <v>0</v>
      </c>
      <c r="AZ258" s="730">
        <f t="shared" ref="AZ258" si="3369">+IF(AY258=1,1,0)</f>
        <v>0</v>
      </c>
      <c r="BA258" s="730">
        <f t="shared" ref="BA258" si="3370">+IF(AZ258=1,1,0)</f>
        <v>0</v>
      </c>
      <c r="BB258" s="730">
        <f t="shared" ref="BB258" si="3371">+IF(BA258=1,1,0)</f>
        <v>0</v>
      </c>
      <c r="BC258" s="730">
        <f t="shared" ref="BC258" si="3372">+IF(BB258=1,1,0)</f>
        <v>0</v>
      </c>
      <c r="BD258" s="730">
        <f t="shared" ref="BD258" si="3373">+IF(BC258=1,1,0)</f>
        <v>0</v>
      </c>
      <c r="BE258" s="730">
        <f>+BD258</f>
        <v>0</v>
      </c>
      <c r="BF258" s="730">
        <f>+BE258</f>
        <v>0</v>
      </c>
      <c r="BG258" s="730">
        <f>+IF(BE258=1,1,0)</f>
        <v>0</v>
      </c>
      <c r="BH258" s="730">
        <f t="shared" ref="BH258" si="3374">+IF(BG258=1,1,0)</f>
        <v>0</v>
      </c>
      <c r="BI258" s="730">
        <f t="shared" ref="BI258" si="3375">+IF(BH258=1,1,0)</f>
        <v>0</v>
      </c>
      <c r="BJ258" s="730">
        <f t="shared" ref="BJ258" si="3376">+IF(BI258=1,1,0)</f>
        <v>0</v>
      </c>
      <c r="BK258" s="730">
        <f t="shared" ref="BK258" si="3377">+IF(BJ258=1,1,0)</f>
        <v>0</v>
      </c>
      <c r="BL258" s="730">
        <f t="shared" ref="BL258" si="3378">+IF(BK258=1,1,0)</f>
        <v>0</v>
      </c>
      <c r="BM258" s="730">
        <f t="shared" ref="BM258" si="3379">+IF(BL258=1,1,0)</f>
        <v>0</v>
      </c>
      <c r="BN258" s="730">
        <f t="shared" ref="BN258" si="3380">+IF(BM258=1,1,0)</f>
        <v>0</v>
      </c>
      <c r="BO258" s="730">
        <f t="shared" ref="BO258" si="3381">+IF(BN258=1,1,0)</f>
        <v>0</v>
      </c>
      <c r="BP258" s="730">
        <f t="shared" ref="BP258" si="3382">+IF(BO258=1,1,0)</f>
        <v>0</v>
      </c>
      <c r="BQ258" s="730">
        <f t="shared" ref="BQ258" si="3383">+IF(BP258=1,1,0)</f>
        <v>0</v>
      </c>
      <c r="BR258" s="730">
        <f t="shared" ref="BR258" si="3384">+IF(BQ258=1,1,0)</f>
        <v>0</v>
      </c>
      <c r="BS258" s="524">
        <f>+BR258</f>
        <v>0</v>
      </c>
      <c r="BW258" s="730">
        <f>+IF(BU258=1,1,0)</f>
        <v>0</v>
      </c>
      <c r="BX258" s="730">
        <f t="shared" ref="BX258" si="3385">+IF(BW258=1,1,0)</f>
        <v>0</v>
      </c>
    </row>
    <row r="259" spans="1:76" s="507" customFormat="1" x14ac:dyDescent="0.2">
      <c r="A259" s="724" t="s">
        <v>39</v>
      </c>
      <c r="B259" s="727"/>
      <c r="C259" s="730">
        <f>IF(C258=1,B259/12,0)</f>
        <v>0</v>
      </c>
      <c r="D259" s="730">
        <f>IF(D258=1,$B259/12,0)</f>
        <v>0</v>
      </c>
      <c r="E259" s="730">
        <f t="shared" ref="E259:N259" si="3386">IF(E258=1,$B259/12,0)</f>
        <v>0</v>
      </c>
      <c r="F259" s="730">
        <f t="shared" si="3386"/>
        <v>0</v>
      </c>
      <c r="G259" s="730">
        <f t="shared" si="3386"/>
        <v>0</v>
      </c>
      <c r="H259" s="730">
        <f t="shared" si="3386"/>
        <v>0</v>
      </c>
      <c r="I259" s="730">
        <f t="shared" si="3386"/>
        <v>0</v>
      </c>
      <c r="J259" s="730">
        <f t="shared" si="3386"/>
        <v>0</v>
      </c>
      <c r="K259" s="730">
        <f t="shared" si="3386"/>
        <v>0</v>
      </c>
      <c r="L259" s="730">
        <f t="shared" si="3386"/>
        <v>0</v>
      </c>
      <c r="M259" s="730">
        <f t="shared" si="3386"/>
        <v>0</v>
      </c>
      <c r="N259" s="730">
        <f t="shared" si="3386"/>
        <v>0</v>
      </c>
      <c r="O259" s="731">
        <f>SUM(C259:N259)</f>
        <v>0</v>
      </c>
      <c r="P259" s="730">
        <f>IF(C258=1,(B259*(1+$B$8)),B259)</f>
        <v>0</v>
      </c>
      <c r="Q259" s="730">
        <f>IF(Q258=1,($P259/12),0)</f>
        <v>0</v>
      </c>
      <c r="R259" s="730">
        <f t="shared" ref="R259:AB259" si="3387">IF(R258=1,($P259/12),0)</f>
        <v>0</v>
      </c>
      <c r="S259" s="730">
        <f t="shared" si="3387"/>
        <v>0</v>
      </c>
      <c r="T259" s="730">
        <f t="shared" si="3387"/>
        <v>0</v>
      </c>
      <c r="U259" s="730">
        <f t="shared" si="3387"/>
        <v>0</v>
      </c>
      <c r="V259" s="730">
        <f t="shared" si="3387"/>
        <v>0</v>
      </c>
      <c r="W259" s="730">
        <f t="shared" si="3387"/>
        <v>0</v>
      </c>
      <c r="X259" s="730">
        <f t="shared" si="3387"/>
        <v>0</v>
      </c>
      <c r="Y259" s="730">
        <f t="shared" si="3387"/>
        <v>0</v>
      </c>
      <c r="Z259" s="730">
        <f t="shared" si="3387"/>
        <v>0</v>
      </c>
      <c r="AA259" s="730">
        <f t="shared" si="3387"/>
        <v>0</v>
      </c>
      <c r="AB259" s="730">
        <f t="shared" si="3387"/>
        <v>0</v>
      </c>
      <c r="AC259" s="731">
        <f>SUM(Q259:AB259)</f>
        <v>0</v>
      </c>
      <c r="AD259" s="730">
        <f>IF(Q258=1,(P259*(1+$B$8)),P259)</f>
        <v>0</v>
      </c>
      <c r="AE259" s="730">
        <f t="shared" ref="AE259:AP259" si="3388">IF(AE258=1,($AD259/12),0)</f>
        <v>0</v>
      </c>
      <c r="AF259" s="730">
        <f t="shared" si="3388"/>
        <v>0</v>
      </c>
      <c r="AG259" s="730">
        <f t="shared" si="3388"/>
        <v>0</v>
      </c>
      <c r="AH259" s="730">
        <f t="shared" si="3388"/>
        <v>0</v>
      </c>
      <c r="AI259" s="730">
        <f t="shared" si="3388"/>
        <v>0</v>
      </c>
      <c r="AJ259" s="730">
        <f t="shared" si="3388"/>
        <v>0</v>
      </c>
      <c r="AK259" s="730">
        <f t="shared" si="3388"/>
        <v>0</v>
      </c>
      <c r="AL259" s="730">
        <f t="shared" si="3388"/>
        <v>0</v>
      </c>
      <c r="AM259" s="730">
        <f t="shared" si="3388"/>
        <v>0</v>
      </c>
      <c r="AN259" s="730">
        <f t="shared" si="3388"/>
        <v>0</v>
      </c>
      <c r="AO259" s="730">
        <f t="shared" si="3388"/>
        <v>0</v>
      </c>
      <c r="AP259" s="730">
        <f t="shared" si="3388"/>
        <v>0</v>
      </c>
      <c r="AQ259" s="731">
        <f>SUM(AE259:AP259)</f>
        <v>0</v>
      </c>
      <c r="AR259" s="730">
        <f>IF(AE258=1,(AD259*(1+$B$8)),AD259)</f>
        <v>0</v>
      </c>
      <c r="AS259" s="730">
        <f>IF(AS258=1,($AR259/12),0)</f>
        <v>0</v>
      </c>
      <c r="AT259" s="730">
        <f t="shared" ref="AT259:BD259" si="3389">IF(AT258=1,($AR259/12),0)</f>
        <v>0</v>
      </c>
      <c r="AU259" s="730">
        <f t="shared" si="3389"/>
        <v>0</v>
      </c>
      <c r="AV259" s="730">
        <f t="shared" si="3389"/>
        <v>0</v>
      </c>
      <c r="AW259" s="730">
        <f t="shared" si="3389"/>
        <v>0</v>
      </c>
      <c r="AX259" s="730">
        <f t="shared" si="3389"/>
        <v>0</v>
      </c>
      <c r="AY259" s="730">
        <f t="shared" si="3389"/>
        <v>0</v>
      </c>
      <c r="AZ259" s="730">
        <f t="shared" si="3389"/>
        <v>0</v>
      </c>
      <c r="BA259" s="730">
        <f t="shared" si="3389"/>
        <v>0</v>
      </c>
      <c r="BB259" s="730">
        <f t="shared" si="3389"/>
        <v>0</v>
      </c>
      <c r="BC259" s="730">
        <f t="shared" si="3389"/>
        <v>0</v>
      </c>
      <c r="BD259" s="730">
        <f t="shared" si="3389"/>
        <v>0</v>
      </c>
      <c r="BE259" s="731">
        <f>SUM(AS259:BD259)</f>
        <v>0</v>
      </c>
      <c r="BF259" s="730">
        <f>IF(AS258=1,(AR259*(1+$B$8)),AR259)</f>
        <v>0</v>
      </c>
      <c r="BG259" s="730">
        <f>IF(BG258=1,($BF259/12),0)</f>
        <v>0</v>
      </c>
      <c r="BH259" s="730">
        <f t="shared" ref="BH259:BR259" si="3390">IF(BH258=1,($BF259/12),0)</f>
        <v>0</v>
      </c>
      <c r="BI259" s="730">
        <f t="shared" si="3390"/>
        <v>0</v>
      </c>
      <c r="BJ259" s="730">
        <f t="shared" si="3390"/>
        <v>0</v>
      </c>
      <c r="BK259" s="730">
        <f t="shared" si="3390"/>
        <v>0</v>
      </c>
      <c r="BL259" s="730">
        <f t="shared" si="3390"/>
        <v>0</v>
      </c>
      <c r="BM259" s="730">
        <f t="shared" si="3390"/>
        <v>0</v>
      </c>
      <c r="BN259" s="730">
        <f t="shared" si="3390"/>
        <v>0</v>
      </c>
      <c r="BO259" s="730">
        <f t="shared" si="3390"/>
        <v>0</v>
      </c>
      <c r="BP259" s="730">
        <f t="shared" si="3390"/>
        <v>0</v>
      </c>
      <c r="BQ259" s="730">
        <f t="shared" si="3390"/>
        <v>0</v>
      </c>
      <c r="BR259" s="730">
        <f t="shared" si="3390"/>
        <v>0</v>
      </c>
      <c r="BS259" s="529">
        <f>SUM(BG259:BR259)</f>
        <v>0</v>
      </c>
      <c r="BW259" s="730">
        <f t="shared" ref="BW259:BX259" si="3391">IF(BW258=1,($BF259/12),0)</f>
        <v>0</v>
      </c>
      <c r="BX259" s="730">
        <f t="shared" si="3391"/>
        <v>0</v>
      </c>
    </row>
    <row r="260" spans="1:76" s="507" customFormat="1" x14ac:dyDescent="0.2">
      <c r="A260" s="721"/>
      <c r="B260" s="728"/>
      <c r="C260" s="730"/>
      <c r="D260" s="730"/>
      <c r="E260" s="730"/>
      <c r="F260" s="730"/>
      <c r="G260" s="730"/>
      <c r="H260" s="730"/>
      <c r="I260" s="730"/>
      <c r="J260" s="730"/>
      <c r="K260" s="730"/>
      <c r="L260" s="730"/>
      <c r="M260" s="730"/>
      <c r="N260" s="730"/>
      <c r="O260" s="730"/>
      <c r="P260" s="730"/>
      <c r="Q260" s="730"/>
      <c r="R260" s="730"/>
      <c r="S260" s="730"/>
      <c r="T260" s="730"/>
      <c r="U260" s="730"/>
      <c r="V260" s="730"/>
      <c r="W260" s="730"/>
      <c r="X260" s="730"/>
      <c r="Y260" s="730"/>
      <c r="Z260" s="730"/>
      <c r="AA260" s="730"/>
      <c r="AB260" s="730"/>
      <c r="AC260" s="730"/>
      <c r="AD260" s="730"/>
      <c r="AE260" s="730"/>
      <c r="AF260" s="730"/>
      <c r="AG260" s="730"/>
      <c r="AH260" s="730"/>
      <c r="AI260" s="730"/>
      <c r="AJ260" s="730"/>
      <c r="AK260" s="730"/>
      <c r="AL260" s="730"/>
      <c r="AM260" s="730"/>
      <c r="AN260" s="730"/>
      <c r="AO260" s="730"/>
      <c r="AP260" s="730"/>
      <c r="AQ260" s="730"/>
      <c r="AR260" s="730"/>
      <c r="AS260" s="730"/>
      <c r="AT260" s="730"/>
      <c r="AU260" s="730"/>
      <c r="AV260" s="730"/>
      <c r="AW260" s="730"/>
      <c r="AX260" s="730"/>
      <c r="AY260" s="730"/>
      <c r="AZ260" s="730"/>
      <c r="BA260" s="730"/>
      <c r="BB260" s="730"/>
      <c r="BC260" s="730"/>
      <c r="BD260" s="730"/>
      <c r="BE260" s="730"/>
      <c r="BF260" s="730"/>
      <c r="BG260" s="730"/>
      <c r="BH260" s="730"/>
      <c r="BI260" s="730"/>
      <c r="BJ260" s="730"/>
      <c r="BK260" s="730"/>
      <c r="BL260" s="730"/>
      <c r="BM260" s="730"/>
      <c r="BN260" s="730"/>
      <c r="BO260" s="730"/>
      <c r="BP260" s="730"/>
      <c r="BQ260" s="730"/>
      <c r="BR260" s="730"/>
      <c r="BS260" s="524"/>
      <c r="BW260" s="730"/>
      <c r="BX260" s="730"/>
    </row>
    <row r="261" spans="1:76" s="507" customFormat="1" x14ac:dyDescent="0.2">
      <c r="A261" s="522" t="s">
        <v>116</v>
      </c>
      <c r="B261" s="728"/>
      <c r="C261" s="728"/>
      <c r="D261" s="728"/>
      <c r="E261" s="728"/>
      <c r="F261" s="728"/>
      <c r="G261" s="728"/>
      <c r="H261" s="728"/>
      <c r="I261" s="728"/>
      <c r="J261" s="728"/>
      <c r="K261" s="728"/>
      <c r="L261" s="728"/>
      <c r="M261" s="728"/>
      <c r="N261" s="728"/>
      <c r="O261" s="728"/>
      <c r="P261" s="728"/>
      <c r="Q261" s="728"/>
      <c r="R261" s="728"/>
      <c r="S261" s="728"/>
      <c r="T261" s="728"/>
      <c r="U261" s="728"/>
      <c r="V261" s="728"/>
      <c r="W261" s="728"/>
      <c r="X261" s="728"/>
      <c r="Y261" s="728"/>
      <c r="Z261" s="728"/>
      <c r="AA261" s="728"/>
      <c r="AB261" s="728"/>
      <c r="AC261" s="728"/>
      <c r="AD261" s="728"/>
      <c r="AE261" s="728"/>
      <c r="AF261" s="728"/>
      <c r="AG261" s="728"/>
      <c r="AH261" s="728"/>
      <c r="AI261" s="728"/>
      <c r="AJ261" s="728"/>
      <c r="AK261" s="728"/>
      <c r="AL261" s="728"/>
      <c r="AM261" s="728"/>
      <c r="AN261" s="728"/>
      <c r="AO261" s="728"/>
      <c r="AP261" s="728"/>
      <c r="AQ261" s="728"/>
      <c r="AR261" s="728"/>
      <c r="AS261" s="728"/>
      <c r="AT261" s="728"/>
      <c r="AU261" s="728"/>
      <c r="AV261" s="728"/>
      <c r="AW261" s="728"/>
      <c r="AX261" s="728"/>
      <c r="AY261" s="728"/>
      <c r="AZ261" s="728"/>
      <c r="BA261" s="728"/>
      <c r="BB261" s="728"/>
      <c r="BC261" s="728"/>
      <c r="BD261" s="728"/>
      <c r="BE261" s="728"/>
      <c r="BF261" s="728"/>
      <c r="BG261" s="728"/>
      <c r="BH261" s="728"/>
      <c r="BI261" s="728"/>
      <c r="BJ261" s="728"/>
      <c r="BK261" s="728"/>
      <c r="BL261" s="728"/>
      <c r="BM261" s="728"/>
      <c r="BN261" s="728"/>
      <c r="BO261" s="728"/>
      <c r="BP261" s="728"/>
      <c r="BQ261" s="728"/>
      <c r="BR261" s="728"/>
      <c r="BS261" s="523"/>
      <c r="BW261" s="728"/>
      <c r="BX261" s="728"/>
    </row>
    <row r="262" spans="1:76" s="507" customFormat="1" x14ac:dyDescent="0.2">
      <c r="A262" s="722" t="s">
        <v>110</v>
      </c>
      <c r="B262" s="728"/>
      <c r="C262" s="730">
        <f>+IF(A262=1,1,0)</f>
        <v>0</v>
      </c>
      <c r="D262" s="730">
        <f>+IF(C262=1,1,0)</f>
        <v>0</v>
      </c>
      <c r="E262" s="730">
        <f t="shared" ref="E262" si="3392">+IF(D262=1,1,0)</f>
        <v>0</v>
      </c>
      <c r="F262" s="730">
        <f t="shared" ref="F262" si="3393">+IF(E262=1,1,0)</f>
        <v>0</v>
      </c>
      <c r="G262" s="730">
        <f t="shared" ref="G262" si="3394">+IF(F262=1,1,0)</f>
        <v>0</v>
      </c>
      <c r="H262" s="730">
        <f t="shared" ref="H262" si="3395">+IF(G262=1,1,0)</f>
        <v>0</v>
      </c>
      <c r="I262" s="730">
        <f t="shared" ref="I262" si="3396">+IF(H262=1,1,0)</f>
        <v>0</v>
      </c>
      <c r="J262" s="730">
        <f t="shared" ref="J262" si="3397">+IF(I262=1,1,0)</f>
        <v>0</v>
      </c>
      <c r="K262" s="730">
        <f t="shared" ref="K262" si="3398">+IF(J262=1,1,0)</f>
        <v>0</v>
      </c>
      <c r="L262" s="730">
        <f t="shared" ref="L262" si="3399">+IF(K262=1,1,0)</f>
        <v>0</v>
      </c>
      <c r="M262" s="730">
        <f t="shared" ref="M262" si="3400">+IF(L262=1,1,0)</f>
        <v>0</v>
      </c>
      <c r="N262" s="730">
        <f t="shared" ref="N262" si="3401">+IF(M262=1,1,0)</f>
        <v>0</v>
      </c>
      <c r="O262" s="730">
        <f>+N262</f>
        <v>0</v>
      </c>
      <c r="P262" s="730">
        <f>+N262</f>
        <v>0</v>
      </c>
      <c r="Q262" s="730">
        <f>+IF(O262=1,1,0)</f>
        <v>0</v>
      </c>
      <c r="R262" s="730">
        <f t="shared" ref="R262" si="3402">+IF(Q262=1,1,0)</f>
        <v>0</v>
      </c>
      <c r="S262" s="730">
        <f t="shared" ref="S262" si="3403">+IF(R262=1,1,0)</f>
        <v>0</v>
      </c>
      <c r="T262" s="730">
        <f t="shared" ref="T262" si="3404">+IF(S262=1,1,0)</f>
        <v>0</v>
      </c>
      <c r="U262" s="730">
        <f t="shared" ref="U262" si="3405">+IF(T262=1,1,0)</f>
        <v>0</v>
      </c>
      <c r="V262" s="730">
        <f t="shared" ref="V262" si="3406">+IF(U262=1,1,0)</f>
        <v>0</v>
      </c>
      <c r="W262" s="730">
        <f t="shared" ref="W262" si="3407">+IF(V262=1,1,0)</f>
        <v>0</v>
      </c>
      <c r="X262" s="730">
        <f t="shared" ref="X262" si="3408">+IF(W262=1,1,0)</f>
        <v>0</v>
      </c>
      <c r="Y262" s="730">
        <f t="shared" ref="Y262" si="3409">+IF(X262=1,1,0)</f>
        <v>0</v>
      </c>
      <c r="Z262" s="730">
        <f t="shared" ref="Z262" si="3410">+IF(Y262=1,1,0)</f>
        <v>0</v>
      </c>
      <c r="AA262" s="730">
        <f t="shared" ref="AA262" si="3411">+IF(Z262=1,1,0)</f>
        <v>0</v>
      </c>
      <c r="AB262" s="730">
        <f t="shared" ref="AB262" si="3412">+IF(AA262=1,1,0)</f>
        <v>0</v>
      </c>
      <c r="AC262" s="730">
        <f>+AB262</f>
        <v>0</v>
      </c>
      <c r="AD262" s="730">
        <f>+AB262</f>
        <v>0</v>
      </c>
      <c r="AE262" s="730">
        <f>+IF(AC262=1,1,0)</f>
        <v>0</v>
      </c>
      <c r="AF262" s="730">
        <f>+IF(AE262=1,1,0)</f>
        <v>0</v>
      </c>
      <c r="AG262" s="730">
        <f t="shared" ref="AG262" si="3413">+IF(AF262=1,1,0)</f>
        <v>0</v>
      </c>
      <c r="AH262" s="730">
        <f t="shared" ref="AH262" si="3414">+IF(AG262=1,1,0)</f>
        <v>0</v>
      </c>
      <c r="AI262" s="730">
        <f t="shared" ref="AI262" si="3415">+IF(AH262=1,1,0)</f>
        <v>0</v>
      </c>
      <c r="AJ262" s="730">
        <f t="shared" ref="AJ262" si="3416">+IF(AI262=1,1,0)</f>
        <v>0</v>
      </c>
      <c r="AK262" s="730">
        <f t="shared" ref="AK262" si="3417">+IF(AJ262=1,1,0)</f>
        <v>0</v>
      </c>
      <c r="AL262" s="730">
        <f t="shared" ref="AL262" si="3418">+IF(AK262=1,1,0)</f>
        <v>0</v>
      </c>
      <c r="AM262" s="730">
        <f t="shared" ref="AM262" si="3419">+IF(AL262=1,1,0)</f>
        <v>0</v>
      </c>
      <c r="AN262" s="730">
        <f t="shared" ref="AN262" si="3420">+IF(AM262=1,1,0)</f>
        <v>0</v>
      </c>
      <c r="AO262" s="730">
        <f t="shared" ref="AO262" si="3421">+IF(AN262=1,1,0)</f>
        <v>0</v>
      </c>
      <c r="AP262" s="730">
        <f t="shared" ref="AP262" si="3422">+IF(AO262=1,1,0)</f>
        <v>0</v>
      </c>
      <c r="AQ262" s="730">
        <f>+AP262</f>
        <v>0</v>
      </c>
      <c r="AR262" s="730">
        <f>+AQ262</f>
        <v>0</v>
      </c>
      <c r="AS262" s="730">
        <f>+IF(AQ262=1,1,0)</f>
        <v>0</v>
      </c>
      <c r="AT262" s="730">
        <f>+IF(AS262=1,1,0)</f>
        <v>0</v>
      </c>
      <c r="AU262" s="730">
        <f t="shared" ref="AU262" si="3423">+IF(AT262=1,1,0)</f>
        <v>0</v>
      </c>
      <c r="AV262" s="730">
        <f t="shared" ref="AV262" si="3424">+IF(AU262=1,1,0)</f>
        <v>0</v>
      </c>
      <c r="AW262" s="730">
        <f t="shared" ref="AW262" si="3425">+IF(AV262=1,1,0)</f>
        <v>0</v>
      </c>
      <c r="AX262" s="730">
        <f t="shared" ref="AX262" si="3426">+IF(AW262=1,1,0)</f>
        <v>0</v>
      </c>
      <c r="AY262" s="730">
        <f t="shared" ref="AY262" si="3427">+IF(AX262=1,1,0)</f>
        <v>0</v>
      </c>
      <c r="AZ262" s="730">
        <f t="shared" ref="AZ262" si="3428">+IF(AY262=1,1,0)</f>
        <v>0</v>
      </c>
      <c r="BA262" s="730">
        <f t="shared" ref="BA262" si="3429">+IF(AZ262=1,1,0)</f>
        <v>0</v>
      </c>
      <c r="BB262" s="730">
        <f t="shared" ref="BB262" si="3430">+IF(BA262=1,1,0)</f>
        <v>0</v>
      </c>
      <c r="BC262" s="730">
        <f t="shared" ref="BC262" si="3431">+IF(BB262=1,1,0)</f>
        <v>0</v>
      </c>
      <c r="BD262" s="730">
        <f t="shared" ref="BD262" si="3432">+IF(BC262=1,1,0)</f>
        <v>0</v>
      </c>
      <c r="BE262" s="730">
        <f>+BD262</f>
        <v>0</v>
      </c>
      <c r="BF262" s="730">
        <f>+BE262</f>
        <v>0</v>
      </c>
      <c r="BG262" s="730">
        <f>+IF(BE262=1,1,0)</f>
        <v>0</v>
      </c>
      <c r="BH262" s="730">
        <f t="shared" ref="BH262" si="3433">+IF(BG262=1,1,0)</f>
        <v>0</v>
      </c>
      <c r="BI262" s="730">
        <f t="shared" ref="BI262" si="3434">+IF(BH262=1,1,0)</f>
        <v>0</v>
      </c>
      <c r="BJ262" s="730">
        <f t="shared" ref="BJ262" si="3435">+IF(BI262=1,1,0)</f>
        <v>0</v>
      </c>
      <c r="BK262" s="730">
        <f t="shared" ref="BK262" si="3436">+IF(BJ262=1,1,0)</f>
        <v>0</v>
      </c>
      <c r="BL262" s="730">
        <f t="shared" ref="BL262" si="3437">+IF(BK262=1,1,0)</f>
        <v>0</v>
      </c>
      <c r="BM262" s="730">
        <f t="shared" ref="BM262" si="3438">+IF(BL262=1,1,0)</f>
        <v>0</v>
      </c>
      <c r="BN262" s="730">
        <f t="shared" ref="BN262" si="3439">+IF(BM262=1,1,0)</f>
        <v>0</v>
      </c>
      <c r="BO262" s="730">
        <f t="shared" ref="BO262" si="3440">+IF(BN262=1,1,0)</f>
        <v>0</v>
      </c>
      <c r="BP262" s="730">
        <f t="shared" ref="BP262" si="3441">+IF(BO262=1,1,0)</f>
        <v>0</v>
      </c>
      <c r="BQ262" s="730">
        <f t="shared" ref="BQ262" si="3442">+IF(BP262=1,1,0)</f>
        <v>0</v>
      </c>
      <c r="BR262" s="730">
        <f t="shared" ref="BR262" si="3443">+IF(BQ262=1,1,0)</f>
        <v>0</v>
      </c>
      <c r="BS262" s="524">
        <f>+BR262</f>
        <v>0</v>
      </c>
      <c r="BW262" s="730">
        <f>+IF(BU262=1,1,0)</f>
        <v>0</v>
      </c>
      <c r="BX262" s="730">
        <f t="shared" ref="BX262" si="3444">+IF(BW262=1,1,0)</f>
        <v>0</v>
      </c>
    </row>
    <row r="263" spans="1:76" s="507" customFormat="1" x14ac:dyDescent="0.2">
      <c r="A263" s="724" t="s">
        <v>39</v>
      </c>
      <c r="B263" s="727"/>
      <c r="C263" s="730">
        <f>IF(C262=1,B263/12,0)</f>
        <v>0</v>
      </c>
      <c r="D263" s="730">
        <f>IF(D262=1,$B263/12,0)</f>
        <v>0</v>
      </c>
      <c r="E263" s="730">
        <f t="shared" ref="E263:N263" si="3445">IF(E262=1,$B263/12,0)</f>
        <v>0</v>
      </c>
      <c r="F263" s="730">
        <f t="shared" si="3445"/>
        <v>0</v>
      </c>
      <c r="G263" s="730">
        <f t="shared" si="3445"/>
        <v>0</v>
      </c>
      <c r="H263" s="730">
        <f t="shared" si="3445"/>
        <v>0</v>
      </c>
      <c r="I263" s="730">
        <f t="shared" si="3445"/>
        <v>0</v>
      </c>
      <c r="J263" s="730">
        <f t="shared" si="3445"/>
        <v>0</v>
      </c>
      <c r="K263" s="730">
        <f t="shared" si="3445"/>
        <v>0</v>
      </c>
      <c r="L263" s="730">
        <f t="shared" si="3445"/>
        <v>0</v>
      </c>
      <c r="M263" s="730">
        <f t="shared" si="3445"/>
        <v>0</v>
      </c>
      <c r="N263" s="730">
        <f t="shared" si="3445"/>
        <v>0</v>
      </c>
      <c r="O263" s="731">
        <f>SUM(C263:N263)</f>
        <v>0</v>
      </c>
      <c r="P263" s="730">
        <f>IF(C262=1,(B263*(1+$B$8)),B263)</f>
        <v>0</v>
      </c>
      <c r="Q263" s="730">
        <f>IF(Q262=1,($P263/12),0)</f>
        <v>0</v>
      </c>
      <c r="R263" s="730">
        <f t="shared" ref="R263:AB263" si="3446">IF(R262=1,($P263/12),0)</f>
        <v>0</v>
      </c>
      <c r="S263" s="730">
        <f t="shared" si="3446"/>
        <v>0</v>
      </c>
      <c r="T263" s="730">
        <f t="shared" si="3446"/>
        <v>0</v>
      </c>
      <c r="U263" s="730">
        <f t="shared" si="3446"/>
        <v>0</v>
      </c>
      <c r="V263" s="730">
        <f t="shared" si="3446"/>
        <v>0</v>
      </c>
      <c r="W263" s="730">
        <f t="shared" si="3446"/>
        <v>0</v>
      </c>
      <c r="X263" s="730">
        <f t="shared" si="3446"/>
        <v>0</v>
      </c>
      <c r="Y263" s="730">
        <f t="shared" si="3446"/>
        <v>0</v>
      </c>
      <c r="Z263" s="730">
        <f t="shared" si="3446"/>
        <v>0</v>
      </c>
      <c r="AA263" s="730">
        <f t="shared" si="3446"/>
        <v>0</v>
      </c>
      <c r="AB263" s="730">
        <f t="shared" si="3446"/>
        <v>0</v>
      </c>
      <c r="AC263" s="731">
        <f>SUM(Q263:AB263)</f>
        <v>0</v>
      </c>
      <c r="AD263" s="730">
        <f>IF(Q262=1,(P263*(1+$B$8)),P263)</f>
        <v>0</v>
      </c>
      <c r="AE263" s="730">
        <f t="shared" ref="AE263:AP263" si="3447">IF(AE262=1,($AD263/12),0)</f>
        <v>0</v>
      </c>
      <c r="AF263" s="730">
        <f t="shared" si="3447"/>
        <v>0</v>
      </c>
      <c r="AG263" s="730">
        <f t="shared" si="3447"/>
        <v>0</v>
      </c>
      <c r="AH263" s="730">
        <f t="shared" si="3447"/>
        <v>0</v>
      </c>
      <c r="AI263" s="730">
        <f t="shared" si="3447"/>
        <v>0</v>
      </c>
      <c r="AJ263" s="730">
        <f t="shared" si="3447"/>
        <v>0</v>
      </c>
      <c r="AK263" s="730">
        <f t="shared" si="3447"/>
        <v>0</v>
      </c>
      <c r="AL263" s="730">
        <f t="shared" si="3447"/>
        <v>0</v>
      </c>
      <c r="AM263" s="730">
        <f t="shared" si="3447"/>
        <v>0</v>
      </c>
      <c r="AN263" s="730">
        <f t="shared" si="3447"/>
        <v>0</v>
      </c>
      <c r="AO263" s="730">
        <f t="shared" si="3447"/>
        <v>0</v>
      </c>
      <c r="AP263" s="730">
        <f t="shared" si="3447"/>
        <v>0</v>
      </c>
      <c r="AQ263" s="731">
        <f>SUM(AE263:AP263)</f>
        <v>0</v>
      </c>
      <c r="AR263" s="730">
        <f>IF(AE262=1,(AD263*(1+$B$8)),AD263)</f>
        <v>0</v>
      </c>
      <c r="AS263" s="730">
        <f>IF(AS262=1,($AR263/12),0)</f>
        <v>0</v>
      </c>
      <c r="AT263" s="730">
        <f t="shared" ref="AT263:BD263" si="3448">IF(AT262=1,($AR263/12),0)</f>
        <v>0</v>
      </c>
      <c r="AU263" s="730">
        <f t="shared" si="3448"/>
        <v>0</v>
      </c>
      <c r="AV263" s="730">
        <f t="shared" si="3448"/>
        <v>0</v>
      </c>
      <c r="AW263" s="730">
        <f t="shared" si="3448"/>
        <v>0</v>
      </c>
      <c r="AX263" s="730">
        <f t="shared" si="3448"/>
        <v>0</v>
      </c>
      <c r="AY263" s="730">
        <f t="shared" si="3448"/>
        <v>0</v>
      </c>
      <c r="AZ263" s="730">
        <f t="shared" si="3448"/>
        <v>0</v>
      </c>
      <c r="BA263" s="730">
        <f t="shared" si="3448"/>
        <v>0</v>
      </c>
      <c r="BB263" s="730">
        <f t="shared" si="3448"/>
        <v>0</v>
      </c>
      <c r="BC263" s="730">
        <f t="shared" si="3448"/>
        <v>0</v>
      </c>
      <c r="BD263" s="730">
        <f t="shared" si="3448"/>
        <v>0</v>
      </c>
      <c r="BE263" s="731">
        <f>SUM(AS263:BD263)</f>
        <v>0</v>
      </c>
      <c r="BF263" s="730">
        <f>IF(AS262=1,(AR263*(1+$B$8)),AR263)</f>
        <v>0</v>
      </c>
      <c r="BG263" s="730">
        <f>IF(BG262=1,($BF263/12),0)</f>
        <v>0</v>
      </c>
      <c r="BH263" s="730">
        <f t="shared" ref="BH263:BR263" si="3449">IF(BH262=1,($BF263/12),0)</f>
        <v>0</v>
      </c>
      <c r="BI263" s="730">
        <f t="shared" si="3449"/>
        <v>0</v>
      </c>
      <c r="BJ263" s="730">
        <f t="shared" si="3449"/>
        <v>0</v>
      </c>
      <c r="BK263" s="730">
        <f t="shared" si="3449"/>
        <v>0</v>
      </c>
      <c r="BL263" s="730">
        <f t="shared" si="3449"/>
        <v>0</v>
      </c>
      <c r="BM263" s="730">
        <f t="shared" si="3449"/>
        <v>0</v>
      </c>
      <c r="BN263" s="730">
        <f t="shared" si="3449"/>
        <v>0</v>
      </c>
      <c r="BO263" s="730">
        <f t="shared" si="3449"/>
        <v>0</v>
      </c>
      <c r="BP263" s="730">
        <f t="shared" si="3449"/>
        <v>0</v>
      </c>
      <c r="BQ263" s="730">
        <f t="shared" si="3449"/>
        <v>0</v>
      </c>
      <c r="BR263" s="730">
        <f t="shared" si="3449"/>
        <v>0</v>
      </c>
      <c r="BS263" s="529">
        <f>SUM(BG263:BR263)</f>
        <v>0</v>
      </c>
      <c r="BW263" s="730">
        <f t="shared" ref="BW263:BX263" si="3450">IF(BW262=1,($BF263/12),0)</f>
        <v>0</v>
      </c>
      <c r="BX263" s="730">
        <f t="shared" si="3450"/>
        <v>0</v>
      </c>
    </row>
    <row r="264" spans="1:76" s="507" customFormat="1" x14ac:dyDescent="0.2">
      <c r="A264" s="721"/>
      <c r="B264" s="728"/>
      <c r="C264" s="730"/>
      <c r="D264" s="730"/>
      <c r="E264" s="730"/>
      <c r="F264" s="730"/>
      <c r="G264" s="730"/>
      <c r="H264" s="730"/>
      <c r="I264" s="730"/>
      <c r="J264" s="730"/>
      <c r="K264" s="730"/>
      <c r="L264" s="730"/>
      <c r="M264" s="730"/>
      <c r="N264" s="730"/>
      <c r="O264" s="730"/>
      <c r="P264" s="730"/>
      <c r="Q264" s="730"/>
      <c r="R264" s="730"/>
      <c r="S264" s="730"/>
      <c r="T264" s="730"/>
      <c r="U264" s="730"/>
      <c r="V264" s="730"/>
      <c r="W264" s="730"/>
      <c r="X264" s="730"/>
      <c r="Y264" s="730"/>
      <c r="Z264" s="730"/>
      <c r="AA264" s="730"/>
      <c r="AB264" s="730"/>
      <c r="AC264" s="730"/>
      <c r="AD264" s="730"/>
      <c r="AE264" s="730"/>
      <c r="AF264" s="730"/>
      <c r="AG264" s="730"/>
      <c r="AH264" s="730"/>
      <c r="AI264" s="730"/>
      <c r="AJ264" s="730"/>
      <c r="AK264" s="730"/>
      <c r="AL264" s="730"/>
      <c r="AM264" s="730"/>
      <c r="AN264" s="730"/>
      <c r="AO264" s="730"/>
      <c r="AP264" s="730"/>
      <c r="AQ264" s="730"/>
      <c r="AR264" s="730"/>
      <c r="AS264" s="730"/>
      <c r="AT264" s="730"/>
      <c r="AU264" s="730"/>
      <c r="AV264" s="730"/>
      <c r="AW264" s="730"/>
      <c r="AX264" s="730"/>
      <c r="AY264" s="730"/>
      <c r="AZ264" s="730"/>
      <c r="BA264" s="730"/>
      <c r="BB264" s="730"/>
      <c r="BC264" s="730"/>
      <c r="BD264" s="730"/>
      <c r="BE264" s="730"/>
      <c r="BF264" s="730"/>
      <c r="BG264" s="730"/>
      <c r="BH264" s="730"/>
      <c r="BI264" s="730"/>
      <c r="BJ264" s="730"/>
      <c r="BK264" s="730"/>
      <c r="BL264" s="730"/>
      <c r="BM264" s="730"/>
      <c r="BN264" s="730"/>
      <c r="BO264" s="730"/>
      <c r="BP264" s="730"/>
      <c r="BQ264" s="730"/>
      <c r="BR264" s="730"/>
      <c r="BS264" s="524"/>
      <c r="BW264" s="730"/>
      <c r="BX264" s="730"/>
    </row>
    <row r="265" spans="1:76" s="507" customFormat="1" x14ac:dyDescent="0.2">
      <c r="A265" s="522" t="s">
        <v>116</v>
      </c>
      <c r="B265" s="728"/>
      <c r="C265" s="728"/>
      <c r="D265" s="728"/>
      <c r="E265" s="728"/>
      <c r="F265" s="728"/>
      <c r="G265" s="728"/>
      <c r="H265" s="728"/>
      <c r="I265" s="728"/>
      <c r="J265" s="728"/>
      <c r="K265" s="728"/>
      <c r="L265" s="728"/>
      <c r="M265" s="728"/>
      <c r="N265" s="728"/>
      <c r="O265" s="728"/>
      <c r="P265" s="728"/>
      <c r="Q265" s="728"/>
      <c r="R265" s="728"/>
      <c r="S265" s="728"/>
      <c r="T265" s="728"/>
      <c r="U265" s="728"/>
      <c r="V265" s="728"/>
      <c r="W265" s="728"/>
      <c r="X265" s="728"/>
      <c r="Y265" s="728"/>
      <c r="Z265" s="728"/>
      <c r="AA265" s="728"/>
      <c r="AB265" s="728"/>
      <c r="AC265" s="728"/>
      <c r="AD265" s="728"/>
      <c r="AE265" s="728"/>
      <c r="AF265" s="728"/>
      <c r="AG265" s="728"/>
      <c r="AH265" s="728"/>
      <c r="AI265" s="728"/>
      <c r="AJ265" s="728"/>
      <c r="AK265" s="728"/>
      <c r="AL265" s="728"/>
      <c r="AM265" s="728"/>
      <c r="AN265" s="728"/>
      <c r="AO265" s="728"/>
      <c r="AP265" s="728"/>
      <c r="AQ265" s="728"/>
      <c r="AR265" s="728"/>
      <c r="AS265" s="728"/>
      <c r="AT265" s="728"/>
      <c r="AU265" s="728"/>
      <c r="AV265" s="728"/>
      <c r="AW265" s="728"/>
      <c r="AX265" s="728"/>
      <c r="AY265" s="728"/>
      <c r="AZ265" s="728"/>
      <c r="BA265" s="728"/>
      <c r="BB265" s="728"/>
      <c r="BC265" s="728"/>
      <c r="BD265" s="728"/>
      <c r="BE265" s="728"/>
      <c r="BF265" s="728"/>
      <c r="BG265" s="728"/>
      <c r="BH265" s="728"/>
      <c r="BI265" s="728"/>
      <c r="BJ265" s="728"/>
      <c r="BK265" s="728"/>
      <c r="BL265" s="728"/>
      <c r="BM265" s="728"/>
      <c r="BN265" s="728"/>
      <c r="BO265" s="728"/>
      <c r="BP265" s="728"/>
      <c r="BQ265" s="728"/>
      <c r="BR265" s="728"/>
      <c r="BS265" s="523"/>
      <c r="BW265" s="728"/>
      <c r="BX265" s="728"/>
    </row>
    <row r="266" spans="1:76" s="507" customFormat="1" x14ac:dyDescent="0.2">
      <c r="A266" s="722" t="s">
        <v>110</v>
      </c>
      <c r="B266" s="728"/>
      <c r="C266" s="730">
        <f>+IF(A266=1,1,0)</f>
        <v>0</v>
      </c>
      <c r="D266" s="730">
        <f>+IF(C266=1,1,0)</f>
        <v>0</v>
      </c>
      <c r="E266" s="730">
        <f t="shared" ref="E266" si="3451">+IF(D266=1,1,0)</f>
        <v>0</v>
      </c>
      <c r="F266" s="730">
        <f t="shared" ref="F266" si="3452">+IF(E266=1,1,0)</f>
        <v>0</v>
      </c>
      <c r="G266" s="730">
        <f t="shared" ref="G266" si="3453">+IF(F266=1,1,0)</f>
        <v>0</v>
      </c>
      <c r="H266" s="730">
        <f t="shared" ref="H266" si="3454">+IF(G266=1,1,0)</f>
        <v>0</v>
      </c>
      <c r="I266" s="730">
        <f t="shared" ref="I266" si="3455">+IF(H266=1,1,0)</f>
        <v>0</v>
      </c>
      <c r="J266" s="730">
        <f t="shared" ref="J266" si="3456">+IF(I266=1,1,0)</f>
        <v>0</v>
      </c>
      <c r="K266" s="730">
        <f t="shared" ref="K266" si="3457">+IF(J266=1,1,0)</f>
        <v>0</v>
      </c>
      <c r="L266" s="730">
        <f t="shared" ref="L266" si="3458">+IF(K266=1,1,0)</f>
        <v>0</v>
      </c>
      <c r="M266" s="730">
        <f t="shared" ref="M266" si="3459">+IF(L266=1,1,0)</f>
        <v>0</v>
      </c>
      <c r="N266" s="730">
        <f t="shared" ref="N266" si="3460">+IF(M266=1,1,0)</f>
        <v>0</v>
      </c>
      <c r="O266" s="730">
        <f>+N266</f>
        <v>0</v>
      </c>
      <c r="P266" s="730">
        <f>+N266</f>
        <v>0</v>
      </c>
      <c r="Q266" s="730">
        <f>+IF(O266=1,1,0)</f>
        <v>0</v>
      </c>
      <c r="R266" s="730">
        <f t="shared" ref="R266" si="3461">+IF(Q266=1,1,0)</f>
        <v>0</v>
      </c>
      <c r="S266" s="730">
        <f t="shared" ref="S266" si="3462">+IF(R266=1,1,0)</f>
        <v>0</v>
      </c>
      <c r="T266" s="730">
        <f t="shared" ref="T266" si="3463">+IF(S266=1,1,0)</f>
        <v>0</v>
      </c>
      <c r="U266" s="730">
        <f t="shared" ref="U266" si="3464">+IF(T266=1,1,0)</f>
        <v>0</v>
      </c>
      <c r="V266" s="730">
        <f t="shared" ref="V266" si="3465">+IF(U266=1,1,0)</f>
        <v>0</v>
      </c>
      <c r="W266" s="730">
        <f t="shared" ref="W266" si="3466">+IF(V266=1,1,0)</f>
        <v>0</v>
      </c>
      <c r="X266" s="730">
        <f t="shared" ref="X266" si="3467">+IF(W266=1,1,0)</f>
        <v>0</v>
      </c>
      <c r="Y266" s="730">
        <f t="shared" ref="Y266" si="3468">+IF(X266=1,1,0)</f>
        <v>0</v>
      </c>
      <c r="Z266" s="730">
        <f t="shared" ref="Z266" si="3469">+IF(Y266=1,1,0)</f>
        <v>0</v>
      </c>
      <c r="AA266" s="730">
        <f t="shared" ref="AA266" si="3470">+IF(Z266=1,1,0)</f>
        <v>0</v>
      </c>
      <c r="AB266" s="730">
        <f t="shared" ref="AB266" si="3471">+IF(AA266=1,1,0)</f>
        <v>0</v>
      </c>
      <c r="AC266" s="730">
        <f>+AB266</f>
        <v>0</v>
      </c>
      <c r="AD266" s="730">
        <f>+AB266</f>
        <v>0</v>
      </c>
      <c r="AE266" s="730">
        <f>+IF(AC266=1,1,0)</f>
        <v>0</v>
      </c>
      <c r="AF266" s="730">
        <f>+IF(AE266=1,1,0)</f>
        <v>0</v>
      </c>
      <c r="AG266" s="730">
        <f t="shared" ref="AG266" si="3472">+IF(AF266=1,1,0)</f>
        <v>0</v>
      </c>
      <c r="AH266" s="730">
        <f t="shared" ref="AH266" si="3473">+IF(AG266=1,1,0)</f>
        <v>0</v>
      </c>
      <c r="AI266" s="730">
        <f t="shared" ref="AI266" si="3474">+IF(AH266=1,1,0)</f>
        <v>0</v>
      </c>
      <c r="AJ266" s="730">
        <f t="shared" ref="AJ266" si="3475">+IF(AI266=1,1,0)</f>
        <v>0</v>
      </c>
      <c r="AK266" s="730">
        <f t="shared" ref="AK266" si="3476">+IF(AJ266=1,1,0)</f>
        <v>0</v>
      </c>
      <c r="AL266" s="730">
        <f t="shared" ref="AL266" si="3477">+IF(AK266=1,1,0)</f>
        <v>0</v>
      </c>
      <c r="AM266" s="730">
        <f t="shared" ref="AM266" si="3478">+IF(AL266=1,1,0)</f>
        <v>0</v>
      </c>
      <c r="AN266" s="730">
        <f t="shared" ref="AN266" si="3479">+IF(AM266=1,1,0)</f>
        <v>0</v>
      </c>
      <c r="AO266" s="730">
        <f t="shared" ref="AO266" si="3480">+IF(AN266=1,1,0)</f>
        <v>0</v>
      </c>
      <c r="AP266" s="730">
        <f t="shared" ref="AP266" si="3481">+IF(AO266=1,1,0)</f>
        <v>0</v>
      </c>
      <c r="AQ266" s="730">
        <f>+AP266</f>
        <v>0</v>
      </c>
      <c r="AR266" s="730">
        <f>+AQ266</f>
        <v>0</v>
      </c>
      <c r="AS266" s="730">
        <f>+IF(AQ266=1,1,0)</f>
        <v>0</v>
      </c>
      <c r="AT266" s="730">
        <f>+IF(AS266=1,1,0)</f>
        <v>0</v>
      </c>
      <c r="AU266" s="730">
        <f t="shared" ref="AU266" si="3482">+IF(AT266=1,1,0)</f>
        <v>0</v>
      </c>
      <c r="AV266" s="730">
        <f t="shared" ref="AV266" si="3483">+IF(AU266=1,1,0)</f>
        <v>0</v>
      </c>
      <c r="AW266" s="730">
        <f t="shared" ref="AW266" si="3484">+IF(AV266=1,1,0)</f>
        <v>0</v>
      </c>
      <c r="AX266" s="730">
        <f t="shared" ref="AX266" si="3485">+IF(AW266=1,1,0)</f>
        <v>0</v>
      </c>
      <c r="AY266" s="730">
        <f t="shared" ref="AY266" si="3486">+IF(AX266=1,1,0)</f>
        <v>0</v>
      </c>
      <c r="AZ266" s="730">
        <f t="shared" ref="AZ266" si="3487">+IF(AY266=1,1,0)</f>
        <v>0</v>
      </c>
      <c r="BA266" s="730">
        <f t="shared" ref="BA266" si="3488">+IF(AZ266=1,1,0)</f>
        <v>0</v>
      </c>
      <c r="BB266" s="730">
        <f t="shared" ref="BB266" si="3489">+IF(BA266=1,1,0)</f>
        <v>0</v>
      </c>
      <c r="BC266" s="730">
        <f t="shared" ref="BC266" si="3490">+IF(BB266=1,1,0)</f>
        <v>0</v>
      </c>
      <c r="BD266" s="730">
        <f t="shared" ref="BD266" si="3491">+IF(BC266=1,1,0)</f>
        <v>0</v>
      </c>
      <c r="BE266" s="730">
        <f>+BD266</f>
        <v>0</v>
      </c>
      <c r="BF266" s="730">
        <f>+BE266</f>
        <v>0</v>
      </c>
      <c r="BG266" s="730">
        <f>+IF(BE266=1,1,0)</f>
        <v>0</v>
      </c>
      <c r="BH266" s="730">
        <f t="shared" ref="BH266" si="3492">+IF(BG266=1,1,0)</f>
        <v>0</v>
      </c>
      <c r="BI266" s="730">
        <f t="shared" ref="BI266" si="3493">+IF(BH266=1,1,0)</f>
        <v>0</v>
      </c>
      <c r="BJ266" s="730">
        <f t="shared" ref="BJ266" si="3494">+IF(BI266=1,1,0)</f>
        <v>0</v>
      </c>
      <c r="BK266" s="730">
        <f t="shared" ref="BK266" si="3495">+IF(BJ266=1,1,0)</f>
        <v>0</v>
      </c>
      <c r="BL266" s="730">
        <f t="shared" ref="BL266" si="3496">+IF(BK266=1,1,0)</f>
        <v>0</v>
      </c>
      <c r="BM266" s="730">
        <f t="shared" ref="BM266" si="3497">+IF(BL266=1,1,0)</f>
        <v>0</v>
      </c>
      <c r="BN266" s="730">
        <f t="shared" ref="BN266" si="3498">+IF(BM266=1,1,0)</f>
        <v>0</v>
      </c>
      <c r="BO266" s="730">
        <f t="shared" ref="BO266" si="3499">+IF(BN266=1,1,0)</f>
        <v>0</v>
      </c>
      <c r="BP266" s="730">
        <f t="shared" ref="BP266" si="3500">+IF(BO266=1,1,0)</f>
        <v>0</v>
      </c>
      <c r="BQ266" s="730">
        <f t="shared" ref="BQ266" si="3501">+IF(BP266=1,1,0)</f>
        <v>0</v>
      </c>
      <c r="BR266" s="730">
        <f t="shared" ref="BR266" si="3502">+IF(BQ266=1,1,0)</f>
        <v>0</v>
      </c>
      <c r="BS266" s="524">
        <f>+BR266</f>
        <v>0</v>
      </c>
      <c r="BW266" s="730">
        <f>+IF(BU266=1,1,0)</f>
        <v>0</v>
      </c>
      <c r="BX266" s="730">
        <f t="shared" ref="BX266" si="3503">+IF(BW266=1,1,0)</f>
        <v>0</v>
      </c>
    </row>
    <row r="267" spans="1:76" s="507" customFormat="1" x14ac:dyDescent="0.2">
      <c r="A267" s="724" t="s">
        <v>39</v>
      </c>
      <c r="B267" s="727"/>
      <c r="C267" s="730">
        <f>IF(C266=1,B267/12,0)</f>
        <v>0</v>
      </c>
      <c r="D267" s="730">
        <f>IF(D266=1,$B267/12,0)</f>
        <v>0</v>
      </c>
      <c r="E267" s="730">
        <f t="shared" ref="E267:N267" si="3504">IF(E266=1,$B267/12,0)</f>
        <v>0</v>
      </c>
      <c r="F267" s="730">
        <f t="shared" si="3504"/>
        <v>0</v>
      </c>
      <c r="G267" s="730">
        <f t="shared" si="3504"/>
        <v>0</v>
      </c>
      <c r="H267" s="730">
        <f t="shared" si="3504"/>
        <v>0</v>
      </c>
      <c r="I267" s="730">
        <f t="shared" si="3504"/>
        <v>0</v>
      </c>
      <c r="J267" s="730">
        <f t="shared" si="3504"/>
        <v>0</v>
      </c>
      <c r="K267" s="730">
        <f t="shared" si="3504"/>
        <v>0</v>
      </c>
      <c r="L267" s="730">
        <f t="shared" si="3504"/>
        <v>0</v>
      </c>
      <c r="M267" s="730">
        <f t="shared" si="3504"/>
        <v>0</v>
      </c>
      <c r="N267" s="730">
        <f t="shared" si="3504"/>
        <v>0</v>
      </c>
      <c r="O267" s="731">
        <f>SUM(C267:N267)</f>
        <v>0</v>
      </c>
      <c r="P267" s="730">
        <f>IF(C266=1,(B267*(1+$B$8)),B267)</f>
        <v>0</v>
      </c>
      <c r="Q267" s="730">
        <f>IF(Q266=1,($P267/12),0)</f>
        <v>0</v>
      </c>
      <c r="R267" s="730">
        <f t="shared" ref="R267:AB267" si="3505">IF(R266=1,($P267/12),0)</f>
        <v>0</v>
      </c>
      <c r="S267" s="730">
        <f t="shared" si="3505"/>
        <v>0</v>
      </c>
      <c r="T267" s="730">
        <f t="shared" si="3505"/>
        <v>0</v>
      </c>
      <c r="U267" s="730">
        <f t="shared" si="3505"/>
        <v>0</v>
      </c>
      <c r="V267" s="730">
        <f t="shared" si="3505"/>
        <v>0</v>
      </c>
      <c r="W267" s="730">
        <f t="shared" si="3505"/>
        <v>0</v>
      </c>
      <c r="X267" s="730">
        <f t="shared" si="3505"/>
        <v>0</v>
      </c>
      <c r="Y267" s="730">
        <f t="shared" si="3505"/>
        <v>0</v>
      </c>
      <c r="Z267" s="730">
        <f t="shared" si="3505"/>
        <v>0</v>
      </c>
      <c r="AA267" s="730">
        <f t="shared" si="3505"/>
        <v>0</v>
      </c>
      <c r="AB267" s="730">
        <f t="shared" si="3505"/>
        <v>0</v>
      </c>
      <c r="AC267" s="731">
        <f>SUM(Q267:AB267)</f>
        <v>0</v>
      </c>
      <c r="AD267" s="730">
        <f>IF(Q266=1,(P267*(1+$B$8)),P267)</f>
        <v>0</v>
      </c>
      <c r="AE267" s="730">
        <f t="shared" ref="AE267:AP267" si="3506">IF(AE266=1,($AD267/12),0)</f>
        <v>0</v>
      </c>
      <c r="AF267" s="730">
        <f t="shared" si="3506"/>
        <v>0</v>
      </c>
      <c r="AG267" s="730">
        <f t="shared" si="3506"/>
        <v>0</v>
      </c>
      <c r="AH267" s="730">
        <f t="shared" si="3506"/>
        <v>0</v>
      </c>
      <c r="AI267" s="730">
        <f t="shared" si="3506"/>
        <v>0</v>
      </c>
      <c r="AJ267" s="730">
        <f t="shared" si="3506"/>
        <v>0</v>
      </c>
      <c r="AK267" s="730">
        <f t="shared" si="3506"/>
        <v>0</v>
      </c>
      <c r="AL267" s="730">
        <f t="shared" si="3506"/>
        <v>0</v>
      </c>
      <c r="AM267" s="730">
        <f t="shared" si="3506"/>
        <v>0</v>
      </c>
      <c r="AN267" s="730">
        <f t="shared" si="3506"/>
        <v>0</v>
      </c>
      <c r="AO267" s="730">
        <f t="shared" si="3506"/>
        <v>0</v>
      </c>
      <c r="AP267" s="730">
        <f t="shared" si="3506"/>
        <v>0</v>
      </c>
      <c r="AQ267" s="731">
        <f>SUM(AE267:AP267)</f>
        <v>0</v>
      </c>
      <c r="AR267" s="730">
        <f>IF(AE266=1,(AD267*(1+$B$8)),AD267)</f>
        <v>0</v>
      </c>
      <c r="AS267" s="730">
        <f>IF(AS266=1,($AR267/12),0)</f>
        <v>0</v>
      </c>
      <c r="AT267" s="730">
        <f t="shared" ref="AT267:BD267" si="3507">IF(AT266=1,($AR267/12),0)</f>
        <v>0</v>
      </c>
      <c r="AU267" s="730">
        <f t="shared" si="3507"/>
        <v>0</v>
      </c>
      <c r="AV267" s="730">
        <f t="shared" si="3507"/>
        <v>0</v>
      </c>
      <c r="AW267" s="730">
        <f t="shared" si="3507"/>
        <v>0</v>
      </c>
      <c r="AX267" s="730">
        <f t="shared" si="3507"/>
        <v>0</v>
      </c>
      <c r="AY267" s="730">
        <f t="shared" si="3507"/>
        <v>0</v>
      </c>
      <c r="AZ267" s="730">
        <f t="shared" si="3507"/>
        <v>0</v>
      </c>
      <c r="BA267" s="730">
        <f t="shared" si="3507"/>
        <v>0</v>
      </c>
      <c r="BB267" s="730">
        <f t="shared" si="3507"/>
        <v>0</v>
      </c>
      <c r="BC267" s="730">
        <f t="shared" si="3507"/>
        <v>0</v>
      </c>
      <c r="BD267" s="730">
        <f t="shared" si="3507"/>
        <v>0</v>
      </c>
      <c r="BE267" s="731">
        <f>SUM(AS267:BD267)</f>
        <v>0</v>
      </c>
      <c r="BF267" s="730">
        <f>IF(AS266=1,(AR267*(1+$B$8)),AR267)</f>
        <v>0</v>
      </c>
      <c r="BG267" s="730">
        <f>IF(BG266=1,($BF267/12),0)</f>
        <v>0</v>
      </c>
      <c r="BH267" s="730">
        <f t="shared" ref="BH267:BR267" si="3508">IF(BH266=1,($BF267/12),0)</f>
        <v>0</v>
      </c>
      <c r="BI267" s="730">
        <f t="shared" si="3508"/>
        <v>0</v>
      </c>
      <c r="BJ267" s="730">
        <f t="shared" si="3508"/>
        <v>0</v>
      </c>
      <c r="BK267" s="730">
        <f t="shared" si="3508"/>
        <v>0</v>
      </c>
      <c r="BL267" s="730">
        <f t="shared" si="3508"/>
        <v>0</v>
      </c>
      <c r="BM267" s="730">
        <f t="shared" si="3508"/>
        <v>0</v>
      </c>
      <c r="BN267" s="730">
        <f t="shared" si="3508"/>
        <v>0</v>
      </c>
      <c r="BO267" s="730">
        <f t="shared" si="3508"/>
        <v>0</v>
      </c>
      <c r="BP267" s="730">
        <f t="shared" si="3508"/>
        <v>0</v>
      </c>
      <c r="BQ267" s="730">
        <f t="shared" si="3508"/>
        <v>0</v>
      </c>
      <c r="BR267" s="730">
        <f t="shared" si="3508"/>
        <v>0</v>
      </c>
      <c r="BS267" s="529">
        <f>SUM(BG267:BR267)</f>
        <v>0</v>
      </c>
      <c r="BW267" s="730">
        <f t="shared" ref="BW267:BX267" si="3509">IF(BW266=1,($BF267/12),0)</f>
        <v>0</v>
      </c>
      <c r="BX267" s="730">
        <f t="shared" si="3509"/>
        <v>0</v>
      </c>
    </row>
    <row r="268" spans="1:76" s="507" customFormat="1" x14ac:dyDescent="0.2">
      <c r="A268" s="721"/>
      <c r="B268" s="728"/>
      <c r="C268" s="730"/>
      <c r="D268" s="730"/>
      <c r="E268" s="730"/>
      <c r="F268" s="730"/>
      <c r="G268" s="730"/>
      <c r="H268" s="730"/>
      <c r="I268" s="730"/>
      <c r="J268" s="730"/>
      <c r="K268" s="730"/>
      <c r="L268" s="730"/>
      <c r="M268" s="730"/>
      <c r="N268" s="730"/>
      <c r="O268" s="730"/>
      <c r="P268" s="730"/>
      <c r="Q268" s="730"/>
      <c r="R268" s="730"/>
      <c r="S268" s="730"/>
      <c r="T268" s="730"/>
      <c r="U268" s="730"/>
      <c r="V268" s="730"/>
      <c r="W268" s="730"/>
      <c r="X268" s="730"/>
      <c r="Y268" s="730"/>
      <c r="Z268" s="730"/>
      <c r="AA268" s="730"/>
      <c r="AB268" s="730"/>
      <c r="AC268" s="730"/>
      <c r="AD268" s="730"/>
      <c r="AE268" s="730"/>
      <c r="AF268" s="730"/>
      <c r="AG268" s="730"/>
      <c r="AH268" s="730"/>
      <c r="AI268" s="730"/>
      <c r="AJ268" s="730"/>
      <c r="AK268" s="730"/>
      <c r="AL268" s="730"/>
      <c r="AM268" s="730"/>
      <c r="AN268" s="730"/>
      <c r="AO268" s="730"/>
      <c r="AP268" s="730"/>
      <c r="AQ268" s="730"/>
      <c r="AR268" s="730"/>
      <c r="AS268" s="730"/>
      <c r="AT268" s="730"/>
      <c r="AU268" s="730"/>
      <c r="AV268" s="730"/>
      <c r="AW268" s="730"/>
      <c r="AX268" s="730"/>
      <c r="AY268" s="730"/>
      <c r="AZ268" s="730"/>
      <c r="BA268" s="730"/>
      <c r="BB268" s="730"/>
      <c r="BC268" s="730"/>
      <c r="BD268" s="730"/>
      <c r="BE268" s="730"/>
      <c r="BF268" s="730"/>
      <c r="BG268" s="730"/>
      <c r="BH268" s="730"/>
      <c r="BI268" s="730"/>
      <c r="BJ268" s="730"/>
      <c r="BK268" s="730"/>
      <c r="BL268" s="730"/>
      <c r="BM268" s="730"/>
      <c r="BN268" s="730"/>
      <c r="BO268" s="730"/>
      <c r="BP268" s="730"/>
      <c r="BQ268" s="730"/>
      <c r="BR268" s="730"/>
      <c r="BS268" s="524"/>
      <c r="BW268" s="730"/>
      <c r="BX268" s="730"/>
    </row>
    <row r="269" spans="1:76" s="507" customFormat="1" x14ac:dyDescent="0.2">
      <c r="A269" s="522" t="s">
        <v>116</v>
      </c>
      <c r="B269" s="728"/>
      <c r="C269" s="728"/>
      <c r="D269" s="728"/>
      <c r="E269" s="728"/>
      <c r="F269" s="728"/>
      <c r="G269" s="728"/>
      <c r="H269" s="728"/>
      <c r="I269" s="728"/>
      <c r="J269" s="728"/>
      <c r="K269" s="728"/>
      <c r="L269" s="728"/>
      <c r="M269" s="728"/>
      <c r="N269" s="728"/>
      <c r="O269" s="728"/>
      <c r="P269" s="728"/>
      <c r="Q269" s="728"/>
      <c r="R269" s="728"/>
      <c r="S269" s="728"/>
      <c r="T269" s="728"/>
      <c r="U269" s="728"/>
      <c r="V269" s="728"/>
      <c r="W269" s="728"/>
      <c r="X269" s="728"/>
      <c r="Y269" s="728"/>
      <c r="Z269" s="728"/>
      <c r="AA269" s="728"/>
      <c r="AB269" s="728"/>
      <c r="AC269" s="728"/>
      <c r="AD269" s="728"/>
      <c r="AE269" s="728"/>
      <c r="AF269" s="728"/>
      <c r="AG269" s="728"/>
      <c r="AH269" s="728"/>
      <c r="AI269" s="728"/>
      <c r="AJ269" s="728"/>
      <c r="AK269" s="728"/>
      <c r="AL269" s="728"/>
      <c r="AM269" s="728"/>
      <c r="AN269" s="728"/>
      <c r="AO269" s="728"/>
      <c r="AP269" s="728"/>
      <c r="AQ269" s="728"/>
      <c r="AR269" s="728"/>
      <c r="AS269" s="728"/>
      <c r="AT269" s="728"/>
      <c r="AU269" s="728"/>
      <c r="AV269" s="728"/>
      <c r="AW269" s="728"/>
      <c r="AX269" s="728"/>
      <c r="AY269" s="728"/>
      <c r="AZ269" s="728"/>
      <c r="BA269" s="728"/>
      <c r="BB269" s="728"/>
      <c r="BC269" s="728"/>
      <c r="BD269" s="728"/>
      <c r="BE269" s="728"/>
      <c r="BF269" s="728"/>
      <c r="BG269" s="728"/>
      <c r="BH269" s="728"/>
      <c r="BI269" s="728"/>
      <c r="BJ269" s="728"/>
      <c r="BK269" s="728"/>
      <c r="BL269" s="728"/>
      <c r="BM269" s="728"/>
      <c r="BN269" s="728"/>
      <c r="BO269" s="728"/>
      <c r="BP269" s="728"/>
      <c r="BQ269" s="728"/>
      <c r="BR269" s="728"/>
      <c r="BS269" s="523"/>
      <c r="BW269" s="728"/>
      <c r="BX269" s="728"/>
    </row>
    <row r="270" spans="1:76" s="507" customFormat="1" x14ac:dyDescent="0.2">
      <c r="A270" s="722" t="s">
        <v>110</v>
      </c>
      <c r="B270" s="728"/>
      <c r="C270" s="730">
        <f>+IF(A270=1,1,0)</f>
        <v>0</v>
      </c>
      <c r="D270" s="730">
        <f>+IF(C270=1,1,0)</f>
        <v>0</v>
      </c>
      <c r="E270" s="730">
        <f t="shared" ref="E270" si="3510">+IF(D270=1,1,0)</f>
        <v>0</v>
      </c>
      <c r="F270" s="730">
        <f t="shared" ref="F270" si="3511">+IF(E270=1,1,0)</f>
        <v>0</v>
      </c>
      <c r="G270" s="730">
        <f t="shared" ref="G270" si="3512">+IF(F270=1,1,0)</f>
        <v>0</v>
      </c>
      <c r="H270" s="730">
        <f t="shared" ref="H270" si="3513">+IF(G270=1,1,0)</f>
        <v>0</v>
      </c>
      <c r="I270" s="730">
        <f t="shared" ref="I270" si="3514">+IF(H270=1,1,0)</f>
        <v>0</v>
      </c>
      <c r="J270" s="730">
        <f t="shared" ref="J270" si="3515">+IF(I270=1,1,0)</f>
        <v>0</v>
      </c>
      <c r="K270" s="730">
        <f t="shared" ref="K270" si="3516">+IF(J270=1,1,0)</f>
        <v>0</v>
      </c>
      <c r="L270" s="730">
        <f t="shared" ref="L270" si="3517">+IF(K270=1,1,0)</f>
        <v>0</v>
      </c>
      <c r="M270" s="730">
        <f t="shared" ref="M270" si="3518">+IF(L270=1,1,0)</f>
        <v>0</v>
      </c>
      <c r="N270" s="730">
        <f t="shared" ref="N270" si="3519">+IF(M270=1,1,0)</f>
        <v>0</v>
      </c>
      <c r="O270" s="730">
        <f>+N270</f>
        <v>0</v>
      </c>
      <c r="P270" s="730">
        <f>+N270</f>
        <v>0</v>
      </c>
      <c r="Q270" s="730">
        <f>+IF(O270=1,1,0)</f>
        <v>0</v>
      </c>
      <c r="R270" s="730">
        <f t="shared" ref="R270" si="3520">+IF(Q270=1,1,0)</f>
        <v>0</v>
      </c>
      <c r="S270" s="730">
        <f t="shared" ref="S270" si="3521">+IF(R270=1,1,0)</f>
        <v>0</v>
      </c>
      <c r="T270" s="730">
        <f t="shared" ref="T270" si="3522">+IF(S270=1,1,0)</f>
        <v>0</v>
      </c>
      <c r="U270" s="730">
        <f t="shared" ref="U270" si="3523">+IF(T270=1,1,0)</f>
        <v>0</v>
      </c>
      <c r="V270" s="730">
        <f t="shared" ref="V270" si="3524">+IF(U270=1,1,0)</f>
        <v>0</v>
      </c>
      <c r="W270" s="730">
        <f t="shared" ref="W270" si="3525">+IF(V270=1,1,0)</f>
        <v>0</v>
      </c>
      <c r="X270" s="730">
        <f t="shared" ref="X270" si="3526">+IF(W270=1,1,0)</f>
        <v>0</v>
      </c>
      <c r="Y270" s="730">
        <f t="shared" ref="Y270" si="3527">+IF(X270=1,1,0)</f>
        <v>0</v>
      </c>
      <c r="Z270" s="730">
        <f t="shared" ref="Z270" si="3528">+IF(Y270=1,1,0)</f>
        <v>0</v>
      </c>
      <c r="AA270" s="730">
        <f t="shared" ref="AA270" si="3529">+IF(Z270=1,1,0)</f>
        <v>0</v>
      </c>
      <c r="AB270" s="730">
        <f t="shared" ref="AB270" si="3530">+IF(AA270=1,1,0)</f>
        <v>0</v>
      </c>
      <c r="AC270" s="730">
        <f>+AB270</f>
        <v>0</v>
      </c>
      <c r="AD270" s="730">
        <f>+AB270</f>
        <v>0</v>
      </c>
      <c r="AE270" s="730">
        <f>+IF(AC270=1,1,0)</f>
        <v>0</v>
      </c>
      <c r="AF270" s="730">
        <f>+IF(AE270=1,1,0)</f>
        <v>0</v>
      </c>
      <c r="AG270" s="730">
        <f t="shared" ref="AG270" si="3531">+IF(AF270=1,1,0)</f>
        <v>0</v>
      </c>
      <c r="AH270" s="730">
        <f t="shared" ref="AH270" si="3532">+IF(AG270=1,1,0)</f>
        <v>0</v>
      </c>
      <c r="AI270" s="730">
        <f t="shared" ref="AI270" si="3533">+IF(AH270=1,1,0)</f>
        <v>0</v>
      </c>
      <c r="AJ270" s="730">
        <f t="shared" ref="AJ270" si="3534">+IF(AI270=1,1,0)</f>
        <v>0</v>
      </c>
      <c r="AK270" s="730">
        <f t="shared" ref="AK270" si="3535">+IF(AJ270=1,1,0)</f>
        <v>0</v>
      </c>
      <c r="AL270" s="730">
        <f t="shared" ref="AL270" si="3536">+IF(AK270=1,1,0)</f>
        <v>0</v>
      </c>
      <c r="AM270" s="730">
        <f t="shared" ref="AM270" si="3537">+IF(AL270=1,1,0)</f>
        <v>0</v>
      </c>
      <c r="AN270" s="730">
        <f t="shared" ref="AN270" si="3538">+IF(AM270=1,1,0)</f>
        <v>0</v>
      </c>
      <c r="AO270" s="730">
        <f t="shared" ref="AO270" si="3539">+IF(AN270=1,1,0)</f>
        <v>0</v>
      </c>
      <c r="AP270" s="730">
        <f t="shared" ref="AP270" si="3540">+IF(AO270=1,1,0)</f>
        <v>0</v>
      </c>
      <c r="AQ270" s="730">
        <f>+AP270</f>
        <v>0</v>
      </c>
      <c r="AR270" s="730">
        <f>+AQ270</f>
        <v>0</v>
      </c>
      <c r="AS270" s="730">
        <f>+IF(AQ270=1,1,0)</f>
        <v>0</v>
      </c>
      <c r="AT270" s="730">
        <f>+IF(AS270=1,1,0)</f>
        <v>0</v>
      </c>
      <c r="AU270" s="730">
        <f t="shared" ref="AU270" si="3541">+IF(AT270=1,1,0)</f>
        <v>0</v>
      </c>
      <c r="AV270" s="730">
        <f t="shared" ref="AV270" si="3542">+IF(AU270=1,1,0)</f>
        <v>0</v>
      </c>
      <c r="AW270" s="730">
        <f t="shared" ref="AW270" si="3543">+IF(AV270=1,1,0)</f>
        <v>0</v>
      </c>
      <c r="AX270" s="730">
        <f t="shared" ref="AX270" si="3544">+IF(AW270=1,1,0)</f>
        <v>0</v>
      </c>
      <c r="AY270" s="730">
        <f t="shared" ref="AY270" si="3545">+IF(AX270=1,1,0)</f>
        <v>0</v>
      </c>
      <c r="AZ270" s="730">
        <f t="shared" ref="AZ270" si="3546">+IF(AY270=1,1,0)</f>
        <v>0</v>
      </c>
      <c r="BA270" s="730">
        <f t="shared" ref="BA270" si="3547">+IF(AZ270=1,1,0)</f>
        <v>0</v>
      </c>
      <c r="BB270" s="730">
        <f t="shared" ref="BB270" si="3548">+IF(BA270=1,1,0)</f>
        <v>0</v>
      </c>
      <c r="BC270" s="730">
        <f t="shared" ref="BC270" si="3549">+IF(BB270=1,1,0)</f>
        <v>0</v>
      </c>
      <c r="BD270" s="730">
        <f t="shared" ref="BD270" si="3550">+IF(BC270=1,1,0)</f>
        <v>0</v>
      </c>
      <c r="BE270" s="730">
        <f>+BD270</f>
        <v>0</v>
      </c>
      <c r="BF270" s="730">
        <f>+BE270</f>
        <v>0</v>
      </c>
      <c r="BG270" s="730">
        <f>+IF(BE270=1,1,0)</f>
        <v>0</v>
      </c>
      <c r="BH270" s="730">
        <f t="shared" ref="BH270" si="3551">+IF(BG270=1,1,0)</f>
        <v>0</v>
      </c>
      <c r="BI270" s="730">
        <f t="shared" ref="BI270" si="3552">+IF(BH270=1,1,0)</f>
        <v>0</v>
      </c>
      <c r="BJ270" s="730">
        <f t="shared" ref="BJ270" si="3553">+IF(BI270=1,1,0)</f>
        <v>0</v>
      </c>
      <c r="BK270" s="730">
        <f t="shared" ref="BK270" si="3554">+IF(BJ270=1,1,0)</f>
        <v>0</v>
      </c>
      <c r="BL270" s="730">
        <f t="shared" ref="BL270" si="3555">+IF(BK270=1,1,0)</f>
        <v>0</v>
      </c>
      <c r="BM270" s="730">
        <f t="shared" ref="BM270" si="3556">+IF(BL270=1,1,0)</f>
        <v>0</v>
      </c>
      <c r="BN270" s="730">
        <f t="shared" ref="BN270" si="3557">+IF(BM270=1,1,0)</f>
        <v>0</v>
      </c>
      <c r="BO270" s="730">
        <f t="shared" ref="BO270" si="3558">+IF(BN270=1,1,0)</f>
        <v>0</v>
      </c>
      <c r="BP270" s="730">
        <f t="shared" ref="BP270" si="3559">+IF(BO270=1,1,0)</f>
        <v>0</v>
      </c>
      <c r="BQ270" s="730">
        <f t="shared" ref="BQ270" si="3560">+IF(BP270=1,1,0)</f>
        <v>0</v>
      </c>
      <c r="BR270" s="730">
        <f t="shared" ref="BR270" si="3561">+IF(BQ270=1,1,0)</f>
        <v>0</v>
      </c>
      <c r="BS270" s="524">
        <f>+BR270</f>
        <v>0</v>
      </c>
      <c r="BW270" s="730">
        <f>+IF(BU270=1,1,0)</f>
        <v>0</v>
      </c>
      <c r="BX270" s="730">
        <f t="shared" ref="BX270" si="3562">+IF(BW270=1,1,0)</f>
        <v>0</v>
      </c>
    </row>
    <row r="271" spans="1:76" s="507" customFormat="1" x14ac:dyDescent="0.2">
      <c r="A271" s="724" t="s">
        <v>39</v>
      </c>
      <c r="B271" s="727"/>
      <c r="C271" s="730">
        <f>IF(C270=1,B271/12,0)</f>
        <v>0</v>
      </c>
      <c r="D271" s="730">
        <f>IF(D270=1,$B271/12,0)</f>
        <v>0</v>
      </c>
      <c r="E271" s="730">
        <f t="shared" ref="E271:N271" si="3563">IF(E270=1,$B271/12,0)</f>
        <v>0</v>
      </c>
      <c r="F271" s="730">
        <f t="shared" si="3563"/>
        <v>0</v>
      </c>
      <c r="G271" s="730">
        <f t="shared" si="3563"/>
        <v>0</v>
      </c>
      <c r="H271" s="730">
        <f t="shared" si="3563"/>
        <v>0</v>
      </c>
      <c r="I271" s="730">
        <f t="shared" si="3563"/>
        <v>0</v>
      </c>
      <c r="J271" s="730">
        <f t="shared" si="3563"/>
        <v>0</v>
      </c>
      <c r="K271" s="730">
        <f t="shared" si="3563"/>
        <v>0</v>
      </c>
      <c r="L271" s="730">
        <f t="shared" si="3563"/>
        <v>0</v>
      </c>
      <c r="M271" s="730">
        <f t="shared" si="3563"/>
        <v>0</v>
      </c>
      <c r="N271" s="730">
        <f t="shared" si="3563"/>
        <v>0</v>
      </c>
      <c r="O271" s="731">
        <f>SUM(C271:N271)</f>
        <v>0</v>
      </c>
      <c r="P271" s="730">
        <f>IF(C270=1,(B271*(1+$B$8)),B271)</f>
        <v>0</v>
      </c>
      <c r="Q271" s="730">
        <f>IF(Q270=1,($P271/12),0)</f>
        <v>0</v>
      </c>
      <c r="R271" s="730">
        <f t="shared" ref="R271:AB271" si="3564">IF(R270=1,($P271/12),0)</f>
        <v>0</v>
      </c>
      <c r="S271" s="730">
        <f t="shared" si="3564"/>
        <v>0</v>
      </c>
      <c r="T271" s="730">
        <f t="shared" si="3564"/>
        <v>0</v>
      </c>
      <c r="U271" s="730">
        <f t="shared" si="3564"/>
        <v>0</v>
      </c>
      <c r="V271" s="730">
        <f t="shared" si="3564"/>
        <v>0</v>
      </c>
      <c r="W271" s="730">
        <f t="shared" si="3564"/>
        <v>0</v>
      </c>
      <c r="X271" s="730">
        <f t="shared" si="3564"/>
        <v>0</v>
      </c>
      <c r="Y271" s="730">
        <f t="shared" si="3564"/>
        <v>0</v>
      </c>
      <c r="Z271" s="730">
        <f t="shared" si="3564"/>
        <v>0</v>
      </c>
      <c r="AA271" s="730">
        <f t="shared" si="3564"/>
        <v>0</v>
      </c>
      <c r="AB271" s="730">
        <f t="shared" si="3564"/>
        <v>0</v>
      </c>
      <c r="AC271" s="731">
        <f>SUM(Q271:AB271)</f>
        <v>0</v>
      </c>
      <c r="AD271" s="730">
        <f>IF(Q270=1,(P271*(1+$B$8)),P271)</f>
        <v>0</v>
      </c>
      <c r="AE271" s="730">
        <f t="shared" ref="AE271:AP271" si="3565">IF(AE270=1,($AD271/12),0)</f>
        <v>0</v>
      </c>
      <c r="AF271" s="730">
        <f t="shared" si="3565"/>
        <v>0</v>
      </c>
      <c r="AG271" s="730">
        <f t="shared" si="3565"/>
        <v>0</v>
      </c>
      <c r="AH271" s="730">
        <f t="shared" si="3565"/>
        <v>0</v>
      </c>
      <c r="AI271" s="730">
        <f t="shared" si="3565"/>
        <v>0</v>
      </c>
      <c r="AJ271" s="730">
        <f t="shared" si="3565"/>
        <v>0</v>
      </c>
      <c r="AK271" s="730">
        <f t="shared" si="3565"/>
        <v>0</v>
      </c>
      <c r="AL271" s="730">
        <f t="shared" si="3565"/>
        <v>0</v>
      </c>
      <c r="AM271" s="730">
        <f t="shared" si="3565"/>
        <v>0</v>
      </c>
      <c r="AN271" s="730">
        <f t="shared" si="3565"/>
        <v>0</v>
      </c>
      <c r="AO271" s="730">
        <f t="shared" si="3565"/>
        <v>0</v>
      </c>
      <c r="AP271" s="730">
        <f t="shared" si="3565"/>
        <v>0</v>
      </c>
      <c r="AQ271" s="731">
        <f>SUM(AE271:AP271)</f>
        <v>0</v>
      </c>
      <c r="AR271" s="730">
        <f>IF(AE270=1,(AD271*(1+$B$8)),AD271)</f>
        <v>0</v>
      </c>
      <c r="AS271" s="730">
        <f>IF(AS270=1,($AR271/12),0)</f>
        <v>0</v>
      </c>
      <c r="AT271" s="730">
        <f t="shared" ref="AT271:BD271" si="3566">IF(AT270=1,($AR271/12),0)</f>
        <v>0</v>
      </c>
      <c r="AU271" s="730">
        <f t="shared" si="3566"/>
        <v>0</v>
      </c>
      <c r="AV271" s="730">
        <f t="shared" si="3566"/>
        <v>0</v>
      </c>
      <c r="AW271" s="730">
        <f t="shared" si="3566"/>
        <v>0</v>
      </c>
      <c r="AX271" s="730">
        <f t="shared" si="3566"/>
        <v>0</v>
      </c>
      <c r="AY271" s="730">
        <f t="shared" si="3566"/>
        <v>0</v>
      </c>
      <c r="AZ271" s="730">
        <f t="shared" si="3566"/>
        <v>0</v>
      </c>
      <c r="BA271" s="730">
        <f t="shared" si="3566"/>
        <v>0</v>
      </c>
      <c r="BB271" s="730">
        <f t="shared" si="3566"/>
        <v>0</v>
      </c>
      <c r="BC271" s="730">
        <f t="shared" si="3566"/>
        <v>0</v>
      </c>
      <c r="BD271" s="730">
        <f t="shared" si="3566"/>
        <v>0</v>
      </c>
      <c r="BE271" s="731">
        <f>SUM(AS271:BD271)</f>
        <v>0</v>
      </c>
      <c r="BF271" s="730">
        <f>IF(AS270=1,(AR271*(1+$B$8)),AR271)</f>
        <v>0</v>
      </c>
      <c r="BG271" s="730">
        <f>IF(BG270=1,($BF271/12),0)</f>
        <v>0</v>
      </c>
      <c r="BH271" s="730">
        <f t="shared" ref="BH271:BR271" si="3567">IF(BH270=1,($BF271/12),0)</f>
        <v>0</v>
      </c>
      <c r="BI271" s="730">
        <f t="shared" si="3567"/>
        <v>0</v>
      </c>
      <c r="BJ271" s="730">
        <f t="shared" si="3567"/>
        <v>0</v>
      </c>
      <c r="BK271" s="730">
        <f t="shared" si="3567"/>
        <v>0</v>
      </c>
      <c r="BL271" s="730">
        <f t="shared" si="3567"/>
        <v>0</v>
      </c>
      <c r="BM271" s="730">
        <f t="shared" si="3567"/>
        <v>0</v>
      </c>
      <c r="BN271" s="730">
        <f t="shared" si="3567"/>
        <v>0</v>
      </c>
      <c r="BO271" s="730">
        <f t="shared" si="3567"/>
        <v>0</v>
      </c>
      <c r="BP271" s="730">
        <f t="shared" si="3567"/>
        <v>0</v>
      </c>
      <c r="BQ271" s="730">
        <f t="shared" si="3567"/>
        <v>0</v>
      </c>
      <c r="BR271" s="730">
        <f t="shared" si="3567"/>
        <v>0</v>
      </c>
      <c r="BS271" s="529">
        <f>SUM(BG271:BR271)</f>
        <v>0</v>
      </c>
      <c r="BW271" s="730">
        <f t="shared" ref="BW271:BX271" si="3568">IF(BW270=1,($BF271/12),0)</f>
        <v>0</v>
      </c>
      <c r="BX271" s="730">
        <f t="shared" si="3568"/>
        <v>0</v>
      </c>
    </row>
    <row r="272" spans="1:76" s="507" customFormat="1" x14ac:dyDescent="0.2">
      <c r="A272" s="721"/>
      <c r="B272" s="728"/>
      <c r="C272" s="730"/>
      <c r="D272" s="730"/>
      <c r="E272" s="730"/>
      <c r="F272" s="730"/>
      <c r="G272" s="730"/>
      <c r="H272" s="730"/>
      <c r="I272" s="730"/>
      <c r="J272" s="730"/>
      <c r="K272" s="730"/>
      <c r="L272" s="730"/>
      <c r="M272" s="730"/>
      <c r="N272" s="730"/>
      <c r="O272" s="730"/>
      <c r="P272" s="730"/>
      <c r="Q272" s="730"/>
      <c r="R272" s="730"/>
      <c r="S272" s="730"/>
      <c r="T272" s="730"/>
      <c r="U272" s="730"/>
      <c r="V272" s="730"/>
      <c r="W272" s="730"/>
      <c r="X272" s="730"/>
      <c r="Y272" s="730"/>
      <c r="Z272" s="730"/>
      <c r="AA272" s="730"/>
      <c r="AB272" s="730"/>
      <c r="AC272" s="730"/>
      <c r="AD272" s="730"/>
      <c r="AE272" s="730"/>
      <c r="AF272" s="730"/>
      <c r="AG272" s="730"/>
      <c r="AH272" s="730"/>
      <c r="AI272" s="730"/>
      <c r="AJ272" s="730"/>
      <c r="AK272" s="730"/>
      <c r="AL272" s="730"/>
      <c r="AM272" s="730"/>
      <c r="AN272" s="730"/>
      <c r="AO272" s="730"/>
      <c r="AP272" s="730"/>
      <c r="AQ272" s="730"/>
      <c r="AR272" s="730"/>
      <c r="AS272" s="730"/>
      <c r="AT272" s="730"/>
      <c r="AU272" s="730"/>
      <c r="AV272" s="730"/>
      <c r="AW272" s="730"/>
      <c r="AX272" s="730"/>
      <c r="AY272" s="730"/>
      <c r="AZ272" s="730"/>
      <c r="BA272" s="730"/>
      <c r="BB272" s="730"/>
      <c r="BC272" s="730"/>
      <c r="BD272" s="730"/>
      <c r="BE272" s="730"/>
      <c r="BF272" s="730"/>
      <c r="BG272" s="730"/>
      <c r="BH272" s="730"/>
      <c r="BI272" s="730"/>
      <c r="BJ272" s="730"/>
      <c r="BK272" s="730"/>
      <c r="BL272" s="730"/>
      <c r="BM272" s="730"/>
      <c r="BN272" s="730"/>
      <c r="BO272" s="730"/>
      <c r="BP272" s="730"/>
      <c r="BQ272" s="730"/>
      <c r="BR272" s="730"/>
      <c r="BS272" s="524"/>
      <c r="BW272" s="730"/>
      <c r="BX272" s="730"/>
    </row>
    <row r="273" spans="1:76" s="507" customFormat="1" x14ac:dyDescent="0.2">
      <c r="A273" s="522" t="s">
        <v>116</v>
      </c>
      <c r="B273" s="728"/>
      <c r="C273" s="728"/>
      <c r="D273" s="728"/>
      <c r="E273" s="728"/>
      <c r="F273" s="728"/>
      <c r="G273" s="728"/>
      <c r="H273" s="728"/>
      <c r="I273" s="728"/>
      <c r="J273" s="728"/>
      <c r="K273" s="728"/>
      <c r="L273" s="728"/>
      <c r="M273" s="728"/>
      <c r="N273" s="728"/>
      <c r="O273" s="728"/>
      <c r="P273" s="728"/>
      <c r="Q273" s="728"/>
      <c r="R273" s="728"/>
      <c r="S273" s="728"/>
      <c r="T273" s="728"/>
      <c r="U273" s="728"/>
      <c r="V273" s="728"/>
      <c r="W273" s="728"/>
      <c r="X273" s="728"/>
      <c r="Y273" s="728"/>
      <c r="Z273" s="728"/>
      <c r="AA273" s="728"/>
      <c r="AB273" s="728"/>
      <c r="AC273" s="728"/>
      <c r="AD273" s="728"/>
      <c r="AE273" s="728"/>
      <c r="AF273" s="728"/>
      <c r="AG273" s="728"/>
      <c r="AH273" s="728"/>
      <c r="AI273" s="728"/>
      <c r="AJ273" s="728"/>
      <c r="AK273" s="728"/>
      <c r="AL273" s="728"/>
      <c r="AM273" s="728"/>
      <c r="AN273" s="728"/>
      <c r="AO273" s="728"/>
      <c r="AP273" s="728"/>
      <c r="AQ273" s="728"/>
      <c r="AR273" s="728"/>
      <c r="AS273" s="728"/>
      <c r="AT273" s="728"/>
      <c r="AU273" s="728"/>
      <c r="AV273" s="728"/>
      <c r="AW273" s="728"/>
      <c r="AX273" s="728"/>
      <c r="AY273" s="728"/>
      <c r="AZ273" s="728"/>
      <c r="BA273" s="728"/>
      <c r="BB273" s="728"/>
      <c r="BC273" s="728"/>
      <c r="BD273" s="728"/>
      <c r="BE273" s="728"/>
      <c r="BF273" s="728"/>
      <c r="BG273" s="728"/>
      <c r="BH273" s="728"/>
      <c r="BI273" s="728"/>
      <c r="BJ273" s="728"/>
      <c r="BK273" s="728"/>
      <c r="BL273" s="728"/>
      <c r="BM273" s="728"/>
      <c r="BN273" s="728"/>
      <c r="BO273" s="728"/>
      <c r="BP273" s="728"/>
      <c r="BQ273" s="728"/>
      <c r="BR273" s="728"/>
      <c r="BS273" s="523"/>
      <c r="BW273" s="728"/>
      <c r="BX273" s="728"/>
    </row>
    <row r="274" spans="1:76" s="507" customFormat="1" x14ac:dyDescent="0.2">
      <c r="A274" s="722" t="s">
        <v>110</v>
      </c>
      <c r="B274" s="728"/>
      <c r="C274" s="730">
        <f>+IF(A274=1,1,0)</f>
        <v>0</v>
      </c>
      <c r="D274" s="730">
        <f>+IF(C274=1,1,0)</f>
        <v>0</v>
      </c>
      <c r="E274" s="730">
        <f t="shared" ref="E274" si="3569">+IF(D274=1,1,0)</f>
        <v>0</v>
      </c>
      <c r="F274" s="730">
        <f t="shared" ref="F274" si="3570">+IF(E274=1,1,0)</f>
        <v>0</v>
      </c>
      <c r="G274" s="730">
        <f t="shared" ref="G274" si="3571">+IF(F274=1,1,0)</f>
        <v>0</v>
      </c>
      <c r="H274" s="730">
        <f t="shared" ref="H274" si="3572">+IF(G274=1,1,0)</f>
        <v>0</v>
      </c>
      <c r="I274" s="730">
        <f t="shared" ref="I274" si="3573">+IF(H274=1,1,0)</f>
        <v>0</v>
      </c>
      <c r="J274" s="730">
        <f t="shared" ref="J274" si="3574">+IF(I274=1,1,0)</f>
        <v>0</v>
      </c>
      <c r="K274" s="730">
        <f t="shared" ref="K274" si="3575">+IF(J274=1,1,0)</f>
        <v>0</v>
      </c>
      <c r="L274" s="730">
        <f t="shared" ref="L274" si="3576">+IF(K274=1,1,0)</f>
        <v>0</v>
      </c>
      <c r="M274" s="730">
        <f t="shared" ref="M274" si="3577">+IF(L274=1,1,0)</f>
        <v>0</v>
      </c>
      <c r="N274" s="730">
        <f t="shared" ref="N274" si="3578">+IF(M274=1,1,0)</f>
        <v>0</v>
      </c>
      <c r="O274" s="730">
        <f>+N274</f>
        <v>0</v>
      </c>
      <c r="P274" s="730">
        <f>+N274</f>
        <v>0</v>
      </c>
      <c r="Q274" s="730">
        <f>+IF(O274=1,1,0)</f>
        <v>0</v>
      </c>
      <c r="R274" s="730">
        <f t="shared" ref="R274" si="3579">+IF(Q274=1,1,0)</f>
        <v>0</v>
      </c>
      <c r="S274" s="730">
        <f t="shared" ref="S274" si="3580">+IF(R274=1,1,0)</f>
        <v>0</v>
      </c>
      <c r="T274" s="730">
        <f t="shared" ref="T274" si="3581">+IF(S274=1,1,0)</f>
        <v>0</v>
      </c>
      <c r="U274" s="730">
        <f t="shared" ref="U274" si="3582">+IF(T274=1,1,0)</f>
        <v>0</v>
      </c>
      <c r="V274" s="730">
        <f t="shared" ref="V274" si="3583">+IF(U274=1,1,0)</f>
        <v>0</v>
      </c>
      <c r="W274" s="730">
        <f t="shared" ref="W274" si="3584">+IF(V274=1,1,0)</f>
        <v>0</v>
      </c>
      <c r="X274" s="730">
        <f t="shared" ref="X274" si="3585">+IF(W274=1,1,0)</f>
        <v>0</v>
      </c>
      <c r="Y274" s="730">
        <f t="shared" ref="Y274" si="3586">+IF(X274=1,1,0)</f>
        <v>0</v>
      </c>
      <c r="Z274" s="730">
        <f t="shared" ref="Z274" si="3587">+IF(Y274=1,1,0)</f>
        <v>0</v>
      </c>
      <c r="AA274" s="730">
        <f t="shared" ref="AA274" si="3588">+IF(Z274=1,1,0)</f>
        <v>0</v>
      </c>
      <c r="AB274" s="730">
        <f t="shared" ref="AB274" si="3589">+IF(AA274=1,1,0)</f>
        <v>0</v>
      </c>
      <c r="AC274" s="730">
        <f>+AB274</f>
        <v>0</v>
      </c>
      <c r="AD274" s="730">
        <f>+AB274</f>
        <v>0</v>
      </c>
      <c r="AE274" s="730">
        <f>+IF(AC274=1,1,0)</f>
        <v>0</v>
      </c>
      <c r="AF274" s="730">
        <f>+IF(AE274=1,1,0)</f>
        <v>0</v>
      </c>
      <c r="AG274" s="730">
        <f t="shared" ref="AG274" si="3590">+IF(AF274=1,1,0)</f>
        <v>0</v>
      </c>
      <c r="AH274" s="730">
        <f t="shared" ref="AH274" si="3591">+IF(AG274=1,1,0)</f>
        <v>0</v>
      </c>
      <c r="AI274" s="730">
        <f t="shared" ref="AI274" si="3592">+IF(AH274=1,1,0)</f>
        <v>0</v>
      </c>
      <c r="AJ274" s="730">
        <f t="shared" ref="AJ274" si="3593">+IF(AI274=1,1,0)</f>
        <v>0</v>
      </c>
      <c r="AK274" s="730">
        <f t="shared" ref="AK274" si="3594">+IF(AJ274=1,1,0)</f>
        <v>0</v>
      </c>
      <c r="AL274" s="730">
        <f t="shared" ref="AL274" si="3595">+IF(AK274=1,1,0)</f>
        <v>0</v>
      </c>
      <c r="AM274" s="730">
        <f t="shared" ref="AM274" si="3596">+IF(AL274=1,1,0)</f>
        <v>0</v>
      </c>
      <c r="AN274" s="730">
        <f t="shared" ref="AN274" si="3597">+IF(AM274=1,1,0)</f>
        <v>0</v>
      </c>
      <c r="AO274" s="730">
        <f t="shared" ref="AO274" si="3598">+IF(AN274=1,1,0)</f>
        <v>0</v>
      </c>
      <c r="AP274" s="730">
        <f t="shared" ref="AP274" si="3599">+IF(AO274=1,1,0)</f>
        <v>0</v>
      </c>
      <c r="AQ274" s="730">
        <f>+AP274</f>
        <v>0</v>
      </c>
      <c r="AR274" s="730">
        <f>+AQ274</f>
        <v>0</v>
      </c>
      <c r="AS274" s="730">
        <f>+IF(AQ274=1,1,0)</f>
        <v>0</v>
      </c>
      <c r="AT274" s="730">
        <f>+IF(AS274=1,1,0)</f>
        <v>0</v>
      </c>
      <c r="AU274" s="730">
        <f t="shared" ref="AU274" si="3600">+IF(AT274=1,1,0)</f>
        <v>0</v>
      </c>
      <c r="AV274" s="730">
        <f t="shared" ref="AV274" si="3601">+IF(AU274=1,1,0)</f>
        <v>0</v>
      </c>
      <c r="AW274" s="730">
        <f t="shared" ref="AW274" si="3602">+IF(AV274=1,1,0)</f>
        <v>0</v>
      </c>
      <c r="AX274" s="730">
        <f t="shared" ref="AX274" si="3603">+IF(AW274=1,1,0)</f>
        <v>0</v>
      </c>
      <c r="AY274" s="730">
        <f t="shared" ref="AY274" si="3604">+IF(AX274=1,1,0)</f>
        <v>0</v>
      </c>
      <c r="AZ274" s="730">
        <f t="shared" ref="AZ274" si="3605">+IF(AY274=1,1,0)</f>
        <v>0</v>
      </c>
      <c r="BA274" s="730">
        <f t="shared" ref="BA274" si="3606">+IF(AZ274=1,1,0)</f>
        <v>0</v>
      </c>
      <c r="BB274" s="730">
        <f t="shared" ref="BB274" si="3607">+IF(BA274=1,1,0)</f>
        <v>0</v>
      </c>
      <c r="BC274" s="730">
        <f t="shared" ref="BC274" si="3608">+IF(BB274=1,1,0)</f>
        <v>0</v>
      </c>
      <c r="BD274" s="730">
        <f t="shared" ref="BD274" si="3609">+IF(BC274=1,1,0)</f>
        <v>0</v>
      </c>
      <c r="BE274" s="730">
        <f>+BD274</f>
        <v>0</v>
      </c>
      <c r="BF274" s="730">
        <f>+BE274</f>
        <v>0</v>
      </c>
      <c r="BG274" s="730">
        <f>+IF(BE274=1,1,0)</f>
        <v>0</v>
      </c>
      <c r="BH274" s="730">
        <f t="shared" ref="BH274" si="3610">+IF(BG274=1,1,0)</f>
        <v>0</v>
      </c>
      <c r="BI274" s="730">
        <f t="shared" ref="BI274" si="3611">+IF(BH274=1,1,0)</f>
        <v>0</v>
      </c>
      <c r="BJ274" s="730">
        <f t="shared" ref="BJ274" si="3612">+IF(BI274=1,1,0)</f>
        <v>0</v>
      </c>
      <c r="BK274" s="730">
        <f t="shared" ref="BK274" si="3613">+IF(BJ274=1,1,0)</f>
        <v>0</v>
      </c>
      <c r="BL274" s="730">
        <f t="shared" ref="BL274" si="3614">+IF(BK274=1,1,0)</f>
        <v>0</v>
      </c>
      <c r="BM274" s="730">
        <f t="shared" ref="BM274" si="3615">+IF(BL274=1,1,0)</f>
        <v>0</v>
      </c>
      <c r="BN274" s="730">
        <f t="shared" ref="BN274" si="3616">+IF(BM274=1,1,0)</f>
        <v>0</v>
      </c>
      <c r="BO274" s="730">
        <f t="shared" ref="BO274" si="3617">+IF(BN274=1,1,0)</f>
        <v>0</v>
      </c>
      <c r="BP274" s="730">
        <f t="shared" ref="BP274" si="3618">+IF(BO274=1,1,0)</f>
        <v>0</v>
      </c>
      <c r="BQ274" s="730">
        <f t="shared" ref="BQ274" si="3619">+IF(BP274=1,1,0)</f>
        <v>0</v>
      </c>
      <c r="BR274" s="730">
        <f t="shared" ref="BR274" si="3620">+IF(BQ274=1,1,0)</f>
        <v>0</v>
      </c>
      <c r="BS274" s="524">
        <f>+BR274</f>
        <v>0</v>
      </c>
      <c r="BW274" s="730">
        <f>+IF(BU274=1,1,0)</f>
        <v>0</v>
      </c>
      <c r="BX274" s="730">
        <f t="shared" ref="BX274" si="3621">+IF(BW274=1,1,0)</f>
        <v>0</v>
      </c>
    </row>
    <row r="275" spans="1:76" s="507" customFormat="1" x14ac:dyDescent="0.2">
      <c r="A275" s="724" t="s">
        <v>39</v>
      </c>
      <c r="B275" s="727"/>
      <c r="C275" s="730">
        <f>IF(C274=1,B275/12,0)</f>
        <v>0</v>
      </c>
      <c r="D275" s="730">
        <f>IF(D274=1,$B275/12,0)</f>
        <v>0</v>
      </c>
      <c r="E275" s="730">
        <f t="shared" ref="E275:N275" si="3622">IF(E274=1,$B275/12,0)</f>
        <v>0</v>
      </c>
      <c r="F275" s="730">
        <f t="shared" si="3622"/>
        <v>0</v>
      </c>
      <c r="G275" s="730">
        <f t="shared" si="3622"/>
        <v>0</v>
      </c>
      <c r="H275" s="730">
        <f t="shared" si="3622"/>
        <v>0</v>
      </c>
      <c r="I275" s="730">
        <f t="shared" si="3622"/>
        <v>0</v>
      </c>
      <c r="J275" s="730">
        <f t="shared" si="3622"/>
        <v>0</v>
      </c>
      <c r="K275" s="730">
        <f t="shared" si="3622"/>
        <v>0</v>
      </c>
      <c r="L275" s="730">
        <f t="shared" si="3622"/>
        <v>0</v>
      </c>
      <c r="M275" s="730">
        <f t="shared" si="3622"/>
        <v>0</v>
      </c>
      <c r="N275" s="730">
        <f t="shared" si="3622"/>
        <v>0</v>
      </c>
      <c r="O275" s="731">
        <f>SUM(C275:N275)</f>
        <v>0</v>
      </c>
      <c r="P275" s="730">
        <f>IF(C274=1,(B275*(1+$B$8)),B275)</f>
        <v>0</v>
      </c>
      <c r="Q275" s="730">
        <f>IF(Q274=1,($P275/12),0)</f>
        <v>0</v>
      </c>
      <c r="R275" s="730">
        <f t="shared" ref="R275:AB275" si="3623">IF(R274=1,($P275/12),0)</f>
        <v>0</v>
      </c>
      <c r="S275" s="730">
        <f t="shared" si="3623"/>
        <v>0</v>
      </c>
      <c r="T275" s="730">
        <f t="shared" si="3623"/>
        <v>0</v>
      </c>
      <c r="U275" s="730">
        <f t="shared" si="3623"/>
        <v>0</v>
      </c>
      <c r="V275" s="730">
        <f t="shared" si="3623"/>
        <v>0</v>
      </c>
      <c r="W275" s="730">
        <f t="shared" si="3623"/>
        <v>0</v>
      </c>
      <c r="X275" s="730">
        <f t="shared" si="3623"/>
        <v>0</v>
      </c>
      <c r="Y275" s="730">
        <f t="shared" si="3623"/>
        <v>0</v>
      </c>
      <c r="Z275" s="730">
        <f t="shared" si="3623"/>
        <v>0</v>
      </c>
      <c r="AA275" s="730">
        <f t="shared" si="3623"/>
        <v>0</v>
      </c>
      <c r="AB275" s="730">
        <f t="shared" si="3623"/>
        <v>0</v>
      </c>
      <c r="AC275" s="731">
        <f>SUM(Q275:AB275)</f>
        <v>0</v>
      </c>
      <c r="AD275" s="730">
        <f>IF(Q274=1,(P275*(1+$B$8)),P275)</f>
        <v>0</v>
      </c>
      <c r="AE275" s="730">
        <f t="shared" ref="AE275:AP275" si="3624">IF(AE274=1,($AD275/12),0)</f>
        <v>0</v>
      </c>
      <c r="AF275" s="730">
        <f t="shared" si="3624"/>
        <v>0</v>
      </c>
      <c r="AG275" s="730">
        <f t="shared" si="3624"/>
        <v>0</v>
      </c>
      <c r="AH275" s="730">
        <f t="shared" si="3624"/>
        <v>0</v>
      </c>
      <c r="AI275" s="730">
        <f t="shared" si="3624"/>
        <v>0</v>
      </c>
      <c r="AJ275" s="730">
        <f t="shared" si="3624"/>
        <v>0</v>
      </c>
      <c r="AK275" s="730">
        <f t="shared" si="3624"/>
        <v>0</v>
      </c>
      <c r="AL275" s="730">
        <f t="shared" si="3624"/>
        <v>0</v>
      </c>
      <c r="AM275" s="730">
        <f t="shared" si="3624"/>
        <v>0</v>
      </c>
      <c r="AN275" s="730">
        <f t="shared" si="3624"/>
        <v>0</v>
      </c>
      <c r="AO275" s="730">
        <f t="shared" si="3624"/>
        <v>0</v>
      </c>
      <c r="AP275" s="730">
        <f t="shared" si="3624"/>
        <v>0</v>
      </c>
      <c r="AQ275" s="731">
        <f>SUM(AE275:AP275)</f>
        <v>0</v>
      </c>
      <c r="AR275" s="730">
        <f>IF(AE274=1,(AD275*(1+$B$8)),AD275)</f>
        <v>0</v>
      </c>
      <c r="AS275" s="730">
        <f>IF(AS274=1,($AR275/12),0)</f>
        <v>0</v>
      </c>
      <c r="AT275" s="730">
        <f t="shared" ref="AT275:BD275" si="3625">IF(AT274=1,($AR275/12),0)</f>
        <v>0</v>
      </c>
      <c r="AU275" s="730">
        <f t="shared" si="3625"/>
        <v>0</v>
      </c>
      <c r="AV275" s="730">
        <f t="shared" si="3625"/>
        <v>0</v>
      </c>
      <c r="AW275" s="730">
        <f t="shared" si="3625"/>
        <v>0</v>
      </c>
      <c r="AX275" s="730">
        <f t="shared" si="3625"/>
        <v>0</v>
      </c>
      <c r="AY275" s="730">
        <f t="shared" si="3625"/>
        <v>0</v>
      </c>
      <c r="AZ275" s="730">
        <f t="shared" si="3625"/>
        <v>0</v>
      </c>
      <c r="BA275" s="730">
        <f t="shared" si="3625"/>
        <v>0</v>
      </c>
      <c r="BB275" s="730">
        <f t="shared" si="3625"/>
        <v>0</v>
      </c>
      <c r="BC275" s="730">
        <f t="shared" si="3625"/>
        <v>0</v>
      </c>
      <c r="BD275" s="730">
        <f t="shared" si="3625"/>
        <v>0</v>
      </c>
      <c r="BE275" s="731">
        <f>SUM(AS275:BD275)</f>
        <v>0</v>
      </c>
      <c r="BF275" s="730">
        <f>IF(AS274=1,(AR275*(1+$B$8)),AR275)</f>
        <v>0</v>
      </c>
      <c r="BG275" s="730">
        <f>IF(BG274=1,($BF275/12),0)</f>
        <v>0</v>
      </c>
      <c r="BH275" s="730">
        <f t="shared" ref="BH275:BR275" si="3626">IF(BH274=1,($BF275/12),0)</f>
        <v>0</v>
      </c>
      <c r="BI275" s="730">
        <f t="shared" si="3626"/>
        <v>0</v>
      </c>
      <c r="BJ275" s="730">
        <f t="shared" si="3626"/>
        <v>0</v>
      </c>
      <c r="BK275" s="730">
        <f t="shared" si="3626"/>
        <v>0</v>
      </c>
      <c r="BL275" s="730">
        <f t="shared" si="3626"/>
        <v>0</v>
      </c>
      <c r="BM275" s="730">
        <f t="shared" si="3626"/>
        <v>0</v>
      </c>
      <c r="BN275" s="730">
        <f t="shared" si="3626"/>
        <v>0</v>
      </c>
      <c r="BO275" s="730">
        <f t="shared" si="3626"/>
        <v>0</v>
      </c>
      <c r="BP275" s="730">
        <f t="shared" si="3626"/>
        <v>0</v>
      </c>
      <c r="BQ275" s="730">
        <f t="shared" si="3626"/>
        <v>0</v>
      </c>
      <c r="BR275" s="730">
        <f t="shared" si="3626"/>
        <v>0</v>
      </c>
      <c r="BS275" s="529">
        <f>SUM(BG275:BR275)</f>
        <v>0</v>
      </c>
      <c r="BW275" s="730">
        <f t="shared" ref="BW275:BX275" si="3627">IF(BW274=1,($BF275/12),0)</f>
        <v>0</v>
      </c>
      <c r="BX275" s="730">
        <f t="shared" si="3627"/>
        <v>0</v>
      </c>
    </row>
    <row r="276" spans="1:76" s="507" customFormat="1" x14ac:dyDescent="0.2">
      <c r="A276" s="721"/>
      <c r="B276" s="728"/>
      <c r="C276" s="730"/>
      <c r="D276" s="730"/>
      <c r="E276" s="730"/>
      <c r="F276" s="730"/>
      <c r="G276" s="730"/>
      <c r="H276" s="730"/>
      <c r="I276" s="730"/>
      <c r="J276" s="730"/>
      <c r="K276" s="730"/>
      <c r="L276" s="730"/>
      <c r="M276" s="730"/>
      <c r="N276" s="730"/>
      <c r="O276" s="730"/>
      <c r="P276" s="730"/>
      <c r="Q276" s="730"/>
      <c r="R276" s="730"/>
      <c r="S276" s="730"/>
      <c r="T276" s="730"/>
      <c r="U276" s="730"/>
      <c r="V276" s="730"/>
      <c r="W276" s="730"/>
      <c r="X276" s="730"/>
      <c r="Y276" s="730"/>
      <c r="Z276" s="730"/>
      <c r="AA276" s="730"/>
      <c r="AB276" s="730"/>
      <c r="AC276" s="730"/>
      <c r="AD276" s="730"/>
      <c r="AE276" s="730"/>
      <c r="AF276" s="730"/>
      <c r="AG276" s="730"/>
      <c r="AH276" s="730"/>
      <c r="AI276" s="730"/>
      <c r="AJ276" s="730"/>
      <c r="AK276" s="730"/>
      <c r="AL276" s="730"/>
      <c r="AM276" s="730"/>
      <c r="AN276" s="730"/>
      <c r="AO276" s="730"/>
      <c r="AP276" s="730"/>
      <c r="AQ276" s="730"/>
      <c r="AR276" s="730"/>
      <c r="AS276" s="730"/>
      <c r="AT276" s="730"/>
      <c r="AU276" s="730"/>
      <c r="AV276" s="730"/>
      <c r="AW276" s="730"/>
      <c r="AX276" s="730"/>
      <c r="AY276" s="730"/>
      <c r="AZ276" s="730"/>
      <c r="BA276" s="730"/>
      <c r="BB276" s="730"/>
      <c r="BC276" s="730"/>
      <c r="BD276" s="730"/>
      <c r="BE276" s="730"/>
      <c r="BF276" s="730"/>
      <c r="BG276" s="730"/>
      <c r="BH276" s="730"/>
      <c r="BI276" s="730"/>
      <c r="BJ276" s="730"/>
      <c r="BK276" s="730"/>
      <c r="BL276" s="730"/>
      <c r="BM276" s="730"/>
      <c r="BN276" s="730"/>
      <c r="BO276" s="730"/>
      <c r="BP276" s="730"/>
      <c r="BQ276" s="730"/>
      <c r="BR276" s="730"/>
      <c r="BS276" s="524"/>
      <c r="BW276" s="730"/>
      <c r="BX276" s="730"/>
    </row>
    <row r="277" spans="1:76" s="507" customFormat="1" x14ac:dyDescent="0.2">
      <c r="A277" s="522" t="s">
        <v>116</v>
      </c>
      <c r="B277" s="728"/>
      <c r="C277" s="728"/>
      <c r="D277" s="728"/>
      <c r="E277" s="728"/>
      <c r="F277" s="728"/>
      <c r="G277" s="728"/>
      <c r="H277" s="728"/>
      <c r="I277" s="728"/>
      <c r="J277" s="728"/>
      <c r="K277" s="728"/>
      <c r="L277" s="728"/>
      <c r="M277" s="728"/>
      <c r="N277" s="728"/>
      <c r="O277" s="728"/>
      <c r="P277" s="728"/>
      <c r="Q277" s="728"/>
      <c r="R277" s="728"/>
      <c r="S277" s="728"/>
      <c r="T277" s="728"/>
      <c r="U277" s="728"/>
      <c r="V277" s="728"/>
      <c r="W277" s="728"/>
      <c r="X277" s="728"/>
      <c r="Y277" s="728"/>
      <c r="Z277" s="728"/>
      <c r="AA277" s="728"/>
      <c r="AB277" s="728"/>
      <c r="AC277" s="728"/>
      <c r="AD277" s="728"/>
      <c r="AE277" s="728"/>
      <c r="AF277" s="728"/>
      <c r="AG277" s="728"/>
      <c r="AH277" s="728"/>
      <c r="AI277" s="728"/>
      <c r="AJ277" s="728"/>
      <c r="AK277" s="728"/>
      <c r="AL277" s="728"/>
      <c r="AM277" s="728"/>
      <c r="AN277" s="728"/>
      <c r="AO277" s="728"/>
      <c r="AP277" s="728"/>
      <c r="AQ277" s="728"/>
      <c r="AR277" s="728"/>
      <c r="AS277" s="728"/>
      <c r="AT277" s="728"/>
      <c r="AU277" s="728"/>
      <c r="AV277" s="728"/>
      <c r="AW277" s="728"/>
      <c r="AX277" s="728"/>
      <c r="AY277" s="728"/>
      <c r="AZ277" s="728"/>
      <c r="BA277" s="728"/>
      <c r="BB277" s="728"/>
      <c r="BC277" s="728"/>
      <c r="BD277" s="728"/>
      <c r="BE277" s="728"/>
      <c r="BF277" s="728"/>
      <c r="BG277" s="728"/>
      <c r="BH277" s="728"/>
      <c r="BI277" s="728"/>
      <c r="BJ277" s="728"/>
      <c r="BK277" s="728"/>
      <c r="BL277" s="728"/>
      <c r="BM277" s="728"/>
      <c r="BN277" s="728"/>
      <c r="BO277" s="728"/>
      <c r="BP277" s="728"/>
      <c r="BQ277" s="728"/>
      <c r="BR277" s="728"/>
      <c r="BS277" s="523"/>
      <c r="BW277" s="728"/>
      <c r="BX277" s="728"/>
    </row>
    <row r="278" spans="1:76" s="507" customFormat="1" x14ac:dyDescent="0.2">
      <c r="A278" s="722" t="s">
        <v>110</v>
      </c>
      <c r="B278" s="728"/>
      <c r="C278" s="730">
        <f>+IF(A278=1,1,0)</f>
        <v>0</v>
      </c>
      <c r="D278" s="730">
        <f>+IF(C278=1,1,0)</f>
        <v>0</v>
      </c>
      <c r="E278" s="730">
        <f t="shared" ref="E278" si="3628">+IF(D278=1,1,0)</f>
        <v>0</v>
      </c>
      <c r="F278" s="730">
        <f t="shared" ref="F278" si="3629">+IF(E278=1,1,0)</f>
        <v>0</v>
      </c>
      <c r="G278" s="730">
        <f t="shared" ref="G278" si="3630">+IF(F278=1,1,0)</f>
        <v>0</v>
      </c>
      <c r="H278" s="730">
        <f t="shared" ref="H278" si="3631">+IF(G278=1,1,0)</f>
        <v>0</v>
      </c>
      <c r="I278" s="730">
        <f t="shared" ref="I278" si="3632">+IF(H278=1,1,0)</f>
        <v>0</v>
      </c>
      <c r="J278" s="730">
        <f t="shared" ref="J278" si="3633">+IF(I278=1,1,0)</f>
        <v>0</v>
      </c>
      <c r="K278" s="730">
        <f t="shared" ref="K278" si="3634">+IF(J278=1,1,0)</f>
        <v>0</v>
      </c>
      <c r="L278" s="730">
        <f t="shared" ref="L278" si="3635">+IF(K278=1,1,0)</f>
        <v>0</v>
      </c>
      <c r="M278" s="730">
        <f t="shared" ref="M278" si="3636">+IF(L278=1,1,0)</f>
        <v>0</v>
      </c>
      <c r="N278" s="730">
        <f t="shared" ref="N278" si="3637">+IF(M278=1,1,0)</f>
        <v>0</v>
      </c>
      <c r="O278" s="730">
        <f>+N278</f>
        <v>0</v>
      </c>
      <c r="P278" s="730">
        <f>+N278</f>
        <v>0</v>
      </c>
      <c r="Q278" s="730">
        <f>+IF(O278=1,1,0)</f>
        <v>0</v>
      </c>
      <c r="R278" s="730">
        <f t="shared" ref="R278" si="3638">+IF(Q278=1,1,0)</f>
        <v>0</v>
      </c>
      <c r="S278" s="730">
        <f t="shared" ref="S278" si="3639">+IF(R278=1,1,0)</f>
        <v>0</v>
      </c>
      <c r="T278" s="730">
        <f t="shared" ref="T278" si="3640">+IF(S278=1,1,0)</f>
        <v>0</v>
      </c>
      <c r="U278" s="730">
        <f t="shared" ref="U278" si="3641">+IF(T278=1,1,0)</f>
        <v>0</v>
      </c>
      <c r="V278" s="730">
        <f t="shared" ref="V278" si="3642">+IF(U278=1,1,0)</f>
        <v>0</v>
      </c>
      <c r="W278" s="730">
        <f t="shared" ref="W278" si="3643">+IF(V278=1,1,0)</f>
        <v>0</v>
      </c>
      <c r="X278" s="730">
        <f t="shared" ref="X278" si="3644">+IF(W278=1,1,0)</f>
        <v>0</v>
      </c>
      <c r="Y278" s="730">
        <f t="shared" ref="Y278" si="3645">+IF(X278=1,1,0)</f>
        <v>0</v>
      </c>
      <c r="Z278" s="730">
        <f t="shared" ref="Z278" si="3646">+IF(Y278=1,1,0)</f>
        <v>0</v>
      </c>
      <c r="AA278" s="730">
        <f t="shared" ref="AA278" si="3647">+IF(Z278=1,1,0)</f>
        <v>0</v>
      </c>
      <c r="AB278" s="730">
        <f t="shared" ref="AB278" si="3648">+IF(AA278=1,1,0)</f>
        <v>0</v>
      </c>
      <c r="AC278" s="730">
        <f>+AB278</f>
        <v>0</v>
      </c>
      <c r="AD278" s="730">
        <f>+AB278</f>
        <v>0</v>
      </c>
      <c r="AE278" s="730">
        <f>+IF(AC278=1,1,0)</f>
        <v>0</v>
      </c>
      <c r="AF278" s="730">
        <f>+IF(AE278=1,1,0)</f>
        <v>0</v>
      </c>
      <c r="AG278" s="730">
        <f t="shared" ref="AG278" si="3649">+IF(AF278=1,1,0)</f>
        <v>0</v>
      </c>
      <c r="AH278" s="730">
        <f t="shared" ref="AH278" si="3650">+IF(AG278=1,1,0)</f>
        <v>0</v>
      </c>
      <c r="AI278" s="730">
        <f t="shared" ref="AI278" si="3651">+IF(AH278=1,1,0)</f>
        <v>0</v>
      </c>
      <c r="AJ278" s="730">
        <f t="shared" ref="AJ278" si="3652">+IF(AI278=1,1,0)</f>
        <v>0</v>
      </c>
      <c r="AK278" s="730">
        <f t="shared" ref="AK278" si="3653">+IF(AJ278=1,1,0)</f>
        <v>0</v>
      </c>
      <c r="AL278" s="730">
        <f t="shared" ref="AL278" si="3654">+IF(AK278=1,1,0)</f>
        <v>0</v>
      </c>
      <c r="AM278" s="730">
        <f t="shared" ref="AM278" si="3655">+IF(AL278=1,1,0)</f>
        <v>0</v>
      </c>
      <c r="AN278" s="730">
        <f t="shared" ref="AN278" si="3656">+IF(AM278=1,1,0)</f>
        <v>0</v>
      </c>
      <c r="AO278" s="730">
        <f t="shared" ref="AO278" si="3657">+IF(AN278=1,1,0)</f>
        <v>0</v>
      </c>
      <c r="AP278" s="730">
        <f t="shared" ref="AP278" si="3658">+IF(AO278=1,1,0)</f>
        <v>0</v>
      </c>
      <c r="AQ278" s="730">
        <f>+AP278</f>
        <v>0</v>
      </c>
      <c r="AR278" s="730">
        <f>+AQ278</f>
        <v>0</v>
      </c>
      <c r="AS278" s="730">
        <f>+IF(AQ278=1,1,0)</f>
        <v>0</v>
      </c>
      <c r="AT278" s="730">
        <f>+IF(AS278=1,1,0)</f>
        <v>0</v>
      </c>
      <c r="AU278" s="730">
        <f t="shared" ref="AU278" si="3659">+IF(AT278=1,1,0)</f>
        <v>0</v>
      </c>
      <c r="AV278" s="730">
        <f t="shared" ref="AV278" si="3660">+IF(AU278=1,1,0)</f>
        <v>0</v>
      </c>
      <c r="AW278" s="730">
        <f t="shared" ref="AW278" si="3661">+IF(AV278=1,1,0)</f>
        <v>0</v>
      </c>
      <c r="AX278" s="730">
        <f t="shared" ref="AX278" si="3662">+IF(AW278=1,1,0)</f>
        <v>0</v>
      </c>
      <c r="AY278" s="730">
        <f t="shared" ref="AY278" si="3663">+IF(AX278=1,1,0)</f>
        <v>0</v>
      </c>
      <c r="AZ278" s="730">
        <f t="shared" ref="AZ278" si="3664">+IF(AY278=1,1,0)</f>
        <v>0</v>
      </c>
      <c r="BA278" s="730">
        <f t="shared" ref="BA278" si="3665">+IF(AZ278=1,1,0)</f>
        <v>0</v>
      </c>
      <c r="BB278" s="730">
        <f t="shared" ref="BB278" si="3666">+IF(BA278=1,1,0)</f>
        <v>0</v>
      </c>
      <c r="BC278" s="730">
        <f t="shared" ref="BC278" si="3667">+IF(BB278=1,1,0)</f>
        <v>0</v>
      </c>
      <c r="BD278" s="730">
        <f t="shared" ref="BD278" si="3668">+IF(BC278=1,1,0)</f>
        <v>0</v>
      </c>
      <c r="BE278" s="730">
        <f>+BD278</f>
        <v>0</v>
      </c>
      <c r="BF278" s="730">
        <f>+BE278</f>
        <v>0</v>
      </c>
      <c r="BG278" s="730">
        <f>+IF(BE278=1,1,0)</f>
        <v>0</v>
      </c>
      <c r="BH278" s="730">
        <f t="shared" ref="BH278" si="3669">+IF(BG278=1,1,0)</f>
        <v>0</v>
      </c>
      <c r="BI278" s="730">
        <f t="shared" ref="BI278" si="3670">+IF(BH278=1,1,0)</f>
        <v>0</v>
      </c>
      <c r="BJ278" s="730">
        <f t="shared" ref="BJ278" si="3671">+IF(BI278=1,1,0)</f>
        <v>0</v>
      </c>
      <c r="BK278" s="730">
        <f t="shared" ref="BK278" si="3672">+IF(BJ278=1,1,0)</f>
        <v>0</v>
      </c>
      <c r="BL278" s="730">
        <f t="shared" ref="BL278" si="3673">+IF(BK278=1,1,0)</f>
        <v>0</v>
      </c>
      <c r="BM278" s="730">
        <f t="shared" ref="BM278" si="3674">+IF(BL278=1,1,0)</f>
        <v>0</v>
      </c>
      <c r="BN278" s="730">
        <f t="shared" ref="BN278" si="3675">+IF(BM278=1,1,0)</f>
        <v>0</v>
      </c>
      <c r="BO278" s="730">
        <f t="shared" ref="BO278" si="3676">+IF(BN278=1,1,0)</f>
        <v>0</v>
      </c>
      <c r="BP278" s="730">
        <f t="shared" ref="BP278" si="3677">+IF(BO278=1,1,0)</f>
        <v>0</v>
      </c>
      <c r="BQ278" s="730">
        <f t="shared" ref="BQ278" si="3678">+IF(BP278=1,1,0)</f>
        <v>0</v>
      </c>
      <c r="BR278" s="730">
        <f t="shared" ref="BR278" si="3679">+IF(BQ278=1,1,0)</f>
        <v>0</v>
      </c>
      <c r="BS278" s="524">
        <f>+BR278</f>
        <v>0</v>
      </c>
      <c r="BW278" s="730">
        <f>+IF(BU278=1,1,0)</f>
        <v>0</v>
      </c>
      <c r="BX278" s="730">
        <f t="shared" ref="BX278" si="3680">+IF(BW278=1,1,0)</f>
        <v>0</v>
      </c>
    </row>
    <row r="279" spans="1:76" s="507" customFormat="1" x14ac:dyDescent="0.2">
      <c r="A279" s="724" t="s">
        <v>39</v>
      </c>
      <c r="B279" s="727"/>
      <c r="C279" s="730">
        <f>IF(C278=1,B279/12,0)</f>
        <v>0</v>
      </c>
      <c r="D279" s="730">
        <f>IF(D278=1,$B279/12,0)</f>
        <v>0</v>
      </c>
      <c r="E279" s="730">
        <f t="shared" ref="E279:N279" si="3681">IF(E278=1,$B279/12,0)</f>
        <v>0</v>
      </c>
      <c r="F279" s="730">
        <f t="shared" si="3681"/>
        <v>0</v>
      </c>
      <c r="G279" s="730">
        <f t="shared" si="3681"/>
        <v>0</v>
      </c>
      <c r="H279" s="730">
        <f t="shared" si="3681"/>
        <v>0</v>
      </c>
      <c r="I279" s="730">
        <f t="shared" si="3681"/>
        <v>0</v>
      </c>
      <c r="J279" s="730">
        <f t="shared" si="3681"/>
        <v>0</v>
      </c>
      <c r="K279" s="730">
        <f t="shared" si="3681"/>
        <v>0</v>
      </c>
      <c r="L279" s="730">
        <f t="shared" si="3681"/>
        <v>0</v>
      </c>
      <c r="M279" s="730">
        <f t="shared" si="3681"/>
        <v>0</v>
      </c>
      <c r="N279" s="730">
        <f t="shared" si="3681"/>
        <v>0</v>
      </c>
      <c r="O279" s="731">
        <f>SUM(C279:N279)</f>
        <v>0</v>
      </c>
      <c r="P279" s="730">
        <f>IF(C278=1,(B279*(1+$B$8)),B279)</f>
        <v>0</v>
      </c>
      <c r="Q279" s="730">
        <f>IF(Q278=1,($P279/12),0)</f>
        <v>0</v>
      </c>
      <c r="R279" s="730">
        <f t="shared" ref="R279:AB279" si="3682">IF(R278=1,($P279/12),0)</f>
        <v>0</v>
      </c>
      <c r="S279" s="730">
        <f t="shared" si="3682"/>
        <v>0</v>
      </c>
      <c r="T279" s="730">
        <f t="shared" si="3682"/>
        <v>0</v>
      </c>
      <c r="U279" s="730">
        <f t="shared" si="3682"/>
        <v>0</v>
      </c>
      <c r="V279" s="730">
        <f t="shared" si="3682"/>
        <v>0</v>
      </c>
      <c r="W279" s="730">
        <f t="shared" si="3682"/>
        <v>0</v>
      </c>
      <c r="X279" s="730">
        <f t="shared" si="3682"/>
        <v>0</v>
      </c>
      <c r="Y279" s="730">
        <f t="shared" si="3682"/>
        <v>0</v>
      </c>
      <c r="Z279" s="730">
        <f t="shared" si="3682"/>
        <v>0</v>
      </c>
      <c r="AA279" s="730">
        <f t="shared" si="3682"/>
        <v>0</v>
      </c>
      <c r="AB279" s="730">
        <f t="shared" si="3682"/>
        <v>0</v>
      </c>
      <c r="AC279" s="731">
        <f>SUM(Q279:AB279)</f>
        <v>0</v>
      </c>
      <c r="AD279" s="730">
        <f>IF(Q278=1,(P279*(1+$B$8)),P279)</f>
        <v>0</v>
      </c>
      <c r="AE279" s="730">
        <f t="shared" ref="AE279:AP279" si="3683">IF(AE278=1,($AD279/12),0)</f>
        <v>0</v>
      </c>
      <c r="AF279" s="730">
        <f t="shared" si="3683"/>
        <v>0</v>
      </c>
      <c r="AG279" s="730">
        <f t="shared" si="3683"/>
        <v>0</v>
      </c>
      <c r="AH279" s="730">
        <f t="shared" si="3683"/>
        <v>0</v>
      </c>
      <c r="AI279" s="730">
        <f t="shared" si="3683"/>
        <v>0</v>
      </c>
      <c r="AJ279" s="730">
        <f t="shared" si="3683"/>
        <v>0</v>
      </c>
      <c r="AK279" s="730">
        <f t="shared" si="3683"/>
        <v>0</v>
      </c>
      <c r="AL279" s="730">
        <f t="shared" si="3683"/>
        <v>0</v>
      </c>
      <c r="AM279" s="730">
        <f t="shared" si="3683"/>
        <v>0</v>
      </c>
      <c r="AN279" s="730">
        <f t="shared" si="3683"/>
        <v>0</v>
      </c>
      <c r="AO279" s="730">
        <f t="shared" si="3683"/>
        <v>0</v>
      </c>
      <c r="AP279" s="730">
        <f t="shared" si="3683"/>
        <v>0</v>
      </c>
      <c r="AQ279" s="731">
        <f>SUM(AE279:AP279)</f>
        <v>0</v>
      </c>
      <c r="AR279" s="730">
        <f>IF(AE278=1,(AD279*(1+$B$8)),AD279)</f>
        <v>0</v>
      </c>
      <c r="AS279" s="730">
        <f>IF(AS278=1,($AR279/12),0)</f>
        <v>0</v>
      </c>
      <c r="AT279" s="730">
        <f t="shared" ref="AT279:BD279" si="3684">IF(AT278=1,($AR279/12),0)</f>
        <v>0</v>
      </c>
      <c r="AU279" s="730">
        <f t="shared" si="3684"/>
        <v>0</v>
      </c>
      <c r="AV279" s="730">
        <f t="shared" si="3684"/>
        <v>0</v>
      </c>
      <c r="AW279" s="730">
        <f t="shared" si="3684"/>
        <v>0</v>
      </c>
      <c r="AX279" s="730">
        <f t="shared" si="3684"/>
        <v>0</v>
      </c>
      <c r="AY279" s="730">
        <f t="shared" si="3684"/>
        <v>0</v>
      </c>
      <c r="AZ279" s="730">
        <f t="shared" si="3684"/>
        <v>0</v>
      </c>
      <c r="BA279" s="730">
        <f t="shared" si="3684"/>
        <v>0</v>
      </c>
      <c r="BB279" s="730">
        <f t="shared" si="3684"/>
        <v>0</v>
      </c>
      <c r="BC279" s="730">
        <f t="shared" si="3684"/>
        <v>0</v>
      </c>
      <c r="BD279" s="730">
        <f t="shared" si="3684"/>
        <v>0</v>
      </c>
      <c r="BE279" s="731">
        <f>SUM(AS279:BD279)</f>
        <v>0</v>
      </c>
      <c r="BF279" s="730">
        <f>IF(AS278=1,(AR279*(1+$B$8)),AR279)</f>
        <v>0</v>
      </c>
      <c r="BG279" s="730">
        <f>IF(BG278=1,($BF279/12),0)</f>
        <v>0</v>
      </c>
      <c r="BH279" s="730">
        <f t="shared" ref="BH279:BR279" si="3685">IF(BH278=1,($BF279/12),0)</f>
        <v>0</v>
      </c>
      <c r="BI279" s="730">
        <f t="shared" si="3685"/>
        <v>0</v>
      </c>
      <c r="BJ279" s="730">
        <f t="shared" si="3685"/>
        <v>0</v>
      </c>
      <c r="BK279" s="730">
        <f t="shared" si="3685"/>
        <v>0</v>
      </c>
      <c r="BL279" s="730">
        <f t="shared" si="3685"/>
        <v>0</v>
      </c>
      <c r="BM279" s="730">
        <f t="shared" si="3685"/>
        <v>0</v>
      </c>
      <c r="BN279" s="730">
        <f t="shared" si="3685"/>
        <v>0</v>
      </c>
      <c r="BO279" s="730">
        <f t="shared" si="3685"/>
        <v>0</v>
      </c>
      <c r="BP279" s="730">
        <f t="shared" si="3685"/>
        <v>0</v>
      </c>
      <c r="BQ279" s="730">
        <f t="shared" si="3685"/>
        <v>0</v>
      </c>
      <c r="BR279" s="730">
        <f t="shared" si="3685"/>
        <v>0</v>
      </c>
      <c r="BS279" s="529">
        <f>SUM(BG279:BR279)</f>
        <v>0</v>
      </c>
      <c r="BW279" s="730">
        <f t="shared" ref="BW279:BX279" si="3686">IF(BW278=1,($BF279/12),0)</f>
        <v>0</v>
      </c>
      <c r="BX279" s="730">
        <f t="shared" si="3686"/>
        <v>0</v>
      </c>
    </row>
    <row r="280" spans="1:76" s="507" customFormat="1" x14ac:dyDescent="0.2">
      <c r="A280" s="721"/>
      <c r="B280" s="728"/>
      <c r="C280" s="730"/>
      <c r="D280" s="730"/>
      <c r="E280" s="730"/>
      <c r="F280" s="730"/>
      <c r="G280" s="730"/>
      <c r="H280" s="730"/>
      <c r="I280" s="730"/>
      <c r="J280" s="730"/>
      <c r="K280" s="730"/>
      <c r="L280" s="730"/>
      <c r="M280" s="730"/>
      <c r="N280" s="730"/>
      <c r="O280" s="730"/>
      <c r="P280" s="730"/>
      <c r="Q280" s="730"/>
      <c r="R280" s="730"/>
      <c r="S280" s="730"/>
      <c r="T280" s="730"/>
      <c r="U280" s="730"/>
      <c r="V280" s="730"/>
      <c r="W280" s="730"/>
      <c r="X280" s="730"/>
      <c r="Y280" s="730"/>
      <c r="Z280" s="730"/>
      <c r="AA280" s="730"/>
      <c r="AB280" s="730"/>
      <c r="AC280" s="730"/>
      <c r="AD280" s="730"/>
      <c r="AE280" s="730"/>
      <c r="AF280" s="730"/>
      <c r="AG280" s="730"/>
      <c r="AH280" s="730"/>
      <c r="AI280" s="730"/>
      <c r="AJ280" s="730"/>
      <c r="AK280" s="730"/>
      <c r="AL280" s="730"/>
      <c r="AM280" s="730"/>
      <c r="AN280" s="730"/>
      <c r="AO280" s="730"/>
      <c r="AP280" s="730"/>
      <c r="AQ280" s="730"/>
      <c r="AR280" s="730"/>
      <c r="AS280" s="730"/>
      <c r="AT280" s="730"/>
      <c r="AU280" s="730"/>
      <c r="AV280" s="730"/>
      <c r="AW280" s="730"/>
      <c r="AX280" s="730"/>
      <c r="AY280" s="730"/>
      <c r="AZ280" s="730"/>
      <c r="BA280" s="730"/>
      <c r="BB280" s="730"/>
      <c r="BC280" s="730"/>
      <c r="BD280" s="730"/>
      <c r="BE280" s="730"/>
      <c r="BF280" s="730"/>
      <c r="BG280" s="730"/>
      <c r="BH280" s="730"/>
      <c r="BI280" s="730"/>
      <c r="BJ280" s="730"/>
      <c r="BK280" s="730"/>
      <c r="BL280" s="730"/>
      <c r="BM280" s="730"/>
      <c r="BN280" s="730"/>
      <c r="BO280" s="730"/>
      <c r="BP280" s="730"/>
      <c r="BQ280" s="730"/>
      <c r="BR280" s="730"/>
      <c r="BS280" s="524"/>
      <c r="BW280" s="730"/>
      <c r="BX280" s="730"/>
    </row>
    <row r="281" spans="1:76" s="507" customFormat="1" x14ac:dyDescent="0.2">
      <c r="A281" s="522" t="s">
        <v>116</v>
      </c>
      <c r="B281" s="728"/>
      <c r="C281" s="728"/>
      <c r="D281" s="728"/>
      <c r="E281" s="728"/>
      <c r="F281" s="728"/>
      <c r="G281" s="728"/>
      <c r="H281" s="728"/>
      <c r="I281" s="728"/>
      <c r="J281" s="728"/>
      <c r="K281" s="728"/>
      <c r="L281" s="728"/>
      <c r="M281" s="728"/>
      <c r="N281" s="728"/>
      <c r="O281" s="728"/>
      <c r="P281" s="728"/>
      <c r="Q281" s="728"/>
      <c r="R281" s="728"/>
      <c r="S281" s="728"/>
      <c r="T281" s="728"/>
      <c r="U281" s="728"/>
      <c r="V281" s="728"/>
      <c r="W281" s="728"/>
      <c r="X281" s="728"/>
      <c r="Y281" s="728"/>
      <c r="Z281" s="728"/>
      <c r="AA281" s="728"/>
      <c r="AB281" s="728"/>
      <c r="AC281" s="728"/>
      <c r="AD281" s="728"/>
      <c r="AE281" s="728"/>
      <c r="AF281" s="728"/>
      <c r="AG281" s="728"/>
      <c r="AH281" s="728"/>
      <c r="AI281" s="728"/>
      <c r="AJ281" s="728"/>
      <c r="AK281" s="728"/>
      <c r="AL281" s="728"/>
      <c r="AM281" s="728"/>
      <c r="AN281" s="728"/>
      <c r="AO281" s="728"/>
      <c r="AP281" s="728"/>
      <c r="AQ281" s="728"/>
      <c r="AR281" s="728"/>
      <c r="AS281" s="728"/>
      <c r="AT281" s="728"/>
      <c r="AU281" s="728"/>
      <c r="AV281" s="728"/>
      <c r="AW281" s="728"/>
      <c r="AX281" s="728"/>
      <c r="AY281" s="728"/>
      <c r="AZ281" s="728"/>
      <c r="BA281" s="728"/>
      <c r="BB281" s="728"/>
      <c r="BC281" s="728"/>
      <c r="BD281" s="728"/>
      <c r="BE281" s="728"/>
      <c r="BF281" s="728"/>
      <c r="BG281" s="728"/>
      <c r="BH281" s="728"/>
      <c r="BI281" s="728"/>
      <c r="BJ281" s="728"/>
      <c r="BK281" s="728"/>
      <c r="BL281" s="728"/>
      <c r="BM281" s="728"/>
      <c r="BN281" s="728"/>
      <c r="BO281" s="728"/>
      <c r="BP281" s="728"/>
      <c r="BQ281" s="728"/>
      <c r="BR281" s="728"/>
      <c r="BS281" s="523"/>
      <c r="BW281" s="728"/>
      <c r="BX281" s="728"/>
    </row>
    <row r="282" spans="1:76" s="507" customFormat="1" x14ac:dyDescent="0.2">
      <c r="A282" s="722" t="s">
        <v>110</v>
      </c>
      <c r="B282" s="728"/>
      <c r="C282" s="730">
        <f>+IF(A282=1,1,0)</f>
        <v>0</v>
      </c>
      <c r="D282" s="730">
        <f>+IF(C282=1,1,0)</f>
        <v>0</v>
      </c>
      <c r="E282" s="730">
        <f t="shared" ref="E282" si="3687">+IF(D282=1,1,0)</f>
        <v>0</v>
      </c>
      <c r="F282" s="730">
        <f t="shared" ref="F282" si="3688">+IF(E282=1,1,0)</f>
        <v>0</v>
      </c>
      <c r="G282" s="730">
        <f t="shared" ref="G282" si="3689">+IF(F282=1,1,0)</f>
        <v>0</v>
      </c>
      <c r="H282" s="730">
        <f t="shared" ref="H282" si="3690">+IF(G282=1,1,0)</f>
        <v>0</v>
      </c>
      <c r="I282" s="730">
        <f t="shared" ref="I282" si="3691">+IF(H282=1,1,0)</f>
        <v>0</v>
      </c>
      <c r="J282" s="730">
        <f t="shared" ref="J282" si="3692">+IF(I282=1,1,0)</f>
        <v>0</v>
      </c>
      <c r="K282" s="730">
        <f t="shared" ref="K282" si="3693">+IF(J282=1,1,0)</f>
        <v>0</v>
      </c>
      <c r="L282" s="730">
        <f t="shared" ref="L282" si="3694">+IF(K282=1,1,0)</f>
        <v>0</v>
      </c>
      <c r="M282" s="730">
        <f t="shared" ref="M282" si="3695">+IF(L282=1,1,0)</f>
        <v>0</v>
      </c>
      <c r="N282" s="730">
        <f t="shared" ref="N282" si="3696">+IF(M282=1,1,0)</f>
        <v>0</v>
      </c>
      <c r="O282" s="730">
        <f>+N282</f>
        <v>0</v>
      </c>
      <c r="P282" s="730">
        <f>+N282</f>
        <v>0</v>
      </c>
      <c r="Q282" s="730">
        <f>+IF(O282=1,1,0)</f>
        <v>0</v>
      </c>
      <c r="R282" s="730">
        <f t="shared" ref="R282" si="3697">+IF(Q282=1,1,0)</f>
        <v>0</v>
      </c>
      <c r="S282" s="730">
        <f t="shared" ref="S282" si="3698">+IF(R282=1,1,0)</f>
        <v>0</v>
      </c>
      <c r="T282" s="730">
        <f t="shared" ref="T282" si="3699">+IF(S282=1,1,0)</f>
        <v>0</v>
      </c>
      <c r="U282" s="730">
        <f t="shared" ref="U282" si="3700">+IF(T282=1,1,0)</f>
        <v>0</v>
      </c>
      <c r="V282" s="730">
        <f t="shared" ref="V282" si="3701">+IF(U282=1,1,0)</f>
        <v>0</v>
      </c>
      <c r="W282" s="730">
        <f t="shared" ref="W282" si="3702">+IF(V282=1,1,0)</f>
        <v>0</v>
      </c>
      <c r="X282" s="730">
        <f t="shared" ref="X282" si="3703">+IF(W282=1,1,0)</f>
        <v>0</v>
      </c>
      <c r="Y282" s="730">
        <f t="shared" ref="Y282" si="3704">+IF(X282=1,1,0)</f>
        <v>0</v>
      </c>
      <c r="Z282" s="730">
        <f t="shared" ref="Z282" si="3705">+IF(Y282=1,1,0)</f>
        <v>0</v>
      </c>
      <c r="AA282" s="730">
        <f t="shared" ref="AA282" si="3706">+IF(Z282=1,1,0)</f>
        <v>0</v>
      </c>
      <c r="AB282" s="730">
        <f t="shared" ref="AB282" si="3707">+IF(AA282=1,1,0)</f>
        <v>0</v>
      </c>
      <c r="AC282" s="730">
        <f>+AB282</f>
        <v>0</v>
      </c>
      <c r="AD282" s="730">
        <f>+AB282</f>
        <v>0</v>
      </c>
      <c r="AE282" s="730">
        <f>+IF(AC282=1,1,0)</f>
        <v>0</v>
      </c>
      <c r="AF282" s="730">
        <f>+IF(AE282=1,1,0)</f>
        <v>0</v>
      </c>
      <c r="AG282" s="730">
        <f t="shared" ref="AG282" si="3708">+IF(AF282=1,1,0)</f>
        <v>0</v>
      </c>
      <c r="AH282" s="730">
        <f t="shared" ref="AH282" si="3709">+IF(AG282=1,1,0)</f>
        <v>0</v>
      </c>
      <c r="AI282" s="730">
        <f t="shared" ref="AI282" si="3710">+IF(AH282=1,1,0)</f>
        <v>0</v>
      </c>
      <c r="AJ282" s="730">
        <f t="shared" ref="AJ282" si="3711">+IF(AI282=1,1,0)</f>
        <v>0</v>
      </c>
      <c r="AK282" s="730">
        <f t="shared" ref="AK282" si="3712">+IF(AJ282=1,1,0)</f>
        <v>0</v>
      </c>
      <c r="AL282" s="730">
        <f t="shared" ref="AL282" si="3713">+IF(AK282=1,1,0)</f>
        <v>0</v>
      </c>
      <c r="AM282" s="730">
        <f t="shared" ref="AM282" si="3714">+IF(AL282=1,1,0)</f>
        <v>0</v>
      </c>
      <c r="AN282" s="730">
        <f t="shared" ref="AN282" si="3715">+IF(AM282=1,1,0)</f>
        <v>0</v>
      </c>
      <c r="AO282" s="730">
        <f t="shared" ref="AO282" si="3716">+IF(AN282=1,1,0)</f>
        <v>0</v>
      </c>
      <c r="AP282" s="730">
        <f t="shared" ref="AP282" si="3717">+IF(AO282=1,1,0)</f>
        <v>0</v>
      </c>
      <c r="AQ282" s="730">
        <f>+AP282</f>
        <v>0</v>
      </c>
      <c r="AR282" s="730">
        <f>+AQ282</f>
        <v>0</v>
      </c>
      <c r="AS282" s="730">
        <f>+IF(AQ282=1,1,0)</f>
        <v>0</v>
      </c>
      <c r="AT282" s="730">
        <f>+IF(AS282=1,1,0)</f>
        <v>0</v>
      </c>
      <c r="AU282" s="730">
        <f t="shared" ref="AU282" si="3718">+IF(AT282=1,1,0)</f>
        <v>0</v>
      </c>
      <c r="AV282" s="730">
        <f t="shared" ref="AV282" si="3719">+IF(AU282=1,1,0)</f>
        <v>0</v>
      </c>
      <c r="AW282" s="730">
        <f t="shared" ref="AW282" si="3720">+IF(AV282=1,1,0)</f>
        <v>0</v>
      </c>
      <c r="AX282" s="730">
        <f t="shared" ref="AX282" si="3721">+IF(AW282=1,1,0)</f>
        <v>0</v>
      </c>
      <c r="AY282" s="730">
        <f t="shared" ref="AY282" si="3722">+IF(AX282=1,1,0)</f>
        <v>0</v>
      </c>
      <c r="AZ282" s="730">
        <f t="shared" ref="AZ282" si="3723">+IF(AY282=1,1,0)</f>
        <v>0</v>
      </c>
      <c r="BA282" s="730">
        <f t="shared" ref="BA282" si="3724">+IF(AZ282=1,1,0)</f>
        <v>0</v>
      </c>
      <c r="BB282" s="730">
        <f t="shared" ref="BB282" si="3725">+IF(BA282=1,1,0)</f>
        <v>0</v>
      </c>
      <c r="BC282" s="730">
        <f t="shared" ref="BC282" si="3726">+IF(BB282=1,1,0)</f>
        <v>0</v>
      </c>
      <c r="BD282" s="730">
        <f t="shared" ref="BD282" si="3727">+IF(BC282=1,1,0)</f>
        <v>0</v>
      </c>
      <c r="BE282" s="730">
        <f>+BD282</f>
        <v>0</v>
      </c>
      <c r="BF282" s="730">
        <f>+BE282</f>
        <v>0</v>
      </c>
      <c r="BG282" s="730">
        <f>+IF(BE282=1,1,0)</f>
        <v>0</v>
      </c>
      <c r="BH282" s="730">
        <f t="shared" ref="BH282" si="3728">+IF(BG282=1,1,0)</f>
        <v>0</v>
      </c>
      <c r="BI282" s="730">
        <f t="shared" ref="BI282" si="3729">+IF(BH282=1,1,0)</f>
        <v>0</v>
      </c>
      <c r="BJ282" s="730">
        <f t="shared" ref="BJ282" si="3730">+IF(BI282=1,1,0)</f>
        <v>0</v>
      </c>
      <c r="BK282" s="730">
        <f t="shared" ref="BK282" si="3731">+IF(BJ282=1,1,0)</f>
        <v>0</v>
      </c>
      <c r="BL282" s="730">
        <f t="shared" ref="BL282" si="3732">+IF(BK282=1,1,0)</f>
        <v>0</v>
      </c>
      <c r="BM282" s="730">
        <f t="shared" ref="BM282" si="3733">+IF(BL282=1,1,0)</f>
        <v>0</v>
      </c>
      <c r="BN282" s="730">
        <f t="shared" ref="BN282" si="3734">+IF(BM282=1,1,0)</f>
        <v>0</v>
      </c>
      <c r="BO282" s="730">
        <f t="shared" ref="BO282" si="3735">+IF(BN282=1,1,0)</f>
        <v>0</v>
      </c>
      <c r="BP282" s="730">
        <f t="shared" ref="BP282" si="3736">+IF(BO282=1,1,0)</f>
        <v>0</v>
      </c>
      <c r="BQ282" s="730">
        <f t="shared" ref="BQ282" si="3737">+IF(BP282=1,1,0)</f>
        <v>0</v>
      </c>
      <c r="BR282" s="730">
        <f t="shared" ref="BR282" si="3738">+IF(BQ282=1,1,0)</f>
        <v>0</v>
      </c>
      <c r="BS282" s="524">
        <f>+BR282</f>
        <v>0</v>
      </c>
      <c r="BW282" s="730">
        <f>+IF(BU282=1,1,0)</f>
        <v>0</v>
      </c>
      <c r="BX282" s="730">
        <f t="shared" ref="BX282" si="3739">+IF(BW282=1,1,0)</f>
        <v>0</v>
      </c>
    </row>
    <row r="283" spans="1:76" s="507" customFormat="1" x14ac:dyDescent="0.2">
      <c r="A283" s="724" t="s">
        <v>39</v>
      </c>
      <c r="B283" s="727"/>
      <c r="C283" s="730">
        <f>IF(C282=1,B283/12,0)</f>
        <v>0</v>
      </c>
      <c r="D283" s="730">
        <f>IF(D282=1,$B283/12,0)</f>
        <v>0</v>
      </c>
      <c r="E283" s="730">
        <f t="shared" ref="E283:N283" si="3740">IF(E282=1,$B283/12,0)</f>
        <v>0</v>
      </c>
      <c r="F283" s="730">
        <f t="shared" si="3740"/>
        <v>0</v>
      </c>
      <c r="G283" s="730">
        <f t="shared" si="3740"/>
        <v>0</v>
      </c>
      <c r="H283" s="730">
        <f t="shared" si="3740"/>
        <v>0</v>
      </c>
      <c r="I283" s="730">
        <f t="shared" si="3740"/>
        <v>0</v>
      </c>
      <c r="J283" s="730">
        <f t="shared" si="3740"/>
        <v>0</v>
      </c>
      <c r="K283" s="730">
        <f t="shared" si="3740"/>
        <v>0</v>
      </c>
      <c r="L283" s="730">
        <f t="shared" si="3740"/>
        <v>0</v>
      </c>
      <c r="M283" s="730">
        <f t="shared" si="3740"/>
        <v>0</v>
      </c>
      <c r="N283" s="730">
        <f t="shared" si="3740"/>
        <v>0</v>
      </c>
      <c r="O283" s="731">
        <f>SUM(C283:N283)</f>
        <v>0</v>
      </c>
      <c r="P283" s="730">
        <f>IF(C282=1,(B283*(1+$B$8)),B283)</f>
        <v>0</v>
      </c>
      <c r="Q283" s="730">
        <f>IF(Q282=1,($P283/12),0)</f>
        <v>0</v>
      </c>
      <c r="R283" s="730">
        <f t="shared" ref="R283:AB283" si="3741">IF(R282=1,($P283/12),0)</f>
        <v>0</v>
      </c>
      <c r="S283" s="730">
        <f t="shared" si="3741"/>
        <v>0</v>
      </c>
      <c r="T283" s="730">
        <f t="shared" si="3741"/>
        <v>0</v>
      </c>
      <c r="U283" s="730">
        <f t="shared" si="3741"/>
        <v>0</v>
      </c>
      <c r="V283" s="730">
        <f t="shared" si="3741"/>
        <v>0</v>
      </c>
      <c r="W283" s="730">
        <f t="shared" si="3741"/>
        <v>0</v>
      </c>
      <c r="X283" s="730">
        <f t="shared" si="3741"/>
        <v>0</v>
      </c>
      <c r="Y283" s="730">
        <f t="shared" si="3741"/>
        <v>0</v>
      </c>
      <c r="Z283" s="730">
        <f t="shared" si="3741"/>
        <v>0</v>
      </c>
      <c r="AA283" s="730">
        <f t="shared" si="3741"/>
        <v>0</v>
      </c>
      <c r="AB283" s="730">
        <f t="shared" si="3741"/>
        <v>0</v>
      </c>
      <c r="AC283" s="731">
        <f>SUM(Q283:AB283)</f>
        <v>0</v>
      </c>
      <c r="AD283" s="730">
        <f>IF(Q282=1,(P283*(1+$B$8)),P283)</f>
        <v>0</v>
      </c>
      <c r="AE283" s="730">
        <f t="shared" ref="AE283:AP283" si="3742">IF(AE282=1,($AD283/12),0)</f>
        <v>0</v>
      </c>
      <c r="AF283" s="730">
        <f t="shared" si="3742"/>
        <v>0</v>
      </c>
      <c r="AG283" s="730">
        <f t="shared" si="3742"/>
        <v>0</v>
      </c>
      <c r="AH283" s="730">
        <f t="shared" si="3742"/>
        <v>0</v>
      </c>
      <c r="AI283" s="730">
        <f t="shared" si="3742"/>
        <v>0</v>
      </c>
      <c r="AJ283" s="730">
        <f t="shared" si="3742"/>
        <v>0</v>
      </c>
      <c r="AK283" s="730">
        <f t="shared" si="3742"/>
        <v>0</v>
      </c>
      <c r="AL283" s="730">
        <f t="shared" si="3742"/>
        <v>0</v>
      </c>
      <c r="AM283" s="730">
        <f t="shared" si="3742"/>
        <v>0</v>
      </c>
      <c r="AN283" s="730">
        <f t="shared" si="3742"/>
        <v>0</v>
      </c>
      <c r="AO283" s="730">
        <f t="shared" si="3742"/>
        <v>0</v>
      </c>
      <c r="AP283" s="730">
        <f t="shared" si="3742"/>
        <v>0</v>
      </c>
      <c r="AQ283" s="731">
        <f>SUM(AE283:AP283)</f>
        <v>0</v>
      </c>
      <c r="AR283" s="730">
        <f>IF(AE282=1,(AD283*(1+$B$8)),AD283)</f>
        <v>0</v>
      </c>
      <c r="AS283" s="730">
        <f>IF(AS282=1,($AR283/12),0)</f>
        <v>0</v>
      </c>
      <c r="AT283" s="730">
        <f t="shared" ref="AT283:BD283" si="3743">IF(AT282=1,($AR283/12),0)</f>
        <v>0</v>
      </c>
      <c r="AU283" s="730">
        <f t="shared" si="3743"/>
        <v>0</v>
      </c>
      <c r="AV283" s="730">
        <f t="shared" si="3743"/>
        <v>0</v>
      </c>
      <c r="AW283" s="730">
        <f t="shared" si="3743"/>
        <v>0</v>
      </c>
      <c r="AX283" s="730">
        <f t="shared" si="3743"/>
        <v>0</v>
      </c>
      <c r="AY283" s="730">
        <f t="shared" si="3743"/>
        <v>0</v>
      </c>
      <c r="AZ283" s="730">
        <f t="shared" si="3743"/>
        <v>0</v>
      </c>
      <c r="BA283" s="730">
        <f t="shared" si="3743"/>
        <v>0</v>
      </c>
      <c r="BB283" s="730">
        <f t="shared" si="3743"/>
        <v>0</v>
      </c>
      <c r="BC283" s="730">
        <f t="shared" si="3743"/>
        <v>0</v>
      </c>
      <c r="BD283" s="730">
        <f t="shared" si="3743"/>
        <v>0</v>
      </c>
      <c r="BE283" s="731">
        <f>SUM(AS283:BD283)</f>
        <v>0</v>
      </c>
      <c r="BF283" s="730">
        <f>IF(AS282=1,(AR283*(1+$B$8)),AR283)</f>
        <v>0</v>
      </c>
      <c r="BG283" s="730">
        <f>IF(BG282=1,($BF283/12),0)</f>
        <v>0</v>
      </c>
      <c r="BH283" s="730">
        <f t="shared" ref="BH283:BR283" si="3744">IF(BH282=1,($BF283/12),0)</f>
        <v>0</v>
      </c>
      <c r="BI283" s="730">
        <f t="shared" si="3744"/>
        <v>0</v>
      </c>
      <c r="BJ283" s="730">
        <f t="shared" si="3744"/>
        <v>0</v>
      </c>
      <c r="BK283" s="730">
        <f t="shared" si="3744"/>
        <v>0</v>
      </c>
      <c r="BL283" s="730">
        <f t="shared" si="3744"/>
        <v>0</v>
      </c>
      <c r="BM283" s="730">
        <f t="shared" si="3744"/>
        <v>0</v>
      </c>
      <c r="BN283" s="730">
        <f t="shared" si="3744"/>
        <v>0</v>
      </c>
      <c r="BO283" s="730">
        <f t="shared" si="3744"/>
        <v>0</v>
      </c>
      <c r="BP283" s="730">
        <f t="shared" si="3744"/>
        <v>0</v>
      </c>
      <c r="BQ283" s="730">
        <f t="shared" si="3744"/>
        <v>0</v>
      </c>
      <c r="BR283" s="730">
        <f t="shared" si="3744"/>
        <v>0</v>
      </c>
      <c r="BS283" s="529">
        <f>SUM(BG283:BR283)</f>
        <v>0</v>
      </c>
      <c r="BW283" s="730">
        <f t="shared" ref="BW283:BX283" si="3745">IF(BW282=1,($BF283/12),0)</f>
        <v>0</v>
      </c>
      <c r="BX283" s="730">
        <f t="shared" si="3745"/>
        <v>0</v>
      </c>
    </row>
    <row r="284" spans="1:76" s="507" customFormat="1" x14ac:dyDescent="0.2">
      <c r="A284" s="721"/>
      <c r="B284" s="728"/>
      <c r="C284" s="730"/>
      <c r="D284" s="730"/>
      <c r="E284" s="730"/>
      <c r="F284" s="730"/>
      <c r="G284" s="730"/>
      <c r="H284" s="730"/>
      <c r="I284" s="730"/>
      <c r="J284" s="730"/>
      <c r="K284" s="730"/>
      <c r="L284" s="730"/>
      <c r="M284" s="730"/>
      <c r="N284" s="730"/>
      <c r="O284" s="730"/>
      <c r="P284" s="730"/>
      <c r="Q284" s="730"/>
      <c r="R284" s="730"/>
      <c r="S284" s="730"/>
      <c r="T284" s="730"/>
      <c r="U284" s="730"/>
      <c r="V284" s="730"/>
      <c r="W284" s="730"/>
      <c r="X284" s="730"/>
      <c r="Y284" s="730"/>
      <c r="Z284" s="730"/>
      <c r="AA284" s="730"/>
      <c r="AB284" s="730"/>
      <c r="AC284" s="730"/>
      <c r="AD284" s="730"/>
      <c r="AE284" s="730"/>
      <c r="AF284" s="730"/>
      <c r="AG284" s="730"/>
      <c r="AH284" s="730"/>
      <c r="AI284" s="730"/>
      <c r="AJ284" s="730"/>
      <c r="AK284" s="730"/>
      <c r="AL284" s="730"/>
      <c r="AM284" s="730"/>
      <c r="AN284" s="730"/>
      <c r="AO284" s="730"/>
      <c r="AP284" s="730"/>
      <c r="AQ284" s="730"/>
      <c r="AR284" s="730"/>
      <c r="AS284" s="730"/>
      <c r="AT284" s="730"/>
      <c r="AU284" s="730"/>
      <c r="AV284" s="730"/>
      <c r="AW284" s="730"/>
      <c r="AX284" s="730"/>
      <c r="AY284" s="730"/>
      <c r="AZ284" s="730"/>
      <c r="BA284" s="730"/>
      <c r="BB284" s="730"/>
      <c r="BC284" s="730"/>
      <c r="BD284" s="730"/>
      <c r="BE284" s="730"/>
      <c r="BF284" s="730"/>
      <c r="BG284" s="730"/>
      <c r="BH284" s="730"/>
      <c r="BI284" s="730"/>
      <c r="BJ284" s="730"/>
      <c r="BK284" s="730"/>
      <c r="BL284" s="730"/>
      <c r="BM284" s="730"/>
      <c r="BN284" s="730"/>
      <c r="BO284" s="730"/>
      <c r="BP284" s="730"/>
      <c r="BQ284" s="730"/>
      <c r="BR284" s="730"/>
      <c r="BS284" s="524"/>
      <c r="BW284" s="730"/>
      <c r="BX284" s="730"/>
    </row>
    <row r="285" spans="1:76" s="507" customFormat="1" x14ac:dyDescent="0.2">
      <c r="A285" s="522" t="s">
        <v>116</v>
      </c>
      <c r="B285" s="728"/>
      <c r="C285" s="728"/>
      <c r="D285" s="728"/>
      <c r="E285" s="728"/>
      <c r="F285" s="728"/>
      <c r="G285" s="728"/>
      <c r="H285" s="728"/>
      <c r="I285" s="728"/>
      <c r="J285" s="728"/>
      <c r="K285" s="728"/>
      <c r="L285" s="728"/>
      <c r="M285" s="728"/>
      <c r="N285" s="728"/>
      <c r="O285" s="728"/>
      <c r="P285" s="728"/>
      <c r="Q285" s="728"/>
      <c r="R285" s="728"/>
      <c r="S285" s="728"/>
      <c r="T285" s="728"/>
      <c r="U285" s="728"/>
      <c r="V285" s="728"/>
      <c r="W285" s="728"/>
      <c r="X285" s="728"/>
      <c r="Y285" s="728"/>
      <c r="Z285" s="728"/>
      <c r="AA285" s="728"/>
      <c r="AB285" s="728"/>
      <c r="AC285" s="728"/>
      <c r="AD285" s="728"/>
      <c r="AE285" s="728"/>
      <c r="AF285" s="728"/>
      <c r="AG285" s="728"/>
      <c r="AH285" s="728"/>
      <c r="AI285" s="728"/>
      <c r="AJ285" s="728"/>
      <c r="AK285" s="728"/>
      <c r="AL285" s="728"/>
      <c r="AM285" s="728"/>
      <c r="AN285" s="728"/>
      <c r="AO285" s="728"/>
      <c r="AP285" s="728"/>
      <c r="AQ285" s="728"/>
      <c r="AR285" s="728"/>
      <c r="AS285" s="728"/>
      <c r="AT285" s="728"/>
      <c r="AU285" s="728"/>
      <c r="AV285" s="728"/>
      <c r="AW285" s="728"/>
      <c r="AX285" s="728"/>
      <c r="AY285" s="728"/>
      <c r="AZ285" s="728"/>
      <c r="BA285" s="728"/>
      <c r="BB285" s="728"/>
      <c r="BC285" s="728"/>
      <c r="BD285" s="728"/>
      <c r="BE285" s="728"/>
      <c r="BF285" s="728"/>
      <c r="BG285" s="728"/>
      <c r="BH285" s="728"/>
      <c r="BI285" s="728"/>
      <c r="BJ285" s="728"/>
      <c r="BK285" s="728"/>
      <c r="BL285" s="728"/>
      <c r="BM285" s="728"/>
      <c r="BN285" s="728"/>
      <c r="BO285" s="728"/>
      <c r="BP285" s="728"/>
      <c r="BQ285" s="728"/>
      <c r="BR285" s="728"/>
      <c r="BS285" s="523"/>
      <c r="BW285" s="728"/>
      <c r="BX285" s="728"/>
    </row>
    <row r="286" spans="1:76" s="507" customFormat="1" x14ac:dyDescent="0.2">
      <c r="A286" s="722" t="s">
        <v>110</v>
      </c>
      <c r="B286" s="728"/>
      <c r="C286" s="730">
        <f>+IF(A286=1,1,0)</f>
        <v>0</v>
      </c>
      <c r="D286" s="730">
        <f>+IF(C286=1,1,0)</f>
        <v>0</v>
      </c>
      <c r="E286" s="730">
        <f t="shared" ref="E286" si="3746">+IF(D286=1,1,0)</f>
        <v>0</v>
      </c>
      <c r="F286" s="730">
        <f t="shared" ref="F286" si="3747">+IF(E286=1,1,0)</f>
        <v>0</v>
      </c>
      <c r="G286" s="730">
        <f t="shared" ref="G286" si="3748">+IF(F286=1,1,0)</f>
        <v>0</v>
      </c>
      <c r="H286" s="730">
        <f t="shared" ref="H286" si="3749">+IF(G286=1,1,0)</f>
        <v>0</v>
      </c>
      <c r="I286" s="730">
        <f t="shared" ref="I286" si="3750">+IF(H286=1,1,0)</f>
        <v>0</v>
      </c>
      <c r="J286" s="730">
        <f t="shared" ref="J286" si="3751">+IF(I286=1,1,0)</f>
        <v>0</v>
      </c>
      <c r="K286" s="730">
        <f t="shared" ref="K286" si="3752">+IF(J286=1,1,0)</f>
        <v>0</v>
      </c>
      <c r="L286" s="730">
        <f t="shared" ref="L286" si="3753">+IF(K286=1,1,0)</f>
        <v>0</v>
      </c>
      <c r="M286" s="730">
        <f t="shared" ref="M286" si="3754">+IF(L286=1,1,0)</f>
        <v>0</v>
      </c>
      <c r="N286" s="730">
        <f t="shared" ref="N286" si="3755">+IF(M286=1,1,0)</f>
        <v>0</v>
      </c>
      <c r="O286" s="730">
        <f>+N286</f>
        <v>0</v>
      </c>
      <c r="P286" s="730">
        <f>+N286</f>
        <v>0</v>
      </c>
      <c r="Q286" s="730">
        <f>+IF(O286=1,1,0)</f>
        <v>0</v>
      </c>
      <c r="R286" s="730">
        <f t="shared" ref="R286" si="3756">+IF(Q286=1,1,0)</f>
        <v>0</v>
      </c>
      <c r="S286" s="730">
        <f t="shared" ref="S286" si="3757">+IF(R286=1,1,0)</f>
        <v>0</v>
      </c>
      <c r="T286" s="730">
        <f t="shared" ref="T286" si="3758">+IF(S286=1,1,0)</f>
        <v>0</v>
      </c>
      <c r="U286" s="730">
        <f t="shared" ref="U286" si="3759">+IF(T286=1,1,0)</f>
        <v>0</v>
      </c>
      <c r="V286" s="730">
        <f t="shared" ref="V286" si="3760">+IF(U286=1,1,0)</f>
        <v>0</v>
      </c>
      <c r="W286" s="730">
        <f t="shared" ref="W286" si="3761">+IF(V286=1,1,0)</f>
        <v>0</v>
      </c>
      <c r="X286" s="730">
        <f t="shared" ref="X286" si="3762">+IF(W286=1,1,0)</f>
        <v>0</v>
      </c>
      <c r="Y286" s="730">
        <f t="shared" ref="Y286" si="3763">+IF(X286=1,1,0)</f>
        <v>0</v>
      </c>
      <c r="Z286" s="730">
        <f t="shared" ref="Z286" si="3764">+IF(Y286=1,1,0)</f>
        <v>0</v>
      </c>
      <c r="AA286" s="730">
        <f t="shared" ref="AA286" si="3765">+IF(Z286=1,1,0)</f>
        <v>0</v>
      </c>
      <c r="AB286" s="730">
        <f t="shared" ref="AB286" si="3766">+IF(AA286=1,1,0)</f>
        <v>0</v>
      </c>
      <c r="AC286" s="730">
        <f>+AB286</f>
        <v>0</v>
      </c>
      <c r="AD286" s="730">
        <f>+AB286</f>
        <v>0</v>
      </c>
      <c r="AE286" s="730">
        <f>+IF(AC286=1,1,0)</f>
        <v>0</v>
      </c>
      <c r="AF286" s="730">
        <f>+IF(AE286=1,1,0)</f>
        <v>0</v>
      </c>
      <c r="AG286" s="730">
        <f t="shared" ref="AG286" si="3767">+IF(AF286=1,1,0)</f>
        <v>0</v>
      </c>
      <c r="AH286" s="730">
        <f t="shared" ref="AH286" si="3768">+IF(AG286=1,1,0)</f>
        <v>0</v>
      </c>
      <c r="AI286" s="730">
        <f t="shared" ref="AI286" si="3769">+IF(AH286=1,1,0)</f>
        <v>0</v>
      </c>
      <c r="AJ286" s="730">
        <f t="shared" ref="AJ286" si="3770">+IF(AI286=1,1,0)</f>
        <v>0</v>
      </c>
      <c r="AK286" s="730">
        <f t="shared" ref="AK286" si="3771">+IF(AJ286=1,1,0)</f>
        <v>0</v>
      </c>
      <c r="AL286" s="730">
        <f t="shared" ref="AL286" si="3772">+IF(AK286=1,1,0)</f>
        <v>0</v>
      </c>
      <c r="AM286" s="730">
        <f t="shared" ref="AM286" si="3773">+IF(AL286=1,1,0)</f>
        <v>0</v>
      </c>
      <c r="AN286" s="730">
        <f t="shared" ref="AN286" si="3774">+IF(AM286=1,1,0)</f>
        <v>0</v>
      </c>
      <c r="AO286" s="730">
        <f t="shared" ref="AO286" si="3775">+IF(AN286=1,1,0)</f>
        <v>0</v>
      </c>
      <c r="AP286" s="730">
        <f t="shared" ref="AP286" si="3776">+IF(AO286=1,1,0)</f>
        <v>0</v>
      </c>
      <c r="AQ286" s="730">
        <f>+AP286</f>
        <v>0</v>
      </c>
      <c r="AR286" s="730">
        <f>+AQ286</f>
        <v>0</v>
      </c>
      <c r="AS286" s="730">
        <f>+IF(AQ286=1,1,0)</f>
        <v>0</v>
      </c>
      <c r="AT286" s="730">
        <f>+IF(AS286=1,1,0)</f>
        <v>0</v>
      </c>
      <c r="AU286" s="730">
        <f t="shared" ref="AU286" si="3777">+IF(AT286=1,1,0)</f>
        <v>0</v>
      </c>
      <c r="AV286" s="730">
        <f t="shared" ref="AV286" si="3778">+IF(AU286=1,1,0)</f>
        <v>0</v>
      </c>
      <c r="AW286" s="730">
        <f t="shared" ref="AW286" si="3779">+IF(AV286=1,1,0)</f>
        <v>0</v>
      </c>
      <c r="AX286" s="730">
        <f t="shared" ref="AX286" si="3780">+IF(AW286=1,1,0)</f>
        <v>0</v>
      </c>
      <c r="AY286" s="730">
        <f t="shared" ref="AY286" si="3781">+IF(AX286=1,1,0)</f>
        <v>0</v>
      </c>
      <c r="AZ286" s="730">
        <f t="shared" ref="AZ286" si="3782">+IF(AY286=1,1,0)</f>
        <v>0</v>
      </c>
      <c r="BA286" s="730">
        <f t="shared" ref="BA286" si="3783">+IF(AZ286=1,1,0)</f>
        <v>0</v>
      </c>
      <c r="BB286" s="730">
        <f t="shared" ref="BB286" si="3784">+IF(BA286=1,1,0)</f>
        <v>0</v>
      </c>
      <c r="BC286" s="730">
        <f t="shared" ref="BC286" si="3785">+IF(BB286=1,1,0)</f>
        <v>0</v>
      </c>
      <c r="BD286" s="730">
        <f t="shared" ref="BD286" si="3786">+IF(BC286=1,1,0)</f>
        <v>0</v>
      </c>
      <c r="BE286" s="730">
        <f>+BD286</f>
        <v>0</v>
      </c>
      <c r="BF286" s="730">
        <f>+BE286</f>
        <v>0</v>
      </c>
      <c r="BG286" s="730">
        <f>+IF(BE286=1,1,0)</f>
        <v>0</v>
      </c>
      <c r="BH286" s="730">
        <f t="shared" ref="BH286" si="3787">+IF(BG286=1,1,0)</f>
        <v>0</v>
      </c>
      <c r="BI286" s="730">
        <f t="shared" ref="BI286" si="3788">+IF(BH286=1,1,0)</f>
        <v>0</v>
      </c>
      <c r="BJ286" s="730">
        <f t="shared" ref="BJ286" si="3789">+IF(BI286=1,1,0)</f>
        <v>0</v>
      </c>
      <c r="BK286" s="730">
        <f t="shared" ref="BK286" si="3790">+IF(BJ286=1,1,0)</f>
        <v>0</v>
      </c>
      <c r="BL286" s="730">
        <f t="shared" ref="BL286" si="3791">+IF(BK286=1,1,0)</f>
        <v>0</v>
      </c>
      <c r="BM286" s="730">
        <f t="shared" ref="BM286" si="3792">+IF(BL286=1,1,0)</f>
        <v>0</v>
      </c>
      <c r="BN286" s="730">
        <f t="shared" ref="BN286" si="3793">+IF(BM286=1,1,0)</f>
        <v>0</v>
      </c>
      <c r="BO286" s="730">
        <f t="shared" ref="BO286" si="3794">+IF(BN286=1,1,0)</f>
        <v>0</v>
      </c>
      <c r="BP286" s="730">
        <f t="shared" ref="BP286" si="3795">+IF(BO286=1,1,0)</f>
        <v>0</v>
      </c>
      <c r="BQ286" s="730">
        <f t="shared" ref="BQ286" si="3796">+IF(BP286=1,1,0)</f>
        <v>0</v>
      </c>
      <c r="BR286" s="730">
        <f t="shared" ref="BR286" si="3797">+IF(BQ286=1,1,0)</f>
        <v>0</v>
      </c>
      <c r="BS286" s="524">
        <f>+BR286</f>
        <v>0</v>
      </c>
      <c r="BW286" s="730">
        <f>+IF(BU286=1,1,0)</f>
        <v>0</v>
      </c>
      <c r="BX286" s="730">
        <f t="shared" ref="BX286" si="3798">+IF(BW286=1,1,0)</f>
        <v>0</v>
      </c>
    </row>
    <row r="287" spans="1:76" s="507" customFormat="1" x14ac:dyDescent="0.2">
      <c r="A287" s="724" t="s">
        <v>39</v>
      </c>
      <c r="B287" s="727"/>
      <c r="C287" s="730">
        <f>IF(C286=1,B287/12,0)</f>
        <v>0</v>
      </c>
      <c r="D287" s="730">
        <f>IF(D286=1,$B287/12,0)</f>
        <v>0</v>
      </c>
      <c r="E287" s="730">
        <f t="shared" ref="E287:N287" si="3799">IF(E286=1,$B287/12,0)</f>
        <v>0</v>
      </c>
      <c r="F287" s="730">
        <f t="shared" si="3799"/>
        <v>0</v>
      </c>
      <c r="G287" s="730">
        <f t="shared" si="3799"/>
        <v>0</v>
      </c>
      <c r="H287" s="730">
        <f t="shared" si="3799"/>
        <v>0</v>
      </c>
      <c r="I287" s="730">
        <f t="shared" si="3799"/>
        <v>0</v>
      </c>
      <c r="J287" s="730">
        <f t="shared" si="3799"/>
        <v>0</v>
      </c>
      <c r="K287" s="730">
        <f t="shared" si="3799"/>
        <v>0</v>
      </c>
      <c r="L287" s="730">
        <f t="shared" si="3799"/>
        <v>0</v>
      </c>
      <c r="M287" s="730">
        <f t="shared" si="3799"/>
        <v>0</v>
      </c>
      <c r="N287" s="730">
        <f t="shared" si="3799"/>
        <v>0</v>
      </c>
      <c r="O287" s="731">
        <f>SUM(C287:N287)</f>
        <v>0</v>
      </c>
      <c r="P287" s="730">
        <f>IF(C286=1,(B287*(1+$B$8)),B287)</f>
        <v>0</v>
      </c>
      <c r="Q287" s="730">
        <f>IF(Q286=1,($P287/12),0)</f>
        <v>0</v>
      </c>
      <c r="R287" s="730">
        <f t="shared" ref="R287:AB287" si="3800">IF(R286=1,($P287/12),0)</f>
        <v>0</v>
      </c>
      <c r="S287" s="730">
        <f t="shared" si="3800"/>
        <v>0</v>
      </c>
      <c r="T287" s="730">
        <f t="shared" si="3800"/>
        <v>0</v>
      </c>
      <c r="U287" s="730">
        <f t="shared" si="3800"/>
        <v>0</v>
      </c>
      <c r="V287" s="730">
        <f t="shared" si="3800"/>
        <v>0</v>
      </c>
      <c r="W287" s="730">
        <f t="shared" si="3800"/>
        <v>0</v>
      </c>
      <c r="X287" s="730">
        <f t="shared" si="3800"/>
        <v>0</v>
      </c>
      <c r="Y287" s="730">
        <f t="shared" si="3800"/>
        <v>0</v>
      </c>
      <c r="Z287" s="730">
        <f t="shared" si="3800"/>
        <v>0</v>
      </c>
      <c r="AA287" s="730">
        <f t="shared" si="3800"/>
        <v>0</v>
      </c>
      <c r="AB287" s="730">
        <f t="shared" si="3800"/>
        <v>0</v>
      </c>
      <c r="AC287" s="731">
        <f>SUM(Q287:AB287)</f>
        <v>0</v>
      </c>
      <c r="AD287" s="730">
        <f>IF(Q286=1,(P287*(1+$B$8)),P287)</f>
        <v>0</v>
      </c>
      <c r="AE287" s="730">
        <f t="shared" ref="AE287:AP287" si="3801">IF(AE286=1,($AD287/12),0)</f>
        <v>0</v>
      </c>
      <c r="AF287" s="730">
        <f t="shared" si="3801"/>
        <v>0</v>
      </c>
      <c r="AG287" s="730">
        <f t="shared" si="3801"/>
        <v>0</v>
      </c>
      <c r="AH287" s="730">
        <f t="shared" si="3801"/>
        <v>0</v>
      </c>
      <c r="AI287" s="730">
        <f t="shared" si="3801"/>
        <v>0</v>
      </c>
      <c r="AJ287" s="730">
        <f t="shared" si="3801"/>
        <v>0</v>
      </c>
      <c r="AK287" s="730">
        <f t="shared" si="3801"/>
        <v>0</v>
      </c>
      <c r="AL287" s="730">
        <f t="shared" si="3801"/>
        <v>0</v>
      </c>
      <c r="AM287" s="730">
        <f t="shared" si="3801"/>
        <v>0</v>
      </c>
      <c r="AN287" s="730">
        <f t="shared" si="3801"/>
        <v>0</v>
      </c>
      <c r="AO287" s="730">
        <f t="shared" si="3801"/>
        <v>0</v>
      </c>
      <c r="AP287" s="730">
        <f t="shared" si="3801"/>
        <v>0</v>
      </c>
      <c r="AQ287" s="731">
        <f>SUM(AE287:AP287)</f>
        <v>0</v>
      </c>
      <c r="AR287" s="730">
        <f>IF(AE286=1,(AD287*(1+$B$8)),AD287)</f>
        <v>0</v>
      </c>
      <c r="AS287" s="730">
        <f>IF(AS286=1,($AR287/12),0)</f>
        <v>0</v>
      </c>
      <c r="AT287" s="730">
        <f t="shared" ref="AT287:BD287" si="3802">IF(AT286=1,($AR287/12),0)</f>
        <v>0</v>
      </c>
      <c r="AU287" s="730">
        <f t="shared" si="3802"/>
        <v>0</v>
      </c>
      <c r="AV287" s="730">
        <f t="shared" si="3802"/>
        <v>0</v>
      </c>
      <c r="AW287" s="730">
        <f t="shared" si="3802"/>
        <v>0</v>
      </c>
      <c r="AX287" s="730">
        <f t="shared" si="3802"/>
        <v>0</v>
      </c>
      <c r="AY287" s="730">
        <f t="shared" si="3802"/>
        <v>0</v>
      </c>
      <c r="AZ287" s="730">
        <f t="shared" si="3802"/>
        <v>0</v>
      </c>
      <c r="BA287" s="730">
        <f t="shared" si="3802"/>
        <v>0</v>
      </c>
      <c r="BB287" s="730">
        <f t="shared" si="3802"/>
        <v>0</v>
      </c>
      <c r="BC287" s="730">
        <f t="shared" si="3802"/>
        <v>0</v>
      </c>
      <c r="BD287" s="730">
        <f t="shared" si="3802"/>
        <v>0</v>
      </c>
      <c r="BE287" s="731">
        <f>SUM(AS287:BD287)</f>
        <v>0</v>
      </c>
      <c r="BF287" s="730">
        <f>IF(AS286=1,(AR287*(1+$B$8)),AR287)</f>
        <v>0</v>
      </c>
      <c r="BG287" s="730">
        <f>IF(BG286=1,($BF287/12),0)</f>
        <v>0</v>
      </c>
      <c r="BH287" s="730">
        <f t="shared" ref="BH287:BR287" si="3803">IF(BH286=1,($BF287/12),0)</f>
        <v>0</v>
      </c>
      <c r="BI287" s="730">
        <f t="shared" si="3803"/>
        <v>0</v>
      </c>
      <c r="BJ287" s="730">
        <f t="shared" si="3803"/>
        <v>0</v>
      </c>
      <c r="BK287" s="730">
        <f t="shared" si="3803"/>
        <v>0</v>
      </c>
      <c r="BL287" s="730">
        <f t="shared" si="3803"/>
        <v>0</v>
      </c>
      <c r="BM287" s="730">
        <f t="shared" si="3803"/>
        <v>0</v>
      </c>
      <c r="BN287" s="730">
        <f t="shared" si="3803"/>
        <v>0</v>
      </c>
      <c r="BO287" s="730">
        <f t="shared" si="3803"/>
        <v>0</v>
      </c>
      <c r="BP287" s="730">
        <f t="shared" si="3803"/>
        <v>0</v>
      </c>
      <c r="BQ287" s="730">
        <f t="shared" si="3803"/>
        <v>0</v>
      </c>
      <c r="BR287" s="730">
        <f t="shared" si="3803"/>
        <v>0</v>
      </c>
      <c r="BS287" s="529">
        <f>SUM(BG287:BR287)</f>
        <v>0</v>
      </c>
      <c r="BW287" s="730">
        <f t="shared" ref="BW287:BX287" si="3804">IF(BW286=1,($BF287/12),0)</f>
        <v>0</v>
      </c>
      <c r="BX287" s="730">
        <f t="shared" si="3804"/>
        <v>0</v>
      </c>
    </row>
    <row r="288" spans="1:76" s="507" customFormat="1" x14ac:dyDescent="0.2">
      <c r="A288" s="721"/>
      <c r="B288" s="728"/>
      <c r="C288" s="730"/>
      <c r="D288" s="730"/>
      <c r="E288" s="730"/>
      <c r="F288" s="730"/>
      <c r="G288" s="730"/>
      <c r="H288" s="730"/>
      <c r="I288" s="730"/>
      <c r="J288" s="730"/>
      <c r="K288" s="730"/>
      <c r="L288" s="730"/>
      <c r="M288" s="730"/>
      <c r="N288" s="730"/>
      <c r="O288" s="730"/>
      <c r="P288" s="730"/>
      <c r="Q288" s="730"/>
      <c r="R288" s="730"/>
      <c r="S288" s="730"/>
      <c r="T288" s="730"/>
      <c r="U288" s="730"/>
      <c r="V288" s="730"/>
      <c r="W288" s="730"/>
      <c r="X288" s="730"/>
      <c r="Y288" s="730"/>
      <c r="Z288" s="730"/>
      <c r="AA288" s="730"/>
      <c r="AB288" s="730"/>
      <c r="AC288" s="730"/>
      <c r="AD288" s="730"/>
      <c r="AE288" s="730"/>
      <c r="AF288" s="730"/>
      <c r="AG288" s="730"/>
      <c r="AH288" s="730"/>
      <c r="AI288" s="730"/>
      <c r="AJ288" s="730"/>
      <c r="AK288" s="730"/>
      <c r="AL288" s="730"/>
      <c r="AM288" s="730"/>
      <c r="AN288" s="730"/>
      <c r="AO288" s="730"/>
      <c r="AP288" s="730"/>
      <c r="AQ288" s="730"/>
      <c r="AR288" s="730"/>
      <c r="AS288" s="730"/>
      <c r="AT288" s="730"/>
      <c r="AU288" s="730"/>
      <c r="AV288" s="730"/>
      <c r="AW288" s="730"/>
      <c r="AX288" s="730"/>
      <c r="AY288" s="730"/>
      <c r="AZ288" s="730"/>
      <c r="BA288" s="730"/>
      <c r="BB288" s="730"/>
      <c r="BC288" s="730"/>
      <c r="BD288" s="730"/>
      <c r="BE288" s="730"/>
      <c r="BF288" s="730"/>
      <c r="BG288" s="730"/>
      <c r="BH288" s="730"/>
      <c r="BI288" s="730"/>
      <c r="BJ288" s="730"/>
      <c r="BK288" s="730"/>
      <c r="BL288" s="730"/>
      <c r="BM288" s="730"/>
      <c r="BN288" s="730"/>
      <c r="BO288" s="730"/>
      <c r="BP288" s="730"/>
      <c r="BQ288" s="730"/>
      <c r="BR288" s="730"/>
      <c r="BS288" s="524"/>
      <c r="BW288" s="730"/>
      <c r="BX288" s="730"/>
    </row>
    <row r="289" spans="1:76" s="507" customFormat="1" x14ac:dyDescent="0.2">
      <c r="A289" s="522" t="s">
        <v>116</v>
      </c>
      <c r="B289" s="728"/>
      <c r="C289" s="728"/>
      <c r="D289" s="728"/>
      <c r="E289" s="728"/>
      <c r="F289" s="728"/>
      <c r="G289" s="728"/>
      <c r="H289" s="728"/>
      <c r="I289" s="728"/>
      <c r="J289" s="728"/>
      <c r="K289" s="728"/>
      <c r="L289" s="728"/>
      <c r="M289" s="728"/>
      <c r="N289" s="728"/>
      <c r="O289" s="728"/>
      <c r="P289" s="728"/>
      <c r="Q289" s="728"/>
      <c r="R289" s="728"/>
      <c r="S289" s="728"/>
      <c r="T289" s="728"/>
      <c r="U289" s="728"/>
      <c r="V289" s="728"/>
      <c r="W289" s="728"/>
      <c r="X289" s="728"/>
      <c r="Y289" s="728"/>
      <c r="Z289" s="728"/>
      <c r="AA289" s="728"/>
      <c r="AB289" s="728"/>
      <c r="AC289" s="728"/>
      <c r="AD289" s="728"/>
      <c r="AE289" s="728"/>
      <c r="AF289" s="728"/>
      <c r="AG289" s="728"/>
      <c r="AH289" s="728"/>
      <c r="AI289" s="728"/>
      <c r="AJ289" s="728"/>
      <c r="AK289" s="728"/>
      <c r="AL289" s="728"/>
      <c r="AM289" s="728"/>
      <c r="AN289" s="728"/>
      <c r="AO289" s="728"/>
      <c r="AP289" s="728"/>
      <c r="AQ289" s="728"/>
      <c r="AR289" s="728"/>
      <c r="AS289" s="728"/>
      <c r="AT289" s="728"/>
      <c r="AU289" s="728"/>
      <c r="AV289" s="728"/>
      <c r="AW289" s="728"/>
      <c r="AX289" s="728"/>
      <c r="AY289" s="728"/>
      <c r="AZ289" s="728"/>
      <c r="BA289" s="728"/>
      <c r="BB289" s="728"/>
      <c r="BC289" s="728"/>
      <c r="BD289" s="728"/>
      <c r="BE289" s="728"/>
      <c r="BF289" s="728"/>
      <c r="BG289" s="728"/>
      <c r="BH289" s="728"/>
      <c r="BI289" s="728"/>
      <c r="BJ289" s="728"/>
      <c r="BK289" s="728"/>
      <c r="BL289" s="728"/>
      <c r="BM289" s="728"/>
      <c r="BN289" s="728"/>
      <c r="BO289" s="728"/>
      <c r="BP289" s="728"/>
      <c r="BQ289" s="728"/>
      <c r="BR289" s="728"/>
      <c r="BS289" s="523"/>
      <c r="BW289" s="728"/>
      <c r="BX289" s="728"/>
    </row>
    <row r="290" spans="1:76" s="507" customFormat="1" x14ac:dyDescent="0.2">
      <c r="A290" s="722" t="s">
        <v>110</v>
      </c>
      <c r="B290" s="728"/>
      <c r="C290" s="730">
        <f>+IF(A290=1,1,0)</f>
        <v>0</v>
      </c>
      <c r="D290" s="730">
        <f>+IF(C290=1,1,0)</f>
        <v>0</v>
      </c>
      <c r="E290" s="730">
        <f t="shared" ref="E290" si="3805">+IF(D290=1,1,0)</f>
        <v>0</v>
      </c>
      <c r="F290" s="730">
        <f t="shared" ref="F290" si="3806">+IF(E290=1,1,0)</f>
        <v>0</v>
      </c>
      <c r="G290" s="730">
        <f t="shared" ref="G290" si="3807">+IF(F290=1,1,0)</f>
        <v>0</v>
      </c>
      <c r="H290" s="730">
        <f t="shared" ref="H290" si="3808">+IF(G290=1,1,0)</f>
        <v>0</v>
      </c>
      <c r="I290" s="730">
        <f t="shared" ref="I290" si="3809">+IF(H290=1,1,0)</f>
        <v>0</v>
      </c>
      <c r="J290" s="730">
        <f t="shared" ref="J290" si="3810">+IF(I290=1,1,0)</f>
        <v>0</v>
      </c>
      <c r="K290" s="730">
        <f t="shared" ref="K290" si="3811">+IF(J290=1,1,0)</f>
        <v>0</v>
      </c>
      <c r="L290" s="730">
        <f t="shared" ref="L290" si="3812">+IF(K290=1,1,0)</f>
        <v>0</v>
      </c>
      <c r="M290" s="730">
        <f t="shared" ref="M290" si="3813">+IF(L290=1,1,0)</f>
        <v>0</v>
      </c>
      <c r="N290" s="730">
        <f t="shared" ref="N290" si="3814">+IF(M290=1,1,0)</f>
        <v>0</v>
      </c>
      <c r="O290" s="730">
        <f>+N290</f>
        <v>0</v>
      </c>
      <c r="P290" s="730">
        <f>+N290</f>
        <v>0</v>
      </c>
      <c r="Q290" s="730">
        <f>+IF(O290=1,1,0)</f>
        <v>0</v>
      </c>
      <c r="R290" s="730">
        <f t="shared" ref="R290" si="3815">+IF(Q290=1,1,0)</f>
        <v>0</v>
      </c>
      <c r="S290" s="730">
        <f t="shared" ref="S290" si="3816">+IF(R290=1,1,0)</f>
        <v>0</v>
      </c>
      <c r="T290" s="730">
        <f t="shared" ref="T290" si="3817">+IF(S290=1,1,0)</f>
        <v>0</v>
      </c>
      <c r="U290" s="730">
        <f t="shared" ref="U290" si="3818">+IF(T290=1,1,0)</f>
        <v>0</v>
      </c>
      <c r="V290" s="730">
        <f t="shared" ref="V290" si="3819">+IF(U290=1,1,0)</f>
        <v>0</v>
      </c>
      <c r="W290" s="730">
        <f t="shared" ref="W290" si="3820">+IF(V290=1,1,0)</f>
        <v>0</v>
      </c>
      <c r="X290" s="730">
        <f t="shared" ref="X290" si="3821">+IF(W290=1,1,0)</f>
        <v>0</v>
      </c>
      <c r="Y290" s="730">
        <f t="shared" ref="Y290" si="3822">+IF(X290=1,1,0)</f>
        <v>0</v>
      </c>
      <c r="Z290" s="730">
        <f t="shared" ref="Z290" si="3823">+IF(Y290=1,1,0)</f>
        <v>0</v>
      </c>
      <c r="AA290" s="730">
        <f t="shared" ref="AA290" si="3824">+IF(Z290=1,1,0)</f>
        <v>0</v>
      </c>
      <c r="AB290" s="730">
        <f t="shared" ref="AB290" si="3825">+IF(AA290=1,1,0)</f>
        <v>0</v>
      </c>
      <c r="AC290" s="730">
        <f>+AB290</f>
        <v>0</v>
      </c>
      <c r="AD290" s="730">
        <f>+AB290</f>
        <v>0</v>
      </c>
      <c r="AE290" s="730">
        <f>+IF(AC290=1,1,0)</f>
        <v>0</v>
      </c>
      <c r="AF290" s="730">
        <f>+IF(AE290=1,1,0)</f>
        <v>0</v>
      </c>
      <c r="AG290" s="730">
        <f t="shared" ref="AG290" si="3826">+IF(AF290=1,1,0)</f>
        <v>0</v>
      </c>
      <c r="AH290" s="730">
        <f t="shared" ref="AH290" si="3827">+IF(AG290=1,1,0)</f>
        <v>0</v>
      </c>
      <c r="AI290" s="730">
        <f t="shared" ref="AI290" si="3828">+IF(AH290=1,1,0)</f>
        <v>0</v>
      </c>
      <c r="AJ290" s="730">
        <f t="shared" ref="AJ290" si="3829">+IF(AI290=1,1,0)</f>
        <v>0</v>
      </c>
      <c r="AK290" s="730">
        <f t="shared" ref="AK290" si="3830">+IF(AJ290=1,1,0)</f>
        <v>0</v>
      </c>
      <c r="AL290" s="730">
        <f t="shared" ref="AL290" si="3831">+IF(AK290=1,1,0)</f>
        <v>0</v>
      </c>
      <c r="AM290" s="730">
        <f t="shared" ref="AM290" si="3832">+IF(AL290=1,1,0)</f>
        <v>0</v>
      </c>
      <c r="AN290" s="730">
        <f t="shared" ref="AN290" si="3833">+IF(AM290=1,1,0)</f>
        <v>0</v>
      </c>
      <c r="AO290" s="730">
        <f t="shared" ref="AO290" si="3834">+IF(AN290=1,1,0)</f>
        <v>0</v>
      </c>
      <c r="AP290" s="730">
        <f t="shared" ref="AP290" si="3835">+IF(AO290=1,1,0)</f>
        <v>0</v>
      </c>
      <c r="AQ290" s="730">
        <f>+AP290</f>
        <v>0</v>
      </c>
      <c r="AR290" s="730">
        <f>+AQ290</f>
        <v>0</v>
      </c>
      <c r="AS290" s="730">
        <f>+IF(AQ290=1,1,0)</f>
        <v>0</v>
      </c>
      <c r="AT290" s="730">
        <f>+IF(AS290=1,1,0)</f>
        <v>0</v>
      </c>
      <c r="AU290" s="730">
        <f t="shared" ref="AU290" si="3836">+IF(AT290=1,1,0)</f>
        <v>0</v>
      </c>
      <c r="AV290" s="730">
        <f t="shared" ref="AV290" si="3837">+IF(AU290=1,1,0)</f>
        <v>0</v>
      </c>
      <c r="AW290" s="730">
        <f t="shared" ref="AW290" si="3838">+IF(AV290=1,1,0)</f>
        <v>0</v>
      </c>
      <c r="AX290" s="730">
        <f t="shared" ref="AX290" si="3839">+IF(AW290=1,1,0)</f>
        <v>0</v>
      </c>
      <c r="AY290" s="730">
        <f t="shared" ref="AY290" si="3840">+IF(AX290=1,1,0)</f>
        <v>0</v>
      </c>
      <c r="AZ290" s="730">
        <f t="shared" ref="AZ290" si="3841">+IF(AY290=1,1,0)</f>
        <v>0</v>
      </c>
      <c r="BA290" s="730">
        <f t="shared" ref="BA290" si="3842">+IF(AZ290=1,1,0)</f>
        <v>0</v>
      </c>
      <c r="BB290" s="730">
        <f t="shared" ref="BB290" si="3843">+IF(BA290=1,1,0)</f>
        <v>0</v>
      </c>
      <c r="BC290" s="730">
        <f t="shared" ref="BC290" si="3844">+IF(BB290=1,1,0)</f>
        <v>0</v>
      </c>
      <c r="BD290" s="730">
        <f t="shared" ref="BD290" si="3845">+IF(BC290=1,1,0)</f>
        <v>0</v>
      </c>
      <c r="BE290" s="730">
        <f>+BD290</f>
        <v>0</v>
      </c>
      <c r="BF290" s="730">
        <f>+BE290</f>
        <v>0</v>
      </c>
      <c r="BG290" s="730">
        <f>+IF(BE290=1,1,0)</f>
        <v>0</v>
      </c>
      <c r="BH290" s="730">
        <f t="shared" ref="BH290" si="3846">+IF(BG290=1,1,0)</f>
        <v>0</v>
      </c>
      <c r="BI290" s="730">
        <f t="shared" ref="BI290" si="3847">+IF(BH290=1,1,0)</f>
        <v>0</v>
      </c>
      <c r="BJ290" s="730">
        <f t="shared" ref="BJ290" si="3848">+IF(BI290=1,1,0)</f>
        <v>0</v>
      </c>
      <c r="BK290" s="730">
        <f t="shared" ref="BK290" si="3849">+IF(BJ290=1,1,0)</f>
        <v>0</v>
      </c>
      <c r="BL290" s="730">
        <f t="shared" ref="BL290" si="3850">+IF(BK290=1,1,0)</f>
        <v>0</v>
      </c>
      <c r="BM290" s="730">
        <f t="shared" ref="BM290" si="3851">+IF(BL290=1,1,0)</f>
        <v>0</v>
      </c>
      <c r="BN290" s="730">
        <f t="shared" ref="BN290" si="3852">+IF(BM290=1,1,0)</f>
        <v>0</v>
      </c>
      <c r="BO290" s="730">
        <f t="shared" ref="BO290" si="3853">+IF(BN290=1,1,0)</f>
        <v>0</v>
      </c>
      <c r="BP290" s="730">
        <f t="shared" ref="BP290" si="3854">+IF(BO290=1,1,0)</f>
        <v>0</v>
      </c>
      <c r="BQ290" s="730">
        <f t="shared" ref="BQ290" si="3855">+IF(BP290=1,1,0)</f>
        <v>0</v>
      </c>
      <c r="BR290" s="730">
        <f t="shared" ref="BR290" si="3856">+IF(BQ290=1,1,0)</f>
        <v>0</v>
      </c>
      <c r="BS290" s="524">
        <f>+BR290</f>
        <v>0</v>
      </c>
      <c r="BW290" s="730">
        <f>+IF(BU290=1,1,0)</f>
        <v>0</v>
      </c>
      <c r="BX290" s="730">
        <f t="shared" ref="BX290" si="3857">+IF(BW290=1,1,0)</f>
        <v>0</v>
      </c>
    </row>
    <row r="291" spans="1:76" s="507" customFormat="1" x14ac:dyDescent="0.2">
      <c r="A291" s="724" t="s">
        <v>39</v>
      </c>
      <c r="B291" s="727"/>
      <c r="C291" s="730">
        <f>IF(C290=1,B291/12,0)</f>
        <v>0</v>
      </c>
      <c r="D291" s="730">
        <f>IF(D290=1,$B291/12,0)</f>
        <v>0</v>
      </c>
      <c r="E291" s="730">
        <f t="shared" ref="E291:N291" si="3858">IF(E290=1,$B291/12,0)</f>
        <v>0</v>
      </c>
      <c r="F291" s="730">
        <f t="shared" si="3858"/>
        <v>0</v>
      </c>
      <c r="G291" s="730">
        <f t="shared" si="3858"/>
        <v>0</v>
      </c>
      <c r="H291" s="730">
        <f t="shared" si="3858"/>
        <v>0</v>
      </c>
      <c r="I291" s="730">
        <f t="shared" si="3858"/>
        <v>0</v>
      </c>
      <c r="J291" s="730">
        <f t="shared" si="3858"/>
        <v>0</v>
      </c>
      <c r="K291" s="730">
        <f t="shared" si="3858"/>
        <v>0</v>
      </c>
      <c r="L291" s="730">
        <f t="shared" si="3858"/>
        <v>0</v>
      </c>
      <c r="M291" s="730">
        <f t="shared" si="3858"/>
        <v>0</v>
      </c>
      <c r="N291" s="730">
        <f t="shared" si="3858"/>
        <v>0</v>
      </c>
      <c r="O291" s="731">
        <f>SUM(C291:N291)</f>
        <v>0</v>
      </c>
      <c r="P291" s="730">
        <f>IF(C290=1,(B291*(1+$B$8)),B291)</f>
        <v>0</v>
      </c>
      <c r="Q291" s="730">
        <f>IF(Q290=1,($P291/12),0)</f>
        <v>0</v>
      </c>
      <c r="R291" s="730">
        <f t="shared" ref="R291:AB291" si="3859">IF(R290=1,($P291/12),0)</f>
        <v>0</v>
      </c>
      <c r="S291" s="730">
        <f t="shared" si="3859"/>
        <v>0</v>
      </c>
      <c r="T291" s="730">
        <f t="shared" si="3859"/>
        <v>0</v>
      </c>
      <c r="U291" s="730">
        <f t="shared" si="3859"/>
        <v>0</v>
      </c>
      <c r="V291" s="730">
        <f t="shared" si="3859"/>
        <v>0</v>
      </c>
      <c r="W291" s="730">
        <f t="shared" si="3859"/>
        <v>0</v>
      </c>
      <c r="X291" s="730">
        <f t="shared" si="3859"/>
        <v>0</v>
      </c>
      <c r="Y291" s="730">
        <f t="shared" si="3859"/>
        <v>0</v>
      </c>
      <c r="Z291" s="730">
        <f t="shared" si="3859"/>
        <v>0</v>
      </c>
      <c r="AA291" s="730">
        <f t="shared" si="3859"/>
        <v>0</v>
      </c>
      <c r="AB291" s="730">
        <f t="shared" si="3859"/>
        <v>0</v>
      </c>
      <c r="AC291" s="731">
        <f>SUM(Q291:AB291)</f>
        <v>0</v>
      </c>
      <c r="AD291" s="730">
        <f>IF(Q290=1,(P291*(1+$B$8)),P291)</f>
        <v>0</v>
      </c>
      <c r="AE291" s="730">
        <f t="shared" ref="AE291:AP291" si="3860">IF(AE290=1,($AD291/12),0)</f>
        <v>0</v>
      </c>
      <c r="AF291" s="730">
        <f t="shared" si="3860"/>
        <v>0</v>
      </c>
      <c r="AG291" s="730">
        <f t="shared" si="3860"/>
        <v>0</v>
      </c>
      <c r="AH291" s="730">
        <f t="shared" si="3860"/>
        <v>0</v>
      </c>
      <c r="AI291" s="730">
        <f t="shared" si="3860"/>
        <v>0</v>
      </c>
      <c r="AJ291" s="730">
        <f t="shared" si="3860"/>
        <v>0</v>
      </c>
      <c r="AK291" s="730">
        <f t="shared" si="3860"/>
        <v>0</v>
      </c>
      <c r="AL291" s="730">
        <f t="shared" si="3860"/>
        <v>0</v>
      </c>
      <c r="AM291" s="730">
        <f t="shared" si="3860"/>
        <v>0</v>
      </c>
      <c r="AN291" s="730">
        <f t="shared" si="3860"/>
        <v>0</v>
      </c>
      <c r="AO291" s="730">
        <f t="shared" si="3860"/>
        <v>0</v>
      </c>
      <c r="AP291" s="730">
        <f t="shared" si="3860"/>
        <v>0</v>
      </c>
      <c r="AQ291" s="731">
        <f>SUM(AE291:AP291)</f>
        <v>0</v>
      </c>
      <c r="AR291" s="730">
        <f>IF(AE290=1,(AD291*(1+$B$8)),AD291)</f>
        <v>0</v>
      </c>
      <c r="AS291" s="730">
        <f>IF(AS290=1,($AR291/12),0)</f>
        <v>0</v>
      </c>
      <c r="AT291" s="730">
        <f t="shared" ref="AT291:BD291" si="3861">IF(AT290=1,($AR291/12),0)</f>
        <v>0</v>
      </c>
      <c r="AU291" s="730">
        <f t="shared" si="3861"/>
        <v>0</v>
      </c>
      <c r="AV291" s="730">
        <f t="shared" si="3861"/>
        <v>0</v>
      </c>
      <c r="AW291" s="730">
        <f t="shared" si="3861"/>
        <v>0</v>
      </c>
      <c r="AX291" s="730">
        <f t="shared" si="3861"/>
        <v>0</v>
      </c>
      <c r="AY291" s="730">
        <f t="shared" si="3861"/>
        <v>0</v>
      </c>
      <c r="AZ291" s="730">
        <f t="shared" si="3861"/>
        <v>0</v>
      </c>
      <c r="BA291" s="730">
        <f t="shared" si="3861"/>
        <v>0</v>
      </c>
      <c r="BB291" s="730">
        <f t="shared" si="3861"/>
        <v>0</v>
      </c>
      <c r="BC291" s="730">
        <f t="shared" si="3861"/>
        <v>0</v>
      </c>
      <c r="BD291" s="730">
        <f t="shared" si="3861"/>
        <v>0</v>
      </c>
      <c r="BE291" s="731">
        <f>SUM(AS291:BD291)</f>
        <v>0</v>
      </c>
      <c r="BF291" s="730">
        <f>IF(AS290=1,(AR291*(1+$B$8)),AR291)</f>
        <v>0</v>
      </c>
      <c r="BG291" s="730">
        <f>IF(BG290=1,($BF291/12),0)</f>
        <v>0</v>
      </c>
      <c r="BH291" s="730">
        <f t="shared" ref="BH291:BR291" si="3862">IF(BH290=1,($BF291/12),0)</f>
        <v>0</v>
      </c>
      <c r="BI291" s="730">
        <f t="shared" si="3862"/>
        <v>0</v>
      </c>
      <c r="BJ291" s="730">
        <f t="shared" si="3862"/>
        <v>0</v>
      </c>
      <c r="BK291" s="730">
        <f t="shared" si="3862"/>
        <v>0</v>
      </c>
      <c r="BL291" s="730">
        <f t="shared" si="3862"/>
        <v>0</v>
      </c>
      <c r="BM291" s="730">
        <f t="shared" si="3862"/>
        <v>0</v>
      </c>
      <c r="BN291" s="730">
        <f t="shared" si="3862"/>
        <v>0</v>
      </c>
      <c r="BO291" s="730">
        <f t="shared" si="3862"/>
        <v>0</v>
      </c>
      <c r="BP291" s="730">
        <f t="shared" si="3862"/>
        <v>0</v>
      </c>
      <c r="BQ291" s="730">
        <f t="shared" si="3862"/>
        <v>0</v>
      </c>
      <c r="BR291" s="730">
        <f t="shared" si="3862"/>
        <v>0</v>
      </c>
      <c r="BS291" s="529">
        <f>SUM(BG291:BR291)</f>
        <v>0</v>
      </c>
      <c r="BW291" s="730">
        <f t="shared" ref="BW291:BX291" si="3863">IF(BW290=1,($BF291/12),0)</f>
        <v>0</v>
      </c>
      <c r="BX291" s="730">
        <f t="shared" si="3863"/>
        <v>0</v>
      </c>
    </row>
    <row r="292" spans="1:76" s="507" customFormat="1" x14ac:dyDescent="0.2">
      <c r="A292" s="721"/>
      <c r="B292" s="728"/>
      <c r="C292" s="730"/>
      <c r="D292" s="730"/>
      <c r="E292" s="730"/>
      <c r="F292" s="730"/>
      <c r="G292" s="730"/>
      <c r="H292" s="730"/>
      <c r="I292" s="730"/>
      <c r="J292" s="730"/>
      <c r="K292" s="730"/>
      <c r="L292" s="730"/>
      <c r="M292" s="730"/>
      <c r="N292" s="730"/>
      <c r="O292" s="730"/>
      <c r="P292" s="730"/>
      <c r="Q292" s="730"/>
      <c r="R292" s="730"/>
      <c r="S292" s="730"/>
      <c r="T292" s="730"/>
      <c r="U292" s="730"/>
      <c r="V292" s="730"/>
      <c r="W292" s="730"/>
      <c r="X292" s="730"/>
      <c r="Y292" s="730"/>
      <c r="Z292" s="730"/>
      <c r="AA292" s="730"/>
      <c r="AB292" s="730"/>
      <c r="AC292" s="730"/>
      <c r="AD292" s="730"/>
      <c r="AE292" s="730"/>
      <c r="AF292" s="730"/>
      <c r="AG292" s="730"/>
      <c r="AH292" s="730"/>
      <c r="AI292" s="730"/>
      <c r="AJ292" s="730"/>
      <c r="AK292" s="730"/>
      <c r="AL292" s="730"/>
      <c r="AM292" s="730"/>
      <c r="AN292" s="730"/>
      <c r="AO292" s="730"/>
      <c r="AP292" s="730"/>
      <c r="AQ292" s="730"/>
      <c r="AR292" s="730"/>
      <c r="AS292" s="730"/>
      <c r="AT292" s="730"/>
      <c r="AU292" s="730"/>
      <c r="AV292" s="730"/>
      <c r="AW292" s="730"/>
      <c r="AX292" s="730"/>
      <c r="AY292" s="730"/>
      <c r="AZ292" s="730"/>
      <c r="BA292" s="730"/>
      <c r="BB292" s="730"/>
      <c r="BC292" s="730"/>
      <c r="BD292" s="730"/>
      <c r="BE292" s="730"/>
      <c r="BF292" s="730"/>
      <c r="BG292" s="730"/>
      <c r="BH292" s="730"/>
      <c r="BI292" s="730"/>
      <c r="BJ292" s="730"/>
      <c r="BK292" s="730"/>
      <c r="BL292" s="730"/>
      <c r="BM292" s="730"/>
      <c r="BN292" s="730"/>
      <c r="BO292" s="730"/>
      <c r="BP292" s="730"/>
      <c r="BQ292" s="730"/>
      <c r="BR292" s="730"/>
      <c r="BS292" s="524"/>
      <c r="BW292" s="730"/>
      <c r="BX292" s="730"/>
    </row>
    <row r="293" spans="1:76" s="507" customFormat="1" x14ac:dyDescent="0.2">
      <c r="A293" s="522" t="s">
        <v>125</v>
      </c>
      <c r="B293" s="728"/>
      <c r="C293" s="730">
        <f t="shared" ref="C293:N294" si="3864">+C258+C254+C250+C246+C242+C238+C234+C262+C266+C270+C274+C278+C282+C286+C290</f>
        <v>1</v>
      </c>
      <c r="D293" s="730">
        <f t="shared" si="3864"/>
        <v>1</v>
      </c>
      <c r="E293" s="730">
        <f t="shared" si="3864"/>
        <v>1</v>
      </c>
      <c r="F293" s="730">
        <f t="shared" si="3864"/>
        <v>1</v>
      </c>
      <c r="G293" s="730">
        <f t="shared" si="3864"/>
        <v>1</v>
      </c>
      <c r="H293" s="730">
        <f t="shared" si="3864"/>
        <v>1</v>
      </c>
      <c r="I293" s="730">
        <f t="shared" si="3864"/>
        <v>1</v>
      </c>
      <c r="J293" s="730">
        <f t="shared" si="3864"/>
        <v>1</v>
      </c>
      <c r="K293" s="730">
        <f t="shared" si="3864"/>
        <v>1</v>
      </c>
      <c r="L293" s="730">
        <f t="shared" si="3864"/>
        <v>1</v>
      </c>
      <c r="M293" s="730">
        <f t="shared" si="3864"/>
        <v>1</v>
      </c>
      <c r="N293" s="730">
        <f t="shared" si="3864"/>
        <v>1</v>
      </c>
      <c r="O293" s="730">
        <f>+N293</f>
        <v>1</v>
      </c>
      <c r="P293" s="730"/>
      <c r="Q293" s="730">
        <f t="shared" ref="Q293:AB294" si="3865">+Q258+Q254+Q250+Q246+Q242+Q238+Q234+Q262+Q266+Q270+Q274+Q278+Q282+Q286+Q290</f>
        <v>1</v>
      </c>
      <c r="R293" s="730">
        <f t="shared" si="3865"/>
        <v>1</v>
      </c>
      <c r="S293" s="730">
        <f t="shared" si="3865"/>
        <v>1</v>
      </c>
      <c r="T293" s="730">
        <f t="shared" si="3865"/>
        <v>1</v>
      </c>
      <c r="U293" s="730">
        <f t="shared" si="3865"/>
        <v>1</v>
      </c>
      <c r="V293" s="730">
        <f t="shared" si="3865"/>
        <v>1</v>
      </c>
      <c r="W293" s="730">
        <f t="shared" si="3865"/>
        <v>1</v>
      </c>
      <c r="X293" s="730">
        <f t="shared" si="3865"/>
        <v>1</v>
      </c>
      <c r="Y293" s="730">
        <f t="shared" si="3865"/>
        <v>1</v>
      </c>
      <c r="Z293" s="730">
        <f t="shared" si="3865"/>
        <v>1</v>
      </c>
      <c r="AA293" s="730">
        <f t="shared" si="3865"/>
        <v>1</v>
      </c>
      <c r="AB293" s="730">
        <f t="shared" si="3865"/>
        <v>1</v>
      </c>
      <c r="AC293" s="730">
        <f>+AB293</f>
        <v>1</v>
      </c>
      <c r="AD293" s="730"/>
      <c r="AE293" s="730">
        <f t="shared" ref="AE293:AP294" si="3866">+AE258+AE254+AE250+AE246+AE242+AE238+AE234+AE262+AE266+AE270+AE274+AE278+AE282+AE286+AE290</f>
        <v>4</v>
      </c>
      <c r="AF293" s="730">
        <f t="shared" si="3866"/>
        <v>4</v>
      </c>
      <c r="AG293" s="730">
        <f t="shared" si="3866"/>
        <v>4</v>
      </c>
      <c r="AH293" s="730">
        <f t="shared" si="3866"/>
        <v>4</v>
      </c>
      <c r="AI293" s="730">
        <f t="shared" si="3866"/>
        <v>4</v>
      </c>
      <c r="AJ293" s="730">
        <f t="shared" si="3866"/>
        <v>4</v>
      </c>
      <c r="AK293" s="730">
        <f t="shared" si="3866"/>
        <v>4</v>
      </c>
      <c r="AL293" s="730">
        <f t="shared" si="3866"/>
        <v>4</v>
      </c>
      <c r="AM293" s="730">
        <f t="shared" si="3866"/>
        <v>4</v>
      </c>
      <c r="AN293" s="730">
        <f t="shared" si="3866"/>
        <v>4</v>
      </c>
      <c r="AO293" s="730">
        <f t="shared" si="3866"/>
        <v>4</v>
      </c>
      <c r="AP293" s="730">
        <f t="shared" si="3866"/>
        <v>4</v>
      </c>
      <c r="AQ293" s="730">
        <f>+AP293</f>
        <v>4</v>
      </c>
      <c r="AR293" s="730"/>
      <c r="AS293" s="730">
        <f t="shared" ref="AS293:BD294" si="3867">+AS258+AS254+AS250+AS246+AS242+AS238+AS234+AS262+AS266+AS270+AS274+AS278+AS282+AS286+AS290</f>
        <v>4</v>
      </c>
      <c r="AT293" s="730">
        <f t="shared" si="3867"/>
        <v>4</v>
      </c>
      <c r="AU293" s="730">
        <f t="shared" si="3867"/>
        <v>4</v>
      </c>
      <c r="AV293" s="730">
        <f t="shared" si="3867"/>
        <v>4</v>
      </c>
      <c r="AW293" s="730">
        <f t="shared" si="3867"/>
        <v>4</v>
      </c>
      <c r="AX293" s="730">
        <f t="shared" si="3867"/>
        <v>4</v>
      </c>
      <c r="AY293" s="730">
        <f t="shared" si="3867"/>
        <v>4</v>
      </c>
      <c r="AZ293" s="730">
        <f t="shared" si="3867"/>
        <v>4</v>
      </c>
      <c r="BA293" s="730">
        <f t="shared" si="3867"/>
        <v>4</v>
      </c>
      <c r="BB293" s="730">
        <f t="shared" si="3867"/>
        <v>4</v>
      </c>
      <c r="BC293" s="730">
        <f t="shared" si="3867"/>
        <v>4</v>
      </c>
      <c r="BD293" s="730">
        <f t="shared" si="3867"/>
        <v>4</v>
      </c>
      <c r="BE293" s="730">
        <f>+BD293</f>
        <v>4</v>
      </c>
      <c r="BF293" s="730"/>
      <c r="BG293" s="730">
        <f t="shared" ref="BG293" si="3868">+BG258+BG254+BG250+BG246+BG242+BG238+BG234+BG262+BG266+BG270+BG274+BG278+BG282+BG286+BG290</f>
        <v>4</v>
      </c>
      <c r="BH293" s="730">
        <f t="shared" ref="BH293:BQ294" si="3869">+BH258+BH254+BH250+BH246+BH242+BH238+BH234+BH262+BH266+BH270+BH274+BH278+BH282+BH286+BH290</f>
        <v>4</v>
      </c>
      <c r="BI293" s="730">
        <f t="shared" si="3869"/>
        <v>4</v>
      </c>
      <c r="BJ293" s="730">
        <f t="shared" si="3869"/>
        <v>4</v>
      </c>
      <c r="BK293" s="730">
        <f t="shared" si="3869"/>
        <v>4</v>
      </c>
      <c r="BL293" s="730">
        <f t="shared" si="3869"/>
        <v>4</v>
      </c>
      <c r="BM293" s="730">
        <f t="shared" si="3869"/>
        <v>4</v>
      </c>
      <c r="BN293" s="730">
        <f t="shared" si="3869"/>
        <v>4</v>
      </c>
      <c r="BO293" s="730">
        <f t="shared" si="3869"/>
        <v>4</v>
      </c>
      <c r="BP293" s="730">
        <f t="shared" si="3869"/>
        <v>4</v>
      </c>
      <c r="BQ293" s="730">
        <f t="shared" si="3869"/>
        <v>4</v>
      </c>
      <c r="BR293" s="730">
        <f t="shared" ref="BR293" si="3870">+BR258+BR254+BR250+BR246+BR242+BR238+BR234+BR262+BR266+BR270+BR274+BR278+BR282+BR286+BR290</f>
        <v>4</v>
      </c>
      <c r="BS293" s="524">
        <f>+BR293</f>
        <v>4</v>
      </c>
      <c r="BW293" s="730">
        <f t="shared" ref="BW293:BX294" si="3871">+BW258+BW254+BW250+BW246+BW242+BW238+BW234+BW262+BW266+BW270+BW274+BW278+BW282+BW286+BW290</f>
        <v>0</v>
      </c>
      <c r="BX293" s="730">
        <f t="shared" si="3871"/>
        <v>0</v>
      </c>
    </row>
    <row r="294" spans="1:76" s="507" customFormat="1" ht="13.5" thickBot="1" x14ac:dyDescent="0.25">
      <c r="A294" s="725"/>
      <c r="B294" s="729"/>
      <c r="C294" s="732">
        <f t="shared" si="3864"/>
        <v>5416.666666666667</v>
      </c>
      <c r="D294" s="732">
        <f t="shared" si="3864"/>
        <v>5416.666666666667</v>
      </c>
      <c r="E294" s="732">
        <f t="shared" si="3864"/>
        <v>5416.666666666667</v>
      </c>
      <c r="F294" s="732">
        <f t="shared" si="3864"/>
        <v>5416.666666666667</v>
      </c>
      <c r="G294" s="732">
        <f t="shared" si="3864"/>
        <v>5416.666666666667</v>
      </c>
      <c r="H294" s="732">
        <f t="shared" si="3864"/>
        <v>5416.666666666667</v>
      </c>
      <c r="I294" s="732">
        <f t="shared" si="3864"/>
        <v>5416.666666666667</v>
      </c>
      <c r="J294" s="732">
        <f t="shared" si="3864"/>
        <v>5416.666666666667</v>
      </c>
      <c r="K294" s="732">
        <f t="shared" si="3864"/>
        <v>5416.666666666667</v>
      </c>
      <c r="L294" s="732">
        <f t="shared" si="3864"/>
        <v>5416.666666666667</v>
      </c>
      <c r="M294" s="732">
        <f t="shared" si="3864"/>
        <v>5416.666666666667</v>
      </c>
      <c r="N294" s="732">
        <f t="shared" si="3864"/>
        <v>5416.666666666667</v>
      </c>
      <c r="O294" s="731">
        <f>SUM(C294:N294)</f>
        <v>64999.999999999993</v>
      </c>
      <c r="P294" s="732"/>
      <c r="Q294" s="732">
        <f t="shared" si="3865"/>
        <v>5741.666666666667</v>
      </c>
      <c r="R294" s="732">
        <f t="shared" si="3865"/>
        <v>5741.666666666667</v>
      </c>
      <c r="S294" s="732">
        <f t="shared" si="3865"/>
        <v>5741.666666666667</v>
      </c>
      <c r="T294" s="732">
        <f t="shared" si="3865"/>
        <v>5741.666666666667</v>
      </c>
      <c r="U294" s="732">
        <f t="shared" si="3865"/>
        <v>5741.666666666667</v>
      </c>
      <c r="V294" s="732">
        <f t="shared" si="3865"/>
        <v>5741.666666666667</v>
      </c>
      <c r="W294" s="732">
        <f t="shared" si="3865"/>
        <v>5741.666666666667</v>
      </c>
      <c r="X294" s="732">
        <f t="shared" si="3865"/>
        <v>5741.666666666667</v>
      </c>
      <c r="Y294" s="732">
        <f t="shared" si="3865"/>
        <v>5741.666666666667</v>
      </c>
      <c r="Z294" s="732">
        <f t="shared" si="3865"/>
        <v>5741.666666666667</v>
      </c>
      <c r="AA294" s="732">
        <f t="shared" si="3865"/>
        <v>5741.666666666667</v>
      </c>
      <c r="AB294" s="732">
        <f t="shared" si="3865"/>
        <v>5741.666666666667</v>
      </c>
      <c r="AC294" s="731">
        <f>SUM(Q294:AB294)</f>
        <v>68899.999999999985</v>
      </c>
      <c r="AD294" s="732"/>
      <c r="AE294" s="732">
        <f t="shared" si="3866"/>
        <v>21086.166666666668</v>
      </c>
      <c r="AF294" s="732">
        <f t="shared" si="3866"/>
        <v>21086.166666666668</v>
      </c>
      <c r="AG294" s="732">
        <f t="shared" si="3866"/>
        <v>21086.166666666668</v>
      </c>
      <c r="AH294" s="732">
        <f t="shared" si="3866"/>
        <v>21086.166666666668</v>
      </c>
      <c r="AI294" s="732">
        <f t="shared" si="3866"/>
        <v>21086.166666666668</v>
      </c>
      <c r="AJ294" s="732">
        <f t="shared" si="3866"/>
        <v>21086.166666666668</v>
      </c>
      <c r="AK294" s="732">
        <f t="shared" si="3866"/>
        <v>21086.166666666668</v>
      </c>
      <c r="AL294" s="732">
        <f t="shared" si="3866"/>
        <v>21086.166666666668</v>
      </c>
      <c r="AM294" s="732">
        <f t="shared" si="3866"/>
        <v>21086.166666666668</v>
      </c>
      <c r="AN294" s="732">
        <f t="shared" si="3866"/>
        <v>21086.166666666668</v>
      </c>
      <c r="AO294" s="732">
        <f t="shared" si="3866"/>
        <v>21086.166666666668</v>
      </c>
      <c r="AP294" s="732">
        <f t="shared" si="3866"/>
        <v>21086.166666666668</v>
      </c>
      <c r="AQ294" s="731">
        <f>SUM(AE294:AP294)</f>
        <v>253033.99999999997</v>
      </c>
      <c r="AR294" s="732"/>
      <c r="AS294" s="732">
        <f t="shared" si="3867"/>
        <v>22351.336666666666</v>
      </c>
      <c r="AT294" s="732">
        <f t="shared" si="3867"/>
        <v>22351.336666666666</v>
      </c>
      <c r="AU294" s="732">
        <f t="shared" si="3867"/>
        <v>22351.336666666666</v>
      </c>
      <c r="AV294" s="732">
        <f t="shared" si="3867"/>
        <v>22351.336666666666</v>
      </c>
      <c r="AW294" s="732">
        <f t="shared" si="3867"/>
        <v>22351.336666666666</v>
      </c>
      <c r="AX294" s="732">
        <f t="shared" si="3867"/>
        <v>22351.336666666666</v>
      </c>
      <c r="AY294" s="732">
        <f t="shared" si="3867"/>
        <v>22351.336666666666</v>
      </c>
      <c r="AZ294" s="732">
        <f t="shared" si="3867"/>
        <v>22351.336666666666</v>
      </c>
      <c r="BA294" s="732">
        <f t="shared" si="3867"/>
        <v>22351.336666666666</v>
      </c>
      <c r="BB294" s="732">
        <f t="shared" si="3867"/>
        <v>22351.336666666666</v>
      </c>
      <c r="BC294" s="732">
        <f t="shared" si="3867"/>
        <v>22351.336666666666</v>
      </c>
      <c r="BD294" s="732">
        <f t="shared" si="3867"/>
        <v>22351.336666666666</v>
      </c>
      <c r="BE294" s="731">
        <f>SUM(AS294:BD294)</f>
        <v>268216.03999999998</v>
      </c>
      <c r="BF294" s="732"/>
      <c r="BG294" s="732">
        <f t="shared" ref="BG294" si="3872">+BG259+BG255+BG251+BG247+BG243+BG239+BG235+BG263+BG267+BG271+BG275+BG279+BG283+BG287+BG291</f>
        <v>23692.416866666666</v>
      </c>
      <c r="BH294" s="732">
        <f t="shared" si="3869"/>
        <v>23692.416866666666</v>
      </c>
      <c r="BI294" s="732">
        <f t="shared" si="3869"/>
        <v>23692.416866666666</v>
      </c>
      <c r="BJ294" s="732">
        <f t="shared" si="3869"/>
        <v>23692.416866666666</v>
      </c>
      <c r="BK294" s="732">
        <f t="shared" si="3869"/>
        <v>23692.416866666666</v>
      </c>
      <c r="BL294" s="732">
        <f t="shared" si="3869"/>
        <v>23692.416866666666</v>
      </c>
      <c r="BM294" s="732">
        <f t="shared" si="3869"/>
        <v>23692.416866666666</v>
      </c>
      <c r="BN294" s="732">
        <f t="shared" si="3869"/>
        <v>23692.416866666666</v>
      </c>
      <c r="BO294" s="732">
        <f t="shared" si="3869"/>
        <v>23692.416866666666</v>
      </c>
      <c r="BP294" s="732">
        <f t="shared" si="3869"/>
        <v>23692.416866666666</v>
      </c>
      <c r="BQ294" s="732">
        <f t="shared" si="3869"/>
        <v>23692.416866666666</v>
      </c>
      <c r="BR294" s="732">
        <f t="shared" ref="BR294" si="3873">+BR259+BR255+BR251+BR247+BR243+BR239+BR235+BR263+BR267+BR271+BR275+BR279+BR283+BR287+BR291</f>
        <v>23692.416866666666</v>
      </c>
      <c r="BS294" s="529">
        <f>SUM(BG294:BR294)</f>
        <v>284309.0024</v>
      </c>
      <c r="BW294" s="732">
        <f t="shared" si="3871"/>
        <v>0</v>
      </c>
      <c r="BX294" s="732">
        <f t="shared" si="3871"/>
        <v>0</v>
      </c>
    </row>
    <row r="295" spans="1:76" s="507" customFormat="1" x14ac:dyDescent="0.2">
      <c r="A295" s="726"/>
      <c r="B295" s="728"/>
      <c r="C295" s="733"/>
      <c r="D295" s="733"/>
      <c r="E295" s="733"/>
      <c r="F295" s="733"/>
      <c r="G295" s="733"/>
      <c r="H295" s="733"/>
      <c r="I295" s="733"/>
      <c r="J295" s="733"/>
      <c r="K295" s="733"/>
      <c r="L295" s="733"/>
      <c r="M295" s="733"/>
      <c r="N295" s="733"/>
      <c r="O295" s="733"/>
      <c r="P295" s="733"/>
      <c r="Q295" s="733"/>
      <c r="R295" s="733"/>
      <c r="S295" s="733"/>
      <c r="T295" s="733"/>
      <c r="U295" s="733"/>
      <c r="V295" s="733"/>
      <c r="W295" s="733"/>
      <c r="X295" s="733"/>
      <c r="Y295" s="733"/>
      <c r="Z295" s="733"/>
      <c r="AA295" s="733"/>
      <c r="AB295" s="733"/>
      <c r="AC295" s="733"/>
      <c r="AD295" s="733"/>
      <c r="AE295" s="733"/>
      <c r="AF295" s="733"/>
      <c r="AG295" s="733"/>
      <c r="AH295" s="733"/>
      <c r="AI295" s="733"/>
      <c r="AJ295" s="733"/>
      <c r="AK295" s="733"/>
      <c r="AL295" s="733"/>
      <c r="AM295" s="733"/>
      <c r="AN295" s="733"/>
      <c r="AO295" s="733"/>
      <c r="AP295" s="733"/>
      <c r="AQ295" s="733"/>
      <c r="AR295" s="733"/>
      <c r="AS295" s="733"/>
      <c r="AT295" s="733"/>
      <c r="AU295" s="733"/>
      <c r="AV295" s="733"/>
      <c r="AW295" s="733"/>
      <c r="AX295" s="733"/>
      <c r="AY295" s="733"/>
      <c r="AZ295" s="733"/>
      <c r="BA295" s="733"/>
      <c r="BB295" s="733"/>
      <c r="BC295" s="733"/>
      <c r="BD295" s="733"/>
      <c r="BE295" s="733"/>
      <c r="BF295" s="733"/>
      <c r="BG295" s="733"/>
      <c r="BH295" s="733"/>
      <c r="BI295" s="733"/>
      <c r="BJ295" s="733"/>
      <c r="BK295" s="733"/>
      <c r="BL295" s="733"/>
      <c r="BM295" s="733"/>
      <c r="BN295" s="733"/>
      <c r="BO295" s="733"/>
      <c r="BP295" s="733"/>
      <c r="BQ295" s="733"/>
      <c r="BR295" s="733"/>
      <c r="BS295" s="536"/>
      <c r="BW295" s="733"/>
      <c r="BX295" s="733"/>
    </row>
    <row r="296" spans="1:76" s="507" customFormat="1" x14ac:dyDescent="0.2">
      <c r="A296" s="534" t="s">
        <v>547</v>
      </c>
      <c r="B296" s="728"/>
      <c r="C296" s="733"/>
      <c r="D296" s="733"/>
      <c r="E296" s="733"/>
      <c r="F296" s="733"/>
      <c r="G296" s="733"/>
      <c r="H296" s="733"/>
      <c r="I296" s="733"/>
      <c r="J296" s="733"/>
      <c r="K296" s="733"/>
      <c r="L296" s="733"/>
      <c r="M296" s="733"/>
      <c r="N296" s="733"/>
      <c r="O296" s="733"/>
      <c r="P296" s="733"/>
      <c r="Q296" s="733"/>
      <c r="R296" s="733"/>
      <c r="S296" s="733"/>
      <c r="T296" s="733"/>
      <c r="U296" s="733"/>
      <c r="V296" s="733"/>
      <c r="W296" s="733"/>
      <c r="X296" s="733"/>
      <c r="Y296" s="733"/>
      <c r="Z296" s="733"/>
      <c r="AA296" s="733"/>
      <c r="AB296" s="733"/>
      <c r="AC296" s="733"/>
      <c r="AD296" s="733"/>
      <c r="AE296" s="733"/>
      <c r="AF296" s="733"/>
      <c r="AG296" s="733"/>
      <c r="AH296" s="733"/>
      <c r="AI296" s="733"/>
      <c r="AJ296" s="733"/>
      <c r="AK296" s="733"/>
      <c r="AL296" s="733"/>
      <c r="AM296" s="733"/>
      <c r="AN296" s="733"/>
      <c r="AO296" s="733"/>
      <c r="AP296" s="733"/>
      <c r="AQ296" s="733"/>
      <c r="AR296" s="733"/>
      <c r="AS296" s="733"/>
      <c r="AT296" s="733"/>
      <c r="AU296" s="733"/>
      <c r="AV296" s="733"/>
      <c r="AW296" s="733"/>
      <c r="AX296" s="733"/>
      <c r="AY296" s="733"/>
      <c r="AZ296" s="733"/>
      <c r="BA296" s="733"/>
      <c r="BB296" s="733"/>
      <c r="BC296" s="733"/>
      <c r="BD296" s="733"/>
      <c r="BE296" s="733"/>
      <c r="BF296" s="733"/>
      <c r="BG296" s="733"/>
      <c r="BH296" s="733"/>
      <c r="BI296" s="733"/>
      <c r="BJ296" s="733"/>
      <c r="BK296" s="733"/>
      <c r="BL296" s="733"/>
      <c r="BM296" s="733"/>
      <c r="BN296" s="733"/>
      <c r="BO296" s="733"/>
      <c r="BP296" s="733"/>
      <c r="BQ296" s="733"/>
      <c r="BR296" s="733"/>
      <c r="BS296" s="536"/>
      <c r="BW296" s="733"/>
      <c r="BX296" s="733"/>
    </row>
    <row r="297" spans="1:76" s="507" customFormat="1" x14ac:dyDescent="0.2">
      <c r="A297" s="726"/>
      <c r="B297" s="728"/>
      <c r="C297" s="733"/>
      <c r="D297" s="733"/>
      <c r="E297" s="733"/>
      <c r="F297" s="733"/>
      <c r="G297" s="733"/>
      <c r="H297" s="733"/>
      <c r="I297" s="733"/>
      <c r="J297" s="733"/>
      <c r="K297" s="733"/>
      <c r="L297" s="733"/>
      <c r="M297" s="733"/>
      <c r="N297" s="733"/>
      <c r="O297" s="733"/>
      <c r="P297" s="733"/>
      <c r="Q297" s="733"/>
      <c r="R297" s="733"/>
      <c r="S297" s="733"/>
      <c r="T297" s="733"/>
      <c r="U297" s="733"/>
      <c r="V297" s="733"/>
      <c r="W297" s="733"/>
      <c r="X297" s="733"/>
      <c r="Y297" s="733"/>
      <c r="Z297" s="733"/>
      <c r="AA297" s="733"/>
      <c r="AB297" s="733"/>
      <c r="AC297" s="733"/>
      <c r="AD297" s="733"/>
      <c r="AE297" s="733"/>
      <c r="AF297" s="733"/>
      <c r="AG297" s="733"/>
      <c r="AH297" s="733"/>
      <c r="AI297" s="733"/>
      <c r="AJ297" s="733"/>
      <c r="AK297" s="733"/>
      <c r="AL297" s="733"/>
      <c r="AM297" s="733"/>
      <c r="AN297" s="733"/>
      <c r="AO297" s="733"/>
      <c r="AP297" s="733"/>
      <c r="AQ297" s="733"/>
      <c r="AR297" s="733"/>
      <c r="AS297" s="733"/>
      <c r="AT297" s="733"/>
      <c r="AU297" s="733"/>
      <c r="AV297" s="733"/>
      <c r="AW297" s="733"/>
      <c r="AX297" s="733"/>
      <c r="AY297" s="733"/>
      <c r="AZ297" s="733"/>
      <c r="BA297" s="733"/>
      <c r="BB297" s="733"/>
      <c r="BC297" s="733"/>
      <c r="BD297" s="733"/>
      <c r="BE297" s="733"/>
      <c r="BF297" s="733"/>
      <c r="BG297" s="733"/>
      <c r="BH297" s="733"/>
      <c r="BI297" s="733"/>
      <c r="BJ297" s="733"/>
      <c r="BK297" s="733"/>
      <c r="BL297" s="733"/>
      <c r="BM297" s="733"/>
      <c r="BN297" s="733"/>
      <c r="BO297" s="733"/>
      <c r="BP297" s="733"/>
      <c r="BQ297" s="733"/>
      <c r="BR297" s="733"/>
      <c r="BS297" s="536"/>
      <c r="BW297" s="733"/>
      <c r="BX297" s="733"/>
    </row>
    <row r="298" spans="1:76" x14ac:dyDescent="0.2">
      <c r="A298" s="530" t="s">
        <v>548</v>
      </c>
      <c r="B298" s="728"/>
      <c r="C298" s="728"/>
      <c r="D298" s="728"/>
      <c r="E298" s="728"/>
      <c r="F298" s="728"/>
      <c r="G298" s="728"/>
      <c r="H298" s="728"/>
      <c r="I298" s="728"/>
      <c r="J298" s="728"/>
      <c r="K298" s="728"/>
      <c r="L298" s="728"/>
      <c r="M298" s="728"/>
      <c r="N298" s="728"/>
      <c r="O298" s="728"/>
      <c r="P298" s="728"/>
      <c r="Q298" s="728"/>
      <c r="R298" s="728"/>
      <c r="S298" s="728"/>
      <c r="T298" s="728"/>
      <c r="U298" s="728"/>
      <c r="V298" s="728"/>
      <c r="W298" s="728"/>
      <c r="X298" s="728"/>
      <c r="Y298" s="728"/>
      <c r="Z298" s="728"/>
      <c r="AA298" s="728"/>
      <c r="AB298" s="728"/>
      <c r="AC298" s="728"/>
      <c r="AD298" s="728"/>
      <c r="AE298" s="728"/>
      <c r="AF298" s="728"/>
      <c r="AG298" s="728"/>
      <c r="AH298" s="728"/>
      <c r="AI298" s="728"/>
      <c r="AJ298" s="728"/>
      <c r="AK298" s="728"/>
      <c r="AL298" s="728"/>
      <c r="AM298" s="728"/>
      <c r="AN298" s="728"/>
      <c r="AO298" s="728"/>
      <c r="AP298" s="728"/>
      <c r="AQ298" s="728"/>
      <c r="AR298" s="728"/>
      <c r="AS298" s="728"/>
      <c r="AT298" s="728"/>
      <c r="AU298" s="728"/>
      <c r="AV298" s="728"/>
      <c r="AW298" s="728"/>
      <c r="AX298" s="728"/>
      <c r="AY298" s="728"/>
      <c r="AZ298" s="728"/>
      <c r="BA298" s="728"/>
      <c r="BB298" s="728"/>
      <c r="BC298" s="728"/>
      <c r="BD298" s="728"/>
      <c r="BE298" s="728"/>
      <c r="BF298" s="728"/>
      <c r="BG298" s="728"/>
      <c r="BH298" s="728"/>
      <c r="BI298" s="728"/>
      <c r="BJ298" s="728"/>
      <c r="BK298" s="728"/>
      <c r="BL298" s="728"/>
      <c r="BM298" s="728"/>
      <c r="BN298" s="728"/>
      <c r="BO298" s="728"/>
      <c r="BP298" s="728"/>
      <c r="BQ298" s="728"/>
      <c r="BR298" s="728"/>
      <c r="BS298" s="523"/>
      <c r="BW298" s="728"/>
      <c r="BX298" s="728"/>
    </row>
    <row r="299" spans="1:76" x14ac:dyDescent="0.2">
      <c r="A299" s="722" t="s">
        <v>110</v>
      </c>
      <c r="B299" s="728"/>
      <c r="C299" s="730">
        <f>+IF(A299=1,1,0)</f>
        <v>0</v>
      </c>
      <c r="D299" s="730">
        <f>+IF(C299=1,1,0)</f>
        <v>0</v>
      </c>
      <c r="E299" s="730">
        <f t="shared" ref="E299" si="3874">+IF(D299=1,1,0)</f>
        <v>0</v>
      </c>
      <c r="F299" s="730">
        <f t="shared" ref="F299" si="3875">+IF(E299=1,1,0)</f>
        <v>0</v>
      </c>
      <c r="G299" s="730">
        <f t="shared" ref="G299" si="3876">+IF(F299=1,1,0)</f>
        <v>0</v>
      </c>
      <c r="H299" s="730">
        <f t="shared" ref="H299" si="3877">+IF(G299=1,1,0)</f>
        <v>0</v>
      </c>
      <c r="I299" s="730">
        <f t="shared" ref="I299" si="3878">+IF(H299=1,1,0)</f>
        <v>0</v>
      </c>
      <c r="J299" s="730">
        <f t="shared" ref="J299" si="3879">+IF(I299=1,1,0)</f>
        <v>0</v>
      </c>
      <c r="K299" s="730">
        <f t="shared" ref="K299" si="3880">+IF(J299=1,1,0)</f>
        <v>0</v>
      </c>
      <c r="L299" s="730">
        <f t="shared" ref="L299" si="3881">+IF(K299=1,1,0)</f>
        <v>0</v>
      </c>
      <c r="M299" s="730">
        <f t="shared" ref="M299" si="3882">+IF(L299=1,1,0)</f>
        <v>0</v>
      </c>
      <c r="N299" s="730">
        <f t="shared" ref="N299" si="3883">+IF(M299=1,1,0)</f>
        <v>0</v>
      </c>
      <c r="O299" s="730">
        <f>+N299</f>
        <v>0</v>
      </c>
      <c r="P299" s="730">
        <f>+N299</f>
        <v>0</v>
      </c>
      <c r="Q299" s="730">
        <f>+IF(O299=1,1,0)</f>
        <v>0</v>
      </c>
      <c r="R299" s="730">
        <f t="shared" ref="R299" si="3884">+IF(Q299=1,1,0)</f>
        <v>0</v>
      </c>
      <c r="S299" s="730">
        <f t="shared" ref="S299" si="3885">+IF(R299=1,1,0)</f>
        <v>0</v>
      </c>
      <c r="T299" s="730">
        <f t="shared" ref="T299" si="3886">+IF(S299=1,1,0)</f>
        <v>0</v>
      </c>
      <c r="U299" s="730">
        <f t="shared" ref="U299" si="3887">+IF(T299=1,1,0)</f>
        <v>0</v>
      </c>
      <c r="V299" s="730">
        <f t="shared" ref="V299" si="3888">+IF(U299=1,1,0)</f>
        <v>0</v>
      </c>
      <c r="W299" s="730">
        <f t="shared" ref="W299" si="3889">+IF(V299=1,1,0)</f>
        <v>0</v>
      </c>
      <c r="X299" s="730">
        <f t="shared" ref="X299" si="3890">+IF(W299=1,1,0)</f>
        <v>0</v>
      </c>
      <c r="Y299" s="730">
        <f t="shared" ref="Y299" si="3891">+IF(X299=1,1,0)</f>
        <v>0</v>
      </c>
      <c r="Z299" s="730">
        <f t="shared" ref="Z299" si="3892">+IF(Y299=1,1,0)</f>
        <v>0</v>
      </c>
      <c r="AA299" s="730">
        <f t="shared" ref="AA299" si="3893">+IF(Z299=1,1,0)</f>
        <v>0</v>
      </c>
      <c r="AB299" s="730">
        <f t="shared" ref="AB299" si="3894">+IF(AA299=1,1,0)</f>
        <v>0</v>
      </c>
      <c r="AC299" s="730">
        <f>+AB299</f>
        <v>0</v>
      </c>
      <c r="AD299" s="730">
        <f>+AB299</f>
        <v>0</v>
      </c>
      <c r="AE299" s="730">
        <f>+IF(AC299=1,1,0)</f>
        <v>0</v>
      </c>
      <c r="AF299" s="730">
        <f>+IF(AE299=1,1,0)</f>
        <v>0</v>
      </c>
      <c r="AG299" s="730">
        <f t="shared" ref="AG299" si="3895">+IF(AF299=1,1,0)</f>
        <v>0</v>
      </c>
      <c r="AH299" s="730">
        <f t="shared" ref="AH299" si="3896">+IF(AG299=1,1,0)</f>
        <v>0</v>
      </c>
      <c r="AI299" s="730">
        <f t="shared" ref="AI299" si="3897">+IF(AH299=1,1,0)</f>
        <v>0</v>
      </c>
      <c r="AJ299" s="730">
        <f t="shared" ref="AJ299" si="3898">+IF(AI299=1,1,0)</f>
        <v>0</v>
      </c>
      <c r="AK299" s="730">
        <f t="shared" ref="AK299" si="3899">+IF(AJ299=1,1,0)</f>
        <v>0</v>
      </c>
      <c r="AL299" s="730">
        <f t="shared" ref="AL299" si="3900">+IF(AK299=1,1,0)</f>
        <v>0</v>
      </c>
      <c r="AM299" s="730">
        <f t="shared" ref="AM299" si="3901">+IF(AL299=1,1,0)</f>
        <v>0</v>
      </c>
      <c r="AN299" s="730">
        <f t="shared" ref="AN299" si="3902">+IF(AM299=1,1,0)</f>
        <v>0</v>
      </c>
      <c r="AO299" s="730">
        <f t="shared" ref="AO299" si="3903">+IF(AN299=1,1,0)</f>
        <v>0</v>
      </c>
      <c r="AP299" s="730">
        <f t="shared" ref="AP299" si="3904">+IF(AO299=1,1,0)</f>
        <v>0</v>
      </c>
      <c r="AQ299" s="730">
        <f>+AP299</f>
        <v>0</v>
      </c>
      <c r="AR299" s="730">
        <f>+AQ299</f>
        <v>0</v>
      </c>
      <c r="AS299" s="730">
        <v>1</v>
      </c>
      <c r="AT299" s="730">
        <f>+IF(AS299=1,1,0)</f>
        <v>1</v>
      </c>
      <c r="AU299" s="730">
        <f t="shared" ref="AU299" si="3905">+IF(AT299=1,1,0)</f>
        <v>1</v>
      </c>
      <c r="AV299" s="730">
        <f t="shared" ref="AV299" si="3906">+IF(AU299=1,1,0)</f>
        <v>1</v>
      </c>
      <c r="AW299" s="730">
        <f t="shared" ref="AW299" si="3907">+IF(AV299=1,1,0)</f>
        <v>1</v>
      </c>
      <c r="AX299" s="730">
        <f t="shared" ref="AX299" si="3908">+IF(AW299=1,1,0)</f>
        <v>1</v>
      </c>
      <c r="AY299" s="730">
        <f t="shared" ref="AY299" si="3909">+IF(AX299=1,1,0)</f>
        <v>1</v>
      </c>
      <c r="AZ299" s="730">
        <f t="shared" ref="AZ299" si="3910">+IF(AY299=1,1,0)</f>
        <v>1</v>
      </c>
      <c r="BA299" s="730">
        <f t="shared" ref="BA299" si="3911">+IF(AZ299=1,1,0)</f>
        <v>1</v>
      </c>
      <c r="BB299" s="730">
        <f t="shared" ref="BB299" si="3912">+IF(BA299=1,1,0)</f>
        <v>1</v>
      </c>
      <c r="BC299" s="730">
        <f t="shared" ref="BC299" si="3913">+IF(BB299=1,1,0)</f>
        <v>1</v>
      </c>
      <c r="BD299" s="730">
        <f t="shared" ref="BD299" si="3914">+IF(BC299=1,1,0)</f>
        <v>1</v>
      </c>
      <c r="BE299" s="730">
        <f>+BD299</f>
        <v>1</v>
      </c>
      <c r="BF299" s="730">
        <f>+BE299</f>
        <v>1</v>
      </c>
      <c r="BG299" s="730">
        <f>+IF(BE299=1,1,0)</f>
        <v>1</v>
      </c>
      <c r="BH299" s="730">
        <f t="shared" ref="BH299" si="3915">+IF(BG299=1,1,0)</f>
        <v>1</v>
      </c>
      <c r="BI299" s="730">
        <f t="shared" ref="BI299" si="3916">+IF(BH299=1,1,0)</f>
        <v>1</v>
      </c>
      <c r="BJ299" s="730">
        <f t="shared" ref="BJ299" si="3917">+IF(BI299=1,1,0)</f>
        <v>1</v>
      </c>
      <c r="BK299" s="730">
        <f t="shared" ref="BK299" si="3918">+IF(BJ299=1,1,0)</f>
        <v>1</v>
      </c>
      <c r="BL299" s="730">
        <f t="shared" ref="BL299" si="3919">+IF(BK299=1,1,0)</f>
        <v>1</v>
      </c>
      <c r="BM299" s="730">
        <f t="shared" ref="BM299" si="3920">+IF(BL299=1,1,0)</f>
        <v>1</v>
      </c>
      <c r="BN299" s="730">
        <f t="shared" ref="BN299" si="3921">+IF(BM299=1,1,0)</f>
        <v>1</v>
      </c>
      <c r="BO299" s="730">
        <f t="shared" ref="BO299" si="3922">+IF(BN299=1,1,0)</f>
        <v>1</v>
      </c>
      <c r="BP299" s="730">
        <f t="shared" ref="BP299" si="3923">+IF(BO299=1,1,0)</f>
        <v>1</v>
      </c>
      <c r="BQ299" s="730">
        <f t="shared" ref="BQ299" si="3924">+IF(BP299=1,1,0)</f>
        <v>1</v>
      </c>
      <c r="BR299" s="730">
        <f t="shared" ref="BR299" si="3925">+IF(BQ299=1,1,0)</f>
        <v>1</v>
      </c>
      <c r="BS299" s="524">
        <f>+BR299</f>
        <v>1</v>
      </c>
      <c r="BW299" s="730">
        <f>+IF(BU299=1,1,0)</f>
        <v>0</v>
      </c>
      <c r="BX299" s="730">
        <f t="shared" ref="BX299" si="3926">+IF(BW299=1,1,0)</f>
        <v>0</v>
      </c>
    </row>
    <row r="300" spans="1:76" x14ac:dyDescent="0.2">
      <c r="A300" s="721" t="s">
        <v>39</v>
      </c>
      <c r="B300" s="727">
        <v>40000</v>
      </c>
      <c r="C300" s="730">
        <f>IF(C299=1,B300/12,0)</f>
        <v>0</v>
      </c>
      <c r="D300" s="730">
        <f>IF(D299=1,$B300/12,0)</f>
        <v>0</v>
      </c>
      <c r="E300" s="730">
        <f t="shared" ref="E300:N300" si="3927">IF(E299=1,$B300/12,0)</f>
        <v>0</v>
      </c>
      <c r="F300" s="730">
        <f t="shared" si="3927"/>
        <v>0</v>
      </c>
      <c r="G300" s="730">
        <f t="shared" si="3927"/>
        <v>0</v>
      </c>
      <c r="H300" s="730">
        <f t="shared" si="3927"/>
        <v>0</v>
      </c>
      <c r="I300" s="730">
        <f t="shared" si="3927"/>
        <v>0</v>
      </c>
      <c r="J300" s="730">
        <f t="shared" si="3927"/>
        <v>0</v>
      </c>
      <c r="K300" s="730">
        <f t="shared" si="3927"/>
        <v>0</v>
      </c>
      <c r="L300" s="730">
        <f t="shared" si="3927"/>
        <v>0</v>
      </c>
      <c r="M300" s="730">
        <f t="shared" si="3927"/>
        <v>0</v>
      </c>
      <c r="N300" s="730">
        <f t="shared" si="3927"/>
        <v>0</v>
      </c>
      <c r="O300" s="731">
        <f>SUM(C300:N300)</f>
        <v>0</v>
      </c>
      <c r="P300" s="730">
        <f>IF(C299=1,(B300*(1+$B$8)),B300)</f>
        <v>40000</v>
      </c>
      <c r="Q300" s="730">
        <f>IF(Q299=1,($P300/12),0)</f>
        <v>0</v>
      </c>
      <c r="R300" s="730">
        <f t="shared" ref="R300:AB300" si="3928">IF(R299=1,($P300/12),0)</f>
        <v>0</v>
      </c>
      <c r="S300" s="730">
        <f t="shared" si="3928"/>
        <v>0</v>
      </c>
      <c r="T300" s="730">
        <f t="shared" si="3928"/>
        <v>0</v>
      </c>
      <c r="U300" s="730">
        <f t="shared" si="3928"/>
        <v>0</v>
      </c>
      <c r="V300" s="730">
        <f t="shared" si="3928"/>
        <v>0</v>
      </c>
      <c r="W300" s="730">
        <f t="shared" si="3928"/>
        <v>0</v>
      </c>
      <c r="X300" s="730">
        <f t="shared" si="3928"/>
        <v>0</v>
      </c>
      <c r="Y300" s="730">
        <f t="shared" si="3928"/>
        <v>0</v>
      </c>
      <c r="Z300" s="730">
        <f t="shared" si="3928"/>
        <v>0</v>
      </c>
      <c r="AA300" s="730">
        <f t="shared" si="3928"/>
        <v>0</v>
      </c>
      <c r="AB300" s="730">
        <f t="shared" si="3928"/>
        <v>0</v>
      </c>
      <c r="AC300" s="731">
        <f>SUM(Q300:AB300)</f>
        <v>0</v>
      </c>
      <c r="AD300" s="730">
        <f>IF(Q299=1,(P300*(1+$B$8)),P300)</f>
        <v>40000</v>
      </c>
      <c r="AE300" s="730">
        <f t="shared" ref="AE300:AP300" si="3929">IF(AE299=1,($AD300/12),0)</f>
        <v>0</v>
      </c>
      <c r="AF300" s="730">
        <f t="shared" si="3929"/>
        <v>0</v>
      </c>
      <c r="AG300" s="730">
        <f t="shared" si="3929"/>
        <v>0</v>
      </c>
      <c r="AH300" s="730">
        <f t="shared" si="3929"/>
        <v>0</v>
      </c>
      <c r="AI300" s="730">
        <f t="shared" si="3929"/>
        <v>0</v>
      </c>
      <c r="AJ300" s="730">
        <f t="shared" si="3929"/>
        <v>0</v>
      </c>
      <c r="AK300" s="730">
        <f t="shared" si="3929"/>
        <v>0</v>
      </c>
      <c r="AL300" s="730">
        <f t="shared" si="3929"/>
        <v>0</v>
      </c>
      <c r="AM300" s="730">
        <f t="shared" si="3929"/>
        <v>0</v>
      </c>
      <c r="AN300" s="730">
        <f t="shared" si="3929"/>
        <v>0</v>
      </c>
      <c r="AO300" s="730">
        <f t="shared" si="3929"/>
        <v>0</v>
      </c>
      <c r="AP300" s="730">
        <f t="shared" si="3929"/>
        <v>0</v>
      </c>
      <c r="AQ300" s="731">
        <f>SUM(AE300:AP300)</f>
        <v>0</v>
      </c>
      <c r="AR300" s="730">
        <f>IF(AE299=1,(AD300*(1+$B$8)),AD300)</f>
        <v>40000</v>
      </c>
      <c r="AS300" s="730">
        <f>IF(AS299=1,($AR300/12),0)</f>
        <v>3333.3333333333335</v>
      </c>
      <c r="AT300" s="730">
        <f t="shared" ref="AT300:BD300" si="3930">IF(AT299=1,($AR300/12),0)</f>
        <v>3333.3333333333335</v>
      </c>
      <c r="AU300" s="730">
        <f t="shared" si="3930"/>
        <v>3333.3333333333335</v>
      </c>
      <c r="AV300" s="730">
        <f t="shared" si="3930"/>
        <v>3333.3333333333335</v>
      </c>
      <c r="AW300" s="730">
        <f t="shared" si="3930"/>
        <v>3333.3333333333335</v>
      </c>
      <c r="AX300" s="730">
        <f t="shared" si="3930"/>
        <v>3333.3333333333335</v>
      </c>
      <c r="AY300" s="730">
        <f t="shared" si="3930"/>
        <v>3333.3333333333335</v>
      </c>
      <c r="AZ300" s="730">
        <f t="shared" si="3930"/>
        <v>3333.3333333333335</v>
      </c>
      <c r="BA300" s="730">
        <f t="shared" si="3930"/>
        <v>3333.3333333333335</v>
      </c>
      <c r="BB300" s="730">
        <f t="shared" si="3930"/>
        <v>3333.3333333333335</v>
      </c>
      <c r="BC300" s="730">
        <f t="shared" si="3930"/>
        <v>3333.3333333333335</v>
      </c>
      <c r="BD300" s="730">
        <f t="shared" si="3930"/>
        <v>3333.3333333333335</v>
      </c>
      <c r="BE300" s="731">
        <f>SUM(AS300:BD300)</f>
        <v>40000</v>
      </c>
      <c r="BF300" s="730">
        <f>IF(AS299=1,(AR300*(1+$B$8)),AR300)</f>
        <v>42400</v>
      </c>
      <c r="BG300" s="730">
        <f>IF(BG299=1,($BF300/12),0)</f>
        <v>3533.3333333333335</v>
      </c>
      <c r="BH300" s="730">
        <f t="shared" ref="BH300:BR300" si="3931">IF(BH299=1,($BF300/12),0)</f>
        <v>3533.3333333333335</v>
      </c>
      <c r="BI300" s="730">
        <f t="shared" si="3931"/>
        <v>3533.3333333333335</v>
      </c>
      <c r="BJ300" s="730">
        <f t="shared" si="3931"/>
        <v>3533.3333333333335</v>
      </c>
      <c r="BK300" s="730">
        <f t="shared" si="3931"/>
        <v>3533.3333333333335</v>
      </c>
      <c r="BL300" s="730">
        <f t="shared" si="3931"/>
        <v>3533.3333333333335</v>
      </c>
      <c r="BM300" s="730">
        <f t="shared" si="3931"/>
        <v>3533.3333333333335</v>
      </c>
      <c r="BN300" s="730">
        <f t="shared" si="3931"/>
        <v>3533.3333333333335</v>
      </c>
      <c r="BO300" s="730">
        <f t="shared" si="3931"/>
        <v>3533.3333333333335</v>
      </c>
      <c r="BP300" s="730">
        <f t="shared" si="3931"/>
        <v>3533.3333333333335</v>
      </c>
      <c r="BQ300" s="730">
        <f t="shared" si="3931"/>
        <v>3533.3333333333335</v>
      </c>
      <c r="BR300" s="730">
        <f t="shared" si="3931"/>
        <v>3533.3333333333335</v>
      </c>
      <c r="BS300" s="529">
        <f>SUM(BG300:BR300)</f>
        <v>42400</v>
      </c>
      <c r="BW300" s="730">
        <f t="shared" ref="BW300:BX300" si="3932">IF(BW299=1,($BF300/12),0)</f>
        <v>0</v>
      </c>
      <c r="BX300" s="730">
        <f t="shared" si="3932"/>
        <v>0</v>
      </c>
    </row>
    <row r="301" spans="1:76" x14ac:dyDescent="0.2">
      <c r="A301" s="721"/>
      <c r="B301" s="728"/>
      <c r="C301" s="728"/>
      <c r="D301" s="728"/>
      <c r="E301" s="728"/>
      <c r="F301" s="728"/>
      <c r="G301" s="728"/>
      <c r="H301" s="728"/>
      <c r="I301" s="728"/>
      <c r="J301" s="728"/>
      <c r="K301" s="728"/>
      <c r="L301" s="728"/>
      <c r="M301" s="728"/>
      <c r="N301" s="728"/>
      <c r="O301" s="728"/>
      <c r="P301" s="728"/>
      <c r="Q301" s="728"/>
      <c r="R301" s="728"/>
      <c r="S301" s="728"/>
      <c r="T301" s="728"/>
      <c r="U301" s="728"/>
      <c r="V301" s="728"/>
      <c r="W301" s="728"/>
      <c r="X301" s="728"/>
      <c r="Y301" s="728"/>
      <c r="Z301" s="728"/>
      <c r="AA301" s="728"/>
      <c r="AB301" s="728"/>
      <c r="AC301" s="728"/>
      <c r="AD301" s="728"/>
      <c r="AE301" s="728"/>
      <c r="AF301" s="728"/>
      <c r="AG301" s="728"/>
      <c r="AH301" s="728"/>
      <c r="AI301" s="728"/>
      <c r="AJ301" s="728"/>
      <c r="AK301" s="728"/>
      <c r="AL301" s="728"/>
      <c r="AM301" s="728"/>
      <c r="AN301" s="728"/>
      <c r="AO301" s="728"/>
      <c r="AP301" s="728"/>
      <c r="AQ301" s="728"/>
      <c r="AR301" s="728"/>
      <c r="AS301" s="728"/>
      <c r="AT301" s="728"/>
      <c r="AU301" s="728"/>
      <c r="AV301" s="728"/>
      <c r="AW301" s="728"/>
      <c r="AX301" s="728"/>
      <c r="AY301" s="728"/>
      <c r="AZ301" s="728"/>
      <c r="BA301" s="728"/>
      <c r="BB301" s="728"/>
      <c r="BC301" s="728"/>
      <c r="BD301" s="728"/>
      <c r="BE301" s="728"/>
      <c r="BF301" s="728"/>
      <c r="BG301" s="728"/>
      <c r="BH301" s="728"/>
      <c r="BI301" s="728"/>
      <c r="BJ301" s="728"/>
      <c r="BK301" s="728"/>
      <c r="BL301" s="728"/>
      <c r="BM301" s="728"/>
      <c r="BN301" s="728"/>
      <c r="BO301" s="728"/>
      <c r="BP301" s="728"/>
      <c r="BQ301" s="728"/>
      <c r="BR301" s="728"/>
      <c r="BS301" s="523"/>
      <c r="BW301" s="728"/>
      <c r="BX301" s="728"/>
    </row>
    <row r="302" spans="1:76" s="507" customFormat="1" x14ac:dyDescent="0.2">
      <c r="A302" s="511" t="s">
        <v>126</v>
      </c>
      <c r="B302" s="728"/>
      <c r="C302" s="728"/>
      <c r="D302" s="728"/>
      <c r="E302" s="728"/>
      <c r="F302" s="728"/>
      <c r="G302" s="728"/>
      <c r="H302" s="728"/>
      <c r="I302" s="728"/>
      <c r="J302" s="728"/>
      <c r="K302" s="728"/>
      <c r="L302" s="728"/>
      <c r="M302" s="728"/>
      <c r="N302" s="728"/>
      <c r="O302" s="728"/>
      <c r="P302" s="728"/>
      <c r="Q302" s="728"/>
      <c r="R302" s="728"/>
      <c r="S302" s="728"/>
      <c r="T302" s="728"/>
      <c r="U302" s="728"/>
      <c r="V302" s="728"/>
      <c r="W302" s="728"/>
      <c r="X302" s="728"/>
      <c r="Y302" s="728"/>
      <c r="Z302" s="728"/>
      <c r="AA302" s="728"/>
      <c r="AB302" s="728"/>
      <c r="AC302" s="728"/>
      <c r="AD302" s="728"/>
      <c r="AE302" s="728"/>
      <c r="AF302" s="728"/>
      <c r="AG302" s="728"/>
      <c r="AH302" s="728"/>
      <c r="AI302" s="728"/>
      <c r="AJ302" s="728"/>
      <c r="AK302" s="728"/>
      <c r="AL302" s="728"/>
      <c r="AM302" s="728"/>
      <c r="AN302" s="728"/>
      <c r="AO302" s="728"/>
      <c r="AP302" s="728"/>
      <c r="AQ302" s="728"/>
      <c r="AR302" s="728"/>
      <c r="AS302" s="728"/>
      <c r="AT302" s="728"/>
      <c r="AU302" s="728"/>
      <c r="AV302" s="728"/>
      <c r="AW302" s="728"/>
      <c r="AX302" s="728"/>
      <c r="AY302" s="728"/>
      <c r="AZ302" s="728"/>
      <c r="BA302" s="728"/>
      <c r="BB302" s="728"/>
      <c r="BC302" s="728"/>
      <c r="BD302" s="728"/>
      <c r="BE302" s="728"/>
      <c r="BF302" s="728"/>
      <c r="BG302" s="728"/>
      <c r="BH302" s="728"/>
      <c r="BI302" s="728"/>
      <c r="BJ302" s="728"/>
      <c r="BK302" s="728"/>
      <c r="BL302" s="728"/>
      <c r="BM302" s="728"/>
      <c r="BN302" s="728"/>
      <c r="BO302" s="728"/>
      <c r="BP302" s="728"/>
      <c r="BQ302" s="728"/>
      <c r="BR302" s="728"/>
      <c r="BS302" s="523"/>
      <c r="BW302" s="728"/>
      <c r="BX302" s="728"/>
    </row>
    <row r="303" spans="1:76" s="507" customFormat="1" x14ac:dyDescent="0.2">
      <c r="A303" s="722" t="s">
        <v>110</v>
      </c>
      <c r="B303" s="728"/>
      <c r="C303" s="730">
        <f>+IF(A303=1,1,0)</f>
        <v>0</v>
      </c>
      <c r="D303" s="730">
        <f>+IF(C303=1,1,0)</f>
        <v>0</v>
      </c>
      <c r="E303" s="730">
        <f t="shared" ref="E303" si="3933">+IF(D303=1,1,0)</f>
        <v>0</v>
      </c>
      <c r="F303" s="730">
        <f t="shared" ref="F303" si="3934">+IF(E303=1,1,0)</f>
        <v>0</v>
      </c>
      <c r="G303" s="730">
        <f t="shared" ref="G303" si="3935">+IF(F303=1,1,0)</f>
        <v>0</v>
      </c>
      <c r="H303" s="730">
        <f t="shared" ref="H303" si="3936">+IF(G303=1,1,0)</f>
        <v>0</v>
      </c>
      <c r="I303" s="730">
        <f t="shared" ref="I303" si="3937">+IF(H303=1,1,0)</f>
        <v>0</v>
      </c>
      <c r="J303" s="730">
        <f t="shared" ref="J303" si="3938">+IF(I303=1,1,0)</f>
        <v>0</v>
      </c>
      <c r="K303" s="730">
        <f t="shared" ref="K303" si="3939">+IF(J303=1,1,0)</f>
        <v>0</v>
      </c>
      <c r="L303" s="730">
        <f t="shared" ref="L303" si="3940">+IF(K303=1,1,0)</f>
        <v>0</v>
      </c>
      <c r="M303" s="730">
        <f t="shared" ref="M303" si="3941">+IF(L303=1,1,0)</f>
        <v>0</v>
      </c>
      <c r="N303" s="730">
        <f t="shared" ref="N303" si="3942">+IF(M303=1,1,0)</f>
        <v>0</v>
      </c>
      <c r="O303" s="730">
        <f>+N303</f>
        <v>0</v>
      </c>
      <c r="P303" s="730">
        <f>+N303</f>
        <v>0</v>
      </c>
      <c r="Q303" s="730">
        <f>+IF(O303=1,1,0)</f>
        <v>0</v>
      </c>
      <c r="R303" s="730">
        <f t="shared" ref="R303" si="3943">+IF(Q303=1,1,0)</f>
        <v>0</v>
      </c>
      <c r="S303" s="730">
        <f t="shared" ref="S303" si="3944">+IF(R303=1,1,0)</f>
        <v>0</v>
      </c>
      <c r="T303" s="730">
        <f t="shared" ref="T303" si="3945">+IF(S303=1,1,0)</f>
        <v>0</v>
      </c>
      <c r="U303" s="730">
        <f t="shared" ref="U303" si="3946">+IF(T303=1,1,0)</f>
        <v>0</v>
      </c>
      <c r="V303" s="730">
        <f t="shared" ref="V303" si="3947">+IF(U303=1,1,0)</f>
        <v>0</v>
      </c>
      <c r="W303" s="730">
        <f t="shared" ref="W303" si="3948">+IF(V303=1,1,0)</f>
        <v>0</v>
      </c>
      <c r="X303" s="730">
        <f t="shared" ref="X303" si="3949">+IF(W303=1,1,0)</f>
        <v>0</v>
      </c>
      <c r="Y303" s="730">
        <f t="shared" ref="Y303" si="3950">+IF(X303=1,1,0)</f>
        <v>0</v>
      </c>
      <c r="Z303" s="730">
        <f t="shared" ref="Z303" si="3951">+IF(Y303=1,1,0)</f>
        <v>0</v>
      </c>
      <c r="AA303" s="730">
        <f t="shared" ref="AA303" si="3952">+IF(Z303=1,1,0)</f>
        <v>0</v>
      </c>
      <c r="AB303" s="730">
        <f t="shared" ref="AB303" si="3953">+IF(AA303=1,1,0)</f>
        <v>0</v>
      </c>
      <c r="AC303" s="730">
        <f>+AB303</f>
        <v>0</v>
      </c>
      <c r="AD303" s="730">
        <f>+AB303</f>
        <v>0</v>
      </c>
      <c r="AE303" s="730">
        <f>+IF(AC303=1,1,0)</f>
        <v>0</v>
      </c>
      <c r="AF303" s="730">
        <f>+IF(AE303=1,1,0)</f>
        <v>0</v>
      </c>
      <c r="AG303" s="730">
        <f t="shared" ref="AG303" si="3954">+IF(AF303=1,1,0)</f>
        <v>0</v>
      </c>
      <c r="AH303" s="730">
        <f t="shared" ref="AH303" si="3955">+IF(AG303=1,1,0)</f>
        <v>0</v>
      </c>
      <c r="AI303" s="730">
        <f t="shared" ref="AI303" si="3956">+IF(AH303=1,1,0)</f>
        <v>0</v>
      </c>
      <c r="AJ303" s="730">
        <f t="shared" ref="AJ303" si="3957">+IF(AI303=1,1,0)</f>
        <v>0</v>
      </c>
      <c r="AK303" s="730">
        <f t="shared" ref="AK303" si="3958">+IF(AJ303=1,1,0)</f>
        <v>0</v>
      </c>
      <c r="AL303" s="730">
        <f t="shared" ref="AL303" si="3959">+IF(AK303=1,1,0)</f>
        <v>0</v>
      </c>
      <c r="AM303" s="730">
        <f t="shared" ref="AM303" si="3960">+IF(AL303=1,1,0)</f>
        <v>0</v>
      </c>
      <c r="AN303" s="730">
        <f t="shared" ref="AN303" si="3961">+IF(AM303=1,1,0)</f>
        <v>0</v>
      </c>
      <c r="AO303" s="730">
        <f t="shared" ref="AO303" si="3962">+IF(AN303=1,1,0)</f>
        <v>0</v>
      </c>
      <c r="AP303" s="730">
        <f t="shared" ref="AP303" si="3963">+IF(AO303=1,1,0)</f>
        <v>0</v>
      </c>
      <c r="AQ303" s="730">
        <f>+AP303</f>
        <v>0</v>
      </c>
      <c r="AR303" s="730">
        <f>+AQ303</f>
        <v>0</v>
      </c>
      <c r="AS303" s="730">
        <f>+IF(AQ303=1,1,0)</f>
        <v>0</v>
      </c>
      <c r="AT303" s="730">
        <f>+IF(AS303=1,1,0)</f>
        <v>0</v>
      </c>
      <c r="AU303" s="730">
        <f t="shared" ref="AU303" si="3964">+IF(AT303=1,1,0)</f>
        <v>0</v>
      </c>
      <c r="AV303" s="730">
        <f t="shared" ref="AV303" si="3965">+IF(AU303=1,1,0)</f>
        <v>0</v>
      </c>
      <c r="AW303" s="730">
        <f t="shared" ref="AW303" si="3966">+IF(AV303=1,1,0)</f>
        <v>0</v>
      </c>
      <c r="AX303" s="730">
        <f t="shared" ref="AX303" si="3967">+IF(AW303=1,1,0)</f>
        <v>0</v>
      </c>
      <c r="AY303" s="730">
        <f t="shared" ref="AY303" si="3968">+IF(AX303=1,1,0)</f>
        <v>0</v>
      </c>
      <c r="AZ303" s="730">
        <f t="shared" ref="AZ303" si="3969">+IF(AY303=1,1,0)</f>
        <v>0</v>
      </c>
      <c r="BA303" s="730">
        <f t="shared" ref="BA303" si="3970">+IF(AZ303=1,1,0)</f>
        <v>0</v>
      </c>
      <c r="BB303" s="730">
        <f t="shared" ref="BB303" si="3971">+IF(BA303=1,1,0)</f>
        <v>0</v>
      </c>
      <c r="BC303" s="730">
        <f t="shared" ref="BC303" si="3972">+IF(BB303=1,1,0)</f>
        <v>0</v>
      </c>
      <c r="BD303" s="730">
        <f t="shared" ref="BD303" si="3973">+IF(BC303=1,1,0)</f>
        <v>0</v>
      </c>
      <c r="BE303" s="730">
        <f>+BD303</f>
        <v>0</v>
      </c>
      <c r="BF303" s="730">
        <f>+BE303</f>
        <v>0</v>
      </c>
      <c r="BG303" s="730">
        <f>+IF(BE303=1,1,0)</f>
        <v>0</v>
      </c>
      <c r="BH303" s="730">
        <f t="shared" ref="BH303" si="3974">+IF(BG303=1,1,0)</f>
        <v>0</v>
      </c>
      <c r="BI303" s="730">
        <f t="shared" ref="BI303" si="3975">+IF(BH303=1,1,0)</f>
        <v>0</v>
      </c>
      <c r="BJ303" s="730">
        <f t="shared" ref="BJ303" si="3976">+IF(BI303=1,1,0)</f>
        <v>0</v>
      </c>
      <c r="BK303" s="730">
        <f t="shared" ref="BK303" si="3977">+IF(BJ303=1,1,0)</f>
        <v>0</v>
      </c>
      <c r="BL303" s="730">
        <f t="shared" ref="BL303" si="3978">+IF(BK303=1,1,0)</f>
        <v>0</v>
      </c>
      <c r="BM303" s="730">
        <f t="shared" ref="BM303" si="3979">+IF(BL303=1,1,0)</f>
        <v>0</v>
      </c>
      <c r="BN303" s="730">
        <f t="shared" ref="BN303" si="3980">+IF(BM303=1,1,0)</f>
        <v>0</v>
      </c>
      <c r="BO303" s="730">
        <f t="shared" ref="BO303" si="3981">+IF(BN303=1,1,0)</f>
        <v>0</v>
      </c>
      <c r="BP303" s="730">
        <f t="shared" ref="BP303" si="3982">+IF(BO303=1,1,0)</f>
        <v>0</v>
      </c>
      <c r="BQ303" s="730">
        <f t="shared" ref="BQ303" si="3983">+IF(BP303=1,1,0)</f>
        <v>0</v>
      </c>
      <c r="BR303" s="730">
        <f t="shared" ref="BR303" si="3984">+IF(BQ303=1,1,0)</f>
        <v>0</v>
      </c>
      <c r="BS303" s="524">
        <f>+BR303</f>
        <v>0</v>
      </c>
      <c r="BW303" s="730">
        <f>+IF(BU303=1,1,0)</f>
        <v>0</v>
      </c>
      <c r="BX303" s="730">
        <f t="shared" ref="BX303" si="3985">+IF(BW303=1,1,0)</f>
        <v>0</v>
      </c>
    </row>
    <row r="304" spans="1:76" s="507" customFormat="1" x14ac:dyDescent="0.2">
      <c r="A304" s="721" t="s">
        <v>39</v>
      </c>
      <c r="B304" s="727">
        <v>90000</v>
      </c>
      <c r="C304" s="730">
        <f>IF(C303=1,B304/12,0)</f>
        <v>0</v>
      </c>
      <c r="D304" s="730">
        <f>IF(D303=1,$B304/12,0)</f>
        <v>0</v>
      </c>
      <c r="E304" s="730">
        <f t="shared" ref="E304:N304" si="3986">IF(E303=1,$B304/12,0)</f>
        <v>0</v>
      </c>
      <c r="F304" s="730">
        <f t="shared" si="3986"/>
        <v>0</v>
      </c>
      <c r="G304" s="730">
        <f t="shared" si="3986"/>
        <v>0</v>
      </c>
      <c r="H304" s="730">
        <f t="shared" si="3986"/>
        <v>0</v>
      </c>
      <c r="I304" s="730">
        <f t="shared" si="3986"/>
        <v>0</v>
      </c>
      <c r="J304" s="730">
        <f t="shared" si="3986"/>
        <v>0</v>
      </c>
      <c r="K304" s="730">
        <f t="shared" si="3986"/>
        <v>0</v>
      </c>
      <c r="L304" s="730">
        <f t="shared" si="3986"/>
        <v>0</v>
      </c>
      <c r="M304" s="730">
        <f t="shared" si="3986"/>
        <v>0</v>
      </c>
      <c r="N304" s="730">
        <f t="shared" si="3986"/>
        <v>0</v>
      </c>
      <c r="O304" s="731">
        <f>SUM(C304:N304)</f>
        <v>0</v>
      </c>
      <c r="P304" s="730">
        <f>IF(C303=1,(B304*(1+$B$8)),B304)</f>
        <v>90000</v>
      </c>
      <c r="Q304" s="730">
        <f>IF(Q303=1,($P304/12),0)</f>
        <v>0</v>
      </c>
      <c r="R304" s="730">
        <f t="shared" ref="R304:AB304" si="3987">IF(R303=1,($P304/12),0)</f>
        <v>0</v>
      </c>
      <c r="S304" s="730">
        <f t="shared" si="3987"/>
        <v>0</v>
      </c>
      <c r="T304" s="730">
        <f t="shared" si="3987"/>
        <v>0</v>
      </c>
      <c r="U304" s="730">
        <f t="shared" si="3987"/>
        <v>0</v>
      </c>
      <c r="V304" s="730">
        <f t="shared" si="3987"/>
        <v>0</v>
      </c>
      <c r="W304" s="730">
        <f t="shared" si="3987"/>
        <v>0</v>
      </c>
      <c r="X304" s="730">
        <f t="shared" si="3987"/>
        <v>0</v>
      </c>
      <c r="Y304" s="730">
        <f t="shared" si="3987"/>
        <v>0</v>
      </c>
      <c r="Z304" s="730">
        <f t="shared" si="3987"/>
        <v>0</v>
      </c>
      <c r="AA304" s="730">
        <f t="shared" si="3987"/>
        <v>0</v>
      </c>
      <c r="AB304" s="730">
        <f t="shared" si="3987"/>
        <v>0</v>
      </c>
      <c r="AC304" s="731">
        <f>SUM(Q304:AB304)</f>
        <v>0</v>
      </c>
      <c r="AD304" s="730">
        <f>IF(Q303=1,(P304*(1+$B$8)),P304)</f>
        <v>90000</v>
      </c>
      <c r="AE304" s="730">
        <f t="shared" ref="AE304:AP304" si="3988">IF(AE303=1,($AD304/12),0)</f>
        <v>0</v>
      </c>
      <c r="AF304" s="730">
        <f t="shared" si="3988"/>
        <v>0</v>
      </c>
      <c r="AG304" s="730">
        <f t="shared" si="3988"/>
        <v>0</v>
      </c>
      <c r="AH304" s="730">
        <f t="shared" si="3988"/>
        <v>0</v>
      </c>
      <c r="AI304" s="730">
        <f t="shared" si="3988"/>
        <v>0</v>
      </c>
      <c r="AJ304" s="730">
        <f t="shared" si="3988"/>
        <v>0</v>
      </c>
      <c r="AK304" s="730">
        <f t="shared" si="3988"/>
        <v>0</v>
      </c>
      <c r="AL304" s="730">
        <f t="shared" si="3988"/>
        <v>0</v>
      </c>
      <c r="AM304" s="730">
        <f t="shared" si="3988"/>
        <v>0</v>
      </c>
      <c r="AN304" s="730">
        <f t="shared" si="3988"/>
        <v>0</v>
      </c>
      <c r="AO304" s="730">
        <f t="shared" si="3988"/>
        <v>0</v>
      </c>
      <c r="AP304" s="730">
        <f t="shared" si="3988"/>
        <v>0</v>
      </c>
      <c r="AQ304" s="731">
        <f>SUM(AE304:AP304)</f>
        <v>0</v>
      </c>
      <c r="AR304" s="730">
        <f>IF(AE303=1,(AD304*(1+$B$8)),AD304)</f>
        <v>90000</v>
      </c>
      <c r="AS304" s="730">
        <f>IF(AS303=1,($AR304/12),0)</f>
        <v>0</v>
      </c>
      <c r="AT304" s="730">
        <f t="shared" ref="AT304:BD304" si="3989">IF(AT303=1,($AR304/12),0)</f>
        <v>0</v>
      </c>
      <c r="AU304" s="730">
        <f t="shared" si="3989"/>
        <v>0</v>
      </c>
      <c r="AV304" s="730">
        <f t="shared" si="3989"/>
        <v>0</v>
      </c>
      <c r="AW304" s="730">
        <f t="shared" si="3989"/>
        <v>0</v>
      </c>
      <c r="AX304" s="730">
        <f t="shared" si="3989"/>
        <v>0</v>
      </c>
      <c r="AY304" s="730">
        <f t="shared" si="3989"/>
        <v>0</v>
      </c>
      <c r="AZ304" s="730">
        <f t="shared" si="3989"/>
        <v>0</v>
      </c>
      <c r="BA304" s="730">
        <f t="shared" si="3989"/>
        <v>0</v>
      </c>
      <c r="BB304" s="730">
        <f t="shared" si="3989"/>
        <v>0</v>
      </c>
      <c r="BC304" s="730">
        <f t="shared" si="3989"/>
        <v>0</v>
      </c>
      <c r="BD304" s="730">
        <f t="shared" si="3989"/>
        <v>0</v>
      </c>
      <c r="BE304" s="731">
        <f>SUM(AS304:BD304)</f>
        <v>0</v>
      </c>
      <c r="BF304" s="730">
        <f>IF(AS303=1,(AR304*(1+$B$8)),AR304)</f>
        <v>90000</v>
      </c>
      <c r="BG304" s="730">
        <f>IF(BG303=1,($BF304/12),0)</f>
        <v>0</v>
      </c>
      <c r="BH304" s="730">
        <f t="shared" ref="BH304:BR304" si="3990">IF(BH303=1,($BF304/12),0)</f>
        <v>0</v>
      </c>
      <c r="BI304" s="730">
        <f t="shared" si="3990"/>
        <v>0</v>
      </c>
      <c r="BJ304" s="730">
        <f t="shared" si="3990"/>
        <v>0</v>
      </c>
      <c r="BK304" s="730">
        <f t="shared" si="3990"/>
        <v>0</v>
      </c>
      <c r="BL304" s="730">
        <f t="shared" si="3990"/>
        <v>0</v>
      </c>
      <c r="BM304" s="730">
        <f t="shared" si="3990"/>
        <v>0</v>
      </c>
      <c r="BN304" s="730">
        <f t="shared" si="3990"/>
        <v>0</v>
      </c>
      <c r="BO304" s="730">
        <f t="shared" si="3990"/>
        <v>0</v>
      </c>
      <c r="BP304" s="730">
        <f t="shared" si="3990"/>
        <v>0</v>
      </c>
      <c r="BQ304" s="730">
        <f t="shared" si="3990"/>
        <v>0</v>
      </c>
      <c r="BR304" s="730">
        <f t="shared" si="3990"/>
        <v>0</v>
      </c>
      <c r="BS304" s="529">
        <f>SUM(BG304:BR304)</f>
        <v>0</v>
      </c>
      <c r="BW304" s="730">
        <f t="shared" ref="BW304:BX304" si="3991">IF(BW303=1,($BF304/12),0)</f>
        <v>0</v>
      </c>
      <c r="BX304" s="730">
        <f t="shared" si="3991"/>
        <v>0</v>
      </c>
    </row>
    <row r="305" spans="1:76" s="507" customFormat="1" x14ac:dyDescent="0.2">
      <c r="A305" s="721"/>
      <c r="B305" s="728"/>
      <c r="C305" s="730"/>
      <c r="D305" s="730"/>
      <c r="E305" s="730"/>
      <c r="F305" s="730"/>
      <c r="G305" s="730"/>
      <c r="H305" s="730"/>
      <c r="I305" s="730"/>
      <c r="J305" s="730"/>
      <c r="K305" s="730"/>
      <c r="L305" s="730"/>
      <c r="M305" s="730"/>
      <c r="N305" s="730"/>
      <c r="O305" s="730"/>
      <c r="P305" s="730"/>
      <c r="Q305" s="730"/>
      <c r="R305" s="730"/>
      <c r="S305" s="730"/>
      <c r="T305" s="730"/>
      <c r="U305" s="730"/>
      <c r="V305" s="730"/>
      <c r="W305" s="730"/>
      <c r="X305" s="730"/>
      <c r="Y305" s="730"/>
      <c r="Z305" s="730"/>
      <c r="AA305" s="730"/>
      <c r="AB305" s="730"/>
      <c r="AC305" s="730"/>
      <c r="AD305" s="730"/>
      <c r="AE305" s="730"/>
      <c r="AF305" s="730"/>
      <c r="AG305" s="730"/>
      <c r="AH305" s="730"/>
      <c r="AI305" s="730"/>
      <c r="AJ305" s="730"/>
      <c r="AK305" s="730"/>
      <c r="AL305" s="730"/>
      <c r="AM305" s="730"/>
      <c r="AN305" s="730"/>
      <c r="AO305" s="730"/>
      <c r="AP305" s="730"/>
      <c r="AQ305" s="730"/>
      <c r="AR305" s="730"/>
      <c r="AS305" s="730"/>
      <c r="AT305" s="730"/>
      <c r="AU305" s="730"/>
      <c r="AV305" s="730"/>
      <c r="AW305" s="730"/>
      <c r="AX305" s="730"/>
      <c r="AY305" s="730"/>
      <c r="AZ305" s="730"/>
      <c r="BA305" s="730"/>
      <c r="BB305" s="730"/>
      <c r="BC305" s="730"/>
      <c r="BD305" s="730"/>
      <c r="BE305" s="730"/>
      <c r="BF305" s="730"/>
      <c r="BG305" s="730"/>
      <c r="BH305" s="730"/>
      <c r="BI305" s="730"/>
      <c r="BJ305" s="730"/>
      <c r="BK305" s="730"/>
      <c r="BL305" s="730"/>
      <c r="BM305" s="730"/>
      <c r="BN305" s="730"/>
      <c r="BO305" s="730"/>
      <c r="BP305" s="730"/>
      <c r="BQ305" s="730"/>
      <c r="BR305" s="730"/>
      <c r="BS305" s="524"/>
      <c r="BW305" s="730"/>
      <c r="BX305" s="730"/>
    </row>
    <row r="306" spans="1:76" s="507" customFormat="1" x14ac:dyDescent="0.2">
      <c r="A306" s="522" t="s">
        <v>22</v>
      </c>
      <c r="B306" s="728"/>
      <c r="C306" s="728"/>
      <c r="D306" s="728"/>
      <c r="E306" s="728"/>
      <c r="F306" s="728"/>
      <c r="G306" s="728"/>
      <c r="H306" s="728"/>
      <c r="I306" s="728"/>
      <c r="J306" s="728"/>
      <c r="K306" s="728"/>
      <c r="L306" s="728"/>
      <c r="M306" s="728"/>
      <c r="N306" s="728"/>
      <c r="O306" s="728"/>
      <c r="P306" s="728"/>
      <c r="Q306" s="728"/>
      <c r="R306" s="728"/>
      <c r="S306" s="728"/>
      <c r="T306" s="728"/>
      <c r="U306" s="728"/>
      <c r="V306" s="728"/>
      <c r="W306" s="728"/>
      <c r="X306" s="728"/>
      <c r="Y306" s="728"/>
      <c r="Z306" s="728"/>
      <c r="AA306" s="728"/>
      <c r="AB306" s="728"/>
      <c r="AC306" s="728"/>
      <c r="AD306" s="728"/>
      <c r="AE306" s="728"/>
      <c r="AF306" s="728"/>
      <c r="AG306" s="728"/>
      <c r="AH306" s="728"/>
      <c r="AI306" s="728"/>
      <c r="AJ306" s="728"/>
      <c r="AK306" s="728"/>
      <c r="AL306" s="728"/>
      <c r="AM306" s="728"/>
      <c r="AN306" s="728"/>
      <c r="AO306" s="728"/>
      <c r="AP306" s="728"/>
      <c r="AQ306" s="728"/>
      <c r="AR306" s="728"/>
      <c r="AS306" s="728"/>
      <c r="AT306" s="728"/>
      <c r="AU306" s="728"/>
      <c r="AV306" s="728"/>
      <c r="AW306" s="728"/>
      <c r="AX306" s="728"/>
      <c r="AY306" s="728"/>
      <c r="AZ306" s="728"/>
      <c r="BA306" s="728"/>
      <c r="BB306" s="728"/>
      <c r="BC306" s="728"/>
      <c r="BD306" s="728"/>
      <c r="BE306" s="728"/>
      <c r="BF306" s="728"/>
      <c r="BG306" s="728"/>
      <c r="BH306" s="728"/>
      <c r="BI306" s="728"/>
      <c r="BJ306" s="728"/>
      <c r="BK306" s="728"/>
      <c r="BL306" s="728"/>
      <c r="BM306" s="728"/>
      <c r="BN306" s="728"/>
      <c r="BO306" s="728"/>
      <c r="BP306" s="728"/>
      <c r="BQ306" s="728"/>
      <c r="BR306" s="728"/>
      <c r="BS306" s="523"/>
      <c r="BW306" s="728"/>
      <c r="BX306" s="728"/>
    </row>
    <row r="307" spans="1:76" s="507" customFormat="1" x14ac:dyDescent="0.2">
      <c r="A307" s="722" t="s">
        <v>110</v>
      </c>
      <c r="B307" s="728"/>
      <c r="C307" s="730">
        <f>+IF(A307=1,1,0)</f>
        <v>0</v>
      </c>
      <c r="D307" s="730">
        <f>+IF(C307=1,1,0)</f>
        <v>0</v>
      </c>
      <c r="E307" s="730">
        <f t="shared" ref="E307" si="3992">+IF(D307=1,1,0)</f>
        <v>0</v>
      </c>
      <c r="F307" s="730">
        <f t="shared" ref="F307" si="3993">+IF(E307=1,1,0)</f>
        <v>0</v>
      </c>
      <c r="G307" s="730">
        <f t="shared" ref="G307" si="3994">+IF(F307=1,1,0)</f>
        <v>0</v>
      </c>
      <c r="H307" s="730">
        <f t="shared" ref="H307" si="3995">+IF(G307=1,1,0)</f>
        <v>0</v>
      </c>
      <c r="I307" s="730">
        <f t="shared" ref="I307" si="3996">+IF(H307=1,1,0)</f>
        <v>0</v>
      </c>
      <c r="J307" s="730">
        <f t="shared" ref="J307" si="3997">+IF(I307=1,1,0)</f>
        <v>0</v>
      </c>
      <c r="K307" s="730">
        <f t="shared" ref="K307" si="3998">+IF(J307=1,1,0)</f>
        <v>0</v>
      </c>
      <c r="L307" s="730">
        <f t="shared" ref="L307" si="3999">+IF(K307=1,1,0)</f>
        <v>0</v>
      </c>
      <c r="M307" s="730">
        <f t="shared" ref="M307" si="4000">+IF(L307=1,1,0)</f>
        <v>0</v>
      </c>
      <c r="N307" s="730">
        <f t="shared" ref="N307" si="4001">+IF(M307=1,1,0)</f>
        <v>0</v>
      </c>
      <c r="O307" s="730">
        <f>+N307</f>
        <v>0</v>
      </c>
      <c r="P307" s="730">
        <f>+N307</f>
        <v>0</v>
      </c>
      <c r="Q307" s="730">
        <f>+IF(O307=1,1,0)</f>
        <v>0</v>
      </c>
      <c r="R307" s="730">
        <f t="shared" ref="R307" si="4002">+IF(Q307=1,1,0)</f>
        <v>0</v>
      </c>
      <c r="S307" s="730">
        <f t="shared" ref="S307" si="4003">+IF(R307=1,1,0)</f>
        <v>0</v>
      </c>
      <c r="T307" s="730">
        <f t="shared" ref="T307" si="4004">+IF(S307=1,1,0)</f>
        <v>0</v>
      </c>
      <c r="U307" s="730">
        <f t="shared" ref="U307" si="4005">+IF(T307=1,1,0)</f>
        <v>0</v>
      </c>
      <c r="V307" s="730">
        <f t="shared" ref="V307" si="4006">+IF(U307=1,1,0)</f>
        <v>0</v>
      </c>
      <c r="W307" s="730">
        <f t="shared" ref="W307" si="4007">+IF(V307=1,1,0)</f>
        <v>0</v>
      </c>
      <c r="X307" s="730">
        <f t="shared" ref="X307" si="4008">+IF(W307=1,1,0)</f>
        <v>0</v>
      </c>
      <c r="Y307" s="730">
        <f t="shared" ref="Y307" si="4009">+IF(X307=1,1,0)</f>
        <v>0</v>
      </c>
      <c r="Z307" s="730">
        <f t="shared" ref="Z307" si="4010">+IF(Y307=1,1,0)</f>
        <v>0</v>
      </c>
      <c r="AA307" s="730">
        <f t="shared" ref="AA307" si="4011">+IF(Z307=1,1,0)</f>
        <v>0</v>
      </c>
      <c r="AB307" s="730">
        <f t="shared" ref="AB307" si="4012">+IF(AA307=1,1,0)</f>
        <v>0</v>
      </c>
      <c r="AC307" s="730">
        <f>+AB307</f>
        <v>0</v>
      </c>
      <c r="AD307" s="730">
        <f>+AB307</f>
        <v>0</v>
      </c>
      <c r="AE307" s="730">
        <f>+IF(AC307=1,1,0)</f>
        <v>0</v>
      </c>
      <c r="AF307" s="730">
        <f>+IF(AE307=1,1,0)</f>
        <v>0</v>
      </c>
      <c r="AG307" s="730">
        <f t="shared" ref="AG307" si="4013">+IF(AF307=1,1,0)</f>
        <v>0</v>
      </c>
      <c r="AH307" s="730">
        <f t="shared" ref="AH307" si="4014">+IF(AG307=1,1,0)</f>
        <v>0</v>
      </c>
      <c r="AI307" s="730">
        <f t="shared" ref="AI307" si="4015">+IF(AH307=1,1,0)</f>
        <v>0</v>
      </c>
      <c r="AJ307" s="730">
        <f t="shared" ref="AJ307" si="4016">+IF(AI307=1,1,0)</f>
        <v>0</v>
      </c>
      <c r="AK307" s="730">
        <f t="shared" ref="AK307" si="4017">+IF(AJ307=1,1,0)</f>
        <v>0</v>
      </c>
      <c r="AL307" s="730">
        <f t="shared" ref="AL307" si="4018">+IF(AK307=1,1,0)</f>
        <v>0</v>
      </c>
      <c r="AM307" s="730">
        <f t="shared" ref="AM307" si="4019">+IF(AL307=1,1,0)</f>
        <v>0</v>
      </c>
      <c r="AN307" s="730">
        <f t="shared" ref="AN307" si="4020">+IF(AM307=1,1,0)</f>
        <v>0</v>
      </c>
      <c r="AO307" s="730">
        <f t="shared" ref="AO307" si="4021">+IF(AN307=1,1,0)</f>
        <v>0</v>
      </c>
      <c r="AP307" s="730">
        <f t="shared" ref="AP307" si="4022">+IF(AO307=1,1,0)</f>
        <v>0</v>
      </c>
      <c r="AQ307" s="730">
        <f>+AP307</f>
        <v>0</v>
      </c>
      <c r="AR307" s="730">
        <f>+AQ307</f>
        <v>0</v>
      </c>
      <c r="AS307" s="730">
        <f>+IF(AQ307=1,1,0)</f>
        <v>0</v>
      </c>
      <c r="AT307" s="730">
        <f>+IF(AS307=1,1,0)</f>
        <v>0</v>
      </c>
      <c r="AU307" s="730">
        <f t="shared" ref="AU307" si="4023">+IF(AT307=1,1,0)</f>
        <v>0</v>
      </c>
      <c r="AV307" s="730">
        <f t="shared" ref="AV307" si="4024">+IF(AU307=1,1,0)</f>
        <v>0</v>
      </c>
      <c r="AW307" s="730">
        <f t="shared" ref="AW307" si="4025">+IF(AV307=1,1,0)</f>
        <v>0</v>
      </c>
      <c r="AX307" s="730">
        <f t="shared" ref="AX307" si="4026">+IF(AW307=1,1,0)</f>
        <v>0</v>
      </c>
      <c r="AY307" s="730">
        <f t="shared" ref="AY307" si="4027">+IF(AX307=1,1,0)</f>
        <v>0</v>
      </c>
      <c r="AZ307" s="730">
        <f t="shared" ref="AZ307" si="4028">+IF(AY307=1,1,0)</f>
        <v>0</v>
      </c>
      <c r="BA307" s="730">
        <f t="shared" ref="BA307" si="4029">+IF(AZ307=1,1,0)</f>
        <v>0</v>
      </c>
      <c r="BB307" s="730">
        <f t="shared" ref="BB307" si="4030">+IF(BA307=1,1,0)</f>
        <v>0</v>
      </c>
      <c r="BC307" s="730">
        <f t="shared" ref="BC307" si="4031">+IF(BB307=1,1,0)</f>
        <v>0</v>
      </c>
      <c r="BD307" s="730">
        <f t="shared" ref="BD307" si="4032">+IF(BC307=1,1,0)</f>
        <v>0</v>
      </c>
      <c r="BE307" s="730">
        <f>+BD307</f>
        <v>0</v>
      </c>
      <c r="BF307" s="730">
        <f>+BE307</f>
        <v>0</v>
      </c>
      <c r="BG307" s="730">
        <f>+IF(BE307=1,1,0)</f>
        <v>0</v>
      </c>
      <c r="BH307" s="730">
        <f t="shared" ref="BH307" si="4033">+IF(BG307=1,1,0)</f>
        <v>0</v>
      </c>
      <c r="BI307" s="730">
        <f t="shared" ref="BI307" si="4034">+IF(BH307=1,1,0)</f>
        <v>0</v>
      </c>
      <c r="BJ307" s="730">
        <f t="shared" ref="BJ307" si="4035">+IF(BI307=1,1,0)</f>
        <v>0</v>
      </c>
      <c r="BK307" s="730">
        <f t="shared" ref="BK307" si="4036">+IF(BJ307=1,1,0)</f>
        <v>0</v>
      </c>
      <c r="BL307" s="730">
        <f t="shared" ref="BL307" si="4037">+IF(BK307=1,1,0)</f>
        <v>0</v>
      </c>
      <c r="BM307" s="730">
        <f t="shared" ref="BM307" si="4038">+IF(BL307=1,1,0)</f>
        <v>0</v>
      </c>
      <c r="BN307" s="730">
        <f t="shared" ref="BN307" si="4039">+IF(BM307=1,1,0)</f>
        <v>0</v>
      </c>
      <c r="BO307" s="730">
        <f t="shared" ref="BO307" si="4040">+IF(BN307=1,1,0)</f>
        <v>0</v>
      </c>
      <c r="BP307" s="730">
        <f t="shared" ref="BP307" si="4041">+IF(BO307=1,1,0)</f>
        <v>0</v>
      </c>
      <c r="BQ307" s="730">
        <f t="shared" ref="BQ307" si="4042">+IF(BP307=1,1,0)</f>
        <v>0</v>
      </c>
      <c r="BR307" s="730">
        <f t="shared" ref="BR307" si="4043">+IF(BQ307=1,1,0)</f>
        <v>0</v>
      </c>
      <c r="BS307" s="524">
        <f>+BR307</f>
        <v>0</v>
      </c>
      <c r="BW307" s="730">
        <f>+IF(BU307=1,1,0)</f>
        <v>0</v>
      </c>
      <c r="BX307" s="730">
        <f t="shared" ref="BX307" si="4044">+IF(BW307=1,1,0)</f>
        <v>0</v>
      </c>
    </row>
    <row r="308" spans="1:76" s="507" customFormat="1" x14ac:dyDescent="0.2">
      <c r="A308" s="721" t="s">
        <v>39</v>
      </c>
      <c r="B308" s="727">
        <v>65000</v>
      </c>
      <c r="C308" s="730">
        <f>IF(C307=1,B308/12,0)</f>
        <v>0</v>
      </c>
      <c r="D308" s="730">
        <f>IF(D307=1,$B308/12,0)</f>
        <v>0</v>
      </c>
      <c r="E308" s="730">
        <f t="shared" ref="E308:N308" si="4045">IF(E307=1,$B308/12,0)</f>
        <v>0</v>
      </c>
      <c r="F308" s="730">
        <f t="shared" si="4045"/>
        <v>0</v>
      </c>
      <c r="G308" s="730">
        <f t="shared" si="4045"/>
        <v>0</v>
      </c>
      <c r="H308" s="730">
        <f t="shared" si="4045"/>
        <v>0</v>
      </c>
      <c r="I308" s="730">
        <f t="shared" si="4045"/>
        <v>0</v>
      </c>
      <c r="J308" s="730">
        <f t="shared" si="4045"/>
        <v>0</v>
      </c>
      <c r="K308" s="730">
        <f t="shared" si="4045"/>
        <v>0</v>
      </c>
      <c r="L308" s="730">
        <f t="shared" si="4045"/>
        <v>0</v>
      </c>
      <c r="M308" s="730">
        <f t="shared" si="4045"/>
        <v>0</v>
      </c>
      <c r="N308" s="730">
        <f t="shared" si="4045"/>
        <v>0</v>
      </c>
      <c r="O308" s="731">
        <f>SUM(C308:N308)</f>
        <v>0</v>
      </c>
      <c r="P308" s="730">
        <f>IF(C307=1,(B308*(1+$B$8)),B308)</f>
        <v>65000</v>
      </c>
      <c r="Q308" s="730">
        <f>IF(Q307=1,($P308/12),0)</f>
        <v>0</v>
      </c>
      <c r="R308" s="730">
        <f t="shared" ref="R308:AB308" si="4046">IF(R307=1,($P308/12),0)</f>
        <v>0</v>
      </c>
      <c r="S308" s="730">
        <f t="shared" si="4046"/>
        <v>0</v>
      </c>
      <c r="T308" s="730">
        <f t="shared" si="4046"/>
        <v>0</v>
      </c>
      <c r="U308" s="730">
        <f t="shared" si="4046"/>
        <v>0</v>
      </c>
      <c r="V308" s="730">
        <f t="shared" si="4046"/>
        <v>0</v>
      </c>
      <c r="W308" s="730">
        <f t="shared" si="4046"/>
        <v>0</v>
      </c>
      <c r="X308" s="730">
        <f t="shared" si="4046"/>
        <v>0</v>
      </c>
      <c r="Y308" s="730">
        <f t="shared" si="4046"/>
        <v>0</v>
      </c>
      <c r="Z308" s="730">
        <f t="shared" si="4046"/>
        <v>0</v>
      </c>
      <c r="AA308" s="730">
        <f t="shared" si="4046"/>
        <v>0</v>
      </c>
      <c r="AB308" s="730">
        <f t="shared" si="4046"/>
        <v>0</v>
      </c>
      <c r="AC308" s="731">
        <f>SUM(Q308:AB308)</f>
        <v>0</v>
      </c>
      <c r="AD308" s="730">
        <f>IF(Q307=1,(P308*(1+$B$8)),P308)</f>
        <v>65000</v>
      </c>
      <c r="AE308" s="730">
        <f t="shared" ref="AE308:AP308" si="4047">IF(AE307=1,($AD308/12),0)</f>
        <v>0</v>
      </c>
      <c r="AF308" s="730">
        <f t="shared" si="4047"/>
        <v>0</v>
      </c>
      <c r="AG308" s="730">
        <f t="shared" si="4047"/>
        <v>0</v>
      </c>
      <c r="AH308" s="730">
        <f t="shared" si="4047"/>
        <v>0</v>
      </c>
      <c r="AI308" s="730">
        <f t="shared" si="4047"/>
        <v>0</v>
      </c>
      <c r="AJ308" s="730">
        <f t="shared" si="4047"/>
        <v>0</v>
      </c>
      <c r="AK308" s="730">
        <f t="shared" si="4047"/>
        <v>0</v>
      </c>
      <c r="AL308" s="730">
        <f t="shared" si="4047"/>
        <v>0</v>
      </c>
      <c r="AM308" s="730">
        <f t="shared" si="4047"/>
        <v>0</v>
      </c>
      <c r="AN308" s="730">
        <f t="shared" si="4047"/>
        <v>0</v>
      </c>
      <c r="AO308" s="730">
        <f t="shared" si="4047"/>
        <v>0</v>
      </c>
      <c r="AP308" s="730">
        <f t="shared" si="4047"/>
        <v>0</v>
      </c>
      <c r="AQ308" s="731">
        <f>SUM(AE308:AP308)</f>
        <v>0</v>
      </c>
      <c r="AR308" s="730">
        <f>IF(AE307=1,(AD308*(1+$B$8)),AD308)</f>
        <v>65000</v>
      </c>
      <c r="AS308" s="730">
        <f>IF(AS307=1,($AR308/12),0)</f>
        <v>0</v>
      </c>
      <c r="AT308" s="730">
        <f t="shared" ref="AT308:BD308" si="4048">IF(AT307=1,($AR308/12),0)</f>
        <v>0</v>
      </c>
      <c r="AU308" s="730">
        <f t="shared" si="4048"/>
        <v>0</v>
      </c>
      <c r="AV308" s="730">
        <f t="shared" si="4048"/>
        <v>0</v>
      </c>
      <c r="AW308" s="730">
        <f t="shared" si="4048"/>
        <v>0</v>
      </c>
      <c r="AX308" s="730">
        <f t="shared" si="4048"/>
        <v>0</v>
      </c>
      <c r="AY308" s="730">
        <f t="shared" si="4048"/>
        <v>0</v>
      </c>
      <c r="AZ308" s="730">
        <f t="shared" si="4048"/>
        <v>0</v>
      </c>
      <c r="BA308" s="730">
        <f t="shared" si="4048"/>
        <v>0</v>
      </c>
      <c r="BB308" s="730">
        <f t="shared" si="4048"/>
        <v>0</v>
      </c>
      <c r="BC308" s="730">
        <f t="shared" si="4048"/>
        <v>0</v>
      </c>
      <c r="BD308" s="730">
        <f t="shared" si="4048"/>
        <v>0</v>
      </c>
      <c r="BE308" s="731">
        <f>SUM(AS308:BD308)</f>
        <v>0</v>
      </c>
      <c r="BF308" s="730">
        <f>IF(AS307=1,(AR308*(1+$B$8)),AR308)</f>
        <v>65000</v>
      </c>
      <c r="BG308" s="730">
        <f>IF(BG307=1,($BF308/12),0)</f>
        <v>0</v>
      </c>
      <c r="BH308" s="730">
        <f t="shared" ref="BH308:BR308" si="4049">IF(BH307=1,($BF308/12),0)</f>
        <v>0</v>
      </c>
      <c r="BI308" s="730">
        <f t="shared" si="4049"/>
        <v>0</v>
      </c>
      <c r="BJ308" s="730">
        <f t="shared" si="4049"/>
        <v>0</v>
      </c>
      <c r="BK308" s="730">
        <f t="shared" si="4049"/>
        <v>0</v>
      </c>
      <c r="BL308" s="730">
        <f t="shared" si="4049"/>
        <v>0</v>
      </c>
      <c r="BM308" s="730">
        <f t="shared" si="4049"/>
        <v>0</v>
      </c>
      <c r="BN308" s="730">
        <f t="shared" si="4049"/>
        <v>0</v>
      </c>
      <c r="BO308" s="730">
        <f t="shared" si="4049"/>
        <v>0</v>
      </c>
      <c r="BP308" s="730">
        <f t="shared" si="4049"/>
        <v>0</v>
      </c>
      <c r="BQ308" s="730">
        <f t="shared" si="4049"/>
        <v>0</v>
      </c>
      <c r="BR308" s="730">
        <f t="shared" si="4049"/>
        <v>0</v>
      </c>
      <c r="BS308" s="529">
        <f>SUM(BG308:BR308)</f>
        <v>0</v>
      </c>
      <c r="BW308" s="730">
        <f t="shared" ref="BW308:BX308" si="4050">IF(BW307=1,($BF308/12),0)</f>
        <v>0</v>
      </c>
      <c r="BX308" s="730">
        <f t="shared" si="4050"/>
        <v>0</v>
      </c>
    </row>
    <row r="309" spans="1:76" s="507" customFormat="1" x14ac:dyDescent="0.2">
      <c r="A309" s="721"/>
      <c r="B309" s="728"/>
      <c r="C309" s="730"/>
      <c r="D309" s="730"/>
      <c r="E309" s="730"/>
      <c r="F309" s="730"/>
      <c r="G309" s="730"/>
      <c r="H309" s="730"/>
      <c r="I309" s="730"/>
      <c r="J309" s="730"/>
      <c r="K309" s="730"/>
      <c r="L309" s="730"/>
      <c r="M309" s="730"/>
      <c r="N309" s="730"/>
      <c r="O309" s="730"/>
      <c r="P309" s="730"/>
      <c r="Q309" s="730"/>
      <c r="R309" s="730"/>
      <c r="S309" s="730"/>
      <c r="T309" s="730"/>
      <c r="U309" s="730"/>
      <c r="V309" s="730"/>
      <c r="W309" s="730"/>
      <c r="X309" s="730"/>
      <c r="Y309" s="730"/>
      <c r="Z309" s="730"/>
      <c r="AA309" s="730"/>
      <c r="AB309" s="730"/>
      <c r="AC309" s="730"/>
      <c r="AD309" s="730"/>
      <c r="AE309" s="730"/>
      <c r="AF309" s="730"/>
      <c r="AG309" s="730"/>
      <c r="AH309" s="730"/>
      <c r="AI309" s="730"/>
      <c r="AJ309" s="730"/>
      <c r="AK309" s="730"/>
      <c r="AL309" s="730"/>
      <c r="AM309" s="730"/>
      <c r="AN309" s="730"/>
      <c r="AO309" s="730"/>
      <c r="AP309" s="730"/>
      <c r="AQ309" s="730"/>
      <c r="AR309" s="730"/>
      <c r="AS309" s="730"/>
      <c r="AT309" s="730"/>
      <c r="AU309" s="730"/>
      <c r="AV309" s="730"/>
      <c r="AW309" s="730"/>
      <c r="AX309" s="730"/>
      <c r="AY309" s="730"/>
      <c r="AZ309" s="730"/>
      <c r="BA309" s="730"/>
      <c r="BB309" s="730"/>
      <c r="BC309" s="730"/>
      <c r="BD309" s="730"/>
      <c r="BE309" s="730"/>
      <c r="BF309" s="730"/>
      <c r="BG309" s="730"/>
      <c r="BH309" s="730"/>
      <c r="BI309" s="730"/>
      <c r="BJ309" s="730"/>
      <c r="BK309" s="730"/>
      <c r="BL309" s="730"/>
      <c r="BM309" s="730"/>
      <c r="BN309" s="730"/>
      <c r="BO309" s="730"/>
      <c r="BP309" s="730"/>
      <c r="BQ309" s="730"/>
      <c r="BR309" s="730"/>
      <c r="BS309" s="524"/>
      <c r="BW309" s="730"/>
      <c r="BX309" s="730"/>
    </row>
    <row r="310" spans="1:76" s="507" customFormat="1" x14ac:dyDescent="0.2">
      <c r="A310" s="522" t="s">
        <v>549</v>
      </c>
      <c r="B310" s="728"/>
      <c r="C310" s="728"/>
      <c r="D310" s="728"/>
      <c r="E310" s="728"/>
      <c r="F310" s="728"/>
      <c r="G310" s="728"/>
      <c r="H310" s="728"/>
      <c r="I310" s="728"/>
      <c r="J310" s="728"/>
      <c r="K310" s="728"/>
      <c r="L310" s="728"/>
      <c r="M310" s="728"/>
      <c r="N310" s="728"/>
      <c r="O310" s="728"/>
      <c r="P310" s="728"/>
      <c r="Q310" s="728"/>
      <c r="R310" s="728"/>
      <c r="S310" s="728"/>
      <c r="T310" s="728"/>
      <c r="U310" s="728"/>
      <c r="V310" s="728"/>
      <c r="W310" s="728"/>
      <c r="X310" s="728"/>
      <c r="Y310" s="728"/>
      <c r="Z310" s="728"/>
      <c r="AA310" s="728"/>
      <c r="AB310" s="728"/>
      <c r="AC310" s="728"/>
      <c r="AD310" s="728"/>
      <c r="AE310" s="728"/>
      <c r="AF310" s="728"/>
      <c r="AG310" s="728"/>
      <c r="AH310" s="728"/>
      <c r="AI310" s="728"/>
      <c r="AJ310" s="728"/>
      <c r="AK310" s="728"/>
      <c r="AL310" s="728"/>
      <c r="AM310" s="728"/>
      <c r="AN310" s="728"/>
      <c r="AO310" s="728"/>
      <c r="AP310" s="728"/>
      <c r="AQ310" s="728"/>
      <c r="AR310" s="728"/>
      <c r="AS310" s="728"/>
      <c r="AT310" s="728"/>
      <c r="AU310" s="728"/>
      <c r="AV310" s="728"/>
      <c r="AW310" s="728"/>
      <c r="AX310" s="728"/>
      <c r="AY310" s="728"/>
      <c r="AZ310" s="728"/>
      <c r="BA310" s="728"/>
      <c r="BB310" s="728"/>
      <c r="BC310" s="728"/>
      <c r="BD310" s="728"/>
      <c r="BE310" s="728"/>
      <c r="BF310" s="728"/>
      <c r="BG310" s="728"/>
      <c r="BH310" s="728"/>
      <c r="BI310" s="728"/>
      <c r="BJ310" s="728"/>
      <c r="BK310" s="728"/>
      <c r="BL310" s="728"/>
      <c r="BM310" s="728"/>
      <c r="BN310" s="728"/>
      <c r="BO310" s="728"/>
      <c r="BP310" s="728"/>
      <c r="BQ310" s="728"/>
      <c r="BR310" s="728"/>
      <c r="BS310" s="523"/>
      <c r="BW310" s="728"/>
      <c r="BX310" s="728"/>
    </row>
    <row r="311" spans="1:76" s="507" customFormat="1" x14ac:dyDescent="0.2">
      <c r="A311" s="722" t="s">
        <v>110</v>
      </c>
      <c r="B311" s="728"/>
      <c r="C311" s="730">
        <f>+IF(A311=1,1,0)</f>
        <v>0</v>
      </c>
      <c r="D311" s="730">
        <f>+IF(C311=1,1,0)</f>
        <v>0</v>
      </c>
      <c r="E311" s="730">
        <f t="shared" ref="E311" si="4051">+IF(D311=1,1,0)</f>
        <v>0</v>
      </c>
      <c r="F311" s="730">
        <f t="shared" ref="F311" si="4052">+IF(E311=1,1,0)</f>
        <v>0</v>
      </c>
      <c r="G311" s="730">
        <f t="shared" ref="G311" si="4053">+IF(F311=1,1,0)</f>
        <v>0</v>
      </c>
      <c r="H311" s="730">
        <f t="shared" ref="H311" si="4054">+IF(G311=1,1,0)</f>
        <v>0</v>
      </c>
      <c r="I311" s="730">
        <f t="shared" ref="I311" si="4055">+IF(H311=1,1,0)</f>
        <v>0</v>
      </c>
      <c r="J311" s="730">
        <f t="shared" ref="J311" si="4056">+IF(I311=1,1,0)</f>
        <v>0</v>
      </c>
      <c r="K311" s="730">
        <f t="shared" ref="K311" si="4057">+IF(J311=1,1,0)</f>
        <v>0</v>
      </c>
      <c r="L311" s="730">
        <f t="shared" ref="L311" si="4058">+IF(K311=1,1,0)</f>
        <v>0</v>
      </c>
      <c r="M311" s="730">
        <f t="shared" ref="M311" si="4059">+IF(L311=1,1,0)</f>
        <v>0</v>
      </c>
      <c r="N311" s="730">
        <f t="shared" ref="N311" si="4060">+IF(M311=1,1,0)</f>
        <v>0</v>
      </c>
      <c r="O311" s="730">
        <f>+N311</f>
        <v>0</v>
      </c>
      <c r="P311" s="730">
        <f>+N311</f>
        <v>0</v>
      </c>
      <c r="Q311" s="730">
        <f>+IF(O311=1,1,0)</f>
        <v>0</v>
      </c>
      <c r="R311" s="730">
        <f t="shared" ref="R311" si="4061">+IF(Q311=1,1,0)</f>
        <v>0</v>
      </c>
      <c r="S311" s="730">
        <f t="shared" ref="S311" si="4062">+IF(R311=1,1,0)</f>
        <v>0</v>
      </c>
      <c r="T311" s="730">
        <f t="shared" ref="T311" si="4063">+IF(S311=1,1,0)</f>
        <v>0</v>
      </c>
      <c r="U311" s="730">
        <f t="shared" ref="U311" si="4064">+IF(T311=1,1,0)</f>
        <v>0</v>
      </c>
      <c r="V311" s="730">
        <f t="shared" ref="V311" si="4065">+IF(U311=1,1,0)</f>
        <v>0</v>
      </c>
      <c r="W311" s="730">
        <f t="shared" ref="W311" si="4066">+IF(V311=1,1,0)</f>
        <v>0</v>
      </c>
      <c r="X311" s="730">
        <f t="shared" ref="X311" si="4067">+IF(W311=1,1,0)</f>
        <v>0</v>
      </c>
      <c r="Y311" s="730">
        <f t="shared" ref="Y311" si="4068">+IF(X311=1,1,0)</f>
        <v>0</v>
      </c>
      <c r="Z311" s="730">
        <f t="shared" ref="Z311" si="4069">+IF(Y311=1,1,0)</f>
        <v>0</v>
      </c>
      <c r="AA311" s="730">
        <f t="shared" ref="AA311" si="4070">+IF(Z311=1,1,0)</f>
        <v>0</v>
      </c>
      <c r="AB311" s="730">
        <f t="shared" ref="AB311" si="4071">+IF(AA311=1,1,0)</f>
        <v>0</v>
      </c>
      <c r="AC311" s="730">
        <f>+AB311</f>
        <v>0</v>
      </c>
      <c r="AD311" s="730">
        <f>+AB311</f>
        <v>0</v>
      </c>
      <c r="AE311" s="730">
        <f>+IF(AC311=1,1,0)</f>
        <v>0</v>
      </c>
      <c r="AF311" s="730">
        <f>+IF(AE311=1,1,0)</f>
        <v>0</v>
      </c>
      <c r="AG311" s="730">
        <f t="shared" ref="AG311" si="4072">+IF(AF311=1,1,0)</f>
        <v>0</v>
      </c>
      <c r="AH311" s="730">
        <f t="shared" ref="AH311" si="4073">+IF(AG311=1,1,0)</f>
        <v>0</v>
      </c>
      <c r="AI311" s="730">
        <f t="shared" ref="AI311" si="4074">+IF(AH311=1,1,0)</f>
        <v>0</v>
      </c>
      <c r="AJ311" s="730">
        <f t="shared" ref="AJ311" si="4075">+IF(AI311=1,1,0)</f>
        <v>0</v>
      </c>
      <c r="AK311" s="730">
        <f t="shared" ref="AK311" si="4076">+IF(AJ311=1,1,0)</f>
        <v>0</v>
      </c>
      <c r="AL311" s="730">
        <f t="shared" ref="AL311" si="4077">+IF(AK311=1,1,0)</f>
        <v>0</v>
      </c>
      <c r="AM311" s="730">
        <f t="shared" ref="AM311" si="4078">+IF(AL311=1,1,0)</f>
        <v>0</v>
      </c>
      <c r="AN311" s="730">
        <f t="shared" ref="AN311" si="4079">+IF(AM311=1,1,0)</f>
        <v>0</v>
      </c>
      <c r="AO311" s="730">
        <f t="shared" ref="AO311" si="4080">+IF(AN311=1,1,0)</f>
        <v>0</v>
      </c>
      <c r="AP311" s="730">
        <f t="shared" ref="AP311" si="4081">+IF(AO311=1,1,0)</f>
        <v>0</v>
      </c>
      <c r="AQ311" s="730">
        <f>+AP311</f>
        <v>0</v>
      </c>
      <c r="AR311" s="730">
        <f>+AQ311</f>
        <v>0</v>
      </c>
      <c r="AS311" s="730">
        <f>+IF(AQ311=1,1,0)</f>
        <v>0</v>
      </c>
      <c r="AT311" s="730">
        <f>+IF(AS311=1,1,0)</f>
        <v>0</v>
      </c>
      <c r="AU311" s="730">
        <f t="shared" ref="AU311" si="4082">+IF(AT311=1,1,0)</f>
        <v>0</v>
      </c>
      <c r="AV311" s="730">
        <f t="shared" ref="AV311" si="4083">+IF(AU311=1,1,0)</f>
        <v>0</v>
      </c>
      <c r="AW311" s="730">
        <f t="shared" ref="AW311" si="4084">+IF(AV311=1,1,0)</f>
        <v>0</v>
      </c>
      <c r="AX311" s="730">
        <f t="shared" ref="AX311" si="4085">+IF(AW311=1,1,0)</f>
        <v>0</v>
      </c>
      <c r="AY311" s="730">
        <f t="shared" ref="AY311" si="4086">+IF(AX311=1,1,0)</f>
        <v>0</v>
      </c>
      <c r="AZ311" s="730">
        <f t="shared" ref="AZ311" si="4087">+IF(AY311=1,1,0)</f>
        <v>0</v>
      </c>
      <c r="BA311" s="730">
        <f t="shared" ref="BA311" si="4088">+IF(AZ311=1,1,0)</f>
        <v>0</v>
      </c>
      <c r="BB311" s="730">
        <f t="shared" ref="BB311" si="4089">+IF(BA311=1,1,0)</f>
        <v>0</v>
      </c>
      <c r="BC311" s="730">
        <f t="shared" ref="BC311" si="4090">+IF(BB311=1,1,0)</f>
        <v>0</v>
      </c>
      <c r="BD311" s="730">
        <f t="shared" ref="BD311" si="4091">+IF(BC311=1,1,0)</f>
        <v>0</v>
      </c>
      <c r="BE311" s="730">
        <f>+BD311</f>
        <v>0</v>
      </c>
      <c r="BF311" s="730">
        <f>+BE311</f>
        <v>0</v>
      </c>
      <c r="BG311" s="730">
        <f>+IF(BE311=1,1,0)</f>
        <v>0</v>
      </c>
      <c r="BH311" s="730">
        <f t="shared" ref="BH311" si="4092">+IF(BG311=1,1,0)</f>
        <v>0</v>
      </c>
      <c r="BI311" s="730">
        <f t="shared" ref="BI311" si="4093">+IF(BH311=1,1,0)</f>
        <v>0</v>
      </c>
      <c r="BJ311" s="730">
        <f t="shared" ref="BJ311" si="4094">+IF(BI311=1,1,0)</f>
        <v>0</v>
      </c>
      <c r="BK311" s="730">
        <f t="shared" ref="BK311" si="4095">+IF(BJ311=1,1,0)</f>
        <v>0</v>
      </c>
      <c r="BL311" s="730">
        <f t="shared" ref="BL311" si="4096">+IF(BK311=1,1,0)</f>
        <v>0</v>
      </c>
      <c r="BM311" s="730">
        <f t="shared" ref="BM311" si="4097">+IF(BL311=1,1,0)</f>
        <v>0</v>
      </c>
      <c r="BN311" s="730">
        <f t="shared" ref="BN311" si="4098">+IF(BM311=1,1,0)</f>
        <v>0</v>
      </c>
      <c r="BO311" s="730">
        <f t="shared" ref="BO311" si="4099">+IF(BN311=1,1,0)</f>
        <v>0</v>
      </c>
      <c r="BP311" s="730">
        <f t="shared" ref="BP311" si="4100">+IF(BO311=1,1,0)</f>
        <v>0</v>
      </c>
      <c r="BQ311" s="730">
        <f t="shared" ref="BQ311" si="4101">+IF(BP311=1,1,0)</f>
        <v>0</v>
      </c>
      <c r="BR311" s="730">
        <f t="shared" ref="BR311" si="4102">+IF(BQ311=1,1,0)</f>
        <v>0</v>
      </c>
      <c r="BS311" s="524">
        <f>+BR311</f>
        <v>0</v>
      </c>
      <c r="BW311" s="730">
        <f>+IF(BU311=1,1,0)</f>
        <v>0</v>
      </c>
      <c r="BX311" s="730">
        <f t="shared" ref="BX311" si="4103">+IF(BW311=1,1,0)</f>
        <v>0</v>
      </c>
    </row>
    <row r="312" spans="1:76" s="507" customFormat="1" x14ac:dyDescent="0.2">
      <c r="A312" s="721" t="s">
        <v>39</v>
      </c>
      <c r="B312" s="727">
        <v>40000</v>
      </c>
      <c r="C312" s="730">
        <f>IF(C311=1,B312/12,0)</f>
        <v>0</v>
      </c>
      <c r="D312" s="730">
        <f>IF(D311=1,$B312/12,0)</f>
        <v>0</v>
      </c>
      <c r="E312" s="730">
        <f t="shared" ref="E312:N312" si="4104">IF(E311=1,$B312/12,0)</f>
        <v>0</v>
      </c>
      <c r="F312" s="730">
        <f t="shared" si="4104"/>
        <v>0</v>
      </c>
      <c r="G312" s="730">
        <f t="shared" si="4104"/>
        <v>0</v>
      </c>
      <c r="H312" s="730">
        <f t="shared" si="4104"/>
        <v>0</v>
      </c>
      <c r="I312" s="730">
        <f t="shared" si="4104"/>
        <v>0</v>
      </c>
      <c r="J312" s="730">
        <f t="shared" si="4104"/>
        <v>0</v>
      </c>
      <c r="K312" s="730">
        <f t="shared" si="4104"/>
        <v>0</v>
      </c>
      <c r="L312" s="730">
        <f t="shared" si="4104"/>
        <v>0</v>
      </c>
      <c r="M312" s="730">
        <f t="shared" si="4104"/>
        <v>0</v>
      </c>
      <c r="N312" s="730">
        <f t="shared" si="4104"/>
        <v>0</v>
      </c>
      <c r="O312" s="731">
        <f>SUM(C312:N312)</f>
        <v>0</v>
      </c>
      <c r="P312" s="730">
        <f>IF(C311=1,(B312*(1+$B$8)),B312)</f>
        <v>40000</v>
      </c>
      <c r="Q312" s="730">
        <f>IF(Q311=1,($P312/12),0)</f>
        <v>0</v>
      </c>
      <c r="R312" s="730">
        <f t="shared" ref="R312:AB312" si="4105">IF(R311=1,($P312/12),0)</f>
        <v>0</v>
      </c>
      <c r="S312" s="730">
        <f t="shared" si="4105"/>
        <v>0</v>
      </c>
      <c r="T312" s="730">
        <f t="shared" si="4105"/>
        <v>0</v>
      </c>
      <c r="U312" s="730">
        <f t="shared" si="4105"/>
        <v>0</v>
      </c>
      <c r="V312" s="730">
        <f t="shared" si="4105"/>
        <v>0</v>
      </c>
      <c r="W312" s="730">
        <f t="shared" si="4105"/>
        <v>0</v>
      </c>
      <c r="X312" s="730">
        <f t="shared" si="4105"/>
        <v>0</v>
      </c>
      <c r="Y312" s="730">
        <f t="shared" si="4105"/>
        <v>0</v>
      </c>
      <c r="Z312" s="730">
        <f t="shared" si="4105"/>
        <v>0</v>
      </c>
      <c r="AA312" s="730">
        <f t="shared" si="4105"/>
        <v>0</v>
      </c>
      <c r="AB312" s="730">
        <f t="shared" si="4105"/>
        <v>0</v>
      </c>
      <c r="AC312" s="731">
        <f>SUM(Q312:AB312)</f>
        <v>0</v>
      </c>
      <c r="AD312" s="730">
        <f>IF(Q311=1,(P312*(1+$B$8)),P312)</f>
        <v>40000</v>
      </c>
      <c r="AE312" s="730">
        <f t="shared" ref="AE312:AP312" si="4106">IF(AE311=1,($AD312/12),0)</f>
        <v>0</v>
      </c>
      <c r="AF312" s="730">
        <f t="shared" si="4106"/>
        <v>0</v>
      </c>
      <c r="AG312" s="730">
        <f t="shared" si="4106"/>
        <v>0</v>
      </c>
      <c r="AH312" s="730">
        <f t="shared" si="4106"/>
        <v>0</v>
      </c>
      <c r="AI312" s="730">
        <f t="shared" si="4106"/>
        <v>0</v>
      </c>
      <c r="AJ312" s="730">
        <f t="shared" si="4106"/>
        <v>0</v>
      </c>
      <c r="AK312" s="730">
        <f t="shared" si="4106"/>
        <v>0</v>
      </c>
      <c r="AL312" s="730">
        <f t="shared" si="4106"/>
        <v>0</v>
      </c>
      <c r="AM312" s="730">
        <f t="shared" si="4106"/>
        <v>0</v>
      </c>
      <c r="AN312" s="730">
        <f t="shared" si="4106"/>
        <v>0</v>
      </c>
      <c r="AO312" s="730">
        <f t="shared" si="4106"/>
        <v>0</v>
      </c>
      <c r="AP312" s="730">
        <f t="shared" si="4106"/>
        <v>0</v>
      </c>
      <c r="AQ312" s="731">
        <f>SUM(AE312:AP312)</f>
        <v>0</v>
      </c>
      <c r="AR312" s="730">
        <f>IF(AE311=1,(AD312*(1+$B$8)),AD312)</f>
        <v>40000</v>
      </c>
      <c r="AS312" s="730">
        <f>IF(AS311=1,($AR312/12),0)</f>
        <v>0</v>
      </c>
      <c r="AT312" s="730">
        <f t="shared" ref="AT312:BD312" si="4107">IF(AT311=1,($AR312/12),0)</f>
        <v>0</v>
      </c>
      <c r="AU312" s="730">
        <f t="shared" si="4107"/>
        <v>0</v>
      </c>
      <c r="AV312" s="730">
        <f t="shared" si="4107"/>
        <v>0</v>
      </c>
      <c r="AW312" s="730">
        <f t="shared" si="4107"/>
        <v>0</v>
      </c>
      <c r="AX312" s="730">
        <f t="shared" si="4107"/>
        <v>0</v>
      </c>
      <c r="AY312" s="730">
        <f t="shared" si="4107"/>
        <v>0</v>
      </c>
      <c r="AZ312" s="730">
        <f t="shared" si="4107"/>
        <v>0</v>
      </c>
      <c r="BA312" s="730">
        <f t="shared" si="4107"/>
        <v>0</v>
      </c>
      <c r="BB312" s="730">
        <f t="shared" si="4107"/>
        <v>0</v>
      </c>
      <c r="BC312" s="730">
        <f t="shared" si="4107"/>
        <v>0</v>
      </c>
      <c r="BD312" s="730">
        <f t="shared" si="4107"/>
        <v>0</v>
      </c>
      <c r="BE312" s="731">
        <f>SUM(AS312:BD312)</f>
        <v>0</v>
      </c>
      <c r="BF312" s="730">
        <f>IF(AS311=1,(AR312*(1+$B$8)),AR312)</f>
        <v>40000</v>
      </c>
      <c r="BG312" s="730">
        <f>IF(BG311=1,($BF312/12),0)</f>
        <v>0</v>
      </c>
      <c r="BH312" s="730">
        <f t="shared" ref="BH312:BR312" si="4108">IF(BH311=1,($BF312/12),0)</f>
        <v>0</v>
      </c>
      <c r="BI312" s="730">
        <f t="shared" si="4108"/>
        <v>0</v>
      </c>
      <c r="BJ312" s="730">
        <f t="shared" si="4108"/>
        <v>0</v>
      </c>
      <c r="BK312" s="730">
        <f t="shared" si="4108"/>
        <v>0</v>
      </c>
      <c r="BL312" s="730">
        <f t="shared" si="4108"/>
        <v>0</v>
      </c>
      <c r="BM312" s="730">
        <f t="shared" si="4108"/>
        <v>0</v>
      </c>
      <c r="BN312" s="730">
        <f t="shared" si="4108"/>
        <v>0</v>
      </c>
      <c r="BO312" s="730">
        <f t="shared" si="4108"/>
        <v>0</v>
      </c>
      <c r="BP312" s="730">
        <f t="shared" si="4108"/>
        <v>0</v>
      </c>
      <c r="BQ312" s="730">
        <f t="shared" si="4108"/>
        <v>0</v>
      </c>
      <c r="BR312" s="730">
        <f t="shared" si="4108"/>
        <v>0</v>
      </c>
      <c r="BS312" s="529">
        <f>SUM(BG312:BR312)</f>
        <v>0</v>
      </c>
      <c r="BW312" s="730">
        <f t="shared" ref="BW312:BX312" si="4109">IF(BW311=1,($BF312/12),0)</f>
        <v>0</v>
      </c>
      <c r="BX312" s="730">
        <f t="shared" si="4109"/>
        <v>0</v>
      </c>
    </row>
    <row r="313" spans="1:76" s="507" customFormat="1" x14ac:dyDescent="0.2">
      <c r="A313" s="721"/>
      <c r="B313" s="728"/>
      <c r="C313" s="730"/>
      <c r="D313" s="730"/>
      <c r="E313" s="730"/>
      <c r="F313" s="730"/>
      <c r="G313" s="730"/>
      <c r="H313" s="730"/>
      <c r="I313" s="730"/>
      <c r="J313" s="730"/>
      <c r="K313" s="730"/>
      <c r="L313" s="730"/>
      <c r="M313" s="730"/>
      <c r="N313" s="730"/>
      <c r="O313" s="730"/>
      <c r="P313" s="730"/>
      <c r="Q313" s="730"/>
      <c r="R313" s="730"/>
      <c r="S313" s="730"/>
      <c r="T313" s="730"/>
      <c r="U313" s="730"/>
      <c r="V313" s="730"/>
      <c r="W313" s="730"/>
      <c r="X313" s="730"/>
      <c r="Y313" s="730"/>
      <c r="Z313" s="730"/>
      <c r="AA313" s="730"/>
      <c r="AB313" s="730"/>
      <c r="AC313" s="730"/>
      <c r="AD313" s="730"/>
      <c r="AE313" s="730"/>
      <c r="AF313" s="730"/>
      <c r="AG313" s="730"/>
      <c r="AH313" s="730"/>
      <c r="AI313" s="730"/>
      <c r="AJ313" s="730"/>
      <c r="AK313" s="730"/>
      <c r="AL313" s="730"/>
      <c r="AM313" s="730"/>
      <c r="AN313" s="730"/>
      <c r="AO313" s="730"/>
      <c r="AP313" s="730"/>
      <c r="AQ313" s="730"/>
      <c r="AR313" s="730"/>
      <c r="AS313" s="730"/>
      <c r="AT313" s="730"/>
      <c r="AU313" s="730"/>
      <c r="AV313" s="730"/>
      <c r="AW313" s="730"/>
      <c r="AX313" s="730"/>
      <c r="AY313" s="730"/>
      <c r="AZ313" s="730"/>
      <c r="BA313" s="730"/>
      <c r="BB313" s="730"/>
      <c r="BC313" s="730"/>
      <c r="BD313" s="730"/>
      <c r="BE313" s="730"/>
      <c r="BF313" s="730"/>
      <c r="BG313" s="730"/>
      <c r="BH313" s="730"/>
      <c r="BI313" s="730"/>
      <c r="BJ313" s="730"/>
      <c r="BK313" s="730"/>
      <c r="BL313" s="730"/>
      <c r="BM313" s="730"/>
      <c r="BN313" s="730"/>
      <c r="BO313" s="730"/>
      <c r="BP313" s="730"/>
      <c r="BQ313" s="730"/>
      <c r="BR313" s="730"/>
      <c r="BS313" s="524"/>
      <c r="BW313" s="730"/>
      <c r="BX313" s="730"/>
    </row>
    <row r="314" spans="1:76" s="507" customFormat="1" x14ac:dyDescent="0.2">
      <c r="A314" s="522" t="s">
        <v>772</v>
      </c>
      <c r="B314" s="728"/>
      <c r="C314" s="728"/>
      <c r="D314" s="728"/>
      <c r="E314" s="728"/>
      <c r="F314" s="728"/>
      <c r="G314" s="728"/>
      <c r="H314" s="728"/>
      <c r="I314" s="728"/>
      <c r="J314" s="728"/>
      <c r="K314" s="728"/>
      <c r="L314" s="728"/>
      <c r="M314" s="728"/>
      <c r="N314" s="728"/>
      <c r="O314" s="728"/>
      <c r="P314" s="728"/>
      <c r="Q314" s="728"/>
      <c r="R314" s="728"/>
      <c r="S314" s="728"/>
      <c r="T314" s="728"/>
      <c r="U314" s="728"/>
      <c r="V314" s="728"/>
      <c r="W314" s="728"/>
      <c r="X314" s="728"/>
      <c r="Y314" s="728"/>
      <c r="Z314" s="728"/>
      <c r="AA314" s="728"/>
      <c r="AB314" s="728"/>
      <c r="AC314" s="728"/>
      <c r="AD314" s="728"/>
      <c r="AE314" s="728"/>
      <c r="AF314" s="728"/>
      <c r="AG314" s="728"/>
      <c r="AH314" s="728"/>
      <c r="AI314" s="728"/>
      <c r="AJ314" s="728"/>
      <c r="AK314" s="728"/>
      <c r="AL314" s="728"/>
      <c r="AM314" s="728"/>
      <c r="AN314" s="728"/>
      <c r="AO314" s="728"/>
      <c r="AP314" s="728"/>
      <c r="AQ314" s="728"/>
      <c r="AR314" s="728"/>
      <c r="AS314" s="728"/>
      <c r="AT314" s="728"/>
      <c r="AU314" s="728"/>
      <c r="AV314" s="728"/>
      <c r="AW314" s="728"/>
      <c r="AX314" s="728"/>
      <c r="AY314" s="728"/>
      <c r="AZ314" s="728"/>
      <c r="BA314" s="728"/>
      <c r="BB314" s="728"/>
      <c r="BC314" s="728"/>
      <c r="BD314" s="728"/>
      <c r="BE314" s="728"/>
      <c r="BF314" s="728"/>
      <c r="BG314" s="728"/>
      <c r="BH314" s="728"/>
      <c r="BI314" s="728"/>
      <c r="BJ314" s="728"/>
      <c r="BK314" s="728"/>
      <c r="BL314" s="728"/>
      <c r="BM314" s="728"/>
      <c r="BN314" s="728"/>
      <c r="BO314" s="728"/>
      <c r="BP314" s="728"/>
      <c r="BQ314" s="728"/>
      <c r="BR314" s="728"/>
      <c r="BS314" s="523"/>
      <c r="BW314" s="728"/>
      <c r="BX314" s="728"/>
    </row>
    <row r="315" spans="1:76" s="507" customFormat="1" x14ac:dyDescent="0.2">
      <c r="A315" s="722" t="s">
        <v>110</v>
      </c>
      <c r="B315" s="728"/>
      <c r="C315" s="730">
        <v>0</v>
      </c>
      <c r="D315" s="730">
        <f>+IF(C315=1,1,0)</f>
        <v>0</v>
      </c>
      <c r="E315" s="730">
        <f t="shared" ref="E315" si="4110">+IF(D315=1,1,0)</f>
        <v>0</v>
      </c>
      <c r="F315" s="730">
        <f t="shared" ref="F315" si="4111">+IF(E315=1,1,0)</f>
        <v>0</v>
      </c>
      <c r="G315" s="730">
        <v>1</v>
      </c>
      <c r="H315" s="730">
        <f t="shared" ref="H315" si="4112">+IF(G315=1,1,0)</f>
        <v>1</v>
      </c>
      <c r="I315" s="730">
        <f t="shared" ref="I315" si="4113">+IF(H315=1,1,0)</f>
        <v>1</v>
      </c>
      <c r="J315" s="730">
        <f t="shared" ref="J315" si="4114">+IF(I315=1,1,0)</f>
        <v>1</v>
      </c>
      <c r="K315" s="730">
        <f t="shared" ref="K315" si="4115">+IF(J315=1,1,0)</f>
        <v>1</v>
      </c>
      <c r="L315" s="730">
        <f t="shared" ref="L315" si="4116">+IF(K315=1,1,0)</f>
        <v>1</v>
      </c>
      <c r="M315" s="730">
        <f t="shared" ref="M315" si="4117">+IF(L315=1,1,0)</f>
        <v>1</v>
      </c>
      <c r="N315" s="730">
        <f t="shared" ref="N315" si="4118">+IF(M315=1,1,0)</f>
        <v>1</v>
      </c>
      <c r="O315" s="730">
        <f>+N315</f>
        <v>1</v>
      </c>
      <c r="P315" s="730">
        <f>+N315</f>
        <v>1</v>
      </c>
      <c r="Q315" s="730">
        <f>+IF(O315=1,1,0)</f>
        <v>1</v>
      </c>
      <c r="R315" s="730">
        <f t="shared" ref="R315" si="4119">+IF(Q315=1,1,0)</f>
        <v>1</v>
      </c>
      <c r="S315" s="730">
        <f t="shared" ref="S315" si="4120">+IF(R315=1,1,0)</f>
        <v>1</v>
      </c>
      <c r="T315" s="730">
        <f t="shared" ref="T315" si="4121">+IF(S315=1,1,0)</f>
        <v>1</v>
      </c>
      <c r="U315" s="730">
        <f t="shared" ref="U315" si="4122">+IF(T315=1,1,0)</f>
        <v>1</v>
      </c>
      <c r="V315" s="730">
        <f t="shared" ref="V315" si="4123">+IF(U315=1,1,0)</f>
        <v>1</v>
      </c>
      <c r="W315" s="730">
        <f t="shared" ref="W315" si="4124">+IF(V315=1,1,0)</f>
        <v>1</v>
      </c>
      <c r="X315" s="730">
        <f t="shared" ref="X315" si="4125">+IF(W315=1,1,0)</f>
        <v>1</v>
      </c>
      <c r="Y315" s="730">
        <f t="shared" ref="Y315" si="4126">+IF(X315=1,1,0)</f>
        <v>1</v>
      </c>
      <c r="Z315" s="730">
        <f t="shared" ref="Z315" si="4127">+IF(Y315=1,1,0)</f>
        <v>1</v>
      </c>
      <c r="AA315" s="730">
        <f t="shared" ref="AA315" si="4128">+IF(Z315=1,1,0)</f>
        <v>1</v>
      </c>
      <c r="AB315" s="730">
        <f t="shared" ref="AB315" si="4129">+IF(AA315=1,1,0)</f>
        <v>1</v>
      </c>
      <c r="AC315" s="730">
        <f>+AB315</f>
        <v>1</v>
      </c>
      <c r="AD315" s="730">
        <f>+AB315</f>
        <v>1</v>
      </c>
      <c r="AE315" s="730">
        <f>+IF(AC315=1,1,0)</f>
        <v>1</v>
      </c>
      <c r="AF315" s="730">
        <f>+IF(AE315=1,1,0)</f>
        <v>1</v>
      </c>
      <c r="AG315" s="730">
        <f t="shared" ref="AG315" si="4130">+IF(AF315=1,1,0)</f>
        <v>1</v>
      </c>
      <c r="AH315" s="730">
        <f t="shared" ref="AH315" si="4131">+IF(AG315=1,1,0)</f>
        <v>1</v>
      </c>
      <c r="AI315" s="730">
        <f t="shared" ref="AI315" si="4132">+IF(AH315=1,1,0)</f>
        <v>1</v>
      </c>
      <c r="AJ315" s="730">
        <f t="shared" ref="AJ315" si="4133">+IF(AI315=1,1,0)</f>
        <v>1</v>
      </c>
      <c r="AK315" s="730">
        <f t="shared" ref="AK315" si="4134">+IF(AJ315=1,1,0)</f>
        <v>1</v>
      </c>
      <c r="AL315" s="730">
        <f t="shared" ref="AL315" si="4135">+IF(AK315=1,1,0)</f>
        <v>1</v>
      </c>
      <c r="AM315" s="730">
        <f t="shared" ref="AM315" si="4136">+IF(AL315=1,1,0)</f>
        <v>1</v>
      </c>
      <c r="AN315" s="730">
        <f t="shared" ref="AN315" si="4137">+IF(AM315=1,1,0)</f>
        <v>1</v>
      </c>
      <c r="AO315" s="730">
        <f t="shared" ref="AO315" si="4138">+IF(AN315=1,1,0)</f>
        <v>1</v>
      </c>
      <c r="AP315" s="730">
        <f t="shared" ref="AP315" si="4139">+IF(AO315=1,1,0)</f>
        <v>1</v>
      </c>
      <c r="AQ315" s="730">
        <f>+AP315</f>
        <v>1</v>
      </c>
      <c r="AR315" s="730">
        <f>+AQ315</f>
        <v>1</v>
      </c>
      <c r="AS315" s="730">
        <f>+IF(AQ315=1,1,0)</f>
        <v>1</v>
      </c>
      <c r="AT315" s="730">
        <f>+IF(AS315=1,1,0)</f>
        <v>1</v>
      </c>
      <c r="AU315" s="730">
        <f t="shared" ref="AU315" si="4140">+IF(AT315=1,1,0)</f>
        <v>1</v>
      </c>
      <c r="AV315" s="730">
        <f t="shared" ref="AV315" si="4141">+IF(AU315=1,1,0)</f>
        <v>1</v>
      </c>
      <c r="AW315" s="730">
        <f t="shared" ref="AW315" si="4142">+IF(AV315=1,1,0)</f>
        <v>1</v>
      </c>
      <c r="AX315" s="730">
        <f t="shared" ref="AX315" si="4143">+IF(AW315=1,1,0)</f>
        <v>1</v>
      </c>
      <c r="AY315" s="730">
        <f t="shared" ref="AY315" si="4144">+IF(AX315=1,1,0)</f>
        <v>1</v>
      </c>
      <c r="AZ315" s="730">
        <f t="shared" ref="AZ315" si="4145">+IF(AY315=1,1,0)</f>
        <v>1</v>
      </c>
      <c r="BA315" s="730">
        <f t="shared" ref="BA315" si="4146">+IF(AZ315=1,1,0)</f>
        <v>1</v>
      </c>
      <c r="BB315" s="730">
        <f t="shared" ref="BB315" si="4147">+IF(BA315=1,1,0)</f>
        <v>1</v>
      </c>
      <c r="BC315" s="730">
        <f t="shared" ref="BC315" si="4148">+IF(BB315=1,1,0)</f>
        <v>1</v>
      </c>
      <c r="BD315" s="730">
        <f t="shared" ref="BD315" si="4149">+IF(BC315=1,1,0)</f>
        <v>1</v>
      </c>
      <c r="BE315" s="730">
        <f>+BD315</f>
        <v>1</v>
      </c>
      <c r="BF315" s="730">
        <f>+BE315</f>
        <v>1</v>
      </c>
      <c r="BG315" s="730">
        <f>+IF(BE315=1,1,0)</f>
        <v>1</v>
      </c>
      <c r="BH315" s="730">
        <f t="shared" ref="BH315" si="4150">+IF(BG315=1,1,0)</f>
        <v>1</v>
      </c>
      <c r="BI315" s="730">
        <f t="shared" ref="BI315" si="4151">+IF(BH315=1,1,0)</f>
        <v>1</v>
      </c>
      <c r="BJ315" s="730">
        <f t="shared" ref="BJ315" si="4152">+IF(BI315=1,1,0)</f>
        <v>1</v>
      </c>
      <c r="BK315" s="730">
        <f t="shared" ref="BK315" si="4153">+IF(BJ315=1,1,0)</f>
        <v>1</v>
      </c>
      <c r="BL315" s="730">
        <f t="shared" ref="BL315" si="4154">+IF(BK315=1,1,0)</f>
        <v>1</v>
      </c>
      <c r="BM315" s="730">
        <f t="shared" ref="BM315" si="4155">+IF(BL315=1,1,0)</f>
        <v>1</v>
      </c>
      <c r="BN315" s="730">
        <f t="shared" ref="BN315" si="4156">+IF(BM315=1,1,0)</f>
        <v>1</v>
      </c>
      <c r="BO315" s="730">
        <f t="shared" ref="BO315" si="4157">+IF(BN315=1,1,0)</f>
        <v>1</v>
      </c>
      <c r="BP315" s="730">
        <f t="shared" ref="BP315" si="4158">+IF(BO315=1,1,0)</f>
        <v>1</v>
      </c>
      <c r="BQ315" s="730">
        <f t="shared" ref="BQ315" si="4159">+IF(BP315=1,1,0)</f>
        <v>1</v>
      </c>
      <c r="BR315" s="730">
        <f t="shared" ref="BR315" si="4160">+IF(BQ315=1,1,0)</f>
        <v>1</v>
      </c>
      <c r="BS315" s="524">
        <f>+BR315</f>
        <v>1</v>
      </c>
      <c r="BW315" s="730">
        <f>+IF(BU315=1,1,0)</f>
        <v>0</v>
      </c>
      <c r="BX315" s="730">
        <f t="shared" ref="BX315" si="4161">+IF(BW315=1,1,0)</f>
        <v>0</v>
      </c>
    </row>
    <row r="316" spans="1:76" s="507" customFormat="1" x14ac:dyDescent="0.2">
      <c r="A316" s="721" t="s">
        <v>39</v>
      </c>
      <c r="B316" s="727">
        <v>27000</v>
      </c>
      <c r="C316" s="730">
        <f>IF(C315=1,B316/12,0)</f>
        <v>0</v>
      </c>
      <c r="D316" s="730">
        <f>IF(D315=1,$B316/12,0)</f>
        <v>0</v>
      </c>
      <c r="E316" s="730">
        <f t="shared" ref="E316:N316" si="4162">IF(E315=1,$B316/12,0)</f>
        <v>0</v>
      </c>
      <c r="F316" s="730">
        <f t="shared" si="4162"/>
        <v>0</v>
      </c>
      <c r="G316" s="730">
        <f t="shared" si="4162"/>
        <v>2250</v>
      </c>
      <c r="H316" s="730">
        <f t="shared" si="4162"/>
        <v>2250</v>
      </c>
      <c r="I316" s="730">
        <f t="shared" si="4162"/>
        <v>2250</v>
      </c>
      <c r="J316" s="730">
        <f t="shared" si="4162"/>
        <v>2250</v>
      </c>
      <c r="K316" s="730">
        <f t="shared" si="4162"/>
        <v>2250</v>
      </c>
      <c r="L316" s="730">
        <f t="shared" si="4162"/>
        <v>2250</v>
      </c>
      <c r="M316" s="730">
        <f t="shared" si="4162"/>
        <v>2250</v>
      </c>
      <c r="N316" s="730">
        <f t="shared" si="4162"/>
        <v>2250</v>
      </c>
      <c r="O316" s="731">
        <f>SUM(C316:N316)</f>
        <v>18000</v>
      </c>
      <c r="P316" s="730">
        <f>IF(C315=1,(B316*(1+$B$8)),B316)</f>
        <v>27000</v>
      </c>
      <c r="Q316" s="730">
        <f>IF(Q315=1,($P316/12),0)</f>
        <v>2250</v>
      </c>
      <c r="R316" s="730">
        <f t="shared" ref="R316:AB316" si="4163">IF(R315=1,($P316/12),0)</f>
        <v>2250</v>
      </c>
      <c r="S316" s="730">
        <f t="shared" si="4163"/>
        <v>2250</v>
      </c>
      <c r="T316" s="730">
        <f t="shared" si="4163"/>
        <v>2250</v>
      </c>
      <c r="U316" s="730">
        <f t="shared" si="4163"/>
        <v>2250</v>
      </c>
      <c r="V316" s="730">
        <f t="shared" si="4163"/>
        <v>2250</v>
      </c>
      <c r="W316" s="730">
        <f t="shared" si="4163"/>
        <v>2250</v>
      </c>
      <c r="X316" s="730">
        <f t="shared" si="4163"/>
        <v>2250</v>
      </c>
      <c r="Y316" s="730">
        <f t="shared" si="4163"/>
        <v>2250</v>
      </c>
      <c r="Z316" s="730">
        <f t="shared" si="4163"/>
        <v>2250</v>
      </c>
      <c r="AA316" s="730">
        <f t="shared" si="4163"/>
        <v>2250</v>
      </c>
      <c r="AB316" s="730">
        <f t="shared" si="4163"/>
        <v>2250</v>
      </c>
      <c r="AC316" s="731">
        <f>SUM(Q316:AB316)</f>
        <v>27000</v>
      </c>
      <c r="AD316" s="730">
        <f>IF(Q315=1,(P316*(1+$B$8)),P316)</f>
        <v>28620</v>
      </c>
      <c r="AE316" s="730">
        <f t="shared" ref="AE316:AP316" si="4164">IF(AE315=1,($AD316/12),0)</f>
        <v>2385</v>
      </c>
      <c r="AF316" s="730">
        <f t="shared" si="4164"/>
        <v>2385</v>
      </c>
      <c r="AG316" s="730">
        <f t="shared" si="4164"/>
        <v>2385</v>
      </c>
      <c r="AH316" s="730">
        <f t="shared" si="4164"/>
        <v>2385</v>
      </c>
      <c r="AI316" s="730">
        <f t="shared" si="4164"/>
        <v>2385</v>
      </c>
      <c r="AJ316" s="730">
        <f t="shared" si="4164"/>
        <v>2385</v>
      </c>
      <c r="AK316" s="730">
        <f t="shared" si="4164"/>
        <v>2385</v>
      </c>
      <c r="AL316" s="730">
        <f t="shared" si="4164"/>
        <v>2385</v>
      </c>
      <c r="AM316" s="730">
        <f t="shared" si="4164"/>
        <v>2385</v>
      </c>
      <c r="AN316" s="730">
        <f t="shared" si="4164"/>
        <v>2385</v>
      </c>
      <c r="AO316" s="730">
        <f t="shared" si="4164"/>
        <v>2385</v>
      </c>
      <c r="AP316" s="730">
        <f t="shared" si="4164"/>
        <v>2385</v>
      </c>
      <c r="AQ316" s="731">
        <f>SUM(AE316:AP316)</f>
        <v>28620</v>
      </c>
      <c r="AR316" s="730">
        <f>IF(AE315=1,(AD316*(1+$B$8)),AD316)</f>
        <v>30337.200000000001</v>
      </c>
      <c r="AS316" s="730">
        <f>IF(AS315=1,($AR316/12),0)</f>
        <v>2528.1</v>
      </c>
      <c r="AT316" s="730">
        <f t="shared" ref="AT316:BD316" si="4165">IF(AT315=1,($AR316/12),0)</f>
        <v>2528.1</v>
      </c>
      <c r="AU316" s="730">
        <f t="shared" si="4165"/>
        <v>2528.1</v>
      </c>
      <c r="AV316" s="730">
        <f t="shared" si="4165"/>
        <v>2528.1</v>
      </c>
      <c r="AW316" s="730">
        <f t="shared" si="4165"/>
        <v>2528.1</v>
      </c>
      <c r="AX316" s="730">
        <f t="shared" si="4165"/>
        <v>2528.1</v>
      </c>
      <c r="AY316" s="730">
        <f t="shared" si="4165"/>
        <v>2528.1</v>
      </c>
      <c r="AZ316" s="730">
        <f t="shared" si="4165"/>
        <v>2528.1</v>
      </c>
      <c r="BA316" s="730">
        <f t="shared" si="4165"/>
        <v>2528.1</v>
      </c>
      <c r="BB316" s="730">
        <f t="shared" si="4165"/>
        <v>2528.1</v>
      </c>
      <c r="BC316" s="730">
        <f t="shared" si="4165"/>
        <v>2528.1</v>
      </c>
      <c r="BD316" s="730">
        <f t="shared" si="4165"/>
        <v>2528.1</v>
      </c>
      <c r="BE316" s="731">
        <f>SUM(AS316:BD316)</f>
        <v>30337.199999999993</v>
      </c>
      <c r="BF316" s="730">
        <f>IF(AS315=1,(AR316*(1+$B$8)),AR316)</f>
        <v>32157.432000000001</v>
      </c>
      <c r="BG316" s="730">
        <f>IF(BG315=1,($BF316/12),0)</f>
        <v>2679.7860000000001</v>
      </c>
      <c r="BH316" s="730">
        <f t="shared" ref="BH316:BR316" si="4166">IF(BH315=1,($BF316/12),0)</f>
        <v>2679.7860000000001</v>
      </c>
      <c r="BI316" s="730">
        <f t="shared" si="4166"/>
        <v>2679.7860000000001</v>
      </c>
      <c r="BJ316" s="730">
        <f t="shared" si="4166"/>
        <v>2679.7860000000001</v>
      </c>
      <c r="BK316" s="730">
        <f t="shared" si="4166"/>
        <v>2679.7860000000001</v>
      </c>
      <c r="BL316" s="730">
        <f t="shared" si="4166"/>
        <v>2679.7860000000001</v>
      </c>
      <c r="BM316" s="730">
        <f t="shared" si="4166"/>
        <v>2679.7860000000001</v>
      </c>
      <c r="BN316" s="730">
        <f t="shared" si="4166"/>
        <v>2679.7860000000001</v>
      </c>
      <c r="BO316" s="730">
        <f t="shared" si="4166"/>
        <v>2679.7860000000001</v>
      </c>
      <c r="BP316" s="730">
        <f t="shared" si="4166"/>
        <v>2679.7860000000001</v>
      </c>
      <c r="BQ316" s="730">
        <f t="shared" si="4166"/>
        <v>2679.7860000000001</v>
      </c>
      <c r="BR316" s="730">
        <f t="shared" si="4166"/>
        <v>2679.7860000000001</v>
      </c>
      <c r="BS316" s="529">
        <f>SUM(BG316:BR316)</f>
        <v>32157.432000000001</v>
      </c>
      <c r="BW316" s="730">
        <f t="shared" ref="BW316:BX316" si="4167">IF(BW315=1,($BF316/12),0)</f>
        <v>0</v>
      </c>
      <c r="BX316" s="730">
        <f t="shared" si="4167"/>
        <v>0</v>
      </c>
    </row>
    <row r="317" spans="1:76" s="507" customFormat="1" x14ac:dyDescent="0.2">
      <c r="A317" s="721"/>
      <c r="B317" s="728"/>
      <c r="C317" s="730"/>
      <c r="D317" s="730"/>
      <c r="E317" s="730"/>
      <c r="F317" s="730"/>
      <c r="G317" s="730"/>
      <c r="H317" s="730"/>
      <c r="I317" s="730"/>
      <c r="J317" s="730"/>
      <c r="K317" s="730"/>
      <c r="L317" s="730"/>
      <c r="M317" s="730"/>
      <c r="N317" s="730"/>
      <c r="O317" s="730"/>
      <c r="P317" s="730"/>
      <c r="Q317" s="730"/>
      <c r="R317" s="730"/>
      <c r="S317" s="730"/>
      <c r="T317" s="730"/>
      <c r="U317" s="730"/>
      <c r="V317" s="730"/>
      <c r="W317" s="730"/>
      <c r="X317" s="730"/>
      <c r="Y317" s="730"/>
      <c r="Z317" s="730"/>
      <c r="AA317" s="730"/>
      <c r="AB317" s="730"/>
      <c r="AC317" s="730"/>
      <c r="AD317" s="730"/>
      <c r="AE317" s="730"/>
      <c r="AF317" s="730"/>
      <c r="AG317" s="730"/>
      <c r="AH317" s="730"/>
      <c r="AI317" s="730"/>
      <c r="AJ317" s="730"/>
      <c r="AK317" s="730"/>
      <c r="AL317" s="730"/>
      <c r="AM317" s="730"/>
      <c r="AN317" s="730"/>
      <c r="AO317" s="730"/>
      <c r="AP317" s="730"/>
      <c r="AQ317" s="730"/>
      <c r="AR317" s="730"/>
      <c r="AS317" s="730"/>
      <c r="AT317" s="730"/>
      <c r="AU317" s="730"/>
      <c r="AV317" s="730"/>
      <c r="AW317" s="730"/>
      <c r="AX317" s="730"/>
      <c r="AY317" s="730"/>
      <c r="AZ317" s="730"/>
      <c r="BA317" s="730"/>
      <c r="BB317" s="730"/>
      <c r="BC317" s="730"/>
      <c r="BD317" s="730"/>
      <c r="BE317" s="730"/>
      <c r="BF317" s="730"/>
      <c r="BG317" s="730"/>
      <c r="BH317" s="730"/>
      <c r="BI317" s="730"/>
      <c r="BJ317" s="730"/>
      <c r="BK317" s="730"/>
      <c r="BL317" s="730"/>
      <c r="BM317" s="730"/>
      <c r="BN317" s="730"/>
      <c r="BO317" s="730"/>
      <c r="BP317" s="730"/>
      <c r="BQ317" s="730"/>
      <c r="BR317" s="730"/>
      <c r="BS317" s="524"/>
      <c r="BW317" s="730"/>
      <c r="BX317" s="730"/>
    </row>
    <row r="318" spans="1:76" s="507" customFormat="1" x14ac:dyDescent="0.2">
      <c r="A318" s="522" t="s">
        <v>550</v>
      </c>
      <c r="B318" s="728"/>
      <c r="C318" s="728"/>
      <c r="D318" s="728"/>
      <c r="E318" s="728"/>
      <c r="F318" s="728"/>
      <c r="G318" s="728"/>
      <c r="H318" s="728"/>
      <c r="I318" s="728"/>
      <c r="J318" s="728"/>
      <c r="K318" s="728"/>
      <c r="L318" s="728"/>
      <c r="M318" s="728"/>
      <c r="N318" s="728"/>
      <c r="O318" s="728"/>
      <c r="P318" s="728"/>
      <c r="Q318" s="728"/>
      <c r="R318" s="728"/>
      <c r="S318" s="728"/>
      <c r="T318" s="728"/>
      <c r="U318" s="728"/>
      <c r="V318" s="728"/>
      <c r="W318" s="728"/>
      <c r="X318" s="728"/>
      <c r="Y318" s="728"/>
      <c r="Z318" s="728"/>
      <c r="AA318" s="728"/>
      <c r="AB318" s="728"/>
      <c r="AC318" s="728"/>
      <c r="AD318" s="728"/>
      <c r="AE318" s="728"/>
      <c r="AF318" s="728"/>
      <c r="AG318" s="728"/>
      <c r="AH318" s="728"/>
      <c r="AI318" s="728"/>
      <c r="AJ318" s="728"/>
      <c r="AK318" s="728"/>
      <c r="AL318" s="728"/>
      <c r="AM318" s="728"/>
      <c r="AN318" s="728"/>
      <c r="AO318" s="728"/>
      <c r="AP318" s="728"/>
      <c r="AQ318" s="728"/>
      <c r="AR318" s="728"/>
      <c r="AS318" s="728"/>
      <c r="AT318" s="728"/>
      <c r="AU318" s="728"/>
      <c r="AV318" s="728"/>
      <c r="AW318" s="728"/>
      <c r="AX318" s="728"/>
      <c r="AY318" s="728"/>
      <c r="AZ318" s="728"/>
      <c r="BA318" s="728"/>
      <c r="BB318" s="728"/>
      <c r="BC318" s="728"/>
      <c r="BD318" s="728"/>
      <c r="BE318" s="728"/>
      <c r="BF318" s="728"/>
      <c r="BG318" s="728"/>
      <c r="BH318" s="728"/>
      <c r="BI318" s="728"/>
      <c r="BJ318" s="728"/>
      <c r="BK318" s="728"/>
      <c r="BL318" s="728"/>
      <c r="BM318" s="728"/>
      <c r="BN318" s="728"/>
      <c r="BO318" s="728"/>
      <c r="BP318" s="728"/>
      <c r="BQ318" s="728"/>
      <c r="BR318" s="728"/>
      <c r="BS318" s="523"/>
      <c r="BW318" s="728"/>
      <c r="BX318" s="728"/>
    </row>
    <row r="319" spans="1:76" s="507" customFormat="1" x14ac:dyDescent="0.2">
      <c r="A319" s="722" t="s">
        <v>110</v>
      </c>
      <c r="B319" s="728"/>
      <c r="C319" s="730">
        <f>+IF(A319=1,1,0)</f>
        <v>0</v>
      </c>
      <c r="D319" s="730">
        <f>+IF(C319=1,1,0)</f>
        <v>0</v>
      </c>
      <c r="E319" s="730">
        <f t="shared" ref="E319" si="4168">+IF(D319=1,1,0)</f>
        <v>0</v>
      </c>
      <c r="F319" s="730">
        <f t="shared" ref="F319" si="4169">+IF(E319=1,1,0)</f>
        <v>0</v>
      </c>
      <c r="G319" s="730">
        <f t="shared" ref="G319" si="4170">+IF(F319=1,1,0)</f>
        <v>0</v>
      </c>
      <c r="H319" s="730">
        <f t="shared" ref="H319" si="4171">+IF(G319=1,1,0)</f>
        <v>0</v>
      </c>
      <c r="I319" s="730">
        <f t="shared" ref="I319" si="4172">+IF(H319=1,1,0)</f>
        <v>0</v>
      </c>
      <c r="J319" s="730">
        <f t="shared" ref="J319" si="4173">+IF(I319=1,1,0)</f>
        <v>0</v>
      </c>
      <c r="K319" s="730">
        <f t="shared" ref="K319" si="4174">+IF(J319=1,1,0)</f>
        <v>0</v>
      </c>
      <c r="L319" s="730">
        <f t="shared" ref="L319" si="4175">+IF(K319=1,1,0)</f>
        <v>0</v>
      </c>
      <c r="M319" s="730">
        <f t="shared" ref="M319" si="4176">+IF(L319=1,1,0)</f>
        <v>0</v>
      </c>
      <c r="N319" s="730">
        <f t="shared" ref="N319" si="4177">+IF(M319=1,1,0)</f>
        <v>0</v>
      </c>
      <c r="O319" s="730">
        <f>+N319</f>
        <v>0</v>
      </c>
      <c r="P319" s="730">
        <f>+N319</f>
        <v>0</v>
      </c>
      <c r="Q319" s="730">
        <f>+IF(O319=1,1,0)</f>
        <v>0</v>
      </c>
      <c r="R319" s="730">
        <f t="shared" ref="R319" si="4178">+IF(Q319=1,1,0)</f>
        <v>0</v>
      </c>
      <c r="S319" s="730">
        <f t="shared" ref="S319" si="4179">+IF(R319=1,1,0)</f>
        <v>0</v>
      </c>
      <c r="T319" s="730">
        <f t="shared" ref="T319" si="4180">+IF(S319=1,1,0)</f>
        <v>0</v>
      </c>
      <c r="U319" s="730">
        <f t="shared" ref="U319" si="4181">+IF(T319=1,1,0)</f>
        <v>0</v>
      </c>
      <c r="V319" s="730">
        <v>1</v>
      </c>
      <c r="W319" s="730">
        <v>1</v>
      </c>
      <c r="X319" s="730">
        <f t="shared" ref="X319" si="4182">+IF(W319=1,1,0)</f>
        <v>1</v>
      </c>
      <c r="Y319" s="730">
        <f t="shared" ref="Y319" si="4183">+IF(X319=1,1,0)</f>
        <v>1</v>
      </c>
      <c r="Z319" s="730">
        <f t="shared" ref="Z319" si="4184">+IF(Y319=1,1,0)</f>
        <v>1</v>
      </c>
      <c r="AA319" s="730">
        <f t="shared" ref="AA319" si="4185">+IF(Z319=1,1,0)</f>
        <v>1</v>
      </c>
      <c r="AB319" s="730">
        <f t="shared" ref="AB319" si="4186">+IF(AA319=1,1,0)</f>
        <v>1</v>
      </c>
      <c r="AC319" s="730">
        <f>+AB319</f>
        <v>1</v>
      </c>
      <c r="AD319" s="730">
        <f>+AB319</f>
        <v>1</v>
      </c>
      <c r="AE319" s="730">
        <f>+IF(AC319=1,1,0)</f>
        <v>1</v>
      </c>
      <c r="AF319" s="730">
        <f>+IF(AE319=1,1,0)</f>
        <v>1</v>
      </c>
      <c r="AG319" s="730">
        <f t="shared" ref="AG319" si="4187">+IF(AF319=1,1,0)</f>
        <v>1</v>
      </c>
      <c r="AH319" s="730">
        <f t="shared" ref="AH319" si="4188">+IF(AG319=1,1,0)</f>
        <v>1</v>
      </c>
      <c r="AI319" s="730">
        <f t="shared" ref="AI319" si="4189">+IF(AH319=1,1,0)</f>
        <v>1</v>
      </c>
      <c r="AJ319" s="730">
        <f t="shared" ref="AJ319" si="4190">+IF(AI319=1,1,0)</f>
        <v>1</v>
      </c>
      <c r="AK319" s="730">
        <f t="shared" ref="AK319" si="4191">+IF(AJ319=1,1,0)</f>
        <v>1</v>
      </c>
      <c r="AL319" s="730">
        <f t="shared" ref="AL319" si="4192">+IF(AK319=1,1,0)</f>
        <v>1</v>
      </c>
      <c r="AM319" s="730">
        <f t="shared" ref="AM319" si="4193">+IF(AL319=1,1,0)</f>
        <v>1</v>
      </c>
      <c r="AN319" s="730">
        <f t="shared" ref="AN319" si="4194">+IF(AM319=1,1,0)</f>
        <v>1</v>
      </c>
      <c r="AO319" s="730">
        <f t="shared" ref="AO319" si="4195">+IF(AN319=1,1,0)</f>
        <v>1</v>
      </c>
      <c r="AP319" s="730">
        <f t="shared" ref="AP319" si="4196">+IF(AO319=1,1,0)</f>
        <v>1</v>
      </c>
      <c r="AQ319" s="730">
        <f>+AP319</f>
        <v>1</v>
      </c>
      <c r="AR319" s="730">
        <f>+AQ319</f>
        <v>1</v>
      </c>
      <c r="AS319" s="730">
        <f>+IF(AQ319=1,1,0)</f>
        <v>1</v>
      </c>
      <c r="AT319" s="730">
        <f>+IF(AS319=1,1,0)</f>
        <v>1</v>
      </c>
      <c r="AU319" s="730">
        <f t="shared" ref="AU319" si="4197">+IF(AT319=1,1,0)</f>
        <v>1</v>
      </c>
      <c r="AV319" s="730">
        <f t="shared" ref="AV319" si="4198">+IF(AU319=1,1,0)</f>
        <v>1</v>
      </c>
      <c r="AW319" s="730">
        <f t="shared" ref="AW319" si="4199">+IF(AV319=1,1,0)</f>
        <v>1</v>
      </c>
      <c r="AX319" s="730">
        <f t="shared" ref="AX319" si="4200">+IF(AW319=1,1,0)</f>
        <v>1</v>
      </c>
      <c r="AY319" s="730">
        <f t="shared" ref="AY319" si="4201">+IF(AX319=1,1,0)</f>
        <v>1</v>
      </c>
      <c r="AZ319" s="730">
        <f t="shared" ref="AZ319" si="4202">+IF(AY319=1,1,0)</f>
        <v>1</v>
      </c>
      <c r="BA319" s="730">
        <f t="shared" ref="BA319" si="4203">+IF(AZ319=1,1,0)</f>
        <v>1</v>
      </c>
      <c r="BB319" s="730">
        <f t="shared" ref="BB319" si="4204">+IF(BA319=1,1,0)</f>
        <v>1</v>
      </c>
      <c r="BC319" s="730">
        <f t="shared" ref="BC319" si="4205">+IF(BB319=1,1,0)</f>
        <v>1</v>
      </c>
      <c r="BD319" s="730">
        <f t="shared" ref="BD319" si="4206">+IF(BC319=1,1,0)</f>
        <v>1</v>
      </c>
      <c r="BE319" s="730">
        <f>+BD319</f>
        <v>1</v>
      </c>
      <c r="BF319" s="730">
        <f>+BE319</f>
        <v>1</v>
      </c>
      <c r="BG319" s="730">
        <f>+IF(BE319=1,1,0)</f>
        <v>1</v>
      </c>
      <c r="BH319" s="730">
        <f t="shared" ref="BH319" si="4207">+IF(BG319=1,1,0)</f>
        <v>1</v>
      </c>
      <c r="BI319" s="730">
        <f t="shared" ref="BI319" si="4208">+IF(BH319=1,1,0)</f>
        <v>1</v>
      </c>
      <c r="BJ319" s="730">
        <f t="shared" ref="BJ319" si="4209">+IF(BI319=1,1,0)</f>
        <v>1</v>
      </c>
      <c r="BK319" s="730">
        <f t="shared" ref="BK319" si="4210">+IF(BJ319=1,1,0)</f>
        <v>1</v>
      </c>
      <c r="BL319" s="730">
        <f t="shared" ref="BL319" si="4211">+IF(BK319=1,1,0)</f>
        <v>1</v>
      </c>
      <c r="BM319" s="730">
        <f t="shared" ref="BM319" si="4212">+IF(BL319=1,1,0)</f>
        <v>1</v>
      </c>
      <c r="BN319" s="730">
        <f t="shared" ref="BN319" si="4213">+IF(BM319=1,1,0)</f>
        <v>1</v>
      </c>
      <c r="BO319" s="730">
        <f t="shared" ref="BO319" si="4214">+IF(BN319=1,1,0)</f>
        <v>1</v>
      </c>
      <c r="BP319" s="730">
        <f t="shared" ref="BP319" si="4215">+IF(BO319=1,1,0)</f>
        <v>1</v>
      </c>
      <c r="BQ319" s="730">
        <f t="shared" ref="BQ319" si="4216">+IF(BP319=1,1,0)</f>
        <v>1</v>
      </c>
      <c r="BR319" s="730">
        <f t="shared" ref="BR319" si="4217">+IF(BQ319=1,1,0)</f>
        <v>1</v>
      </c>
      <c r="BS319" s="524">
        <f>+BR319</f>
        <v>1</v>
      </c>
      <c r="BW319" s="730">
        <f>+IF(BU319=1,1,0)</f>
        <v>0</v>
      </c>
      <c r="BX319" s="730">
        <f t="shared" ref="BX319" si="4218">+IF(BW319=1,1,0)</f>
        <v>0</v>
      </c>
    </row>
    <row r="320" spans="1:76" s="507" customFormat="1" x14ac:dyDescent="0.2">
      <c r="A320" s="724" t="s">
        <v>39</v>
      </c>
      <c r="B320" s="727">
        <v>27000</v>
      </c>
      <c r="C320" s="730">
        <f>IF(C319=1,B320/12,0)</f>
        <v>0</v>
      </c>
      <c r="D320" s="730">
        <f>IF(D319=1,$B320/12,0)</f>
        <v>0</v>
      </c>
      <c r="E320" s="730">
        <f t="shared" ref="E320:N320" si="4219">IF(E319=1,$B320/12,0)</f>
        <v>0</v>
      </c>
      <c r="F320" s="730">
        <f t="shared" si="4219"/>
        <v>0</v>
      </c>
      <c r="G320" s="730">
        <f t="shared" si="4219"/>
        <v>0</v>
      </c>
      <c r="H320" s="730">
        <f t="shared" si="4219"/>
        <v>0</v>
      </c>
      <c r="I320" s="730">
        <f t="shared" si="4219"/>
        <v>0</v>
      </c>
      <c r="J320" s="730">
        <f t="shared" si="4219"/>
        <v>0</v>
      </c>
      <c r="K320" s="730">
        <f t="shared" si="4219"/>
        <v>0</v>
      </c>
      <c r="L320" s="730">
        <f t="shared" si="4219"/>
        <v>0</v>
      </c>
      <c r="M320" s="730">
        <f t="shared" si="4219"/>
        <v>0</v>
      </c>
      <c r="N320" s="730">
        <f t="shared" si="4219"/>
        <v>0</v>
      </c>
      <c r="O320" s="731">
        <f>SUM(C320:N320)</f>
        <v>0</v>
      </c>
      <c r="P320" s="730">
        <f>IF(C319=1,(B320*(1+$B$8)),B320)</f>
        <v>27000</v>
      </c>
      <c r="Q320" s="730">
        <f>IF(Q319=1,($P320/12),0)</f>
        <v>0</v>
      </c>
      <c r="R320" s="730">
        <f t="shared" ref="R320:AB320" si="4220">IF(R319=1,($P320/12),0)</f>
        <v>0</v>
      </c>
      <c r="S320" s="730">
        <f t="shared" si="4220"/>
        <v>0</v>
      </c>
      <c r="T320" s="730">
        <f t="shared" si="4220"/>
        <v>0</v>
      </c>
      <c r="U320" s="730">
        <f t="shared" si="4220"/>
        <v>0</v>
      </c>
      <c r="V320" s="730">
        <f t="shared" si="4220"/>
        <v>2250</v>
      </c>
      <c r="W320" s="730">
        <f t="shared" si="4220"/>
        <v>2250</v>
      </c>
      <c r="X320" s="730">
        <f t="shared" si="4220"/>
        <v>2250</v>
      </c>
      <c r="Y320" s="730">
        <f t="shared" si="4220"/>
        <v>2250</v>
      </c>
      <c r="Z320" s="730">
        <f t="shared" si="4220"/>
        <v>2250</v>
      </c>
      <c r="AA320" s="730">
        <f t="shared" si="4220"/>
        <v>2250</v>
      </c>
      <c r="AB320" s="730">
        <f t="shared" si="4220"/>
        <v>2250</v>
      </c>
      <c r="AC320" s="731">
        <f>SUM(Q320:AB320)</f>
        <v>15750</v>
      </c>
      <c r="AD320" s="730">
        <f>IF(Q319=1,(P320*(1+$B$8)),P320)</f>
        <v>27000</v>
      </c>
      <c r="AE320" s="730">
        <f t="shared" ref="AE320:AP320" si="4221">IF(AE319=1,($AD320/12),0)</f>
        <v>2250</v>
      </c>
      <c r="AF320" s="730">
        <f t="shared" si="4221"/>
        <v>2250</v>
      </c>
      <c r="AG320" s="730">
        <f t="shared" si="4221"/>
        <v>2250</v>
      </c>
      <c r="AH320" s="730">
        <f t="shared" si="4221"/>
        <v>2250</v>
      </c>
      <c r="AI320" s="730">
        <f t="shared" si="4221"/>
        <v>2250</v>
      </c>
      <c r="AJ320" s="730">
        <f t="shared" si="4221"/>
        <v>2250</v>
      </c>
      <c r="AK320" s="730">
        <f t="shared" si="4221"/>
        <v>2250</v>
      </c>
      <c r="AL320" s="730">
        <f t="shared" si="4221"/>
        <v>2250</v>
      </c>
      <c r="AM320" s="730">
        <f t="shared" si="4221"/>
        <v>2250</v>
      </c>
      <c r="AN320" s="730">
        <f t="shared" si="4221"/>
        <v>2250</v>
      </c>
      <c r="AO320" s="730">
        <f t="shared" si="4221"/>
        <v>2250</v>
      </c>
      <c r="AP320" s="730">
        <f t="shared" si="4221"/>
        <v>2250</v>
      </c>
      <c r="AQ320" s="731">
        <f>SUM(AE320:AP320)</f>
        <v>27000</v>
      </c>
      <c r="AR320" s="730">
        <f>IF(AE319=1,(AD320*(1+$B$8)),AD320)</f>
        <v>28620</v>
      </c>
      <c r="AS320" s="730">
        <f>IF(AS319=1,($AR320/12),0)</f>
        <v>2385</v>
      </c>
      <c r="AT320" s="730">
        <f t="shared" ref="AT320:BD320" si="4222">IF(AT319=1,($AR320/12),0)</f>
        <v>2385</v>
      </c>
      <c r="AU320" s="730">
        <f t="shared" si="4222"/>
        <v>2385</v>
      </c>
      <c r="AV320" s="730">
        <f t="shared" si="4222"/>
        <v>2385</v>
      </c>
      <c r="AW320" s="730">
        <f t="shared" si="4222"/>
        <v>2385</v>
      </c>
      <c r="AX320" s="730">
        <f t="shared" si="4222"/>
        <v>2385</v>
      </c>
      <c r="AY320" s="730">
        <f t="shared" si="4222"/>
        <v>2385</v>
      </c>
      <c r="AZ320" s="730">
        <f t="shared" si="4222"/>
        <v>2385</v>
      </c>
      <c r="BA320" s="730">
        <f t="shared" si="4222"/>
        <v>2385</v>
      </c>
      <c r="BB320" s="730">
        <f t="shared" si="4222"/>
        <v>2385</v>
      </c>
      <c r="BC320" s="730">
        <f t="shared" si="4222"/>
        <v>2385</v>
      </c>
      <c r="BD320" s="730">
        <f t="shared" si="4222"/>
        <v>2385</v>
      </c>
      <c r="BE320" s="731">
        <f>SUM(AS320:BD320)</f>
        <v>28620</v>
      </c>
      <c r="BF320" s="730">
        <f>IF(AS319=1,(AR320*(1+$B$8)),AR320)</f>
        <v>30337.200000000001</v>
      </c>
      <c r="BG320" s="730">
        <f>IF(BG319=1,($BF320/12),0)</f>
        <v>2528.1</v>
      </c>
      <c r="BH320" s="730">
        <f t="shared" ref="BH320:BR320" si="4223">IF(BH319=1,($BF320/12),0)</f>
        <v>2528.1</v>
      </c>
      <c r="BI320" s="730">
        <f t="shared" si="4223"/>
        <v>2528.1</v>
      </c>
      <c r="BJ320" s="730">
        <f t="shared" si="4223"/>
        <v>2528.1</v>
      </c>
      <c r="BK320" s="730">
        <f t="shared" si="4223"/>
        <v>2528.1</v>
      </c>
      <c r="BL320" s="730">
        <f t="shared" si="4223"/>
        <v>2528.1</v>
      </c>
      <c r="BM320" s="730">
        <f t="shared" si="4223"/>
        <v>2528.1</v>
      </c>
      <c r="BN320" s="730">
        <f t="shared" si="4223"/>
        <v>2528.1</v>
      </c>
      <c r="BO320" s="730">
        <f t="shared" si="4223"/>
        <v>2528.1</v>
      </c>
      <c r="BP320" s="730">
        <f t="shared" si="4223"/>
        <v>2528.1</v>
      </c>
      <c r="BQ320" s="730">
        <f t="shared" si="4223"/>
        <v>2528.1</v>
      </c>
      <c r="BR320" s="730">
        <f t="shared" si="4223"/>
        <v>2528.1</v>
      </c>
      <c r="BS320" s="529">
        <f>SUM(BG320:BR320)</f>
        <v>30337.199999999993</v>
      </c>
      <c r="BW320" s="730">
        <f t="shared" ref="BW320:BX320" si="4224">IF(BW319=1,($BF320/12),0)</f>
        <v>0</v>
      </c>
      <c r="BX320" s="730">
        <f t="shared" si="4224"/>
        <v>0</v>
      </c>
    </row>
    <row r="321" spans="1:76" s="507" customFormat="1" x14ac:dyDescent="0.2">
      <c r="A321" s="721"/>
      <c r="B321" s="728"/>
      <c r="C321" s="730"/>
      <c r="D321" s="730"/>
      <c r="E321" s="730"/>
      <c r="F321" s="730"/>
      <c r="G321" s="730"/>
      <c r="H321" s="730"/>
      <c r="I321" s="730"/>
      <c r="J321" s="730"/>
      <c r="K321" s="730"/>
      <c r="L321" s="730"/>
      <c r="M321" s="730"/>
      <c r="N321" s="730"/>
      <c r="O321" s="730"/>
      <c r="P321" s="730"/>
      <c r="Q321" s="730"/>
      <c r="R321" s="730"/>
      <c r="S321" s="730"/>
      <c r="T321" s="730"/>
      <c r="U321" s="730"/>
      <c r="V321" s="730"/>
      <c r="W321" s="730"/>
      <c r="X321" s="730"/>
      <c r="Y321" s="730"/>
      <c r="Z321" s="730"/>
      <c r="AA321" s="730"/>
      <c r="AB321" s="730"/>
      <c r="AC321" s="730"/>
      <c r="AD321" s="730"/>
      <c r="AE321" s="730"/>
      <c r="AF321" s="730"/>
      <c r="AG321" s="730"/>
      <c r="AH321" s="730"/>
      <c r="AI321" s="730"/>
      <c r="AJ321" s="730"/>
      <c r="AK321" s="730"/>
      <c r="AL321" s="730"/>
      <c r="AM321" s="730"/>
      <c r="AN321" s="730"/>
      <c r="AO321" s="730"/>
      <c r="AP321" s="730"/>
      <c r="AQ321" s="730"/>
      <c r="AR321" s="730"/>
      <c r="AS321" s="730"/>
      <c r="AT321" s="730"/>
      <c r="AU321" s="730"/>
      <c r="AV321" s="730"/>
      <c r="AW321" s="730"/>
      <c r="AX321" s="730"/>
      <c r="AY321" s="730"/>
      <c r="AZ321" s="730"/>
      <c r="BA321" s="730"/>
      <c r="BB321" s="730"/>
      <c r="BC321" s="730"/>
      <c r="BD321" s="730"/>
      <c r="BE321" s="730"/>
      <c r="BF321" s="730"/>
      <c r="BG321" s="730"/>
      <c r="BH321" s="730"/>
      <c r="BI321" s="730"/>
      <c r="BJ321" s="730"/>
      <c r="BK321" s="730"/>
      <c r="BL321" s="730"/>
      <c r="BM321" s="730"/>
      <c r="BN321" s="730"/>
      <c r="BO321" s="730"/>
      <c r="BP321" s="730"/>
      <c r="BQ321" s="730"/>
      <c r="BR321" s="730"/>
      <c r="BS321" s="524"/>
      <c r="BW321" s="730"/>
      <c r="BX321" s="730"/>
    </row>
    <row r="322" spans="1:76" s="507" customFormat="1" x14ac:dyDescent="0.2">
      <c r="A322" s="522" t="s">
        <v>550</v>
      </c>
      <c r="B322" s="728"/>
      <c r="C322" s="728"/>
      <c r="D322" s="728"/>
      <c r="E322" s="728"/>
      <c r="F322" s="728"/>
      <c r="G322" s="728"/>
      <c r="H322" s="728"/>
      <c r="I322" s="728"/>
      <c r="J322" s="728"/>
      <c r="K322" s="728"/>
      <c r="L322" s="728"/>
      <c r="M322" s="728"/>
      <c r="N322" s="728"/>
      <c r="O322" s="728"/>
      <c r="P322" s="728"/>
      <c r="Q322" s="728"/>
      <c r="R322" s="728"/>
      <c r="S322" s="728"/>
      <c r="T322" s="728"/>
      <c r="U322" s="728"/>
      <c r="V322" s="728"/>
      <c r="W322" s="728"/>
      <c r="X322" s="728"/>
      <c r="Y322" s="728"/>
      <c r="Z322" s="728"/>
      <c r="AA322" s="728"/>
      <c r="AB322" s="728"/>
      <c r="AC322" s="728"/>
      <c r="AD322" s="728"/>
      <c r="AE322" s="728"/>
      <c r="AF322" s="728"/>
      <c r="AG322" s="728"/>
      <c r="AH322" s="728"/>
      <c r="AI322" s="728"/>
      <c r="AJ322" s="728"/>
      <c r="AK322" s="728"/>
      <c r="AL322" s="728"/>
      <c r="AM322" s="728"/>
      <c r="AN322" s="728"/>
      <c r="AO322" s="728"/>
      <c r="AP322" s="728"/>
      <c r="AQ322" s="728"/>
      <c r="AR322" s="728"/>
      <c r="AS322" s="728"/>
      <c r="AT322" s="728"/>
      <c r="AU322" s="728"/>
      <c r="AV322" s="728"/>
      <c r="AW322" s="728"/>
      <c r="AX322" s="728"/>
      <c r="AY322" s="728"/>
      <c r="AZ322" s="728"/>
      <c r="BA322" s="728"/>
      <c r="BB322" s="728"/>
      <c r="BC322" s="728"/>
      <c r="BD322" s="728"/>
      <c r="BE322" s="728"/>
      <c r="BF322" s="728"/>
      <c r="BG322" s="728"/>
      <c r="BH322" s="728"/>
      <c r="BI322" s="728"/>
      <c r="BJ322" s="728"/>
      <c r="BK322" s="728"/>
      <c r="BL322" s="728"/>
      <c r="BM322" s="728"/>
      <c r="BN322" s="728"/>
      <c r="BO322" s="728"/>
      <c r="BP322" s="728"/>
      <c r="BQ322" s="728"/>
      <c r="BR322" s="728"/>
      <c r="BS322" s="523"/>
      <c r="BW322" s="728"/>
      <c r="BX322" s="728"/>
    </row>
    <row r="323" spans="1:76" s="507" customFormat="1" x14ac:dyDescent="0.2">
      <c r="A323" s="722" t="s">
        <v>110</v>
      </c>
      <c r="B323" s="728"/>
      <c r="C323" s="730">
        <f>+IF(A323=1,1,0)</f>
        <v>0</v>
      </c>
      <c r="D323" s="730">
        <f>+IF(C323=1,1,0)</f>
        <v>0</v>
      </c>
      <c r="E323" s="730">
        <f t="shared" ref="E323" si="4225">+IF(D323=1,1,0)</f>
        <v>0</v>
      </c>
      <c r="F323" s="730">
        <f t="shared" ref="F323" si="4226">+IF(E323=1,1,0)</f>
        <v>0</v>
      </c>
      <c r="G323" s="730">
        <f t="shared" ref="G323" si="4227">+IF(F323=1,1,0)</f>
        <v>0</v>
      </c>
      <c r="H323" s="730">
        <f t="shared" ref="H323" si="4228">+IF(G323=1,1,0)</f>
        <v>0</v>
      </c>
      <c r="I323" s="730">
        <f t="shared" ref="I323" si="4229">+IF(H323=1,1,0)</f>
        <v>0</v>
      </c>
      <c r="J323" s="730">
        <f t="shared" ref="J323" si="4230">+IF(I323=1,1,0)</f>
        <v>0</v>
      </c>
      <c r="K323" s="730">
        <f t="shared" ref="K323" si="4231">+IF(J323=1,1,0)</f>
        <v>0</v>
      </c>
      <c r="L323" s="730">
        <f t="shared" ref="L323" si="4232">+IF(K323=1,1,0)</f>
        <v>0</v>
      </c>
      <c r="M323" s="730">
        <f t="shared" ref="M323" si="4233">+IF(L323=1,1,0)</f>
        <v>0</v>
      </c>
      <c r="N323" s="730">
        <f t="shared" ref="N323" si="4234">+IF(M323=1,1,0)</f>
        <v>0</v>
      </c>
      <c r="O323" s="730">
        <f>+N323</f>
        <v>0</v>
      </c>
      <c r="P323" s="730">
        <f>+N323</f>
        <v>0</v>
      </c>
      <c r="Q323" s="730">
        <f>+IF(O323=1,1,0)</f>
        <v>0</v>
      </c>
      <c r="R323" s="730">
        <f t="shared" ref="R323" si="4235">+IF(Q323=1,1,0)</f>
        <v>0</v>
      </c>
      <c r="S323" s="730">
        <f t="shared" ref="S323" si="4236">+IF(R323=1,1,0)</f>
        <v>0</v>
      </c>
      <c r="T323" s="730">
        <f t="shared" ref="T323" si="4237">+IF(S323=1,1,0)</f>
        <v>0</v>
      </c>
      <c r="U323" s="730">
        <f t="shared" ref="U323" si="4238">+IF(T323=1,1,0)</f>
        <v>0</v>
      </c>
      <c r="V323" s="730">
        <f t="shared" ref="V323" si="4239">+IF(U323=1,1,0)</f>
        <v>0</v>
      </c>
      <c r="W323" s="730">
        <f t="shared" ref="W323" si="4240">+IF(V323=1,1,0)</f>
        <v>0</v>
      </c>
      <c r="X323" s="730">
        <f t="shared" ref="X323" si="4241">+IF(W323=1,1,0)</f>
        <v>0</v>
      </c>
      <c r="Y323" s="730">
        <f t="shared" ref="Y323" si="4242">+IF(X323=1,1,0)</f>
        <v>0</v>
      </c>
      <c r="Z323" s="730">
        <f t="shared" ref="Z323" si="4243">+IF(Y323=1,1,0)</f>
        <v>0</v>
      </c>
      <c r="AA323" s="730">
        <f t="shared" ref="AA323" si="4244">+IF(Z323=1,1,0)</f>
        <v>0</v>
      </c>
      <c r="AB323" s="730">
        <f t="shared" ref="AB323" si="4245">+IF(AA323=1,1,0)</f>
        <v>0</v>
      </c>
      <c r="AC323" s="730">
        <f>+AB323</f>
        <v>0</v>
      </c>
      <c r="AD323" s="730">
        <f>+AB323</f>
        <v>0</v>
      </c>
      <c r="AE323" s="730">
        <f>+IF(AC323=1,1,0)</f>
        <v>0</v>
      </c>
      <c r="AF323" s="730">
        <f>+IF(AE323=1,1,0)</f>
        <v>0</v>
      </c>
      <c r="AG323" s="730">
        <f t="shared" ref="AG323" si="4246">+IF(AF323=1,1,0)</f>
        <v>0</v>
      </c>
      <c r="AH323" s="730">
        <f t="shared" ref="AH323" si="4247">+IF(AG323=1,1,0)</f>
        <v>0</v>
      </c>
      <c r="AI323" s="730">
        <f t="shared" ref="AI323" si="4248">+IF(AH323=1,1,0)</f>
        <v>0</v>
      </c>
      <c r="AJ323" s="730">
        <f t="shared" ref="AJ323" si="4249">+IF(AI323=1,1,0)</f>
        <v>0</v>
      </c>
      <c r="AK323" s="730">
        <f t="shared" ref="AK323" si="4250">+IF(AJ323=1,1,0)</f>
        <v>0</v>
      </c>
      <c r="AL323" s="730">
        <f t="shared" ref="AL323" si="4251">+IF(AK323=1,1,0)</f>
        <v>0</v>
      </c>
      <c r="AM323" s="730">
        <f t="shared" ref="AM323" si="4252">+IF(AL323=1,1,0)</f>
        <v>0</v>
      </c>
      <c r="AN323" s="730">
        <f t="shared" ref="AN323" si="4253">+IF(AM323=1,1,0)</f>
        <v>0</v>
      </c>
      <c r="AO323" s="730">
        <f t="shared" ref="AO323" si="4254">+IF(AN323=1,1,0)</f>
        <v>0</v>
      </c>
      <c r="AP323" s="730">
        <f t="shared" ref="AP323" si="4255">+IF(AO323=1,1,0)</f>
        <v>0</v>
      </c>
      <c r="AQ323" s="730">
        <f>+AP323</f>
        <v>0</v>
      </c>
      <c r="AR323" s="730">
        <f>+AQ323</f>
        <v>0</v>
      </c>
      <c r="AS323" s="730">
        <v>0</v>
      </c>
      <c r="AT323" s="730">
        <f>+IF(AS323=1,1,0)</f>
        <v>0</v>
      </c>
      <c r="AU323" s="730">
        <f t="shared" ref="AU323" si="4256">+IF(AT323=1,1,0)</f>
        <v>0</v>
      </c>
      <c r="AV323" s="730">
        <f t="shared" ref="AV323" si="4257">+IF(AU323=1,1,0)</f>
        <v>0</v>
      </c>
      <c r="AW323" s="730">
        <f t="shared" ref="AW323" si="4258">+IF(AV323=1,1,0)</f>
        <v>0</v>
      </c>
      <c r="AX323" s="730">
        <v>1</v>
      </c>
      <c r="AY323" s="730">
        <f t="shared" ref="AY323" si="4259">+IF(AX323=1,1,0)</f>
        <v>1</v>
      </c>
      <c r="AZ323" s="730">
        <f t="shared" ref="AZ323" si="4260">+IF(AY323=1,1,0)</f>
        <v>1</v>
      </c>
      <c r="BA323" s="730">
        <f t="shared" ref="BA323" si="4261">+IF(AZ323=1,1,0)</f>
        <v>1</v>
      </c>
      <c r="BB323" s="730">
        <f t="shared" ref="BB323" si="4262">+IF(BA323=1,1,0)</f>
        <v>1</v>
      </c>
      <c r="BC323" s="730">
        <f t="shared" ref="BC323" si="4263">+IF(BB323=1,1,0)</f>
        <v>1</v>
      </c>
      <c r="BD323" s="730">
        <f t="shared" ref="BD323" si="4264">+IF(BC323=1,1,0)</f>
        <v>1</v>
      </c>
      <c r="BE323" s="730">
        <f>+BD323</f>
        <v>1</v>
      </c>
      <c r="BF323" s="730">
        <f>+BE323</f>
        <v>1</v>
      </c>
      <c r="BG323" s="730">
        <f>+IF(BE323=1,1,0)</f>
        <v>1</v>
      </c>
      <c r="BH323" s="730">
        <f t="shared" ref="BH323" si="4265">+IF(BG323=1,1,0)</f>
        <v>1</v>
      </c>
      <c r="BI323" s="730">
        <f t="shared" ref="BI323" si="4266">+IF(BH323=1,1,0)</f>
        <v>1</v>
      </c>
      <c r="BJ323" s="730">
        <f t="shared" ref="BJ323" si="4267">+IF(BI323=1,1,0)</f>
        <v>1</v>
      </c>
      <c r="BK323" s="730">
        <f t="shared" ref="BK323" si="4268">+IF(BJ323=1,1,0)</f>
        <v>1</v>
      </c>
      <c r="BL323" s="730">
        <f t="shared" ref="BL323" si="4269">+IF(BK323=1,1,0)</f>
        <v>1</v>
      </c>
      <c r="BM323" s="730">
        <f t="shared" ref="BM323" si="4270">+IF(BL323=1,1,0)</f>
        <v>1</v>
      </c>
      <c r="BN323" s="730">
        <f t="shared" ref="BN323" si="4271">+IF(BM323=1,1,0)</f>
        <v>1</v>
      </c>
      <c r="BO323" s="730">
        <f t="shared" ref="BO323" si="4272">+IF(BN323=1,1,0)</f>
        <v>1</v>
      </c>
      <c r="BP323" s="730">
        <f t="shared" ref="BP323" si="4273">+IF(BO323=1,1,0)</f>
        <v>1</v>
      </c>
      <c r="BQ323" s="730">
        <f t="shared" ref="BQ323" si="4274">+IF(BP323=1,1,0)</f>
        <v>1</v>
      </c>
      <c r="BR323" s="730">
        <f t="shared" ref="BR323" si="4275">+IF(BQ323=1,1,0)</f>
        <v>1</v>
      </c>
      <c r="BS323" s="524">
        <f>+BR323</f>
        <v>1</v>
      </c>
      <c r="BW323" s="730">
        <f>+IF(BU323=1,1,0)</f>
        <v>0</v>
      </c>
      <c r="BX323" s="730">
        <f t="shared" ref="BX323" si="4276">+IF(BW323=1,1,0)</f>
        <v>0</v>
      </c>
    </row>
    <row r="324" spans="1:76" s="507" customFormat="1" x14ac:dyDescent="0.2">
      <c r="A324" s="724" t="s">
        <v>39</v>
      </c>
      <c r="B324" s="727">
        <v>27000</v>
      </c>
      <c r="C324" s="730">
        <f>IF(C323=1,B324/12,0)</f>
        <v>0</v>
      </c>
      <c r="D324" s="730">
        <f>IF(D323=1,$B324/12,0)</f>
        <v>0</v>
      </c>
      <c r="E324" s="730">
        <f t="shared" ref="E324:N324" si="4277">IF(E323=1,$B324/12,0)</f>
        <v>0</v>
      </c>
      <c r="F324" s="730">
        <f t="shared" si="4277"/>
        <v>0</v>
      </c>
      <c r="G324" s="730">
        <f t="shared" si="4277"/>
        <v>0</v>
      </c>
      <c r="H324" s="730">
        <f t="shared" si="4277"/>
        <v>0</v>
      </c>
      <c r="I324" s="730">
        <f t="shared" si="4277"/>
        <v>0</v>
      </c>
      <c r="J324" s="730">
        <f t="shared" si="4277"/>
        <v>0</v>
      </c>
      <c r="K324" s="730">
        <f t="shared" si="4277"/>
        <v>0</v>
      </c>
      <c r="L324" s="730">
        <f t="shared" si="4277"/>
        <v>0</v>
      </c>
      <c r="M324" s="730">
        <f t="shared" si="4277"/>
        <v>0</v>
      </c>
      <c r="N324" s="730">
        <f t="shared" si="4277"/>
        <v>0</v>
      </c>
      <c r="O324" s="731">
        <f>SUM(C324:N324)</f>
        <v>0</v>
      </c>
      <c r="P324" s="730">
        <f>IF(C323=1,(B324*(1+$B$8)),B324)</f>
        <v>27000</v>
      </c>
      <c r="Q324" s="730">
        <f>IF(Q323=1,($P324/12),0)</f>
        <v>0</v>
      </c>
      <c r="R324" s="730">
        <f t="shared" ref="R324:AB324" si="4278">IF(R323=1,($P324/12),0)</f>
        <v>0</v>
      </c>
      <c r="S324" s="730">
        <f t="shared" si="4278"/>
        <v>0</v>
      </c>
      <c r="T324" s="730">
        <f t="shared" si="4278"/>
        <v>0</v>
      </c>
      <c r="U324" s="730">
        <f t="shared" si="4278"/>
        <v>0</v>
      </c>
      <c r="V324" s="730">
        <f t="shared" si="4278"/>
        <v>0</v>
      </c>
      <c r="W324" s="730">
        <f t="shared" si="4278"/>
        <v>0</v>
      </c>
      <c r="X324" s="730">
        <f t="shared" si="4278"/>
        <v>0</v>
      </c>
      <c r="Y324" s="730">
        <f t="shared" si="4278"/>
        <v>0</v>
      </c>
      <c r="Z324" s="730">
        <f t="shared" si="4278"/>
        <v>0</v>
      </c>
      <c r="AA324" s="730">
        <f t="shared" si="4278"/>
        <v>0</v>
      </c>
      <c r="AB324" s="730">
        <f t="shared" si="4278"/>
        <v>0</v>
      </c>
      <c r="AC324" s="731">
        <f>SUM(Q324:AB324)</f>
        <v>0</v>
      </c>
      <c r="AD324" s="730">
        <f>IF(Q323=1,(P324*(1+$B$8)),P324)</f>
        <v>27000</v>
      </c>
      <c r="AE324" s="730">
        <f t="shared" ref="AE324:AP324" si="4279">IF(AE323=1,($AD324/12),0)</f>
        <v>0</v>
      </c>
      <c r="AF324" s="730">
        <f t="shared" si="4279"/>
        <v>0</v>
      </c>
      <c r="AG324" s="730">
        <f t="shared" si="4279"/>
        <v>0</v>
      </c>
      <c r="AH324" s="730">
        <f t="shared" si="4279"/>
        <v>0</v>
      </c>
      <c r="AI324" s="730">
        <f t="shared" si="4279"/>
        <v>0</v>
      </c>
      <c r="AJ324" s="730">
        <f t="shared" si="4279"/>
        <v>0</v>
      </c>
      <c r="AK324" s="730">
        <f t="shared" si="4279"/>
        <v>0</v>
      </c>
      <c r="AL324" s="730">
        <f t="shared" si="4279"/>
        <v>0</v>
      </c>
      <c r="AM324" s="730">
        <f t="shared" si="4279"/>
        <v>0</v>
      </c>
      <c r="AN324" s="730">
        <f t="shared" si="4279"/>
        <v>0</v>
      </c>
      <c r="AO324" s="730">
        <f t="shared" si="4279"/>
        <v>0</v>
      </c>
      <c r="AP324" s="730">
        <f t="shared" si="4279"/>
        <v>0</v>
      </c>
      <c r="AQ324" s="731">
        <f>SUM(AE324:AP324)</f>
        <v>0</v>
      </c>
      <c r="AR324" s="730">
        <f>IF(AE323=1,(AD324*(1+$B$8)),AD324)</f>
        <v>27000</v>
      </c>
      <c r="AS324" s="730">
        <f>IF(AS323=1,($AR324/12),0)</f>
        <v>0</v>
      </c>
      <c r="AT324" s="730">
        <f t="shared" ref="AT324:BD324" si="4280">IF(AT323=1,($AR324/12),0)</f>
        <v>0</v>
      </c>
      <c r="AU324" s="730">
        <f t="shared" si="4280"/>
        <v>0</v>
      </c>
      <c r="AV324" s="730">
        <f t="shared" si="4280"/>
        <v>0</v>
      </c>
      <c r="AW324" s="730">
        <f t="shared" si="4280"/>
        <v>0</v>
      </c>
      <c r="AX324" s="730">
        <f t="shared" si="4280"/>
        <v>2250</v>
      </c>
      <c r="AY324" s="730">
        <f t="shared" si="4280"/>
        <v>2250</v>
      </c>
      <c r="AZ324" s="730">
        <f t="shared" si="4280"/>
        <v>2250</v>
      </c>
      <c r="BA324" s="730">
        <f t="shared" si="4280"/>
        <v>2250</v>
      </c>
      <c r="BB324" s="730">
        <f t="shared" si="4280"/>
        <v>2250</v>
      </c>
      <c r="BC324" s="730">
        <f t="shared" si="4280"/>
        <v>2250</v>
      </c>
      <c r="BD324" s="730">
        <f t="shared" si="4280"/>
        <v>2250</v>
      </c>
      <c r="BE324" s="731">
        <f>SUM(AS324:BD324)</f>
        <v>15750</v>
      </c>
      <c r="BF324" s="730">
        <f>IF(AS323=1,(AR324*(1+$B$8)),AR324)</f>
        <v>27000</v>
      </c>
      <c r="BG324" s="730">
        <f>IF(BG323=1,($BF324/12),0)</f>
        <v>2250</v>
      </c>
      <c r="BH324" s="730">
        <f t="shared" ref="BH324:BR324" si="4281">IF(BH323=1,($BF324/12),0)</f>
        <v>2250</v>
      </c>
      <c r="BI324" s="730">
        <f t="shared" si="4281"/>
        <v>2250</v>
      </c>
      <c r="BJ324" s="730">
        <f t="shared" si="4281"/>
        <v>2250</v>
      </c>
      <c r="BK324" s="730">
        <f t="shared" si="4281"/>
        <v>2250</v>
      </c>
      <c r="BL324" s="730">
        <f t="shared" si="4281"/>
        <v>2250</v>
      </c>
      <c r="BM324" s="730">
        <f t="shared" si="4281"/>
        <v>2250</v>
      </c>
      <c r="BN324" s="730">
        <f t="shared" si="4281"/>
        <v>2250</v>
      </c>
      <c r="BO324" s="730">
        <f t="shared" si="4281"/>
        <v>2250</v>
      </c>
      <c r="BP324" s="730">
        <f t="shared" si="4281"/>
        <v>2250</v>
      </c>
      <c r="BQ324" s="730">
        <f t="shared" si="4281"/>
        <v>2250</v>
      </c>
      <c r="BR324" s="730">
        <f t="shared" si="4281"/>
        <v>2250</v>
      </c>
      <c r="BS324" s="529">
        <f>SUM(BG324:BR324)</f>
        <v>27000</v>
      </c>
      <c r="BW324" s="730">
        <f t="shared" ref="BW324:BX324" si="4282">IF(BW323=1,($BF324/12),0)</f>
        <v>0</v>
      </c>
      <c r="BX324" s="730">
        <f t="shared" si="4282"/>
        <v>0</v>
      </c>
    </row>
    <row r="325" spans="1:76" s="507" customFormat="1" x14ac:dyDescent="0.2">
      <c r="A325" s="721"/>
      <c r="B325" s="728"/>
      <c r="C325" s="730"/>
      <c r="D325" s="730"/>
      <c r="E325" s="730"/>
      <c r="F325" s="730"/>
      <c r="G325" s="730"/>
      <c r="H325" s="730"/>
      <c r="I325" s="730"/>
      <c r="J325" s="730"/>
      <c r="K325" s="730"/>
      <c r="L325" s="730"/>
      <c r="M325" s="730"/>
      <c r="N325" s="730"/>
      <c r="O325" s="730"/>
      <c r="P325" s="730"/>
      <c r="Q325" s="730"/>
      <c r="R325" s="730"/>
      <c r="S325" s="730"/>
      <c r="T325" s="730"/>
      <c r="U325" s="730"/>
      <c r="V325" s="730"/>
      <c r="W325" s="730"/>
      <c r="X325" s="730"/>
      <c r="Y325" s="730"/>
      <c r="Z325" s="730"/>
      <c r="AA325" s="730"/>
      <c r="AB325" s="730"/>
      <c r="AC325" s="730"/>
      <c r="AD325" s="730"/>
      <c r="AE325" s="730"/>
      <c r="AF325" s="730"/>
      <c r="AG325" s="730"/>
      <c r="AH325" s="730"/>
      <c r="AI325" s="730"/>
      <c r="AJ325" s="730"/>
      <c r="AK325" s="730"/>
      <c r="AL325" s="730"/>
      <c r="AM325" s="730"/>
      <c r="AN325" s="730"/>
      <c r="AO325" s="730"/>
      <c r="AP325" s="730"/>
      <c r="AQ325" s="730"/>
      <c r="AR325" s="730"/>
      <c r="AS325" s="730"/>
      <c r="AT325" s="730"/>
      <c r="AU325" s="730"/>
      <c r="AV325" s="730"/>
      <c r="AW325" s="730"/>
      <c r="AX325" s="730"/>
      <c r="AY325" s="730"/>
      <c r="AZ325" s="730"/>
      <c r="BA325" s="730"/>
      <c r="BB325" s="730"/>
      <c r="BC325" s="730"/>
      <c r="BD325" s="730"/>
      <c r="BE325" s="730"/>
      <c r="BF325" s="730"/>
      <c r="BG325" s="730"/>
      <c r="BH325" s="730"/>
      <c r="BI325" s="730"/>
      <c r="BJ325" s="730"/>
      <c r="BK325" s="730"/>
      <c r="BL325" s="730"/>
      <c r="BM325" s="730"/>
      <c r="BN325" s="730"/>
      <c r="BO325" s="730"/>
      <c r="BP325" s="730"/>
      <c r="BQ325" s="730"/>
      <c r="BR325" s="730"/>
      <c r="BS325" s="524"/>
      <c r="BW325" s="730"/>
      <c r="BX325" s="730"/>
    </row>
    <row r="326" spans="1:76" s="507" customFormat="1" x14ac:dyDescent="0.2">
      <c r="A326" s="522" t="s">
        <v>550</v>
      </c>
      <c r="B326" s="728"/>
      <c r="C326" s="728"/>
      <c r="D326" s="728"/>
      <c r="E326" s="728"/>
      <c r="F326" s="728"/>
      <c r="G326" s="728"/>
      <c r="H326" s="728"/>
      <c r="I326" s="728"/>
      <c r="J326" s="728"/>
      <c r="K326" s="728"/>
      <c r="L326" s="728"/>
      <c r="M326" s="728"/>
      <c r="N326" s="728"/>
      <c r="O326" s="728"/>
      <c r="P326" s="728"/>
      <c r="Q326" s="728"/>
      <c r="R326" s="728"/>
      <c r="S326" s="728"/>
      <c r="T326" s="728"/>
      <c r="U326" s="728"/>
      <c r="V326" s="728"/>
      <c r="W326" s="728"/>
      <c r="X326" s="728"/>
      <c r="Y326" s="728"/>
      <c r="Z326" s="728"/>
      <c r="AA326" s="728"/>
      <c r="AB326" s="728"/>
      <c r="AC326" s="728"/>
      <c r="AD326" s="728"/>
      <c r="AE326" s="728"/>
      <c r="AF326" s="728"/>
      <c r="AG326" s="728"/>
      <c r="AH326" s="728"/>
      <c r="AI326" s="728"/>
      <c r="AJ326" s="728"/>
      <c r="AK326" s="728"/>
      <c r="AL326" s="728"/>
      <c r="AM326" s="728"/>
      <c r="AN326" s="728"/>
      <c r="AO326" s="728"/>
      <c r="AP326" s="728"/>
      <c r="AQ326" s="728"/>
      <c r="AR326" s="728"/>
      <c r="AS326" s="728"/>
      <c r="AT326" s="728"/>
      <c r="AU326" s="728"/>
      <c r="AV326" s="728"/>
      <c r="AW326" s="728"/>
      <c r="AX326" s="728"/>
      <c r="AY326" s="728"/>
      <c r="AZ326" s="728"/>
      <c r="BA326" s="728"/>
      <c r="BB326" s="728"/>
      <c r="BC326" s="728"/>
      <c r="BD326" s="728"/>
      <c r="BE326" s="728"/>
      <c r="BF326" s="728"/>
      <c r="BG326" s="728"/>
      <c r="BH326" s="728"/>
      <c r="BI326" s="728"/>
      <c r="BJ326" s="728"/>
      <c r="BK326" s="728"/>
      <c r="BL326" s="728"/>
      <c r="BM326" s="728"/>
      <c r="BN326" s="728"/>
      <c r="BO326" s="728"/>
      <c r="BP326" s="728"/>
      <c r="BQ326" s="728"/>
      <c r="BR326" s="728"/>
      <c r="BS326" s="523"/>
      <c r="BW326" s="728"/>
      <c r="BX326" s="728"/>
    </row>
    <row r="327" spans="1:76" s="507" customFormat="1" x14ac:dyDescent="0.2">
      <c r="A327" s="722" t="s">
        <v>110</v>
      </c>
      <c r="B327" s="728"/>
      <c r="C327" s="730">
        <f>+IF(A327=1,1,0)</f>
        <v>0</v>
      </c>
      <c r="D327" s="730">
        <f>+IF(C327=1,1,0)</f>
        <v>0</v>
      </c>
      <c r="E327" s="730">
        <f t="shared" ref="E327" si="4283">+IF(D327=1,1,0)</f>
        <v>0</v>
      </c>
      <c r="F327" s="730">
        <f t="shared" ref="F327" si="4284">+IF(E327=1,1,0)</f>
        <v>0</v>
      </c>
      <c r="G327" s="730">
        <f t="shared" ref="G327" si="4285">+IF(F327=1,1,0)</f>
        <v>0</v>
      </c>
      <c r="H327" s="730">
        <f t="shared" ref="H327" si="4286">+IF(G327=1,1,0)</f>
        <v>0</v>
      </c>
      <c r="I327" s="730">
        <f t="shared" ref="I327" si="4287">+IF(H327=1,1,0)</f>
        <v>0</v>
      </c>
      <c r="J327" s="730">
        <f t="shared" ref="J327" si="4288">+IF(I327=1,1,0)</f>
        <v>0</v>
      </c>
      <c r="K327" s="730">
        <f t="shared" ref="K327" si="4289">+IF(J327=1,1,0)</f>
        <v>0</v>
      </c>
      <c r="L327" s="730">
        <f t="shared" ref="L327" si="4290">+IF(K327=1,1,0)</f>
        <v>0</v>
      </c>
      <c r="M327" s="730">
        <f t="shared" ref="M327" si="4291">+IF(L327=1,1,0)</f>
        <v>0</v>
      </c>
      <c r="N327" s="730">
        <f t="shared" ref="N327" si="4292">+IF(M327=1,1,0)</f>
        <v>0</v>
      </c>
      <c r="O327" s="730">
        <f>+N327</f>
        <v>0</v>
      </c>
      <c r="P327" s="730">
        <f>+N327</f>
        <v>0</v>
      </c>
      <c r="Q327" s="730">
        <f>+IF(O327=1,1,0)</f>
        <v>0</v>
      </c>
      <c r="R327" s="730">
        <f t="shared" ref="R327" si="4293">+IF(Q327=1,1,0)</f>
        <v>0</v>
      </c>
      <c r="S327" s="730">
        <f t="shared" ref="S327" si="4294">+IF(R327=1,1,0)</f>
        <v>0</v>
      </c>
      <c r="T327" s="730">
        <f t="shared" ref="T327" si="4295">+IF(S327=1,1,0)</f>
        <v>0</v>
      </c>
      <c r="U327" s="730">
        <f t="shared" ref="U327" si="4296">+IF(T327=1,1,0)</f>
        <v>0</v>
      </c>
      <c r="V327" s="730">
        <f t="shared" ref="V327" si="4297">+IF(U327=1,1,0)</f>
        <v>0</v>
      </c>
      <c r="W327" s="730">
        <f t="shared" ref="W327" si="4298">+IF(V327=1,1,0)</f>
        <v>0</v>
      </c>
      <c r="X327" s="730">
        <f t="shared" ref="X327" si="4299">+IF(W327=1,1,0)</f>
        <v>0</v>
      </c>
      <c r="Y327" s="730">
        <f t="shared" ref="Y327" si="4300">+IF(X327=1,1,0)</f>
        <v>0</v>
      </c>
      <c r="Z327" s="730">
        <f t="shared" ref="Z327" si="4301">+IF(Y327=1,1,0)</f>
        <v>0</v>
      </c>
      <c r="AA327" s="730">
        <f t="shared" ref="AA327" si="4302">+IF(Z327=1,1,0)</f>
        <v>0</v>
      </c>
      <c r="AB327" s="730">
        <f t="shared" ref="AB327" si="4303">+IF(AA327=1,1,0)</f>
        <v>0</v>
      </c>
      <c r="AC327" s="730">
        <f>+AB327</f>
        <v>0</v>
      </c>
      <c r="AD327" s="730">
        <f>+AB327</f>
        <v>0</v>
      </c>
      <c r="AE327" s="730">
        <f>+IF(AC327=1,1,0)</f>
        <v>0</v>
      </c>
      <c r="AF327" s="730">
        <f>+IF(AE327=1,1,0)</f>
        <v>0</v>
      </c>
      <c r="AG327" s="730">
        <f t="shared" ref="AG327" si="4304">+IF(AF327=1,1,0)</f>
        <v>0</v>
      </c>
      <c r="AH327" s="730">
        <f t="shared" ref="AH327" si="4305">+IF(AG327=1,1,0)</f>
        <v>0</v>
      </c>
      <c r="AI327" s="730">
        <f t="shared" ref="AI327" si="4306">+IF(AH327=1,1,0)</f>
        <v>0</v>
      </c>
      <c r="AJ327" s="730">
        <f t="shared" ref="AJ327" si="4307">+IF(AI327=1,1,0)</f>
        <v>0</v>
      </c>
      <c r="AK327" s="730">
        <f t="shared" ref="AK327" si="4308">+IF(AJ327=1,1,0)</f>
        <v>0</v>
      </c>
      <c r="AL327" s="730">
        <f t="shared" ref="AL327" si="4309">+IF(AK327=1,1,0)</f>
        <v>0</v>
      </c>
      <c r="AM327" s="730">
        <f t="shared" ref="AM327" si="4310">+IF(AL327=1,1,0)</f>
        <v>0</v>
      </c>
      <c r="AN327" s="730">
        <f t="shared" ref="AN327" si="4311">+IF(AM327=1,1,0)</f>
        <v>0</v>
      </c>
      <c r="AO327" s="730">
        <f t="shared" ref="AO327" si="4312">+IF(AN327=1,1,0)</f>
        <v>0</v>
      </c>
      <c r="AP327" s="730">
        <f t="shared" ref="AP327" si="4313">+IF(AO327=1,1,0)</f>
        <v>0</v>
      </c>
      <c r="AQ327" s="730">
        <f>+AP327</f>
        <v>0</v>
      </c>
      <c r="AR327" s="730">
        <f>+AQ327</f>
        <v>0</v>
      </c>
      <c r="AS327" s="730">
        <v>1</v>
      </c>
      <c r="AT327" s="730">
        <f>+IF(AS327=1,1,0)</f>
        <v>1</v>
      </c>
      <c r="AU327" s="730">
        <f t="shared" ref="AU327" si="4314">+IF(AT327=1,1,0)</f>
        <v>1</v>
      </c>
      <c r="AV327" s="730">
        <f t="shared" ref="AV327" si="4315">+IF(AU327=1,1,0)</f>
        <v>1</v>
      </c>
      <c r="AW327" s="730">
        <f t="shared" ref="AW327" si="4316">+IF(AV327=1,1,0)</f>
        <v>1</v>
      </c>
      <c r="AX327" s="730">
        <f t="shared" ref="AX327" si="4317">+IF(AW327=1,1,0)</f>
        <v>1</v>
      </c>
      <c r="AY327" s="730">
        <f t="shared" ref="AY327" si="4318">+IF(AX327=1,1,0)</f>
        <v>1</v>
      </c>
      <c r="AZ327" s="730">
        <f t="shared" ref="AZ327" si="4319">+IF(AY327=1,1,0)</f>
        <v>1</v>
      </c>
      <c r="BA327" s="730">
        <f t="shared" ref="BA327" si="4320">+IF(AZ327=1,1,0)</f>
        <v>1</v>
      </c>
      <c r="BB327" s="730">
        <f t="shared" ref="BB327" si="4321">+IF(BA327=1,1,0)</f>
        <v>1</v>
      </c>
      <c r="BC327" s="730">
        <f t="shared" ref="BC327" si="4322">+IF(BB327=1,1,0)</f>
        <v>1</v>
      </c>
      <c r="BD327" s="730">
        <f t="shared" ref="BD327" si="4323">+IF(BC327=1,1,0)</f>
        <v>1</v>
      </c>
      <c r="BE327" s="730">
        <f>+BD327</f>
        <v>1</v>
      </c>
      <c r="BF327" s="730">
        <f>+BE327</f>
        <v>1</v>
      </c>
      <c r="BG327" s="730">
        <f>+IF(BE327=1,1,0)</f>
        <v>1</v>
      </c>
      <c r="BH327" s="730">
        <f t="shared" ref="BH327" si="4324">+IF(BG327=1,1,0)</f>
        <v>1</v>
      </c>
      <c r="BI327" s="730">
        <f t="shared" ref="BI327" si="4325">+IF(BH327=1,1,0)</f>
        <v>1</v>
      </c>
      <c r="BJ327" s="730">
        <f t="shared" ref="BJ327" si="4326">+IF(BI327=1,1,0)</f>
        <v>1</v>
      </c>
      <c r="BK327" s="730">
        <f t="shared" ref="BK327" si="4327">+IF(BJ327=1,1,0)</f>
        <v>1</v>
      </c>
      <c r="BL327" s="730">
        <f t="shared" ref="BL327" si="4328">+IF(BK327=1,1,0)</f>
        <v>1</v>
      </c>
      <c r="BM327" s="730">
        <f t="shared" ref="BM327" si="4329">+IF(BL327=1,1,0)</f>
        <v>1</v>
      </c>
      <c r="BN327" s="730">
        <f t="shared" ref="BN327" si="4330">+IF(BM327=1,1,0)</f>
        <v>1</v>
      </c>
      <c r="BO327" s="730">
        <f t="shared" ref="BO327" si="4331">+IF(BN327=1,1,0)</f>
        <v>1</v>
      </c>
      <c r="BP327" s="730">
        <f t="shared" ref="BP327" si="4332">+IF(BO327=1,1,0)</f>
        <v>1</v>
      </c>
      <c r="BQ327" s="730">
        <f t="shared" ref="BQ327" si="4333">+IF(BP327=1,1,0)</f>
        <v>1</v>
      </c>
      <c r="BR327" s="730">
        <f t="shared" ref="BR327" si="4334">+IF(BQ327=1,1,0)</f>
        <v>1</v>
      </c>
      <c r="BS327" s="524">
        <f>+BR327</f>
        <v>1</v>
      </c>
      <c r="BW327" s="730">
        <f>+IF(BU327=1,1,0)</f>
        <v>0</v>
      </c>
      <c r="BX327" s="730">
        <f t="shared" ref="BX327" si="4335">+IF(BW327=1,1,0)</f>
        <v>0</v>
      </c>
    </row>
    <row r="328" spans="1:76" s="507" customFormat="1" x14ac:dyDescent="0.2">
      <c r="A328" s="724" t="s">
        <v>39</v>
      </c>
      <c r="B328" s="727">
        <v>27000</v>
      </c>
      <c r="C328" s="730">
        <f>IF(C327=1,B328/12,0)</f>
        <v>0</v>
      </c>
      <c r="D328" s="730">
        <f>IF(D327=1,$B328/12,0)</f>
        <v>0</v>
      </c>
      <c r="E328" s="730">
        <f t="shared" ref="E328:N328" si="4336">IF(E327=1,$B328/12,0)</f>
        <v>0</v>
      </c>
      <c r="F328" s="730">
        <f t="shared" si="4336"/>
        <v>0</v>
      </c>
      <c r="G328" s="730">
        <f t="shared" si="4336"/>
        <v>0</v>
      </c>
      <c r="H328" s="730">
        <f t="shared" si="4336"/>
        <v>0</v>
      </c>
      <c r="I328" s="730">
        <f t="shared" si="4336"/>
        <v>0</v>
      </c>
      <c r="J328" s="730">
        <f t="shared" si="4336"/>
        <v>0</v>
      </c>
      <c r="K328" s="730">
        <f t="shared" si="4336"/>
        <v>0</v>
      </c>
      <c r="L328" s="730">
        <f t="shared" si="4336"/>
        <v>0</v>
      </c>
      <c r="M328" s="730">
        <f t="shared" si="4336"/>
        <v>0</v>
      </c>
      <c r="N328" s="730">
        <f t="shared" si="4336"/>
        <v>0</v>
      </c>
      <c r="O328" s="731">
        <f>SUM(C328:N328)</f>
        <v>0</v>
      </c>
      <c r="P328" s="730">
        <f>IF(C327=1,(B328*(1+$B$8)),B328)</f>
        <v>27000</v>
      </c>
      <c r="Q328" s="730">
        <f>IF(Q327=1,($P328/12),0)</f>
        <v>0</v>
      </c>
      <c r="R328" s="730">
        <f t="shared" ref="R328:AB328" si="4337">IF(R327=1,($P328/12),0)</f>
        <v>0</v>
      </c>
      <c r="S328" s="730">
        <f t="shared" si="4337"/>
        <v>0</v>
      </c>
      <c r="T328" s="730">
        <f t="shared" si="4337"/>
        <v>0</v>
      </c>
      <c r="U328" s="730">
        <f t="shared" si="4337"/>
        <v>0</v>
      </c>
      <c r="V328" s="730">
        <f t="shared" si="4337"/>
        <v>0</v>
      </c>
      <c r="W328" s="730">
        <f t="shared" si="4337"/>
        <v>0</v>
      </c>
      <c r="X328" s="730">
        <f t="shared" si="4337"/>
        <v>0</v>
      </c>
      <c r="Y328" s="730">
        <f t="shared" si="4337"/>
        <v>0</v>
      </c>
      <c r="Z328" s="730">
        <f t="shared" si="4337"/>
        <v>0</v>
      </c>
      <c r="AA328" s="730">
        <f t="shared" si="4337"/>
        <v>0</v>
      </c>
      <c r="AB328" s="730">
        <f t="shared" si="4337"/>
        <v>0</v>
      </c>
      <c r="AC328" s="731">
        <f>SUM(Q328:AB328)</f>
        <v>0</v>
      </c>
      <c r="AD328" s="730">
        <f>IF(Q327=1,(P328*(1+$B$8)),P328)</f>
        <v>27000</v>
      </c>
      <c r="AE328" s="730">
        <f t="shared" ref="AE328:AP328" si="4338">IF(AE327=1,($AD328/12),0)</f>
        <v>0</v>
      </c>
      <c r="AF328" s="730">
        <f t="shared" si="4338"/>
        <v>0</v>
      </c>
      <c r="AG328" s="730">
        <f t="shared" si="4338"/>
        <v>0</v>
      </c>
      <c r="AH328" s="730">
        <f t="shared" si="4338"/>
        <v>0</v>
      </c>
      <c r="AI328" s="730">
        <f t="shared" si="4338"/>
        <v>0</v>
      </c>
      <c r="AJ328" s="730">
        <f t="shared" si="4338"/>
        <v>0</v>
      </c>
      <c r="AK328" s="730">
        <f t="shared" si="4338"/>
        <v>0</v>
      </c>
      <c r="AL328" s="730">
        <f t="shared" si="4338"/>
        <v>0</v>
      </c>
      <c r="AM328" s="730">
        <f t="shared" si="4338"/>
        <v>0</v>
      </c>
      <c r="AN328" s="730">
        <f t="shared" si="4338"/>
        <v>0</v>
      </c>
      <c r="AO328" s="730">
        <f t="shared" si="4338"/>
        <v>0</v>
      </c>
      <c r="AP328" s="730">
        <f t="shared" si="4338"/>
        <v>0</v>
      </c>
      <c r="AQ328" s="731">
        <f>SUM(AE328:AP328)</f>
        <v>0</v>
      </c>
      <c r="AR328" s="730">
        <f>IF(AE327=1,(AD328*(1+$B$8)),AD328)</f>
        <v>27000</v>
      </c>
      <c r="AS328" s="730">
        <f>IF(AS327=1,($AR328/12),0)</f>
        <v>2250</v>
      </c>
      <c r="AT328" s="730">
        <f t="shared" ref="AT328:BD328" si="4339">IF(AT327=1,($AR328/12),0)</f>
        <v>2250</v>
      </c>
      <c r="AU328" s="730">
        <f t="shared" si="4339"/>
        <v>2250</v>
      </c>
      <c r="AV328" s="730">
        <f t="shared" si="4339"/>
        <v>2250</v>
      </c>
      <c r="AW328" s="730">
        <f t="shared" si="4339"/>
        <v>2250</v>
      </c>
      <c r="AX328" s="730">
        <f t="shared" si="4339"/>
        <v>2250</v>
      </c>
      <c r="AY328" s="730">
        <f t="shared" si="4339"/>
        <v>2250</v>
      </c>
      <c r="AZ328" s="730">
        <f t="shared" si="4339"/>
        <v>2250</v>
      </c>
      <c r="BA328" s="730">
        <f t="shared" si="4339"/>
        <v>2250</v>
      </c>
      <c r="BB328" s="730">
        <f t="shared" si="4339"/>
        <v>2250</v>
      </c>
      <c r="BC328" s="730">
        <f t="shared" si="4339"/>
        <v>2250</v>
      </c>
      <c r="BD328" s="730">
        <f t="shared" si="4339"/>
        <v>2250</v>
      </c>
      <c r="BE328" s="731">
        <f>SUM(AS328:BD328)</f>
        <v>27000</v>
      </c>
      <c r="BF328" s="730">
        <f>IF(AS327=1,(AR328*(1+$B$8)),AR328)</f>
        <v>28620</v>
      </c>
      <c r="BG328" s="730">
        <f>IF(BG327=1,($BF328/12),0)</f>
        <v>2385</v>
      </c>
      <c r="BH328" s="730">
        <f t="shared" ref="BH328:BR328" si="4340">IF(BH327=1,($BF328/12),0)</f>
        <v>2385</v>
      </c>
      <c r="BI328" s="730">
        <f t="shared" si="4340"/>
        <v>2385</v>
      </c>
      <c r="BJ328" s="730">
        <f t="shared" si="4340"/>
        <v>2385</v>
      </c>
      <c r="BK328" s="730">
        <f t="shared" si="4340"/>
        <v>2385</v>
      </c>
      <c r="BL328" s="730">
        <f t="shared" si="4340"/>
        <v>2385</v>
      </c>
      <c r="BM328" s="730">
        <f t="shared" si="4340"/>
        <v>2385</v>
      </c>
      <c r="BN328" s="730">
        <f t="shared" si="4340"/>
        <v>2385</v>
      </c>
      <c r="BO328" s="730">
        <f t="shared" si="4340"/>
        <v>2385</v>
      </c>
      <c r="BP328" s="730">
        <f t="shared" si="4340"/>
        <v>2385</v>
      </c>
      <c r="BQ328" s="730">
        <f t="shared" si="4340"/>
        <v>2385</v>
      </c>
      <c r="BR328" s="730">
        <f t="shared" si="4340"/>
        <v>2385</v>
      </c>
      <c r="BS328" s="529">
        <f>SUM(BG328:BR328)</f>
        <v>28620</v>
      </c>
      <c r="BW328" s="730">
        <f t="shared" ref="BW328:BX328" si="4341">IF(BW327=1,($BF328/12),0)</f>
        <v>0</v>
      </c>
      <c r="BX328" s="730">
        <f t="shared" si="4341"/>
        <v>0</v>
      </c>
    </row>
    <row r="329" spans="1:76" s="507" customFormat="1" x14ac:dyDescent="0.2">
      <c r="A329" s="721"/>
      <c r="B329" s="728"/>
      <c r="C329" s="730"/>
      <c r="D329" s="730"/>
      <c r="E329" s="730"/>
      <c r="F329" s="730"/>
      <c r="G329" s="730"/>
      <c r="H329" s="730"/>
      <c r="I329" s="730"/>
      <c r="J329" s="730"/>
      <c r="K329" s="730"/>
      <c r="L329" s="730"/>
      <c r="M329" s="730"/>
      <c r="N329" s="730"/>
      <c r="O329" s="730"/>
      <c r="P329" s="730"/>
      <c r="Q329" s="730"/>
      <c r="R329" s="730"/>
      <c r="S329" s="730"/>
      <c r="T329" s="730"/>
      <c r="U329" s="730"/>
      <c r="V329" s="730"/>
      <c r="W329" s="730"/>
      <c r="X329" s="730"/>
      <c r="Y329" s="730"/>
      <c r="Z329" s="730"/>
      <c r="AA329" s="730"/>
      <c r="AB329" s="730"/>
      <c r="AC329" s="730"/>
      <c r="AD329" s="730"/>
      <c r="AE329" s="730"/>
      <c r="AF329" s="730"/>
      <c r="AG329" s="730"/>
      <c r="AH329" s="730"/>
      <c r="AI329" s="730"/>
      <c r="AJ329" s="730"/>
      <c r="AK329" s="730"/>
      <c r="AL329" s="730"/>
      <c r="AM329" s="730"/>
      <c r="AN329" s="730"/>
      <c r="AO329" s="730"/>
      <c r="AP329" s="730"/>
      <c r="AQ329" s="730"/>
      <c r="AR329" s="730"/>
      <c r="AS329" s="730"/>
      <c r="AT329" s="730"/>
      <c r="AU329" s="730"/>
      <c r="AV329" s="730"/>
      <c r="AW329" s="730"/>
      <c r="AX329" s="730"/>
      <c r="AY329" s="730"/>
      <c r="AZ329" s="730"/>
      <c r="BA329" s="730"/>
      <c r="BB329" s="730"/>
      <c r="BC329" s="730"/>
      <c r="BD329" s="730"/>
      <c r="BE329" s="730"/>
      <c r="BF329" s="730"/>
      <c r="BG329" s="730"/>
      <c r="BH329" s="730"/>
      <c r="BI329" s="730"/>
      <c r="BJ329" s="730"/>
      <c r="BK329" s="730"/>
      <c r="BL329" s="730"/>
      <c r="BM329" s="730"/>
      <c r="BN329" s="730"/>
      <c r="BO329" s="730"/>
      <c r="BP329" s="730"/>
      <c r="BQ329" s="730"/>
      <c r="BR329" s="730"/>
      <c r="BS329" s="524"/>
      <c r="BW329" s="730"/>
      <c r="BX329" s="730"/>
    </row>
    <row r="330" spans="1:76" s="507" customFormat="1" x14ac:dyDescent="0.2">
      <c r="A330" s="522" t="s">
        <v>760</v>
      </c>
      <c r="B330" s="728"/>
      <c r="C330" s="728"/>
      <c r="D330" s="728"/>
      <c r="E330" s="728"/>
      <c r="F330" s="728"/>
      <c r="G330" s="728"/>
      <c r="H330" s="728"/>
      <c r="I330" s="728"/>
      <c r="J330" s="728"/>
      <c r="K330" s="728"/>
      <c r="L330" s="728"/>
      <c r="M330" s="728"/>
      <c r="N330" s="728"/>
      <c r="O330" s="728"/>
      <c r="P330" s="728"/>
      <c r="Q330" s="728"/>
      <c r="R330" s="728"/>
      <c r="S330" s="728"/>
      <c r="T330" s="728"/>
      <c r="U330" s="728"/>
      <c r="V330" s="728"/>
      <c r="W330" s="728"/>
      <c r="X330" s="728"/>
      <c r="Y330" s="728"/>
      <c r="Z330" s="728"/>
      <c r="AA330" s="728"/>
      <c r="AB330" s="728"/>
      <c r="AC330" s="728"/>
      <c r="AD330" s="728"/>
      <c r="AE330" s="728"/>
      <c r="AF330" s="728"/>
      <c r="AG330" s="728"/>
      <c r="AH330" s="728"/>
      <c r="AI330" s="728"/>
      <c r="AJ330" s="728"/>
      <c r="AK330" s="728"/>
      <c r="AL330" s="728"/>
      <c r="AM330" s="728"/>
      <c r="AN330" s="728"/>
      <c r="AO330" s="728"/>
      <c r="AP330" s="728"/>
      <c r="AQ330" s="728"/>
      <c r="AR330" s="728"/>
      <c r="AS330" s="728"/>
      <c r="AT330" s="728"/>
      <c r="AU330" s="728"/>
      <c r="AV330" s="728"/>
      <c r="AW330" s="728"/>
      <c r="AX330" s="728"/>
      <c r="AY330" s="728"/>
      <c r="AZ330" s="728"/>
      <c r="BA330" s="728"/>
      <c r="BB330" s="728"/>
      <c r="BC330" s="728"/>
      <c r="BD330" s="728"/>
      <c r="BE330" s="728"/>
      <c r="BF330" s="728"/>
      <c r="BG330" s="728"/>
      <c r="BH330" s="728"/>
      <c r="BI330" s="728"/>
      <c r="BJ330" s="728"/>
      <c r="BK330" s="728"/>
      <c r="BL330" s="728"/>
      <c r="BM330" s="728"/>
      <c r="BN330" s="728"/>
      <c r="BO330" s="728"/>
      <c r="BP330" s="728"/>
      <c r="BQ330" s="728"/>
      <c r="BR330" s="728"/>
      <c r="BS330" s="523"/>
      <c r="BW330" s="728"/>
      <c r="BX330" s="728"/>
    </row>
    <row r="331" spans="1:76" s="507" customFormat="1" x14ac:dyDescent="0.2">
      <c r="A331" s="722" t="s">
        <v>110</v>
      </c>
      <c r="B331" s="728"/>
      <c r="C331" s="730">
        <f>+IF(A331=1,1,0)</f>
        <v>0</v>
      </c>
      <c r="D331" s="730">
        <f>+IF(C331=1,1,0)</f>
        <v>0</v>
      </c>
      <c r="E331" s="730">
        <f t="shared" ref="E331" si="4342">+IF(D331=1,1,0)</f>
        <v>0</v>
      </c>
      <c r="F331" s="730">
        <f t="shared" ref="F331" si="4343">+IF(E331=1,1,0)</f>
        <v>0</v>
      </c>
      <c r="G331" s="730">
        <f t="shared" ref="G331" si="4344">+IF(F331=1,1,0)</f>
        <v>0</v>
      </c>
      <c r="H331" s="730">
        <f t="shared" ref="H331" si="4345">+IF(G331=1,1,0)</f>
        <v>0</v>
      </c>
      <c r="I331" s="730">
        <f t="shared" ref="I331" si="4346">+IF(H331=1,1,0)</f>
        <v>0</v>
      </c>
      <c r="J331" s="730">
        <f t="shared" ref="J331" si="4347">+IF(I331=1,1,0)</f>
        <v>0</v>
      </c>
      <c r="K331" s="730">
        <f t="shared" ref="K331" si="4348">+IF(J331=1,1,0)</f>
        <v>0</v>
      </c>
      <c r="L331" s="730">
        <f t="shared" ref="L331" si="4349">+IF(K331=1,1,0)</f>
        <v>0</v>
      </c>
      <c r="M331" s="730">
        <f t="shared" ref="M331" si="4350">+IF(L331=1,1,0)</f>
        <v>0</v>
      </c>
      <c r="N331" s="730">
        <f t="shared" ref="N331" si="4351">+IF(M331=1,1,0)</f>
        <v>0</v>
      </c>
      <c r="O331" s="730">
        <f>+N331</f>
        <v>0</v>
      </c>
      <c r="P331" s="730">
        <f>+N331</f>
        <v>0</v>
      </c>
      <c r="Q331" s="730">
        <f>+IF(O331=1,1,0)</f>
        <v>0</v>
      </c>
      <c r="R331" s="730">
        <f t="shared" ref="R331" si="4352">+IF(Q331=1,1,0)</f>
        <v>0</v>
      </c>
      <c r="S331" s="730">
        <f t="shared" ref="S331" si="4353">+IF(R331=1,1,0)</f>
        <v>0</v>
      </c>
      <c r="T331" s="730">
        <f t="shared" ref="T331" si="4354">+IF(S331=1,1,0)</f>
        <v>0</v>
      </c>
      <c r="U331" s="730">
        <f t="shared" ref="U331" si="4355">+IF(T331=1,1,0)</f>
        <v>0</v>
      </c>
      <c r="V331" s="730">
        <f t="shared" ref="V331" si="4356">+IF(U331=1,1,0)</f>
        <v>0</v>
      </c>
      <c r="W331" s="730">
        <f t="shared" ref="W331" si="4357">+IF(V331=1,1,0)</f>
        <v>0</v>
      </c>
      <c r="X331" s="730">
        <f t="shared" ref="X331" si="4358">+IF(W331=1,1,0)</f>
        <v>0</v>
      </c>
      <c r="Y331" s="730">
        <f t="shared" ref="Y331" si="4359">+IF(X331=1,1,0)</f>
        <v>0</v>
      </c>
      <c r="Z331" s="730">
        <f t="shared" ref="Z331" si="4360">+IF(Y331=1,1,0)</f>
        <v>0</v>
      </c>
      <c r="AA331" s="730">
        <f t="shared" ref="AA331" si="4361">+IF(Z331=1,1,0)</f>
        <v>0</v>
      </c>
      <c r="AB331" s="730">
        <f t="shared" ref="AB331" si="4362">+IF(AA331=1,1,0)</f>
        <v>0</v>
      </c>
      <c r="AC331" s="730">
        <f>+AB331</f>
        <v>0</v>
      </c>
      <c r="AD331" s="730">
        <f>+AB331</f>
        <v>0</v>
      </c>
      <c r="AE331" s="730">
        <f>+IF(AC331=1,1,0)</f>
        <v>0</v>
      </c>
      <c r="AF331" s="730">
        <f>+IF(AE331=1,1,0)</f>
        <v>0</v>
      </c>
      <c r="AG331" s="730">
        <f t="shared" ref="AG331" si="4363">+IF(AF331=1,1,0)</f>
        <v>0</v>
      </c>
      <c r="AH331" s="730">
        <f t="shared" ref="AH331" si="4364">+IF(AG331=1,1,0)</f>
        <v>0</v>
      </c>
      <c r="AI331" s="730">
        <f t="shared" ref="AI331" si="4365">+IF(AH331=1,1,0)</f>
        <v>0</v>
      </c>
      <c r="AJ331" s="730">
        <f t="shared" ref="AJ331" si="4366">+IF(AI331=1,1,0)</f>
        <v>0</v>
      </c>
      <c r="AK331" s="730">
        <f t="shared" ref="AK331" si="4367">+IF(AJ331=1,1,0)</f>
        <v>0</v>
      </c>
      <c r="AL331" s="730">
        <f t="shared" ref="AL331" si="4368">+IF(AK331=1,1,0)</f>
        <v>0</v>
      </c>
      <c r="AM331" s="730">
        <f t="shared" ref="AM331" si="4369">+IF(AL331=1,1,0)</f>
        <v>0</v>
      </c>
      <c r="AN331" s="730">
        <f t="shared" ref="AN331" si="4370">+IF(AM331=1,1,0)</f>
        <v>0</v>
      </c>
      <c r="AO331" s="730">
        <f t="shared" ref="AO331" si="4371">+IF(AN331=1,1,0)</f>
        <v>0</v>
      </c>
      <c r="AP331" s="730">
        <f t="shared" ref="AP331" si="4372">+IF(AO331=1,1,0)</f>
        <v>0</v>
      </c>
      <c r="AQ331" s="730">
        <f>+AP331</f>
        <v>0</v>
      </c>
      <c r="AR331" s="730">
        <f>+AQ331</f>
        <v>0</v>
      </c>
      <c r="AS331" s="730">
        <v>1</v>
      </c>
      <c r="AT331" s="730">
        <f>+IF(AS331=1,1,0)</f>
        <v>1</v>
      </c>
      <c r="AU331" s="730">
        <f t="shared" ref="AU331" si="4373">+IF(AT331=1,1,0)</f>
        <v>1</v>
      </c>
      <c r="AV331" s="730">
        <f t="shared" ref="AV331" si="4374">+IF(AU331=1,1,0)</f>
        <v>1</v>
      </c>
      <c r="AW331" s="730">
        <f t="shared" ref="AW331" si="4375">+IF(AV331=1,1,0)</f>
        <v>1</v>
      </c>
      <c r="AX331" s="730">
        <v>1</v>
      </c>
      <c r="AY331" s="730">
        <f t="shared" ref="AY331" si="4376">+IF(AX331=1,1,0)</f>
        <v>1</v>
      </c>
      <c r="AZ331" s="730">
        <f t="shared" ref="AZ331" si="4377">+IF(AY331=1,1,0)</f>
        <v>1</v>
      </c>
      <c r="BA331" s="730">
        <f t="shared" ref="BA331" si="4378">+IF(AZ331=1,1,0)</f>
        <v>1</v>
      </c>
      <c r="BB331" s="730">
        <f t="shared" ref="BB331" si="4379">+IF(BA331=1,1,0)</f>
        <v>1</v>
      </c>
      <c r="BC331" s="730">
        <f t="shared" ref="BC331" si="4380">+IF(BB331=1,1,0)</f>
        <v>1</v>
      </c>
      <c r="BD331" s="730">
        <f t="shared" ref="BD331" si="4381">+IF(BC331=1,1,0)</f>
        <v>1</v>
      </c>
      <c r="BE331" s="730">
        <f>+BD331</f>
        <v>1</v>
      </c>
      <c r="BF331" s="730">
        <f>+BE331</f>
        <v>1</v>
      </c>
      <c r="BG331" s="730">
        <f>+IF(BE331=1,1,0)</f>
        <v>1</v>
      </c>
      <c r="BH331" s="730">
        <f t="shared" ref="BH331" si="4382">+IF(BG331=1,1,0)</f>
        <v>1</v>
      </c>
      <c r="BI331" s="730">
        <f t="shared" ref="BI331" si="4383">+IF(BH331=1,1,0)</f>
        <v>1</v>
      </c>
      <c r="BJ331" s="730">
        <f t="shared" ref="BJ331" si="4384">+IF(BI331=1,1,0)</f>
        <v>1</v>
      </c>
      <c r="BK331" s="730">
        <f t="shared" ref="BK331" si="4385">+IF(BJ331=1,1,0)</f>
        <v>1</v>
      </c>
      <c r="BL331" s="730">
        <f t="shared" ref="BL331" si="4386">+IF(BK331=1,1,0)</f>
        <v>1</v>
      </c>
      <c r="BM331" s="730">
        <f t="shared" ref="BM331" si="4387">+IF(BL331=1,1,0)</f>
        <v>1</v>
      </c>
      <c r="BN331" s="730">
        <f t="shared" ref="BN331" si="4388">+IF(BM331=1,1,0)</f>
        <v>1</v>
      </c>
      <c r="BO331" s="730">
        <f t="shared" ref="BO331" si="4389">+IF(BN331=1,1,0)</f>
        <v>1</v>
      </c>
      <c r="BP331" s="730">
        <f t="shared" ref="BP331" si="4390">+IF(BO331=1,1,0)</f>
        <v>1</v>
      </c>
      <c r="BQ331" s="730">
        <f t="shared" ref="BQ331" si="4391">+IF(BP331=1,1,0)</f>
        <v>1</v>
      </c>
      <c r="BR331" s="730">
        <f t="shared" ref="BR331" si="4392">+IF(BQ331=1,1,0)</f>
        <v>1</v>
      </c>
      <c r="BS331" s="524">
        <f>+BR331</f>
        <v>1</v>
      </c>
      <c r="BW331" s="730">
        <f>+IF(BU331=1,1,0)</f>
        <v>0</v>
      </c>
      <c r="BX331" s="730">
        <f t="shared" ref="BX331" si="4393">+IF(BW331=1,1,0)</f>
        <v>0</v>
      </c>
    </row>
    <row r="332" spans="1:76" s="507" customFormat="1" x14ac:dyDescent="0.2">
      <c r="A332" s="724" t="s">
        <v>39</v>
      </c>
      <c r="B332" s="727">
        <v>25000</v>
      </c>
      <c r="C332" s="730">
        <f>IF(C331=1,B332/12,0)</f>
        <v>0</v>
      </c>
      <c r="D332" s="730">
        <f>IF(D331=1,$B332/12,0)</f>
        <v>0</v>
      </c>
      <c r="E332" s="730">
        <f t="shared" ref="E332:N332" si="4394">IF(E331=1,$B332/12,0)</f>
        <v>0</v>
      </c>
      <c r="F332" s="730">
        <f t="shared" si="4394"/>
        <v>0</v>
      </c>
      <c r="G332" s="730">
        <f t="shared" si="4394"/>
        <v>0</v>
      </c>
      <c r="H332" s="730">
        <f t="shared" si="4394"/>
        <v>0</v>
      </c>
      <c r="I332" s="730">
        <f t="shared" si="4394"/>
        <v>0</v>
      </c>
      <c r="J332" s="730">
        <f t="shared" si="4394"/>
        <v>0</v>
      </c>
      <c r="K332" s="730">
        <f t="shared" si="4394"/>
        <v>0</v>
      </c>
      <c r="L332" s="730">
        <f t="shared" si="4394"/>
        <v>0</v>
      </c>
      <c r="M332" s="730">
        <f t="shared" si="4394"/>
        <v>0</v>
      </c>
      <c r="N332" s="730">
        <f t="shared" si="4394"/>
        <v>0</v>
      </c>
      <c r="O332" s="731">
        <f>SUM(C332:N332)</f>
        <v>0</v>
      </c>
      <c r="P332" s="730">
        <f>IF(C331=1,(B332*(1+$B$8)),B332)</f>
        <v>25000</v>
      </c>
      <c r="Q332" s="730">
        <f>IF(Q331=1,($P332/12),0)</f>
        <v>0</v>
      </c>
      <c r="R332" s="730">
        <f t="shared" ref="R332:AB332" si="4395">IF(R331=1,($P332/12),0)</f>
        <v>0</v>
      </c>
      <c r="S332" s="730">
        <f t="shared" si="4395"/>
        <v>0</v>
      </c>
      <c r="T332" s="730">
        <f t="shared" si="4395"/>
        <v>0</v>
      </c>
      <c r="U332" s="730">
        <f t="shared" si="4395"/>
        <v>0</v>
      </c>
      <c r="V332" s="730">
        <f t="shared" si="4395"/>
        <v>0</v>
      </c>
      <c r="W332" s="730">
        <f t="shared" si="4395"/>
        <v>0</v>
      </c>
      <c r="X332" s="730">
        <f t="shared" si="4395"/>
        <v>0</v>
      </c>
      <c r="Y332" s="730">
        <f t="shared" si="4395"/>
        <v>0</v>
      </c>
      <c r="Z332" s="730">
        <f t="shared" si="4395"/>
        <v>0</v>
      </c>
      <c r="AA332" s="730">
        <f t="shared" si="4395"/>
        <v>0</v>
      </c>
      <c r="AB332" s="730">
        <f t="shared" si="4395"/>
        <v>0</v>
      </c>
      <c r="AC332" s="731">
        <f>SUM(Q332:AB332)</f>
        <v>0</v>
      </c>
      <c r="AD332" s="730">
        <f>IF(Q331=1,(P332*(1+$B$8)),P332)</f>
        <v>25000</v>
      </c>
      <c r="AE332" s="730">
        <f t="shared" ref="AE332:AP332" si="4396">IF(AE331=1,($AD332/12),0)</f>
        <v>0</v>
      </c>
      <c r="AF332" s="730">
        <f t="shared" si="4396"/>
        <v>0</v>
      </c>
      <c r="AG332" s="730">
        <f t="shared" si="4396"/>
        <v>0</v>
      </c>
      <c r="AH332" s="730">
        <f t="shared" si="4396"/>
        <v>0</v>
      </c>
      <c r="AI332" s="730">
        <f t="shared" si="4396"/>
        <v>0</v>
      </c>
      <c r="AJ332" s="730">
        <f t="shared" si="4396"/>
        <v>0</v>
      </c>
      <c r="AK332" s="730">
        <f t="shared" si="4396"/>
        <v>0</v>
      </c>
      <c r="AL332" s="730">
        <f t="shared" si="4396"/>
        <v>0</v>
      </c>
      <c r="AM332" s="730">
        <f t="shared" si="4396"/>
        <v>0</v>
      </c>
      <c r="AN332" s="730">
        <f t="shared" si="4396"/>
        <v>0</v>
      </c>
      <c r="AO332" s="730">
        <f t="shared" si="4396"/>
        <v>0</v>
      </c>
      <c r="AP332" s="730">
        <f t="shared" si="4396"/>
        <v>0</v>
      </c>
      <c r="AQ332" s="731">
        <f>SUM(AE332:AP332)</f>
        <v>0</v>
      </c>
      <c r="AR332" s="730">
        <f>IF(AE331=1,(AD332*(1+$B$8)),AD332)</f>
        <v>25000</v>
      </c>
      <c r="AS332" s="730">
        <f>IF(AS331=1,($AR332/12),0)</f>
        <v>2083.3333333333335</v>
      </c>
      <c r="AT332" s="730">
        <f t="shared" ref="AT332:BD332" si="4397">IF(AT331=1,($AR332/12),0)</f>
        <v>2083.3333333333335</v>
      </c>
      <c r="AU332" s="730">
        <f t="shared" si="4397"/>
        <v>2083.3333333333335</v>
      </c>
      <c r="AV332" s="730">
        <f t="shared" si="4397"/>
        <v>2083.3333333333335</v>
      </c>
      <c r="AW332" s="730">
        <f t="shared" si="4397"/>
        <v>2083.3333333333335</v>
      </c>
      <c r="AX332" s="730">
        <f t="shared" si="4397"/>
        <v>2083.3333333333335</v>
      </c>
      <c r="AY332" s="730">
        <f t="shared" si="4397"/>
        <v>2083.3333333333335</v>
      </c>
      <c r="AZ332" s="730">
        <f t="shared" si="4397"/>
        <v>2083.3333333333335</v>
      </c>
      <c r="BA332" s="730">
        <f t="shared" si="4397"/>
        <v>2083.3333333333335</v>
      </c>
      <c r="BB332" s="730">
        <f t="shared" si="4397"/>
        <v>2083.3333333333335</v>
      </c>
      <c r="BC332" s="730">
        <f t="shared" si="4397"/>
        <v>2083.3333333333335</v>
      </c>
      <c r="BD332" s="730">
        <f t="shared" si="4397"/>
        <v>2083.3333333333335</v>
      </c>
      <c r="BE332" s="731">
        <f>SUM(AS332:BD332)</f>
        <v>24999.999999999996</v>
      </c>
      <c r="BF332" s="730">
        <f>IF(AS331=1,(AR332*(1+$B$8)),AR332)</f>
        <v>26500</v>
      </c>
      <c r="BG332" s="730">
        <f>IF(BG331=1,($BF332/12),0)</f>
        <v>2208.3333333333335</v>
      </c>
      <c r="BH332" s="730">
        <f t="shared" ref="BH332:BR332" si="4398">IF(BH331=1,($BF332/12),0)</f>
        <v>2208.3333333333335</v>
      </c>
      <c r="BI332" s="730">
        <f t="shared" si="4398"/>
        <v>2208.3333333333335</v>
      </c>
      <c r="BJ332" s="730">
        <f t="shared" si="4398"/>
        <v>2208.3333333333335</v>
      </c>
      <c r="BK332" s="730">
        <f t="shared" si="4398"/>
        <v>2208.3333333333335</v>
      </c>
      <c r="BL332" s="730">
        <f t="shared" si="4398"/>
        <v>2208.3333333333335</v>
      </c>
      <c r="BM332" s="730">
        <f t="shared" si="4398"/>
        <v>2208.3333333333335</v>
      </c>
      <c r="BN332" s="730">
        <f t="shared" si="4398"/>
        <v>2208.3333333333335</v>
      </c>
      <c r="BO332" s="730">
        <f t="shared" si="4398"/>
        <v>2208.3333333333335</v>
      </c>
      <c r="BP332" s="730">
        <f t="shared" si="4398"/>
        <v>2208.3333333333335</v>
      </c>
      <c r="BQ332" s="730">
        <f t="shared" si="4398"/>
        <v>2208.3333333333335</v>
      </c>
      <c r="BR332" s="730">
        <f t="shared" si="4398"/>
        <v>2208.3333333333335</v>
      </c>
      <c r="BS332" s="529">
        <f>SUM(BG332:BR332)</f>
        <v>26499.999999999996</v>
      </c>
      <c r="BW332" s="730">
        <f t="shared" ref="BW332:BX332" si="4399">IF(BW331=1,($BF332/12),0)</f>
        <v>0</v>
      </c>
      <c r="BX332" s="730">
        <f t="shared" si="4399"/>
        <v>0</v>
      </c>
    </row>
    <row r="333" spans="1:76" s="507" customFormat="1" x14ac:dyDescent="0.2">
      <c r="A333" s="721"/>
      <c r="B333" s="728"/>
      <c r="C333" s="730"/>
      <c r="D333" s="730"/>
      <c r="E333" s="730"/>
      <c r="F333" s="730"/>
      <c r="G333" s="730"/>
      <c r="H333" s="730"/>
      <c r="I333" s="730"/>
      <c r="J333" s="730"/>
      <c r="K333" s="730"/>
      <c r="L333" s="730"/>
      <c r="M333" s="730"/>
      <c r="N333" s="730"/>
      <c r="O333" s="730"/>
      <c r="P333" s="730"/>
      <c r="Q333" s="730"/>
      <c r="R333" s="730"/>
      <c r="S333" s="730"/>
      <c r="T333" s="730"/>
      <c r="U333" s="730"/>
      <c r="V333" s="730"/>
      <c r="W333" s="730"/>
      <c r="X333" s="730"/>
      <c r="Y333" s="730"/>
      <c r="Z333" s="730"/>
      <c r="AA333" s="730"/>
      <c r="AB333" s="730"/>
      <c r="AC333" s="730"/>
      <c r="AD333" s="730"/>
      <c r="AE333" s="730"/>
      <c r="AF333" s="730"/>
      <c r="AG333" s="730"/>
      <c r="AH333" s="730"/>
      <c r="AI333" s="730"/>
      <c r="AJ333" s="730"/>
      <c r="AK333" s="730"/>
      <c r="AL333" s="730"/>
      <c r="AM333" s="730"/>
      <c r="AN333" s="730"/>
      <c r="AO333" s="730"/>
      <c r="AP333" s="730"/>
      <c r="AQ333" s="730"/>
      <c r="AR333" s="730"/>
      <c r="AS333" s="730"/>
      <c r="AT333" s="730"/>
      <c r="AU333" s="730"/>
      <c r="AV333" s="730"/>
      <c r="AW333" s="730"/>
      <c r="AX333" s="730"/>
      <c r="AY333" s="730"/>
      <c r="AZ333" s="730"/>
      <c r="BA333" s="730"/>
      <c r="BB333" s="730"/>
      <c r="BC333" s="730"/>
      <c r="BD333" s="730"/>
      <c r="BE333" s="730"/>
      <c r="BF333" s="730"/>
      <c r="BG333" s="730"/>
      <c r="BH333" s="730"/>
      <c r="BI333" s="730"/>
      <c r="BJ333" s="730"/>
      <c r="BK333" s="730"/>
      <c r="BL333" s="730"/>
      <c r="BM333" s="730"/>
      <c r="BN333" s="730"/>
      <c r="BO333" s="730"/>
      <c r="BP333" s="730"/>
      <c r="BQ333" s="730"/>
      <c r="BR333" s="730"/>
      <c r="BS333" s="524"/>
      <c r="BW333" s="730"/>
      <c r="BX333" s="730"/>
    </row>
    <row r="334" spans="1:76" s="507" customFormat="1" x14ac:dyDescent="0.2">
      <c r="A334" s="522" t="s">
        <v>771</v>
      </c>
      <c r="B334" s="728"/>
      <c r="C334" s="728"/>
      <c r="D334" s="728"/>
      <c r="E334" s="728"/>
      <c r="F334" s="728"/>
      <c r="G334" s="728"/>
      <c r="H334" s="728"/>
      <c r="I334" s="728"/>
      <c r="J334" s="728"/>
      <c r="K334" s="728"/>
      <c r="L334" s="728"/>
      <c r="M334" s="728"/>
      <c r="N334" s="728"/>
      <c r="O334" s="728"/>
      <c r="P334" s="728"/>
      <c r="Q334" s="728"/>
      <c r="R334" s="728"/>
      <c r="S334" s="728"/>
      <c r="T334" s="728"/>
      <c r="U334" s="728"/>
      <c r="V334" s="728"/>
      <c r="W334" s="728"/>
      <c r="X334" s="728"/>
      <c r="Y334" s="728"/>
      <c r="Z334" s="728"/>
      <c r="AA334" s="728"/>
      <c r="AB334" s="728"/>
      <c r="AC334" s="728"/>
      <c r="AD334" s="728"/>
      <c r="AE334" s="728"/>
      <c r="AF334" s="728"/>
      <c r="AG334" s="728"/>
      <c r="AH334" s="728"/>
      <c r="AI334" s="728"/>
      <c r="AJ334" s="728"/>
      <c r="AK334" s="728"/>
      <c r="AL334" s="728"/>
      <c r="AM334" s="728"/>
      <c r="AN334" s="728"/>
      <c r="AO334" s="728"/>
      <c r="AP334" s="728"/>
      <c r="AQ334" s="728"/>
      <c r="AR334" s="728"/>
      <c r="AS334" s="728"/>
      <c r="AT334" s="728"/>
      <c r="AU334" s="728"/>
      <c r="AV334" s="728"/>
      <c r="AW334" s="728"/>
      <c r="AX334" s="728"/>
      <c r="AY334" s="728"/>
      <c r="AZ334" s="728"/>
      <c r="BA334" s="728"/>
      <c r="BB334" s="728"/>
      <c r="BC334" s="728"/>
      <c r="BD334" s="728"/>
      <c r="BE334" s="728"/>
      <c r="BF334" s="728"/>
      <c r="BG334" s="728"/>
      <c r="BH334" s="728"/>
      <c r="BI334" s="728"/>
      <c r="BJ334" s="728"/>
      <c r="BK334" s="728"/>
      <c r="BL334" s="728"/>
      <c r="BM334" s="728"/>
      <c r="BN334" s="728"/>
      <c r="BO334" s="728"/>
      <c r="BP334" s="728"/>
      <c r="BQ334" s="728"/>
      <c r="BR334" s="728"/>
      <c r="BS334" s="523"/>
      <c r="BW334" s="728"/>
      <c r="BX334" s="728"/>
    </row>
    <row r="335" spans="1:76" s="507" customFormat="1" x14ac:dyDescent="0.2">
      <c r="A335" s="722" t="s">
        <v>110</v>
      </c>
      <c r="B335" s="728"/>
      <c r="C335" s="730">
        <f>+IF(A335=1,1,0)</f>
        <v>0</v>
      </c>
      <c r="D335" s="730">
        <f>+IF(C335=1,1,0)</f>
        <v>0</v>
      </c>
      <c r="E335" s="730">
        <f t="shared" ref="E335" si="4400">+IF(D335=1,1,0)</f>
        <v>0</v>
      </c>
      <c r="F335" s="730">
        <f t="shared" ref="F335" si="4401">+IF(E335=1,1,0)</f>
        <v>0</v>
      </c>
      <c r="G335" s="730">
        <f t="shared" ref="G335" si="4402">+IF(F335=1,1,0)</f>
        <v>0</v>
      </c>
      <c r="H335" s="730">
        <f t="shared" ref="H335" si="4403">+IF(G335=1,1,0)</f>
        <v>0</v>
      </c>
      <c r="I335" s="730">
        <f t="shared" ref="I335" si="4404">+IF(H335=1,1,0)</f>
        <v>0</v>
      </c>
      <c r="J335" s="730">
        <f t="shared" ref="J335" si="4405">+IF(I335=1,1,0)</f>
        <v>0</v>
      </c>
      <c r="K335" s="730">
        <f t="shared" ref="K335" si="4406">+IF(J335=1,1,0)</f>
        <v>0</v>
      </c>
      <c r="L335" s="730">
        <f t="shared" ref="L335" si="4407">+IF(K335=1,1,0)</f>
        <v>0</v>
      </c>
      <c r="M335" s="730">
        <f t="shared" ref="M335" si="4408">+IF(L335=1,1,0)</f>
        <v>0</v>
      </c>
      <c r="N335" s="730">
        <f t="shared" ref="N335" si="4409">+IF(M335=1,1,0)</f>
        <v>0</v>
      </c>
      <c r="O335" s="730">
        <f>+N335</f>
        <v>0</v>
      </c>
      <c r="P335" s="730">
        <f>+N335</f>
        <v>0</v>
      </c>
      <c r="Q335" s="730">
        <f>+IF(O335=1,1,0)</f>
        <v>0</v>
      </c>
      <c r="R335" s="730">
        <f t="shared" ref="R335" si="4410">+IF(Q335=1,1,0)</f>
        <v>0</v>
      </c>
      <c r="S335" s="730">
        <f t="shared" ref="S335" si="4411">+IF(R335=1,1,0)</f>
        <v>0</v>
      </c>
      <c r="T335" s="730">
        <f t="shared" ref="T335" si="4412">+IF(S335=1,1,0)</f>
        <v>0</v>
      </c>
      <c r="U335" s="730">
        <f t="shared" ref="U335" si="4413">+IF(T335=1,1,0)</f>
        <v>0</v>
      </c>
      <c r="V335" s="730">
        <f t="shared" ref="V335" si="4414">+IF(U335=1,1,0)</f>
        <v>0</v>
      </c>
      <c r="W335" s="730">
        <f t="shared" ref="W335" si="4415">+IF(V335=1,1,0)</f>
        <v>0</v>
      </c>
      <c r="X335" s="730">
        <f t="shared" ref="X335" si="4416">+IF(W335=1,1,0)</f>
        <v>0</v>
      </c>
      <c r="Y335" s="730">
        <f t="shared" ref="Y335" si="4417">+IF(X335=1,1,0)</f>
        <v>0</v>
      </c>
      <c r="Z335" s="730">
        <f t="shared" ref="Z335" si="4418">+IF(Y335=1,1,0)</f>
        <v>0</v>
      </c>
      <c r="AA335" s="730">
        <f t="shared" ref="AA335" si="4419">+IF(Z335=1,1,0)</f>
        <v>0</v>
      </c>
      <c r="AB335" s="730">
        <f t="shared" ref="AB335" si="4420">+IF(AA335=1,1,0)</f>
        <v>0</v>
      </c>
      <c r="AC335" s="730">
        <f>+AB335</f>
        <v>0</v>
      </c>
      <c r="AD335" s="730">
        <f>+AB335</f>
        <v>0</v>
      </c>
      <c r="AE335" s="730">
        <f>+IF(AC335=1,1,0)</f>
        <v>0</v>
      </c>
      <c r="AF335" s="730">
        <f>+IF(AE335=1,1,0)</f>
        <v>0</v>
      </c>
      <c r="AG335" s="730">
        <f t="shared" ref="AG335" si="4421">+IF(AF335=1,1,0)</f>
        <v>0</v>
      </c>
      <c r="AH335" s="730">
        <f t="shared" ref="AH335" si="4422">+IF(AG335=1,1,0)</f>
        <v>0</v>
      </c>
      <c r="AI335" s="730">
        <f t="shared" ref="AI335" si="4423">+IF(AH335=1,1,0)</f>
        <v>0</v>
      </c>
      <c r="AJ335" s="730">
        <v>1</v>
      </c>
      <c r="AK335" s="730">
        <f t="shared" ref="AK335" si="4424">+IF(AJ335=1,1,0)</f>
        <v>1</v>
      </c>
      <c r="AL335" s="730">
        <f t="shared" ref="AL335" si="4425">+IF(AK335=1,1,0)</f>
        <v>1</v>
      </c>
      <c r="AM335" s="730">
        <f t="shared" ref="AM335" si="4426">+IF(AL335=1,1,0)</f>
        <v>1</v>
      </c>
      <c r="AN335" s="730">
        <f t="shared" ref="AN335" si="4427">+IF(AM335=1,1,0)</f>
        <v>1</v>
      </c>
      <c r="AO335" s="730">
        <f t="shared" ref="AO335" si="4428">+IF(AN335=1,1,0)</f>
        <v>1</v>
      </c>
      <c r="AP335" s="730">
        <f t="shared" ref="AP335" si="4429">+IF(AO335=1,1,0)</f>
        <v>1</v>
      </c>
      <c r="AQ335" s="730">
        <f>+AP335</f>
        <v>1</v>
      </c>
      <c r="AR335" s="730">
        <f>+AQ335</f>
        <v>1</v>
      </c>
      <c r="AS335" s="730">
        <f>+IF(AQ335=1,1,0)</f>
        <v>1</v>
      </c>
      <c r="AT335" s="730">
        <f>+IF(AS335=1,1,0)</f>
        <v>1</v>
      </c>
      <c r="AU335" s="730">
        <f t="shared" ref="AU335" si="4430">+IF(AT335=1,1,0)</f>
        <v>1</v>
      </c>
      <c r="AV335" s="730">
        <f t="shared" ref="AV335" si="4431">+IF(AU335=1,1,0)</f>
        <v>1</v>
      </c>
      <c r="AW335" s="730">
        <f t="shared" ref="AW335" si="4432">+IF(AV335=1,1,0)</f>
        <v>1</v>
      </c>
      <c r="AX335" s="730">
        <f t="shared" ref="AX335" si="4433">+IF(AW335=1,1,0)</f>
        <v>1</v>
      </c>
      <c r="AY335" s="730">
        <f t="shared" ref="AY335" si="4434">+IF(AX335=1,1,0)</f>
        <v>1</v>
      </c>
      <c r="AZ335" s="730">
        <f t="shared" ref="AZ335" si="4435">+IF(AY335=1,1,0)</f>
        <v>1</v>
      </c>
      <c r="BA335" s="730">
        <f t="shared" ref="BA335" si="4436">+IF(AZ335=1,1,0)</f>
        <v>1</v>
      </c>
      <c r="BB335" s="730">
        <f t="shared" ref="BB335" si="4437">+IF(BA335=1,1,0)</f>
        <v>1</v>
      </c>
      <c r="BC335" s="730">
        <f t="shared" ref="BC335" si="4438">+IF(BB335=1,1,0)</f>
        <v>1</v>
      </c>
      <c r="BD335" s="730">
        <f t="shared" ref="BD335" si="4439">+IF(BC335=1,1,0)</f>
        <v>1</v>
      </c>
      <c r="BE335" s="730">
        <f>+BD335</f>
        <v>1</v>
      </c>
      <c r="BF335" s="730">
        <f>+BE335</f>
        <v>1</v>
      </c>
      <c r="BG335" s="730">
        <f>+IF(BE335=1,1,0)</f>
        <v>1</v>
      </c>
      <c r="BH335" s="730">
        <f t="shared" ref="BH335" si="4440">+IF(BG335=1,1,0)</f>
        <v>1</v>
      </c>
      <c r="BI335" s="730">
        <f t="shared" ref="BI335" si="4441">+IF(BH335=1,1,0)</f>
        <v>1</v>
      </c>
      <c r="BJ335" s="730">
        <f t="shared" ref="BJ335" si="4442">+IF(BI335=1,1,0)</f>
        <v>1</v>
      </c>
      <c r="BK335" s="730">
        <f t="shared" ref="BK335" si="4443">+IF(BJ335=1,1,0)</f>
        <v>1</v>
      </c>
      <c r="BL335" s="730">
        <f t="shared" ref="BL335" si="4444">+IF(BK335=1,1,0)</f>
        <v>1</v>
      </c>
      <c r="BM335" s="730">
        <f t="shared" ref="BM335" si="4445">+IF(BL335=1,1,0)</f>
        <v>1</v>
      </c>
      <c r="BN335" s="730">
        <f t="shared" ref="BN335" si="4446">+IF(BM335=1,1,0)</f>
        <v>1</v>
      </c>
      <c r="BO335" s="730">
        <f t="shared" ref="BO335" si="4447">+IF(BN335=1,1,0)</f>
        <v>1</v>
      </c>
      <c r="BP335" s="730">
        <f t="shared" ref="BP335" si="4448">+IF(BO335=1,1,0)</f>
        <v>1</v>
      </c>
      <c r="BQ335" s="730">
        <f t="shared" ref="BQ335" si="4449">+IF(BP335=1,1,0)</f>
        <v>1</v>
      </c>
      <c r="BR335" s="730">
        <f t="shared" ref="BR335" si="4450">+IF(BQ335=1,1,0)</f>
        <v>1</v>
      </c>
      <c r="BS335" s="524">
        <f>+BR335</f>
        <v>1</v>
      </c>
      <c r="BW335" s="730">
        <f>+IF(BU335=1,1,0)</f>
        <v>0</v>
      </c>
      <c r="BX335" s="730">
        <f t="shared" ref="BX335" si="4451">+IF(BW335=1,1,0)</f>
        <v>0</v>
      </c>
    </row>
    <row r="336" spans="1:76" s="507" customFormat="1" x14ac:dyDescent="0.2">
      <c r="A336" s="724" t="s">
        <v>39</v>
      </c>
      <c r="B336" s="727">
        <v>25000</v>
      </c>
      <c r="C336" s="730">
        <f>IF(C335=1,B336/12,0)</f>
        <v>0</v>
      </c>
      <c r="D336" s="730">
        <f>IF(D335=1,$B336/12,0)</f>
        <v>0</v>
      </c>
      <c r="E336" s="730">
        <f t="shared" ref="E336:N336" si="4452">IF(E335=1,$B336/12,0)</f>
        <v>0</v>
      </c>
      <c r="F336" s="730">
        <f t="shared" si="4452"/>
        <v>0</v>
      </c>
      <c r="G336" s="730">
        <f t="shared" si="4452"/>
        <v>0</v>
      </c>
      <c r="H336" s="730">
        <f t="shared" si="4452"/>
        <v>0</v>
      </c>
      <c r="I336" s="730">
        <f t="shared" si="4452"/>
        <v>0</v>
      </c>
      <c r="J336" s="730">
        <f t="shared" si="4452"/>
        <v>0</v>
      </c>
      <c r="K336" s="730">
        <f t="shared" si="4452"/>
        <v>0</v>
      </c>
      <c r="L336" s="730">
        <f t="shared" si="4452"/>
        <v>0</v>
      </c>
      <c r="M336" s="730">
        <f t="shared" si="4452"/>
        <v>0</v>
      </c>
      <c r="N336" s="730">
        <f t="shared" si="4452"/>
        <v>0</v>
      </c>
      <c r="O336" s="731">
        <f>SUM(C336:N336)</f>
        <v>0</v>
      </c>
      <c r="P336" s="730">
        <f>IF(C335=1,(B336*(1+$B$8)),B336)</f>
        <v>25000</v>
      </c>
      <c r="Q336" s="730">
        <f>IF(Q335=1,($P336/12),0)</f>
        <v>0</v>
      </c>
      <c r="R336" s="730">
        <f t="shared" ref="R336:AB336" si="4453">IF(R335=1,($P336/12),0)</f>
        <v>0</v>
      </c>
      <c r="S336" s="730">
        <f t="shared" si="4453"/>
        <v>0</v>
      </c>
      <c r="T336" s="730">
        <f t="shared" si="4453"/>
        <v>0</v>
      </c>
      <c r="U336" s="730">
        <f t="shared" si="4453"/>
        <v>0</v>
      </c>
      <c r="V336" s="730">
        <f t="shared" si="4453"/>
        <v>0</v>
      </c>
      <c r="W336" s="730">
        <f t="shared" si="4453"/>
        <v>0</v>
      </c>
      <c r="X336" s="730">
        <f t="shared" si="4453"/>
        <v>0</v>
      </c>
      <c r="Y336" s="730">
        <f t="shared" si="4453"/>
        <v>0</v>
      </c>
      <c r="Z336" s="730">
        <f t="shared" si="4453"/>
        <v>0</v>
      </c>
      <c r="AA336" s="730">
        <f t="shared" si="4453"/>
        <v>0</v>
      </c>
      <c r="AB336" s="730">
        <f t="shared" si="4453"/>
        <v>0</v>
      </c>
      <c r="AC336" s="731">
        <f>SUM(Q336:AB336)</f>
        <v>0</v>
      </c>
      <c r="AD336" s="730">
        <f>IF(Q335=1,(P336*(1+$B$8)),P336)</f>
        <v>25000</v>
      </c>
      <c r="AE336" s="730">
        <f t="shared" ref="AE336:AP336" si="4454">IF(AE335=1,($AD336/12),0)</f>
        <v>0</v>
      </c>
      <c r="AF336" s="730">
        <f t="shared" si="4454"/>
        <v>0</v>
      </c>
      <c r="AG336" s="730">
        <f t="shared" si="4454"/>
        <v>0</v>
      </c>
      <c r="AH336" s="730">
        <f t="shared" si="4454"/>
        <v>0</v>
      </c>
      <c r="AI336" s="730">
        <f t="shared" si="4454"/>
        <v>0</v>
      </c>
      <c r="AJ336" s="730">
        <f t="shared" si="4454"/>
        <v>2083.3333333333335</v>
      </c>
      <c r="AK336" s="730">
        <f t="shared" si="4454"/>
        <v>2083.3333333333335</v>
      </c>
      <c r="AL336" s="730">
        <f t="shared" si="4454"/>
        <v>2083.3333333333335</v>
      </c>
      <c r="AM336" s="730">
        <f t="shared" si="4454"/>
        <v>2083.3333333333335</v>
      </c>
      <c r="AN336" s="730">
        <f t="shared" si="4454"/>
        <v>2083.3333333333335</v>
      </c>
      <c r="AO336" s="730">
        <f t="shared" si="4454"/>
        <v>2083.3333333333335</v>
      </c>
      <c r="AP336" s="730">
        <f t="shared" si="4454"/>
        <v>2083.3333333333335</v>
      </c>
      <c r="AQ336" s="731">
        <f>SUM(AE336:AP336)</f>
        <v>14583.333333333336</v>
      </c>
      <c r="AR336" s="730">
        <f>IF(AE335=1,(AD336*(1+$B$8)),AD336)</f>
        <v>25000</v>
      </c>
      <c r="AS336" s="730">
        <f>IF(AS335=1,($AR336/12),0)</f>
        <v>2083.3333333333335</v>
      </c>
      <c r="AT336" s="730">
        <f t="shared" ref="AT336:BD336" si="4455">IF(AT335=1,($AR336/12),0)</f>
        <v>2083.3333333333335</v>
      </c>
      <c r="AU336" s="730">
        <f t="shared" si="4455"/>
        <v>2083.3333333333335</v>
      </c>
      <c r="AV336" s="730">
        <f t="shared" si="4455"/>
        <v>2083.3333333333335</v>
      </c>
      <c r="AW336" s="730">
        <f t="shared" si="4455"/>
        <v>2083.3333333333335</v>
      </c>
      <c r="AX336" s="730">
        <f t="shared" si="4455"/>
        <v>2083.3333333333335</v>
      </c>
      <c r="AY336" s="730">
        <f t="shared" si="4455"/>
        <v>2083.3333333333335</v>
      </c>
      <c r="AZ336" s="730">
        <f t="shared" si="4455"/>
        <v>2083.3333333333335</v>
      </c>
      <c r="BA336" s="730">
        <f t="shared" si="4455"/>
        <v>2083.3333333333335</v>
      </c>
      <c r="BB336" s="730">
        <f t="shared" si="4455"/>
        <v>2083.3333333333335</v>
      </c>
      <c r="BC336" s="730">
        <f t="shared" si="4455"/>
        <v>2083.3333333333335</v>
      </c>
      <c r="BD336" s="730">
        <f t="shared" si="4455"/>
        <v>2083.3333333333335</v>
      </c>
      <c r="BE336" s="731">
        <f>SUM(AS336:BD336)</f>
        <v>24999.999999999996</v>
      </c>
      <c r="BF336" s="730">
        <f>IF(AS335=1,(AR336*(1+$B$8)),AR336)</f>
        <v>26500</v>
      </c>
      <c r="BG336" s="730">
        <f>IF(BG335=1,($BF336/12),0)</f>
        <v>2208.3333333333335</v>
      </c>
      <c r="BH336" s="730">
        <f t="shared" ref="BH336:BR336" si="4456">IF(BH335=1,($BF336/12),0)</f>
        <v>2208.3333333333335</v>
      </c>
      <c r="BI336" s="730">
        <f t="shared" si="4456"/>
        <v>2208.3333333333335</v>
      </c>
      <c r="BJ336" s="730">
        <f t="shared" si="4456"/>
        <v>2208.3333333333335</v>
      </c>
      <c r="BK336" s="730">
        <f t="shared" si="4456"/>
        <v>2208.3333333333335</v>
      </c>
      <c r="BL336" s="730">
        <f t="shared" si="4456"/>
        <v>2208.3333333333335</v>
      </c>
      <c r="BM336" s="730">
        <f t="shared" si="4456"/>
        <v>2208.3333333333335</v>
      </c>
      <c r="BN336" s="730">
        <f t="shared" si="4456"/>
        <v>2208.3333333333335</v>
      </c>
      <c r="BO336" s="730">
        <f t="shared" si="4456"/>
        <v>2208.3333333333335</v>
      </c>
      <c r="BP336" s="730">
        <f t="shared" si="4456"/>
        <v>2208.3333333333335</v>
      </c>
      <c r="BQ336" s="730">
        <f t="shared" si="4456"/>
        <v>2208.3333333333335</v>
      </c>
      <c r="BR336" s="730">
        <f t="shared" si="4456"/>
        <v>2208.3333333333335</v>
      </c>
      <c r="BS336" s="529">
        <f>SUM(BG336:BR336)</f>
        <v>26499.999999999996</v>
      </c>
      <c r="BW336" s="730">
        <f t="shared" ref="BW336:BX336" si="4457">IF(BW335=1,($BF336/12),0)</f>
        <v>0</v>
      </c>
      <c r="BX336" s="730">
        <f t="shared" si="4457"/>
        <v>0</v>
      </c>
    </row>
    <row r="337" spans="1:76" s="507" customFormat="1" x14ac:dyDescent="0.2">
      <c r="A337" s="721"/>
      <c r="B337" s="728"/>
      <c r="C337" s="730"/>
      <c r="D337" s="730"/>
      <c r="E337" s="730"/>
      <c r="F337" s="730"/>
      <c r="G337" s="730"/>
      <c r="H337" s="730"/>
      <c r="I337" s="730"/>
      <c r="J337" s="730"/>
      <c r="K337" s="730"/>
      <c r="L337" s="730"/>
      <c r="M337" s="730"/>
      <c r="N337" s="730"/>
      <c r="O337" s="730"/>
      <c r="P337" s="730"/>
      <c r="Q337" s="730"/>
      <c r="R337" s="730"/>
      <c r="S337" s="730"/>
      <c r="T337" s="730"/>
      <c r="U337" s="730"/>
      <c r="V337" s="730"/>
      <c r="W337" s="730"/>
      <c r="X337" s="730"/>
      <c r="Y337" s="730"/>
      <c r="Z337" s="730"/>
      <c r="AA337" s="730"/>
      <c r="AB337" s="730"/>
      <c r="AC337" s="730"/>
      <c r="AD337" s="730"/>
      <c r="AE337" s="730"/>
      <c r="AF337" s="730"/>
      <c r="AG337" s="730"/>
      <c r="AH337" s="730"/>
      <c r="AI337" s="730"/>
      <c r="AJ337" s="730"/>
      <c r="AK337" s="730"/>
      <c r="AL337" s="730"/>
      <c r="AM337" s="730"/>
      <c r="AN337" s="730"/>
      <c r="AO337" s="730"/>
      <c r="AP337" s="730"/>
      <c r="AQ337" s="730"/>
      <c r="AR337" s="730"/>
      <c r="AS337" s="730"/>
      <c r="AT337" s="730"/>
      <c r="AU337" s="730"/>
      <c r="AV337" s="730"/>
      <c r="AW337" s="730"/>
      <c r="AX337" s="730"/>
      <c r="AY337" s="730"/>
      <c r="AZ337" s="730"/>
      <c r="BA337" s="730"/>
      <c r="BB337" s="730"/>
      <c r="BC337" s="730"/>
      <c r="BD337" s="730"/>
      <c r="BE337" s="730"/>
      <c r="BF337" s="730"/>
      <c r="BG337" s="730"/>
      <c r="BH337" s="730"/>
      <c r="BI337" s="730"/>
      <c r="BJ337" s="730"/>
      <c r="BK337" s="730"/>
      <c r="BL337" s="730"/>
      <c r="BM337" s="730"/>
      <c r="BN337" s="730"/>
      <c r="BO337" s="730"/>
      <c r="BP337" s="730"/>
      <c r="BQ337" s="730"/>
      <c r="BR337" s="730"/>
      <c r="BS337" s="524"/>
      <c r="BW337" s="730"/>
      <c r="BX337" s="730"/>
    </row>
    <row r="338" spans="1:76" s="507" customFormat="1" x14ac:dyDescent="0.2">
      <c r="A338" s="522" t="s">
        <v>773</v>
      </c>
      <c r="B338" s="728"/>
      <c r="C338" s="728"/>
      <c r="D338" s="728"/>
      <c r="E338" s="728"/>
      <c r="F338" s="728"/>
      <c r="G338" s="728"/>
      <c r="H338" s="728"/>
      <c r="I338" s="728"/>
      <c r="J338" s="728"/>
      <c r="K338" s="728"/>
      <c r="L338" s="728"/>
      <c r="M338" s="728"/>
      <c r="N338" s="728"/>
      <c r="O338" s="728"/>
      <c r="P338" s="728"/>
      <c r="Q338" s="728"/>
      <c r="R338" s="728"/>
      <c r="S338" s="728"/>
      <c r="T338" s="728"/>
      <c r="U338" s="728"/>
      <c r="V338" s="728"/>
      <c r="W338" s="728"/>
      <c r="X338" s="728"/>
      <c r="Y338" s="728"/>
      <c r="Z338" s="728"/>
      <c r="AA338" s="728"/>
      <c r="AB338" s="728"/>
      <c r="AC338" s="728"/>
      <c r="AD338" s="728"/>
      <c r="AE338" s="728"/>
      <c r="AF338" s="728"/>
      <c r="AG338" s="728"/>
      <c r="AH338" s="728"/>
      <c r="AI338" s="728"/>
      <c r="AJ338" s="728"/>
      <c r="AK338" s="728"/>
      <c r="AL338" s="728"/>
      <c r="AM338" s="728"/>
      <c r="AN338" s="728"/>
      <c r="AO338" s="728"/>
      <c r="AP338" s="728"/>
      <c r="AQ338" s="728"/>
      <c r="AR338" s="728"/>
      <c r="AS338" s="728"/>
      <c r="AT338" s="728"/>
      <c r="AU338" s="728"/>
      <c r="AV338" s="728"/>
      <c r="AW338" s="728"/>
      <c r="AX338" s="728"/>
      <c r="AY338" s="728"/>
      <c r="AZ338" s="728"/>
      <c r="BA338" s="728"/>
      <c r="BB338" s="728"/>
      <c r="BC338" s="728"/>
      <c r="BD338" s="728"/>
      <c r="BE338" s="728"/>
      <c r="BF338" s="728"/>
      <c r="BG338" s="728"/>
      <c r="BH338" s="728"/>
      <c r="BI338" s="728"/>
      <c r="BJ338" s="728"/>
      <c r="BK338" s="728"/>
      <c r="BL338" s="728"/>
      <c r="BM338" s="728"/>
      <c r="BN338" s="728"/>
      <c r="BO338" s="728"/>
      <c r="BP338" s="728"/>
      <c r="BQ338" s="728"/>
      <c r="BR338" s="728"/>
      <c r="BS338" s="523"/>
      <c r="BW338" s="728"/>
      <c r="BX338" s="728"/>
    </row>
    <row r="339" spans="1:76" s="507" customFormat="1" x14ac:dyDescent="0.2">
      <c r="A339" s="722" t="s">
        <v>110</v>
      </c>
      <c r="B339" s="728"/>
      <c r="C339" s="730">
        <f>+IF(A339=1,1,0)</f>
        <v>0</v>
      </c>
      <c r="D339" s="730">
        <f>+IF(C339=1,1,0)</f>
        <v>0</v>
      </c>
      <c r="E339" s="730">
        <f t="shared" ref="E339" si="4458">+IF(D339=1,1,0)</f>
        <v>0</v>
      </c>
      <c r="F339" s="730">
        <f t="shared" ref="F339" si="4459">+IF(E339=1,1,0)</f>
        <v>0</v>
      </c>
      <c r="G339" s="730">
        <f t="shared" ref="G339" si="4460">+IF(F339=1,1,0)</f>
        <v>0</v>
      </c>
      <c r="H339" s="730">
        <f t="shared" ref="H339" si="4461">+IF(G339=1,1,0)</f>
        <v>0</v>
      </c>
      <c r="I339" s="730">
        <f t="shared" ref="I339" si="4462">+IF(H339=1,1,0)</f>
        <v>0</v>
      </c>
      <c r="J339" s="730">
        <f t="shared" ref="J339" si="4463">+IF(I339=1,1,0)</f>
        <v>0</v>
      </c>
      <c r="K339" s="730">
        <f t="shared" ref="K339" si="4464">+IF(J339=1,1,0)</f>
        <v>0</v>
      </c>
      <c r="L339" s="730">
        <f t="shared" ref="L339" si="4465">+IF(K339=1,1,0)</f>
        <v>0</v>
      </c>
      <c r="M339" s="730">
        <f t="shared" ref="M339" si="4466">+IF(L339=1,1,0)</f>
        <v>0</v>
      </c>
      <c r="N339" s="730">
        <f t="shared" ref="N339" si="4467">+IF(M339=1,1,0)</f>
        <v>0</v>
      </c>
      <c r="O339" s="730">
        <f>+N339</f>
        <v>0</v>
      </c>
      <c r="P339" s="730">
        <f>+N339</f>
        <v>0</v>
      </c>
      <c r="Q339" s="730">
        <f>+IF(O339=1,1,0)</f>
        <v>0</v>
      </c>
      <c r="R339" s="730">
        <f t="shared" ref="R339" si="4468">+IF(Q339=1,1,0)</f>
        <v>0</v>
      </c>
      <c r="S339" s="730">
        <f t="shared" ref="S339" si="4469">+IF(R339=1,1,0)</f>
        <v>0</v>
      </c>
      <c r="T339" s="730">
        <f t="shared" ref="T339" si="4470">+IF(S339=1,1,0)</f>
        <v>0</v>
      </c>
      <c r="U339" s="730">
        <f t="shared" ref="U339" si="4471">+IF(T339=1,1,0)</f>
        <v>0</v>
      </c>
      <c r="V339" s="730">
        <f t="shared" ref="V339" si="4472">+IF(U339=1,1,0)</f>
        <v>0</v>
      </c>
      <c r="W339" s="730">
        <f t="shared" ref="W339" si="4473">+IF(V339=1,1,0)</f>
        <v>0</v>
      </c>
      <c r="X339" s="730">
        <f t="shared" ref="X339" si="4474">+IF(W339=1,1,0)</f>
        <v>0</v>
      </c>
      <c r="Y339" s="730">
        <f t="shared" ref="Y339" si="4475">+IF(X339=1,1,0)</f>
        <v>0</v>
      </c>
      <c r="Z339" s="730">
        <f t="shared" ref="Z339" si="4476">+IF(Y339=1,1,0)</f>
        <v>0</v>
      </c>
      <c r="AA339" s="730">
        <f t="shared" ref="AA339" si="4477">+IF(Z339=1,1,0)</f>
        <v>0</v>
      </c>
      <c r="AB339" s="730">
        <f t="shared" ref="AB339" si="4478">+IF(AA339=1,1,0)</f>
        <v>0</v>
      </c>
      <c r="AC339" s="730">
        <f>+AB339</f>
        <v>0</v>
      </c>
      <c r="AD339" s="730">
        <f>+AB339</f>
        <v>0</v>
      </c>
      <c r="AE339" s="730">
        <f>+IF(AC339=1,1,0)</f>
        <v>0</v>
      </c>
      <c r="AF339" s="730">
        <f>+IF(AE339=1,1,0)</f>
        <v>0</v>
      </c>
      <c r="AG339" s="730">
        <f t="shared" ref="AG339" si="4479">+IF(AF339=1,1,0)</f>
        <v>0</v>
      </c>
      <c r="AH339" s="730">
        <f t="shared" ref="AH339" si="4480">+IF(AG339=1,1,0)</f>
        <v>0</v>
      </c>
      <c r="AI339" s="730">
        <f t="shared" ref="AI339" si="4481">+IF(AH339=1,1,0)</f>
        <v>0</v>
      </c>
      <c r="AJ339" s="730">
        <v>1</v>
      </c>
      <c r="AK339" s="730">
        <f t="shared" ref="AK339" si="4482">+IF(AJ339=1,1,0)</f>
        <v>1</v>
      </c>
      <c r="AL339" s="730">
        <f t="shared" ref="AL339" si="4483">+IF(AK339=1,1,0)</f>
        <v>1</v>
      </c>
      <c r="AM339" s="730">
        <f t="shared" ref="AM339" si="4484">+IF(AL339=1,1,0)</f>
        <v>1</v>
      </c>
      <c r="AN339" s="730">
        <f t="shared" ref="AN339" si="4485">+IF(AM339=1,1,0)</f>
        <v>1</v>
      </c>
      <c r="AO339" s="730">
        <f t="shared" ref="AO339" si="4486">+IF(AN339=1,1,0)</f>
        <v>1</v>
      </c>
      <c r="AP339" s="730">
        <f t="shared" ref="AP339" si="4487">+IF(AO339=1,1,0)</f>
        <v>1</v>
      </c>
      <c r="AQ339" s="730">
        <f>+AP339</f>
        <v>1</v>
      </c>
      <c r="AR339" s="730">
        <f>+AQ339</f>
        <v>1</v>
      </c>
      <c r="AS339" s="730">
        <f>+IF(AQ339=1,1,0)</f>
        <v>1</v>
      </c>
      <c r="AT339" s="730">
        <f>+IF(AS339=1,1,0)</f>
        <v>1</v>
      </c>
      <c r="AU339" s="730">
        <f t="shared" ref="AU339" si="4488">+IF(AT339=1,1,0)</f>
        <v>1</v>
      </c>
      <c r="AV339" s="730">
        <f t="shared" ref="AV339" si="4489">+IF(AU339=1,1,0)</f>
        <v>1</v>
      </c>
      <c r="AW339" s="730">
        <f t="shared" ref="AW339" si="4490">+IF(AV339=1,1,0)</f>
        <v>1</v>
      </c>
      <c r="AX339" s="730">
        <f t="shared" ref="AX339" si="4491">+IF(AW339=1,1,0)</f>
        <v>1</v>
      </c>
      <c r="AY339" s="730">
        <f t="shared" ref="AY339" si="4492">+IF(AX339=1,1,0)</f>
        <v>1</v>
      </c>
      <c r="AZ339" s="730">
        <f t="shared" ref="AZ339" si="4493">+IF(AY339=1,1,0)</f>
        <v>1</v>
      </c>
      <c r="BA339" s="730">
        <f t="shared" ref="BA339" si="4494">+IF(AZ339=1,1,0)</f>
        <v>1</v>
      </c>
      <c r="BB339" s="730">
        <f t="shared" ref="BB339" si="4495">+IF(BA339=1,1,0)</f>
        <v>1</v>
      </c>
      <c r="BC339" s="730">
        <f t="shared" ref="BC339" si="4496">+IF(BB339=1,1,0)</f>
        <v>1</v>
      </c>
      <c r="BD339" s="730">
        <f t="shared" ref="BD339" si="4497">+IF(BC339=1,1,0)</f>
        <v>1</v>
      </c>
      <c r="BE339" s="730">
        <f>+BD339</f>
        <v>1</v>
      </c>
      <c r="BF339" s="730">
        <f>+BE339</f>
        <v>1</v>
      </c>
      <c r="BG339" s="730">
        <f>+IF(BE339=1,1,0)</f>
        <v>1</v>
      </c>
      <c r="BH339" s="730">
        <f t="shared" ref="BH339" si="4498">+IF(BG339=1,1,0)</f>
        <v>1</v>
      </c>
      <c r="BI339" s="730">
        <f t="shared" ref="BI339" si="4499">+IF(BH339=1,1,0)</f>
        <v>1</v>
      </c>
      <c r="BJ339" s="730">
        <f t="shared" ref="BJ339" si="4500">+IF(BI339=1,1,0)</f>
        <v>1</v>
      </c>
      <c r="BK339" s="730">
        <f t="shared" ref="BK339" si="4501">+IF(BJ339=1,1,0)</f>
        <v>1</v>
      </c>
      <c r="BL339" s="730">
        <f t="shared" ref="BL339" si="4502">+IF(BK339=1,1,0)</f>
        <v>1</v>
      </c>
      <c r="BM339" s="730">
        <f t="shared" ref="BM339" si="4503">+IF(BL339=1,1,0)</f>
        <v>1</v>
      </c>
      <c r="BN339" s="730">
        <f t="shared" ref="BN339" si="4504">+IF(BM339=1,1,0)</f>
        <v>1</v>
      </c>
      <c r="BO339" s="730">
        <f t="shared" ref="BO339" si="4505">+IF(BN339=1,1,0)</f>
        <v>1</v>
      </c>
      <c r="BP339" s="730">
        <f t="shared" ref="BP339" si="4506">+IF(BO339=1,1,0)</f>
        <v>1</v>
      </c>
      <c r="BQ339" s="730">
        <f t="shared" ref="BQ339" si="4507">+IF(BP339=1,1,0)</f>
        <v>1</v>
      </c>
      <c r="BR339" s="730">
        <f t="shared" ref="BR339" si="4508">+IF(BQ339=1,1,0)</f>
        <v>1</v>
      </c>
      <c r="BS339" s="524">
        <f>+BR339</f>
        <v>1</v>
      </c>
      <c r="BW339" s="730">
        <f>+IF(BU339=1,1,0)</f>
        <v>0</v>
      </c>
      <c r="BX339" s="730">
        <f t="shared" ref="BX339" si="4509">+IF(BW339=1,1,0)</f>
        <v>0</v>
      </c>
    </row>
    <row r="340" spans="1:76" s="507" customFormat="1" x14ac:dyDescent="0.2">
      <c r="A340" s="724" t="s">
        <v>39</v>
      </c>
      <c r="B340" s="727">
        <v>25000</v>
      </c>
      <c r="C340" s="730">
        <f>IF(C339=1,B340/12,0)</f>
        <v>0</v>
      </c>
      <c r="D340" s="730">
        <f>IF(D339=1,$B340/12,0)</f>
        <v>0</v>
      </c>
      <c r="E340" s="730">
        <f t="shared" ref="E340:N340" si="4510">IF(E339=1,$B340/12,0)</f>
        <v>0</v>
      </c>
      <c r="F340" s="730">
        <f t="shared" si="4510"/>
        <v>0</v>
      </c>
      <c r="G340" s="730">
        <f t="shared" si="4510"/>
        <v>0</v>
      </c>
      <c r="H340" s="730">
        <f t="shared" si="4510"/>
        <v>0</v>
      </c>
      <c r="I340" s="730">
        <f t="shared" si="4510"/>
        <v>0</v>
      </c>
      <c r="J340" s="730">
        <f t="shared" si="4510"/>
        <v>0</v>
      </c>
      <c r="K340" s="730">
        <f t="shared" si="4510"/>
        <v>0</v>
      </c>
      <c r="L340" s="730">
        <f t="shared" si="4510"/>
        <v>0</v>
      </c>
      <c r="M340" s="730">
        <f t="shared" si="4510"/>
        <v>0</v>
      </c>
      <c r="N340" s="730">
        <f t="shared" si="4510"/>
        <v>0</v>
      </c>
      <c r="O340" s="731">
        <f>SUM(C340:N340)</f>
        <v>0</v>
      </c>
      <c r="P340" s="730">
        <f>IF(C339=1,(B340*(1+$B$8)),B340)</f>
        <v>25000</v>
      </c>
      <c r="Q340" s="730">
        <f>IF(Q339=1,($P340/12),0)</f>
        <v>0</v>
      </c>
      <c r="R340" s="730">
        <f t="shared" ref="R340:AB340" si="4511">IF(R339=1,($P340/12),0)</f>
        <v>0</v>
      </c>
      <c r="S340" s="730">
        <f t="shared" si="4511"/>
        <v>0</v>
      </c>
      <c r="T340" s="730">
        <f t="shared" si="4511"/>
        <v>0</v>
      </c>
      <c r="U340" s="730">
        <f t="shared" si="4511"/>
        <v>0</v>
      </c>
      <c r="V340" s="730">
        <f t="shared" si="4511"/>
        <v>0</v>
      </c>
      <c r="W340" s="730">
        <f t="shared" si="4511"/>
        <v>0</v>
      </c>
      <c r="X340" s="730">
        <f t="shared" si="4511"/>
        <v>0</v>
      </c>
      <c r="Y340" s="730">
        <f t="shared" si="4511"/>
        <v>0</v>
      </c>
      <c r="Z340" s="730">
        <f t="shared" si="4511"/>
        <v>0</v>
      </c>
      <c r="AA340" s="730">
        <f t="shared" si="4511"/>
        <v>0</v>
      </c>
      <c r="AB340" s="730">
        <f t="shared" si="4511"/>
        <v>0</v>
      </c>
      <c r="AC340" s="731">
        <f>SUM(Q340:AB340)</f>
        <v>0</v>
      </c>
      <c r="AD340" s="730">
        <f>IF(Q339=1,(P340*(1+$B$8)),P340)</f>
        <v>25000</v>
      </c>
      <c r="AE340" s="730">
        <f t="shared" ref="AE340:AP340" si="4512">IF(AE339=1,($AD340/12),0)</f>
        <v>0</v>
      </c>
      <c r="AF340" s="730">
        <f t="shared" si="4512"/>
        <v>0</v>
      </c>
      <c r="AG340" s="730">
        <f t="shared" si="4512"/>
        <v>0</v>
      </c>
      <c r="AH340" s="730">
        <f t="shared" si="4512"/>
        <v>0</v>
      </c>
      <c r="AI340" s="730">
        <f t="shared" si="4512"/>
        <v>0</v>
      </c>
      <c r="AJ340" s="730">
        <f t="shared" si="4512"/>
        <v>2083.3333333333335</v>
      </c>
      <c r="AK340" s="730">
        <f t="shared" si="4512"/>
        <v>2083.3333333333335</v>
      </c>
      <c r="AL340" s="730">
        <f t="shared" si="4512"/>
        <v>2083.3333333333335</v>
      </c>
      <c r="AM340" s="730">
        <f t="shared" si="4512"/>
        <v>2083.3333333333335</v>
      </c>
      <c r="AN340" s="730">
        <f t="shared" si="4512"/>
        <v>2083.3333333333335</v>
      </c>
      <c r="AO340" s="730">
        <f t="shared" si="4512"/>
        <v>2083.3333333333335</v>
      </c>
      <c r="AP340" s="730">
        <f t="shared" si="4512"/>
        <v>2083.3333333333335</v>
      </c>
      <c r="AQ340" s="731">
        <f>SUM(AE340:AP340)</f>
        <v>14583.333333333336</v>
      </c>
      <c r="AR340" s="730">
        <f>IF(AE339=1,(AD340*(1+$B$8)),AD340)</f>
        <v>25000</v>
      </c>
      <c r="AS340" s="730">
        <f>IF(AS339=1,($AR340/12),0)</f>
        <v>2083.3333333333335</v>
      </c>
      <c r="AT340" s="730">
        <f t="shared" ref="AT340:BD340" si="4513">IF(AT339=1,($AR340/12),0)</f>
        <v>2083.3333333333335</v>
      </c>
      <c r="AU340" s="730">
        <f t="shared" si="4513"/>
        <v>2083.3333333333335</v>
      </c>
      <c r="AV340" s="730">
        <f t="shared" si="4513"/>
        <v>2083.3333333333335</v>
      </c>
      <c r="AW340" s="730">
        <f t="shared" si="4513"/>
        <v>2083.3333333333335</v>
      </c>
      <c r="AX340" s="730">
        <f t="shared" si="4513"/>
        <v>2083.3333333333335</v>
      </c>
      <c r="AY340" s="730">
        <f t="shared" si="4513"/>
        <v>2083.3333333333335</v>
      </c>
      <c r="AZ340" s="730">
        <f t="shared" si="4513"/>
        <v>2083.3333333333335</v>
      </c>
      <c r="BA340" s="730">
        <f t="shared" si="4513"/>
        <v>2083.3333333333335</v>
      </c>
      <c r="BB340" s="730">
        <f t="shared" si="4513"/>
        <v>2083.3333333333335</v>
      </c>
      <c r="BC340" s="730">
        <f t="shared" si="4513"/>
        <v>2083.3333333333335</v>
      </c>
      <c r="BD340" s="730">
        <f t="shared" si="4513"/>
        <v>2083.3333333333335</v>
      </c>
      <c r="BE340" s="731">
        <f>SUM(AS340:BD340)</f>
        <v>24999.999999999996</v>
      </c>
      <c r="BF340" s="730">
        <f>IF(AS339=1,(AR340*(1+$B$8)),AR340)</f>
        <v>26500</v>
      </c>
      <c r="BG340" s="730">
        <f>IF(BG339=1,($BF340/12),0)</f>
        <v>2208.3333333333335</v>
      </c>
      <c r="BH340" s="730">
        <f t="shared" ref="BH340:BR340" si="4514">IF(BH339=1,($BF340/12),0)</f>
        <v>2208.3333333333335</v>
      </c>
      <c r="BI340" s="730">
        <f t="shared" si="4514"/>
        <v>2208.3333333333335</v>
      </c>
      <c r="BJ340" s="730">
        <f t="shared" si="4514"/>
        <v>2208.3333333333335</v>
      </c>
      <c r="BK340" s="730">
        <f t="shared" si="4514"/>
        <v>2208.3333333333335</v>
      </c>
      <c r="BL340" s="730">
        <f t="shared" si="4514"/>
        <v>2208.3333333333335</v>
      </c>
      <c r="BM340" s="730">
        <f t="shared" si="4514"/>
        <v>2208.3333333333335</v>
      </c>
      <c r="BN340" s="730">
        <f t="shared" si="4514"/>
        <v>2208.3333333333335</v>
      </c>
      <c r="BO340" s="730">
        <f t="shared" si="4514"/>
        <v>2208.3333333333335</v>
      </c>
      <c r="BP340" s="730">
        <f t="shared" si="4514"/>
        <v>2208.3333333333335</v>
      </c>
      <c r="BQ340" s="730">
        <f t="shared" si="4514"/>
        <v>2208.3333333333335</v>
      </c>
      <c r="BR340" s="730">
        <f t="shared" si="4514"/>
        <v>2208.3333333333335</v>
      </c>
      <c r="BS340" s="529">
        <f>SUM(BG340:BR340)</f>
        <v>26499.999999999996</v>
      </c>
      <c r="BW340" s="730">
        <f t="shared" ref="BW340:BX340" si="4515">IF(BW339=1,($BF340/12),0)</f>
        <v>0</v>
      </c>
      <c r="BX340" s="730">
        <f t="shared" si="4515"/>
        <v>0</v>
      </c>
    </row>
    <row r="341" spans="1:76" s="507" customFormat="1" x14ac:dyDescent="0.2">
      <c r="A341" s="721"/>
      <c r="B341" s="728"/>
      <c r="C341" s="730"/>
      <c r="D341" s="730"/>
      <c r="E341" s="730"/>
      <c r="F341" s="730"/>
      <c r="G341" s="730"/>
      <c r="H341" s="730"/>
      <c r="I341" s="730"/>
      <c r="J341" s="730"/>
      <c r="K341" s="730"/>
      <c r="L341" s="730"/>
      <c r="M341" s="730"/>
      <c r="N341" s="730"/>
      <c r="O341" s="730"/>
      <c r="P341" s="730"/>
      <c r="Q341" s="730"/>
      <c r="R341" s="730"/>
      <c r="S341" s="730"/>
      <c r="T341" s="730"/>
      <c r="U341" s="730"/>
      <c r="V341" s="730"/>
      <c r="W341" s="730"/>
      <c r="X341" s="730"/>
      <c r="Y341" s="730"/>
      <c r="Z341" s="730"/>
      <c r="AA341" s="730"/>
      <c r="AB341" s="730"/>
      <c r="AC341" s="730"/>
      <c r="AD341" s="730"/>
      <c r="AE341" s="730"/>
      <c r="AF341" s="730"/>
      <c r="AG341" s="730"/>
      <c r="AH341" s="730"/>
      <c r="AI341" s="730"/>
      <c r="AJ341" s="730"/>
      <c r="AK341" s="730"/>
      <c r="AL341" s="730"/>
      <c r="AM341" s="730"/>
      <c r="AN341" s="730"/>
      <c r="AO341" s="730"/>
      <c r="AP341" s="730"/>
      <c r="AQ341" s="730"/>
      <c r="AR341" s="730"/>
      <c r="AS341" s="730"/>
      <c r="AT341" s="730"/>
      <c r="AU341" s="730"/>
      <c r="AV341" s="730"/>
      <c r="AW341" s="730"/>
      <c r="AX341" s="730"/>
      <c r="AY341" s="730"/>
      <c r="AZ341" s="730"/>
      <c r="BA341" s="730"/>
      <c r="BB341" s="730"/>
      <c r="BC341" s="730"/>
      <c r="BD341" s="730"/>
      <c r="BE341" s="730"/>
      <c r="BF341" s="730"/>
      <c r="BG341" s="730"/>
      <c r="BH341" s="730"/>
      <c r="BI341" s="730"/>
      <c r="BJ341" s="730"/>
      <c r="BK341" s="730"/>
      <c r="BL341" s="730"/>
      <c r="BM341" s="730"/>
      <c r="BN341" s="730"/>
      <c r="BO341" s="730"/>
      <c r="BP341" s="730"/>
      <c r="BQ341" s="730"/>
      <c r="BR341" s="730"/>
      <c r="BS341" s="524"/>
      <c r="BW341" s="730"/>
      <c r="BX341" s="730"/>
    </row>
    <row r="342" spans="1:76" s="507" customFormat="1" x14ac:dyDescent="0.2">
      <c r="A342" s="522" t="s">
        <v>551</v>
      </c>
      <c r="B342" s="728"/>
      <c r="C342" s="728"/>
      <c r="D342" s="728"/>
      <c r="E342" s="728"/>
      <c r="F342" s="728"/>
      <c r="G342" s="728"/>
      <c r="H342" s="728"/>
      <c r="I342" s="728"/>
      <c r="J342" s="728"/>
      <c r="K342" s="728"/>
      <c r="L342" s="728"/>
      <c r="M342" s="728"/>
      <c r="N342" s="728"/>
      <c r="O342" s="728"/>
      <c r="P342" s="728"/>
      <c r="Q342" s="728"/>
      <c r="R342" s="728"/>
      <c r="S342" s="728"/>
      <c r="T342" s="728"/>
      <c r="U342" s="728"/>
      <c r="V342" s="728"/>
      <c r="W342" s="728"/>
      <c r="X342" s="728"/>
      <c r="Y342" s="728"/>
      <c r="Z342" s="728"/>
      <c r="AA342" s="728"/>
      <c r="AB342" s="728"/>
      <c r="AC342" s="728"/>
      <c r="AD342" s="728"/>
      <c r="AE342" s="728"/>
      <c r="AF342" s="728"/>
      <c r="AG342" s="728"/>
      <c r="AH342" s="728"/>
      <c r="AI342" s="728"/>
      <c r="AJ342" s="728"/>
      <c r="AK342" s="728"/>
      <c r="AL342" s="728"/>
      <c r="AM342" s="728"/>
      <c r="AN342" s="728"/>
      <c r="AO342" s="728"/>
      <c r="AP342" s="728"/>
      <c r="AQ342" s="728"/>
      <c r="AR342" s="728"/>
      <c r="AS342" s="728"/>
      <c r="AT342" s="728"/>
      <c r="AU342" s="728"/>
      <c r="AV342" s="728"/>
      <c r="AW342" s="728"/>
      <c r="AX342" s="728"/>
      <c r="AY342" s="728"/>
      <c r="AZ342" s="728"/>
      <c r="BA342" s="728"/>
      <c r="BB342" s="728"/>
      <c r="BC342" s="728"/>
      <c r="BD342" s="728"/>
      <c r="BE342" s="728"/>
      <c r="BF342" s="728"/>
      <c r="BG342" s="728"/>
      <c r="BH342" s="728"/>
      <c r="BI342" s="728"/>
      <c r="BJ342" s="728"/>
      <c r="BK342" s="728"/>
      <c r="BL342" s="728"/>
      <c r="BM342" s="728"/>
      <c r="BN342" s="728"/>
      <c r="BO342" s="728"/>
      <c r="BP342" s="728"/>
      <c r="BQ342" s="728"/>
      <c r="BR342" s="728"/>
      <c r="BS342" s="523"/>
      <c r="BW342" s="728"/>
      <c r="BX342" s="728"/>
    </row>
    <row r="343" spans="1:76" s="507" customFormat="1" x14ac:dyDescent="0.2">
      <c r="A343" s="722" t="s">
        <v>110</v>
      </c>
      <c r="B343" s="728"/>
      <c r="C343" s="730">
        <f>+IF(A343=1,1,0)</f>
        <v>0</v>
      </c>
      <c r="D343" s="730">
        <f>+IF(C343=1,1,0)</f>
        <v>0</v>
      </c>
      <c r="E343" s="730">
        <f t="shared" ref="E343" si="4516">+IF(D343=1,1,0)</f>
        <v>0</v>
      </c>
      <c r="F343" s="730">
        <f t="shared" ref="F343" si="4517">+IF(E343=1,1,0)</f>
        <v>0</v>
      </c>
      <c r="G343" s="730">
        <f t="shared" ref="G343" si="4518">+IF(F343=1,1,0)</f>
        <v>0</v>
      </c>
      <c r="H343" s="730">
        <f t="shared" ref="H343" si="4519">+IF(G343=1,1,0)</f>
        <v>0</v>
      </c>
      <c r="I343" s="730">
        <f t="shared" ref="I343" si="4520">+IF(H343=1,1,0)</f>
        <v>0</v>
      </c>
      <c r="J343" s="730">
        <f t="shared" ref="J343" si="4521">+IF(I343=1,1,0)</f>
        <v>0</v>
      </c>
      <c r="K343" s="730">
        <f t="shared" ref="K343" si="4522">+IF(J343=1,1,0)</f>
        <v>0</v>
      </c>
      <c r="L343" s="730">
        <f t="shared" ref="L343" si="4523">+IF(K343=1,1,0)</f>
        <v>0</v>
      </c>
      <c r="M343" s="730">
        <f t="shared" ref="M343" si="4524">+IF(L343=1,1,0)</f>
        <v>0</v>
      </c>
      <c r="N343" s="730">
        <f t="shared" ref="N343" si="4525">+IF(M343=1,1,0)</f>
        <v>0</v>
      </c>
      <c r="O343" s="730">
        <f>+N343</f>
        <v>0</v>
      </c>
      <c r="P343" s="730">
        <f>+N343</f>
        <v>0</v>
      </c>
      <c r="Q343" s="730">
        <f>+IF(O343=1,1,0)</f>
        <v>0</v>
      </c>
      <c r="R343" s="730">
        <f t="shared" ref="R343" si="4526">+IF(Q343=1,1,0)</f>
        <v>0</v>
      </c>
      <c r="S343" s="730">
        <f t="shared" ref="S343" si="4527">+IF(R343=1,1,0)</f>
        <v>0</v>
      </c>
      <c r="T343" s="730">
        <f t="shared" ref="T343" si="4528">+IF(S343=1,1,0)</f>
        <v>0</v>
      </c>
      <c r="U343" s="730">
        <f t="shared" ref="U343" si="4529">+IF(T343=1,1,0)</f>
        <v>0</v>
      </c>
      <c r="V343" s="730">
        <f t="shared" ref="V343" si="4530">+IF(U343=1,1,0)</f>
        <v>0</v>
      </c>
      <c r="W343" s="730">
        <f t="shared" ref="W343" si="4531">+IF(V343=1,1,0)</f>
        <v>0</v>
      </c>
      <c r="X343" s="730">
        <f t="shared" ref="X343" si="4532">+IF(W343=1,1,0)</f>
        <v>0</v>
      </c>
      <c r="Y343" s="730">
        <f t="shared" ref="Y343" si="4533">+IF(X343=1,1,0)</f>
        <v>0</v>
      </c>
      <c r="Z343" s="730">
        <f t="shared" ref="Z343" si="4534">+IF(Y343=1,1,0)</f>
        <v>0</v>
      </c>
      <c r="AA343" s="730">
        <f t="shared" ref="AA343" si="4535">+IF(Z343=1,1,0)</f>
        <v>0</v>
      </c>
      <c r="AB343" s="730">
        <f t="shared" ref="AB343" si="4536">+IF(AA343=1,1,0)</f>
        <v>0</v>
      </c>
      <c r="AC343" s="730">
        <f>+AB343</f>
        <v>0</v>
      </c>
      <c r="AD343" s="730">
        <f>+AB343</f>
        <v>0</v>
      </c>
      <c r="AE343" s="730">
        <f>+IF(AC343=1,1,0)</f>
        <v>0</v>
      </c>
      <c r="AF343" s="730">
        <f>+IF(AE343=1,1,0)</f>
        <v>0</v>
      </c>
      <c r="AG343" s="730">
        <f t="shared" ref="AG343" si="4537">+IF(AF343=1,1,0)</f>
        <v>0</v>
      </c>
      <c r="AH343" s="730">
        <f t="shared" ref="AH343" si="4538">+IF(AG343=1,1,0)</f>
        <v>0</v>
      </c>
      <c r="AI343" s="730">
        <f t="shared" ref="AI343" si="4539">+IF(AH343=1,1,0)</f>
        <v>0</v>
      </c>
      <c r="AJ343" s="730">
        <f t="shared" ref="AJ343" si="4540">+IF(AI343=1,1,0)</f>
        <v>0</v>
      </c>
      <c r="AK343" s="730">
        <f t="shared" ref="AK343" si="4541">+IF(AJ343=1,1,0)</f>
        <v>0</v>
      </c>
      <c r="AL343" s="730">
        <f t="shared" ref="AL343" si="4542">+IF(AK343=1,1,0)</f>
        <v>0</v>
      </c>
      <c r="AM343" s="730">
        <f t="shared" ref="AM343" si="4543">+IF(AL343=1,1,0)</f>
        <v>0</v>
      </c>
      <c r="AN343" s="730">
        <f t="shared" ref="AN343" si="4544">+IF(AM343=1,1,0)</f>
        <v>0</v>
      </c>
      <c r="AO343" s="730">
        <f t="shared" ref="AO343" si="4545">+IF(AN343=1,1,0)</f>
        <v>0</v>
      </c>
      <c r="AP343" s="730">
        <f t="shared" ref="AP343" si="4546">+IF(AO343=1,1,0)</f>
        <v>0</v>
      </c>
      <c r="AQ343" s="730">
        <f>+AP343</f>
        <v>0</v>
      </c>
      <c r="AR343" s="730">
        <f>+AQ343</f>
        <v>0</v>
      </c>
      <c r="AS343" s="730">
        <f>+IF(AQ343=1,1,0)</f>
        <v>0</v>
      </c>
      <c r="AT343" s="730">
        <f>+IF(AS343=1,1,0)</f>
        <v>0</v>
      </c>
      <c r="AU343" s="730">
        <f t="shared" ref="AU343" si="4547">+IF(AT343=1,1,0)</f>
        <v>0</v>
      </c>
      <c r="AV343" s="730">
        <f t="shared" ref="AV343" si="4548">+IF(AU343=1,1,0)</f>
        <v>0</v>
      </c>
      <c r="AW343" s="730">
        <f t="shared" ref="AW343" si="4549">+IF(AV343=1,1,0)</f>
        <v>0</v>
      </c>
      <c r="AX343" s="730">
        <f t="shared" ref="AX343" si="4550">+IF(AW343=1,1,0)</f>
        <v>0</v>
      </c>
      <c r="AY343" s="730">
        <f t="shared" ref="AY343" si="4551">+IF(AX343=1,1,0)</f>
        <v>0</v>
      </c>
      <c r="AZ343" s="730">
        <f t="shared" ref="AZ343" si="4552">+IF(AY343=1,1,0)</f>
        <v>0</v>
      </c>
      <c r="BA343" s="730">
        <f t="shared" ref="BA343" si="4553">+IF(AZ343=1,1,0)</f>
        <v>0</v>
      </c>
      <c r="BB343" s="730">
        <f t="shared" ref="BB343" si="4554">+IF(BA343=1,1,0)</f>
        <v>0</v>
      </c>
      <c r="BC343" s="730">
        <f t="shared" ref="BC343" si="4555">+IF(BB343=1,1,0)</f>
        <v>0</v>
      </c>
      <c r="BD343" s="730">
        <f t="shared" ref="BD343" si="4556">+IF(BC343=1,1,0)</f>
        <v>0</v>
      </c>
      <c r="BE343" s="730">
        <f>+BD343</f>
        <v>0</v>
      </c>
      <c r="BF343" s="730">
        <f>+BE343</f>
        <v>0</v>
      </c>
      <c r="BG343" s="730">
        <f>+IF(BE343=1,1,0)</f>
        <v>0</v>
      </c>
      <c r="BH343" s="730">
        <f t="shared" ref="BH343" si="4557">+IF(BG343=1,1,0)</f>
        <v>0</v>
      </c>
      <c r="BI343" s="730">
        <f t="shared" ref="BI343" si="4558">+IF(BH343=1,1,0)</f>
        <v>0</v>
      </c>
      <c r="BJ343" s="730">
        <f t="shared" ref="BJ343" si="4559">+IF(BI343=1,1,0)</f>
        <v>0</v>
      </c>
      <c r="BK343" s="730">
        <f t="shared" ref="BK343" si="4560">+IF(BJ343=1,1,0)</f>
        <v>0</v>
      </c>
      <c r="BL343" s="730">
        <f t="shared" ref="BL343" si="4561">+IF(BK343=1,1,0)</f>
        <v>0</v>
      </c>
      <c r="BM343" s="730">
        <f t="shared" ref="BM343" si="4562">+IF(BL343=1,1,0)</f>
        <v>0</v>
      </c>
      <c r="BN343" s="730">
        <f t="shared" ref="BN343" si="4563">+IF(BM343=1,1,0)</f>
        <v>0</v>
      </c>
      <c r="BO343" s="730">
        <f t="shared" ref="BO343" si="4564">+IF(BN343=1,1,0)</f>
        <v>0</v>
      </c>
      <c r="BP343" s="730">
        <f t="shared" ref="BP343" si="4565">+IF(BO343=1,1,0)</f>
        <v>0</v>
      </c>
      <c r="BQ343" s="730">
        <f t="shared" ref="BQ343" si="4566">+IF(BP343=1,1,0)</f>
        <v>0</v>
      </c>
      <c r="BR343" s="730">
        <f t="shared" ref="BR343" si="4567">+IF(BQ343=1,1,0)</f>
        <v>0</v>
      </c>
      <c r="BS343" s="524">
        <f>+BR343</f>
        <v>0</v>
      </c>
      <c r="BW343" s="730">
        <f>+IF(BU343=1,1,0)</f>
        <v>0</v>
      </c>
      <c r="BX343" s="730">
        <f t="shared" ref="BX343" si="4568">+IF(BW343=1,1,0)</f>
        <v>0</v>
      </c>
    </row>
    <row r="344" spans="1:76" s="507" customFormat="1" x14ac:dyDescent="0.2">
      <c r="A344" s="724" t="s">
        <v>39</v>
      </c>
      <c r="B344" s="727"/>
      <c r="C344" s="730">
        <f>IF(C343=1,B344/12,0)</f>
        <v>0</v>
      </c>
      <c r="D344" s="730">
        <f>IF(D343=1,$B344/12,0)</f>
        <v>0</v>
      </c>
      <c r="E344" s="730">
        <f t="shared" ref="E344:N344" si="4569">IF(E343=1,$B344/12,0)</f>
        <v>0</v>
      </c>
      <c r="F344" s="730">
        <f t="shared" si="4569"/>
        <v>0</v>
      </c>
      <c r="G344" s="730">
        <f t="shared" si="4569"/>
        <v>0</v>
      </c>
      <c r="H344" s="730">
        <f t="shared" si="4569"/>
        <v>0</v>
      </c>
      <c r="I344" s="730">
        <f t="shared" si="4569"/>
        <v>0</v>
      </c>
      <c r="J344" s="730">
        <f t="shared" si="4569"/>
        <v>0</v>
      </c>
      <c r="K344" s="730">
        <f t="shared" si="4569"/>
        <v>0</v>
      </c>
      <c r="L344" s="730">
        <f t="shared" si="4569"/>
        <v>0</v>
      </c>
      <c r="M344" s="730">
        <f t="shared" si="4569"/>
        <v>0</v>
      </c>
      <c r="N344" s="730">
        <f t="shared" si="4569"/>
        <v>0</v>
      </c>
      <c r="O344" s="731">
        <f>SUM(C344:N344)</f>
        <v>0</v>
      </c>
      <c r="P344" s="730">
        <f>IF(C343=1,(B344*(1+$B$8)),B344)</f>
        <v>0</v>
      </c>
      <c r="Q344" s="730">
        <f>IF(Q343=1,($P344/12),0)</f>
        <v>0</v>
      </c>
      <c r="R344" s="730">
        <f t="shared" ref="R344:AB344" si="4570">IF(R343=1,($P344/12),0)</f>
        <v>0</v>
      </c>
      <c r="S344" s="730">
        <f t="shared" si="4570"/>
        <v>0</v>
      </c>
      <c r="T344" s="730">
        <f t="shared" si="4570"/>
        <v>0</v>
      </c>
      <c r="U344" s="730">
        <f t="shared" si="4570"/>
        <v>0</v>
      </c>
      <c r="V344" s="730">
        <f t="shared" si="4570"/>
        <v>0</v>
      </c>
      <c r="W344" s="730">
        <f t="shared" si="4570"/>
        <v>0</v>
      </c>
      <c r="X344" s="730">
        <f t="shared" si="4570"/>
        <v>0</v>
      </c>
      <c r="Y344" s="730">
        <f t="shared" si="4570"/>
        <v>0</v>
      </c>
      <c r="Z344" s="730">
        <f t="shared" si="4570"/>
        <v>0</v>
      </c>
      <c r="AA344" s="730">
        <f t="shared" si="4570"/>
        <v>0</v>
      </c>
      <c r="AB344" s="730">
        <f t="shared" si="4570"/>
        <v>0</v>
      </c>
      <c r="AC344" s="731">
        <f>SUM(Q344:AB344)</f>
        <v>0</v>
      </c>
      <c r="AD344" s="730">
        <f>IF(Q343=1,(P344*(1+$B$8)),P344)</f>
        <v>0</v>
      </c>
      <c r="AE344" s="730">
        <f t="shared" ref="AE344:AP344" si="4571">IF(AE343=1,($AD344/12),0)</f>
        <v>0</v>
      </c>
      <c r="AF344" s="730">
        <f t="shared" si="4571"/>
        <v>0</v>
      </c>
      <c r="AG344" s="730">
        <f t="shared" si="4571"/>
        <v>0</v>
      </c>
      <c r="AH344" s="730">
        <f t="shared" si="4571"/>
        <v>0</v>
      </c>
      <c r="AI344" s="730">
        <f t="shared" si="4571"/>
        <v>0</v>
      </c>
      <c r="AJ344" s="730">
        <f t="shared" si="4571"/>
        <v>0</v>
      </c>
      <c r="AK344" s="730">
        <f t="shared" si="4571"/>
        <v>0</v>
      </c>
      <c r="AL344" s="730">
        <f t="shared" si="4571"/>
        <v>0</v>
      </c>
      <c r="AM344" s="730">
        <f t="shared" si="4571"/>
        <v>0</v>
      </c>
      <c r="AN344" s="730">
        <f t="shared" si="4571"/>
        <v>0</v>
      </c>
      <c r="AO344" s="730">
        <f t="shared" si="4571"/>
        <v>0</v>
      </c>
      <c r="AP344" s="730">
        <f t="shared" si="4571"/>
        <v>0</v>
      </c>
      <c r="AQ344" s="731">
        <f>SUM(AE344:AP344)</f>
        <v>0</v>
      </c>
      <c r="AR344" s="730">
        <f>IF(AE343=1,(AD344*(1+$B$8)),AD344)</f>
        <v>0</v>
      </c>
      <c r="AS344" s="730">
        <f>IF(AS343=1,($AR344/12),0)</f>
        <v>0</v>
      </c>
      <c r="AT344" s="730">
        <f t="shared" ref="AT344:BD344" si="4572">IF(AT343=1,($AR344/12),0)</f>
        <v>0</v>
      </c>
      <c r="AU344" s="730">
        <f t="shared" si="4572"/>
        <v>0</v>
      </c>
      <c r="AV344" s="730">
        <f t="shared" si="4572"/>
        <v>0</v>
      </c>
      <c r="AW344" s="730">
        <f t="shared" si="4572"/>
        <v>0</v>
      </c>
      <c r="AX344" s="730">
        <f t="shared" si="4572"/>
        <v>0</v>
      </c>
      <c r="AY344" s="730">
        <f t="shared" si="4572"/>
        <v>0</v>
      </c>
      <c r="AZ344" s="730">
        <f t="shared" si="4572"/>
        <v>0</v>
      </c>
      <c r="BA344" s="730">
        <f t="shared" si="4572"/>
        <v>0</v>
      </c>
      <c r="BB344" s="730">
        <f t="shared" si="4572"/>
        <v>0</v>
      </c>
      <c r="BC344" s="730">
        <f t="shared" si="4572"/>
        <v>0</v>
      </c>
      <c r="BD344" s="730">
        <f t="shared" si="4572"/>
        <v>0</v>
      </c>
      <c r="BE344" s="731">
        <f>SUM(AS344:BD344)</f>
        <v>0</v>
      </c>
      <c r="BF344" s="730">
        <f>IF(AS343=1,(AR344*(1+$B$8)),AR344)</f>
        <v>0</v>
      </c>
      <c r="BG344" s="730">
        <f>IF(BG343=1,($BF344/12),0)</f>
        <v>0</v>
      </c>
      <c r="BH344" s="730">
        <f t="shared" ref="BH344:BR344" si="4573">IF(BH343=1,($BF344/12),0)</f>
        <v>0</v>
      </c>
      <c r="BI344" s="730">
        <f t="shared" si="4573"/>
        <v>0</v>
      </c>
      <c r="BJ344" s="730">
        <f t="shared" si="4573"/>
        <v>0</v>
      </c>
      <c r="BK344" s="730">
        <f t="shared" si="4573"/>
        <v>0</v>
      </c>
      <c r="BL344" s="730">
        <f t="shared" si="4573"/>
        <v>0</v>
      </c>
      <c r="BM344" s="730">
        <f t="shared" si="4573"/>
        <v>0</v>
      </c>
      <c r="BN344" s="730">
        <f t="shared" si="4573"/>
        <v>0</v>
      </c>
      <c r="BO344" s="730">
        <f t="shared" si="4573"/>
        <v>0</v>
      </c>
      <c r="BP344" s="730">
        <f t="shared" si="4573"/>
        <v>0</v>
      </c>
      <c r="BQ344" s="730">
        <f t="shared" si="4573"/>
        <v>0</v>
      </c>
      <c r="BR344" s="730">
        <f t="shared" si="4573"/>
        <v>0</v>
      </c>
      <c r="BS344" s="529">
        <f>SUM(BG344:BR344)</f>
        <v>0</v>
      </c>
      <c r="BW344" s="730">
        <f t="shared" ref="BW344:BX344" si="4574">IF(BW343=1,($BF344/12),0)</f>
        <v>0</v>
      </c>
      <c r="BX344" s="730">
        <f t="shared" si="4574"/>
        <v>0</v>
      </c>
    </row>
    <row r="345" spans="1:76" s="507" customFormat="1" x14ac:dyDescent="0.2">
      <c r="A345" s="721"/>
      <c r="B345" s="728"/>
      <c r="C345" s="730"/>
      <c r="D345" s="730"/>
      <c r="E345" s="730"/>
      <c r="F345" s="730"/>
      <c r="G345" s="730"/>
      <c r="H345" s="730"/>
      <c r="I345" s="730"/>
      <c r="J345" s="730"/>
      <c r="K345" s="730"/>
      <c r="L345" s="730"/>
      <c r="M345" s="730"/>
      <c r="N345" s="730"/>
      <c r="O345" s="730"/>
      <c r="P345" s="730"/>
      <c r="Q345" s="730"/>
      <c r="R345" s="730"/>
      <c r="S345" s="730"/>
      <c r="T345" s="730"/>
      <c r="U345" s="730"/>
      <c r="V345" s="730"/>
      <c r="W345" s="730"/>
      <c r="X345" s="730"/>
      <c r="Y345" s="730"/>
      <c r="Z345" s="730"/>
      <c r="AA345" s="730"/>
      <c r="AB345" s="730"/>
      <c r="AC345" s="730"/>
      <c r="AD345" s="730"/>
      <c r="AE345" s="730"/>
      <c r="AF345" s="730"/>
      <c r="AG345" s="730"/>
      <c r="AH345" s="730"/>
      <c r="AI345" s="730"/>
      <c r="AJ345" s="730"/>
      <c r="AK345" s="730"/>
      <c r="AL345" s="730"/>
      <c r="AM345" s="730"/>
      <c r="AN345" s="730"/>
      <c r="AO345" s="730"/>
      <c r="AP345" s="730"/>
      <c r="AQ345" s="730"/>
      <c r="AR345" s="730"/>
      <c r="AS345" s="730"/>
      <c r="AT345" s="730"/>
      <c r="AU345" s="730"/>
      <c r="AV345" s="730"/>
      <c r="AW345" s="730"/>
      <c r="AX345" s="730"/>
      <c r="AY345" s="730"/>
      <c r="AZ345" s="730"/>
      <c r="BA345" s="730"/>
      <c r="BB345" s="730"/>
      <c r="BC345" s="730"/>
      <c r="BD345" s="730"/>
      <c r="BE345" s="730"/>
      <c r="BF345" s="730"/>
      <c r="BG345" s="730"/>
      <c r="BH345" s="730"/>
      <c r="BI345" s="730"/>
      <c r="BJ345" s="730"/>
      <c r="BK345" s="730"/>
      <c r="BL345" s="730"/>
      <c r="BM345" s="730"/>
      <c r="BN345" s="730"/>
      <c r="BO345" s="730"/>
      <c r="BP345" s="730"/>
      <c r="BQ345" s="730"/>
      <c r="BR345" s="730"/>
      <c r="BS345" s="524"/>
      <c r="BW345" s="730"/>
      <c r="BX345" s="730"/>
    </row>
    <row r="346" spans="1:76" s="507" customFormat="1" x14ac:dyDescent="0.2">
      <c r="A346" s="522" t="s">
        <v>551</v>
      </c>
      <c r="B346" s="728"/>
      <c r="C346" s="728"/>
      <c r="D346" s="728"/>
      <c r="E346" s="728"/>
      <c r="F346" s="728"/>
      <c r="G346" s="728"/>
      <c r="H346" s="728"/>
      <c r="I346" s="728"/>
      <c r="J346" s="728"/>
      <c r="K346" s="728"/>
      <c r="L346" s="728"/>
      <c r="M346" s="728"/>
      <c r="N346" s="728"/>
      <c r="O346" s="728"/>
      <c r="P346" s="728"/>
      <c r="Q346" s="728"/>
      <c r="R346" s="728"/>
      <c r="S346" s="728"/>
      <c r="T346" s="728"/>
      <c r="U346" s="728"/>
      <c r="V346" s="728"/>
      <c r="W346" s="728"/>
      <c r="X346" s="728"/>
      <c r="Y346" s="728"/>
      <c r="Z346" s="728"/>
      <c r="AA346" s="728"/>
      <c r="AB346" s="728"/>
      <c r="AC346" s="728"/>
      <c r="AD346" s="728"/>
      <c r="AE346" s="728"/>
      <c r="AF346" s="728"/>
      <c r="AG346" s="728"/>
      <c r="AH346" s="728"/>
      <c r="AI346" s="728"/>
      <c r="AJ346" s="728"/>
      <c r="AK346" s="728"/>
      <c r="AL346" s="728"/>
      <c r="AM346" s="728"/>
      <c r="AN346" s="728"/>
      <c r="AO346" s="728"/>
      <c r="AP346" s="728"/>
      <c r="AQ346" s="728"/>
      <c r="AR346" s="728"/>
      <c r="AS346" s="728"/>
      <c r="AT346" s="728"/>
      <c r="AU346" s="728"/>
      <c r="AV346" s="728"/>
      <c r="AW346" s="728"/>
      <c r="AX346" s="728"/>
      <c r="AY346" s="728"/>
      <c r="AZ346" s="728"/>
      <c r="BA346" s="728"/>
      <c r="BB346" s="728"/>
      <c r="BC346" s="728"/>
      <c r="BD346" s="728"/>
      <c r="BE346" s="728"/>
      <c r="BF346" s="728"/>
      <c r="BG346" s="728"/>
      <c r="BH346" s="728"/>
      <c r="BI346" s="728"/>
      <c r="BJ346" s="728"/>
      <c r="BK346" s="728"/>
      <c r="BL346" s="728"/>
      <c r="BM346" s="728"/>
      <c r="BN346" s="728"/>
      <c r="BO346" s="728"/>
      <c r="BP346" s="728"/>
      <c r="BQ346" s="728"/>
      <c r="BR346" s="728"/>
      <c r="BS346" s="523"/>
      <c r="BW346" s="728"/>
      <c r="BX346" s="728"/>
    </row>
    <row r="347" spans="1:76" s="507" customFormat="1" x14ac:dyDescent="0.2">
      <c r="A347" s="722" t="s">
        <v>110</v>
      </c>
      <c r="B347" s="728"/>
      <c r="C347" s="730">
        <f>+IF(A347=1,1,0)</f>
        <v>0</v>
      </c>
      <c r="D347" s="730">
        <f>+IF(C347=1,1,0)</f>
        <v>0</v>
      </c>
      <c r="E347" s="730">
        <f t="shared" ref="E347" si="4575">+IF(D347=1,1,0)</f>
        <v>0</v>
      </c>
      <c r="F347" s="730">
        <f t="shared" ref="F347" si="4576">+IF(E347=1,1,0)</f>
        <v>0</v>
      </c>
      <c r="G347" s="730">
        <f t="shared" ref="G347" si="4577">+IF(F347=1,1,0)</f>
        <v>0</v>
      </c>
      <c r="H347" s="730">
        <f t="shared" ref="H347" si="4578">+IF(G347=1,1,0)</f>
        <v>0</v>
      </c>
      <c r="I347" s="730">
        <f t="shared" ref="I347" si="4579">+IF(H347=1,1,0)</f>
        <v>0</v>
      </c>
      <c r="J347" s="730">
        <f t="shared" ref="J347" si="4580">+IF(I347=1,1,0)</f>
        <v>0</v>
      </c>
      <c r="K347" s="730">
        <f t="shared" ref="K347" si="4581">+IF(J347=1,1,0)</f>
        <v>0</v>
      </c>
      <c r="L347" s="730">
        <f t="shared" ref="L347" si="4582">+IF(K347=1,1,0)</f>
        <v>0</v>
      </c>
      <c r="M347" s="730">
        <f t="shared" ref="M347" si="4583">+IF(L347=1,1,0)</f>
        <v>0</v>
      </c>
      <c r="N347" s="730">
        <f t="shared" ref="N347" si="4584">+IF(M347=1,1,0)</f>
        <v>0</v>
      </c>
      <c r="O347" s="730">
        <f>+N347</f>
        <v>0</v>
      </c>
      <c r="P347" s="730">
        <f>+N347</f>
        <v>0</v>
      </c>
      <c r="Q347" s="730">
        <f>+IF(O347=1,1,0)</f>
        <v>0</v>
      </c>
      <c r="R347" s="730">
        <f t="shared" ref="R347" si="4585">+IF(Q347=1,1,0)</f>
        <v>0</v>
      </c>
      <c r="S347" s="730">
        <f t="shared" ref="S347" si="4586">+IF(R347=1,1,0)</f>
        <v>0</v>
      </c>
      <c r="T347" s="730">
        <f t="shared" ref="T347" si="4587">+IF(S347=1,1,0)</f>
        <v>0</v>
      </c>
      <c r="U347" s="730">
        <f t="shared" ref="U347" si="4588">+IF(T347=1,1,0)</f>
        <v>0</v>
      </c>
      <c r="V347" s="730">
        <f t="shared" ref="V347" si="4589">+IF(U347=1,1,0)</f>
        <v>0</v>
      </c>
      <c r="W347" s="730">
        <f t="shared" ref="W347" si="4590">+IF(V347=1,1,0)</f>
        <v>0</v>
      </c>
      <c r="X347" s="730">
        <f t="shared" ref="X347" si="4591">+IF(W347=1,1,0)</f>
        <v>0</v>
      </c>
      <c r="Y347" s="730">
        <f t="shared" ref="Y347" si="4592">+IF(X347=1,1,0)</f>
        <v>0</v>
      </c>
      <c r="Z347" s="730">
        <f t="shared" ref="Z347" si="4593">+IF(Y347=1,1,0)</f>
        <v>0</v>
      </c>
      <c r="AA347" s="730">
        <f t="shared" ref="AA347" si="4594">+IF(Z347=1,1,0)</f>
        <v>0</v>
      </c>
      <c r="AB347" s="730">
        <f t="shared" ref="AB347" si="4595">+IF(AA347=1,1,0)</f>
        <v>0</v>
      </c>
      <c r="AC347" s="730">
        <f>+AB347</f>
        <v>0</v>
      </c>
      <c r="AD347" s="730">
        <f>+AB347</f>
        <v>0</v>
      </c>
      <c r="AE347" s="730">
        <f>+IF(AC347=1,1,0)</f>
        <v>0</v>
      </c>
      <c r="AF347" s="730">
        <f>+IF(AE347=1,1,0)</f>
        <v>0</v>
      </c>
      <c r="AG347" s="730">
        <f t="shared" ref="AG347" si="4596">+IF(AF347=1,1,0)</f>
        <v>0</v>
      </c>
      <c r="AH347" s="730">
        <f t="shared" ref="AH347" si="4597">+IF(AG347=1,1,0)</f>
        <v>0</v>
      </c>
      <c r="AI347" s="730">
        <f t="shared" ref="AI347" si="4598">+IF(AH347=1,1,0)</f>
        <v>0</v>
      </c>
      <c r="AJ347" s="730">
        <f t="shared" ref="AJ347" si="4599">+IF(AI347=1,1,0)</f>
        <v>0</v>
      </c>
      <c r="AK347" s="730">
        <f t="shared" ref="AK347" si="4600">+IF(AJ347=1,1,0)</f>
        <v>0</v>
      </c>
      <c r="AL347" s="730">
        <f t="shared" ref="AL347" si="4601">+IF(AK347=1,1,0)</f>
        <v>0</v>
      </c>
      <c r="AM347" s="730">
        <f t="shared" ref="AM347" si="4602">+IF(AL347=1,1,0)</f>
        <v>0</v>
      </c>
      <c r="AN347" s="730">
        <f t="shared" ref="AN347" si="4603">+IF(AM347=1,1,0)</f>
        <v>0</v>
      </c>
      <c r="AO347" s="730">
        <f t="shared" ref="AO347" si="4604">+IF(AN347=1,1,0)</f>
        <v>0</v>
      </c>
      <c r="AP347" s="730">
        <f t="shared" ref="AP347" si="4605">+IF(AO347=1,1,0)</f>
        <v>0</v>
      </c>
      <c r="AQ347" s="730">
        <f>+AP347</f>
        <v>0</v>
      </c>
      <c r="AR347" s="730">
        <f>+AQ347</f>
        <v>0</v>
      </c>
      <c r="AS347" s="730">
        <f>+IF(AQ347=1,1,0)</f>
        <v>0</v>
      </c>
      <c r="AT347" s="730">
        <f>+IF(AS347=1,1,0)</f>
        <v>0</v>
      </c>
      <c r="AU347" s="730">
        <f t="shared" ref="AU347" si="4606">+IF(AT347=1,1,0)</f>
        <v>0</v>
      </c>
      <c r="AV347" s="730">
        <f t="shared" ref="AV347" si="4607">+IF(AU347=1,1,0)</f>
        <v>0</v>
      </c>
      <c r="AW347" s="730">
        <f t="shared" ref="AW347" si="4608">+IF(AV347=1,1,0)</f>
        <v>0</v>
      </c>
      <c r="AX347" s="730">
        <f t="shared" ref="AX347" si="4609">+IF(AW347=1,1,0)</f>
        <v>0</v>
      </c>
      <c r="AY347" s="730">
        <f t="shared" ref="AY347" si="4610">+IF(AX347=1,1,0)</f>
        <v>0</v>
      </c>
      <c r="AZ347" s="730">
        <f t="shared" ref="AZ347" si="4611">+IF(AY347=1,1,0)</f>
        <v>0</v>
      </c>
      <c r="BA347" s="730">
        <f t="shared" ref="BA347" si="4612">+IF(AZ347=1,1,0)</f>
        <v>0</v>
      </c>
      <c r="BB347" s="730">
        <f t="shared" ref="BB347" si="4613">+IF(BA347=1,1,0)</f>
        <v>0</v>
      </c>
      <c r="BC347" s="730">
        <f t="shared" ref="BC347" si="4614">+IF(BB347=1,1,0)</f>
        <v>0</v>
      </c>
      <c r="BD347" s="730">
        <f t="shared" ref="BD347" si="4615">+IF(BC347=1,1,0)</f>
        <v>0</v>
      </c>
      <c r="BE347" s="730">
        <f>+BD347</f>
        <v>0</v>
      </c>
      <c r="BF347" s="730">
        <f>+BE347</f>
        <v>0</v>
      </c>
      <c r="BG347" s="730">
        <f>+IF(BE347=1,1,0)</f>
        <v>0</v>
      </c>
      <c r="BH347" s="730">
        <f t="shared" ref="BH347" si="4616">+IF(BG347=1,1,0)</f>
        <v>0</v>
      </c>
      <c r="BI347" s="730">
        <f t="shared" ref="BI347" si="4617">+IF(BH347=1,1,0)</f>
        <v>0</v>
      </c>
      <c r="BJ347" s="730">
        <f t="shared" ref="BJ347" si="4618">+IF(BI347=1,1,0)</f>
        <v>0</v>
      </c>
      <c r="BK347" s="730">
        <f t="shared" ref="BK347" si="4619">+IF(BJ347=1,1,0)</f>
        <v>0</v>
      </c>
      <c r="BL347" s="730">
        <f t="shared" ref="BL347" si="4620">+IF(BK347=1,1,0)</f>
        <v>0</v>
      </c>
      <c r="BM347" s="730">
        <f t="shared" ref="BM347" si="4621">+IF(BL347=1,1,0)</f>
        <v>0</v>
      </c>
      <c r="BN347" s="730">
        <f t="shared" ref="BN347" si="4622">+IF(BM347=1,1,0)</f>
        <v>0</v>
      </c>
      <c r="BO347" s="730">
        <f t="shared" ref="BO347" si="4623">+IF(BN347=1,1,0)</f>
        <v>0</v>
      </c>
      <c r="BP347" s="730">
        <f t="shared" ref="BP347" si="4624">+IF(BO347=1,1,0)</f>
        <v>0</v>
      </c>
      <c r="BQ347" s="730">
        <f t="shared" ref="BQ347" si="4625">+IF(BP347=1,1,0)</f>
        <v>0</v>
      </c>
      <c r="BR347" s="730">
        <f t="shared" ref="BR347" si="4626">+IF(BQ347=1,1,0)</f>
        <v>0</v>
      </c>
      <c r="BS347" s="524">
        <f>+BR347</f>
        <v>0</v>
      </c>
      <c r="BW347" s="730">
        <f>+IF(BU347=1,1,0)</f>
        <v>0</v>
      </c>
      <c r="BX347" s="730">
        <f t="shared" ref="BX347" si="4627">+IF(BW347=1,1,0)</f>
        <v>0</v>
      </c>
    </row>
    <row r="348" spans="1:76" s="507" customFormat="1" x14ac:dyDescent="0.2">
      <c r="A348" s="724" t="s">
        <v>39</v>
      </c>
      <c r="B348" s="727"/>
      <c r="C348" s="730">
        <f>IF(C347=1,B348/12,0)</f>
        <v>0</v>
      </c>
      <c r="D348" s="730">
        <f>IF(D347=1,$B348/12,0)</f>
        <v>0</v>
      </c>
      <c r="E348" s="730">
        <f t="shared" ref="E348:N348" si="4628">IF(E347=1,$B348/12,0)</f>
        <v>0</v>
      </c>
      <c r="F348" s="730">
        <f t="shared" si="4628"/>
        <v>0</v>
      </c>
      <c r="G348" s="730">
        <f t="shared" si="4628"/>
        <v>0</v>
      </c>
      <c r="H348" s="730">
        <f t="shared" si="4628"/>
        <v>0</v>
      </c>
      <c r="I348" s="730">
        <f t="shared" si="4628"/>
        <v>0</v>
      </c>
      <c r="J348" s="730">
        <f t="shared" si="4628"/>
        <v>0</v>
      </c>
      <c r="K348" s="730">
        <f t="shared" si="4628"/>
        <v>0</v>
      </c>
      <c r="L348" s="730">
        <f t="shared" si="4628"/>
        <v>0</v>
      </c>
      <c r="M348" s="730">
        <f t="shared" si="4628"/>
        <v>0</v>
      </c>
      <c r="N348" s="730">
        <f t="shared" si="4628"/>
        <v>0</v>
      </c>
      <c r="O348" s="731">
        <f>SUM(C348:N348)</f>
        <v>0</v>
      </c>
      <c r="P348" s="730">
        <f>IF(C347=1,(B348*(1+$B$8)),B348)</f>
        <v>0</v>
      </c>
      <c r="Q348" s="730">
        <f>IF(Q347=1,($P348/12),0)</f>
        <v>0</v>
      </c>
      <c r="R348" s="730">
        <f t="shared" ref="R348:AB348" si="4629">IF(R347=1,($P348/12),0)</f>
        <v>0</v>
      </c>
      <c r="S348" s="730">
        <f t="shared" si="4629"/>
        <v>0</v>
      </c>
      <c r="T348" s="730">
        <f t="shared" si="4629"/>
        <v>0</v>
      </c>
      <c r="U348" s="730">
        <f t="shared" si="4629"/>
        <v>0</v>
      </c>
      <c r="V348" s="730">
        <f t="shared" si="4629"/>
        <v>0</v>
      </c>
      <c r="W348" s="730">
        <f t="shared" si="4629"/>
        <v>0</v>
      </c>
      <c r="X348" s="730">
        <f t="shared" si="4629"/>
        <v>0</v>
      </c>
      <c r="Y348" s="730">
        <f t="shared" si="4629"/>
        <v>0</v>
      </c>
      <c r="Z348" s="730">
        <f t="shared" si="4629"/>
        <v>0</v>
      </c>
      <c r="AA348" s="730">
        <f t="shared" si="4629"/>
        <v>0</v>
      </c>
      <c r="AB348" s="730">
        <f t="shared" si="4629"/>
        <v>0</v>
      </c>
      <c r="AC348" s="731">
        <f>SUM(Q348:AB348)</f>
        <v>0</v>
      </c>
      <c r="AD348" s="730">
        <f>IF(Q347=1,(P348*(1+$B$8)),P348)</f>
        <v>0</v>
      </c>
      <c r="AE348" s="730">
        <f t="shared" ref="AE348:AP348" si="4630">IF(AE347=1,($AD348/12),0)</f>
        <v>0</v>
      </c>
      <c r="AF348" s="730">
        <f t="shared" si="4630"/>
        <v>0</v>
      </c>
      <c r="AG348" s="730">
        <f t="shared" si="4630"/>
        <v>0</v>
      </c>
      <c r="AH348" s="730">
        <f t="shared" si="4630"/>
        <v>0</v>
      </c>
      <c r="AI348" s="730">
        <f t="shared" si="4630"/>
        <v>0</v>
      </c>
      <c r="AJ348" s="730">
        <f t="shared" si="4630"/>
        <v>0</v>
      </c>
      <c r="AK348" s="730">
        <f t="shared" si="4630"/>
        <v>0</v>
      </c>
      <c r="AL348" s="730">
        <f t="shared" si="4630"/>
        <v>0</v>
      </c>
      <c r="AM348" s="730">
        <f t="shared" si="4630"/>
        <v>0</v>
      </c>
      <c r="AN348" s="730">
        <f t="shared" si="4630"/>
        <v>0</v>
      </c>
      <c r="AO348" s="730">
        <f t="shared" si="4630"/>
        <v>0</v>
      </c>
      <c r="AP348" s="730">
        <f t="shared" si="4630"/>
        <v>0</v>
      </c>
      <c r="AQ348" s="731">
        <f>SUM(AE348:AP348)</f>
        <v>0</v>
      </c>
      <c r="AR348" s="730">
        <f>IF(AE347=1,(AD348*(1+$B$8)),AD348)</f>
        <v>0</v>
      </c>
      <c r="AS348" s="730">
        <f>IF(AS347=1,($AR348/12),0)</f>
        <v>0</v>
      </c>
      <c r="AT348" s="730">
        <f t="shared" ref="AT348:BD348" si="4631">IF(AT347=1,($AR348/12),0)</f>
        <v>0</v>
      </c>
      <c r="AU348" s="730">
        <f t="shared" si="4631"/>
        <v>0</v>
      </c>
      <c r="AV348" s="730">
        <f t="shared" si="4631"/>
        <v>0</v>
      </c>
      <c r="AW348" s="730">
        <f t="shared" si="4631"/>
        <v>0</v>
      </c>
      <c r="AX348" s="730">
        <f t="shared" si="4631"/>
        <v>0</v>
      </c>
      <c r="AY348" s="730">
        <f t="shared" si="4631"/>
        <v>0</v>
      </c>
      <c r="AZ348" s="730">
        <f t="shared" si="4631"/>
        <v>0</v>
      </c>
      <c r="BA348" s="730">
        <f t="shared" si="4631"/>
        <v>0</v>
      </c>
      <c r="BB348" s="730">
        <f t="shared" si="4631"/>
        <v>0</v>
      </c>
      <c r="BC348" s="730">
        <f t="shared" si="4631"/>
        <v>0</v>
      </c>
      <c r="BD348" s="730">
        <f t="shared" si="4631"/>
        <v>0</v>
      </c>
      <c r="BE348" s="731">
        <f>SUM(AS348:BD348)</f>
        <v>0</v>
      </c>
      <c r="BF348" s="730">
        <f>IF(AS347=1,(AR348*(1+$B$8)),AR348)</f>
        <v>0</v>
      </c>
      <c r="BG348" s="730">
        <f>IF(BG347=1,($BF348/12),0)</f>
        <v>0</v>
      </c>
      <c r="BH348" s="730">
        <f t="shared" ref="BH348:BR348" si="4632">IF(BH347=1,($BF348/12),0)</f>
        <v>0</v>
      </c>
      <c r="BI348" s="730">
        <f t="shared" si="4632"/>
        <v>0</v>
      </c>
      <c r="BJ348" s="730">
        <f t="shared" si="4632"/>
        <v>0</v>
      </c>
      <c r="BK348" s="730">
        <f t="shared" si="4632"/>
        <v>0</v>
      </c>
      <c r="BL348" s="730">
        <f t="shared" si="4632"/>
        <v>0</v>
      </c>
      <c r="BM348" s="730">
        <f t="shared" si="4632"/>
        <v>0</v>
      </c>
      <c r="BN348" s="730">
        <f t="shared" si="4632"/>
        <v>0</v>
      </c>
      <c r="BO348" s="730">
        <f t="shared" si="4632"/>
        <v>0</v>
      </c>
      <c r="BP348" s="730">
        <f t="shared" si="4632"/>
        <v>0</v>
      </c>
      <c r="BQ348" s="730">
        <f t="shared" si="4632"/>
        <v>0</v>
      </c>
      <c r="BR348" s="730">
        <f t="shared" si="4632"/>
        <v>0</v>
      </c>
      <c r="BS348" s="529">
        <f>SUM(BG348:BR348)</f>
        <v>0</v>
      </c>
      <c r="BW348" s="730">
        <f t="shared" ref="BW348:BX348" si="4633">IF(BW347=1,($BF348/12),0)</f>
        <v>0</v>
      </c>
      <c r="BX348" s="730">
        <f t="shared" si="4633"/>
        <v>0</v>
      </c>
    </row>
    <row r="349" spans="1:76" s="507" customFormat="1" x14ac:dyDescent="0.2">
      <c r="A349" s="721"/>
      <c r="B349" s="728"/>
      <c r="C349" s="730"/>
      <c r="D349" s="730"/>
      <c r="E349" s="730"/>
      <c r="F349" s="730"/>
      <c r="G349" s="730"/>
      <c r="H349" s="730"/>
      <c r="I349" s="730"/>
      <c r="J349" s="730"/>
      <c r="K349" s="730"/>
      <c r="L349" s="730"/>
      <c r="M349" s="730"/>
      <c r="N349" s="730"/>
      <c r="O349" s="730"/>
      <c r="P349" s="730"/>
      <c r="Q349" s="730"/>
      <c r="R349" s="730"/>
      <c r="S349" s="730"/>
      <c r="T349" s="730"/>
      <c r="U349" s="730"/>
      <c r="V349" s="730"/>
      <c r="W349" s="730"/>
      <c r="X349" s="730"/>
      <c r="Y349" s="730"/>
      <c r="Z349" s="730"/>
      <c r="AA349" s="730"/>
      <c r="AB349" s="730"/>
      <c r="AC349" s="730"/>
      <c r="AD349" s="730"/>
      <c r="AE349" s="730"/>
      <c r="AF349" s="730"/>
      <c r="AG349" s="730"/>
      <c r="AH349" s="730"/>
      <c r="AI349" s="730"/>
      <c r="AJ349" s="730"/>
      <c r="AK349" s="730"/>
      <c r="AL349" s="730"/>
      <c r="AM349" s="730"/>
      <c r="AN349" s="730"/>
      <c r="AO349" s="730"/>
      <c r="AP349" s="730"/>
      <c r="AQ349" s="730"/>
      <c r="AR349" s="730"/>
      <c r="AS349" s="730"/>
      <c r="AT349" s="730"/>
      <c r="AU349" s="730"/>
      <c r="AV349" s="730"/>
      <c r="AW349" s="730"/>
      <c r="AX349" s="730"/>
      <c r="AY349" s="730"/>
      <c r="AZ349" s="730"/>
      <c r="BA349" s="730"/>
      <c r="BB349" s="730"/>
      <c r="BC349" s="730"/>
      <c r="BD349" s="730"/>
      <c r="BE349" s="730"/>
      <c r="BF349" s="730"/>
      <c r="BG349" s="730"/>
      <c r="BH349" s="730"/>
      <c r="BI349" s="730"/>
      <c r="BJ349" s="730"/>
      <c r="BK349" s="730"/>
      <c r="BL349" s="730"/>
      <c r="BM349" s="730"/>
      <c r="BN349" s="730"/>
      <c r="BO349" s="730"/>
      <c r="BP349" s="730"/>
      <c r="BQ349" s="730"/>
      <c r="BR349" s="730"/>
      <c r="BS349" s="524"/>
      <c r="BW349" s="730"/>
      <c r="BX349" s="730"/>
    </row>
    <row r="350" spans="1:76" s="507" customFormat="1" x14ac:dyDescent="0.2">
      <c r="A350" s="522" t="s">
        <v>551</v>
      </c>
      <c r="B350" s="728"/>
      <c r="C350" s="728"/>
      <c r="D350" s="728"/>
      <c r="E350" s="728"/>
      <c r="F350" s="728"/>
      <c r="G350" s="728"/>
      <c r="H350" s="728"/>
      <c r="I350" s="728"/>
      <c r="J350" s="728"/>
      <c r="K350" s="728"/>
      <c r="L350" s="728"/>
      <c r="M350" s="728"/>
      <c r="N350" s="728"/>
      <c r="O350" s="728"/>
      <c r="P350" s="728"/>
      <c r="Q350" s="728"/>
      <c r="R350" s="728"/>
      <c r="S350" s="728"/>
      <c r="T350" s="728"/>
      <c r="U350" s="728"/>
      <c r="V350" s="728"/>
      <c r="W350" s="728"/>
      <c r="X350" s="728"/>
      <c r="Y350" s="728"/>
      <c r="Z350" s="728"/>
      <c r="AA350" s="728"/>
      <c r="AB350" s="728"/>
      <c r="AC350" s="728"/>
      <c r="AD350" s="728"/>
      <c r="AE350" s="728"/>
      <c r="AF350" s="728"/>
      <c r="AG350" s="728"/>
      <c r="AH350" s="728"/>
      <c r="AI350" s="728"/>
      <c r="AJ350" s="728"/>
      <c r="AK350" s="728"/>
      <c r="AL350" s="728"/>
      <c r="AM350" s="728"/>
      <c r="AN350" s="728"/>
      <c r="AO350" s="728"/>
      <c r="AP350" s="728"/>
      <c r="AQ350" s="728"/>
      <c r="AR350" s="728"/>
      <c r="AS350" s="728"/>
      <c r="AT350" s="728"/>
      <c r="AU350" s="728"/>
      <c r="AV350" s="728"/>
      <c r="AW350" s="728"/>
      <c r="AX350" s="728"/>
      <c r="AY350" s="728"/>
      <c r="AZ350" s="728"/>
      <c r="BA350" s="728"/>
      <c r="BB350" s="728"/>
      <c r="BC350" s="728"/>
      <c r="BD350" s="728"/>
      <c r="BE350" s="728"/>
      <c r="BF350" s="728"/>
      <c r="BG350" s="728"/>
      <c r="BH350" s="728"/>
      <c r="BI350" s="728"/>
      <c r="BJ350" s="728"/>
      <c r="BK350" s="728"/>
      <c r="BL350" s="728"/>
      <c r="BM350" s="728"/>
      <c r="BN350" s="728"/>
      <c r="BO350" s="728"/>
      <c r="BP350" s="728"/>
      <c r="BQ350" s="728"/>
      <c r="BR350" s="728"/>
      <c r="BS350" s="523"/>
      <c r="BW350" s="728"/>
      <c r="BX350" s="728"/>
    </row>
    <row r="351" spans="1:76" s="507" customFormat="1" x14ac:dyDescent="0.2">
      <c r="A351" s="722" t="s">
        <v>110</v>
      </c>
      <c r="B351" s="728"/>
      <c r="C351" s="730">
        <f>+IF(A351=1,1,0)</f>
        <v>0</v>
      </c>
      <c r="D351" s="730">
        <f>+IF(C351=1,1,0)</f>
        <v>0</v>
      </c>
      <c r="E351" s="730">
        <f t="shared" ref="E351" si="4634">+IF(D351=1,1,0)</f>
        <v>0</v>
      </c>
      <c r="F351" s="730">
        <f t="shared" ref="F351" si="4635">+IF(E351=1,1,0)</f>
        <v>0</v>
      </c>
      <c r="G351" s="730">
        <f t="shared" ref="G351" si="4636">+IF(F351=1,1,0)</f>
        <v>0</v>
      </c>
      <c r="H351" s="730">
        <f t="shared" ref="H351" si="4637">+IF(G351=1,1,0)</f>
        <v>0</v>
      </c>
      <c r="I351" s="730">
        <f t="shared" ref="I351" si="4638">+IF(H351=1,1,0)</f>
        <v>0</v>
      </c>
      <c r="J351" s="730">
        <f t="shared" ref="J351" si="4639">+IF(I351=1,1,0)</f>
        <v>0</v>
      </c>
      <c r="K351" s="730">
        <f t="shared" ref="K351" si="4640">+IF(J351=1,1,0)</f>
        <v>0</v>
      </c>
      <c r="L351" s="730">
        <f t="shared" ref="L351" si="4641">+IF(K351=1,1,0)</f>
        <v>0</v>
      </c>
      <c r="M351" s="730">
        <f t="shared" ref="M351" si="4642">+IF(L351=1,1,0)</f>
        <v>0</v>
      </c>
      <c r="N351" s="730">
        <f t="shared" ref="N351" si="4643">+IF(M351=1,1,0)</f>
        <v>0</v>
      </c>
      <c r="O351" s="730">
        <f>+N351</f>
        <v>0</v>
      </c>
      <c r="P351" s="730">
        <f>+N351</f>
        <v>0</v>
      </c>
      <c r="Q351" s="730">
        <f>+IF(O351=1,1,0)</f>
        <v>0</v>
      </c>
      <c r="R351" s="730">
        <f t="shared" ref="R351" si="4644">+IF(Q351=1,1,0)</f>
        <v>0</v>
      </c>
      <c r="S351" s="730">
        <f t="shared" ref="S351" si="4645">+IF(R351=1,1,0)</f>
        <v>0</v>
      </c>
      <c r="T351" s="730">
        <f t="shared" ref="T351" si="4646">+IF(S351=1,1,0)</f>
        <v>0</v>
      </c>
      <c r="U351" s="730">
        <f t="shared" ref="U351" si="4647">+IF(T351=1,1,0)</f>
        <v>0</v>
      </c>
      <c r="V351" s="730">
        <f t="shared" ref="V351" si="4648">+IF(U351=1,1,0)</f>
        <v>0</v>
      </c>
      <c r="W351" s="730">
        <f t="shared" ref="W351" si="4649">+IF(V351=1,1,0)</f>
        <v>0</v>
      </c>
      <c r="X351" s="730">
        <f t="shared" ref="X351" si="4650">+IF(W351=1,1,0)</f>
        <v>0</v>
      </c>
      <c r="Y351" s="730">
        <f t="shared" ref="Y351" si="4651">+IF(X351=1,1,0)</f>
        <v>0</v>
      </c>
      <c r="Z351" s="730">
        <f t="shared" ref="Z351" si="4652">+IF(Y351=1,1,0)</f>
        <v>0</v>
      </c>
      <c r="AA351" s="730">
        <f t="shared" ref="AA351" si="4653">+IF(Z351=1,1,0)</f>
        <v>0</v>
      </c>
      <c r="AB351" s="730">
        <f t="shared" ref="AB351" si="4654">+IF(AA351=1,1,0)</f>
        <v>0</v>
      </c>
      <c r="AC351" s="730">
        <f>+AB351</f>
        <v>0</v>
      </c>
      <c r="AD351" s="730">
        <f>+AB351</f>
        <v>0</v>
      </c>
      <c r="AE351" s="730">
        <f>+IF(AC351=1,1,0)</f>
        <v>0</v>
      </c>
      <c r="AF351" s="730">
        <f>+IF(AE351=1,1,0)</f>
        <v>0</v>
      </c>
      <c r="AG351" s="730">
        <f t="shared" ref="AG351" si="4655">+IF(AF351=1,1,0)</f>
        <v>0</v>
      </c>
      <c r="AH351" s="730">
        <f t="shared" ref="AH351" si="4656">+IF(AG351=1,1,0)</f>
        <v>0</v>
      </c>
      <c r="AI351" s="730">
        <f t="shared" ref="AI351" si="4657">+IF(AH351=1,1,0)</f>
        <v>0</v>
      </c>
      <c r="AJ351" s="730">
        <f t="shared" ref="AJ351" si="4658">+IF(AI351=1,1,0)</f>
        <v>0</v>
      </c>
      <c r="AK351" s="730">
        <f t="shared" ref="AK351" si="4659">+IF(AJ351=1,1,0)</f>
        <v>0</v>
      </c>
      <c r="AL351" s="730">
        <f t="shared" ref="AL351" si="4660">+IF(AK351=1,1,0)</f>
        <v>0</v>
      </c>
      <c r="AM351" s="730">
        <f t="shared" ref="AM351" si="4661">+IF(AL351=1,1,0)</f>
        <v>0</v>
      </c>
      <c r="AN351" s="730">
        <f t="shared" ref="AN351" si="4662">+IF(AM351=1,1,0)</f>
        <v>0</v>
      </c>
      <c r="AO351" s="730">
        <f t="shared" ref="AO351" si="4663">+IF(AN351=1,1,0)</f>
        <v>0</v>
      </c>
      <c r="AP351" s="730">
        <f t="shared" ref="AP351" si="4664">+IF(AO351=1,1,0)</f>
        <v>0</v>
      </c>
      <c r="AQ351" s="730">
        <f>+AP351</f>
        <v>0</v>
      </c>
      <c r="AR351" s="730">
        <f>+AQ351</f>
        <v>0</v>
      </c>
      <c r="AS351" s="730">
        <f>+IF(AQ351=1,1,0)</f>
        <v>0</v>
      </c>
      <c r="AT351" s="730">
        <f>+IF(AS351=1,1,0)</f>
        <v>0</v>
      </c>
      <c r="AU351" s="730">
        <f t="shared" ref="AU351" si="4665">+IF(AT351=1,1,0)</f>
        <v>0</v>
      </c>
      <c r="AV351" s="730">
        <f t="shared" ref="AV351" si="4666">+IF(AU351=1,1,0)</f>
        <v>0</v>
      </c>
      <c r="AW351" s="730">
        <f t="shared" ref="AW351" si="4667">+IF(AV351=1,1,0)</f>
        <v>0</v>
      </c>
      <c r="AX351" s="730">
        <f t="shared" ref="AX351" si="4668">+IF(AW351=1,1,0)</f>
        <v>0</v>
      </c>
      <c r="AY351" s="730">
        <f t="shared" ref="AY351" si="4669">+IF(AX351=1,1,0)</f>
        <v>0</v>
      </c>
      <c r="AZ351" s="730">
        <f t="shared" ref="AZ351" si="4670">+IF(AY351=1,1,0)</f>
        <v>0</v>
      </c>
      <c r="BA351" s="730">
        <f t="shared" ref="BA351" si="4671">+IF(AZ351=1,1,0)</f>
        <v>0</v>
      </c>
      <c r="BB351" s="730">
        <f t="shared" ref="BB351" si="4672">+IF(BA351=1,1,0)</f>
        <v>0</v>
      </c>
      <c r="BC351" s="730">
        <f t="shared" ref="BC351" si="4673">+IF(BB351=1,1,0)</f>
        <v>0</v>
      </c>
      <c r="BD351" s="730">
        <f t="shared" ref="BD351" si="4674">+IF(BC351=1,1,0)</f>
        <v>0</v>
      </c>
      <c r="BE351" s="730">
        <f>+BD351</f>
        <v>0</v>
      </c>
      <c r="BF351" s="730">
        <f>+BE351</f>
        <v>0</v>
      </c>
      <c r="BG351" s="730">
        <f>+IF(BE351=1,1,0)</f>
        <v>0</v>
      </c>
      <c r="BH351" s="730">
        <f t="shared" ref="BH351" si="4675">+IF(BG351=1,1,0)</f>
        <v>0</v>
      </c>
      <c r="BI351" s="730">
        <f t="shared" ref="BI351" si="4676">+IF(BH351=1,1,0)</f>
        <v>0</v>
      </c>
      <c r="BJ351" s="730">
        <f t="shared" ref="BJ351" si="4677">+IF(BI351=1,1,0)</f>
        <v>0</v>
      </c>
      <c r="BK351" s="730">
        <f t="shared" ref="BK351" si="4678">+IF(BJ351=1,1,0)</f>
        <v>0</v>
      </c>
      <c r="BL351" s="730">
        <f t="shared" ref="BL351" si="4679">+IF(BK351=1,1,0)</f>
        <v>0</v>
      </c>
      <c r="BM351" s="730">
        <f t="shared" ref="BM351" si="4680">+IF(BL351=1,1,0)</f>
        <v>0</v>
      </c>
      <c r="BN351" s="730">
        <f t="shared" ref="BN351" si="4681">+IF(BM351=1,1,0)</f>
        <v>0</v>
      </c>
      <c r="BO351" s="730">
        <f t="shared" ref="BO351" si="4682">+IF(BN351=1,1,0)</f>
        <v>0</v>
      </c>
      <c r="BP351" s="730">
        <f t="shared" ref="BP351" si="4683">+IF(BO351=1,1,0)</f>
        <v>0</v>
      </c>
      <c r="BQ351" s="730">
        <f t="shared" ref="BQ351" si="4684">+IF(BP351=1,1,0)</f>
        <v>0</v>
      </c>
      <c r="BR351" s="730">
        <f t="shared" ref="BR351" si="4685">+IF(BQ351=1,1,0)</f>
        <v>0</v>
      </c>
      <c r="BS351" s="524">
        <f>+BR351</f>
        <v>0</v>
      </c>
      <c r="BW351" s="730">
        <f>+IF(BU351=1,1,0)</f>
        <v>0</v>
      </c>
      <c r="BX351" s="730">
        <f t="shared" ref="BX351" si="4686">+IF(BW351=1,1,0)</f>
        <v>0</v>
      </c>
    </row>
    <row r="352" spans="1:76" s="507" customFormat="1" x14ac:dyDescent="0.2">
      <c r="A352" s="724" t="s">
        <v>39</v>
      </c>
      <c r="B352" s="727"/>
      <c r="C352" s="730">
        <f>IF(C351=1,B352/12,0)</f>
        <v>0</v>
      </c>
      <c r="D352" s="730">
        <f>IF(D351=1,$B352/12,0)</f>
        <v>0</v>
      </c>
      <c r="E352" s="730">
        <f t="shared" ref="E352:N352" si="4687">IF(E351=1,$B352/12,0)</f>
        <v>0</v>
      </c>
      <c r="F352" s="730">
        <f t="shared" si="4687"/>
        <v>0</v>
      </c>
      <c r="G352" s="730">
        <f t="shared" si="4687"/>
        <v>0</v>
      </c>
      <c r="H352" s="730">
        <f t="shared" si="4687"/>
        <v>0</v>
      </c>
      <c r="I352" s="730">
        <f t="shared" si="4687"/>
        <v>0</v>
      </c>
      <c r="J352" s="730">
        <f t="shared" si="4687"/>
        <v>0</v>
      </c>
      <c r="K352" s="730">
        <f t="shared" si="4687"/>
        <v>0</v>
      </c>
      <c r="L352" s="730">
        <f t="shared" si="4687"/>
        <v>0</v>
      </c>
      <c r="M352" s="730">
        <f t="shared" si="4687"/>
        <v>0</v>
      </c>
      <c r="N352" s="730">
        <f t="shared" si="4687"/>
        <v>0</v>
      </c>
      <c r="O352" s="731">
        <f>SUM(C352:N352)</f>
        <v>0</v>
      </c>
      <c r="P352" s="730">
        <f>IF(C351=1,(B352*(1+$B$8)),B352)</f>
        <v>0</v>
      </c>
      <c r="Q352" s="730">
        <f>IF(Q351=1,($P352/12),0)</f>
        <v>0</v>
      </c>
      <c r="R352" s="730">
        <f t="shared" ref="R352:AB352" si="4688">IF(R351=1,($P352/12),0)</f>
        <v>0</v>
      </c>
      <c r="S352" s="730">
        <f t="shared" si="4688"/>
        <v>0</v>
      </c>
      <c r="T352" s="730">
        <f t="shared" si="4688"/>
        <v>0</v>
      </c>
      <c r="U352" s="730">
        <f t="shared" si="4688"/>
        <v>0</v>
      </c>
      <c r="V352" s="730">
        <f t="shared" si="4688"/>
        <v>0</v>
      </c>
      <c r="W352" s="730">
        <f t="shared" si="4688"/>
        <v>0</v>
      </c>
      <c r="X352" s="730">
        <f t="shared" si="4688"/>
        <v>0</v>
      </c>
      <c r="Y352" s="730">
        <f t="shared" si="4688"/>
        <v>0</v>
      </c>
      <c r="Z352" s="730">
        <f t="shared" si="4688"/>
        <v>0</v>
      </c>
      <c r="AA352" s="730">
        <f t="shared" si="4688"/>
        <v>0</v>
      </c>
      <c r="AB352" s="730">
        <f t="shared" si="4688"/>
        <v>0</v>
      </c>
      <c r="AC352" s="731">
        <f>SUM(Q352:AB352)</f>
        <v>0</v>
      </c>
      <c r="AD352" s="730">
        <f>IF(Q351=1,(P352*(1+$B$8)),P352)</f>
        <v>0</v>
      </c>
      <c r="AE352" s="730">
        <f t="shared" ref="AE352:AP352" si="4689">IF(AE351=1,($AD352/12),0)</f>
        <v>0</v>
      </c>
      <c r="AF352" s="730">
        <f t="shared" si="4689"/>
        <v>0</v>
      </c>
      <c r="AG352" s="730">
        <f t="shared" si="4689"/>
        <v>0</v>
      </c>
      <c r="AH352" s="730">
        <f t="shared" si="4689"/>
        <v>0</v>
      </c>
      <c r="AI352" s="730">
        <f t="shared" si="4689"/>
        <v>0</v>
      </c>
      <c r="AJ352" s="730">
        <f t="shared" si="4689"/>
        <v>0</v>
      </c>
      <c r="AK352" s="730">
        <f t="shared" si="4689"/>
        <v>0</v>
      </c>
      <c r="AL352" s="730">
        <f t="shared" si="4689"/>
        <v>0</v>
      </c>
      <c r="AM352" s="730">
        <f t="shared" si="4689"/>
        <v>0</v>
      </c>
      <c r="AN352" s="730">
        <f t="shared" si="4689"/>
        <v>0</v>
      </c>
      <c r="AO352" s="730">
        <f t="shared" si="4689"/>
        <v>0</v>
      </c>
      <c r="AP352" s="730">
        <f t="shared" si="4689"/>
        <v>0</v>
      </c>
      <c r="AQ352" s="731">
        <f>SUM(AE352:AP352)</f>
        <v>0</v>
      </c>
      <c r="AR352" s="730">
        <f>IF(AE351=1,(AD352*(1+$B$8)),AD352)</f>
        <v>0</v>
      </c>
      <c r="AS352" s="730">
        <f>IF(AS351=1,($AR352/12),0)</f>
        <v>0</v>
      </c>
      <c r="AT352" s="730">
        <f t="shared" ref="AT352:BD352" si="4690">IF(AT351=1,($AR352/12),0)</f>
        <v>0</v>
      </c>
      <c r="AU352" s="730">
        <f t="shared" si="4690"/>
        <v>0</v>
      </c>
      <c r="AV352" s="730">
        <f t="shared" si="4690"/>
        <v>0</v>
      </c>
      <c r="AW352" s="730">
        <f t="shared" si="4690"/>
        <v>0</v>
      </c>
      <c r="AX352" s="730">
        <f t="shared" si="4690"/>
        <v>0</v>
      </c>
      <c r="AY352" s="730">
        <f t="shared" si="4690"/>
        <v>0</v>
      </c>
      <c r="AZ352" s="730">
        <f t="shared" si="4690"/>
        <v>0</v>
      </c>
      <c r="BA352" s="730">
        <f t="shared" si="4690"/>
        <v>0</v>
      </c>
      <c r="BB352" s="730">
        <f t="shared" si="4690"/>
        <v>0</v>
      </c>
      <c r="BC352" s="730">
        <f t="shared" si="4690"/>
        <v>0</v>
      </c>
      <c r="BD352" s="730">
        <f t="shared" si="4690"/>
        <v>0</v>
      </c>
      <c r="BE352" s="731">
        <f>SUM(AS352:BD352)</f>
        <v>0</v>
      </c>
      <c r="BF352" s="730">
        <f>IF(AS351=1,(AR352*(1+$B$8)),AR352)</f>
        <v>0</v>
      </c>
      <c r="BG352" s="730">
        <f>IF(BG351=1,($BF352/12),0)</f>
        <v>0</v>
      </c>
      <c r="BH352" s="730">
        <f t="shared" ref="BH352:BR352" si="4691">IF(BH351=1,($BF352/12),0)</f>
        <v>0</v>
      </c>
      <c r="BI352" s="730">
        <f t="shared" si="4691"/>
        <v>0</v>
      </c>
      <c r="BJ352" s="730">
        <f t="shared" si="4691"/>
        <v>0</v>
      </c>
      <c r="BK352" s="730">
        <f t="shared" si="4691"/>
        <v>0</v>
      </c>
      <c r="BL352" s="730">
        <f t="shared" si="4691"/>
        <v>0</v>
      </c>
      <c r="BM352" s="730">
        <f t="shared" si="4691"/>
        <v>0</v>
      </c>
      <c r="BN352" s="730">
        <f t="shared" si="4691"/>
        <v>0</v>
      </c>
      <c r="BO352" s="730">
        <f t="shared" si="4691"/>
        <v>0</v>
      </c>
      <c r="BP352" s="730">
        <f t="shared" si="4691"/>
        <v>0</v>
      </c>
      <c r="BQ352" s="730">
        <f t="shared" si="4691"/>
        <v>0</v>
      </c>
      <c r="BR352" s="730">
        <f t="shared" si="4691"/>
        <v>0</v>
      </c>
      <c r="BS352" s="529">
        <f>SUM(BG352:BR352)</f>
        <v>0</v>
      </c>
      <c r="BW352" s="730">
        <f t="shared" ref="BW352:BX352" si="4692">IF(BW351=1,($BF352/12),0)</f>
        <v>0</v>
      </c>
      <c r="BX352" s="730">
        <f t="shared" si="4692"/>
        <v>0</v>
      </c>
    </row>
    <row r="353" spans="1:76" s="507" customFormat="1" x14ac:dyDescent="0.2">
      <c r="A353" s="721"/>
      <c r="B353" s="728"/>
      <c r="C353" s="730"/>
      <c r="D353" s="730"/>
      <c r="E353" s="730"/>
      <c r="F353" s="730"/>
      <c r="G353" s="730"/>
      <c r="H353" s="730"/>
      <c r="I353" s="730"/>
      <c r="J353" s="730"/>
      <c r="K353" s="730"/>
      <c r="L353" s="730"/>
      <c r="M353" s="730"/>
      <c r="N353" s="730"/>
      <c r="O353" s="730"/>
      <c r="P353" s="730"/>
      <c r="Q353" s="730"/>
      <c r="R353" s="730"/>
      <c r="S353" s="730"/>
      <c r="T353" s="730"/>
      <c r="U353" s="730"/>
      <c r="V353" s="730"/>
      <c r="W353" s="730"/>
      <c r="X353" s="730"/>
      <c r="Y353" s="730"/>
      <c r="Z353" s="730"/>
      <c r="AA353" s="730"/>
      <c r="AB353" s="730"/>
      <c r="AC353" s="730"/>
      <c r="AD353" s="730"/>
      <c r="AE353" s="730"/>
      <c r="AF353" s="730"/>
      <c r="AG353" s="730"/>
      <c r="AH353" s="730"/>
      <c r="AI353" s="730"/>
      <c r="AJ353" s="730"/>
      <c r="AK353" s="730"/>
      <c r="AL353" s="730"/>
      <c r="AM353" s="730"/>
      <c r="AN353" s="730"/>
      <c r="AO353" s="730"/>
      <c r="AP353" s="730"/>
      <c r="AQ353" s="730"/>
      <c r="AR353" s="730"/>
      <c r="AS353" s="730"/>
      <c r="AT353" s="730"/>
      <c r="AU353" s="730"/>
      <c r="AV353" s="730"/>
      <c r="AW353" s="730"/>
      <c r="AX353" s="730"/>
      <c r="AY353" s="730"/>
      <c r="AZ353" s="730"/>
      <c r="BA353" s="730"/>
      <c r="BB353" s="730"/>
      <c r="BC353" s="730"/>
      <c r="BD353" s="730"/>
      <c r="BE353" s="730"/>
      <c r="BF353" s="730"/>
      <c r="BG353" s="730"/>
      <c r="BH353" s="730"/>
      <c r="BI353" s="730"/>
      <c r="BJ353" s="730"/>
      <c r="BK353" s="730"/>
      <c r="BL353" s="730"/>
      <c r="BM353" s="730"/>
      <c r="BN353" s="730"/>
      <c r="BO353" s="730"/>
      <c r="BP353" s="730"/>
      <c r="BQ353" s="730"/>
      <c r="BR353" s="730"/>
      <c r="BS353" s="524"/>
      <c r="BW353" s="730"/>
      <c r="BX353" s="730"/>
    </row>
    <row r="354" spans="1:76" s="507" customFormat="1" x14ac:dyDescent="0.2">
      <c r="A354" s="522" t="s">
        <v>551</v>
      </c>
      <c r="B354" s="728"/>
      <c r="C354" s="728"/>
      <c r="D354" s="728"/>
      <c r="E354" s="728"/>
      <c r="F354" s="728"/>
      <c r="G354" s="728"/>
      <c r="H354" s="728"/>
      <c r="I354" s="728"/>
      <c r="J354" s="728"/>
      <c r="K354" s="728"/>
      <c r="L354" s="728"/>
      <c r="M354" s="728"/>
      <c r="N354" s="728"/>
      <c r="O354" s="728"/>
      <c r="P354" s="728"/>
      <c r="Q354" s="728"/>
      <c r="R354" s="728"/>
      <c r="S354" s="728"/>
      <c r="T354" s="728"/>
      <c r="U354" s="728"/>
      <c r="V354" s="728"/>
      <c r="W354" s="728"/>
      <c r="X354" s="728"/>
      <c r="Y354" s="728"/>
      <c r="Z354" s="728"/>
      <c r="AA354" s="728"/>
      <c r="AB354" s="728"/>
      <c r="AC354" s="728"/>
      <c r="AD354" s="728"/>
      <c r="AE354" s="728"/>
      <c r="AF354" s="728"/>
      <c r="AG354" s="728"/>
      <c r="AH354" s="728"/>
      <c r="AI354" s="728"/>
      <c r="AJ354" s="728"/>
      <c r="AK354" s="728"/>
      <c r="AL354" s="728"/>
      <c r="AM354" s="728"/>
      <c r="AN354" s="728"/>
      <c r="AO354" s="728"/>
      <c r="AP354" s="728"/>
      <c r="AQ354" s="728"/>
      <c r="AR354" s="728"/>
      <c r="AS354" s="728"/>
      <c r="AT354" s="728"/>
      <c r="AU354" s="728"/>
      <c r="AV354" s="728"/>
      <c r="AW354" s="728"/>
      <c r="AX354" s="728"/>
      <c r="AY354" s="728"/>
      <c r="AZ354" s="728"/>
      <c r="BA354" s="728"/>
      <c r="BB354" s="728"/>
      <c r="BC354" s="728"/>
      <c r="BD354" s="728"/>
      <c r="BE354" s="728"/>
      <c r="BF354" s="728"/>
      <c r="BG354" s="728"/>
      <c r="BH354" s="728"/>
      <c r="BI354" s="728"/>
      <c r="BJ354" s="728"/>
      <c r="BK354" s="728"/>
      <c r="BL354" s="728"/>
      <c r="BM354" s="728"/>
      <c r="BN354" s="728"/>
      <c r="BO354" s="728"/>
      <c r="BP354" s="728"/>
      <c r="BQ354" s="728"/>
      <c r="BR354" s="728"/>
      <c r="BS354" s="523"/>
      <c r="BW354" s="728"/>
      <c r="BX354" s="728"/>
    </row>
    <row r="355" spans="1:76" s="507" customFormat="1" x14ac:dyDescent="0.2">
      <c r="A355" s="722" t="s">
        <v>110</v>
      </c>
      <c r="B355" s="728"/>
      <c r="C355" s="730">
        <f>+IF(A355=1,1,0)</f>
        <v>0</v>
      </c>
      <c r="D355" s="730">
        <f>+IF(C355=1,1,0)</f>
        <v>0</v>
      </c>
      <c r="E355" s="730">
        <f t="shared" ref="E355" si="4693">+IF(D355=1,1,0)</f>
        <v>0</v>
      </c>
      <c r="F355" s="730">
        <f t="shared" ref="F355" si="4694">+IF(E355=1,1,0)</f>
        <v>0</v>
      </c>
      <c r="G355" s="730">
        <f t="shared" ref="G355" si="4695">+IF(F355=1,1,0)</f>
        <v>0</v>
      </c>
      <c r="H355" s="730">
        <f t="shared" ref="H355" si="4696">+IF(G355=1,1,0)</f>
        <v>0</v>
      </c>
      <c r="I355" s="730">
        <f t="shared" ref="I355" si="4697">+IF(H355=1,1,0)</f>
        <v>0</v>
      </c>
      <c r="J355" s="730">
        <f t="shared" ref="J355" si="4698">+IF(I355=1,1,0)</f>
        <v>0</v>
      </c>
      <c r="K355" s="730">
        <f t="shared" ref="K355" si="4699">+IF(J355=1,1,0)</f>
        <v>0</v>
      </c>
      <c r="L355" s="730">
        <f t="shared" ref="L355" si="4700">+IF(K355=1,1,0)</f>
        <v>0</v>
      </c>
      <c r="M355" s="730">
        <f t="shared" ref="M355" si="4701">+IF(L355=1,1,0)</f>
        <v>0</v>
      </c>
      <c r="N355" s="730">
        <f t="shared" ref="N355" si="4702">+IF(M355=1,1,0)</f>
        <v>0</v>
      </c>
      <c r="O355" s="730">
        <f>+N355</f>
        <v>0</v>
      </c>
      <c r="P355" s="730">
        <f>+N355</f>
        <v>0</v>
      </c>
      <c r="Q355" s="730">
        <f>+IF(O355=1,1,0)</f>
        <v>0</v>
      </c>
      <c r="R355" s="730">
        <f t="shared" ref="R355" si="4703">+IF(Q355=1,1,0)</f>
        <v>0</v>
      </c>
      <c r="S355" s="730">
        <f t="shared" ref="S355" si="4704">+IF(R355=1,1,0)</f>
        <v>0</v>
      </c>
      <c r="T355" s="730">
        <f t="shared" ref="T355" si="4705">+IF(S355=1,1,0)</f>
        <v>0</v>
      </c>
      <c r="U355" s="730">
        <f t="shared" ref="U355" si="4706">+IF(T355=1,1,0)</f>
        <v>0</v>
      </c>
      <c r="V355" s="730">
        <f t="shared" ref="V355" si="4707">+IF(U355=1,1,0)</f>
        <v>0</v>
      </c>
      <c r="W355" s="730">
        <f t="shared" ref="W355" si="4708">+IF(V355=1,1,0)</f>
        <v>0</v>
      </c>
      <c r="X355" s="730">
        <f t="shared" ref="X355" si="4709">+IF(W355=1,1,0)</f>
        <v>0</v>
      </c>
      <c r="Y355" s="730">
        <f t="shared" ref="Y355" si="4710">+IF(X355=1,1,0)</f>
        <v>0</v>
      </c>
      <c r="Z355" s="730">
        <f t="shared" ref="Z355" si="4711">+IF(Y355=1,1,0)</f>
        <v>0</v>
      </c>
      <c r="AA355" s="730">
        <f t="shared" ref="AA355" si="4712">+IF(Z355=1,1,0)</f>
        <v>0</v>
      </c>
      <c r="AB355" s="730">
        <f t="shared" ref="AB355" si="4713">+IF(AA355=1,1,0)</f>
        <v>0</v>
      </c>
      <c r="AC355" s="730">
        <f>+AB355</f>
        <v>0</v>
      </c>
      <c r="AD355" s="730">
        <f>+AB355</f>
        <v>0</v>
      </c>
      <c r="AE355" s="730">
        <f>+IF(AC355=1,1,0)</f>
        <v>0</v>
      </c>
      <c r="AF355" s="730">
        <f>+IF(AE355=1,1,0)</f>
        <v>0</v>
      </c>
      <c r="AG355" s="730">
        <f t="shared" ref="AG355" si="4714">+IF(AF355=1,1,0)</f>
        <v>0</v>
      </c>
      <c r="AH355" s="730">
        <f t="shared" ref="AH355" si="4715">+IF(AG355=1,1,0)</f>
        <v>0</v>
      </c>
      <c r="AI355" s="730">
        <f t="shared" ref="AI355" si="4716">+IF(AH355=1,1,0)</f>
        <v>0</v>
      </c>
      <c r="AJ355" s="730">
        <f t="shared" ref="AJ355" si="4717">+IF(AI355=1,1,0)</f>
        <v>0</v>
      </c>
      <c r="AK355" s="730">
        <f t="shared" ref="AK355" si="4718">+IF(AJ355=1,1,0)</f>
        <v>0</v>
      </c>
      <c r="AL355" s="730">
        <f t="shared" ref="AL355" si="4719">+IF(AK355=1,1,0)</f>
        <v>0</v>
      </c>
      <c r="AM355" s="730">
        <f t="shared" ref="AM355" si="4720">+IF(AL355=1,1,0)</f>
        <v>0</v>
      </c>
      <c r="AN355" s="730">
        <f t="shared" ref="AN355" si="4721">+IF(AM355=1,1,0)</f>
        <v>0</v>
      </c>
      <c r="AO355" s="730">
        <f t="shared" ref="AO355" si="4722">+IF(AN355=1,1,0)</f>
        <v>0</v>
      </c>
      <c r="AP355" s="730">
        <f t="shared" ref="AP355" si="4723">+IF(AO355=1,1,0)</f>
        <v>0</v>
      </c>
      <c r="AQ355" s="730">
        <f>+AP355</f>
        <v>0</v>
      </c>
      <c r="AR355" s="730">
        <f>+AQ355</f>
        <v>0</v>
      </c>
      <c r="AS355" s="730">
        <f>+IF(AQ355=1,1,0)</f>
        <v>0</v>
      </c>
      <c r="AT355" s="730">
        <f>+IF(AS355=1,1,0)</f>
        <v>0</v>
      </c>
      <c r="AU355" s="730">
        <f t="shared" ref="AU355" si="4724">+IF(AT355=1,1,0)</f>
        <v>0</v>
      </c>
      <c r="AV355" s="730">
        <f t="shared" ref="AV355" si="4725">+IF(AU355=1,1,0)</f>
        <v>0</v>
      </c>
      <c r="AW355" s="730">
        <f t="shared" ref="AW355" si="4726">+IF(AV355=1,1,0)</f>
        <v>0</v>
      </c>
      <c r="AX355" s="730">
        <f t="shared" ref="AX355" si="4727">+IF(AW355=1,1,0)</f>
        <v>0</v>
      </c>
      <c r="AY355" s="730">
        <f t="shared" ref="AY355" si="4728">+IF(AX355=1,1,0)</f>
        <v>0</v>
      </c>
      <c r="AZ355" s="730">
        <f t="shared" ref="AZ355" si="4729">+IF(AY355=1,1,0)</f>
        <v>0</v>
      </c>
      <c r="BA355" s="730">
        <f t="shared" ref="BA355" si="4730">+IF(AZ355=1,1,0)</f>
        <v>0</v>
      </c>
      <c r="BB355" s="730">
        <f t="shared" ref="BB355" si="4731">+IF(BA355=1,1,0)</f>
        <v>0</v>
      </c>
      <c r="BC355" s="730">
        <f t="shared" ref="BC355" si="4732">+IF(BB355=1,1,0)</f>
        <v>0</v>
      </c>
      <c r="BD355" s="730">
        <f t="shared" ref="BD355" si="4733">+IF(BC355=1,1,0)</f>
        <v>0</v>
      </c>
      <c r="BE355" s="730">
        <f>+BD355</f>
        <v>0</v>
      </c>
      <c r="BF355" s="730">
        <f>+BE355</f>
        <v>0</v>
      </c>
      <c r="BG355" s="730">
        <f>+IF(BE355=1,1,0)</f>
        <v>0</v>
      </c>
      <c r="BH355" s="730">
        <f t="shared" ref="BH355" si="4734">+IF(BG355=1,1,0)</f>
        <v>0</v>
      </c>
      <c r="BI355" s="730">
        <f t="shared" ref="BI355" si="4735">+IF(BH355=1,1,0)</f>
        <v>0</v>
      </c>
      <c r="BJ355" s="730">
        <f t="shared" ref="BJ355" si="4736">+IF(BI355=1,1,0)</f>
        <v>0</v>
      </c>
      <c r="BK355" s="730">
        <f t="shared" ref="BK355" si="4737">+IF(BJ355=1,1,0)</f>
        <v>0</v>
      </c>
      <c r="BL355" s="730">
        <f t="shared" ref="BL355" si="4738">+IF(BK355=1,1,0)</f>
        <v>0</v>
      </c>
      <c r="BM355" s="730">
        <f t="shared" ref="BM355" si="4739">+IF(BL355=1,1,0)</f>
        <v>0</v>
      </c>
      <c r="BN355" s="730">
        <f t="shared" ref="BN355" si="4740">+IF(BM355=1,1,0)</f>
        <v>0</v>
      </c>
      <c r="BO355" s="730">
        <f t="shared" ref="BO355" si="4741">+IF(BN355=1,1,0)</f>
        <v>0</v>
      </c>
      <c r="BP355" s="730">
        <f t="shared" ref="BP355" si="4742">+IF(BO355=1,1,0)</f>
        <v>0</v>
      </c>
      <c r="BQ355" s="730">
        <f t="shared" ref="BQ355" si="4743">+IF(BP355=1,1,0)</f>
        <v>0</v>
      </c>
      <c r="BR355" s="730">
        <f t="shared" ref="BR355" si="4744">+IF(BQ355=1,1,0)</f>
        <v>0</v>
      </c>
      <c r="BS355" s="524">
        <f>+BR355</f>
        <v>0</v>
      </c>
      <c r="BW355" s="730">
        <f>+IF(BU355=1,1,0)</f>
        <v>0</v>
      </c>
      <c r="BX355" s="730">
        <f t="shared" ref="BX355" si="4745">+IF(BW355=1,1,0)</f>
        <v>0</v>
      </c>
    </row>
    <row r="356" spans="1:76" s="507" customFormat="1" x14ac:dyDescent="0.2">
      <c r="A356" s="724" t="s">
        <v>39</v>
      </c>
      <c r="B356" s="727"/>
      <c r="C356" s="730">
        <f>IF(C355=1,B356/12,0)</f>
        <v>0</v>
      </c>
      <c r="D356" s="730">
        <f>IF(D355=1,$B356/12,0)</f>
        <v>0</v>
      </c>
      <c r="E356" s="730">
        <f t="shared" ref="E356:N356" si="4746">IF(E355=1,$B356/12,0)</f>
        <v>0</v>
      </c>
      <c r="F356" s="730">
        <f t="shared" si="4746"/>
        <v>0</v>
      </c>
      <c r="G356" s="730">
        <f t="shared" si="4746"/>
        <v>0</v>
      </c>
      <c r="H356" s="730">
        <f t="shared" si="4746"/>
        <v>0</v>
      </c>
      <c r="I356" s="730">
        <f t="shared" si="4746"/>
        <v>0</v>
      </c>
      <c r="J356" s="730">
        <f t="shared" si="4746"/>
        <v>0</v>
      </c>
      <c r="K356" s="730">
        <f t="shared" si="4746"/>
        <v>0</v>
      </c>
      <c r="L356" s="730">
        <f t="shared" si="4746"/>
        <v>0</v>
      </c>
      <c r="M356" s="730">
        <f t="shared" si="4746"/>
        <v>0</v>
      </c>
      <c r="N356" s="730">
        <f t="shared" si="4746"/>
        <v>0</v>
      </c>
      <c r="O356" s="731">
        <f>SUM(C356:N356)</f>
        <v>0</v>
      </c>
      <c r="P356" s="730">
        <f>IF(C355=1,(B356*(1+$B$8)),B356)</f>
        <v>0</v>
      </c>
      <c r="Q356" s="730">
        <f>IF(Q355=1,($P356/12),0)</f>
        <v>0</v>
      </c>
      <c r="R356" s="730">
        <f t="shared" ref="R356:AB356" si="4747">IF(R355=1,($P356/12),0)</f>
        <v>0</v>
      </c>
      <c r="S356" s="730">
        <f t="shared" si="4747"/>
        <v>0</v>
      </c>
      <c r="T356" s="730">
        <f t="shared" si="4747"/>
        <v>0</v>
      </c>
      <c r="U356" s="730">
        <f t="shared" si="4747"/>
        <v>0</v>
      </c>
      <c r="V356" s="730">
        <f t="shared" si="4747"/>
        <v>0</v>
      </c>
      <c r="W356" s="730">
        <f t="shared" si="4747"/>
        <v>0</v>
      </c>
      <c r="X356" s="730">
        <f t="shared" si="4747"/>
        <v>0</v>
      </c>
      <c r="Y356" s="730">
        <f t="shared" si="4747"/>
        <v>0</v>
      </c>
      <c r="Z356" s="730">
        <f t="shared" si="4747"/>
        <v>0</v>
      </c>
      <c r="AA356" s="730">
        <f t="shared" si="4747"/>
        <v>0</v>
      </c>
      <c r="AB356" s="730">
        <f t="shared" si="4747"/>
        <v>0</v>
      </c>
      <c r="AC356" s="731">
        <f>SUM(Q356:AB356)</f>
        <v>0</v>
      </c>
      <c r="AD356" s="730">
        <f>IF(Q355=1,(P356*(1+$B$8)),P356)</f>
        <v>0</v>
      </c>
      <c r="AE356" s="730">
        <f t="shared" ref="AE356:AP356" si="4748">IF(AE355=1,($AD356/12),0)</f>
        <v>0</v>
      </c>
      <c r="AF356" s="730">
        <f t="shared" si="4748"/>
        <v>0</v>
      </c>
      <c r="AG356" s="730">
        <f t="shared" si="4748"/>
        <v>0</v>
      </c>
      <c r="AH356" s="730">
        <f t="shared" si="4748"/>
        <v>0</v>
      </c>
      <c r="AI356" s="730">
        <f t="shared" si="4748"/>
        <v>0</v>
      </c>
      <c r="AJ356" s="730">
        <f t="shared" si="4748"/>
        <v>0</v>
      </c>
      <c r="AK356" s="730">
        <f t="shared" si="4748"/>
        <v>0</v>
      </c>
      <c r="AL356" s="730">
        <f t="shared" si="4748"/>
        <v>0</v>
      </c>
      <c r="AM356" s="730">
        <f t="shared" si="4748"/>
        <v>0</v>
      </c>
      <c r="AN356" s="730">
        <f t="shared" si="4748"/>
        <v>0</v>
      </c>
      <c r="AO356" s="730">
        <f t="shared" si="4748"/>
        <v>0</v>
      </c>
      <c r="AP356" s="730">
        <f t="shared" si="4748"/>
        <v>0</v>
      </c>
      <c r="AQ356" s="731">
        <f>SUM(AE356:AP356)</f>
        <v>0</v>
      </c>
      <c r="AR356" s="730">
        <f>IF(AE355=1,(AD356*(1+$B$8)),AD356)</f>
        <v>0</v>
      </c>
      <c r="AS356" s="730">
        <f>IF(AS355=1,($AR356/12),0)</f>
        <v>0</v>
      </c>
      <c r="AT356" s="730">
        <f t="shared" ref="AT356:BD356" si="4749">IF(AT355=1,($AR356/12),0)</f>
        <v>0</v>
      </c>
      <c r="AU356" s="730">
        <f t="shared" si="4749"/>
        <v>0</v>
      </c>
      <c r="AV356" s="730">
        <f t="shared" si="4749"/>
        <v>0</v>
      </c>
      <c r="AW356" s="730">
        <f t="shared" si="4749"/>
        <v>0</v>
      </c>
      <c r="AX356" s="730">
        <f t="shared" si="4749"/>
        <v>0</v>
      </c>
      <c r="AY356" s="730">
        <f t="shared" si="4749"/>
        <v>0</v>
      </c>
      <c r="AZ356" s="730">
        <f t="shared" si="4749"/>
        <v>0</v>
      </c>
      <c r="BA356" s="730">
        <f t="shared" si="4749"/>
        <v>0</v>
      </c>
      <c r="BB356" s="730">
        <f t="shared" si="4749"/>
        <v>0</v>
      </c>
      <c r="BC356" s="730">
        <f t="shared" si="4749"/>
        <v>0</v>
      </c>
      <c r="BD356" s="730">
        <f t="shared" si="4749"/>
        <v>0</v>
      </c>
      <c r="BE356" s="731">
        <f>SUM(AS356:BD356)</f>
        <v>0</v>
      </c>
      <c r="BF356" s="730">
        <f>IF(AS355=1,(AR356*(1+$B$8)),AR356)</f>
        <v>0</v>
      </c>
      <c r="BG356" s="730">
        <f>IF(BG355=1,($BF356/12),0)</f>
        <v>0</v>
      </c>
      <c r="BH356" s="730">
        <f t="shared" ref="BH356:BR356" si="4750">IF(BH355=1,($BF356/12),0)</f>
        <v>0</v>
      </c>
      <c r="BI356" s="730">
        <f t="shared" si="4750"/>
        <v>0</v>
      </c>
      <c r="BJ356" s="730">
        <f t="shared" si="4750"/>
        <v>0</v>
      </c>
      <c r="BK356" s="730">
        <f t="shared" si="4750"/>
        <v>0</v>
      </c>
      <c r="BL356" s="730">
        <f t="shared" si="4750"/>
        <v>0</v>
      </c>
      <c r="BM356" s="730">
        <f t="shared" si="4750"/>
        <v>0</v>
      </c>
      <c r="BN356" s="730">
        <f t="shared" si="4750"/>
        <v>0</v>
      </c>
      <c r="BO356" s="730">
        <f t="shared" si="4750"/>
        <v>0</v>
      </c>
      <c r="BP356" s="730">
        <f t="shared" si="4750"/>
        <v>0</v>
      </c>
      <c r="BQ356" s="730">
        <f t="shared" si="4750"/>
        <v>0</v>
      </c>
      <c r="BR356" s="730">
        <f t="shared" si="4750"/>
        <v>0</v>
      </c>
      <c r="BS356" s="529">
        <f>SUM(BG356:BR356)</f>
        <v>0</v>
      </c>
      <c r="BW356" s="730">
        <f t="shared" ref="BW356:BX356" si="4751">IF(BW355=1,($BF356/12),0)</f>
        <v>0</v>
      </c>
      <c r="BX356" s="730">
        <f t="shared" si="4751"/>
        <v>0</v>
      </c>
    </row>
    <row r="357" spans="1:76" s="507" customFormat="1" x14ac:dyDescent="0.2">
      <c r="A357" s="721"/>
      <c r="B357" s="728"/>
      <c r="C357" s="730"/>
      <c r="D357" s="730"/>
      <c r="E357" s="730"/>
      <c r="F357" s="730"/>
      <c r="G357" s="730"/>
      <c r="H357" s="730"/>
      <c r="I357" s="730"/>
      <c r="J357" s="730"/>
      <c r="K357" s="730"/>
      <c r="L357" s="730"/>
      <c r="M357" s="730"/>
      <c r="N357" s="730"/>
      <c r="O357" s="730"/>
      <c r="P357" s="730"/>
      <c r="Q357" s="730"/>
      <c r="R357" s="730"/>
      <c r="S357" s="730"/>
      <c r="T357" s="730"/>
      <c r="U357" s="730"/>
      <c r="V357" s="730"/>
      <c r="W357" s="730"/>
      <c r="X357" s="730"/>
      <c r="Y357" s="730"/>
      <c r="Z357" s="730"/>
      <c r="AA357" s="730"/>
      <c r="AB357" s="730"/>
      <c r="AC357" s="730"/>
      <c r="AD357" s="730"/>
      <c r="AE357" s="730"/>
      <c r="AF357" s="730"/>
      <c r="AG357" s="730"/>
      <c r="AH357" s="730"/>
      <c r="AI357" s="730"/>
      <c r="AJ357" s="730"/>
      <c r="AK357" s="730"/>
      <c r="AL357" s="730"/>
      <c r="AM357" s="730"/>
      <c r="AN357" s="730"/>
      <c r="AO357" s="730"/>
      <c r="AP357" s="730"/>
      <c r="AQ357" s="730"/>
      <c r="AR357" s="730"/>
      <c r="AS357" s="730"/>
      <c r="AT357" s="730"/>
      <c r="AU357" s="730"/>
      <c r="AV357" s="730"/>
      <c r="AW357" s="730"/>
      <c r="AX357" s="730"/>
      <c r="AY357" s="730"/>
      <c r="AZ357" s="730"/>
      <c r="BA357" s="730"/>
      <c r="BB357" s="730"/>
      <c r="BC357" s="730"/>
      <c r="BD357" s="730"/>
      <c r="BE357" s="730"/>
      <c r="BF357" s="730"/>
      <c r="BG357" s="730"/>
      <c r="BH357" s="730"/>
      <c r="BI357" s="730"/>
      <c r="BJ357" s="730"/>
      <c r="BK357" s="730"/>
      <c r="BL357" s="730"/>
      <c r="BM357" s="730"/>
      <c r="BN357" s="730"/>
      <c r="BO357" s="730"/>
      <c r="BP357" s="730"/>
      <c r="BQ357" s="730"/>
      <c r="BR357" s="730"/>
      <c r="BS357" s="524"/>
      <c r="BW357" s="730"/>
      <c r="BX357" s="730"/>
    </row>
    <row r="358" spans="1:76" s="507" customFormat="1" x14ac:dyDescent="0.2">
      <c r="A358" s="522" t="s">
        <v>551</v>
      </c>
      <c r="B358" s="728"/>
      <c r="C358" s="728"/>
      <c r="D358" s="728"/>
      <c r="E358" s="728"/>
      <c r="F358" s="728"/>
      <c r="G358" s="728"/>
      <c r="H358" s="728"/>
      <c r="I358" s="728"/>
      <c r="J358" s="728"/>
      <c r="K358" s="728"/>
      <c r="L358" s="728"/>
      <c r="M358" s="728"/>
      <c r="N358" s="728"/>
      <c r="O358" s="728"/>
      <c r="P358" s="728"/>
      <c r="Q358" s="728"/>
      <c r="R358" s="728"/>
      <c r="S358" s="728"/>
      <c r="T358" s="728"/>
      <c r="U358" s="728"/>
      <c r="V358" s="728"/>
      <c r="W358" s="728"/>
      <c r="X358" s="728"/>
      <c r="Y358" s="728"/>
      <c r="Z358" s="728"/>
      <c r="AA358" s="728"/>
      <c r="AB358" s="728"/>
      <c r="AC358" s="728"/>
      <c r="AD358" s="728"/>
      <c r="AE358" s="728"/>
      <c r="AF358" s="728"/>
      <c r="AG358" s="728"/>
      <c r="AH358" s="728"/>
      <c r="AI358" s="728"/>
      <c r="AJ358" s="728"/>
      <c r="AK358" s="728"/>
      <c r="AL358" s="728"/>
      <c r="AM358" s="728"/>
      <c r="AN358" s="728"/>
      <c r="AO358" s="728"/>
      <c r="AP358" s="728"/>
      <c r="AQ358" s="728"/>
      <c r="AR358" s="728"/>
      <c r="AS358" s="728"/>
      <c r="AT358" s="728"/>
      <c r="AU358" s="728"/>
      <c r="AV358" s="728"/>
      <c r="AW358" s="728"/>
      <c r="AX358" s="728"/>
      <c r="AY358" s="728"/>
      <c r="AZ358" s="728"/>
      <c r="BA358" s="728"/>
      <c r="BB358" s="728"/>
      <c r="BC358" s="728"/>
      <c r="BD358" s="728"/>
      <c r="BE358" s="728"/>
      <c r="BF358" s="728"/>
      <c r="BG358" s="728"/>
      <c r="BH358" s="728"/>
      <c r="BI358" s="728"/>
      <c r="BJ358" s="728"/>
      <c r="BK358" s="728"/>
      <c r="BL358" s="728"/>
      <c r="BM358" s="728"/>
      <c r="BN358" s="728"/>
      <c r="BO358" s="728"/>
      <c r="BP358" s="728"/>
      <c r="BQ358" s="728"/>
      <c r="BR358" s="728"/>
      <c r="BS358" s="523"/>
      <c r="BW358" s="728"/>
      <c r="BX358" s="728"/>
    </row>
    <row r="359" spans="1:76" s="507" customFormat="1" x14ac:dyDescent="0.2">
      <c r="A359" s="722" t="s">
        <v>110</v>
      </c>
      <c r="B359" s="728"/>
      <c r="C359" s="730">
        <f>+IF(A359=1,1,0)</f>
        <v>0</v>
      </c>
      <c r="D359" s="730">
        <f>+IF(C359=1,1,0)</f>
        <v>0</v>
      </c>
      <c r="E359" s="730">
        <f t="shared" ref="E359" si="4752">+IF(D359=1,1,0)</f>
        <v>0</v>
      </c>
      <c r="F359" s="730">
        <f t="shared" ref="F359" si="4753">+IF(E359=1,1,0)</f>
        <v>0</v>
      </c>
      <c r="G359" s="730">
        <f t="shared" ref="G359" si="4754">+IF(F359=1,1,0)</f>
        <v>0</v>
      </c>
      <c r="H359" s="730">
        <f t="shared" ref="H359" si="4755">+IF(G359=1,1,0)</f>
        <v>0</v>
      </c>
      <c r="I359" s="730">
        <f t="shared" ref="I359" si="4756">+IF(H359=1,1,0)</f>
        <v>0</v>
      </c>
      <c r="J359" s="730">
        <f t="shared" ref="J359" si="4757">+IF(I359=1,1,0)</f>
        <v>0</v>
      </c>
      <c r="K359" s="730">
        <f t="shared" ref="K359" si="4758">+IF(J359=1,1,0)</f>
        <v>0</v>
      </c>
      <c r="L359" s="730">
        <f t="shared" ref="L359" si="4759">+IF(K359=1,1,0)</f>
        <v>0</v>
      </c>
      <c r="M359" s="730">
        <f t="shared" ref="M359" si="4760">+IF(L359=1,1,0)</f>
        <v>0</v>
      </c>
      <c r="N359" s="730">
        <f t="shared" ref="N359" si="4761">+IF(M359=1,1,0)</f>
        <v>0</v>
      </c>
      <c r="O359" s="730">
        <f>+N359</f>
        <v>0</v>
      </c>
      <c r="P359" s="730">
        <f>+N359</f>
        <v>0</v>
      </c>
      <c r="Q359" s="730">
        <f>+IF(O359=1,1,0)</f>
        <v>0</v>
      </c>
      <c r="R359" s="730">
        <f t="shared" ref="R359" si="4762">+IF(Q359=1,1,0)</f>
        <v>0</v>
      </c>
      <c r="S359" s="730">
        <f t="shared" ref="S359" si="4763">+IF(R359=1,1,0)</f>
        <v>0</v>
      </c>
      <c r="T359" s="730">
        <f t="shared" ref="T359" si="4764">+IF(S359=1,1,0)</f>
        <v>0</v>
      </c>
      <c r="U359" s="730">
        <f t="shared" ref="U359" si="4765">+IF(T359=1,1,0)</f>
        <v>0</v>
      </c>
      <c r="V359" s="730">
        <f t="shared" ref="V359" si="4766">+IF(U359=1,1,0)</f>
        <v>0</v>
      </c>
      <c r="W359" s="730">
        <f t="shared" ref="W359" si="4767">+IF(V359=1,1,0)</f>
        <v>0</v>
      </c>
      <c r="X359" s="730">
        <f t="shared" ref="X359" si="4768">+IF(W359=1,1,0)</f>
        <v>0</v>
      </c>
      <c r="Y359" s="730">
        <f t="shared" ref="Y359" si="4769">+IF(X359=1,1,0)</f>
        <v>0</v>
      </c>
      <c r="Z359" s="730">
        <f t="shared" ref="Z359" si="4770">+IF(Y359=1,1,0)</f>
        <v>0</v>
      </c>
      <c r="AA359" s="730">
        <f t="shared" ref="AA359" si="4771">+IF(Z359=1,1,0)</f>
        <v>0</v>
      </c>
      <c r="AB359" s="730">
        <f t="shared" ref="AB359" si="4772">+IF(AA359=1,1,0)</f>
        <v>0</v>
      </c>
      <c r="AC359" s="730">
        <f>+AB359</f>
        <v>0</v>
      </c>
      <c r="AD359" s="730">
        <f>+AB359</f>
        <v>0</v>
      </c>
      <c r="AE359" s="730">
        <f>+IF(AC359=1,1,0)</f>
        <v>0</v>
      </c>
      <c r="AF359" s="730">
        <f>+IF(AE359=1,1,0)</f>
        <v>0</v>
      </c>
      <c r="AG359" s="730">
        <f t="shared" ref="AG359" si="4773">+IF(AF359=1,1,0)</f>
        <v>0</v>
      </c>
      <c r="AH359" s="730">
        <f t="shared" ref="AH359" si="4774">+IF(AG359=1,1,0)</f>
        <v>0</v>
      </c>
      <c r="AI359" s="730">
        <f t="shared" ref="AI359" si="4775">+IF(AH359=1,1,0)</f>
        <v>0</v>
      </c>
      <c r="AJ359" s="730">
        <f t="shared" ref="AJ359" si="4776">+IF(AI359=1,1,0)</f>
        <v>0</v>
      </c>
      <c r="AK359" s="730">
        <f t="shared" ref="AK359" si="4777">+IF(AJ359=1,1,0)</f>
        <v>0</v>
      </c>
      <c r="AL359" s="730">
        <f t="shared" ref="AL359" si="4778">+IF(AK359=1,1,0)</f>
        <v>0</v>
      </c>
      <c r="AM359" s="730">
        <f t="shared" ref="AM359" si="4779">+IF(AL359=1,1,0)</f>
        <v>0</v>
      </c>
      <c r="AN359" s="730">
        <f t="shared" ref="AN359" si="4780">+IF(AM359=1,1,0)</f>
        <v>0</v>
      </c>
      <c r="AO359" s="730">
        <f t="shared" ref="AO359" si="4781">+IF(AN359=1,1,0)</f>
        <v>0</v>
      </c>
      <c r="AP359" s="730">
        <f t="shared" ref="AP359" si="4782">+IF(AO359=1,1,0)</f>
        <v>0</v>
      </c>
      <c r="AQ359" s="730">
        <f>+AP359</f>
        <v>0</v>
      </c>
      <c r="AR359" s="730">
        <f>+AQ359</f>
        <v>0</v>
      </c>
      <c r="AS359" s="730">
        <f>+IF(AQ359=1,1,0)</f>
        <v>0</v>
      </c>
      <c r="AT359" s="730">
        <f>+IF(AS359=1,1,0)</f>
        <v>0</v>
      </c>
      <c r="AU359" s="730">
        <f t="shared" ref="AU359" si="4783">+IF(AT359=1,1,0)</f>
        <v>0</v>
      </c>
      <c r="AV359" s="730">
        <f t="shared" ref="AV359" si="4784">+IF(AU359=1,1,0)</f>
        <v>0</v>
      </c>
      <c r="AW359" s="730">
        <f t="shared" ref="AW359" si="4785">+IF(AV359=1,1,0)</f>
        <v>0</v>
      </c>
      <c r="AX359" s="730">
        <f t="shared" ref="AX359" si="4786">+IF(AW359=1,1,0)</f>
        <v>0</v>
      </c>
      <c r="AY359" s="730">
        <f t="shared" ref="AY359" si="4787">+IF(AX359=1,1,0)</f>
        <v>0</v>
      </c>
      <c r="AZ359" s="730">
        <f t="shared" ref="AZ359" si="4788">+IF(AY359=1,1,0)</f>
        <v>0</v>
      </c>
      <c r="BA359" s="730">
        <f t="shared" ref="BA359" si="4789">+IF(AZ359=1,1,0)</f>
        <v>0</v>
      </c>
      <c r="BB359" s="730">
        <f t="shared" ref="BB359" si="4790">+IF(BA359=1,1,0)</f>
        <v>0</v>
      </c>
      <c r="BC359" s="730">
        <f t="shared" ref="BC359" si="4791">+IF(BB359=1,1,0)</f>
        <v>0</v>
      </c>
      <c r="BD359" s="730">
        <f t="shared" ref="BD359" si="4792">+IF(BC359=1,1,0)</f>
        <v>0</v>
      </c>
      <c r="BE359" s="730">
        <f>+BD359</f>
        <v>0</v>
      </c>
      <c r="BF359" s="730">
        <f>+BE359</f>
        <v>0</v>
      </c>
      <c r="BG359" s="730">
        <f>+IF(BE359=1,1,0)</f>
        <v>0</v>
      </c>
      <c r="BH359" s="730">
        <f t="shared" ref="BH359" si="4793">+IF(BG359=1,1,0)</f>
        <v>0</v>
      </c>
      <c r="BI359" s="730">
        <f t="shared" ref="BI359" si="4794">+IF(BH359=1,1,0)</f>
        <v>0</v>
      </c>
      <c r="BJ359" s="730">
        <f t="shared" ref="BJ359" si="4795">+IF(BI359=1,1,0)</f>
        <v>0</v>
      </c>
      <c r="BK359" s="730">
        <f t="shared" ref="BK359" si="4796">+IF(BJ359=1,1,0)</f>
        <v>0</v>
      </c>
      <c r="BL359" s="730">
        <f t="shared" ref="BL359" si="4797">+IF(BK359=1,1,0)</f>
        <v>0</v>
      </c>
      <c r="BM359" s="730">
        <f t="shared" ref="BM359" si="4798">+IF(BL359=1,1,0)</f>
        <v>0</v>
      </c>
      <c r="BN359" s="730">
        <f t="shared" ref="BN359" si="4799">+IF(BM359=1,1,0)</f>
        <v>0</v>
      </c>
      <c r="BO359" s="730">
        <f t="shared" ref="BO359" si="4800">+IF(BN359=1,1,0)</f>
        <v>0</v>
      </c>
      <c r="BP359" s="730">
        <f t="shared" ref="BP359" si="4801">+IF(BO359=1,1,0)</f>
        <v>0</v>
      </c>
      <c r="BQ359" s="730">
        <f t="shared" ref="BQ359" si="4802">+IF(BP359=1,1,0)</f>
        <v>0</v>
      </c>
      <c r="BR359" s="730">
        <f t="shared" ref="BR359" si="4803">+IF(BQ359=1,1,0)</f>
        <v>0</v>
      </c>
      <c r="BS359" s="524">
        <f>+BR359</f>
        <v>0</v>
      </c>
      <c r="BW359" s="730">
        <f>+IF(BU359=1,1,0)</f>
        <v>0</v>
      </c>
      <c r="BX359" s="730">
        <f t="shared" ref="BX359" si="4804">+IF(BW359=1,1,0)</f>
        <v>0</v>
      </c>
    </row>
    <row r="360" spans="1:76" s="507" customFormat="1" x14ac:dyDescent="0.2">
      <c r="A360" s="724" t="s">
        <v>39</v>
      </c>
      <c r="B360" s="727"/>
      <c r="C360" s="730">
        <f>IF(C359=1,B360/12,0)</f>
        <v>0</v>
      </c>
      <c r="D360" s="730">
        <f>IF(D359=1,$B360/12,0)</f>
        <v>0</v>
      </c>
      <c r="E360" s="730">
        <f t="shared" ref="E360:N360" si="4805">IF(E359=1,$B360/12,0)</f>
        <v>0</v>
      </c>
      <c r="F360" s="730">
        <f t="shared" si="4805"/>
        <v>0</v>
      </c>
      <c r="G360" s="730">
        <f t="shared" si="4805"/>
        <v>0</v>
      </c>
      <c r="H360" s="730">
        <f t="shared" si="4805"/>
        <v>0</v>
      </c>
      <c r="I360" s="730">
        <f t="shared" si="4805"/>
        <v>0</v>
      </c>
      <c r="J360" s="730">
        <f t="shared" si="4805"/>
        <v>0</v>
      </c>
      <c r="K360" s="730">
        <f t="shared" si="4805"/>
        <v>0</v>
      </c>
      <c r="L360" s="730">
        <f t="shared" si="4805"/>
        <v>0</v>
      </c>
      <c r="M360" s="730">
        <f t="shared" si="4805"/>
        <v>0</v>
      </c>
      <c r="N360" s="730">
        <f t="shared" si="4805"/>
        <v>0</v>
      </c>
      <c r="O360" s="731">
        <f>SUM(C360:N360)</f>
        <v>0</v>
      </c>
      <c r="P360" s="730">
        <f>IF(C359=1,(B360*(1+$B$8)),B360)</f>
        <v>0</v>
      </c>
      <c r="Q360" s="730">
        <f>IF(Q359=1,($P360/12),0)</f>
        <v>0</v>
      </c>
      <c r="R360" s="730">
        <f t="shared" ref="R360:AB360" si="4806">IF(R359=1,($P360/12),0)</f>
        <v>0</v>
      </c>
      <c r="S360" s="730">
        <f t="shared" si="4806"/>
        <v>0</v>
      </c>
      <c r="T360" s="730">
        <f t="shared" si="4806"/>
        <v>0</v>
      </c>
      <c r="U360" s="730">
        <f t="shared" si="4806"/>
        <v>0</v>
      </c>
      <c r="V360" s="730">
        <f t="shared" si="4806"/>
        <v>0</v>
      </c>
      <c r="W360" s="730">
        <f t="shared" si="4806"/>
        <v>0</v>
      </c>
      <c r="X360" s="730">
        <f t="shared" si="4806"/>
        <v>0</v>
      </c>
      <c r="Y360" s="730">
        <f t="shared" si="4806"/>
        <v>0</v>
      </c>
      <c r="Z360" s="730">
        <f t="shared" si="4806"/>
        <v>0</v>
      </c>
      <c r="AA360" s="730">
        <f t="shared" si="4806"/>
        <v>0</v>
      </c>
      <c r="AB360" s="730">
        <f t="shared" si="4806"/>
        <v>0</v>
      </c>
      <c r="AC360" s="731">
        <f>SUM(Q360:AB360)</f>
        <v>0</v>
      </c>
      <c r="AD360" s="730">
        <f>IF(Q359=1,(P360*(1+$B$8)),P360)</f>
        <v>0</v>
      </c>
      <c r="AE360" s="730">
        <f t="shared" ref="AE360:AP360" si="4807">IF(AE359=1,($AD360/12),0)</f>
        <v>0</v>
      </c>
      <c r="AF360" s="730">
        <f t="shared" si="4807"/>
        <v>0</v>
      </c>
      <c r="AG360" s="730">
        <f t="shared" si="4807"/>
        <v>0</v>
      </c>
      <c r="AH360" s="730">
        <f t="shared" si="4807"/>
        <v>0</v>
      </c>
      <c r="AI360" s="730">
        <f t="shared" si="4807"/>
        <v>0</v>
      </c>
      <c r="AJ360" s="730">
        <f t="shared" si="4807"/>
        <v>0</v>
      </c>
      <c r="AK360" s="730">
        <f t="shared" si="4807"/>
        <v>0</v>
      </c>
      <c r="AL360" s="730">
        <f t="shared" si="4807"/>
        <v>0</v>
      </c>
      <c r="AM360" s="730">
        <f t="shared" si="4807"/>
        <v>0</v>
      </c>
      <c r="AN360" s="730">
        <f t="shared" si="4807"/>
        <v>0</v>
      </c>
      <c r="AO360" s="730">
        <f t="shared" si="4807"/>
        <v>0</v>
      </c>
      <c r="AP360" s="730">
        <f t="shared" si="4807"/>
        <v>0</v>
      </c>
      <c r="AQ360" s="731">
        <f>SUM(AE360:AP360)</f>
        <v>0</v>
      </c>
      <c r="AR360" s="730">
        <f>IF(AE359=1,(AD360*(1+$B$8)),AD360)</f>
        <v>0</v>
      </c>
      <c r="AS360" s="730">
        <f>IF(AS359=1,($AR360/12),0)</f>
        <v>0</v>
      </c>
      <c r="AT360" s="730">
        <f t="shared" ref="AT360:BD360" si="4808">IF(AT359=1,($AR360/12),0)</f>
        <v>0</v>
      </c>
      <c r="AU360" s="730">
        <f t="shared" si="4808"/>
        <v>0</v>
      </c>
      <c r="AV360" s="730">
        <f t="shared" si="4808"/>
        <v>0</v>
      </c>
      <c r="AW360" s="730">
        <f t="shared" si="4808"/>
        <v>0</v>
      </c>
      <c r="AX360" s="730">
        <f t="shared" si="4808"/>
        <v>0</v>
      </c>
      <c r="AY360" s="730">
        <f t="shared" si="4808"/>
        <v>0</v>
      </c>
      <c r="AZ360" s="730">
        <f t="shared" si="4808"/>
        <v>0</v>
      </c>
      <c r="BA360" s="730">
        <f t="shared" si="4808"/>
        <v>0</v>
      </c>
      <c r="BB360" s="730">
        <f t="shared" si="4808"/>
        <v>0</v>
      </c>
      <c r="BC360" s="730">
        <f t="shared" si="4808"/>
        <v>0</v>
      </c>
      <c r="BD360" s="730">
        <f t="shared" si="4808"/>
        <v>0</v>
      </c>
      <c r="BE360" s="731">
        <f>SUM(AS360:BD360)</f>
        <v>0</v>
      </c>
      <c r="BF360" s="730">
        <f>IF(AS359=1,(AR360*(1+$B$8)),AR360)</f>
        <v>0</v>
      </c>
      <c r="BG360" s="730">
        <f>IF(BG359=1,($BF360/12),0)</f>
        <v>0</v>
      </c>
      <c r="BH360" s="730">
        <f t="shared" ref="BH360:BR360" si="4809">IF(BH359=1,($BF360/12),0)</f>
        <v>0</v>
      </c>
      <c r="BI360" s="730">
        <f t="shared" si="4809"/>
        <v>0</v>
      </c>
      <c r="BJ360" s="730">
        <f t="shared" si="4809"/>
        <v>0</v>
      </c>
      <c r="BK360" s="730">
        <f t="shared" si="4809"/>
        <v>0</v>
      </c>
      <c r="BL360" s="730">
        <f t="shared" si="4809"/>
        <v>0</v>
      </c>
      <c r="BM360" s="730">
        <f t="shared" si="4809"/>
        <v>0</v>
      </c>
      <c r="BN360" s="730">
        <f t="shared" si="4809"/>
        <v>0</v>
      </c>
      <c r="BO360" s="730">
        <f t="shared" si="4809"/>
        <v>0</v>
      </c>
      <c r="BP360" s="730">
        <f t="shared" si="4809"/>
        <v>0</v>
      </c>
      <c r="BQ360" s="730">
        <f t="shared" si="4809"/>
        <v>0</v>
      </c>
      <c r="BR360" s="730">
        <f t="shared" si="4809"/>
        <v>0</v>
      </c>
      <c r="BS360" s="529">
        <f>SUM(BG360:BR360)</f>
        <v>0</v>
      </c>
      <c r="BW360" s="730">
        <f t="shared" ref="BW360:BX360" si="4810">IF(BW359=1,($BF360/12),0)</f>
        <v>0</v>
      </c>
      <c r="BX360" s="730">
        <f t="shared" si="4810"/>
        <v>0</v>
      </c>
    </row>
    <row r="361" spans="1:76" s="507" customFormat="1" x14ac:dyDescent="0.2">
      <c r="A361" s="721"/>
      <c r="B361" s="728"/>
      <c r="C361" s="730"/>
      <c r="D361" s="730"/>
      <c r="E361" s="730"/>
      <c r="F361" s="730"/>
      <c r="G361" s="730"/>
      <c r="H361" s="730"/>
      <c r="I361" s="730"/>
      <c r="J361" s="730"/>
      <c r="K361" s="730"/>
      <c r="L361" s="730"/>
      <c r="M361" s="730"/>
      <c r="N361" s="730"/>
      <c r="O361" s="730"/>
      <c r="P361" s="730"/>
      <c r="Q361" s="730"/>
      <c r="R361" s="730"/>
      <c r="S361" s="730"/>
      <c r="T361" s="730"/>
      <c r="U361" s="730"/>
      <c r="V361" s="730"/>
      <c r="W361" s="730"/>
      <c r="X361" s="730"/>
      <c r="Y361" s="730"/>
      <c r="Z361" s="730"/>
      <c r="AA361" s="730"/>
      <c r="AB361" s="730"/>
      <c r="AC361" s="730"/>
      <c r="AD361" s="730"/>
      <c r="AE361" s="730"/>
      <c r="AF361" s="730"/>
      <c r="AG361" s="730"/>
      <c r="AH361" s="730"/>
      <c r="AI361" s="730"/>
      <c r="AJ361" s="730"/>
      <c r="AK361" s="730"/>
      <c r="AL361" s="730"/>
      <c r="AM361" s="730"/>
      <c r="AN361" s="730"/>
      <c r="AO361" s="730"/>
      <c r="AP361" s="730"/>
      <c r="AQ361" s="730"/>
      <c r="AR361" s="730"/>
      <c r="AS361" s="730"/>
      <c r="AT361" s="730"/>
      <c r="AU361" s="730"/>
      <c r="AV361" s="730"/>
      <c r="AW361" s="730"/>
      <c r="AX361" s="730"/>
      <c r="AY361" s="730"/>
      <c r="AZ361" s="730"/>
      <c r="BA361" s="730"/>
      <c r="BB361" s="730"/>
      <c r="BC361" s="730"/>
      <c r="BD361" s="730"/>
      <c r="BE361" s="730"/>
      <c r="BF361" s="730"/>
      <c r="BG361" s="730"/>
      <c r="BH361" s="730"/>
      <c r="BI361" s="730"/>
      <c r="BJ361" s="730"/>
      <c r="BK361" s="730"/>
      <c r="BL361" s="730"/>
      <c r="BM361" s="730"/>
      <c r="BN361" s="730"/>
      <c r="BO361" s="730"/>
      <c r="BP361" s="730"/>
      <c r="BQ361" s="730"/>
      <c r="BR361" s="730"/>
      <c r="BS361" s="524"/>
      <c r="BW361" s="730"/>
      <c r="BX361" s="730"/>
    </row>
    <row r="362" spans="1:76" s="507" customFormat="1" x14ac:dyDescent="0.2">
      <c r="A362" s="522" t="s">
        <v>551</v>
      </c>
      <c r="B362" s="728"/>
      <c r="C362" s="728"/>
      <c r="D362" s="728"/>
      <c r="E362" s="728"/>
      <c r="F362" s="728"/>
      <c r="G362" s="728"/>
      <c r="H362" s="728"/>
      <c r="I362" s="728"/>
      <c r="J362" s="728"/>
      <c r="K362" s="728"/>
      <c r="L362" s="728"/>
      <c r="M362" s="728"/>
      <c r="N362" s="728"/>
      <c r="O362" s="728"/>
      <c r="P362" s="728"/>
      <c r="Q362" s="728"/>
      <c r="R362" s="728"/>
      <c r="S362" s="728"/>
      <c r="T362" s="728"/>
      <c r="U362" s="728"/>
      <c r="V362" s="728"/>
      <c r="W362" s="728"/>
      <c r="X362" s="728"/>
      <c r="Y362" s="728"/>
      <c r="Z362" s="728"/>
      <c r="AA362" s="728"/>
      <c r="AB362" s="728"/>
      <c r="AC362" s="728"/>
      <c r="AD362" s="728"/>
      <c r="AE362" s="728"/>
      <c r="AF362" s="728"/>
      <c r="AG362" s="728"/>
      <c r="AH362" s="728"/>
      <c r="AI362" s="728"/>
      <c r="AJ362" s="728"/>
      <c r="AK362" s="728"/>
      <c r="AL362" s="728"/>
      <c r="AM362" s="728"/>
      <c r="AN362" s="728"/>
      <c r="AO362" s="728"/>
      <c r="AP362" s="728"/>
      <c r="AQ362" s="728"/>
      <c r="AR362" s="728"/>
      <c r="AS362" s="728"/>
      <c r="AT362" s="728"/>
      <c r="AU362" s="728"/>
      <c r="AV362" s="728"/>
      <c r="AW362" s="728"/>
      <c r="AX362" s="728"/>
      <c r="AY362" s="728"/>
      <c r="AZ362" s="728"/>
      <c r="BA362" s="728"/>
      <c r="BB362" s="728"/>
      <c r="BC362" s="728"/>
      <c r="BD362" s="728"/>
      <c r="BE362" s="728"/>
      <c r="BF362" s="728"/>
      <c r="BG362" s="728"/>
      <c r="BH362" s="728"/>
      <c r="BI362" s="728"/>
      <c r="BJ362" s="728"/>
      <c r="BK362" s="728"/>
      <c r="BL362" s="728"/>
      <c r="BM362" s="728"/>
      <c r="BN362" s="728"/>
      <c r="BO362" s="728"/>
      <c r="BP362" s="728"/>
      <c r="BQ362" s="728"/>
      <c r="BR362" s="728"/>
      <c r="BS362" s="523"/>
      <c r="BW362" s="728"/>
      <c r="BX362" s="728"/>
    </row>
    <row r="363" spans="1:76" s="507" customFormat="1" x14ac:dyDescent="0.2">
      <c r="A363" s="722" t="s">
        <v>110</v>
      </c>
      <c r="B363" s="728"/>
      <c r="C363" s="730">
        <f>+IF(A363=1,1,0)</f>
        <v>0</v>
      </c>
      <c r="D363" s="730">
        <f>+IF(C363=1,1,0)</f>
        <v>0</v>
      </c>
      <c r="E363" s="730">
        <f t="shared" ref="E363" si="4811">+IF(D363=1,1,0)</f>
        <v>0</v>
      </c>
      <c r="F363" s="730">
        <f t="shared" ref="F363" si="4812">+IF(E363=1,1,0)</f>
        <v>0</v>
      </c>
      <c r="G363" s="730">
        <f t="shared" ref="G363" si="4813">+IF(F363=1,1,0)</f>
        <v>0</v>
      </c>
      <c r="H363" s="730">
        <f t="shared" ref="H363" si="4814">+IF(G363=1,1,0)</f>
        <v>0</v>
      </c>
      <c r="I363" s="730">
        <f t="shared" ref="I363" si="4815">+IF(H363=1,1,0)</f>
        <v>0</v>
      </c>
      <c r="J363" s="730">
        <f t="shared" ref="J363" si="4816">+IF(I363=1,1,0)</f>
        <v>0</v>
      </c>
      <c r="K363" s="730">
        <f t="shared" ref="K363" si="4817">+IF(J363=1,1,0)</f>
        <v>0</v>
      </c>
      <c r="L363" s="730">
        <f t="shared" ref="L363" si="4818">+IF(K363=1,1,0)</f>
        <v>0</v>
      </c>
      <c r="M363" s="730">
        <f t="shared" ref="M363" si="4819">+IF(L363=1,1,0)</f>
        <v>0</v>
      </c>
      <c r="N363" s="730">
        <f t="shared" ref="N363" si="4820">+IF(M363=1,1,0)</f>
        <v>0</v>
      </c>
      <c r="O363" s="730">
        <f>+N363</f>
        <v>0</v>
      </c>
      <c r="P363" s="730">
        <f>+N363</f>
        <v>0</v>
      </c>
      <c r="Q363" s="730">
        <f>+IF(O363=1,1,0)</f>
        <v>0</v>
      </c>
      <c r="R363" s="730">
        <f t="shared" ref="R363" si="4821">+IF(Q363=1,1,0)</f>
        <v>0</v>
      </c>
      <c r="S363" s="730">
        <f t="shared" ref="S363" si="4822">+IF(R363=1,1,0)</f>
        <v>0</v>
      </c>
      <c r="T363" s="730">
        <f t="shared" ref="T363" si="4823">+IF(S363=1,1,0)</f>
        <v>0</v>
      </c>
      <c r="U363" s="730">
        <f t="shared" ref="U363" si="4824">+IF(T363=1,1,0)</f>
        <v>0</v>
      </c>
      <c r="V363" s="730">
        <f t="shared" ref="V363" si="4825">+IF(U363=1,1,0)</f>
        <v>0</v>
      </c>
      <c r="W363" s="730">
        <f t="shared" ref="W363" si="4826">+IF(V363=1,1,0)</f>
        <v>0</v>
      </c>
      <c r="X363" s="730">
        <f t="shared" ref="X363" si="4827">+IF(W363=1,1,0)</f>
        <v>0</v>
      </c>
      <c r="Y363" s="730">
        <f t="shared" ref="Y363" si="4828">+IF(X363=1,1,0)</f>
        <v>0</v>
      </c>
      <c r="Z363" s="730">
        <f t="shared" ref="Z363" si="4829">+IF(Y363=1,1,0)</f>
        <v>0</v>
      </c>
      <c r="AA363" s="730">
        <f t="shared" ref="AA363" si="4830">+IF(Z363=1,1,0)</f>
        <v>0</v>
      </c>
      <c r="AB363" s="730">
        <f t="shared" ref="AB363" si="4831">+IF(AA363=1,1,0)</f>
        <v>0</v>
      </c>
      <c r="AC363" s="730">
        <f>+AB363</f>
        <v>0</v>
      </c>
      <c r="AD363" s="730">
        <f>+AB363</f>
        <v>0</v>
      </c>
      <c r="AE363" s="730">
        <f>+IF(AC363=1,1,0)</f>
        <v>0</v>
      </c>
      <c r="AF363" s="730">
        <f>+IF(AE363=1,1,0)</f>
        <v>0</v>
      </c>
      <c r="AG363" s="730">
        <f t="shared" ref="AG363" si="4832">+IF(AF363=1,1,0)</f>
        <v>0</v>
      </c>
      <c r="AH363" s="730">
        <f t="shared" ref="AH363" si="4833">+IF(AG363=1,1,0)</f>
        <v>0</v>
      </c>
      <c r="AI363" s="730">
        <f t="shared" ref="AI363" si="4834">+IF(AH363=1,1,0)</f>
        <v>0</v>
      </c>
      <c r="AJ363" s="730">
        <f t="shared" ref="AJ363" si="4835">+IF(AI363=1,1,0)</f>
        <v>0</v>
      </c>
      <c r="AK363" s="730">
        <f t="shared" ref="AK363" si="4836">+IF(AJ363=1,1,0)</f>
        <v>0</v>
      </c>
      <c r="AL363" s="730">
        <f t="shared" ref="AL363" si="4837">+IF(AK363=1,1,0)</f>
        <v>0</v>
      </c>
      <c r="AM363" s="730">
        <f t="shared" ref="AM363" si="4838">+IF(AL363=1,1,0)</f>
        <v>0</v>
      </c>
      <c r="AN363" s="730">
        <f t="shared" ref="AN363" si="4839">+IF(AM363=1,1,0)</f>
        <v>0</v>
      </c>
      <c r="AO363" s="730">
        <f t="shared" ref="AO363" si="4840">+IF(AN363=1,1,0)</f>
        <v>0</v>
      </c>
      <c r="AP363" s="730">
        <f t="shared" ref="AP363" si="4841">+IF(AO363=1,1,0)</f>
        <v>0</v>
      </c>
      <c r="AQ363" s="730">
        <f>+AP363</f>
        <v>0</v>
      </c>
      <c r="AR363" s="730">
        <f>+AQ363</f>
        <v>0</v>
      </c>
      <c r="AS363" s="730">
        <f>+IF(AQ363=1,1,0)</f>
        <v>0</v>
      </c>
      <c r="AT363" s="730">
        <f>+IF(AS363=1,1,0)</f>
        <v>0</v>
      </c>
      <c r="AU363" s="730">
        <f t="shared" ref="AU363" si="4842">+IF(AT363=1,1,0)</f>
        <v>0</v>
      </c>
      <c r="AV363" s="730">
        <f t="shared" ref="AV363" si="4843">+IF(AU363=1,1,0)</f>
        <v>0</v>
      </c>
      <c r="AW363" s="730">
        <f t="shared" ref="AW363" si="4844">+IF(AV363=1,1,0)</f>
        <v>0</v>
      </c>
      <c r="AX363" s="730">
        <f t="shared" ref="AX363" si="4845">+IF(AW363=1,1,0)</f>
        <v>0</v>
      </c>
      <c r="AY363" s="730">
        <f t="shared" ref="AY363" si="4846">+IF(AX363=1,1,0)</f>
        <v>0</v>
      </c>
      <c r="AZ363" s="730">
        <f t="shared" ref="AZ363" si="4847">+IF(AY363=1,1,0)</f>
        <v>0</v>
      </c>
      <c r="BA363" s="730">
        <f t="shared" ref="BA363" si="4848">+IF(AZ363=1,1,0)</f>
        <v>0</v>
      </c>
      <c r="BB363" s="730">
        <f t="shared" ref="BB363" si="4849">+IF(BA363=1,1,0)</f>
        <v>0</v>
      </c>
      <c r="BC363" s="730">
        <f t="shared" ref="BC363" si="4850">+IF(BB363=1,1,0)</f>
        <v>0</v>
      </c>
      <c r="BD363" s="730">
        <f t="shared" ref="BD363" si="4851">+IF(BC363=1,1,0)</f>
        <v>0</v>
      </c>
      <c r="BE363" s="730">
        <f>+BD363</f>
        <v>0</v>
      </c>
      <c r="BF363" s="730">
        <f>+BE363</f>
        <v>0</v>
      </c>
      <c r="BG363" s="730">
        <f>+IF(BE363=1,1,0)</f>
        <v>0</v>
      </c>
      <c r="BH363" s="730">
        <f t="shared" ref="BH363" si="4852">+IF(BG363=1,1,0)</f>
        <v>0</v>
      </c>
      <c r="BI363" s="730">
        <f t="shared" ref="BI363" si="4853">+IF(BH363=1,1,0)</f>
        <v>0</v>
      </c>
      <c r="BJ363" s="730">
        <f t="shared" ref="BJ363" si="4854">+IF(BI363=1,1,0)</f>
        <v>0</v>
      </c>
      <c r="BK363" s="730">
        <f t="shared" ref="BK363" si="4855">+IF(BJ363=1,1,0)</f>
        <v>0</v>
      </c>
      <c r="BL363" s="730">
        <f t="shared" ref="BL363" si="4856">+IF(BK363=1,1,0)</f>
        <v>0</v>
      </c>
      <c r="BM363" s="730">
        <f t="shared" ref="BM363" si="4857">+IF(BL363=1,1,0)</f>
        <v>0</v>
      </c>
      <c r="BN363" s="730">
        <f t="shared" ref="BN363" si="4858">+IF(BM363=1,1,0)</f>
        <v>0</v>
      </c>
      <c r="BO363" s="730">
        <f t="shared" ref="BO363" si="4859">+IF(BN363=1,1,0)</f>
        <v>0</v>
      </c>
      <c r="BP363" s="730">
        <f t="shared" ref="BP363" si="4860">+IF(BO363=1,1,0)</f>
        <v>0</v>
      </c>
      <c r="BQ363" s="730">
        <f t="shared" ref="BQ363" si="4861">+IF(BP363=1,1,0)</f>
        <v>0</v>
      </c>
      <c r="BR363" s="730">
        <f t="shared" ref="BR363" si="4862">+IF(BQ363=1,1,0)</f>
        <v>0</v>
      </c>
      <c r="BS363" s="524">
        <f>+BR363</f>
        <v>0</v>
      </c>
      <c r="BW363" s="730">
        <f>+IF(BU363=1,1,0)</f>
        <v>0</v>
      </c>
      <c r="BX363" s="730">
        <f t="shared" ref="BX363" si="4863">+IF(BW363=1,1,0)</f>
        <v>0</v>
      </c>
    </row>
    <row r="364" spans="1:76" s="507" customFormat="1" x14ac:dyDescent="0.2">
      <c r="A364" s="724" t="s">
        <v>39</v>
      </c>
      <c r="B364" s="727"/>
      <c r="C364" s="730">
        <f>IF(C363=1,B364/12,0)</f>
        <v>0</v>
      </c>
      <c r="D364" s="730">
        <f>IF(D363=1,$B364/12,0)</f>
        <v>0</v>
      </c>
      <c r="E364" s="730">
        <f t="shared" ref="E364:N364" si="4864">IF(E363=1,$B364/12,0)</f>
        <v>0</v>
      </c>
      <c r="F364" s="730">
        <f t="shared" si="4864"/>
        <v>0</v>
      </c>
      <c r="G364" s="730">
        <f t="shared" si="4864"/>
        <v>0</v>
      </c>
      <c r="H364" s="730">
        <f t="shared" si="4864"/>
        <v>0</v>
      </c>
      <c r="I364" s="730">
        <f t="shared" si="4864"/>
        <v>0</v>
      </c>
      <c r="J364" s="730">
        <f t="shared" si="4864"/>
        <v>0</v>
      </c>
      <c r="K364" s="730">
        <f t="shared" si="4864"/>
        <v>0</v>
      </c>
      <c r="L364" s="730">
        <f t="shared" si="4864"/>
        <v>0</v>
      </c>
      <c r="M364" s="730">
        <f t="shared" si="4864"/>
        <v>0</v>
      </c>
      <c r="N364" s="730">
        <f t="shared" si="4864"/>
        <v>0</v>
      </c>
      <c r="O364" s="731">
        <f>SUM(C364:N364)</f>
        <v>0</v>
      </c>
      <c r="P364" s="730">
        <f>IF(C363=1,(B364*(1+$B$8)),B364)</f>
        <v>0</v>
      </c>
      <c r="Q364" s="730">
        <f>IF(Q363=1,($P364/12),0)</f>
        <v>0</v>
      </c>
      <c r="R364" s="730">
        <f t="shared" ref="R364:AB364" si="4865">IF(R363=1,($P364/12),0)</f>
        <v>0</v>
      </c>
      <c r="S364" s="730">
        <f t="shared" si="4865"/>
        <v>0</v>
      </c>
      <c r="T364" s="730">
        <f t="shared" si="4865"/>
        <v>0</v>
      </c>
      <c r="U364" s="730">
        <f t="shared" si="4865"/>
        <v>0</v>
      </c>
      <c r="V364" s="730">
        <f t="shared" si="4865"/>
        <v>0</v>
      </c>
      <c r="W364" s="730">
        <f t="shared" si="4865"/>
        <v>0</v>
      </c>
      <c r="X364" s="730">
        <f t="shared" si="4865"/>
        <v>0</v>
      </c>
      <c r="Y364" s="730">
        <f t="shared" si="4865"/>
        <v>0</v>
      </c>
      <c r="Z364" s="730">
        <f t="shared" si="4865"/>
        <v>0</v>
      </c>
      <c r="AA364" s="730">
        <f t="shared" si="4865"/>
        <v>0</v>
      </c>
      <c r="AB364" s="730">
        <f t="shared" si="4865"/>
        <v>0</v>
      </c>
      <c r="AC364" s="731">
        <f>SUM(Q364:AB364)</f>
        <v>0</v>
      </c>
      <c r="AD364" s="730">
        <f>IF(Q363=1,(P364*(1+$B$8)),P364)</f>
        <v>0</v>
      </c>
      <c r="AE364" s="730">
        <f t="shared" ref="AE364:AP364" si="4866">IF(AE363=1,($AD364/12),0)</f>
        <v>0</v>
      </c>
      <c r="AF364" s="730">
        <f t="shared" si="4866"/>
        <v>0</v>
      </c>
      <c r="AG364" s="730">
        <f t="shared" si="4866"/>
        <v>0</v>
      </c>
      <c r="AH364" s="730">
        <f t="shared" si="4866"/>
        <v>0</v>
      </c>
      <c r="AI364" s="730">
        <f t="shared" si="4866"/>
        <v>0</v>
      </c>
      <c r="AJ364" s="730">
        <f t="shared" si="4866"/>
        <v>0</v>
      </c>
      <c r="AK364" s="730">
        <f t="shared" si="4866"/>
        <v>0</v>
      </c>
      <c r="AL364" s="730">
        <f t="shared" si="4866"/>
        <v>0</v>
      </c>
      <c r="AM364" s="730">
        <f t="shared" si="4866"/>
        <v>0</v>
      </c>
      <c r="AN364" s="730">
        <f t="shared" si="4866"/>
        <v>0</v>
      </c>
      <c r="AO364" s="730">
        <f t="shared" si="4866"/>
        <v>0</v>
      </c>
      <c r="AP364" s="730">
        <f t="shared" si="4866"/>
        <v>0</v>
      </c>
      <c r="AQ364" s="731">
        <f>SUM(AE364:AP364)</f>
        <v>0</v>
      </c>
      <c r="AR364" s="730">
        <f>IF(AE363=1,(AD364*(1+$B$8)),AD364)</f>
        <v>0</v>
      </c>
      <c r="AS364" s="730">
        <f>IF(AS363=1,($AR364/12),0)</f>
        <v>0</v>
      </c>
      <c r="AT364" s="730">
        <f t="shared" ref="AT364:BD364" si="4867">IF(AT363=1,($AR364/12),0)</f>
        <v>0</v>
      </c>
      <c r="AU364" s="730">
        <f t="shared" si="4867"/>
        <v>0</v>
      </c>
      <c r="AV364" s="730">
        <f t="shared" si="4867"/>
        <v>0</v>
      </c>
      <c r="AW364" s="730">
        <f t="shared" si="4867"/>
        <v>0</v>
      </c>
      <c r="AX364" s="730">
        <f t="shared" si="4867"/>
        <v>0</v>
      </c>
      <c r="AY364" s="730">
        <f t="shared" si="4867"/>
        <v>0</v>
      </c>
      <c r="AZ364" s="730">
        <f t="shared" si="4867"/>
        <v>0</v>
      </c>
      <c r="BA364" s="730">
        <f t="shared" si="4867"/>
        <v>0</v>
      </c>
      <c r="BB364" s="730">
        <f t="shared" si="4867"/>
        <v>0</v>
      </c>
      <c r="BC364" s="730">
        <f t="shared" si="4867"/>
        <v>0</v>
      </c>
      <c r="BD364" s="730">
        <f t="shared" si="4867"/>
        <v>0</v>
      </c>
      <c r="BE364" s="731">
        <f>SUM(AS364:BD364)</f>
        <v>0</v>
      </c>
      <c r="BF364" s="730">
        <f>IF(AS363=1,(AR364*(1+$B$8)),AR364)</f>
        <v>0</v>
      </c>
      <c r="BG364" s="730">
        <f>IF(BG363=1,($BF364/12),0)</f>
        <v>0</v>
      </c>
      <c r="BH364" s="730">
        <f t="shared" ref="BH364:BR364" si="4868">IF(BH363=1,($BF364/12),0)</f>
        <v>0</v>
      </c>
      <c r="BI364" s="730">
        <f t="shared" si="4868"/>
        <v>0</v>
      </c>
      <c r="BJ364" s="730">
        <f t="shared" si="4868"/>
        <v>0</v>
      </c>
      <c r="BK364" s="730">
        <f t="shared" si="4868"/>
        <v>0</v>
      </c>
      <c r="BL364" s="730">
        <f t="shared" si="4868"/>
        <v>0</v>
      </c>
      <c r="BM364" s="730">
        <f t="shared" si="4868"/>
        <v>0</v>
      </c>
      <c r="BN364" s="730">
        <f t="shared" si="4868"/>
        <v>0</v>
      </c>
      <c r="BO364" s="730">
        <f t="shared" si="4868"/>
        <v>0</v>
      </c>
      <c r="BP364" s="730">
        <f t="shared" si="4868"/>
        <v>0</v>
      </c>
      <c r="BQ364" s="730">
        <f t="shared" si="4868"/>
        <v>0</v>
      </c>
      <c r="BR364" s="730">
        <f t="shared" si="4868"/>
        <v>0</v>
      </c>
      <c r="BS364" s="529">
        <f>SUM(BG364:BR364)</f>
        <v>0</v>
      </c>
      <c r="BW364" s="730">
        <f t="shared" ref="BW364:BX364" si="4869">IF(BW363=1,($BF364/12),0)</f>
        <v>0</v>
      </c>
      <c r="BX364" s="730">
        <f t="shared" si="4869"/>
        <v>0</v>
      </c>
    </row>
    <row r="365" spans="1:76" s="507" customFormat="1" x14ac:dyDescent="0.2">
      <c r="A365" s="721"/>
      <c r="B365" s="728"/>
      <c r="C365" s="730"/>
      <c r="D365" s="730"/>
      <c r="E365" s="730"/>
      <c r="F365" s="730"/>
      <c r="G365" s="730"/>
      <c r="H365" s="730"/>
      <c r="I365" s="730"/>
      <c r="J365" s="730"/>
      <c r="K365" s="730"/>
      <c r="L365" s="730"/>
      <c r="M365" s="730"/>
      <c r="N365" s="730"/>
      <c r="O365" s="730"/>
      <c r="P365" s="730"/>
      <c r="Q365" s="730"/>
      <c r="R365" s="730"/>
      <c r="S365" s="730"/>
      <c r="T365" s="730"/>
      <c r="U365" s="730"/>
      <c r="V365" s="730"/>
      <c r="W365" s="730"/>
      <c r="X365" s="730"/>
      <c r="Y365" s="730"/>
      <c r="Z365" s="730"/>
      <c r="AA365" s="730"/>
      <c r="AB365" s="730"/>
      <c r="AC365" s="730"/>
      <c r="AD365" s="730"/>
      <c r="AE365" s="730"/>
      <c r="AF365" s="730"/>
      <c r="AG365" s="730"/>
      <c r="AH365" s="730"/>
      <c r="AI365" s="730"/>
      <c r="AJ365" s="730"/>
      <c r="AK365" s="730"/>
      <c r="AL365" s="730"/>
      <c r="AM365" s="730"/>
      <c r="AN365" s="730"/>
      <c r="AO365" s="730"/>
      <c r="AP365" s="730"/>
      <c r="AQ365" s="730"/>
      <c r="AR365" s="730"/>
      <c r="AS365" s="730"/>
      <c r="AT365" s="730"/>
      <c r="AU365" s="730"/>
      <c r="AV365" s="730"/>
      <c r="AW365" s="730"/>
      <c r="AX365" s="730"/>
      <c r="AY365" s="730"/>
      <c r="AZ365" s="730"/>
      <c r="BA365" s="730"/>
      <c r="BB365" s="730"/>
      <c r="BC365" s="730"/>
      <c r="BD365" s="730"/>
      <c r="BE365" s="730"/>
      <c r="BF365" s="730"/>
      <c r="BG365" s="730"/>
      <c r="BH365" s="730"/>
      <c r="BI365" s="730"/>
      <c r="BJ365" s="730"/>
      <c r="BK365" s="730"/>
      <c r="BL365" s="730"/>
      <c r="BM365" s="730"/>
      <c r="BN365" s="730"/>
      <c r="BO365" s="730"/>
      <c r="BP365" s="730"/>
      <c r="BQ365" s="730"/>
      <c r="BR365" s="730"/>
      <c r="BS365" s="524"/>
      <c r="BW365" s="730"/>
      <c r="BX365" s="730"/>
    </row>
    <row r="366" spans="1:76" s="507" customFormat="1" x14ac:dyDescent="0.2">
      <c r="A366" s="522" t="s">
        <v>551</v>
      </c>
      <c r="B366" s="728"/>
      <c r="C366" s="728"/>
      <c r="D366" s="728"/>
      <c r="E366" s="728"/>
      <c r="F366" s="728"/>
      <c r="G366" s="728"/>
      <c r="H366" s="728"/>
      <c r="I366" s="728"/>
      <c r="J366" s="728"/>
      <c r="K366" s="728"/>
      <c r="L366" s="728"/>
      <c r="M366" s="728"/>
      <c r="N366" s="728"/>
      <c r="O366" s="728"/>
      <c r="P366" s="728"/>
      <c r="Q366" s="728"/>
      <c r="R366" s="728"/>
      <c r="S366" s="728"/>
      <c r="T366" s="728"/>
      <c r="U366" s="728"/>
      <c r="V366" s="728"/>
      <c r="W366" s="728"/>
      <c r="X366" s="728"/>
      <c r="Y366" s="728"/>
      <c r="Z366" s="728"/>
      <c r="AA366" s="728"/>
      <c r="AB366" s="728"/>
      <c r="AC366" s="728"/>
      <c r="AD366" s="728"/>
      <c r="AE366" s="728"/>
      <c r="AF366" s="728"/>
      <c r="AG366" s="728"/>
      <c r="AH366" s="728"/>
      <c r="AI366" s="728"/>
      <c r="AJ366" s="728"/>
      <c r="AK366" s="728"/>
      <c r="AL366" s="728"/>
      <c r="AM366" s="728"/>
      <c r="AN366" s="728"/>
      <c r="AO366" s="728"/>
      <c r="AP366" s="728"/>
      <c r="AQ366" s="728"/>
      <c r="AR366" s="728"/>
      <c r="AS366" s="728"/>
      <c r="AT366" s="728"/>
      <c r="AU366" s="728"/>
      <c r="AV366" s="728"/>
      <c r="AW366" s="728"/>
      <c r="AX366" s="728"/>
      <c r="AY366" s="728"/>
      <c r="AZ366" s="728"/>
      <c r="BA366" s="728"/>
      <c r="BB366" s="728"/>
      <c r="BC366" s="728"/>
      <c r="BD366" s="728"/>
      <c r="BE366" s="728"/>
      <c r="BF366" s="728"/>
      <c r="BG366" s="728"/>
      <c r="BH366" s="728"/>
      <c r="BI366" s="728"/>
      <c r="BJ366" s="728"/>
      <c r="BK366" s="728"/>
      <c r="BL366" s="728"/>
      <c r="BM366" s="728"/>
      <c r="BN366" s="728"/>
      <c r="BO366" s="728"/>
      <c r="BP366" s="728"/>
      <c r="BQ366" s="728"/>
      <c r="BR366" s="728"/>
      <c r="BS366" s="523"/>
      <c r="BW366" s="728"/>
      <c r="BX366" s="728"/>
    </row>
    <row r="367" spans="1:76" s="507" customFormat="1" x14ac:dyDescent="0.2">
      <c r="A367" s="722" t="s">
        <v>110</v>
      </c>
      <c r="B367" s="728"/>
      <c r="C367" s="730">
        <f>+IF(A367=1,1,0)</f>
        <v>0</v>
      </c>
      <c r="D367" s="730">
        <f>+IF(C367=1,1,0)</f>
        <v>0</v>
      </c>
      <c r="E367" s="730">
        <f t="shared" ref="E367" si="4870">+IF(D367=1,1,0)</f>
        <v>0</v>
      </c>
      <c r="F367" s="730">
        <f t="shared" ref="F367" si="4871">+IF(E367=1,1,0)</f>
        <v>0</v>
      </c>
      <c r="G367" s="730">
        <f t="shared" ref="G367" si="4872">+IF(F367=1,1,0)</f>
        <v>0</v>
      </c>
      <c r="H367" s="730">
        <f t="shared" ref="H367" si="4873">+IF(G367=1,1,0)</f>
        <v>0</v>
      </c>
      <c r="I367" s="730">
        <f t="shared" ref="I367" si="4874">+IF(H367=1,1,0)</f>
        <v>0</v>
      </c>
      <c r="J367" s="730">
        <f t="shared" ref="J367" si="4875">+IF(I367=1,1,0)</f>
        <v>0</v>
      </c>
      <c r="K367" s="730">
        <f t="shared" ref="K367" si="4876">+IF(J367=1,1,0)</f>
        <v>0</v>
      </c>
      <c r="L367" s="730">
        <f t="shared" ref="L367" si="4877">+IF(K367=1,1,0)</f>
        <v>0</v>
      </c>
      <c r="M367" s="730">
        <f t="shared" ref="M367" si="4878">+IF(L367=1,1,0)</f>
        <v>0</v>
      </c>
      <c r="N367" s="730">
        <f t="shared" ref="N367" si="4879">+IF(M367=1,1,0)</f>
        <v>0</v>
      </c>
      <c r="O367" s="730">
        <f>+N367</f>
        <v>0</v>
      </c>
      <c r="P367" s="730">
        <f>+N367</f>
        <v>0</v>
      </c>
      <c r="Q367" s="730">
        <f>+IF(O367=1,1,0)</f>
        <v>0</v>
      </c>
      <c r="R367" s="730">
        <f t="shared" ref="R367" si="4880">+IF(Q367=1,1,0)</f>
        <v>0</v>
      </c>
      <c r="S367" s="730">
        <f t="shared" ref="S367" si="4881">+IF(R367=1,1,0)</f>
        <v>0</v>
      </c>
      <c r="T367" s="730">
        <f t="shared" ref="T367" si="4882">+IF(S367=1,1,0)</f>
        <v>0</v>
      </c>
      <c r="U367" s="730">
        <f t="shared" ref="U367" si="4883">+IF(T367=1,1,0)</f>
        <v>0</v>
      </c>
      <c r="V367" s="730">
        <f t="shared" ref="V367" si="4884">+IF(U367=1,1,0)</f>
        <v>0</v>
      </c>
      <c r="W367" s="730">
        <f t="shared" ref="W367" si="4885">+IF(V367=1,1,0)</f>
        <v>0</v>
      </c>
      <c r="X367" s="730">
        <f t="shared" ref="X367" si="4886">+IF(W367=1,1,0)</f>
        <v>0</v>
      </c>
      <c r="Y367" s="730">
        <f t="shared" ref="Y367" si="4887">+IF(X367=1,1,0)</f>
        <v>0</v>
      </c>
      <c r="Z367" s="730">
        <f t="shared" ref="Z367" si="4888">+IF(Y367=1,1,0)</f>
        <v>0</v>
      </c>
      <c r="AA367" s="730">
        <f t="shared" ref="AA367" si="4889">+IF(Z367=1,1,0)</f>
        <v>0</v>
      </c>
      <c r="AB367" s="730">
        <f t="shared" ref="AB367" si="4890">+IF(AA367=1,1,0)</f>
        <v>0</v>
      </c>
      <c r="AC367" s="730">
        <f>+AB367</f>
        <v>0</v>
      </c>
      <c r="AD367" s="730">
        <f>+AB367</f>
        <v>0</v>
      </c>
      <c r="AE367" s="730">
        <f>+IF(AC367=1,1,0)</f>
        <v>0</v>
      </c>
      <c r="AF367" s="730">
        <f>+IF(AE367=1,1,0)</f>
        <v>0</v>
      </c>
      <c r="AG367" s="730">
        <f t="shared" ref="AG367" si="4891">+IF(AF367=1,1,0)</f>
        <v>0</v>
      </c>
      <c r="AH367" s="730">
        <f t="shared" ref="AH367" si="4892">+IF(AG367=1,1,0)</f>
        <v>0</v>
      </c>
      <c r="AI367" s="730">
        <f t="shared" ref="AI367" si="4893">+IF(AH367=1,1,0)</f>
        <v>0</v>
      </c>
      <c r="AJ367" s="730">
        <f t="shared" ref="AJ367" si="4894">+IF(AI367=1,1,0)</f>
        <v>0</v>
      </c>
      <c r="AK367" s="730">
        <f t="shared" ref="AK367" si="4895">+IF(AJ367=1,1,0)</f>
        <v>0</v>
      </c>
      <c r="AL367" s="730">
        <f t="shared" ref="AL367" si="4896">+IF(AK367=1,1,0)</f>
        <v>0</v>
      </c>
      <c r="AM367" s="730">
        <f t="shared" ref="AM367" si="4897">+IF(AL367=1,1,0)</f>
        <v>0</v>
      </c>
      <c r="AN367" s="730">
        <f t="shared" ref="AN367" si="4898">+IF(AM367=1,1,0)</f>
        <v>0</v>
      </c>
      <c r="AO367" s="730">
        <f t="shared" ref="AO367" si="4899">+IF(AN367=1,1,0)</f>
        <v>0</v>
      </c>
      <c r="AP367" s="730">
        <f t="shared" ref="AP367" si="4900">+IF(AO367=1,1,0)</f>
        <v>0</v>
      </c>
      <c r="AQ367" s="730">
        <f>+AP367</f>
        <v>0</v>
      </c>
      <c r="AR367" s="730">
        <f>+AQ367</f>
        <v>0</v>
      </c>
      <c r="AS367" s="730">
        <f>+IF(AQ367=1,1,0)</f>
        <v>0</v>
      </c>
      <c r="AT367" s="730">
        <f>+IF(AS367=1,1,0)</f>
        <v>0</v>
      </c>
      <c r="AU367" s="730">
        <f t="shared" ref="AU367" si="4901">+IF(AT367=1,1,0)</f>
        <v>0</v>
      </c>
      <c r="AV367" s="730">
        <f t="shared" ref="AV367" si="4902">+IF(AU367=1,1,0)</f>
        <v>0</v>
      </c>
      <c r="AW367" s="730">
        <f t="shared" ref="AW367" si="4903">+IF(AV367=1,1,0)</f>
        <v>0</v>
      </c>
      <c r="AX367" s="730">
        <f t="shared" ref="AX367" si="4904">+IF(AW367=1,1,0)</f>
        <v>0</v>
      </c>
      <c r="AY367" s="730">
        <f t="shared" ref="AY367" si="4905">+IF(AX367=1,1,0)</f>
        <v>0</v>
      </c>
      <c r="AZ367" s="730">
        <f t="shared" ref="AZ367" si="4906">+IF(AY367=1,1,0)</f>
        <v>0</v>
      </c>
      <c r="BA367" s="730">
        <f t="shared" ref="BA367" si="4907">+IF(AZ367=1,1,0)</f>
        <v>0</v>
      </c>
      <c r="BB367" s="730">
        <f t="shared" ref="BB367" si="4908">+IF(BA367=1,1,0)</f>
        <v>0</v>
      </c>
      <c r="BC367" s="730">
        <f t="shared" ref="BC367" si="4909">+IF(BB367=1,1,0)</f>
        <v>0</v>
      </c>
      <c r="BD367" s="730">
        <f t="shared" ref="BD367" si="4910">+IF(BC367=1,1,0)</f>
        <v>0</v>
      </c>
      <c r="BE367" s="730">
        <f>+BD367</f>
        <v>0</v>
      </c>
      <c r="BF367" s="730">
        <f>+BE367</f>
        <v>0</v>
      </c>
      <c r="BG367" s="730">
        <f>+IF(BE367=1,1,0)</f>
        <v>0</v>
      </c>
      <c r="BH367" s="730">
        <f t="shared" ref="BH367" si="4911">+IF(BG367=1,1,0)</f>
        <v>0</v>
      </c>
      <c r="BI367" s="730">
        <f t="shared" ref="BI367" si="4912">+IF(BH367=1,1,0)</f>
        <v>0</v>
      </c>
      <c r="BJ367" s="730">
        <f t="shared" ref="BJ367" si="4913">+IF(BI367=1,1,0)</f>
        <v>0</v>
      </c>
      <c r="BK367" s="730">
        <f t="shared" ref="BK367" si="4914">+IF(BJ367=1,1,0)</f>
        <v>0</v>
      </c>
      <c r="BL367" s="730">
        <f t="shared" ref="BL367" si="4915">+IF(BK367=1,1,0)</f>
        <v>0</v>
      </c>
      <c r="BM367" s="730">
        <f t="shared" ref="BM367" si="4916">+IF(BL367=1,1,0)</f>
        <v>0</v>
      </c>
      <c r="BN367" s="730">
        <f t="shared" ref="BN367" si="4917">+IF(BM367=1,1,0)</f>
        <v>0</v>
      </c>
      <c r="BO367" s="730">
        <f t="shared" ref="BO367" si="4918">+IF(BN367=1,1,0)</f>
        <v>0</v>
      </c>
      <c r="BP367" s="730">
        <f t="shared" ref="BP367" si="4919">+IF(BO367=1,1,0)</f>
        <v>0</v>
      </c>
      <c r="BQ367" s="730">
        <f t="shared" ref="BQ367" si="4920">+IF(BP367=1,1,0)</f>
        <v>0</v>
      </c>
      <c r="BR367" s="730">
        <f t="shared" ref="BR367" si="4921">+IF(BQ367=1,1,0)</f>
        <v>0</v>
      </c>
      <c r="BS367" s="524">
        <f>+BR367</f>
        <v>0</v>
      </c>
      <c r="BW367" s="730">
        <f>+IF(BU367=1,1,0)</f>
        <v>0</v>
      </c>
      <c r="BX367" s="730">
        <f t="shared" ref="BX367" si="4922">+IF(BW367=1,1,0)</f>
        <v>0</v>
      </c>
    </row>
    <row r="368" spans="1:76" s="507" customFormat="1" x14ac:dyDescent="0.2">
      <c r="A368" s="724" t="s">
        <v>39</v>
      </c>
      <c r="B368" s="727"/>
      <c r="C368" s="730">
        <f>IF(C367=1,B368/12,0)</f>
        <v>0</v>
      </c>
      <c r="D368" s="730">
        <f>IF(D367=1,$B368/12,0)</f>
        <v>0</v>
      </c>
      <c r="E368" s="730">
        <f t="shared" ref="E368:N368" si="4923">IF(E367=1,$B368/12,0)</f>
        <v>0</v>
      </c>
      <c r="F368" s="730">
        <f t="shared" si="4923"/>
        <v>0</v>
      </c>
      <c r="G368" s="730">
        <f t="shared" si="4923"/>
        <v>0</v>
      </c>
      <c r="H368" s="730">
        <f t="shared" si="4923"/>
        <v>0</v>
      </c>
      <c r="I368" s="730">
        <f t="shared" si="4923"/>
        <v>0</v>
      </c>
      <c r="J368" s="730">
        <f t="shared" si="4923"/>
        <v>0</v>
      </c>
      <c r="K368" s="730">
        <f t="shared" si="4923"/>
        <v>0</v>
      </c>
      <c r="L368" s="730">
        <f t="shared" si="4923"/>
        <v>0</v>
      </c>
      <c r="M368" s="730">
        <f t="shared" si="4923"/>
        <v>0</v>
      </c>
      <c r="N368" s="730">
        <f t="shared" si="4923"/>
        <v>0</v>
      </c>
      <c r="O368" s="731">
        <f>SUM(C368:N368)</f>
        <v>0</v>
      </c>
      <c r="P368" s="730">
        <f>IF(C367=1,(B368*(1+$B$8)),B368)</f>
        <v>0</v>
      </c>
      <c r="Q368" s="730">
        <f>IF(Q367=1,($P368/12),0)</f>
        <v>0</v>
      </c>
      <c r="R368" s="730">
        <f t="shared" ref="R368:AB368" si="4924">IF(R367=1,($P368/12),0)</f>
        <v>0</v>
      </c>
      <c r="S368" s="730">
        <f t="shared" si="4924"/>
        <v>0</v>
      </c>
      <c r="T368" s="730">
        <f t="shared" si="4924"/>
        <v>0</v>
      </c>
      <c r="U368" s="730">
        <f t="shared" si="4924"/>
        <v>0</v>
      </c>
      <c r="V368" s="730">
        <f t="shared" si="4924"/>
        <v>0</v>
      </c>
      <c r="W368" s="730">
        <f t="shared" si="4924"/>
        <v>0</v>
      </c>
      <c r="X368" s="730">
        <f t="shared" si="4924"/>
        <v>0</v>
      </c>
      <c r="Y368" s="730">
        <f t="shared" si="4924"/>
        <v>0</v>
      </c>
      <c r="Z368" s="730">
        <f t="shared" si="4924"/>
        <v>0</v>
      </c>
      <c r="AA368" s="730">
        <f t="shared" si="4924"/>
        <v>0</v>
      </c>
      <c r="AB368" s="730">
        <f t="shared" si="4924"/>
        <v>0</v>
      </c>
      <c r="AC368" s="731">
        <f>SUM(Q368:AB368)</f>
        <v>0</v>
      </c>
      <c r="AD368" s="730">
        <f>IF(Q367=1,(P368*(1+$B$8)),P368)</f>
        <v>0</v>
      </c>
      <c r="AE368" s="730">
        <f t="shared" ref="AE368:AP368" si="4925">IF(AE367=1,($AD368/12),0)</f>
        <v>0</v>
      </c>
      <c r="AF368" s="730">
        <f t="shared" si="4925"/>
        <v>0</v>
      </c>
      <c r="AG368" s="730">
        <f t="shared" si="4925"/>
        <v>0</v>
      </c>
      <c r="AH368" s="730">
        <f t="shared" si="4925"/>
        <v>0</v>
      </c>
      <c r="AI368" s="730">
        <f t="shared" si="4925"/>
        <v>0</v>
      </c>
      <c r="AJ368" s="730">
        <f t="shared" si="4925"/>
        <v>0</v>
      </c>
      <c r="AK368" s="730">
        <f t="shared" si="4925"/>
        <v>0</v>
      </c>
      <c r="AL368" s="730">
        <f t="shared" si="4925"/>
        <v>0</v>
      </c>
      <c r="AM368" s="730">
        <f t="shared" si="4925"/>
        <v>0</v>
      </c>
      <c r="AN368" s="730">
        <f t="shared" si="4925"/>
        <v>0</v>
      </c>
      <c r="AO368" s="730">
        <f t="shared" si="4925"/>
        <v>0</v>
      </c>
      <c r="AP368" s="730">
        <f t="shared" si="4925"/>
        <v>0</v>
      </c>
      <c r="AQ368" s="731">
        <f>SUM(AE368:AP368)</f>
        <v>0</v>
      </c>
      <c r="AR368" s="730">
        <f>IF(AE367=1,(AD368*(1+$B$8)),AD368)</f>
        <v>0</v>
      </c>
      <c r="AS368" s="730">
        <f>IF(AS367=1,($AR368/12),0)</f>
        <v>0</v>
      </c>
      <c r="AT368" s="730">
        <f t="shared" ref="AT368:BD368" si="4926">IF(AT367=1,($AR368/12),0)</f>
        <v>0</v>
      </c>
      <c r="AU368" s="730">
        <f t="shared" si="4926"/>
        <v>0</v>
      </c>
      <c r="AV368" s="730">
        <f t="shared" si="4926"/>
        <v>0</v>
      </c>
      <c r="AW368" s="730">
        <f t="shared" si="4926"/>
        <v>0</v>
      </c>
      <c r="AX368" s="730">
        <f t="shared" si="4926"/>
        <v>0</v>
      </c>
      <c r="AY368" s="730">
        <f t="shared" si="4926"/>
        <v>0</v>
      </c>
      <c r="AZ368" s="730">
        <f t="shared" si="4926"/>
        <v>0</v>
      </c>
      <c r="BA368" s="730">
        <f t="shared" si="4926"/>
        <v>0</v>
      </c>
      <c r="BB368" s="730">
        <f t="shared" si="4926"/>
        <v>0</v>
      </c>
      <c r="BC368" s="730">
        <f t="shared" si="4926"/>
        <v>0</v>
      </c>
      <c r="BD368" s="730">
        <f t="shared" si="4926"/>
        <v>0</v>
      </c>
      <c r="BE368" s="731">
        <f>SUM(AS368:BD368)</f>
        <v>0</v>
      </c>
      <c r="BF368" s="730">
        <f>IF(AS367=1,(AR368*(1+$B$8)),AR368)</f>
        <v>0</v>
      </c>
      <c r="BG368" s="730">
        <f>IF(BG367=1,($BF368/12),0)</f>
        <v>0</v>
      </c>
      <c r="BH368" s="730">
        <f t="shared" ref="BH368:BR368" si="4927">IF(BH367=1,($BF368/12),0)</f>
        <v>0</v>
      </c>
      <c r="BI368" s="730">
        <f t="shared" si="4927"/>
        <v>0</v>
      </c>
      <c r="BJ368" s="730">
        <f t="shared" si="4927"/>
        <v>0</v>
      </c>
      <c r="BK368" s="730">
        <f t="shared" si="4927"/>
        <v>0</v>
      </c>
      <c r="BL368" s="730">
        <f t="shared" si="4927"/>
        <v>0</v>
      </c>
      <c r="BM368" s="730">
        <f t="shared" si="4927"/>
        <v>0</v>
      </c>
      <c r="BN368" s="730">
        <f t="shared" si="4927"/>
        <v>0</v>
      </c>
      <c r="BO368" s="730">
        <f t="shared" si="4927"/>
        <v>0</v>
      </c>
      <c r="BP368" s="730">
        <f t="shared" si="4927"/>
        <v>0</v>
      </c>
      <c r="BQ368" s="730">
        <f t="shared" si="4927"/>
        <v>0</v>
      </c>
      <c r="BR368" s="730">
        <f t="shared" si="4927"/>
        <v>0</v>
      </c>
      <c r="BS368" s="529">
        <f>SUM(BG368:BR368)</f>
        <v>0</v>
      </c>
      <c r="BW368" s="730">
        <f t="shared" ref="BW368:BX368" si="4928">IF(BW367=1,($BF368/12),0)</f>
        <v>0</v>
      </c>
      <c r="BX368" s="730">
        <f t="shared" si="4928"/>
        <v>0</v>
      </c>
    </row>
    <row r="369" spans="1:77" s="507" customFormat="1" x14ac:dyDescent="0.2">
      <c r="A369" s="721"/>
      <c r="B369" s="728"/>
      <c r="C369" s="730"/>
      <c r="D369" s="730"/>
      <c r="E369" s="730"/>
      <c r="F369" s="730"/>
      <c r="G369" s="730"/>
      <c r="H369" s="730"/>
      <c r="I369" s="730"/>
      <c r="J369" s="730"/>
      <c r="K369" s="730"/>
      <c r="L369" s="730"/>
      <c r="M369" s="730"/>
      <c r="N369" s="730"/>
      <c r="O369" s="730"/>
      <c r="P369" s="730"/>
      <c r="Q369" s="730"/>
      <c r="R369" s="730"/>
      <c r="S369" s="730"/>
      <c r="T369" s="730"/>
      <c r="U369" s="730"/>
      <c r="V369" s="730"/>
      <c r="W369" s="730"/>
      <c r="X369" s="730"/>
      <c r="Y369" s="730"/>
      <c r="Z369" s="730"/>
      <c r="AA369" s="730"/>
      <c r="AB369" s="730"/>
      <c r="AC369" s="730"/>
      <c r="AD369" s="730"/>
      <c r="AE369" s="730"/>
      <c r="AF369" s="730"/>
      <c r="AG369" s="730"/>
      <c r="AH369" s="730"/>
      <c r="AI369" s="730"/>
      <c r="AJ369" s="730"/>
      <c r="AK369" s="730"/>
      <c r="AL369" s="730"/>
      <c r="AM369" s="730"/>
      <c r="AN369" s="730"/>
      <c r="AO369" s="730"/>
      <c r="AP369" s="730"/>
      <c r="AQ369" s="730"/>
      <c r="AR369" s="730"/>
      <c r="AS369" s="730"/>
      <c r="AT369" s="730"/>
      <c r="AU369" s="730"/>
      <c r="AV369" s="730"/>
      <c r="AW369" s="730"/>
      <c r="AX369" s="730"/>
      <c r="AY369" s="730"/>
      <c r="AZ369" s="730"/>
      <c r="BA369" s="730"/>
      <c r="BB369" s="730"/>
      <c r="BC369" s="730"/>
      <c r="BD369" s="730"/>
      <c r="BE369" s="730"/>
      <c r="BF369" s="730"/>
      <c r="BG369" s="730"/>
      <c r="BH369" s="730"/>
      <c r="BI369" s="730"/>
      <c r="BJ369" s="730"/>
      <c r="BK369" s="730"/>
      <c r="BL369" s="730"/>
      <c r="BM369" s="730"/>
      <c r="BN369" s="730"/>
      <c r="BO369" s="730"/>
      <c r="BP369" s="730"/>
      <c r="BQ369" s="730"/>
      <c r="BR369" s="730"/>
      <c r="BS369" s="524"/>
      <c r="BW369" s="730"/>
      <c r="BX369" s="730"/>
    </row>
    <row r="370" spans="1:77" s="507" customFormat="1" x14ac:dyDescent="0.2">
      <c r="A370" s="522" t="s">
        <v>127</v>
      </c>
      <c r="B370" s="728"/>
      <c r="C370" s="730">
        <f>+C323+C319+C315+C311+C307+C303+C299+C327+C331+C335+C339+C343+C347+C351+C355+C359+C363+C367</f>
        <v>0</v>
      </c>
      <c r="D370" s="730">
        <f t="shared" ref="D370:N371" si="4929">+D323+D319+D315+D311+D307+D303+D299+D327+D331+D335+D339+D343+D347+D351+D355+D359+D363+D367</f>
        <v>0</v>
      </c>
      <c r="E370" s="730">
        <f t="shared" si="4929"/>
        <v>0</v>
      </c>
      <c r="F370" s="730">
        <f t="shared" si="4929"/>
        <v>0</v>
      </c>
      <c r="G370" s="730">
        <f t="shared" si="4929"/>
        <v>1</v>
      </c>
      <c r="H370" s="730">
        <f t="shared" si="4929"/>
        <v>1</v>
      </c>
      <c r="I370" s="730">
        <f t="shared" si="4929"/>
        <v>1</v>
      </c>
      <c r="J370" s="730">
        <f t="shared" si="4929"/>
        <v>1</v>
      </c>
      <c r="K370" s="730">
        <f t="shared" si="4929"/>
        <v>1</v>
      </c>
      <c r="L370" s="730">
        <f t="shared" si="4929"/>
        <v>1</v>
      </c>
      <c r="M370" s="730">
        <f t="shared" si="4929"/>
        <v>1</v>
      </c>
      <c r="N370" s="730">
        <f t="shared" si="4929"/>
        <v>1</v>
      </c>
      <c r="O370" s="730">
        <f>+N370</f>
        <v>1</v>
      </c>
      <c r="P370" s="730"/>
      <c r="Q370" s="730">
        <f>+Q323+Q319+Q315+Q311+Q307+Q303+Q299+Q327+Q331+Q335+Q339+Q343+Q347+Q351+Q355+Q359+Q363+Q367</f>
        <v>1</v>
      </c>
      <c r="R370" s="730">
        <f t="shared" ref="R370:AB371" si="4930">+R323+R319+R315+R311+R307+R303+R299+R327+R331+R335+R339+R343+R347+R351+R355+R359+R363+R367</f>
        <v>1</v>
      </c>
      <c r="S370" s="730">
        <f t="shared" si="4930"/>
        <v>1</v>
      </c>
      <c r="T370" s="730">
        <f t="shared" si="4930"/>
        <v>1</v>
      </c>
      <c r="U370" s="730">
        <f t="shared" si="4930"/>
        <v>1</v>
      </c>
      <c r="V370" s="730">
        <f t="shared" si="4930"/>
        <v>2</v>
      </c>
      <c r="W370" s="730">
        <f t="shared" si="4930"/>
        <v>2</v>
      </c>
      <c r="X370" s="730">
        <f t="shared" si="4930"/>
        <v>2</v>
      </c>
      <c r="Y370" s="730">
        <f t="shared" si="4930"/>
        <v>2</v>
      </c>
      <c r="Z370" s="730">
        <f t="shared" si="4930"/>
        <v>2</v>
      </c>
      <c r="AA370" s="730">
        <f t="shared" si="4930"/>
        <v>2</v>
      </c>
      <c r="AB370" s="730">
        <f t="shared" si="4930"/>
        <v>2</v>
      </c>
      <c r="AC370" s="730">
        <f>+AB370</f>
        <v>2</v>
      </c>
      <c r="AD370" s="730"/>
      <c r="AE370" s="730">
        <f>+AE323+AE319+AE315+AE311+AE307+AE303+AE299+AE327+AE331+AE335+AE339+AE343+AE347+AE351+AE355+AE359+AE363+AE367</f>
        <v>2</v>
      </c>
      <c r="AF370" s="730">
        <f t="shared" ref="AF370:AP371" si="4931">+AF323+AF319+AF315+AF311+AF307+AF303+AF299+AF327+AF331+AF335+AF339+AF343+AF347+AF351+AF355+AF359+AF363+AF367</f>
        <v>2</v>
      </c>
      <c r="AG370" s="730">
        <f t="shared" si="4931"/>
        <v>2</v>
      </c>
      <c r="AH370" s="730">
        <f t="shared" si="4931"/>
        <v>2</v>
      </c>
      <c r="AI370" s="730">
        <f t="shared" si="4931"/>
        <v>2</v>
      </c>
      <c r="AJ370" s="730">
        <f t="shared" si="4931"/>
        <v>4</v>
      </c>
      <c r="AK370" s="730">
        <f t="shared" si="4931"/>
        <v>4</v>
      </c>
      <c r="AL370" s="730">
        <f t="shared" si="4931"/>
        <v>4</v>
      </c>
      <c r="AM370" s="730">
        <f t="shared" si="4931"/>
        <v>4</v>
      </c>
      <c r="AN370" s="730">
        <f t="shared" si="4931"/>
        <v>4</v>
      </c>
      <c r="AO370" s="730">
        <f t="shared" si="4931"/>
        <v>4</v>
      </c>
      <c r="AP370" s="730">
        <f t="shared" si="4931"/>
        <v>4</v>
      </c>
      <c r="AQ370" s="730">
        <f>+AP370</f>
        <v>4</v>
      </c>
      <c r="AR370" s="730"/>
      <c r="AS370" s="730">
        <f>+AS323+AS319+AS315+AS311+AS307+AS303+AS299+AS327+AS331+AS335+AS339+AS343+AS347+AS351+AS355+AS359+AS363+AS367</f>
        <v>7</v>
      </c>
      <c r="AT370" s="730">
        <f t="shared" ref="AT370:BD371" si="4932">+AT323+AT319+AT315+AT311+AT307+AT303+AT299+AT327+AT331+AT335+AT339+AT343+AT347+AT351+AT355+AT359+AT363+AT367</f>
        <v>7</v>
      </c>
      <c r="AU370" s="730">
        <f t="shared" si="4932"/>
        <v>7</v>
      </c>
      <c r="AV370" s="730">
        <f t="shared" si="4932"/>
        <v>7</v>
      </c>
      <c r="AW370" s="730">
        <f t="shared" si="4932"/>
        <v>7</v>
      </c>
      <c r="AX370" s="730">
        <f t="shared" si="4932"/>
        <v>8</v>
      </c>
      <c r="AY370" s="730">
        <f t="shared" si="4932"/>
        <v>8</v>
      </c>
      <c r="AZ370" s="730">
        <f t="shared" si="4932"/>
        <v>8</v>
      </c>
      <c r="BA370" s="730">
        <f t="shared" si="4932"/>
        <v>8</v>
      </c>
      <c r="BB370" s="730">
        <f t="shared" si="4932"/>
        <v>8</v>
      </c>
      <c r="BC370" s="730">
        <f t="shared" si="4932"/>
        <v>8</v>
      </c>
      <c r="BD370" s="730">
        <f t="shared" si="4932"/>
        <v>8</v>
      </c>
      <c r="BE370" s="730">
        <f>+BD370</f>
        <v>8</v>
      </c>
      <c r="BF370" s="730"/>
      <c r="BG370" s="730">
        <f>+BG323+BG319+BG315+BG311+BG307+BG303+BG299+BG327+BG331+BG335+BG339+BG343+BG347+BG351+BG355+BG359+BG363+BG367</f>
        <v>8</v>
      </c>
      <c r="BH370" s="730">
        <f t="shared" ref="BH370:BQ371" si="4933">+BH323+BH319+BH315+BH311+BH307+BH303+BH299+BH327+BH331+BH335+BH339+BH343+BH347+BH351+BH355+BH359+BH363+BH367</f>
        <v>8</v>
      </c>
      <c r="BI370" s="730">
        <f t="shared" si="4933"/>
        <v>8</v>
      </c>
      <c r="BJ370" s="730">
        <f t="shared" si="4933"/>
        <v>8</v>
      </c>
      <c r="BK370" s="730">
        <f t="shared" si="4933"/>
        <v>8</v>
      </c>
      <c r="BL370" s="730">
        <f t="shared" si="4933"/>
        <v>8</v>
      </c>
      <c r="BM370" s="730">
        <f t="shared" si="4933"/>
        <v>8</v>
      </c>
      <c r="BN370" s="730">
        <f t="shared" si="4933"/>
        <v>8</v>
      </c>
      <c r="BO370" s="730">
        <f t="shared" si="4933"/>
        <v>8</v>
      </c>
      <c r="BP370" s="730">
        <f t="shared" si="4933"/>
        <v>8</v>
      </c>
      <c r="BQ370" s="730">
        <f t="shared" si="4933"/>
        <v>8</v>
      </c>
      <c r="BR370" s="730">
        <f t="shared" ref="BR370" si="4934">+BR323+BR319+BR315+BR311+BR307+BR303+BR299+BR327+BR331+BR335+BR339+BR343+BR347+BR351+BR355+BR359+BR363+BR367</f>
        <v>8</v>
      </c>
      <c r="BS370" s="524">
        <f>+BR370</f>
        <v>8</v>
      </c>
      <c r="BW370" s="730">
        <f>+BW323+BW319+BW315+BW311+BW307+BW303+BW299+BW327+BW331+BW335+BW339+BW343+BW347+BW351+BW355+BW359+BW363+BW367</f>
        <v>0</v>
      </c>
      <c r="BX370" s="730">
        <f t="shared" ref="BX370" si="4935">+BX323+BX319+BX315+BX311+BX307+BX303+BX299+BX327+BX331+BX335+BX339+BX343+BX347+BX351+BX355+BX359+BX363+BX367</f>
        <v>0</v>
      </c>
    </row>
    <row r="371" spans="1:77" s="507" customFormat="1" ht="13.5" thickBot="1" x14ac:dyDescent="0.25">
      <c r="A371" s="725"/>
      <c r="B371" s="729"/>
      <c r="C371" s="732">
        <f>+C324+C320+C316+C312+C308+C304+C300+C328+C332+C336+C340+C344+C348+C352+C356+C360+C364+C368</f>
        <v>0</v>
      </c>
      <c r="D371" s="732">
        <f t="shared" si="4929"/>
        <v>0</v>
      </c>
      <c r="E371" s="732">
        <f t="shared" si="4929"/>
        <v>0</v>
      </c>
      <c r="F371" s="732">
        <f t="shared" si="4929"/>
        <v>0</v>
      </c>
      <c r="G371" s="732">
        <f t="shared" si="4929"/>
        <v>2250</v>
      </c>
      <c r="H371" s="732">
        <f t="shared" si="4929"/>
        <v>2250</v>
      </c>
      <c r="I371" s="732">
        <f t="shared" si="4929"/>
        <v>2250</v>
      </c>
      <c r="J371" s="732">
        <f t="shared" si="4929"/>
        <v>2250</v>
      </c>
      <c r="K371" s="732">
        <f t="shared" si="4929"/>
        <v>2250</v>
      </c>
      <c r="L371" s="732">
        <f t="shared" si="4929"/>
        <v>2250</v>
      </c>
      <c r="M371" s="732">
        <f t="shared" si="4929"/>
        <v>2250</v>
      </c>
      <c r="N371" s="732">
        <f t="shared" si="4929"/>
        <v>2250</v>
      </c>
      <c r="O371" s="731">
        <f>SUM(C371:N371)</f>
        <v>18000</v>
      </c>
      <c r="P371" s="732"/>
      <c r="Q371" s="732">
        <f>+Q324+Q320+Q316+Q312+Q308+Q304+Q300+Q328+Q332+Q336+Q340+Q344+Q348+Q352+Q356+Q360+Q364+Q368</f>
        <v>2250</v>
      </c>
      <c r="R371" s="732">
        <f t="shared" si="4930"/>
        <v>2250</v>
      </c>
      <c r="S371" s="732">
        <f t="shared" si="4930"/>
        <v>2250</v>
      </c>
      <c r="T371" s="732">
        <f t="shared" si="4930"/>
        <v>2250</v>
      </c>
      <c r="U371" s="732">
        <f t="shared" si="4930"/>
        <v>2250</v>
      </c>
      <c r="V371" s="732">
        <f t="shared" si="4930"/>
        <v>4500</v>
      </c>
      <c r="W371" s="732">
        <f t="shared" si="4930"/>
        <v>4500</v>
      </c>
      <c r="X371" s="732">
        <f t="shared" si="4930"/>
        <v>4500</v>
      </c>
      <c r="Y371" s="732">
        <f t="shared" si="4930"/>
        <v>4500</v>
      </c>
      <c r="Z371" s="732">
        <f t="shared" si="4930"/>
        <v>4500</v>
      </c>
      <c r="AA371" s="732">
        <f t="shared" si="4930"/>
        <v>4500</v>
      </c>
      <c r="AB371" s="732">
        <f t="shared" si="4930"/>
        <v>4500</v>
      </c>
      <c r="AC371" s="731">
        <f>SUM(Q371:AB371)</f>
        <v>42750</v>
      </c>
      <c r="AD371" s="732"/>
      <c r="AE371" s="732">
        <f>+AE324+AE320+AE316+AE312+AE308+AE304+AE300+AE328+AE332+AE336+AE340+AE344+AE348+AE352+AE356+AE360+AE364+AE368</f>
        <v>4635</v>
      </c>
      <c r="AF371" s="732">
        <f t="shared" si="4931"/>
        <v>4635</v>
      </c>
      <c r="AG371" s="732">
        <f t="shared" si="4931"/>
        <v>4635</v>
      </c>
      <c r="AH371" s="732">
        <f t="shared" si="4931"/>
        <v>4635</v>
      </c>
      <c r="AI371" s="732">
        <f t="shared" si="4931"/>
        <v>4635</v>
      </c>
      <c r="AJ371" s="732">
        <f t="shared" si="4931"/>
        <v>8801.6666666666679</v>
      </c>
      <c r="AK371" s="732">
        <f t="shared" si="4931"/>
        <v>8801.6666666666679</v>
      </c>
      <c r="AL371" s="732">
        <f t="shared" si="4931"/>
        <v>8801.6666666666679</v>
      </c>
      <c r="AM371" s="732">
        <f t="shared" si="4931"/>
        <v>8801.6666666666679</v>
      </c>
      <c r="AN371" s="732">
        <f t="shared" si="4931"/>
        <v>8801.6666666666679</v>
      </c>
      <c r="AO371" s="732">
        <f t="shared" si="4931"/>
        <v>8801.6666666666679</v>
      </c>
      <c r="AP371" s="732">
        <f t="shared" si="4931"/>
        <v>8801.6666666666679</v>
      </c>
      <c r="AQ371" s="731">
        <f>SUM(AE371:AP371)</f>
        <v>84786.666666666686</v>
      </c>
      <c r="AR371" s="732"/>
      <c r="AS371" s="732">
        <f>+AS324+AS320+AS316+AS312+AS308+AS304+AS300+AS328+AS332+AS336+AS340+AS344+AS348+AS352+AS356+AS360+AS364+AS368</f>
        <v>16746.433333333334</v>
      </c>
      <c r="AT371" s="732">
        <f t="shared" si="4932"/>
        <v>16746.433333333334</v>
      </c>
      <c r="AU371" s="732">
        <f t="shared" si="4932"/>
        <v>16746.433333333334</v>
      </c>
      <c r="AV371" s="732">
        <f t="shared" si="4932"/>
        <v>16746.433333333334</v>
      </c>
      <c r="AW371" s="732">
        <f t="shared" si="4932"/>
        <v>16746.433333333334</v>
      </c>
      <c r="AX371" s="732">
        <f t="shared" si="4932"/>
        <v>18996.433333333334</v>
      </c>
      <c r="AY371" s="732">
        <f t="shared" si="4932"/>
        <v>18996.433333333334</v>
      </c>
      <c r="AZ371" s="732">
        <f t="shared" si="4932"/>
        <v>18996.433333333334</v>
      </c>
      <c r="BA371" s="732">
        <f t="shared" si="4932"/>
        <v>18996.433333333334</v>
      </c>
      <c r="BB371" s="732">
        <f t="shared" si="4932"/>
        <v>18996.433333333334</v>
      </c>
      <c r="BC371" s="732">
        <f t="shared" si="4932"/>
        <v>18996.433333333334</v>
      </c>
      <c r="BD371" s="732">
        <f t="shared" si="4932"/>
        <v>18996.433333333334</v>
      </c>
      <c r="BE371" s="731">
        <f>SUM(AS371:BD371)</f>
        <v>216707.20000000007</v>
      </c>
      <c r="BF371" s="732"/>
      <c r="BG371" s="732">
        <f>+BG324+BG320+BG316+BG312+BG308+BG304+BG300+BG328+BG332+BG336+BG340+BG344+BG348+BG352+BG356+BG360+BG364+BG368</f>
        <v>20001.219333333334</v>
      </c>
      <c r="BH371" s="732">
        <f t="shared" si="4933"/>
        <v>20001.219333333334</v>
      </c>
      <c r="BI371" s="732">
        <f t="shared" si="4933"/>
        <v>20001.219333333334</v>
      </c>
      <c r="BJ371" s="732">
        <f t="shared" si="4933"/>
        <v>20001.219333333334</v>
      </c>
      <c r="BK371" s="732">
        <f t="shared" si="4933"/>
        <v>20001.219333333334</v>
      </c>
      <c r="BL371" s="732">
        <f t="shared" si="4933"/>
        <v>20001.219333333334</v>
      </c>
      <c r="BM371" s="732">
        <f t="shared" si="4933"/>
        <v>20001.219333333334</v>
      </c>
      <c r="BN371" s="732">
        <f t="shared" si="4933"/>
        <v>20001.219333333334</v>
      </c>
      <c r="BO371" s="732">
        <f t="shared" si="4933"/>
        <v>20001.219333333334</v>
      </c>
      <c r="BP371" s="732">
        <f t="shared" si="4933"/>
        <v>20001.219333333334</v>
      </c>
      <c r="BQ371" s="732">
        <f t="shared" si="4933"/>
        <v>20001.219333333334</v>
      </c>
      <c r="BR371" s="732">
        <f t="shared" ref="BR371" si="4936">+BR324+BR320+BR316+BR312+BR308+BR304+BR300+BR328+BR332+BR336+BR340+BR344+BR348+BR352+BR356+BR360+BR364+BR368</f>
        <v>20001.219333333334</v>
      </c>
      <c r="BS371" s="529">
        <f>SUM(BG371:BR371)</f>
        <v>240014.63200000007</v>
      </c>
      <c r="BW371" s="732">
        <f>+BW324+BW320+BW316+BW312+BW308+BW304+BW300+BW328+BW332+BW336+BW340+BW344+BW348+BW352+BW356+BW360+BW364+BW368</f>
        <v>0</v>
      </c>
      <c r="BX371" s="732">
        <f t="shared" ref="BX371" si="4937">+BX324+BX320+BX316+BX312+BX308+BX304+BX300+BX328+BX332+BX336+BX340+BX344+BX348+BX352+BX356+BX360+BX364+BX368</f>
        <v>0</v>
      </c>
    </row>
    <row r="372" spans="1:77" s="507" customFormat="1" x14ac:dyDescent="0.2">
      <c r="A372" s="726"/>
      <c r="B372" s="728"/>
      <c r="C372" s="733"/>
      <c r="D372" s="733"/>
      <c r="E372" s="733"/>
      <c r="F372" s="733"/>
      <c r="G372" s="733"/>
      <c r="H372" s="733"/>
      <c r="I372" s="733"/>
      <c r="J372" s="733"/>
      <c r="K372" s="733"/>
      <c r="L372" s="733"/>
      <c r="M372" s="733"/>
      <c r="N372" s="733"/>
      <c r="O372" s="733"/>
      <c r="P372" s="733"/>
      <c r="Q372" s="733"/>
      <c r="R372" s="733"/>
      <c r="S372" s="733"/>
      <c r="T372" s="733"/>
      <c r="U372" s="733"/>
      <c r="V372" s="733"/>
      <c r="W372" s="733"/>
      <c r="X372" s="733"/>
      <c r="Y372" s="733"/>
      <c r="Z372" s="733"/>
      <c r="AA372" s="733"/>
      <c r="AB372" s="733"/>
      <c r="AC372" s="733"/>
      <c r="AD372" s="733"/>
      <c r="AE372" s="733"/>
      <c r="AF372" s="733"/>
      <c r="AG372" s="733"/>
      <c r="AH372" s="733"/>
      <c r="AI372" s="733"/>
      <c r="AJ372" s="733"/>
      <c r="AK372" s="733"/>
      <c r="AL372" s="733"/>
      <c r="AM372" s="733"/>
      <c r="AN372" s="733"/>
      <c r="AO372" s="733"/>
      <c r="AP372" s="733"/>
      <c r="AQ372" s="733"/>
      <c r="AR372" s="733"/>
      <c r="AS372" s="733"/>
      <c r="AT372" s="733"/>
      <c r="AU372" s="733"/>
      <c r="AV372" s="733"/>
      <c r="AW372" s="733"/>
      <c r="AX372" s="733"/>
      <c r="AY372" s="733"/>
      <c r="AZ372" s="733"/>
      <c r="BA372" s="733"/>
      <c r="BB372" s="733"/>
      <c r="BC372" s="733"/>
      <c r="BD372" s="733"/>
      <c r="BE372" s="733"/>
      <c r="BF372" s="733"/>
      <c r="BG372" s="733"/>
      <c r="BH372" s="733"/>
      <c r="BI372" s="733"/>
      <c r="BJ372" s="733"/>
      <c r="BK372" s="733"/>
      <c r="BL372" s="733"/>
      <c r="BM372" s="733"/>
      <c r="BN372" s="733"/>
      <c r="BO372" s="733"/>
      <c r="BP372" s="733"/>
      <c r="BQ372" s="733"/>
      <c r="BR372" s="733"/>
      <c r="BS372" s="536"/>
      <c r="BW372" s="733"/>
      <c r="BX372" s="733"/>
    </row>
    <row r="373" spans="1:77" s="507" customFormat="1" x14ac:dyDescent="0.2">
      <c r="A373" s="726"/>
      <c r="B373" s="728"/>
      <c r="C373" s="733"/>
      <c r="D373" s="733"/>
      <c r="E373" s="733"/>
      <c r="F373" s="733"/>
      <c r="G373" s="733"/>
      <c r="H373" s="733"/>
      <c r="I373" s="733"/>
      <c r="J373" s="733"/>
      <c r="K373" s="733"/>
      <c r="L373" s="733"/>
      <c r="M373" s="733"/>
      <c r="N373" s="733"/>
      <c r="O373" s="733"/>
      <c r="P373" s="733"/>
      <c r="Q373" s="733"/>
      <c r="R373" s="733"/>
      <c r="S373" s="733"/>
      <c r="T373" s="733"/>
      <c r="U373" s="733"/>
      <c r="V373" s="733"/>
      <c r="W373" s="733"/>
      <c r="X373" s="733"/>
      <c r="Y373" s="733"/>
      <c r="Z373" s="733"/>
      <c r="AA373" s="733"/>
      <c r="AB373" s="733"/>
      <c r="AC373" s="733"/>
      <c r="AD373" s="733"/>
      <c r="AE373" s="733"/>
      <c r="AF373" s="733"/>
      <c r="AG373" s="733"/>
      <c r="AH373" s="733"/>
      <c r="AI373" s="733"/>
      <c r="AJ373" s="733"/>
      <c r="AK373" s="733"/>
      <c r="AL373" s="733"/>
      <c r="AM373" s="733"/>
      <c r="AN373" s="733"/>
      <c r="AO373" s="733"/>
      <c r="AP373" s="733"/>
      <c r="AQ373" s="733"/>
      <c r="AR373" s="733"/>
      <c r="AS373" s="733"/>
      <c r="AT373" s="733"/>
      <c r="AU373" s="733"/>
      <c r="AV373" s="733"/>
      <c r="AW373" s="733"/>
      <c r="AX373" s="733"/>
      <c r="AY373" s="733"/>
      <c r="AZ373" s="733"/>
      <c r="BA373" s="733"/>
      <c r="BB373" s="733"/>
      <c r="BC373" s="733"/>
      <c r="BD373" s="733"/>
      <c r="BE373" s="733"/>
      <c r="BF373" s="733"/>
      <c r="BG373" s="733"/>
      <c r="BH373" s="733"/>
      <c r="BI373" s="733"/>
      <c r="BJ373" s="733"/>
      <c r="BK373" s="733"/>
      <c r="BL373" s="733"/>
      <c r="BM373" s="733"/>
      <c r="BN373" s="733"/>
      <c r="BO373" s="733"/>
      <c r="BP373" s="733"/>
      <c r="BQ373" s="733"/>
      <c r="BR373" s="733"/>
      <c r="BS373" s="536"/>
      <c r="BW373" s="733"/>
      <c r="BX373" s="733"/>
    </row>
    <row r="374" spans="1:77" s="507" customFormat="1" x14ac:dyDescent="0.2">
      <c r="A374" s="726"/>
      <c r="B374" s="728"/>
      <c r="C374" s="733"/>
      <c r="D374" s="733"/>
      <c r="E374" s="733"/>
      <c r="F374" s="733"/>
      <c r="G374" s="733"/>
      <c r="H374" s="733"/>
      <c r="I374" s="733"/>
      <c r="J374" s="733"/>
      <c r="K374" s="733"/>
      <c r="L374" s="733"/>
      <c r="M374" s="733"/>
      <c r="N374" s="733"/>
      <c r="O374" s="733"/>
      <c r="P374" s="733"/>
      <c r="Q374" s="733"/>
      <c r="R374" s="733"/>
      <c r="S374" s="733"/>
      <c r="T374" s="733"/>
      <c r="U374" s="733"/>
      <c r="V374" s="733"/>
      <c r="W374" s="733"/>
      <c r="X374" s="733"/>
      <c r="Y374" s="733"/>
      <c r="Z374" s="733"/>
      <c r="AA374" s="733"/>
      <c r="AB374" s="733"/>
      <c r="AC374" s="733"/>
      <c r="AD374" s="733"/>
      <c r="AE374" s="733"/>
      <c r="AF374" s="733"/>
      <c r="AG374" s="733"/>
      <c r="AH374" s="733"/>
      <c r="AI374" s="733"/>
      <c r="AJ374" s="733"/>
      <c r="AK374" s="733"/>
      <c r="AL374" s="733"/>
      <c r="AM374" s="733"/>
      <c r="AN374" s="733"/>
      <c r="AO374" s="733"/>
      <c r="AP374" s="733"/>
      <c r="AQ374" s="733"/>
      <c r="AR374" s="733"/>
      <c r="AS374" s="733"/>
      <c r="AT374" s="733"/>
      <c r="AU374" s="733"/>
      <c r="AV374" s="733"/>
      <c r="AW374" s="733"/>
      <c r="AX374" s="733"/>
      <c r="AY374" s="733"/>
      <c r="AZ374" s="733"/>
      <c r="BA374" s="733"/>
      <c r="BB374" s="733"/>
      <c r="BC374" s="733"/>
      <c r="BD374" s="733"/>
      <c r="BE374" s="733"/>
      <c r="BF374" s="733"/>
      <c r="BG374" s="733"/>
      <c r="BH374" s="733"/>
      <c r="BI374" s="733"/>
      <c r="BJ374" s="733"/>
      <c r="BK374" s="733"/>
      <c r="BL374" s="733"/>
      <c r="BM374" s="733"/>
      <c r="BN374" s="733"/>
      <c r="BO374" s="733"/>
      <c r="BP374" s="733"/>
      <c r="BQ374" s="733"/>
      <c r="BR374" s="733"/>
      <c r="BS374" s="536"/>
      <c r="BW374" s="733"/>
      <c r="BX374" s="733"/>
    </row>
    <row r="375" spans="1:77" s="507" customFormat="1" x14ac:dyDescent="0.2">
      <c r="A375" s="723"/>
      <c r="B375" s="728"/>
      <c r="C375" s="734"/>
      <c r="D375" s="734"/>
      <c r="E375" s="734"/>
      <c r="F375" s="734"/>
      <c r="G375" s="734"/>
      <c r="H375" s="734"/>
      <c r="I375" s="734"/>
      <c r="J375" s="734"/>
      <c r="K375" s="734"/>
      <c r="L375" s="734"/>
      <c r="M375" s="734"/>
      <c r="N375" s="734"/>
      <c r="O375" s="734"/>
      <c r="P375" s="734"/>
      <c r="Q375" s="734"/>
      <c r="R375" s="734"/>
      <c r="S375" s="734"/>
      <c r="T375" s="734"/>
      <c r="U375" s="734"/>
      <c r="V375" s="734"/>
      <c r="W375" s="734"/>
      <c r="X375" s="734"/>
      <c r="Y375" s="734"/>
      <c r="Z375" s="734"/>
      <c r="AA375" s="734"/>
      <c r="AB375" s="734"/>
      <c r="AC375" s="734"/>
      <c r="AD375" s="734"/>
      <c r="AE375" s="734"/>
      <c r="AF375" s="734"/>
      <c r="AG375" s="734"/>
      <c r="AH375" s="734"/>
      <c r="AI375" s="734"/>
      <c r="AJ375" s="734"/>
      <c r="AK375" s="734"/>
      <c r="AL375" s="734"/>
      <c r="AM375" s="734"/>
      <c r="AN375" s="734"/>
      <c r="AO375" s="734"/>
      <c r="AP375" s="734"/>
      <c r="AQ375" s="734"/>
      <c r="AR375" s="734"/>
      <c r="AS375" s="734"/>
      <c r="AT375" s="734"/>
      <c r="AU375" s="734"/>
      <c r="AV375" s="734"/>
      <c r="AW375" s="734"/>
      <c r="AX375" s="734"/>
      <c r="AY375" s="734"/>
      <c r="AZ375" s="734"/>
      <c r="BA375" s="734"/>
      <c r="BB375" s="734"/>
      <c r="BC375" s="734"/>
      <c r="BD375" s="734"/>
      <c r="BE375" s="734"/>
      <c r="BF375" s="734"/>
      <c r="BG375" s="734"/>
      <c r="BH375" s="734"/>
      <c r="BI375" s="734"/>
      <c r="BJ375" s="734"/>
      <c r="BK375" s="734"/>
      <c r="BL375" s="734"/>
      <c r="BM375" s="734"/>
      <c r="BN375" s="734"/>
      <c r="BO375" s="734"/>
      <c r="BP375" s="734"/>
      <c r="BQ375" s="734"/>
      <c r="BR375" s="734"/>
      <c r="BS375" s="532"/>
      <c r="BW375" s="734"/>
      <c r="BX375" s="734"/>
    </row>
    <row r="376" spans="1:77" s="507" customFormat="1" ht="15" x14ac:dyDescent="0.25">
      <c r="A376" s="533" t="s">
        <v>74</v>
      </c>
      <c r="B376" s="728"/>
      <c r="C376" s="728"/>
      <c r="D376" s="728"/>
      <c r="E376" s="728"/>
      <c r="F376" s="728"/>
      <c r="G376" s="728"/>
      <c r="H376" s="728"/>
      <c r="I376" s="728"/>
      <c r="J376" s="728"/>
      <c r="K376" s="728"/>
      <c r="L376" s="728"/>
      <c r="M376" s="728"/>
      <c r="N376" s="728"/>
      <c r="O376" s="728"/>
      <c r="P376" s="728"/>
      <c r="Q376" s="728"/>
      <c r="R376" s="728"/>
      <c r="S376" s="728"/>
      <c r="T376" s="728"/>
      <c r="U376" s="728"/>
      <c r="V376" s="728"/>
      <c r="W376" s="728"/>
      <c r="X376" s="728"/>
      <c r="Y376" s="728"/>
      <c r="Z376" s="728"/>
      <c r="AA376" s="728"/>
      <c r="AB376" s="728"/>
      <c r="AC376" s="728"/>
      <c r="AD376" s="728"/>
      <c r="AE376" s="728"/>
      <c r="AF376" s="728"/>
      <c r="AG376" s="728"/>
      <c r="AH376" s="728"/>
      <c r="AI376" s="728"/>
      <c r="AJ376" s="728"/>
      <c r="AK376" s="728"/>
      <c r="AL376" s="728"/>
      <c r="AM376" s="728"/>
      <c r="AN376" s="728"/>
      <c r="AO376" s="728"/>
      <c r="AP376" s="728"/>
      <c r="AQ376" s="728"/>
      <c r="AR376" s="728"/>
      <c r="AS376" s="728"/>
      <c r="AT376" s="728"/>
      <c r="AU376" s="728"/>
      <c r="AV376" s="728"/>
      <c r="AW376" s="728"/>
      <c r="AX376" s="728"/>
      <c r="AY376" s="728"/>
      <c r="AZ376" s="728"/>
      <c r="BA376" s="728"/>
      <c r="BB376" s="728"/>
      <c r="BC376" s="728"/>
      <c r="BD376" s="728"/>
      <c r="BE376" s="728"/>
      <c r="BF376" s="728"/>
      <c r="BG376" s="728"/>
      <c r="BH376" s="728"/>
      <c r="BI376" s="728"/>
      <c r="BJ376" s="728"/>
      <c r="BK376" s="728"/>
      <c r="BL376" s="728"/>
      <c r="BM376" s="728"/>
      <c r="BN376" s="728"/>
      <c r="BO376" s="728"/>
      <c r="BP376" s="728"/>
      <c r="BQ376" s="728"/>
      <c r="BR376" s="728"/>
      <c r="BS376" s="523"/>
      <c r="BW376" s="728"/>
      <c r="BX376" s="728"/>
    </row>
    <row r="377" spans="1:77" s="507" customFormat="1" x14ac:dyDescent="0.2">
      <c r="A377" s="722" t="s">
        <v>110</v>
      </c>
      <c r="B377" s="728"/>
      <c r="C377" s="730">
        <f>+IF(A377=1,1,0)</f>
        <v>0</v>
      </c>
      <c r="D377" s="730">
        <f>+IF(C377=1,1,0)</f>
        <v>0</v>
      </c>
      <c r="E377" s="730">
        <f t="shared" ref="E377:N377" si="4938">+IF(D377=1,1,0)</f>
        <v>0</v>
      </c>
      <c r="F377" s="730">
        <f t="shared" si="4938"/>
        <v>0</v>
      </c>
      <c r="G377" s="730">
        <f t="shared" si="4938"/>
        <v>0</v>
      </c>
      <c r="H377" s="730">
        <f t="shared" si="4938"/>
        <v>0</v>
      </c>
      <c r="I377" s="730">
        <f t="shared" si="4938"/>
        <v>0</v>
      </c>
      <c r="J377" s="730">
        <f t="shared" si="4938"/>
        <v>0</v>
      </c>
      <c r="K377" s="730">
        <f t="shared" si="4938"/>
        <v>0</v>
      </c>
      <c r="L377" s="730">
        <f t="shared" si="4938"/>
        <v>0</v>
      </c>
      <c r="M377" s="730">
        <f t="shared" si="4938"/>
        <v>0</v>
      </c>
      <c r="N377" s="730">
        <f t="shared" si="4938"/>
        <v>0</v>
      </c>
      <c r="O377" s="730">
        <f>+N377</f>
        <v>0</v>
      </c>
      <c r="P377" s="730">
        <f>+N377</f>
        <v>0</v>
      </c>
      <c r="Q377" s="730">
        <f>+IF(O377=1,1,0)</f>
        <v>0</v>
      </c>
      <c r="R377" s="730">
        <f t="shared" ref="R377:AB377" si="4939">+IF(Q377=1,1,0)</f>
        <v>0</v>
      </c>
      <c r="S377" s="730">
        <f t="shared" si="4939"/>
        <v>0</v>
      </c>
      <c r="T377" s="730">
        <f t="shared" si="4939"/>
        <v>0</v>
      </c>
      <c r="U377" s="730">
        <f t="shared" si="4939"/>
        <v>0</v>
      </c>
      <c r="V377" s="730">
        <f t="shared" si="4939"/>
        <v>0</v>
      </c>
      <c r="W377" s="730">
        <f t="shared" si="4939"/>
        <v>0</v>
      </c>
      <c r="X377" s="730">
        <f t="shared" si="4939"/>
        <v>0</v>
      </c>
      <c r="Y377" s="730">
        <f t="shared" si="4939"/>
        <v>0</v>
      </c>
      <c r="Z377" s="730">
        <f t="shared" si="4939"/>
        <v>0</v>
      </c>
      <c r="AA377" s="730">
        <f t="shared" si="4939"/>
        <v>0</v>
      </c>
      <c r="AB377" s="730">
        <f t="shared" si="4939"/>
        <v>0</v>
      </c>
      <c r="AC377" s="730">
        <f>+AB377</f>
        <v>0</v>
      </c>
      <c r="AD377" s="730">
        <f>+AB377</f>
        <v>0</v>
      </c>
      <c r="AE377" s="730">
        <f>+IF(AC377=1,1,0)</f>
        <v>0</v>
      </c>
      <c r="AF377" s="730">
        <f>+IF(AE377=1,1,0)</f>
        <v>0</v>
      </c>
      <c r="AG377" s="730">
        <f t="shared" ref="AG377:AP377" si="4940">+IF(AF377=1,1,0)</f>
        <v>0</v>
      </c>
      <c r="AH377" s="730">
        <f t="shared" si="4940"/>
        <v>0</v>
      </c>
      <c r="AI377" s="730">
        <f t="shared" si="4940"/>
        <v>0</v>
      </c>
      <c r="AJ377" s="730">
        <f t="shared" si="4940"/>
        <v>0</v>
      </c>
      <c r="AK377" s="730">
        <f t="shared" si="4940"/>
        <v>0</v>
      </c>
      <c r="AL377" s="730">
        <f t="shared" si="4940"/>
        <v>0</v>
      </c>
      <c r="AM377" s="730">
        <f t="shared" si="4940"/>
        <v>0</v>
      </c>
      <c r="AN377" s="730">
        <f t="shared" si="4940"/>
        <v>0</v>
      </c>
      <c r="AO377" s="730">
        <f t="shared" si="4940"/>
        <v>0</v>
      </c>
      <c r="AP377" s="730">
        <f t="shared" si="4940"/>
        <v>0</v>
      </c>
      <c r="AQ377" s="730">
        <f>+AP377</f>
        <v>0</v>
      </c>
      <c r="AR377" s="730">
        <f>+AQ377</f>
        <v>0</v>
      </c>
      <c r="AS377" s="730">
        <f>+IF(AQ377=1,1,0)</f>
        <v>0</v>
      </c>
      <c r="AT377" s="730">
        <f>+IF(AS377=1,1,0)</f>
        <v>0</v>
      </c>
      <c r="AU377" s="730">
        <f t="shared" ref="AU377:BD377" si="4941">+IF(AT377=1,1,0)</f>
        <v>0</v>
      </c>
      <c r="AV377" s="730">
        <f t="shared" si="4941"/>
        <v>0</v>
      </c>
      <c r="AW377" s="730">
        <f t="shared" si="4941"/>
        <v>0</v>
      </c>
      <c r="AX377" s="730">
        <f t="shared" si="4941"/>
        <v>0</v>
      </c>
      <c r="AY377" s="730">
        <f t="shared" si="4941"/>
        <v>0</v>
      </c>
      <c r="AZ377" s="730">
        <f t="shared" si="4941"/>
        <v>0</v>
      </c>
      <c r="BA377" s="730">
        <f t="shared" si="4941"/>
        <v>0</v>
      </c>
      <c r="BB377" s="730">
        <f t="shared" si="4941"/>
        <v>0</v>
      </c>
      <c r="BC377" s="730">
        <f t="shared" si="4941"/>
        <v>0</v>
      </c>
      <c r="BD377" s="730">
        <f t="shared" si="4941"/>
        <v>0</v>
      </c>
      <c r="BE377" s="730">
        <f>+BD377</f>
        <v>0</v>
      </c>
      <c r="BF377" s="730">
        <f>+BE377</f>
        <v>0</v>
      </c>
      <c r="BG377" s="730">
        <f>+IF(BE377=1,1,0)</f>
        <v>0</v>
      </c>
      <c r="BH377" s="730">
        <f t="shared" ref="BH377:BR377" si="4942">+IF(BG377=1,1,0)</f>
        <v>0</v>
      </c>
      <c r="BI377" s="730">
        <f t="shared" si="4942"/>
        <v>0</v>
      </c>
      <c r="BJ377" s="730">
        <f t="shared" si="4942"/>
        <v>0</v>
      </c>
      <c r="BK377" s="730">
        <f t="shared" si="4942"/>
        <v>0</v>
      </c>
      <c r="BL377" s="730">
        <f t="shared" si="4942"/>
        <v>0</v>
      </c>
      <c r="BM377" s="730">
        <f t="shared" si="4942"/>
        <v>0</v>
      </c>
      <c r="BN377" s="730">
        <f t="shared" si="4942"/>
        <v>0</v>
      </c>
      <c r="BO377" s="730">
        <f t="shared" si="4942"/>
        <v>0</v>
      </c>
      <c r="BP377" s="730">
        <f t="shared" si="4942"/>
        <v>0</v>
      </c>
      <c r="BQ377" s="730">
        <f t="shared" si="4942"/>
        <v>0</v>
      </c>
      <c r="BR377" s="730">
        <f t="shared" si="4942"/>
        <v>0</v>
      </c>
      <c r="BS377" s="524">
        <f>+BR377</f>
        <v>0</v>
      </c>
      <c r="BW377" s="730">
        <f>+IF(BU377=1,1,0)</f>
        <v>0</v>
      </c>
      <c r="BX377" s="730">
        <f t="shared" ref="BX377" si="4943">+IF(BW377=1,1,0)</f>
        <v>0</v>
      </c>
    </row>
    <row r="378" spans="1:77" s="507" customFormat="1" x14ac:dyDescent="0.2">
      <c r="A378" s="724" t="s">
        <v>39</v>
      </c>
      <c r="B378" s="727"/>
      <c r="C378" s="730">
        <f>IF(C377=1,B378/12,0)</f>
        <v>0</v>
      </c>
      <c r="D378" s="730">
        <f>IF(D377=1,$B378/12,0)</f>
        <v>0</v>
      </c>
      <c r="E378" s="730">
        <f t="shared" ref="E378:N378" si="4944">IF(E377=1,$B378/12,0)</f>
        <v>0</v>
      </c>
      <c r="F378" s="730">
        <f t="shared" si="4944"/>
        <v>0</v>
      </c>
      <c r="G378" s="730">
        <f t="shared" si="4944"/>
        <v>0</v>
      </c>
      <c r="H378" s="730">
        <f t="shared" si="4944"/>
        <v>0</v>
      </c>
      <c r="I378" s="730">
        <f t="shared" si="4944"/>
        <v>0</v>
      </c>
      <c r="J378" s="730">
        <f t="shared" si="4944"/>
        <v>0</v>
      </c>
      <c r="K378" s="730">
        <f t="shared" si="4944"/>
        <v>0</v>
      </c>
      <c r="L378" s="730">
        <f t="shared" si="4944"/>
        <v>0</v>
      </c>
      <c r="M378" s="730">
        <f t="shared" si="4944"/>
        <v>0</v>
      </c>
      <c r="N378" s="730">
        <f t="shared" si="4944"/>
        <v>0</v>
      </c>
      <c r="O378" s="731">
        <f>SUM(C378:N378)</f>
        <v>0</v>
      </c>
      <c r="P378" s="730">
        <f>IF(C377=1,(B378*(1+$B$8)),B378)</f>
        <v>0</v>
      </c>
      <c r="Q378" s="730">
        <f>IF(Q377=1,($P378/12),0)</f>
        <v>0</v>
      </c>
      <c r="R378" s="730">
        <f t="shared" ref="R378:AB378" si="4945">IF(R377=1,($P378/12),0)</f>
        <v>0</v>
      </c>
      <c r="S378" s="730">
        <f t="shared" si="4945"/>
        <v>0</v>
      </c>
      <c r="T378" s="730">
        <f t="shared" si="4945"/>
        <v>0</v>
      </c>
      <c r="U378" s="730">
        <f t="shared" si="4945"/>
        <v>0</v>
      </c>
      <c r="V378" s="730">
        <f t="shared" si="4945"/>
        <v>0</v>
      </c>
      <c r="W378" s="730">
        <f t="shared" si="4945"/>
        <v>0</v>
      </c>
      <c r="X378" s="730">
        <f t="shared" si="4945"/>
        <v>0</v>
      </c>
      <c r="Y378" s="730">
        <f t="shared" si="4945"/>
        <v>0</v>
      </c>
      <c r="Z378" s="730">
        <f t="shared" si="4945"/>
        <v>0</v>
      </c>
      <c r="AA378" s="730">
        <f t="shared" si="4945"/>
        <v>0</v>
      </c>
      <c r="AB378" s="730">
        <f t="shared" si="4945"/>
        <v>0</v>
      </c>
      <c r="AC378" s="731">
        <f>SUM(Q378:AB378)</f>
        <v>0</v>
      </c>
      <c r="AD378" s="730">
        <f>IF(Q377=1,(P378*(1+$B$8)),P378)</f>
        <v>0</v>
      </c>
      <c r="AE378" s="730">
        <f t="shared" ref="AE378:AP378" si="4946">IF(AE377=1,($AD378/12),0)</f>
        <v>0</v>
      </c>
      <c r="AF378" s="730">
        <f t="shared" si="4946"/>
        <v>0</v>
      </c>
      <c r="AG378" s="730">
        <f t="shared" si="4946"/>
        <v>0</v>
      </c>
      <c r="AH378" s="730">
        <f t="shared" si="4946"/>
        <v>0</v>
      </c>
      <c r="AI378" s="730">
        <f t="shared" si="4946"/>
        <v>0</v>
      </c>
      <c r="AJ378" s="730">
        <f t="shared" si="4946"/>
        <v>0</v>
      </c>
      <c r="AK378" s="730">
        <f t="shared" si="4946"/>
        <v>0</v>
      </c>
      <c r="AL378" s="730">
        <f t="shared" si="4946"/>
        <v>0</v>
      </c>
      <c r="AM378" s="730">
        <f t="shared" si="4946"/>
        <v>0</v>
      </c>
      <c r="AN378" s="730">
        <f t="shared" si="4946"/>
        <v>0</v>
      </c>
      <c r="AO378" s="730">
        <f t="shared" si="4946"/>
        <v>0</v>
      </c>
      <c r="AP378" s="730">
        <f t="shared" si="4946"/>
        <v>0</v>
      </c>
      <c r="AQ378" s="731">
        <f>SUM(AE378:AP378)</f>
        <v>0</v>
      </c>
      <c r="AR378" s="730">
        <f>IF(AE377=1,(AD378*(1+$B$8)),AD378)</f>
        <v>0</v>
      </c>
      <c r="AS378" s="730">
        <f>IF(AS377=1,($AR378/12),0)</f>
        <v>0</v>
      </c>
      <c r="AT378" s="730">
        <f t="shared" ref="AT378:BD378" si="4947">IF(AT377=1,($AR378/12),0)</f>
        <v>0</v>
      </c>
      <c r="AU378" s="730">
        <f t="shared" si="4947"/>
        <v>0</v>
      </c>
      <c r="AV378" s="730">
        <f t="shared" si="4947"/>
        <v>0</v>
      </c>
      <c r="AW378" s="730">
        <f t="shared" si="4947"/>
        <v>0</v>
      </c>
      <c r="AX378" s="730">
        <f t="shared" si="4947"/>
        <v>0</v>
      </c>
      <c r="AY378" s="730">
        <f t="shared" si="4947"/>
        <v>0</v>
      </c>
      <c r="AZ378" s="730">
        <f t="shared" si="4947"/>
        <v>0</v>
      </c>
      <c r="BA378" s="730">
        <f t="shared" si="4947"/>
        <v>0</v>
      </c>
      <c r="BB378" s="730">
        <f t="shared" si="4947"/>
        <v>0</v>
      </c>
      <c r="BC378" s="730">
        <f t="shared" si="4947"/>
        <v>0</v>
      </c>
      <c r="BD378" s="730">
        <f t="shared" si="4947"/>
        <v>0</v>
      </c>
      <c r="BE378" s="731">
        <f>SUM(AS378:BD378)</f>
        <v>0</v>
      </c>
      <c r="BF378" s="730">
        <f>IF(AS377=1,(AR378*(1+$B$8)),AR378)</f>
        <v>0</v>
      </c>
      <c r="BG378" s="730">
        <f>IF(BG377=1,($BF378/12),0)</f>
        <v>0</v>
      </c>
      <c r="BH378" s="730">
        <f t="shared" ref="BH378:BR378" si="4948">IF(BH377=1,($BF378/12),0)</f>
        <v>0</v>
      </c>
      <c r="BI378" s="730">
        <f t="shared" si="4948"/>
        <v>0</v>
      </c>
      <c r="BJ378" s="730">
        <f t="shared" si="4948"/>
        <v>0</v>
      </c>
      <c r="BK378" s="730">
        <f t="shared" si="4948"/>
        <v>0</v>
      </c>
      <c r="BL378" s="730">
        <f t="shared" si="4948"/>
        <v>0</v>
      </c>
      <c r="BM378" s="730">
        <f t="shared" si="4948"/>
        <v>0</v>
      </c>
      <c r="BN378" s="730">
        <f t="shared" si="4948"/>
        <v>0</v>
      </c>
      <c r="BO378" s="730">
        <f t="shared" si="4948"/>
        <v>0</v>
      </c>
      <c r="BP378" s="730">
        <f t="shared" si="4948"/>
        <v>0</v>
      </c>
      <c r="BQ378" s="730">
        <f t="shared" si="4948"/>
        <v>0</v>
      </c>
      <c r="BR378" s="730">
        <f t="shared" si="4948"/>
        <v>0</v>
      </c>
      <c r="BS378" s="529">
        <f>SUM(BG378:BR378)</f>
        <v>0</v>
      </c>
      <c r="BW378" s="730">
        <f>IF(BW377=1,($BF378/12),0)</f>
        <v>0</v>
      </c>
      <c r="BX378" s="730">
        <f t="shared" ref="BX378" si="4949">IF(BX377=1,($BF378/12),0)</f>
        <v>0</v>
      </c>
    </row>
    <row r="379" spans="1:77" s="507" customFormat="1" x14ac:dyDescent="0.2">
      <c r="A379" s="506"/>
      <c r="B379" s="523"/>
      <c r="C379" s="506"/>
      <c r="D379" s="506"/>
      <c r="E379" s="506"/>
      <c r="F379" s="506"/>
      <c r="G379" s="506"/>
      <c r="H379" s="506"/>
      <c r="I379" s="506"/>
      <c r="J379" s="506"/>
      <c r="K379" s="506"/>
      <c r="L379" s="506"/>
      <c r="M379" s="506"/>
      <c r="N379" s="506"/>
      <c r="O379" s="506"/>
      <c r="P379" s="506"/>
      <c r="Q379" s="506"/>
      <c r="R379" s="506"/>
      <c r="S379" s="506"/>
      <c r="T379" s="506"/>
      <c r="U379" s="506"/>
      <c r="V379" s="506"/>
      <c r="W379" s="506"/>
      <c r="X379" s="506"/>
      <c r="Y379" s="506"/>
      <c r="Z379" s="506"/>
      <c r="AA379" s="506"/>
      <c r="AB379" s="506"/>
      <c r="AC379" s="506"/>
      <c r="AD379" s="506"/>
      <c r="AE379" s="506"/>
      <c r="AF379" s="506"/>
      <c r="AG379" s="506"/>
      <c r="AH379" s="506"/>
      <c r="AI379" s="506"/>
      <c r="AJ379" s="506"/>
      <c r="AK379" s="506"/>
      <c r="AL379" s="506"/>
      <c r="AM379" s="506"/>
      <c r="AN379" s="506"/>
      <c r="AO379" s="506"/>
      <c r="AP379" s="506"/>
      <c r="AQ379" s="506"/>
      <c r="AR379" s="506"/>
      <c r="AS379" s="506"/>
      <c r="AT379" s="506"/>
      <c r="AU379" s="506"/>
      <c r="AV379" s="506"/>
      <c r="AW379" s="506"/>
      <c r="AX379" s="506"/>
      <c r="AY379" s="506"/>
      <c r="AZ379" s="506"/>
      <c r="BA379" s="506"/>
      <c r="BB379" s="506"/>
      <c r="BC379" s="506"/>
      <c r="BD379" s="506"/>
      <c r="BE379" s="506"/>
      <c r="BF379" s="506"/>
      <c r="BG379" s="506"/>
      <c r="BH379" s="506"/>
      <c r="BI379" s="506"/>
      <c r="BJ379" s="506"/>
      <c r="BK379" s="506"/>
      <c r="BL379" s="506"/>
      <c r="BM379" s="506"/>
      <c r="BN379" s="506"/>
      <c r="BO379" s="506"/>
      <c r="BP379" s="506"/>
      <c r="BQ379" s="506"/>
      <c r="BR379" s="506"/>
      <c r="BS379" s="506"/>
      <c r="BW379" s="506"/>
      <c r="BX379" s="506"/>
    </row>
    <row r="380" spans="1:77" x14ac:dyDescent="0.2">
      <c r="BW380" s="506"/>
      <c r="BX380" s="506"/>
    </row>
    <row r="381" spans="1:77" x14ac:dyDescent="0.2">
      <c r="BW381" s="506"/>
      <c r="BX381" s="506"/>
    </row>
    <row r="382" spans="1:77" x14ac:dyDescent="0.2">
      <c r="A382" s="511"/>
      <c r="B382" s="663"/>
      <c r="C382" s="664"/>
      <c r="D382" s="663"/>
      <c r="E382" s="663"/>
      <c r="F382" s="663"/>
      <c r="G382" s="663"/>
      <c r="H382" s="663"/>
      <c r="I382" s="663"/>
      <c r="J382" s="663"/>
      <c r="K382" s="663"/>
      <c r="L382" s="663"/>
      <c r="M382" s="663"/>
      <c r="N382" s="663"/>
      <c r="O382" s="664"/>
      <c r="P382" s="664"/>
      <c r="Q382" s="663"/>
      <c r="R382" s="663"/>
      <c r="S382" s="663"/>
      <c r="T382" s="663"/>
      <c r="U382" s="663"/>
      <c r="V382" s="663"/>
      <c r="W382" s="663"/>
      <c r="X382" s="663"/>
      <c r="Y382" s="663"/>
      <c r="Z382" s="663"/>
      <c r="AA382" s="664"/>
      <c r="AB382" s="664"/>
      <c r="AC382" s="664"/>
      <c r="AD382" s="664"/>
      <c r="AE382" s="664"/>
      <c r="AF382" s="664"/>
      <c r="AG382" s="664"/>
      <c r="AH382" s="664"/>
      <c r="AI382" s="664"/>
      <c r="AJ382" s="664"/>
      <c r="AK382" s="664"/>
      <c r="AL382" s="663"/>
      <c r="AM382" s="664"/>
      <c r="AN382" s="663"/>
      <c r="AO382" s="663"/>
      <c r="AP382" s="663"/>
      <c r="AQ382" s="663"/>
      <c r="AR382" s="663"/>
      <c r="AS382" s="663"/>
      <c r="AT382" s="663"/>
      <c r="AU382" s="663"/>
      <c r="AV382" s="663"/>
      <c r="AW382" s="663"/>
      <c r="AX382" s="663"/>
      <c r="AY382" s="664"/>
      <c r="AZ382" s="664"/>
      <c r="BA382" s="664"/>
      <c r="BB382" s="664"/>
      <c r="BC382" s="664"/>
      <c r="BD382" s="664"/>
      <c r="BE382" s="664"/>
      <c r="BF382" s="663"/>
      <c r="BG382" s="663"/>
      <c r="BH382" s="664"/>
      <c r="BI382" s="664"/>
      <c r="BJ382" s="664"/>
      <c r="BK382" s="663"/>
      <c r="BL382" s="663"/>
      <c r="BM382" s="663"/>
      <c r="BN382" s="663"/>
      <c r="BO382" s="663"/>
      <c r="BP382" s="663"/>
      <c r="BQ382" s="663"/>
      <c r="BR382" s="663"/>
      <c r="BS382" s="663"/>
      <c r="BT382" s="663"/>
      <c r="BU382" s="663"/>
      <c r="BV382" s="663"/>
      <c r="BW382" s="663"/>
      <c r="BX382" s="663"/>
      <c r="BY382" s="663"/>
    </row>
    <row r="383" spans="1:77" x14ac:dyDescent="0.2">
      <c r="B383" s="663"/>
      <c r="C383" s="519"/>
      <c r="D383" s="519"/>
      <c r="E383" s="519"/>
      <c r="F383" s="519"/>
      <c r="G383" s="519"/>
      <c r="H383" s="519"/>
      <c r="I383" s="519"/>
      <c r="J383" s="519"/>
      <c r="K383" s="519"/>
      <c r="L383" s="519"/>
      <c r="M383" s="519"/>
      <c r="N383" s="519"/>
      <c r="O383" s="519"/>
      <c r="P383" s="519"/>
      <c r="Q383" s="519"/>
      <c r="R383" s="519"/>
      <c r="S383" s="519"/>
      <c r="T383" s="519"/>
      <c r="U383" s="519"/>
      <c r="V383" s="519"/>
      <c r="W383" s="519"/>
      <c r="X383" s="519"/>
      <c r="Y383" s="519"/>
      <c r="Z383" s="519"/>
      <c r="AA383" s="519"/>
      <c r="AB383" s="519"/>
      <c r="AC383" s="519"/>
      <c r="AD383" s="519"/>
      <c r="AE383" s="519"/>
      <c r="AF383" s="519"/>
      <c r="AG383" s="519"/>
      <c r="AH383" s="519"/>
      <c r="AI383" s="519"/>
      <c r="AJ383" s="519"/>
      <c r="AK383" s="519"/>
      <c r="AL383" s="519"/>
      <c r="AM383" s="519"/>
      <c r="AN383" s="519"/>
      <c r="AO383" s="519"/>
      <c r="AP383" s="519"/>
      <c r="AQ383" s="519"/>
      <c r="AR383" s="519"/>
      <c r="AS383" s="519"/>
      <c r="AT383" s="519"/>
      <c r="AU383" s="519"/>
      <c r="AV383" s="519"/>
      <c r="AW383" s="519"/>
      <c r="AX383" s="519"/>
      <c r="AY383" s="519"/>
      <c r="AZ383" s="519"/>
      <c r="BA383" s="519"/>
      <c r="BB383" s="519"/>
      <c r="BC383" s="519"/>
      <c r="BD383" s="519"/>
      <c r="BE383" s="519"/>
      <c r="BF383" s="519"/>
      <c r="BG383" s="519"/>
      <c r="BH383" s="519"/>
      <c r="BI383" s="519"/>
      <c r="BJ383" s="519"/>
      <c r="BK383" s="663"/>
      <c r="BL383" s="663"/>
      <c r="BM383" s="663"/>
      <c r="BN383" s="663"/>
      <c r="BO383" s="663"/>
      <c r="BP383" s="663"/>
      <c r="BQ383" s="663"/>
      <c r="BR383" s="663"/>
      <c r="BS383" s="663"/>
      <c r="BT383" s="663"/>
      <c r="BU383" s="663"/>
      <c r="BV383" s="663"/>
      <c r="BW383" s="663"/>
      <c r="BX383" s="663"/>
      <c r="BY383" s="663"/>
    </row>
    <row r="384" spans="1:77" x14ac:dyDescent="0.2">
      <c r="B384" s="663"/>
      <c r="C384" s="663"/>
      <c r="D384" s="663"/>
      <c r="E384" s="663"/>
      <c r="F384" s="663"/>
      <c r="G384" s="663"/>
      <c r="H384" s="663"/>
      <c r="I384" s="663"/>
      <c r="J384" s="663"/>
      <c r="K384" s="663"/>
      <c r="L384" s="663"/>
      <c r="M384" s="663"/>
      <c r="N384" s="663"/>
      <c r="O384" s="663"/>
      <c r="P384" s="663"/>
      <c r="Q384" s="663"/>
      <c r="R384" s="663"/>
      <c r="S384" s="663"/>
      <c r="T384" s="663"/>
      <c r="U384" s="663"/>
      <c r="V384" s="663"/>
      <c r="W384" s="663"/>
      <c r="X384" s="663"/>
      <c r="Y384" s="663"/>
      <c r="Z384" s="663"/>
      <c r="AA384" s="663"/>
      <c r="AB384" s="663"/>
      <c r="AC384" s="663"/>
      <c r="AD384" s="663"/>
      <c r="AE384" s="663"/>
      <c r="AF384" s="663"/>
      <c r="AG384" s="663"/>
      <c r="AH384" s="663"/>
      <c r="AI384" s="663"/>
      <c r="AJ384" s="663"/>
      <c r="AK384" s="663"/>
      <c r="AL384" s="663"/>
      <c r="AM384" s="663"/>
      <c r="AN384" s="663"/>
      <c r="AO384" s="663"/>
      <c r="AP384" s="663"/>
      <c r="AQ384" s="663"/>
      <c r="AR384" s="663"/>
      <c r="AS384" s="663"/>
      <c r="AT384" s="663"/>
      <c r="AU384" s="663"/>
      <c r="AV384" s="663"/>
      <c r="AW384" s="663"/>
      <c r="AX384" s="663"/>
      <c r="AY384" s="663"/>
      <c r="AZ384" s="663"/>
      <c r="BA384" s="663"/>
      <c r="BB384" s="663"/>
      <c r="BC384" s="663"/>
      <c r="BD384" s="663"/>
      <c r="BE384" s="663"/>
      <c r="BF384" s="663"/>
      <c r="BG384" s="663"/>
      <c r="BH384" s="663"/>
      <c r="BI384" s="663"/>
      <c r="BJ384" s="663"/>
      <c r="BK384" s="663"/>
      <c r="BL384" s="663"/>
      <c r="BM384" s="663"/>
      <c r="BN384" s="663"/>
      <c r="BO384" s="663"/>
      <c r="BP384" s="663"/>
      <c r="BQ384" s="663"/>
      <c r="BR384" s="663"/>
      <c r="BS384" s="663"/>
      <c r="BT384" s="663"/>
      <c r="BU384" s="663"/>
      <c r="BV384" s="663"/>
      <c r="BW384" s="663"/>
      <c r="BX384" s="663"/>
      <c r="BY384" s="663"/>
    </row>
    <row r="385" spans="1:76" x14ac:dyDescent="0.2">
      <c r="BX385" s="506"/>
    </row>
    <row r="386" spans="1:76" x14ac:dyDescent="0.2">
      <c r="A386" s="534"/>
      <c r="BX386" s="506"/>
    </row>
    <row r="387" spans="1:76" x14ac:dyDescent="0.2">
      <c r="A387" s="537"/>
      <c r="BX387" s="506"/>
    </row>
    <row r="388" spans="1:76" x14ac:dyDescent="0.2">
      <c r="A388" s="537"/>
      <c r="BX388" s="506"/>
    </row>
    <row r="389" spans="1:76" x14ac:dyDescent="0.2">
      <c r="A389" s="537"/>
      <c r="BX389" s="506"/>
    </row>
    <row r="390" spans="1:76" x14ac:dyDescent="0.2">
      <c r="A390" s="537"/>
      <c r="BX390" s="506"/>
    </row>
    <row r="391" spans="1:76" x14ac:dyDescent="0.2">
      <c r="A391" s="537"/>
      <c r="BX391" s="506"/>
    </row>
    <row r="392" spans="1:76" x14ac:dyDescent="0.2">
      <c r="A392" s="537"/>
      <c r="BX392" s="506"/>
    </row>
    <row r="393" spans="1:76" x14ac:dyDescent="0.2">
      <c r="A393" s="537"/>
      <c r="BX393" s="506"/>
    </row>
    <row r="394" spans="1:76" x14ac:dyDescent="0.2">
      <c r="A394" s="537"/>
      <c r="BX394" s="506"/>
    </row>
    <row r="395" spans="1:76" x14ac:dyDescent="0.2">
      <c r="A395" s="537"/>
      <c r="BX395" s="506"/>
    </row>
    <row r="396" spans="1:76" x14ac:dyDescent="0.2">
      <c r="A396" s="537"/>
      <c r="BX396" s="506"/>
    </row>
    <row r="397" spans="1:76" x14ac:dyDescent="0.2">
      <c r="A397" s="537"/>
    </row>
    <row r="398" spans="1:76" x14ac:dyDescent="0.2">
      <c r="A398" s="537"/>
    </row>
    <row r="399" spans="1:76" x14ac:dyDescent="0.2">
      <c r="A399" s="537"/>
    </row>
    <row r="400" spans="1:76" x14ac:dyDescent="0.2">
      <c r="A400" s="537"/>
    </row>
    <row r="401" spans="1:1" x14ac:dyDescent="0.2">
      <c r="A401" s="537"/>
    </row>
    <row r="402" spans="1:1" x14ac:dyDescent="0.2">
      <c r="A402" s="522"/>
    </row>
    <row r="403" spans="1:1" ht="13.5" thickBot="1" x14ac:dyDescent="0.25">
      <c r="A403" s="535"/>
    </row>
    <row r="404" spans="1:1" x14ac:dyDescent="0.2">
      <c r="A404" s="534"/>
    </row>
    <row r="405" spans="1:1" x14ac:dyDescent="0.2">
      <c r="A405" s="537"/>
    </row>
    <row r="406" spans="1:1" x14ac:dyDescent="0.2">
      <c r="A406" s="537"/>
    </row>
    <row r="407" spans="1:1" x14ac:dyDescent="0.2">
      <c r="A407" s="537"/>
    </row>
    <row r="408" spans="1:1" x14ac:dyDescent="0.2">
      <c r="A408" s="537"/>
    </row>
    <row r="409" spans="1:1" x14ac:dyDescent="0.2">
      <c r="A409" s="537"/>
    </row>
    <row r="410" spans="1:1" x14ac:dyDescent="0.2">
      <c r="A410" s="537"/>
    </row>
    <row r="411" spans="1:1" x14ac:dyDescent="0.2">
      <c r="A411" s="537"/>
    </row>
    <row r="412" spans="1:1" x14ac:dyDescent="0.2">
      <c r="A412" s="537"/>
    </row>
    <row r="413" spans="1:1" x14ac:dyDescent="0.2">
      <c r="A413" s="537"/>
    </row>
    <row r="414" spans="1:1" x14ac:dyDescent="0.2">
      <c r="A414" s="537"/>
    </row>
    <row r="415" spans="1:1" x14ac:dyDescent="0.2">
      <c r="A415" s="537"/>
    </row>
    <row r="416" spans="1:1" x14ac:dyDescent="0.2">
      <c r="A416" s="537"/>
    </row>
    <row r="417" spans="1:1" x14ac:dyDescent="0.2">
      <c r="A417" s="537"/>
    </row>
    <row r="418" spans="1:1" x14ac:dyDescent="0.2">
      <c r="A418" s="537"/>
    </row>
    <row r="419" spans="1:1" x14ac:dyDescent="0.2">
      <c r="A419" s="537"/>
    </row>
    <row r="420" spans="1:1" x14ac:dyDescent="0.2">
      <c r="A420" s="537"/>
    </row>
    <row r="421" spans="1:1" x14ac:dyDescent="0.2">
      <c r="A421" s="537"/>
    </row>
    <row r="422" spans="1:1" x14ac:dyDescent="0.2">
      <c r="A422" s="537"/>
    </row>
    <row r="423" spans="1:1" x14ac:dyDescent="0.2">
      <c r="A423" s="537"/>
    </row>
    <row r="424" spans="1:1" x14ac:dyDescent="0.2">
      <c r="A424" s="537"/>
    </row>
    <row r="425" spans="1:1" x14ac:dyDescent="0.2">
      <c r="A425" s="537"/>
    </row>
    <row r="426" spans="1:1" x14ac:dyDescent="0.2">
      <c r="A426" s="537"/>
    </row>
    <row r="427" spans="1:1" x14ac:dyDescent="0.2">
      <c r="A427" s="537"/>
    </row>
    <row r="428" spans="1:1" x14ac:dyDescent="0.2">
      <c r="A428" s="537"/>
    </row>
    <row r="429" spans="1:1" x14ac:dyDescent="0.2">
      <c r="A429" s="537"/>
    </row>
    <row r="430" spans="1:1" x14ac:dyDescent="0.2">
      <c r="A430" s="537"/>
    </row>
    <row r="431" spans="1:1" x14ac:dyDescent="0.2">
      <c r="A431" s="537"/>
    </row>
    <row r="432" spans="1:1" x14ac:dyDescent="0.2">
      <c r="A432" s="537"/>
    </row>
    <row r="433" spans="1:1" x14ac:dyDescent="0.2">
      <c r="A433" s="537"/>
    </row>
    <row r="434" spans="1:1" x14ac:dyDescent="0.2">
      <c r="A434" s="537"/>
    </row>
    <row r="435" spans="1:1" x14ac:dyDescent="0.2">
      <c r="A435" s="537"/>
    </row>
    <row r="436" spans="1:1" x14ac:dyDescent="0.2">
      <c r="A436" s="537"/>
    </row>
    <row r="437" spans="1:1" x14ac:dyDescent="0.2">
      <c r="A437" s="537"/>
    </row>
    <row r="438" spans="1:1" x14ac:dyDescent="0.2">
      <c r="A438" s="522"/>
    </row>
    <row r="439" spans="1:1" ht="13.5" thickBot="1" x14ac:dyDescent="0.25">
      <c r="A439" s="535"/>
    </row>
    <row r="440" spans="1:1" x14ac:dyDescent="0.2">
      <c r="A440" s="527"/>
    </row>
    <row r="441" spans="1:1" x14ac:dyDescent="0.2">
      <c r="A441" s="534"/>
    </row>
    <row r="442" spans="1:1" x14ac:dyDescent="0.2">
      <c r="A442" s="538"/>
    </row>
    <row r="443" spans="1:1" x14ac:dyDescent="0.2">
      <c r="A443" s="538"/>
    </row>
    <row r="444" spans="1:1" x14ac:dyDescent="0.2">
      <c r="A444" s="538"/>
    </row>
    <row r="445" spans="1:1" x14ac:dyDescent="0.2">
      <c r="A445" s="538"/>
    </row>
    <row r="446" spans="1:1" x14ac:dyDescent="0.2">
      <c r="A446" s="538"/>
    </row>
    <row r="447" spans="1:1" x14ac:dyDescent="0.2">
      <c r="A447" s="538"/>
    </row>
    <row r="448" spans="1:1" x14ac:dyDescent="0.2">
      <c r="A448" s="538"/>
    </row>
    <row r="449" spans="1:1" x14ac:dyDescent="0.2">
      <c r="A449" s="538"/>
    </row>
    <row r="450" spans="1:1" x14ac:dyDescent="0.2">
      <c r="A450" s="538"/>
    </row>
    <row r="451" spans="1:1" x14ac:dyDescent="0.2">
      <c r="A451" s="538"/>
    </row>
    <row r="452" spans="1:1" x14ac:dyDescent="0.2">
      <c r="A452" s="538"/>
    </row>
    <row r="453" spans="1:1" x14ac:dyDescent="0.2">
      <c r="A453" s="538"/>
    </row>
    <row r="454" spans="1:1" x14ac:dyDescent="0.2">
      <c r="A454" s="538"/>
    </row>
    <row r="455" spans="1:1" x14ac:dyDescent="0.2">
      <c r="A455" s="538"/>
    </row>
    <row r="456" spans="1:1" x14ac:dyDescent="0.2">
      <c r="A456" s="538"/>
    </row>
    <row r="457" spans="1:1" x14ac:dyDescent="0.2">
      <c r="A457" s="538"/>
    </row>
    <row r="458" spans="1:1" x14ac:dyDescent="0.2">
      <c r="A458" s="538"/>
    </row>
    <row r="459" spans="1:1" x14ac:dyDescent="0.2">
      <c r="A459" s="534"/>
    </row>
    <row r="460" spans="1:1" x14ac:dyDescent="0.2">
      <c r="A460" s="538"/>
    </row>
    <row r="461" spans="1:1" x14ac:dyDescent="0.2">
      <c r="A461" s="538"/>
    </row>
    <row r="462" spans="1:1" x14ac:dyDescent="0.2">
      <c r="A462" s="538"/>
    </row>
    <row r="463" spans="1:1" x14ac:dyDescent="0.2">
      <c r="A463" s="538"/>
    </row>
    <row r="464" spans="1:1" x14ac:dyDescent="0.2">
      <c r="A464" s="538"/>
    </row>
    <row r="465" spans="1:1" x14ac:dyDescent="0.2">
      <c r="A465" s="538"/>
    </row>
    <row r="466" spans="1:1" x14ac:dyDescent="0.2">
      <c r="A466" s="538"/>
    </row>
    <row r="467" spans="1:1" x14ac:dyDescent="0.2">
      <c r="A467" s="538"/>
    </row>
    <row r="468" spans="1:1" x14ac:dyDescent="0.2">
      <c r="A468" s="538"/>
    </row>
    <row r="469" spans="1:1" x14ac:dyDescent="0.2">
      <c r="A469" s="538"/>
    </row>
    <row r="470" spans="1:1" x14ac:dyDescent="0.2">
      <c r="A470" s="538"/>
    </row>
    <row r="471" spans="1:1" x14ac:dyDescent="0.2">
      <c r="A471" s="538"/>
    </row>
    <row r="472" spans="1:1" x14ac:dyDescent="0.2">
      <c r="A472" s="538"/>
    </row>
    <row r="473" spans="1:1" x14ac:dyDescent="0.2">
      <c r="A473" s="522"/>
    </row>
    <row r="474" spans="1:1" ht="13.5" thickBot="1" x14ac:dyDescent="0.25">
      <c r="A474" s="535"/>
    </row>
    <row r="475" spans="1:1" x14ac:dyDescent="0.2">
      <c r="A475" s="507"/>
    </row>
  </sheetData>
  <phoneticPr fontId="53" type="noConversion"/>
  <pageMargins left="0.75" right="0.75" top="1" bottom="1" header="0.5" footer="0.5"/>
  <pageSetup orientation="portrait" r:id="rId1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enableFormatConditionsCalculation="0"/>
  <dimension ref="A1:XFC414"/>
  <sheetViews>
    <sheetView showGridLines="0" tabSelected="1" zoomScaleNormal="100" zoomScalePageLayoutView="130" workbookViewId="0">
      <pane xSplit="1" ySplit="2" topLeftCell="B132" activePane="bottomRight" state="frozen"/>
      <selection activeCell="A45" sqref="A45"/>
      <selection pane="topRight" activeCell="A45" sqref="A45"/>
      <selection pane="bottomLeft" activeCell="A45" sqref="A45"/>
      <selection pane="bottomRight" activeCell="C134" sqref="C134"/>
    </sheetView>
  </sheetViews>
  <sheetFormatPr defaultColWidth="8.85546875" defaultRowHeight="12" x14ac:dyDescent="0.2"/>
  <cols>
    <col min="1" max="1" width="53" customWidth="1"/>
    <col min="2" max="3" width="11.140625" customWidth="1"/>
    <col min="4" max="4" width="12.5703125" customWidth="1"/>
    <col min="5" max="5" width="12.28515625" customWidth="1"/>
    <col min="6" max="6" width="13" customWidth="1"/>
    <col min="7" max="7" width="9.7109375" customWidth="1"/>
    <col min="8" max="8" width="14.28515625" customWidth="1"/>
    <col min="9" max="9" width="9.140625" customWidth="1"/>
    <col min="10" max="10" width="10" bestFit="1" customWidth="1"/>
    <col min="11" max="11" width="11" bestFit="1" customWidth="1"/>
    <col min="12" max="12" width="10.140625" customWidth="1"/>
    <col min="13" max="16" width="8.85546875" customWidth="1"/>
    <col min="17" max="17" width="10.42578125" customWidth="1"/>
    <col min="18" max="18" width="10.7109375" customWidth="1"/>
    <col min="19" max="21" width="8.85546875" customWidth="1"/>
  </cols>
  <sheetData>
    <row r="1" spans="1:8" ht="41.25" customHeight="1" x14ac:dyDescent="0.45">
      <c r="A1" s="36" t="str">
        <f>Company</f>
        <v>Mixspace</v>
      </c>
      <c r="B1" s="104"/>
      <c r="C1" s="104"/>
      <c r="D1" s="104"/>
      <c r="E1" s="104"/>
      <c r="F1" s="104"/>
      <c r="G1" s="104"/>
      <c r="H1" s="104"/>
    </row>
    <row r="2" spans="1:8" ht="12.75" thickBot="1" x14ac:dyDescent="0.25">
      <c r="A2" s="105">
        <f ca="1">NOW()</f>
        <v>40808.853718287035</v>
      </c>
      <c r="B2" s="106"/>
      <c r="C2" s="379"/>
      <c r="D2" s="106"/>
      <c r="E2" s="106"/>
      <c r="F2" s="106"/>
      <c r="G2" s="106"/>
      <c r="H2" s="106"/>
    </row>
    <row r="3" spans="1:8" x14ac:dyDescent="0.2">
      <c r="A3" s="88"/>
      <c r="B3" s="421"/>
      <c r="C3" s="935"/>
      <c r="D3" s="935"/>
      <c r="E3" s="421"/>
      <c r="F3" s="422"/>
      <c r="G3" s="423"/>
      <c r="H3" s="423"/>
    </row>
    <row r="4" spans="1:8" ht="22.5" x14ac:dyDescent="0.45">
      <c r="A4" s="107" t="s">
        <v>496</v>
      </c>
      <c r="B4" s="433" t="s">
        <v>457</v>
      </c>
      <c r="C4" s="936" t="s">
        <v>459</v>
      </c>
      <c r="D4" s="936"/>
      <c r="E4" s="434" t="s">
        <v>458</v>
      </c>
      <c r="F4" t="s">
        <v>178</v>
      </c>
      <c r="G4" s="88"/>
      <c r="H4" s="88"/>
    </row>
    <row r="5" spans="1:8" x14ac:dyDescent="0.2">
      <c r="A5" s="88"/>
      <c r="B5" s="88"/>
      <c r="C5" s="88"/>
      <c r="D5" s="88"/>
      <c r="E5" s="88"/>
      <c r="F5" s="88"/>
      <c r="G5" s="88"/>
      <c r="H5" s="88"/>
    </row>
    <row r="6" spans="1:8" ht="15.75" x14ac:dyDescent="0.25">
      <c r="A6" s="418" t="s">
        <v>497</v>
      </c>
      <c r="B6" s="419"/>
      <c r="C6" s="419"/>
      <c r="D6" s="419"/>
      <c r="E6" s="419"/>
      <c r="F6" s="419"/>
      <c r="G6" s="420"/>
      <c r="H6" s="420"/>
    </row>
    <row r="7" spans="1:8" ht="9" customHeight="1" x14ac:dyDescent="0.2">
      <c r="A7" s="88"/>
      <c r="B7" s="88"/>
      <c r="C7" s="88"/>
      <c r="D7" s="88"/>
      <c r="E7" s="88"/>
      <c r="F7" s="88"/>
      <c r="G7" s="88"/>
      <c r="H7" s="88"/>
    </row>
    <row r="8" spans="1:8" ht="9" customHeight="1" x14ac:dyDescent="0.2">
      <c r="A8" s="88"/>
      <c r="B8" s="88"/>
      <c r="C8" s="88"/>
      <c r="D8" s="88"/>
      <c r="E8" s="88"/>
      <c r="F8" s="88"/>
      <c r="G8" s="88"/>
      <c r="H8" s="88"/>
    </row>
    <row r="9" spans="1:8" ht="9" customHeight="1" x14ac:dyDescent="0.2">
      <c r="A9" s="88"/>
      <c r="B9" s="88"/>
      <c r="C9" s="88"/>
      <c r="D9" s="88"/>
      <c r="E9" s="88"/>
      <c r="F9" s="88"/>
      <c r="G9" s="88"/>
      <c r="H9" s="88"/>
    </row>
    <row r="10" spans="1:8" ht="9" customHeight="1" x14ac:dyDescent="0.2">
      <c r="A10" s="88"/>
      <c r="B10" s="88"/>
      <c r="C10" s="88"/>
      <c r="D10" s="88"/>
      <c r="E10" s="88"/>
      <c r="F10" s="88"/>
      <c r="G10" s="88"/>
      <c r="H10" s="88"/>
    </row>
    <row r="11" spans="1:8" ht="9" customHeight="1" x14ac:dyDescent="0.2">
      <c r="A11" s="88"/>
      <c r="B11" s="88"/>
      <c r="C11" s="88"/>
      <c r="D11" s="88"/>
      <c r="E11" s="88"/>
      <c r="F11" s="88"/>
      <c r="G11" s="88"/>
      <c r="H11" s="88"/>
    </row>
    <row r="12" spans="1:8" ht="9" customHeight="1" x14ac:dyDescent="0.2">
      <c r="A12" s="88"/>
      <c r="B12" s="88"/>
      <c r="C12" s="88"/>
      <c r="D12" s="88"/>
      <c r="E12" s="88"/>
      <c r="F12" s="88"/>
      <c r="G12" s="88"/>
      <c r="H12" s="88"/>
    </row>
    <row r="13" spans="1:8" ht="9" customHeight="1" x14ac:dyDescent="0.2">
      <c r="A13" s="88"/>
      <c r="B13" s="88"/>
      <c r="C13" s="88"/>
      <c r="D13" s="88"/>
      <c r="E13" s="88"/>
      <c r="F13" s="88"/>
      <c r="G13" s="88"/>
      <c r="H13" s="88"/>
    </row>
    <row r="14" spans="1:8" ht="9" customHeight="1" x14ac:dyDescent="0.2">
      <c r="A14" s="88"/>
      <c r="B14" s="88"/>
      <c r="C14" s="88"/>
      <c r="D14" s="88"/>
      <c r="E14" s="88"/>
      <c r="F14" s="88"/>
      <c r="G14" s="88"/>
      <c r="H14" s="88"/>
    </row>
    <row r="15" spans="1:8" ht="9" customHeight="1" x14ac:dyDescent="0.2">
      <c r="A15" s="88"/>
      <c r="B15" s="88"/>
      <c r="C15" s="88"/>
      <c r="D15" s="88"/>
      <c r="E15" s="88"/>
      <c r="F15" s="88"/>
      <c r="G15" s="88"/>
      <c r="H15" s="88"/>
    </row>
    <row r="16" spans="1:8" ht="9" customHeight="1" x14ac:dyDescent="0.2">
      <c r="A16" s="88"/>
      <c r="B16" s="88"/>
      <c r="C16" s="88"/>
      <c r="D16" s="88"/>
      <c r="E16" s="88"/>
      <c r="F16" s="88"/>
      <c r="G16" s="88"/>
      <c r="H16" s="88"/>
    </row>
    <row r="17" spans="1:22" ht="9" customHeight="1" x14ac:dyDescent="0.2">
      <c r="A17" s="88"/>
      <c r="B17" s="88"/>
      <c r="C17" s="88"/>
      <c r="D17" s="88"/>
      <c r="E17" s="88"/>
      <c r="F17" s="88"/>
      <c r="G17" s="88"/>
      <c r="H17" s="88"/>
    </row>
    <row r="18" spans="1:22" ht="9" customHeight="1" x14ac:dyDescent="0.2">
      <c r="A18" s="88"/>
      <c r="B18" s="88"/>
      <c r="C18" s="88"/>
      <c r="D18" s="88"/>
      <c r="E18" s="88"/>
      <c r="F18" s="88"/>
      <c r="G18" s="88"/>
      <c r="H18" s="88"/>
    </row>
    <row r="19" spans="1:22" ht="9" customHeight="1" x14ac:dyDescent="0.2">
      <c r="A19" s="88"/>
      <c r="B19" s="88"/>
      <c r="C19" s="88"/>
      <c r="D19" s="88"/>
      <c r="E19" s="88"/>
      <c r="F19" s="88"/>
      <c r="G19" s="88"/>
      <c r="H19" s="88"/>
    </row>
    <row r="20" spans="1:22" ht="9" customHeight="1" x14ac:dyDescent="0.2">
      <c r="A20" s="88"/>
      <c r="B20" s="88"/>
      <c r="C20" s="88"/>
      <c r="D20" s="88"/>
      <c r="E20" s="88"/>
      <c r="F20" s="88"/>
      <c r="G20" s="88"/>
      <c r="H20" s="88"/>
    </row>
    <row r="21" spans="1:22" ht="9" customHeight="1" x14ac:dyDescent="0.2">
      <c r="A21" s="88"/>
      <c r="B21" s="88"/>
      <c r="C21" s="88"/>
      <c r="D21" s="88"/>
      <c r="E21" s="88"/>
      <c r="F21" s="88"/>
      <c r="G21" s="88"/>
      <c r="H21" s="88"/>
    </row>
    <row r="22" spans="1:22" ht="9" customHeight="1" x14ac:dyDescent="0.2">
      <c r="A22" s="88"/>
      <c r="B22" s="88"/>
      <c r="C22" s="88"/>
      <c r="D22" s="88"/>
      <c r="E22" s="88"/>
      <c r="F22" s="88"/>
      <c r="G22" s="88"/>
      <c r="H22" s="88"/>
    </row>
    <row r="23" spans="1:22" ht="18" customHeight="1" x14ac:dyDescent="0.25">
      <c r="A23" s="863" t="s">
        <v>449</v>
      </c>
      <c r="B23" s="419" t="s">
        <v>1</v>
      </c>
      <c r="C23" s="419" t="s">
        <v>2</v>
      </c>
      <c r="D23" s="419" t="s">
        <v>3</v>
      </c>
      <c r="E23" s="419" t="s">
        <v>4</v>
      </c>
      <c r="F23" s="419" t="s">
        <v>5</v>
      </c>
      <c r="G23" s="88"/>
      <c r="H23" s="88"/>
    </row>
    <row r="24" spans="1:22" ht="15" customHeight="1" x14ac:dyDescent="0.2">
      <c r="A24" s="88"/>
      <c r="B24" s="88"/>
      <c r="C24" s="88"/>
      <c r="D24" s="88"/>
      <c r="E24" s="88"/>
      <c r="F24" s="88"/>
      <c r="G24" s="88"/>
      <c r="H24" s="88"/>
    </row>
    <row r="25" spans="1:22" ht="15" customHeight="1" x14ac:dyDescent="0.25">
      <c r="A25" s="549" t="s">
        <v>553</v>
      </c>
      <c r="B25" s="823"/>
      <c r="C25" s="500"/>
      <c r="D25" s="500"/>
      <c r="E25" s="500"/>
      <c r="F25" s="500"/>
      <c r="G25" s="500"/>
      <c r="H25" s="500"/>
      <c r="I25" s="783"/>
      <c r="J25" s="783"/>
      <c r="K25" s="783"/>
      <c r="L25" s="783"/>
      <c r="M25" s="784"/>
    </row>
    <row r="26" spans="1:22" ht="14.1" customHeight="1" x14ac:dyDescent="0.2">
      <c r="A26" s="502"/>
      <c r="B26" s="920" t="s">
        <v>705</v>
      </c>
      <c r="C26" s="921" t="s">
        <v>706</v>
      </c>
      <c r="D26" s="921" t="s">
        <v>707</v>
      </c>
      <c r="E26" s="922" t="s">
        <v>708</v>
      </c>
      <c r="F26" s="921" t="s">
        <v>709</v>
      </c>
      <c r="G26" s="922" t="s">
        <v>710</v>
      </c>
      <c r="H26" s="922" t="s">
        <v>711</v>
      </c>
      <c r="I26" s="922" t="s">
        <v>712</v>
      </c>
      <c r="J26" s="922" t="s">
        <v>713</v>
      </c>
      <c r="K26" s="922" t="s">
        <v>714</v>
      </c>
      <c r="L26" s="922" t="s">
        <v>715</v>
      </c>
      <c r="M26" s="923" t="s">
        <v>716</v>
      </c>
      <c r="N26" s="916"/>
      <c r="O26" s="916"/>
      <c r="P26" s="916"/>
      <c r="Q26" s="916"/>
      <c r="R26" s="916"/>
      <c r="S26" s="916"/>
      <c r="T26" s="916"/>
      <c r="U26" s="916"/>
      <c r="V26" s="916"/>
    </row>
    <row r="27" spans="1:22" ht="14.1" customHeight="1" x14ac:dyDescent="0.2">
      <c r="A27" s="502" t="s">
        <v>726</v>
      </c>
      <c r="B27" s="924">
        <v>0</v>
      </c>
      <c r="C27" s="925">
        <v>0</v>
      </c>
      <c r="D27" s="925">
        <v>1000</v>
      </c>
      <c r="E27" s="925">
        <v>2000</v>
      </c>
      <c r="F27" s="925">
        <v>4000</v>
      </c>
      <c r="G27" s="925">
        <v>16000</v>
      </c>
      <c r="H27" s="925">
        <v>40000</v>
      </c>
      <c r="I27" s="926">
        <v>60000</v>
      </c>
      <c r="J27" s="926">
        <v>80000</v>
      </c>
      <c r="K27" s="926">
        <v>90000</v>
      </c>
      <c r="L27" s="926">
        <v>100000</v>
      </c>
      <c r="M27" s="927">
        <v>110000</v>
      </c>
      <c r="N27" s="919"/>
    </row>
    <row r="28" spans="1:22" ht="14.1" customHeight="1" x14ac:dyDescent="0.2">
      <c r="A28" s="502" t="s">
        <v>717</v>
      </c>
      <c r="B28" s="924">
        <v>0</v>
      </c>
      <c r="C28" s="925">
        <v>0</v>
      </c>
      <c r="D28" s="925">
        <v>7500</v>
      </c>
      <c r="E28" s="925">
        <v>9750</v>
      </c>
      <c r="F28" s="925">
        <v>12675</v>
      </c>
      <c r="G28" s="925">
        <v>16477.5</v>
      </c>
      <c r="H28" s="925">
        <v>21420.75</v>
      </c>
      <c r="I28" s="926">
        <v>27846.975000000002</v>
      </c>
      <c r="J28" s="926">
        <v>36201.067500000005</v>
      </c>
      <c r="K28" s="926">
        <v>47061.387750000009</v>
      </c>
      <c r="L28" s="926">
        <v>61179.804075000015</v>
      </c>
      <c r="M28" s="927">
        <v>79533.74529750002</v>
      </c>
      <c r="N28" s="919"/>
    </row>
    <row r="29" spans="1:22" ht="9.75" customHeight="1" x14ac:dyDescent="0.2">
      <c r="A29" s="917"/>
      <c r="B29" s="917"/>
      <c r="C29" s="918"/>
      <c r="D29" s="918"/>
      <c r="E29" s="918"/>
      <c r="F29" s="918"/>
      <c r="G29" s="918"/>
      <c r="H29" s="918"/>
      <c r="I29" s="790"/>
      <c r="J29" s="790"/>
      <c r="K29" s="790"/>
      <c r="L29" s="790"/>
      <c r="M29" s="791"/>
    </row>
    <row r="30" spans="1:22" ht="16.5" customHeight="1" x14ac:dyDescent="0.25">
      <c r="A30" s="502"/>
      <c r="B30" s="419"/>
      <c r="C30" s="419" t="s">
        <v>2</v>
      </c>
      <c r="D30" s="419" t="s">
        <v>3</v>
      </c>
      <c r="E30" s="419" t="s">
        <v>4</v>
      </c>
      <c r="F30" s="419" t="s">
        <v>5</v>
      </c>
      <c r="G30" s="88"/>
      <c r="H30" s="88"/>
    </row>
    <row r="31" spans="1:22" ht="15" customHeight="1" x14ac:dyDescent="0.2">
      <c r="A31" s="662" t="s">
        <v>514</v>
      </c>
      <c r="B31" s="824"/>
      <c r="C31" s="677">
        <v>120000</v>
      </c>
      <c r="D31" s="677">
        <v>370000</v>
      </c>
      <c r="E31" s="677">
        <v>820000</v>
      </c>
      <c r="F31" s="678">
        <v>1240000</v>
      </c>
      <c r="G31" s="88"/>
      <c r="H31" s="548"/>
    </row>
    <row r="32" spans="1:22" ht="15" customHeight="1" x14ac:dyDescent="0.2">
      <c r="A32" s="662" t="s">
        <v>515</v>
      </c>
      <c r="B32" s="684"/>
      <c r="C32" s="684">
        <v>0.1</v>
      </c>
      <c r="D32" s="684">
        <v>7.0000000000000007E-2</v>
      </c>
      <c r="E32" s="679">
        <v>3.5000000000000003E-2</v>
      </c>
      <c r="F32" s="685">
        <v>0.03</v>
      </c>
      <c r="G32" s="88"/>
      <c r="H32" s="548"/>
    </row>
    <row r="33" spans="1:8" ht="15" customHeight="1" x14ac:dyDescent="0.2">
      <c r="A33" s="662" t="s">
        <v>718</v>
      </c>
      <c r="B33" s="684"/>
      <c r="C33" s="677">
        <v>100000</v>
      </c>
      <c r="D33" s="677">
        <v>220000</v>
      </c>
      <c r="E33" s="677">
        <v>277000</v>
      </c>
      <c r="F33" s="677">
        <v>313000</v>
      </c>
      <c r="G33" s="88"/>
      <c r="H33" s="548"/>
    </row>
    <row r="34" spans="1:8" ht="15" customHeight="1" x14ac:dyDescent="0.2">
      <c r="A34" s="662" t="s">
        <v>515</v>
      </c>
      <c r="B34" s="684"/>
      <c r="C34" s="684">
        <v>7.0000000000000007E-2</v>
      </c>
      <c r="D34" s="684">
        <v>0.02</v>
      </c>
      <c r="E34" s="684">
        <v>0.01</v>
      </c>
      <c r="F34" s="685">
        <v>0.01</v>
      </c>
      <c r="G34" s="88"/>
      <c r="H34" s="548"/>
    </row>
    <row r="35" spans="1:8" ht="15" customHeight="1" x14ac:dyDescent="0.2">
      <c r="A35" s="662"/>
      <c r="B35" s="684"/>
      <c r="C35" s="684"/>
      <c r="D35" s="684"/>
      <c r="E35" s="684"/>
      <c r="F35" s="685"/>
      <c r="G35" s="88"/>
      <c r="H35" s="548"/>
    </row>
    <row r="36" spans="1:8" ht="15" customHeight="1" x14ac:dyDescent="0.25">
      <c r="A36" s="549" t="s">
        <v>575</v>
      </c>
      <c r="B36" s="419" t="s">
        <v>1</v>
      </c>
      <c r="C36" s="419" t="s">
        <v>2</v>
      </c>
      <c r="D36" s="419" t="s">
        <v>3</v>
      </c>
      <c r="E36" s="419" t="s">
        <v>4</v>
      </c>
      <c r="F36" s="419" t="s">
        <v>5</v>
      </c>
      <c r="G36" s="88"/>
      <c r="H36" s="88"/>
    </row>
    <row r="37" spans="1:8" ht="15" customHeight="1" x14ac:dyDescent="0.2">
      <c r="A37" s="662" t="s">
        <v>719</v>
      </c>
      <c r="B37" s="866">
        <v>2.99</v>
      </c>
      <c r="C37" s="866">
        <v>2.99</v>
      </c>
      <c r="D37" s="866">
        <v>2.99</v>
      </c>
      <c r="E37" s="866">
        <v>2.99</v>
      </c>
      <c r="F37" s="867">
        <v>2.99</v>
      </c>
      <c r="G37" s="88"/>
      <c r="H37" s="548"/>
    </row>
    <row r="38" spans="1:8" ht="15" customHeight="1" x14ac:dyDescent="0.2">
      <c r="A38" s="662" t="s">
        <v>722</v>
      </c>
      <c r="B38" s="866">
        <v>3.49</v>
      </c>
      <c r="C38" s="866">
        <v>3.49</v>
      </c>
      <c r="D38" s="866">
        <v>3.49</v>
      </c>
      <c r="E38" s="866">
        <v>3.49</v>
      </c>
      <c r="F38" s="867">
        <v>3.49</v>
      </c>
      <c r="G38" s="88"/>
      <c r="H38" s="548"/>
    </row>
    <row r="39" spans="1:8" ht="15" customHeight="1" x14ac:dyDescent="0.2">
      <c r="A39" s="662" t="s">
        <v>723</v>
      </c>
      <c r="B39" s="866">
        <v>14.99</v>
      </c>
      <c r="C39" s="866">
        <v>14.99</v>
      </c>
      <c r="D39" s="866">
        <v>14.99</v>
      </c>
      <c r="E39" s="866">
        <v>14.99</v>
      </c>
      <c r="F39" s="867">
        <v>14.99</v>
      </c>
      <c r="G39" s="88"/>
      <c r="H39" s="548"/>
    </row>
    <row r="40" spans="1:8" ht="15" customHeight="1" x14ac:dyDescent="0.2">
      <c r="A40" s="662" t="s">
        <v>740</v>
      </c>
      <c r="B40" s="826">
        <v>0</v>
      </c>
      <c r="C40" s="684">
        <v>0</v>
      </c>
      <c r="D40" s="684">
        <v>0</v>
      </c>
      <c r="E40" s="684">
        <v>0</v>
      </c>
      <c r="F40" s="685">
        <v>0</v>
      </c>
      <c r="G40" s="88"/>
      <c r="H40" s="548"/>
    </row>
    <row r="41" spans="1:8" ht="15" customHeight="1" x14ac:dyDescent="0.2">
      <c r="A41" s="662" t="s">
        <v>720</v>
      </c>
      <c r="B41" s="684">
        <v>0.06</v>
      </c>
      <c r="C41" s="684">
        <v>0.15</v>
      </c>
      <c r="D41" s="684">
        <v>0.2</v>
      </c>
      <c r="E41" s="684">
        <v>0.23</v>
      </c>
      <c r="F41" s="684">
        <v>0.25</v>
      </c>
      <c r="G41" s="88"/>
      <c r="H41" s="548"/>
    </row>
    <row r="42" spans="1:8" ht="15" customHeight="1" x14ac:dyDescent="0.2">
      <c r="A42" s="662" t="s">
        <v>721</v>
      </c>
      <c r="B42" s="684">
        <v>0.01</v>
      </c>
      <c r="C42" s="684">
        <v>0.04</v>
      </c>
      <c r="D42" s="684">
        <v>0.05</v>
      </c>
      <c r="E42" s="684">
        <v>0.06</v>
      </c>
      <c r="F42" s="684">
        <v>7.0000000000000007E-2</v>
      </c>
      <c r="G42" s="88"/>
      <c r="H42" s="548"/>
    </row>
    <row r="43" spans="1:8" ht="15" customHeight="1" x14ac:dyDescent="0.2">
      <c r="A43" s="662" t="s">
        <v>733</v>
      </c>
      <c r="B43" s="905">
        <f>+B42+B41</f>
        <v>6.9999999999999993E-2</v>
      </c>
      <c r="C43" s="905">
        <f t="shared" ref="C43:F43" si="0">+C42+C41</f>
        <v>0.19</v>
      </c>
      <c r="D43" s="905">
        <f t="shared" si="0"/>
        <v>0.25</v>
      </c>
      <c r="E43" s="905">
        <f t="shared" si="0"/>
        <v>0.29000000000000004</v>
      </c>
      <c r="F43" s="905">
        <f t="shared" si="0"/>
        <v>0.32</v>
      </c>
      <c r="G43" s="88"/>
      <c r="H43" s="548"/>
    </row>
    <row r="44" spans="1:8" ht="15" customHeight="1" x14ac:dyDescent="0.2">
      <c r="A44" s="862"/>
      <c r="B44" s="840"/>
      <c r="C44" s="841"/>
      <c r="D44" s="841"/>
      <c r="E44" s="841"/>
      <c r="F44" s="842"/>
      <c r="G44" s="88"/>
      <c r="H44" s="88"/>
    </row>
    <row r="46" spans="1:8" ht="15" x14ac:dyDescent="0.25">
      <c r="A46" s="549" t="s">
        <v>501</v>
      </c>
      <c r="B46" s="662"/>
      <c r="C46" s="165"/>
      <c r="D46" s="165"/>
      <c r="E46" s="165"/>
      <c r="F46" s="674"/>
      <c r="G46" s="88"/>
      <c r="H46" s="548"/>
    </row>
    <row r="47" spans="1:8" x14ac:dyDescent="0.2">
      <c r="A47" s="662" t="s">
        <v>519</v>
      </c>
      <c r="B47" s="824">
        <v>10</v>
      </c>
      <c r="C47" s="677">
        <v>10</v>
      </c>
      <c r="D47" s="677">
        <v>10</v>
      </c>
      <c r="E47" s="677">
        <v>10</v>
      </c>
      <c r="F47" s="678">
        <v>10</v>
      </c>
      <c r="G47" s="88"/>
      <c r="H47" s="88"/>
    </row>
    <row r="48" spans="1:8" x14ac:dyDescent="0.2">
      <c r="A48" s="662"/>
      <c r="B48" s="690"/>
      <c r="C48" s="692"/>
      <c r="D48" s="692"/>
      <c r="E48" s="692"/>
      <c r="F48" s="693"/>
      <c r="G48" s="88"/>
      <c r="H48" s="548"/>
    </row>
    <row r="49" spans="1:8" ht="15" customHeight="1" x14ac:dyDescent="0.25">
      <c r="A49" s="549" t="s">
        <v>552</v>
      </c>
      <c r="B49" s="825"/>
      <c r="C49" s="675"/>
      <c r="D49" s="675"/>
      <c r="E49" s="675"/>
      <c r="F49" s="676"/>
      <c r="G49" s="88"/>
      <c r="H49" s="88"/>
    </row>
    <row r="50" spans="1:8" ht="15" customHeight="1" x14ac:dyDescent="0.2">
      <c r="A50" s="662" t="s">
        <v>610</v>
      </c>
      <c r="B50" s="866">
        <v>4</v>
      </c>
      <c r="C50" s="866">
        <v>4</v>
      </c>
      <c r="D50" s="866">
        <v>4</v>
      </c>
      <c r="E50" s="866">
        <v>4</v>
      </c>
      <c r="F50" s="867">
        <v>4</v>
      </c>
      <c r="G50" s="88"/>
      <c r="H50" s="88"/>
    </row>
    <row r="51" spans="1:8" ht="15" customHeight="1" x14ac:dyDescent="0.2">
      <c r="A51" s="662" t="s">
        <v>611</v>
      </c>
      <c r="B51" s="866">
        <v>2</v>
      </c>
      <c r="C51" s="866">
        <v>4</v>
      </c>
      <c r="D51" s="866">
        <v>4.5</v>
      </c>
      <c r="E51" s="866">
        <v>4</v>
      </c>
      <c r="F51" s="867">
        <v>3</v>
      </c>
      <c r="G51" s="88"/>
      <c r="H51" s="88"/>
    </row>
    <row r="52" spans="1:8" ht="15" customHeight="1" x14ac:dyDescent="0.2">
      <c r="A52" s="662" t="s">
        <v>614</v>
      </c>
      <c r="B52" s="684">
        <v>0.6</v>
      </c>
      <c r="C52" s="684">
        <v>0.4</v>
      </c>
      <c r="D52" s="684">
        <v>0.2</v>
      </c>
      <c r="E52" s="684">
        <v>0.1</v>
      </c>
      <c r="F52" s="685">
        <v>0.04</v>
      </c>
      <c r="G52" s="88"/>
      <c r="H52" s="88"/>
    </row>
    <row r="53" spans="1:8" ht="15" customHeight="1" x14ac:dyDescent="0.2">
      <c r="A53" s="662" t="s">
        <v>615</v>
      </c>
      <c r="B53" s="888">
        <f t="shared" ref="B53" si="1">1-B52</f>
        <v>0.4</v>
      </c>
      <c r="C53" s="888">
        <f t="shared" ref="C53:F53" si="2">1-C52</f>
        <v>0.6</v>
      </c>
      <c r="D53" s="888">
        <f t="shared" si="2"/>
        <v>0.8</v>
      </c>
      <c r="E53" s="888">
        <f t="shared" si="2"/>
        <v>0.9</v>
      </c>
      <c r="F53" s="887">
        <f t="shared" si="2"/>
        <v>0.96</v>
      </c>
      <c r="G53" s="88"/>
      <c r="H53" s="88"/>
    </row>
    <row r="54" spans="1:8" ht="15" customHeight="1" x14ac:dyDescent="0.2">
      <c r="A54" s="662" t="s">
        <v>612</v>
      </c>
      <c r="B54" s="677">
        <v>1</v>
      </c>
      <c r="C54" s="677">
        <v>1</v>
      </c>
      <c r="D54" s="677">
        <v>1</v>
      </c>
      <c r="E54" s="677">
        <v>1</v>
      </c>
      <c r="F54" s="678">
        <v>1</v>
      </c>
      <c r="G54" s="88"/>
      <c r="H54" s="88"/>
    </row>
    <row r="55" spans="1:8" ht="15" customHeight="1" x14ac:dyDescent="0.2">
      <c r="A55" s="662" t="s">
        <v>613</v>
      </c>
      <c r="B55" s="677">
        <v>1</v>
      </c>
      <c r="C55" s="677">
        <v>1</v>
      </c>
      <c r="D55" s="677">
        <v>1</v>
      </c>
      <c r="E55" s="677">
        <v>1</v>
      </c>
      <c r="F55" s="678">
        <v>1</v>
      </c>
      <c r="G55" s="88"/>
      <c r="H55" s="88"/>
    </row>
    <row r="56" spans="1:8" ht="15" customHeight="1" x14ac:dyDescent="0.2">
      <c r="A56" s="662"/>
      <c r="B56" s="830"/>
      <c r="C56" s="682"/>
      <c r="D56" s="682"/>
      <c r="E56" s="682"/>
      <c r="F56" s="683"/>
      <c r="G56" s="88"/>
      <c r="H56" s="88"/>
    </row>
    <row r="57" spans="1:8" ht="15" customHeight="1" x14ac:dyDescent="0.2">
      <c r="A57" s="662" t="s">
        <v>502</v>
      </c>
      <c r="B57" s="679">
        <v>1E-3</v>
      </c>
      <c r="C57" s="679">
        <v>1E-3</v>
      </c>
      <c r="D57" s="679">
        <v>1E-3</v>
      </c>
      <c r="E57" s="679">
        <v>1E-3</v>
      </c>
      <c r="F57" s="680">
        <v>1E-3</v>
      </c>
      <c r="G57" s="88"/>
      <c r="H57" s="88"/>
    </row>
    <row r="58" spans="1:8" ht="15" customHeight="1" x14ac:dyDescent="0.2">
      <c r="A58" s="662" t="s">
        <v>112</v>
      </c>
      <c r="B58" s="866">
        <v>0.4</v>
      </c>
      <c r="C58" s="866">
        <v>0.4</v>
      </c>
      <c r="D58" s="866">
        <v>0.6</v>
      </c>
      <c r="E58" s="866">
        <v>0.7</v>
      </c>
      <c r="F58" s="867">
        <v>0.8</v>
      </c>
      <c r="G58" s="88"/>
      <c r="H58" s="88"/>
    </row>
    <row r="59" spans="1:8" ht="15" customHeight="1" x14ac:dyDescent="0.2">
      <c r="A59" s="662"/>
      <c r="B59" s="837"/>
      <c r="C59" s="838"/>
      <c r="D59" s="838"/>
      <c r="E59" s="838"/>
      <c r="F59" s="839"/>
      <c r="G59" s="88"/>
      <c r="H59" s="88"/>
    </row>
    <row r="60" spans="1:8" ht="15" customHeight="1" x14ac:dyDescent="0.25">
      <c r="A60" s="549" t="s">
        <v>113</v>
      </c>
      <c r="B60" s="830"/>
      <c r="C60" s="682"/>
      <c r="D60" s="682"/>
      <c r="E60" s="682"/>
      <c r="F60" s="683"/>
      <c r="G60" s="88"/>
      <c r="H60" s="88"/>
    </row>
    <row r="61" spans="1:8" ht="15" customHeight="1" x14ac:dyDescent="0.2">
      <c r="A61" s="662" t="s">
        <v>503</v>
      </c>
      <c r="B61" s="827">
        <v>0</v>
      </c>
      <c r="C61" s="679">
        <v>0.1</v>
      </c>
      <c r="D61" s="679">
        <v>0.125</v>
      </c>
      <c r="E61" s="679">
        <v>0.15</v>
      </c>
      <c r="F61" s="680">
        <v>0.17499999999999999</v>
      </c>
      <c r="G61" s="88"/>
      <c r="H61" s="88"/>
    </row>
    <row r="62" spans="1:8" ht="15" customHeight="1" x14ac:dyDescent="0.2">
      <c r="A62" s="662" t="s">
        <v>655</v>
      </c>
      <c r="B62" s="828">
        <f>+B61*B31</f>
        <v>0</v>
      </c>
      <c r="C62" s="686">
        <f>+C61*C31</f>
        <v>12000</v>
      </c>
      <c r="D62" s="686">
        <f>+D61*D31</f>
        <v>46250</v>
      </c>
      <c r="E62" s="686">
        <f>+E61*E31</f>
        <v>123000</v>
      </c>
      <c r="F62" s="738">
        <f>+F61*F31</f>
        <v>217000</v>
      </c>
      <c r="G62" s="88"/>
      <c r="H62" s="88"/>
    </row>
    <row r="63" spans="1:8" ht="15" customHeight="1" x14ac:dyDescent="0.2">
      <c r="A63" s="662" t="s">
        <v>520</v>
      </c>
      <c r="B63" s="677"/>
      <c r="C63" s="677">
        <v>10</v>
      </c>
      <c r="D63" s="677">
        <v>10</v>
      </c>
      <c r="E63" s="677">
        <v>10</v>
      </c>
      <c r="F63" s="678">
        <v>10</v>
      </c>
      <c r="G63" s="88"/>
      <c r="H63" s="88"/>
    </row>
    <row r="64" spans="1:8" ht="15" customHeight="1" x14ac:dyDescent="0.2">
      <c r="B64" s="794"/>
      <c r="C64" s="7"/>
      <c r="D64" s="7"/>
      <c r="E64" s="7"/>
      <c r="F64" s="687"/>
      <c r="G64" s="88"/>
      <c r="H64" s="88"/>
    </row>
    <row r="65" spans="1:8" ht="15" customHeight="1" x14ac:dyDescent="0.2">
      <c r="A65" s="662" t="s">
        <v>610</v>
      </c>
      <c r="B65" s="868">
        <v>6</v>
      </c>
      <c r="C65" s="866">
        <v>6</v>
      </c>
      <c r="D65" s="866">
        <v>6</v>
      </c>
      <c r="E65" s="866">
        <v>6</v>
      </c>
      <c r="F65" s="867">
        <v>6</v>
      </c>
      <c r="G65" s="88"/>
      <c r="H65" s="88"/>
    </row>
    <row r="66" spans="1:8" ht="15" customHeight="1" x14ac:dyDescent="0.2">
      <c r="A66" s="662" t="s">
        <v>611</v>
      </c>
      <c r="B66" s="868">
        <v>2</v>
      </c>
      <c r="C66" s="866">
        <v>4</v>
      </c>
      <c r="D66" s="866">
        <v>4.5</v>
      </c>
      <c r="E66" s="866">
        <v>4</v>
      </c>
      <c r="F66" s="867">
        <v>3</v>
      </c>
      <c r="G66" s="88"/>
      <c r="H66" s="88"/>
    </row>
    <row r="67" spans="1:8" ht="15" customHeight="1" x14ac:dyDescent="0.2">
      <c r="A67" s="662" t="s">
        <v>616</v>
      </c>
      <c r="B67" s="824">
        <v>1</v>
      </c>
      <c r="C67" s="677">
        <v>1</v>
      </c>
      <c r="D67" s="677">
        <v>1</v>
      </c>
      <c r="E67" s="677">
        <v>1</v>
      </c>
      <c r="F67" s="678">
        <v>1</v>
      </c>
      <c r="G67" s="88"/>
      <c r="H67" s="88"/>
    </row>
    <row r="68" spans="1:8" ht="15" customHeight="1" x14ac:dyDescent="0.2">
      <c r="A68" s="662" t="s">
        <v>617</v>
      </c>
      <c r="B68" s="824">
        <v>1</v>
      </c>
      <c r="C68" s="677">
        <v>1</v>
      </c>
      <c r="D68" s="677">
        <v>1</v>
      </c>
      <c r="E68" s="677">
        <v>1</v>
      </c>
      <c r="F68" s="678">
        <v>1</v>
      </c>
      <c r="G68" s="88"/>
      <c r="H68" s="88"/>
    </row>
    <row r="69" spans="1:8" ht="15" customHeight="1" x14ac:dyDescent="0.2">
      <c r="A69" s="662" t="s">
        <v>614</v>
      </c>
      <c r="B69" s="826">
        <v>0.9</v>
      </c>
      <c r="C69" s="684">
        <v>0.8</v>
      </c>
      <c r="D69" s="684">
        <v>0.7</v>
      </c>
      <c r="E69" s="684">
        <v>0.6</v>
      </c>
      <c r="F69" s="685">
        <v>0.5</v>
      </c>
      <c r="G69" s="88"/>
      <c r="H69" s="88"/>
    </row>
    <row r="70" spans="1:8" ht="15" customHeight="1" x14ac:dyDescent="0.2">
      <c r="A70" s="662" t="s">
        <v>615</v>
      </c>
      <c r="B70" s="886">
        <f>1-B69</f>
        <v>9.9999999999999978E-2</v>
      </c>
      <c r="C70" s="888">
        <f t="shared" ref="C70" si="3">1-C69</f>
        <v>0.19999999999999996</v>
      </c>
      <c r="D70" s="888">
        <f t="shared" ref="D70" si="4">1-D69</f>
        <v>0.30000000000000004</v>
      </c>
      <c r="E70" s="888">
        <f t="shared" ref="E70" si="5">1-E69</f>
        <v>0.4</v>
      </c>
      <c r="F70" s="887">
        <f t="shared" ref="F70" si="6">1-F69</f>
        <v>0.5</v>
      </c>
      <c r="G70" s="88"/>
      <c r="H70" s="88"/>
    </row>
    <row r="71" spans="1:8" ht="15" customHeight="1" x14ac:dyDescent="0.2">
      <c r="B71" s="794"/>
      <c r="C71" s="7"/>
      <c r="D71" s="7"/>
      <c r="E71" s="7"/>
      <c r="F71" s="687"/>
      <c r="G71" s="88"/>
      <c r="H71" s="88"/>
    </row>
    <row r="72" spans="1:8" ht="15" customHeight="1" x14ac:dyDescent="0.2">
      <c r="A72" t="s">
        <v>114</v>
      </c>
      <c r="B72" s="679">
        <v>0</v>
      </c>
      <c r="C72" s="679">
        <v>0</v>
      </c>
      <c r="D72" s="679">
        <v>0</v>
      </c>
      <c r="E72" s="679">
        <v>0</v>
      </c>
      <c r="F72" s="680">
        <v>0</v>
      </c>
      <c r="G72" s="88"/>
      <c r="H72" s="88"/>
    </row>
    <row r="73" spans="1:8" ht="15" customHeight="1" x14ac:dyDescent="0.2">
      <c r="A73" s="662" t="s">
        <v>112</v>
      </c>
      <c r="B73" s="868">
        <v>1</v>
      </c>
      <c r="C73" s="866">
        <v>1</v>
      </c>
      <c r="D73" s="866">
        <v>2</v>
      </c>
      <c r="E73" s="866">
        <v>3</v>
      </c>
      <c r="F73" s="867">
        <v>4</v>
      </c>
      <c r="G73" s="88"/>
      <c r="H73" s="88"/>
    </row>
    <row r="74" spans="1:8" ht="15" customHeight="1" x14ac:dyDescent="0.2">
      <c r="A74" s="662"/>
      <c r="B74" s="831"/>
      <c r="C74" s="832"/>
      <c r="D74" s="832"/>
      <c r="E74" s="832"/>
      <c r="F74" s="833"/>
      <c r="G74" s="88"/>
      <c r="H74" s="88"/>
    </row>
    <row r="75" spans="1:8" ht="15" customHeight="1" x14ac:dyDescent="0.25">
      <c r="A75" s="549" t="s">
        <v>574</v>
      </c>
      <c r="B75" s="830"/>
      <c r="C75" s="682"/>
      <c r="D75" s="682"/>
      <c r="E75" s="682"/>
      <c r="F75" s="683"/>
      <c r="G75" s="88"/>
      <c r="H75" s="88"/>
    </row>
    <row r="76" spans="1:8" ht="15" customHeight="1" x14ac:dyDescent="0.2">
      <c r="A76" s="662" t="s">
        <v>653</v>
      </c>
      <c r="B76" s="686">
        <f>+(1-B40)*B31</f>
        <v>0</v>
      </c>
      <c r="C76" s="686">
        <f t="shared" ref="C76:F76" si="7">+(1-C40)*C31</f>
        <v>120000</v>
      </c>
      <c r="D76" s="686">
        <f t="shared" si="7"/>
        <v>370000</v>
      </c>
      <c r="E76" s="686">
        <f t="shared" si="7"/>
        <v>820000</v>
      </c>
      <c r="F76" s="686">
        <f t="shared" si="7"/>
        <v>1240000</v>
      </c>
      <c r="G76" s="88"/>
      <c r="H76" s="88"/>
    </row>
    <row r="77" spans="1:8" ht="15" customHeight="1" x14ac:dyDescent="0.2">
      <c r="A77" s="662" t="s">
        <v>563</v>
      </c>
      <c r="B77" s="942">
        <v>5.0000000000000001E-3</v>
      </c>
      <c r="C77" s="940">
        <v>0.01</v>
      </c>
      <c r="D77" s="940">
        <v>0.01</v>
      </c>
      <c r="E77" s="940">
        <v>0.01</v>
      </c>
      <c r="F77" s="940">
        <v>0.01</v>
      </c>
      <c r="G77" s="550" t="s">
        <v>554</v>
      </c>
      <c r="H77" s="88"/>
    </row>
    <row r="78" spans="1:8" ht="15" customHeight="1" x14ac:dyDescent="0.2">
      <c r="A78" s="662" t="s">
        <v>654</v>
      </c>
      <c r="B78" s="677">
        <v>15</v>
      </c>
      <c r="C78" s="677">
        <v>15</v>
      </c>
      <c r="D78" s="677">
        <v>15</v>
      </c>
      <c r="E78" s="677">
        <v>15</v>
      </c>
      <c r="F78" s="678">
        <v>15</v>
      </c>
      <c r="G78" s="550" t="s">
        <v>555</v>
      </c>
      <c r="H78" s="88"/>
    </row>
    <row r="79" spans="1:8" ht="15" customHeight="1" x14ac:dyDescent="0.2">
      <c r="A79" s="662" t="s">
        <v>559</v>
      </c>
      <c r="B79" s="686">
        <f>+B77/B78</f>
        <v>3.3333333333333332E-4</v>
      </c>
      <c r="C79" s="686">
        <f>+C77/C78</f>
        <v>6.6666666666666664E-4</v>
      </c>
      <c r="D79" s="686">
        <f t="shared" ref="D79:F79" si="8">+D77/D78</f>
        <v>6.6666666666666664E-4</v>
      </c>
      <c r="E79" s="686">
        <f t="shared" si="8"/>
        <v>6.6666666666666664E-4</v>
      </c>
      <c r="F79" s="738">
        <f t="shared" si="8"/>
        <v>6.6666666666666664E-4</v>
      </c>
      <c r="G79" s="550" t="s">
        <v>556</v>
      </c>
      <c r="H79" s="88"/>
    </row>
    <row r="80" spans="1:8" ht="15" customHeight="1" x14ac:dyDescent="0.2">
      <c r="B80" s="794"/>
      <c r="C80" s="7"/>
      <c r="D80" s="7"/>
      <c r="E80" s="7"/>
      <c r="F80" s="687"/>
      <c r="G80" s="572" t="s">
        <v>557</v>
      </c>
      <c r="H80" s="88"/>
    </row>
    <row r="81" spans="1:8" ht="15" customHeight="1" x14ac:dyDescent="0.2">
      <c r="A81" s="662" t="s">
        <v>111</v>
      </c>
      <c r="B81" s="868">
        <v>3.25</v>
      </c>
      <c r="C81" s="866">
        <v>3.5</v>
      </c>
      <c r="D81" s="866">
        <v>3.75</v>
      </c>
      <c r="E81" s="866">
        <v>4</v>
      </c>
      <c r="F81" s="867">
        <v>4.25</v>
      </c>
      <c r="G81" s="572" t="s">
        <v>558</v>
      </c>
      <c r="H81" s="88"/>
    </row>
    <row r="82" spans="1:8" ht="15" customHeight="1" x14ac:dyDescent="0.2">
      <c r="A82" s="902"/>
      <c r="B82" s="903"/>
      <c r="C82" s="903"/>
      <c r="D82" s="903"/>
      <c r="E82" s="903"/>
      <c r="F82" s="904"/>
      <c r="G82" s="572"/>
      <c r="H82" s="88"/>
    </row>
    <row r="83" spans="1:8" ht="15" customHeight="1" x14ac:dyDescent="0.25">
      <c r="A83" s="549" t="s">
        <v>115</v>
      </c>
      <c r="B83" s="834"/>
      <c r="C83" s="835"/>
      <c r="D83" s="835"/>
      <c r="E83" s="835"/>
      <c r="F83" s="836"/>
      <c r="G83" s="88"/>
      <c r="H83" s="88"/>
    </row>
    <row r="84" spans="1:8" ht="15" customHeight="1" x14ac:dyDescent="0.2">
      <c r="A84" s="662" t="s">
        <v>77</v>
      </c>
      <c r="B84" s="866">
        <v>0</v>
      </c>
      <c r="C84" s="866">
        <v>0</v>
      </c>
      <c r="D84" s="866">
        <v>0</v>
      </c>
      <c r="E84" s="866">
        <v>1</v>
      </c>
      <c r="F84" s="867">
        <v>1</v>
      </c>
      <c r="G84" s="88"/>
      <c r="H84" s="88"/>
    </row>
    <row r="85" spans="1:8" ht="15" customHeight="1" x14ac:dyDescent="0.2">
      <c r="A85" s="662" t="s">
        <v>44</v>
      </c>
      <c r="B85" s="829"/>
      <c r="C85" s="681"/>
      <c r="D85" s="677">
        <v>0</v>
      </c>
      <c r="E85" s="677">
        <v>7500</v>
      </c>
      <c r="F85" s="678">
        <v>10000</v>
      </c>
      <c r="G85" s="88"/>
      <c r="H85" s="88"/>
    </row>
    <row r="86" spans="1:8" ht="15" customHeight="1" x14ac:dyDescent="0.2">
      <c r="A86" s="662"/>
      <c r="B86" s="830"/>
      <c r="C86" s="682"/>
      <c r="D86" s="682"/>
      <c r="E86" s="682"/>
      <c r="F86" s="683"/>
      <c r="G86" s="88"/>
      <c r="H86" s="88"/>
    </row>
    <row r="87" spans="1:8" ht="15" customHeight="1" x14ac:dyDescent="0.25">
      <c r="A87" s="549" t="s">
        <v>576</v>
      </c>
      <c r="B87" s="834"/>
      <c r="C87" s="835"/>
      <c r="D87" s="835"/>
      <c r="E87" s="835"/>
      <c r="F87" s="836"/>
      <c r="G87" s="88"/>
      <c r="H87" s="88"/>
    </row>
    <row r="88" spans="1:8" ht="15" customHeight="1" x14ac:dyDescent="0.2">
      <c r="A88" s="662" t="s">
        <v>579</v>
      </c>
      <c r="B88" s="684">
        <v>0.03</v>
      </c>
      <c r="C88" s="684">
        <v>7.0000000000000007E-2</v>
      </c>
      <c r="D88" s="684">
        <v>0.09</v>
      </c>
      <c r="E88" s="684">
        <v>0.12</v>
      </c>
      <c r="F88" s="685">
        <v>0.15</v>
      </c>
      <c r="G88" s="88"/>
      <c r="H88" s="88"/>
    </row>
    <row r="89" spans="1:8" ht="15" customHeight="1" x14ac:dyDescent="0.2">
      <c r="A89" s="662" t="s">
        <v>577</v>
      </c>
      <c r="B89" s="866">
        <v>1.5</v>
      </c>
      <c r="C89" s="866">
        <v>1.5</v>
      </c>
      <c r="D89" s="866">
        <v>1.5</v>
      </c>
      <c r="E89" s="866">
        <v>1.5</v>
      </c>
      <c r="F89" s="867">
        <v>1.5</v>
      </c>
      <c r="G89" s="88"/>
      <c r="H89" s="88"/>
    </row>
    <row r="90" spans="1:8" ht="15" customHeight="1" x14ac:dyDescent="0.2">
      <c r="A90" s="662" t="s">
        <v>621</v>
      </c>
      <c r="B90" s="684">
        <v>0</v>
      </c>
      <c r="C90" s="684">
        <v>0</v>
      </c>
      <c r="D90" s="684">
        <v>0</v>
      </c>
      <c r="E90" s="684">
        <v>0</v>
      </c>
      <c r="F90" s="685">
        <v>0</v>
      </c>
      <c r="G90" s="88"/>
      <c r="H90" s="88"/>
    </row>
    <row r="91" spans="1:8" ht="15" customHeight="1" x14ac:dyDescent="0.2">
      <c r="A91" s="662"/>
      <c r="B91" s="830"/>
      <c r="C91" s="682"/>
      <c r="D91" s="682"/>
      <c r="E91" s="682"/>
      <c r="F91" s="683"/>
      <c r="G91" s="88"/>
      <c r="H91" s="88"/>
    </row>
    <row r="92" spans="1:8" ht="15" customHeight="1" x14ac:dyDescent="0.25">
      <c r="A92" s="549" t="s">
        <v>578</v>
      </c>
      <c r="B92" s="834"/>
      <c r="C92" s="835"/>
      <c r="D92" s="835"/>
      <c r="E92" s="835"/>
      <c r="F92" s="836"/>
      <c r="G92" s="88"/>
      <c r="H92" s="88"/>
    </row>
    <row r="93" spans="1:8" ht="15" customHeight="1" x14ac:dyDescent="0.2">
      <c r="A93" s="662" t="s">
        <v>580</v>
      </c>
      <c r="B93" s="684">
        <v>0.02</v>
      </c>
      <c r="C93" s="684">
        <v>0.04</v>
      </c>
      <c r="D93" s="684">
        <v>0.05</v>
      </c>
      <c r="E93" s="684">
        <v>0.06</v>
      </c>
      <c r="F93" s="685">
        <v>7.0000000000000007E-2</v>
      </c>
      <c r="G93" s="88"/>
      <c r="H93" s="88"/>
    </row>
    <row r="94" spans="1:8" ht="15" customHeight="1" x14ac:dyDescent="0.2">
      <c r="A94" s="662" t="s">
        <v>746</v>
      </c>
      <c r="B94" s="866">
        <v>0.8</v>
      </c>
      <c r="C94" s="866">
        <v>0.8</v>
      </c>
      <c r="D94" s="866">
        <v>0.8</v>
      </c>
      <c r="E94" s="866">
        <v>0.8</v>
      </c>
      <c r="F94" s="867">
        <v>0.8</v>
      </c>
      <c r="G94" s="88"/>
      <c r="H94" s="88"/>
    </row>
    <row r="95" spans="1:8" ht="15" customHeight="1" x14ac:dyDescent="0.2">
      <c r="A95" s="662" t="s">
        <v>622</v>
      </c>
      <c r="B95" s="684">
        <v>0</v>
      </c>
      <c r="C95" s="684">
        <v>0</v>
      </c>
      <c r="D95" s="684">
        <v>0</v>
      </c>
      <c r="E95" s="684">
        <v>0</v>
      </c>
      <c r="F95" s="685">
        <v>0</v>
      </c>
      <c r="G95" s="88"/>
      <c r="H95" s="88"/>
    </row>
    <row r="96" spans="1:8" ht="15" customHeight="1" x14ac:dyDescent="0.2">
      <c r="A96" s="662"/>
      <c r="B96" s="837"/>
      <c r="C96" s="838"/>
      <c r="D96" s="838"/>
      <c r="E96" s="838"/>
      <c r="F96" s="839"/>
      <c r="G96" s="88"/>
      <c r="H96" s="88"/>
    </row>
    <row r="97" spans="1:8" ht="15" customHeight="1" x14ac:dyDescent="0.25">
      <c r="A97" s="549" t="s">
        <v>584</v>
      </c>
      <c r="B97" s="834"/>
      <c r="C97" s="835"/>
      <c r="D97" s="835"/>
      <c r="E97" s="835"/>
      <c r="F97" s="836"/>
      <c r="G97" s="88"/>
      <c r="H97" s="88"/>
    </row>
    <row r="98" spans="1:8" ht="15" customHeight="1" x14ac:dyDescent="0.2">
      <c r="A98" s="662" t="s">
        <v>585</v>
      </c>
      <c r="B98" s="684">
        <v>0</v>
      </c>
      <c r="C98" s="684">
        <v>0</v>
      </c>
      <c r="D98" s="684">
        <v>0</v>
      </c>
      <c r="E98" s="684">
        <v>0</v>
      </c>
      <c r="F98" s="685">
        <v>0</v>
      </c>
      <c r="G98" s="88"/>
      <c r="H98" s="88"/>
    </row>
    <row r="99" spans="1:8" ht="15" customHeight="1" x14ac:dyDescent="0.2">
      <c r="A99" s="662" t="s">
        <v>586</v>
      </c>
      <c r="B99" s="866">
        <v>20</v>
      </c>
      <c r="C99" s="866">
        <v>20</v>
      </c>
      <c r="D99" s="866">
        <v>20</v>
      </c>
      <c r="E99" s="866">
        <v>20</v>
      </c>
      <c r="F99" s="867">
        <v>20</v>
      </c>
      <c r="G99" s="88"/>
      <c r="H99" s="88"/>
    </row>
    <row r="100" spans="1:8" ht="15" customHeight="1" x14ac:dyDescent="0.2">
      <c r="A100" s="662" t="s">
        <v>587</v>
      </c>
      <c r="B100" s="866">
        <v>16</v>
      </c>
      <c r="C100" s="866">
        <v>16</v>
      </c>
      <c r="D100" s="866">
        <v>16</v>
      </c>
      <c r="E100" s="866">
        <v>16</v>
      </c>
      <c r="F100" s="867">
        <v>16</v>
      </c>
      <c r="G100" s="88"/>
      <c r="H100" s="88"/>
    </row>
    <row r="101" spans="1:8" ht="15" customHeight="1" x14ac:dyDescent="0.2">
      <c r="A101" s="662" t="s">
        <v>689</v>
      </c>
      <c r="B101" s="677">
        <v>0</v>
      </c>
      <c r="C101" s="677">
        <v>0</v>
      </c>
      <c r="D101" s="677">
        <v>200</v>
      </c>
      <c r="E101" s="677">
        <v>400</v>
      </c>
      <c r="F101" s="678">
        <v>600</v>
      </c>
      <c r="G101" s="88"/>
      <c r="H101" s="88"/>
    </row>
    <row r="102" spans="1:8" ht="15" customHeight="1" x14ac:dyDescent="0.2">
      <c r="A102" s="662" t="s">
        <v>588</v>
      </c>
      <c r="B102" s="866">
        <f>+B100</f>
        <v>16</v>
      </c>
      <c r="C102" s="866">
        <f>+C100</f>
        <v>16</v>
      </c>
      <c r="D102" s="866">
        <f t="shared" ref="D102:F102" si="9">+D100</f>
        <v>16</v>
      </c>
      <c r="E102" s="866">
        <f t="shared" si="9"/>
        <v>16</v>
      </c>
      <c r="F102" s="867">
        <f t="shared" si="9"/>
        <v>16</v>
      </c>
      <c r="G102" s="88"/>
      <c r="H102" s="88"/>
    </row>
    <row r="103" spans="1:8" ht="15" customHeight="1" x14ac:dyDescent="0.2">
      <c r="A103" s="690"/>
      <c r="B103" s="871"/>
      <c r="C103" s="872"/>
      <c r="D103" s="872"/>
      <c r="E103" s="872"/>
      <c r="F103" s="873"/>
      <c r="G103" s="88"/>
      <c r="H103" s="88"/>
    </row>
    <row r="104" spans="1:8" ht="15" customHeight="1" x14ac:dyDescent="0.25">
      <c r="A104" s="549" t="s">
        <v>601</v>
      </c>
      <c r="B104" s="889"/>
      <c r="C104" s="866"/>
      <c r="D104" s="866"/>
      <c r="E104" s="866"/>
      <c r="F104" s="891"/>
      <c r="G104" s="116"/>
      <c r="H104" s="88"/>
    </row>
    <row r="105" spans="1:8" ht="15" customHeight="1" x14ac:dyDescent="0.2">
      <c r="A105" s="662" t="s">
        <v>623</v>
      </c>
      <c r="B105" s="684">
        <v>0</v>
      </c>
      <c r="C105" s="684">
        <v>0</v>
      </c>
      <c r="D105" s="684">
        <v>0.02</v>
      </c>
      <c r="E105" s="684">
        <v>0.03</v>
      </c>
      <c r="F105" s="685">
        <v>0.04</v>
      </c>
      <c r="G105" s="116"/>
      <c r="H105" s="88"/>
    </row>
    <row r="106" spans="1:8" ht="15" customHeight="1" x14ac:dyDescent="0.2">
      <c r="A106" s="662" t="s">
        <v>673</v>
      </c>
      <c r="B106" s="677">
        <v>10</v>
      </c>
      <c r="C106" s="677">
        <v>10</v>
      </c>
      <c r="D106" s="677">
        <v>10</v>
      </c>
      <c r="E106" s="677">
        <v>10</v>
      </c>
      <c r="F106" s="678">
        <v>10</v>
      </c>
      <c r="G106" s="116"/>
      <c r="H106" s="88"/>
    </row>
    <row r="107" spans="1:8" ht="15" customHeight="1" x14ac:dyDescent="0.2">
      <c r="A107" s="662" t="s">
        <v>624</v>
      </c>
      <c r="B107" s="866">
        <v>0.05</v>
      </c>
      <c r="C107" s="866">
        <v>0.05</v>
      </c>
      <c r="D107" s="866">
        <v>0.05</v>
      </c>
      <c r="E107" s="866">
        <v>0.05</v>
      </c>
      <c r="F107" s="867">
        <v>0.05</v>
      </c>
      <c r="G107" s="116"/>
      <c r="H107" s="88"/>
    </row>
    <row r="108" spans="1:8" ht="15" customHeight="1" x14ac:dyDescent="0.2">
      <c r="A108" s="662" t="s">
        <v>625</v>
      </c>
      <c r="B108" s="684">
        <v>0</v>
      </c>
      <c r="C108" s="684">
        <v>0</v>
      </c>
      <c r="D108" s="684">
        <v>0</v>
      </c>
      <c r="E108" s="684">
        <v>0</v>
      </c>
      <c r="F108" s="685">
        <v>0</v>
      </c>
      <c r="G108" s="116"/>
      <c r="H108" s="88"/>
    </row>
    <row r="109" spans="1:8" ht="15" customHeight="1" x14ac:dyDescent="0.2">
      <c r="A109" s="662" t="s">
        <v>626</v>
      </c>
      <c r="B109" s="866">
        <v>0</v>
      </c>
      <c r="C109" s="866">
        <v>0</v>
      </c>
      <c r="D109" s="866">
        <v>3</v>
      </c>
      <c r="E109" s="866">
        <v>3</v>
      </c>
      <c r="F109" s="867">
        <v>3</v>
      </c>
      <c r="G109" s="116"/>
      <c r="H109" s="88"/>
    </row>
    <row r="110" spans="1:8" ht="15" customHeight="1" x14ac:dyDescent="0.2">
      <c r="A110" s="165"/>
      <c r="B110" s="906"/>
      <c r="C110" s="872"/>
      <c r="D110" s="872"/>
      <c r="E110" s="872"/>
      <c r="F110" s="873"/>
      <c r="G110" s="116"/>
      <c r="H110" s="88"/>
    </row>
    <row r="111" spans="1:8" ht="15" customHeight="1" x14ac:dyDescent="0.25">
      <c r="A111" s="549" t="s">
        <v>618</v>
      </c>
      <c r="B111" s="834"/>
      <c r="C111" s="835"/>
      <c r="D111" s="835"/>
      <c r="E111" s="835"/>
      <c r="F111" s="836"/>
      <c r="G111" s="88"/>
      <c r="H111" s="88"/>
    </row>
    <row r="112" spans="1:8" ht="15" customHeight="1" x14ac:dyDescent="0.2">
      <c r="A112" s="662" t="s">
        <v>619</v>
      </c>
      <c r="B112" s="677">
        <v>2</v>
      </c>
      <c r="C112" s="677">
        <v>2</v>
      </c>
      <c r="D112" s="677">
        <v>3</v>
      </c>
      <c r="E112" s="677">
        <v>3</v>
      </c>
      <c r="F112" s="678">
        <v>4</v>
      </c>
      <c r="G112" s="88"/>
      <c r="H112" s="88"/>
    </row>
    <row r="113" spans="1:8" ht="15" customHeight="1" x14ac:dyDescent="0.2">
      <c r="A113" s="662" t="s">
        <v>620</v>
      </c>
      <c r="B113" s="889">
        <v>500</v>
      </c>
      <c r="C113" s="889">
        <v>1000</v>
      </c>
      <c r="D113" s="889">
        <v>2500</v>
      </c>
      <c r="E113" s="889">
        <v>3000</v>
      </c>
      <c r="F113" s="890">
        <v>3500</v>
      </c>
      <c r="G113" s="88"/>
      <c r="H113" s="88"/>
    </row>
    <row r="114" spans="1:8" ht="15" customHeight="1" x14ac:dyDescent="0.2">
      <c r="A114" s="690"/>
      <c r="B114" s="837"/>
      <c r="C114" s="838"/>
      <c r="D114" s="838"/>
      <c r="E114" s="838"/>
      <c r="F114" s="839"/>
      <c r="G114" s="88"/>
      <c r="H114" s="88"/>
    </row>
    <row r="115" spans="1:8" ht="15" customHeight="1" x14ac:dyDescent="0.25">
      <c r="A115" s="549" t="s">
        <v>629</v>
      </c>
      <c r="B115" s="830"/>
      <c r="C115" s="682"/>
      <c r="D115" s="682"/>
      <c r="E115" s="682"/>
      <c r="F115" s="683"/>
      <c r="G115" s="88"/>
      <c r="H115" s="88"/>
    </row>
    <row r="116" spans="1:8" ht="15" customHeight="1" x14ac:dyDescent="0.2">
      <c r="A116" s="662" t="s">
        <v>630</v>
      </c>
      <c r="B116" s="677">
        <v>0</v>
      </c>
      <c r="C116" s="677">
        <v>1000</v>
      </c>
      <c r="D116" s="677">
        <v>1500</v>
      </c>
      <c r="E116" s="677">
        <v>2000</v>
      </c>
      <c r="F116" s="678">
        <v>2500</v>
      </c>
      <c r="G116" s="88"/>
      <c r="H116" s="88"/>
    </row>
    <row r="117" spans="1:8" ht="15" customHeight="1" x14ac:dyDescent="0.2">
      <c r="A117" s="662" t="s">
        <v>631</v>
      </c>
      <c r="B117" s="889">
        <v>0</v>
      </c>
      <c r="C117" s="889">
        <v>10</v>
      </c>
      <c r="D117" s="889">
        <v>12</v>
      </c>
      <c r="E117" s="889">
        <v>15</v>
      </c>
      <c r="F117" s="890">
        <v>20</v>
      </c>
      <c r="G117" s="88"/>
      <c r="H117" s="88"/>
    </row>
    <row r="118" spans="1:8" ht="15" customHeight="1" x14ac:dyDescent="0.2">
      <c r="A118" s="662"/>
      <c r="B118" s="837"/>
      <c r="C118" s="838"/>
      <c r="D118" s="838"/>
      <c r="E118" s="838"/>
      <c r="F118" s="839"/>
      <c r="G118" s="88"/>
      <c r="H118" s="88"/>
    </row>
    <row r="119" spans="1:8" ht="15" customHeight="1" x14ac:dyDescent="0.25">
      <c r="A119" s="549" t="s">
        <v>627</v>
      </c>
      <c r="B119" s="830"/>
      <c r="C119" s="682"/>
      <c r="D119" s="682"/>
      <c r="E119" s="682"/>
      <c r="F119" s="683"/>
      <c r="G119" s="88"/>
      <c r="H119" s="88"/>
    </row>
    <row r="120" spans="1:8" ht="15" customHeight="1" x14ac:dyDescent="0.2">
      <c r="A120" s="662" t="s">
        <v>679</v>
      </c>
      <c r="B120" s="677">
        <v>0</v>
      </c>
      <c r="C120" s="677">
        <v>1</v>
      </c>
      <c r="D120" s="677">
        <v>2</v>
      </c>
      <c r="E120" s="677">
        <v>2</v>
      </c>
      <c r="F120" s="678">
        <v>3</v>
      </c>
      <c r="G120" s="88"/>
      <c r="H120" s="88"/>
    </row>
    <row r="121" spans="1:8" ht="15" customHeight="1" x14ac:dyDescent="0.2">
      <c r="A121" s="662" t="s">
        <v>628</v>
      </c>
      <c r="B121" s="889">
        <v>500</v>
      </c>
      <c r="C121" s="889">
        <v>1000</v>
      </c>
      <c r="D121" s="889">
        <v>1250</v>
      </c>
      <c r="E121" s="889">
        <v>1500</v>
      </c>
      <c r="F121" s="890">
        <v>2000</v>
      </c>
      <c r="G121" s="88"/>
      <c r="H121" s="88"/>
    </row>
    <row r="122" spans="1:8" ht="15" customHeight="1" x14ac:dyDescent="0.2">
      <c r="A122" s="662"/>
      <c r="B122" s="830"/>
      <c r="C122" s="682"/>
      <c r="D122" s="682"/>
      <c r="E122" s="682"/>
      <c r="F122" s="683"/>
      <c r="G122" s="88"/>
      <c r="H122" s="88"/>
    </row>
    <row r="123" spans="1:8" ht="15" customHeight="1" x14ac:dyDescent="0.25">
      <c r="A123" s="549" t="s">
        <v>634</v>
      </c>
      <c r="B123" s="830"/>
      <c r="C123" s="682"/>
      <c r="D123" s="682"/>
      <c r="E123" s="682"/>
      <c r="F123" s="683"/>
      <c r="G123" s="88"/>
      <c r="H123" s="88"/>
    </row>
    <row r="124" spans="1:8" ht="15" customHeight="1" x14ac:dyDescent="0.2">
      <c r="A124" s="662" t="s">
        <v>636</v>
      </c>
      <c r="B124" s="677">
        <v>0</v>
      </c>
      <c r="C124" s="677">
        <v>0</v>
      </c>
      <c r="D124" s="677">
        <v>150</v>
      </c>
      <c r="E124" s="677">
        <v>300</v>
      </c>
      <c r="F124" s="678">
        <v>500</v>
      </c>
      <c r="G124" s="88"/>
      <c r="H124" s="88"/>
    </row>
    <row r="125" spans="1:8" ht="15" customHeight="1" x14ac:dyDescent="0.2">
      <c r="A125" s="662" t="s">
        <v>635</v>
      </c>
      <c r="B125" s="889">
        <v>0</v>
      </c>
      <c r="C125" s="889">
        <v>0</v>
      </c>
      <c r="D125" s="889">
        <v>40</v>
      </c>
      <c r="E125" s="889">
        <v>40</v>
      </c>
      <c r="F125" s="889">
        <v>40</v>
      </c>
      <c r="G125" s="88"/>
      <c r="H125" s="88"/>
    </row>
    <row r="126" spans="1:8" ht="15" customHeight="1" x14ac:dyDescent="0.2">
      <c r="A126" s="662"/>
      <c r="B126" s="830"/>
      <c r="C126" s="682"/>
      <c r="D126" s="682"/>
      <c r="E126" s="682"/>
      <c r="F126" s="683"/>
      <c r="G126" s="88"/>
      <c r="H126" s="88"/>
    </row>
    <row r="127" spans="1:8" ht="15" customHeight="1" x14ac:dyDescent="0.25">
      <c r="A127" s="549" t="s">
        <v>583</v>
      </c>
      <c r="B127" s="834"/>
      <c r="C127" s="835"/>
      <c r="D127" s="835"/>
      <c r="E127" s="835"/>
      <c r="F127" s="836"/>
      <c r="G127" s="88"/>
      <c r="H127" s="88"/>
    </row>
    <row r="128" spans="1:8" ht="15" customHeight="1" x14ac:dyDescent="0.2">
      <c r="A128" s="662" t="s">
        <v>79</v>
      </c>
      <c r="B128" s="869">
        <v>0</v>
      </c>
      <c r="C128" s="869">
        <v>0</v>
      </c>
      <c r="D128" s="869">
        <v>50</v>
      </c>
      <c r="E128" s="869">
        <v>75</v>
      </c>
      <c r="F128" s="870">
        <v>100</v>
      </c>
      <c r="G128" s="88"/>
      <c r="H128" s="88"/>
    </row>
    <row r="129" spans="1:16383" ht="15" customHeight="1" x14ac:dyDescent="0.2">
      <c r="A129" s="662" t="s">
        <v>80</v>
      </c>
      <c r="B129" s="688">
        <v>0</v>
      </c>
      <c r="C129" s="688">
        <v>0</v>
      </c>
      <c r="D129" s="688">
        <v>0</v>
      </c>
      <c r="E129" s="688">
        <v>0</v>
      </c>
      <c r="F129" s="689">
        <v>0</v>
      </c>
      <c r="G129" s="88"/>
      <c r="H129" s="88"/>
      <c r="N129" s="422"/>
      <c r="O129" s="422"/>
      <c r="P129" s="422"/>
      <c r="Q129" s="422"/>
      <c r="R129" s="422"/>
      <c r="S129" s="422"/>
      <c r="T129" s="422"/>
      <c r="U129" s="422"/>
      <c r="V129" s="422"/>
      <c r="W129" s="422"/>
      <c r="X129" s="422"/>
      <c r="Y129" s="422"/>
      <c r="Z129" s="422"/>
      <c r="AA129" s="422"/>
      <c r="AB129" s="422"/>
      <c r="AC129" s="422"/>
      <c r="AD129" s="422"/>
      <c r="AE129" s="422"/>
      <c r="AF129" s="422"/>
      <c r="AG129" s="422"/>
      <c r="AH129" s="422"/>
      <c r="AI129" s="422"/>
      <c r="AJ129" s="422"/>
      <c r="AK129" s="422"/>
      <c r="AL129" s="422"/>
      <c r="AM129" s="422"/>
      <c r="AN129" s="422"/>
      <c r="AO129" s="422"/>
      <c r="AP129" s="422"/>
      <c r="AQ129" s="422"/>
      <c r="AR129" s="422"/>
      <c r="AS129" s="422"/>
      <c r="AT129" s="422"/>
      <c r="AU129" s="422"/>
      <c r="AV129" s="422"/>
      <c r="AW129" s="422"/>
      <c r="AX129" s="422"/>
      <c r="AY129" s="422"/>
      <c r="AZ129" s="422"/>
      <c r="BA129" s="422"/>
      <c r="BB129" s="422"/>
      <c r="BC129" s="422"/>
      <c r="BD129" s="422"/>
      <c r="BE129" s="422"/>
      <c r="BF129" s="422"/>
      <c r="BG129" s="422"/>
      <c r="BH129" s="422"/>
      <c r="BI129" s="422"/>
      <c r="BJ129" s="422"/>
      <c r="BK129" s="422"/>
      <c r="BL129" s="422"/>
      <c r="BM129" s="422"/>
      <c r="BN129" s="422"/>
      <c r="BO129" s="422"/>
      <c r="BP129" s="422"/>
      <c r="BQ129" s="422"/>
      <c r="BR129" s="422"/>
      <c r="BS129" s="422"/>
      <c r="BT129" s="422"/>
      <c r="BU129" s="422"/>
      <c r="BV129" s="422"/>
      <c r="BW129" s="422"/>
      <c r="BX129" s="422"/>
      <c r="BY129" s="422"/>
      <c r="BZ129" s="422"/>
      <c r="CA129" s="422"/>
      <c r="CB129" s="422"/>
      <c r="CC129" s="422"/>
      <c r="CD129" s="422"/>
      <c r="CE129" s="422"/>
      <c r="CF129" s="422"/>
      <c r="CG129" s="422"/>
      <c r="CH129" s="422"/>
      <c r="CI129" s="422"/>
      <c r="CJ129" s="422"/>
      <c r="CK129" s="422"/>
      <c r="CL129" s="422"/>
      <c r="CM129" s="422"/>
      <c r="CN129" s="422"/>
      <c r="CO129" s="422"/>
      <c r="CP129" s="422"/>
      <c r="CQ129" s="422"/>
      <c r="CR129" s="422"/>
      <c r="CS129" s="422"/>
      <c r="CT129" s="422"/>
      <c r="CU129" s="422"/>
      <c r="CV129" s="422"/>
      <c r="CW129" s="422"/>
      <c r="CX129" s="422"/>
      <c r="CY129" s="422"/>
      <c r="CZ129" s="422"/>
      <c r="DA129" s="422"/>
      <c r="DB129" s="422"/>
      <c r="DC129" s="422"/>
      <c r="DD129" s="422"/>
      <c r="DE129" s="422"/>
      <c r="DF129" s="422"/>
      <c r="DG129" s="422"/>
      <c r="DH129" s="422"/>
      <c r="DI129" s="422"/>
      <c r="DJ129" s="422"/>
      <c r="DK129" s="422"/>
      <c r="DL129" s="422"/>
      <c r="DM129" s="422"/>
      <c r="DN129" s="422"/>
      <c r="DO129" s="422"/>
      <c r="DP129" s="422"/>
      <c r="DQ129" s="422"/>
      <c r="DR129" s="422"/>
      <c r="DS129" s="422"/>
      <c r="DT129" s="422"/>
      <c r="DU129" s="422"/>
      <c r="DV129" s="422"/>
      <c r="DW129" s="422"/>
      <c r="DX129" s="422"/>
      <c r="DY129" s="422"/>
      <c r="DZ129" s="422"/>
      <c r="EA129" s="422"/>
      <c r="EB129" s="422"/>
      <c r="EC129" s="422"/>
      <c r="ED129" s="422"/>
      <c r="EE129" s="422"/>
      <c r="EF129" s="422"/>
      <c r="EG129" s="422"/>
      <c r="EH129" s="422"/>
      <c r="EI129" s="422"/>
      <c r="EJ129" s="422"/>
      <c r="EK129" s="422"/>
      <c r="EL129" s="422"/>
      <c r="EM129" s="422"/>
      <c r="EN129" s="422"/>
      <c r="EO129" s="422"/>
      <c r="EP129" s="422"/>
      <c r="EQ129" s="422"/>
      <c r="ER129" s="422"/>
      <c r="ES129" s="422"/>
      <c r="ET129" s="422"/>
      <c r="EU129" s="422"/>
      <c r="EV129" s="422"/>
      <c r="EW129" s="422"/>
      <c r="EX129" s="422"/>
      <c r="EY129" s="422"/>
      <c r="EZ129" s="422"/>
      <c r="FA129" s="422"/>
      <c r="FB129" s="422"/>
      <c r="FC129" s="422"/>
      <c r="FD129" s="422"/>
      <c r="FE129" s="422"/>
      <c r="FF129" s="422"/>
      <c r="FG129" s="422"/>
      <c r="FH129" s="422"/>
      <c r="FI129" s="422"/>
      <c r="FJ129" s="422"/>
      <c r="FK129" s="422"/>
      <c r="FL129" s="422"/>
      <c r="FM129" s="422"/>
      <c r="FN129" s="422"/>
      <c r="FO129" s="422"/>
      <c r="FP129" s="422"/>
      <c r="FQ129" s="422"/>
      <c r="FR129" s="422"/>
      <c r="FS129" s="422"/>
      <c r="FT129" s="422"/>
      <c r="FU129" s="422"/>
      <c r="FV129" s="422"/>
      <c r="FW129" s="422"/>
      <c r="FX129" s="422"/>
      <c r="FY129" s="422"/>
      <c r="FZ129" s="422"/>
      <c r="GA129" s="422"/>
      <c r="GB129" s="422"/>
      <c r="GC129" s="422"/>
      <c r="GD129" s="422"/>
      <c r="GE129" s="422"/>
      <c r="GF129" s="422"/>
      <c r="GG129" s="422"/>
      <c r="GH129" s="422"/>
      <c r="GI129" s="422"/>
      <c r="GJ129" s="422"/>
      <c r="GK129" s="422"/>
      <c r="GL129" s="422"/>
      <c r="GM129" s="422"/>
      <c r="GN129" s="422"/>
      <c r="GO129" s="422"/>
      <c r="GP129" s="422"/>
      <c r="GQ129" s="422"/>
      <c r="GR129" s="422"/>
      <c r="GS129" s="422"/>
      <c r="GT129" s="422"/>
      <c r="GU129" s="422"/>
      <c r="GV129" s="422"/>
      <c r="GW129" s="422"/>
      <c r="GX129" s="422"/>
      <c r="GY129" s="422"/>
      <c r="GZ129" s="422"/>
      <c r="HA129" s="422"/>
      <c r="HB129" s="422"/>
      <c r="HC129" s="422"/>
      <c r="HD129" s="422"/>
      <c r="HE129" s="422"/>
      <c r="HF129" s="422"/>
      <c r="HG129" s="422"/>
      <c r="HH129" s="422"/>
      <c r="HI129" s="422"/>
      <c r="HJ129" s="422"/>
      <c r="HK129" s="422"/>
      <c r="HL129" s="422"/>
      <c r="HM129" s="422"/>
      <c r="HN129" s="422"/>
      <c r="HO129" s="422"/>
      <c r="HP129" s="422"/>
      <c r="HQ129" s="422"/>
      <c r="HR129" s="422"/>
      <c r="HS129" s="422"/>
      <c r="HT129" s="422"/>
      <c r="HU129" s="422"/>
      <c r="HV129" s="422"/>
      <c r="HW129" s="422"/>
      <c r="HX129" s="422"/>
      <c r="HY129" s="422"/>
      <c r="HZ129" s="422"/>
      <c r="IA129" s="422"/>
      <c r="IB129" s="422"/>
      <c r="IC129" s="422"/>
      <c r="ID129" s="422"/>
      <c r="IE129" s="422"/>
      <c r="IF129" s="422"/>
      <c r="IG129" s="422"/>
      <c r="IH129" s="422"/>
      <c r="II129" s="422"/>
      <c r="IJ129" s="422"/>
      <c r="IK129" s="422"/>
      <c r="IL129" s="422"/>
      <c r="IM129" s="422"/>
      <c r="IN129" s="422"/>
      <c r="IO129" s="422"/>
      <c r="IP129" s="422"/>
      <c r="IQ129" s="422"/>
      <c r="IR129" s="422"/>
      <c r="IS129" s="422"/>
      <c r="IT129" s="422"/>
      <c r="IU129" s="422"/>
      <c r="IV129" s="422"/>
      <c r="IW129" s="422"/>
      <c r="IX129" s="422"/>
      <c r="IY129" s="422"/>
      <c r="IZ129" s="422"/>
      <c r="JA129" s="422"/>
      <c r="JB129" s="422"/>
      <c r="JC129" s="422"/>
      <c r="JD129" s="422"/>
      <c r="JE129" s="422"/>
      <c r="JF129" s="422"/>
      <c r="JG129" s="422"/>
      <c r="JH129" s="422"/>
      <c r="JI129" s="422"/>
      <c r="JJ129" s="422"/>
      <c r="JK129" s="422"/>
      <c r="JL129" s="422"/>
      <c r="JM129" s="422"/>
      <c r="JN129" s="422"/>
      <c r="JO129" s="422"/>
      <c r="JP129" s="422"/>
      <c r="JQ129" s="422"/>
      <c r="JR129" s="422"/>
      <c r="JS129" s="422"/>
      <c r="JT129" s="422"/>
      <c r="JU129" s="422"/>
      <c r="JV129" s="422"/>
      <c r="JW129" s="422"/>
      <c r="JX129" s="422"/>
      <c r="JY129" s="422"/>
      <c r="JZ129" s="422"/>
      <c r="KA129" s="422"/>
      <c r="KB129" s="422"/>
      <c r="KC129" s="422"/>
      <c r="KD129" s="422"/>
      <c r="KE129" s="422"/>
      <c r="KF129" s="422"/>
      <c r="KG129" s="422"/>
      <c r="KH129" s="422"/>
      <c r="KI129" s="422"/>
      <c r="KJ129" s="422"/>
      <c r="KK129" s="422"/>
      <c r="KL129" s="422"/>
      <c r="KM129" s="422"/>
      <c r="KN129" s="422"/>
      <c r="KO129" s="422"/>
      <c r="KP129" s="422"/>
      <c r="KQ129" s="422"/>
      <c r="KR129" s="422"/>
      <c r="KS129" s="422"/>
      <c r="KT129" s="422"/>
      <c r="KU129" s="422"/>
      <c r="KV129" s="422"/>
      <c r="KW129" s="422"/>
      <c r="KX129" s="422"/>
      <c r="KY129" s="422"/>
      <c r="KZ129" s="422"/>
      <c r="LA129" s="422"/>
      <c r="LB129" s="422"/>
      <c r="LC129" s="422"/>
      <c r="LD129" s="422"/>
      <c r="LE129" s="422"/>
      <c r="LF129" s="422"/>
      <c r="LG129" s="422"/>
      <c r="LH129" s="422"/>
      <c r="LI129" s="422"/>
      <c r="LJ129" s="422"/>
      <c r="LK129" s="422"/>
      <c r="LL129" s="422"/>
      <c r="LM129" s="422"/>
      <c r="LN129" s="422"/>
      <c r="LO129" s="422"/>
      <c r="LP129" s="422"/>
      <c r="LQ129" s="422"/>
      <c r="LR129" s="422"/>
      <c r="LS129" s="422"/>
      <c r="LT129" s="422"/>
      <c r="LU129" s="422"/>
      <c r="LV129" s="422"/>
      <c r="LW129" s="422"/>
      <c r="LX129" s="422"/>
      <c r="LY129" s="422"/>
      <c r="LZ129" s="422"/>
      <c r="MA129" s="422"/>
      <c r="MB129" s="422"/>
      <c r="MC129" s="422"/>
      <c r="MD129" s="422"/>
      <c r="ME129" s="422"/>
      <c r="MF129" s="422"/>
      <c r="MG129" s="422"/>
      <c r="MH129" s="422"/>
      <c r="MI129" s="422"/>
      <c r="MJ129" s="422"/>
      <c r="MK129" s="422"/>
      <c r="ML129" s="422"/>
      <c r="MM129" s="422"/>
      <c r="MN129" s="422"/>
      <c r="MO129" s="422"/>
      <c r="MP129" s="422"/>
      <c r="MQ129" s="422"/>
      <c r="MR129" s="422"/>
      <c r="MS129" s="422"/>
      <c r="MT129" s="422"/>
      <c r="MU129" s="422"/>
      <c r="MV129" s="422"/>
      <c r="MW129" s="422"/>
      <c r="MX129" s="422"/>
      <c r="MY129" s="422"/>
      <c r="MZ129" s="422"/>
      <c r="NA129" s="422"/>
      <c r="NB129" s="422"/>
      <c r="NC129" s="422"/>
      <c r="ND129" s="422"/>
      <c r="NE129" s="422"/>
      <c r="NF129" s="422"/>
      <c r="NG129" s="422"/>
      <c r="NH129" s="422"/>
      <c r="NI129" s="422"/>
      <c r="NJ129" s="422"/>
      <c r="NK129" s="422"/>
      <c r="NL129" s="422"/>
      <c r="NM129" s="422"/>
      <c r="NN129" s="422"/>
      <c r="NO129" s="422"/>
      <c r="NP129" s="422"/>
      <c r="NQ129" s="422"/>
      <c r="NR129" s="422"/>
      <c r="NS129" s="422"/>
      <c r="NT129" s="422"/>
      <c r="NU129" s="422"/>
      <c r="NV129" s="422"/>
      <c r="NW129" s="422"/>
      <c r="NX129" s="422"/>
      <c r="NY129" s="422"/>
      <c r="NZ129" s="422"/>
      <c r="OA129" s="422"/>
      <c r="OB129" s="422"/>
      <c r="OC129" s="422"/>
      <c r="OD129" s="422"/>
      <c r="OE129" s="422"/>
      <c r="OF129" s="422"/>
      <c r="OG129" s="422"/>
      <c r="OH129" s="422"/>
      <c r="OI129" s="422"/>
      <c r="OJ129" s="422"/>
      <c r="OK129" s="422"/>
      <c r="OL129" s="422"/>
      <c r="OM129" s="422"/>
      <c r="ON129" s="422"/>
      <c r="OO129" s="422"/>
      <c r="OP129" s="422"/>
      <c r="OQ129" s="422"/>
      <c r="OR129" s="422"/>
      <c r="OS129" s="422"/>
      <c r="OT129" s="422"/>
      <c r="OU129" s="422"/>
      <c r="OV129" s="422"/>
      <c r="OW129" s="422"/>
      <c r="OX129" s="422"/>
      <c r="OY129" s="422"/>
      <c r="OZ129" s="422"/>
      <c r="PA129" s="422"/>
      <c r="PB129" s="422"/>
      <c r="PC129" s="422"/>
      <c r="PD129" s="422"/>
      <c r="PE129" s="422"/>
      <c r="PF129" s="422"/>
      <c r="PG129" s="422"/>
      <c r="PH129" s="422"/>
      <c r="PI129" s="422"/>
      <c r="PJ129" s="422"/>
      <c r="PK129" s="422"/>
      <c r="PL129" s="422"/>
      <c r="PM129" s="422"/>
      <c r="PN129" s="422"/>
      <c r="PO129" s="422"/>
      <c r="PP129" s="422"/>
      <c r="PQ129" s="422"/>
      <c r="PR129" s="422"/>
      <c r="PS129" s="422"/>
      <c r="PT129" s="422"/>
      <c r="PU129" s="422"/>
      <c r="PV129" s="422"/>
      <c r="PW129" s="422"/>
      <c r="PX129" s="422"/>
      <c r="PY129" s="422"/>
      <c r="PZ129" s="422"/>
      <c r="QA129" s="422"/>
      <c r="QB129" s="422"/>
      <c r="QC129" s="422"/>
      <c r="QD129" s="422"/>
      <c r="QE129" s="422"/>
      <c r="QF129" s="422"/>
      <c r="QG129" s="422"/>
      <c r="QH129" s="422"/>
      <c r="QI129" s="422"/>
      <c r="QJ129" s="422"/>
      <c r="QK129" s="422"/>
      <c r="QL129" s="422"/>
      <c r="QM129" s="422"/>
      <c r="QN129" s="422"/>
      <c r="QO129" s="422"/>
      <c r="QP129" s="422"/>
      <c r="QQ129" s="422"/>
      <c r="QR129" s="422"/>
      <c r="QS129" s="422"/>
      <c r="QT129" s="422"/>
      <c r="QU129" s="422"/>
      <c r="QV129" s="422"/>
      <c r="QW129" s="422"/>
      <c r="QX129" s="422"/>
      <c r="QY129" s="422"/>
      <c r="QZ129" s="422"/>
      <c r="RA129" s="422"/>
      <c r="RB129" s="422"/>
      <c r="RC129" s="422"/>
      <c r="RD129" s="422"/>
      <c r="RE129" s="422"/>
      <c r="RF129" s="422"/>
      <c r="RG129" s="422"/>
      <c r="RH129" s="422"/>
      <c r="RI129" s="422"/>
      <c r="RJ129" s="422"/>
      <c r="RK129" s="422"/>
      <c r="RL129" s="422"/>
      <c r="RM129" s="422"/>
      <c r="RN129" s="422"/>
      <c r="RO129" s="422"/>
      <c r="RP129" s="422"/>
      <c r="RQ129" s="422"/>
      <c r="RR129" s="422"/>
      <c r="RS129" s="422"/>
      <c r="RT129" s="422"/>
      <c r="RU129" s="422"/>
      <c r="RV129" s="422"/>
      <c r="RW129" s="422"/>
      <c r="RX129" s="422"/>
      <c r="RY129" s="422"/>
      <c r="RZ129" s="422"/>
      <c r="SA129" s="422"/>
      <c r="SB129" s="422"/>
      <c r="SC129" s="422"/>
      <c r="SD129" s="422"/>
      <c r="SE129" s="422"/>
      <c r="SF129" s="422"/>
      <c r="SG129" s="422"/>
      <c r="SH129" s="422"/>
      <c r="SI129" s="422"/>
      <c r="SJ129" s="422"/>
      <c r="SK129" s="422"/>
      <c r="SL129" s="422"/>
      <c r="SM129" s="422"/>
      <c r="SN129" s="422"/>
      <c r="SO129" s="422"/>
      <c r="SP129" s="422"/>
      <c r="SQ129" s="422"/>
      <c r="SR129" s="422"/>
      <c r="SS129" s="422"/>
      <c r="ST129" s="422"/>
      <c r="SU129" s="422"/>
      <c r="SV129" s="422"/>
      <c r="SW129" s="422"/>
      <c r="SX129" s="422"/>
      <c r="SY129" s="422"/>
      <c r="SZ129" s="422"/>
      <c r="TA129" s="422"/>
      <c r="TB129" s="422"/>
      <c r="TC129" s="422"/>
      <c r="TD129" s="422"/>
      <c r="TE129" s="422"/>
      <c r="TF129" s="422"/>
      <c r="TG129" s="422"/>
      <c r="TH129" s="422"/>
      <c r="TI129" s="422"/>
      <c r="TJ129" s="422"/>
      <c r="TK129" s="422"/>
      <c r="TL129" s="422"/>
      <c r="TM129" s="422"/>
      <c r="TN129" s="422"/>
      <c r="TO129" s="422"/>
      <c r="TP129" s="422"/>
      <c r="TQ129" s="422"/>
      <c r="TR129" s="422"/>
      <c r="TS129" s="422"/>
      <c r="TT129" s="422"/>
      <c r="TU129" s="422"/>
      <c r="TV129" s="422"/>
      <c r="TW129" s="422"/>
      <c r="TX129" s="422"/>
      <c r="TY129" s="422"/>
      <c r="TZ129" s="422"/>
      <c r="UA129" s="422"/>
      <c r="UB129" s="422"/>
      <c r="UC129" s="422"/>
      <c r="UD129" s="422"/>
      <c r="UE129" s="422"/>
      <c r="UF129" s="422"/>
      <c r="UG129" s="422"/>
      <c r="UH129" s="422"/>
      <c r="UI129" s="422"/>
      <c r="UJ129" s="422"/>
      <c r="UK129" s="422"/>
      <c r="UL129" s="422"/>
      <c r="UM129" s="422"/>
      <c r="UN129" s="422"/>
      <c r="UO129" s="422"/>
      <c r="UP129" s="422"/>
      <c r="UQ129" s="422"/>
      <c r="UR129" s="422"/>
      <c r="US129" s="422"/>
      <c r="UT129" s="422"/>
      <c r="UU129" s="422"/>
      <c r="UV129" s="422"/>
      <c r="UW129" s="422"/>
      <c r="UX129" s="422"/>
      <c r="UY129" s="422"/>
      <c r="UZ129" s="422"/>
      <c r="VA129" s="422"/>
      <c r="VB129" s="422"/>
      <c r="VC129" s="422"/>
      <c r="VD129" s="422"/>
      <c r="VE129" s="422"/>
      <c r="VF129" s="422"/>
      <c r="VG129" s="422"/>
      <c r="VH129" s="422"/>
      <c r="VI129" s="422"/>
      <c r="VJ129" s="422"/>
      <c r="VK129" s="422"/>
      <c r="VL129" s="422"/>
      <c r="VM129" s="422"/>
      <c r="VN129" s="422"/>
      <c r="VO129" s="422"/>
      <c r="VP129" s="422"/>
      <c r="VQ129" s="422"/>
      <c r="VR129" s="422"/>
      <c r="VS129" s="422"/>
      <c r="VT129" s="422"/>
      <c r="VU129" s="422"/>
      <c r="VV129" s="422"/>
      <c r="VW129" s="422"/>
      <c r="VX129" s="422"/>
      <c r="VY129" s="422"/>
      <c r="VZ129" s="422"/>
      <c r="WA129" s="422"/>
      <c r="WB129" s="422"/>
      <c r="WC129" s="422"/>
      <c r="WD129" s="422"/>
      <c r="WE129" s="422"/>
      <c r="WF129" s="422"/>
      <c r="WG129" s="422"/>
      <c r="WH129" s="422"/>
      <c r="WI129" s="422"/>
      <c r="WJ129" s="422"/>
      <c r="WK129" s="422"/>
      <c r="WL129" s="422"/>
      <c r="WM129" s="422"/>
      <c r="WN129" s="422"/>
      <c r="WO129" s="422"/>
      <c r="WP129" s="422"/>
      <c r="WQ129" s="422"/>
      <c r="WR129" s="422"/>
      <c r="WS129" s="422"/>
      <c r="WT129" s="422"/>
      <c r="WU129" s="422"/>
      <c r="WV129" s="422"/>
      <c r="WW129" s="422"/>
      <c r="WX129" s="422"/>
      <c r="WY129" s="422"/>
      <c r="WZ129" s="422"/>
      <c r="XA129" s="422"/>
      <c r="XB129" s="422"/>
      <c r="XC129" s="422"/>
      <c r="XD129" s="422"/>
      <c r="XE129" s="422"/>
      <c r="XF129" s="422"/>
      <c r="XG129" s="422"/>
      <c r="XH129" s="422"/>
      <c r="XI129" s="422"/>
      <c r="XJ129" s="422"/>
      <c r="XK129" s="422"/>
      <c r="XL129" s="422"/>
      <c r="XM129" s="422"/>
      <c r="XN129" s="422"/>
      <c r="XO129" s="422"/>
      <c r="XP129" s="422"/>
      <c r="XQ129" s="422"/>
      <c r="XR129" s="422"/>
      <c r="XS129" s="422"/>
      <c r="XT129" s="422"/>
      <c r="XU129" s="422"/>
      <c r="XV129" s="422"/>
      <c r="XW129" s="422"/>
      <c r="XX129" s="422"/>
      <c r="XY129" s="422"/>
      <c r="XZ129" s="422"/>
      <c r="YA129" s="422"/>
      <c r="YB129" s="422"/>
      <c r="YC129" s="422"/>
      <c r="YD129" s="422"/>
      <c r="YE129" s="422"/>
      <c r="YF129" s="422"/>
      <c r="YG129" s="422"/>
      <c r="YH129" s="422"/>
      <c r="YI129" s="422"/>
      <c r="YJ129" s="422"/>
      <c r="YK129" s="422"/>
      <c r="YL129" s="422"/>
      <c r="YM129" s="422"/>
      <c r="YN129" s="422"/>
      <c r="YO129" s="422"/>
      <c r="YP129" s="422"/>
      <c r="YQ129" s="422"/>
      <c r="YR129" s="422"/>
      <c r="YS129" s="422"/>
      <c r="YT129" s="422"/>
      <c r="YU129" s="422"/>
      <c r="YV129" s="422"/>
      <c r="YW129" s="422"/>
      <c r="YX129" s="422"/>
      <c r="YY129" s="422"/>
      <c r="YZ129" s="422"/>
      <c r="ZA129" s="422"/>
      <c r="ZB129" s="422"/>
      <c r="ZC129" s="422"/>
      <c r="ZD129" s="422"/>
      <c r="ZE129" s="422"/>
      <c r="ZF129" s="422"/>
      <c r="ZG129" s="422"/>
      <c r="ZH129" s="422"/>
      <c r="ZI129" s="422"/>
      <c r="ZJ129" s="422"/>
      <c r="ZK129" s="422"/>
      <c r="ZL129" s="422"/>
      <c r="ZM129" s="422"/>
      <c r="ZN129" s="422"/>
      <c r="ZO129" s="422"/>
      <c r="ZP129" s="422"/>
      <c r="ZQ129" s="422"/>
      <c r="ZR129" s="422"/>
      <c r="ZS129" s="422"/>
      <c r="ZT129" s="422"/>
      <c r="ZU129" s="422"/>
      <c r="ZV129" s="422"/>
      <c r="ZW129" s="422"/>
      <c r="ZX129" s="422"/>
      <c r="ZY129" s="422"/>
      <c r="ZZ129" s="422"/>
      <c r="AAA129" s="422"/>
      <c r="AAB129" s="422"/>
      <c r="AAC129" s="422"/>
      <c r="AAD129" s="422"/>
      <c r="AAE129" s="422"/>
      <c r="AAF129" s="422"/>
      <c r="AAG129" s="422"/>
      <c r="AAH129" s="422"/>
      <c r="AAI129" s="422"/>
      <c r="AAJ129" s="422"/>
      <c r="AAK129" s="422"/>
      <c r="AAL129" s="422"/>
      <c r="AAM129" s="422"/>
      <c r="AAN129" s="422"/>
      <c r="AAO129" s="422"/>
      <c r="AAP129" s="422"/>
      <c r="AAQ129" s="422"/>
      <c r="AAR129" s="422"/>
      <c r="AAS129" s="422"/>
      <c r="AAT129" s="422"/>
      <c r="AAU129" s="422"/>
      <c r="AAV129" s="422"/>
      <c r="AAW129" s="422"/>
      <c r="AAX129" s="422"/>
      <c r="AAY129" s="422"/>
      <c r="AAZ129" s="422"/>
      <c r="ABA129" s="422"/>
      <c r="ABB129" s="422"/>
      <c r="ABC129" s="422"/>
      <c r="ABD129" s="422"/>
      <c r="ABE129" s="422"/>
      <c r="ABF129" s="422"/>
      <c r="ABG129" s="422"/>
      <c r="ABH129" s="422"/>
      <c r="ABI129" s="422"/>
      <c r="ABJ129" s="422"/>
      <c r="ABK129" s="422"/>
      <c r="ABL129" s="422"/>
      <c r="ABM129" s="422"/>
      <c r="ABN129" s="422"/>
      <c r="ABO129" s="422"/>
      <c r="ABP129" s="422"/>
      <c r="ABQ129" s="422"/>
      <c r="ABR129" s="422"/>
      <c r="ABS129" s="422"/>
      <c r="ABT129" s="422"/>
      <c r="ABU129" s="422"/>
      <c r="ABV129" s="422"/>
      <c r="ABW129" s="422"/>
      <c r="ABX129" s="422"/>
      <c r="ABY129" s="422"/>
      <c r="ABZ129" s="422"/>
      <c r="ACA129" s="422"/>
      <c r="ACB129" s="422"/>
      <c r="ACC129" s="422"/>
      <c r="ACD129" s="422"/>
      <c r="ACE129" s="422"/>
      <c r="ACF129" s="422"/>
      <c r="ACG129" s="422"/>
      <c r="ACH129" s="422"/>
      <c r="ACI129" s="422"/>
      <c r="ACJ129" s="422"/>
      <c r="ACK129" s="422"/>
      <c r="ACL129" s="422"/>
      <c r="ACM129" s="422"/>
      <c r="ACN129" s="422"/>
      <c r="ACO129" s="422"/>
      <c r="ACP129" s="422"/>
      <c r="ACQ129" s="422"/>
      <c r="ACR129" s="422"/>
      <c r="ACS129" s="422"/>
      <c r="ACT129" s="422"/>
      <c r="ACU129" s="422"/>
      <c r="ACV129" s="422"/>
      <c r="ACW129" s="422"/>
      <c r="ACX129" s="422"/>
      <c r="ACY129" s="422"/>
      <c r="ACZ129" s="422"/>
      <c r="ADA129" s="422"/>
      <c r="ADB129" s="422"/>
      <c r="ADC129" s="422"/>
      <c r="ADD129" s="422"/>
      <c r="ADE129" s="422"/>
      <c r="ADF129" s="422"/>
      <c r="ADG129" s="422"/>
      <c r="ADH129" s="422"/>
      <c r="ADI129" s="422"/>
      <c r="ADJ129" s="422"/>
      <c r="ADK129" s="422"/>
      <c r="ADL129" s="422"/>
      <c r="ADM129" s="422"/>
      <c r="ADN129" s="422"/>
      <c r="ADO129" s="422"/>
      <c r="ADP129" s="422"/>
      <c r="ADQ129" s="422"/>
      <c r="ADR129" s="422"/>
      <c r="ADS129" s="422"/>
      <c r="ADT129" s="422"/>
      <c r="ADU129" s="422"/>
      <c r="ADV129" s="422"/>
      <c r="ADW129" s="422"/>
      <c r="ADX129" s="422"/>
      <c r="ADY129" s="422"/>
      <c r="ADZ129" s="422"/>
      <c r="AEA129" s="422"/>
      <c r="AEB129" s="422"/>
      <c r="AEC129" s="422"/>
      <c r="AED129" s="422"/>
      <c r="AEE129" s="422"/>
      <c r="AEF129" s="422"/>
      <c r="AEG129" s="422"/>
      <c r="AEH129" s="422"/>
      <c r="AEI129" s="422"/>
      <c r="AEJ129" s="422"/>
      <c r="AEK129" s="422"/>
      <c r="AEL129" s="422"/>
      <c r="AEM129" s="422"/>
      <c r="AEN129" s="422"/>
      <c r="AEO129" s="422"/>
      <c r="AEP129" s="422"/>
      <c r="AEQ129" s="422"/>
      <c r="AER129" s="422"/>
      <c r="AES129" s="422"/>
      <c r="AET129" s="422"/>
      <c r="AEU129" s="422"/>
      <c r="AEV129" s="422"/>
      <c r="AEW129" s="422"/>
      <c r="AEX129" s="422"/>
      <c r="AEY129" s="422"/>
      <c r="AEZ129" s="422"/>
      <c r="AFA129" s="422"/>
      <c r="AFB129" s="422"/>
      <c r="AFC129" s="422"/>
      <c r="AFD129" s="422"/>
      <c r="AFE129" s="422"/>
      <c r="AFF129" s="422"/>
      <c r="AFG129" s="422"/>
      <c r="AFH129" s="422"/>
      <c r="AFI129" s="422"/>
      <c r="AFJ129" s="422"/>
      <c r="AFK129" s="422"/>
      <c r="AFL129" s="422"/>
      <c r="AFM129" s="422"/>
      <c r="AFN129" s="422"/>
      <c r="AFO129" s="422"/>
      <c r="AFP129" s="422"/>
      <c r="AFQ129" s="422"/>
      <c r="AFR129" s="422"/>
      <c r="AFS129" s="422"/>
      <c r="AFT129" s="422"/>
      <c r="AFU129" s="422"/>
      <c r="AFV129" s="422"/>
      <c r="AFW129" s="422"/>
      <c r="AFX129" s="422"/>
      <c r="AFY129" s="422"/>
      <c r="AFZ129" s="422"/>
      <c r="AGA129" s="422"/>
      <c r="AGB129" s="422"/>
      <c r="AGC129" s="422"/>
      <c r="AGD129" s="422"/>
      <c r="AGE129" s="422"/>
      <c r="AGF129" s="422"/>
      <c r="AGG129" s="422"/>
      <c r="AGH129" s="422"/>
      <c r="AGI129" s="422"/>
      <c r="AGJ129" s="422"/>
      <c r="AGK129" s="422"/>
      <c r="AGL129" s="422"/>
      <c r="AGM129" s="422"/>
      <c r="AGN129" s="422"/>
      <c r="AGO129" s="422"/>
      <c r="AGP129" s="422"/>
      <c r="AGQ129" s="422"/>
      <c r="AGR129" s="422"/>
      <c r="AGS129" s="422"/>
      <c r="AGT129" s="422"/>
      <c r="AGU129" s="422"/>
      <c r="AGV129" s="422"/>
      <c r="AGW129" s="422"/>
      <c r="AGX129" s="422"/>
      <c r="AGY129" s="422"/>
      <c r="AGZ129" s="422"/>
      <c r="AHA129" s="422"/>
      <c r="AHB129" s="422"/>
      <c r="AHC129" s="422"/>
      <c r="AHD129" s="422"/>
      <c r="AHE129" s="422"/>
      <c r="AHF129" s="422"/>
      <c r="AHG129" s="422"/>
      <c r="AHH129" s="422"/>
      <c r="AHI129" s="422"/>
      <c r="AHJ129" s="422"/>
      <c r="AHK129" s="422"/>
      <c r="AHL129" s="422"/>
      <c r="AHM129" s="422"/>
      <c r="AHN129" s="422"/>
      <c r="AHO129" s="422"/>
      <c r="AHP129" s="422"/>
      <c r="AHQ129" s="422"/>
      <c r="AHR129" s="422"/>
      <c r="AHS129" s="422"/>
      <c r="AHT129" s="422"/>
      <c r="AHU129" s="422"/>
      <c r="AHV129" s="422"/>
      <c r="AHW129" s="422"/>
      <c r="AHX129" s="422"/>
      <c r="AHY129" s="422"/>
      <c r="AHZ129" s="422"/>
      <c r="AIA129" s="422"/>
      <c r="AIB129" s="422"/>
      <c r="AIC129" s="422"/>
      <c r="AID129" s="422"/>
      <c r="AIE129" s="422"/>
      <c r="AIF129" s="422"/>
      <c r="AIG129" s="422"/>
      <c r="AIH129" s="422"/>
      <c r="AII129" s="422"/>
      <c r="AIJ129" s="422"/>
      <c r="AIK129" s="422"/>
      <c r="AIL129" s="422"/>
      <c r="AIM129" s="422"/>
      <c r="AIN129" s="422"/>
      <c r="AIO129" s="422"/>
      <c r="AIP129" s="422"/>
      <c r="AIQ129" s="422"/>
      <c r="AIR129" s="422"/>
      <c r="AIS129" s="422"/>
      <c r="AIT129" s="422"/>
      <c r="AIU129" s="422"/>
      <c r="AIV129" s="422"/>
      <c r="AIW129" s="422"/>
      <c r="AIX129" s="422"/>
      <c r="AIY129" s="422"/>
      <c r="AIZ129" s="422"/>
      <c r="AJA129" s="422"/>
      <c r="AJB129" s="422"/>
      <c r="AJC129" s="422"/>
      <c r="AJD129" s="422"/>
      <c r="AJE129" s="422"/>
      <c r="AJF129" s="422"/>
      <c r="AJG129" s="422"/>
      <c r="AJH129" s="422"/>
      <c r="AJI129" s="422"/>
      <c r="AJJ129" s="422"/>
      <c r="AJK129" s="422"/>
      <c r="AJL129" s="422"/>
      <c r="AJM129" s="422"/>
      <c r="AJN129" s="422"/>
      <c r="AJO129" s="422"/>
      <c r="AJP129" s="422"/>
      <c r="AJQ129" s="422"/>
      <c r="AJR129" s="422"/>
      <c r="AJS129" s="422"/>
      <c r="AJT129" s="422"/>
      <c r="AJU129" s="422"/>
      <c r="AJV129" s="422"/>
      <c r="AJW129" s="422"/>
      <c r="AJX129" s="422"/>
      <c r="AJY129" s="422"/>
      <c r="AJZ129" s="422"/>
      <c r="AKA129" s="422"/>
      <c r="AKB129" s="422"/>
      <c r="AKC129" s="422"/>
      <c r="AKD129" s="422"/>
      <c r="AKE129" s="422"/>
      <c r="AKF129" s="422"/>
      <c r="AKG129" s="422"/>
      <c r="AKH129" s="422"/>
      <c r="AKI129" s="422"/>
      <c r="AKJ129" s="422"/>
      <c r="AKK129" s="422"/>
      <c r="AKL129" s="422"/>
      <c r="AKM129" s="422"/>
      <c r="AKN129" s="422"/>
      <c r="AKO129" s="422"/>
      <c r="AKP129" s="422"/>
      <c r="AKQ129" s="422"/>
      <c r="AKR129" s="422"/>
      <c r="AKS129" s="422"/>
      <c r="AKT129" s="422"/>
      <c r="AKU129" s="422"/>
      <c r="AKV129" s="422"/>
      <c r="AKW129" s="422"/>
      <c r="AKX129" s="422"/>
      <c r="AKY129" s="422"/>
      <c r="AKZ129" s="422"/>
      <c r="ALA129" s="422"/>
      <c r="ALB129" s="422"/>
      <c r="ALC129" s="422"/>
      <c r="ALD129" s="422"/>
      <c r="ALE129" s="422"/>
      <c r="ALF129" s="422"/>
      <c r="ALG129" s="422"/>
      <c r="ALH129" s="422"/>
      <c r="ALI129" s="422"/>
      <c r="ALJ129" s="422"/>
      <c r="ALK129" s="422"/>
      <c r="ALL129" s="422"/>
      <c r="ALM129" s="422"/>
      <c r="ALN129" s="422"/>
      <c r="ALO129" s="422"/>
      <c r="ALP129" s="422"/>
      <c r="ALQ129" s="422"/>
      <c r="ALR129" s="422"/>
      <c r="ALS129" s="422"/>
      <c r="ALT129" s="422"/>
      <c r="ALU129" s="422"/>
      <c r="ALV129" s="422"/>
      <c r="ALW129" s="422"/>
      <c r="ALX129" s="422"/>
      <c r="ALY129" s="422"/>
      <c r="ALZ129" s="422"/>
      <c r="AMA129" s="422"/>
      <c r="AMB129" s="422"/>
      <c r="AMC129" s="422"/>
      <c r="AMD129" s="422"/>
      <c r="AME129" s="422"/>
      <c r="AMF129" s="422"/>
      <c r="AMG129" s="422"/>
      <c r="AMH129" s="422"/>
      <c r="AMI129" s="422"/>
      <c r="AMJ129" s="422"/>
      <c r="AMK129" s="422"/>
      <c r="AML129" s="422"/>
      <c r="AMM129" s="422"/>
      <c r="AMN129" s="422"/>
      <c r="AMO129" s="422"/>
      <c r="AMP129" s="422"/>
      <c r="AMQ129" s="422"/>
      <c r="AMR129" s="422"/>
      <c r="AMS129" s="422"/>
      <c r="AMT129" s="422"/>
      <c r="AMU129" s="422"/>
      <c r="AMV129" s="422"/>
      <c r="AMW129" s="422"/>
      <c r="AMX129" s="422"/>
      <c r="AMY129" s="422"/>
      <c r="AMZ129" s="422"/>
      <c r="ANA129" s="422"/>
      <c r="ANB129" s="422"/>
      <c r="ANC129" s="422"/>
      <c r="AND129" s="422"/>
      <c r="ANE129" s="422"/>
      <c r="ANF129" s="422"/>
      <c r="ANG129" s="422"/>
      <c r="ANH129" s="422"/>
      <c r="ANI129" s="422"/>
      <c r="ANJ129" s="422"/>
      <c r="ANK129" s="422"/>
      <c r="ANL129" s="422"/>
      <c r="ANM129" s="422"/>
      <c r="ANN129" s="422"/>
      <c r="ANO129" s="422"/>
      <c r="ANP129" s="422"/>
      <c r="ANQ129" s="422"/>
      <c r="ANR129" s="422"/>
      <c r="ANS129" s="422"/>
      <c r="ANT129" s="422"/>
      <c r="ANU129" s="422"/>
      <c r="ANV129" s="422"/>
      <c r="ANW129" s="422"/>
      <c r="ANX129" s="422"/>
      <c r="ANY129" s="422"/>
      <c r="ANZ129" s="422"/>
      <c r="AOA129" s="422"/>
      <c r="AOB129" s="422"/>
      <c r="AOC129" s="422"/>
      <c r="AOD129" s="422"/>
      <c r="AOE129" s="422"/>
      <c r="AOF129" s="422"/>
      <c r="AOG129" s="422"/>
      <c r="AOH129" s="422"/>
      <c r="AOI129" s="422"/>
      <c r="AOJ129" s="422"/>
      <c r="AOK129" s="422"/>
      <c r="AOL129" s="422"/>
      <c r="AOM129" s="422"/>
      <c r="AON129" s="422"/>
      <c r="AOO129" s="422"/>
      <c r="AOP129" s="422"/>
      <c r="AOQ129" s="422"/>
      <c r="AOR129" s="422"/>
      <c r="AOS129" s="422"/>
      <c r="AOT129" s="422"/>
      <c r="AOU129" s="422"/>
      <c r="AOV129" s="422"/>
      <c r="AOW129" s="422"/>
      <c r="AOX129" s="422"/>
      <c r="AOY129" s="422"/>
      <c r="AOZ129" s="422"/>
      <c r="APA129" s="422"/>
      <c r="APB129" s="422"/>
      <c r="APC129" s="422"/>
      <c r="APD129" s="422"/>
      <c r="APE129" s="422"/>
      <c r="APF129" s="422"/>
      <c r="APG129" s="422"/>
      <c r="APH129" s="422"/>
      <c r="API129" s="422"/>
      <c r="APJ129" s="422"/>
      <c r="APK129" s="422"/>
      <c r="APL129" s="422"/>
      <c r="APM129" s="422"/>
      <c r="APN129" s="422"/>
      <c r="APO129" s="422"/>
      <c r="APP129" s="422"/>
      <c r="APQ129" s="422"/>
      <c r="APR129" s="422"/>
      <c r="APS129" s="422"/>
      <c r="APT129" s="422"/>
      <c r="APU129" s="422"/>
      <c r="APV129" s="422"/>
      <c r="APW129" s="422"/>
      <c r="APX129" s="422"/>
      <c r="APY129" s="422"/>
      <c r="APZ129" s="422"/>
      <c r="AQA129" s="422"/>
      <c r="AQB129" s="422"/>
      <c r="AQC129" s="422"/>
      <c r="AQD129" s="422"/>
      <c r="AQE129" s="422"/>
      <c r="AQF129" s="422"/>
      <c r="AQG129" s="422"/>
      <c r="AQH129" s="422"/>
      <c r="AQI129" s="422"/>
      <c r="AQJ129" s="422"/>
      <c r="AQK129" s="422"/>
      <c r="AQL129" s="422"/>
      <c r="AQM129" s="422"/>
      <c r="AQN129" s="422"/>
      <c r="AQO129" s="422"/>
      <c r="AQP129" s="422"/>
      <c r="AQQ129" s="422"/>
      <c r="AQR129" s="422"/>
      <c r="AQS129" s="422"/>
      <c r="AQT129" s="422"/>
      <c r="AQU129" s="422"/>
      <c r="AQV129" s="422"/>
      <c r="AQW129" s="422"/>
      <c r="AQX129" s="422"/>
      <c r="AQY129" s="422"/>
      <c r="AQZ129" s="422"/>
      <c r="ARA129" s="422"/>
      <c r="ARB129" s="422"/>
      <c r="ARC129" s="422"/>
      <c r="ARD129" s="422"/>
      <c r="ARE129" s="422"/>
      <c r="ARF129" s="422"/>
      <c r="ARG129" s="422"/>
      <c r="ARH129" s="422"/>
      <c r="ARI129" s="422"/>
      <c r="ARJ129" s="422"/>
      <c r="ARK129" s="422"/>
      <c r="ARL129" s="422"/>
      <c r="ARM129" s="422"/>
      <c r="ARN129" s="422"/>
      <c r="ARO129" s="422"/>
      <c r="ARP129" s="422"/>
      <c r="ARQ129" s="422"/>
      <c r="ARR129" s="422"/>
      <c r="ARS129" s="422"/>
      <c r="ART129" s="422"/>
      <c r="ARU129" s="422"/>
      <c r="ARV129" s="422"/>
      <c r="ARW129" s="422"/>
      <c r="ARX129" s="422"/>
      <c r="ARY129" s="422"/>
      <c r="ARZ129" s="422"/>
      <c r="ASA129" s="422"/>
      <c r="ASB129" s="422"/>
      <c r="ASC129" s="422"/>
      <c r="ASD129" s="422"/>
      <c r="ASE129" s="422"/>
      <c r="ASF129" s="422"/>
      <c r="ASG129" s="422"/>
      <c r="ASH129" s="422"/>
      <c r="ASI129" s="422"/>
      <c r="ASJ129" s="422"/>
      <c r="ASK129" s="422"/>
      <c r="ASL129" s="422"/>
      <c r="ASM129" s="422"/>
      <c r="ASN129" s="422"/>
      <c r="ASO129" s="422"/>
      <c r="ASP129" s="422"/>
      <c r="ASQ129" s="422"/>
      <c r="ASR129" s="422"/>
      <c r="ASS129" s="422"/>
      <c r="AST129" s="422"/>
      <c r="ASU129" s="422"/>
      <c r="ASV129" s="422"/>
      <c r="ASW129" s="422"/>
      <c r="ASX129" s="422"/>
      <c r="ASY129" s="422"/>
      <c r="ASZ129" s="422"/>
      <c r="ATA129" s="422"/>
      <c r="ATB129" s="422"/>
      <c r="ATC129" s="422"/>
      <c r="ATD129" s="422"/>
      <c r="ATE129" s="422"/>
      <c r="ATF129" s="422"/>
      <c r="ATG129" s="422"/>
      <c r="ATH129" s="422"/>
      <c r="ATI129" s="422"/>
      <c r="ATJ129" s="422"/>
      <c r="ATK129" s="422"/>
      <c r="ATL129" s="422"/>
      <c r="ATM129" s="422"/>
      <c r="ATN129" s="422"/>
      <c r="ATO129" s="422"/>
      <c r="ATP129" s="422"/>
      <c r="ATQ129" s="422"/>
      <c r="ATR129" s="422"/>
      <c r="ATS129" s="422"/>
      <c r="ATT129" s="422"/>
      <c r="ATU129" s="422"/>
      <c r="ATV129" s="422"/>
      <c r="ATW129" s="422"/>
      <c r="ATX129" s="422"/>
      <c r="ATY129" s="422"/>
      <c r="ATZ129" s="422"/>
      <c r="AUA129" s="422"/>
      <c r="AUB129" s="422"/>
      <c r="AUC129" s="422"/>
      <c r="AUD129" s="422"/>
      <c r="AUE129" s="422"/>
      <c r="AUF129" s="422"/>
      <c r="AUG129" s="422"/>
      <c r="AUH129" s="422"/>
      <c r="AUI129" s="422"/>
      <c r="AUJ129" s="422"/>
      <c r="AUK129" s="422"/>
      <c r="AUL129" s="422"/>
      <c r="AUM129" s="422"/>
      <c r="AUN129" s="422"/>
      <c r="AUO129" s="422"/>
      <c r="AUP129" s="422"/>
      <c r="AUQ129" s="422"/>
      <c r="AUR129" s="422"/>
      <c r="AUS129" s="422"/>
      <c r="AUT129" s="422"/>
      <c r="AUU129" s="422"/>
      <c r="AUV129" s="422"/>
      <c r="AUW129" s="422"/>
      <c r="AUX129" s="422"/>
      <c r="AUY129" s="422"/>
      <c r="AUZ129" s="422"/>
      <c r="AVA129" s="422"/>
      <c r="AVB129" s="422"/>
      <c r="AVC129" s="422"/>
      <c r="AVD129" s="422"/>
      <c r="AVE129" s="422"/>
      <c r="AVF129" s="422"/>
      <c r="AVG129" s="422"/>
      <c r="AVH129" s="422"/>
      <c r="AVI129" s="422"/>
      <c r="AVJ129" s="422"/>
      <c r="AVK129" s="422"/>
      <c r="AVL129" s="422"/>
      <c r="AVM129" s="422"/>
      <c r="AVN129" s="422"/>
      <c r="AVO129" s="422"/>
      <c r="AVP129" s="422"/>
      <c r="AVQ129" s="422"/>
      <c r="AVR129" s="422"/>
      <c r="AVS129" s="422"/>
      <c r="AVT129" s="422"/>
      <c r="AVU129" s="422"/>
      <c r="AVV129" s="422"/>
      <c r="AVW129" s="422"/>
      <c r="AVX129" s="422"/>
      <c r="AVY129" s="422"/>
      <c r="AVZ129" s="422"/>
      <c r="AWA129" s="422"/>
      <c r="AWB129" s="422"/>
      <c r="AWC129" s="422"/>
      <c r="AWD129" s="422"/>
      <c r="AWE129" s="422"/>
      <c r="AWF129" s="422"/>
      <c r="AWG129" s="422"/>
      <c r="AWH129" s="422"/>
      <c r="AWI129" s="422"/>
      <c r="AWJ129" s="422"/>
      <c r="AWK129" s="422"/>
      <c r="AWL129" s="422"/>
      <c r="AWM129" s="422"/>
      <c r="AWN129" s="422"/>
      <c r="AWO129" s="422"/>
      <c r="AWP129" s="422"/>
      <c r="AWQ129" s="422"/>
      <c r="AWR129" s="422"/>
      <c r="AWS129" s="422"/>
      <c r="AWT129" s="422"/>
      <c r="AWU129" s="422"/>
      <c r="AWV129" s="422"/>
      <c r="AWW129" s="422"/>
      <c r="AWX129" s="422"/>
      <c r="AWY129" s="422"/>
      <c r="AWZ129" s="422"/>
      <c r="AXA129" s="422"/>
      <c r="AXB129" s="422"/>
      <c r="AXC129" s="422"/>
      <c r="AXD129" s="422"/>
      <c r="AXE129" s="422"/>
      <c r="AXF129" s="422"/>
      <c r="AXG129" s="422"/>
      <c r="AXH129" s="422"/>
      <c r="AXI129" s="422"/>
      <c r="AXJ129" s="422"/>
      <c r="AXK129" s="422"/>
      <c r="AXL129" s="422"/>
      <c r="AXM129" s="422"/>
      <c r="AXN129" s="422"/>
      <c r="AXO129" s="422"/>
      <c r="AXP129" s="422"/>
      <c r="AXQ129" s="422"/>
      <c r="AXR129" s="422"/>
      <c r="AXS129" s="422"/>
      <c r="AXT129" s="422"/>
      <c r="AXU129" s="422"/>
      <c r="AXV129" s="422"/>
      <c r="AXW129" s="422"/>
      <c r="AXX129" s="422"/>
      <c r="AXY129" s="422"/>
      <c r="AXZ129" s="422"/>
      <c r="AYA129" s="422"/>
      <c r="AYB129" s="422"/>
      <c r="AYC129" s="422"/>
      <c r="AYD129" s="422"/>
      <c r="AYE129" s="422"/>
      <c r="AYF129" s="422"/>
      <c r="AYG129" s="422"/>
      <c r="AYH129" s="422"/>
      <c r="AYI129" s="422"/>
      <c r="AYJ129" s="422"/>
      <c r="AYK129" s="422"/>
      <c r="AYL129" s="422"/>
      <c r="AYM129" s="422"/>
      <c r="AYN129" s="422"/>
      <c r="AYO129" s="422"/>
      <c r="AYP129" s="422"/>
      <c r="AYQ129" s="422"/>
      <c r="AYR129" s="422"/>
      <c r="AYS129" s="422"/>
      <c r="AYT129" s="422"/>
      <c r="AYU129" s="422"/>
      <c r="AYV129" s="422"/>
      <c r="AYW129" s="422"/>
      <c r="AYX129" s="422"/>
      <c r="AYY129" s="422"/>
      <c r="AYZ129" s="422"/>
      <c r="AZA129" s="422"/>
      <c r="AZB129" s="422"/>
      <c r="AZC129" s="422"/>
      <c r="AZD129" s="422"/>
      <c r="AZE129" s="422"/>
      <c r="AZF129" s="422"/>
      <c r="AZG129" s="422"/>
      <c r="AZH129" s="422"/>
      <c r="AZI129" s="422"/>
      <c r="AZJ129" s="422"/>
      <c r="AZK129" s="422"/>
      <c r="AZL129" s="422"/>
      <c r="AZM129" s="422"/>
      <c r="AZN129" s="422"/>
      <c r="AZO129" s="422"/>
      <c r="AZP129" s="422"/>
      <c r="AZQ129" s="422"/>
      <c r="AZR129" s="422"/>
      <c r="AZS129" s="422"/>
      <c r="AZT129" s="422"/>
      <c r="AZU129" s="422"/>
      <c r="AZV129" s="422"/>
      <c r="AZW129" s="422"/>
      <c r="AZX129" s="422"/>
      <c r="AZY129" s="422"/>
      <c r="AZZ129" s="422"/>
      <c r="BAA129" s="422"/>
      <c r="BAB129" s="422"/>
      <c r="BAC129" s="422"/>
      <c r="BAD129" s="422"/>
      <c r="BAE129" s="422"/>
      <c r="BAF129" s="422"/>
      <c r="BAG129" s="422"/>
      <c r="BAH129" s="422"/>
      <c r="BAI129" s="422"/>
      <c r="BAJ129" s="422"/>
      <c r="BAK129" s="422"/>
      <c r="BAL129" s="422"/>
      <c r="BAM129" s="422"/>
      <c r="BAN129" s="422"/>
      <c r="BAO129" s="422"/>
      <c r="BAP129" s="422"/>
      <c r="BAQ129" s="422"/>
      <c r="BAR129" s="422"/>
      <c r="BAS129" s="422"/>
      <c r="BAT129" s="422"/>
      <c r="BAU129" s="422"/>
      <c r="BAV129" s="422"/>
      <c r="BAW129" s="422"/>
      <c r="BAX129" s="422"/>
      <c r="BAY129" s="422"/>
      <c r="BAZ129" s="422"/>
      <c r="BBA129" s="422"/>
      <c r="BBB129" s="422"/>
      <c r="BBC129" s="422"/>
      <c r="BBD129" s="422"/>
      <c r="BBE129" s="422"/>
      <c r="BBF129" s="422"/>
      <c r="BBG129" s="422"/>
      <c r="BBH129" s="422"/>
      <c r="BBI129" s="422"/>
      <c r="BBJ129" s="422"/>
      <c r="BBK129" s="422"/>
      <c r="BBL129" s="422"/>
      <c r="BBM129" s="422"/>
      <c r="BBN129" s="422"/>
      <c r="BBO129" s="422"/>
      <c r="BBP129" s="422"/>
      <c r="BBQ129" s="422"/>
      <c r="BBR129" s="422"/>
      <c r="BBS129" s="422"/>
      <c r="BBT129" s="422"/>
      <c r="BBU129" s="422"/>
      <c r="BBV129" s="422"/>
      <c r="BBW129" s="422"/>
      <c r="BBX129" s="422"/>
      <c r="BBY129" s="422"/>
      <c r="BBZ129" s="422"/>
      <c r="BCA129" s="422"/>
      <c r="BCB129" s="422"/>
      <c r="BCC129" s="422"/>
      <c r="BCD129" s="422"/>
      <c r="BCE129" s="422"/>
      <c r="BCF129" s="422"/>
      <c r="BCG129" s="422"/>
      <c r="BCH129" s="422"/>
      <c r="BCI129" s="422"/>
      <c r="BCJ129" s="422"/>
      <c r="BCK129" s="422"/>
      <c r="BCL129" s="422"/>
      <c r="BCM129" s="422"/>
      <c r="BCN129" s="422"/>
      <c r="BCO129" s="422"/>
      <c r="BCP129" s="422"/>
      <c r="BCQ129" s="422"/>
      <c r="BCR129" s="422"/>
      <c r="BCS129" s="422"/>
      <c r="BCT129" s="422"/>
      <c r="BCU129" s="422"/>
      <c r="BCV129" s="422"/>
      <c r="BCW129" s="422"/>
      <c r="BCX129" s="422"/>
      <c r="BCY129" s="422"/>
      <c r="BCZ129" s="422"/>
      <c r="BDA129" s="422"/>
      <c r="BDB129" s="422"/>
      <c r="BDC129" s="422"/>
      <c r="BDD129" s="422"/>
      <c r="BDE129" s="422"/>
      <c r="BDF129" s="422"/>
      <c r="BDG129" s="422"/>
      <c r="BDH129" s="422"/>
      <c r="BDI129" s="422"/>
      <c r="BDJ129" s="422"/>
      <c r="BDK129" s="422"/>
      <c r="BDL129" s="422"/>
      <c r="BDM129" s="422"/>
      <c r="BDN129" s="422"/>
      <c r="BDO129" s="422"/>
      <c r="BDP129" s="422"/>
      <c r="BDQ129" s="422"/>
      <c r="BDR129" s="422"/>
      <c r="BDS129" s="422"/>
      <c r="BDT129" s="422"/>
      <c r="BDU129" s="422"/>
      <c r="BDV129" s="422"/>
      <c r="BDW129" s="422"/>
      <c r="BDX129" s="422"/>
      <c r="BDY129" s="422"/>
      <c r="BDZ129" s="422"/>
      <c r="BEA129" s="422"/>
      <c r="BEB129" s="422"/>
      <c r="BEC129" s="422"/>
      <c r="BED129" s="422"/>
      <c r="BEE129" s="422"/>
      <c r="BEF129" s="422"/>
      <c r="BEG129" s="422"/>
      <c r="BEH129" s="422"/>
      <c r="BEI129" s="422"/>
      <c r="BEJ129" s="422"/>
      <c r="BEK129" s="422"/>
      <c r="BEL129" s="422"/>
      <c r="BEM129" s="422"/>
      <c r="BEN129" s="422"/>
      <c r="BEO129" s="422"/>
      <c r="BEP129" s="422"/>
      <c r="BEQ129" s="422"/>
      <c r="BER129" s="422"/>
      <c r="BES129" s="422"/>
      <c r="BET129" s="422"/>
      <c r="BEU129" s="422"/>
      <c r="BEV129" s="422"/>
      <c r="BEW129" s="422"/>
      <c r="BEX129" s="422"/>
      <c r="BEY129" s="422"/>
      <c r="BEZ129" s="422"/>
      <c r="BFA129" s="422"/>
      <c r="BFB129" s="422"/>
      <c r="BFC129" s="422"/>
      <c r="BFD129" s="422"/>
      <c r="BFE129" s="422"/>
      <c r="BFF129" s="422"/>
      <c r="BFG129" s="422"/>
      <c r="BFH129" s="422"/>
      <c r="BFI129" s="422"/>
      <c r="BFJ129" s="422"/>
      <c r="BFK129" s="422"/>
      <c r="BFL129" s="422"/>
      <c r="BFM129" s="422"/>
      <c r="BFN129" s="422"/>
      <c r="BFO129" s="422"/>
      <c r="BFP129" s="422"/>
      <c r="BFQ129" s="422"/>
      <c r="BFR129" s="422"/>
      <c r="BFS129" s="422"/>
      <c r="BFT129" s="422"/>
      <c r="BFU129" s="422"/>
      <c r="BFV129" s="422"/>
      <c r="BFW129" s="422"/>
      <c r="BFX129" s="422"/>
      <c r="BFY129" s="422"/>
      <c r="BFZ129" s="422"/>
      <c r="BGA129" s="422"/>
      <c r="BGB129" s="422"/>
      <c r="BGC129" s="422"/>
      <c r="BGD129" s="422"/>
      <c r="BGE129" s="422"/>
      <c r="BGF129" s="422"/>
      <c r="BGG129" s="422"/>
      <c r="BGH129" s="422"/>
      <c r="BGI129" s="422"/>
      <c r="BGJ129" s="422"/>
      <c r="BGK129" s="422"/>
      <c r="BGL129" s="422"/>
      <c r="BGM129" s="422"/>
      <c r="BGN129" s="422"/>
      <c r="BGO129" s="422"/>
      <c r="BGP129" s="422"/>
      <c r="BGQ129" s="422"/>
      <c r="BGR129" s="422"/>
      <c r="BGS129" s="422"/>
      <c r="BGT129" s="422"/>
      <c r="BGU129" s="422"/>
      <c r="BGV129" s="422"/>
      <c r="BGW129" s="422"/>
      <c r="BGX129" s="422"/>
      <c r="BGY129" s="422"/>
      <c r="BGZ129" s="422"/>
      <c r="BHA129" s="422"/>
      <c r="BHB129" s="422"/>
      <c r="BHC129" s="422"/>
      <c r="BHD129" s="422"/>
      <c r="BHE129" s="422"/>
      <c r="BHF129" s="422"/>
      <c r="BHG129" s="422"/>
      <c r="BHH129" s="422"/>
      <c r="BHI129" s="422"/>
      <c r="BHJ129" s="422"/>
      <c r="BHK129" s="422"/>
      <c r="BHL129" s="422"/>
      <c r="BHM129" s="422"/>
      <c r="BHN129" s="422"/>
      <c r="BHO129" s="422"/>
      <c r="BHP129" s="422"/>
      <c r="BHQ129" s="422"/>
      <c r="BHR129" s="422"/>
      <c r="BHS129" s="422"/>
      <c r="BHT129" s="422"/>
      <c r="BHU129" s="422"/>
      <c r="BHV129" s="422"/>
      <c r="BHW129" s="422"/>
      <c r="BHX129" s="422"/>
      <c r="BHY129" s="422"/>
      <c r="BHZ129" s="422"/>
      <c r="BIA129" s="422"/>
      <c r="BIB129" s="422"/>
      <c r="BIC129" s="422"/>
      <c r="BID129" s="422"/>
      <c r="BIE129" s="422"/>
      <c r="BIF129" s="422"/>
      <c r="BIG129" s="422"/>
      <c r="BIH129" s="422"/>
      <c r="BII129" s="422"/>
      <c r="BIJ129" s="422"/>
      <c r="BIK129" s="422"/>
      <c r="BIL129" s="422"/>
      <c r="BIM129" s="422"/>
      <c r="BIN129" s="422"/>
      <c r="BIO129" s="422"/>
      <c r="BIP129" s="422"/>
      <c r="BIQ129" s="422"/>
      <c r="BIR129" s="422"/>
      <c r="BIS129" s="422"/>
      <c r="BIT129" s="422"/>
      <c r="BIU129" s="422"/>
      <c r="BIV129" s="422"/>
      <c r="BIW129" s="422"/>
      <c r="BIX129" s="422"/>
      <c r="BIY129" s="422"/>
      <c r="BIZ129" s="422"/>
      <c r="BJA129" s="422"/>
      <c r="BJB129" s="422"/>
      <c r="BJC129" s="422"/>
      <c r="BJD129" s="422"/>
      <c r="BJE129" s="422"/>
      <c r="BJF129" s="422"/>
      <c r="BJG129" s="422"/>
      <c r="BJH129" s="422"/>
      <c r="BJI129" s="422"/>
      <c r="BJJ129" s="422"/>
      <c r="BJK129" s="422"/>
      <c r="BJL129" s="422"/>
      <c r="BJM129" s="422"/>
      <c r="BJN129" s="422"/>
      <c r="BJO129" s="422"/>
      <c r="BJP129" s="422"/>
      <c r="BJQ129" s="422"/>
      <c r="BJR129" s="422"/>
      <c r="BJS129" s="422"/>
      <c r="BJT129" s="422"/>
      <c r="BJU129" s="422"/>
      <c r="BJV129" s="422"/>
      <c r="BJW129" s="422"/>
      <c r="BJX129" s="422"/>
      <c r="BJY129" s="422"/>
      <c r="BJZ129" s="422"/>
      <c r="BKA129" s="422"/>
      <c r="BKB129" s="422"/>
      <c r="BKC129" s="422"/>
      <c r="BKD129" s="422"/>
      <c r="BKE129" s="422"/>
      <c r="BKF129" s="422"/>
      <c r="BKG129" s="422"/>
      <c r="BKH129" s="422"/>
      <c r="BKI129" s="422"/>
      <c r="BKJ129" s="422"/>
      <c r="BKK129" s="422"/>
      <c r="BKL129" s="422"/>
      <c r="BKM129" s="422"/>
      <c r="BKN129" s="422"/>
      <c r="BKO129" s="422"/>
      <c r="BKP129" s="422"/>
      <c r="BKQ129" s="422"/>
      <c r="BKR129" s="422"/>
      <c r="BKS129" s="422"/>
      <c r="BKT129" s="422"/>
      <c r="BKU129" s="422"/>
      <c r="BKV129" s="422"/>
      <c r="BKW129" s="422"/>
      <c r="BKX129" s="422"/>
      <c r="BKY129" s="422"/>
      <c r="BKZ129" s="422"/>
      <c r="BLA129" s="422"/>
      <c r="BLB129" s="422"/>
      <c r="BLC129" s="422"/>
      <c r="BLD129" s="422"/>
      <c r="BLE129" s="422"/>
      <c r="BLF129" s="422"/>
      <c r="BLG129" s="422"/>
      <c r="BLH129" s="422"/>
      <c r="BLI129" s="422"/>
      <c r="BLJ129" s="422"/>
      <c r="BLK129" s="422"/>
      <c r="BLL129" s="422"/>
      <c r="BLM129" s="422"/>
      <c r="BLN129" s="422"/>
      <c r="BLO129" s="422"/>
      <c r="BLP129" s="422"/>
      <c r="BLQ129" s="422"/>
      <c r="BLR129" s="422"/>
      <c r="BLS129" s="422"/>
      <c r="BLT129" s="422"/>
      <c r="BLU129" s="422"/>
      <c r="BLV129" s="422"/>
      <c r="BLW129" s="422"/>
      <c r="BLX129" s="422"/>
      <c r="BLY129" s="422"/>
      <c r="BLZ129" s="422"/>
      <c r="BMA129" s="422"/>
      <c r="BMB129" s="422"/>
      <c r="BMC129" s="422"/>
      <c r="BMD129" s="422"/>
      <c r="BME129" s="422"/>
      <c r="BMF129" s="422"/>
      <c r="BMG129" s="422"/>
      <c r="BMH129" s="422"/>
      <c r="BMI129" s="422"/>
      <c r="BMJ129" s="422"/>
      <c r="BMK129" s="422"/>
      <c r="BML129" s="422"/>
      <c r="BMM129" s="422"/>
      <c r="BMN129" s="422"/>
      <c r="BMO129" s="422"/>
      <c r="BMP129" s="422"/>
      <c r="BMQ129" s="422"/>
      <c r="BMR129" s="422"/>
      <c r="BMS129" s="422"/>
      <c r="BMT129" s="422"/>
      <c r="BMU129" s="422"/>
      <c r="BMV129" s="422"/>
      <c r="BMW129" s="422"/>
      <c r="BMX129" s="422"/>
      <c r="BMY129" s="422"/>
      <c r="BMZ129" s="422"/>
      <c r="BNA129" s="422"/>
      <c r="BNB129" s="422"/>
      <c r="BNC129" s="422"/>
      <c r="BND129" s="422"/>
      <c r="BNE129" s="422"/>
      <c r="BNF129" s="422"/>
      <c r="BNG129" s="422"/>
      <c r="BNH129" s="422"/>
      <c r="BNI129" s="422"/>
      <c r="BNJ129" s="422"/>
      <c r="BNK129" s="422"/>
      <c r="BNL129" s="422"/>
      <c r="BNM129" s="422"/>
      <c r="BNN129" s="422"/>
      <c r="BNO129" s="422"/>
      <c r="BNP129" s="422"/>
      <c r="BNQ129" s="422"/>
      <c r="BNR129" s="422"/>
      <c r="BNS129" s="422"/>
      <c r="BNT129" s="422"/>
      <c r="BNU129" s="422"/>
      <c r="BNV129" s="422"/>
      <c r="BNW129" s="422"/>
      <c r="BNX129" s="422"/>
      <c r="BNY129" s="422"/>
      <c r="BNZ129" s="422"/>
      <c r="BOA129" s="422"/>
      <c r="BOB129" s="422"/>
      <c r="BOC129" s="422"/>
      <c r="BOD129" s="422"/>
      <c r="BOE129" s="422"/>
      <c r="BOF129" s="422"/>
      <c r="BOG129" s="422"/>
      <c r="BOH129" s="422"/>
      <c r="BOI129" s="422"/>
      <c r="BOJ129" s="422"/>
      <c r="BOK129" s="422"/>
      <c r="BOL129" s="422"/>
      <c r="BOM129" s="422"/>
      <c r="BON129" s="422"/>
      <c r="BOO129" s="422"/>
      <c r="BOP129" s="422"/>
      <c r="BOQ129" s="422"/>
      <c r="BOR129" s="422"/>
      <c r="BOS129" s="422"/>
      <c r="BOT129" s="422"/>
      <c r="BOU129" s="422"/>
      <c r="BOV129" s="422"/>
      <c r="BOW129" s="422"/>
      <c r="BOX129" s="422"/>
      <c r="BOY129" s="422"/>
      <c r="BOZ129" s="422"/>
      <c r="BPA129" s="422"/>
      <c r="BPB129" s="422"/>
      <c r="BPC129" s="422"/>
      <c r="BPD129" s="422"/>
      <c r="BPE129" s="422"/>
      <c r="BPF129" s="422"/>
      <c r="BPG129" s="422"/>
      <c r="BPH129" s="422"/>
      <c r="BPI129" s="422"/>
      <c r="BPJ129" s="422"/>
      <c r="BPK129" s="422"/>
      <c r="BPL129" s="422"/>
      <c r="BPM129" s="422"/>
      <c r="BPN129" s="422"/>
      <c r="BPO129" s="422"/>
      <c r="BPP129" s="422"/>
      <c r="BPQ129" s="422"/>
      <c r="BPR129" s="422"/>
      <c r="BPS129" s="422"/>
      <c r="BPT129" s="422"/>
      <c r="BPU129" s="422"/>
      <c r="BPV129" s="422"/>
      <c r="BPW129" s="422"/>
      <c r="BPX129" s="422"/>
      <c r="BPY129" s="422"/>
      <c r="BPZ129" s="422"/>
      <c r="BQA129" s="422"/>
      <c r="BQB129" s="422"/>
      <c r="BQC129" s="422"/>
      <c r="BQD129" s="422"/>
      <c r="BQE129" s="422"/>
      <c r="BQF129" s="422"/>
      <c r="BQG129" s="422"/>
      <c r="BQH129" s="422"/>
      <c r="BQI129" s="422"/>
      <c r="BQJ129" s="422"/>
      <c r="BQK129" s="422"/>
      <c r="BQL129" s="422"/>
      <c r="BQM129" s="422"/>
      <c r="BQN129" s="422"/>
      <c r="BQO129" s="422"/>
      <c r="BQP129" s="422"/>
      <c r="BQQ129" s="422"/>
      <c r="BQR129" s="422"/>
      <c r="BQS129" s="422"/>
      <c r="BQT129" s="422"/>
      <c r="BQU129" s="422"/>
      <c r="BQV129" s="422"/>
      <c r="BQW129" s="422"/>
      <c r="BQX129" s="422"/>
      <c r="BQY129" s="422"/>
      <c r="BQZ129" s="422"/>
      <c r="BRA129" s="422"/>
      <c r="BRB129" s="422"/>
      <c r="BRC129" s="422"/>
      <c r="BRD129" s="422"/>
      <c r="BRE129" s="422"/>
      <c r="BRF129" s="422"/>
      <c r="BRG129" s="422"/>
      <c r="BRH129" s="422"/>
      <c r="BRI129" s="422"/>
      <c r="BRJ129" s="422"/>
      <c r="BRK129" s="422"/>
      <c r="BRL129" s="422"/>
      <c r="BRM129" s="422"/>
      <c r="BRN129" s="422"/>
      <c r="BRO129" s="422"/>
      <c r="BRP129" s="422"/>
      <c r="BRQ129" s="422"/>
      <c r="BRR129" s="422"/>
      <c r="BRS129" s="422"/>
      <c r="BRT129" s="422"/>
      <c r="BRU129" s="422"/>
      <c r="BRV129" s="422"/>
      <c r="BRW129" s="422"/>
      <c r="BRX129" s="422"/>
      <c r="BRY129" s="422"/>
      <c r="BRZ129" s="422"/>
      <c r="BSA129" s="422"/>
      <c r="BSB129" s="422"/>
      <c r="BSC129" s="422"/>
      <c r="BSD129" s="422"/>
      <c r="BSE129" s="422"/>
      <c r="BSF129" s="422"/>
      <c r="BSG129" s="422"/>
      <c r="BSH129" s="422"/>
      <c r="BSI129" s="422"/>
      <c r="BSJ129" s="422"/>
      <c r="BSK129" s="422"/>
      <c r="BSL129" s="422"/>
      <c r="BSM129" s="422"/>
      <c r="BSN129" s="422"/>
      <c r="BSO129" s="422"/>
      <c r="BSP129" s="422"/>
      <c r="BSQ129" s="422"/>
      <c r="BSR129" s="422"/>
      <c r="BSS129" s="422"/>
      <c r="BST129" s="422"/>
      <c r="BSU129" s="422"/>
      <c r="BSV129" s="422"/>
      <c r="BSW129" s="422"/>
      <c r="BSX129" s="422"/>
      <c r="BSY129" s="422"/>
      <c r="BSZ129" s="422"/>
      <c r="BTA129" s="422"/>
      <c r="BTB129" s="422"/>
      <c r="BTC129" s="422"/>
      <c r="BTD129" s="422"/>
      <c r="BTE129" s="422"/>
      <c r="BTF129" s="422"/>
      <c r="BTG129" s="422"/>
      <c r="BTH129" s="422"/>
      <c r="BTI129" s="422"/>
      <c r="BTJ129" s="422"/>
      <c r="BTK129" s="422"/>
      <c r="BTL129" s="422"/>
      <c r="BTM129" s="422"/>
      <c r="BTN129" s="422"/>
      <c r="BTO129" s="422"/>
      <c r="BTP129" s="422"/>
      <c r="BTQ129" s="422"/>
      <c r="BTR129" s="422"/>
      <c r="BTS129" s="422"/>
      <c r="BTT129" s="422"/>
      <c r="BTU129" s="422"/>
      <c r="BTV129" s="422"/>
      <c r="BTW129" s="422"/>
      <c r="BTX129" s="422"/>
      <c r="BTY129" s="422"/>
      <c r="BTZ129" s="422"/>
      <c r="BUA129" s="422"/>
      <c r="BUB129" s="422"/>
      <c r="BUC129" s="422"/>
      <c r="BUD129" s="422"/>
      <c r="BUE129" s="422"/>
      <c r="BUF129" s="422"/>
      <c r="BUG129" s="422"/>
      <c r="BUH129" s="422"/>
      <c r="BUI129" s="422"/>
      <c r="BUJ129" s="422"/>
      <c r="BUK129" s="422"/>
      <c r="BUL129" s="422"/>
      <c r="BUM129" s="422"/>
      <c r="BUN129" s="422"/>
      <c r="BUO129" s="422"/>
      <c r="BUP129" s="422"/>
      <c r="BUQ129" s="422"/>
      <c r="BUR129" s="422"/>
      <c r="BUS129" s="422"/>
      <c r="BUT129" s="422"/>
      <c r="BUU129" s="422"/>
      <c r="BUV129" s="422"/>
      <c r="BUW129" s="422"/>
      <c r="BUX129" s="422"/>
      <c r="BUY129" s="422"/>
      <c r="BUZ129" s="422"/>
      <c r="BVA129" s="422"/>
      <c r="BVB129" s="422"/>
      <c r="BVC129" s="422"/>
      <c r="BVD129" s="422"/>
      <c r="BVE129" s="422"/>
      <c r="BVF129" s="422"/>
      <c r="BVG129" s="422"/>
      <c r="BVH129" s="422"/>
      <c r="BVI129" s="422"/>
      <c r="BVJ129" s="422"/>
      <c r="BVK129" s="422"/>
      <c r="BVL129" s="422"/>
      <c r="BVM129" s="422"/>
      <c r="BVN129" s="422"/>
      <c r="BVO129" s="422"/>
      <c r="BVP129" s="422"/>
      <c r="BVQ129" s="422"/>
      <c r="BVR129" s="422"/>
      <c r="BVS129" s="422"/>
      <c r="BVT129" s="422"/>
      <c r="BVU129" s="422"/>
      <c r="BVV129" s="422"/>
      <c r="BVW129" s="422"/>
      <c r="BVX129" s="422"/>
      <c r="BVY129" s="422"/>
      <c r="BVZ129" s="422"/>
      <c r="BWA129" s="422"/>
      <c r="BWB129" s="422"/>
      <c r="BWC129" s="422"/>
      <c r="BWD129" s="422"/>
      <c r="BWE129" s="422"/>
      <c r="BWF129" s="422"/>
      <c r="BWG129" s="422"/>
      <c r="BWH129" s="422"/>
      <c r="BWI129" s="422"/>
      <c r="BWJ129" s="422"/>
      <c r="BWK129" s="422"/>
      <c r="BWL129" s="422"/>
      <c r="BWM129" s="422"/>
      <c r="BWN129" s="422"/>
      <c r="BWO129" s="422"/>
      <c r="BWP129" s="422"/>
      <c r="BWQ129" s="422"/>
      <c r="BWR129" s="422"/>
      <c r="BWS129" s="422"/>
      <c r="BWT129" s="422"/>
      <c r="BWU129" s="422"/>
      <c r="BWV129" s="422"/>
      <c r="BWW129" s="422"/>
      <c r="BWX129" s="422"/>
      <c r="BWY129" s="422"/>
      <c r="BWZ129" s="422"/>
      <c r="BXA129" s="422"/>
      <c r="BXB129" s="422"/>
      <c r="BXC129" s="422"/>
      <c r="BXD129" s="422"/>
      <c r="BXE129" s="422"/>
      <c r="BXF129" s="422"/>
      <c r="BXG129" s="422"/>
      <c r="BXH129" s="422"/>
      <c r="BXI129" s="422"/>
      <c r="BXJ129" s="422"/>
      <c r="BXK129" s="422"/>
      <c r="BXL129" s="422"/>
      <c r="BXM129" s="422"/>
      <c r="BXN129" s="422"/>
      <c r="BXO129" s="422"/>
      <c r="BXP129" s="422"/>
      <c r="BXQ129" s="422"/>
      <c r="BXR129" s="422"/>
      <c r="BXS129" s="422"/>
      <c r="BXT129" s="422"/>
      <c r="BXU129" s="422"/>
      <c r="BXV129" s="422"/>
      <c r="BXW129" s="422"/>
      <c r="BXX129" s="422"/>
      <c r="BXY129" s="422"/>
      <c r="BXZ129" s="422"/>
      <c r="BYA129" s="422"/>
      <c r="BYB129" s="422"/>
      <c r="BYC129" s="422"/>
      <c r="BYD129" s="422"/>
      <c r="BYE129" s="422"/>
      <c r="BYF129" s="422"/>
      <c r="BYG129" s="422"/>
      <c r="BYH129" s="422"/>
      <c r="BYI129" s="422"/>
      <c r="BYJ129" s="422"/>
      <c r="BYK129" s="422"/>
      <c r="BYL129" s="422"/>
      <c r="BYM129" s="422"/>
      <c r="BYN129" s="422"/>
      <c r="BYO129" s="422"/>
      <c r="BYP129" s="422"/>
      <c r="BYQ129" s="422"/>
      <c r="BYR129" s="422"/>
      <c r="BYS129" s="422"/>
      <c r="BYT129" s="422"/>
      <c r="BYU129" s="422"/>
      <c r="BYV129" s="422"/>
      <c r="BYW129" s="422"/>
      <c r="BYX129" s="422"/>
      <c r="BYY129" s="422"/>
      <c r="BYZ129" s="422"/>
      <c r="BZA129" s="422"/>
      <c r="BZB129" s="422"/>
      <c r="BZC129" s="422"/>
      <c r="BZD129" s="422"/>
      <c r="BZE129" s="422"/>
      <c r="BZF129" s="422"/>
      <c r="BZG129" s="422"/>
      <c r="BZH129" s="422"/>
      <c r="BZI129" s="422"/>
      <c r="BZJ129" s="422"/>
      <c r="BZK129" s="422"/>
      <c r="BZL129" s="422"/>
      <c r="BZM129" s="422"/>
      <c r="BZN129" s="422"/>
      <c r="BZO129" s="422"/>
      <c r="BZP129" s="422"/>
      <c r="BZQ129" s="422"/>
      <c r="BZR129" s="422"/>
      <c r="BZS129" s="422"/>
      <c r="BZT129" s="422"/>
      <c r="BZU129" s="422"/>
      <c r="BZV129" s="422"/>
      <c r="BZW129" s="422"/>
      <c r="BZX129" s="422"/>
      <c r="BZY129" s="422"/>
      <c r="BZZ129" s="422"/>
      <c r="CAA129" s="422"/>
      <c r="CAB129" s="422"/>
      <c r="CAC129" s="422"/>
      <c r="CAD129" s="422"/>
      <c r="CAE129" s="422"/>
      <c r="CAF129" s="422"/>
      <c r="CAG129" s="422"/>
      <c r="CAH129" s="422"/>
      <c r="CAI129" s="422"/>
      <c r="CAJ129" s="422"/>
      <c r="CAK129" s="422"/>
      <c r="CAL129" s="422"/>
      <c r="CAM129" s="422"/>
      <c r="CAN129" s="422"/>
      <c r="CAO129" s="422"/>
      <c r="CAP129" s="422"/>
      <c r="CAQ129" s="422"/>
      <c r="CAR129" s="422"/>
      <c r="CAS129" s="422"/>
      <c r="CAT129" s="422"/>
      <c r="CAU129" s="422"/>
      <c r="CAV129" s="422"/>
      <c r="CAW129" s="422"/>
      <c r="CAX129" s="422"/>
      <c r="CAY129" s="422"/>
      <c r="CAZ129" s="422"/>
      <c r="CBA129" s="422"/>
      <c r="CBB129" s="422"/>
      <c r="CBC129" s="422"/>
      <c r="CBD129" s="422"/>
      <c r="CBE129" s="422"/>
      <c r="CBF129" s="422"/>
      <c r="CBG129" s="422"/>
      <c r="CBH129" s="422"/>
      <c r="CBI129" s="422"/>
      <c r="CBJ129" s="422"/>
      <c r="CBK129" s="422"/>
      <c r="CBL129" s="422"/>
      <c r="CBM129" s="422"/>
      <c r="CBN129" s="422"/>
      <c r="CBO129" s="422"/>
      <c r="CBP129" s="422"/>
      <c r="CBQ129" s="422"/>
      <c r="CBR129" s="422"/>
      <c r="CBS129" s="422"/>
      <c r="CBT129" s="422"/>
      <c r="CBU129" s="422"/>
      <c r="CBV129" s="422"/>
      <c r="CBW129" s="422"/>
      <c r="CBX129" s="422"/>
      <c r="CBY129" s="422"/>
      <c r="CBZ129" s="422"/>
      <c r="CCA129" s="422"/>
      <c r="CCB129" s="422"/>
      <c r="CCC129" s="422"/>
      <c r="CCD129" s="422"/>
      <c r="CCE129" s="422"/>
      <c r="CCF129" s="422"/>
      <c r="CCG129" s="422"/>
      <c r="CCH129" s="422"/>
      <c r="CCI129" s="422"/>
      <c r="CCJ129" s="422"/>
      <c r="CCK129" s="422"/>
      <c r="CCL129" s="422"/>
      <c r="CCM129" s="422"/>
      <c r="CCN129" s="422"/>
      <c r="CCO129" s="422"/>
      <c r="CCP129" s="422"/>
      <c r="CCQ129" s="422"/>
      <c r="CCR129" s="422"/>
      <c r="CCS129" s="422"/>
      <c r="CCT129" s="422"/>
      <c r="CCU129" s="422"/>
      <c r="CCV129" s="422"/>
      <c r="CCW129" s="422"/>
      <c r="CCX129" s="422"/>
      <c r="CCY129" s="422"/>
      <c r="CCZ129" s="422"/>
      <c r="CDA129" s="422"/>
      <c r="CDB129" s="422"/>
      <c r="CDC129" s="422"/>
      <c r="CDD129" s="422"/>
      <c r="CDE129" s="422"/>
      <c r="CDF129" s="422"/>
      <c r="CDG129" s="422"/>
      <c r="CDH129" s="422"/>
      <c r="CDI129" s="422"/>
      <c r="CDJ129" s="422"/>
      <c r="CDK129" s="422"/>
      <c r="CDL129" s="422"/>
      <c r="CDM129" s="422"/>
      <c r="CDN129" s="422"/>
      <c r="CDO129" s="422"/>
      <c r="CDP129" s="422"/>
      <c r="CDQ129" s="422"/>
      <c r="CDR129" s="422"/>
      <c r="CDS129" s="422"/>
      <c r="CDT129" s="422"/>
      <c r="CDU129" s="422"/>
      <c r="CDV129" s="422"/>
      <c r="CDW129" s="422"/>
      <c r="CDX129" s="422"/>
      <c r="CDY129" s="422"/>
      <c r="CDZ129" s="422"/>
      <c r="CEA129" s="422"/>
      <c r="CEB129" s="422"/>
      <c r="CEC129" s="422"/>
      <c r="CED129" s="422"/>
      <c r="CEE129" s="422"/>
      <c r="CEF129" s="422"/>
      <c r="CEG129" s="422"/>
      <c r="CEH129" s="422"/>
      <c r="CEI129" s="422"/>
      <c r="CEJ129" s="422"/>
      <c r="CEK129" s="422"/>
      <c r="CEL129" s="422"/>
      <c r="CEM129" s="422"/>
      <c r="CEN129" s="422"/>
      <c r="CEO129" s="422"/>
      <c r="CEP129" s="422"/>
      <c r="CEQ129" s="422"/>
      <c r="CER129" s="422"/>
      <c r="CES129" s="422"/>
      <c r="CET129" s="422"/>
      <c r="CEU129" s="422"/>
      <c r="CEV129" s="422"/>
      <c r="CEW129" s="422"/>
      <c r="CEX129" s="422"/>
      <c r="CEY129" s="422"/>
      <c r="CEZ129" s="422"/>
      <c r="CFA129" s="422"/>
      <c r="CFB129" s="422"/>
      <c r="CFC129" s="422"/>
      <c r="CFD129" s="422"/>
      <c r="CFE129" s="422"/>
      <c r="CFF129" s="422"/>
      <c r="CFG129" s="422"/>
      <c r="CFH129" s="422"/>
      <c r="CFI129" s="422"/>
      <c r="CFJ129" s="422"/>
      <c r="CFK129" s="422"/>
      <c r="CFL129" s="422"/>
      <c r="CFM129" s="422"/>
      <c r="CFN129" s="422"/>
      <c r="CFO129" s="422"/>
      <c r="CFP129" s="422"/>
      <c r="CFQ129" s="422"/>
      <c r="CFR129" s="422"/>
      <c r="CFS129" s="422"/>
      <c r="CFT129" s="422"/>
      <c r="CFU129" s="422"/>
      <c r="CFV129" s="422"/>
      <c r="CFW129" s="422"/>
      <c r="CFX129" s="422"/>
      <c r="CFY129" s="422"/>
      <c r="CFZ129" s="422"/>
      <c r="CGA129" s="422"/>
      <c r="CGB129" s="422"/>
      <c r="CGC129" s="422"/>
      <c r="CGD129" s="422"/>
      <c r="CGE129" s="422"/>
      <c r="CGF129" s="422"/>
      <c r="CGG129" s="422"/>
      <c r="CGH129" s="422"/>
      <c r="CGI129" s="422"/>
      <c r="CGJ129" s="422"/>
      <c r="CGK129" s="422"/>
      <c r="CGL129" s="422"/>
      <c r="CGM129" s="422"/>
      <c r="CGN129" s="422"/>
      <c r="CGO129" s="422"/>
      <c r="CGP129" s="422"/>
      <c r="CGQ129" s="422"/>
      <c r="CGR129" s="422"/>
      <c r="CGS129" s="422"/>
      <c r="CGT129" s="422"/>
      <c r="CGU129" s="422"/>
      <c r="CGV129" s="422"/>
      <c r="CGW129" s="422"/>
      <c r="CGX129" s="422"/>
      <c r="CGY129" s="422"/>
      <c r="CGZ129" s="422"/>
      <c r="CHA129" s="422"/>
      <c r="CHB129" s="422"/>
      <c r="CHC129" s="422"/>
      <c r="CHD129" s="422"/>
      <c r="CHE129" s="422"/>
      <c r="CHF129" s="422"/>
      <c r="CHG129" s="422"/>
      <c r="CHH129" s="422"/>
      <c r="CHI129" s="422"/>
      <c r="CHJ129" s="422"/>
      <c r="CHK129" s="422"/>
      <c r="CHL129" s="422"/>
      <c r="CHM129" s="422"/>
      <c r="CHN129" s="422"/>
      <c r="CHO129" s="422"/>
      <c r="CHP129" s="422"/>
      <c r="CHQ129" s="422"/>
      <c r="CHR129" s="422"/>
      <c r="CHS129" s="422"/>
      <c r="CHT129" s="422"/>
      <c r="CHU129" s="422"/>
      <c r="CHV129" s="422"/>
      <c r="CHW129" s="422"/>
      <c r="CHX129" s="422"/>
      <c r="CHY129" s="422"/>
      <c r="CHZ129" s="422"/>
      <c r="CIA129" s="422"/>
      <c r="CIB129" s="422"/>
      <c r="CIC129" s="422"/>
      <c r="CID129" s="422"/>
      <c r="CIE129" s="422"/>
      <c r="CIF129" s="422"/>
      <c r="CIG129" s="422"/>
      <c r="CIH129" s="422"/>
      <c r="CII129" s="422"/>
      <c r="CIJ129" s="422"/>
      <c r="CIK129" s="422"/>
      <c r="CIL129" s="422"/>
      <c r="CIM129" s="422"/>
      <c r="CIN129" s="422"/>
      <c r="CIO129" s="422"/>
      <c r="CIP129" s="422"/>
      <c r="CIQ129" s="422"/>
      <c r="CIR129" s="422"/>
      <c r="CIS129" s="422"/>
      <c r="CIT129" s="422"/>
      <c r="CIU129" s="422"/>
      <c r="CIV129" s="422"/>
      <c r="CIW129" s="422"/>
      <c r="CIX129" s="422"/>
      <c r="CIY129" s="422"/>
      <c r="CIZ129" s="422"/>
      <c r="CJA129" s="422"/>
      <c r="CJB129" s="422"/>
      <c r="CJC129" s="422"/>
      <c r="CJD129" s="422"/>
      <c r="CJE129" s="422"/>
      <c r="CJF129" s="422"/>
      <c r="CJG129" s="422"/>
      <c r="CJH129" s="422"/>
      <c r="CJI129" s="422"/>
      <c r="CJJ129" s="422"/>
      <c r="CJK129" s="422"/>
      <c r="CJL129" s="422"/>
      <c r="CJM129" s="422"/>
      <c r="CJN129" s="422"/>
      <c r="CJO129" s="422"/>
      <c r="CJP129" s="422"/>
      <c r="CJQ129" s="422"/>
      <c r="CJR129" s="422"/>
      <c r="CJS129" s="422"/>
      <c r="CJT129" s="422"/>
      <c r="CJU129" s="422"/>
      <c r="CJV129" s="422"/>
      <c r="CJW129" s="422"/>
      <c r="CJX129" s="422"/>
      <c r="CJY129" s="422"/>
      <c r="CJZ129" s="422"/>
      <c r="CKA129" s="422"/>
      <c r="CKB129" s="422"/>
      <c r="CKC129" s="422"/>
      <c r="CKD129" s="422"/>
      <c r="CKE129" s="422"/>
      <c r="CKF129" s="422"/>
      <c r="CKG129" s="422"/>
      <c r="CKH129" s="422"/>
      <c r="CKI129" s="422"/>
      <c r="CKJ129" s="422"/>
      <c r="CKK129" s="422"/>
      <c r="CKL129" s="422"/>
      <c r="CKM129" s="422"/>
      <c r="CKN129" s="422"/>
      <c r="CKO129" s="422"/>
      <c r="CKP129" s="422"/>
      <c r="CKQ129" s="422"/>
      <c r="CKR129" s="422"/>
      <c r="CKS129" s="422"/>
      <c r="CKT129" s="422"/>
      <c r="CKU129" s="422"/>
      <c r="CKV129" s="422"/>
      <c r="CKW129" s="422"/>
      <c r="CKX129" s="422"/>
      <c r="CKY129" s="422"/>
      <c r="CKZ129" s="422"/>
      <c r="CLA129" s="422"/>
      <c r="CLB129" s="422"/>
      <c r="CLC129" s="422"/>
      <c r="CLD129" s="422"/>
      <c r="CLE129" s="422"/>
      <c r="CLF129" s="422"/>
      <c r="CLG129" s="422"/>
      <c r="CLH129" s="422"/>
      <c r="CLI129" s="422"/>
      <c r="CLJ129" s="422"/>
      <c r="CLK129" s="422"/>
      <c r="CLL129" s="422"/>
      <c r="CLM129" s="422"/>
      <c r="CLN129" s="422"/>
      <c r="CLO129" s="422"/>
      <c r="CLP129" s="422"/>
      <c r="CLQ129" s="422"/>
      <c r="CLR129" s="422"/>
      <c r="CLS129" s="422"/>
      <c r="CLT129" s="422"/>
      <c r="CLU129" s="422"/>
      <c r="CLV129" s="422"/>
      <c r="CLW129" s="422"/>
      <c r="CLX129" s="422"/>
      <c r="CLY129" s="422"/>
      <c r="CLZ129" s="422"/>
      <c r="CMA129" s="422"/>
      <c r="CMB129" s="422"/>
      <c r="CMC129" s="422"/>
      <c r="CMD129" s="422"/>
      <c r="CME129" s="422"/>
      <c r="CMF129" s="422"/>
      <c r="CMG129" s="422"/>
      <c r="CMH129" s="422"/>
      <c r="CMI129" s="422"/>
      <c r="CMJ129" s="422"/>
      <c r="CMK129" s="422"/>
      <c r="CML129" s="422"/>
      <c r="CMM129" s="422"/>
      <c r="CMN129" s="422"/>
      <c r="CMO129" s="422"/>
      <c r="CMP129" s="422"/>
      <c r="CMQ129" s="422"/>
      <c r="CMR129" s="422"/>
      <c r="CMS129" s="422"/>
      <c r="CMT129" s="422"/>
      <c r="CMU129" s="422"/>
      <c r="CMV129" s="422"/>
      <c r="CMW129" s="422"/>
      <c r="CMX129" s="422"/>
      <c r="CMY129" s="422"/>
      <c r="CMZ129" s="422"/>
      <c r="CNA129" s="422"/>
      <c r="CNB129" s="422"/>
      <c r="CNC129" s="422"/>
      <c r="CND129" s="422"/>
      <c r="CNE129" s="422"/>
      <c r="CNF129" s="422"/>
      <c r="CNG129" s="422"/>
      <c r="CNH129" s="422"/>
      <c r="CNI129" s="422"/>
      <c r="CNJ129" s="422"/>
      <c r="CNK129" s="422"/>
      <c r="CNL129" s="422"/>
      <c r="CNM129" s="422"/>
      <c r="CNN129" s="422"/>
      <c r="CNO129" s="422"/>
      <c r="CNP129" s="422"/>
      <c r="CNQ129" s="422"/>
      <c r="CNR129" s="422"/>
      <c r="CNS129" s="422"/>
      <c r="CNT129" s="422"/>
      <c r="CNU129" s="422"/>
      <c r="CNV129" s="422"/>
      <c r="CNW129" s="422"/>
      <c r="CNX129" s="422"/>
      <c r="CNY129" s="422"/>
      <c r="CNZ129" s="422"/>
      <c r="COA129" s="422"/>
      <c r="COB129" s="422"/>
      <c r="COC129" s="422"/>
      <c r="COD129" s="422"/>
      <c r="COE129" s="422"/>
      <c r="COF129" s="422"/>
      <c r="COG129" s="422"/>
      <c r="COH129" s="422"/>
      <c r="COI129" s="422"/>
      <c r="COJ129" s="422"/>
      <c r="COK129" s="422"/>
      <c r="COL129" s="422"/>
      <c r="COM129" s="422"/>
      <c r="CON129" s="422"/>
      <c r="COO129" s="422"/>
      <c r="COP129" s="422"/>
      <c r="COQ129" s="422"/>
      <c r="COR129" s="422"/>
      <c r="COS129" s="422"/>
      <c r="COT129" s="422"/>
      <c r="COU129" s="422"/>
      <c r="COV129" s="422"/>
      <c r="COW129" s="422"/>
      <c r="COX129" s="422"/>
      <c r="COY129" s="422"/>
      <c r="COZ129" s="422"/>
      <c r="CPA129" s="422"/>
      <c r="CPB129" s="422"/>
      <c r="CPC129" s="422"/>
      <c r="CPD129" s="422"/>
      <c r="CPE129" s="422"/>
      <c r="CPF129" s="422"/>
      <c r="CPG129" s="422"/>
      <c r="CPH129" s="422"/>
      <c r="CPI129" s="422"/>
      <c r="CPJ129" s="422"/>
      <c r="CPK129" s="422"/>
      <c r="CPL129" s="422"/>
      <c r="CPM129" s="422"/>
      <c r="CPN129" s="422"/>
      <c r="CPO129" s="422"/>
      <c r="CPP129" s="422"/>
      <c r="CPQ129" s="422"/>
      <c r="CPR129" s="422"/>
      <c r="CPS129" s="422"/>
      <c r="CPT129" s="422"/>
      <c r="CPU129" s="422"/>
      <c r="CPV129" s="422"/>
      <c r="CPW129" s="422"/>
      <c r="CPX129" s="422"/>
      <c r="CPY129" s="422"/>
      <c r="CPZ129" s="422"/>
      <c r="CQA129" s="422"/>
      <c r="CQB129" s="422"/>
      <c r="CQC129" s="422"/>
      <c r="CQD129" s="422"/>
      <c r="CQE129" s="422"/>
      <c r="CQF129" s="422"/>
      <c r="CQG129" s="422"/>
      <c r="CQH129" s="422"/>
      <c r="CQI129" s="422"/>
      <c r="CQJ129" s="422"/>
      <c r="CQK129" s="422"/>
      <c r="CQL129" s="422"/>
      <c r="CQM129" s="422"/>
      <c r="CQN129" s="422"/>
      <c r="CQO129" s="422"/>
      <c r="CQP129" s="422"/>
      <c r="CQQ129" s="422"/>
      <c r="CQR129" s="422"/>
      <c r="CQS129" s="422"/>
      <c r="CQT129" s="422"/>
      <c r="CQU129" s="422"/>
      <c r="CQV129" s="422"/>
      <c r="CQW129" s="422"/>
      <c r="CQX129" s="422"/>
      <c r="CQY129" s="422"/>
      <c r="CQZ129" s="422"/>
      <c r="CRA129" s="422"/>
      <c r="CRB129" s="422"/>
      <c r="CRC129" s="422"/>
      <c r="CRD129" s="422"/>
      <c r="CRE129" s="422"/>
      <c r="CRF129" s="422"/>
      <c r="CRG129" s="422"/>
      <c r="CRH129" s="422"/>
      <c r="CRI129" s="422"/>
      <c r="CRJ129" s="422"/>
      <c r="CRK129" s="422"/>
      <c r="CRL129" s="422"/>
      <c r="CRM129" s="422"/>
      <c r="CRN129" s="422"/>
      <c r="CRO129" s="422"/>
      <c r="CRP129" s="422"/>
      <c r="CRQ129" s="422"/>
      <c r="CRR129" s="422"/>
      <c r="CRS129" s="422"/>
      <c r="CRT129" s="422"/>
      <c r="CRU129" s="422"/>
      <c r="CRV129" s="422"/>
      <c r="CRW129" s="422"/>
      <c r="CRX129" s="422"/>
      <c r="CRY129" s="422"/>
      <c r="CRZ129" s="422"/>
      <c r="CSA129" s="422"/>
      <c r="CSB129" s="422"/>
      <c r="CSC129" s="422"/>
      <c r="CSD129" s="422"/>
      <c r="CSE129" s="422"/>
      <c r="CSF129" s="422"/>
      <c r="CSG129" s="422"/>
      <c r="CSH129" s="422"/>
      <c r="CSI129" s="422"/>
      <c r="CSJ129" s="422"/>
      <c r="CSK129" s="422"/>
      <c r="CSL129" s="422"/>
      <c r="CSM129" s="422"/>
      <c r="CSN129" s="422"/>
      <c r="CSO129" s="422"/>
      <c r="CSP129" s="422"/>
      <c r="CSQ129" s="422"/>
      <c r="CSR129" s="422"/>
      <c r="CSS129" s="422"/>
      <c r="CST129" s="422"/>
      <c r="CSU129" s="422"/>
      <c r="CSV129" s="422"/>
      <c r="CSW129" s="422"/>
      <c r="CSX129" s="422"/>
      <c r="CSY129" s="422"/>
      <c r="CSZ129" s="422"/>
      <c r="CTA129" s="422"/>
      <c r="CTB129" s="422"/>
      <c r="CTC129" s="422"/>
      <c r="CTD129" s="422"/>
      <c r="CTE129" s="422"/>
      <c r="CTF129" s="422"/>
      <c r="CTG129" s="422"/>
      <c r="CTH129" s="422"/>
      <c r="CTI129" s="422"/>
      <c r="CTJ129" s="422"/>
      <c r="CTK129" s="422"/>
      <c r="CTL129" s="422"/>
      <c r="CTM129" s="422"/>
      <c r="CTN129" s="422"/>
      <c r="CTO129" s="422"/>
      <c r="CTP129" s="422"/>
      <c r="CTQ129" s="422"/>
      <c r="CTR129" s="422"/>
      <c r="CTS129" s="422"/>
      <c r="CTT129" s="422"/>
      <c r="CTU129" s="422"/>
      <c r="CTV129" s="422"/>
      <c r="CTW129" s="422"/>
      <c r="CTX129" s="422"/>
      <c r="CTY129" s="422"/>
      <c r="CTZ129" s="422"/>
      <c r="CUA129" s="422"/>
      <c r="CUB129" s="422"/>
      <c r="CUC129" s="422"/>
      <c r="CUD129" s="422"/>
      <c r="CUE129" s="422"/>
      <c r="CUF129" s="422"/>
      <c r="CUG129" s="422"/>
      <c r="CUH129" s="422"/>
      <c r="CUI129" s="422"/>
      <c r="CUJ129" s="422"/>
      <c r="CUK129" s="422"/>
      <c r="CUL129" s="422"/>
      <c r="CUM129" s="422"/>
      <c r="CUN129" s="422"/>
      <c r="CUO129" s="422"/>
      <c r="CUP129" s="422"/>
      <c r="CUQ129" s="422"/>
      <c r="CUR129" s="422"/>
      <c r="CUS129" s="422"/>
      <c r="CUT129" s="422"/>
      <c r="CUU129" s="422"/>
      <c r="CUV129" s="422"/>
      <c r="CUW129" s="422"/>
      <c r="CUX129" s="422"/>
      <c r="CUY129" s="422"/>
      <c r="CUZ129" s="422"/>
      <c r="CVA129" s="422"/>
      <c r="CVB129" s="422"/>
      <c r="CVC129" s="422"/>
      <c r="CVD129" s="422"/>
      <c r="CVE129" s="422"/>
      <c r="CVF129" s="422"/>
      <c r="CVG129" s="422"/>
      <c r="CVH129" s="422"/>
      <c r="CVI129" s="422"/>
      <c r="CVJ129" s="422"/>
      <c r="CVK129" s="422"/>
      <c r="CVL129" s="422"/>
      <c r="CVM129" s="422"/>
      <c r="CVN129" s="422"/>
      <c r="CVO129" s="422"/>
      <c r="CVP129" s="422"/>
      <c r="CVQ129" s="422"/>
      <c r="CVR129" s="422"/>
      <c r="CVS129" s="422"/>
      <c r="CVT129" s="422"/>
      <c r="CVU129" s="422"/>
      <c r="CVV129" s="422"/>
      <c r="CVW129" s="422"/>
      <c r="CVX129" s="422"/>
      <c r="CVY129" s="422"/>
      <c r="CVZ129" s="422"/>
      <c r="CWA129" s="422"/>
      <c r="CWB129" s="422"/>
      <c r="CWC129" s="422"/>
      <c r="CWD129" s="422"/>
      <c r="CWE129" s="422"/>
      <c r="CWF129" s="422"/>
      <c r="CWG129" s="422"/>
      <c r="CWH129" s="422"/>
      <c r="CWI129" s="422"/>
      <c r="CWJ129" s="422"/>
      <c r="CWK129" s="422"/>
      <c r="CWL129" s="422"/>
      <c r="CWM129" s="422"/>
      <c r="CWN129" s="422"/>
      <c r="CWO129" s="422"/>
      <c r="CWP129" s="422"/>
      <c r="CWQ129" s="422"/>
      <c r="CWR129" s="422"/>
      <c r="CWS129" s="422"/>
      <c r="CWT129" s="422"/>
      <c r="CWU129" s="422"/>
      <c r="CWV129" s="422"/>
      <c r="CWW129" s="422"/>
      <c r="CWX129" s="422"/>
      <c r="CWY129" s="422"/>
      <c r="CWZ129" s="422"/>
      <c r="CXA129" s="422"/>
      <c r="CXB129" s="422"/>
      <c r="CXC129" s="422"/>
      <c r="CXD129" s="422"/>
      <c r="CXE129" s="422"/>
      <c r="CXF129" s="422"/>
      <c r="CXG129" s="422"/>
      <c r="CXH129" s="422"/>
      <c r="CXI129" s="422"/>
      <c r="CXJ129" s="422"/>
      <c r="CXK129" s="422"/>
      <c r="CXL129" s="422"/>
      <c r="CXM129" s="422"/>
      <c r="CXN129" s="422"/>
      <c r="CXO129" s="422"/>
      <c r="CXP129" s="422"/>
      <c r="CXQ129" s="422"/>
      <c r="CXR129" s="422"/>
      <c r="CXS129" s="422"/>
      <c r="CXT129" s="422"/>
      <c r="CXU129" s="422"/>
      <c r="CXV129" s="422"/>
      <c r="CXW129" s="422"/>
      <c r="CXX129" s="422"/>
      <c r="CXY129" s="422"/>
      <c r="CXZ129" s="422"/>
      <c r="CYA129" s="422"/>
      <c r="CYB129" s="422"/>
      <c r="CYC129" s="422"/>
      <c r="CYD129" s="422"/>
      <c r="CYE129" s="422"/>
      <c r="CYF129" s="422"/>
      <c r="CYG129" s="422"/>
      <c r="CYH129" s="422"/>
      <c r="CYI129" s="422"/>
      <c r="CYJ129" s="422"/>
      <c r="CYK129" s="422"/>
      <c r="CYL129" s="422"/>
      <c r="CYM129" s="422"/>
      <c r="CYN129" s="422"/>
      <c r="CYO129" s="422"/>
      <c r="CYP129" s="422"/>
      <c r="CYQ129" s="422"/>
      <c r="CYR129" s="422"/>
      <c r="CYS129" s="422"/>
      <c r="CYT129" s="422"/>
      <c r="CYU129" s="422"/>
      <c r="CYV129" s="422"/>
      <c r="CYW129" s="422"/>
      <c r="CYX129" s="422"/>
      <c r="CYY129" s="422"/>
      <c r="CYZ129" s="422"/>
      <c r="CZA129" s="422"/>
      <c r="CZB129" s="422"/>
      <c r="CZC129" s="422"/>
      <c r="CZD129" s="422"/>
      <c r="CZE129" s="422"/>
      <c r="CZF129" s="422"/>
      <c r="CZG129" s="422"/>
      <c r="CZH129" s="422"/>
      <c r="CZI129" s="422"/>
      <c r="CZJ129" s="422"/>
      <c r="CZK129" s="422"/>
      <c r="CZL129" s="422"/>
      <c r="CZM129" s="422"/>
      <c r="CZN129" s="422"/>
      <c r="CZO129" s="422"/>
      <c r="CZP129" s="422"/>
      <c r="CZQ129" s="422"/>
      <c r="CZR129" s="422"/>
      <c r="CZS129" s="422"/>
      <c r="CZT129" s="422"/>
      <c r="CZU129" s="422"/>
      <c r="CZV129" s="422"/>
      <c r="CZW129" s="422"/>
      <c r="CZX129" s="422"/>
      <c r="CZY129" s="422"/>
      <c r="CZZ129" s="422"/>
      <c r="DAA129" s="422"/>
      <c r="DAB129" s="422"/>
      <c r="DAC129" s="422"/>
      <c r="DAD129" s="422"/>
      <c r="DAE129" s="422"/>
      <c r="DAF129" s="422"/>
      <c r="DAG129" s="422"/>
      <c r="DAH129" s="422"/>
      <c r="DAI129" s="422"/>
      <c r="DAJ129" s="422"/>
      <c r="DAK129" s="422"/>
      <c r="DAL129" s="422"/>
      <c r="DAM129" s="422"/>
      <c r="DAN129" s="422"/>
      <c r="DAO129" s="422"/>
      <c r="DAP129" s="422"/>
      <c r="DAQ129" s="422"/>
      <c r="DAR129" s="422"/>
      <c r="DAS129" s="422"/>
      <c r="DAT129" s="422"/>
      <c r="DAU129" s="422"/>
      <c r="DAV129" s="422"/>
      <c r="DAW129" s="422"/>
      <c r="DAX129" s="422"/>
      <c r="DAY129" s="422"/>
      <c r="DAZ129" s="422"/>
      <c r="DBA129" s="422"/>
      <c r="DBB129" s="422"/>
      <c r="DBC129" s="422"/>
      <c r="DBD129" s="422"/>
      <c r="DBE129" s="422"/>
      <c r="DBF129" s="422"/>
      <c r="DBG129" s="422"/>
      <c r="DBH129" s="422"/>
      <c r="DBI129" s="422"/>
      <c r="DBJ129" s="422"/>
      <c r="DBK129" s="422"/>
      <c r="DBL129" s="422"/>
      <c r="DBM129" s="422"/>
      <c r="DBN129" s="422"/>
      <c r="DBO129" s="422"/>
      <c r="DBP129" s="422"/>
      <c r="DBQ129" s="422"/>
      <c r="DBR129" s="422"/>
      <c r="DBS129" s="422"/>
      <c r="DBT129" s="422"/>
      <c r="DBU129" s="422"/>
      <c r="DBV129" s="422"/>
      <c r="DBW129" s="422"/>
      <c r="DBX129" s="422"/>
      <c r="DBY129" s="422"/>
      <c r="DBZ129" s="422"/>
      <c r="DCA129" s="422"/>
      <c r="DCB129" s="422"/>
      <c r="DCC129" s="422"/>
      <c r="DCD129" s="422"/>
      <c r="DCE129" s="422"/>
      <c r="DCF129" s="422"/>
      <c r="DCG129" s="422"/>
      <c r="DCH129" s="422"/>
      <c r="DCI129" s="422"/>
      <c r="DCJ129" s="422"/>
      <c r="DCK129" s="422"/>
      <c r="DCL129" s="422"/>
      <c r="DCM129" s="422"/>
      <c r="DCN129" s="422"/>
      <c r="DCO129" s="422"/>
      <c r="DCP129" s="422"/>
      <c r="DCQ129" s="422"/>
      <c r="DCR129" s="422"/>
      <c r="DCS129" s="422"/>
      <c r="DCT129" s="422"/>
      <c r="DCU129" s="422"/>
      <c r="DCV129" s="422"/>
      <c r="DCW129" s="422"/>
      <c r="DCX129" s="422"/>
      <c r="DCY129" s="422"/>
      <c r="DCZ129" s="422"/>
      <c r="DDA129" s="422"/>
      <c r="DDB129" s="422"/>
      <c r="DDC129" s="422"/>
      <c r="DDD129" s="422"/>
      <c r="DDE129" s="422"/>
      <c r="DDF129" s="422"/>
      <c r="DDG129" s="422"/>
      <c r="DDH129" s="422"/>
      <c r="DDI129" s="422"/>
      <c r="DDJ129" s="422"/>
      <c r="DDK129" s="422"/>
      <c r="DDL129" s="422"/>
      <c r="DDM129" s="422"/>
      <c r="DDN129" s="422"/>
      <c r="DDO129" s="422"/>
      <c r="DDP129" s="422"/>
      <c r="DDQ129" s="422"/>
      <c r="DDR129" s="422"/>
      <c r="DDS129" s="422"/>
      <c r="DDT129" s="422"/>
      <c r="DDU129" s="422"/>
      <c r="DDV129" s="422"/>
      <c r="DDW129" s="422"/>
      <c r="DDX129" s="422"/>
      <c r="DDY129" s="422"/>
      <c r="DDZ129" s="422"/>
      <c r="DEA129" s="422"/>
      <c r="DEB129" s="422"/>
      <c r="DEC129" s="422"/>
      <c r="DED129" s="422"/>
      <c r="DEE129" s="422"/>
      <c r="DEF129" s="422"/>
      <c r="DEG129" s="422"/>
      <c r="DEH129" s="422"/>
      <c r="DEI129" s="422"/>
      <c r="DEJ129" s="422"/>
      <c r="DEK129" s="422"/>
      <c r="DEL129" s="422"/>
      <c r="DEM129" s="422"/>
      <c r="DEN129" s="422"/>
      <c r="DEO129" s="422"/>
      <c r="DEP129" s="422"/>
      <c r="DEQ129" s="422"/>
      <c r="DER129" s="422"/>
      <c r="DES129" s="422"/>
      <c r="DET129" s="422"/>
      <c r="DEU129" s="422"/>
      <c r="DEV129" s="422"/>
      <c r="DEW129" s="422"/>
      <c r="DEX129" s="422"/>
      <c r="DEY129" s="422"/>
      <c r="DEZ129" s="422"/>
      <c r="DFA129" s="422"/>
      <c r="DFB129" s="422"/>
      <c r="DFC129" s="422"/>
      <c r="DFD129" s="422"/>
      <c r="DFE129" s="422"/>
      <c r="DFF129" s="422"/>
      <c r="DFG129" s="422"/>
      <c r="DFH129" s="422"/>
      <c r="DFI129" s="422"/>
      <c r="DFJ129" s="422"/>
      <c r="DFK129" s="422"/>
      <c r="DFL129" s="422"/>
      <c r="DFM129" s="422"/>
      <c r="DFN129" s="422"/>
      <c r="DFO129" s="422"/>
      <c r="DFP129" s="422"/>
      <c r="DFQ129" s="422"/>
      <c r="DFR129" s="422"/>
      <c r="DFS129" s="422"/>
      <c r="DFT129" s="422"/>
      <c r="DFU129" s="422"/>
      <c r="DFV129" s="422"/>
      <c r="DFW129" s="422"/>
      <c r="DFX129" s="422"/>
      <c r="DFY129" s="422"/>
      <c r="DFZ129" s="422"/>
      <c r="DGA129" s="422"/>
      <c r="DGB129" s="422"/>
      <c r="DGC129" s="422"/>
      <c r="DGD129" s="422"/>
      <c r="DGE129" s="422"/>
      <c r="DGF129" s="422"/>
      <c r="DGG129" s="422"/>
      <c r="DGH129" s="422"/>
      <c r="DGI129" s="422"/>
      <c r="DGJ129" s="422"/>
      <c r="DGK129" s="422"/>
      <c r="DGL129" s="422"/>
      <c r="DGM129" s="422"/>
      <c r="DGN129" s="422"/>
      <c r="DGO129" s="422"/>
      <c r="DGP129" s="422"/>
      <c r="DGQ129" s="422"/>
      <c r="DGR129" s="422"/>
      <c r="DGS129" s="422"/>
      <c r="DGT129" s="422"/>
      <c r="DGU129" s="422"/>
      <c r="DGV129" s="422"/>
      <c r="DGW129" s="422"/>
      <c r="DGX129" s="422"/>
      <c r="DGY129" s="422"/>
      <c r="DGZ129" s="422"/>
      <c r="DHA129" s="422"/>
      <c r="DHB129" s="422"/>
      <c r="DHC129" s="422"/>
      <c r="DHD129" s="422"/>
      <c r="DHE129" s="422"/>
      <c r="DHF129" s="422"/>
      <c r="DHG129" s="422"/>
      <c r="DHH129" s="422"/>
      <c r="DHI129" s="422"/>
      <c r="DHJ129" s="422"/>
      <c r="DHK129" s="422"/>
      <c r="DHL129" s="422"/>
      <c r="DHM129" s="422"/>
      <c r="DHN129" s="422"/>
      <c r="DHO129" s="422"/>
      <c r="DHP129" s="422"/>
      <c r="DHQ129" s="422"/>
      <c r="DHR129" s="422"/>
      <c r="DHS129" s="422"/>
      <c r="DHT129" s="422"/>
      <c r="DHU129" s="422"/>
      <c r="DHV129" s="422"/>
      <c r="DHW129" s="422"/>
      <c r="DHX129" s="422"/>
      <c r="DHY129" s="422"/>
      <c r="DHZ129" s="422"/>
      <c r="DIA129" s="422"/>
      <c r="DIB129" s="422"/>
      <c r="DIC129" s="422"/>
      <c r="DID129" s="422"/>
      <c r="DIE129" s="422"/>
      <c r="DIF129" s="422"/>
      <c r="DIG129" s="422"/>
      <c r="DIH129" s="422"/>
      <c r="DII129" s="422"/>
      <c r="DIJ129" s="422"/>
      <c r="DIK129" s="422"/>
      <c r="DIL129" s="422"/>
      <c r="DIM129" s="422"/>
      <c r="DIN129" s="422"/>
      <c r="DIO129" s="422"/>
      <c r="DIP129" s="422"/>
      <c r="DIQ129" s="422"/>
      <c r="DIR129" s="422"/>
      <c r="DIS129" s="422"/>
      <c r="DIT129" s="422"/>
      <c r="DIU129" s="422"/>
      <c r="DIV129" s="422"/>
      <c r="DIW129" s="422"/>
      <c r="DIX129" s="422"/>
      <c r="DIY129" s="422"/>
      <c r="DIZ129" s="422"/>
      <c r="DJA129" s="422"/>
      <c r="DJB129" s="422"/>
      <c r="DJC129" s="422"/>
      <c r="DJD129" s="422"/>
      <c r="DJE129" s="422"/>
      <c r="DJF129" s="422"/>
      <c r="DJG129" s="422"/>
      <c r="DJH129" s="422"/>
      <c r="DJI129" s="422"/>
      <c r="DJJ129" s="422"/>
      <c r="DJK129" s="422"/>
      <c r="DJL129" s="422"/>
      <c r="DJM129" s="422"/>
      <c r="DJN129" s="422"/>
      <c r="DJO129" s="422"/>
      <c r="DJP129" s="422"/>
      <c r="DJQ129" s="422"/>
      <c r="DJR129" s="422"/>
      <c r="DJS129" s="422"/>
      <c r="DJT129" s="422"/>
      <c r="DJU129" s="422"/>
      <c r="DJV129" s="422"/>
      <c r="DJW129" s="422"/>
      <c r="DJX129" s="422"/>
      <c r="DJY129" s="422"/>
      <c r="DJZ129" s="422"/>
      <c r="DKA129" s="422"/>
      <c r="DKB129" s="422"/>
      <c r="DKC129" s="422"/>
      <c r="DKD129" s="422"/>
      <c r="DKE129" s="422"/>
      <c r="DKF129" s="422"/>
      <c r="DKG129" s="422"/>
      <c r="DKH129" s="422"/>
      <c r="DKI129" s="422"/>
      <c r="DKJ129" s="422"/>
      <c r="DKK129" s="422"/>
      <c r="DKL129" s="422"/>
      <c r="DKM129" s="422"/>
      <c r="DKN129" s="422"/>
      <c r="DKO129" s="422"/>
      <c r="DKP129" s="422"/>
      <c r="DKQ129" s="422"/>
      <c r="DKR129" s="422"/>
      <c r="DKS129" s="422"/>
      <c r="DKT129" s="422"/>
      <c r="DKU129" s="422"/>
      <c r="DKV129" s="422"/>
      <c r="DKW129" s="422"/>
      <c r="DKX129" s="422"/>
      <c r="DKY129" s="422"/>
      <c r="DKZ129" s="422"/>
      <c r="DLA129" s="422"/>
      <c r="DLB129" s="422"/>
      <c r="DLC129" s="422"/>
      <c r="DLD129" s="422"/>
      <c r="DLE129" s="422"/>
      <c r="DLF129" s="422"/>
      <c r="DLG129" s="422"/>
      <c r="DLH129" s="422"/>
      <c r="DLI129" s="422"/>
      <c r="DLJ129" s="422"/>
      <c r="DLK129" s="422"/>
      <c r="DLL129" s="422"/>
      <c r="DLM129" s="422"/>
      <c r="DLN129" s="422"/>
      <c r="DLO129" s="422"/>
      <c r="DLP129" s="422"/>
      <c r="DLQ129" s="422"/>
      <c r="DLR129" s="422"/>
      <c r="DLS129" s="422"/>
      <c r="DLT129" s="422"/>
      <c r="DLU129" s="422"/>
      <c r="DLV129" s="422"/>
      <c r="DLW129" s="422"/>
      <c r="DLX129" s="422"/>
      <c r="DLY129" s="422"/>
      <c r="DLZ129" s="422"/>
      <c r="DMA129" s="422"/>
      <c r="DMB129" s="422"/>
      <c r="DMC129" s="422"/>
      <c r="DMD129" s="422"/>
      <c r="DME129" s="422"/>
      <c r="DMF129" s="422"/>
      <c r="DMG129" s="422"/>
      <c r="DMH129" s="422"/>
      <c r="DMI129" s="422"/>
      <c r="DMJ129" s="422"/>
      <c r="DMK129" s="422"/>
      <c r="DML129" s="422"/>
      <c r="DMM129" s="422"/>
      <c r="DMN129" s="422"/>
      <c r="DMO129" s="422"/>
      <c r="DMP129" s="422"/>
      <c r="DMQ129" s="422"/>
      <c r="DMR129" s="422"/>
      <c r="DMS129" s="422"/>
      <c r="DMT129" s="422"/>
      <c r="DMU129" s="422"/>
      <c r="DMV129" s="422"/>
      <c r="DMW129" s="422"/>
      <c r="DMX129" s="422"/>
      <c r="DMY129" s="422"/>
      <c r="DMZ129" s="422"/>
      <c r="DNA129" s="422"/>
      <c r="DNB129" s="422"/>
      <c r="DNC129" s="422"/>
      <c r="DND129" s="422"/>
      <c r="DNE129" s="422"/>
      <c r="DNF129" s="422"/>
      <c r="DNG129" s="422"/>
      <c r="DNH129" s="422"/>
      <c r="DNI129" s="422"/>
      <c r="DNJ129" s="422"/>
      <c r="DNK129" s="422"/>
      <c r="DNL129" s="422"/>
      <c r="DNM129" s="422"/>
      <c r="DNN129" s="422"/>
      <c r="DNO129" s="422"/>
      <c r="DNP129" s="422"/>
      <c r="DNQ129" s="422"/>
      <c r="DNR129" s="422"/>
      <c r="DNS129" s="422"/>
      <c r="DNT129" s="422"/>
      <c r="DNU129" s="422"/>
      <c r="DNV129" s="422"/>
      <c r="DNW129" s="422"/>
      <c r="DNX129" s="422"/>
      <c r="DNY129" s="422"/>
      <c r="DNZ129" s="422"/>
      <c r="DOA129" s="422"/>
      <c r="DOB129" s="422"/>
      <c r="DOC129" s="422"/>
      <c r="DOD129" s="422"/>
      <c r="DOE129" s="422"/>
      <c r="DOF129" s="422"/>
      <c r="DOG129" s="422"/>
      <c r="DOH129" s="422"/>
      <c r="DOI129" s="422"/>
      <c r="DOJ129" s="422"/>
      <c r="DOK129" s="422"/>
      <c r="DOL129" s="422"/>
      <c r="DOM129" s="422"/>
      <c r="DON129" s="422"/>
      <c r="DOO129" s="422"/>
      <c r="DOP129" s="422"/>
      <c r="DOQ129" s="422"/>
      <c r="DOR129" s="422"/>
      <c r="DOS129" s="422"/>
      <c r="DOT129" s="422"/>
      <c r="DOU129" s="422"/>
      <c r="DOV129" s="422"/>
      <c r="DOW129" s="422"/>
      <c r="DOX129" s="422"/>
      <c r="DOY129" s="422"/>
      <c r="DOZ129" s="422"/>
      <c r="DPA129" s="422"/>
      <c r="DPB129" s="422"/>
      <c r="DPC129" s="422"/>
      <c r="DPD129" s="422"/>
      <c r="DPE129" s="422"/>
      <c r="DPF129" s="422"/>
      <c r="DPG129" s="422"/>
      <c r="DPH129" s="422"/>
      <c r="DPI129" s="422"/>
      <c r="DPJ129" s="422"/>
      <c r="DPK129" s="422"/>
      <c r="DPL129" s="422"/>
      <c r="DPM129" s="422"/>
      <c r="DPN129" s="422"/>
      <c r="DPO129" s="422"/>
      <c r="DPP129" s="422"/>
      <c r="DPQ129" s="422"/>
      <c r="DPR129" s="422"/>
      <c r="DPS129" s="422"/>
      <c r="DPT129" s="422"/>
      <c r="DPU129" s="422"/>
      <c r="DPV129" s="422"/>
      <c r="DPW129" s="422"/>
      <c r="DPX129" s="422"/>
      <c r="DPY129" s="422"/>
      <c r="DPZ129" s="422"/>
      <c r="DQA129" s="422"/>
      <c r="DQB129" s="422"/>
      <c r="DQC129" s="422"/>
      <c r="DQD129" s="422"/>
      <c r="DQE129" s="422"/>
      <c r="DQF129" s="422"/>
      <c r="DQG129" s="422"/>
      <c r="DQH129" s="422"/>
      <c r="DQI129" s="422"/>
      <c r="DQJ129" s="422"/>
      <c r="DQK129" s="422"/>
      <c r="DQL129" s="422"/>
      <c r="DQM129" s="422"/>
      <c r="DQN129" s="422"/>
      <c r="DQO129" s="422"/>
      <c r="DQP129" s="422"/>
      <c r="DQQ129" s="422"/>
      <c r="DQR129" s="422"/>
      <c r="DQS129" s="422"/>
      <c r="DQT129" s="422"/>
      <c r="DQU129" s="422"/>
      <c r="DQV129" s="422"/>
      <c r="DQW129" s="422"/>
      <c r="DQX129" s="422"/>
      <c r="DQY129" s="422"/>
      <c r="DQZ129" s="422"/>
      <c r="DRA129" s="422"/>
      <c r="DRB129" s="422"/>
      <c r="DRC129" s="422"/>
      <c r="DRD129" s="422"/>
      <c r="DRE129" s="422"/>
      <c r="DRF129" s="422"/>
      <c r="DRG129" s="422"/>
      <c r="DRH129" s="422"/>
      <c r="DRI129" s="422"/>
      <c r="DRJ129" s="422"/>
      <c r="DRK129" s="422"/>
      <c r="DRL129" s="422"/>
      <c r="DRM129" s="422"/>
      <c r="DRN129" s="422"/>
      <c r="DRO129" s="422"/>
      <c r="DRP129" s="422"/>
      <c r="DRQ129" s="422"/>
      <c r="DRR129" s="422"/>
      <c r="DRS129" s="422"/>
      <c r="DRT129" s="422"/>
      <c r="DRU129" s="422"/>
      <c r="DRV129" s="422"/>
      <c r="DRW129" s="422"/>
      <c r="DRX129" s="422"/>
      <c r="DRY129" s="422"/>
      <c r="DRZ129" s="422"/>
      <c r="DSA129" s="422"/>
      <c r="DSB129" s="422"/>
      <c r="DSC129" s="422"/>
      <c r="DSD129" s="422"/>
      <c r="DSE129" s="422"/>
      <c r="DSF129" s="422"/>
      <c r="DSG129" s="422"/>
      <c r="DSH129" s="422"/>
      <c r="DSI129" s="422"/>
      <c r="DSJ129" s="422"/>
      <c r="DSK129" s="422"/>
      <c r="DSL129" s="422"/>
      <c r="DSM129" s="422"/>
      <c r="DSN129" s="422"/>
      <c r="DSO129" s="422"/>
      <c r="DSP129" s="422"/>
      <c r="DSQ129" s="422"/>
      <c r="DSR129" s="422"/>
      <c r="DSS129" s="422"/>
      <c r="DST129" s="422"/>
      <c r="DSU129" s="422"/>
      <c r="DSV129" s="422"/>
      <c r="DSW129" s="422"/>
      <c r="DSX129" s="422"/>
      <c r="DSY129" s="422"/>
      <c r="DSZ129" s="422"/>
      <c r="DTA129" s="422"/>
      <c r="DTB129" s="422"/>
      <c r="DTC129" s="422"/>
      <c r="DTD129" s="422"/>
      <c r="DTE129" s="422"/>
      <c r="DTF129" s="422"/>
      <c r="DTG129" s="422"/>
      <c r="DTH129" s="422"/>
      <c r="DTI129" s="422"/>
      <c r="DTJ129" s="422"/>
      <c r="DTK129" s="422"/>
      <c r="DTL129" s="422"/>
      <c r="DTM129" s="422"/>
      <c r="DTN129" s="422"/>
      <c r="DTO129" s="422"/>
      <c r="DTP129" s="422"/>
      <c r="DTQ129" s="422"/>
      <c r="DTR129" s="422"/>
      <c r="DTS129" s="422"/>
      <c r="DTT129" s="422"/>
      <c r="DTU129" s="422"/>
      <c r="DTV129" s="422"/>
      <c r="DTW129" s="422"/>
      <c r="DTX129" s="422"/>
      <c r="DTY129" s="422"/>
      <c r="DTZ129" s="422"/>
      <c r="DUA129" s="422"/>
      <c r="DUB129" s="422"/>
      <c r="DUC129" s="422"/>
      <c r="DUD129" s="422"/>
      <c r="DUE129" s="422"/>
      <c r="DUF129" s="422"/>
      <c r="DUG129" s="422"/>
      <c r="DUH129" s="422"/>
      <c r="DUI129" s="422"/>
      <c r="DUJ129" s="422"/>
      <c r="DUK129" s="422"/>
      <c r="DUL129" s="422"/>
      <c r="DUM129" s="422"/>
      <c r="DUN129" s="422"/>
      <c r="DUO129" s="422"/>
      <c r="DUP129" s="422"/>
      <c r="DUQ129" s="422"/>
      <c r="DUR129" s="422"/>
      <c r="DUS129" s="422"/>
      <c r="DUT129" s="422"/>
      <c r="DUU129" s="422"/>
      <c r="DUV129" s="422"/>
      <c r="DUW129" s="422"/>
      <c r="DUX129" s="422"/>
      <c r="DUY129" s="422"/>
      <c r="DUZ129" s="422"/>
      <c r="DVA129" s="422"/>
      <c r="DVB129" s="422"/>
      <c r="DVC129" s="422"/>
      <c r="DVD129" s="422"/>
      <c r="DVE129" s="422"/>
      <c r="DVF129" s="422"/>
      <c r="DVG129" s="422"/>
      <c r="DVH129" s="422"/>
      <c r="DVI129" s="422"/>
      <c r="DVJ129" s="422"/>
      <c r="DVK129" s="422"/>
      <c r="DVL129" s="422"/>
      <c r="DVM129" s="422"/>
      <c r="DVN129" s="422"/>
      <c r="DVO129" s="422"/>
      <c r="DVP129" s="422"/>
      <c r="DVQ129" s="422"/>
      <c r="DVR129" s="422"/>
      <c r="DVS129" s="422"/>
      <c r="DVT129" s="422"/>
      <c r="DVU129" s="422"/>
      <c r="DVV129" s="422"/>
      <c r="DVW129" s="422"/>
      <c r="DVX129" s="422"/>
      <c r="DVY129" s="422"/>
      <c r="DVZ129" s="422"/>
      <c r="DWA129" s="422"/>
      <c r="DWB129" s="422"/>
      <c r="DWC129" s="422"/>
      <c r="DWD129" s="422"/>
      <c r="DWE129" s="422"/>
      <c r="DWF129" s="422"/>
      <c r="DWG129" s="422"/>
      <c r="DWH129" s="422"/>
      <c r="DWI129" s="422"/>
      <c r="DWJ129" s="422"/>
      <c r="DWK129" s="422"/>
      <c r="DWL129" s="422"/>
      <c r="DWM129" s="422"/>
      <c r="DWN129" s="422"/>
      <c r="DWO129" s="422"/>
      <c r="DWP129" s="422"/>
      <c r="DWQ129" s="422"/>
      <c r="DWR129" s="422"/>
      <c r="DWS129" s="422"/>
      <c r="DWT129" s="422"/>
      <c r="DWU129" s="422"/>
      <c r="DWV129" s="422"/>
      <c r="DWW129" s="422"/>
      <c r="DWX129" s="422"/>
      <c r="DWY129" s="422"/>
      <c r="DWZ129" s="422"/>
      <c r="DXA129" s="422"/>
      <c r="DXB129" s="422"/>
      <c r="DXC129" s="422"/>
      <c r="DXD129" s="422"/>
      <c r="DXE129" s="422"/>
      <c r="DXF129" s="422"/>
      <c r="DXG129" s="422"/>
      <c r="DXH129" s="422"/>
      <c r="DXI129" s="422"/>
      <c r="DXJ129" s="422"/>
      <c r="DXK129" s="422"/>
      <c r="DXL129" s="422"/>
      <c r="DXM129" s="422"/>
      <c r="DXN129" s="422"/>
      <c r="DXO129" s="422"/>
      <c r="DXP129" s="422"/>
      <c r="DXQ129" s="422"/>
      <c r="DXR129" s="422"/>
      <c r="DXS129" s="422"/>
      <c r="DXT129" s="422"/>
      <c r="DXU129" s="422"/>
      <c r="DXV129" s="422"/>
      <c r="DXW129" s="422"/>
      <c r="DXX129" s="422"/>
      <c r="DXY129" s="422"/>
      <c r="DXZ129" s="422"/>
      <c r="DYA129" s="422"/>
      <c r="DYB129" s="422"/>
      <c r="DYC129" s="422"/>
      <c r="DYD129" s="422"/>
      <c r="DYE129" s="422"/>
      <c r="DYF129" s="422"/>
      <c r="DYG129" s="422"/>
      <c r="DYH129" s="422"/>
      <c r="DYI129" s="422"/>
      <c r="DYJ129" s="422"/>
      <c r="DYK129" s="422"/>
      <c r="DYL129" s="422"/>
      <c r="DYM129" s="422"/>
      <c r="DYN129" s="422"/>
      <c r="DYO129" s="422"/>
      <c r="DYP129" s="422"/>
      <c r="DYQ129" s="422"/>
      <c r="DYR129" s="422"/>
      <c r="DYS129" s="422"/>
      <c r="DYT129" s="422"/>
      <c r="DYU129" s="422"/>
      <c r="DYV129" s="422"/>
      <c r="DYW129" s="422"/>
      <c r="DYX129" s="422"/>
      <c r="DYY129" s="422"/>
      <c r="DYZ129" s="422"/>
      <c r="DZA129" s="422"/>
      <c r="DZB129" s="422"/>
      <c r="DZC129" s="422"/>
      <c r="DZD129" s="422"/>
      <c r="DZE129" s="422"/>
      <c r="DZF129" s="422"/>
      <c r="DZG129" s="422"/>
      <c r="DZH129" s="422"/>
      <c r="DZI129" s="422"/>
      <c r="DZJ129" s="422"/>
      <c r="DZK129" s="422"/>
      <c r="DZL129" s="422"/>
      <c r="DZM129" s="422"/>
      <c r="DZN129" s="422"/>
      <c r="DZO129" s="422"/>
      <c r="DZP129" s="422"/>
      <c r="DZQ129" s="422"/>
      <c r="DZR129" s="422"/>
      <c r="DZS129" s="422"/>
      <c r="DZT129" s="422"/>
      <c r="DZU129" s="422"/>
      <c r="DZV129" s="422"/>
      <c r="DZW129" s="422"/>
      <c r="DZX129" s="422"/>
      <c r="DZY129" s="422"/>
      <c r="DZZ129" s="422"/>
      <c r="EAA129" s="422"/>
      <c r="EAB129" s="422"/>
      <c r="EAC129" s="422"/>
      <c r="EAD129" s="422"/>
      <c r="EAE129" s="422"/>
      <c r="EAF129" s="422"/>
      <c r="EAG129" s="422"/>
      <c r="EAH129" s="422"/>
      <c r="EAI129" s="422"/>
      <c r="EAJ129" s="422"/>
      <c r="EAK129" s="422"/>
      <c r="EAL129" s="422"/>
      <c r="EAM129" s="422"/>
      <c r="EAN129" s="422"/>
      <c r="EAO129" s="422"/>
      <c r="EAP129" s="422"/>
      <c r="EAQ129" s="422"/>
      <c r="EAR129" s="422"/>
      <c r="EAS129" s="422"/>
      <c r="EAT129" s="422"/>
      <c r="EAU129" s="422"/>
      <c r="EAV129" s="422"/>
      <c r="EAW129" s="422"/>
      <c r="EAX129" s="422"/>
      <c r="EAY129" s="422"/>
      <c r="EAZ129" s="422"/>
      <c r="EBA129" s="422"/>
      <c r="EBB129" s="422"/>
      <c r="EBC129" s="422"/>
      <c r="EBD129" s="422"/>
      <c r="EBE129" s="422"/>
      <c r="EBF129" s="422"/>
      <c r="EBG129" s="422"/>
      <c r="EBH129" s="422"/>
      <c r="EBI129" s="422"/>
      <c r="EBJ129" s="422"/>
      <c r="EBK129" s="422"/>
      <c r="EBL129" s="422"/>
      <c r="EBM129" s="422"/>
      <c r="EBN129" s="422"/>
      <c r="EBO129" s="422"/>
      <c r="EBP129" s="422"/>
      <c r="EBQ129" s="422"/>
      <c r="EBR129" s="422"/>
      <c r="EBS129" s="422"/>
      <c r="EBT129" s="422"/>
      <c r="EBU129" s="422"/>
      <c r="EBV129" s="422"/>
      <c r="EBW129" s="422"/>
      <c r="EBX129" s="422"/>
      <c r="EBY129" s="422"/>
      <c r="EBZ129" s="422"/>
      <c r="ECA129" s="422"/>
      <c r="ECB129" s="422"/>
      <c r="ECC129" s="422"/>
      <c r="ECD129" s="422"/>
      <c r="ECE129" s="422"/>
      <c r="ECF129" s="422"/>
      <c r="ECG129" s="422"/>
      <c r="ECH129" s="422"/>
      <c r="ECI129" s="422"/>
      <c r="ECJ129" s="422"/>
      <c r="ECK129" s="422"/>
      <c r="ECL129" s="422"/>
      <c r="ECM129" s="422"/>
      <c r="ECN129" s="422"/>
      <c r="ECO129" s="422"/>
      <c r="ECP129" s="422"/>
      <c r="ECQ129" s="422"/>
      <c r="ECR129" s="422"/>
      <c r="ECS129" s="422"/>
      <c r="ECT129" s="422"/>
      <c r="ECU129" s="422"/>
      <c r="ECV129" s="422"/>
      <c r="ECW129" s="422"/>
      <c r="ECX129" s="422"/>
      <c r="ECY129" s="422"/>
      <c r="ECZ129" s="422"/>
      <c r="EDA129" s="422"/>
      <c r="EDB129" s="422"/>
      <c r="EDC129" s="422"/>
      <c r="EDD129" s="422"/>
      <c r="EDE129" s="422"/>
      <c r="EDF129" s="422"/>
      <c r="EDG129" s="422"/>
      <c r="EDH129" s="422"/>
      <c r="EDI129" s="422"/>
      <c r="EDJ129" s="422"/>
      <c r="EDK129" s="422"/>
      <c r="EDL129" s="422"/>
      <c r="EDM129" s="422"/>
      <c r="EDN129" s="422"/>
      <c r="EDO129" s="422"/>
      <c r="EDP129" s="422"/>
      <c r="EDQ129" s="422"/>
      <c r="EDR129" s="422"/>
      <c r="EDS129" s="422"/>
      <c r="EDT129" s="422"/>
      <c r="EDU129" s="422"/>
      <c r="EDV129" s="422"/>
      <c r="EDW129" s="422"/>
      <c r="EDX129" s="422"/>
      <c r="EDY129" s="422"/>
      <c r="EDZ129" s="422"/>
      <c r="EEA129" s="422"/>
      <c r="EEB129" s="422"/>
      <c r="EEC129" s="422"/>
      <c r="EED129" s="422"/>
      <c r="EEE129" s="422"/>
      <c r="EEF129" s="422"/>
      <c r="EEG129" s="422"/>
      <c r="EEH129" s="422"/>
      <c r="EEI129" s="422"/>
      <c r="EEJ129" s="422"/>
      <c r="EEK129" s="422"/>
      <c r="EEL129" s="422"/>
      <c r="EEM129" s="422"/>
      <c r="EEN129" s="422"/>
      <c r="EEO129" s="422"/>
      <c r="EEP129" s="422"/>
      <c r="EEQ129" s="422"/>
      <c r="EER129" s="422"/>
      <c r="EES129" s="422"/>
      <c r="EET129" s="422"/>
      <c r="EEU129" s="422"/>
      <c r="EEV129" s="422"/>
      <c r="EEW129" s="422"/>
      <c r="EEX129" s="422"/>
      <c r="EEY129" s="422"/>
      <c r="EEZ129" s="422"/>
      <c r="EFA129" s="422"/>
      <c r="EFB129" s="422"/>
      <c r="EFC129" s="422"/>
      <c r="EFD129" s="422"/>
      <c r="EFE129" s="422"/>
      <c r="EFF129" s="422"/>
      <c r="EFG129" s="422"/>
      <c r="EFH129" s="422"/>
      <c r="EFI129" s="422"/>
      <c r="EFJ129" s="422"/>
      <c r="EFK129" s="422"/>
      <c r="EFL129" s="422"/>
      <c r="EFM129" s="422"/>
      <c r="EFN129" s="422"/>
      <c r="EFO129" s="422"/>
      <c r="EFP129" s="422"/>
      <c r="EFQ129" s="422"/>
      <c r="EFR129" s="422"/>
      <c r="EFS129" s="422"/>
      <c r="EFT129" s="422"/>
      <c r="EFU129" s="422"/>
      <c r="EFV129" s="422"/>
      <c r="EFW129" s="422"/>
      <c r="EFX129" s="422"/>
      <c r="EFY129" s="422"/>
      <c r="EFZ129" s="422"/>
      <c r="EGA129" s="422"/>
      <c r="EGB129" s="422"/>
      <c r="EGC129" s="422"/>
      <c r="EGD129" s="422"/>
      <c r="EGE129" s="422"/>
      <c r="EGF129" s="422"/>
      <c r="EGG129" s="422"/>
      <c r="EGH129" s="422"/>
      <c r="EGI129" s="422"/>
      <c r="EGJ129" s="422"/>
      <c r="EGK129" s="422"/>
      <c r="EGL129" s="422"/>
      <c r="EGM129" s="422"/>
      <c r="EGN129" s="422"/>
      <c r="EGO129" s="422"/>
      <c r="EGP129" s="422"/>
      <c r="EGQ129" s="422"/>
      <c r="EGR129" s="422"/>
      <c r="EGS129" s="422"/>
      <c r="EGT129" s="422"/>
      <c r="EGU129" s="422"/>
      <c r="EGV129" s="422"/>
      <c r="EGW129" s="422"/>
      <c r="EGX129" s="422"/>
      <c r="EGY129" s="422"/>
      <c r="EGZ129" s="422"/>
      <c r="EHA129" s="422"/>
      <c r="EHB129" s="422"/>
      <c r="EHC129" s="422"/>
      <c r="EHD129" s="422"/>
      <c r="EHE129" s="422"/>
      <c r="EHF129" s="422"/>
      <c r="EHG129" s="422"/>
      <c r="EHH129" s="422"/>
      <c r="EHI129" s="422"/>
      <c r="EHJ129" s="422"/>
      <c r="EHK129" s="422"/>
      <c r="EHL129" s="422"/>
      <c r="EHM129" s="422"/>
      <c r="EHN129" s="422"/>
      <c r="EHO129" s="422"/>
      <c r="EHP129" s="422"/>
      <c r="EHQ129" s="422"/>
      <c r="EHR129" s="422"/>
      <c r="EHS129" s="422"/>
      <c r="EHT129" s="422"/>
      <c r="EHU129" s="422"/>
      <c r="EHV129" s="422"/>
      <c r="EHW129" s="422"/>
      <c r="EHX129" s="422"/>
      <c r="EHY129" s="422"/>
      <c r="EHZ129" s="422"/>
      <c r="EIA129" s="422"/>
      <c r="EIB129" s="422"/>
      <c r="EIC129" s="422"/>
      <c r="EID129" s="422"/>
      <c r="EIE129" s="422"/>
      <c r="EIF129" s="422"/>
      <c r="EIG129" s="422"/>
      <c r="EIH129" s="422"/>
      <c r="EII129" s="422"/>
      <c r="EIJ129" s="422"/>
      <c r="EIK129" s="422"/>
      <c r="EIL129" s="422"/>
      <c r="EIM129" s="422"/>
      <c r="EIN129" s="422"/>
      <c r="EIO129" s="422"/>
      <c r="EIP129" s="422"/>
      <c r="EIQ129" s="422"/>
      <c r="EIR129" s="422"/>
      <c r="EIS129" s="422"/>
      <c r="EIT129" s="422"/>
      <c r="EIU129" s="422"/>
      <c r="EIV129" s="422"/>
      <c r="EIW129" s="422"/>
      <c r="EIX129" s="422"/>
      <c r="EIY129" s="422"/>
      <c r="EIZ129" s="422"/>
      <c r="EJA129" s="422"/>
      <c r="EJB129" s="422"/>
      <c r="EJC129" s="422"/>
      <c r="EJD129" s="422"/>
      <c r="EJE129" s="422"/>
      <c r="EJF129" s="422"/>
      <c r="EJG129" s="422"/>
      <c r="EJH129" s="422"/>
      <c r="EJI129" s="422"/>
      <c r="EJJ129" s="422"/>
      <c r="EJK129" s="422"/>
      <c r="EJL129" s="422"/>
      <c r="EJM129" s="422"/>
      <c r="EJN129" s="422"/>
      <c r="EJO129" s="422"/>
      <c r="EJP129" s="422"/>
      <c r="EJQ129" s="422"/>
      <c r="EJR129" s="422"/>
      <c r="EJS129" s="422"/>
      <c r="EJT129" s="422"/>
      <c r="EJU129" s="422"/>
      <c r="EJV129" s="422"/>
      <c r="EJW129" s="422"/>
      <c r="EJX129" s="422"/>
      <c r="EJY129" s="422"/>
      <c r="EJZ129" s="422"/>
      <c r="EKA129" s="422"/>
      <c r="EKB129" s="422"/>
      <c r="EKC129" s="422"/>
      <c r="EKD129" s="422"/>
      <c r="EKE129" s="422"/>
      <c r="EKF129" s="422"/>
      <c r="EKG129" s="422"/>
      <c r="EKH129" s="422"/>
      <c r="EKI129" s="422"/>
      <c r="EKJ129" s="422"/>
      <c r="EKK129" s="422"/>
      <c r="EKL129" s="422"/>
      <c r="EKM129" s="422"/>
      <c r="EKN129" s="422"/>
      <c r="EKO129" s="422"/>
      <c r="EKP129" s="422"/>
      <c r="EKQ129" s="422"/>
      <c r="EKR129" s="422"/>
      <c r="EKS129" s="422"/>
      <c r="EKT129" s="422"/>
      <c r="EKU129" s="422"/>
      <c r="EKV129" s="422"/>
      <c r="EKW129" s="422"/>
      <c r="EKX129" s="422"/>
      <c r="EKY129" s="422"/>
      <c r="EKZ129" s="422"/>
      <c r="ELA129" s="422"/>
      <c r="ELB129" s="422"/>
      <c r="ELC129" s="422"/>
      <c r="ELD129" s="422"/>
      <c r="ELE129" s="422"/>
      <c r="ELF129" s="422"/>
      <c r="ELG129" s="422"/>
      <c r="ELH129" s="422"/>
      <c r="ELI129" s="422"/>
      <c r="ELJ129" s="422"/>
      <c r="ELK129" s="422"/>
      <c r="ELL129" s="422"/>
      <c r="ELM129" s="422"/>
      <c r="ELN129" s="422"/>
      <c r="ELO129" s="422"/>
      <c r="ELP129" s="422"/>
      <c r="ELQ129" s="422"/>
      <c r="ELR129" s="422"/>
      <c r="ELS129" s="422"/>
      <c r="ELT129" s="422"/>
      <c r="ELU129" s="422"/>
      <c r="ELV129" s="422"/>
      <c r="ELW129" s="422"/>
      <c r="ELX129" s="422"/>
      <c r="ELY129" s="422"/>
      <c r="ELZ129" s="422"/>
      <c r="EMA129" s="422"/>
      <c r="EMB129" s="422"/>
      <c r="EMC129" s="422"/>
      <c r="EMD129" s="422"/>
      <c r="EME129" s="422"/>
      <c r="EMF129" s="422"/>
      <c r="EMG129" s="422"/>
      <c r="EMH129" s="422"/>
      <c r="EMI129" s="422"/>
      <c r="EMJ129" s="422"/>
      <c r="EMK129" s="422"/>
      <c r="EML129" s="422"/>
      <c r="EMM129" s="422"/>
      <c r="EMN129" s="422"/>
      <c r="EMO129" s="422"/>
      <c r="EMP129" s="422"/>
      <c r="EMQ129" s="422"/>
      <c r="EMR129" s="422"/>
      <c r="EMS129" s="422"/>
      <c r="EMT129" s="422"/>
      <c r="EMU129" s="422"/>
      <c r="EMV129" s="422"/>
      <c r="EMW129" s="422"/>
      <c r="EMX129" s="422"/>
      <c r="EMY129" s="422"/>
      <c r="EMZ129" s="422"/>
      <c r="ENA129" s="422"/>
      <c r="ENB129" s="422"/>
      <c r="ENC129" s="422"/>
      <c r="END129" s="422"/>
      <c r="ENE129" s="422"/>
      <c r="ENF129" s="422"/>
      <c r="ENG129" s="422"/>
      <c r="ENH129" s="422"/>
      <c r="ENI129" s="422"/>
      <c r="ENJ129" s="422"/>
      <c r="ENK129" s="422"/>
      <c r="ENL129" s="422"/>
      <c r="ENM129" s="422"/>
      <c r="ENN129" s="422"/>
      <c r="ENO129" s="422"/>
      <c r="ENP129" s="422"/>
      <c r="ENQ129" s="422"/>
      <c r="ENR129" s="422"/>
      <c r="ENS129" s="422"/>
      <c r="ENT129" s="422"/>
      <c r="ENU129" s="422"/>
      <c r="ENV129" s="422"/>
      <c r="ENW129" s="422"/>
      <c r="ENX129" s="422"/>
      <c r="ENY129" s="422"/>
      <c r="ENZ129" s="422"/>
      <c r="EOA129" s="422"/>
      <c r="EOB129" s="422"/>
      <c r="EOC129" s="422"/>
      <c r="EOD129" s="422"/>
      <c r="EOE129" s="422"/>
      <c r="EOF129" s="422"/>
      <c r="EOG129" s="422"/>
      <c r="EOH129" s="422"/>
      <c r="EOI129" s="422"/>
      <c r="EOJ129" s="422"/>
      <c r="EOK129" s="422"/>
      <c r="EOL129" s="422"/>
      <c r="EOM129" s="422"/>
      <c r="EON129" s="422"/>
      <c r="EOO129" s="422"/>
      <c r="EOP129" s="422"/>
      <c r="EOQ129" s="422"/>
      <c r="EOR129" s="422"/>
      <c r="EOS129" s="422"/>
      <c r="EOT129" s="422"/>
      <c r="EOU129" s="422"/>
      <c r="EOV129" s="422"/>
      <c r="EOW129" s="422"/>
      <c r="EOX129" s="422"/>
      <c r="EOY129" s="422"/>
      <c r="EOZ129" s="422"/>
      <c r="EPA129" s="422"/>
      <c r="EPB129" s="422"/>
      <c r="EPC129" s="422"/>
      <c r="EPD129" s="422"/>
      <c r="EPE129" s="422"/>
      <c r="EPF129" s="422"/>
      <c r="EPG129" s="422"/>
      <c r="EPH129" s="422"/>
      <c r="EPI129" s="422"/>
      <c r="EPJ129" s="422"/>
      <c r="EPK129" s="422"/>
      <c r="EPL129" s="422"/>
      <c r="EPM129" s="422"/>
      <c r="EPN129" s="422"/>
      <c r="EPO129" s="422"/>
      <c r="EPP129" s="422"/>
      <c r="EPQ129" s="422"/>
      <c r="EPR129" s="422"/>
      <c r="EPS129" s="422"/>
      <c r="EPT129" s="422"/>
      <c r="EPU129" s="422"/>
      <c r="EPV129" s="422"/>
      <c r="EPW129" s="422"/>
      <c r="EPX129" s="422"/>
      <c r="EPY129" s="422"/>
      <c r="EPZ129" s="422"/>
      <c r="EQA129" s="422"/>
      <c r="EQB129" s="422"/>
      <c r="EQC129" s="422"/>
      <c r="EQD129" s="422"/>
      <c r="EQE129" s="422"/>
      <c r="EQF129" s="422"/>
      <c r="EQG129" s="422"/>
      <c r="EQH129" s="422"/>
      <c r="EQI129" s="422"/>
      <c r="EQJ129" s="422"/>
      <c r="EQK129" s="422"/>
      <c r="EQL129" s="422"/>
      <c r="EQM129" s="422"/>
      <c r="EQN129" s="422"/>
      <c r="EQO129" s="422"/>
      <c r="EQP129" s="422"/>
      <c r="EQQ129" s="422"/>
      <c r="EQR129" s="422"/>
      <c r="EQS129" s="422"/>
      <c r="EQT129" s="422"/>
      <c r="EQU129" s="422"/>
      <c r="EQV129" s="422"/>
      <c r="EQW129" s="422"/>
      <c r="EQX129" s="422"/>
      <c r="EQY129" s="422"/>
      <c r="EQZ129" s="422"/>
      <c r="ERA129" s="422"/>
      <c r="ERB129" s="422"/>
      <c r="ERC129" s="422"/>
      <c r="ERD129" s="422"/>
      <c r="ERE129" s="422"/>
      <c r="ERF129" s="422"/>
      <c r="ERG129" s="422"/>
      <c r="ERH129" s="422"/>
      <c r="ERI129" s="422"/>
      <c r="ERJ129" s="422"/>
      <c r="ERK129" s="422"/>
      <c r="ERL129" s="422"/>
      <c r="ERM129" s="422"/>
      <c r="ERN129" s="422"/>
      <c r="ERO129" s="422"/>
      <c r="ERP129" s="422"/>
      <c r="ERQ129" s="422"/>
      <c r="ERR129" s="422"/>
      <c r="ERS129" s="422"/>
      <c r="ERT129" s="422"/>
      <c r="ERU129" s="422"/>
      <c r="ERV129" s="422"/>
      <c r="ERW129" s="422"/>
      <c r="ERX129" s="422"/>
      <c r="ERY129" s="422"/>
      <c r="ERZ129" s="422"/>
      <c r="ESA129" s="422"/>
      <c r="ESB129" s="422"/>
      <c r="ESC129" s="422"/>
      <c r="ESD129" s="422"/>
      <c r="ESE129" s="422"/>
      <c r="ESF129" s="422"/>
      <c r="ESG129" s="422"/>
      <c r="ESH129" s="422"/>
      <c r="ESI129" s="422"/>
      <c r="ESJ129" s="422"/>
      <c r="ESK129" s="422"/>
      <c r="ESL129" s="422"/>
      <c r="ESM129" s="422"/>
      <c r="ESN129" s="422"/>
      <c r="ESO129" s="422"/>
      <c r="ESP129" s="422"/>
      <c r="ESQ129" s="422"/>
      <c r="ESR129" s="422"/>
      <c r="ESS129" s="422"/>
      <c r="EST129" s="422"/>
      <c r="ESU129" s="422"/>
      <c r="ESV129" s="422"/>
      <c r="ESW129" s="422"/>
      <c r="ESX129" s="422"/>
      <c r="ESY129" s="422"/>
      <c r="ESZ129" s="422"/>
      <c r="ETA129" s="422"/>
      <c r="ETB129" s="422"/>
      <c r="ETC129" s="422"/>
      <c r="ETD129" s="422"/>
      <c r="ETE129" s="422"/>
      <c r="ETF129" s="422"/>
      <c r="ETG129" s="422"/>
      <c r="ETH129" s="422"/>
      <c r="ETI129" s="422"/>
      <c r="ETJ129" s="422"/>
      <c r="ETK129" s="422"/>
      <c r="ETL129" s="422"/>
      <c r="ETM129" s="422"/>
      <c r="ETN129" s="422"/>
      <c r="ETO129" s="422"/>
      <c r="ETP129" s="422"/>
      <c r="ETQ129" s="422"/>
      <c r="ETR129" s="422"/>
      <c r="ETS129" s="422"/>
      <c r="ETT129" s="422"/>
      <c r="ETU129" s="422"/>
      <c r="ETV129" s="422"/>
      <c r="ETW129" s="422"/>
      <c r="ETX129" s="422"/>
      <c r="ETY129" s="422"/>
      <c r="ETZ129" s="422"/>
      <c r="EUA129" s="422"/>
      <c r="EUB129" s="422"/>
      <c r="EUC129" s="422"/>
      <c r="EUD129" s="422"/>
      <c r="EUE129" s="422"/>
      <c r="EUF129" s="422"/>
      <c r="EUG129" s="422"/>
      <c r="EUH129" s="422"/>
      <c r="EUI129" s="422"/>
      <c r="EUJ129" s="422"/>
      <c r="EUK129" s="422"/>
      <c r="EUL129" s="422"/>
      <c r="EUM129" s="422"/>
      <c r="EUN129" s="422"/>
      <c r="EUO129" s="422"/>
      <c r="EUP129" s="422"/>
      <c r="EUQ129" s="422"/>
      <c r="EUR129" s="422"/>
      <c r="EUS129" s="422"/>
      <c r="EUT129" s="422"/>
      <c r="EUU129" s="422"/>
      <c r="EUV129" s="422"/>
      <c r="EUW129" s="422"/>
      <c r="EUX129" s="422"/>
      <c r="EUY129" s="422"/>
      <c r="EUZ129" s="422"/>
      <c r="EVA129" s="422"/>
      <c r="EVB129" s="422"/>
      <c r="EVC129" s="422"/>
      <c r="EVD129" s="422"/>
      <c r="EVE129" s="422"/>
      <c r="EVF129" s="422"/>
      <c r="EVG129" s="422"/>
      <c r="EVH129" s="422"/>
      <c r="EVI129" s="422"/>
      <c r="EVJ129" s="422"/>
      <c r="EVK129" s="422"/>
      <c r="EVL129" s="422"/>
      <c r="EVM129" s="422"/>
      <c r="EVN129" s="422"/>
      <c r="EVO129" s="422"/>
      <c r="EVP129" s="422"/>
      <c r="EVQ129" s="422"/>
      <c r="EVR129" s="422"/>
      <c r="EVS129" s="422"/>
      <c r="EVT129" s="422"/>
      <c r="EVU129" s="422"/>
      <c r="EVV129" s="422"/>
      <c r="EVW129" s="422"/>
      <c r="EVX129" s="422"/>
      <c r="EVY129" s="422"/>
      <c r="EVZ129" s="422"/>
      <c r="EWA129" s="422"/>
      <c r="EWB129" s="422"/>
      <c r="EWC129" s="422"/>
      <c r="EWD129" s="422"/>
      <c r="EWE129" s="422"/>
      <c r="EWF129" s="422"/>
      <c r="EWG129" s="422"/>
      <c r="EWH129" s="422"/>
      <c r="EWI129" s="422"/>
      <c r="EWJ129" s="422"/>
      <c r="EWK129" s="422"/>
      <c r="EWL129" s="422"/>
      <c r="EWM129" s="422"/>
      <c r="EWN129" s="422"/>
      <c r="EWO129" s="422"/>
      <c r="EWP129" s="422"/>
      <c r="EWQ129" s="422"/>
      <c r="EWR129" s="422"/>
      <c r="EWS129" s="422"/>
      <c r="EWT129" s="422"/>
      <c r="EWU129" s="422"/>
      <c r="EWV129" s="422"/>
      <c r="EWW129" s="422"/>
      <c r="EWX129" s="422"/>
      <c r="EWY129" s="422"/>
      <c r="EWZ129" s="422"/>
      <c r="EXA129" s="422"/>
      <c r="EXB129" s="422"/>
      <c r="EXC129" s="422"/>
      <c r="EXD129" s="422"/>
      <c r="EXE129" s="422"/>
      <c r="EXF129" s="422"/>
      <c r="EXG129" s="422"/>
      <c r="EXH129" s="422"/>
      <c r="EXI129" s="422"/>
      <c r="EXJ129" s="422"/>
      <c r="EXK129" s="422"/>
      <c r="EXL129" s="422"/>
      <c r="EXM129" s="422"/>
      <c r="EXN129" s="422"/>
      <c r="EXO129" s="422"/>
      <c r="EXP129" s="422"/>
      <c r="EXQ129" s="422"/>
      <c r="EXR129" s="422"/>
      <c r="EXS129" s="422"/>
      <c r="EXT129" s="422"/>
      <c r="EXU129" s="422"/>
      <c r="EXV129" s="422"/>
      <c r="EXW129" s="422"/>
      <c r="EXX129" s="422"/>
      <c r="EXY129" s="422"/>
      <c r="EXZ129" s="422"/>
      <c r="EYA129" s="422"/>
      <c r="EYB129" s="422"/>
      <c r="EYC129" s="422"/>
      <c r="EYD129" s="422"/>
      <c r="EYE129" s="422"/>
      <c r="EYF129" s="422"/>
      <c r="EYG129" s="422"/>
      <c r="EYH129" s="422"/>
      <c r="EYI129" s="422"/>
      <c r="EYJ129" s="422"/>
      <c r="EYK129" s="422"/>
      <c r="EYL129" s="422"/>
      <c r="EYM129" s="422"/>
      <c r="EYN129" s="422"/>
      <c r="EYO129" s="422"/>
      <c r="EYP129" s="422"/>
      <c r="EYQ129" s="422"/>
      <c r="EYR129" s="422"/>
      <c r="EYS129" s="422"/>
      <c r="EYT129" s="422"/>
      <c r="EYU129" s="422"/>
      <c r="EYV129" s="422"/>
      <c r="EYW129" s="422"/>
      <c r="EYX129" s="422"/>
      <c r="EYY129" s="422"/>
      <c r="EYZ129" s="422"/>
      <c r="EZA129" s="422"/>
      <c r="EZB129" s="422"/>
      <c r="EZC129" s="422"/>
      <c r="EZD129" s="422"/>
      <c r="EZE129" s="422"/>
      <c r="EZF129" s="422"/>
      <c r="EZG129" s="422"/>
      <c r="EZH129" s="422"/>
      <c r="EZI129" s="422"/>
      <c r="EZJ129" s="422"/>
      <c r="EZK129" s="422"/>
      <c r="EZL129" s="422"/>
      <c r="EZM129" s="422"/>
      <c r="EZN129" s="422"/>
      <c r="EZO129" s="422"/>
      <c r="EZP129" s="422"/>
      <c r="EZQ129" s="422"/>
      <c r="EZR129" s="422"/>
      <c r="EZS129" s="422"/>
      <c r="EZT129" s="422"/>
      <c r="EZU129" s="422"/>
      <c r="EZV129" s="422"/>
      <c r="EZW129" s="422"/>
      <c r="EZX129" s="422"/>
      <c r="EZY129" s="422"/>
      <c r="EZZ129" s="422"/>
      <c r="FAA129" s="422"/>
      <c r="FAB129" s="422"/>
      <c r="FAC129" s="422"/>
      <c r="FAD129" s="422"/>
      <c r="FAE129" s="422"/>
      <c r="FAF129" s="422"/>
      <c r="FAG129" s="422"/>
      <c r="FAH129" s="422"/>
      <c r="FAI129" s="422"/>
      <c r="FAJ129" s="422"/>
      <c r="FAK129" s="422"/>
      <c r="FAL129" s="422"/>
      <c r="FAM129" s="422"/>
      <c r="FAN129" s="422"/>
      <c r="FAO129" s="422"/>
      <c r="FAP129" s="422"/>
      <c r="FAQ129" s="422"/>
      <c r="FAR129" s="422"/>
      <c r="FAS129" s="422"/>
      <c r="FAT129" s="422"/>
      <c r="FAU129" s="422"/>
      <c r="FAV129" s="422"/>
      <c r="FAW129" s="422"/>
      <c r="FAX129" s="422"/>
      <c r="FAY129" s="422"/>
      <c r="FAZ129" s="422"/>
      <c r="FBA129" s="422"/>
      <c r="FBB129" s="422"/>
      <c r="FBC129" s="422"/>
      <c r="FBD129" s="422"/>
      <c r="FBE129" s="422"/>
      <c r="FBF129" s="422"/>
      <c r="FBG129" s="422"/>
      <c r="FBH129" s="422"/>
      <c r="FBI129" s="422"/>
      <c r="FBJ129" s="422"/>
      <c r="FBK129" s="422"/>
      <c r="FBL129" s="422"/>
      <c r="FBM129" s="422"/>
      <c r="FBN129" s="422"/>
      <c r="FBO129" s="422"/>
      <c r="FBP129" s="422"/>
      <c r="FBQ129" s="422"/>
      <c r="FBR129" s="422"/>
      <c r="FBS129" s="422"/>
      <c r="FBT129" s="422"/>
      <c r="FBU129" s="422"/>
      <c r="FBV129" s="422"/>
      <c r="FBW129" s="422"/>
      <c r="FBX129" s="422"/>
      <c r="FBY129" s="422"/>
      <c r="FBZ129" s="422"/>
      <c r="FCA129" s="422"/>
      <c r="FCB129" s="422"/>
      <c r="FCC129" s="422"/>
      <c r="FCD129" s="422"/>
      <c r="FCE129" s="422"/>
      <c r="FCF129" s="422"/>
      <c r="FCG129" s="422"/>
      <c r="FCH129" s="422"/>
      <c r="FCI129" s="422"/>
      <c r="FCJ129" s="422"/>
      <c r="FCK129" s="422"/>
      <c r="FCL129" s="422"/>
      <c r="FCM129" s="422"/>
      <c r="FCN129" s="422"/>
      <c r="FCO129" s="422"/>
      <c r="FCP129" s="422"/>
      <c r="FCQ129" s="422"/>
      <c r="FCR129" s="422"/>
      <c r="FCS129" s="422"/>
      <c r="FCT129" s="422"/>
      <c r="FCU129" s="422"/>
      <c r="FCV129" s="422"/>
      <c r="FCW129" s="422"/>
      <c r="FCX129" s="422"/>
      <c r="FCY129" s="422"/>
      <c r="FCZ129" s="422"/>
      <c r="FDA129" s="422"/>
      <c r="FDB129" s="422"/>
      <c r="FDC129" s="422"/>
      <c r="FDD129" s="422"/>
      <c r="FDE129" s="422"/>
      <c r="FDF129" s="422"/>
      <c r="FDG129" s="422"/>
      <c r="FDH129" s="422"/>
      <c r="FDI129" s="422"/>
      <c r="FDJ129" s="422"/>
      <c r="FDK129" s="422"/>
      <c r="FDL129" s="422"/>
      <c r="FDM129" s="422"/>
      <c r="FDN129" s="422"/>
      <c r="FDO129" s="422"/>
      <c r="FDP129" s="422"/>
      <c r="FDQ129" s="422"/>
      <c r="FDR129" s="422"/>
      <c r="FDS129" s="422"/>
      <c r="FDT129" s="422"/>
      <c r="FDU129" s="422"/>
      <c r="FDV129" s="422"/>
      <c r="FDW129" s="422"/>
      <c r="FDX129" s="422"/>
      <c r="FDY129" s="422"/>
      <c r="FDZ129" s="422"/>
      <c r="FEA129" s="422"/>
      <c r="FEB129" s="422"/>
      <c r="FEC129" s="422"/>
      <c r="FED129" s="422"/>
      <c r="FEE129" s="422"/>
      <c r="FEF129" s="422"/>
      <c r="FEG129" s="422"/>
      <c r="FEH129" s="422"/>
      <c r="FEI129" s="422"/>
      <c r="FEJ129" s="422"/>
      <c r="FEK129" s="422"/>
      <c r="FEL129" s="422"/>
      <c r="FEM129" s="422"/>
      <c r="FEN129" s="422"/>
      <c r="FEO129" s="422"/>
      <c r="FEP129" s="422"/>
      <c r="FEQ129" s="422"/>
      <c r="FER129" s="422"/>
      <c r="FES129" s="422"/>
      <c r="FET129" s="422"/>
      <c r="FEU129" s="422"/>
      <c r="FEV129" s="422"/>
      <c r="FEW129" s="422"/>
      <c r="FEX129" s="422"/>
      <c r="FEY129" s="422"/>
      <c r="FEZ129" s="422"/>
      <c r="FFA129" s="422"/>
      <c r="FFB129" s="422"/>
      <c r="FFC129" s="422"/>
      <c r="FFD129" s="422"/>
      <c r="FFE129" s="422"/>
      <c r="FFF129" s="422"/>
      <c r="FFG129" s="422"/>
      <c r="FFH129" s="422"/>
      <c r="FFI129" s="422"/>
      <c r="FFJ129" s="422"/>
      <c r="FFK129" s="422"/>
      <c r="FFL129" s="422"/>
      <c r="FFM129" s="422"/>
      <c r="FFN129" s="422"/>
      <c r="FFO129" s="422"/>
      <c r="FFP129" s="422"/>
      <c r="FFQ129" s="422"/>
      <c r="FFR129" s="422"/>
      <c r="FFS129" s="422"/>
      <c r="FFT129" s="422"/>
      <c r="FFU129" s="422"/>
      <c r="FFV129" s="422"/>
      <c r="FFW129" s="422"/>
      <c r="FFX129" s="422"/>
      <c r="FFY129" s="422"/>
      <c r="FFZ129" s="422"/>
      <c r="FGA129" s="422"/>
      <c r="FGB129" s="422"/>
      <c r="FGC129" s="422"/>
      <c r="FGD129" s="422"/>
      <c r="FGE129" s="422"/>
      <c r="FGF129" s="422"/>
      <c r="FGG129" s="422"/>
      <c r="FGH129" s="422"/>
      <c r="FGI129" s="422"/>
      <c r="FGJ129" s="422"/>
      <c r="FGK129" s="422"/>
      <c r="FGL129" s="422"/>
      <c r="FGM129" s="422"/>
      <c r="FGN129" s="422"/>
      <c r="FGO129" s="422"/>
      <c r="FGP129" s="422"/>
      <c r="FGQ129" s="422"/>
      <c r="FGR129" s="422"/>
      <c r="FGS129" s="422"/>
      <c r="FGT129" s="422"/>
      <c r="FGU129" s="422"/>
      <c r="FGV129" s="422"/>
      <c r="FGW129" s="422"/>
      <c r="FGX129" s="422"/>
      <c r="FGY129" s="422"/>
      <c r="FGZ129" s="422"/>
      <c r="FHA129" s="422"/>
      <c r="FHB129" s="422"/>
      <c r="FHC129" s="422"/>
      <c r="FHD129" s="422"/>
      <c r="FHE129" s="422"/>
      <c r="FHF129" s="422"/>
      <c r="FHG129" s="422"/>
      <c r="FHH129" s="422"/>
      <c r="FHI129" s="422"/>
      <c r="FHJ129" s="422"/>
      <c r="FHK129" s="422"/>
      <c r="FHL129" s="422"/>
      <c r="FHM129" s="422"/>
      <c r="FHN129" s="422"/>
      <c r="FHO129" s="422"/>
      <c r="FHP129" s="422"/>
      <c r="FHQ129" s="422"/>
      <c r="FHR129" s="422"/>
      <c r="FHS129" s="422"/>
      <c r="FHT129" s="422"/>
      <c r="FHU129" s="422"/>
      <c r="FHV129" s="422"/>
      <c r="FHW129" s="422"/>
      <c r="FHX129" s="422"/>
      <c r="FHY129" s="422"/>
      <c r="FHZ129" s="422"/>
      <c r="FIA129" s="422"/>
      <c r="FIB129" s="422"/>
      <c r="FIC129" s="422"/>
      <c r="FID129" s="422"/>
      <c r="FIE129" s="422"/>
      <c r="FIF129" s="422"/>
      <c r="FIG129" s="422"/>
      <c r="FIH129" s="422"/>
      <c r="FII129" s="422"/>
      <c r="FIJ129" s="422"/>
      <c r="FIK129" s="422"/>
      <c r="FIL129" s="422"/>
      <c r="FIM129" s="422"/>
      <c r="FIN129" s="422"/>
      <c r="FIO129" s="422"/>
      <c r="FIP129" s="422"/>
      <c r="FIQ129" s="422"/>
      <c r="FIR129" s="422"/>
      <c r="FIS129" s="422"/>
      <c r="FIT129" s="422"/>
      <c r="FIU129" s="422"/>
      <c r="FIV129" s="422"/>
      <c r="FIW129" s="422"/>
      <c r="FIX129" s="422"/>
      <c r="FIY129" s="422"/>
      <c r="FIZ129" s="422"/>
      <c r="FJA129" s="422"/>
      <c r="FJB129" s="422"/>
      <c r="FJC129" s="422"/>
      <c r="FJD129" s="422"/>
      <c r="FJE129" s="422"/>
      <c r="FJF129" s="422"/>
      <c r="FJG129" s="422"/>
      <c r="FJH129" s="422"/>
      <c r="FJI129" s="422"/>
      <c r="FJJ129" s="422"/>
      <c r="FJK129" s="422"/>
      <c r="FJL129" s="422"/>
      <c r="FJM129" s="422"/>
      <c r="FJN129" s="422"/>
      <c r="FJO129" s="422"/>
      <c r="FJP129" s="422"/>
      <c r="FJQ129" s="422"/>
      <c r="FJR129" s="422"/>
      <c r="FJS129" s="422"/>
      <c r="FJT129" s="422"/>
      <c r="FJU129" s="422"/>
      <c r="FJV129" s="422"/>
      <c r="FJW129" s="422"/>
      <c r="FJX129" s="422"/>
      <c r="FJY129" s="422"/>
      <c r="FJZ129" s="422"/>
      <c r="FKA129" s="422"/>
      <c r="FKB129" s="422"/>
      <c r="FKC129" s="422"/>
      <c r="FKD129" s="422"/>
      <c r="FKE129" s="422"/>
      <c r="FKF129" s="422"/>
      <c r="FKG129" s="422"/>
      <c r="FKH129" s="422"/>
      <c r="FKI129" s="422"/>
      <c r="FKJ129" s="422"/>
      <c r="FKK129" s="422"/>
      <c r="FKL129" s="422"/>
      <c r="FKM129" s="422"/>
      <c r="FKN129" s="422"/>
      <c r="FKO129" s="422"/>
      <c r="FKP129" s="422"/>
      <c r="FKQ129" s="422"/>
      <c r="FKR129" s="422"/>
      <c r="FKS129" s="422"/>
      <c r="FKT129" s="422"/>
      <c r="FKU129" s="422"/>
      <c r="FKV129" s="422"/>
      <c r="FKW129" s="422"/>
      <c r="FKX129" s="422"/>
      <c r="FKY129" s="422"/>
      <c r="FKZ129" s="422"/>
      <c r="FLA129" s="422"/>
      <c r="FLB129" s="422"/>
      <c r="FLC129" s="422"/>
      <c r="FLD129" s="422"/>
      <c r="FLE129" s="422"/>
      <c r="FLF129" s="422"/>
      <c r="FLG129" s="422"/>
      <c r="FLH129" s="422"/>
      <c r="FLI129" s="422"/>
      <c r="FLJ129" s="422"/>
      <c r="FLK129" s="422"/>
      <c r="FLL129" s="422"/>
      <c r="FLM129" s="422"/>
      <c r="FLN129" s="422"/>
      <c r="FLO129" s="422"/>
      <c r="FLP129" s="422"/>
      <c r="FLQ129" s="422"/>
      <c r="FLR129" s="422"/>
      <c r="FLS129" s="422"/>
      <c r="FLT129" s="422"/>
      <c r="FLU129" s="422"/>
      <c r="FLV129" s="422"/>
      <c r="FLW129" s="422"/>
      <c r="FLX129" s="422"/>
      <c r="FLY129" s="422"/>
      <c r="FLZ129" s="422"/>
      <c r="FMA129" s="422"/>
      <c r="FMB129" s="422"/>
      <c r="FMC129" s="422"/>
      <c r="FMD129" s="422"/>
      <c r="FME129" s="422"/>
      <c r="FMF129" s="422"/>
      <c r="FMG129" s="422"/>
      <c r="FMH129" s="422"/>
      <c r="FMI129" s="422"/>
      <c r="FMJ129" s="422"/>
      <c r="FMK129" s="422"/>
      <c r="FML129" s="422"/>
      <c r="FMM129" s="422"/>
      <c r="FMN129" s="422"/>
      <c r="FMO129" s="422"/>
      <c r="FMP129" s="422"/>
      <c r="FMQ129" s="422"/>
      <c r="FMR129" s="422"/>
      <c r="FMS129" s="422"/>
      <c r="FMT129" s="422"/>
      <c r="FMU129" s="422"/>
      <c r="FMV129" s="422"/>
      <c r="FMW129" s="422"/>
      <c r="FMX129" s="422"/>
      <c r="FMY129" s="422"/>
      <c r="FMZ129" s="422"/>
      <c r="FNA129" s="422"/>
      <c r="FNB129" s="422"/>
      <c r="FNC129" s="422"/>
      <c r="FND129" s="422"/>
      <c r="FNE129" s="422"/>
      <c r="FNF129" s="422"/>
      <c r="FNG129" s="422"/>
      <c r="FNH129" s="422"/>
      <c r="FNI129" s="422"/>
      <c r="FNJ129" s="422"/>
      <c r="FNK129" s="422"/>
      <c r="FNL129" s="422"/>
      <c r="FNM129" s="422"/>
      <c r="FNN129" s="422"/>
      <c r="FNO129" s="422"/>
      <c r="FNP129" s="422"/>
      <c r="FNQ129" s="422"/>
      <c r="FNR129" s="422"/>
      <c r="FNS129" s="422"/>
      <c r="FNT129" s="422"/>
      <c r="FNU129" s="422"/>
      <c r="FNV129" s="422"/>
      <c r="FNW129" s="422"/>
      <c r="FNX129" s="422"/>
      <c r="FNY129" s="422"/>
      <c r="FNZ129" s="422"/>
      <c r="FOA129" s="422"/>
      <c r="FOB129" s="422"/>
      <c r="FOC129" s="422"/>
      <c r="FOD129" s="422"/>
      <c r="FOE129" s="422"/>
      <c r="FOF129" s="422"/>
      <c r="FOG129" s="422"/>
      <c r="FOH129" s="422"/>
      <c r="FOI129" s="422"/>
      <c r="FOJ129" s="422"/>
      <c r="FOK129" s="422"/>
      <c r="FOL129" s="422"/>
      <c r="FOM129" s="422"/>
      <c r="FON129" s="422"/>
      <c r="FOO129" s="422"/>
      <c r="FOP129" s="422"/>
      <c r="FOQ129" s="422"/>
      <c r="FOR129" s="422"/>
      <c r="FOS129" s="422"/>
      <c r="FOT129" s="422"/>
      <c r="FOU129" s="422"/>
      <c r="FOV129" s="422"/>
      <c r="FOW129" s="422"/>
      <c r="FOX129" s="422"/>
      <c r="FOY129" s="422"/>
      <c r="FOZ129" s="422"/>
      <c r="FPA129" s="422"/>
      <c r="FPB129" s="422"/>
      <c r="FPC129" s="422"/>
      <c r="FPD129" s="422"/>
      <c r="FPE129" s="422"/>
      <c r="FPF129" s="422"/>
      <c r="FPG129" s="422"/>
      <c r="FPH129" s="422"/>
      <c r="FPI129" s="422"/>
      <c r="FPJ129" s="422"/>
      <c r="FPK129" s="422"/>
      <c r="FPL129" s="422"/>
      <c r="FPM129" s="422"/>
      <c r="FPN129" s="422"/>
      <c r="FPO129" s="422"/>
      <c r="FPP129" s="422"/>
      <c r="FPQ129" s="422"/>
      <c r="FPR129" s="422"/>
      <c r="FPS129" s="422"/>
      <c r="FPT129" s="422"/>
      <c r="FPU129" s="422"/>
      <c r="FPV129" s="422"/>
      <c r="FPW129" s="422"/>
      <c r="FPX129" s="422"/>
      <c r="FPY129" s="422"/>
      <c r="FPZ129" s="422"/>
      <c r="FQA129" s="422"/>
      <c r="FQB129" s="422"/>
      <c r="FQC129" s="422"/>
      <c r="FQD129" s="422"/>
      <c r="FQE129" s="422"/>
      <c r="FQF129" s="422"/>
      <c r="FQG129" s="422"/>
      <c r="FQH129" s="422"/>
      <c r="FQI129" s="422"/>
      <c r="FQJ129" s="422"/>
      <c r="FQK129" s="422"/>
      <c r="FQL129" s="422"/>
      <c r="FQM129" s="422"/>
      <c r="FQN129" s="422"/>
      <c r="FQO129" s="422"/>
      <c r="FQP129" s="422"/>
      <c r="FQQ129" s="422"/>
      <c r="FQR129" s="422"/>
      <c r="FQS129" s="422"/>
      <c r="FQT129" s="422"/>
      <c r="FQU129" s="422"/>
      <c r="FQV129" s="422"/>
      <c r="FQW129" s="422"/>
      <c r="FQX129" s="422"/>
      <c r="FQY129" s="422"/>
      <c r="FQZ129" s="422"/>
      <c r="FRA129" s="422"/>
      <c r="FRB129" s="422"/>
      <c r="FRC129" s="422"/>
      <c r="FRD129" s="422"/>
      <c r="FRE129" s="422"/>
      <c r="FRF129" s="422"/>
      <c r="FRG129" s="422"/>
      <c r="FRH129" s="422"/>
      <c r="FRI129" s="422"/>
      <c r="FRJ129" s="422"/>
      <c r="FRK129" s="422"/>
      <c r="FRL129" s="422"/>
      <c r="FRM129" s="422"/>
      <c r="FRN129" s="422"/>
      <c r="FRO129" s="422"/>
      <c r="FRP129" s="422"/>
      <c r="FRQ129" s="422"/>
      <c r="FRR129" s="422"/>
      <c r="FRS129" s="422"/>
      <c r="FRT129" s="422"/>
      <c r="FRU129" s="422"/>
      <c r="FRV129" s="422"/>
      <c r="FRW129" s="422"/>
      <c r="FRX129" s="422"/>
      <c r="FRY129" s="422"/>
      <c r="FRZ129" s="422"/>
      <c r="FSA129" s="422"/>
      <c r="FSB129" s="422"/>
      <c r="FSC129" s="422"/>
      <c r="FSD129" s="422"/>
      <c r="FSE129" s="422"/>
      <c r="FSF129" s="422"/>
      <c r="FSG129" s="422"/>
      <c r="FSH129" s="422"/>
      <c r="FSI129" s="422"/>
      <c r="FSJ129" s="422"/>
      <c r="FSK129" s="422"/>
      <c r="FSL129" s="422"/>
      <c r="FSM129" s="422"/>
      <c r="FSN129" s="422"/>
      <c r="FSO129" s="422"/>
      <c r="FSP129" s="422"/>
      <c r="FSQ129" s="422"/>
      <c r="FSR129" s="422"/>
      <c r="FSS129" s="422"/>
      <c r="FST129" s="422"/>
      <c r="FSU129" s="422"/>
      <c r="FSV129" s="422"/>
      <c r="FSW129" s="422"/>
      <c r="FSX129" s="422"/>
      <c r="FSY129" s="422"/>
      <c r="FSZ129" s="422"/>
      <c r="FTA129" s="422"/>
      <c r="FTB129" s="422"/>
      <c r="FTC129" s="422"/>
      <c r="FTD129" s="422"/>
      <c r="FTE129" s="422"/>
      <c r="FTF129" s="422"/>
      <c r="FTG129" s="422"/>
      <c r="FTH129" s="422"/>
      <c r="FTI129" s="422"/>
      <c r="FTJ129" s="422"/>
      <c r="FTK129" s="422"/>
      <c r="FTL129" s="422"/>
      <c r="FTM129" s="422"/>
      <c r="FTN129" s="422"/>
      <c r="FTO129" s="422"/>
      <c r="FTP129" s="422"/>
      <c r="FTQ129" s="422"/>
      <c r="FTR129" s="422"/>
      <c r="FTS129" s="422"/>
      <c r="FTT129" s="422"/>
      <c r="FTU129" s="422"/>
      <c r="FTV129" s="422"/>
      <c r="FTW129" s="422"/>
      <c r="FTX129" s="422"/>
      <c r="FTY129" s="422"/>
      <c r="FTZ129" s="422"/>
      <c r="FUA129" s="422"/>
      <c r="FUB129" s="422"/>
      <c r="FUC129" s="422"/>
      <c r="FUD129" s="422"/>
      <c r="FUE129" s="422"/>
      <c r="FUF129" s="422"/>
      <c r="FUG129" s="422"/>
      <c r="FUH129" s="422"/>
      <c r="FUI129" s="422"/>
      <c r="FUJ129" s="422"/>
      <c r="FUK129" s="422"/>
      <c r="FUL129" s="422"/>
      <c r="FUM129" s="422"/>
      <c r="FUN129" s="422"/>
      <c r="FUO129" s="422"/>
      <c r="FUP129" s="422"/>
      <c r="FUQ129" s="422"/>
      <c r="FUR129" s="422"/>
      <c r="FUS129" s="422"/>
      <c r="FUT129" s="422"/>
      <c r="FUU129" s="422"/>
      <c r="FUV129" s="422"/>
      <c r="FUW129" s="422"/>
      <c r="FUX129" s="422"/>
      <c r="FUY129" s="422"/>
      <c r="FUZ129" s="422"/>
      <c r="FVA129" s="422"/>
      <c r="FVB129" s="422"/>
      <c r="FVC129" s="422"/>
      <c r="FVD129" s="422"/>
      <c r="FVE129" s="422"/>
      <c r="FVF129" s="422"/>
      <c r="FVG129" s="422"/>
      <c r="FVH129" s="422"/>
      <c r="FVI129" s="422"/>
      <c r="FVJ129" s="422"/>
      <c r="FVK129" s="422"/>
      <c r="FVL129" s="422"/>
      <c r="FVM129" s="422"/>
      <c r="FVN129" s="422"/>
      <c r="FVO129" s="422"/>
      <c r="FVP129" s="422"/>
      <c r="FVQ129" s="422"/>
      <c r="FVR129" s="422"/>
      <c r="FVS129" s="422"/>
      <c r="FVT129" s="422"/>
      <c r="FVU129" s="422"/>
      <c r="FVV129" s="422"/>
      <c r="FVW129" s="422"/>
      <c r="FVX129" s="422"/>
      <c r="FVY129" s="422"/>
      <c r="FVZ129" s="422"/>
      <c r="FWA129" s="422"/>
      <c r="FWB129" s="422"/>
      <c r="FWC129" s="422"/>
      <c r="FWD129" s="422"/>
      <c r="FWE129" s="422"/>
      <c r="FWF129" s="422"/>
      <c r="FWG129" s="422"/>
      <c r="FWH129" s="422"/>
      <c r="FWI129" s="422"/>
      <c r="FWJ129" s="422"/>
      <c r="FWK129" s="422"/>
      <c r="FWL129" s="422"/>
      <c r="FWM129" s="422"/>
      <c r="FWN129" s="422"/>
      <c r="FWO129" s="422"/>
      <c r="FWP129" s="422"/>
      <c r="FWQ129" s="422"/>
      <c r="FWR129" s="422"/>
      <c r="FWS129" s="422"/>
      <c r="FWT129" s="422"/>
      <c r="FWU129" s="422"/>
      <c r="FWV129" s="422"/>
      <c r="FWW129" s="422"/>
      <c r="FWX129" s="422"/>
      <c r="FWY129" s="422"/>
      <c r="FWZ129" s="422"/>
      <c r="FXA129" s="422"/>
      <c r="FXB129" s="422"/>
      <c r="FXC129" s="422"/>
      <c r="FXD129" s="422"/>
      <c r="FXE129" s="422"/>
      <c r="FXF129" s="422"/>
      <c r="FXG129" s="422"/>
      <c r="FXH129" s="422"/>
      <c r="FXI129" s="422"/>
      <c r="FXJ129" s="422"/>
      <c r="FXK129" s="422"/>
      <c r="FXL129" s="422"/>
      <c r="FXM129" s="422"/>
      <c r="FXN129" s="422"/>
      <c r="FXO129" s="422"/>
      <c r="FXP129" s="422"/>
      <c r="FXQ129" s="422"/>
      <c r="FXR129" s="422"/>
      <c r="FXS129" s="422"/>
      <c r="FXT129" s="422"/>
      <c r="FXU129" s="422"/>
      <c r="FXV129" s="422"/>
      <c r="FXW129" s="422"/>
      <c r="FXX129" s="422"/>
      <c r="FXY129" s="422"/>
      <c r="FXZ129" s="422"/>
      <c r="FYA129" s="422"/>
      <c r="FYB129" s="422"/>
      <c r="FYC129" s="422"/>
      <c r="FYD129" s="422"/>
      <c r="FYE129" s="422"/>
      <c r="FYF129" s="422"/>
      <c r="FYG129" s="422"/>
      <c r="FYH129" s="422"/>
      <c r="FYI129" s="422"/>
      <c r="FYJ129" s="422"/>
      <c r="FYK129" s="422"/>
      <c r="FYL129" s="422"/>
      <c r="FYM129" s="422"/>
      <c r="FYN129" s="422"/>
      <c r="FYO129" s="422"/>
      <c r="FYP129" s="422"/>
      <c r="FYQ129" s="422"/>
      <c r="FYR129" s="422"/>
      <c r="FYS129" s="422"/>
      <c r="FYT129" s="422"/>
      <c r="FYU129" s="422"/>
      <c r="FYV129" s="422"/>
      <c r="FYW129" s="422"/>
      <c r="FYX129" s="422"/>
      <c r="FYY129" s="422"/>
      <c r="FYZ129" s="422"/>
      <c r="FZA129" s="422"/>
      <c r="FZB129" s="422"/>
      <c r="FZC129" s="422"/>
      <c r="FZD129" s="422"/>
      <c r="FZE129" s="422"/>
      <c r="FZF129" s="422"/>
      <c r="FZG129" s="422"/>
      <c r="FZH129" s="422"/>
      <c r="FZI129" s="422"/>
      <c r="FZJ129" s="422"/>
      <c r="FZK129" s="422"/>
      <c r="FZL129" s="422"/>
      <c r="FZM129" s="422"/>
      <c r="FZN129" s="422"/>
      <c r="FZO129" s="422"/>
      <c r="FZP129" s="422"/>
      <c r="FZQ129" s="422"/>
      <c r="FZR129" s="422"/>
      <c r="FZS129" s="422"/>
      <c r="FZT129" s="422"/>
      <c r="FZU129" s="422"/>
      <c r="FZV129" s="422"/>
      <c r="FZW129" s="422"/>
      <c r="FZX129" s="422"/>
      <c r="FZY129" s="422"/>
      <c r="FZZ129" s="422"/>
      <c r="GAA129" s="422"/>
      <c r="GAB129" s="422"/>
      <c r="GAC129" s="422"/>
      <c r="GAD129" s="422"/>
      <c r="GAE129" s="422"/>
      <c r="GAF129" s="422"/>
      <c r="GAG129" s="422"/>
      <c r="GAH129" s="422"/>
      <c r="GAI129" s="422"/>
      <c r="GAJ129" s="422"/>
      <c r="GAK129" s="422"/>
      <c r="GAL129" s="422"/>
      <c r="GAM129" s="422"/>
      <c r="GAN129" s="422"/>
      <c r="GAO129" s="422"/>
      <c r="GAP129" s="422"/>
      <c r="GAQ129" s="422"/>
      <c r="GAR129" s="422"/>
      <c r="GAS129" s="422"/>
      <c r="GAT129" s="422"/>
      <c r="GAU129" s="422"/>
      <c r="GAV129" s="422"/>
      <c r="GAW129" s="422"/>
      <c r="GAX129" s="422"/>
      <c r="GAY129" s="422"/>
      <c r="GAZ129" s="422"/>
      <c r="GBA129" s="422"/>
      <c r="GBB129" s="422"/>
      <c r="GBC129" s="422"/>
      <c r="GBD129" s="422"/>
      <c r="GBE129" s="422"/>
      <c r="GBF129" s="422"/>
      <c r="GBG129" s="422"/>
      <c r="GBH129" s="422"/>
      <c r="GBI129" s="422"/>
      <c r="GBJ129" s="422"/>
      <c r="GBK129" s="422"/>
      <c r="GBL129" s="422"/>
      <c r="GBM129" s="422"/>
      <c r="GBN129" s="422"/>
      <c r="GBO129" s="422"/>
      <c r="GBP129" s="422"/>
      <c r="GBQ129" s="422"/>
      <c r="GBR129" s="422"/>
      <c r="GBS129" s="422"/>
      <c r="GBT129" s="422"/>
      <c r="GBU129" s="422"/>
      <c r="GBV129" s="422"/>
      <c r="GBW129" s="422"/>
      <c r="GBX129" s="422"/>
      <c r="GBY129" s="422"/>
      <c r="GBZ129" s="422"/>
      <c r="GCA129" s="422"/>
      <c r="GCB129" s="422"/>
      <c r="GCC129" s="422"/>
      <c r="GCD129" s="422"/>
      <c r="GCE129" s="422"/>
      <c r="GCF129" s="422"/>
      <c r="GCG129" s="422"/>
      <c r="GCH129" s="422"/>
      <c r="GCI129" s="422"/>
      <c r="GCJ129" s="422"/>
      <c r="GCK129" s="422"/>
      <c r="GCL129" s="422"/>
      <c r="GCM129" s="422"/>
      <c r="GCN129" s="422"/>
      <c r="GCO129" s="422"/>
      <c r="GCP129" s="422"/>
      <c r="GCQ129" s="422"/>
      <c r="GCR129" s="422"/>
      <c r="GCS129" s="422"/>
      <c r="GCT129" s="422"/>
      <c r="GCU129" s="422"/>
      <c r="GCV129" s="422"/>
      <c r="GCW129" s="422"/>
      <c r="GCX129" s="422"/>
      <c r="GCY129" s="422"/>
      <c r="GCZ129" s="422"/>
      <c r="GDA129" s="422"/>
      <c r="GDB129" s="422"/>
      <c r="GDC129" s="422"/>
      <c r="GDD129" s="422"/>
      <c r="GDE129" s="422"/>
      <c r="GDF129" s="422"/>
      <c r="GDG129" s="422"/>
      <c r="GDH129" s="422"/>
      <c r="GDI129" s="422"/>
      <c r="GDJ129" s="422"/>
      <c r="GDK129" s="422"/>
      <c r="GDL129" s="422"/>
      <c r="GDM129" s="422"/>
      <c r="GDN129" s="422"/>
      <c r="GDO129" s="422"/>
      <c r="GDP129" s="422"/>
      <c r="GDQ129" s="422"/>
      <c r="GDR129" s="422"/>
      <c r="GDS129" s="422"/>
      <c r="GDT129" s="422"/>
      <c r="GDU129" s="422"/>
      <c r="GDV129" s="422"/>
      <c r="GDW129" s="422"/>
      <c r="GDX129" s="422"/>
      <c r="GDY129" s="422"/>
      <c r="GDZ129" s="422"/>
      <c r="GEA129" s="422"/>
      <c r="GEB129" s="422"/>
      <c r="GEC129" s="422"/>
      <c r="GED129" s="422"/>
      <c r="GEE129" s="422"/>
      <c r="GEF129" s="422"/>
      <c r="GEG129" s="422"/>
      <c r="GEH129" s="422"/>
      <c r="GEI129" s="422"/>
      <c r="GEJ129" s="422"/>
      <c r="GEK129" s="422"/>
      <c r="GEL129" s="422"/>
      <c r="GEM129" s="422"/>
      <c r="GEN129" s="422"/>
      <c r="GEO129" s="422"/>
      <c r="GEP129" s="422"/>
      <c r="GEQ129" s="422"/>
      <c r="GER129" s="422"/>
      <c r="GES129" s="422"/>
      <c r="GET129" s="422"/>
      <c r="GEU129" s="422"/>
      <c r="GEV129" s="422"/>
      <c r="GEW129" s="422"/>
      <c r="GEX129" s="422"/>
      <c r="GEY129" s="422"/>
      <c r="GEZ129" s="422"/>
      <c r="GFA129" s="422"/>
      <c r="GFB129" s="422"/>
      <c r="GFC129" s="422"/>
      <c r="GFD129" s="422"/>
      <c r="GFE129" s="422"/>
      <c r="GFF129" s="422"/>
      <c r="GFG129" s="422"/>
      <c r="GFH129" s="422"/>
      <c r="GFI129" s="422"/>
      <c r="GFJ129" s="422"/>
      <c r="GFK129" s="422"/>
      <c r="GFL129" s="422"/>
      <c r="GFM129" s="422"/>
      <c r="GFN129" s="422"/>
      <c r="GFO129" s="422"/>
      <c r="GFP129" s="422"/>
      <c r="GFQ129" s="422"/>
      <c r="GFR129" s="422"/>
      <c r="GFS129" s="422"/>
      <c r="GFT129" s="422"/>
      <c r="GFU129" s="422"/>
      <c r="GFV129" s="422"/>
      <c r="GFW129" s="422"/>
      <c r="GFX129" s="422"/>
      <c r="GFY129" s="422"/>
      <c r="GFZ129" s="422"/>
      <c r="GGA129" s="422"/>
      <c r="GGB129" s="422"/>
      <c r="GGC129" s="422"/>
      <c r="GGD129" s="422"/>
      <c r="GGE129" s="422"/>
      <c r="GGF129" s="422"/>
      <c r="GGG129" s="422"/>
      <c r="GGH129" s="422"/>
      <c r="GGI129" s="422"/>
      <c r="GGJ129" s="422"/>
      <c r="GGK129" s="422"/>
      <c r="GGL129" s="422"/>
      <c r="GGM129" s="422"/>
      <c r="GGN129" s="422"/>
      <c r="GGO129" s="422"/>
      <c r="GGP129" s="422"/>
      <c r="GGQ129" s="422"/>
      <c r="GGR129" s="422"/>
      <c r="GGS129" s="422"/>
      <c r="GGT129" s="422"/>
      <c r="GGU129" s="422"/>
      <c r="GGV129" s="422"/>
      <c r="GGW129" s="422"/>
      <c r="GGX129" s="422"/>
      <c r="GGY129" s="422"/>
      <c r="GGZ129" s="422"/>
      <c r="GHA129" s="422"/>
      <c r="GHB129" s="422"/>
      <c r="GHC129" s="422"/>
      <c r="GHD129" s="422"/>
      <c r="GHE129" s="422"/>
      <c r="GHF129" s="422"/>
      <c r="GHG129" s="422"/>
      <c r="GHH129" s="422"/>
      <c r="GHI129" s="422"/>
      <c r="GHJ129" s="422"/>
      <c r="GHK129" s="422"/>
      <c r="GHL129" s="422"/>
      <c r="GHM129" s="422"/>
      <c r="GHN129" s="422"/>
      <c r="GHO129" s="422"/>
      <c r="GHP129" s="422"/>
      <c r="GHQ129" s="422"/>
      <c r="GHR129" s="422"/>
      <c r="GHS129" s="422"/>
      <c r="GHT129" s="422"/>
      <c r="GHU129" s="422"/>
      <c r="GHV129" s="422"/>
      <c r="GHW129" s="422"/>
      <c r="GHX129" s="422"/>
      <c r="GHY129" s="422"/>
      <c r="GHZ129" s="422"/>
      <c r="GIA129" s="422"/>
      <c r="GIB129" s="422"/>
      <c r="GIC129" s="422"/>
      <c r="GID129" s="422"/>
      <c r="GIE129" s="422"/>
      <c r="GIF129" s="422"/>
      <c r="GIG129" s="422"/>
      <c r="GIH129" s="422"/>
      <c r="GII129" s="422"/>
      <c r="GIJ129" s="422"/>
      <c r="GIK129" s="422"/>
      <c r="GIL129" s="422"/>
      <c r="GIM129" s="422"/>
      <c r="GIN129" s="422"/>
      <c r="GIO129" s="422"/>
      <c r="GIP129" s="422"/>
      <c r="GIQ129" s="422"/>
      <c r="GIR129" s="422"/>
      <c r="GIS129" s="422"/>
      <c r="GIT129" s="422"/>
      <c r="GIU129" s="422"/>
      <c r="GIV129" s="422"/>
      <c r="GIW129" s="422"/>
      <c r="GIX129" s="422"/>
      <c r="GIY129" s="422"/>
      <c r="GIZ129" s="422"/>
      <c r="GJA129" s="422"/>
      <c r="GJB129" s="422"/>
      <c r="GJC129" s="422"/>
      <c r="GJD129" s="422"/>
      <c r="GJE129" s="422"/>
      <c r="GJF129" s="422"/>
      <c r="GJG129" s="422"/>
      <c r="GJH129" s="422"/>
      <c r="GJI129" s="422"/>
      <c r="GJJ129" s="422"/>
      <c r="GJK129" s="422"/>
      <c r="GJL129" s="422"/>
      <c r="GJM129" s="422"/>
      <c r="GJN129" s="422"/>
      <c r="GJO129" s="422"/>
      <c r="GJP129" s="422"/>
      <c r="GJQ129" s="422"/>
      <c r="GJR129" s="422"/>
      <c r="GJS129" s="422"/>
      <c r="GJT129" s="422"/>
      <c r="GJU129" s="422"/>
      <c r="GJV129" s="422"/>
      <c r="GJW129" s="422"/>
      <c r="GJX129" s="422"/>
      <c r="GJY129" s="422"/>
      <c r="GJZ129" s="422"/>
      <c r="GKA129" s="422"/>
      <c r="GKB129" s="422"/>
      <c r="GKC129" s="422"/>
      <c r="GKD129" s="422"/>
      <c r="GKE129" s="422"/>
      <c r="GKF129" s="422"/>
      <c r="GKG129" s="422"/>
      <c r="GKH129" s="422"/>
      <c r="GKI129" s="422"/>
      <c r="GKJ129" s="422"/>
      <c r="GKK129" s="422"/>
      <c r="GKL129" s="422"/>
      <c r="GKM129" s="422"/>
      <c r="GKN129" s="422"/>
      <c r="GKO129" s="422"/>
      <c r="GKP129" s="422"/>
      <c r="GKQ129" s="422"/>
      <c r="GKR129" s="422"/>
      <c r="GKS129" s="422"/>
      <c r="GKT129" s="422"/>
      <c r="GKU129" s="422"/>
      <c r="GKV129" s="422"/>
      <c r="GKW129" s="422"/>
      <c r="GKX129" s="422"/>
      <c r="GKY129" s="422"/>
      <c r="GKZ129" s="422"/>
      <c r="GLA129" s="422"/>
      <c r="GLB129" s="422"/>
      <c r="GLC129" s="422"/>
      <c r="GLD129" s="422"/>
      <c r="GLE129" s="422"/>
      <c r="GLF129" s="422"/>
      <c r="GLG129" s="422"/>
      <c r="GLH129" s="422"/>
      <c r="GLI129" s="422"/>
      <c r="GLJ129" s="422"/>
      <c r="GLK129" s="422"/>
      <c r="GLL129" s="422"/>
      <c r="GLM129" s="422"/>
      <c r="GLN129" s="422"/>
      <c r="GLO129" s="422"/>
      <c r="GLP129" s="422"/>
      <c r="GLQ129" s="422"/>
      <c r="GLR129" s="422"/>
      <c r="GLS129" s="422"/>
      <c r="GLT129" s="422"/>
      <c r="GLU129" s="422"/>
      <c r="GLV129" s="422"/>
      <c r="GLW129" s="422"/>
      <c r="GLX129" s="422"/>
      <c r="GLY129" s="422"/>
      <c r="GLZ129" s="422"/>
      <c r="GMA129" s="422"/>
      <c r="GMB129" s="422"/>
      <c r="GMC129" s="422"/>
      <c r="GMD129" s="422"/>
      <c r="GME129" s="422"/>
      <c r="GMF129" s="422"/>
      <c r="GMG129" s="422"/>
      <c r="GMH129" s="422"/>
      <c r="GMI129" s="422"/>
      <c r="GMJ129" s="422"/>
      <c r="GMK129" s="422"/>
      <c r="GML129" s="422"/>
      <c r="GMM129" s="422"/>
      <c r="GMN129" s="422"/>
      <c r="GMO129" s="422"/>
      <c r="GMP129" s="422"/>
      <c r="GMQ129" s="422"/>
      <c r="GMR129" s="422"/>
      <c r="GMS129" s="422"/>
      <c r="GMT129" s="422"/>
      <c r="GMU129" s="422"/>
      <c r="GMV129" s="422"/>
      <c r="GMW129" s="422"/>
      <c r="GMX129" s="422"/>
      <c r="GMY129" s="422"/>
      <c r="GMZ129" s="422"/>
      <c r="GNA129" s="422"/>
      <c r="GNB129" s="422"/>
      <c r="GNC129" s="422"/>
      <c r="GND129" s="422"/>
      <c r="GNE129" s="422"/>
      <c r="GNF129" s="422"/>
      <c r="GNG129" s="422"/>
      <c r="GNH129" s="422"/>
      <c r="GNI129" s="422"/>
      <c r="GNJ129" s="422"/>
      <c r="GNK129" s="422"/>
      <c r="GNL129" s="422"/>
      <c r="GNM129" s="422"/>
      <c r="GNN129" s="422"/>
      <c r="GNO129" s="422"/>
      <c r="GNP129" s="422"/>
      <c r="GNQ129" s="422"/>
      <c r="GNR129" s="422"/>
      <c r="GNS129" s="422"/>
      <c r="GNT129" s="422"/>
      <c r="GNU129" s="422"/>
      <c r="GNV129" s="422"/>
      <c r="GNW129" s="422"/>
      <c r="GNX129" s="422"/>
      <c r="GNY129" s="422"/>
      <c r="GNZ129" s="422"/>
      <c r="GOA129" s="422"/>
      <c r="GOB129" s="422"/>
      <c r="GOC129" s="422"/>
      <c r="GOD129" s="422"/>
      <c r="GOE129" s="422"/>
      <c r="GOF129" s="422"/>
      <c r="GOG129" s="422"/>
      <c r="GOH129" s="422"/>
      <c r="GOI129" s="422"/>
      <c r="GOJ129" s="422"/>
      <c r="GOK129" s="422"/>
      <c r="GOL129" s="422"/>
      <c r="GOM129" s="422"/>
      <c r="GON129" s="422"/>
      <c r="GOO129" s="422"/>
      <c r="GOP129" s="422"/>
      <c r="GOQ129" s="422"/>
      <c r="GOR129" s="422"/>
      <c r="GOS129" s="422"/>
      <c r="GOT129" s="422"/>
      <c r="GOU129" s="422"/>
      <c r="GOV129" s="422"/>
      <c r="GOW129" s="422"/>
      <c r="GOX129" s="422"/>
      <c r="GOY129" s="422"/>
      <c r="GOZ129" s="422"/>
      <c r="GPA129" s="422"/>
      <c r="GPB129" s="422"/>
      <c r="GPC129" s="422"/>
      <c r="GPD129" s="422"/>
      <c r="GPE129" s="422"/>
      <c r="GPF129" s="422"/>
      <c r="GPG129" s="422"/>
      <c r="GPH129" s="422"/>
      <c r="GPI129" s="422"/>
      <c r="GPJ129" s="422"/>
      <c r="GPK129" s="422"/>
      <c r="GPL129" s="422"/>
      <c r="GPM129" s="422"/>
      <c r="GPN129" s="422"/>
      <c r="GPO129" s="422"/>
      <c r="GPP129" s="422"/>
      <c r="GPQ129" s="422"/>
      <c r="GPR129" s="422"/>
      <c r="GPS129" s="422"/>
      <c r="GPT129" s="422"/>
      <c r="GPU129" s="422"/>
      <c r="GPV129" s="422"/>
      <c r="GPW129" s="422"/>
      <c r="GPX129" s="422"/>
      <c r="GPY129" s="422"/>
      <c r="GPZ129" s="422"/>
      <c r="GQA129" s="422"/>
      <c r="GQB129" s="422"/>
      <c r="GQC129" s="422"/>
      <c r="GQD129" s="422"/>
      <c r="GQE129" s="422"/>
      <c r="GQF129" s="422"/>
      <c r="GQG129" s="422"/>
      <c r="GQH129" s="422"/>
      <c r="GQI129" s="422"/>
      <c r="GQJ129" s="422"/>
      <c r="GQK129" s="422"/>
      <c r="GQL129" s="422"/>
      <c r="GQM129" s="422"/>
      <c r="GQN129" s="422"/>
      <c r="GQO129" s="422"/>
      <c r="GQP129" s="422"/>
      <c r="GQQ129" s="422"/>
      <c r="GQR129" s="422"/>
      <c r="GQS129" s="422"/>
      <c r="GQT129" s="422"/>
      <c r="GQU129" s="422"/>
      <c r="GQV129" s="422"/>
      <c r="GQW129" s="422"/>
      <c r="GQX129" s="422"/>
      <c r="GQY129" s="422"/>
      <c r="GQZ129" s="422"/>
      <c r="GRA129" s="422"/>
      <c r="GRB129" s="422"/>
      <c r="GRC129" s="422"/>
      <c r="GRD129" s="422"/>
      <c r="GRE129" s="422"/>
      <c r="GRF129" s="422"/>
      <c r="GRG129" s="422"/>
      <c r="GRH129" s="422"/>
      <c r="GRI129" s="422"/>
      <c r="GRJ129" s="422"/>
      <c r="GRK129" s="422"/>
      <c r="GRL129" s="422"/>
      <c r="GRM129" s="422"/>
      <c r="GRN129" s="422"/>
      <c r="GRO129" s="422"/>
      <c r="GRP129" s="422"/>
      <c r="GRQ129" s="422"/>
      <c r="GRR129" s="422"/>
      <c r="GRS129" s="422"/>
      <c r="GRT129" s="422"/>
      <c r="GRU129" s="422"/>
      <c r="GRV129" s="422"/>
      <c r="GRW129" s="422"/>
      <c r="GRX129" s="422"/>
      <c r="GRY129" s="422"/>
      <c r="GRZ129" s="422"/>
      <c r="GSA129" s="422"/>
      <c r="GSB129" s="422"/>
      <c r="GSC129" s="422"/>
      <c r="GSD129" s="422"/>
      <c r="GSE129" s="422"/>
      <c r="GSF129" s="422"/>
      <c r="GSG129" s="422"/>
      <c r="GSH129" s="422"/>
      <c r="GSI129" s="422"/>
      <c r="GSJ129" s="422"/>
      <c r="GSK129" s="422"/>
      <c r="GSL129" s="422"/>
      <c r="GSM129" s="422"/>
      <c r="GSN129" s="422"/>
      <c r="GSO129" s="422"/>
      <c r="GSP129" s="422"/>
      <c r="GSQ129" s="422"/>
      <c r="GSR129" s="422"/>
      <c r="GSS129" s="422"/>
      <c r="GST129" s="422"/>
      <c r="GSU129" s="422"/>
      <c r="GSV129" s="422"/>
      <c r="GSW129" s="422"/>
      <c r="GSX129" s="422"/>
      <c r="GSY129" s="422"/>
      <c r="GSZ129" s="422"/>
      <c r="GTA129" s="422"/>
      <c r="GTB129" s="422"/>
      <c r="GTC129" s="422"/>
      <c r="GTD129" s="422"/>
      <c r="GTE129" s="422"/>
      <c r="GTF129" s="422"/>
      <c r="GTG129" s="422"/>
      <c r="GTH129" s="422"/>
      <c r="GTI129" s="422"/>
      <c r="GTJ129" s="422"/>
      <c r="GTK129" s="422"/>
      <c r="GTL129" s="422"/>
      <c r="GTM129" s="422"/>
      <c r="GTN129" s="422"/>
      <c r="GTO129" s="422"/>
      <c r="GTP129" s="422"/>
      <c r="GTQ129" s="422"/>
      <c r="GTR129" s="422"/>
      <c r="GTS129" s="422"/>
      <c r="GTT129" s="422"/>
      <c r="GTU129" s="422"/>
      <c r="GTV129" s="422"/>
      <c r="GTW129" s="422"/>
      <c r="GTX129" s="422"/>
      <c r="GTY129" s="422"/>
      <c r="GTZ129" s="422"/>
      <c r="GUA129" s="422"/>
      <c r="GUB129" s="422"/>
      <c r="GUC129" s="422"/>
      <c r="GUD129" s="422"/>
      <c r="GUE129" s="422"/>
      <c r="GUF129" s="422"/>
      <c r="GUG129" s="422"/>
      <c r="GUH129" s="422"/>
      <c r="GUI129" s="422"/>
      <c r="GUJ129" s="422"/>
      <c r="GUK129" s="422"/>
      <c r="GUL129" s="422"/>
      <c r="GUM129" s="422"/>
      <c r="GUN129" s="422"/>
      <c r="GUO129" s="422"/>
      <c r="GUP129" s="422"/>
      <c r="GUQ129" s="422"/>
      <c r="GUR129" s="422"/>
      <c r="GUS129" s="422"/>
      <c r="GUT129" s="422"/>
      <c r="GUU129" s="422"/>
      <c r="GUV129" s="422"/>
      <c r="GUW129" s="422"/>
      <c r="GUX129" s="422"/>
      <c r="GUY129" s="422"/>
      <c r="GUZ129" s="422"/>
      <c r="GVA129" s="422"/>
      <c r="GVB129" s="422"/>
      <c r="GVC129" s="422"/>
      <c r="GVD129" s="422"/>
      <c r="GVE129" s="422"/>
      <c r="GVF129" s="422"/>
      <c r="GVG129" s="422"/>
      <c r="GVH129" s="422"/>
      <c r="GVI129" s="422"/>
      <c r="GVJ129" s="422"/>
      <c r="GVK129" s="422"/>
      <c r="GVL129" s="422"/>
      <c r="GVM129" s="422"/>
      <c r="GVN129" s="422"/>
      <c r="GVO129" s="422"/>
      <c r="GVP129" s="422"/>
      <c r="GVQ129" s="422"/>
      <c r="GVR129" s="422"/>
      <c r="GVS129" s="422"/>
      <c r="GVT129" s="422"/>
      <c r="GVU129" s="422"/>
      <c r="GVV129" s="422"/>
      <c r="GVW129" s="422"/>
      <c r="GVX129" s="422"/>
      <c r="GVY129" s="422"/>
      <c r="GVZ129" s="422"/>
      <c r="GWA129" s="422"/>
      <c r="GWB129" s="422"/>
      <c r="GWC129" s="422"/>
      <c r="GWD129" s="422"/>
      <c r="GWE129" s="422"/>
      <c r="GWF129" s="422"/>
      <c r="GWG129" s="422"/>
      <c r="GWH129" s="422"/>
      <c r="GWI129" s="422"/>
      <c r="GWJ129" s="422"/>
      <c r="GWK129" s="422"/>
      <c r="GWL129" s="422"/>
      <c r="GWM129" s="422"/>
      <c r="GWN129" s="422"/>
      <c r="GWO129" s="422"/>
      <c r="GWP129" s="422"/>
      <c r="GWQ129" s="422"/>
      <c r="GWR129" s="422"/>
      <c r="GWS129" s="422"/>
      <c r="GWT129" s="422"/>
      <c r="GWU129" s="422"/>
      <c r="GWV129" s="422"/>
      <c r="GWW129" s="422"/>
      <c r="GWX129" s="422"/>
      <c r="GWY129" s="422"/>
      <c r="GWZ129" s="422"/>
      <c r="GXA129" s="422"/>
      <c r="GXB129" s="422"/>
      <c r="GXC129" s="422"/>
      <c r="GXD129" s="422"/>
      <c r="GXE129" s="422"/>
      <c r="GXF129" s="422"/>
      <c r="GXG129" s="422"/>
      <c r="GXH129" s="422"/>
      <c r="GXI129" s="422"/>
      <c r="GXJ129" s="422"/>
      <c r="GXK129" s="422"/>
      <c r="GXL129" s="422"/>
      <c r="GXM129" s="422"/>
      <c r="GXN129" s="422"/>
      <c r="GXO129" s="422"/>
      <c r="GXP129" s="422"/>
      <c r="GXQ129" s="422"/>
      <c r="GXR129" s="422"/>
      <c r="GXS129" s="422"/>
      <c r="GXT129" s="422"/>
      <c r="GXU129" s="422"/>
      <c r="GXV129" s="422"/>
      <c r="GXW129" s="422"/>
      <c r="GXX129" s="422"/>
      <c r="GXY129" s="422"/>
      <c r="GXZ129" s="422"/>
      <c r="GYA129" s="422"/>
      <c r="GYB129" s="422"/>
      <c r="GYC129" s="422"/>
      <c r="GYD129" s="422"/>
      <c r="GYE129" s="422"/>
      <c r="GYF129" s="422"/>
      <c r="GYG129" s="422"/>
      <c r="GYH129" s="422"/>
      <c r="GYI129" s="422"/>
      <c r="GYJ129" s="422"/>
      <c r="GYK129" s="422"/>
      <c r="GYL129" s="422"/>
      <c r="GYM129" s="422"/>
      <c r="GYN129" s="422"/>
      <c r="GYO129" s="422"/>
      <c r="GYP129" s="422"/>
      <c r="GYQ129" s="422"/>
      <c r="GYR129" s="422"/>
      <c r="GYS129" s="422"/>
      <c r="GYT129" s="422"/>
      <c r="GYU129" s="422"/>
      <c r="GYV129" s="422"/>
      <c r="GYW129" s="422"/>
      <c r="GYX129" s="422"/>
      <c r="GYY129" s="422"/>
      <c r="GYZ129" s="422"/>
      <c r="GZA129" s="422"/>
      <c r="GZB129" s="422"/>
      <c r="GZC129" s="422"/>
      <c r="GZD129" s="422"/>
      <c r="GZE129" s="422"/>
      <c r="GZF129" s="422"/>
      <c r="GZG129" s="422"/>
      <c r="GZH129" s="422"/>
      <c r="GZI129" s="422"/>
      <c r="GZJ129" s="422"/>
      <c r="GZK129" s="422"/>
      <c r="GZL129" s="422"/>
      <c r="GZM129" s="422"/>
      <c r="GZN129" s="422"/>
      <c r="GZO129" s="422"/>
      <c r="GZP129" s="422"/>
      <c r="GZQ129" s="422"/>
      <c r="GZR129" s="422"/>
      <c r="GZS129" s="422"/>
      <c r="GZT129" s="422"/>
      <c r="GZU129" s="422"/>
      <c r="GZV129" s="422"/>
      <c r="GZW129" s="422"/>
      <c r="GZX129" s="422"/>
      <c r="GZY129" s="422"/>
      <c r="GZZ129" s="422"/>
      <c r="HAA129" s="422"/>
      <c r="HAB129" s="422"/>
      <c r="HAC129" s="422"/>
      <c r="HAD129" s="422"/>
      <c r="HAE129" s="422"/>
      <c r="HAF129" s="422"/>
      <c r="HAG129" s="422"/>
      <c r="HAH129" s="422"/>
      <c r="HAI129" s="422"/>
      <c r="HAJ129" s="422"/>
      <c r="HAK129" s="422"/>
      <c r="HAL129" s="422"/>
      <c r="HAM129" s="422"/>
      <c r="HAN129" s="422"/>
      <c r="HAO129" s="422"/>
      <c r="HAP129" s="422"/>
      <c r="HAQ129" s="422"/>
      <c r="HAR129" s="422"/>
      <c r="HAS129" s="422"/>
      <c r="HAT129" s="422"/>
      <c r="HAU129" s="422"/>
      <c r="HAV129" s="422"/>
      <c r="HAW129" s="422"/>
      <c r="HAX129" s="422"/>
      <c r="HAY129" s="422"/>
      <c r="HAZ129" s="422"/>
      <c r="HBA129" s="422"/>
      <c r="HBB129" s="422"/>
      <c r="HBC129" s="422"/>
      <c r="HBD129" s="422"/>
      <c r="HBE129" s="422"/>
      <c r="HBF129" s="422"/>
      <c r="HBG129" s="422"/>
      <c r="HBH129" s="422"/>
      <c r="HBI129" s="422"/>
      <c r="HBJ129" s="422"/>
      <c r="HBK129" s="422"/>
      <c r="HBL129" s="422"/>
      <c r="HBM129" s="422"/>
      <c r="HBN129" s="422"/>
      <c r="HBO129" s="422"/>
      <c r="HBP129" s="422"/>
      <c r="HBQ129" s="422"/>
      <c r="HBR129" s="422"/>
      <c r="HBS129" s="422"/>
      <c r="HBT129" s="422"/>
      <c r="HBU129" s="422"/>
      <c r="HBV129" s="422"/>
      <c r="HBW129" s="422"/>
      <c r="HBX129" s="422"/>
      <c r="HBY129" s="422"/>
      <c r="HBZ129" s="422"/>
      <c r="HCA129" s="422"/>
      <c r="HCB129" s="422"/>
      <c r="HCC129" s="422"/>
      <c r="HCD129" s="422"/>
      <c r="HCE129" s="422"/>
      <c r="HCF129" s="422"/>
      <c r="HCG129" s="422"/>
      <c r="HCH129" s="422"/>
      <c r="HCI129" s="422"/>
      <c r="HCJ129" s="422"/>
      <c r="HCK129" s="422"/>
      <c r="HCL129" s="422"/>
      <c r="HCM129" s="422"/>
      <c r="HCN129" s="422"/>
      <c r="HCO129" s="422"/>
      <c r="HCP129" s="422"/>
      <c r="HCQ129" s="422"/>
      <c r="HCR129" s="422"/>
      <c r="HCS129" s="422"/>
      <c r="HCT129" s="422"/>
      <c r="HCU129" s="422"/>
      <c r="HCV129" s="422"/>
      <c r="HCW129" s="422"/>
      <c r="HCX129" s="422"/>
      <c r="HCY129" s="422"/>
      <c r="HCZ129" s="422"/>
      <c r="HDA129" s="422"/>
      <c r="HDB129" s="422"/>
      <c r="HDC129" s="422"/>
      <c r="HDD129" s="422"/>
      <c r="HDE129" s="422"/>
      <c r="HDF129" s="422"/>
      <c r="HDG129" s="422"/>
      <c r="HDH129" s="422"/>
      <c r="HDI129" s="422"/>
      <c r="HDJ129" s="422"/>
      <c r="HDK129" s="422"/>
      <c r="HDL129" s="422"/>
      <c r="HDM129" s="422"/>
      <c r="HDN129" s="422"/>
      <c r="HDO129" s="422"/>
      <c r="HDP129" s="422"/>
      <c r="HDQ129" s="422"/>
      <c r="HDR129" s="422"/>
      <c r="HDS129" s="422"/>
      <c r="HDT129" s="422"/>
      <c r="HDU129" s="422"/>
      <c r="HDV129" s="422"/>
      <c r="HDW129" s="422"/>
      <c r="HDX129" s="422"/>
      <c r="HDY129" s="422"/>
      <c r="HDZ129" s="422"/>
      <c r="HEA129" s="422"/>
      <c r="HEB129" s="422"/>
      <c r="HEC129" s="422"/>
      <c r="HED129" s="422"/>
      <c r="HEE129" s="422"/>
      <c r="HEF129" s="422"/>
      <c r="HEG129" s="422"/>
      <c r="HEH129" s="422"/>
      <c r="HEI129" s="422"/>
      <c r="HEJ129" s="422"/>
      <c r="HEK129" s="422"/>
      <c r="HEL129" s="422"/>
      <c r="HEM129" s="422"/>
      <c r="HEN129" s="422"/>
      <c r="HEO129" s="422"/>
      <c r="HEP129" s="422"/>
      <c r="HEQ129" s="422"/>
      <c r="HER129" s="422"/>
      <c r="HES129" s="422"/>
      <c r="HET129" s="422"/>
      <c r="HEU129" s="422"/>
      <c r="HEV129" s="422"/>
      <c r="HEW129" s="422"/>
      <c r="HEX129" s="422"/>
      <c r="HEY129" s="422"/>
      <c r="HEZ129" s="422"/>
      <c r="HFA129" s="422"/>
      <c r="HFB129" s="422"/>
      <c r="HFC129" s="422"/>
      <c r="HFD129" s="422"/>
      <c r="HFE129" s="422"/>
      <c r="HFF129" s="422"/>
      <c r="HFG129" s="422"/>
      <c r="HFH129" s="422"/>
      <c r="HFI129" s="422"/>
      <c r="HFJ129" s="422"/>
      <c r="HFK129" s="422"/>
      <c r="HFL129" s="422"/>
      <c r="HFM129" s="422"/>
      <c r="HFN129" s="422"/>
      <c r="HFO129" s="422"/>
      <c r="HFP129" s="422"/>
      <c r="HFQ129" s="422"/>
      <c r="HFR129" s="422"/>
      <c r="HFS129" s="422"/>
      <c r="HFT129" s="422"/>
      <c r="HFU129" s="422"/>
      <c r="HFV129" s="422"/>
      <c r="HFW129" s="422"/>
      <c r="HFX129" s="422"/>
      <c r="HFY129" s="422"/>
      <c r="HFZ129" s="422"/>
      <c r="HGA129" s="422"/>
      <c r="HGB129" s="422"/>
      <c r="HGC129" s="422"/>
      <c r="HGD129" s="422"/>
      <c r="HGE129" s="422"/>
      <c r="HGF129" s="422"/>
      <c r="HGG129" s="422"/>
      <c r="HGH129" s="422"/>
      <c r="HGI129" s="422"/>
      <c r="HGJ129" s="422"/>
      <c r="HGK129" s="422"/>
      <c r="HGL129" s="422"/>
      <c r="HGM129" s="422"/>
      <c r="HGN129" s="422"/>
      <c r="HGO129" s="422"/>
      <c r="HGP129" s="422"/>
      <c r="HGQ129" s="422"/>
      <c r="HGR129" s="422"/>
      <c r="HGS129" s="422"/>
      <c r="HGT129" s="422"/>
      <c r="HGU129" s="422"/>
      <c r="HGV129" s="422"/>
      <c r="HGW129" s="422"/>
      <c r="HGX129" s="422"/>
      <c r="HGY129" s="422"/>
      <c r="HGZ129" s="422"/>
      <c r="HHA129" s="422"/>
      <c r="HHB129" s="422"/>
      <c r="HHC129" s="422"/>
      <c r="HHD129" s="422"/>
      <c r="HHE129" s="422"/>
      <c r="HHF129" s="422"/>
      <c r="HHG129" s="422"/>
      <c r="HHH129" s="422"/>
      <c r="HHI129" s="422"/>
      <c r="HHJ129" s="422"/>
      <c r="HHK129" s="422"/>
      <c r="HHL129" s="422"/>
      <c r="HHM129" s="422"/>
      <c r="HHN129" s="422"/>
      <c r="HHO129" s="422"/>
      <c r="HHP129" s="422"/>
      <c r="HHQ129" s="422"/>
      <c r="HHR129" s="422"/>
      <c r="HHS129" s="422"/>
      <c r="HHT129" s="422"/>
      <c r="HHU129" s="422"/>
      <c r="HHV129" s="422"/>
      <c r="HHW129" s="422"/>
      <c r="HHX129" s="422"/>
      <c r="HHY129" s="422"/>
      <c r="HHZ129" s="422"/>
      <c r="HIA129" s="422"/>
      <c r="HIB129" s="422"/>
      <c r="HIC129" s="422"/>
      <c r="HID129" s="422"/>
      <c r="HIE129" s="422"/>
      <c r="HIF129" s="422"/>
      <c r="HIG129" s="422"/>
      <c r="HIH129" s="422"/>
      <c r="HII129" s="422"/>
      <c r="HIJ129" s="422"/>
      <c r="HIK129" s="422"/>
      <c r="HIL129" s="422"/>
      <c r="HIM129" s="422"/>
      <c r="HIN129" s="422"/>
      <c r="HIO129" s="422"/>
      <c r="HIP129" s="422"/>
      <c r="HIQ129" s="422"/>
      <c r="HIR129" s="422"/>
      <c r="HIS129" s="422"/>
      <c r="HIT129" s="422"/>
      <c r="HIU129" s="422"/>
      <c r="HIV129" s="422"/>
      <c r="HIW129" s="422"/>
      <c r="HIX129" s="422"/>
      <c r="HIY129" s="422"/>
      <c r="HIZ129" s="422"/>
      <c r="HJA129" s="422"/>
      <c r="HJB129" s="422"/>
      <c r="HJC129" s="422"/>
      <c r="HJD129" s="422"/>
      <c r="HJE129" s="422"/>
      <c r="HJF129" s="422"/>
      <c r="HJG129" s="422"/>
      <c r="HJH129" s="422"/>
      <c r="HJI129" s="422"/>
      <c r="HJJ129" s="422"/>
      <c r="HJK129" s="422"/>
      <c r="HJL129" s="422"/>
      <c r="HJM129" s="422"/>
      <c r="HJN129" s="422"/>
      <c r="HJO129" s="422"/>
      <c r="HJP129" s="422"/>
      <c r="HJQ129" s="422"/>
      <c r="HJR129" s="422"/>
      <c r="HJS129" s="422"/>
      <c r="HJT129" s="422"/>
      <c r="HJU129" s="422"/>
      <c r="HJV129" s="422"/>
      <c r="HJW129" s="422"/>
      <c r="HJX129" s="422"/>
      <c r="HJY129" s="422"/>
      <c r="HJZ129" s="422"/>
      <c r="HKA129" s="422"/>
      <c r="HKB129" s="422"/>
      <c r="HKC129" s="422"/>
      <c r="HKD129" s="422"/>
      <c r="HKE129" s="422"/>
      <c r="HKF129" s="422"/>
      <c r="HKG129" s="422"/>
      <c r="HKH129" s="422"/>
      <c r="HKI129" s="422"/>
      <c r="HKJ129" s="422"/>
      <c r="HKK129" s="422"/>
      <c r="HKL129" s="422"/>
      <c r="HKM129" s="422"/>
      <c r="HKN129" s="422"/>
      <c r="HKO129" s="422"/>
      <c r="HKP129" s="422"/>
      <c r="HKQ129" s="422"/>
      <c r="HKR129" s="422"/>
      <c r="HKS129" s="422"/>
      <c r="HKT129" s="422"/>
      <c r="HKU129" s="422"/>
      <c r="HKV129" s="422"/>
      <c r="HKW129" s="422"/>
      <c r="HKX129" s="422"/>
      <c r="HKY129" s="422"/>
      <c r="HKZ129" s="422"/>
      <c r="HLA129" s="422"/>
      <c r="HLB129" s="422"/>
      <c r="HLC129" s="422"/>
      <c r="HLD129" s="422"/>
      <c r="HLE129" s="422"/>
      <c r="HLF129" s="422"/>
      <c r="HLG129" s="422"/>
      <c r="HLH129" s="422"/>
      <c r="HLI129" s="422"/>
      <c r="HLJ129" s="422"/>
      <c r="HLK129" s="422"/>
      <c r="HLL129" s="422"/>
      <c r="HLM129" s="422"/>
      <c r="HLN129" s="422"/>
      <c r="HLO129" s="422"/>
      <c r="HLP129" s="422"/>
      <c r="HLQ129" s="422"/>
      <c r="HLR129" s="422"/>
      <c r="HLS129" s="422"/>
      <c r="HLT129" s="422"/>
      <c r="HLU129" s="422"/>
      <c r="HLV129" s="422"/>
      <c r="HLW129" s="422"/>
      <c r="HLX129" s="422"/>
      <c r="HLY129" s="422"/>
      <c r="HLZ129" s="422"/>
      <c r="HMA129" s="422"/>
      <c r="HMB129" s="422"/>
      <c r="HMC129" s="422"/>
      <c r="HMD129" s="422"/>
      <c r="HME129" s="422"/>
      <c r="HMF129" s="422"/>
      <c r="HMG129" s="422"/>
      <c r="HMH129" s="422"/>
      <c r="HMI129" s="422"/>
      <c r="HMJ129" s="422"/>
      <c r="HMK129" s="422"/>
      <c r="HML129" s="422"/>
      <c r="HMM129" s="422"/>
      <c r="HMN129" s="422"/>
      <c r="HMO129" s="422"/>
      <c r="HMP129" s="422"/>
      <c r="HMQ129" s="422"/>
      <c r="HMR129" s="422"/>
      <c r="HMS129" s="422"/>
      <c r="HMT129" s="422"/>
      <c r="HMU129" s="422"/>
      <c r="HMV129" s="422"/>
      <c r="HMW129" s="422"/>
      <c r="HMX129" s="422"/>
      <c r="HMY129" s="422"/>
      <c r="HMZ129" s="422"/>
      <c r="HNA129" s="422"/>
      <c r="HNB129" s="422"/>
      <c r="HNC129" s="422"/>
      <c r="HND129" s="422"/>
      <c r="HNE129" s="422"/>
      <c r="HNF129" s="422"/>
      <c r="HNG129" s="422"/>
      <c r="HNH129" s="422"/>
      <c r="HNI129" s="422"/>
      <c r="HNJ129" s="422"/>
      <c r="HNK129" s="422"/>
      <c r="HNL129" s="422"/>
      <c r="HNM129" s="422"/>
      <c r="HNN129" s="422"/>
      <c r="HNO129" s="422"/>
      <c r="HNP129" s="422"/>
      <c r="HNQ129" s="422"/>
      <c r="HNR129" s="422"/>
      <c r="HNS129" s="422"/>
      <c r="HNT129" s="422"/>
      <c r="HNU129" s="422"/>
      <c r="HNV129" s="422"/>
      <c r="HNW129" s="422"/>
      <c r="HNX129" s="422"/>
      <c r="HNY129" s="422"/>
      <c r="HNZ129" s="422"/>
      <c r="HOA129" s="422"/>
      <c r="HOB129" s="422"/>
      <c r="HOC129" s="422"/>
      <c r="HOD129" s="422"/>
      <c r="HOE129" s="422"/>
      <c r="HOF129" s="422"/>
      <c r="HOG129" s="422"/>
      <c r="HOH129" s="422"/>
      <c r="HOI129" s="422"/>
      <c r="HOJ129" s="422"/>
      <c r="HOK129" s="422"/>
      <c r="HOL129" s="422"/>
      <c r="HOM129" s="422"/>
      <c r="HON129" s="422"/>
      <c r="HOO129" s="422"/>
      <c r="HOP129" s="422"/>
      <c r="HOQ129" s="422"/>
      <c r="HOR129" s="422"/>
      <c r="HOS129" s="422"/>
      <c r="HOT129" s="422"/>
      <c r="HOU129" s="422"/>
      <c r="HOV129" s="422"/>
      <c r="HOW129" s="422"/>
      <c r="HOX129" s="422"/>
      <c r="HOY129" s="422"/>
      <c r="HOZ129" s="422"/>
      <c r="HPA129" s="422"/>
      <c r="HPB129" s="422"/>
      <c r="HPC129" s="422"/>
      <c r="HPD129" s="422"/>
      <c r="HPE129" s="422"/>
      <c r="HPF129" s="422"/>
      <c r="HPG129" s="422"/>
      <c r="HPH129" s="422"/>
      <c r="HPI129" s="422"/>
      <c r="HPJ129" s="422"/>
      <c r="HPK129" s="422"/>
      <c r="HPL129" s="422"/>
      <c r="HPM129" s="422"/>
      <c r="HPN129" s="422"/>
      <c r="HPO129" s="422"/>
      <c r="HPP129" s="422"/>
      <c r="HPQ129" s="422"/>
      <c r="HPR129" s="422"/>
      <c r="HPS129" s="422"/>
      <c r="HPT129" s="422"/>
      <c r="HPU129" s="422"/>
      <c r="HPV129" s="422"/>
      <c r="HPW129" s="422"/>
      <c r="HPX129" s="422"/>
      <c r="HPY129" s="422"/>
      <c r="HPZ129" s="422"/>
      <c r="HQA129" s="422"/>
      <c r="HQB129" s="422"/>
      <c r="HQC129" s="422"/>
      <c r="HQD129" s="422"/>
      <c r="HQE129" s="422"/>
      <c r="HQF129" s="422"/>
      <c r="HQG129" s="422"/>
      <c r="HQH129" s="422"/>
      <c r="HQI129" s="422"/>
      <c r="HQJ129" s="422"/>
      <c r="HQK129" s="422"/>
      <c r="HQL129" s="422"/>
      <c r="HQM129" s="422"/>
      <c r="HQN129" s="422"/>
      <c r="HQO129" s="422"/>
      <c r="HQP129" s="422"/>
      <c r="HQQ129" s="422"/>
      <c r="HQR129" s="422"/>
      <c r="HQS129" s="422"/>
      <c r="HQT129" s="422"/>
      <c r="HQU129" s="422"/>
      <c r="HQV129" s="422"/>
      <c r="HQW129" s="422"/>
      <c r="HQX129" s="422"/>
      <c r="HQY129" s="422"/>
      <c r="HQZ129" s="422"/>
      <c r="HRA129" s="422"/>
      <c r="HRB129" s="422"/>
      <c r="HRC129" s="422"/>
      <c r="HRD129" s="422"/>
      <c r="HRE129" s="422"/>
      <c r="HRF129" s="422"/>
      <c r="HRG129" s="422"/>
      <c r="HRH129" s="422"/>
      <c r="HRI129" s="422"/>
      <c r="HRJ129" s="422"/>
      <c r="HRK129" s="422"/>
      <c r="HRL129" s="422"/>
      <c r="HRM129" s="422"/>
      <c r="HRN129" s="422"/>
      <c r="HRO129" s="422"/>
      <c r="HRP129" s="422"/>
      <c r="HRQ129" s="422"/>
      <c r="HRR129" s="422"/>
      <c r="HRS129" s="422"/>
      <c r="HRT129" s="422"/>
      <c r="HRU129" s="422"/>
      <c r="HRV129" s="422"/>
      <c r="HRW129" s="422"/>
      <c r="HRX129" s="422"/>
      <c r="HRY129" s="422"/>
      <c r="HRZ129" s="422"/>
      <c r="HSA129" s="422"/>
      <c r="HSB129" s="422"/>
      <c r="HSC129" s="422"/>
      <c r="HSD129" s="422"/>
      <c r="HSE129" s="422"/>
      <c r="HSF129" s="422"/>
      <c r="HSG129" s="422"/>
      <c r="HSH129" s="422"/>
      <c r="HSI129" s="422"/>
      <c r="HSJ129" s="422"/>
      <c r="HSK129" s="422"/>
      <c r="HSL129" s="422"/>
      <c r="HSM129" s="422"/>
      <c r="HSN129" s="422"/>
      <c r="HSO129" s="422"/>
      <c r="HSP129" s="422"/>
      <c r="HSQ129" s="422"/>
      <c r="HSR129" s="422"/>
      <c r="HSS129" s="422"/>
      <c r="HST129" s="422"/>
      <c r="HSU129" s="422"/>
      <c r="HSV129" s="422"/>
      <c r="HSW129" s="422"/>
      <c r="HSX129" s="422"/>
      <c r="HSY129" s="422"/>
      <c r="HSZ129" s="422"/>
      <c r="HTA129" s="422"/>
      <c r="HTB129" s="422"/>
      <c r="HTC129" s="422"/>
      <c r="HTD129" s="422"/>
      <c r="HTE129" s="422"/>
      <c r="HTF129" s="422"/>
      <c r="HTG129" s="422"/>
      <c r="HTH129" s="422"/>
      <c r="HTI129" s="422"/>
      <c r="HTJ129" s="422"/>
      <c r="HTK129" s="422"/>
      <c r="HTL129" s="422"/>
      <c r="HTM129" s="422"/>
      <c r="HTN129" s="422"/>
      <c r="HTO129" s="422"/>
      <c r="HTP129" s="422"/>
      <c r="HTQ129" s="422"/>
      <c r="HTR129" s="422"/>
      <c r="HTS129" s="422"/>
      <c r="HTT129" s="422"/>
      <c r="HTU129" s="422"/>
      <c r="HTV129" s="422"/>
      <c r="HTW129" s="422"/>
      <c r="HTX129" s="422"/>
      <c r="HTY129" s="422"/>
      <c r="HTZ129" s="422"/>
      <c r="HUA129" s="422"/>
      <c r="HUB129" s="422"/>
      <c r="HUC129" s="422"/>
      <c r="HUD129" s="422"/>
      <c r="HUE129" s="422"/>
      <c r="HUF129" s="422"/>
      <c r="HUG129" s="422"/>
      <c r="HUH129" s="422"/>
      <c r="HUI129" s="422"/>
      <c r="HUJ129" s="422"/>
      <c r="HUK129" s="422"/>
      <c r="HUL129" s="422"/>
      <c r="HUM129" s="422"/>
      <c r="HUN129" s="422"/>
      <c r="HUO129" s="422"/>
      <c r="HUP129" s="422"/>
      <c r="HUQ129" s="422"/>
      <c r="HUR129" s="422"/>
      <c r="HUS129" s="422"/>
      <c r="HUT129" s="422"/>
      <c r="HUU129" s="422"/>
      <c r="HUV129" s="422"/>
      <c r="HUW129" s="422"/>
      <c r="HUX129" s="422"/>
      <c r="HUY129" s="422"/>
      <c r="HUZ129" s="422"/>
      <c r="HVA129" s="422"/>
      <c r="HVB129" s="422"/>
      <c r="HVC129" s="422"/>
      <c r="HVD129" s="422"/>
      <c r="HVE129" s="422"/>
      <c r="HVF129" s="422"/>
      <c r="HVG129" s="422"/>
      <c r="HVH129" s="422"/>
      <c r="HVI129" s="422"/>
      <c r="HVJ129" s="422"/>
      <c r="HVK129" s="422"/>
      <c r="HVL129" s="422"/>
      <c r="HVM129" s="422"/>
      <c r="HVN129" s="422"/>
      <c r="HVO129" s="422"/>
      <c r="HVP129" s="422"/>
      <c r="HVQ129" s="422"/>
      <c r="HVR129" s="422"/>
      <c r="HVS129" s="422"/>
      <c r="HVT129" s="422"/>
      <c r="HVU129" s="422"/>
      <c r="HVV129" s="422"/>
      <c r="HVW129" s="422"/>
      <c r="HVX129" s="422"/>
      <c r="HVY129" s="422"/>
      <c r="HVZ129" s="422"/>
      <c r="HWA129" s="422"/>
      <c r="HWB129" s="422"/>
      <c r="HWC129" s="422"/>
      <c r="HWD129" s="422"/>
      <c r="HWE129" s="422"/>
      <c r="HWF129" s="422"/>
      <c r="HWG129" s="422"/>
      <c r="HWH129" s="422"/>
      <c r="HWI129" s="422"/>
      <c r="HWJ129" s="422"/>
      <c r="HWK129" s="422"/>
      <c r="HWL129" s="422"/>
      <c r="HWM129" s="422"/>
      <c r="HWN129" s="422"/>
      <c r="HWO129" s="422"/>
      <c r="HWP129" s="422"/>
      <c r="HWQ129" s="422"/>
      <c r="HWR129" s="422"/>
      <c r="HWS129" s="422"/>
      <c r="HWT129" s="422"/>
      <c r="HWU129" s="422"/>
      <c r="HWV129" s="422"/>
      <c r="HWW129" s="422"/>
      <c r="HWX129" s="422"/>
      <c r="HWY129" s="422"/>
      <c r="HWZ129" s="422"/>
      <c r="HXA129" s="422"/>
      <c r="HXB129" s="422"/>
      <c r="HXC129" s="422"/>
      <c r="HXD129" s="422"/>
      <c r="HXE129" s="422"/>
      <c r="HXF129" s="422"/>
      <c r="HXG129" s="422"/>
      <c r="HXH129" s="422"/>
      <c r="HXI129" s="422"/>
      <c r="HXJ129" s="422"/>
      <c r="HXK129" s="422"/>
      <c r="HXL129" s="422"/>
      <c r="HXM129" s="422"/>
      <c r="HXN129" s="422"/>
      <c r="HXO129" s="422"/>
      <c r="HXP129" s="422"/>
      <c r="HXQ129" s="422"/>
      <c r="HXR129" s="422"/>
      <c r="HXS129" s="422"/>
      <c r="HXT129" s="422"/>
      <c r="HXU129" s="422"/>
      <c r="HXV129" s="422"/>
      <c r="HXW129" s="422"/>
      <c r="HXX129" s="422"/>
      <c r="HXY129" s="422"/>
      <c r="HXZ129" s="422"/>
      <c r="HYA129" s="422"/>
      <c r="HYB129" s="422"/>
      <c r="HYC129" s="422"/>
      <c r="HYD129" s="422"/>
      <c r="HYE129" s="422"/>
      <c r="HYF129" s="422"/>
      <c r="HYG129" s="422"/>
      <c r="HYH129" s="422"/>
      <c r="HYI129" s="422"/>
      <c r="HYJ129" s="422"/>
      <c r="HYK129" s="422"/>
      <c r="HYL129" s="422"/>
      <c r="HYM129" s="422"/>
      <c r="HYN129" s="422"/>
      <c r="HYO129" s="422"/>
      <c r="HYP129" s="422"/>
      <c r="HYQ129" s="422"/>
      <c r="HYR129" s="422"/>
      <c r="HYS129" s="422"/>
      <c r="HYT129" s="422"/>
      <c r="HYU129" s="422"/>
      <c r="HYV129" s="422"/>
      <c r="HYW129" s="422"/>
      <c r="HYX129" s="422"/>
      <c r="HYY129" s="422"/>
      <c r="HYZ129" s="422"/>
      <c r="HZA129" s="422"/>
      <c r="HZB129" s="422"/>
      <c r="HZC129" s="422"/>
      <c r="HZD129" s="422"/>
      <c r="HZE129" s="422"/>
      <c r="HZF129" s="422"/>
      <c r="HZG129" s="422"/>
      <c r="HZH129" s="422"/>
      <c r="HZI129" s="422"/>
      <c r="HZJ129" s="422"/>
      <c r="HZK129" s="422"/>
      <c r="HZL129" s="422"/>
      <c r="HZM129" s="422"/>
      <c r="HZN129" s="422"/>
      <c r="HZO129" s="422"/>
      <c r="HZP129" s="422"/>
      <c r="HZQ129" s="422"/>
      <c r="HZR129" s="422"/>
      <c r="HZS129" s="422"/>
      <c r="HZT129" s="422"/>
      <c r="HZU129" s="422"/>
      <c r="HZV129" s="422"/>
      <c r="HZW129" s="422"/>
      <c r="HZX129" s="422"/>
      <c r="HZY129" s="422"/>
      <c r="HZZ129" s="422"/>
      <c r="IAA129" s="422"/>
      <c r="IAB129" s="422"/>
      <c r="IAC129" s="422"/>
      <c r="IAD129" s="422"/>
      <c r="IAE129" s="422"/>
      <c r="IAF129" s="422"/>
      <c r="IAG129" s="422"/>
      <c r="IAH129" s="422"/>
      <c r="IAI129" s="422"/>
      <c r="IAJ129" s="422"/>
      <c r="IAK129" s="422"/>
      <c r="IAL129" s="422"/>
      <c r="IAM129" s="422"/>
      <c r="IAN129" s="422"/>
      <c r="IAO129" s="422"/>
      <c r="IAP129" s="422"/>
      <c r="IAQ129" s="422"/>
      <c r="IAR129" s="422"/>
      <c r="IAS129" s="422"/>
      <c r="IAT129" s="422"/>
      <c r="IAU129" s="422"/>
      <c r="IAV129" s="422"/>
      <c r="IAW129" s="422"/>
      <c r="IAX129" s="422"/>
      <c r="IAY129" s="422"/>
      <c r="IAZ129" s="422"/>
      <c r="IBA129" s="422"/>
      <c r="IBB129" s="422"/>
      <c r="IBC129" s="422"/>
      <c r="IBD129" s="422"/>
      <c r="IBE129" s="422"/>
      <c r="IBF129" s="422"/>
      <c r="IBG129" s="422"/>
      <c r="IBH129" s="422"/>
      <c r="IBI129" s="422"/>
      <c r="IBJ129" s="422"/>
      <c r="IBK129" s="422"/>
      <c r="IBL129" s="422"/>
      <c r="IBM129" s="422"/>
      <c r="IBN129" s="422"/>
      <c r="IBO129" s="422"/>
      <c r="IBP129" s="422"/>
      <c r="IBQ129" s="422"/>
      <c r="IBR129" s="422"/>
      <c r="IBS129" s="422"/>
      <c r="IBT129" s="422"/>
      <c r="IBU129" s="422"/>
      <c r="IBV129" s="422"/>
      <c r="IBW129" s="422"/>
      <c r="IBX129" s="422"/>
      <c r="IBY129" s="422"/>
      <c r="IBZ129" s="422"/>
      <c r="ICA129" s="422"/>
      <c r="ICB129" s="422"/>
      <c r="ICC129" s="422"/>
      <c r="ICD129" s="422"/>
      <c r="ICE129" s="422"/>
      <c r="ICF129" s="422"/>
      <c r="ICG129" s="422"/>
      <c r="ICH129" s="422"/>
      <c r="ICI129" s="422"/>
      <c r="ICJ129" s="422"/>
      <c r="ICK129" s="422"/>
      <c r="ICL129" s="422"/>
      <c r="ICM129" s="422"/>
      <c r="ICN129" s="422"/>
      <c r="ICO129" s="422"/>
      <c r="ICP129" s="422"/>
      <c r="ICQ129" s="422"/>
      <c r="ICR129" s="422"/>
      <c r="ICS129" s="422"/>
      <c r="ICT129" s="422"/>
      <c r="ICU129" s="422"/>
      <c r="ICV129" s="422"/>
      <c r="ICW129" s="422"/>
      <c r="ICX129" s="422"/>
      <c r="ICY129" s="422"/>
      <c r="ICZ129" s="422"/>
      <c r="IDA129" s="422"/>
      <c r="IDB129" s="422"/>
      <c r="IDC129" s="422"/>
      <c r="IDD129" s="422"/>
      <c r="IDE129" s="422"/>
      <c r="IDF129" s="422"/>
      <c r="IDG129" s="422"/>
      <c r="IDH129" s="422"/>
      <c r="IDI129" s="422"/>
      <c r="IDJ129" s="422"/>
      <c r="IDK129" s="422"/>
      <c r="IDL129" s="422"/>
      <c r="IDM129" s="422"/>
      <c r="IDN129" s="422"/>
      <c r="IDO129" s="422"/>
      <c r="IDP129" s="422"/>
      <c r="IDQ129" s="422"/>
      <c r="IDR129" s="422"/>
      <c r="IDS129" s="422"/>
      <c r="IDT129" s="422"/>
      <c r="IDU129" s="422"/>
      <c r="IDV129" s="422"/>
      <c r="IDW129" s="422"/>
      <c r="IDX129" s="422"/>
      <c r="IDY129" s="422"/>
      <c r="IDZ129" s="422"/>
      <c r="IEA129" s="422"/>
      <c r="IEB129" s="422"/>
      <c r="IEC129" s="422"/>
      <c r="IED129" s="422"/>
      <c r="IEE129" s="422"/>
      <c r="IEF129" s="422"/>
      <c r="IEG129" s="422"/>
      <c r="IEH129" s="422"/>
      <c r="IEI129" s="422"/>
      <c r="IEJ129" s="422"/>
      <c r="IEK129" s="422"/>
      <c r="IEL129" s="422"/>
      <c r="IEM129" s="422"/>
      <c r="IEN129" s="422"/>
      <c r="IEO129" s="422"/>
      <c r="IEP129" s="422"/>
      <c r="IEQ129" s="422"/>
      <c r="IER129" s="422"/>
      <c r="IES129" s="422"/>
      <c r="IET129" s="422"/>
      <c r="IEU129" s="422"/>
      <c r="IEV129" s="422"/>
      <c r="IEW129" s="422"/>
      <c r="IEX129" s="422"/>
      <c r="IEY129" s="422"/>
      <c r="IEZ129" s="422"/>
      <c r="IFA129" s="422"/>
      <c r="IFB129" s="422"/>
      <c r="IFC129" s="422"/>
      <c r="IFD129" s="422"/>
      <c r="IFE129" s="422"/>
      <c r="IFF129" s="422"/>
      <c r="IFG129" s="422"/>
      <c r="IFH129" s="422"/>
      <c r="IFI129" s="422"/>
      <c r="IFJ129" s="422"/>
      <c r="IFK129" s="422"/>
      <c r="IFL129" s="422"/>
      <c r="IFM129" s="422"/>
      <c r="IFN129" s="422"/>
      <c r="IFO129" s="422"/>
      <c r="IFP129" s="422"/>
      <c r="IFQ129" s="422"/>
      <c r="IFR129" s="422"/>
      <c r="IFS129" s="422"/>
      <c r="IFT129" s="422"/>
      <c r="IFU129" s="422"/>
      <c r="IFV129" s="422"/>
      <c r="IFW129" s="422"/>
      <c r="IFX129" s="422"/>
      <c r="IFY129" s="422"/>
      <c r="IFZ129" s="422"/>
      <c r="IGA129" s="422"/>
      <c r="IGB129" s="422"/>
      <c r="IGC129" s="422"/>
      <c r="IGD129" s="422"/>
      <c r="IGE129" s="422"/>
      <c r="IGF129" s="422"/>
      <c r="IGG129" s="422"/>
      <c r="IGH129" s="422"/>
      <c r="IGI129" s="422"/>
      <c r="IGJ129" s="422"/>
      <c r="IGK129" s="422"/>
      <c r="IGL129" s="422"/>
      <c r="IGM129" s="422"/>
      <c r="IGN129" s="422"/>
      <c r="IGO129" s="422"/>
      <c r="IGP129" s="422"/>
      <c r="IGQ129" s="422"/>
      <c r="IGR129" s="422"/>
      <c r="IGS129" s="422"/>
      <c r="IGT129" s="422"/>
      <c r="IGU129" s="422"/>
      <c r="IGV129" s="422"/>
      <c r="IGW129" s="422"/>
      <c r="IGX129" s="422"/>
      <c r="IGY129" s="422"/>
      <c r="IGZ129" s="422"/>
      <c r="IHA129" s="422"/>
      <c r="IHB129" s="422"/>
      <c r="IHC129" s="422"/>
      <c r="IHD129" s="422"/>
      <c r="IHE129" s="422"/>
      <c r="IHF129" s="422"/>
      <c r="IHG129" s="422"/>
      <c r="IHH129" s="422"/>
      <c r="IHI129" s="422"/>
      <c r="IHJ129" s="422"/>
      <c r="IHK129" s="422"/>
      <c r="IHL129" s="422"/>
      <c r="IHM129" s="422"/>
      <c r="IHN129" s="422"/>
      <c r="IHO129" s="422"/>
      <c r="IHP129" s="422"/>
      <c r="IHQ129" s="422"/>
      <c r="IHR129" s="422"/>
      <c r="IHS129" s="422"/>
      <c r="IHT129" s="422"/>
      <c r="IHU129" s="422"/>
      <c r="IHV129" s="422"/>
      <c r="IHW129" s="422"/>
      <c r="IHX129" s="422"/>
      <c r="IHY129" s="422"/>
      <c r="IHZ129" s="422"/>
      <c r="IIA129" s="422"/>
      <c r="IIB129" s="422"/>
      <c r="IIC129" s="422"/>
      <c r="IID129" s="422"/>
      <c r="IIE129" s="422"/>
      <c r="IIF129" s="422"/>
      <c r="IIG129" s="422"/>
      <c r="IIH129" s="422"/>
      <c r="III129" s="422"/>
      <c r="IIJ129" s="422"/>
      <c r="IIK129" s="422"/>
      <c r="IIL129" s="422"/>
      <c r="IIM129" s="422"/>
      <c r="IIN129" s="422"/>
      <c r="IIO129" s="422"/>
      <c r="IIP129" s="422"/>
      <c r="IIQ129" s="422"/>
      <c r="IIR129" s="422"/>
      <c r="IIS129" s="422"/>
      <c r="IIT129" s="422"/>
      <c r="IIU129" s="422"/>
      <c r="IIV129" s="422"/>
      <c r="IIW129" s="422"/>
      <c r="IIX129" s="422"/>
      <c r="IIY129" s="422"/>
      <c r="IIZ129" s="422"/>
      <c r="IJA129" s="422"/>
      <c r="IJB129" s="422"/>
      <c r="IJC129" s="422"/>
      <c r="IJD129" s="422"/>
      <c r="IJE129" s="422"/>
      <c r="IJF129" s="422"/>
      <c r="IJG129" s="422"/>
      <c r="IJH129" s="422"/>
      <c r="IJI129" s="422"/>
      <c r="IJJ129" s="422"/>
      <c r="IJK129" s="422"/>
      <c r="IJL129" s="422"/>
      <c r="IJM129" s="422"/>
      <c r="IJN129" s="422"/>
      <c r="IJO129" s="422"/>
      <c r="IJP129" s="422"/>
      <c r="IJQ129" s="422"/>
      <c r="IJR129" s="422"/>
      <c r="IJS129" s="422"/>
      <c r="IJT129" s="422"/>
      <c r="IJU129" s="422"/>
      <c r="IJV129" s="422"/>
      <c r="IJW129" s="422"/>
      <c r="IJX129" s="422"/>
      <c r="IJY129" s="422"/>
      <c r="IJZ129" s="422"/>
      <c r="IKA129" s="422"/>
      <c r="IKB129" s="422"/>
      <c r="IKC129" s="422"/>
      <c r="IKD129" s="422"/>
      <c r="IKE129" s="422"/>
      <c r="IKF129" s="422"/>
      <c r="IKG129" s="422"/>
      <c r="IKH129" s="422"/>
      <c r="IKI129" s="422"/>
      <c r="IKJ129" s="422"/>
      <c r="IKK129" s="422"/>
      <c r="IKL129" s="422"/>
      <c r="IKM129" s="422"/>
      <c r="IKN129" s="422"/>
      <c r="IKO129" s="422"/>
      <c r="IKP129" s="422"/>
      <c r="IKQ129" s="422"/>
      <c r="IKR129" s="422"/>
      <c r="IKS129" s="422"/>
      <c r="IKT129" s="422"/>
      <c r="IKU129" s="422"/>
      <c r="IKV129" s="422"/>
      <c r="IKW129" s="422"/>
      <c r="IKX129" s="422"/>
      <c r="IKY129" s="422"/>
      <c r="IKZ129" s="422"/>
      <c r="ILA129" s="422"/>
      <c r="ILB129" s="422"/>
      <c r="ILC129" s="422"/>
      <c r="ILD129" s="422"/>
      <c r="ILE129" s="422"/>
      <c r="ILF129" s="422"/>
      <c r="ILG129" s="422"/>
      <c r="ILH129" s="422"/>
      <c r="ILI129" s="422"/>
      <c r="ILJ129" s="422"/>
      <c r="ILK129" s="422"/>
      <c r="ILL129" s="422"/>
      <c r="ILM129" s="422"/>
      <c r="ILN129" s="422"/>
      <c r="ILO129" s="422"/>
      <c r="ILP129" s="422"/>
      <c r="ILQ129" s="422"/>
      <c r="ILR129" s="422"/>
      <c r="ILS129" s="422"/>
      <c r="ILT129" s="422"/>
      <c r="ILU129" s="422"/>
      <c r="ILV129" s="422"/>
      <c r="ILW129" s="422"/>
      <c r="ILX129" s="422"/>
      <c r="ILY129" s="422"/>
      <c r="ILZ129" s="422"/>
      <c r="IMA129" s="422"/>
      <c r="IMB129" s="422"/>
      <c r="IMC129" s="422"/>
      <c r="IMD129" s="422"/>
      <c r="IME129" s="422"/>
      <c r="IMF129" s="422"/>
      <c r="IMG129" s="422"/>
      <c r="IMH129" s="422"/>
      <c r="IMI129" s="422"/>
      <c r="IMJ129" s="422"/>
      <c r="IMK129" s="422"/>
      <c r="IML129" s="422"/>
      <c r="IMM129" s="422"/>
      <c r="IMN129" s="422"/>
      <c r="IMO129" s="422"/>
      <c r="IMP129" s="422"/>
      <c r="IMQ129" s="422"/>
      <c r="IMR129" s="422"/>
      <c r="IMS129" s="422"/>
      <c r="IMT129" s="422"/>
      <c r="IMU129" s="422"/>
      <c r="IMV129" s="422"/>
      <c r="IMW129" s="422"/>
      <c r="IMX129" s="422"/>
      <c r="IMY129" s="422"/>
      <c r="IMZ129" s="422"/>
      <c r="INA129" s="422"/>
      <c r="INB129" s="422"/>
      <c r="INC129" s="422"/>
      <c r="IND129" s="422"/>
      <c r="INE129" s="422"/>
      <c r="INF129" s="422"/>
      <c r="ING129" s="422"/>
      <c r="INH129" s="422"/>
      <c r="INI129" s="422"/>
      <c r="INJ129" s="422"/>
      <c r="INK129" s="422"/>
      <c r="INL129" s="422"/>
      <c r="INM129" s="422"/>
      <c r="INN129" s="422"/>
      <c r="INO129" s="422"/>
      <c r="INP129" s="422"/>
      <c r="INQ129" s="422"/>
      <c r="INR129" s="422"/>
      <c r="INS129" s="422"/>
      <c r="INT129" s="422"/>
      <c r="INU129" s="422"/>
      <c r="INV129" s="422"/>
      <c r="INW129" s="422"/>
      <c r="INX129" s="422"/>
      <c r="INY129" s="422"/>
      <c r="INZ129" s="422"/>
      <c r="IOA129" s="422"/>
      <c r="IOB129" s="422"/>
      <c r="IOC129" s="422"/>
      <c r="IOD129" s="422"/>
      <c r="IOE129" s="422"/>
      <c r="IOF129" s="422"/>
      <c r="IOG129" s="422"/>
      <c r="IOH129" s="422"/>
      <c r="IOI129" s="422"/>
      <c r="IOJ129" s="422"/>
      <c r="IOK129" s="422"/>
      <c r="IOL129" s="422"/>
      <c r="IOM129" s="422"/>
      <c r="ION129" s="422"/>
      <c r="IOO129" s="422"/>
      <c r="IOP129" s="422"/>
      <c r="IOQ129" s="422"/>
      <c r="IOR129" s="422"/>
      <c r="IOS129" s="422"/>
      <c r="IOT129" s="422"/>
      <c r="IOU129" s="422"/>
      <c r="IOV129" s="422"/>
      <c r="IOW129" s="422"/>
      <c r="IOX129" s="422"/>
      <c r="IOY129" s="422"/>
      <c r="IOZ129" s="422"/>
      <c r="IPA129" s="422"/>
      <c r="IPB129" s="422"/>
      <c r="IPC129" s="422"/>
      <c r="IPD129" s="422"/>
      <c r="IPE129" s="422"/>
      <c r="IPF129" s="422"/>
      <c r="IPG129" s="422"/>
      <c r="IPH129" s="422"/>
      <c r="IPI129" s="422"/>
      <c r="IPJ129" s="422"/>
      <c r="IPK129" s="422"/>
      <c r="IPL129" s="422"/>
      <c r="IPM129" s="422"/>
      <c r="IPN129" s="422"/>
      <c r="IPO129" s="422"/>
      <c r="IPP129" s="422"/>
      <c r="IPQ129" s="422"/>
      <c r="IPR129" s="422"/>
      <c r="IPS129" s="422"/>
      <c r="IPT129" s="422"/>
      <c r="IPU129" s="422"/>
      <c r="IPV129" s="422"/>
      <c r="IPW129" s="422"/>
      <c r="IPX129" s="422"/>
      <c r="IPY129" s="422"/>
      <c r="IPZ129" s="422"/>
      <c r="IQA129" s="422"/>
      <c r="IQB129" s="422"/>
      <c r="IQC129" s="422"/>
      <c r="IQD129" s="422"/>
      <c r="IQE129" s="422"/>
      <c r="IQF129" s="422"/>
      <c r="IQG129" s="422"/>
      <c r="IQH129" s="422"/>
      <c r="IQI129" s="422"/>
      <c r="IQJ129" s="422"/>
      <c r="IQK129" s="422"/>
      <c r="IQL129" s="422"/>
      <c r="IQM129" s="422"/>
      <c r="IQN129" s="422"/>
      <c r="IQO129" s="422"/>
      <c r="IQP129" s="422"/>
      <c r="IQQ129" s="422"/>
      <c r="IQR129" s="422"/>
      <c r="IQS129" s="422"/>
      <c r="IQT129" s="422"/>
      <c r="IQU129" s="422"/>
      <c r="IQV129" s="422"/>
      <c r="IQW129" s="422"/>
      <c r="IQX129" s="422"/>
      <c r="IQY129" s="422"/>
      <c r="IQZ129" s="422"/>
      <c r="IRA129" s="422"/>
      <c r="IRB129" s="422"/>
      <c r="IRC129" s="422"/>
      <c r="IRD129" s="422"/>
      <c r="IRE129" s="422"/>
      <c r="IRF129" s="422"/>
      <c r="IRG129" s="422"/>
      <c r="IRH129" s="422"/>
      <c r="IRI129" s="422"/>
      <c r="IRJ129" s="422"/>
      <c r="IRK129" s="422"/>
      <c r="IRL129" s="422"/>
      <c r="IRM129" s="422"/>
      <c r="IRN129" s="422"/>
      <c r="IRO129" s="422"/>
      <c r="IRP129" s="422"/>
      <c r="IRQ129" s="422"/>
      <c r="IRR129" s="422"/>
      <c r="IRS129" s="422"/>
      <c r="IRT129" s="422"/>
      <c r="IRU129" s="422"/>
      <c r="IRV129" s="422"/>
      <c r="IRW129" s="422"/>
      <c r="IRX129" s="422"/>
      <c r="IRY129" s="422"/>
      <c r="IRZ129" s="422"/>
      <c r="ISA129" s="422"/>
      <c r="ISB129" s="422"/>
      <c r="ISC129" s="422"/>
      <c r="ISD129" s="422"/>
      <c r="ISE129" s="422"/>
      <c r="ISF129" s="422"/>
      <c r="ISG129" s="422"/>
      <c r="ISH129" s="422"/>
      <c r="ISI129" s="422"/>
      <c r="ISJ129" s="422"/>
      <c r="ISK129" s="422"/>
      <c r="ISL129" s="422"/>
      <c r="ISM129" s="422"/>
      <c r="ISN129" s="422"/>
      <c r="ISO129" s="422"/>
      <c r="ISP129" s="422"/>
      <c r="ISQ129" s="422"/>
      <c r="ISR129" s="422"/>
      <c r="ISS129" s="422"/>
      <c r="IST129" s="422"/>
      <c r="ISU129" s="422"/>
      <c r="ISV129" s="422"/>
      <c r="ISW129" s="422"/>
      <c r="ISX129" s="422"/>
      <c r="ISY129" s="422"/>
      <c r="ISZ129" s="422"/>
      <c r="ITA129" s="422"/>
      <c r="ITB129" s="422"/>
      <c r="ITC129" s="422"/>
      <c r="ITD129" s="422"/>
      <c r="ITE129" s="422"/>
      <c r="ITF129" s="422"/>
      <c r="ITG129" s="422"/>
      <c r="ITH129" s="422"/>
      <c r="ITI129" s="422"/>
      <c r="ITJ129" s="422"/>
      <c r="ITK129" s="422"/>
      <c r="ITL129" s="422"/>
      <c r="ITM129" s="422"/>
      <c r="ITN129" s="422"/>
      <c r="ITO129" s="422"/>
      <c r="ITP129" s="422"/>
      <c r="ITQ129" s="422"/>
      <c r="ITR129" s="422"/>
      <c r="ITS129" s="422"/>
      <c r="ITT129" s="422"/>
      <c r="ITU129" s="422"/>
      <c r="ITV129" s="422"/>
      <c r="ITW129" s="422"/>
      <c r="ITX129" s="422"/>
      <c r="ITY129" s="422"/>
      <c r="ITZ129" s="422"/>
      <c r="IUA129" s="422"/>
      <c r="IUB129" s="422"/>
      <c r="IUC129" s="422"/>
      <c r="IUD129" s="422"/>
      <c r="IUE129" s="422"/>
      <c r="IUF129" s="422"/>
      <c r="IUG129" s="422"/>
      <c r="IUH129" s="422"/>
      <c r="IUI129" s="422"/>
      <c r="IUJ129" s="422"/>
      <c r="IUK129" s="422"/>
      <c r="IUL129" s="422"/>
      <c r="IUM129" s="422"/>
      <c r="IUN129" s="422"/>
      <c r="IUO129" s="422"/>
      <c r="IUP129" s="422"/>
      <c r="IUQ129" s="422"/>
      <c r="IUR129" s="422"/>
      <c r="IUS129" s="422"/>
      <c r="IUT129" s="422"/>
      <c r="IUU129" s="422"/>
      <c r="IUV129" s="422"/>
      <c r="IUW129" s="422"/>
      <c r="IUX129" s="422"/>
      <c r="IUY129" s="422"/>
      <c r="IUZ129" s="422"/>
      <c r="IVA129" s="422"/>
      <c r="IVB129" s="422"/>
      <c r="IVC129" s="422"/>
      <c r="IVD129" s="422"/>
      <c r="IVE129" s="422"/>
      <c r="IVF129" s="422"/>
      <c r="IVG129" s="422"/>
      <c r="IVH129" s="422"/>
      <c r="IVI129" s="422"/>
      <c r="IVJ129" s="422"/>
      <c r="IVK129" s="422"/>
      <c r="IVL129" s="422"/>
      <c r="IVM129" s="422"/>
      <c r="IVN129" s="422"/>
      <c r="IVO129" s="422"/>
      <c r="IVP129" s="422"/>
      <c r="IVQ129" s="422"/>
      <c r="IVR129" s="422"/>
      <c r="IVS129" s="422"/>
      <c r="IVT129" s="422"/>
      <c r="IVU129" s="422"/>
      <c r="IVV129" s="422"/>
      <c r="IVW129" s="422"/>
      <c r="IVX129" s="422"/>
      <c r="IVY129" s="422"/>
      <c r="IVZ129" s="422"/>
      <c r="IWA129" s="422"/>
      <c r="IWB129" s="422"/>
      <c r="IWC129" s="422"/>
      <c r="IWD129" s="422"/>
      <c r="IWE129" s="422"/>
      <c r="IWF129" s="422"/>
      <c r="IWG129" s="422"/>
      <c r="IWH129" s="422"/>
      <c r="IWI129" s="422"/>
      <c r="IWJ129" s="422"/>
      <c r="IWK129" s="422"/>
      <c r="IWL129" s="422"/>
      <c r="IWM129" s="422"/>
      <c r="IWN129" s="422"/>
      <c r="IWO129" s="422"/>
      <c r="IWP129" s="422"/>
      <c r="IWQ129" s="422"/>
      <c r="IWR129" s="422"/>
      <c r="IWS129" s="422"/>
      <c r="IWT129" s="422"/>
      <c r="IWU129" s="422"/>
      <c r="IWV129" s="422"/>
      <c r="IWW129" s="422"/>
      <c r="IWX129" s="422"/>
      <c r="IWY129" s="422"/>
      <c r="IWZ129" s="422"/>
      <c r="IXA129" s="422"/>
      <c r="IXB129" s="422"/>
      <c r="IXC129" s="422"/>
      <c r="IXD129" s="422"/>
      <c r="IXE129" s="422"/>
      <c r="IXF129" s="422"/>
      <c r="IXG129" s="422"/>
      <c r="IXH129" s="422"/>
      <c r="IXI129" s="422"/>
      <c r="IXJ129" s="422"/>
      <c r="IXK129" s="422"/>
      <c r="IXL129" s="422"/>
      <c r="IXM129" s="422"/>
      <c r="IXN129" s="422"/>
      <c r="IXO129" s="422"/>
      <c r="IXP129" s="422"/>
      <c r="IXQ129" s="422"/>
      <c r="IXR129" s="422"/>
      <c r="IXS129" s="422"/>
      <c r="IXT129" s="422"/>
      <c r="IXU129" s="422"/>
      <c r="IXV129" s="422"/>
      <c r="IXW129" s="422"/>
      <c r="IXX129" s="422"/>
      <c r="IXY129" s="422"/>
      <c r="IXZ129" s="422"/>
      <c r="IYA129" s="422"/>
      <c r="IYB129" s="422"/>
      <c r="IYC129" s="422"/>
      <c r="IYD129" s="422"/>
      <c r="IYE129" s="422"/>
      <c r="IYF129" s="422"/>
      <c r="IYG129" s="422"/>
      <c r="IYH129" s="422"/>
      <c r="IYI129" s="422"/>
      <c r="IYJ129" s="422"/>
      <c r="IYK129" s="422"/>
      <c r="IYL129" s="422"/>
      <c r="IYM129" s="422"/>
      <c r="IYN129" s="422"/>
      <c r="IYO129" s="422"/>
      <c r="IYP129" s="422"/>
      <c r="IYQ129" s="422"/>
      <c r="IYR129" s="422"/>
      <c r="IYS129" s="422"/>
      <c r="IYT129" s="422"/>
      <c r="IYU129" s="422"/>
      <c r="IYV129" s="422"/>
      <c r="IYW129" s="422"/>
      <c r="IYX129" s="422"/>
      <c r="IYY129" s="422"/>
      <c r="IYZ129" s="422"/>
      <c r="IZA129" s="422"/>
      <c r="IZB129" s="422"/>
      <c r="IZC129" s="422"/>
      <c r="IZD129" s="422"/>
      <c r="IZE129" s="422"/>
      <c r="IZF129" s="422"/>
      <c r="IZG129" s="422"/>
      <c r="IZH129" s="422"/>
      <c r="IZI129" s="422"/>
      <c r="IZJ129" s="422"/>
      <c r="IZK129" s="422"/>
      <c r="IZL129" s="422"/>
      <c r="IZM129" s="422"/>
      <c r="IZN129" s="422"/>
      <c r="IZO129" s="422"/>
      <c r="IZP129" s="422"/>
      <c r="IZQ129" s="422"/>
      <c r="IZR129" s="422"/>
      <c r="IZS129" s="422"/>
      <c r="IZT129" s="422"/>
      <c r="IZU129" s="422"/>
      <c r="IZV129" s="422"/>
      <c r="IZW129" s="422"/>
      <c r="IZX129" s="422"/>
      <c r="IZY129" s="422"/>
      <c r="IZZ129" s="422"/>
      <c r="JAA129" s="422"/>
      <c r="JAB129" s="422"/>
      <c r="JAC129" s="422"/>
      <c r="JAD129" s="422"/>
      <c r="JAE129" s="422"/>
      <c r="JAF129" s="422"/>
      <c r="JAG129" s="422"/>
      <c r="JAH129" s="422"/>
      <c r="JAI129" s="422"/>
      <c r="JAJ129" s="422"/>
      <c r="JAK129" s="422"/>
      <c r="JAL129" s="422"/>
      <c r="JAM129" s="422"/>
      <c r="JAN129" s="422"/>
      <c r="JAO129" s="422"/>
      <c r="JAP129" s="422"/>
      <c r="JAQ129" s="422"/>
      <c r="JAR129" s="422"/>
      <c r="JAS129" s="422"/>
      <c r="JAT129" s="422"/>
      <c r="JAU129" s="422"/>
      <c r="JAV129" s="422"/>
      <c r="JAW129" s="422"/>
      <c r="JAX129" s="422"/>
      <c r="JAY129" s="422"/>
      <c r="JAZ129" s="422"/>
      <c r="JBA129" s="422"/>
      <c r="JBB129" s="422"/>
      <c r="JBC129" s="422"/>
      <c r="JBD129" s="422"/>
      <c r="JBE129" s="422"/>
      <c r="JBF129" s="422"/>
      <c r="JBG129" s="422"/>
      <c r="JBH129" s="422"/>
      <c r="JBI129" s="422"/>
      <c r="JBJ129" s="422"/>
      <c r="JBK129" s="422"/>
      <c r="JBL129" s="422"/>
      <c r="JBM129" s="422"/>
      <c r="JBN129" s="422"/>
      <c r="JBO129" s="422"/>
      <c r="JBP129" s="422"/>
      <c r="JBQ129" s="422"/>
      <c r="JBR129" s="422"/>
      <c r="JBS129" s="422"/>
      <c r="JBT129" s="422"/>
      <c r="JBU129" s="422"/>
      <c r="JBV129" s="422"/>
      <c r="JBW129" s="422"/>
      <c r="JBX129" s="422"/>
      <c r="JBY129" s="422"/>
      <c r="JBZ129" s="422"/>
      <c r="JCA129" s="422"/>
      <c r="JCB129" s="422"/>
      <c r="JCC129" s="422"/>
      <c r="JCD129" s="422"/>
      <c r="JCE129" s="422"/>
      <c r="JCF129" s="422"/>
      <c r="JCG129" s="422"/>
      <c r="JCH129" s="422"/>
      <c r="JCI129" s="422"/>
      <c r="JCJ129" s="422"/>
      <c r="JCK129" s="422"/>
      <c r="JCL129" s="422"/>
      <c r="JCM129" s="422"/>
      <c r="JCN129" s="422"/>
      <c r="JCO129" s="422"/>
      <c r="JCP129" s="422"/>
      <c r="JCQ129" s="422"/>
      <c r="JCR129" s="422"/>
      <c r="JCS129" s="422"/>
      <c r="JCT129" s="422"/>
      <c r="JCU129" s="422"/>
      <c r="JCV129" s="422"/>
      <c r="JCW129" s="422"/>
      <c r="JCX129" s="422"/>
      <c r="JCY129" s="422"/>
      <c r="JCZ129" s="422"/>
      <c r="JDA129" s="422"/>
      <c r="JDB129" s="422"/>
      <c r="JDC129" s="422"/>
      <c r="JDD129" s="422"/>
      <c r="JDE129" s="422"/>
      <c r="JDF129" s="422"/>
      <c r="JDG129" s="422"/>
      <c r="JDH129" s="422"/>
      <c r="JDI129" s="422"/>
      <c r="JDJ129" s="422"/>
      <c r="JDK129" s="422"/>
      <c r="JDL129" s="422"/>
      <c r="JDM129" s="422"/>
      <c r="JDN129" s="422"/>
      <c r="JDO129" s="422"/>
      <c r="JDP129" s="422"/>
      <c r="JDQ129" s="422"/>
      <c r="JDR129" s="422"/>
      <c r="JDS129" s="422"/>
      <c r="JDT129" s="422"/>
      <c r="JDU129" s="422"/>
      <c r="JDV129" s="422"/>
      <c r="JDW129" s="422"/>
      <c r="JDX129" s="422"/>
      <c r="JDY129" s="422"/>
      <c r="JDZ129" s="422"/>
      <c r="JEA129" s="422"/>
      <c r="JEB129" s="422"/>
      <c r="JEC129" s="422"/>
      <c r="JED129" s="422"/>
      <c r="JEE129" s="422"/>
      <c r="JEF129" s="422"/>
      <c r="JEG129" s="422"/>
      <c r="JEH129" s="422"/>
      <c r="JEI129" s="422"/>
      <c r="JEJ129" s="422"/>
      <c r="JEK129" s="422"/>
      <c r="JEL129" s="422"/>
      <c r="JEM129" s="422"/>
      <c r="JEN129" s="422"/>
      <c r="JEO129" s="422"/>
      <c r="JEP129" s="422"/>
      <c r="JEQ129" s="422"/>
      <c r="JER129" s="422"/>
      <c r="JES129" s="422"/>
      <c r="JET129" s="422"/>
      <c r="JEU129" s="422"/>
      <c r="JEV129" s="422"/>
      <c r="JEW129" s="422"/>
      <c r="JEX129" s="422"/>
      <c r="JEY129" s="422"/>
      <c r="JEZ129" s="422"/>
      <c r="JFA129" s="422"/>
      <c r="JFB129" s="422"/>
      <c r="JFC129" s="422"/>
      <c r="JFD129" s="422"/>
      <c r="JFE129" s="422"/>
      <c r="JFF129" s="422"/>
      <c r="JFG129" s="422"/>
      <c r="JFH129" s="422"/>
      <c r="JFI129" s="422"/>
      <c r="JFJ129" s="422"/>
      <c r="JFK129" s="422"/>
      <c r="JFL129" s="422"/>
      <c r="JFM129" s="422"/>
      <c r="JFN129" s="422"/>
      <c r="JFO129" s="422"/>
      <c r="JFP129" s="422"/>
      <c r="JFQ129" s="422"/>
      <c r="JFR129" s="422"/>
      <c r="JFS129" s="422"/>
      <c r="JFT129" s="422"/>
      <c r="JFU129" s="422"/>
      <c r="JFV129" s="422"/>
      <c r="JFW129" s="422"/>
      <c r="JFX129" s="422"/>
      <c r="JFY129" s="422"/>
      <c r="JFZ129" s="422"/>
      <c r="JGA129" s="422"/>
      <c r="JGB129" s="422"/>
      <c r="JGC129" s="422"/>
      <c r="JGD129" s="422"/>
      <c r="JGE129" s="422"/>
      <c r="JGF129" s="422"/>
      <c r="JGG129" s="422"/>
      <c r="JGH129" s="422"/>
      <c r="JGI129" s="422"/>
      <c r="JGJ129" s="422"/>
      <c r="JGK129" s="422"/>
      <c r="JGL129" s="422"/>
      <c r="JGM129" s="422"/>
      <c r="JGN129" s="422"/>
      <c r="JGO129" s="422"/>
      <c r="JGP129" s="422"/>
      <c r="JGQ129" s="422"/>
      <c r="JGR129" s="422"/>
      <c r="JGS129" s="422"/>
      <c r="JGT129" s="422"/>
      <c r="JGU129" s="422"/>
      <c r="JGV129" s="422"/>
      <c r="JGW129" s="422"/>
      <c r="JGX129" s="422"/>
      <c r="JGY129" s="422"/>
      <c r="JGZ129" s="422"/>
      <c r="JHA129" s="422"/>
      <c r="JHB129" s="422"/>
      <c r="JHC129" s="422"/>
      <c r="JHD129" s="422"/>
      <c r="JHE129" s="422"/>
      <c r="JHF129" s="422"/>
      <c r="JHG129" s="422"/>
      <c r="JHH129" s="422"/>
      <c r="JHI129" s="422"/>
      <c r="JHJ129" s="422"/>
      <c r="JHK129" s="422"/>
      <c r="JHL129" s="422"/>
      <c r="JHM129" s="422"/>
      <c r="JHN129" s="422"/>
      <c r="JHO129" s="422"/>
      <c r="JHP129" s="422"/>
      <c r="JHQ129" s="422"/>
      <c r="JHR129" s="422"/>
      <c r="JHS129" s="422"/>
      <c r="JHT129" s="422"/>
      <c r="JHU129" s="422"/>
      <c r="JHV129" s="422"/>
      <c r="JHW129" s="422"/>
      <c r="JHX129" s="422"/>
      <c r="JHY129" s="422"/>
      <c r="JHZ129" s="422"/>
      <c r="JIA129" s="422"/>
      <c r="JIB129" s="422"/>
      <c r="JIC129" s="422"/>
      <c r="JID129" s="422"/>
      <c r="JIE129" s="422"/>
      <c r="JIF129" s="422"/>
      <c r="JIG129" s="422"/>
      <c r="JIH129" s="422"/>
      <c r="JII129" s="422"/>
      <c r="JIJ129" s="422"/>
      <c r="JIK129" s="422"/>
      <c r="JIL129" s="422"/>
      <c r="JIM129" s="422"/>
      <c r="JIN129" s="422"/>
      <c r="JIO129" s="422"/>
      <c r="JIP129" s="422"/>
      <c r="JIQ129" s="422"/>
      <c r="JIR129" s="422"/>
      <c r="JIS129" s="422"/>
      <c r="JIT129" s="422"/>
      <c r="JIU129" s="422"/>
      <c r="JIV129" s="422"/>
      <c r="JIW129" s="422"/>
      <c r="JIX129" s="422"/>
      <c r="JIY129" s="422"/>
      <c r="JIZ129" s="422"/>
      <c r="JJA129" s="422"/>
      <c r="JJB129" s="422"/>
      <c r="JJC129" s="422"/>
      <c r="JJD129" s="422"/>
      <c r="JJE129" s="422"/>
      <c r="JJF129" s="422"/>
      <c r="JJG129" s="422"/>
      <c r="JJH129" s="422"/>
      <c r="JJI129" s="422"/>
      <c r="JJJ129" s="422"/>
      <c r="JJK129" s="422"/>
      <c r="JJL129" s="422"/>
      <c r="JJM129" s="422"/>
      <c r="JJN129" s="422"/>
      <c r="JJO129" s="422"/>
      <c r="JJP129" s="422"/>
      <c r="JJQ129" s="422"/>
      <c r="JJR129" s="422"/>
      <c r="JJS129" s="422"/>
      <c r="JJT129" s="422"/>
      <c r="JJU129" s="422"/>
      <c r="JJV129" s="422"/>
      <c r="JJW129" s="422"/>
      <c r="JJX129" s="422"/>
      <c r="JJY129" s="422"/>
      <c r="JJZ129" s="422"/>
      <c r="JKA129" s="422"/>
      <c r="JKB129" s="422"/>
      <c r="JKC129" s="422"/>
      <c r="JKD129" s="422"/>
      <c r="JKE129" s="422"/>
      <c r="JKF129" s="422"/>
      <c r="JKG129" s="422"/>
      <c r="JKH129" s="422"/>
      <c r="JKI129" s="422"/>
      <c r="JKJ129" s="422"/>
      <c r="JKK129" s="422"/>
      <c r="JKL129" s="422"/>
      <c r="JKM129" s="422"/>
      <c r="JKN129" s="422"/>
      <c r="JKO129" s="422"/>
      <c r="JKP129" s="422"/>
      <c r="JKQ129" s="422"/>
      <c r="JKR129" s="422"/>
      <c r="JKS129" s="422"/>
      <c r="JKT129" s="422"/>
      <c r="JKU129" s="422"/>
      <c r="JKV129" s="422"/>
      <c r="JKW129" s="422"/>
      <c r="JKX129" s="422"/>
      <c r="JKY129" s="422"/>
      <c r="JKZ129" s="422"/>
      <c r="JLA129" s="422"/>
      <c r="JLB129" s="422"/>
      <c r="JLC129" s="422"/>
      <c r="JLD129" s="422"/>
      <c r="JLE129" s="422"/>
      <c r="JLF129" s="422"/>
      <c r="JLG129" s="422"/>
      <c r="JLH129" s="422"/>
      <c r="JLI129" s="422"/>
      <c r="JLJ129" s="422"/>
      <c r="JLK129" s="422"/>
      <c r="JLL129" s="422"/>
      <c r="JLM129" s="422"/>
      <c r="JLN129" s="422"/>
      <c r="JLO129" s="422"/>
      <c r="JLP129" s="422"/>
      <c r="JLQ129" s="422"/>
      <c r="JLR129" s="422"/>
      <c r="JLS129" s="422"/>
      <c r="JLT129" s="422"/>
      <c r="JLU129" s="422"/>
      <c r="JLV129" s="422"/>
      <c r="JLW129" s="422"/>
      <c r="JLX129" s="422"/>
      <c r="JLY129" s="422"/>
      <c r="JLZ129" s="422"/>
      <c r="JMA129" s="422"/>
      <c r="JMB129" s="422"/>
      <c r="JMC129" s="422"/>
      <c r="JMD129" s="422"/>
      <c r="JME129" s="422"/>
      <c r="JMF129" s="422"/>
      <c r="JMG129" s="422"/>
      <c r="JMH129" s="422"/>
      <c r="JMI129" s="422"/>
      <c r="JMJ129" s="422"/>
      <c r="JMK129" s="422"/>
      <c r="JML129" s="422"/>
      <c r="JMM129" s="422"/>
      <c r="JMN129" s="422"/>
      <c r="JMO129" s="422"/>
      <c r="JMP129" s="422"/>
      <c r="JMQ129" s="422"/>
      <c r="JMR129" s="422"/>
      <c r="JMS129" s="422"/>
      <c r="JMT129" s="422"/>
      <c r="JMU129" s="422"/>
      <c r="JMV129" s="422"/>
      <c r="JMW129" s="422"/>
      <c r="JMX129" s="422"/>
      <c r="JMY129" s="422"/>
      <c r="JMZ129" s="422"/>
      <c r="JNA129" s="422"/>
      <c r="JNB129" s="422"/>
      <c r="JNC129" s="422"/>
      <c r="JND129" s="422"/>
      <c r="JNE129" s="422"/>
      <c r="JNF129" s="422"/>
      <c r="JNG129" s="422"/>
      <c r="JNH129" s="422"/>
      <c r="JNI129" s="422"/>
      <c r="JNJ129" s="422"/>
      <c r="JNK129" s="422"/>
      <c r="JNL129" s="422"/>
      <c r="JNM129" s="422"/>
      <c r="JNN129" s="422"/>
      <c r="JNO129" s="422"/>
      <c r="JNP129" s="422"/>
      <c r="JNQ129" s="422"/>
      <c r="JNR129" s="422"/>
      <c r="JNS129" s="422"/>
      <c r="JNT129" s="422"/>
      <c r="JNU129" s="422"/>
      <c r="JNV129" s="422"/>
      <c r="JNW129" s="422"/>
      <c r="JNX129" s="422"/>
      <c r="JNY129" s="422"/>
      <c r="JNZ129" s="422"/>
      <c r="JOA129" s="422"/>
      <c r="JOB129" s="422"/>
      <c r="JOC129" s="422"/>
      <c r="JOD129" s="422"/>
      <c r="JOE129" s="422"/>
      <c r="JOF129" s="422"/>
      <c r="JOG129" s="422"/>
      <c r="JOH129" s="422"/>
      <c r="JOI129" s="422"/>
      <c r="JOJ129" s="422"/>
      <c r="JOK129" s="422"/>
      <c r="JOL129" s="422"/>
      <c r="JOM129" s="422"/>
      <c r="JON129" s="422"/>
      <c r="JOO129" s="422"/>
      <c r="JOP129" s="422"/>
      <c r="JOQ129" s="422"/>
      <c r="JOR129" s="422"/>
      <c r="JOS129" s="422"/>
      <c r="JOT129" s="422"/>
      <c r="JOU129" s="422"/>
      <c r="JOV129" s="422"/>
      <c r="JOW129" s="422"/>
      <c r="JOX129" s="422"/>
      <c r="JOY129" s="422"/>
      <c r="JOZ129" s="422"/>
      <c r="JPA129" s="422"/>
      <c r="JPB129" s="422"/>
      <c r="JPC129" s="422"/>
      <c r="JPD129" s="422"/>
      <c r="JPE129" s="422"/>
      <c r="JPF129" s="422"/>
      <c r="JPG129" s="422"/>
      <c r="JPH129" s="422"/>
      <c r="JPI129" s="422"/>
      <c r="JPJ129" s="422"/>
      <c r="JPK129" s="422"/>
      <c r="JPL129" s="422"/>
      <c r="JPM129" s="422"/>
      <c r="JPN129" s="422"/>
      <c r="JPO129" s="422"/>
      <c r="JPP129" s="422"/>
      <c r="JPQ129" s="422"/>
      <c r="JPR129" s="422"/>
      <c r="JPS129" s="422"/>
      <c r="JPT129" s="422"/>
      <c r="JPU129" s="422"/>
      <c r="JPV129" s="422"/>
      <c r="JPW129" s="422"/>
      <c r="JPX129" s="422"/>
      <c r="JPY129" s="422"/>
      <c r="JPZ129" s="422"/>
      <c r="JQA129" s="422"/>
      <c r="JQB129" s="422"/>
      <c r="JQC129" s="422"/>
      <c r="JQD129" s="422"/>
      <c r="JQE129" s="422"/>
      <c r="JQF129" s="422"/>
      <c r="JQG129" s="422"/>
      <c r="JQH129" s="422"/>
      <c r="JQI129" s="422"/>
      <c r="JQJ129" s="422"/>
      <c r="JQK129" s="422"/>
      <c r="JQL129" s="422"/>
      <c r="JQM129" s="422"/>
      <c r="JQN129" s="422"/>
      <c r="JQO129" s="422"/>
      <c r="JQP129" s="422"/>
      <c r="JQQ129" s="422"/>
      <c r="JQR129" s="422"/>
      <c r="JQS129" s="422"/>
      <c r="JQT129" s="422"/>
      <c r="JQU129" s="422"/>
      <c r="JQV129" s="422"/>
      <c r="JQW129" s="422"/>
      <c r="JQX129" s="422"/>
      <c r="JQY129" s="422"/>
      <c r="JQZ129" s="422"/>
      <c r="JRA129" s="422"/>
      <c r="JRB129" s="422"/>
      <c r="JRC129" s="422"/>
      <c r="JRD129" s="422"/>
      <c r="JRE129" s="422"/>
      <c r="JRF129" s="422"/>
      <c r="JRG129" s="422"/>
      <c r="JRH129" s="422"/>
      <c r="JRI129" s="422"/>
      <c r="JRJ129" s="422"/>
      <c r="JRK129" s="422"/>
      <c r="JRL129" s="422"/>
      <c r="JRM129" s="422"/>
      <c r="JRN129" s="422"/>
      <c r="JRO129" s="422"/>
      <c r="JRP129" s="422"/>
      <c r="JRQ129" s="422"/>
      <c r="JRR129" s="422"/>
      <c r="JRS129" s="422"/>
      <c r="JRT129" s="422"/>
      <c r="JRU129" s="422"/>
      <c r="JRV129" s="422"/>
      <c r="JRW129" s="422"/>
      <c r="JRX129" s="422"/>
      <c r="JRY129" s="422"/>
      <c r="JRZ129" s="422"/>
      <c r="JSA129" s="422"/>
      <c r="JSB129" s="422"/>
      <c r="JSC129" s="422"/>
      <c r="JSD129" s="422"/>
      <c r="JSE129" s="422"/>
      <c r="JSF129" s="422"/>
      <c r="JSG129" s="422"/>
      <c r="JSH129" s="422"/>
      <c r="JSI129" s="422"/>
      <c r="JSJ129" s="422"/>
      <c r="JSK129" s="422"/>
      <c r="JSL129" s="422"/>
      <c r="JSM129" s="422"/>
      <c r="JSN129" s="422"/>
      <c r="JSO129" s="422"/>
      <c r="JSP129" s="422"/>
      <c r="JSQ129" s="422"/>
      <c r="JSR129" s="422"/>
      <c r="JSS129" s="422"/>
      <c r="JST129" s="422"/>
      <c r="JSU129" s="422"/>
      <c r="JSV129" s="422"/>
      <c r="JSW129" s="422"/>
      <c r="JSX129" s="422"/>
      <c r="JSY129" s="422"/>
      <c r="JSZ129" s="422"/>
      <c r="JTA129" s="422"/>
      <c r="JTB129" s="422"/>
      <c r="JTC129" s="422"/>
      <c r="JTD129" s="422"/>
      <c r="JTE129" s="422"/>
      <c r="JTF129" s="422"/>
      <c r="JTG129" s="422"/>
      <c r="JTH129" s="422"/>
      <c r="JTI129" s="422"/>
      <c r="JTJ129" s="422"/>
      <c r="JTK129" s="422"/>
      <c r="JTL129" s="422"/>
      <c r="JTM129" s="422"/>
      <c r="JTN129" s="422"/>
      <c r="JTO129" s="422"/>
      <c r="JTP129" s="422"/>
      <c r="JTQ129" s="422"/>
      <c r="JTR129" s="422"/>
      <c r="JTS129" s="422"/>
      <c r="JTT129" s="422"/>
      <c r="JTU129" s="422"/>
      <c r="JTV129" s="422"/>
      <c r="JTW129" s="422"/>
      <c r="JTX129" s="422"/>
      <c r="JTY129" s="422"/>
      <c r="JTZ129" s="422"/>
      <c r="JUA129" s="422"/>
      <c r="JUB129" s="422"/>
      <c r="JUC129" s="422"/>
      <c r="JUD129" s="422"/>
      <c r="JUE129" s="422"/>
      <c r="JUF129" s="422"/>
      <c r="JUG129" s="422"/>
      <c r="JUH129" s="422"/>
      <c r="JUI129" s="422"/>
      <c r="JUJ129" s="422"/>
      <c r="JUK129" s="422"/>
      <c r="JUL129" s="422"/>
      <c r="JUM129" s="422"/>
      <c r="JUN129" s="422"/>
      <c r="JUO129" s="422"/>
      <c r="JUP129" s="422"/>
      <c r="JUQ129" s="422"/>
      <c r="JUR129" s="422"/>
      <c r="JUS129" s="422"/>
      <c r="JUT129" s="422"/>
      <c r="JUU129" s="422"/>
      <c r="JUV129" s="422"/>
      <c r="JUW129" s="422"/>
      <c r="JUX129" s="422"/>
      <c r="JUY129" s="422"/>
      <c r="JUZ129" s="422"/>
      <c r="JVA129" s="422"/>
      <c r="JVB129" s="422"/>
      <c r="JVC129" s="422"/>
      <c r="JVD129" s="422"/>
      <c r="JVE129" s="422"/>
      <c r="JVF129" s="422"/>
      <c r="JVG129" s="422"/>
      <c r="JVH129" s="422"/>
      <c r="JVI129" s="422"/>
      <c r="JVJ129" s="422"/>
      <c r="JVK129" s="422"/>
      <c r="JVL129" s="422"/>
      <c r="JVM129" s="422"/>
      <c r="JVN129" s="422"/>
      <c r="JVO129" s="422"/>
      <c r="JVP129" s="422"/>
      <c r="JVQ129" s="422"/>
      <c r="JVR129" s="422"/>
      <c r="JVS129" s="422"/>
      <c r="JVT129" s="422"/>
      <c r="JVU129" s="422"/>
      <c r="JVV129" s="422"/>
      <c r="JVW129" s="422"/>
      <c r="JVX129" s="422"/>
      <c r="JVY129" s="422"/>
      <c r="JVZ129" s="422"/>
      <c r="JWA129" s="422"/>
      <c r="JWB129" s="422"/>
      <c r="JWC129" s="422"/>
      <c r="JWD129" s="422"/>
      <c r="JWE129" s="422"/>
      <c r="JWF129" s="422"/>
      <c r="JWG129" s="422"/>
      <c r="JWH129" s="422"/>
      <c r="JWI129" s="422"/>
      <c r="JWJ129" s="422"/>
      <c r="JWK129" s="422"/>
      <c r="JWL129" s="422"/>
      <c r="JWM129" s="422"/>
      <c r="JWN129" s="422"/>
      <c r="JWO129" s="422"/>
      <c r="JWP129" s="422"/>
      <c r="JWQ129" s="422"/>
      <c r="JWR129" s="422"/>
      <c r="JWS129" s="422"/>
      <c r="JWT129" s="422"/>
      <c r="JWU129" s="422"/>
      <c r="JWV129" s="422"/>
      <c r="JWW129" s="422"/>
      <c r="JWX129" s="422"/>
      <c r="JWY129" s="422"/>
      <c r="JWZ129" s="422"/>
      <c r="JXA129" s="422"/>
      <c r="JXB129" s="422"/>
      <c r="JXC129" s="422"/>
      <c r="JXD129" s="422"/>
      <c r="JXE129" s="422"/>
      <c r="JXF129" s="422"/>
      <c r="JXG129" s="422"/>
      <c r="JXH129" s="422"/>
      <c r="JXI129" s="422"/>
      <c r="JXJ129" s="422"/>
      <c r="JXK129" s="422"/>
      <c r="JXL129" s="422"/>
      <c r="JXM129" s="422"/>
      <c r="JXN129" s="422"/>
      <c r="JXO129" s="422"/>
      <c r="JXP129" s="422"/>
      <c r="JXQ129" s="422"/>
      <c r="JXR129" s="422"/>
      <c r="JXS129" s="422"/>
      <c r="JXT129" s="422"/>
      <c r="JXU129" s="422"/>
      <c r="JXV129" s="422"/>
      <c r="JXW129" s="422"/>
      <c r="JXX129" s="422"/>
      <c r="JXY129" s="422"/>
      <c r="JXZ129" s="422"/>
      <c r="JYA129" s="422"/>
      <c r="JYB129" s="422"/>
      <c r="JYC129" s="422"/>
      <c r="JYD129" s="422"/>
      <c r="JYE129" s="422"/>
      <c r="JYF129" s="422"/>
      <c r="JYG129" s="422"/>
      <c r="JYH129" s="422"/>
      <c r="JYI129" s="422"/>
      <c r="JYJ129" s="422"/>
      <c r="JYK129" s="422"/>
      <c r="JYL129" s="422"/>
      <c r="JYM129" s="422"/>
      <c r="JYN129" s="422"/>
      <c r="JYO129" s="422"/>
      <c r="JYP129" s="422"/>
      <c r="JYQ129" s="422"/>
      <c r="JYR129" s="422"/>
      <c r="JYS129" s="422"/>
      <c r="JYT129" s="422"/>
      <c r="JYU129" s="422"/>
      <c r="JYV129" s="422"/>
      <c r="JYW129" s="422"/>
      <c r="JYX129" s="422"/>
      <c r="JYY129" s="422"/>
      <c r="JYZ129" s="422"/>
      <c r="JZA129" s="422"/>
      <c r="JZB129" s="422"/>
      <c r="JZC129" s="422"/>
      <c r="JZD129" s="422"/>
      <c r="JZE129" s="422"/>
      <c r="JZF129" s="422"/>
      <c r="JZG129" s="422"/>
      <c r="JZH129" s="422"/>
      <c r="JZI129" s="422"/>
      <c r="JZJ129" s="422"/>
      <c r="JZK129" s="422"/>
      <c r="JZL129" s="422"/>
      <c r="JZM129" s="422"/>
      <c r="JZN129" s="422"/>
      <c r="JZO129" s="422"/>
      <c r="JZP129" s="422"/>
      <c r="JZQ129" s="422"/>
      <c r="JZR129" s="422"/>
      <c r="JZS129" s="422"/>
      <c r="JZT129" s="422"/>
      <c r="JZU129" s="422"/>
      <c r="JZV129" s="422"/>
      <c r="JZW129" s="422"/>
      <c r="JZX129" s="422"/>
      <c r="JZY129" s="422"/>
      <c r="JZZ129" s="422"/>
      <c r="KAA129" s="422"/>
      <c r="KAB129" s="422"/>
      <c r="KAC129" s="422"/>
      <c r="KAD129" s="422"/>
      <c r="KAE129" s="422"/>
      <c r="KAF129" s="422"/>
      <c r="KAG129" s="422"/>
      <c r="KAH129" s="422"/>
      <c r="KAI129" s="422"/>
      <c r="KAJ129" s="422"/>
      <c r="KAK129" s="422"/>
      <c r="KAL129" s="422"/>
      <c r="KAM129" s="422"/>
      <c r="KAN129" s="422"/>
      <c r="KAO129" s="422"/>
      <c r="KAP129" s="422"/>
      <c r="KAQ129" s="422"/>
      <c r="KAR129" s="422"/>
      <c r="KAS129" s="422"/>
      <c r="KAT129" s="422"/>
      <c r="KAU129" s="422"/>
      <c r="KAV129" s="422"/>
      <c r="KAW129" s="422"/>
      <c r="KAX129" s="422"/>
      <c r="KAY129" s="422"/>
      <c r="KAZ129" s="422"/>
      <c r="KBA129" s="422"/>
      <c r="KBB129" s="422"/>
      <c r="KBC129" s="422"/>
      <c r="KBD129" s="422"/>
      <c r="KBE129" s="422"/>
      <c r="KBF129" s="422"/>
      <c r="KBG129" s="422"/>
      <c r="KBH129" s="422"/>
      <c r="KBI129" s="422"/>
      <c r="KBJ129" s="422"/>
      <c r="KBK129" s="422"/>
      <c r="KBL129" s="422"/>
      <c r="KBM129" s="422"/>
      <c r="KBN129" s="422"/>
      <c r="KBO129" s="422"/>
      <c r="KBP129" s="422"/>
      <c r="KBQ129" s="422"/>
      <c r="KBR129" s="422"/>
      <c r="KBS129" s="422"/>
      <c r="KBT129" s="422"/>
      <c r="KBU129" s="422"/>
      <c r="KBV129" s="422"/>
      <c r="KBW129" s="422"/>
      <c r="KBX129" s="422"/>
      <c r="KBY129" s="422"/>
      <c r="KBZ129" s="422"/>
      <c r="KCA129" s="422"/>
      <c r="KCB129" s="422"/>
      <c r="KCC129" s="422"/>
      <c r="KCD129" s="422"/>
      <c r="KCE129" s="422"/>
      <c r="KCF129" s="422"/>
      <c r="KCG129" s="422"/>
      <c r="KCH129" s="422"/>
      <c r="KCI129" s="422"/>
      <c r="KCJ129" s="422"/>
      <c r="KCK129" s="422"/>
      <c r="KCL129" s="422"/>
      <c r="KCM129" s="422"/>
      <c r="KCN129" s="422"/>
      <c r="KCO129" s="422"/>
      <c r="KCP129" s="422"/>
      <c r="KCQ129" s="422"/>
      <c r="KCR129" s="422"/>
      <c r="KCS129" s="422"/>
      <c r="KCT129" s="422"/>
      <c r="KCU129" s="422"/>
      <c r="KCV129" s="422"/>
      <c r="KCW129" s="422"/>
      <c r="KCX129" s="422"/>
      <c r="KCY129" s="422"/>
      <c r="KCZ129" s="422"/>
      <c r="KDA129" s="422"/>
      <c r="KDB129" s="422"/>
      <c r="KDC129" s="422"/>
      <c r="KDD129" s="422"/>
      <c r="KDE129" s="422"/>
      <c r="KDF129" s="422"/>
      <c r="KDG129" s="422"/>
      <c r="KDH129" s="422"/>
      <c r="KDI129" s="422"/>
      <c r="KDJ129" s="422"/>
      <c r="KDK129" s="422"/>
      <c r="KDL129" s="422"/>
      <c r="KDM129" s="422"/>
      <c r="KDN129" s="422"/>
      <c r="KDO129" s="422"/>
      <c r="KDP129" s="422"/>
      <c r="KDQ129" s="422"/>
      <c r="KDR129" s="422"/>
      <c r="KDS129" s="422"/>
      <c r="KDT129" s="422"/>
      <c r="KDU129" s="422"/>
      <c r="KDV129" s="422"/>
      <c r="KDW129" s="422"/>
      <c r="KDX129" s="422"/>
      <c r="KDY129" s="422"/>
      <c r="KDZ129" s="422"/>
      <c r="KEA129" s="422"/>
      <c r="KEB129" s="422"/>
      <c r="KEC129" s="422"/>
      <c r="KED129" s="422"/>
      <c r="KEE129" s="422"/>
      <c r="KEF129" s="422"/>
      <c r="KEG129" s="422"/>
      <c r="KEH129" s="422"/>
      <c r="KEI129" s="422"/>
      <c r="KEJ129" s="422"/>
      <c r="KEK129" s="422"/>
      <c r="KEL129" s="422"/>
      <c r="KEM129" s="422"/>
      <c r="KEN129" s="422"/>
      <c r="KEO129" s="422"/>
      <c r="KEP129" s="422"/>
      <c r="KEQ129" s="422"/>
      <c r="KER129" s="422"/>
      <c r="KES129" s="422"/>
      <c r="KET129" s="422"/>
      <c r="KEU129" s="422"/>
      <c r="KEV129" s="422"/>
      <c r="KEW129" s="422"/>
      <c r="KEX129" s="422"/>
      <c r="KEY129" s="422"/>
      <c r="KEZ129" s="422"/>
      <c r="KFA129" s="422"/>
      <c r="KFB129" s="422"/>
      <c r="KFC129" s="422"/>
      <c r="KFD129" s="422"/>
      <c r="KFE129" s="422"/>
      <c r="KFF129" s="422"/>
      <c r="KFG129" s="422"/>
      <c r="KFH129" s="422"/>
      <c r="KFI129" s="422"/>
      <c r="KFJ129" s="422"/>
      <c r="KFK129" s="422"/>
      <c r="KFL129" s="422"/>
      <c r="KFM129" s="422"/>
      <c r="KFN129" s="422"/>
      <c r="KFO129" s="422"/>
      <c r="KFP129" s="422"/>
      <c r="KFQ129" s="422"/>
      <c r="KFR129" s="422"/>
      <c r="KFS129" s="422"/>
      <c r="KFT129" s="422"/>
      <c r="KFU129" s="422"/>
      <c r="KFV129" s="422"/>
      <c r="KFW129" s="422"/>
      <c r="KFX129" s="422"/>
      <c r="KFY129" s="422"/>
      <c r="KFZ129" s="422"/>
      <c r="KGA129" s="422"/>
      <c r="KGB129" s="422"/>
      <c r="KGC129" s="422"/>
      <c r="KGD129" s="422"/>
      <c r="KGE129" s="422"/>
      <c r="KGF129" s="422"/>
      <c r="KGG129" s="422"/>
      <c r="KGH129" s="422"/>
      <c r="KGI129" s="422"/>
      <c r="KGJ129" s="422"/>
      <c r="KGK129" s="422"/>
      <c r="KGL129" s="422"/>
      <c r="KGM129" s="422"/>
      <c r="KGN129" s="422"/>
      <c r="KGO129" s="422"/>
      <c r="KGP129" s="422"/>
      <c r="KGQ129" s="422"/>
      <c r="KGR129" s="422"/>
      <c r="KGS129" s="422"/>
      <c r="KGT129" s="422"/>
      <c r="KGU129" s="422"/>
      <c r="KGV129" s="422"/>
      <c r="KGW129" s="422"/>
      <c r="KGX129" s="422"/>
      <c r="KGY129" s="422"/>
      <c r="KGZ129" s="422"/>
      <c r="KHA129" s="422"/>
      <c r="KHB129" s="422"/>
      <c r="KHC129" s="422"/>
      <c r="KHD129" s="422"/>
      <c r="KHE129" s="422"/>
      <c r="KHF129" s="422"/>
      <c r="KHG129" s="422"/>
      <c r="KHH129" s="422"/>
      <c r="KHI129" s="422"/>
      <c r="KHJ129" s="422"/>
      <c r="KHK129" s="422"/>
      <c r="KHL129" s="422"/>
      <c r="KHM129" s="422"/>
      <c r="KHN129" s="422"/>
      <c r="KHO129" s="422"/>
      <c r="KHP129" s="422"/>
      <c r="KHQ129" s="422"/>
      <c r="KHR129" s="422"/>
      <c r="KHS129" s="422"/>
      <c r="KHT129" s="422"/>
      <c r="KHU129" s="422"/>
      <c r="KHV129" s="422"/>
      <c r="KHW129" s="422"/>
      <c r="KHX129" s="422"/>
      <c r="KHY129" s="422"/>
      <c r="KHZ129" s="422"/>
      <c r="KIA129" s="422"/>
      <c r="KIB129" s="422"/>
      <c r="KIC129" s="422"/>
      <c r="KID129" s="422"/>
      <c r="KIE129" s="422"/>
      <c r="KIF129" s="422"/>
      <c r="KIG129" s="422"/>
      <c r="KIH129" s="422"/>
      <c r="KII129" s="422"/>
      <c r="KIJ129" s="422"/>
      <c r="KIK129" s="422"/>
      <c r="KIL129" s="422"/>
      <c r="KIM129" s="422"/>
      <c r="KIN129" s="422"/>
      <c r="KIO129" s="422"/>
      <c r="KIP129" s="422"/>
      <c r="KIQ129" s="422"/>
      <c r="KIR129" s="422"/>
      <c r="KIS129" s="422"/>
      <c r="KIT129" s="422"/>
      <c r="KIU129" s="422"/>
      <c r="KIV129" s="422"/>
      <c r="KIW129" s="422"/>
      <c r="KIX129" s="422"/>
      <c r="KIY129" s="422"/>
      <c r="KIZ129" s="422"/>
      <c r="KJA129" s="422"/>
      <c r="KJB129" s="422"/>
      <c r="KJC129" s="422"/>
      <c r="KJD129" s="422"/>
      <c r="KJE129" s="422"/>
      <c r="KJF129" s="422"/>
      <c r="KJG129" s="422"/>
      <c r="KJH129" s="422"/>
      <c r="KJI129" s="422"/>
      <c r="KJJ129" s="422"/>
      <c r="KJK129" s="422"/>
      <c r="KJL129" s="422"/>
      <c r="KJM129" s="422"/>
      <c r="KJN129" s="422"/>
      <c r="KJO129" s="422"/>
      <c r="KJP129" s="422"/>
      <c r="KJQ129" s="422"/>
      <c r="KJR129" s="422"/>
      <c r="KJS129" s="422"/>
      <c r="KJT129" s="422"/>
      <c r="KJU129" s="422"/>
      <c r="KJV129" s="422"/>
      <c r="KJW129" s="422"/>
      <c r="KJX129" s="422"/>
      <c r="KJY129" s="422"/>
      <c r="KJZ129" s="422"/>
      <c r="KKA129" s="422"/>
      <c r="KKB129" s="422"/>
      <c r="KKC129" s="422"/>
      <c r="KKD129" s="422"/>
      <c r="KKE129" s="422"/>
      <c r="KKF129" s="422"/>
      <c r="KKG129" s="422"/>
      <c r="KKH129" s="422"/>
      <c r="KKI129" s="422"/>
      <c r="KKJ129" s="422"/>
      <c r="KKK129" s="422"/>
      <c r="KKL129" s="422"/>
      <c r="KKM129" s="422"/>
      <c r="KKN129" s="422"/>
      <c r="KKO129" s="422"/>
      <c r="KKP129" s="422"/>
      <c r="KKQ129" s="422"/>
      <c r="KKR129" s="422"/>
      <c r="KKS129" s="422"/>
      <c r="KKT129" s="422"/>
      <c r="KKU129" s="422"/>
      <c r="KKV129" s="422"/>
      <c r="KKW129" s="422"/>
      <c r="KKX129" s="422"/>
      <c r="KKY129" s="422"/>
      <c r="KKZ129" s="422"/>
      <c r="KLA129" s="422"/>
      <c r="KLB129" s="422"/>
      <c r="KLC129" s="422"/>
      <c r="KLD129" s="422"/>
      <c r="KLE129" s="422"/>
      <c r="KLF129" s="422"/>
      <c r="KLG129" s="422"/>
      <c r="KLH129" s="422"/>
      <c r="KLI129" s="422"/>
      <c r="KLJ129" s="422"/>
      <c r="KLK129" s="422"/>
      <c r="KLL129" s="422"/>
      <c r="KLM129" s="422"/>
      <c r="KLN129" s="422"/>
      <c r="KLO129" s="422"/>
      <c r="KLP129" s="422"/>
      <c r="KLQ129" s="422"/>
      <c r="KLR129" s="422"/>
      <c r="KLS129" s="422"/>
      <c r="KLT129" s="422"/>
      <c r="KLU129" s="422"/>
      <c r="KLV129" s="422"/>
      <c r="KLW129" s="422"/>
      <c r="KLX129" s="422"/>
      <c r="KLY129" s="422"/>
      <c r="KLZ129" s="422"/>
      <c r="KMA129" s="422"/>
      <c r="KMB129" s="422"/>
      <c r="KMC129" s="422"/>
      <c r="KMD129" s="422"/>
      <c r="KME129" s="422"/>
      <c r="KMF129" s="422"/>
      <c r="KMG129" s="422"/>
      <c r="KMH129" s="422"/>
      <c r="KMI129" s="422"/>
      <c r="KMJ129" s="422"/>
      <c r="KMK129" s="422"/>
      <c r="KML129" s="422"/>
      <c r="KMM129" s="422"/>
      <c r="KMN129" s="422"/>
      <c r="KMO129" s="422"/>
      <c r="KMP129" s="422"/>
      <c r="KMQ129" s="422"/>
      <c r="KMR129" s="422"/>
      <c r="KMS129" s="422"/>
      <c r="KMT129" s="422"/>
      <c r="KMU129" s="422"/>
      <c r="KMV129" s="422"/>
      <c r="KMW129" s="422"/>
      <c r="KMX129" s="422"/>
      <c r="KMY129" s="422"/>
      <c r="KMZ129" s="422"/>
      <c r="KNA129" s="422"/>
      <c r="KNB129" s="422"/>
      <c r="KNC129" s="422"/>
      <c r="KND129" s="422"/>
      <c r="KNE129" s="422"/>
      <c r="KNF129" s="422"/>
      <c r="KNG129" s="422"/>
      <c r="KNH129" s="422"/>
      <c r="KNI129" s="422"/>
      <c r="KNJ129" s="422"/>
      <c r="KNK129" s="422"/>
      <c r="KNL129" s="422"/>
      <c r="KNM129" s="422"/>
      <c r="KNN129" s="422"/>
      <c r="KNO129" s="422"/>
      <c r="KNP129" s="422"/>
      <c r="KNQ129" s="422"/>
      <c r="KNR129" s="422"/>
      <c r="KNS129" s="422"/>
      <c r="KNT129" s="422"/>
      <c r="KNU129" s="422"/>
      <c r="KNV129" s="422"/>
      <c r="KNW129" s="422"/>
      <c r="KNX129" s="422"/>
      <c r="KNY129" s="422"/>
      <c r="KNZ129" s="422"/>
      <c r="KOA129" s="422"/>
      <c r="KOB129" s="422"/>
      <c r="KOC129" s="422"/>
      <c r="KOD129" s="422"/>
      <c r="KOE129" s="422"/>
      <c r="KOF129" s="422"/>
      <c r="KOG129" s="422"/>
      <c r="KOH129" s="422"/>
      <c r="KOI129" s="422"/>
      <c r="KOJ129" s="422"/>
      <c r="KOK129" s="422"/>
      <c r="KOL129" s="422"/>
      <c r="KOM129" s="422"/>
      <c r="KON129" s="422"/>
      <c r="KOO129" s="422"/>
      <c r="KOP129" s="422"/>
      <c r="KOQ129" s="422"/>
      <c r="KOR129" s="422"/>
      <c r="KOS129" s="422"/>
      <c r="KOT129" s="422"/>
      <c r="KOU129" s="422"/>
      <c r="KOV129" s="422"/>
      <c r="KOW129" s="422"/>
      <c r="KOX129" s="422"/>
      <c r="KOY129" s="422"/>
      <c r="KOZ129" s="422"/>
      <c r="KPA129" s="422"/>
      <c r="KPB129" s="422"/>
      <c r="KPC129" s="422"/>
      <c r="KPD129" s="422"/>
      <c r="KPE129" s="422"/>
      <c r="KPF129" s="422"/>
      <c r="KPG129" s="422"/>
      <c r="KPH129" s="422"/>
      <c r="KPI129" s="422"/>
      <c r="KPJ129" s="422"/>
      <c r="KPK129" s="422"/>
      <c r="KPL129" s="422"/>
      <c r="KPM129" s="422"/>
      <c r="KPN129" s="422"/>
      <c r="KPO129" s="422"/>
      <c r="KPP129" s="422"/>
      <c r="KPQ129" s="422"/>
      <c r="KPR129" s="422"/>
      <c r="KPS129" s="422"/>
      <c r="KPT129" s="422"/>
      <c r="KPU129" s="422"/>
      <c r="KPV129" s="422"/>
      <c r="KPW129" s="422"/>
      <c r="KPX129" s="422"/>
      <c r="KPY129" s="422"/>
      <c r="KPZ129" s="422"/>
      <c r="KQA129" s="422"/>
      <c r="KQB129" s="422"/>
      <c r="KQC129" s="422"/>
      <c r="KQD129" s="422"/>
      <c r="KQE129" s="422"/>
      <c r="KQF129" s="422"/>
      <c r="KQG129" s="422"/>
      <c r="KQH129" s="422"/>
      <c r="KQI129" s="422"/>
      <c r="KQJ129" s="422"/>
      <c r="KQK129" s="422"/>
      <c r="KQL129" s="422"/>
      <c r="KQM129" s="422"/>
      <c r="KQN129" s="422"/>
      <c r="KQO129" s="422"/>
      <c r="KQP129" s="422"/>
      <c r="KQQ129" s="422"/>
      <c r="KQR129" s="422"/>
      <c r="KQS129" s="422"/>
      <c r="KQT129" s="422"/>
      <c r="KQU129" s="422"/>
      <c r="KQV129" s="422"/>
      <c r="KQW129" s="422"/>
      <c r="KQX129" s="422"/>
      <c r="KQY129" s="422"/>
      <c r="KQZ129" s="422"/>
      <c r="KRA129" s="422"/>
      <c r="KRB129" s="422"/>
      <c r="KRC129" s="422"/>
      <c r="KRD129" s="422"/>
      <c r="KRE129" s="422"/>
      <c r="KRF129" s="422"/>
      <c r="KRG129" s="422"/>
      <c r="KRH129" s="422"/>
      <c r="KRI129" s="422"/>
      <c r="KRJ129" s="422"/>
      <c r="KRK129" s="422"/>
      <c r="KRL129" s="422"/>
      <c r="KRM129" s="422"/>
      <c r="KRN129" s="422"/>
      <c r="KRO129" s="422"/>
      <c r="KRP129" s="422"/>
      <c r="KRQ129" s="422"/>
      <c r="KRR129" s="422"/>
      <c r="KRS129" s="422"/>
      <c r="KRT129" s="422"/>
      <c r="KRU129" s="422"/>
      <c r="KRV129" s="422"/>
      <c r="KRW129" s="422"/>
      <c r="KRX129" s="422"/>
      <c r="KRY129" s="422"/>
      <c r="KRZ129" s="422"/>
      <c r="KSA129" s="422"/>
      <c r="KSB129" s="422"/>
      <c r="KSC129" s="422"/>
      <c r="KSD129" s="422"/>
      <c r="KSE129" s="422"/>
      <c r="KSF129" s="422"/>
      <c r="KSG129" s="422"/>
      <c r="KSH129" s="422"/>
      <c r="KSI129" s="422"/>
      <c r="KSJ129" s="422"/>
      <c r="KSK129" s="422"/>
      <c r="KSL129" s="422"/>
      <c r="KSM129" s="422"/>
      <c r="KSN129" s="422"/>
      <c r="KSO129" s="422"/>
      <c r="KSP129" s="422"/>
      <c r="KSQ129" s="422"/>
      <c r="KSR129" s="422"/>
      <c r="KSS129" s="422"/>
      <c r="KST129" s="422"/>
      <c r="KSU129" s="422"/>
      <c r="KSV129" s="422"/>
      <c r="KSW129" s="422"/>
      <c r="KSX129" s="422"/>
      <c r="KSY129" s="422"/>
      <c r="KSZ129" s="422"/>
      <c r="KTA129" s="422"/>
      <c r="KTB129" s="422"/>
      <c r="KTC129" s="422"/>
      <c r="KTD129" s="422"/>
      <c r="KTE129" s="422"/>
      <c r="KTF129" s="422"/>
      <c r="KTG129" s="422"/>
      <c r="KTH129" s="422"/>
      <c r="KTI129" s="422"/>
      <c r="KTJ129" s="422"/>
      <c r="KTK129" s="422"/>
      <c r="KTL129" s="422"/>
      <c r="KTM129" s="422"/>
      <c r="KTN129" s="422"/>
      <c r="KTO129" s="422"/>
      <c r="KTP129" s="422"/>
      <c r="KTQ129" s="422"/>
      <c r="KTR129" s="422"/>
      <c r="KTS129" s="422"/>
      <c r="KTT129" s="422"/>
      <c r="KTU129" s="422"/>
      <c r="KTV129" s="422"/>
      <c r="KTW129" s="422"/>
      <c r="KTX129" s="422"/>
      <c r="KTY129" s="422"/>
      <c r="KTZ129" s="422"/>
      <c r="KUA129" s="422"/>
      <c r="KUB129" s="422"/>
      <c r="KUC129" s="422"/>
      <c r="KUD129" s="422"/>
      <c r="KUE129" s="422"/>
      <c r="KUF129" s="422"/>
      <c r="KUG129" s="422"/>
      <c r="KUH129" s="422"/>
      <c r="KUI129" s="422"/>
      <c r="KUJ129" s="422"/>
      <c r="KUK129" s="422"/>
      <c r="KUL129" s="422"/>
      <c r="KUM129" s="422"/>
      <c r="KUN129" s="422"/>
      <c r="KUO129" s="422"/>
      <c r="KUP129" s="422"/>
      <c r="KUQ129" s="422"/>
      <c r="KUR129" s="422"/>
      <c r="KUS129" s="422"/>
      <c r="KUT129" s="422"/>
      <c r="KUU129" s="422"/>
      <c r="KUV129" s="422"/>
      <c r="KUW129" s="422"/>
      <c r="KUX129" s="422"/>
      <c r="KUY129" s="422"/>
      <c r="KUZ129" s="422"/>
      <c r="KVA129" s="422"/>
      <c r="KVB129" s="422"/>
      <c r="KVC129" s="422"/>
      <c r="KVD129" s="422"/>
      <c r="KVE129" s="422"/>
      <c r="KVF129" s="422"/>
      <c r="KVG129" s="422"/>
      <c r="KVH129" s="422"/>
      <c r="KVI129" s="422"/>
      <c r="KVJ129" s="422"/>
      <c r="KVK129" s="422"/>
      <c r="KVL129" s="422"/>
      <c r="KVM129" s="422"/>
      <c r="KVN129" s="422"/>
      <c r="KVO129" s="422"/>
      <c r="KVP129" s="422"/>
      <c r="KVQ129" s="422"/>
      <c r="KVR129" s="422"/>
      <c r="KVS129" s="422"/>
      <c r="KVT129" s="422"/>
      <c r="KVU129" s="422"/>
      <c r="KVV129" s="422"/>
      <c r="KVW129" s="422"/>
      <c r="KVX129" s="422"/>
      <c r="KVY129" s="422"/>
      <c r="KVZ129" s="422"/>
      <c r="KWA129" s="422"/>
      <c r="KWB129" s="422"/>
      <c r="KWC129" s="422"/>
      <c r="KWD129" s="422"/>
      <c r="KWE129" s="422"/>
      <c r="KWF129" s="422"/>
      <c r="KWG129" s="422"/>
      <c r="KWH129" s="422"/>
      <c r="KWI129" s="422"/>
      <c r="KWJ129" s="422"/>
      <c r="KWK129" s="422"/>
      <c r="KWL129" s="422"/>
      <c r="KWM129" s="422"/>
      <c r="KWN129" s="422"/>
      <c r="KWO129" s="422"/>
      <c r="KWP129" s="422"/>
      <c r="KWQ129" s="422"/>
      <c r="KWR129" s="422"/>
      <c r="KWS129" s="422"/>
      <c r="KWT129" s="422"/>
      <c r="KWU129" s="422"/>
      <c r="KWV129" s="422"/>
      <c r="KWW129" s="422"/>
      <c r="KWX129" s="422"/>
      <c r="KWY129" s="422"/>
      <c r="KWZ129" s="422"/>
      <c r="KXA129" s="422"/>
      <c r="KXB129" s="422"/>
      <c r="KXC129" s="422"/>
      <c r="KXD129" s="422"/>
      <c r="KXE129" s="422"/>
      <c r="KXF129" s="422"/>
      <c r="KXG129" s="422"/>
      <c r="KXH129" s="422"/>
      <c r="KXI129" s="422"/>
      <c r="KXJ129" s="422"/>
      <c r="KXK129" s="422"/>
      <c r="KXL129" s="422"/>
      <c r="KXM129" s="422"/>
      <c r="KXN129" s="422"/>
      <c r="KXO129" s="422"/>
      <c r="KXP129" s="422"/>
      <c r="KXQ129" s="422"/>
      <c r="KXR129" s="422"/>
      <c r="KXS129" s="422"/>
      <c r="KXT129" s="422"/>
      <c r="KXU129" s="422"/>
      <c r="KXV129" s="422"/>
      <c r="KXW129" s="422"/>
      <c r="KXX129" s="422"/>
      <c r="KXY129" s="422"/>
      <c r="KXZ129" s="422"/>
      <c r="KYA129" s="422"/>
      <c r="KYB129" s="422"/>
      <c r="KYC129" s="422"/>
      <c r="KYD129" s="422"/>
      <c r="KYE129" s="422"/>
      <c r="KYF129" s="422"/>
      <c r="KYG129" s="422"/>
      <c r="KYH129" s="422"/>
      <c r="KYI129" s="422"/>
      <c r="KYJ129" s="422"/>
      <c r="KYK129" s="422"/>
      <c r="KYL129" s="422"/>
      <c r="KYM129" s="422"/>
      <c r="KYN129" s="422"/>
      <c r="KYO129" s="422"/>
      <c r="KYP129" s="422"/>
      <c r="KYQ129" s="422"/>
      <c r="KYR129" s="422"/>
      <c r="KYS129" s="422"/>
      <c r="KYT129" s="422"/>
      <c r="KYU129" s="422"/>
      <c r="KYV129" s="422"/>
      <c r="KYW129" s="422"/>
      <c r="KYX129" s="422"/>
      <c r="KYY129" s="422"/>
      <c r="KYZ129" s="422"/>
      <c r="KZA129" s="422"/>
      <c r="KZB129" s="422"/>
      <c r="KZC129" s="422"/>
      <c r="KZD129" s="422"/>
      <c r="KZE129" s="422"/>
      <c r="KZF129" s="422"/>
      <c r="KZG129" s="422"/>
      <c r="KZH129" s="422"/>
      <c r="KZI129" s="422"/>
      <c r="KZJ129" s="422"/>
      <c r="KZK129" s="422"/>
      <c r="KZL129" s="422"/>
      <c r="KZM129" s="422"/>
      <c r="KZN129" s="422"/>
      <c r="KZO129" s="422"/>
      <c r="KZP129" s="422"/>
      <c r="KZQ129" s="422"/>
      <c r="KZR129" s="422"/>
      <c r="KZS129" s="422"/>
      <c r="KZT129" s="422"/>
      <c r="KZU129" s="422"/>
      <c r="KZV129" s="422"/>
      <c r="KZW129" s="422"/>
      <c r="KZX129" s="422"/>
      <c r="KZY129" s="422"/>
      <c r="KZZ129" s="422"/>
      <c r="LAA129" s="422"/>
      <c r="LAB129" s="422"/>
      <c r="LAC129" s="422"/>
      <c r="LAD129" s="422"/>
      <c r="LAE129" s="422"/>
      <c r="LAF129" s="422"/>
      <c r="LAG129" s="422"/>
      <c r="LAH129" s="422"/>
      <c r="LAI129" s="422"/>
      <c r="LAJ129" s="422"/>
      <c r="LAK129" s="422"/>
      <c r="LAL129" s="422"/>
      <c r="LAM129" s="422"/>
      <c r="LAN129" s="422"/>
      <c r="LAO129" s="422"/>
      <c r="LAP129" s="422"/>
      <c r="LAQ129" s="422"/>
      <c r="LAR129" s="422"/>
      <c r="LAS129" s="422"/>
      <c r="LAT129" s="422"/>
      <c r="LAU129" s="422"/>
      <c r="LAV129" s="422"/>
      <c r="LAW129" s="422"/>
      <c r="LAX129" s="422"/>
      <c r="LAY129" s="422"/>
      <c r="LAZ129" s="422"/>
      <c r="LBA129" s="422"/>
      <c r="LBB129" s="422"/>
      <c r="LBC129" s="422"/>
      <c r="LBD129" s="422"/>
      <c r="LBE129" s="422"/>
      <c r="LBF129" s="422"/>
      <c r="LBG129" s="422"/>
      <c r="LBH129" s="422"/>
      <c r="LBI129" s="422"/>
      <c r="LBJ129" s="422"/>
      <c r="LBK129" s="422"/>
      <c r="LBL129" s="422"/>
      <c r="LBM129" s="422"/>
      <c r="LBN129" s="422"/>
      <c r="LBO129" s="422"/>
      <c r="LBP129" s="422"/>
      <c r="LBQ129" s="422"/>
      <c r="LBR129" s="422"/>
      <c r="LBS129" s="422"/>
      <c r="LBT129" s="422"/>
      <c r="LBU129" s="422"/>
      <c r="LBV129" s="422"/>
      <c r="LBW129" s="422"/>
      <c r="LBX129" s="422"/>
      <c r="LBY129" s="422"/>
      <c r="LBZ129" s="422"/>
      <c r="LCA129" s="422"/>
      <c r="LCB129" s="422"/>
      <c r="LCC129" s="422"/>
      <c r="LCD129" s="422"/>
      <c r="LCE129" s="422"/>
      <c r="LCF129" s="422"/>
      <c r="LCG129" s="422"/>
      <c r="LCH129" s="422"/>
      <c r="LCI129" s="422"/>
      <c r="LCJ129" s="422"/>
      <c r="LCK129" s="422"/>
      <c r="LCL129" s="422"/>
      <c r="LCM129" s="422"/>
      <c r="LCN129" s="422"/>
      <c r="LCO129" s="422"/>
      <c r="LCP129" s="422"/>
      <c r="LCQ129" s="422"/>
      <c r="LCR129" s="422"/>
      <c r="LCS129" s="422"/>
      <c r="LCT129" s="422"/>
      <c r="LCU129" s="422"/>
      <c r="LCV129" s="422"/>
      <c r="LCW129" s="422"/>
      <c r="LCX129" s="422"/>
      <c r="LCY129" s="422"/>
      <c r="LCZ129" s="422"/>
      <c r="LDA129" s="422"/>
      <c r="LDB129" s="422"/>
      <c r="LDC129" s="422"/>
      <c r="LDD129" s="422"/>
      <c r="LDE129" s="422"/>
      <c r="LDF129" s="422"/>
      <c r="LDG129" s="422"/>
      <c r="LDH129" s="422"/>
      <c r="LDI129" s="422"/>
      <c r="LDJ129" s="422"/>
      <c r="LDK129" s="422"/>
      <c r="LDL129" s="422"/>
      <c r="LDM129" s="422"/>
      <c r="LDN129" s="422"/>
      <c r="LDO129" s="422"/>
      <c r="LDP129" s="422"/>
      <c r="LDQ129" s="422"/>
      <c r="LDR129" s="422"/>
      <c r="LDS129" s="422"/>
      <c r="LDT129" s="422"/>
      <c r="LDU129" s="422"/>
      <c r="LDV129" s="422"/>
      <c r="LDW129" s="422"/>
      <c r="LDX129" s="422"/>
      <c r="LDY129" s="422"/>
      <c r="LDZ129" s="422"/>
      <c r="LEA129" s="422"/>
      <c r="LEB129" s="422"/>
      <c r="LEC129" s="422"/>
      <c r="LED129" s="422"/>
      <c r="LEE129" s="422"/>
      <c r="LEF129" s="422"/>
      <c r="LEG129" s="422"/>
      <c r="LEH129" s="422"/>
      <c r="LEI129" s="422"/>
      <c r="LEJ129" s="422"/>
      <c r="LEK129" s="422"/>
      <c r="LEL129" s="422"/>
      <c r="LEM129" s="422"/>
      <c r="LEN129" s="422"/>
      <c r="LEO129" s="422"/>
      <c r="LEP129" s="422"/>
      <c r="LEQ129" s="422"/>
      <c r="LER129" s="422"/>
      <c r="LES129" s="422"/>
      <c r="LET129" s="422"/>
      <c r="LEU129" s="422"/>
      <c r="LEV129" s="422"/>
      <c r="LEW129" s="422"/>
      <c r="LEX129" s="422"/>
      <c r="LEY129" s="422"/>
      <c r="LEZ129" s="422"/>
      <c r="LFA129" s="422"/>
      <c r="LFB129" s="422"/>
      <c r="LFC129" s="422"/>
      <c r="LFD129" s="422"/>
      <c r="LFE129" s="422"/>
      <c r="LFF129" s="422"/>
      <c r="LFG129" s="422"/>
      <c r="LFH129" s="422"/>
      <c r="LFI129" s="422"/>
      <c r="LFJ129" s="422"/>
      <c r="LFK129" s="422"/>
      <c r="LFL129" s="422"/>
      <c r="LFM129" s="422"/>
      <c r="LFN129" s="422"/>
      <c r="LFO129" s="422"/>
      <c r="LFP129" s="422"/>
      <c r="LFQ129" s="422"/>
      <c r="LFR129" s="422"/>
      <c r="LFS129" s="422"/>
      <c r="LFT129" s="422"/>
      <c r="LFU129" s="422"/>
      <c r="LFV129" s="422"/>
      <c r="LFW129" s="422"/>
      <c r="LFX129" s="422"/>
      <c r="LFY129" s="422"/>
      <c r="LFZ129" s="422"/>
      <c r="LGA129" s="422"/>
      <c r="LGB129" s="422"/>
      <c r="LGC129" s="422"/>
      <c r="LGD129" s="422"/>
      <c r="LGE129" s="422"/>
      <c r="LGF129" s="422"/>
      <c r="LGG129" s="422"/>
      <c r="LGH129" s="422"/>
      <c r="LGI129" s="422"/>
      <c r="LGJ129" s="422"/>
      <c r="LGK129" s="422"/>
      <c r="LGL129" s="422"/>
      <c r="LGM129" s="422"/>
      <c r="LGN129" s="422"/>
      <c r="LGO129" s="422"/>
      <c r="LGP129" s="422"/>
      <c r="LGQ129" s="422"/>
      <c r="LGR129" s="422"/>
      <c r="LGS129" s="422"/>
      <c r="LGT129" s="422"/>
      <c r="LGU129" s="422"/>
      <c r="LGV129" s="422"/>
      <c r="LGW129" s="422"/>
      <c r="LGX129" s="422"/>
      <c r="LGY129" s="422"/>
      <c r="LGZ129" s="422"/>
      <c r="LHA129" s="422"/>
      <c r="LHB129" s="422"/>
      <c r="LHC129" s="422"/>
      <c r="LHD129" s="422"/>
      <c r="LHE129" s="422"/>
      <c r="LHF129" s="422"/>
      <c r="LHG129" s="422"/>
      <c r="LHH129" s="422"/>
      <c r="LHI129" s="422"/>
      <c r="LHJ129" s="422"/>
      <c r="LHK129" s="422"/>
      <c r="LHL129" s="422"/>
      <c r="LHM129" s="422"/>
      <c r="LHN129" s="422"/>
      <c r="LHO129" s="422"/>
      <c r="LHP129" s="422"/>
      <c r="LHQ129" s="422"/>
      <c r="LHR129" s="422"/>
      <c r="LHS129" s="422"/>
      <c r="LHT129" s="422"/>
      <c r="LHU129" s="422"/>
      <c r="LHV129" s="422"/>
      <c r="LHW129" s="422"/>
      <c r="LHX129" s="422"/>
      <c r="LHY129" s="422"/>
      <c r="LHZ129" s="422"/>
      <c r="LIA129" s="422"/>
      <c r="LIB129" s="422"/>
      <c r="LIC129" s="422"/>
      <c r="LID129" s="422"/>
      <c r="LIE129" s="422"/>
      <c r="LIF129" s="422"/>
      <c r="LIG129" s="422"/>
      <c r="LIH129" s="422"/>
      <c r="LII129" s="422"/>
      <c r="LIJ129" s="422"/>
      <c r="LIK129" s="422"/>
      <c r="LIL129" s="422"/>
      <c r="LIM129" s="422"/>
      <c r="LIN129" s="422"/>
      <c r="LIO129" s="422"/>
      <c r="LIP129" s="422"/>
      <c r="LIQ129" s="422"/>
      <c r="LIR129" s="422"/>
      <c r="LIS129" s="422"/>
      <c r="LIT129" s="422"/>
      <c r="LIU129" s="422"/>
      <c r="LIV129" s="422"/>
      <c r="LIW129" s="422"/>
      <c r="LIX129" s="422"/>
      <c r="LIY129" s="422"/>
      <c r="LIZ129" s="422"/>
      <c r="LJA129" s="422"/>
      <c r="LJB129" s="422"/>
      <c r="LJC129" s="422"/>
      <c r="LJD129" s="422"/>
      <c r="LJE129" s="422"/>
      <c r="LJF129" s="422"/>
      <c r="LJG129" s="422"/>
      <c r="LJH129" s="422"/>
      <c r="LJI129" s="422"/>
      <c r="LJJ129" s="422"/>
      <c r="LJK129" s="422"/>
      <c r="LJL129" s="422"/>
      <c r="LJM129" s="422"/>
      <c r="LJN129" s="422"/>
      <c r="LJO129" s="422"/>
      <c r="LJP129" s="422"/>
      <c r="LJQ129" s="422"/>
      <c r="LJR129" s="422"/>
      <c r="LJS129" s="422"/>
      <c r="LJT129" s="422"/>
      <c r="LJU129" s="422"/>
      <c r="LJV129" s="422"/>
      <c r="LJW129" s="422"/>
      <c r="LJX129" s="422"/>
      <c r="LJY129" s="422"/>
      <c r="LJZ129" s="422"/>
      <c r="LKA129" s="422"/>
      <c r="LKB129" s="422"/>
      <c r="LKC129" s="422"/>
      <c r="LKD129" s="422"/>
      <c r="LKE129" s="422"/>
      <c r="LKF129" s="422"/>
      <c r="LKG129" s="422"/>
      <c r="LKH129" s="422"/>
      <c r="LKI129" s="422"/>
      <c r="LKJ129" s="422"/>
      <c r="LKK129" s="422"/>
      <c r="LKL129" s="422"/>
      <c r="LKM129" s="422"/>
      <c r="LKN129" s="422"/>
      <c r="LKO129" s="422"/>
      <c r="LKP129" s="422"/>
      <c r="LKQ129" s="422"/>
      <c r="LKR129" s="422"/>
      <c r="LKS129" s="422"/>
      <c r="LKT129" s="422"/>
      <c r="LKU129" s="422"/>
      <c r="LKV129" s="422"/>
      <c r="LKW129" s="422"/>
      <c r="LKX129" s="422"/>
      <c r="LKY129" s="422"/>
      <c r="LKZ129" s="422"/>
      <c r="LLA129" s="422"/>
      <c r="LLB129" s="422"/>
      <c r="LLC129" s="422"/>
      <c r="LLD129" s="422"/>
      <c r="LLE129" s="422"/>
      <c r="LLF129" s="422"/>
      <c r="LLG129" s="422"/>
      <c r="LLH129" s="422"/>
      <c r="LLI129" s="422"/>
      <c r="LLJ129" s="422"/>
      <c r="LLK129" s="422"/>
      <c r="LLL129" s="422"/>
      <c r="LLM129" s="422"/>
      <c r="LLN129" s="422"/>
      <c r="LLO129" s="422"/>
      <c r="LLP129" s="422"/>
      <c r="LLQ129" s="422"/>
      <c r="LLR129" s="422"/>
      <c r="LLS129" s="422"/>
      <c r="LLT129" s="422"/>
      <c r="LLU129" s="422"/>
      <c r="LLV129" s="422"/>
      <c r="LLW129" s="422"/>
      <c r="LLX129" s="422"/>
      <c r="LLY129" s="422"/>
      <c r="LLZ129" s="422"/>
      <c r="LMA129" s="422"/>
      <c r="LMB129" s="422"/>
      <c r="LMC129" s="422"/>
      <c r="LMD129" s="422"/>
      <c r="LME129" s="422"/>
      <c r="LMF129" s="422"/>
      <c r="LMG129" s="422"/>
      <c r="LMH129" s="422"/>
      <c r="LMI129" s="422"/>
      <c r="LMJ129" s="422"/>
      <c r="LMK129" s="422"/>
      <c r="LML129" s="422"/>
      <c r="LMM129" s="422"/>
      <c r="LMN129" s="422"/>
      <c r="LMO129" s="422"/>
      <c r="LMP129" s="422"/>
      <c r="LMQ129" s="422"/>
      <c r="LMR129" s="422"/>
      <c r="LMS129" s="422"/>
      <c r="LMT129" s="422"/>
      <c r="LMU129" s="422"/>
      <c r="LMV129" s="422"/>
      <c r="LMW129" s="422"/>
      <c r="LMX129" s="422"/>
      <c r="LMY129" s="422"/>
      <c r="LMZ129" s="422"/>
      <c r="LNA129" s="422"/>
      <c r="LNB129" s="422"/>
      <c r="LNC129" s="422"/>
      <c r="LND129" s="422"/>
      <c r="LNE129" s="422"/>
      <c r="LNF129" s="422"/>
      <c r="LNG129" s="422"/>
      <c r="LNH129" s="422"/>
      <c r="LNI129" s="422"/>
      <c r="LNJ129" s="422"/>
      <c r="LNK129" s="422"/>
      <c r="LNL129" s="422"/>
      <c r="LNM129" s="422"/>
      <c r="LNN129" s="422"/>
      <c r="LNO129" s="422"/>
      <c r="LNP129" s="422"/>
      <c r="LNQ129" s="422"/>
      <c r="LNR129" s="422"/>
      <c r="LNS129" s="422"/>
      <c r="LNT129" s="422"/>
      <c r="LNU129" s="422"/>
      <c r="LNV129" s="422"/>
      <c r="LNW129" s="422"/>
      <c r="LNX129" s="422"/>
      <c r="LNY129" s="422"/>
      <c r="LNZ129" s="422"/>
      <c r="LOA129" s="422"/>
      <c r="LOB129" s="422"/>
      <c r="LOC129" s="422"/>
      <c r="LOD129" s="422"/>
      <c r="LOE129" s="422"/>
      <c r="LOF129" s="422"/>
      <c r="LOG129" s="422"/>
      <c r="LOH129" s="422"/>
      <c r="LOI129" s="422"/>
      <c r="LOJ129" s="422"/>
      <c r="LOK129" s="422"/>
      <c r="LOL129" s="422"/>
      <c r="LOM129" s="422"/>
      <c r="LON129" s="422"/>
      <c r="LOO129" s="422"/>
      <c r="LOP129" s="422"/>
      <c r="LOQ129" s="422"/>
      <c r="LOR129" s="422"/>
      <c r="LOS129" s="422"/>
      <c r="LOT129" s="422"/>
      <c r="LOU129" s="422"/>
      <c r="LOV129" s="422"/>
      <c r="LOW129" s="422"/>
      <c r="LOX129" s="422"/>
      <c r="LOY129" s="422"/>
      <c r="LOZ129" s="422"/>
      <c r="LPA129" s="422"/>
      <c r="LPB129" s="422"/>
      <c r="LPC129" s="422"/>
      <c r="LPD129" s="422"/>
      <c r="LPE129" s="422"/>
      <c r="LPF129" s="422"/>
      <c r="LPG129" s="422"/>
      <c r="LPH129" s="422"/>
      <c r="LPI129" s="422"/>
      <c r="LPJ129" s="422"/>
      <c r="LPK129" s="422"/>
      <c r="LPL129" s="422"/>
      <c r="LPM129" s="422"/>
      <c r="LPN129" s="422"/>
      <c r="LPO129" s="422"/>
      <c r="LPP129" s="422"/>
      <c r="LPQ129" s="422"/>
      <c r="LPR129" s="422"/>
      <c r="LPS129" s="422"/>
      <c r="LPT129" s="422"/>
      <c r="LPU129" s="422"/>
      <c r="LPV129" s="422"/>
      <c r="LPW129" s="422"/>
      <c r="LPX129" s="422"/>
      <c r="LPY129" s="422"/>
      <c r="LPZ129" s="422"/>
      <c r="LQA129" s="422"/>
      <c r="LQB129" s="422"/>
      <c r="LQC129" s="422"/>
      <c r="LQD129" s="422"/>
      <c r="LQE129" s="422"/>
      <c r="LQF129" s="422"/>
      <c r="LQG129" s="422"/>
      <c r="LQH129" s="422"/>
      <c r="LQI129" s="422"/>
      <c r="LQJ129" s="422"/>
      <c r="LQK129" s="422"/>
      <c r="LQL129" s="422"/>
      <c r="LQM129" s="422"/>
      <c r="LQN129" s="422"/>
      <c r="LQO129" s="422"/>
      <c r="LQP129" s="422"/>
      <c r="LQQ129" s="422"/>
      <c r="LQR129" s="422"/>
      <c r="LQS129" s="422"/>
      <c r="LQT129" s="422"/>
      <c r="LQU129" s="422"/>
      <c r="LQV129" s="422"/>
      <c r="LQW129" s="422"/>
      <c r="LQX129" s="422"/>
      <c r="LQY129" s="422"/>
      <c r="LQZ129" s="422"/>
      <c r="LRA129" s="422"/>
      <c r="LRB129" s="422"/>
      <c r="LRC129" s="422"/>
      <c r="LRD129" s="422"/>
      <c r="LRE129" s="422"/>
      <c r="LRF129" s="422"/>
      <c r="LRG129" s="422"/>
      <c r="LRH129" s="422"/>
      <c r="LRI129" s="422"/>
      <c r="LRJ129" s="422"/>
      <c r="LRK129" s="422"/>
      <c r="LRL129" s="422"/>
      <c r="LRM129" s="422"/>
      <c r="LRN129" s="422"/>
      <c r="LRO129" s="422"/>
      <c r="LRP129" s="422"/>
      <c r="LRQ129" s="422"/>
      <c r="LRR129" s="422"/>
      <c r="LRS129" s="422"/>
      <c r="LRT129" s="422"/>
      <c r="LRU129" s="422"/>
      <c r="LRV129" s="422"/>
      <c r="LRW129" s="422"/>
      <c r="LRX129" s="422"/>
      <c r="LRY129" s="422"/>
      <c r="LRZ129" s="422"/>
      <c r="LSA129" s="422"/>
      <c r="LSB129" s="422"/>
      <c r="LSC129" s="422"/>
      <c r="LSD129" s="422"/>
      <c r="LSE129" s="422"/>
      <c r="LSF129" s="422"/>
      <c r="LSG129" s="422"/>
      <c r="LSH129" s="422"/>
      <c r="LSI129" s="422"/>
      <c r="LSJ129" s="422"/>
      <c r="LSK129" s="422"/>
      <c r="LSL129" s="422"/>
      <c r="LSM129" s="422"/>
      <c r="LSN129" s="422"/>
      <c r="LSO129" s="422"/>
      <c r="LSP129" s="422"/>
      <c r="LSQ129" s="422"/>
      <c r="LSR129" s="422"/>
      <c r="LSS129" s="422"/>
      <c r="LST129" s="422"/>
      <c r="LSU129" s="422"/>
      <c r="LSV129" s="422"/>
      <c r="LSW129" s="422"/>
      <c r="LSX129" s="422"/>
      <c r="LSY129" s="422"/>
      <c r="LSZ129" s="422"/>
      <c r="LTA129" s="422"/>
      <c r="LTB129" s="422"/>
      <c r="LTC129" s="422"/>
      <c r="LTD129" s="422"/>
      <c r="LTE129" s="422"/>
      <c r="LTF129" s="422"/>
      <c r="LTG129" s="422"/>
      <c r="LTH129" s="422"/>
      <c r="LTI129" s="422"/>
      <c r="LTJ129" s="422"/>
      <c r="LTK129" s="422"/>
      <c r="LTL129" s="422"/>
      <c r="LTM129" s="422"/>
      <c r="LTN129" s="422"/>
      <c r="LTO129" s="422"/>
      <c r="LTP129" s="422"/>
      <c r="LTQ129" s="422"/>
      <c r="LTR129" s="422"/>
      <c r="LTS129" s="422"/>
      <c r="LTT129" s="422"/>
      <c r="LTU129" s="422"/>
      <c r="LTV129" s="422"/>
      <c r="LTW129" s="422"/>
      <c r="LTX129" s="422"/>
      <c r="LTY129" s="422"/>
      <c r="LTZ129" s="422"/>
      <c r="LUA129" s="422"/>
      <c r="LUB129" s="422"/>
      <c r="LUC129" s="422"/>
      <c r="LUD129" s="422"/>
      <c r="LUE129" s="422"/>
      <c r="LUF129" s="422"/>
      <c r="LUG129" s="422"/>
      <c r="LUH129" s="422"/>
      <c r="LUI129" s="422"/>
      <c r="LUJ129" s="422"/>
      <c r="LUK129" s="422"/>
      <c r="LUL129" s="422"/>
      <c r="LUM129" s="422"/>
      <c r="LUN129" s="422"/>
      <c r="LUO129" s="422"/>
      <c r="LUP129" s="422"/>
      <c r="LUQ129" s="422"/>
      <c r="LUR129" s="422"/>
      <c r="LUS129" s="422"/>
      <c r="LUT129" s="422"/>
      <c r="LUU129" s="422"/>
      <c r="LUV129" s="422"/>
      <c r="LUW129" s="422"/>
      <c r="LUX129" s="422"/>
      <c r="LUY129" s="422"/>
      <c r="LUZ129" s="422"/>
      <c r="LVA129" s="422"/>
      <c r="LVB129" s="422"/>
      <c r="LVC129" s="422"/>
      <c r="LVD129" s="422"/>
      <c r="LVE129" s="422"/>
      <c r="LVF129" s="422"/>
      <c r="LVG129" s="422"/>
      <c r="LVH129" s="422"/>
      <c r="LVI129" s="422"/>
      <c r="LVJ129" s="422"/>
      <c r="LVK129" s="422"/>
      <c r="LVL129" s="422"/>
      <c r="LVM129" s="422"/>
      <c r="LVN129" s="422"/>
      <c r="LVO129" s="422"/>
      <c r="LVP129" s="422"/>
      <c r="LVQ129" s="422"/>
      <c r="LVR129" s="422"/>
      <c r="LVS129" s="422"/>
      <c r="LVT129" s="422"/>
      <c r="LVU129" s="422"/>
      <c r="LVV129" s="422"/>
      <c r="LVW129" s="422"/>
      <c r="LVX129" s="422"/>
      <c r="LVY129" s="422"/>
      <c r="LVZ129" s="422"/>
      <c r="LWA129" s="422"/>
      <c r="LWB129" s="422"/>
      <c r="LWC129" s="422"/>
      <c r="LWD129" s="422"/>
      <c r="LWE129" s="422"/>
      <c r="LWF129" s="422"/>
      <c r="LWG129" s="422"/>
      <c r="LWH129" s="422"/>
      <c r="LWI129" s="422"/>
      <c r="LWJ129" s="422"/>
      <c r="LWK129" s="422"/>
      <c r="LWL129" s="422"/>
      <c r="LWM129" s="422"/>
      <c r="LWN129" s="422"/>
      <c r="LWO129" s="422"/>
      <c r="LWP129" s="422"/>
      <c r="LWQ129" s="422"/>
      <c r="LWR129" s="422"/>
      <c r="LWS129" s="422"/>
      <c r="LWT129" s="422"/>
      <c r="LWU129" s="422"/>
      <c r="LWV129" s="422"/>
      <c r="LWW129" s="422"/>
      <c r="LWX129" s="422"/>
      <c r="LWY129" s="422"/>
      <c r="LWZ129" s="422"/>
      <c r="LXA129" s="422"/>
      <c r="LXB129" s="422"/>
      <c r="LXC129" s="422"/>
      <c r="LXD129" s="422"/>
      <c r="LXE129" s="422"/>
      <c r="LXF129" s="422"/>
      <c r="LXG129" s="422"/>
      <c r="LXH129" s="422"/>
      <c r="LXI129" s="422"/>
      <c r="LXJ129" s="422"/>
      <c r="LXK129" s="422"/>
      <c r="LXL129" s="422"/>
      <c r="LXM129" s="422"/>
      <c r="LXN129" s="422"/>
      <c r="LXO129" s="422"/>
      <c r="LXP129" s="422"/>
      <c r="LXQ129" s="422"/>
      <c r="LXR129" s="422"/>
      <c r="LXS129" s="422"/>
      <c r="LXT129" s="422"/>
      <c r="LXU129" s="422"/>
      <c r="LXV129" s="422"/>
      <c r="LXW129" s="422"/>
      <c r="LXX129" s="422"/>
      <c r="LXY129" s="422"/>
      <c r="LXZ129" s="422"/>
      <c r="LYA129" s="422"/>
      <c r="LYB129" s="422"/>
      <c r="LYC129" s="422"/>
      <c r="LYD129" s="422"/>
      <c r="LYE129" s="422"/>
      <c r="LYF129" s="422"/>
      <c r="LYG129" s="422"/>
      <c r="LYH129" s="422"/>
      <c r="LYI129" s="422"/>
      <c r="LYJ129" s="422"/>
      <c r="LYK129" s="422"/>
      <c r="LYL129" s="422"/>
      <c r="LYM129" s="422"/>
      <c r="LYN129" s="422"/>
      <c r="LYO129" s="422"/>
      <c r="LYP129" s="422"/>
      <c r="LYQ129" s="422"/>
      <c r="LYR129" s="422"/>
      <c r="LYS129" s="422"/>
      <c r="LYT129" s="422"/>
      <c r="LYU129" s="422"/>
      <c r="LYV129" s="422"/>
      <c r="LYW129" s="422"/>
      <c r="LYX129" s="422"/>
      <c r="LYY129" s="422"/>
      <c r="LYZ129" s="422"/>
      <c r="LZA129" s="422"/>
      <c r="LZB129" s="422"/>
      <c r="LZC129" s="422"/>
      <c r="LZD129" s="422"/>
      <c r="LZE129" s="422"/>
      <c r="LZF129" s="422"/>
      <c r="LZG129" s="422"/>
      <c r="LZH129" s="422"/>
      <c r="LZI129" s="422"/>
      <c r="LZJ129" s="422"/>
      <c r="LZK129" s="422"/>
      <c r="LZL129" s="422"/>
      <c r="LZM129" s="422"/>
      <c r="LZN129" s="422"/>
      <c r="LZO129" s="422"/>
      <c r="LZP129" s="422"/>
      <c r="LZQ129" s="422"/>
      <c r="LZR129" s="422"/>
      <c r="LZS129" s="422"/>
      <c r="LZT129" s="422"/>
      <c r="LZU129" s="422"/>
      <c r="LZV129" s="422"/>
      <c r="LZW129" s="422"/>
      <c r="LZX129" s="422"/>
      <c r="LZY129" s="422"/>
      <c r="LZZ129" s="422"/>
      <c r="MAA129" s="422"/>
      <c r="MAB129" s="422"/>
      <c r="MAC129" s="422"/>
      <c r="MAD129" s="422"/>
      <c r="MAE129" s="422"/>
      <c r="MAF129" s="422"/>
      <c r="MAG129" s="422"/>
      <c r="MAH129" s="422"/>
      <c r="MAI129" s="422"/>
      <c r="MAJ129" s="422"/>
      <c r="MAK129" s="422"/>
      <c r="MAL129" s="422"/>
      <c r="MAM129" s="422"/>
      <c r="MAN129" s="422"/>
      <c r="MAO129" s="422"/>
      <c r="MAP129" s="422"/>
      <c r="MAQ129" s="422"/>
      <c r="MAR129" s="422"/>
      <c r="MAS129" s="422"/>
      <c r="MAT129" s="422"/>
      <c r="MAU129" s="422"/>
      <c r="MAV129" s="422"/>
      <c r="MAW129" s="422"/>
      <c r="MAX129" s="422"/>
      <c r="MAY129" s="422"/>
      <c r="MAZ129" s="422"/>
      <c r="MBA129" s="422"/>
      <c r="MBB129" s="422"/>
      <c r="MBC129" s="422"/>
      <c r="MBD129" s="422"/>
      <c r="MBE129" s="422"/>
      <c r="MBF129" s="422"/>
      <c r="MBG129" s="422"/>
      <c r="MBH129" s="422"/>
      <c r="MBI129" s="422"/>
      <c r="MBJ129" s="422"/>
      <c r="MBK129" s="422"/>
      <c r="MBL129" s="422"/>
      <c r="MBM129" s="422"/>
      <c r="MBN129" s="422"/>
      <c r="MBO129" s="422"/>
      <c r="MBP129" s="422"/>
      <c r="MBQ129" s="422"/>
      <c r="MBR129" s="422"/>
      <c r="MBS129" s="422"/>
      <c r="MBT129" s="422"/>
      <c r="MBU129" s="422"/>
      <c r="MBV129" s="422"/>
      <c r="MBW129" s="422"/>
      <c r="MBX129" s="422"/>
      <c r="MBY129" s="422"/>
      <c r="MBZ129" s="422"/>
      <c r="MCA129" s="422"/>
      <c r="MCB129" s="422"/>
      <c r="MCC129" s="422"/>
      <c r="MCD129" s="422"/>
      <c r="MCE129" s="422"/>
      <c r="MCF129" s="422"/>
      <c r="MCG129" s="422"/>
      <c r="MCH129" s="422"/>
      <c r="MCI129" s="422"/>
      <c r="MCJ129" s="422"/>
      <c r="MCK129" s="422"/>
      <c r="MCL129" s="422"/>
      <c r="MCM129" s="422"/>
      <c r="MCN129" s="422"/>
      <c r="MCO129" s="422"/>
      <c r="MCP129" s="422"/>
      <c r="MCQ129" s="422"/>
      <c r="MCR129" s="422"/>
      <c r="MCS129" s="422"/>
      <c r="MCT129" s="422"/>
      <c r="MCU129" s="422"/>
      <c r="MCV129" s="422"/>
      <c r="MCW129" s="422"/>
      <c r="MCX129" s="422"/>
      <c r="MCY129" s="422"/>
      <c r="MCZ129" s="422"/>
      <c r="MDA129" s="422"/>
      <c r="MDB129" s="422"/>
      <c r="MDC129" s="422"/>
      <c r="MDD129" s="422"/>
      <c r="MDE129" s="422"/>
      <c r="MDF129" s="422"/>
      <c r="MDG129" s="422"/>
      <c r="MDH129" s="422"/>
      <c r="MDI129" s="422"/>
      <c r="MDJ129" s="422"/>
      <c r="MDK129" s="422"/>
      <c r="MDL129" s="422"/>
      <c r="MDM129" s="422"/>
      <c r="MDN129" s="422"/>
      <c r="MDO129" s="422"/>
      <c r="MDP129" s="422"/>
      <c r="MDQ129" s="422"/>
      <c r="MDR129" s="422"/>
      <c r="MDS129" s="422"/>
      <c r="MDT129" s="422"/>
      <c r="MDU129" s="422"/>
      <c r="MDV129" s="422"/>
      <c r="MDW129" s="422"/>
      <c r="MDX129" s="422"/>
      <c r="MDY129" s="422"/>
      <c r="MDZ129" s="422"/>
      <c r="MEA129" s="422"/>
      <c r="MEB129" s="422"/>
      <c r="MEC129" s="422"/>
      <c r="MED129" s="422"/>
      <c r="MEE129" s="422"/>
      <c r="MEF129" s="422"/>
      <c r="MEG129" s="422"/>
      <c r="MEH129" s="422"/>
      <c r="MEI129" s="422"/>
      <c r="MEJ129" s="422"/>
      <c r="MEK129" s="422"/>
      <c r="MEL129" s="422"/>
      <c r="MEM129" s="422"/>
      <c r="MEN129" s="422"/>
      <c r="MEO129" s="422"/>
      <c r="MEP129" s="422"/>
      <c r="MEQ129" s="422"/>
      <c r="MER129" s="422"/>
      <c r="MES129" s="422"/>
      <c r="MET129" s="422"/>
      <c r="MEU129" s="422"/>
      <c r="MEV129" s="422"/>
      <c r="MEW129" s="422"/>
      <c r="MEX129" s="422"/>
      <c r="MEY129" s="422"/>
      <c r="MEZ129" s="422"/>
      <c r="MFA129" s="422"/>
      <c r="MFB129" s="422"/>
      <c r="MFC129" s="422"/>
      <c r="MFD129" s="422"/>
      <c r="MFE129" s="422"/>
      <c r="MFF129" s="422"/>
      <c r="MFG129" s="422"/>
      <c r="MFH129" s="422"/>
      <c r="MFI129" s="422"/>
      <c r="MFJ129" s="422"/>
      <c r="MFK129" s="422"/>
      <c r="MFL129" s="422"/>
      <c r="MFM129" s="422"/>
      <c r="MFN129" s="422"/>
      <c r="MFO129" s="422"/>
      <c r="MFP129" s="422"/>
      <c r="MFQ129" s="422"/>
      <c r="MFR129" s="422"/>
      <c r="MFS129" s="422"/>
      <c r="MFT129" s="422"/>
      <c r="MFU129" s="422"/>
      <c r="MFV129" s="422"/>
      <c r="MFW129" s="422"/>
      <c r="MFX129" s="422"/>
      <c r="MFY129" s="422"/>
      <c r="MFZ129" s="422"/>
      <c r="MGA129" s="422"/>
      <c r="MGB129" s="422"/>
      <c r="MGC129" s="422"/>
      <c r="MGD129" s="422"/>
      <c r="MGE129" s="422"/>
      <c r="MGF129" s="422"/>
      <c r="MGG129" s="422"/>
      <c r="MGH129" s="422"/>
      <c r="MGI129" s="422"/>
      <c r="MGJ129" s="422"/>
      <c r="MGK129" s="422"/>
      <c r="MGL129" s="422"/>
      <c r="MGM129" s="422"/>
      <c r="MGN129" s="422"/>
      <c r="MGO129" s="422"/>
      <c r="MGP129" s="422"/>
      <c r="MGQ129" s="422"/>
      <c r="MGR129" s="422"/>
      <c r="MGS129" s="422"/>
      <c r="MGT129" s="422"/>
      <c r="MGU129" s="422"/>
      <c r="MGV129" s="422"/>
      <c r="MGW129" s="422"/>
      <c r="MGX129" s="422"/>
      <c r="MGY129" s="422"/>
      <c r="MGZ129" s="422"/>
      <c r="MHA129" s="422"/>
      <c r="MHB129" s="422"/>
      <c r="MHC129" s="422"/>
      <c r="MHD129" s="422"/>
      <c r="MHE129" s="422"/>
      <c r="MHF129" s="422"/>
      <c r="MHG129" s="422"/>
      <c r="MHH129" s="422"/>
      <c r="MHI129" s="422"/>
      <c r="MHJ129" s="422"/>
      <c r="MHK129" s="422"/>
      <c r="MHL129" s="422"/>
      <c r="MHM129" s="422"/>
      <c r="MHN129" s="422"/>
      <c r="MHO129" s="422"/>
      <c r="MHP129" s="422"/>
      <c r="MHQ129" s="422"/>
      <c r="MHR129" s="422"/>
      <c r="MHS129" s="422"/>
      <c r="MHT129" s="422"/>
      <c r="MHU129" s="422"/>
      <c r="MHV129" s="422"/>
      <c r="MHW129" s="422"/>
      <c r="MHX129" s="422"/>
      <c r="MHY129" s="422"/>
      <c r="MHZ129" s="422"/>
      <c r="MIA129" s="422"/>
      <c r="MIB129" s="422"/>
      <c r="MIC129" s="422"/>
      <c r="MID129" s="422"/>
      <c r="MIE129" s="422"/>
      <c r="MIF129" s="422"/>
      <c r="MIG129" s="422"/>
      <c r="MIH129" s="422"/>
      <c r="MII129" s="422"/>
      <c r="MIJ129" s="422"/>
      <c r="MIK129" s="422"/>
      <c r="MIL129" s="422"/>
      <c r="MIM129" s="422"/>
      <c r="MIN129" s="422"/>
      <c r="MIO129" s="422"/>
      <c r="MIP129" s="422"/>
      <c r="MIQ129" s="422"/>
      <c r="MIR129" s="422"/>
      <c r="MIS129" s="422"/>
      <c r="MIT129" s="422"/>
      <c r="MIU129" s="422"/>
      <c r="MIV129" s="422"/>
      <c r="MIW129" s="422"/>
      <c r="MIX129" s="422"/>
      <c r="MIY129" s="422"/>
      <c r="MIZ129" s="422"/>
      <c r="MJA129" s="422"/>
      <c r="MJB129" s="422"/>
      <c r="MJC129" s="422"/>
      <c r="MJD129" s="422"/>
      <c r="MJE129" s="422"/>
      <c r="MJF129" s="422"/>
      <c r="MJG129" s="422"/>
      <c r="MJH129" s="422"/>
      <c r="MJI129" s="422"/>
      <c r="MJJ129" s="422"/>
      <c r="MJK129" s="422"/>
      <c r="MJL129" s="422"/>
      <c r="MJM129" s="422"/>
      <c r="MJN129" s="422"/>
      <c r="MJO129" s="422"/>
      <c r="MJP129" s="422"/>
      <c r="MJQ129" s="422"/>
      <c r="MJR129" s="422"/>
      <c r="MJS129" s="422"/>
      <c r="MJT129" s="422"/>
      <c r="MJU129" s="422"/>
      <c r="MJV129" s="422"/>
      <c r="MJW129" s="422"/>
      <c r="MJX129" s="422"/>
      <c r="MJY129" s="422"/>
      <c r="MJZ129" s="422"/>
      <c r="MKA129" s="422"/>
      <c r="MKB129" s="422"/>
      <c r="MKC129" s="422"/>
      <c r="MKD129" s="422"/>
      <c r="MKE129" s="422"/>
      <c r="MKF129" s="422"/>
      <c r="MKG129" s="422"/>
      <c r="MKH129" s="422"/>
      <c r="MKI129" s="422"/>
      <c r="MKJ129" s="422"/>
      <c r="MKK129" s="422"/>
      <c r="MKL129" s="422"/>
      <c r="MKM129" s="422"/>
      <c r="MKN129" s="422"/>
      <c r="MKO129" s="422"/>
      <c r="MKP129" s="422"/>
      <c r="MKQ129" s="422"/>
      <c r="MKR129" s="422"/>
      <c r="MKS129" s="422"/>
      <c r="MKT129" s="422"/>
      <c r="MKU129" s="422"/>
      <c r="MKV129" s="422"/>
      <c r="MKW129" s="422"/>
      <c r="MKX129" s="422"/>
      <c r="MKY129" s="422"/>
      <c r="MKZ129" s="422"/>
      <c r="MLA129" s="422"/>
      <c r="MLB129" s="422"/>
      <c r="MLC129" s="422"/>
      <c r="MLD129" s="422"/>
      <c r="MLE129" s="422"/>
      <c r="MLF129" s="422"/>
      <c r="MLG129" s="422"/>
      <c r="MLH129" s="422"/>
      <c r="MLI129" s="422"/>
      <c r="MLJ129" s="422"/>
      <c r="MLK129" s="422"/>
      <c r="MLL129" s="422"/>
      <c r="MLM129" s="422"/>
      <c r="MLN129" s="422"/>
      <c r="MLO129" s="422"/>
      <c r="MLP129" s="422"/>
      <c r="MLQ129" s="422"/>
      <c r="MLR129" s="422"/>
      <c r="MLS129" s="422"/>
      <c r="MLT129" s="422"/>
      <c r="MLU129" s="422"/>
      <c r="MLV129" s="422"/>
      <c r="MLW129" s="422"/>
      <c r="MLX129" s="422"/>
      <c r="MLY129" s="422"/>
      <c r="MLZ129" s="422"/>
      <c r="MMA129" s="422"/>
      <c r="MMB129" s="422"/>
      <c r="MMC129" s="422"/>
      <c r="MMD129" s="422"/>
      <c r="MME129" s="422"/>
      <c r="MMF129" s="422"/>
      <c r="MMG129" s="422"/>
      <c r="MMH129" s="422"/>
      <c r="MMI129" s="422"/>
      <c r="MMJ129" s="422"/>
      <c r="MMK129" s="422"/>
      <c r="MML129" s="422"/>
      <c r="MMM129" s="422"/>
      <c r="MMN129" s="422"/>
      <c r="MMO129" s="422"/>
      <c r="MMP129" s="422"/>
      <c r="MMQ129" s="422"/>
      <c r="MMR129" s="422"/>
      <c r="MMS129" s="422"/>
      <c r="MMT129" s="422"/>
      <c r="MMU129" s="422"/>
      <c r="MMV129" s="422"/>
      <c r="MMW129" s="422"/>
      <c r="MMX129" s="422"/>
      <c r="MMY129" s="422"/>
      <c r="MMZ129" s="422"/>
      <c r="MNA129" s="422"/>
      <c r="MNB129" s="422"/>
      <c r="MNC129" s="422"/>
      <c r="MND129" s="422"/>
      <c r="MNE129" s="422"/>
      <c r="MNF129" s="422"/>
      <c r="MNG129" s="422"/>
      <c r="MNH129" s="422"/>
      <c r="MNI129" s="422"/>
      <c r="MNJ129" s="422"/>
      <c r="MNK129" s="422"/>
      <c r="MNL129" s="422"/>
      <c r="MNM129" s="422"/>
      <c r="MNN129" s="422"/>
      <c r="MNO129" s="422"/>
      <c r="MNP129" s="422"/>
      <c r="MNQ129" s="422"/>
      <c r="MNR129" s="422"/>
      <c r="MNS129" s="422"/>
      <c r="MNT129" s="422"/>
      <c r="MNU129" s="422"/>
      <c r="MNV129" s="422"/>
      <c r="MNW129" s="422"/>
      <c r="MNX129" s="422"/>
      <c r="MNY129" s="422"/>
      <c r="MNZ129" s="422"/>
      <c r="MOA129" s="422"/>
      <c r="MOB129" s="422"/>
      <c r="MOC129" s="422"/>
      <c r="MOD129" s="422"/>
      <c r="MOE129" s="422"/>
      <c r="MOF129" s="422"/>
      <c r="MOG129" s="422"/>
      <c r="MOH129" s="422"/>
      <c r="MOI129" s="422"/>
      <c r="MOJ129" s="422"/>
      <c r="MOK129" s="422"/>
      <c r="MOL129" s="422"/>
      <c r="MOM129" s="422"/>
      <c r="MON129" s="422"/>
      <c r="MOO129" s="422"/>
      <c r="MOP129" s="422"/>
      <c r="MOQ129" s="422"/>
      <c r="MOR129" s="422"/>
      <c r="MOS129" s="422"/>
      <c r="MOT129" s="422"/>
      <c r="MOU129" s="422"/>
      <c r="MOV129" s="422"/>
      <c r="MOW129" s="422"/>
      <c r="MOX129" s="422"/>
      <c r="MOY129" s="422"/>
      <c r="MOZ129" s="422"/>
      <c r="MPA129" s="422"/>
      <c r="MPB129" s="422"/>
      <c r="MPC129" s="422"/>
      <c r="MPD129" s="422"/>
      <c r="MPE129" s="422"/>
      <c r="MPF129" s="422"/>
      <c r="MPG129" s="422"/>
      <c r="MPH129" s="422"/>
      <c r="MPI129" s="422"/>
      <c r="MPJ129" s="422"/>
      <c r="MPK129" s="422"/>
      <c r="MPL129" s="422"/>
      <c r="MPM129" s="422"/>
      <c r="MPN129" s="422"/>
      <c r="MPO129" s="422"/>
      <c r="MPP129" s="422"/>
      <c r="MPQ129" s="422"/>
      <c r="MPR129" s="422"/>
      <c r="MPS129" s="422"/>
      <c r="MPT129" s="422"/>
      <c r="MPU129" s="422"/>
      <c r="MPV129" s="422"/>
      <c r="MPW129" s="422"/>
      <c r="MPX129" s="422"/>
      <c r="MPY129" s="422"/>
      <c r="MPZ129" s="422"/>
      <c r="MQA129" s="422"/>
      <c r="MQB129" s="422"/>
      <c r="MQC129" s="422"/>
      <c r="MQD129" s="422"/>
      <c r="MQE129" s="422"/>
      <c r="MQF129" s="422"/>
      <c r="MQG129" s="422"/>
      <c r="MQH129" s="422"/>
      <c r="MQI129" s="422"/>
      <c r="MQJ129" s="422"/>
      <c r="MQK129" s="422"/>
      <c r="MQL129" s="422"/>
      <c r="MQM129" s="422"/>
      <c r="MQN129" s="422"/>
      <c r="MQO129" s="422"/>
      <c r="MQP129" s="422"/>
      <c r="MQQ129" s="422"/>
      <c r="MQR129" s="422"/>
      <c r="MQS129" s="422"/>
      <c r="MQT129" s="422"/>
      <c r="MQU129" s="422"/>
      <c r="MQV129" s="422"/>
      <c r="MQW129" s="422"/>
      <c r="MQX129" s="422"/>
      <c r="MQY129" s="422"/>
      <c r="MQZ129" s="422"/>
      <c r="MRA129" s="422"/>
      <c r="MRB129" s="422"/>
      <c r="MRC129" s="422"/>
      <c r="MRD129" s="422"/>
      <c r="MRE129" s="422"/>
      <c r="MRF129" s="422"/>
      <c r="MRG129" s="422"/>
      <c r="MRH129" s="422"/>
      <c r="MRI129" s="422"/>
      <c r="MRJ129" s="422"/>
      <c r="MRK129" s="422"/>
      <c r="MRL129" s="422"/>
      <c r="MRM129" s="422"/>
      <c r="MRN129" s="422"/>
      <c r="MRO129" s="422"/>
      <c r="MRP129" s="422"/>
      <c r="MRQ129" s="422"/>
      <c r="MRR129" s="422"/>
      <c r="MRS129" s="422"/>
      <c r="MRT129" s="422"/>
      <c r="MRU129" s="422"/>
      <c r="MRV129" s="422"/>
      <c r="MRW129" s="422"/>
      <c r="MRX129" s="422"/>
      <c r="MRY129" s="422"/>
      <c r="MRZ129" s="422"/>
      <c r="MSA129" s="422"/>
      <c r="MSB129" s="422"/>
      <c r="MSC129" s="422"/>
      <c r="MSD129" s="422"/>
      <c r="MSE129" s="422"/>
      <c r="MSF129" s="422"/>
      <c r="MSG129" s="422"/>
      <c r="MSH129" s="422"/>
      <c r="MSI129" s="422"/>
      <c r="MSJ129" s="422"/>
      <c r="MSK129" s="422"/>
      <c r="MSL129" s="422"/>
      <c r="MSM129" s="422"/>
      <c r="MSN129" s="422"/>
      <c r="MSO129" s="422"/>
      <c r="MSP129" s="422"/>
      <c r="MSQ129" s="422"/>
      <c r="MSR129" s="422"/>
      <c r="MSS129" s="422"/>
      <c r="MST129" s="422"/>
      <c r="MSU129" s="422"/>
      <c r="MSV129" s="422"/>
      <c r="MSW129" s="422"/>
      <c r="MSX129" s="422"/>
      <c r="MSY129" s="422"/>
      <c r="MSZ129" s="422"/>
      <c r="MTA129" s="422"/>
      <c r="MTB129" s="422"/>
      <c r="MTC129" s="422"/>
      <c r="MTD129" s="422"/>
      <c r="MTE129" s="422"/>
      <c r="MTF129" s="422"/>
      <c r="MTG129" s="422"/>
      <c r="MTH129" s="422"/>
      <c r="MTI129" s="422"/>
      <c r="MTJ129" s="422"/>
      <c r="MTK129" s="422"/>
      <c r="MTL129" s="422"/>
      <c r="MTM129" s="422"/>
      <c r="MTN129" s="422"/>
      <c r="MTO129" s="422"/>
      <c r="MTP129" s="422"/>
      <c r="MTQ129" s="422"/>
      <c r="MTR129" s="422"/>
      <c r="MTS129" s="422"/>
      <c r="MTT129" s="422"/>
      <c r="MTU129" s="422"/>
      <c r="MTV129" s="422"/>
      <c r="MTW129" s="422"/>
      <c r="MTX129" s="422"/>
      <c r="MTY129" s="422"/>
      <c r="MTZ129" s="422"/>
      <c r="MUA129" s="422"/>
      <c r="MUB129" s="422"/>
      <c r="MUC129" s="422"/>
      <c r="MUD129" s="422"/>
      <c r="MUE129" s="422"/>
      <c r="MUF129" s="422"/>
      <c r="MUG129" s="422"/>
      <c r="MUH129" s="422"/>
      <c r="MUI129" s="422"/>
      <c r="MUJ129" s="422"/>
      <c r="MUK129" s="422"/>
      <c r="MUL129" s="422"/>
      <c r="MUM129" s="422"/>
      <c r="MUN129" s="422"/>
      <c r="MUO129" s="422"/>
      <c r="MUP129" s="422"/>
      <c r="MUQ129" s="422"/>
      <c r="MUR129" s="422"/>
      <c r="MUS129" s="422"/>
      <c r="MUT129" s="422"/>
      <c r="MUU129" s="422"/>
      <c r="MUV129" s="422"/>
      <c r="MUW129" s="422"/>
      <c r="MUX129" s="422"/>
      <c r="MUY129" s="422"/>
      <c r="MUZ129" s="422"/>
      <c r="MVA129" s="422"/>
      <c r="MVB129" s="422"/>
      <c r="MVC129" s="422"/>
      <c r="MVD129" s="422"/>
      <c r="MVE129" s="422"/>
      <c r="MVF129" s="422"/>
      <c r="MVG129" s="422"/>
      <c r="MVH129" s="422"/>
      <c r="MVI129" s="422"/>
      <c r="MVJ129" s="422"/>
      <c r="MVK129" s="422"/>
      <c r="MVL129" s="422"/>
      <c r="MVM129" s="422"/>
      <c r="MVN129" s="422"/>
      <c r="MVO129" s="422"/>
      <c r="MVP129" s="422"/>
      <c r="MVQ129" s="422"/>
      <c r="MVR129" s="422"/>
      <c r="MVS129" s="422"/>
      <c r="MVT129" s="422"/>
      <c r="MVU129" s="422"/>
      <c r="MVV129" s="422"/>
      <c r="MVW129" s="422"/>
      <c r="MVX129" s="422"/>
      <c r="MVY129" s="422"/>
      <c r="MVZ129" s="422"/>
      <c r="MWA129" s="422"/>
      <c r="MWB129" s="422"/>
      <c r="MWC129" s="422"/>
      <c r="MWD129" s="422"/>
      <c r="MWE129" s="422"/>
      <c r="MWF129" s="422"/>
      <c r="MWG129" s="422"/>
      <c r="MWH129" s="422"/>
      <c r="MWI129" s="422"/>
      <c r="MWJ129" s="422"/>
      <c r="MWK129" s="422"/>
      <c r="MWL129" s="422"/>
      <c r="MWM129" s="422"/>
      <c r="MWN129" s="422"/>
      <c r="MWO129" s="422"/>
      <c r="MWP129" s="422"/>
      <c r="MWQ129" s="422"/>
      <c r="MWR129" s="422"/>
      <c r="MWS129" s="422"/>
      <c r="MWT129" s="422"/>
      <c r="MWU129" s="422"/>
      <c r="MWV129" s="422"/>
      <c r="MWW129" s="422"/>
      <c r="MWX129" s="422"/>
      <c r="MWY129" s="422"/>
      <c r="MWZ129" s="422"/>
      <c r="MXA129" s="422"/>
      <c r="MXB129" s="422"/>
      <c r="MXC129" s="422"/>
      <c r="MXD129" s="422"/>
      <c r="MXE129" s="422"/>
      <c r="MXF129" s="422"/>
      <c r="MXG129" s="422"/>
      <c r="MXH129" s="422"/>
      <c r="MXI129" s="422"/>
      <c r="MXJ129" s="422"/>
      <c r="MXK129" s="422"/>
      <c r="MXL129" s="422"/>
      <c r="MXM129" s="422"/>
      <c r="MXN129" s="422"/>
      <c r="MXO129" s="422"/>
      <c r="MXP129" s="422"/>
      <c r="MXQ129" s="422"/>
      <c r="MXR129" s="422"/>
      <c r="MXS129" s="422"/>
      <c r="MXT129" s="422"/>
      <c r="MXU129" s="422"/>
      <c r="MXV129" s="422"/>
      <c r="MXW129" s="422"/>
      <c r="MXX129" s="422"/>
      <c r="MXY129" s="422"/>
      <c r="MXZ129" s="422"/>
      <c r="MYA129" s="422"/>
      <c r="MYB129" s="422"/>
      <c r="MYC129" s="422"/>
      <c r="MYD129" s="422"/>
      <c r="MYE129" s="422"/>
      <c r="MYF129" s="422"/>
      <c r="MYG129" s="422"/>
      <c r="MYH129" s="422"/>
      <c r="MYI129" s="422"/>
      <c r="MYJ129" s="422"/>
      <c r="MYK129" s="422"/>
      <c r="MYL129" s="422"/>
      <c r="MYM129" s="422"/>
      <c r="MYN129" s="422"/>
      <c r="MYO129" s="422"/>
      <c r="MYP129" s="422"/>
      <c r="MYQ129" s="422"/>
      <c r="MYR129" s="422"/>
      <c r="MYS129" s="422"/>
      <c r="MYT129" s="422"/>
      <c r="MYU129" s="422"/>
      <c r="MYV129" s="422"/>
      <c r="MYW129" s="422"/>
      <c r="MYX129" s="422"/>
      <c r="MYY129" s="422"/>
      <c r="MYZ129" s="422"/>
      <c r="MZA129" s="422"/>
      <c r="MZB129" s="422"/>
      <c r="MZC129" s="422"/>
      <c r="MZD129" s="422"/>
      <c r="MZE129" s="422"/>
      <c r="MZF129" s="422"/>
      <c r="MZG129" s="422"/>
      <c r="MZH129" s="422"/>
      <c r="MZI129" s="422"/>
      <c r="MZJ129" s="422"/>
      <c r="MZK129" s="422"/>
      <c r="MZL129" s="422"/>
      <c r="MZM129" s="422"/>
      <c r="MZN129" s="422"/>
      <c r="MZO129" s="422"/>
      <c r="MZP129" s="422"/>
      <c r="MZQ129" s="422"/>
      <c r="MZR129" s="422"/>
      <c r="MZS129" s="422"/>
      <c r="MZT129" s="422"/>
      <c r="MZU129" s="422"/>
      <c r="MZV129" s="422"/>
      <c r="MZW129" s="422"/>
      <c r="MZX129" s="422"/>
      <c r="MZY129" s="422"/>
      <c r="MZZ129" s="422"/>
      <c r="NAA129" s="422"/>
      <c r="NAB129" s="422"/>
      <c r="NAC129" s="422"/>
      <c r="NAD129" s="422"/>
      <c r="NAE129" s="422"/>
      <c r="NAF129" s="422"/>
      <c r="NAG129" s="422"/>
      <c r="NAH129" s="422"/>
      <c r="NAI129" s="422"/>
      <c r="NAJ129" s="422"/>
      <c r="NAK129" s="422"/>
      <c r="NAL129" s="422"/>
      <c r="NAM129" s="422"/>
      <c r="NAN129" s="422"/>
      <c r="NAO129" s="422"/>
      <c r="NAP129" s="422"/>
      <c r="NAQ129" s="422"/>
      <c r="NAR129" s="422"/>
      <c r="NAS129" s="422"/>
      <c r="NAT129" s="422"/>
      <c r="NAU129" s="422"/>
      <c r="NAV129" s="422"/>
      <c r="NAW129" s="422"/>
      <c r="NAX129" s="422"/>
      <c r="NAY129" s="422"/>
      <c r="NAZ129" s="422"/>
      <c r="NBA129" s="422"/>
      <c r="NBB129" s="422"/>
      <c r="NBC129" s="422"/>
      <c r="NBD129" s="422"/>
      <c r="NBE129" s="422"/>
      <c r="NBF129" s="422"/>
      <c r="NBG129" s="422"/>
      <c r="NBH129" s="422"/>
      <c r="NBI129" s="422"/>
      <c r="NBJ129" s="422"/>
      <c r="NBK129" s="422"/>
      <c r="NBL129" s="422"/>
      <c r="NBM129" s="422"/>
      <c r="NBN129" s="422"/>
      <c r="NBO129" s="422"/>
      <c r="NBP129" s="422"/>
      <c r="NBQ129" s="422"/>
      <c r="NBR129" s="422"/>
      <c r="NBS129" s="422"/>
      <c r="NBT129" s="422"/>
      <c r="NBU129" s="422"/>
      <c r="NBV129" s="422"/>
      <c r="NBW129" s="422"/>
      <c r="NBX129" s="422"/>
      <c r="NBY129" s="422"/>
      <c r="NBZ129" s="422"/>
      <c r="NCA129" s="422"/>
      <c r="NCB129" s="422"/>
      <c r="NCC129" s="422"/>
      <c r="NCD129" s="422"/>
      <c r="NCE129" s="422"/>
      <c r="NCF129" s="422"/>
      <c r="NCG129" s="422"/>
      <c r="NCH129" s="422"/>
      <c r="NCI129" s="422"/>
      <c r="NCJ129" s="422"/>
      <c r="NCK129" s="422"/>
      <c r="NCL129" s="422"/>
      <c r="NCM129" s="422"/>
      <c r="NCN129" s="422"/>
      <c r="NCO129" s="422"/>
      <c r="NCP129" s="422"/>
      <c r="NCQ129" s="422"/>
      <c r="NCR129" s="422"/>
      <c r="NCS129" s="422"/>
      <c r="NCT129" s="422"/>
      <c r="NCU129" s="422"/>
      <c r="NCV129" s="422"/>
      <c r="NCW129" s="422"/>
      <c r="NCX129" s="422"/>
      <c r="NCY129" s="422"/>
      <c r="NCZ129" s="422"/>
      <c r="NDA129" s="422"/>
      <c r="NDB129" s="422"/>
      <c r="NDC129" s="422"/>
      <c r="NDD129" s="422"/>
      <c r="NDE129" s="422"/>
      <c r="NDF129" s="422"/>
      <c r="NDG129" s="422"/>
      <c r="NDH129" s="422"/>
      <c r="NDI129" s="422"/>
      <c r="NDJ129" s="422"/>
      <c r="NDK129" s="422"/>
      <c r="NDL129" s="422"/>
      <c r="NDM129" s="422"/>
      <c r="NDN129" s="422"/>
      <c r="NDO129" s="422"/>
      <c r="NDP129" s="422"/>
      <c r="NDQ129" s="422"/>
      <c r="NDR129" s="422"/>
      <c r="NDS129" s="422"/>
      <c r="NDT129" s="422"/>
      <c r="NDU129" s="422"/>
      <c r="NDV129" s="422"/>
      <c r="NDW129" s="422"/>
      <c r="NDX129" s="422"/>
      <c r="NDY129" s="422"/>
      <c r="NDZ129" s="422"/>
      <c r="NEA129" s="422"/>
      <c r="NEB129" s="422"/>
      <c r="NEC129" s="422"/>
      <c r="NED129" s="422"/>
      <c r="NEE129" s="422"/>
      <c r="NEF129" s="422"/>
      <c r="NEG129" s="422"/>
      <c r="NEH129" s="422"/>
      <c r="NEI129" s="422"/>
      <c r="NEJ129" s="422"/>
      <c r="NEK129" s="422"/>
      <c r="NEL129" s="422"/>
      <c r="NEM129" s="422"/>
      <c r="NEN129" s="422"/>
      <c r="NEO129" s="422"/>
      <c r="NEP129" s="422"/>
      <c r="NEQ129" s="422"/>
      <c r="NER129" s="422"/>
      <c r="NES129" s="422"/>
      <c r="NET129" s="422"/>
      <c r="NEU129" s="422"/>
      <c r="NEV129" s="422"/>
      <c r="NEW129" s="422"/>
      <c r="NEX129" s="422"/>
      <c r="NEY129" s="422"/>
      <c r="NEZ129" s="422"/>
      <c r="NFA129" s="422"/>
      <c r="NFB129" s="422"/>
      <c r="NFC129" s="422"/>
      <c r="NFD129" s="422"/>
      <c r="NFE129" s="422"/>
      <c r="NFF129" s="422"/>
      <c r="NFG129" s="422"/>
      <c r="NFH129" s="422"/>
      <c r="NFI129" s="422"/>
      <c r="NFJ129" s="422"/>
      <c r="NFK129" s="422"/>
      <c r="NFL129" s="422"/>
      <c r="NFM129" s="422"/>
      <c r="NFN129" s="422"/>
      <c r="NFO129" s="422"/>
      <c r="NFP129" s="422"/>
      <c r="NFQ129" s="422"/>
      <c r="NFR129" s="422"/>
      <c r="NFS129" s="422"/>
      <c r="NFT129" s="422"/>
      <c r="NFU129" s="422"/>
      <c r="NFV129" s="422"/>
      <c r="NFW129" s="422"/>
      <c r="NFX129" s="422"/>
      <c r="NFY129" s="422"/>
      <c r="NFZ129" s="422"/>
      <c r="NGA129" s="422"/>
      <c r="NGB129" s="422"/>
      <c r="NGC129" s="422"/>
      <c r="NGD129" s="422"/>
      <c r="NGE129" s="422"/>
      <c r="NGF129" s="422"/>
      <c r="NGG129" s="422"/>
      <c r="NGH129" s="422"/>
      <c r="NGI129" s="422"/>
      <c r="NGJ129" s="422"/>
      <c r="NGK129" s="422"/>
      <c r="NGL129" s="422"/>
      <c r="NGM129" s="422"/>
      <c r="NGN129" s="422"/>
      <c r="NGO129" s="422"/>
      <c r="NGP129" s="422"/>
      <c r="NGQ129" s="422"/>
      <c r="NGR129" s="422"/>
      <c r="NGS129" s="422"/>
      <c r="NGT129" s="422"/>
      <c r="NGU129" s="422"/>
      <c r="NGV129" s="422"/>
      <c r="NGW129" s="422"/>
      <c r="NGX129" s="422"/>
      <c r="NGY129" s="422"/>
      <c r="NGZ129" s="422"/>
      <c r="NHA129" s="422"/>
      <c r="NHB129" s="422"/>
      <c r="NHC129" s="422"/>
      <c r="NHD129" s="422"/>
      <c r="NHE129" s="422"/>
      <c r="NHF129" s="422"/>
      <c r="NHG129" s="422"/>
      <c r="NHH129" s="422"/>
      <c r="NHI129" s="422"/>
      <c r="NHJ129" s="422"/>
      <c r="NHK129" s="422"/>
      <c r="NHL129" s="422"/>
      <c r="NHM129" s="422"/>
      <c r="NHN129" s="422"/>
      <c r="NHO129" s="422"/>
      <c r="NHP129" s="422"/>
      <c r="NHQ129" s="422"/>
      <c r="NHR129" s="422"/>
      <c r="NHS129" s="422"/>
      <c r="NHT129" s="422"/>
      <c r="NHU129" s="422"/>
      <c r="NHV129" s="422"/>
      <c r="NHW129" s="422"/>
      <c r="NHX129" s="422"/>
      <c r="NHY129" s="422"/>
      <c r="NHZ129" s="422"/>
      <c r="NIA129" s="422"/>
      <c r="NIB129" s="422"/>
      <c r="NIC129" s="422"/>
      <c r="NID129" s="422"/>
      <c r="NIE129" s="422"/>
      <c r="NIF129" s="422"/>
      <c r="NIG129" s="422"/>
      <c r="NIH129" s="422"/>
      <c r="NII129" s="422"/>
      <c r="NIJ129" s="422"/>
      <c r="NIK129" s="422"/>
      <c r="NIL129" s="422"/>
      <c r="NIM129" s="422"/>
      <c r="NIN129" s="422"/>
      <c r="NIO129" s="422"/>
      <c r="NIP129" s="422"/>
      <c r="NIQ129" s="422"/>
      <c r="NIR129" s="422"/>
      <c r="NIS129" s="422"/>
      <c r="NIT129" s="422"/>
      <c r="NIU129" s="422"/>
      <c r="NIV129" s="422"/>
      <c r="NIW129" s="422"/>
      <c r="NIX129" s="422"/>
      <c r="NIY129" s="422"/>
      <c r="NIZ129" s="422"/>
      <c r="NJA129" s="422"/>
      <c r="NJB129" s="422"/>
      <c r="NJC129" s="422"/>
      <c r="NJD129" s="422"/>
      <c r="NJE129" s="422"/>
      <c r="NJF129" s="422"/>
      <c r="NJG129" s="422"/>
      <c r="NJH129" s="422"/>
      <c r="NJI129" s="422"/>
      <c r="NJJ129" s="422"/>
      <c r="NJK129" s="422"/>
      <c r="NJL129" s="422"/>
      <c r="NJM129" s="422"/>
      <c r="NJN129" s="422"/>
      <c r="NJO129" s="422"/>
      <c r="NJP129" s="422"/>
      <c r="NJQ129" s="422"/>
      <c r="NJR129" s="422"/>
      <c r="NJS129" s="422"/>
      <c r="NJT129" s="422"/>
      <c r="NJU129" s="422"/>
      <c r="NJV129" s="422"/>
      <c r="NJW129" s="422"/>
      <c r="NJX129" s="422"/>
      <c r="NJY129" s="422"/>
      <c r="NJZ129" s="422"/>
      <c r="NKA129" s="422"/>
      <c r="NKB129" s="422"/>
      <c r="NKC129" s="422"/>
      <c r="NKD129" s="422"/>
      <c r="NKE129" s="422"/>
      <c r="NKF129" s="422"/>
      <c r="NKG129" s="422"/>
      <c r="NKH129" s="422"/>
      <c r="NKI129" s="422"/>
      <c r="NKJ129" s="422"/>
      <c r="NKK129" s="422"/>
      <c r="NKL129" s="422"/>
      <c r="NKM129" s="422"/>
      <c r="NKN129" s="422"/>
      <c r="NKO129" s="422"/>
      <c r="NKP129" s="422"/>
      <c r="NKQ129" s="422"/>
      <c r="NKR129" s="422"/>
      <c r="NKS129" s="422"/>
      <c r="NKT129" s="422"/>
      <c r="NKU129" s="422"/>
      <c r="NKV129" s="422"/>
      <c r="NKW129" s="422"/>
      <c r="NKX129" s="422"/>
      <c r="NKY129" s="422"/>
      <c r="NKZ129" s="422"/>
      <c r="NLA129" s="422"/>
      <c r="NLB129" s="422"/>
      <c r="NLC129" s="422"/>
      <c r="NLD129" s="422"/>
      <c r="NLE129" s="422"/>
      <c r="NLF129" s="422"/>
      <c r="NLG129" s="422"/>
      <c r="NLH129" s="422"/>
      <c r="NLI129" s="422"/>
      <c r="NLJ129" s="422"/>
      <c r="NLK129" s="422"/>
      <c r="NLL129" s="422"/>
      <c r="NLM129" s="422"/>
      <c r="NLN129" s="422"/>
      <c r="NLO129" s="422"/>
      <c r="NLP129" s="422"/>
      <c r="NLQ129" s="422"/>
      <c r="NLR129" s="422"/>
      <c r="NLS129" s="422"/>
      <c r="NLT129" s="422"/>
      <c r="NLU129" s="422"/>
      <c r="NLV129" s="422"/>
      <c r="NLW129" s="422"/>
      <c r="NLX129" s="422"/>
      <c r="NLY129" s="422"/>
      <c r="NLZ129" s="422"/>
      <c r="NMA129" s="422"/>
      <c r="NMB129" s="422"/>
      <c r="NMC129" s="422"/>
      <c r="NMD129" s="422"/>
      <c r="NME129" s="422"/>
      <c r="NMF129" s="422"/>
      <c r="NMG129" s="422"/>
      <c r="NMH129" s="422"/>
      <c r="NMI129" s="422"/>
      <c r="NMJ129" s="422"/>
      <c r="NMK129" s="422"/>
      <c r="NML129" s="422"/>
      <c r="NMM129" s="422"/>
      <c r="NMN129" s="422"/>
      <c r="NMO129" s="422"/>
      <c r="NMP129" s="422"/>
      <c r="NMQ129" s="422"/>
      <c r="NMR129" s="422"/>
      <c r="NMS129" s="422"/>
      <c r="NMT129" s="422"/>
      <c r="NMU129" s="422"/>
      <c r="NMV129" s="422"/>
      <c r="NMW129" s="422"/>
      <c r="NMX129" s="422"/>
      <c r="NMY129" s="422"/>
      <c r="NMZ129" s="422"/>
      <c r="NNA129" s="422"/>
      <c r="NNB129" s="422"/>
      <c r="NNC129" s="422"/>
      <c r="NND129" s="422"/>
      <c r="NNE129" s="422"/>
      <c r="NNF129" s="422"/>
      <c r="NNG129" s="422"/>
      <c r="NNH129" s="422"/>
      <c r="NNI129" s="422"/>
      <c r="NNJ129" s="422"/>
      <c r="NNK129" s="422"/>
      <c r="NNL129" s="422"/>
      <c r="NNM129" s="422"/>
      <c r="NNN129" s="422"/>
      <c r="NNO129" s="422"/>
      <c r="NNP129" s="422"/>
      <c r="NNQ129" s="422"/>
      <c r="NNR129" s="422"/>
      <c r="NNS129" s="422"/>
      <c r="NNT129" s="422"/>
      <c r="NNU129" s="422"/>
      <c r="NNV129" s="422"/>
      <c r="NNW129" s="422"/>
      <c r="NNX129" s="422"/>
      <c r="NNY129" s="422"/>
      <c r="NNZ129" s="422"/>
      <c r="NOA129" s="422"/>
      <c r="NOB129" s="422"/>
      <c r="NOC129" s="422"/>
      <c r="NOD129" s="422"/>
      <c r="NOE129" s="422"/>
      <c r="NOF129" s="422"/>
      <c r="NOG129" s="422"/>
      <c r="NOH129" s="422"/>
      <c r="NOI129" s="422"/>
      <c r="NOJ129" s="422"/>
      <c r="NOK129" s="422"/>
      <c r="NOL129" s="422"/>
      <c r="NOM129" s="422"/>
      <c r="NON129" s="422"/>
      <c r="NOO129" s="422"/>
      <c r="NOP129" s="422"/>
      <c r="NOQ129" s="422"/>
      <c r="NOR129" s="422"/>
      <c r="NOS129" s="422"/>
      <c r="NOT129" s="422"/>
      <c r="NOU129" s="422"/>
      <c r="NOV129" s="422"/>
      <c r="NOW129" s="422"/>
      <c r="NOX129" s="422"/>
      <c r="NOY129" s="422"/>
      <c r="NOZ129" s="422"/>
      <c r="NPA129" s="422"/>
      <c r="NPB129" s="422"/>
      <c r="NPC129" s="422"/>
      <c r="NPD129" s="422"/>
      <c r="NPE129" s="422"/>
      <c r="NPF129" s="422"/>
      <c r="NPG129" s="422"/>
      <c r="NPH129" s="422"/>
      <c r="NPI129" s="422"/>
      <c r="NPJ129" s="422"/>
      <c r="NPK129" s="422"/>
      <c r="NPL129" s="422"/>
      <c r="NPM129" s="422"/>
      <c r="NPN129" s="422"/>
      <c r="NPO129" s="422"/>
      <c r="NPP129" s="422"/>
      <c r="NPQ129" s="422"/>
      <c r="NPR129" s="422"/>
      <c r="NPS129" s="422"/>
      <c r="NPT129" s="422"/>
      <c r="NPU129" s="422"/>
      <c r="NPV129" s="422"/>
      <c r="NPW129" s="422"/>
      <c r="NPX129" s="422"/>
      <c r="NPY129" s="422"/>
      <c r="NPZ129" s="422"/>
      <c r="NQA129" s="422"/>
      <c r="NQB129" s="422"/>
      <c r="NQC129" s="422"/>
      <c r="NQD129" s="422"/>
      <c r="NQE129" s="422"/>
      <c r="NQF129" s="422"/>
      <c r="NQG129" s="422"/>
      <c r="NQH129" s="422"/>
      <c r="NQI129" s="422"/>
      <c r="NQJ129" s="422"/>
      <c r="NQK129" s="422"/>
      <c r="NQL129" s="422"/>
      <c r="NQM129" s="422"/>
      <c r="NQN129" s="422"/>
      <c r="NQO129" s="422"/>
      <c r="NQP129" s="422"/>
      <c r="NQQ129" s="422"/>
      <c r="NQR129" s="422"/>
      <c r="NQS129" s="422"/>
      <c r="NQT129" s="422"/>
      <c r="NQU129" s="422"/>
      <c r="NQV129" s="422"/>
      <c r="NQW129" s="422"/>
      <c r="NQX129" s="422"/>
      <c r="NQY129" s="422"/>
      <c r="NQZ129" s="422"/>
      <c r="NRA129" s="422"/>
      <c r="NRB129" s="422"/>
      <c r="NRC129" s="422"/>
      <c r="NRD129" s="422"/>
      <c r="NRE129" s="422"/>
      <c r="NRF129" s="422"/>
      <c r="NRG129" s="422"/>
      <c r="NRH129" s="422"/>
      <c r="NRI129" s="422"/>
      <c r="NRJ129" s="422"/>
      <c r="NRK129" s="422"/>
      <c r="NRL129" s="422"/>
      <c r="NRM129" s="422"/>
      <c r="NRN129" s="422"/>
      <c r="NRO129" s="422"/>
      <c r="NRP129" s="422"/>
      <c r="NRQ129" s="422"/>
      <c r="NRR129" s="422"/>
      <c r="NRS129" s="422"/>
      <c r="NRT129" s="422"/>
      <c r="NRU129" s="422"/>
      <c r="NRV129" s="422"/>
      <c r="NRW129" s="422"/>
      <c r="NRX129" s="422"/>
      <c r="NRY129" s="422"/>
      <c r="NRZ129" s="422"/>
      <c r="NSA129" s="422"/>
      <c r="NSB129" s="422"/>
      <c r="NSC129" s="422"/>
      <c r="NSD129" s="422"/>
      <c r="NSE129" s="422"/>
      <c r="NSF129" s="422"/>
      <c r="NSG129" s="422"/>
      <c r="NSH129" s="422"/>
      <c r="NSI129" s="422"/>
      <c r="NSJ129" s="422"/>
      <c r="NSK129" s="422"/>
      <c r="NSL129" s="422"/>
      <c r="NSM129" s="422"/>
      <c r="NSN129" s="422"/>
      <c r="NSO129" s="422"/>
      <c r="NSP129" s="422"/>
      <c r="NSQ129" s="422"/>
      <c r="NSR129" s="422"/>
      <c r="NSS129" s="422"/>
      <c r="NST129" s="422"/>
      <c r="NSU129" s="422"/>
      <c r="NSV129" s="422"/>
      <c r="NSW129" s="422"/>
      <c r="NSX129" s="422"/>
      <c r="NSY129" s="422"/>
      <c r="NSZ129" s="422"/>
      <c r="NTA129" s="422"/>
      <c r="NTB129" s="422"/>
      <c r="NTC129" s="422"/>
      <c r="NTD129" s="422"/>
      <c r="NTE129" s="422"/>
      <c r="NTF129" s="422"/>
      <c r="NTG129" s="422"/>
      <c r="NTH129" s="422"/>
      <c r="NTI129" s="422"/>
      <c r="NTJ129" s="422"/>
      <c r="NTK129" s="422"/>
      <c r="NTL129" s="422"/>
      <c r="NTM129" s="422"/>
      <c r="NTN129" s="422"/>
      <c r="NTO129" s="422"/>
      <c r="NTP129" s="422"/>
      <c r="NTQ129" s="422"/>
      <c r="NTR129" s="422"/>
      <c r="NTS129" s="422"/>
      <c r="NTT129" s="422"/>
      <c r="NTU129" s="422"/>
      <c r="NTV129" s="422"/>
      <c r="NTW129" s="422"/>
      <c r="NTX129" s="422"/>
      <c r="NTY129" s="422"/>
      <c r="NTZ129" s="422"/>
      <c r="NUA129" s="422"/>
      <c r="NUB129" s="422"/>
      <c r="NUC129" s="422"/>
      <c r="NUD129" s="422"/>
      <c r="NUE129" s="422"/>
      <c r="NUF129" s="422"/>
      <c r="NUG129" s="422"/>
      <c r="NUH129" s="422"/>
      <c r="NUI129" s="422"/>
      <c r="NUJ129" s="422"/>
      <c r="NUK129" s="422"/>
      <c r="NUL129" s="422"/>
      <c r="NUM129" s="422"/>
      <c r="NUN129" s="422"/>
      <c r="NUO129" s="422"/>
      <c r="NUP129" s="422"/>
      <c r="NUQ129" s="422"/>
      <c r="NUR129" s="422"/>
      <c r="NUS129" s="422"/>
      <c r="NUT129" s="422"/>
      <c r="NUU129" s="422"/>
      <c r="NUV129" s="422"/>
      <c r="NUW129" s="422"/>
      <c r="NUX129" s="422"/>
      <c r="NUY129" s="422"/>
      <c r="NUZ129" s="422"/>
      <c r="NVA129" s="422"/>
      <c r="NVB129" s="422"/>
      <c r="NVC129" s="422"/>
      <c r="NVD129" s="422"/>
      <c r="NVE129" s="422"/>
      <c r="NVF129" s="422"/>
      <c r="NVG129" s="422"/>
      <c r="NVH129" s="422"/>
      <c r="NVI129" s="422"/>
      <c r="NVJ129" s="422"/>
      <c r="NVK129" s="422"/>
      <c r="NVL129" s="422"/>
      <c r="NVM129" s="422"/>
      <c r="NVN129" s="422"/>
      <c r="NVO129" s="422"/>
      <c r="NVP129" s="422"/>
      <c r="NVQ129" s="422"/>
      <c r="NVR129" s="422"/>
      <c r="NVS129" s="422"/>
      <c r="NVT129" s="422"/>
      <c r="NVU129" s="422"/>
      <c r="NVV129" s="422"/>
      <c r="NVW129" s="422"/>
      <c r="NVX129" s="422"/>
      <c r="NVY129" s="422"/>
      <c r="NVZ129" s="422"/>
      <c r="NWA129" s="422"/>
      <c r="NWB129" s="422"/>
      <c r="NWC129" s="422"/>
      <c r="NWD129" s="422"/>
      <c r="NWE129" s="422"/>
      <c r="NWF129" s="422"/>
      <c r="NWG129" s="422"/>
      <c r="NWH129" s="422"/>
      <c r="NWI129" s="422"/>
      <c r="NWJ129" s="422"/>
      <c r="NWK129" s="422"/>
      <c r="NWL129" s="422"/>
      <c r="NWM129" s="422"/>
      <c r="NWN129" s="422"/>
      <c r="NWO129" s="422"/>
      <c r="NWP129" s="422"/>
      <c r="NWQ129" s="422"/>
      <c r="NWR129" s="422"/>
      <c r="NWS129" s="422"/>
      <c r="NWT129" s="422"/>
      <c r="NWU129" s="422"/>
      <c r="NWV129" s="422"/>
      <c r="NWW129" s="422"/>
      <c r="NWX129" s="422"/>
      <c r="NWY129" s="422"/>
      <c r="NWZ129" s="422"/>
      <c r="NXA129" s="422"/>
      <c r="NXB129" s="422"/>
      <c r="NXC129" s="422"/>
      <c r="NXD129" s="422"/>
      <c r="NXE129" s="422"/>
      <c r="NXF129" s="422"/>
      <c r="NXG129" s="422"/>
      <c r="NXH129" s="422"/>
      <c r="NXI129" s="422"/>
      <c r="NXJ129" s="422"/>
      <c r="NXK129" s="422"/>
      <c r="NXL129" s="422"/>
      <c r="NXM129" s="422"/>
      <c r="NXN129" s="422"/>
      <c r="NXO129" s="422"/>
      <c r="NXP129" s="422"/>
      <c r="NXQ129" s="422"/>
      <c r="NXR129" s="422"/>
      <c r="NXS129" s="422"/>
      <c r="NXT129" s="422"/>
      <c r="NXU129" s="422"/>
      <c r="NXV129" s="422"/>
      <c r="NXW129" s="422"/>
      <c r="NXX129" s="422"/>
      <c r="NXY129" s="422"/>
      <c r="NXZ129" s="422"/>
      <c r="NYA129" s="422"/>
      <c r="NYB129" s="422"/>
      <c r="NYC129" s="422"/>
      <c r="NYD129" s="422"/>
      <c r="NYE129" s="422"/>
      <c r="NYF129" s="422"/>
      <c r="NYG129" s="422"/>
      <c r="NYH129" s="422"/>
      <c r="NYI129" s="422"/>
      <c r="NYJ129" s="422"/>
      <c r="NYK129" s="422"/>
      <c r="NYL129" s="422"/>
      <c r="NYM129" s="422"/>
      <c r="NYN129" s="422"/>
      <c r="NYO129" s="422"/>
      <c r="NYP129" s="422"/>
      <c r="NYQ129" s="422"/>
      <c r="NYR129" s="422"/>
      <c r="NYS129" s="422"/>
      <c r="NYT129" s="422"/>
      <c r="NYU129" s="422"/>
      <c r="NYV129" s="422"/>
      <c r="NYW129" s="422"/>
      <c r="NYX129" s="422"/>
      <c r="NYY129" s="422"/>
      <c r="NYZ129" s="422"/>
      <c r="NZA129" s="422"/>
      <c r="NZB129" s="422"/>
      <c r="NZC129" s="422"/>
      <c r="NZD129" s="422"/>
      <c r="NZE129" s="422"/>
      <c r="NZF129" s="422"/>
      <c r="NZG129" s="422"/>
      <c r="NZH129" s="422"/>
      <c r="NZI129" s="422"/>
      <c r="NZJ129" s="422"/>
      <c r="NZK129" s="422"/>
      <c r="NZL129" s="422"/>
      <c r="NZM129" s="422"/>
      <c r="NZN129" s="422"/>
      <c r="NZO129" s="422"/>
      <c r="NZP129" s="422"/>
      <c r="NZQ129" s="422"/>
      <c r="NZR129" s="422"/>
      <c r="NZS129" s="422"/>
      <c r="NZT129" s="422"/>
      <c r="NZU129" s="422"/>
      <c r="NZV129" s="422"/>
      <c r="NZW129" s="422"/>
      <c r="NZX129" s="422"/>
      <c r="NZY129" s="422"/>
      <c r="NZZ129" s="422"/>
      <c r="OAA129" s="422"/>
      <c r="OAB129" s="422"/>
      <c r="OAC129" s="422"/>
      <c r="OAD129" s="422"/>
      <c r="OAE129" s="422"/>
      <c r="OAF129" s="422"/>
      <c r="OAG129" s="422"/>
      <c r="OAH129" s="422"/>
      <c r="OAI129" s="422"/>
      <c r="OAJ129" s="422"/>
      <c r="OAK129" s="422"/>
      <c r="OAL129" s="422"/>
      <c r="OAM129" s="422"/>
      <c r="OAN129" s="422"/>
      <c r="OAO129" s="422"/>
      <c r="OAP129" s="422"/>
      <c r="OAQ129" s="422"/>
      <c r="OAR129" s="422"/>
      <c r="OAS129" s="422"/>
      <c r="OAT129" s="422"/>
      <c r="OAU129" s="422"/>
      <c r="OAV129" s="422"/>
      <c r="OAW129" s="422"/>
      <c r="OAX129" s="422"/>
      <c r="OAY129" s="422"/>
      <c r="OAZ129" s="422"/>
      <c r="OBA129" s="422"/>
      <c r="OBB129" s="422"/>
      <c r="OBC129" s="422"/>
      <c r="OBD129" s="422"/>
      <c r="OBE129" s="422"/>
      <c r="OBF129" s="422"/>
      <c r="OBG129" s="422"/>
      <c r="OBH129" s="422"/>
      <c r="OBI129" s="422"/>
      <c r="OBJ129" s="422"/>
      <c r="OBK129" s="422"/>
      <c r="OBL129" s="422"/>
      <c r="OBM129" s="422"/>
      <c r="OBN129" s="422"/>
      <c r="OBO129" s="422"/>
      <c r="OBP129" s="422"/>
      <c r="OBQ129" s="422"/>
      <c r="OBR129" s="422"/>
      <c r="OBS129" s="422"/>
      <c r="OBT129" s="422"/>
      <c r="OBU129" s="422"/>
      <c r="OBV129" s="422"/>
      <c r="OBW129" s="422"/>
      <c r="OBX129" s="422"/>
      <c r="OBY129" s="422"/>
      <c r="OBZ129" s="422"/>
      <c r="OCA129" s="422"/>
      <c r="OCB129" s="422"/>
      <c r="OCC129" s="422"/>
      <c r="OCD129" s="422"/>
      <c r="OCE129" s="422"/>
      <c r="OCF129" s="422"/>
      <c r="OCG129" s="422"/>
      <c r="OCH129" s="422"/>
      <c r="OCI129" s="422"/>
      <c r="OCJ129" s="422"/>
      <c r="OCK129" s="422"/>
      <c r="OCL129" s="422"/>
      <c r="OCM129" s="422"/>
      <c r="OCN129" s="422"/>
      <c r="OCO129" s="422"/>
      <c r="OCP129" s="422"/>
      <c r="OCQ129" s="422"/>
      <c r="OCR129" s="422"/>
      <c r="OCS129" s="422"/>
      <c r="OCT129" s="422"/>
      <c r="OCU129" s="422"/>
      <c r="OCV129" s="422"/>
      <c r="OCW129" s="422"/>
      <c r="OCX129" s="422"/>
      <c r="OCY129" s="422"/>
      <c r="OCZ129" s="422"/>
      <c r="ODA129" s="422"/>
      <c r="ODB129" s="422"/>
      <c r="ODC129" s="422"/>
      <c r="ODD129" s="422"/>
      <c r="ODE129" s="422"/>
      <c r="ODF129" s="422"/>
      <c r="ODG129" s="422"/>
      <c r="ODH129" s="422"/>
      <c r="ODI129" s="422"/>
      <c r="ODJ129" s="422"/>
      <c r="ODK129" s="422"/>
      <c r="ODL129" s="422"/>
      <c r="ODM129" s="422"/>
      <c r="ODN129" s="422"/>
      <c r="ODO129" s="422"/>
      <c r="ODP129" s="422"/>
      <c r="ODQ129" s="422"/>
      <c r="ODR129" s="422"/>
      <c r="ODS129" s="422"/>
      <c r="ODT129" s="422"/>
      <c r="ODU129" s="422"/>
      <c r="ODV129" s="422"/>
      <c r="ODW129" s="422"/>
      <c r="ODX129" s="422"/>
      <c r="ODY129" s="422"/>
      <c r="ODZ129" s="422"/>
      <c r="OEA129" s="422"/>
      <c r="OEB129" s="422"/>
      <c r="OEC129" s="422"/>
      <c r="OED129" s="422"/>
      <c r="OEE129" s="422"/>
      <c r="OEF129" s="422"/>
      <c r="OEG129" s="422"/>
      <c r="OEH129" s="422"/>
      <c r="OEI129" s="422"/>
      <c r="OEJ129" s="422"/>
      <c r="OEK129" s="422"/>
      <c r="OEL129" s="422"/>
      <c r="OEM129" s="422"/>
      <c r="OEN129" s="422"/>
      <c r="OEO129" s="422"/>
      <c r="OEP129" s="422"/>
      <c r="OEQ129" s="422"/>
      <c r="OER129" s="422"/>
      <c r="OES129" s="422"/>
      <c r="OET129" s="422"/>
      <c r="OEU129" s="422"/>
      <c r="OEV129" s="422"/>
      <c r="OEW129" s="422"/>
      <c r="OEX129" s="422"/>
      <c r="OEY129" s="422"/>
      <c r="OEZ129" s="422"/>
      <c r="OFA129" s="422"/>
      <c r="OFB129" s="422"/>
      <c r="OFC129" s="422"/>
      <c r="OFD129" s="422"/>
      <c r="OFE129" s="422"/>
      <c r="OFF129" s="422"/>
      <c r="OFG129" s="422"/>
      <c r="OFH129" s="422"/>
      <c r="OFI129" s="422"/>
      <c r="OFJ129" s="422"/>
      <c r="OFK129" s="422"/>
      <c r="OFL129" s="422"/>
      <c r="OFM129" s="422"/>
      <c r="OFN129" s="422"/>
      <c r="OFO129" s="422"/>
      <c r="OFP129" s="422"/>
      <c r="OFQ129" s="422"/>
      <c r="OFR129" s="422"/>
      <c r="OFS129" s="422"/>
      <c r="OFT129" s="422"/>
      <c r="OFU129" s="422"/>
      <c r="OFV129" s="422"/>
      <c r="OFW129" s="422"/>
      <c r="OFX129" s="422"/>
      <c r="OFY129" s="422"/>
      <c r="OFZ129" s="422"/>
      <c r="OGA129" s="422"/>
      <c r="OGB129" s="422"/>
      <c r="OGC129" s="422"/>
      <c r="OGD129" s="422"/>
      <c r="OGE129" s="422"/>
      <c r="OGF129" s="422"/>
      <c r="OGG129" s="422"/>
      <c r="OGH129" s="422"/>
      <c r="OGI129" s="422"/>
      <c r="OGJ129" s="422"/>
      <c r="OGK129" s="422"/>
      <c r="OGL129" s="422"/>
      <c r="OGM129" s="422"/>
      <c r="OGN129" s="422"/>
      <c r="OGO129" s="422"/>
      <c r="OGP129" s="422"/>
      <c r="OGQ129" s="422"/>
      <c r="OGR129" s="422"/>
      <c r="OGS129" s="422"/>
      <c r="OGT129" s="422"/>
      <c r="OGU129" s="422"/>
      <c r="OGV129" s="422"/>
      <c r="OGW129" s="422"/>
      <c r="OGX129" s="422"/>
      <c r="OGY129" s="422"/>
      <c r="OGZ129" s="422"/>
      <c r="OHA129" s="422"/>
      <c r="OHB129" s="422"/>
      <c r="OHC129" s="422"/>
      <c r="OHD129" s="422"/>
      <c r="OHE129" s="422"/>
      <c r="OHF129" s="422"/>
      <c r="OHG129" s="422"/>
      <c r="OHH129" s="422"/>
      <c r="OHI129" s="422"/>
      <c r="OHJ129" s="422"/>
      <c r="OHK129" s="422"/>
      <c r="OHL129" s="422"/>
      <c r="OHM129" s="422"/>
      <c r="OHN129" s="422"/>
      <c r="OHO129" s="422"/>
      <c r="OHP129" s="422"/>
      <c r="OHQ129" s="422"/>
      <c r="OHR129" s="422"/>
      <c r="OHS129" s="422"/>
      <c r="OHT129" s="422"/>
      <c r="OHU129" s="422"/>
      <c r="OHV129" s="422"/>
      <c r="OHW129" s="422"/>
      <c r="OHX129" s="422"/>
      <c r="OHY129" s="422"/>
      <c r="OHZ129" s="422"/>
      <c r="OIA129" s="422"/>
      <c r="OIB129" s="422"/>
      <c r="OIC129" s="422"/>
      <c r="OID129" s="422"/>
      <c r="OIE129" s="422"/>
      <c r="OIF129" s="422"/>
      <c r="OIG129" s="422"/>
      <c r="OIH129" s="422"/>
      <c r="OII129" s="422"/>
      <c r="OIJ129" s="422"/>
      <c r="OIK129" s="422"/>
      <c r="OIL129" s="422"/>
      <c r="OIM129" s="422"/>
      <c r="OIN129" s="422"/>
      <c r="OIO129" s="422"/>
      <c r="OIP129" s="422"/>
      <c r="OIQ129" s="422"/>
      <c r="OIR129" s="422"/>
      <c r="OIS129" s="422"/>
      <c r="OIT129" s="422"/>
      <c r="OIU129" s="422"/>
      <c r="OIV129" s="422"/>
      <c r="OIW129" s="422"/>
      <c r="OIX129" s="422"/>
      <c r="OIY129" s="422"/>
      <c r="OIZ129" s="422"/>
      <c r="OJA129" s="422"/>
      <c r="OJB129" s="422"/>
      <c r="OJC129" s="422"/>
      <c r="OJD129" s="422"/>
      <c r="OJE129" s="422"/>
      <c r="OJF129" s="422"/>
      <c r="OJG129" s="422"/>
      <c r="OJH129" s="422"/>
      <c r="OJI129" s="422"/>
      <c r="OJJ129" s="422"/>
      <c r="OJK129" s="422"/>
      <c r="OJL129" s="422"/>
      <c r="OJM129" s="422"/>
      <c r="OJN129" s="422"/>
      <c r="OJO129" s="422"/>
      <c r="OJP129" s="422"/>
      <c r="OJQ129" s="422"/>
      <c r="OJR129" s="422"/>
      <c r="OJS129" s="422"/>
      <c r="OJT129" s="422"/>
      <c r="OJU129" s="422"/>
      <c r="OJV129" s="422"/>
      <c r="OJW129" s="422"/>
      <c r="OJX129" s="422"/>
      <c r="OJY129" s="422"/>
      <c r="OJZ129" s="422"/>
      <c r="OKA129" s="422"/>
      <c r="OKB129" s="422"/>
      <c r="OKC129" s="422"/>
      <c r="OKD129" s="422"/>
      <c r="OKE129" s="422"/>
      <c r="OKF129" s="422"/>
      <c r="OKG129" s="422"/>
      <c r="OKH129" s="422"/>
      <c r="OKI129" s="422"/>
      <c r="OKJ129" s="422"/>
      <c r="OKK129" s="422"/>
      <c r="OKL129" s="422"/>
      <c r="OKM129" s="422"/>
      <c r="OKN129" s="422"/>
      <c r="OKO129" s="422"/>
      <c r="OKP129" s="422"/>
      <c r="OKQ129" s="422"/>
      <c r="OKR129" s="422"/>
      <c r="OKS129" s="422"/>
      <c r="OKT129" s="422"/>
      <c r="OKU129" s="422"/>
      <c r="OKV129" s="422"/>
      <c r="OKW129" s="422"/>
      <c r="OKX129" s="422"/>
      <c r="OKY129" s="422"/>
      <c r="OKZ129" s="422"/>
      <c r="OLA129" s="422"/>
      <c r="OLB129" s="422"/>
      <c r="OLC129" s="422"/>
      <c r="OLD129" s="422"/>
      <c r="OLE129" s="422"/>
      <c r="OLF129" s="422"/>
      <c r="OLG129" s="422"/>
      <c r="OLH129" s="422"/>
      <c r="OLI129" s="422"/>
      <c r="OLJ129" s="422"/>
      <c r="OLK129" s="422"/>
      <c r="OLL129" s="422"/>
      <c r="OLM129" s="422"/>
      <c r="OLN129" s="422"/>
      <c r="OLO129" s="422"/>
      <c r="OLP129" s="422"/>
      <c r="OLQ129" s="422"/>
      <c r="OLR129" s="422"/>
      <c r="OLS129" s="422"/>
      <c r="OLT129" s="422"/>
      <c r="OLU129" s="422"/>
      <c r="OLV129" s="422"/>
      <c r="OLW129" s="422"/>
      <c r="OLX129" s="422"/>
      <c r="OLY129" s="422"/>
      <c r="OLZ129" s="422"/>
      <c r="OMA129" s="422"/>
      <c r="OMB129" s="422"/>
      <c r="OMC129" s="422"/>
      <c r="OMD129" s="422"/>
      <c r="OME129" s="422"/>
      <c r="OMF129" s="422"/>
      <c r="OMG129" s="422"/>
      <c r="OMH129" s="422"/>
      <c r="OMI129" s="422"/>
      <c r="OMJ129" s="422"/>
      <c r="OMK129" s="422"/>
      <c r="OML129" s="422"/>
      <c r="OMM129" s="422"/>
      <c r="OMN129" s="422"/>
      <c r="OMO129" s="422"/>
      <c r="OMP129" s="422"/>
      <c r="OMQ129" s="422"/>
      <c r="OMR129" s="422"/>
      <c r="OMS129" s="422"/>
      <c r="OMT129" s="422"/>
      <c r="OMU129" s="422"/>
      <c r="OMV129" s="422"/>
      <c r="OMW129" s="422"/>
      <c r="OMX129" s="422"/>
      <c r="OMY129" s="422"/>
      <c r="OMZ129" s="422"/>
      <c r="ONA129" s="422"/>
      <c r="ONB129" s="422"/>
      <c r="ONC129" s="422"/>
      <c r="OND129" s="422"/>
      <c r="ONE129" s="422"/>
      <c r="ONF129" s="422"/>
      <c r="ONG129" s="422"/>
      <c r="ONH129" s="422"/>
      <c r="ONI129" s="422"/>
      <c r="ONJ129" s="422"/>
      <c r="ONK129" s="422"/>
      <c r="ONL129" s="422"/>
      <c r="ONM129" s="422"/>
      <c r="ONN129" s="422"/>
      <c r="ONO129" s="422"/>
      <c r="ONP129" s="422"/>
      <c r="ONQ129" s="422"/>
      <c r="ONR129" s="422"/>
      <c r="ONS129" s="422"/>
      <c r="ONT129" s="422"/>
      <c r="ONU129" s="422"/>
      <c r="ONV129" s="422"/>
      <c r="ONW129" s="422"/>
      <c r="ONX129" s="422"/>
      <c r="ONY129" s="422"/>
      <c r="ONZ129" s="422"/>
      <c r="OOA129" s="422"/>
      <c r="OOB129" s="422"/>
      <c r="OOC129" s="422"/>
      <c r="OOD129" s="422"/>
      <c r="OOE129" s="422"/>
      <c r="OOF129" s="422"/>
      <c r="OOG129" s="422"/>
      <c r="OOH129" s="422"/>
      <c r="OOI129" s="422"/>
      <c r="OOJ129" s="422"/>
      <c r="OOK129" s="422"/>
      <c r="OOL129" s="422"/>
      <c r="OOM129" s="422"/>
      <c r="OON129" s="422"/>
      <c r="OOO129" s="422"/>
      <c r="OOP129" s="422"/>
      <c r="OOQ129" s="422"/>
      <c r="OOR129" s="422"/>
      <c r="OOS129" s="422"/>
      <c r="OOT129" s="422"/>
      <c r="OOU129" s="422"/>
      <c r="OOV129" s="422"/>
      <c r="OOW129" s="422"/>
      <c r="OOX129" s="422"/>
      <c r="OOY129" s="422"/>
      <c r="OOZ129" s="422"/>
      <c r="OPA129" s="422"/>
      <c r="OPB129" s="422"/>
      <c r="OPC129" s="422"/>
      <c r="OPD129" s="422"/>
      <c r="OPE129" s="422"/>
      <c r="OPF129" s="422"/>
      <c r="OPG129" s="422"/>
      <c r="OPH129" s="422"/>
      <c r="OPI129" s="422"/>
      <c r="OPJ129" s="422"/>
      <c r="OPK129" s="422"/>
      <c r="OPL129" s="422"/>
      <c r="OPM129" s="422"/>
      <c r="OPN129" s="422"/>
      <c r="OPO129" s="422"/>
      <c r="OPP129" s="422"/>
      <c r="OPQ129" s="422"/>
      <c r="OPR129" s="422"/>
      <c r="OPS129" s="422"/>
      <c r="OPT129" s="422"/>
      <c r="OPU129" s="422"/>
      <c r="OPV129" s="422"/>
      <c r="OPW129" s="422"/>
      <c r="OPX129" s="422"/>
      <c r="OPY129" s="422"/>
      <c r="OPZ129" s="422"/>
      <c r="OQA129" s="422"/>
      <c r="OQB129" s="422"/>
      <c r="OQC129" s="422"/>
      <c r="OQD129" s="422"/>
      <c r="OQE129" s="422"/>
      <c r="OQF129" s="422"/>
      <c r="OQG129" s="422"/>
      <c r="OQH129" s="422"/>
      <c r="OQI129" s="422"/>
      <c r="OQJ129" s="422"/>
      <c r="OQK129" s="422"/>
      <c r="OQL129" s="422"/>
      <c r="OQM129" s="422"/>
      <c r="OQN129" s="422"/>
      <c r="OQO129" s="422"/>
      <c r="OQP129" s="422"/>
      <c r="OQQ129" s="422"/>
      <c r="OQR129" s="422"/>
      <c r="OQS129" s="422"/>
      <c r="OQT129" s="422"/>
      <c r="OQU129" s="422"/>
      <c r="OQV129" s="422"/>
      <c r="OQW129" s="422"/>
      <c r="OQX129" s="422"/>
      <c r="OQY129" s="422"/>
      <c r="OQZ129" s="422"/>
      <c r="ORA129" s="422"/>
      <c r="ORB129" s="422"/>
      <c r="ORC129" s="422"/>
      <c r="ORD129" s="422"/>
      <c r="ORE129" s="422"/>
      <c r="ORF129" s="422"/>
      <c r="ORG129" s="422"/>
      <c r="ORH129" s="422"/>
      <c r="ORI129" s="422"/>
      <c r="ORJ129" s="422"/>
      <c r="ORK129" s="422"/>
      <c r="ORL129" s="422"/>
      <c r="ORM129" s="422"/>
      <c r="ORN129" s="422"/>
      <c r="ORO129" s="422"/>
      <c r="ORP129" s="422"/>
      <c r="ORQ129" s="422"/>
      <c r="ORR129" s="422"/>
      <c r="ORS129" s="422"/>
      <c r="ORT129" s="422"/>
      <c r="ORU129" s="422"/>
      <c r="ORV129" s="422"/>
      <c r="ORW129" s="422"/>
      <c r="ORX129" s="422"/>
      <c r="ORY129" s="422"/>
      <c r="ORZ129" s="422"/>
      <c r="OSA129" s="422"/>
      <c r="OSB129" s="422"/>
      <c r="OSC129" s="422"/>
      <c r="OSD129" s="422"/>
      <c r="OSE129" s="422"/>
      <c r="OSF129" s="422"/>
      <c r="OSG129" s="422"/>
      <c r="OSH129" s="422"/>
      <c r="OSI129" s="422"/>
      <c r="OSJ129" s="422"/>
      <c r="OSK129" s="422"/>
      <c r="OSL129" s="422"/>
      <c r="OSM129" s="422"/>
      <c r="OSN129" s="422"/>
      <c r="OSO129" s="422"/>
      <c r="OSP129" s="422"/>
      <c r="OSQ129" s="422"/>
      <c r="OSR129" s="422"/>
      <c r="OSS129" s="422"/>
      <c r="OST129" s="422"/>
      <c r="OSU129" s="422"/>
      <c r="OSV129" s="422"/>
      <c r="OSW129" s="422"/>
      <c r="OSX129" s="422"/>
      <c r="OSY129" s="422"/>
      <c r="OSZ129" s="422"/>
      <c r="OTA129" s="422"/>
      <c r="OTB129" s="422"/>
      <c r="OTC129" s="422"/>
      <c r="OTD129" s="422"/>
      <c r="OTE129" s="422"/>
      <c r="OTF129" s="422"/>
      <c r="OTG129" s="422"/>
      <c r="OTH129" s="422"/>
      <c r="OTI129" s="422"/>
      <c r="OTJ129" s="422"/>
      <c r="OTK129" s="422"/>
      <c r="OTL129" s="422"/>
      <c r="OTM129" s="422"/>
      <c r="OTN129" s="422"/>
      <c r="OTO129" s="422"/>
      <c r="OTP129" s="422"/>
      <c r="OTQ129" s="422"/>
      <c r="OTR129" s="422"/>
      <c r="OTS129" s="422"/>
      <c r="OTT129" s="422"/>
      <c r="OTU129" s="422"/>
      <c r="OTV129" s="422"/>
      <c r="OTW129" s="422"/>
      <c r="OTX129" s="422"/>
      <c r="OTY129" s="422"/>
      <c r="OTZ129" s="422"/>
      <c r="OUA129" s="422"/>
      <c r="OUB129" s="422"/>
      <c r="OUC129" s="422"/>
      <c r="OUD129" s="422"/>
      <c r="OUE129" s="422"/>
      <c r="OUF129" s="422"/>
      <c r="OUG129" s="422"/>
      <c r="OUH129" s="422"/>
      <c r="OUI129" s="422"/>
      <c r="OUJ129" s="422"/>
      <c r="OUK129" s="422"/>
      <c r="OUL129" s="422"/>
      <c r="OUM129" s="422"/>
      <c r="OUN129" s="422"/>
      <c r="OUO129" s="422"/>
      <c r="OUP129" s="422"/>
      <c r="OUQ129" s="422"/>
      <c r="OUR129" s="422"/>
      <c r="OUS129" s="422"/>
      <c r="OUT129" s="422"/>
      <c r="OUU129" s="422"/>
      <c r="OUV129" s="422"/>
      <c r="OUW129" s="422"/>
      <c r="OUX129" s="422"/>
      <c r="OUY129" s="422"/>
      <c r="OUZ129" s="422"/>
      <c r="OVA129" s="422"/>
      <c r="OVB129" s="422"/>
      <c r="OVC129" s="422"/>
      <c r="OVD129" s="422"/>
      <c r="OVE129" s="422"/>
      <c r="OVF129" s="422"/>
      <c r="OVG129" s="422"/>
      <c r="OVH129" s="422"/>
      <c r="OVI129" s="422"/>
      <c r="OVJ129" s="422"/>
      <c r="OVK129" s="422"/>
      <c r="OVL129" s="422"/>
      <c r="OVM129" s="422"/>
      <c r="OVN129" s="422"/>
      <c r="OVO129" s="422"/>
      <c r="OVP129" s="422"/>
      <c r="OVQ129" s="422"/>
      <c r="OVR129" s="422"/>
      <c r="OVS129" s="422"/>
      <c r="OVT129" s="422"/>
      <c r="OVU129" s="422"/>
      <c r="OVV129" s="422"/>
      <c r="OVW129" s="422"/>
      <c r="OVX129" s="422"/>
      <c r="OVY129" s="422"/>
      <c r="OVZ129" s="422"/>
      <c r="OWA129" s="422"/>
      <c r="OWB129" s="422"/>
      <c r="OWC129" s="422"/>
      <c r="OWD129" s="422"/>
      <c r="OWE129" s="422"/>
      <c r="OWF129" s="422"/>
      <c r="OWG129" s="422"/>
      <c r="OWH129" s="422"/>
      <c r="OWI129" s="422"/>
      <c r="OWJ129" s="422"/>
      <c r="OWK129" s="422"/>
      <c r="OWL129" s="422"/>
      <c r="OWM129" s="422"/>
      <c r="OWN129" s="422"/>
      <c r="OWO129" s="422"/>
      <c r="OWP129" s="422"/>
      <c r="OWQ129" s="422"/>
      <c r="OWR129" s="422"/>
      <c r="OWS129" s="422"/>
      <c r="OWT129" s="422"/>
      <c r="OWU129" s="422"/>
      <c r="OWV129" s="422"/>
      <c r="OWW129" s="422"/>
      <c r="OWX129" s="422"/>
      <c r="OWY129" s="422"/>
      <c r="OWZ129" s="422"/>
      <c r="OXA129" s="422"/>
      <c r="OXB129" s="422"/>
      <c r="OXC129" s="422"/>
      <c r="OXD129" s="422"/>
      <c r="OXE129" s="422"/>
      <c r="OXF129" s="422"/>
      <c r="OXG129" s="422"/>
      <c r="OXH129" s="422"/>
      <c r="OXI129" s="422"/>
      <c r="OXJ129" s="422"/>
      <c r="OXK129" s="422"/>
      <c r="OXL129" s="422"/>
      <c r="OXM129" s="422"/>
      <c r="OXN129" s="422"/>
      <c r="OXO129" s="422"/>
      <c r="OXP129" s="422"/>
      <c r="OXQ129" s="422"/>
      <c r="OXR129" s="422"/>
      <c r="OXS129" s="422"/>
      <c r="OXT129" s="422"/>
      <c r="OXU129" s="422"/>
      <c r="OXV129" s="422"/>
      <c r="OXW129" s="422"/>
      <c r="OXX129" s="422"/>
      <c r="OXY129" s="422"/>
      <c r="OXZ129" s="422"/>
      <c r="OYA129" s="422"/>
      <c r="OYB129" s="422"/>
      <c r="OYC129" s="422"/>
      <c r="OYD129" s="422"/>
      <c r="OYE129" s="422"/>
      <c r="OYF129" s="422"/>
      <c r="OYG129" s="422"/>
      <c r="OYH129" s="422"/>
      <c r="OYI129" s="422"/>
      <c r="OYJ129" s="422"/>
      <c r="OYK129" s="422"/>
      <c r="OYL129" s="422"/>
      <c r="OYM129" s="422"/>
      <c r="OYN129" s="422"/>
      <c r="OYO129" s="422"/>
      <c r="OYP129" s="422"/>
      <c r="OYQ129" s="422"/>
      <c r="OYR129" s="422"/>
      <c r="OYS129" s="422"/>
      <c r="OYT129" s="422"/>
      <c r="OYU129" s="422"/>
      <c r="OYV129" s="422"/>
      <c r="OYW129" s="422"/>
      <c r="OYX129" s="422"/>
      <c r="OYY129" s="422"/>
      <c r="OYZ129" s="422"/>
      <c r="OZA129" s="422"/>
      <c r="OZB129" s="422"/>
      <c r="OZC129" s="422"/>
      <c r="OZD129" s="422"/>
      <c r="OZE129" s="422"/>
      <c r="OZF129" s="422"/>
      <c r="OZG129" s="422"/>
      <c r="OZH129" s="422"/>
      <c r="OZI129" s="422"/>
      <c r="OZJ129" s="422"/>
      <c r="OZK129" s="422"/>
      <c r="OZL129" s="422"/>
      <c r="OZM129" s="422"/>
      <c r="OZN129" s="422"/>
      <c r="OZO129" s="422"/>
      <c r="OZP129" s="422"/>
      <c r="OZQ129" s="422"/>
      <c r="OZR129" s="422"/>
      <c r="OZS129" s="422"/>
      <c r="OZT129" s="422"/>
      <c r="OZU129" s="422"/>
      <c r="OZV129" s="422"/>
      <c r="OZW129" s="422"/>
      <c r="OZX129" s="422"/>
      <c r="OZY129" s="422"/>
      <c r="OZZ129" s="422"/>
      <c r="PAA129" s="422"/>
      <c r="PAB129" s="422"/>
      <c r="PAC129" s="422"/>
      <c r="PAD129" s="422"/>
      <c r="PAE129" s="422"/>
      <c r="PAF129" s="422"/>
      <c r="PAG129" s="422"/>
      <c r="PAH129" s="422"/>
      <c r="PAI129" s="422"/>
      <c r="PAJ129" s="422"/>
      <c r="PAK129" s="422"/>
      <c r="PAL129" s="422"/>
      <c r="PAM129" s="422"/>
      <c r="PAN129" s="422"/>
      <c r="PAO129" s="422"/>
      <c r="PAP129" s="422"/>
      <c r="PAQ129" s="422"/>
      <c r="PAR129" s="422"/>
      <c r="PAS129" s="422"/>
      <c r="PAT129" s="422"/>
      <c r="PAU129" s="422"/>
      <c r="PAV129" s="422"/>
      <c r="PAW129" s="422"/>
      <c r="PAX129" s="422"/>
      <c r="PAY129" s="422"/>
      <c r="PAZ129" s="422"/>
      <c r="PBA129" s="422"/>
      <c r="PBB129" s="422"/>
      <c r="PBC129" s="422"/>
      <c r="PBD129" s="422"/>
      <c r="PBE129" s="422"/>
      <c r="PBF129" s="422"/>
      <c r="PBG129" s="422"/>
      <c r="PBH129" s="422"/>
      <c r="PBI129" s="422"/>
      <c r="PBJ129" s="422"/>
      <c r="PBK129" s="422"/>
      <c r="PBL129" s="422"/>
      <c r="PBM129" s="422"/>
      <c r="PBN129" s="422"/>
      <c r="PBO129" s="422"/>
      <c r="PBP129" s="422"/>
      <c r="PBQ129" s="422"/>
      <c r="PBR129" s="422"/>
      <c r="PBS129" s="422"/>
      <c r="PBT129" s="422"/>
      <c r="PBU129" s="422"/>
      <c r="PBV129" s="422"/>
      <c r="PBW129" s="422"/>
      <c r="PBX129" s="422"/>
      <c r="PBY129" s="422"/>
      <c r="PBZ129" s="422"/>
      <c r="PCA129" s="422"/>
      <c r="PCB129" s="422"/>
      <c r="PCC129" s="422"/>
      <c r="PCD129" s="422"/>
      <c r="PCE129" s="422"/>
      <c r="PCF129" s="422"/>
      <c r="PCG129" s="422"/>
      <c r="PCH129" s="422"/>
      <c r="PCI129" s="422"/>
      <c r="PCJ129" s="422"/>
      <c r="PCK129" s="422"/>
      <c r="PCL129" s="422"/>
      <c r="PCM129" s="422"/>
      <c r="PCN129" s="422"/>
      <c r="PCO129" s="422"/>
      <c r="PCP129" s="422"/>
      <c r="PCQ129" s="422"/>
      <c r="PCR129" s="422"/>
      <c r="PCS129" s="422"/>
      <c r="PCT129" s="422"/>
      <c r="PCU129" s="422"/>
      <c r="PCV129" s="422"/>
      <c r="PCW129" s="422"/>
      <c r="PCX129" s="422"/>
      <c r="PCY129" s="422"/>
      <c r="PCZ129" s="422"/>
      <c r="PDA129" s="422"/>
      <c r="PDB129" s="422"/>
      <c r="PDC129" s="422"/>
      <c r="PDD129" s="422"/>
      <c r="PDE129" s="422"/>
      <c r="PDF129" s="422"/>
      <c r="PDG129" s="422"/>
      <c r="PDH129" s="422"/>
      <c r="PDI129" s="422"/>
      <c r="PDJ129" s="422"/>
      <c r="PDK129" s="422"/>
      <c r="PDL129" s="422"/>
      <c r="PDM129" s="422"/>
      <c r="PDN129" s="422"/>
      <c r="PDO129" s="422"/>
      <c r="PDP129" s="422"/>
      <c r="PDQ129" s="422"/>
      <c r="PDR129" s="422"/>
      <c r="PDS129" s="422"/>
      <c r="PDT129" s="422"/>
      <c r="PDU129" s="422"/>
      <c r="PDV129" s="422"/>
      <c r="PDW129" s="422"/>
      <c r="PDX129" s="422"/>
      <c r="PDY129" s="422"/>
      <c r="PDZ129" s="422"/>
      <c r="PEA129" s="422"/>
      <c r="PEB129" s="422"/>
      <c r="PEC129" s="422"/>
      <c r="PED129" s="422"/>
      <c r="PEE129" s="422"/>
      <c r="PEF129" s="422"/>
      <c r="PEG129" s="422"/>
      <c r="PEH129" s="422"/>
      <c r="PEI129" s="422"/>
      <c r="PEJ129" s="422"/>
      <c r="PEK129" s="422"/>
      <c r="PEL129" s="422"/>
      <c r="PEM129" s="422"/>
      <c r="PEN129" s="422"/>
      <c r="PEO129" s="422"/>
      <c r="PEP129" s="422"/>
      <c r="PEQ129" s="422"/>
      <c r="PER129" s="422"/>
      <c r="PES129" s="422"/>
      <c r="PET129" s="422"/>
      <c r="PEU129" s="422"/>
      <c r="PEV129" s="422"/>
      <c r="PEW129" s="422"/>
      <c r="PEX129" s="422"/>
      <c r="PEY129" s="422"/>
      <c r="PEZ129" s="422"/>
      <c r="PFA129" s="422"/>
      <c r="PFB129" s="422"/>
      <c r="PFC129" s="422"/>
      <c r="PFD129" s="422"/>
      <c r="PFE129" s="422"/>
      <c r="PFF129" s="422"/>
      <c r="PFG129" s="422"/>
      <c r="PFH129" s="422"/>
      <c r="PFI129" s="422"/>
      <c r="PFJ129" s="422"/>
      <c r="PFK129" s="422"/>
      <c r="PFL129" s="422"/>
      <c r="PFM129" s="422"/>
      <c r="PFN129" s="422"/>
      <c r="PFO129" s="422"/>
      <c r="PFP129" s="422"/>
      <c r="PFQ129" s="422"/>
      <c r="PFR129" s="422"/>
      <c r="PFS129" s="422"/>
      <c r="PFT129" s="422"/>
      <c r="PFU129" s="422"/>
      <c r="PFV129" s="422"/>
      <c r="PFW129" s="422"/>
      <c r="PFX129" s="422"/>
      <c r="PFY129" s="422"/>
      <c r="PFZ129" s="422"/>
      <c r="PGA129" s="422"/>
      <c r="PGB129" s="422"/>
      <c r="PGC129" s="422"/>
      <c r="PGD129" s="422"/>
      <c r="PGE129" s="422"/>
      <c r="PGF129" s="422"/>
      <c r="PGG129" s="422"/>
      <c r="PGH129" s="422"/>
      <c r="PGI129" s="422"/>
      <c r="PGJ129" s="422"/>
      <c r="PGK129" s="422"/>
      <c r="PGL129" s="422"/>
      <c r="PGM129" s="422"/>
      <c r="PGN129" s="422"/>
      <c r="PGO129" s="422"/>
      <c r="PGP129" s="422"/>
      <c r="PGQ129" s="422"/>
      <c r="PGR129" s="422"/>
      <c r="PGS129" s="422"/>
      <c r="PGT129" s="422"/>
      <c r="PGU129" s="422"/>
      <c r="PGV129" s="422"/>
      <c r="PGW129" s="422"/>
      <c r="PGX129" s="422"/>
      <c r="PGY129" s="422"/>
      <c r="PGZ129" s="422"/>
      <c r="PHA129" s="422"/>
      <c r="PHB129" s="422"/>
      <c r="PHC129" s="422"/>
      <c r="PHD129" s="422"/>
      <c r="PHE129" s="422"/>
      <c r="PHF129" s="422"/>
      <c r="PHG129" s="422"/>
      <c r="PHH129" s="422"/>
      <c r="PHI129" s="422"/>
      <c r="PHJ129" s="422"/>
      <c r="PHK129" s="422"/>
      <c r="PHL129" s="422"/>
      <c r="PHM129" s="422"/>
      <c r="PHN129" s="422"/>
      <c r="PHO129" s="422"/>
      <c r="PHP129" s="422"/>
      <c r="PHQ129" s="422"/>
      <c r="PHR129" s="422"/>
      <c r="PHS129" s="422"/>
      <c r="PHT129" s="422"/>
      <c r="PHU129" s="422"/>
      <c r="PHV129" s="422"/>
      <c r="PHW129" s="422"/>
      <c r="PHX129" s="422"/>
      <c r="PHY129" s="422"/>
      <c r="PHZ129" s="422"/>
      <c r="PIA129" s="422"/>
      <c r="PIB129" s="422"/>
      <c r="PIC129" s="422"/>
      <c r="PID129" s="422"/>
      <c r="PIE129" s="422"/>
      <c r="PIF129" s="422"/>
      <c r="PIG129" s="422"/>
      <c r="PIH129" s="422"/>
      <c r="PII129" s="422"/>
      <c r="PIJ129" s="422"/>
      <c r="PIK129" s="422"/>
      <c r="PIL129" s="422"/>
      <c r="PIM129" s="422"/>
      <c r="PIN129" s="422"/>
      <c r="PIO129" s="422"/>
      <c r="PIP129" s="422"/>
      <c r="PIQ129" s="422"/>
      <c r="PIR129" s="422"/>
      <c r="PIS129" s="422"/>
      <c r="PIT129" s="422"/>
      <c r="PIU129" s="422"/>
      <c r="PIV129" s="422"/>
      <c r="PIW129" s="422"/>
      <c r="PIX129" s="422"/>
      <c r="PIY129" s="422"/>
      <c r="PIZ129" s="422"/>
      <c r="PJA129" s="422"/>
      <c r="PJB129" s="422"/>
      <c r="PJC129" s="422"/>
      <c r="PJD129" s="422"/>
      <c r="PJE129" s="422"/>
      <c r="PJF129" s="422"/>
      <c r="PJG129" s="422"/>
      <c r="PJH129" s="422"/>
      <c r="PJI129" s="422"/>
      <c r="PJJ129" s="422"/>
      <c r="PJK129" s="422"/>
      <c r="PJL129" s="422"/>
      <c r="PJM129" s="422"/>
      <c r="PJN129" s="422"/>
      <c r="PJO129" s="422"/>
      <c r="PJP129" s="422"/>
      <c r="PJQ129" s="422"/>
      <c r="PJR129" s="422"/>
      <c r="PJS129" s="422"/>
      <c r="PJT129" s="422"/>
      <c r="PJU129" s="422"/>
      <c r="PJV129" s="422"/>
      <c r="PJW129" s="422"/>
      <c r="PJX129" s="422"/>
      <c r="PJY129" s="422"/>
      <c r="PJZ129" s="422"/>
      <c r="PKA129" s="422"/>
      <c r="PKB129" s="422"/>
      <c r="PKC129" s="422"/>
      <c r="PKD129" s="422"/>
      <c r="PKE129" s="422"/>
      <c r="PKF129" s="422"/>
      <c r="PKG129" s="422"/>
      <c r="PKH129" s="422"/>
      <c r="PKI129" s="422"/>
      <c r="PKJ129" s="422"/>
      <c r="PKK129" s="422"/>
      <c r="PKL129" s="422"/>
      <c r="PKM129" s="422"/>
      <c r="PKN129" s="422"/>
      <c r="PKO129" s="422"/>
      <c r="PKP129" s="422"/>
      <c r="PKQ129" s="422"/>
      <c r="PKR129" s="422"/>
      <c r="PKS129" s="422"/>
      <c r="PKT129" s="422"/>
      <c r="PKU129" s="422"/>
      <c r="PKV129" s="422"/>
      <c r="PKW129" s="422"/>
      <c r="PKX129" s="422"/>
      <c r="PKY129" s="422"/>
      <c r="PKZ129" s="422"/>
      <c r="PLA129" s="422"/>
      <c r="PLB129" s="422"/>
      <c r="PLC129" s="422"/>
      <c r="PLD129" s="422"/>
      <c r="PLE129" s="422"/>
      <c r="PLF129" s="422"/>
      <c r="PLG129" s="422"/>
      <c r="PLH129" s="422"/>
      <c r="PLI129" s="422"/>
      <c r="PLJ129" s="422"/>
      <c r="PLK129" s="422"/>
      <c r="PLL129" s="422"/>
      <c r="PLM129" s="422"/>
      <c r="PLN129" s="422"/>
      <c r="PLO129" s="422"/>
      <c r="PLP129" s="422"/>
      <c r="PLQ129" s="422"/>
      <c r="PLR129" s="422"/>
      <c r="PLS129" s="422"/>
      <c r="PLT129" s="422"/>
      <c r="PLU129" s="422"/>
      <c r="PLV129" s="422"/>
      <c r="PLW129" s="422"/>
      <c r="PLX129" s="422"/>
      <c r="PLY129" s="422"/>
      <c r="PLZ129" s="422"/>
      <c r="PMA129" s="422"/>
      <c r="PMB129" s="422"/>
      <c r="PMC129" s="422"/>
      <c r="PMD129" s="422"/>
      <c r="PME129" s="422"/>
      <c r="PMF129" s="422"/>
      <c r="PMG129" s="422"/>
      <c r="PMH129" s="422"/>
      <c r="PMI129" s="422"/>
      <c r="PMJ129" s="422"/>
      <c r="PMK129" s="422"/>
      <c r="PML129" s="422"/>
      <c r="PMM129" s="422"/>
      <c r="PMN129" s="422"/>
      <c r="PMO129" s="422"/>
      <c r="PMP129" s="422"/>
      <c r="PMQ129" s="422"/>
      <c r="PMR129" s="422"/>
      <c r="PMS129" s="422"/>
      <c r="PMT129" s="422"/>
      <c r="PMU129" s="422"/>
      <c r="PMV129" s="422"/>
      <c r="PMW129" s="422"/>
      <c r="PMX129" s="422"/>
      <c r="PMY129" s="422"/>
      <c r="PMZ129" s="422"/>
      <c r="PNA129" s="422"/>
      <c r="PNB129" s="422"/>
      <c r="PNC129" s="422"/>
      <c r="PND129" s="422"/>
      <c r="PNE129" s="422"/>
      <c r="PNF129" s="422"/>
      <c r="PNG129" s="422"/>
      <c r="PNH129" s="422"/>
      <c r="PNI129" s="422"/>
      <c r="PNJ129" s="422"/>
      <c r="PNK129" s="422"/>
      <c r="PNL129" s="422"/>
      <c r="PNM129" s="422"/>
      <c r="PNN129" s="422"/>
      <c r="PNO129" s="422"/>
      <c r="PNP129" s="422"/>
      <c r="PNQ129" s="422"/>
      <c r="PNR129" s="422"/>
      <c r="PNS129" s="422"/>
      <c r="PNT129" s="422"/>
      <c r="PNU129" s="422"/>
      <c r="PNV129" s="422"/>
      <c r="PNW129" s="422"/>
      <c r="PNX129" s="422"/>
      <c r="PNY129" s="422"/>
      <c r="PNZ129" s="422"/>
      <c r="POA129" s="422"/>
      <c r="POB129" s="422"/>
      <c r="POC129" s="422"/>
      <c r="POD129" s="422"/>
      <c r="POE129" s="422"/>
      <c r="POF129" s="422"/>
      <c r="POG129" s="422"/>
      <c r="POH129" s="422"/>
      <c r="POI129" s="422"/>
      <c r="POJ129" s="422"/>
      <c r="POK129" s="422"/>
      <c r="POL129" s="422"/>
      <c r="POM129" s="422"/>
      <c r="PON129" s="422"/>
      <c r="POO129" s="422"/>
      <c r="POP129" s="422"/>
      <c r="POQ129" s="422"/>
      <c r="POR129" s="422"/>
      <c r="POS129" s="422"/>
      <c r="POT129" s="422"/>
      <c r="POU129" s="422"/>
      <c r="POV129" s="422"/>
      <c r="POW129" s="422"/>
      <c r="POX129" s="422"/>
      <c r="POY129" s="422"/>
      <c r="POZ129" s="422"/>
      <c r="PPA129" s="422"/>
      <c r="PPB129" s="422"/>
      <c r="PPC129" s="422"/>
      <c r="PPD129" s="422"/>
      <c r="PPE129" s="422"/>
      <c r="PPF129" s="422"/>
      <c r="PPG129" s="422"/>
      <c r="PPH129" s="422"/>
      <c r="PPI129" s="422"/>
      <c r="PPJ129" s="422"/>
      <c r="PPK129" s="422"/>
      <c r="PPL129" s="422"/>
      <c r="PPM129" s="422"/>
      <c r="PPN129" s="422"/>
      <c r="PPO129" s="422"/>
      <c r="PPP129" s="422"/>
      <c r="PPQ129" s="422"/>
      <c r="PPR129" s="422"/>
      <c r="PPS129" s="422"/>
      <c r="PPT129" s="422"/>
      <c r="PPU129" s="422"/>
      <c r="PPV129" s="422"/>
      <c r="PPW129" s="422"/>
      <c r="PPX129" s="422"/>
      <c r="PPY129" s="422"/>
      <c r="PPZ129" s="422"/>
      <c r="PQA129" s="422"/>
      <c r="PQB129" s="422"/>
      <c r="PQC129" s="422"/>
      <c r="PQD129" s="422"/>
      <c r="PQE129" s="422"/>
      <c r="PQF129" s="422"/>
      <c r="PQG129" s="422"/>
      <c r="PQH129" s="422"/>
      <c r="PQI129" s="422"/>
      <c r="PQJ129" s="422"/>
      <c r="PQK129" s="422"/>
      <c r="PQL129" s="422"/>
      <c r="PQM129" s="422"/>
      <c r="PQN129" s="422"/>
      <c r="PQO129" s="422"/>
      <c r="PQP129" s="422"/>
      <c r="PQQ129" s="422"/>
      <c r="PQR129" s="422"/>
      <c r="PQS129" s="422"/>
      <c r="PQT129" s="422"/>
      <c r="PQU129" s="422"/>
      <c r="PQV129" s="422"/>
      <c r="PQW129" s="422"/>
      <c r="PQX129" s="422"/>
      <c r="PQY129" s="422"/>
      <c r="PQZ129" s="422"/>
      <c r="PRA129" s="422"/>
      <c r="PRB129" s="422"/>
      <c r="PRC129" s="422"/>
      <c r="PRD129" s="422"/>
      <c r="PRE129" s="422"/>
      <c r="PRF129" s="422"/>
      <c r="PRG129" s="422"/>
      <c r="PRH129" s="422"/>
      <c r="PRI129" s="422"/>
      <c r="PRJ129" s="422"/>
      <c r="PRK129" s="422"/>
      <c r="PRL129" s="422"/>
      <c r="PRM129" s="422"/>
      <c r="PRN129" s="422"/>
      <c r="PRO129" s="422"/>
      <c r="PRP129" s="422"/>
      <c r="PRQ129" s="422"/>
      <c r="PRR129" s="422"/>
      <c r="PRS129" s="422"/>
      <c r="PRT129" s="422"/>
      <c r="PRU129" s="422"/>
      <c r="PRV129" s="422"/>
      <c r="PRW129" s="422"/>
      <c r="PRX129" s="422"/>
      <c r="PRY129" s="422"/>
      <c r="PRZ129" s="422"/>
      <c r="PSA129" s="422"/>
      <c r="PSB129" s="422"/>
      <c r="PSC129" s="422"/>
      <c r="PSD129" s="422"/>
      <c r="PSE129" s="422"/>
      <c r="PSF129" s="422"/>
      <c r="PSG129" s="422"/>
      <c r="PSH129" s="422"/>
      <c r="PSI129" s="422"/>
      <c r="PSJ129" s="422"/>
      <c r="PSK129" s="422"/>
      <c r="PSL129" s="422"/>
      <c r="PSM129" s="422"/>
      <c r="PSN129" s="422"/>
      <c r="PSO129" s="422"/>
      <c r="PSP129" s="422"/>
      <c r="PSQ129" s="422"/>
      <c r="PSR129" s="422"/>
      <c r="PSS129" s="422"/>
      <c r="PST129" s="422"/>
      <c r="PSU129" s="422"/>
      <c r="PSV129" s="422"/>
      <c r="PSW129" s="422"/>
      <c r="PSX129" s="422"/>
      <c r="PSY129" s="422"/>
      <c r="PSZ129" s="422"/>
      <c r="PTA129" s="422"/>
      <c r="PTB129" s="422"/>
      <c r="PTC129" s="422"/>
      <c r="PTD129" s="422"/>
      <c r="PTE129" s="422"/>
      <c r="PTF129" s="422"/>
      <c r="PTG129" s="422"/>
      <c r="PTH129" s="422"/>
      <c r="PTI129" s="422"/>
      <c r="PTJ129" s="422"/>
      <c r="PTK129" s="422"/>
      <c r="PTL129" s="422"/>
      <c r="PTM129" s="422"/>
      <c r="PTN129" s="422"/>
      <c r="PTO129" s="422"/>
      <c r="PTP129" s="422"/>
      <c r="PTQ129" s="422"/>
      <c r="PTR129" s="422"/>
      <c r="PTS129" s="422"/>
      <c r="PTT129" s="422"/>
      <c r="PTU129" s="422"/>
      <c r="PTV129" s="422"/>
      <c r="PTW129" s="422"/>
      <c r="PTX129" s="422"/>
      <c r="PTY129" s="422"/>
      <c r="PTZ129" s="422"/>
      <c r="PUA129" s="422"/>
      <c r="PUB129" s="422"/>
      <c r="PUC129" s="422"/>
      <c r="PUD129" s="422"/>
      <c r="PUE129" s="422"/>
      <c r="PUF129" s="422"/>
      <c r="PUG129" s="422"/>
      <c r="PUH129" s="422"/>
      <c r="PUI129" s="422"/>
      <c r="PUJ129" s="422"/>
      <c r="PUK129" s="422"/>
      <c r="PUL129" s="422"/>
      <c r="PUM129" s="422"/>
      <c r="PUN129" s="422"/>
      <c r="PUO129" s="422"/>
      <c r="PUP129" s="422"/>
      <c r="PUQ129" s="422"/>
      <c r="PUR129" s="422"/>
      <c r="PUS129" s="422"/>
      <c r="PUT129" s="422"/>
      <c r="PUU129" s="422"/>
      <c r="PUV129" s="422"/>
      <c r="PUW129" s="422"/>
      <c r="PUX129" s="422"/>
      <c r="PUY129" s="422"/>
      <c r="PUZ129" s="422"/>
      <c r="PVA129" s="422"/>
      <c r="PVB129" s="422"/>
      <c r="PVC129" s="422"/>
      <c r="PVD129" s="422"/>
      <c r="PVE129" s="422"/>
      <c r="PVF129" s="422"/>
      <c r="PVG129" s="422"/>
      <c r="PVH129" s="422"/>
      <c r="PVI129" s="422"/>
      <c r="PVJ129" s="422"/>
      <c r="PVK129" s="422"/>
      <c r="PVL129" s="422"/>
      <c r="PVM129" s="422"/>
      <c r="PVN129" s="422"/>
      <c r="PVO129" s="422"/>
      <c r="PVP129" s="422"/>
      <c r="PVQ129" s="422"/>
      <c r="PVR129" s="422"/>
      <c r="PVS129" s="422"/>
      <c r="PVT129" s="422"/>
      <c r="PVU129" s="422"/>
      <c r="PVV129" s="422"/>
      <c r="PVW129" s="422"/>
      <c r="PVX129" s="422"/>
      <c r="PVY129" s="422"/>
      <c r="PVZ129" s="422"/>
      <c r="PWA129" s="422"/>
      <c r="PWB129" s="422"/>
      <c r="PWC129" s="422"/>
      <c r="PWD129" s="422"/>
      <c r="PWE129" s="422"/>
      <c r="PWF129" s="422"/>
      <c r="PWG129" s="422"/>
      <c r="PWH129" s="422"/>
      <c r="PWI129" s="422"/>
      <c r="PWJ129" s="422"/>
      <c r="PWK129" s="422"/>
      <c r="PWL129" s="422"/>
      <c r="PWM129" s="422"/>
      <c r="PWN129" s="422"/>
      <c r="PWO129" s="422"/>
      <c r="PWP129" s="422"/>
      <c r="PWQ129" s="422"/>
      <c r="PWR129" s="422"/>
      <c r="PWS129" s="422"/>
      <c r="PWT129" s="422"/>
      <c r="PWU129" s="422"/>
      <c r="PWV129" s="422"/>
      <c r="PWW129" s="422"/>
      <c r="PWX129" s="422"/>
      <c r="PWY129" s="422"/>
      <c r="PWZ129" s="422"/>
      <c r="PXA129" s="422"/>
      <c r="PXB129" s="422"/>
      <c r="PXC129" s="422"/>
      <c r="PXD129" s="422"/>
      <c r="PXE129" s="422"/>
      <c r="PXF129" s="422"/>
      <c r="PXG129" s="422"/>
      <c r="PXH129" s="422"/>
      <c r="PXI129" s="422"/>
      <c r="PXJ129" s="422"/>
      <c r="PXK129" s="422"/>
      <c r="PXL129" s="422"/>
      <c r="PXM129" s="422"/>
      <c r="PXN129" s="422"/>
      <c r="PXO129" s="422"/>
      <c r="PXP129" s="422"/>
      <c r="PXQ129" s="422"/>
      <c r="PXR129" s="422"/>
      <c r="PXS129" s="422"/>
      <c r="PXT129" s="422"/>
      <c r="PXU129" s="422"/>
      <c r="PXV129" s="422"/>
      <c r="PXW129" s="422"/>
      <c r="PXX129" s="422"/>
      <c r="PXY129" s="422"/>
      <c r="PXZ129" s="422"/>
      <c r="PYA129" s="422"/>
      <c r="PYB129" s="422"/>
      <c r="PYC129" s="422"/>
      <c r="PYD129" s="422"/>
      <c r="PYE129" s="422"/>
      <c r="PYF129" s="422"/>
      <c r="PYG129" s="422"/>
      <c r="PYH129" s="422"/>
      <c r="PYI129" s="422"/>
      <c r="PYJ129" s="422"/>
      <c r="PYK129" s="422"/>
      <c r="PYL129" s="422"/>
      <c r="PYM129" s="422"/>
      <c r="PYN129" s="422"/>
      <c r="PYO129" s="422"/>
      <c r="PYP129" s="422"/>
      <c r="PYQ129" s="422"/>
      <c r="PYR129" s="422"/>
      <c r="PYS129" s="422"/>
      <c r="PYT129" s="422"/>
      <c r="PYU129" s="422"/>
      <c r="PYV129" s="422"/>
      <c r="PYW129" s="422"/>
      <c r="PYX129" s="422"/>
      <c r="PYY129" s="422"/>
      <c r="PYZ129" s="422"/>
      <c r="PZA129" s="422"/>
      <c r="PZB129" s="422"/>
      <c r="PZC129" s="422"/>
      <c r="PZD129" s="422"/>
      <c r="PZE129" s="422"/>
      <c r="PZF129" s="422"/>
      <c r="PZG129" s="422"/>
      <c r="PZH129" s="422"/>
      <c r="PZI129" s="422"/>
      <c r="PZJ129" s="422"/>
      <c r="PZK129" s="422"/>
      <c r="PZL129" s="422"/>
      <c r="PZM129" s="422"/>
      <c r="PZN129" s="422"/>
      <c r="PZO129" s="422"/>
      <c r="PZP129" s="422"/>
      <c r="PZQ129" s="422"/>
      <c r="PZR129" s="422"/>
      <c r="PZS129" s="422"/>
      <c r="PZT129" s="422"/>
      <c r="PZU129" s="422"/>
      <c r="PZV129" s="422"/>
      <c r="PZW129" s="422"/>
      <c r="PZX129" s="422"/>
      <c r="PZY129" s="422"/>
      <c r="PZZ129" s="422"/>
      <c r="QAA129" s="422"/>
      <c r="QAB129" s="422"/>
      <c r="QAC129" s="422"/>
      <c r="QAD129" s="422"/>
      <c r="QAE129" s="422"/>
      <c r="QAF129" s="422"/>
      <c r="QAG129" s="422"/>
      <c r="QAH129" s="422"/>
      <c r="QAI129" s="422"/>
      <c r="QAJ129" s="422"/>
      <c r="QAK129" s="422"/>
      <c r="QAL129" s="422"/>
      <c r="QAM129" s="422"/>
      <c r="QAN129" s="422"/>
      <c r="QAO129" s="422"/>
      <c r="QAP129" s="422"/>
      <c r="QAQ129" s="422"/>
      <c r="QAR129" s="422"/>
      <c r="QAS129" s="422"/>
      <c r="QAT129" s="422"/>
      <c r="QAU129" s="422"/>
      <c r="QAV129" s="422"/>
      <c r="QAW129" s="422"/>
      <c r="QAX129" s="422"/>
      <c r="QAY129" s="422"/>
      <c r="QAZ129" s="422"/>
      <c r="QBA129" s="422"/>
      <c r="QBB129" s="422"/>
      <c r="QBC129" s="422"/>
      <c r="QBD129" s="422"/>
      <c r="QBE129" s="422"/>
      <c r="QBF129" s="422"/>
      <c r="QBG129" s="422"/>
      <c r="QBH129" s="422"/>
      <c r="QBI129" s="422"/>
      <c r="QBJ129" s="422"/>
      <c r="QBK129" s="422"/>
      <c r="QBL129" s="422"/>
      <c r="QBM129" s="422"/>
      <c r="QBN129" s="422"/>
      <c r="QBO129" s="422"/>
      <c r="QBP129" s="422"/>
      <c r="QBQ129" s="422"/>
      <c r="QBR129" s="422"/>
      <c r="QBS129" s="422"/>
      <c r="QBT129" s="422"/>
      <c r="QBU129" s="422"/>
      <c r="QBV129" s="422"/>
      <c r="QBW129" s="422"/>
      <c r="QBX129" s="422"/>
      <c r="QBY129" s="422"/>
      <c r="QBZ129" s="422"/>
      <c r="QCA129" s="422"/>
      <c r="QCB129" s="422"/>
      <c r="QCC129" s="422"/>
      <c r="QCD129" s="422"/>
      <c r="QCE129" s="422"/>
      <c r="QCF129" s="422"/>
      <c r="QCG129" s="422"/>
      <c r="QCH129" s="422"/>
      <c r="QCI129" s="422"/>
      <c r="QCJ129" s="422"/>
      <c r="QCK129" s="422"/>
      <c r="QCL129" s="422"/>
      <c r="QCM129" s="422"/>
      <c r="QCN129" s="422"/>
      <c r="QCO129" s="422"/>
      <c r="QCP129" s="422"/>
      <c r="QCQ129" s="422"/>
      <c r="QCR129" s="422"/>
      <c r="QCS129" s="422"/>
      <c r="QCT129" s="422"/>
      <c r="QCU129" s="422"/>
      <c r="QCV129" s="422"/>
      <c r="QCW129" s="422"/>
      <c r="QCX129" s="422"/>
      <c r="QCY129" s="422"/>
      <c r="QCZ129" s="422"/>
      <c r="QDA129" s="422"/>
      <c r="QDB129" s="422"/>
      <c r="QDC129" s="422"/>
      <c r="QDD129" s="422"/>
      <c r="QDE129" s="422"/>
      <c r="QDF129" s="422"/>
      <c r="QDG129" s="422"/>
      <c r="QDH129" s="422"/>
      <c r="QDI129" s="422"/>
      <c r="QDJ129" s="422"/>
      <c r="QDK129" s="422"/>
      <c r="QDL129" s="422"/>
      <c r="QDM129" s="422"/>
      <c r="QDN129" s="422"/>
      <c r="QDO129" s="422"/>
      <c r="QDP129" s="422"/>
      <c r="QDQ129" s="422"/>
      <c r="QDR129" s="422"/>
      <c r="QDS129" s="422"/>
      <c r="QDT129" s="422"/>
      <c r="QDU129" s="422"/>
      <c r="QDV129" s="422"/>
      <c r="QDW129" s="422"/>
      <c r="QDX129" s="422"/>
      <c r="QDY129" s="422"/>
      <c r="QDZ129" s="422"/>
      <c r="QEA129" s="422"/>
      <c r="QEB129" s="422"/>
      <c r="QEC129" s="422"/>
      <c r="QED129" s="422"/>
      <c r="QEE129" s="422"/>
      <c r="QEF129" s="422"/>
      <c r="QEG129" s="422"/>
      <c r="QEH129" s="422"/>
      <c r="QEI129" s="422"/>
      <c r="QEJ129" s="422"/>
      <c r="QEK129" s="422"/>
      <c r="QEL129" s="422"/>
      <c r="QEM129" s="422"/>
      <c r="QEN129" s="422"/>
      <c r="QEO129" s="422"/>
      <c r="QEP129" s="422"/>
      <c r="QEQ129" s="422"/>
      <c r="QER129" s="422"/>
      <c r="QES129" s="422"/>
      <c r="QET129" s="422"/>
      <c r="QEU129" s="422"/>
      <c r="QEV129" s="422"/>
      <c r="QEW129" s="422"/>
      <c r="QEX129" s="422"/>
      <c r="QEY129" s="422"/>
      <c r="QEZ129" s="422"/>
      <c r="QFA129" s="422"/>
      <c r="QFB129" s="422"/>
      <c r="QFC129" s="422"/>
      <c r="QFD129" s="422"/>
      <c r="QFE129" s="422"/>
      <c r="QFF129" s="422"/>
      <c r="QFG129" s="422"/>
      <c r="QFH129" s="422"/>
      <c r="QFI129" s="422"/>
      <c r="QFJ129" s="422"/>
      <c r="QFK129" s="422"/>
      <c r="QFL129" s="422"/>
      <c r="QFM129" s="422"/>
      <c r="QFN129" s="422"/>
      <c r="QFO129" s="422"/>
      <c r="QFP129" s="422"/>
      <c r="QFQ129" s="422"/>
      <c r="QFR129" s="422"/>
      <c r="QFS129" s="422"/>
      <c r="QFT129" s="422"/>
      <c r="QFU129" s="422"/>
      <c r="QFV129" s="422"/>
      <c r="QFW129" s="422"/>
      <c r="QFX129" s="422"/>
      <c r="QFY129" s="422"/>
      <c r="QFZ129" s="422"/>
      <c r="QGA129" s="422"/>
      <c r="QGB129" s="422"/>
      <c r="QGC129" s="422"/>
      <c r="QGD129" s="422"/>
      <c r="QGE129" s="422"/>
      <c r="QGF129" s="422"/>
      <c r="QGG129" s="422"/>
      <c r="QGH129" s="422"/>
      <c r="QGI129" s="422"/>
      <c r="QGJ129" s="422"/>
      <c r="QGK129" s="422"/>
      <c r="QGL129" s="422"/>
      <c r="QGM129" s="422"/>
      <c r="QGN129" s="422"/>
      <c r="QGO129" s="422"/>
      <c r="QGP129" s="422"/>
      <c r="QGQ129" s="422"/>
      <c r="QGR129" s="422"/>
      <c r="QGS129" s="422"/>
      <c r="QGT129" s="422"/>
      <c r="QGU129" s="422"/>
      <c r="QGV129" s="422"/>
      <c r="QGW129" s="422"/>
      <c r="QGX129" s="422"/>
      <c r="QGY129" s="422"/>
      <c r="QGZ129" s="422"/>
      <c r="QHA129" s="422"/>
      <c r="QHB129" s="422"/>
      <c r="QHC129" s="422"/>
      <c r="QHD129" s="422"/>
      <c r="QHE129" s="422"/>
      <c r="QHF129" s="422"/>
      <c r="QHG129" s="422"/>
      <c r="QHH129" s="422"/>
      <c r="QHI129" s="422"/>
      <c r="QHJ129" s="422"/>
      <c r="QHK129" s="422"/>
      <c r="QHL129" s="422"/>
      <c r="QHM129" s="422"/>
      <c r="QHN129" s="422"/>
      <c r="QHO129" s="422"/>
      <c r="QHP129" s="422"/>
      <c r="QHQ129" s="422"/>
      <c r="QHR129" s="422"/>
      <c r="QHS129" s="422"/>
      <c r="QHT129" s="422"/>
      <c r="QHU129" s="422"/>
      <c r="QHV129" s="422"/>
      <c r="QHW129" s="422"/>
      <c r="QHX129" s="422"/>
      <c r="QHY129" s="422"/>
      <c r="QHZ129" s="422"/>
      <c r="QIA129" s="422"/>
      <c r="QIB129" s="422"/>
      <c r="QIC129" s="422"/>
      <c r="QID129" s="422"/>
      <c r="QIE129" s="422"/>
      <c r="QIF129" s="422"/>
      <c r="QIG129" s="422"/>
      <c r="QIH129" s="422"/>
      <c r="QII129" s="422"/>
      <c r="QIJ129" s="422"/>
      <c r="QIK129" s="422"/>
      <c r="QIL129" s="422"/>
      <c r="QIM129" s="422"/>
      <c r="QIN129" s="422"/>
      <c r="QIO129" s="422"/>
      <c r="QIP129" s="422"/>
      <c r="QIQ129" s="422"/>
      <c r="QIR129" s="422"/>
      <c r="QIS129" s="422"/>
      <c r="QIT129" s="422"/>
      <c r="QIU129" s="422"/>
      <c r="QIV129" s="422"/>
      <c r="QIW129" s="422"/>
      <c r="QIX129" s="422"/>
      <c r="QIY129" s="422"/>
      <c r="QIZ129" s="422"/>
      <c r="QJA129" s="422"/>
      <c r="QJB129" s="422"/>
      <c r="QJC129" s="422"/>
      <c r="QJD129" s="422"/>
      <c r="QJE129" s="422"/>
      <c r="QJF129" s="422"/>
      <c r="QJG129" s="422"/>
      <c r="QJH129" s="422"/>
      <c r="QJI129" s="422"/>
      <c r="QJJ129" s="422"/>
      <c r="QJK129" s="422"/>
      <c r="QJL129" s="422"/>
      <c r="QJM129" s="422"/>
      <c r="QJN129" s="422"/>
      <c r="QJO129" s="422"/>
      <c r="QJP129" s="422"/>
      <c r="QJQ129" s="422"/>
      <c r="QJR129" s="422"/>
      <c r="QJS129" s="422"/>
      <c r="QJT129" s="422"/>
      <c r="QJU129" s="422"/>
      <c r="QJV129" s="422"/>
      <c r="QJW129" s="422"/>
      <c r="QJX129" s="422"/>
      <c r="QJY129" s="422"/>
      <c r="QJZ129" s="422"/>
      <c r="QKA129" s="422"/>
      <c r="QKB129" s="422"/>
      <c r="QKC129" s="422"/>
      <c r="QKD129" s="422"/>
      <c r="QKE129" s="422"/>
      <c r="QKF129" s="422"/>
      <c r="QKG129" s="422"/>
      <c r="QKH129" s="422"/>
      <c r="QKI129" s="422"/>
      <c r="QKJ129" s="422"/>
      <c r="QKK129" s="422"/>
      <c r="QKL129" s="422"/>
      <c r="QKM129" s="422"/>
      <c r="QKN129" s="422"/>
      <c r="QKO129" s="422"/>
      <c r="QKP129" s="422"/>
      <c r="QKQ129" s="422"/>
      <c r="QKR129" s="422"/>
      <c r="QKS129" s="422"/>
      <c r="QKT129" s="422"/>
      <c r="QKU129" s="422"/>
      <c r="QKV129" s="422"/>
      <c r="QKW129" s="422"/>
      <c r="QKX129" s="422"/>
      <c r="QKY129" s="422"/>
      <c r="QKZ129" s="422"/>
      <c r="QLA129" s="422"/>
      <c r="QLB129" s="422"/>
      <c r="QLC129" s="422"/>
      <c r="QLD129" s="422"/>
      <c r="QLE129" s="422"/>
      <c r="QLF129" s="422"/>
      <c r="QLG129" s="422"/>
      <c r="QLH129" s="422"/>
      <c r="QLI129" s="422"/>
      <c r="QLJ129" s="422"/>
      <c r="QLK129" s="422"/>
      <c r="QLL129" s="422"/>
      <c r="QLM129" s="422"/>
      <c r="QLN129" s="422"/>
      <c r="QLO129" s="422"/>
      <c r="QLP129" s="422"/>
      <c r="QLQ129" s="422"/>
      <c r="QLR129" s="422"/>
      <c r="QLS129" s="422"/>
      <c r="QLT129" s="422"/>
      <c r="QLU129" s="422"/>
      <c r="QLV129" s="422"/>
      <c r="QLW129" s="422"/>
      <c r="QLX129" s="422"/>
      <c r="QLY129" s="422"/>
      <c r="QLZ129" s="422"/>
      <c r="QMA129" s="422"/>
      <c r="QMB129" s="422"/>
      <c r="QMC129" s="422"/>
      <c r="QMD129" s="422"/>
      <c r="QME129" s="422"/>
      <c r="QMF129" s="422"/>
      <c r="QMG129" s="422"/>
      <c r="QMH129" s="422"/>
      <c r="QMI129" s="422"/>
      <c r="QMJ129" s="422"/>
      <c r="QMK129" s="422"/>
      <c r="QML129" s="422"/>
      <c r="QMM129" s="422"/>
      <c r="QMN129" s="422"/>
      <c r="QMO129" s="422"/>
      <c r="QMP129" s="422"/>
      <c r="QMQ129" s="422"/>
      <c r="QMR129" s="422"/>
      <c r="QMS129" s="422"/>
      <c r="QMT129" s="422"/>
      <c r="QMU129" s="422"/>
      <c r="QMV129" s="422"/>
      <c r="QMW129" s="422"/>
      <c r="QMX129" s="422"/>
      <c r="QMY129" s="422"/>
      <c r="QMZ129" s="422"/>
      <c r="QNA129" s="422"/>
      <c r="QNB129" s="422"/>
      <c r="QNC129" s="422"/>
      <c r="QND129" s="422"/>
      <c r="QNE129" s="422"/>
      <c r="QNF129" s="422"/>
      <c r="QNG129" s="422"/>
      <c r="QNH129" s="422"/>
      <c r="QNI129" s="422"/>
      <c r="QNJ129" s="422"/>
      <c r="QNK129" s="422"/>
      <c r="QNL129" s="422"/>
      <c r="QNM129" s="422"/>
      <c r="QNN129" s="422"/>
      <c r="QNO129" s="422"/>
      <c r="QNP129" s="422"/>
      <c r="QNQ129" s="422"/>
      <c r="QNR129" s="422"/>
      <c r="QNS129" s="422"/>
      <c r="QNT129" s="422"/>
      <c r="QNU129" s="422"/>
      <c r="QNV129" s="422"/>
      <c r="QNW129" s="422"/>
      <c r="QNX129" s="422"/>
      <c r="QNY129" s="422"/>
      <c r="QNZ129" s="422"/>
      <c r="QOA129" s="422"/>
      <c r="QOB129" s="422"/>
      <c r="QOC129" s="422"/>
      <c r="QOD129" s="422"/>
      <c r="QOE129" s="422"/>
      <c r="QOF129" s="422"/>
      <c r="QOG129" s="422"/>
      <c r="QOH129" s="422"/>
      <c r="QOI129" s="422"/>
      <c r="QOJ129" s="422"/>
      <c r="QOK129" s="422"/>
      <c r="QOL129" s="422"/>
      <c r="QOM129" s="422"/>
      <c r="QON129" s="422"/>
      <c r="QOO129" s="422"/>
      <c r="QOP129" s="422"/>
      <c r="QOQ129" s="422"/>
      <c r="QOR129" s="422"/>
      <c r="QOS129" s="422"/>
      <c r="QOT129" s="422"/>
      <c r="QOU129" s="422"/>
      <c r="QOV129" s="422"/>
      <c r="QOW129" s="422"/>
      <c r="QOX129" s="422"/>
      <c r="QOY129" s="422"/>
      <c r="QOZ129" s="422"/>
      <c r="QPA129" s="422"/>
      <c r="QPB129" s="422"/>
      <c r="QPC129" s="422"/>
      <c r="QPD129" s="422"/>
      <c r="QPE129" s="422"/>
      <c r="QPF129" s="422"/>
      <c r="QPG129" s="422"/>
      <c r="QPH129" s="422"/>
      <c r="QPI129" s="422"/>
      <c r="QPJ129" s="422"/>
      <c r="QPK129" s="422"/>
      <c r="QPL129" s="422"/>
      <c r="QPM129" s="422"/>
      <c r="QPN129" s="422"/>
      <c r="QPO129" s="422"/>
      <c r="QPP129" s="422"/>
      <c r="QPQ129" s="422"/>
      <c r="QPR129" s="422"/>
      <c r="QPS129" s="422"/>
      <c r="QPT129" s="422"/>
      <c r="QPU129" s="422"/>
      <c r="QPV129" s="422"/>
      <c r="QPW129" s="422"/>
      <c r="QPX129" s="422"/>
      <c r="QPY129" s="422"/>
      <c r="QPZ129" s="422"/>
      <c r="QQA129" s="422"/>
      <c r="QQB129" s="422"/>
      <c r="QQC129" s="422"/>
      <c r="QQD129" s="422"/>
      <c r="QQE129" s="422"/>
      <c r="QQF129" s="422"/>
      <c r="QQG129" s="422"/>
      <c r="QQH129" s="422"/>
      <c r="QQI129" s="422"/>
      <c r="QQJ129" s="422"/>
      <c r="QQK129" s="422"/>
      <c r="QQL129" s="422"/>
      <c r="QQM129" s="422"/>
      <c r="QQN129" s="422"/>
      <c r="QQO129" s="422"/>
      <c r="QQP129" s="422"/>
      <c r="QQQ129" s="422"/>
      <c r="QQR129" s="422"/>
      <c r="QQS129" s="422"/>
      <c r="QQT129" s="422"/>
      <c r="QQU129" s="422"/>
      <c r="QQV129" s="422"/>
      <c r="QQW129" s="422"/>
      <c r="QQX129" s="422"/>
      <c r="QQY129" s="422"/>
      <c r="QQZ129" s="422"/>
      <c r="QRA129" s="422"/>
      <c r="QRB129" s="422"/>
      <c r="QRC129" s="422"/>
      <c r="QRD129" s="422"/>
      <c r="QRE129" s="422"/>
      <c r="QRF129" s="422"/>
      <c r="QRG129" s="422"/>
      <c r="QRH129" s="422"/>
      <c r="QRI129" s="422"/>
      <c r="QRJ129" s="422"/>
      <c r="QRK129" s="422"/>
      <c r="QRL129" s="422"/>
      <c r="QRM129" s="422"/>
      <c r="QRN129" s="422"/>
      <c r="QRO129" s="422"/>
      <c r="QRP129" s="422"/>
      <c r="QRQ129" s="422"/>
      <c r="QRR129" s="422"/>
      <c r="QRS129" s="422"/>
      <c r="QRT129" s="422"/>
      <c r="QRU129" s="422"/>
      <c r="QRV129" s="422"/>
      <c r="QRW129" s="422"/>
      <c r="QRX129" s="422"/>
      <c r="QRY129" s="422"/>
      <c r="QRZ129" s="422"/>
      <c r="QSA129" s="422"/>
      <c r="QSB129" s="422"/>
      <c r="QSC129" s="422"/>
      <c r="QSD129" s="422"/>
      <c r="QSE129" s="422"/>
      <c r="QSF129" s="422"/>
      <c r="QSG129" s="422"/>
      <c r="QSH129" s="422"/>
      <c r="QSI129" s="422"/>
      <c r="QSJ129" s="422"/>
      <c r="QSK129" s="422"/>
      <c r="QSL129" s="422"/>
      <c r="QSM129" s="422"/>
      <c r="QSN129" s="422"/>
      <c r="QSO129" s="422"/>
      <c r="QSP129" s="422"/>
      <c r="QSQ129" s="422"/>
      <c r="QSR129" s="422"/>
      <c r="QSS129" s="422"/>
      <c r="QST129" s="422"/>
      <c r="QSU129" s="422"/>
      <c r="QSV129" s="422"/>
      <c r="QSW129" s="422"/>
      <c r="QSX129" s="422"/>
      <c r="QSY129" s="422"/>
      <c r="QSZ129" s="422"/>
      <c r="QTA129" s="422"/>
      <c r="QTB129" s="422"/>
      <c r="QTC129" s="422"/>
      <c r="QTD129" s="422"/>
      <c r="QTE129" s="422"/>
      <c r="QTF129" s="422"/>
      <c r="QTG129" s="422"/>
      <c r="QTH129" s="422"/>
      <c r="QTI129" s="422"/>
      <c r="QTJ129" s="422"/>
      <c r="QTK129" s="422"/>
      <c r="QTL129" s="422"/>
      <c r="QTM129" s="422"/>
      <c r="QTN129" s="422"/>
      <c r="QTO129" s="422"/>
      <c r="QTP129" s="422"/>
      <c r="QTQ129" s="422"/>
      <c r="QTR129" s="422"/>
      <c r="QTS129" s="422"/>
      <c r="QTT129" s="422"/>
      <c r="QTU129" s="422"/>
      <c r="QTV129" s="422"/>
      <c r="QTW129" s="422"/>
      <c r="QTX129" s="422"/>
      <c r="QTY129" s="422"/>
      <c r="QTZ129" s="422"/>
      <c r="QUA129" s="422"/>
      <c r="QUB129" s="422"/>
      <c r="QUC129" s="422"/>
      <c r="QUD129" s="422"/>
      <c r="QUE129" s="422"/>
      <c r="QUF129" s="422"/>
      <c r="QUG129" s="422"/>
      <c r="QUH129" s="422"/>
      <c r="QUI129" s="422"/>
      <c r="QUJ129" s="422"/>
      <c r="QUK129" s="422"/>
      <c r="QUL129" s="422"/>
      <c r="QUM129" s="422"/>
      <c r="QUN129" s="422"/>
      <c r="QUO129" s="422"/>
      <c r="QUP129" s="422"/>
      <c r="QUQ129" s="422"/>
      <c r="QUR129" s="422"/>
      <c r="QUS129" s="422"/>
      <c r="QUT129" s="422"/>
      <c r="QUU129" s="422"/>
      <c r="QUV129" s="422"/>
      <c r="QUW129" s="422"/>
      <c r="QUX129" s="422"/>
      <c r="QUY129" s="422"/>
      <c r="QUZ129" s="422"/>
      <c r="QVA129" s="422"/>
      <c r="QVB129" s="422"/>
      <c r="QVC129" s="422"/>
      <c r="QVD129" s="422"/>
      <c r="QVE129" s="422"/>
      <c r="QVF129" s="422"/>
      <c r="QVG129" s="422"/>
      <c r="QVH129" s="422"/>
      <c r="QVI129" s="422"/>
      <c r="QVJ129" s="422"/>
      <c r="QVK129" s="422"/>
      <c r="QVL129" s="422"/>
      <c r="QVM129" s="422"/>
      <c r="QVN129" s="422"/>
      <c r="QVO129" s="422"/>
      <c r="QVP129" s="422"/>
      <c r="QVQ129" s="422"/>
      <c r="QVR129" s="422"/>
      <c r="QVS129" s="422"/>
      <c r="QVT129" s="422"/>
      <c r="QVU129" s="422"/>
      <c r="QVV129" s="422"/>
      <c r="QVW129" s="422"/>
      <c r="QVX129" s="422"/>
      <c r="QVY129" s="422"/>
      <c r="QVZ129" s="422"/>
      <c r="QWA129" s="422"/>
      <c r="QWB129" s="422"/>
      <c r="QWC129" s="422"/>
      <c r="QWD129" s="422"/>
      <c r="QWE129" s="422"/>
      <c r="QWF129" s="422"/>
      <c r="QWG129" s="422"/>
      <c r="QWH129" s="422"/>
      <c r="QWI129" s="422"/>
      <c r="QWJ129" s="422"/>
      <c r="QWK129" s="422"/>
      <c r="QWL129" s="422"/>
      <c r="QWM129" s="422"/>
      <c r="QWN129" s="422"/>
      <c r="QWO129" s="422"/>
      <c r="QWP129" s="422"/>
      <c r="QWQ129" s="422"/>
      <c r="QWR129" s="422"/>
      <c r="QWS129" s="422"/>
      <c r="QWT129" s="422"/>
      <c r="QWU129" s="422"/>
      <c r="QWV129" s="422"/>
      <c r="QWW129" s="422"/>
      <c r="QWX129" s="422"/>
      <c r="QWY129" s="422"/>
      <c r="QWZ129" s="422"/>
      <c r="QXA129" s="422"/>
      <c r="QXB129" s="422"/>
      <c r="QXC129" s="422"/>
      <c r="QXD129" s="422"/>
      <c r="QXE129" s="422"/>
      <c r="QXF129" s="422"/>
      <c r="QXG129" s="422"/>
      <c r="QXH129" s="422"/>
      <c r="QXI129" s="422"/>
      <c r="QXJ129" s="422"/>
      <c r="QXK129" s="422"/>
      <c r="QXL129" s="422"/>
      <c r="QXM129" s="422"/>
      <c r="QXN129" s="422"/>
      <c r="QXO129" s="422"/>
      <c r="QXP129" s="422"/>
      <c r="QXQ129" s="422"/>
      <c r="QXR129" s="422"/>
      <c r="QXS129" s="422"/>
      <c r="QXT129" s="422"/>
      <c r="QXU129" s="422"/>
      <c r="QXV129" s="422"/>
      <c r="QXW129" s="422"/>
      <c r="QXX129" s="422"/>
      <c r="QXY129" s="422"/>
      <c r="QXZ129" s="422"/>
      <c r="QYA129" s="422"/>
      <c r="QYB129" s="422"/>
      <c r="QYC129" s="422"/>
      <c r="QYD129" s="422"/>
      <c r="QYE129" s="422"/>
      <c r="QYF129" s="422"/>
      <c r="QYG129" s="422"/>
      <c r="QYH129" s="422"/>
      <c r="QYI129" s="422"/>
      <c r="QYJ129" s="422"/>
      <c r="QYK129" s="422"/>
      <c r="QYL129" s="422"/>
      <c r="QYM129" s="422"/>
      <c r="QYN129" s="422"/>
      <c r="QYO129" s="422"/>
      <c r="QYP129" s="422"/>
      <c r="QYQ129" s="422"/>
      <c r="QYR129" s="422"/>
      <c r="QYS129" s="422"/>
      <c r="QYT129" s="422"/>
      <c r="QYU129" s="422"/>
      <c r="QYV129" s="422"/>
      <c r="QYW129" s="422"/>
      <c r="QYX129" s="422"/>
      <c r="QYY129" s="422"/>
      <c r="QYZ129" s="422"/>
      <c r="QZA129" s="422"/>
      <c r="QZB129" s="422"/>
      <c r="QZC129" s="422"/>
      <c r="QZD129" s="422"/>
      <c r="QZE129" s="422"/>
      <c r="QZF129" s="422"/>
      <c r="QZG129" s="422"/>
      <c r="QZH129" s="422"/>
      <c r="QZI129" s="422"/>
      <c r="QZJ129" s="422"/>
      <c r="QZK129" s="422"/>
      <c r="QZL129" s="422"/>
      <c r="QZM129" s="422"/>
      <c r="QZN129" s="422"/>
      <c r="QZO129" s="422"/>
      <c r="QZP129" s="422"/>
      <c r="QZQ129" s="422"/>
      <c r="QZR129" s="422"/>
      <c r="QZS129" s="422"/>
      <c r="QZT129" s="422"/>
      <c r="QZU129" s="422"/>
      <c r="QZV129" s="422"/>
      <c r="QZW129" s="422"/>
      <c r="QZX129" s="422"/>
      <c r="QZY129" s="422"/>
      <c r="QZZ129" s="422"/>
      <c r="RAA129" s="422"/>
      <c r="RAB129" s="422"/>
      <c r="RAC129" s="422"/>
      <c r="RAD129" s="422"/>
      <c r="RAE129" s="422"/>
      <c r="RAF129" s="422"/>
      <c r="RAG129" s="422"/>
      <c r="RAH129" s="422"/>
      <c r="RAI129" s="422"/>
      <c r="RAJ129" s="422"/>
      <c r="RAK129" s="422"/>
      <c r="RAL129" s="422"/>
      <c r="RAM129" s="422"/>
      <c r="RAN129" s="422"/>
      <c r="RAO129" s="422"/>
      <c r="RAP129" s="422"/>
      <c r="RAQ129" s="422"/>
      <c r="RAR129" s="422"/>
      <c r="RAS129" s="422"/>
      <c r="RAT129" s="422"/>
      <c r="RAU129" s="422"/>
      <c r="RAV129" s="422"/>
      <c r="RAW129" s="422"/>
      <c r="RAX129" s="422"/>
      <c r="RAY129" s="422"/>
      <c r="RAZ129" s="422"/>
      <c r="RBA129" s="422"/>
      <c r="RBB129" s="422"/>
      <c r="RBC129" s="422"/>
      <c r="RBD129" s="422"/>
      <c r="RBE129" s="422"/>
      <c r="RBF129" s="422"/>
      <c r="RBG129" s="422"/>
      <c r="RBH129" s="422"/>
      <c r="RBI129" s="422"/>
      <c r="RBJ129" s="422"/>
      <c r="RBK129" s="422"/>
      <c r="RBL129" s="422"/>
      <c r="RBM129" s="422"/>
      <c r="RBN129" s="422"/>
      <c r="RBO129" s="422"/>
      <c r="RBP129" s="422"/>
      <c r="RBQ129" s="422"/>
      <c r="RBR129" s="422"/>
      <c r="RBS129" s="422"/>
      <c r="RBT129" s="422"/>
      <c r="RBU129" s="422"/>
      <c r="RBV129" s="422"/>
      <c r="RBW129" s="422"/>
      <c r="RBX129" s="422"/>
      <c r="RBY129" s="422"/>
      <c r="RBZ129" s="422"/>
      <c r="RCA129" s="422"/>
      <c r="RCB129" s="422"/>
      <c r="RCC129" s="422"/>
      <c r="RCD129" s="422"/>
      <c r="RCE129" s="422"/>
      <c r="RCF129" s="422"/>
      <c r="RCG129" s="422"/>
      <c r="RCH129" s="422"/>
      <c r="RCI129" s="422"/>
      <c r="RCJ129" s="422"/>
      <c r="RCK129" s="422"/>
      <c r="RCL129" s="422"/>
      <c r="RCM129" s="422"/>
      <c r="RCN129" s="422"/>
      <c r="RCO129" s="422"/>
      <c r="RCP129" s="422"/>
      <c r="RCQ129" s="422"/>
      <c r="RCR129" s="422"/>
      <c r="RCS129" s="422"/>
      <c r="RCT129" s="422"/>
      <c r="RCU129" s="422"/>
      <c r="RCV129" s="422"/>
      <c r="RCW129" s="422"/>
      <c r="RCX129" s="422"/>
      <c r="RCY129" s="422"/>
      <c r="RCZ129" s="422"/>
      <c r="RDA129" s="422"/>
      <c r="RDB129" s="422"/>
      <c r="RDC129" s="422"/>
      <c r="RDD129" s="422"/>
      <c r="RDE129" s="422"/>
      <c r="RDF129" s="422"/>
      <c r="RDG129" s="422"/>
      <c r="RDH129" s="422"/>
      <c r="RDI129" s="422"/>
      <c r="RDJ129" s="422"/>
      <c r="RDK129" s="422"/>
      <c r="RDL129" s="422"/>
      <c r="RDM129" s="422"/>
      <c r="RDN129" s="422"/>
      <c r="RDO129" s="422"/>
      <c r="RDP129" s="422"/>
      <c r="RDQ129" s="422"/>
      <c r="RDR129" s="422"/>
      <c r="RDS129" s="422"/>
      <c r="RDT129" s="422"/>
      <c r="RDU129" s="422"/>
      <c r="RDV129" s="422"/>
      <c r="RDW129" s="422"/>
      <c r="RDX129" s="422"/>
      <c r="RDY129" s="422"/>
      <c r="RDZ129" s="422"/>
      <c r="REA129" s="422"/>
      <c r="REB129" s="422"/>
      <c r="REC129" s="422"/>
      <c r="RED129" s="422"/>
      <c r="REE129" s="422"/>
      <c r="REF129" s="422"/>
      <c r="REG129" s="422"/>
      <c r="REH129" s="422"/>
      <c r="REI129" s="422"/>
      <c r="REJ129" s="422"/>
      <c r="REK129" s="422"/>
      <c r="REL129" s="422"/>
      <c r="REM129" s="422"/>
      <c r="REN129" s="422"/>
      <c r="REO129" s="422"/>
      <c r="REP129" s="422"/>
      <c r="REQ129" s="422"/>
      <c r="RER129" s="422"/>
      <c r="RES129" s="422"/>
      <c r="RET129" s="422"/>
      <c r="REU129" s="422"/>
      <c r="REV129" s="422"/>
      <c r="REW129" s="422"/>
      <c r="REX129" s="422"/>
      <c r="REY129" s="422"/>
      <c r="REZ129" s="422"/>
      <c r="RFA129" s="422"/>
      <c r="RFB129" s="422"/>
      <c r="RFC129" s="422"/>
      <c r="RFD129" s="422"/>
      <c r="RFE129" s="422"/>
      <c r="RFF129" s="422"/>
      <c r="RFG129" s="422"/>
      <c r="RFH129" s="422"/>
      <c r="RFI129" s="422"/>
      <c r="RFJ129" s="422"/>
      <c r="RFK129" s="422"/>
      <c r="RFL129" s="422"/>
      <c r="RFM129" s="422"/>
      <c r="RFN129" s="422"/>
      <c r="RFO129" s="422"/>
      <c r="RFP129" s="422"/>
      <c r="RFQ129" s="422"/>
      <c r="RFR129" s="422"/>
      <c r="RFS129" s="422"/>
      <c r="RFT129" s="422"/>
      <c r="RFU129" s="422"/>
      <c r="RFV129" s="422"/>
      <c r="RFW129" s="422"/>
      <c r="RFX129" s="422"/>
      <c r="RFY129" s="422"/>
      <c r="RFZ129" s="422"/>
      <c r="RGA129" s="422"/>
      <c r="RGB129" s="422"/>
      <c r="RGC129" s="422"/>
      <c r="RGD129" s="422"/>
      <c r="RGE129" s="422"/>
      <c r="RGF129" s="422"/>
      <c r="RGG129" s="422"/>
      <c r="RGH129" s="422"/>
      <c r="RGI129" s="422"/>
      <c r="RGJ129" s="422"/>
      <c r="RGK129" s="422"/>
      <c r="RGL129" s="422"/>
      <c r="RGM129" s="422"/>
      <c r="RGN129" s="422"/>
      <c r="RGO129" s="422"/>
      <c r="RGP129" s="422"/>
      <c r="RGQ129" s="422"/>
      <c r="RGR129" s="422"/>
      <c r="RGS129" s="422"/>
      <c r="RGT129" s="422"/>
      <c r="RGU129" s="422"/>
      <c r="RGV129" s="422"/>
      <c r="RGW129" s="422"/>
      <c r="RGX129" s="422"/>
      <c r="RGY129" s="422"/>
      <c r="RGZ129" s="422"/>
      <c r="RHA129" s="422"/>
      <c r="RHB129" s="422"/>
      <c r="RHC129" s="422"/>
      <c r="RHD129" s="422"/>
      <c r="RHE129" s="422"/>
      <c r="RHF129" s="422"/>
      <c r="RHG129" s="422"/>
      <c r="RHH129" s="422"/>
      <c r="RHI129" s="422"/>
      <c r="RHJ129" s="422"/>
      <c r="RHK129" s="422"/>
      <c r="RHL129" s="422"/>
      <c r="RHM129" s="422"/>
      <c r="RHN129" s="422"/>
      <c r="RHO129" s="422"/>
      <c r="RHP129" s="422"/>
      <c r="RHQ129" s="422"/>
      <c r="RHR129" s="422"/>
      <c r="RHS129" s="422"/>
      <c r="RHT129" s="422"/>
      <c r="RHU129" s="422"/>
      <c r="RHV129" s="422"/>
      <c r="RHW129" s="422"/>
      <c r="RHX129" s="422"/>
      <c r="RHY129" s="422"/>
      <c r="RHZ129" s="422"/>
      <c r="RIA129" s="422"/>
      <c r="RIB129" s="422"/>
      <c r="RIC129" s="422"/>
      <c r="RID129" s="422"/>
      <c r="RIE129" s="422"/>
      <c r="RIF129" s="422"/>
      <c r="RIG129" s="422"/>
      <c r="RIH129" s="422"/>
      <c r="RII129" s="422"/>
      <c r="RIJ129" s="422"/>
      <c r="RIK129" s="422"/>
      <c r="RIL129" s="422"/>
      <c r="RIM129" s="422"/>
      <c r="RIN129" s="422"/>
      <c r="RIO129" s="422"/>
      <c r="RIP129" s="422"/>
      <c r="RIQ129" s="422"/>
      <c r="RIR129" s="422"/>
      <c r="RIS129" s="422"/>
      <c r="RIT129" s="422"/>
      <c r="RIU129" s="422"/>
      <c r="RIV129" s="422"/>
      <c r="RIW129" s="422"/>
      <c r="RIX129" s="422"/>
      <c r="RIY129" s="422"/>
      <c r="RIZ129" s="422"/>
      <c r="RJA129" s="422"/>
      <c r="RJB129" s="422"/>
      <c r="RJC129" s="422"/>
      <c r="RJD129" s="422"/>
      <c r="RJE129" s="422"/>
      <c r="RJF129" s="422"/>
      <c r="RJG129" s="422"/>
      <c r="RJH129" s="422"/>
      <c r="RJI129" s="422"/>
      <c r="RJJ129" s="422"/>
      <c r="RJK129" s="422"/>
      <c r="RJL129" s="422"/>
      <c r="RJM129" s="422"/>
      <c r="RJN129" s="422"/>
      <c r="RJO129" s="422"/>
      <c r="RJP129" s="422"/>
      <c r="RJQ129" s="422"/>
      <c r="RJR129" s="422"/>
      <c r="RJS129" s="422"/>
      <c r="RJT129" s="422"/>
      <c r="RJU129" s="422"/>
      <c r="RJV129" s="422"/>
      <c r="RJW129" s="422"/>
      <c r="RJX129" s="422"/>
      <c r="RJY129" s="422"/>
      <c r="RJZ129" s="422"/>
      <c r="RKA129" s="422"/>
      <c r="RKB129" s="422"/>
      <c r="RKC129" s="422"/>
      <c r="RKD129" s="422"/>
      <c r="RKE129" s="422"/>
      <c r="RKF129" s="422"/>
      <c r="RKG129" s="422"/>
      <c r="RKH129" s="422"/>
      <c r="RKI129" s="422"/>
      <c r="RKJ129" s="422"/>
      <c r="RKK129" s="422"/>
      <c r="RKL129" s="422"/>
      <c r="RKM129" s="422"/>
      <c r="RKN129" s="422"/>
      <c r="RKO129" s="422"/>
      <c r="RKP129" s="422"/>
      <c r="RKQ129" s="422"/>
      <c r="RKR129" s="422"/>
      <c r="RKS129" s="422"/>
      <c r="RKT129" s="422"/>
      <c r="RKU129" s="422"/>
      <c r="RKV129" s="422"/>
      <c r="RKW129" s="422"/>
      <c r="RKX129" s="422"/>
      <c r="RKY129" s="422"/>
      <c r="RKZ129" s="422"/>
      <c r="RLA129" s="422"/>
      <c r="RLB129" s="422"/>
      <c r="RLC129" s="422"/>
      <c r="RLD129" s="422"/>
      <c r="RLE129" s="422"/>
      <c r="RLF129" s="422"/>
      <c r="RLG129" s="422"/>
      <c r="RLH129" s="422"/>
      <c r="RLI129" s="422"/>
      <c r="RLJ129" s="422"/>
      <c r="RLK129" s="422"/>
      <c r="RLL129" s="422"/>
      <c r="RLM129" s="422"/>
      <c r="RLN129" s="422"/>
      <c r="RLO129" s="422"/>
      <c r="RLP129" s="422"/>
      <c r="RLQ129" s="422"/>
      <c r="RLR129" s="422"/>
      <c r="RLS129" s="422"/>
      <c r="RLT129" s="422"/>
      <c r="RLU129" s="422"/>
      <c r="RLV129" s="422"/>
      <c r="RLW129" s="422"/>
      <c r="RLX129" s="422"/>
      <c r="RLY129" s="422"/>
      <c r="RLZ129" s="422"/>
      <c r="RMA129" s="422"/>
      <c r="RMB129" s="422"/>
      <c r="RMC129" s="422"/>
      <c r="RMD129" s="422"/>
      <c r="RME129" s="422"/>
      <c r="RMF129" s="422"/>
      <c r="RMG129" s="422"/>
      <c r="RMH129" s="422"/>
      <c r="RMI129" s="422"/>
      <c r="RMJ129" s="422"/>
      <c r="RMK129" s="422"/>
      <c r="RML129" s="422"/>
      <c r="RMM129" s="422"/>
      <c r="RMN129" s="422"/>
      <c r="RMO129" s="422"/>
      <c r="RMP129" s="422"/>
      <c r="RMQ129" s="422"/>
      <c r="RMR129" s="422"/>
      <c r="RMS129" s="422"/>
      <c r="RMT129" s="422"/>
      <c r="RMU129" s="422"/>
      <c r="RMV129" s="422"/>
      <c r="RMW129" s="422"/>
      <c r="RMX129" s="422"/>
      <c r="RMY129" s="422"/>
      <c r="RMZ129" s="422"/>
      <c r="RNA129" s="422"/>
      <c r="RNB129" s="422"/>
      <c r="RNC129" s="422"/>
      <c r="RND129" s="422"/>
      <c r="RNE129" s="422"/>
      <c r="RNF129" s="422"/>
      <c r="RNG129" s="422"/>
      <c r="RNH129" s="422"/>
      <c r="RNI129" s="422"/>
      <c r="RNJ129" s="422"/>
      <c r="RNK129" s="422"/>
      <c r="RNL129" s="422"/>
      <c r="RNM129" s="422"/>
      <c r="RNN129" s="422"/>
      <c r="RNO129" s="422"/>
      <c r="RNP129" s="422"/>
      <c r="RNQ129" s="422"/>
      <c r="RNR129" s="422"/>
      <c r="RNS129" s="422"/>
      <c r="RNT129" s="422"/>
      <c r="RNU129" s="422"/>
      <c r="RNV129" s="422"/>
      <c r="RNW129" s="422"/>
      <c r="RNX129" s="422"/>
      <c r="RNY129" s="422"/>
      <c r="RNZ129" s="422"/>
      <c r="ROA129" s="422"/>
      <c r="ROB129" s="422"/>
      <c r="ROC129" s="422"/>
      <c r="ROD129" s="422"/>
      <c r="ROE129" s="422"/>
      <c r="ROF129" s="422"/>
      <c r="ROG129" s="422"/>
      <c r="ROH129" s="422"/>
      <c r="ROI129" s="422"/>
      <c r="ROJ129" s="422"/>
      <c r="ROK129" s="422"/>
      <c r="ROL129" s="422"/>
      <c r="ROM129" s="422"/>
      <c r="RON129" s="422"/>
      <c r="ROO129" s="422"/>
      <c r="ROP129" s="422"/>
      <c r="ROQ129" s="422"/>
      <c r="ROR129" s="422"/>
      <c r="ROS129" s="422"/>
      <c r="ROT129" s="422"/>
      <c r="ROU129" s="422"/>
      <c r="ROV129" s="422"/>
      <c r="ROW129" s="422"/>
      <c r="ROX129" s="422"/>
      <c r="ROY129" s="422"/>
      <c r="ROZ129" s="422"/>
      <c r="RPA129" s="422"/>
      <c r="RPB129" s="422"/>
      <c r="RPC129" s="422"/>
      <c r="RPD129" s="422"/>
      <c r="RPE129" s="422"/>
      <c r="RPF129" s="422"/>
      <c r="RPG129" s="422"/>
      <c r="RPH129" s="422"/>
      <c r="RPI129" s="422"/>
      <c r="RPJ129" s="422"/>
      <c r="RPK129" s="422"/>
      <c r="RPL129" s="422"/>
      <c r="RPM129" s="422"/>
      <c r="RPN129" s="422"/>
      <c r="RPO129" s="422"/>
      <c r="RPP129" s="422"/>
      <c r="RPQ129" s="422"/>
      <c r="RPR129" s="422"/>
      <c r="RPS129" s="422"/>
      <c r="RPT129" s="422"/>
      <c r="RPU129" s="422"/>
      <c r="RPV129" s="422"/>
      <c r="RPW129" s="422"/>
      <c r="RPX129" s="422"/>
      <c r="RPY129" s="422"/>
      <c r="RPZ129" s="422"/>
      <c r="RQA129" s="422"/>
      <c r="RQB129" s="422"/>
      <c r="RQC129" s="422"/>
      <c r="RQD129" s="422"/>
      <c r="RQE129" s="422"/>
      <c r="RQF129" s="422"/>
      <c r="RQG129" s="422"/>
      <c r="RQH129" s="422"/>
      <c r="RQI129" s="422"/>
      <c r="RQJ129" s="422"/>
      <c r="RQK129" s="422"/>
      <c r="RQL129" s="422"/>
      <c r="RQM129" s="422"/>
      <c r="RQN129" s="422"/>
      <c r="RQO129" s="422"/>
      <c r="RQP129" s="422"/>
      <c r="RQQ129" s="422"/>
      <c r="RQR129" s="422"/>
      <c r="RQS129" s="422"/>
      <c r="RQT129" s="422"/>
      <c r="RQU129" s="422"/>
      <c r="RQV129" s="422"/>
      <c r="RQW129" s="422"/>
      <c r="RQX129" s="422"/>
      <c r="RQY129" s="422"/>
      <c r="RQZ129" s="422"/>
      <c r="RRA129" s="422"/>
      <c r="RRB129" s="422"/>
      <c r="RRC129" s="422"/>
      <c r="RRD129" s="422"/>
      <c r="RRE129" s="422"/>
      <c r="RRF129" s="422"/>
      <c r="RRG129" s="422"/>
      <c r="RRH129" s="422"/>
      <c r="RRI129" s="422"/>
      <c r="RRJ129" s="422"/>
      <c r="RRK129" s="422"/>
      <c r="RRL129" s="422"/>
      <c r="RRM129" s="422"/>
      <c r="RRN129" s="422"/>
      <c r="RRO129" s="422"/>
      <c r="RRP129" s="422"/>
      <c r="RRQ129" s="422"/>
      <c r="RRR129" s="422"/>
      <c r="RRS129" s="422"/>
      <c r="RRT129" s="422"/>
      <c r="RRU129" s="422"/>
      <c r="RRV129" s="422"/>
      <c r="RRW129" s="422"/>
      <c r="RRX129" s="422"/>
      <c r="RRY129" s="422"/>
      <c r="RRZ129" s="422"/>
      <c r="RSA129" s="422"/>
      <c r="RSB129" s="422"/>
      <c r="RSC129" s="422"/>
      <c r="RSD129" s="422"/>
      <c r="RSE129" s="422"/>
      <c r="RSF129" s="422"/>
      <c r="RSG129" s="422"/>
      <c r="RSH129" s="422"/>
      <c r="RSI129" s="422"/>
      <c r="RSJ129" s="422"/>
      <c r="RSK129" s="422"/>
      <c r="RSL129" s="422"/>
      <c r="RSM129" s="422"/>
      <c r="RSN129" s="422"/>
      <c r="RSO129" s="422"/>
      <c r="RSP129" s="422"/>
      <c r="RSQ129" s="422"/>
      <c r="RSR129" s="422"/>
      <c r="RSS129" s="422"/>
      <c r="RST129" s="422"/>
      <c r="RSU129" s="422"/>
      <c r="RSV129" s="422"/>
      <c r="RSW129" s="422"/>
      <c r="RSX129" s="422"/>
      <c r="RSY129" s="422"/>
      <c r="RSZ129" s="422"/>
      <c r="RTA129" s="422"/>
      <c r="RTB129" s="422"/>
      <c r="RTC129" s="422"/>
      <c r="RTD129" s="422"/>
      <c r="RTE129" s="422"/>
      <c r="RTF129" s="422"/>
      <c r="RTG129" s="422"/>
      <c r="RTH129" s="422"/>
      <c r="RTI129" s="422"/>
      <c r="RTJ129" s="422"/>
      <c r="RTK129" s="422"/>
      <c r="RTL129" s="422"/>
      <c r="RTM129" s="422"/>
      <c r="RTN129" s="422"/>
      <c r="RTO129" s="422"/>
      <c r="RTP129" s="422"/>
      <c r="RTQ129" s="422"/>
      <c r="RTR129" s="422"/>
      <c r="RTS129" s="422"/>
      <c r="RTT129" s="422"/>
      <c r="RTU129" s="422"/>
      <c r="RTV129" s="422"/>
      <c r="RTW129" s="422"/>
      <c r="RTX129" s="422"/>
      <c r="RTY129" s="422"/>
      <c r="RTZ129" s="422"/>
      <c r="RUA129" s="422"/>
      <c r="RUB129" s="422"/>
      <c r="RUC129" s="422"/>
      <c r="RUD129" s="422"/>
      <c r="RUE129" s="422"/>
      <c r="RUF129" s="422"/>
      <c r="RUG129" s="422"/>
      <c r="RUH129" s="422"/>
      <c r="RUI129" s="422"/>
      <c r="RUJ129" s="422"/>
      <c r="RUK129" s="422"/>
      <c r="RUL129" s="422"/>
      <c r="RUM129" s="422"/>
      <c r="RUN129" s="422"/>
      <c r="RUO129" s="422"/>
      <c r="RUP129" s="422"/>
      <c r="RUQ129" s="422"/>
      <c r="RUR129" s="422"/>
      <c r="RUS129" s="422"/>
      <c r="RUT129" s="422"/>
      <c r="RUU129" s="422"/>
      <c r="RUV129" s="422"/>
      <c r="RUW129" s="422"/>
      <c r="RUX129" s="422"/>
      <c r="RUY129" s="422"/>
      <c r="RUZ129" s="422"/>
      <c r="RVA129" s="422"/>
      <c r="RVB129" s="422"/>
      <c r="RVC129" s="422"/>
      <c r="RVD129" s="422"/>
      <c r="RVE129" s="422"/>
      <c r="RVF129" s="422"/>
      <c r="RVG129" s="422"/>
      <c r="RVH129" s="422"/>
      <c r="RVI129" s="422"/>
      <c r="RVJ129" s="422"/>
      <c r="RVK129" s="422"/>
      <c r="RVL129" s="422"/>
      <c r="RVM129" s="422"/>
      <c r="RVN129" s="422"/>
      <c r="RVO129" s="422"/>
      <c r="RVP129" s="422"/>
      <c r="RVQ129" s="422"/>
      <c r="RVR129" s="422"/>
      <c r="RVS129" s="422"/>
      <c r="RVT129" s="422"/>
      <c r="RVU129" s="422"/>
      <c r="RVV129" s="422"/>
      <c r="RVW129" s="422"/>
      <c r="RVX129" s="422"/>
      <c r="RVY129" s="422"/>
      <c r="RVZ129" s="422"/>
      <c r="RWA129" s="422"/>
      <c r="RWB129" s="422"/>
      <c r="RWC129" s="422"/>
      <c r="RWD129" s="422"/>
      <c r="RWE129" s="422"/>
      <c r="RWF129" s="422"/>
      <c r="RWG129" s="422"/>
      <c r="RWH129" s="422"/>
      <c r="RWI129" s="422"/>
      <c r="RWJ129" s="422"/>
      <c r="RWK129" s="422"/>
      <c r="RWL129" s="422"/>
      <c r="RWM129" s="422"/>
      <c r="RWN129" s="422"/>
      <c r="RWO129" s="422"/>
      <c r="RWP129" s="422"/>
      <c r="RWQ129" s="422"/>
      <c r="RWR129" s="422"/>
      <c r="RWS129" s="422"/>
      <c r="RWT129" s="422"/>
      <c r="RWU129" s="422"/>
      <c r="RWV129" s="422"/>
      <c r="RWW129" s="422"/>
      <c r="RWX129" s="422"/>
      <c r="RWY129" s="422"/>
      <c r="RWZ129" s="422"/>
      <c r="RXA129" s="422"/>
      <c r="RXB129" s="422"/>
      <c r="RXC129" s="422"/>
      <c r="RXD129" s="422"/>
      <c r="RXE129" s="422"/>
      <c r="RXF129" s="422"/>
      <c r="RXG129" s="422"/>
      <c r="RXH129" s="422"/>
      <c r="RXI129" s="422"/>
      <c r="RXJ129" s="422"/>
      <c r="RXK129" s="422"/>
      <c r="RXL129" s="422"/>
      <c r="RXM129" s="422"/>
      <c r="RXN129" s="422"/>
      <c r="RXO129" s="422"/>
      <c r="RXP129" s="422"/>
      <c r="RXQ129" s="422"/>
      <c r="RXR129" s="422"/>
      <c r="RXS129" s="422"/>
      <c r="RXT129" s="422"/>
      <c r="RXU129" s="422"/>
      <c r="RXV129" s="422"/>
      <c r="RXW129" s="422"/>
      <c r="RXX129" s="422"/>
      <c r="RXY129" s="422"/>
      <c r="RXZ129" s="422"/>
      <c r="RYA129" s="422"/>
      <c r="RYB129" s="422"/>
      <c r="RYC129" s="422"/>
      <c r="RYD129" s="422"/>
      <c r="RYE129" s="422"/>
      <c r="RYF129" s="422"/>
      <c r="RYG129" s="422"/>
      <c r="RYH129" s="422"/>
      <c r="RYI129" s="422"/>
      <c r="RYJ129" s="422"/>
      <c r="RYK129" s="422"/>
      <c r="RYL129" s="422"/>
      <c r="RYM129" s="422"/>
      <c r="RYN129" s="422"/>
      <c r="RYO129" s="422"/>
      <c r="RYP129" s="422"/>
      <c r="RYQ129" s="422"/>
      <c r="RYR129" s="422"/>
      <c r="RYS129" s="422"/>
      <c r="RYT129" s="422"/>
      <c r="RYU129" s="422"/>
      <c r="RYV129" s="422"/>
      <c r="RYW129" s="422"/>
      <c r="RYX129" s="422"/>
      <c r="RYY129" s="422"/>
      <c r="RYZ129" s="422"/>
      <c r="RZA129" s="422"/>
      <c r="RZB129" s="422"/>
      <c r="RZC129" s="422"/>
      <c r="RZD129" s="422"/>
      <c r="RZE129" s="422"/>
      <c r="RZF129" s="422"/>
      <c r="RZG129" s="422"/>
      <c r="RZH129" s="422"/>
      <c r="RZI129" s="422"/>
      <c r="RZJ129" s="422"/>
      <c r="RZK129" s="422"/>
      <c r="RZL129" s="422"/>
      <c r="RZM129" s="422"/>
      <c r="RZN129" s="422"/>
      <c r="RZO129" s="422"/>
      <c r="RZP129" s="422"/>
      <c r="RZQ129" s="422"/>
      <c r="RZR129" s="422"/>
      <c r="RZS129" s="422"/>
      <c r="RZT129" s="422"/>
      <c r="RZU129" s="422"/>
      <c r="RZV129" s="422"/>
      <c r="RZW129" s="422"/>
      <c r="RZX129" s="422"/>
      <c r="RZY129" s="422"/>
      <c r="RZZ129" s="422"/>
      <c r="SAA129" s="422"/>
      <c r="SAB129" s="422"/>
      <c r="SAC129" s="422"/>
      <c r="SAD129" s="422"/>
      <c r="SAE129" s="422"/>
      <c r="SAF129" s="422"/>
      <c r="SAG129" s="422"/>
      <c r="SAH129" s="422"/>
      <c r="SAI129" s="422"/>
      <c r="SAJ129" s="422"/>
      <c r="SAK129" s="422"/>
      <c r="SAL129" s="422"/>
      <c r="SAM129" s="422"/>
      <c r="SAN129" s="422"/>
      <c r="SAO129" s="422"/>
      <c r="SAP129" s="422"/>
      <c r="SAQ129" s="422"/>
      <c r="SAR129" s="422"/>
      <c r="SAS129" s="422"/>
      <c r="SAT129" s="422"/>
      <c r="SAU129" s="422"/>
      <c r="SAV129" s="422"/>
      <c r="SAW129" s="422"/>
      <c r="SAX129" s="422"/>
      <c r="SAY129" s="422"/>
      <c r="SAZ129" s="422"/>
      <c r="SBA129" s="422"/>
      <c r="SBB129" s="422"/>
      <c r="SBC129" s="422"/>
      <c r="SBD129" s="422"/>
      <c r="SBE129" s="422"/>
      <c r="SBF129" s="422"/>
      <c r="SBG129" s="422"/>
      <c r="SBH129" s="422"/>
      <c r="SBI129" s="422"/>
      <c r="SBJ129" s="422"/>
      <c r="SBK129" s="422"/>
      <c r="SBL129" s="422"/>
      <c r="SBM129" s="422"/>
      <c r="SBN129" s="422"/>
      <c r="SBO129" s="422"/>
      <c r="SBP129" s="422"/>
      <c r="SBQ129" s="422"/>
      <c r="SBR129" s="422"/>
      <c r="SBS129" s="422"/>
      <c r="SBT129" s="422"/>
      <c r="SBU129" s="422"/>
      <c r="SBV129" s="422"/>
      <c r="SBW129" s="422"/>
      <c r="SBX129" s="422"/>
      <c r="SBY129" s="422"/>
      <c r="SBZ129" s="422"/>
      <c r="SCA129" s="422"/>
      <c r="SCB129" s="422"/>
      <c r="SCC129" s="422"/>
      <c r="SCD129" s="422"/>
      <c r="SCE129" s="422"/>
      <c r="SCF129" s="422"/>
      <c r="SCG129" s="422"/>
      <c r="SCH129" s="422"/>
      <c r="SCI129" s="422"/>
      <c r="SCJ129" s="422"/>
      <c r="SCK129" s="422"/>
      <c r="SCL129" s="422"/>
      <c r="SCM129" s="422"/>
      <c r="SCN129" s="422"/>
      <c r="SCO129" s="422"/>
      <c r="SCP129" s="422"/>
      <c r="SCQ129" s="422"/>
      <c r="SCR129" s="422"/>
      <c r="SCS129" s="422"/>
      <c r="SCT129" s="422"/>
      <c r="SCU129" s="422"/>
      <c r="SCV129" s="422"/>
      <c r="SCW129" s="422"/>
      <c r="SCX129" s="422"/>
      <c r="SCY129" s="422"/>
      <c r="SCZ129" s="422"/>
      <c r="SDA129" s="422"/>
      <c r="SDB129" s="422"/>
      <c r="SDC129" s="422"/>
      <c r="SDD129" s="422"/>
      <c r="SDE129" s="422"/>
      <c r="SDF129" s="422"/>
      <c r="SDG129" s="422"/>
      <c r="SDH129" s="422"/>
      <c r="SDI129" s="422"/>
      <c r="SDJ129" s="422"/>
      <c r="SDK129" s="422"/>
      <c r="SDL129" s="422"/>
      <c r="SDM129" s="422"/>
      <c r="SDN129" s="422"/>
      <c r="SDO129" s="422"/>
      <c r="SDP129" s="422"/>
      <c r="SDQ129" s="422"/>
      <c r="SDR129" s="422"/>
      <c r="SDS129" s="422"/>
      <c r="SDT129" s="422"/>
      <c r="SDU129" s="422"/>
      <c r="SDV129" s="422"/>
      <c r="SDW129" s="422"/>
      <c r="SDX129" s="422"/>
      <c r="SDY129" s="422"/>
      <c r="SDZ129" s="422"/>
      <c r="SEA129" s="422"/>
      <c r="SEB129" s="422"/>
      <c r="SEC129" s="422"/>
      <c r="SED129" s="422"/>
      <c r="SEE129" s="422"/>
      <c r="SEF129" s="422"/>
      <c r="SEG129" s="422"/>
      <c r="SEH129" s="422"/>
      <c r="SEI129" s="422"/>
      <c r="SEJ129" s="422"/>
      <c r="SEK129" s="422"/>
      <c r="SEL129" s="422"/>
      <c r="SEM129" s="422"/>
      <c r="SEN129" s="422"/>
      <c r="SEO129" s="422"/>
      <c r="SEP129" s="422"/>
      <c r="SEQ129" s="422"/>
      <c r="SER129" s="422"/>
      <c r="SES129" s="422"/>
      <c r="SET129" s="422"/>
      <c r="SEU129" s="422"/>
      <c r="SEV129" s="422"/>
      <c r="SEW129" s="422"/>
      <c r="SEX129" s="422"/>
      <c r="SEY129" s="422"/>
      <c r="SEZ129" s="422"/>
      <c r="SFA129" s="422"/>
      <c r="SFB129" s="422"/>
      <c r="SFC129" s="422"/>
      <c r="SFD129" s="422"/>
      <c r="SFE129" s="422"/>
      <c r="SFF129" s="422"/>
      <c r="SFG129" s="422"/>
      <c r="SFH129" s="422"/>
      <c r="SFI129" s="422"/>
      <c r="SFJ129" s="422"/>
      <c r="SFK129" s="422"/>
      <c r="SFL129" s="422"/>
      <c r="SFM129" s="422"/>
      <c r="SFN129" s="422"/>
      <c r="SFO129" s="422"/>
      <c r="SFP129" s="422"/>
      <c r="SFQ129" s="422"/>
      <c r="SFR129" s="422"/>
      <c r="SFS129" s="422"/>
      <c r="SFT129" s="422"/>
      <c r="SFU129" s="422"/>
      <c r="SFV129" s="422"/>
      <c r="SFW129" s="422"/>
      <c r="SFX129" s="422"/>
      <c r="SFY129" s="422"/>
      <c r="SFZ129" s="422"/>
      <c r="SGA129" s="422"/>
      <c r="SGB129" s="422"/>
      <c r="SGC129" s="422"/>
      <c r="SGD129" s="422"/>
      <c r="SGE129" s="422"/>
      <c r="SGF129" s="422"/>
      <c r="SGG129" s="422"/>
      <c r="SGH129" s="422"/>
      <c r="SGI129" s="422"/>
      <c r="SGJ129" s="422"/>
      <c r="SGK129" s="422"/>
      <c r="SGL129" s="422"/>
      <c r="SGM129" s="422"/>
      <c r="SGN129" s="422"/>
      <c r="SGO129" s="422"/>
      <c r="SGP129" s="422"/>
      <c r="SGQ129" s="422"/>
      <c r="SGR129" s="422"/>
      <c r="SGS129" s="422"/>
      <c r="SGT129" s="422"/>
      <c r="SGU129" s="422"/>
      <c r="SGV129" s="422"/>
      <c r="SGW129" s="422"/>
      <c r="SGX129" s="422"/>
      <c r="SGY129" s="422"/>
      <c r="SGZ129" s="422"/>
      <c r="SHA129" s="422"/>
      <c r="SHB129" s="422"/>
      <c r="SHC129" s="422"/>
      <c r="SHD129" s="422"/>
      <c r="SHE129" s="422"/>
      <c r="SHF129" s="422"/>
      <c r="SHG129" s="422"/>
      <c r="SHH129" s="422"/>
      <c r="SHI129" s="422"/>
      <c r="SHJ129" s="422"/>
      <c r="SHK129" s="422"/>
      <c r="SHL129" s="422"/>
      <c r="SHM129" s="422"/>
      <c r="SHN129" s="422"/>
      <c r="SHO129" s="422"/>
      <c r="SHP129" s="422"/>
      <c r="SHQ129" s="422"/>
      <c r="SHR129" s="422"/>
      <c r="SHS129" s="422"/>
      <c r="SHT129" s="422"/>
      <c r="SHU129" s="422"/>
      <c r="SHV129" s="422"/>
      <c r="SHW129" s="422"/>
      <c r="SHX129" s="422"/>
      <c r="SHY129" s="422"/>
      <c r="SHZ129" s="422"/>
      <c r="SIA129" s="422"/>
      <c r="SIB129" s="422"/>
      <c r="SIC129" s="422"/>
      <c r="SID129" s="422"/>
      <c r="SIE129" s="422"/>
      <c r="SIF129" s="422"/>
      <c r="SIG129" s="422"/>
      <c r="SIH129" s="422"/>
      <c r="SII129" s="422"/>
      <c r="SIJ129" s="422"/>
      <c r="SIK129" s="422"/>
      <c r="SIL129" s="422"/>
      <c r="SIM129" s="422"/>
      <c r="SIN129" s="422"/>
      <c r="SIO129" s="422"/>
      <c r="SIP129" s="422"/>
      <c r="SIQ129" s="422"/>
      <c r="SIR129" s="422"/>
      <c r="SIS129" s="422"/>
      <c r="SIT129" s="422"/>
      <c r="SIU129" s="422"/>
      <c r="SIV129" s="422"/>
      <c r="SIW129" s="422"/>
      <c r="SIX129" s="422"/>
      <c r="SIY129" s="422"/>
      <c r="SIZ129" s="422"/>
      <c r="SJA129" s="422"/>
      <c r="SJB129" s="422"/>
      <c r="SJC129" s="422"/>
      <c r="SJD129" s="422"/>
      <c r="SJE129" s="422"/>
      <c r="SJF129" s="422"/>
      <c r="SJG129" s="422"/>
      <c r="SJH129" s="422"/>
      <c r="SJI129" s="422"/>
      <c r="SJJ129" s="422"/>
      <c r="SJK129" s="422"/>
      <c r="SJL129" s="422"/>
      <c r="SJM129" s="422"/>
      <c r="SJN129" s="422"/>
      <c r="SJO129" s="422"/>
      <c r="SJP129" s="422"/>
      <c r="SJQ129" s="422"/>
      <c r="SJR129" s="422"/>
      <c r="SJS129" s="422"/>
      <c r="SJT129" s="422"/>
      <c r="SJU129" s="422"/>
      <c r="SJV129" s="422"/>
      <c r="SJW129" s="422"/>
      <c r="SJX129" s="422"/>
      <c r="SJY129" s="422"/>
      <c r="SJZ129" s="422"/>
      <c r="SKA129" s="422"/>
      <c r="SKB129" s="422"/>
      <c r="SKC129" s="422"/>
      <c r="SKD129" s="422"/>
      <c r="SKE129" s="422"/>
      <c r="SKF129" s="422"/>
      <c r="SKG129" s="422"/>
      <c r="SKH129" s="422"/>
      <c r="SKI129" s="422"/>
      <c r="SKJ129" s="422"/>
      <c r="SKK129" s="422"/>
      <c r="SKL129" s="422"/>
      <c r="SKM129" s="422"/>
      <c r="SKN129" s="422"/>
      <c r="SKO129" s="422"/>
      <c r="SKP129" s="422"/>
      <c r="SKQ129" s="422"/>
      <c r="SKR129" s="422"/>
      <c r="SKS129" s="422"/>
      <c r="SKT129" s="422"/>
      <c r="SKU129" s="422"/>
      <c r="SKV129" s="422"/>
      <c r="SKW129" s="422"/>
      <c r="SKX129" s="422"/>
      <c r="SKY129" s="422"/>
      <c r="SKZ129" s="422"/>
      <c r="SLA129" s="422"/>
      <c r="SLB129" s="422"/>
      <c r="SLC129" s="422"/>
      <c r="SLD129" s="422"/>
      <c r="SLE129" s="422"/>
      <c r="SLF129" s="422"/>
      <c r="SLG129" s="422"/>
      <c r="SLH129" s="422"/>
      <c r="SLI129" s="422"/>
      <c r="SLJ129" s="422"/>
      <c r="SLK129" s="422"/>
      <c r="SLL129" s="422"/>
      <c r="SLM129" s="422"/>
      <c r="SLN129" s="422"/>
      <c r="SLO129" s="422"/>
      <c r="SLP129" s="422"/>
      <c r="SLQ129" s="422"/>
      <c r="SLR129" s="422"/>
      <c r="SLS129" s="422"/>
      <c r="SLT129" s="422"/>
      <c r="SLU129" s="422"/>
      <c r="SLV129" s="422"/>
      <c r="SLW129" s="422"/>
      <c r="SLX129" s="422"/>
      <c r="SLY129" s="422"/>
      <c r="SLZ129" s="422"/>
      <c r="SMA129" s="422"/>
      <c r="SMB129" s="422"/>
      <c r="SMC129" s="422"/>
      <c r="SMD129" s="422"/>
      <c r="SME129" s="422"/>
      <c r="SMF129" s="422"/>
      <c r="SMG129" s="422"/>
      <c r="SMH129" s="422"/>
      <c r="SMI129" s="422"/>
      <c r="SMJ129" s="422"/>
      <c r="SMK129" s="422"/>
      <c r="SML129" s="422"/>
      <c r="SMM129" s="422"/>
      <c r="SMN129" s="422"/>
      <c r="SMO129" s="422"/>
      <c r="SMP129" s="422"/>
      <c r="SMQ129" s="422"/>
      <c r="SMR129" s="422"/>
      <c r="SMS129" s="422"/>
      <c r="SMT129" s="422"/>
      <c r="SMU129" s="422"/>
      <c r="SMV129" s="422"/>
      <c r="SMW129" s="422"/>
      <c r="SMX129" s="422"/>
      <c r="SMY129" s="422"/>
      <c r="SMZ129" s="422"/>
      <c r="SNA129" s="422"/>
      <c r="SNB129" s="422"/>
      <c r="SNC129" s="422"/>
      <c r="SND129" s="422"/>
      <c r="SNE129" s="422"/>
      <c r="SNF129" s="422"/>
      <c r="SNG129" s="422"/>
      <c r="SNH129" s="422"/>
      <c r="SNI129" s="422"/>
      <c r="SNJ129" s="422"/>
      <c r="SNK129" s="422"/>
      <c r="SNL129" s="422"/>
      <c r="SNM129" s="422"/>
      <c r="SNN129" s="422"/>
      <c r="SNO129" s="422"/>
      <c r="SNP129" s="422"/>
      <c r="SNQ129" s="422"/>
      <c r="SNR129" s="422"/>
      <c r="SNS129" s="422"/>
      <c r="SNT129" s="422"/>
      <c r="SNU129" s="422"/>
      <c r="SNV129" s="422"/>
      <c r="SNW129" s="422"/>
      <c r="SNX129" s="422"/>
      <c r="SNY129" s="422"/>
      <c r="SNZ129" s="422"/>
      <c r="SOA129" s="422"/>
      <c r="SOB129" s="422"/>
      <c r="SOC129" s="422"/>
      <c r="SOD129" s="422"/>
      <c r="SOE129" s="422"/>
      <c r="SOF129" s="422"/>
      <c r="SOG129" s="422"/>
      <c r="SOH129" s="422"/>
      <c r="SOI129" s="422"/>
      <c r="SOJ129" s="422"/>
      <c r="SOK129" s="422"/>
      <c r="SOL129" s="422"/>
      <c r="SOM129" s="422"/>
      <c r="SON129" s="422"/>
      <c r="SOO129" s="422"/>
      <c r="SOP129" s="422"/>
      <c r="SOQ129" s="422"/>
      <c r="SOR129" s="422"/>
      <c r="SOS129" s="422"/>
      <c r="SOT129" s="422"/>
      <c r="SOU129" s="422"/>
      <c r="SOV129" s="422"/>
      <c r="SOW129" s="422"/>
      <c r="SOX129" s="422"/>
      <c r="SOY129" s="422"/>
      <c r="SOZ129" s="422"/>
      <c r="SPA129" s="422"/>
      <c r="SPB129" s="422"/>
      <c r="SPC129" s="422"/>
      <c r="SPD129" s="422"/>
      <c r="SPE129" s="422"/>
      <c r="SPF129" s="422"/>
      <c r="SPG129" s="422"/>
      <c r="SPH129" s="422"/>
      <c r="SPI129" s="422"/>
      <c r="SPJ129" s="422"/>
      <c r="SPK129" s="422"/>
      <c r="SPL129" s="422"/>
      <c r="SPM129" s="422"/>
      <c r="SPN129" s="422"/>
      <c r="SPO129" s="422"/>
      <c r="SPP129" s="422"/>
      <c r="SPQ129" s="422"/>
      <c r="SPR129" s="422"/>
      <c r="SPS129" s="422"/>
      <c r="SPT129" s="422"/>
      <c r="SPU129" s="422"/>
      <c r="SPV129" s="422"/>
      <c r="SPW129" s="422"/>
      <c r="SPX129" s="422"/>
      <c r="SPY129" s="422"/>
      <c r="SPZ129" s="422"/>
      <c r="SQA129" s="422"/>
      <c r="SQB129" s="422"/>
      <c r="SQC129" s="422"/>
      <c r="SQD129" s="422"/>
      <c r="SQE129" s="422"/>
      <c r="SQF129" s="422"/>
      <c r="SQG129" s="422"/>
      <c r="SQH129" s="422"/>
      <c r="SQI129" s="422"/>
      <c r="SQJ129" s="422"/>
      <c r="SQK129" s="422"/>
      <c r="SQL129" s="422"/>
      <c r="SQM129" s="422"/>
      <c r="SQN129" s="422"/>
      <c r="SQO129" s="422"/>
      <c r="SQP129" s="422"/>
      <c r="SQQ129" s="422"/>
      <c r="SQR129" s="422"/>
      <c r="SQS129" s="422"/>
      <c r="SQT129" s="422"/>
      <c r="SQU129" s="422"/>
      <c r="SQV129" s="422"/>
      <c r="SQW129" s="422"/>
      <c r="SQX129" s="422"/>
      <c r="SQY129" s="422"/>
      <c r="SQZ129" s="422"/>
      <c r="SRA129" s="422"/>
      <c r="SRB129" s="422"/>
      <c r="SRC129" s="422"/>
      <c r="SRD129" s="422"/>
      <c r="SRE129" s="422"/>
      <c r="SRF129" s="422"/>
      <c r="SRG129" s="422"/>
      <c r="SRH129" s="422"/>
      <c r="SRI129" s="422"/>
      <c r="SRJ129" s="422"/>
      <c r="SRK129" s="422"/>
      <c r="SRL129" s="422"/>
      <c r="SRM129" s="422"/>
      <c r="SRN129" s="422"/>
      <c r="SRO129" s="422"/>
      <c r="SRP129" s="422"/>
      <c r="SRQ129" s="422"/>
      <c r="SRR129" s="422"/>
      <c r="SRS129" s="422"/>
      <c r="SRT129" s="422"/>
      <c r="SRU129" s="422"/>
      <c r="SRV129" s="422"/>
      <c r="SRW129" s="422"/>
      <c r="SRX129" s="422"/>
      <c r="SRY129" s="422"/>
      <c r="SRZ129" s="422"/>
      <c r="SSA129" s="422"/>
      <c r="SSB129" s="422"/>
      <c r="SSC129" s="422"/>
      <c r="SSD129" s="422"/>
      <c r="SSE129" s="422"/>
      <c r="SSF129" s="422"/>
      <c r="SSG129" s="422"/>
      <c r="SSH129" s="422"/>
      <c r="SSI129" s="422"/>
      <c r="SSJ129" s="422"/>
      <c r="SSK129" s="422"/>
      <c r="SSL129" s="422"/>
      <c r="SSM129" s="422"/>
      <c r="SSN129" s="422"/>
      <c r="SSO129" s="422"/>
      <c r="SSP129" s="422"/>
      <c r="SSQ129" s="422"/>
      <c r="SSR129" s="422"/>
      <c r="SSS129" s="422"/>
      <c r="SST129" s="422"/>
      <c r="SSU129" s="422"/>
      <c r="SSV129" s="422"/>
      <c r="SSW129" s="422"/>
      <c r="SSX129" s="422"/>
      <c r="SSY129" s="422"/>
      <c r="SSZ129" s="422"/>
      <c r="STA129" s="422"/>
      <c r="STB129" s="422"/>
      <c r="STC129" s="422"/>
      <c r="STD129" s="422"/>
      <c r="STE129" s="422"/>
      <c r="STF129" s="422"/>
      <c r="STG129" s="422"/>
      <c r="STH129" s="422"/>
      <c r="STI129" s="422"/>
      <c r="STJ129" s="422"/>
      <c r="STK129" s="422"/>
      <c r="STL129" s="422"/>
      <c r="STM129" s="422"/>
      <c r="STN129" s="422"/>
      <c r="STO129" s="422"/>
      <c r="STP129" s="422"/>
      <c r="STQ129" s="422"/>
      <c r="STR129" s="422"/>
      <c r="STS129" s="422"/>
      <c r="STT129" s="422"/>
      <c r="STU129" s="422"/>
      <c r="STV129" s="422"/>
      <c r="STW129" s="422"/>
      <c r="STX129" s="422"/>
      <c r="STY129" s="422"/>
      <c r="STZ129" s="422"/>
      <c r="SUA129" s="422"/>
      <c r="SUB129" s="422"/>
      <c r="SUC129" s="422"/>
      <c r="SUD129" s="422"/>
      <c r="SUE129" s="422"/>
      <c r="SUF129" s="422"/>
      <c r="SUG129" s="422"/>
      <c r="SUH129" s="422"/>
      <c r="SUI129" s="422"/>
      <c r="SUJ129" s="422"/>
      <c r="SUK129" s="422"/>
      <c r="SUL129" s="422"/>
      <c r="SUM129" s="422"/>
      <c r="SUN129" s="422"/>
      <c r="SUO129" s="422"/>
      <c r="SUP129" s="422"/>
      <c r="SUQ129" s="422"/>
      <c r="SUR129" s="422"/>
      <c r="SUS129" s="422"/>
      <c r="SUT129" s="422"/>
      <c r="SUU129" s="422"/>
      <c r="SUV129" s="422"/>
      <c r="SUW129" s="422"/>
      <c r="SUX129" s="422"/>
      <c r="SUY129" s="422"/>
      <c r="SUZ129" s="422"/>
      <c r="SVA129" s="422"/>
      <c r="SVB129" s="422"/>
      <c r="SVC129" s="422"/>
      <c r="SVD129" s="422"/>
      <c r="SVE129" s="422"/>
      <c r="SVF129" s="422"/>
      <c r="SVG129" s="422"/>
      <c r="SVH129" s="422"/>
      <c r="SVI129" s="422"/>
      <c r="SVJ129" s="422"/>
      <c r="SVK129" s="422"/>
      <c r="SVL129" s="422"/>
      <c r="SVM129" s="422"/>
      <c r="SVN129" s="422"/>
      <c r="SVO129" s="422"/>
      <c r="SVP129" s="422"/>
      <c r="SVQ129" s="422"/>
      <c r="SVR129" s="422"/>
      <c r="SVS129" s="422"/>
      <c r="SVT129" s="422"/>
      <c r="SVU129" s="422"/>
      <c r="SVV129" s="422"/>
      <c r="SVW129" s="422"/>
      <c r="SVX129" s="422"/>
      <c r="SVY129" s="422"/>
      <c r="SVZ129" s="422"/>
      <c r="SWA129" s="422"/>
      <c r="SWB129" s="422"/>
      <c r="SWC129" s="422"/>
      <c r="SWD129" s="422"/>
      <c r="SWE129" s="422"/>
      <c r="SWF129" s="422"/>
      <c r="SWG129" s="422"/>
      <c r="SWH129" s="422"/>
      <c r="SWI129" s="422"/>
      <c r="SWJ129" s="422"/>
      <c r="SWK129" s="422"/>
      <c r="SWL129" s="422"/>
      <c r="SWM129" s="422"/>
      <c r="SWN129" s="422"/>
      <c r="SWO129" s="422"/>
      <c r="SWP129" s="422"/>
      <c r="SWQ129" s="422"/>
      <c r="SWR129" s="422"/>
      <c r="SWS129" s="422"/>
      <c r="SWT129" s="422"/>
      <c r="SWU129" s="422"/>
      <c r="SWV129" s="422"/>
      <c r="SWW129" s="422"/>
      <c r="SWX129" s="422"/>
      <c r="SWY129" s="422"/>
      <c r="SWZ129" s="422"/>
      <c r="SXA129" s="422"/>
      <c r="SXB129" s="422"/>
      <c r="SXC129" s="422"/>
      <c r="SXD129" s="422"/>
      <c r="SXE129" s="422"/>
      <c r="SXF129" s="422"/>
      <c r="SXG129" s="422"/>
      <c r="SXH129" s="422"/>
      <c r="SXI129" s="422"/>
      <c r="SXJ129" s="422"/>
      <c r="SXK129" s="422"/>
      <c r="SXL129" s="422"/>
      <c r="SXM129" s="422"/>
      <c r="SXN129" s="422"/>
      <c r="SXO129" s="422"/>
      <c r="SXP129" s="422"/>
      <c r="SXQ129" s="422"/>
      <c r="SXR129" s="422"/>
      <c r="SXS129" s="422"/>
      <c r="SXT129" s="422"/>
      <c r="SXU129" s="422"/>
      <c r="SXV129" s="422"/>
      <c r="SXW129" s="422"/>
      <c r="SXX129" s="422"/>
      <c r="SXY129" s="422"/>
      <c r="SXZ129" s="422"/>
      <c r="SYA129" s="422"/>
      <c r="SYB129" s="422"/>
      <c r="SYC129" s="422"/>
      <c r="SYD129" s="422"/>
      <c r="SYE129" s="422"/>
      <c r="SYF129" s="422"/>
      <c r="SYG129" s="422"/>
      <c r="SYH129" s="422"/>
      <c r="SYI129" s="422"/>
      <c r="SYJ129" s="422"/>
      <c r="SYK129" s="422"/>
      <c r="SYL129" s="422"/>
      <c r="SYM129" s="422"/>
      <c r="SYN129" s="422"/>
      <c r="SYO129" s="422"/>
      <c r="SYP129" s="422"/>
      <c r="SYQ129" s="422"/>
      <c r="SYR129" s="422"/>
      <c r="SYS129" s="422"/>
      <c r="SYT129" s="422"/>
      <c r="SYU129" s="422"/>
      <c r="SYV129" s="422"/>
      <c r="SYW129" s="422"/>
      <c r="SYX129" s="422"/>
      <c r="SYY129" s="422"/>
      <c r="SYZ129" s="422"/>
      <c r="SZA129" s="422"/>
      <c r="SZB129" s="422"/>
      <c r="SZC129" s="422"/>
      <c r="SZD129" s="422"/>
      <c r="SZE129" s="422"/>
      <c r="SZF129" s="422"/>
      <c r="SZG129" s="422"/>
      <c r="SZH129" s="422"/>
      <c r="SZI129" s="422"/>
      <c r="SZJ129" s="422"/>
      <c r="SZK129" s="422"/>
      <c r="SZL129" s="422"/>
      <c r="SZM129" s="422"/>
      <c r="SZN129" s="422"/>
      <c r="SZO129" s="422"/>
      <c r="SZP129" s="422"/>
      <c r="SZQ129" s="422"/>
      <c r="SZR129" s="422"/>
      <c r="SZS129" s="422"/>
      <c r="SZT129" s="422"/>
      <c r="SZU129" s="422"/>
      <c r="SZV129" s="422"/>
      <c r="SZW129" s="422"/>
      <c r="SZX129" s="422"/>
      <c r="SZY129" s="422"/>
      <c r="SZZ129" s="422"/>
      <c r="TAA129" s="422"/>
      <c r="TAB129" s="422"/>
      <c r="TAC129" s="422"/>
      <c r="TAD129" s="422"/>
      <c r="TAE129" s="422"/>
      <c r="TAF129" s="422"/>
      <c r="TAG129" s="422"/>
      <c r="TAH129" s="422"/>
      <c r="TAI129" s="422"/>
      <c r="TAJ129" s="422"/>
      <c r="TAK129" s="422"/>
      <c r="TAL129" s="422"/>
      <c r="TAM129" s="422"/>
      <c r="TAN129" s="422"/>
      <c r="TAO129" s="422"/>
      <c r="TAP129" s="422"/>
      <c r="TAQ129" s="422"/>
      <c r="TAR129" s="422"/>
      <c r="TAS129" s="422"/>
      <c r="TAT129" s="422"/>
      <c r="TAU129" s="422"/>
      <c r="TAV129" s="422"/>
      <c r="TAW129" s="422"/>
      <c r="TAX129" s="422"/>
      <c r="TAY129" s="422"/>
      <c r="TAZ129" s="422"/>
      <c r="TBA129" s="422"/>
      <c r="TBB129" s="422"/>
      <c r="TBC129" s="422"/>
      <c r="TBD129" s="422"/>
      <c r="TBE129" s="422"/>
      <c r="TBF129" s="422"/>
      <c r="TBG129" s="422"/>
      <c r="TBH129" s="422"/>
      <c r="TBI129" s="422"/>
      <c r="TBJ129" s="422"/>
      <c r="TBK129" s="422"/>
      <c r="TBL129" s="422"/>
      <c r="TBM129" s="422"/>
      <c r="TBN129" s="422"/>
      <c r="TBO129" s="422"/>
      <c r="TBP129" s="422"/>
      <c r="TBQ129" s="422"/>
      <c r="TBR129" s="422"/>
      <c r="TBS129" s="422"/>
      <c r="TBT129" s="422"/>
      <c r="TBU129" s="422"/>
      <c r="TBV129" s="422"/>
      <c r="TBW129" s="422"/>
      <c r="TBX129" s="422"/>
      <c r="TBY129" s="422"/>
      <c r="TBZ129" s="422"/>
      <c r="TCA129" s="422"/>
      <c r="TCB129" s="422"/>
      <c r="TCC129" s="422"/>
      <c r="TCD129" s="422"/>
      <c r="TCE129" s="422"/>
      <c r="TCF129" s="422"/>
      <c r="TCG129" s="422"/>
      <c r="TCH129" s="422"/>
      <c r="TCI129" s="422"/>
      <c r="TCJ129" s="422"/>
      <c r="TCK129" s="422"/>
      <c r="TCL129" s="422"/>
      <c r="TCM129" s="422"/>
      <c r="TCN129" s="422"/>
      <c r="TCO129" s="422"/>
      <c r="TCP129" s="422"/>
      <c r="TCQ129" s="422"/>
      <c r="TCR129" s="422"/>
      <c r="TCS129" s="422"/>
      <c r="TCT129" s="422"/>
      <c r="TCU129" s="422"/>
      <c r="TCV129" s="422"/>
      <c r="TCW129" s="422"/>
      <c r="TCX129" s="422"/>
      <c r="TCY129" s="422"/>
      <c r="TCZ129" s="422"/>
      <c r="TDA129" s="422"/>
      <c r="TDB129" s="422"/>
      <c r="TDC129" s="422"/>
      <c r="TDD129" s="422"/>
      <c r="TDE129" s="422"/>
      <c r="TDF129" s="422"/>
      <c r="TDG129" s="422"/>
      <c r="TDH129" s="422"/>
      <c r="TDI129" s="422"/>
      <c r="TDJ129" s="422"/>
      <c r="TDK129" s="422"/>
      <c r="TDL129" s="422"/>
      <c r="TDM129" s="422"/>
      <c r="TDN129" s="422"/>
      <c r="TDO129" s="422"/>
      <c r="TDP129" s="422"/>
      <c r="TDQ129" s="422"/>
      <c r="TDR129" s="422"/>
      <c r="TDS129" s="422"/>
      <c r="TDT129" s="422"/>
      <c r="TDU129" s="422"/>
      <c r="TDV129" s="422"/>
      <c r="TDW129" s="422"/>
      <c r="TDX129" s="422"/>
      <c r="TDY129" s="422"/>
      <c r="TDZ129" s="422"/>
      <c r="TEA129" s="422"/>
      <c r="TEB129" s="422"/>
      <c r="TEC129" s="422"/>
      <c r="TED129" s="422"/>
      <c r="TEE129" s="422"/>
      <c r="TEF129" s="422"/>
      <c r="TEG129" s="422"/>
      <c r="TEH129" s="422"/>
      <c r="TEI129" s="422"/>
      <c r="TEJ129" s="422"/>
      <c r="TEK129" s="422"/>
      <c r="TEL129" s="422"/>
      <c r="TEM129" s="422"/>
      <c r="TEN129" s="422"/>
      <c r="TEO129" s="422"/>
      <c r="TEP129" s="422"/>
      <c r="TEQ129" s="422"/>
      <c r="TER129" s="422"/>
      <c r="TES129" s="422"/>
      <c r="TET129" s="422"/>
      <c r="TEU129" s="422"/>
      <c r="TEV129" s="422"/>
      <c r="TEW129" s="422"/>
      <c r="TEX129" s="422"/>
      <c r="TEY129" s="422"/>
      <c r="TEZ129" s="422"/>
      <c r="TFA129" s="422"/>
      <c r="TFB129" s="422"/>
      <c r="TFC129" s="422"/>
      <c r="TFD129" s="422"/>
      <c r="TFE129" s="422"/>
      <c r="TFF129" s="422"/>
      <c r="TFG129" s="422"/>
      <c r="TFH129" s="422"/>
      <c r="TFI129" s="422"/>
      <c r="TFJ129" s="422"/>
      <c r="TFK129" s="422"/>
      <c r="TFL129" s="422"/>
      <c r="TFM129" s="422"/>
      <c r="TFN129" s="422"/>
      <c r="TFO129" s="422"/>
      <c r="TFP129" s="422"/>
      <c r="TFQ129" s="422"/>
      <c r="TFR129" s="422"/>
      <c r="TFS129" s="422"/>
      <c r="TFT129" s="422"/>
      <c r="TFU129" s="422"/>
      <c r="TFV129" s="422"/>
      <c r="TFW129" s="422"/>
      <c r="TFX129" s="422"/>
      <c r="TFY129" s="422"/>
      <c r="TFZ129" s="422"/>
      <c r="TGA129" s="422"/>
      <c r="TGB129" s="422"/>
      <c r="TGC129" s="422"/>
      <c r="TGD129" s="422"/>
      <c r="TGE129" s="422"/>
      <c r="TGF129" s="422"/>
      <c r="TGG129" s="422"/>
      <c r="TGH129" s="422"/>
      <c r="TGI129" s="422"/>
      <c r="TGJ129" s="422"/>
      <c r="TGK129" s="422"/>
      <c r="TGL129" s="422"/>
      <c r="TGM129" s="422"/>
      <c r="TGN129" s="422"/>
      <c r="TGO129" s="422"/>
      <c r="TGP129" s="422"/>
      <c r="TGQ129" s="422"/>
      <c r="TGR129" s="422"/>
      <c r="TGS129" s="422"/>
      <c r="TGT129" s="422"/>
      <c r="TGU129" s="422"/>
      <c r="TGV129" s="422"/>
      <c r="TGW129" s="422"/>
      <c r="TGX129" s="422"/>
      <c r="TGY129" s="422"/>
      <c r="TGZ129" s="422"/>
      <c r="THA129" s="422"/>
      <c r="THB129" s="422"/>
      <c r="THC129" s="422"/>
      <c r="THD129" s="422"/>
      <c r="THE129" s="422"/>
      <c r="THF129" s="422"/>
      <c r="THG129" s="422"/>
      <c r="THH129" s="422"/>
      <c r="THI129" s="422"/>
      <c r="THJ129" s="422"/>
      <c r="THK129" s="422"/>
      <c r="THL129" s="422"/>
      <c r="THM129" s="422"/>
      <c r="THN129" s="422"/>
      <c r="THO129" s="422"/>
      <c r="THP129" s="422"/>
      <c r="THQ129" s="422"/>
      <c r="THR129" s="422"/>
      <c r="THS129" s="422"/>
      <c r="THT129" s="422"/>
      <c r="THU129" s="422"/>
      <c r="THV129" s="422"/>
      <c r="THW129" s="422"/>
      <c r="THX129" s="422"/>
      <c r="THY129" s="422"/>
      <c r="THZ129" s="422"/>
      <c r="TIA129" s="422"/>
      <c r="TIB129" s="422"/>
      <c r="TIC129" s="422"/>
      <c r="TID129" s="422"/>
      <c r="TIE129" s="422"/>
      <c r="TIF129" s="422"/>
      <c r="TIG129" s="422"/>
      <c r="TIH129" s="422"/>
      <c r="TII129" s="422"/>
      <c r="TIJ129" s="422"/>
      <c r="TIK129" s="422"/>
      <c r="TIL129" s="422"/>
      <c r="TIM129" s="422"/>
      <c r="TIN129" s="422"/>
      <c r="TIO129" s="422"/>
      <c r="TIP129" s="422"/>
      <c r="TIQ129" s="422"/>
      <c r="TIR129" s="422"/>
      <c r="TIS129" s="422"/>
      <c r="TIT129" s="422"/>
      <c r="TIU129" s="422"/>
      <c r="TIV129" s="422"/>
      <c r="TIW129" s="422"/>
      <c r="TIX129" s="422"/>
      <c r="TIY129" s="422"/>
      <c r="TIZ129" s="422"/>
      <c r="TJA129" s="422"/>
      <c r="TJB129" s="422"/>
      <c r="TJC129" s="422"/>
      <c r="TJD129" s="422"/>
      <c r="TJE129" s="422"/>
      <c r="TJF129" s="422"/>
      <c r="TJG129" s="422"/>
      <c r="TJH129" s="422"/>
      <c r="TJI129" s="422"/>
      <c r="TJJ129" s="422"/>
      <c r="TJK129" s="422"/>
      <c r="TJL129" s="422"/>
      <c r="TJM129" s="422"/>
      <c r="TJN129" s="422"/>
      <c r="TJO129" s="422"/>
      <c r="TJP129" s="422"/>
      <c r="TJQ129" s="422"/>
      <c r="TJR129" s="422"/>
      <c r="TJS129" s="422"/>
      <c r="TJT129" s="422"/>
      <c r="TJU129" s="422"/>
      <c r="TJV129" s="422"/>
      <c r="TJW129" s="422"/>
      <c r="TJX129" s="422"/>
      <c r="TJY129" s="422"/>
      <c r="TJZ129" s="422"/>
      <c r="TKA129" s="422"/>
      <c r="TKB129" s="422"/>
      <c r="TKC129" s="422"/>
      <c r="TKD129" s="422"/>
      <c r="TKE129" s="422"/>
      <c r="TKF129" s="422"/>
      <c r="TKG129" s="422"/>
      <c r="TKH129" s="422"/>
      <c r="TKI129" s="422"/>
      <c r="TKJ129" s="422"/>
      <c r="TKK129" s="422"/>
      <c r="TKL129" s="422"/>
      <c r="TKM129" s="422"/>
      <c r="TKN129" s="422"/>
      <c r="TKO129" s="422"/>
      <c r="TKP129" s="422"/>
      <c r="TKQ129" s="422"/>
      <c r="TKR129" s="422"/>
      <c r="TKS129" s="422"/>
      <c r="TKT129" s="422"/>
      <c r="TKU129" s="422"/>
      <c r="TKV129" s="422"/>
      <c r="TKW129" s="422"/>
      <c r="TKX129" s="422"/>
      <c r="TKY129" s="422"/>
      <c r="TKZ129" s="422"/>
      <c r="TLA129" s="422"/>
      <c r="TLB129" s="422"/>
      <c r="TLC129" s="422"/>
      <c r="TLD129" s="422"/>
      <c r="TLE129" s="422"/>
      <c r="TLF129" s="422"/>
      <c r="TLG129" s="422"/>
      <c r="TLH129" s="422"/>
      <c r="TLI129" s="422"/>
      <c r="TLJ129" s="422"/>
      <c r="TLK129" s="422"/>
      <c r="TLL129" s="422"/>
      <c r="TLM129" s="422"/>
      <c r="TLN129" s="422"/>
      <c r="TLO129" s="422"/>
      <c r="TLP129" s="422"/>
      <c r="TLQ129" s="422"/>
      <c r="TLR129" s="422"/>
      <c r="TLS129" s="422"/>
      <c r="TLT129" s="422"/>
      <c r="TLU129" s="422"/>
      <c r="TLV129" s="422"/>
      <c r="TLW129" s="422"/>
      <c r="TLX129" s="422"/>
      <c r="TLY129" s="422"/>
      <c r="TLZ129" s="422"/>
      <c r="TMA129" s="422"/>
      <c r="TMB129" s="422"/>
      <c r="TMC129" s="422"/>
      <c r="TMD129" s="422"/>
      <c r="TME129" s="422"/>
      <c r="TMF129" s="422"/>
      <c r="TMG129" s="422"/>
      <c r="TMH129" s="422"/>
      <c r="TMI129" s="422"/>
      <c r="TMJ129" s="422"/>
      <c r="TMK129" s="422"/>
      <c r="TML129" s="422"/>
      <c r="TMM129" s="422"/>
      <c r="TMN129" s="422"/>
      <c r="TMO129" s="422"/>
      <c r="TMP129" s="422"/>
      <c r="TMQ129" s="422"/>
      <c r="TMR129" s="422"/>
      <c r="TMS129" s="422"/>
      <c r="TMT129" s="422"/>
      <c r="TMU129" s="422"/>
      <c r="TMV129" s="422"/>
      <c r="TMW129" s="422"/>
      <c r="TMX129" s="422"/>
      <c r="TMY129" s="422"/>
      <c r="TMZ129" s="422"/>
      <c r="TNA129" s="422"/>
      <c r="TNB129" s="422"/>
      <c r="TNC129" s="422"/>
      <c r="TND129" s="422"/>
      <c r="TNE129" s="422"/>
      <c r="TNF129" s="422"/>
      <c r="TNG129" s="422"/>
      <c r="TNH129" s="422"/>
      <c r="TNI129" s="422"/>
      <c r="TNJ129" s="422"/>
      <c r="TNK129" s="422"/>
      <c r="TNL129" s="422"/>
      <c r="TNM129" s="422"/>
      <c r="TNN129" s="422"/>
      <c r="TNO129" s="422"/>
      <c r="TNP129" s="422"/>
      <c r="TNQ129" s="422"/>
      <c r="TNR129" s="422"/>
      <c r="TNS129" s="422"/>
      <c r="TNT129" s="422"/>
      <c r="TNU129" s="422"/>
      <c r="TNV129" s="422"/>
      <c r="TNW129" s="422"/>
      <c r="TNX129" s="422"/>
      <c r="TNY129" s="422"/>
      <c r="TNZ129" s="422"/>
      <c r="TOA129" s="422"/>
      <c r="TOB129" s="422"/>
      <c r="TOC129" s="422"/>
      <c r="TOD129" s="422"/>
      <c r="TOE129" s="422"/>
      <c r="TOF129" s="422"/>
      <c r="TOG129" s="422"/>
      <c r="TOH129" s="422"/>
      <c r="TOI129" s="422"/>
      <c r="TOJ129" s="422"/>
      <c r="TOK129" s="422"/>
      <c r="TOL129" s="422"/>
      <c r="TOM129" s="422"/>
      <c r="TON129" s="422"/>
      <c r="TOO129" s="422"/>
      <c r="TOP129" s="422"/>
      <c r="TOQ129" s="422"/>
      <c r="TOR129" s="422"/>
      <c r="TOS129" s="422"/>
      <c r="TOT129" s="422"/>
      <c r="TOU129" s="422"/>
      <c r="TOV129" s="422"/>
      <c r="TOW129" s="422"/>
      <c r="TOX129" s="422"/>
      <c r="TOY129" s="422"/>
      <c r="TOZ129" s="422"/>
      <c r="TPA129" s="422"/>
      <c r="TPB129" s="422"/>
      <c r="TPC129" s="422"/>
      <c r="TPD129" s="422"/>
      <c r="TPE129" s="422"/>
      <c r="TPF129" s="422"/>
      <c r="TPG129" s="422"/>
      <c r="TPH129" s="422"/>
      <c r="TPI129" s="422"/>
      <c r="TPJ129" s="422"/>
      <c r="TPK129" s="422"/>
      <c r="TPL129" s="422"/>
      <c r="TPM129" s="422"/>
      <c r="TPN129" s="422"/>
      <c r="TPO129" s="422"/>
      <c r="TPP129" s="422"/>
      <c r="TPQ129" s="422"/>
      <c r="TPR129" s="422"/>
      <c r="TPS129" s="422"/>
      <c r="TPT129" s="422"/>
      <c r="TPU129" s="422"/>
      <c r="TPV129" s="422"/>
      <c r="TPW129" s="422"/>
      <c r="TPX129" s="422"/>
      <c r="TPY129" s="422"/>
      <c r="TPZ129" s="422"/>
      <c r="TQA129" s="422"/>
      <c r="TQB129" s="422"/>
      <c r="TQC129" s="422"/>
      <c r="TQD129" s="422"/>
      <c r="TQE129" s="422"/>
      <c r="TQF129" s="422"/>
      <c r="TQG129" s="422"/>
      <c r="TQH129" s="422"/>
      <c r="TQI129" s="422"/>
      <c r="TQJ129" s="422"/>
      <c r="TQK129" s="422"/>
      <c r="TQL129" s="422"/>
      <c r="TQM129" s="422"/>
      <c r="TQN129" s="422"/>
      <c r="TQO129" s="422"/>
      <c r="TQP129" s="422"/>
      <c r="TQQ129" s="422"/>
      <c r="TQR129" s="422"/>
      <c r="TQS129" s="422"/>
      <c r="TQT129" s="422"/>
      <c r="TQU129" s="422"/>
      <c r="TQV129" s="422"/>
      <c r="TQW129" s="422"/>
      <c r="TQX129" s="422"/>
      <c r="TQY129" s="422"/>
      <c r="TQZ129" s="422"/>
      <c r="TRA129" s="422"/>
      <c r="TRB129" s="422"/>
      <c r="TRC129" s="422"/>
      <c r="TRD129" s="422"/>
      <c r="TRE129" s="422"/>
      <c r="TRF129" s="422"/>
      <c r="TRG129" s="422"/>
      <c r="TRH129" s="422"/>
      <c r="TRI129" s="422"/>
      <c r="TRJ129" s="422"/>
      <c r="TRK129" s="422"/>
      <c r="TRL129" s="422"/>
      <c r="TRM129" s="422"/>
      <c r="TRN129" s="422"/>
      <c r="TRO129" s="422"/>
      <c r="TRP129" s="422"/>
      <c r="TRQ129" s="422"/>
      <c r="TRR129" s="422"/>
      <c r="TRS129" s="422"/>
      <c r="TRT129" s="422"/>
      <c r="TRU129" s="422"/>
      <c r="TRV129" s="422"/>
      <c r="TRW129" s="422"/>
      <c r="TRX129" s="422"/>
      <c r="TRY129" s="422"/>
      <c r="TRZ129" s="422"/>
      <c r="TSA129" s="422"/>
      <c r="TSB129" s="422"/>
      <c r="TSC129" s="422"/>
      <c r="TSD129" s="422"/>
      <c r="TSE129" s="422"/>
      <c r="TSF129" s="422"/>
      <c r="TSG129" s="422"/>
      <c r="TSH129" s="422"/>
      <c r="TSI129" s="422"/>
      <c r="TSJ129" s="422"/>
      <c r="TSK129" s="422"/>
      <c r="TSL129" s="422"/>
      <c r="TSM129" s="422"/>
      <c r="TSN129" s="422"/>
      <c r="TSO129" s="422"/>
      <c r="TSP129" s="422"/>
      <c r="TSQ129" s="422"/>
      <c r="TSR129" s="422"/>
      <c r="TSS129" s="422"/>
      <c r="TST129" s="422"/>
      <c r="TSU129" s="422"/>
      <c r="TSV129" s="422"/>
      <c r="TSW129" s="422"/>
      <c r="TSX129" s="422"/>
      <c r="TSY129" s="422"/>
      <c r="TSZ129" s="422"/>
      <c r="TTA129" s="422"/>
      <c r="TTB129" s="422"/>
      <c r="TTC129" s="422"/>
      <c r="TTD129" s="422"/>
      <c r="TTE129" s="422"/>
      <c r="TTF129" s="422"/>
      <c r="TTG129" s="422"/>
      <c r="TTH129" s="422"/>
      <c r="TTI129" s="422"/>
      <c r="TTJ129" s="422"/>
      <c r="TTK129" s="422"/>
      <c r="TTL129" s="422"/>
      <c r="TTM129" s="422"/>
      <c r="TTN129" s="422"/>
      <c r="TTO129" s="422"/>
      <c r="TTP129" s="422"/>
      <c r="TTQ129" s="422"/>
      <c r="TTR129" s="422"/>
      <c r="TTS129" s="422"/>
      <c r="TTT129" s="422"/>
      <c r="TTU129" s="422"/>
      <c r="TTV129" s="422"/>
      <c r="TTW129" s="422"/>
      <c r="TTX129" s="422"/>
      <c r="TTY129" s="422"/>
      <c r="TTZ129" s="422"/>
      <c r="TUA129" s="422"/>
      <c r="TUB129" s="422"/>
      <c r="TUC129" s="422"/>
      <c r="TUD129" s="422"/>
      <c r="TUE129" s="422"/>
      <c r="TUF129" s="422"/>
      <c r="TUG129" s="422"/>
      <c r="TUH129" s="422"/>
      <c r="TUI129" s="422"/>
      <c r="TUJ129" s="422"/>
      <c r="TUK129" s="422"/>
      <c r="TUL129" s="422"/>
      <c r="TUM129" s="422"/>
      <c r="TUN129" s="422"/>
      <c r="TUO129" s="422"/>
      <c r="TUP129" s="422"/>
      <c r="TUQ129" s="422"/>
      <c r="TUR129" s="422"/>
      <c r="TUS129" s="422"/>
      <c r="TUT129" s="422"/>
      <c r="TUU129" s="422"/>
      <c r="TUV129" s="422"/>
      <c r="TUW129" s="422"/>
      <c r="TUX129" s="422"/>
      <c r="TUY129" s="422"/>
      <c r="TUZ129" s="422"/>
      <c r="TVA129" s="422"/>
      <c r="TVB129" s="422"/>
      <c r="TVC129" s="422"/>
      <c r="TVD129" s="422"/>
      <c r="TVE129" s="422"/>
      <c r="TVF129" s="422"/>
      <c r="TVG129" s="422"/>
      <c r="TVH129" s="422"/>
      <c r="TVI129" s="422"/>
      <c r="TVJ129" s="422"/>
      <c r="TVK129" s="422"/>
      <c r="TVL129" s="422"/>
      <c r="TVM129" s="422"/>
      <c r="TVN129" s="422"/>
      <c r="TVO129" s="422"/>
      <c r="TVP129" s="422"/>
      <c r="TVQ129" s="422"/>
      <c r="TVR129" s="422"/>
      <c r="TVS129" s="422"/>
      <c r="TVT129" s="422"/>
      <c r="TVU129" s="422"/>
      <c r="TVV129" s="422"/>
      <c r="TVW129" s="422"/>
      <c r="TVX129" s="422"/>
      <c r="TVY129" s="422"/>
      <c r="TVZ129" s="422"/>
      <c r="TWA129" s="422"/>
      <c r="TWB129" s="422"/>
      <c r="TWC129" s="422"/>
      <c r="TWD129" s="422"/>
      <c r="TWE129" s="422"/>
      <c r="TWF129" s="422"/>
      <c r="TWG129" s="422"/>
      <c r="TWH129" s="422"/>
      <c r="TWI129" s="422"/>
      <c r="TWJ129" s="422"/>
      <c r="TWK129" s="422"/>
      <c r="TWL129" s="422"/>
      <c r="TWM129" s="422"/>
      <c r="TWN129" s="422"/>
      <c r="TWO129" s="422"/>
      <c r="TWP129" s="422"/>
      <c r="TWQ129" s="422"/>
      <c r="TWR129" s="422"/>
      <c r="TWS129" s="422"/>
      <c r="TWT129" s="422"/>
      <c r="TWU129" s="422"/>
      <c r="TWV129" s="422"/>
      <c r="TWW129" s="422"/>
      <c r="TWX129" s="422"/>
      <c r="TWY129" s="422"/>
      <c r="TWZ129" s="422"/>
      <c r="TXA129" s="422"/>
      <c r="TXB129" s="422"/>
      <c r="TXC129" s="422"/>
      <c r="TXD129" s="422"/>
      <c r="TXE129" s="422"/>
      <c r="TXF129" s="422"/>
      <c r="TXG129" s="422"/>
      <c r="TXH129" s="422"/>
      <c r="TXI129" s="422"/>
      <c r="TXJ129" s="422"/>
      <c r="TXK129" s="422"/>
      <c r="TXL129" s="422"/>
      <c r="TXM129" s="422"/>
      <c r="TXN129" s="422"/>
      <c r="TXO129" s="422"/>
      <c r="TXP129" s="422"/>
      <c r="TXQ129" s="422"/>
      <c r="TXR129" s="422"/>
      <c r="TXS129" s="422"/>
      <c r="TXT129" s="422"/>
      <c r="TXU129" s="422"/>
      <c r="TXV129" s="422"/>
      <c r="TXW129" s="422"/>
      <c r="TXX129" s="422"/>
      <c r="TXY129" s="422"/>
      <c r="TXZ129" s="422"/>
      <c r="TYA129" s="422"/>
      <c r="TYB129" s="422"/>
      <c r="TYC129" s="422"/>
      <c r="TYD129" s="422"/>
      <c r="TYE129" s="422"/>
      <c r="TYF129" s="422"/>
      <c r="TYG129" s="422"/>
      <c r="TYH129" s="422"/>
      <c r="TYI129" s="422"/>
      <c r="TYJ129" s="422"/>
      <c r="TYK129" s="422"/>
      <c r="TYL129" s="422"/>
      <c r="TYM129" s="422"/>
      <c r="TYN129" s="422"/>
      <c r="TYO129" s="422"/>
      <c r="TYP129" s="422"/>
      <c r="TYQ129" s="422"/>
      <c r="TYR129" s="422"/>
      <c r="TYS129" s="422"/>
      <c r="TYT129" s="422"/>
      <c r="TYU129" s="422"/>
      <c r="TYV129" s="422"/>
      <c r="TYW129" s="422"/>
      <c r="TYX129" s="422"/>
      <c r="TYY129" s="422"/>
      <c r="TYZ129" s="422"/>
      <c r="TZA129" s="422"/>
      <c r="TZB129" s="422"/>
      <c r="TZC129" s="422"/>
      <c r="TZD129" s="422"/>
      <c r="TZE129" s="422"/>
      <c r="TZF129" s="422"/>
      <c r="TZG129" s="422"/>
      <c r="TZH129" s="422"/>
      <c r="TZI129" s="422"/>
      <c r="TZJ129" s="422"/>
      <c r="TZK129" s="422"/>
      <c r="TZL129" s="422"/>
      <c r="TZM129" s="422"/>
      <c r="TZN129" s="422"/>
      <c r="TZO129" s="422"/>
      <c r="TZP129" s="422"/>
      <c r="TZQ129" s="422"/>
      <c r="TZR129" s="422"/>
      <c r="TZS129" s="422"/>
      <c r="TZT129" s="422"/>
      <c r="TZU129" s="422"/>
      <c r="TZV129" s="422"/>
      <c r="TZW129" s="422"/>
      <c r="TZX129" s="422"/>
      <c r="TZY129" s="422"/>
      <c r="TZZ129" s="422"/>
      <c r="UAA129" s="422"/>
      <c r="UAB129" s="422"/>
      <c r="UAC129" s="422"/>
      <c r="UAD129" s="422"/>
      <c r="UAE129" s="422"/>
      <c r="UAF129" s="422"/>
      <c r="UAG129" s="422"/>
      <c r="UAH129" s="422"/>
      <c r="UAI129" s="422"/>
      <c r="UAJ129" s="422"/>
      <c r="UAK129" s="422"/>
      <c r="UAL129" s="422"/>
      <c r="UAM129" s="422"/>
      <c r="UAN129" s="422"/>
      <c r="UAO129" s="422"/>
      <c r="UAP129" s="422"/>
      <c r="UAQ129" s="422"/>
      <c r="UAR129" s="422"/>
      <c r="UAS129" s="422"/>
      <c r="UAT129" s="422"/>
      <c r="UAU129" s="422"/>
      <c r="UAV129" s="422"/>
      <c r="UAW129" s="422"/>
      <c r="UAX129" s="422"/>
      <c r="UAY129" s="422"/>
      <c r="UAZ129" s="422"/>
      <c r="UBA129" s="422"/>
      <c r="UBB129" s="422"/>
      <c r="UBC129" s="422"/>
      <c r="UBD129" s="422"/>
      <c r="UBE129" s="422"/>
      <c r="UBF129" s="422"/>
      <c r="UBG129" s="422"/>
      <c r="UBH129" s="422"/>
      <c r="UBI129" s="422"/>
      <c r="UBJ129" s="422"/>
      <c r="UBK129" s="422"/>
      <c r="UBL129" s="422"/>
      <c r="UBM129" s="422"/>
      <c r="UBN129" s="422"/>
      <c r="UBO129" s="422"/>
      <c r="UBP129" s="422"/>
      <c r="UBQ129" s="422"/>
      <c r="UBR129" s="422"/>
      <c r="UBS129" s="422"/>
      <c r="UBT129" s="422"/>
      <c r="UBU129" s="422"/>
      <c r="UBV129" s="422"/>
      <c r="UBW129" s="422"/>
      <c r="UBX129" s="422"/>
      <c r="UBY129" s="422"/>
      <c r="UBZ129" s="422"/>
      <c r="UCA129" s="422"/>
      <c r="UCB129" s="422"/>
      <c r="UCC129" s="422"/>
      <c r="UCD129" s="422"/>
      <c r="UCE129" s="422"/>
      <c r="UCF129" s="422"/>
      <c r="UCG129" s="422"/>
      <c r="UCH129" s="422"/>
      <c r="UCI129" s="422"/>
      <c r="UCJ129" s="422"/>
      <c r="UCK129" s="422"/>
      <c r="UCL129" s="422"/>
      <c r="UCM129" s="422"/>
      <c r="UCN129" s="422"/>
      <c r="UCO129" s="422"/>
      <c r="UCP129" s="422"/>
      <c r="UCQ129" s="422"/>
      <c r="UCR129" s="422"/>
      <c r="UCS129" s="422"/>
      <c r="UCT129" s="422"/>
      <c r="UCU129" s="422"/>
      <c r="UCV129" s="422"/>
      <c r="UCW129" s="422"/>
      <c r="UCX129" s="422"/>
      <c r="UCY129" s="422"/>
      <c r="UCZ129" s="422"/>
      <c r="UDA129" s="422"/>
      <c r="UDB129" s="422"/>
      <c r="UDC129" s="422"/>
      <c r="UDD129" s="422"/>
      <c r="UDE129" s="422"/>
      <c r="UDF129" s="422"/>
      <c r="UDG129" s="422"/>
      <c r="UDH129" s="422"/>
      <c r="UDI129" s="422"/>
      <c r="UDJ129" s="422"/>
      <c r="UDK129" s="422"/>
      <c r="UDL129" s="422"/>
      <c r="UDM129" s="422"/>
      <c r="UDN129" s="422"/>
      <c r="UDO129" s="422"/>
      <c r="UDP129" s="422"/>
      <c r="UDQ129" s="422"/>
      <c r="UDR129" s="422"/>
      <c r="UDS129" s="422"/>
      <c r="UDT129" s="422"/>
      <c r="UDU129" s="422"/>
      <c r="UDV129" s="422"/>
      <c r="UDW129" s="422"/>
      <c r="UDX129" s="422"/>
      <c r="UDY129" s="422"/>
      <c r="UDZ129" s="422"/>
      <c r="UEA129" s="422"/>
      <c r="UEB129" s="422"/>
      <c r="UEC129" s="422"/>
      <c r="UED129" s="422"/>
      <c r="UEE129" s="422"/>
      <c r="UEF129" s="422"/>
      <c r="UEG129" s="422"/>
      <c r="UEH129" s="422"/>
      <c r="UEI129" s="422"/>
      <c r="UEJ129" s="422"/>
      <c r="UEK129" s="422"/>
      <c r="UEL129" s="422"/>
      <c r="UEM129" s="422"/>
      <c r="UEN129" s="422"/>
      <c r="UEO129" s="422"/>
      <c r="UEP129" s="422"/>
      <c r="UEQ129" s="422"/>
      <c r="UER129" s="422"/>
      <c r="UES129" s="422"/>
      <c r="UET129" s="422"/>
      <c r="UEU129" s="422"/>
      <c r="UEV129" s="422"/>
      <c r="UEW129" s="422"/>
      <c r="UEX129" s="422"/>
      <c r="UEY129" s="422"/>
      <c r="UEZ129" s="422"/>
      <c r="UFA129" s="422"/>
      <c r="UFB129" s="422"/>
      <c r="UFC129" s="422"/>
      <c r="UFD129" s="422"/>
      <c r="UFE129" s="422"/>
      <c r="UFF129" s="422"/>
      <c r="UFG129" s="422"/>
      <c r="UFH129" s="422"/>
      <c r="UFI129" s="422"/>
      <c r="UFJ129" s="422"/>
      <c r="UFK129" s="422"/>
      <c r="UFL129" s="422"/>
      <c r="UFM129" s="422"/>
      <c r="UFN129" s="422"/>
      <c r="UFO129" s="422"/>
      <c r="UFP129" s="422"/>
      <c r="UFQ129" s="422"/>
      <c r="UFR129" s="422"/>
      <c r="UFS129" s="422"/>
      <c r="UFT129" s="422"/>
      <c r="UFU129" s="422"/>
      <c r="UFV129" s="422"/>
      <c r="UFW129" s="422"/>
      <c r="UFX129" s="422"/>
      <c r="UFY129" s="422"/>
      <c r="UFZ129" s="422"/>
      <c r="UGA129" s="422"/>
      <c r="UGB129" s="422"/>
      <c r="UGC129" s="422"/>
      <c r="UGD129" s="422"/>
      <c r="UGE129" s="422"/>
      <c r="UGF129" s="422"/>
      <c r="UGG129" s="422"/>
      <c r="UGH129" s="422"/>
      <c r="UGI129" s="422"/>
      <c r="UGJ129" s="422"/>
      <c r="UGK129" s="422"/>
      <c r="UGL129" s="422"/>
      <c r="UGM129" s="422"/>
      <c r="UGN129" s="422"/>
      <c r="UGO129" s="422"/>
      <c r="UGP129" s="422"/>
      <c r="UGQ129" s="422"/>
      <c r="UGR129" s="422"/>
      <c r="UGS129" s="422"/>
      <c r="UGT129" s="422"/>
      <c r="UGU129" s="422"/>
      <c r="UGV129" s="422"/>
      <c r="UGW129" s="422"/>
      <c r="UGX129" s="422"/>
      <c r="UGY129" s="422"/>
      <c r="UGZ129" s="422"/>
      <c r="UHA129" s="422"/>
      <c r="UHB129" s="422"/>
      <c r="UHC129" s="422"/>
      <c r="UHD129" s="422"/>
      <c r="UHE129" s="422"/>
      <c r="UHF129" s="422"/>
      <c r="UHG129" s="422"/>
      <c r="UHH129" s="422"/>
      <c r="UHI129" s="422"/>
      <c r="UHJ129" s="422"/>
      <c r="UHK129" s="422"/>
      <c r="UHL129" s="422"/>
      <c r="UHM129" s="422"/>
      <c r="UHN129" s="422"/>
      <c r="UHO129" s="422"/>
      <c r="UHP129" s="422"/>
      <c r="UHQ129" s="422"/>
      <c r="UHR129" s="422"/>
      <c r="UHS129" s="422"/>
      <c r="UHT129" s="422"/>
      <c r="UHU129" s="422"/>
      <c r="UHV129" s="422"/>
      <c r="UHW129" s="422"/>
      <c r="UHX129" s="422"/>
      <c r="UHY129" s="422"/>
      <c r="UHZ129" s="422"/>
      <c r="UIA129" s="422"/>
      <c r="UIB129" s="422"/>
      <c r="UIC129" s="422"/>
      <c r="UID129" s="422"/>
      <c r="UIE129" s="422"/>
      <c r="UIF129" s="422"/>
      <c r="UIG129" s="422"/>
      <c r="UIH129" s="422"/>
      <c r="UII129" s="422"/>
      <c r="UIJ129" s="422"/>
      <c r="UIK129" s="422"/>
      <c r="UIL129" s="422"/>
      <c r="UIM129" s="422"/>
      <c r="UIN129" s="422"/>
      <c r="UIO129" s="422"/>
      <c r="UIP129" s="422"/>
      <c r="UIQ129" s="422"/>
      <c r="UIR129" s="422"/>
      <c r="UIS129" s="422"/>
      <c r="UIT129" s="422"/>
      <c r="UIU129" s="422"/>
      <c r="UIV129" s="422"/>
      <c r="UIW129" s="422"/>
      <c r="UIX129" s="422"/>
      <c r="UIY129" s="422"/>
      <c r="UIZ129" s="422"/>
      <c r="UJA129" s="422"/>
      <c r="UJB129" s="422"/>
      <c r="UJC129" s="422"/>
      <c r="UJD129" s="422"/>
      <c r="UJE129" s="422"/>
      <c r="UJF129" s="422"/>
      <c r="UJG129" s="422"/>
      <c r="UJH129" s="422"/>
      <c r="UJI129" s="422"/>
      <c r="UJJ129" s="422"/>
      <c r="UJK129" s="422"/>
      <c r="UJL129" s="422"/>
      <c r="UJM129" s="422"/>
      <c r="UJN129" s="422"/>
      <c r="UJO129" s="422"/>
      <c r="UJP129" s="422"/>
      <c r="UJQ129" s="422"/>
      <c r="UJR129" s="422"/>
      <c r="UJS129" s="422"/>
      <c r="UJT129" s="422"/>
      <c r="UJU129" s="422"/>
      <c r="UJV129" s="422"/>
      <c r="UJW129" s="422"/>
      <c r="UJX129" s="422"/>
      <c r="UJY129" s="422"/>
      <c r="UJZ129" s="422"/>
      <c r="UKA129" s="422"/>
      <c r="UKB129" s="422"/>
      <c r="UKC129" s="422"/>
      <c r="UKD129" s="422"/>
      <c r="UKE129" s="422"/>
      <c r="UKF129" s="422"/>
      <c r="UKG129" s="422"/>
      <c r="UKH129" s="422"/>
      <c r="UKI129" s="422"/>
      <c r="UKJ129" s="422"/>
      <c r="UKK129" s="422"/>
      <c r="UKL129" s="422"/>
      <c r="UKM129" s="422"/>
      <c r="UKN129" s="422"/>
      <c r="UKO129" s="422"/>
      <c r="UKP129" s="422"/>
      <c r="UKQ129" s="422"/>
      <c r="UKR129" s="422"/>
      <c r="UKS129" s="422"/>
      <c r="UKT129" s="422"/>
      <c r="UKU129" s="422"/>
      <c r="UKV129" s="422"/>
      <c r="UKW129" s="422"/>
      <c r="UKX129" s="422"/>
      <c r="UKY129" s="422"/>
      <c r="UKZ129" s="422"/>
      <c r="ULA129" s="422"/>
      <c r="ULB129" s="422"/>
      <c r="ULC129" s="422"/>
      <c r="ULD129" s="422"/>
      <c r="ULE129" s="422"/>
      <c r="ULF129" s="422"/>
      <c r="ULG129" s="422"/>
      <c r="ULH129" s="422"/>
      <c r="ULI129" s="422"/>
      <c r="ULJ129" s="422"/>
      <c r="ULK129" s="422"/>
      <c r="ULL129" s="422"/>
      <c r="ULM129" s="422"/>
      <c r="ULN129" s="422"/>
      <c r="ULO129" s="422"/>
      <c r="ULP129" s="422"/>
      <c r="ULQ129" s="422"/>
      <c r="ULR129" s="422"/>
      <c r="ULS129" s="422"/>
      <c r="ULT129" s="422"/>
      <c r="ULU129" s="422"/>
      <c r="ULV129" s="422"/>
      <c r="ULW129" s="422"/>
      <c r="ULX129" s="422"/>
      <c r="ULY129" s="422"/>
      <c r="ULZ129" s="422"/>
      <c r="UMA129" s="422"/>
      <c r="UMB129" s="422"/>
      <c r="UMC129" s="422"/>
      <c r="UMD129" s="422"/>
      <c r="UME129" s="422"/>
      <c r="UMF129" s="422"/>
      <c r="UMG129" s="422"/>
      <c r="UMH129" s="422"/>
      <c r="UMI129" s="422"/>
      <c r="UMJ129" s="422"/>
      <c r="UMK129" s="422"/>
      <c r="UML129" s="422"/>
      <c r="UMM129" s="422"/>
      <c r="UMN129" s="422"/>
      <c r="UMO129" s="422"/>
      <c r="UMP129" s="422"/>
      <c r="UMQ129" s="422"/>
      <c r="UMR129" s="422"/>
      <c r="UMS129" s="422"/>
      <c r="UMT129" s="422"/>
      <c r="UMU129" s="422"/>
      <c r="UMV129" s="422"/>
      <c r="UMW129" s="422"/>
      <c r="UMX129" s="422"/>
      <c r="UMY129" s="422"/>
      <c r="UMZ129" s="422"/>
      <c r="UNA129" s="422"/>
      <c r="UNB129" s="422"/>
      <c r="UNC129" s="422"/>
      <c r="UND129" s="422"/>
      <c r="UNE129" s="422"/>
      <c r="UNF129" s="422"/>
      <c r="UNG129" s="422"/>
      <c r="UNH129" s="422"/>
      <c r="UNI129" s="422"/>
      <c r="UNJ129" s="422"/>
      <c r="UNK129" s="422"/>
      <c r="UNL129" s="422"/>
      <c r="UNM129" s="422"/>
      <c r="UNN129" s="422"/>
      <c r="UNO129" s="422"/>
      <c r="UNP129" s="422"/>
      <c r="UNQ129" s="422"/>
      <c r="UNR129" s="422"/>
      <c r="UNS129" s="422"/>
      <c r="UNT129" s="422"/>
      <c r="UNU129" s="422"/>
      <c r="UNV129" s="422"/>
      <c r="UNW129" s="422"/>
      <c r="UNX129" s="422"/>
      <c r="UNY129" s="422"/>
      <c r="UNZ129" s="422"/>
      <c r="UOA129" s="422"/>
      <c r="UOB129" s="422"/>
      <c r="UOC129" s="422"/>
      <c r="UOD129" s="422"/>
      <c r="UOE129" s="422"/>
      <c r="UOF129" s="422"/>
      <c r="UOG129" s="422"/>
      <c r="UOH129" s="422"/>
      <c r="UOI129" s="422"/>
      <c r="UOJ129" s="422"/>
      <c r="UOK129" s="422"/>
      <c r="UOL129" s="422"/>
      <c r="UOM129" s="422"/>
      <c r="UON129" s="422"/>
      <c r="UOO129" s="422"/>
      <c r="UOP129" s="422"/>
      <c r="UOQ129" s="422"/>
      <c r="UOR129" s="422"/>
      <c r="UOS129" s="422"/>
      <c r="UOT129" s="422"/>
      <c r="UOU129" s="422"/>
      <c r="UOV129" s="422"/>
      <c r="UOW129" s="422"/>
      <c r="UOX129" s="422"/>
      <c r="UOY129" s="422"/>
      <c r="UOZ129" s="422"/>
      <c r="UPA129" s="422"/>
      <c r="UPB129" s="422"/>
      <c r="UPC129" s="422"/>
      <c r="UPD129" s="422"/>
      <c r="UPE129" s="422"/>
      <c r="UPF129" s="422"/>
      <c r="UPG129" s="422"/>
      <c r="UPH129" s="422"/>
      <c r="UPI129" s="422"/>
      <c r="UPJ129" s="422"/>
      <c r="UPK129" s="422"/>
      <c r="UPL129" s="422"/>
      <c r="UPM129" s="422"/>
      <c r="UPN129" s="422"/>
      <c r="UPO129" s="422"/>
      <c r="UPP129" s="422"/>
      <c r="UPQ129" s="422"/>
      <c r="UPR129" s="422"/>
      <c r="UPS129" s="422"/>
      <c r="UPT129" s="422"/>
      <c r="UPU129" s="422"/>
      <c r="UPV129" s="422"/>
      <c r="UPW129" s="422"/>
      <c r="UPX129" s="422"/>
      <c r="UPY129" s="422"/>
      <c r="UPZ129" s="422"/>
      <c r="UQA129" s="422"/>
      <c r="UQB129" s="422"/>
      <c r="UQC129" s="422"/>
      <c r="UQD129" s="422"/>
      <c r="UQE129" s="422"/>
      <c r="UQF129" s="422"/>
      <c r="UQG129" s="422"/>
      <c r="UQH129" s="422"/>
      <c r="UQI129" s="422"/>
      <c r="UQJ129" s="422"/>
      <c r="UQK129" s="422"/>
      <c r="UQL129" s="422"/>
      <c r="UQM129" s="422"/>
      <c r="UQN129" s="422"/>
      <c r="UQO129" s="422"/>
      <c r="UQP129" s="422"/>
      <c r="UQQ129" s="422"/>
      <c r="UQR129" s="422"/>
      <c r="UQS129" s="422"/>
      <c r="UQT129" s="422"/>
      <c r="UQU129" s="422"/>
      <c r="UQV129" s="422"/>
      <c r="UQW129" s="422"/>
      <c r="UQX129" s="422"/>
      <c r="UQY129" s="422"/>
      <c r="UQZ129" s="422"/>
      <c r="URA129" s="422"/>
      <c r="URB129" s="422"/>
      <c r="URC129" s="422"/>
      <c r="URD129" s="422"/>
      <c r="URE129" s="422"/>
      <c r="URF129" s="422"/>
      <c r="URG129" s="422"/>
      <c r="URH129" s="422"/>
      <c r="URI129" s="422"/>
      <c r="URJ129" s="422"/>
      <c r="URK129" s="422"/>
      <c r="URL129" s="422"/>
      <c r="URM129" s="422"/>
      <c r="URN129" s="422"/>
      <c r="URO129" s="422"/>
      <c r="URP129" s="422"/>
      <c r="URQ129" s="422"/>
      <c r="URR129" s="422"/>
      <c r="URS129" s="422"/>
      <c r="URT129" s="422"/>
      <c r="URU129" s="422"/>
      <c r="URV129" s="422"/>
      <c r="URW129" s="422"/>
      <c r="URX129" s="422"/>
      <c r="URY129" s="422"/>
      <c r="URZ129" s="422"/>
      <c r="USA129" s="422"/>
      <c r="USB129" s="422"/>
      <c r="USC129" s="422"/>
      <c r="USD129" s="422"/>
      <c r="USE129" s="422"/>
      <c r="USF129" s="422"/>
      <c r="USG129" s="422"/>
      <c r="USH129" s="422"/>
      <c r="USI129" s="422"/>
      <c r="USJ129" s="422"/>
      <c r="USK129" s="422"/>
      <c r="USL129" s="422"/>
      <c r="USM129" s="422"/>
      <c r="USN129" s="422"/>
      <c r="USO129" s="422"/>
      <c r="USP129" s="422"/>
      <c r="USQ129" s="422"/>
      <c r="USR129" s="422"/>
      <c r="USS129" s="422"/>
      <c r="UST129" s="422"/>
      <c r="USU129" s="422"/>
      <c r="USV129" s="422"/>
      <c r="USW129" s="422"/>
      <c r="USX129" s="422"/>
      <c r="USY129" s="422"/>
      <c r="USZ129" s="422"/>
      <c r="UTA129" s="422"/>
      <c r="UTB129" s="422"/>
      <c r="UTC129" s="422"/>
      <c r="UTD129" s="422"/>
      <c r="UTE129" s="422"/>
      <c r="UTF129" s="422"/>
      <c r="UTG129" s="422"/>
      <c r="UTH129" s="422"/>
      <c r="UTI129" s="422"/>
      <c r="UTJ129" s="422"/>
      <c r="UTK129" s="422"/>
      <c r="UTL129" s="422"/>
      <c r="UTM129" s="422"/>
      <c r="UTN129" s="422"/>
      <c r="UTO129" s="422"/>
      <c r="UTP129" s="422"/>
      <c r="UTQ129" s="422"/>
      <c r="UTR129" s="422"/>
      <c r="UTS129" s="422"/>
      <c r="UTT129" s="422"/>
      <c r="UTU129" s="422"/>
      <c r="UTV129" s="422"/>
      <c r="UTW129" s="422"/>
      <c r="UTX129" s="422"/>
      <c r="UTY129" s="422"/>
      <c r="UTZ129" s="422"/>
      <c r="UUA129" s="422"/>
      <c r="UUB129" s="422"/>
      <c r="UUC129" s="422"/>
      <c r="UUD129" s="422"/>
      <c r="UUE129" s="422"/>
      <c r="UUF129" s="422"/>
      <c r="UUG129" s="422"/>
      <c r="UUH129" s="422"/>
      <c r="UUI129" s="422"/>
      <c r="UUJ129" s="422"/>
      <c r="UUK129" s="422"/>
      <c r="UUL129" s="422"/>
      <c r="UUM129" s="422"/>
      <c r="UUN129" s="422"/>
      <c r="UUO129" s="422"/>
      <c r="UUP129" s="422"/>
      <c r="UUQ129" s="422"/>
      <c r="UUR129" s="422"/>
      <c r="UUS129" s="422"/>
      <c r="UUT129" s="422"/>
      <c r="UUU129" s="422"/>
      <c r="UUV129" s="422"/>
      <c r="UUW129" s="422"/>
      <c r="UUX129" s="422"/>
      <c r="UUY129" s="422"/>
      <c r="UUZ129" s="422"/>
      <c r="UVA129" s="422"/>
      <c r="UVB129" s="422"/>
      <c r="UVC129" s="422"/>
      <c r="UVD129" s="422"/>
      <c r="UVE129" s="422"/>
      <c r="UVF129" s="422"/>
      <c r="UVG129" s="422"/>
      <c r="UVH129" s="422"/>
      <c r="UVI129" s="422"/>
      <c r="UVJ129" s="422"/>
      <c r="UVK129" s="422"/>
      <c r="UVL129" s="422"/>
      <c r="UVM129" s="422"/>
      <c r="UVN129" s="422"/>
      <c r="UVO129" s="422"/>
      <c r="UVP129" s="422"/>
      <c r="UVQ129" s="422"/>
      <c r="UVR129" s="422"/>
      <c r="UVS129" s="422"/>
      <c r="UVT129" s="422"/>
      <c r="UVU129" s="422"/>
      <c r="UVV129" s="422"/>
      <c r="UVW129" s="422"/>
      <c r="UVX129" s="422"/>
      <c r="UVY129" s="422"/>
      <c r="UVZ129" s="422"/>
      <c r="UWA129" s="422"/>
      <c r="UWB129" s="422"/>
      <c r="UWC129" s="422"/>
      <c r="UWD129" s="422"/>
      <c r="UWE129" s="422"/>
      <c r="UWF129" s="422"/>
      <c r="UWG129" s="422"/>
      <c r="UWH129" s="422"/>
      <c r="UWI129" s="422"/>
      <c r="UWJ129" s="422"/>
      <c r="UWK129" s="422"/>
      <c r="UWL129" s="422"/>
      <c r="UWM129" s="422"/>
      <c r="UWN129" s="422"/>
      <c r="UWO129" s="422"/>
      <c r="UWP129" s="422"/>
      <c r="UWQ129" s="422"/>
      <c r="UWR129" s="422"/>
      <c r="UWS129" s="422"/>
      <c r="UWT129" s="422"/>
      <c r="UWU129" s="422"/>
      <c r="UWV129" s="422"/>
      <c r="UWW129" s="422"/>
      <c r="UWX129" s="422"/>
      <c r="UWY129" s="422"/>
      <c r="UWZ129" s="422"/>
      <c r="UXA129" s="422"/>
      <c r="UXB129" s="422"/>
      <c r="UXC129" s="422"/>
      <c r="UXD129" s="422"/>
      <c r="UXE129" s="422"/>
      <c r="UXF129" s="422"/>
      <c r="UXG129" s="422"/>
      <c r="UXH129" s="422"/>
      <c r="UXI129" s="422"/>
      <c r="UXJ129" s="422"/>
      <c r="UXK129" s="422"/>
      <c r="UXL129" s="422"/>
      <c r="UXM129" s="422"/>
      <c r="UXN129" s="422"/>
      <c r="UXO129" s="422"/>
      <c r="UXP129" s="422"/>
      <c r="UXQ129" s="422"/>
      <c r="UXR129" s="422"/>
      <c r="UXS129" s="422"/>
      <c r="UXT129" s="422"/>
      <c r="UXU129" s="422"/>
      <c r="UXV129" s="422"/>
      <c r="UXW129" s="422"/>
      <c r="UXX129" s="422"/>
      <c r="UXY129" s="422"/>
      <c r="UXZ129" s="422"/>
      <c r="UYA129" s="422"/>
      <c r="UYB129" s="422"/>
      <c r="UYC129" s="422"/>
      <c r="UYD129" s="422"/>
      <c r="UYE129" s="422"/>
      <c r="UYF129" s="422"/>
      <c r="UYG129" s="422"/>
      <c r="UYH129" s="422"/>
      <c r="UYI129" s="422"/>
      <c r="UYJ129" s="422"/>
      <c r="UYK129" s="422"/>
      <c r="UYL129" s="422"/>
      <c r="UYM129" s="422"/>
      <c r="UYN129" s="422"/>
      <c r="UYO129" s="422"/>
      <c r="UYP129" s="422"/>
      <c r="UYQ129" s="422"/>
      <c r="UYR129" s="422"/>
      <c r="UYS129" s="422"/>
      <c r="UYT129" s="422"/>
      <c r="UYU129" s="422"/>
      <c r="UYV129" s="422"/>
      <c r="UYW129" s="422"/>
      <c r="UYX129" s="422"/>
      <c r="UYY129" s="422"/>
      <c r="UYZ129" s="422"/>
      <c r="UZA129" s="422"/>
      <c r="UZB129" s="422"/>
      <c r="UZC129" s="422"/>
      <c r="UZD129" s="422"/>
      <c r="UZE129" s="422"/>
      <c r="UZF129" s="422"/>
      <c r="UZG129" s="422"/>
      <c r="UZH129" s="422"/>
      <c r="UZI129" s="422"/>
      <c r="UZJ129" s="422"/>
      <c r="UZK129" s="422"/>
      <c r="UZL129" s="422"/>
      <c r="UZM129" s="422"/>
      <c r="UZN129" s="422"/>
      <c r="UZO129" s="422"/>
      <c r="UZP129" s="422"/>
      <c r="UZQ129" s="422"/>
      <c r="UZR129" s="422"/>
      <c r="UZS129" s="422"/>
      <c r="UZT129" s="422"/>
      <c r="UZU129" s="422"/>
      <c r="UZV129" s="422"/>
      <c r="UZW129" s="422"/>
      <c r="UZX129" s="422"/>
      <c r="UZY129" s="422"/>
      <c r="UZZ129" s="422"/>
      <c r="VAA129" s="422"/>
      <c r="VAB129" s="422"/>
      <c r="VAC129" s="422"/>
      <c r="VAD129" s="422"/>
      <c r="VAE129" s="422"/>
      <c r="VAF129" s="422"/>
      <c r="VAG129" s="422"/>
      <c r="VAH129" s="422"/>
      <c r="VAI129" s="422"/>
      <c r="VAJ129" s="422"/>
      <c r="VAK129" s="422"/>
      <c r="VAL129" s="422"/>
      <c r="VAM129" s="422"/>
      <c r="VAN129" s="422"/>
      <c r="VAO129" s="422"/>
      <c r="VAP129" s="422"/>
      <c r="VAQ129" s="422"/>
      <c r="VAR129" s="422"/>
      <c r="VAS129" s="422"/>
      <c r="VAT129" s="422"/>
      <c r="VAU129" s="422"/>
      <c r="VAV129" s="422"/>
      <c r="VAW129" s="422"/>
      <c r="VAX129" s="422"/>
      <c r="VAY129" s="422"/>
      <c r="VAZ129" s="422"/>
      <c r="VBA129" s="422"/>
      <c r="VBB129" s="422"/>
      <c r="VBC129" s="422"/>
      <c r="VBD129" s="422"/>
      <c r="VBE129" s="422"/>
      <c r="VBF129" s="422"/>
      <c r="VBG129" s="422"/>
      <c r="VBH129" s="422"/>
      <c r="VBI129" s="422"/>
      <c r="VBJ129" s="422"/>
      <c r="VBK129" s="422"/>
      <c r="VBL129" s="422"/>
      <c r="VBM129" s="422"/>
      <c r="VBN129" s="422"/>
      <c r="VBO129" s="422"/>
      <c r="VBP129" s="422"/>
      <c r="VBQ129" s="422"/>
      <c r="VBR129" s="422"/>
      <c r="VBS129" s="422"/>
      <c r="VBT129" s="422"/>
      <c r="VBU129" s="422"/>
      <c r="VBV129" s="422"/>
      <c r="VBW129" s="422"/>
      <c r="VBX129" s="422"/>
      <c r="VBY129" s="422"/>
      <c r="VBZ129" s="422"/>
      <c r="VCA129" s="422"/>
      <c r="VCB129" s="422"/>
      <c r="VCC129" s="422"/>
      <c r="VCD129" s="422"/>
      <c r="VCE129" s="422"/>
      <c r="VCF129" s="422"/>
      <c r="VCG129" s="422"/>
      <c r="VCH129" s="422"/>
      <c r="VCI129" s="422"/>
      <c r="VCJ129" s="422"/>
      <c r="VCK129" s="422"/>
      <c r="VCL129" s="422"/>
      <c r="VCM129" s="422"/>
      <c r="VCN129" s="422"/>
      <c r="VCO129" s="422"/>
      <c r="VCP129" s="422"/>
      <c r="VCQ129" s="422"/>
      <c r="VCR129" s="422"/>
      <c r="VCS129" s="422"/>
      <c r="VCT129" s="422"/>
      <c r="VCU129" s="422"/>
      <c r="VCV129" s="422"/>
      <c r="VCW129" s="422"/>
      <c r="VCX129" s="422"/>
      <c r="VCY129" s="422"/>
      <c r="VCZ129" s="422"/>
      <c r="VDA129" s="422"/>
      <c r="VDB129" s="422"/>
      <c r="VDC129" s="422"/>
      <c r="VDD129" s="422"/>
      <c r="VDE129" s="422"/>
      <c r="VDF129" s="422"/>
      <c r="VDG129" s="422"/>
      <c r="VDH129" s="422"/>
      <c r="VDI129" s="422"/>
      <c r="VDJ129" s="422"/>
      <c r="VDK129" s="422"/>
      <c r="VDL129" s="422"/>
      <c r="VDM129" s="422"/>
      <c r="VDN129" s="422"/>
      <c r="VDO129" s="422"/>
      <c r="VDP129" s="422"/>
      <c r="VDQ129" s="422"/>
      <c r="VDR129" s="422"/>
      <c r="VDS129" s="422"/>
      <c r="VDT129" s="422"/>
      <c r="VDU129" s="422"/>
      <c r="VDV129" s="422"/>
      <c r="VDW129" s="422"/>
      <c r="VDX129" s="422"/>
      <c r="VDY129" s="422"/>
      <c r="VDZ129" s="422"/>
      <c r="VEA129" s="422"/>
      <c r="VEB129" s="422"/>
      <c r="VEC129" s="422"/>
      <c r="VED129" s="422"/>
      <c r="VEE129" s="422"/>
      <c r="VEF129" s="422"/>
      <c r="VEG129" s="422"/>
      <c r="VEH129" s="422"/>
      <c r="VEI129" s="422"/>
      <c r="VEJ129" s="422"/>
      <c r="VEK129" s="422"/>
      <c r="VEL129" s="422"/>
      <c r="VEM129" s="422"/>
      <c r="VEN129" s="422"/>
      <c r="VEO129" s="422"/>
      <c r="VEP129" s="422"/>
      <c r="VEQ129" s="422"/>
      <c r="VER129" s="422"/>
      <c r="VES129" s="422"/>
      <c r="VET129" s="422"/>
      <c r="VEU129" s="422"/>
      <c r="VEV129" s="422"/>
      <c r="VEW129" s="422"/>
      <c r="VEX129" s="422"/>
      <c r="VEY129" s="422"/>
      <c r="VEZ129" s="422"/>
      <c r="VFA129" s="422"/>
      <c r="VFB129" s="422"/>
      <c r="VFC129" s="422"/>
      <c r="VFD129" s="422"/>
      <c r="VFE129" s="422"/>
      <c r="VFF129" s="422"/>
      <c r="VFG129" s="422"/>
      <c r="VFH129" s="422"/>
      <c r="VFI129" s="422"/>
      <c r="VFJ129" s="422"/>
      <c r="VFK129" s="422"/>
      <c r="VFL129" s="422"/>
      <c r="VFM129" s="422"/>
      <c r="VFN129" s="422"/>
      <c r="VFO129" s="422"/>
      <c r="VFP129" s="422"/>
      <c r="VFQ129" s="422"/>
      <c r="VFR129" s="422"/>
      <c r="VFS129" s="422"/>
      <c r="VFT129" s="422"/>
      <c r="VFU129" s="422"/>
      <c r="VFV129" s="422"/>
      <c r="VFW129" s="422"/>
      <c r="VFX129" s="422"/>
      <c r="VFY129" s="422"/>
      <c r="VFZ129" s="422"/>
      <c r="VGA129" s="422"/>
      <c r="VGB129" s="422"/>
      <c r="VGC129" s="422"/>
      <c r="VGD129" s="422"/>
      <c r="VGE129" s="422"/>
      <c r="VGF129" s="422"/>
      <c r="VGG129" s="422"/>
      <c r="VGH129" s="422"/>
      <c r="VGI129" s="422"/>
      <c r="VGJ129" s="422"/>
      <c r="VGK129" s="422"/>
      <c r="VGL129" s="422"/>
      <c r="VGM129" s="422"/>
      <c r="VGN129" s="422"/>
      <c r="VGO129" s="422"/>
      <c r="VGP129" s="422"/>
      <c r="VGQ129" s="422"/>
      <c r="VGR129" s="422"/>
      <c r="VGS129" s="422"/>
      <c r="VGT129" s="422"/>
      <c r="VGU129" s="422"/>
      <c r="VGV129" s="422"/>
      <c r="VGW129" s="422"/>
      <c r="VGX129" s="422"/>
      <c r="VGY129" s="422"/>
      <c r="VGZ129" s="422"/>
      <c r="VHA129" s="422"/>
      <c r="VHB129" s="422"/>
      <c r="VHC129" s="422"/>
      <c r="VHD129" s="422"/>
      <c r="VHE129" s="422"/>
      <c r="VHF129" s="422"/>
      <c r="VHG129" s="422"/>
      <c r="VHH129" s="422"/>
      <c r="VHI129" s="422"/>
      <c r="VHJ129" s="422"/>
      <c r="VHK129" s="422"/>
      <c r="VHL129" s="422"/>
      <c r="VHM129" s="422"/>
      <c r="VHN129" s="422"/>
      <c r="VHO129" s="422"/>
      <c r="VHP129" s="422"/>
      <c r="VHQ129" s="422"/>
      <c r="VHR129" s="422"/>
      <c r="VHS129" s="422"/>
      <c r="VHT129" s="422"/>
      <c r="VHU129" s="422"/>
      <c r="VHV129" s="422"/>
      <c r="VHW129" s="422"/>
      <c r="VHX129" s="422"/>
      <c r="VHY129" s="422"/>
      <c r="VHZ129" s="422"/>
      <c r="VIA129" s="422"/>
      <c r="VIB129" s="422"/>
      <c r="VIC129" s="422"/>
      <c r="VID129" s="422"/>
      <c r="VIE129" s="422"/>
      <c r="VIF129" s="422"/>
      <c r="VIG129" s="422"/>
      <c r="VIH129" s="422"/>
      <c r="VII129" s="422"/>
      <c r="VIJ129" s="422"/>
      <c r="VIK129" s="422"/>
      <c r="VIL129" s="422"/>
      <c r="VIM129" s="422"/>
      <c r="VIN129" s="422"/>
      <c r="VIO129" s="422"/>
      <c r="VIP129" s="422"/>
      <c r="VIQ129" s="422"/>
      <c r="VIR129" s="422"/>
      <c r="VIS129" s="422"/>
      <c r="VIT129" s="422"/>
      <c r="VIU129" s="422"/>
      <c r="VIV129" s="422"/>
      <c r="VIW129" s="422"/>
      <c r="VIX129" s="422"/>
      <c r="VIY129" s="422"/>
      <c r="VIZ129" s="422"/>
      <c r="VJA129" s="422"/>
      <c r="VJB129" s="422"/>
      <c r="VJC129" s="422"/>
      <c r="VJD129" s="422"/>
      <c r="VJE129" s="422"/>
      <c r="VJF129" s="422"/>
      <c r="VJG129" s="422"/>
      <c r="VJH129" s="422"/>
      <c r="VJI129" s="422"/>
      <c r="VJJ129" s="422"/>
      <c r="VJK129" s="422"/>
      <c r="VJL129" s="422"/>
      <c r="VJM129" s="422"/>
      <c r="VJN129" s="422"/>
      <c r="VJO129" s="422"/>
      <c r="VJP129" s="422"/>
      <c r="VJQ129" s="422"/>
      <c r="VJR129" s="422"/>
      <c r="VJS129" s="422"/>
      <c r="VJT129" s="422"/>
      <c r="VJU129" s="422"/>
      <c r="VJV129" s="422"/>
      <c r="VJW129" s="422"/>
      <c r="VJX129" s="422"/>
      <c r="VJY129" s="422"/>
      <c r="VJZ129" s="422"/>
      <c r="VKA129" s="422"/>
      <c r="VKB129" s="422"/>
      <c r="VKC129" s="422"/>
      <c r="VKD129" s="422"/>
      <c r="VKE129" s="422"/>
      <c r="VKF129" s="422"/>
      <c r="VKG129" s="422"/>
      <c r="VKH129" s="422"/>
      <c r="VKI129" s="422"/>
      <c r="VKJ129" s="422"/>
      <c r="VKK129" s="422"/>
      <c r="VKL129" s="422"/>
      <c r="VKM129" s="422"/>
      <c r="VKN129" s="422"/>
      <c r="VKO129" s="422"/>
      <c r="VKP129" s="422"/>
      <c r="VKQ129" s="422"/>
      <c r="VKR129" s="422"/>
      <c r="VKS129" s="422"/>
      <c r="VKT129" s="422"/>
      <c r="VKU129" s="422"/>
      <c r="VKV129" s="422"/>
      <c r="VKW129" s="422"/>
      <c r="VKX129" s="422"/>
      <c r="VKY129" s="422"/>
      <c r="VKZ129" s="422"/>
      <c r="VLA129" s="422"/>
      <c r="VLB129" s="422"/>
      <c r="VLC129" s="422"/>
      <c r="VLD129" s="422"/>
      <c r="VLE129" s="422"/>
      <c r="VLF129" s="422"/>
      <c r="VLG129" s="422"/>
      <c r="VLH129" s="422"/>
      <c r="VLI129" s="422"/>
      <c r="VLJ129" s="422"/>
      <c r="VLK129" s="422"/>
      <c r="VLL129" s="422"/>
      <c r="VLM129" s="422"/>
      <c r="VLN129" s="422"/>
      <c r="VLO129" s="422"/>
      <c r="VLP129" s="422"/>
      <c r="VLQ129" s="422"/>
      <c r="VLR129" s="422"/>
      <c r="VLS129" s="422"/>
      <c r="VLT129" s="422"/>
      <c r="VLU129" s="422"/>
      <c r="VLV129" s="422"/>
      <c r="VLW129" s="422"/>
      <c r="VLX129" s="422"/>
      <c r="VLY129" s="422"/>
      <c r="VLZ129" s="422"/>
      <c r="VMA129" s="422"/>
      <c r="VMB129" s="422"/>
      <c r="VMC129" s="422"/>
      <c r="VMD129" s="422"/>
      <c r="VME129" s="422"/>
      <c r="VMF129" s="422"/>
      <c r="VMG129" s="422"/>
      <c r="VMH129" s="422"/>
      <c r="VMI129" s="422"/>
      <c r="VMJ129" s="422"/>
      <c r="VMK129" s="422"/>
      <c r="VML129" s="422"/>
      <c r="VMM129" s="422"/>
      <c r="VMN129" s="422"/>
      <c r="VMO129" s="422"/>
      <c r="VMP129" s="422"/>
      <c r="VMQ129" s="422"/>
      <c r="VMR129" s="422"/>
      <c r="VMS129" s="422"/>
      <c r="VMT129" s="422"/>
      <c r="VMU129" s="422"/>
      <c r="VMV129" s="422"/>
      <c r="VMW129" s="422"/>
      <c r="VMX129" s="422"/>
      <c r="VMY129" s="422"/>
      <c r="VMZ129" s="422"/>
      <c r="VNA129" s="422"/>
      <c r="VNB129" s="422"/>
      <c r="VNC129" s="422"/>
      <c r="VND129" s="422"/>
      <c r="VNE129" s="422"/>
      <c r="VNF129" s="422"/>
      <c r="VNG129" s="422"/>
      <c r="VNH129" s="422"/>
      <c r="VNI129" s="422"/>
      <c r="VNJ129" s="422"/>
      <c r="VNK129" s="422"/>
      <c r="VNL129" s="422"/>
      <c r="VNM129" s="422"/>
      <c r="VNN129" s="422"/>
      <c r="VNO129" s="422"/>
      <c r="VNP129" s="422"/>
      <c r="VNQ129" s="422"/>
      <c r="VNR129" s="422"/>
      <c r="VNS129" s="422"/>
      <c r="VNT129" s="422"/>
      <c r="VNU129" s="422"/>
      <c r="VNV129" s="422"/>
      <c r="VNW129" s="422"/>
      <c r="VNX129" s="422"/>
      <c r="VNY129" s="422"/>
      <c r="VNZ129" s="422"/>
      <c r="VOA129" s="422"/>
      <c r="VOB129" s="422"/>
      <c r="VOC129" s="422"/>
      <c r="VOD129" s="422"/>
      <c r="VOE129" s="422"/>
      <c r="VOF129" s="422"/>
      <c r="VOG129" s="422"/>
      <c r="VOH129" s="422"/>
      <c r="VOI129" s="422"/>
      <c r="VOJ129" s="422"/>
      <c r="VOK129" s="422"/>
      <c r="VOL129" s="422"/>
      <c r="VOM129" s="422"/>
      <c r="VON129" s="422"/>
      <c r="VOO129" s="422"/>
      <c r="VOP129" s="422"/>
      <c r="VOQ129" s="422"/>
      <c r="VOR129" s="422"/>
      <c r="VOS129" s="422"/>
      <c r="VOT129" s="422"/>
      <c r="VOU129" s="422"/>
      <c r="VOV129" s="422"/>
      <c r="VOW129" s="422"/>
      <c r="VOX129" s="422"/>
      <c r="VOY129" s="422"/>
      <c r="VOZ129" s="422"/>
      <c r="VPA129" s="422"/>
      <c r="VPB129" s="422"/>
      <c r="VPC129" s="422"/>
      <c r="VPD129" s="422"/>
      <c r="VPE129" s="422"/>
      <c r="VPF129" s="422"/>
      <c r="VPG129" s="422"/>
      <c r="VPH129" s="422"/>
      <c r="VPI129" s="422"/>
      <c r="VPJ129" s="422"/>
      <c r="VPK129" s="422"/>
      <c r="VPL129" s="422"/>
      <c r="VPM129" s="422"/>
      <c r="VPN129" s="422"/>
      <c r="VPO129" s="422"/>
      <c r="VPP129" s="422"/>
      <c r="VPQ129" s="422"/>
      <c r="VPR129" s="422"/>
      <c r="VPS129" s="422"/>
      <c r="VPT129" s="422"/>
      <c r="VPU129" s="422"/>
      <c r="VPV129" s="422"/>
      <c r="VPW129" s="422"/>
      <c r="VPX129" s="422"/>
      <c r="VPY129" s="422"/>
      <c r="VPZ129" s="422"/>
      <c r="VQA129" s="422"/>
      <c r="VQB129" s="422"/>
      <c r="VQC129" s="422"/>
      <c r="VQD129" s="422"/>
      <c r="VQE129" s="422"/>
      <c r="VQF129" s="422"/>
      <c r="VQG129" s="422"/>
      <c r="VQH129" s="422"/>
      <c r="VQI129" s="422"/>
      <c r="VQJ129" s="422"/>
      <c r="VQK129" s="422"/>
      <c r="VQL129" s="422"/>
      <c r="VQM129" s="422"/>
      <c r="VQN129" s="422"/>
      <c r="VQO129" s="422"/>
      <c r="VQP129" s="422"/>
      <c r="VQQ129" s="422"/>
      <c r="VQR129" s="422"/>
      <c r="VQS129" s="422"/>
      <c r="VQT129" s="422"/>
      <c r="VQU129" s="422"/>
      <c r="VQV129" s="422"/>
      <c r="VQW129" s="422"/>
      <c r="VQX129" s="422"/>
      <c r="VQY129" s="422"/>
      <c r="VQZ129" s="422"/>
      <c r="VRA129" s="422"/>
      <c r="VRB129" s="422"/>
      <c r="VRC129" s="422"/>
      <c r="VRD129" s="422"/>
      <c r="VRE129" s="422"/>
      <c r="VRF129" s="422"/>
      <c r="VRG129" s="422"/>
      <c r="VRH129" s="422"/>
      <c r="VRI129" s="422"/>
      <c r="VRJ129" s="422"/>
      <c r="VRK129" s="422"/>
      <c r="VRL129" s="422"/>
      <c r="VRM129" s="422"/>
      <c r="VRN129" s="422"/>
      <c r="VRO129" s="422"/>
      <c r="VRP129" s="422"/>
      <c r="VRQ129" s="422"/>
      <c r="VRR129" s="422"/>
      <c r="VRS129" s="422"/>
      <c r="VRT129" s="422"/>
      <c r="VRU129" s="422"/>
      <c r="VRV129" s="422"/>
      <c r="VRW129" s="422"/>
      <c r="VRX129" s="422"/>
      <c r="VRY129" s="422"/>
      <c r="VRZ129" s="422"/>
      <c r="VSA129" s="422"/>
      <c r="VSB129" s="422"/>
      <c r="VSC129" s="422"/>
      <c r="VSD129" s="422"/>
      <c r="VSE129" s="422"/>
      <c r="VSF129" s="422"/>
      <c r="VSG129" s="422"/>
      <c r="VSH129" s="422"/>
      <c r="VSI129" s="422"/>
      <c r="VSJ129" s="422"/>
      <c r="VSK129" s="422"/>
      <c r="VSL129" s="422"/>
      <c r="VSM129" s="422"/>
      <c r="VSN129" s="422"/>
      <c r="VSO129" s="422"/>
      <c r="VSP129" s="422"/>
      <c r="VSQ129" s="422"/>
      <c r="VSR129" s="422"/>
      <c r="VSS129" s="422"/>
      <c r="VST129" s="422"/>
      <c r="VSU129" s="422"/>
      <c r="VSV129" s="422"/>
      <c r="VSW129" s="422"/>
      <c r="VSX129" s="422"/>
      <c r="VSY129" s="422"/>
      <c r="VSZ129" s="422"/>
      <c r="VTA129" s="422"/>
      <c r="VTB129" s="422"/>
      <c r="VTC129" s="422"/>
      <c r="VTD129" s="422"/>
      <c r="VTE129" s="422"/>
      <c r="VTF129" s="422"/>
      <c r="VTG129" s="422"/>
      <c r="VTH129" s="422"/>
      <c r="VTI129" s="422"/>
      <c r="VTJ129" s="422"/>
      <c r="VTK129" s="422"/>
      <c r="VTL129" s="422"/>
      <c r="VTM129" s="422"/>
      <c r="VTN129" s="422"/>
      <c r="VTO129" s="422"/>
      <c r="VTP129" s="422"/>
      <c r="VTQ129" s="422"/>
      <c r="VTR129" s="422"/>
      <c r="VTS129" s="422"/>
      <c r="VTT129" s="422"/>
      <c r="VTU129" s="422"/>
      <c r="VTV129" s="422"/>
      <c r="VTW129" s="422"/>
      <c r="VTX129" s="422"/>
      <c r="VTY129" s="422"/>
      <c r="VTZ129" s="422"/>
      <c r="VUA129" s="422"/>
      <c r="VUB129" s="422"/>
      <c r="VUC129" s="422"/>
      <c r="VUD129" s="422"/>
      <c r="VUE129" s="422"/>
      <c r="VUF129" s="422"/>
      <c r="VUG129" s="422"/>
      <c r="VUH129" s="422"/>
      <c r="VUI129" s="422"/>
      <c r="VUJ129" s="422"/>
      <c r="VUK129" s="422"/>
      <c r="VUL129" s="422"/>
      <c r="VUM129" s="422"/>
      <c r="VUN129" s="422"/>
      <c r="VUO129" s="422"/>
      <c r="VUP129" s="422"/>
      <c r="VUQ129" s="422"/>
      <c r="VUR129" s="422"/>
      <c r="VUS129" s="422"/>
      <c r="VUT129" s="422"/>
      <c r="VUU129" s="422"/>
      <c r="VUV129" s="422"/>
      <c r="VUW129" s="422"/>
      <c r="VUX129" s="422"/>
      <c r="VUY129" s="422"/>
      <c r="VUZ129" s="422"/>
      <c r="VVA129" s="422"/>
      <c r="VVB129" s="422"/>
      <c r="VVC129" s="422"/>
      <c r="VVD129" s="422"/>
      <c r="VVE129" s="422"/>
      <c r="VVF129" s="422"/>
      <c r="VVG129" s="422"/>
      <c r="VVH129" s="422"/>
      <c r="VVI129" s="422"/>
      <c r="VVJ129" s="422"/>
      <c r="VVK129" s="422"/>
      <c r="VVL129" s="422"/>
      <c r="VVM129" s="422"/>
      <c r="VVN129" s="422"/>
      <c r="VVO129" s="422"/>
      <c r="VVP129" s="422"/>
      <c r="VVQ129" s="422"/>
      <c r="VVR129" s="422"/>
      <c r="VVS129" s="422"/>
      <c r="VVT129" s="422"/>
      <c r="VVU129" s="422"/>
      <c r="VVV129" s="422"/>
      <c r="VVW129" s="422"/>
      <c r="VVX129" s="422"/>
      <c r="VVY129" s="422"/>
      <c r="VVZ129" s="422"/>
      <c r="VWA129" s="422"/>
      <c r="VWB129" s="422"/>
      <c r="VWC129" s="422"/>
      <c r="VWD129" s="422"/>
      <c r="VWE129" s="422"/>
      <c r="VWF129" s="422"/>
      <c r="VWG129" s="422"/>
      <c r="VWH129" s="422"/>
      <c r="VWI129" s="422"/>
      <c r="VWJ129" s="422"/>
      <c r="VWK129" s="422"/>
      <c r="VWL129" s="422"/>
      <c r="VWM129" s="422"/>
      <c r="VWN129" s="422"/>
      <c r="VWO129" s="422"/>
      <c r="VWP129" s="422"/>
      <c r="VWQ129" s="422"/>
      <c r="VWR129" s="422"/>
      <c r="VWS129" s="422"/>
      <c r="VWT129" s="422"/>
      <c r="VWU129" s="422"/>
      <c r="VWV129" s="422"/>
      <c r="VWW129" s="422"/>
      <c r="VWX129" s="422"/>
      <c r="VWY129" s="422"/>
      <c r="VWZ129" s="422"/>
      <c r="VXA129" s="422"/>
      <c r="VXB129" s="422"/>
      <c r="VXC129" s="422"/>
      <c r="VXD129" s="422"/>
      <c r="VXE129" s="422"/>
      <c r="VXF129" s="422"/>
      <c r="VXG129" s="422"/>
      <c r="VXH129" s="422"/>
      <c r="VXI129" s="422"/>
      <c r="VXJ129" s="422"/>
      <c r="VXK129" s="422"/>
      <c r="VXL129" s="422"/>
      <c r="VXM129" s="422"/>
      <c r="VXN129" s="422"/>
      <c r="VXO129" s="422"/>
      <c r="VXP129" s="422"/>
      <c r="VXQ129" s="422"/>
      <c r="VXR129" s="422"/>
      <c r="VXS129" s="422"/>
      <c r="VXT129" s="422"/>
      <c r="VXU129" s="422"/>
      <c r="VXV129" s="422"/>
      <c r="VXW129" s="422"/>
      <c r="VXX129" s="422"/>
      <c r="VXY129" s="422"/>
      <c r="VXZ129" s="422"/>
      <c r="VYA129" s="422"/>
      <c r="VYB129" s="422"/>
      <c r="VYC129" s="422"/>
      <c r="VYD129" s="422"/>
      <c r="VYE129" s="422"/>
      <c r="VYF129" s="422"/>
      <c r="VYG129" s="422"/>
      <c r="VYH129" s="422"/>
      <c r="VYI129" s="422"/>
      <c r="VYJ129" s="422"/>
      <c r="VYK129" s="422"/>
      <c r="VYL129" s="422"/>
      <c r="VYM129" s="422"/>
      <c r="VYN129" s="422"/>
      <c r="VYO129" s="422"/>
      <c r="VYP129" s="422"/>
      <c r="VYQ129" s="422"/>
      <c r="VYR129" s="422"/>
      <c r="VYS129" s="422"/>
      <c r="VYT129" s="422"/>
      <c r="VYU129" s="422"/>
      <c r="VYV129" s="422"/>
      <c r="VYW129" s="422"/>
      <c r="VYX129" s="422"/>
      <c r="VYY129" s="422"/>
      <c r="VYZ129" s="422"/>
      <c r="VZA129" s="422"/>
      <c r="VZB129" s="422"/>
      <c r="VZC129" s="422"/>
      <c r="VZD129" s="422"/>
      <c r="VZE129" s="422"/>
      <c r="VZF129" s="422"/>
      <c r="VZG129" s="422"/>
      <c r="VZH129" s="422"/>
      <c r="VZI129" s="422"/>
      <c r="VZJ129" s="422"/>
      <c r="VZK129" s="422"/>
      <c r="VZL129" s="422"/>
      <c r="VZM129" s="422"/>
      <c r="VZN129" s="422"/>
      <c r="VZO129" s="422"/>
      <c r="VZP129" s="422"/>
      <c r="VZQ129" s="422"/>
      <c r="VZR129" s="422"/>
      <c r="VZS129" s="422"/>
      <c r="VZT129" s="422"/>
      <c r="VZU129" s="422"/>
      <c r="VZV129" s="422"/>
      <c r="VZW129" s="422"/>
      <c r="VZX129" s="422"/>
      <c r="VZY129" s="422"/>
      <c r="VZZ129" s="422"/>
      <c r="WAA129" s="422"/>
      <c r="WAB129" s="422"/>
      <c r="WAC129" s="422"/>
      <c r="WAD129" s="422"/>
      <c r="WAE129" s="422"/>
      <c r="WAF129" s="422"/>
      <c r="WAG129" s="422"/>
      <c r="WAH129" s="422"/>
      <c r="WAI129" s="422"/>
      <c r="WAJ129" s="422"/>
      <c r="WAK129" s="422"/>
      <c r="WAL129" s="422"/>
      <c r="WAM129" s="422"/>
      <c r="WAN129" s="422"/>
      <c r="WAO129" s="422"/>
      <c r="WAP129" s="422"/>
      <c r="WAQ129" s="422"/>
      <c r="WAR129" s="422"/>
      <c r="WAS129" s="422"/>
      <c r="WAT129" s="422"/>
      <c r="WAU129" s="422"/>
      <c r="WAV129" s="422"/>
      <c r="WAW129" s="422"/>
      <c r="WAX129" s="422"/>
      <c r="WAY129" s="422"/>
      <c r="WAZ129" s="422"/>
      <c r="WBA129" s="422"/>
      <c r="WBB129" s="422"/>
      <c r="WBC129" s="422"/>
      <c r="WBD129" s="422"/>
      <c r="WBE129" s="422"/>
      <c r="WBF129" s="422"/>
      <c r="WBG129" s="422"/>
      <c r="WBH129" s="422"/>
      <c r="WBI129" s="422"/>
      <c r="WBJ129" s="422"/>
      <c r="WBK129" s="422"/>
      <c r="WBL129" s="422"/>
      <c r="WBM129" s="422"/>
      <c r="WBN129" s="422"/>
      <c r="WBO129" s="422"/>
      <c r="WBP129" s="422"/>
      <c r="WBQ129" s="422"/>
      <c r="WBR129" s="422"/>
      <c r="WBS129" s="422"/>
      <c r="WBT129" s="422"/>
      <c r="WBU129" s="422"/>
      <c r="WBV129" s="422"/>
      <c r="WBW129" s="422"/>
      <c r="WBX129" s="422"/>
      <c r="WBY129" s="422"/>
      <c r="WBZ129" s="422"/>
      <c r="WCA129" s="422"/>
      <c r="WCB129" s="422"/>
      <c r="WCC129" s="422"/>
      <c r="WCD129" s="422"/>
      <c r="WCE129" s="422"/>
      <c r="WCF129" s="422"/>
      <c r="WCG129" s="422"/>
      <c r="WCH129" s="422"/>
      <c r="WCI129" s="422"/>
      <c r="WCJ129" s="422"/>
      <c r="WCK129" s="422"/>
      <c r="WCL129" s="422"/>
      <c r="WCM129" s="422"/>
      <c r="WCN129" s="422"/>
      <c r="WCO129" s="422"/>
      <c r="WCP129" s="422"/>
      <c r="WCQ129" s="422"/>
      <c r="WCR129" s="422"/>
      <c r="WCS129" s="422"/>
      <c r="WCT129" s="422"/>
      <c r="WCU129" s="422"/>
      <c r="WCV129" s="422"/>
      <c r="WCW129" s="422"/>
      <c r="WCX129" s="422"/>
      <c r="WCY129" s="422"/>
      <c r="WCZ129" s="422"/>
      <c r="WDA129" s="422"/>
      <c r="WDB129" s="422"/>
      <c r="WDC129" s="422"/>
      <c r="WDD129" s="422"/>
      <c r="WDE129" s="422"/>
      <c r="WDF129" s="422"/>
      <c r="WDG129" s="422"/>
      <c r="WDH129" s="422"/>
      <c r="WDI129" s="422"/>
      <c r="WDJ129" s="422"/>
      <c r="WDK129" s="422"/>
      <c r="WDL129" s="422"/>
      <c r="WDM129" s="422"/>
      <c r="WDN129" s="422"/>
      <c r="WDO129" s="422"/>
      <c r="WDP129" s="422"/>
      <c r="WDQ129" s="422"/>
      <c r="WDR129" s="422"/>
      <c r="WDS129" s="422"/>
      <c r="WDT129" s="422"/>
      <c r="WDU129" s="422"/>
      <c r="WDV129" s="422"/>
      <c r="WDW129" s="422"/>
      <c r="WDX129" s="422"/>
      <c r="WDY129" s="422"/>
      <c r="WDZ129" s="422"/>
      <c r="WEA129" s="422"/>
      <c r="WEB129" s="422"/>
      <c r="WEC129" s="422"/>
      <c r="WED129" s="422"/>
      <c r="WEE129" s="422"/>
      <c r="WEF129" s="422"/>
      <c r="WEG129" s="422"/>
      <c r="WEH129" s="422"/>
      <c r="WEI129" s="422"/>
      <c r="WEJ129" s="422"/>
      <c r="WEK129" s="422"/>
      <c r="WEL129" s="422"/>
      <c r="WEM129" s="422"/>
      <c r="WEN129" s="422"/>
      <c r="WEO129" s="422"/>
      <c r="WEP129" s="422"/>
      <c r="WEQ129" s="422"/>
      <c r="WER129" s="422"/>
      <c r="WES129" s="422"/>
      <c r="WET129" s="422"/>
      <c r="WEU129" s="422"/>
      <c r="WEV129" s="422"/>
      <c r="WEW129" s="422"/>
      <c r="WEX129" s="422"/>
      <c r="WEY129" s="422"/>
      <c r="WEZ129" s="422"/>
      <c r="WFA129" s="422"/>
      <c r="WFB129" s="422"/>
      <c r="WFC129" s="422"/>
      <c r="WFD129" s="422"/>
      <c r="WFE129" s="422"/>
      <c r="WFF129" s="422"/>
      <c r="WFG129" s="422"/>
      <c r="WFH129" s="422"/>
      <c r="WFI129" s="422"/>
      <c r="WFJ129" s="422"/>
      <c r="WFK129" s="422"/>
      <c r="WFL129" s="422"/>
      <c r="WFM129" s="422"/>
      <c r="WFN129" s="422"/>
      <c r="WFO129" s="422"/>
      <c r="WFP129" s="422"/>
      <c r="WFQ129" s="422"/>
      <c r="WFR129" s="422"/>
      <c r="WFS129" s="422"/>
      <c r="WFT129" s="422"/>
      <c r="WFU129" s="422"/>
      <c r="WFV129" s="422"/>
      <c r="WFW129" s="422"/>
      <c r="WFX129" s="422"/>
      <c r="WFY129" s="422"/>
      <c r="WFZ129" s="422"/>
      <c r="WGA129" s="422"/>
      <c r="WGB129" s="422"/>
      <c r="WGC129" s="422"/>
      <c r="WGD129" s="422"/>
      <c r="WGE129" s="422"/>
      <c r="WGF129" s="422"/>
      <c r="WGG129" s="422"/>
      <c r="WGH129" s="422"/>
      <c r="WGI129" s="422"/>
      <c r="WGJ129" s="422"/>
      <c r="WGK129" s="422"/>
      <c r="WGL129" s="422"/>
      <c r="WGM129" s="422"/>
      <c r="WGN129" s="422"/>
      <c r="WGO129" s="422"/>
      <c r="WGP129" s="422"/>
      <c r="WGQ129" s="422"/>
      <c r="WGR129" s="422"/>
      <c r="WGS129" s="422"/>
      <c r="WGT129" s="422"/>
      <c r="WGU129" s="422"/>
      <c r="WGV129" s="422"/>
      <c r="WGW129" s="422"/>
      <c r="WGX129" s="422"/>
      <c r="WGY129" s="422"/>
      <c r="WGZ129" s="422"/>
      <c r="WHA129" s="422"/>
      <c r="WHB129" s="422"/>
      <c r="WHC129" s="422"/>
      <c r="WHD129" s="422"/>
      <c r="WHE129" s="422"/>
      <c r="WHF129" s="422"/>
      <c r="WHG129" s="422"/>
      <c r="WHH129" s="422"/>
      <c r="WHI129" s="422"/>
      <c r="WHJ129" s="422"/>
      <c r="WHK129" s="422"/>
      <c r="WHL129" s="422"/>
      <c r="WHM129" s="422"/>
      <c r="WHN129" s="422"/>
      <c r="WHO129" s="422"/>
      <c r="WHP129" s="422"/>
      <c r="WHQ129" s="422"/>
      <c r="WHR129" s="422"/>
      <c r="WHS129" s="422"/>
      <c r="WHT129" s="422"/>
      <c r="WHU129" s="422"/>
      <c r="WHV129" s="422"/>
      <c r="WHW129" s="422"/>
      <c r="WHX129" s="422"/>
      <c r="WHY129" s="422"/>
      <c r="WHZ129" s="422"/>
      <c r="WIA129" s="422"/>
      <c r="WIB129" s="422"/>
      <c r="WIC129" s="422"/>
      <c r="WID129" s="422"/>
      <c r="WIE129" s="422"/>
      <c r="WIF129" s="422"/>
      <c r="WIG129" s="422"/>
      <c r="WIH129" s="422"/>
      <c r="WII129" s="422"/>
      <c r="WIJ129" s="422"/>
      <c r="WIK129" s="422"/>
      <c r="WIL129" s="422"/>
      <c r="WIM129" s="422"/>
      <c r="WIN129" s="422"/>
      <c r="WIO129" s="422"/>
      <c r="WIP129" s="422"/>
      <c r="WIQ129" s="422"/>
      <c r="WIR129" s="422"/>
      <c r="WIS129" s="422"/>
      <c r="WIT129" s="422"/>
      <c r="WIU129" s="422"/>
      <c r="WIV129" s="422"/>
      <c r="WIW129" s="422"/>
      <c r="WIX129" s="422"/>
      <c r="WIY129" s="422"/>
      <c r="WIZ129" s="422"/>
      <c r="WJA129" s="422"/>
      <c r="WJB129" s="422"/>
      <c r="WJC129" s="422"/>
      <c r="WJD129" s="422"/>
      <c r="WJE129" s="422"/>
      <c r="WJF129" s="422"/>
      <c r="WJG129" s="422"/>
      <c r="WJH129" s="422"/>
      <c r="WJI129" s="422"/>
      <c r="WJJ129" s="422"/>
      <c r="WJK129" s="422"/>
      <c r="WJL129" s="422"/>
      <c r="WJM129" s="422"/>
      <c r="WJN129" s="422"/>
      <c r="WJO129" s="422"/>
      <c r="WJP129" s="422"/>
      <c r="WJQ129" s="422"/>
      <c r="WJR129" s="422"/>
      <c r="WJS129" s="422"/>
      <c r="WJT129" s="422"/>
      <c r="WJU129" s="422"/>
      <c r="WJV129" s="422"/>
      <c r="WJW129" s="422"/>
      <c r="WJX129" s="422"/>
      <c r="WJY129" s="422"/>
      <c r="WJZ129" s="422"/>
      <c r="WKA129" s="422"/>
      <c r="WKB129" s="422"/>
      <c r="WKC129" s="422"/>
      <c r="WKD129" s="422"/>
      <c r="WKE129" s="422"/>
      <c r="WKF129" s="422"/>
      <c r="WKG129" s="422"/>
      <c r="WKH129" s="422"/>
      <c r="WKI129" s="422"/>
      <c r="WKJ129" s="422"/>
      <c r="WKK129" s="422"/>
      <c r="WKL129" s="422"/>
      <c r="WKM129" s="422"/>
      <c r="WKN129" s="422"/>
      <c r="WKO129" s="422"/>
      <c r="WKP129" s="422"/>
      <c r="WKQ129" s="422"/>
      <c r="WKR129" s="422"/>
      <c r="WKS129" s="422"/>
      <c r="WKT129" s="422"/>
      <c r="WKU129" s="422"/>
      <c r="WKV129" s="422"/>
      <c r="WKW129" s="422"/>
      <c r="WKX129" s="422"/>
      <c r="WKY129" s="422"/>
      <c r="WKZ129" s="422"/>
      <c r="WLA129" s="422"/>
      <c r="WLB129" s="422"/>
      <c r="WLC129" s="422"/>
      <c r="WLD129" s="422"/>
      <c r="WLE129" s="422"/>
      <c r="WLF129" s="422"/>
      <c r="WLG129" s="422"/>
      <c r="WLH129" s="422"/>
      <c r="WLI129" s="422"/>
      <c r="WLJ129" s="422"/>
      <c r="WLK129" s="422"/>
      <c r="WLL129" s="422"/>
      <c r="WLM129" s="422"/>
      <c r="WLN129" s="422"/>
      <c r="WLO129" s="422"/>
      <c r="WLP129" s="422"/>
      <c r="WLQ129" s="422"/>
      <c r="WLR129" s="422"/>
      <c r="WLS129" s="422"/>
      <c r="WLT129" s="422"/>
      <c r="WLU129" s="422"/>
      <c r="WLV129" s="422"/>
      <c r="WLW129" s="422"/>
      <c r="WLX129" s="422"/>
      <c r="WLY129" s="422"/>
      <c r="WLZ129" s="422"/>
      <c r="WMA129" s="422"/>
      <c r="WMB129" s="422"/>
      <c r="WMC129" s="422"/>
      <c r="WMD129" s="422"/>
      <c r="WME129" s="422"/>
      <c r="WMF129" s="422"/>
      <c r="WMG129" s="422"/>
      <c r="WMH129" s="422"/>
      <c r="WMI129" s="422"/>
      <c r="WMJ129" s="422"/>
      <c r="WMK129" s="422"/>
      <c r="WML129" s="422"/>
      <c r="WMM129" s="422"/>
      <c r="WMN129" s="422"/>
      <c r="WMO129" s="422"/>
      <c r="WMP129" s="422"/>
      <c r="WMQ129" s="422"/>
      <c r="WMR129" s="422"/>
      <c r="WMS129" s="422"/>
      <c r="WMT129" s="422"/>
      <c r="WMU129" s="422"/>
      <c r="WMV129" s="422"/>
      <c r="WMW129" s="422"/>
      <c r="WMX129" s="422"/>
      <c r="WMY129" s="422"/>
      <c r="WMZ129" s="422"/>
      <c r="WNA129" s="422"/>
      <c r="WNB129" s="422"/>
      <c r="WNC129" s="422"/>
      <c r="WND129" s="422"/>
      <c r="WNE129" s="422"/>
      <c r="WNF129" s="422"/>
      <c r="WNG129" s="422"/>
      <c r="WNH129" s="422"/>
      <c r="WNI129" s="422"/>
      <c r="WNJ129" s="422"/>
      <c r="WNK129" s="422"/>
      <c r="WNL129" s="422"/>
      <c r="WNM129" s="422"/>
      <c r="WNN129" s="422"/>
      <c r="WNO129" s="422"/>
      <c r="WNP129" s="422"/>
      <c r="WNQ129" s="422"/>
      <c r="WNR129" s="422"/>
      <c r="WNS129" s="422"/>
      <c r="WNT129" s="422"/>
      <c r="WNU129" s="422"/>
      <c r="WNV129" s="422"/>
      <c r="WNW129" s="422"/>
      <c r="WNX129" s="422"/>
      <c r="WNY129" s="422"/>
      <c r="WNZ129" s="422"/>
      <c r="WOA129" s="422"/>
      <c r="WOB129" s="422"/>
      <c r="WOC129" s="422"/>
      <c r="WOD129" s="422"/>
      <c r="WOE129" s="422"/>
      <c r="WOF129" s="422"/>
      <c r="WOG129" s="422"/>
      <c r="WOH129" s="422"/>
      <c r="WOI129" s="422"/>
      <c r="WOJ129" s="422"/>
      <c r="WOK129" s="422"/>
      <c r="WOL129" s="422"/>
      <c r="WOM129" s="422"/>
      <c r="WON129" s="422"/>
      <c r="WOO129" s="422"/>
      <c r="WOP129" s="422"/>
      <c r="WOQ129" s="422"/>
      <c r="WOR129" s="422"/>
      <c r="WOS129" s="422"/>
      <c r="WOT129" s="422"/>
      <c r="WOU129" s="422"/>
      <c r="WOV129" s="422"/>
      <c r="WOW129" s="422"/>
      <c r="WOX129" s="422"/>
      <c r="WOY129" s="422"/>
      <c r="WOZ129" s="422"/>
      <c r="WPA129" s="422"/>
      <c r="WPB129" s="422"/>
      <c r="WPC129" s="422"/>
      <c r="WPD129" s="422"/>
      <c r="WPE129" s="422"/>
      <c r="WPF129" s="422"/>
      <c r="WPG129" s="422"/>
      <c r="WPH129" s="422"/>
      <c r="WPI129" s="422"/>
      <c r="WPJ129" s="422"/>
      <c r="WPK129" s="422"/>
      <c r="WPL129" s="422"/>
      <c r="WPM129" s="422"/>
      <c r="WPN129" s="422"/>
      <c r="WPO129" s="422"/>
      <c r="WPP129" s="422"/>
      <c r="WPQ129" s="422"/>
      <c r="WPR129" s="422"/>
      <c r="WPS129" s="422"/>
      <c r="WPT129" s="422"/>
      <c r="WPU129" s="422"/>
      <c r="WPV129" s="422"/>
      <c r="WPW129" s="422"/>
      <c r="WPX129" s="422"/>
      <c r="WPY129" s="422"/>
      <c r="WPZ129" s="422"/>
      <c r="WQA129" s="422"/>
      <c r="WQB129" s="422"/>
      <c r="WQC129" s="422"/>
      <c r="WQD129" s="422"/>
      <c r="WQE129" s="422"/>
      <c r="WQF129" s="422"/>
      <c r="WQG129" s="422"/>
      <c r="WQH129" s="422"/>
      <c r="WQI129" s="422"/>
      <c r="WQJ129" s="422"/>
      <c r="WQK129" s="422"/>
      <c r="WQL129" s="422"/>
      <c r="WQM129" s="422"/>
      <c r="WQN129" s="422"/>
      <c r="WQO129" s="422"/>
      <c r="WQP129" s="422"/>
      <c r="WQQ129" s="422"/>
      <c r="WQR129" s="422"/>
      <c r="WQS129" s="422"/>
      <c r="WQT129" s="422"/>
      <c r="WQU129" s="422"/>
      <c r="WQV129" s="422"/>
      <c r="WQW129" s="422"/>
      <c r="WQX129" s="422"/>
      <c r="WQY129" s="422"/>
      <c r="WQZ129" s="422"/>
      <c r="WRA129" s="422"/>
      <c r="WRB129" s="422"/>
      <c r="WRC129" s="422"/>
      <c r="WRD129" s="422"/>
      <c r="WRE129" s="422"/>
      <c r="WRF129" s="422"/>
      <c r="WRG129" s="422"/>
      <c r="WRH129" s="422"/>
      <c r="WRI129" s="422"/>
      <c r="WRJ129" s="422"/>
      <c r="WRK129" s="422"/>
      <c r="WRL129" s="422"/>
      <c r="WRM129" s="422"/>
      <c r="WRN129" s="422"/>
      <c r="WRO129" s="422"/>
      <c r="WRP129" s="422"/>
      <c r="WRQ129" s="422"/>
      <c r="WRR129" s="422"/>
      <c r="WRS129" s="422"/>
      <c r="WRT129" s="422"/>
      <c r="WRU129" s="422"/>
      <c r="WRV129" s="422"/>
      <c r="WRW129" s="422"/>
      <c r="WRX129" s="422"/>
      <c r="WRY129" s="422"/>
      <c r="WRZ129" s="422"/>
      <c r="WSA129" s="422"/>
      <c r="WSB129" s="422"/>
      <c r="WSC129" s="422"/>
      <c r="WSD129" s="422"/>
      <c r="WSE129" s="422"/>
      <c r="WSF129" s="422"/>
      <c r="WSG129" s="422"/>
      <c r="WSH129" s="422"/>
      <c r="WSI129" s="422"/>
      <c r="WSJ129" s="422"/>
      <c r="WSK129" s="422"/>
      <c r="WSL129" s="422"/>
      <c r="WSM129" s="422"/>
      <c r="WSN129" s="422"/>
      <c r="WSO129" s="422"/>
      <c r="WSP129" s="422"/>
      <c r="WSQ129" s="422"/>
      <c r="WSR129" s="422"/>
      <c r="WSS129" s="422"/>
      <c r="WST129" s="422"/>
      <c r="WSU129" s="422"/>
      <c r="WSV129" s="422"/>
      <c r="WSW129" s="422"/>
      <c r="WSX129" s="422"/>
      <c r="WSY129" s="422"/>
      <c r="WSZ129" s="422"/>
      <c r="WTA129" s="422"/>
      <c r="WTB129" s="422"/>
      <c r="WTC129" s="422"/>
      <c r="WTD129" s="422"/>
      <c r="WTE129" s="422"/>
      <c r="WTF129" s="422"/>
      <c r="WTG129" s="422"/>
      <c r="WTH129" s="422"/>
      <c r="WTI129" s="422"/>
      <c r="WTJ129" s="422"/>
      <c r="WTK129" s="422"/>
      <c r="WTL129" s="422"/>
      <c r="WTM129" s="422"/>
      <c r="WTN129" s="422"/>
      <c r="WTO129" s="422"/>
      <c r="WTP129" s="422"/>
      <c r="WTQ129" s="422"/>
      <c r="WTR129" s="422"/>
      <c r="WTS129" s="422"/>
      <c r="WTT129" s="422"/>
      <c r="WTU129" s="422"/>
      <c r="WTV129" s="422"/>
      <c r="WTW129" s="422"/>
      <c r="WTX129" s="422"/>
      <c r="WTY129" s="422"/>
      <c r="WTZ129" s="422"/>
      <c r="WUA129" s="422"/>
      <c r="WUB129" s="422"/>
      <c r="WUC129" s="422"/>
      <c r="WUD129" s="422"/>
      <c r="WUE129" s="422"/>
      <c r="WUF129" s="422"/>
      <c r="WUG129" s="422"/>
      <c r="WUH129" s="422"/>
      <c r="WUI129" s="422"/>
      <c r="WUJ129" s="422"/>
      <c r="WUK129" s="422"/>
      <c r="WUL129" s="422"/>
      <c r="WUM129" s="422"/>
      <c r="WUN129" s="422"/>
      <c r="WUO129" s="422"/>
      <c r="WUP129" s="422"/>
      <c r="WUQ129" s="422"/>
      <c r="WUR129" s="422"/>
      <c r="WUS129" s="422"/>
      <c r="WUT129" s="422"/>
      <c r="WUU129" s="422"/>
      <c r="WUV129" s="422"/>
      <c r="WUW129" s="422"/>
      <c r="WUX129" s="422"/>
      <c r="WUY129" s="422"/>
      <c r="WUZ129" s="422"/>
      <c r="WVA129" s="422"/>
      <c r="WVB129" s="422"/>
      <c r="WVC129" s="422"/>
      <c r="WVD129" s="422"/>
      <c r="WVE129" s="422"/>
      <c r="WVF129" s="422"/>
      <c r="WVG129" s="422"/>
      <c r="WVH129" s="422"/>
      <c r="WVI129" s="422"/>
      <c r="WVJ129" s="422"/>
      <c r="WVK129" s="422"/>
      <c r="WVL129" s="422"/>
      <c r="WVM129" s="422"/>
      <c r="WVN129" s="422"/>
      <c r="WVO129" s="422"/>
      <c r="WVP129" s="422"/>
      <c r="WVQ129" s="422"/>
      <c r="WVR129" s="422"/>
      <c r="WVS129" s="422"/>
      <c r="WVT129" s="422"/>
      <c r="WVU129" s="422"/>
      <c r="WVV129" s="422"/>
      <c r="WVW129" s="422"/>
      <c r="WVX129" s="422"/>
      <c r="WVY129" s="422"/>
      <c r="WVZ129" s="422"/>
      <c r="WWA129" s="422"/>
      <c r="WWB129" s="422"/>
      <c r="WWC129" s="422"/>
      <c r="WWD129" s="422"/>
      <c r="WWE129" s="422"/>
      <c r="WWF129" s="422"/>
      <c r="WWG129" s="422"/>
      <c r="WWH129" s="422"/>
      <c r="WWI129" s="422"/>
      <c r="WWJ129" s="422"/>
      <c r="WWK129" s="422"/>
      <c r="WWL129" s="422"/>
      <c r="WWM129" s="422"/>
      <c r="WWN129" s="422"/>
      <c r="WWO129" s="422"/>
      <c r="WWP129" s="422"/>
      <c r="WWQ129" s="422"/>
      <c r="WWR129" s="422"/>
      <c r="WWS129" s="422"/>
      <c r="WWT129" s="422"/>
      <c r="WWU129" s="422"/>
      <c r="WWV129" s="422"/>
      <c r="WWW129" s="422"/>
      <c r="WWX129" s="422"/>
      <c r="WWY129" s="422"/>
      <c r="WWZ129" s="422"/>
      <c r="WXA129" s="422"/>
      <c r="WXB129" s="422"/>
      <c r="WXC129" s="422"/>
      <c r="WXD129" s="422"/>
      <c r="WXE129" s="422"/>
      <c r="WXF129" s="422"/>
      <c r="WXG129" s="422"/>
      <c r="WXH129" s="422"/>
      <c r="WXI129" s="422"/>
      <c r="WXJ129" s="422"/>
      <c r="WXK129" s="422"/>
      <c r="WXL129" s="422"/>
      <c r="WXM129" s="422"/>
      <c r="WXN129" s="422"/>
      <c r="WXO129" s="422"/>
      <c r="WXP129" s="422"/>
      <c r="WXQ129" s="422"/>
      <c r="WXR129" s="422"/>
      <c r="WXS129" s="422"/>
      <c r="WXT129" s="422"/>
      <c r="WXU129" s="422"/>
      <c r="WXV129" s="422"/>
      <c r="WXW129" s="422"/>
      <c r="WXX129" s="422"/>
      <c r="WXY129" s="422"/>
      <c r="WXZ129" s="422"/>
      <c r="WYA129" s="422"/>
      <c r="WYB129" s="422"/>
      <c r="WYC129" s="422"/>
      <c r="WYD129" s="422"/>
      <c r="WYE129" s="422"/>
      <c r="WYF129" s="422"/>
      <c r="WYG129" s="422"/>
      <c r="WYH129" s="422"/>
      <c r="WYI129" s="422"/>
      <c r="WYJ129" s="422"/>
      <c r="WYK129" s="422"/>
      <c r="WYL129" s="422"/>
      <c r="WYM129" s="422"/>
      <c r="WYN129" s="422"/>
      <c r="WYO129" s="422"/>
      <c r="WYP129" s="422"/>
      <c r="WYQ129" s="422"/>
      <c r="WYR129" s="422"/>
      <c r="WYS129" s="422"/>
      <c r="WYT129" s="422"/>
      <c r="WYU129" s="422"/>
      <c r="WYV129" s="422"/>
      <c r="WYW129" s="422"/>
      <c r="WYX129" s="422"/>
      <c r="WYY129" s="422"/>
      <c r="WYZ129" s="422"/>
      <c r="WZA129" s="422"/>
      <c r="WZB129" s="422"/>
      <c r="WZC129" s="422"/>
      <c r="WZD129" s="422"/>
      <c r="WZE129" s="422"/>
      <c r="WZF129" s="422"/>
      <c r="WZG129" s="422"/>
      <c r="WZH129" s="422"/>
      <c r="WZI129" s="422"/>
      <c r="WZJ129" s="422"/>
      <c r="WZK129" s="422"/>
      <c r="WZL129" s="422"/>
      <c r="WZM129" s="422"/>
      <c r="WZN129" s="422"/>
      <c r="WZO129" s="422"/>
      <c r="WZP129" s="422"/>
      <c r="WZQ129" s="422"/>
      <c r="WZR129" s="422"/>
      <c r="WZS129" s="422"/>
      <c r="WZT129" s="422"/>
      <c r="WZU129" s="422"/>
      <c r="WZV129" s="422"/>
      <c r="WZW129" s="422"/>
      <c r="WZX129" s="422"/>
      <c r="WZY129" s="422"/>
      <c r="WZZ129" s="422"/>
      <c r="XAA129" s="422"/>
      <c r="XAB129" s="422"/>
      <c r="XAC129" s="422"/>
      <c r="XAD129" s="422"/>
      <c r="XAE129" s="422"/>
      <c r="XAF129" s="422"/>
      <c r="XAG129" s="422"/>
      <c r="XAH129" s="422"/>
      <c r="XAI129" s="422"/>
      <c r="XAJ129" s="422"/>
      <c r="XAK129" s="422"/>
      <c r="XAL129" s="422"/>
      <c r="XAM129" s="422"/>
      <c r="XAN129" s="422"/>
      <c r="XAO129" s="422"/>
      <c r="XAP129" s="422"/>
      <c r="XAQ129" s="422"/>
      <c r="XAR129" s="422"/>
      <c r="XAS129" s="422"/>
      <c r="XAT129" s="422"/>
      <c r="XAU129" s="422"/>
      <c r="XAV129" s="422"/>
      <c r="XAW129" s="422"/>
      <c r="XAX129" s="422"/>
      <c r="XAY129" s="422"/>
      <c r="XAZ129" s="422"/>
      <c r="XBA129" s="422"/>
      <c r="XBB129" s="422"/>
      <c r="XBC129" s="422"/>
      <c r="XBD129" s="422"/>
      <c r="XBE129" s="422"/>
      <c r="XBF129" s="422"/>
      <c r="XBG129" s="422"/>
      <c r="XBH129" s="422"/>
      <c r="XBI129" s="422"/>
      <c r="XBJ129" s="422"/>
      <c r="XBK129" s="422"/>
      <c r="XBL129" s="422"/>
      <c r="XBM129" s="422"/>
      <c r="XBN129" s="422"/>
      <c r="XBO129" s="422"/>
      <c r="XBP129" s="422"/>
      <c r="XBQ129" s="422"/>
      <c r="XBR129" s="422"/>
      <c r="XBS129" s="422"/>
      <c r="XBT129" s="422"/>
      <c r="XBU129" s="422"/>
      <c r="XBV129" s="422"/>
      <c r="XBW129" s="422"/>
      <c r="XBX129" s="422"/>
      <c r="XBY129" s="422"/>
      <c r="XBZ129" s="422"/>
      <c r="XCA129" s="422"/>
      <c r="XCB129" s="422"/>
      <c r="XCC129" s="422"/>
      <c r="XCD129" s="422"/>
      <c r="XCE129" s="422"/>
      <c r="XCF129" s="422"/>
      <c r="XCG129" s="422"/>
      <c r="XCH129" s="422"/>
      <c r="XCI129" s="422"/>
      <c r="XCJ129" s="422"/>
      <c r="XCK129" s="422"/>
      <c r="XCL129" s="422"/>
      <c r="XCM129" s="422"/>
      <c r="XCN129" s="422"/>
      <c r="XCO129" s="422"/>
      <c r="XCP129" s="422"/>
      <c r="XCQ129" s="422"/>
      <c r="XCR129" s="422"/>
      <c r="XCS129" s="422"/>
      <c r="XCT129" s="422"/>
      <c r="XCU129" s="422"/>
      <c r="XCV129" s="422"/>
      <c r="XCW129" s="422"/>
      <c r="XCX129" s="422"/>
      <c r="XCY129" s="422"/>
      <c r="XCZ129" s="422"/>
      <c r="XDA129" s="422"/>
      <c r="XDB129" s="422"/>
      <c r="XDC129" s="422"/>
      <c r="XDD129" s="422"/>
      <c r="XDE129" s="422"/>
      <c r="XDF129" s="422"/>
      <c r="XDG129" s="422"/>
      <c r="XDH129" s="422"/>
      <c r="XDI129" s="422"/>
      <c r="XDJ129" s="422"/>
      <c r="XDK129" s="422"/>
      <c r="XDL129" s="422"/>
      <c r="XDM129" s="422"/>
      <c r="XDN129" s="422"/>
      <c r="XDO129" s="422"/>
      <c r="XDP129" s="422"/>
      <c r="XDQ129" s="422"/>
      <c r="XDR129" s="422"/>
      <c r="XDS129" s="422"/>
      <c r="XDT129" s="422"/>
      <c r="XDU129" s="422"/>
      <c r="XDV129" s="422"/>
      <c r="XDW129" s="422"/>
      <c r="XDX129" s="422"/>
      <c r="XDY129" s="422"/>
      <c r="XDZ129" s="422"/>
      <c r="XEA129" s="422"/>
      <c r="XEB129" s="422"/>
      <c r="XEC129" s="422"/>
      <c r="XED129" s="422"/>
      <c r="XEE129" s="422"/>
      <c r="XEF129" s="422"/>
      <c r="XEG129" s="422"/>
      <c r="XEH129" s="422"/>
      <c r="XEI129" s="422"/>
      <c r="XEJ129" s="422"/>
      <c r="XEK129" s="422"/>
      <c r="XEL129" s="422"/>
      <c r="XEM129" s="422"/>
      <c r="XEN129" s="422"/>
      <c r="XEO129" s="422"/>
      <c r="XEP129" s="422"/>
      <c r="XEQ129" s="422"/>
      <c r="XER129" s="422"/>
      <c r="XES129" s="422"/>
      <c r="XET129" s="422"/>
      <c r="XEU129" s="422"/>
      <c r="XEV129" s="422"/>
      <c r="XEW129" s="422"/>
      <c r="XEX129" s="422"/>
      <c r="XEY129" s="422"/>
      <c r="XEZ129" s="422"/>
      <c r="XFA129" s="422"/>
      <c r="XFB129" s="422"/>
      <c r="XFC129" s="422"/>
    </row>
    <row r="130" spans="1:16383" ht="15" customHeight="1" x14ac:dyDescent="0.2">
      <c r="A130" s="862"/>
      <c r="B130" s="837"/>
      <c r="C130" s="838"/>
      <c r="D130" s="838"/>
      <c r="E130" s="838"/>
      <c r="F130" s="839"/>
      <c r="G130" s="88"/>
      <c r="H130" s="88"/>
      <c r="N130" s="422"/>
      <c r="O130" s="422"/>
      <c r="P130" s="422"/>
      <c r="Q130" s="422"/>
      <c r="R130" s="422"/>
      <c r="S130" s="422"/>
      <c r="T130" s="422"/>
      <c r="U130" s="422"/>
      <c r="V130" s="422"/>
      <c r="W130" s="422"/>
      <c r="X130" s="422"/>
      <c r="Y130" s="422"/>
      <c r="Z130" s="422"/>
      <c r="AA130" s="422"/>
      <c r="AB130" s="422"/>
      <c r="AC130" s="422"/>
      <c r="AD130" s="422"/>
      <c r="AE130" s="422"/>
      <c r="AF130" s="422"/>
      <c r="AG130" s="422"/>
      <c r="AH130" s="422"/>
      <c r="AI130" s="422"/>
      <c r="AJ130" s="422"/>
      <c r="AK130" s="422"/>
      <c r="AL130" s="422"/>
      <c r="AM130" s="422"/>
      <c r="AN130" s="422"/>
      <c r="AO130" s="422"/>
      <c r="AP130" s="422"/>
      <c r="AQ130" s="422"/>
      <c r="AR130" s="422"/>
      <c r="AS130" s="422"/>
      <c r="AT130" s="422"/>
      <c r="AU130" s="422"/>
      <c r="AV130" s="422"/>
      <c r="AW130" s="422"/>
      <c r="AX130" s="422"/>
      <c r="AY130" s="422"/>
      <c r="AZ130" s="422"/>
      <c r="BA130" s="422"/>
      <c r="BB130" s="422"/>
      <c r="BC130" s="422"/>
      <c r="BD130" s="422"/>
      <c r="BE130" s="422"/>
      <c r="BF130" s="422"/>
      <c r="BG130" s="422"/>
      <c r="BH130" s="422"/>
      <c r="BI130" s="422"/>
      <c r="BJ130" s="422"/>
      <c r="BK130" s="422"/>
      <c r="BL130" s="422"/>
      <c r="BM130" s="422"/>
      <c r="BN130" s="422"/>
      <c r="BO130" s="422"/>
      <c r="BP130" s="422"/>
      <c r="BQ130" s="422"/>
      <c r="BR130" s="422"/>
      <c r="BS130" s="422"/>
      <c r="BT130" s="422"/>
      <c r="BU130" s="422"/>
      <c r="BV130" s="422"/>
      <c r="BW130" s="422"/>
      <c r="BX130" s="422"/>
      <c r="BY130" s="422"/>
      <c r="BZ130" s="422"/>
      <c r="CA130" s="422"/>
      <c r="CB130" s="422"/>
      <c r="CC130" s="422"/>
      <c r="CD130" s="422"/>
      <c r="CE130" s="422"/>
      <c r="CF130" s="422"/>
      <c r="CG130" s="422"/>
      <c r="CH130" s="422"/>
      <c r="CI130" s="422"/>
      <c r="CJ130" s="422"/>
      <c r="CK130" s="422"/>
      <c r="CL130" s="422"/>
      <c r="CM130" s="422"/>
      <c r="CN130" s="422"/>
      <c r="CO130" s="422"/>
      <c r="CP130" s="422"/>
      <c r="CQ130" s="422"/>
      <c r="CR130" s="422"/>
      <c r="CS130" s="422"/>
      <c r="CT130" s="422"/>
      <c r="CU130" s="422"/>
      <c r="CV130" s="422"/>
      <c r="CW130" s="422"/>
      <c r="CX130" s="422"/>
      <c r="CY130" s="422"/>
      <c r="CZ130" s="422"/>
      <c r="DA130" s="422"/>
      <c r="DB130" s="422"/>
      <c r="DC130" s="422"/>
      <c r="DD130" s="422"/>
      <c r="DE130" s="422"/>
      <c r="DF130" s="422"/>
      <c r="DG130" s="422"/>
      <c r="DH130" s="422"/>
      <c r="DI130" s="422"/>
      <c r="DJ130" s="422"/>
      <c r="DK130" s="422"/>
      <c r="DL130" s="422"/>
      <c r="DM130" s="422"/>
      <c r="DN130" s="422"/>
      <c r="DO130" s="422"/>
      <c r="DP130" s="422"/>
      <c r="DQ130" s="422"/>
      <c r="DR130" s="422"/>
      <c r="DS130" s="422"/>
      <c r="DT130" s="422"/>
      <c r="DU130" s="422"/>
      <c r="DV130" s="422"/>
      <c r="DW130" s="422"/>
      <c r="DX130" s="422"/>
      <c r="DY130" s="422"/>
      <c r="DZ130" s="422"/>
      <c r="EA130" s="422"/>
      <c r="EB130" s="422"/>
      <c r="EC130" s="422"/>
      <c r="ED130" s="422"/>
      <c r="EE130" s="422"/>
      <c r="EF130" s="422"/>
      <c r="EG130" s="422"/>
      <c r="EH130" s="422"/>
      <c r="EI130" s="422"/>
      <c r="EJ130" s="422"/>
      <c r="EK130" s="422"/>
      <c r="EL130" s="422"/>
      <c r="EM130" s="422"/>
      <c r="EN130" s="422"/>
      <c r="EO130" s="422"/>
      <c r="EP130" s="422"/>
      <c r="EQ130" s="422"/>
      <c r="ER130" s="422"/>
      <c r="ES130" s="422"/>
      <c r="ET130" s="422"/>
      <c r="EU130" s="422"/>
      <c r="EV130" s="422"/>
      <c r="EW130" s="422"/>
      <c r="EX130" s="422"/>
      <c r="EY130" s="422"/>
      <c r="EZ130" s="422"/>
      <c r="FA130" s="422"/>
      <c r="FB130" s="422"/>
      <c r="FC130" s="422"/>
      <c r="FD130" s="422"/>
      <c r="FE130" s="422"/>
      <c r="FF130" s="422"/>
      <c r="FG130" s="422"/>
      <c r="FH130" s="422"/>
      <c r="FI130" s="422"/>
      <c r="FJ130" s="422"/>
      <c r="FK130" s="422"/>
      <c r="FL130" s="422"/>
      <c r="FM130" s="422"/>
      <c r="FN130" s="422"/>
      <c r="FO130" s="422"/>
      <c r="FP130" s="422"/>
      <c r="FQ130" s="422"/>
      <c r="FR130" s="422"/>
      <c r="FS130" s="422"/>
      <c r="FT130" s="422"/>
      <c r="FU130" s="422"/>
      <c r="FV130" s="422"/>
      <c r="FW130" s="422"/>
      <c r="FX130" s="422"/>
      <c r="FY130" s="422"/>
      <c r="FZ130" s="422"/>
      <c r="GA130" s="422"/>
      <c r="GB130" s="422"/>
      <c r="GC130" s="422"/>
      <c r="GD130" s="422"/>
      <c r="GE130" s="422"/>
      <c r="GF130" s="422"/>
      <c r="GG130" s="422"/>
      <c r="GH130" s="422"/>
      <c r="GI130" s="422"/>
      <c r="GJ130" s="422"/>
      <c r="GK130" s="422"/>
      <c r="GL130" s="422"/>
      <c r="GM130" s="422"/>
      <c r="GN130" s="422"/>
      <c r="GO130" s="422"/>
      <c r="GP130" s="422"/>
      <c r="GQ130" s="422"/>
      <c r="GR130" s="422"/>
      <c r="GS130" s="422"/>
      <c r="GT130" s="422"/>
      <c r="GU130" s="422"/>
      <c r="GV130" s="422"/>
      <c r="GW130" s="422"/>
      <c r="GX130" s="422"/>
      <c r="GY130" s="422"/>
      <c r="GZ130" s="422"/>
      <c r="HA130" s="422"/>
      <c r="HB130" s="422"/>
      <c r="HC130" s="422"/>
      <c r="HD130" s="422"/>
      <c r="HE130" s="422"/>
      <c r="HF130" s="422"/>
      <c r="HG130" s="422"/>
      <c r="HH130" s="422"/>
      <c r="HI130" s="422"/>
      <c r="HJ130" s="422"/>
      <c r="HK130" s="422"/>
      <c r="HL130" s="422"/>
      <c r="HM130" s="422"/>
      <c r="HN130" s="422"/>
      <c r="HO130" s="422"/>
      <c r="HP130" s="422"/>
      <c r="HQ130" s="422"/>
      <c r="HR130" s="422"/>
      <c r="HS130" s="422"/>
      <c r="HT130" s="422"/>
      <c r="HU130" s="422"/>
      <c r="HV130" s="422"/>
      <c r="HW130" s="422"/>
      <c r="HX130" s="422"/>
      <c r="HY130" s="422"/>
      <c r="HZ130" s="422"/>
      <c r="IA130" s="422"/>
      <c r="IB130" s="422"/>
      <c r="IC130" s="422"/>
      <c r="ID130" s="422"/>
      <c r="IE130" s="422"/>
      <c r="IF130" s="422"/>
      <c r="IG130" s="422"/>
      <c r="IH130" s="422"/>
      <c r="II130" s="422"/>
      <c r="IJ130" s="422"/>
      <c r="IK130" s="422"/>
      <c r="IL130" s="422"/>
      <c r="IM130" s="422"/>
      <c r="IN130" s="422"/>
      <c r="IO130" s="422"/>
      <c r="IP130" s="422"/>
      <c r="IQ130" s="422"/>
      <c r="IR130" s="422"/>
      <c r="IS130" s="422"/>
      <c r="IT130" s="422"/>
      <c r="IU130" s="422"/>
      <c r="IV130" s="422"/>
      <c r="IW130" s="422"/>
      <c r="IX130" s="422"/>
      <c r="IY130" s="422"/>
      <c r="IZ130" s="422"/>
      <c r="JA130" s="422"/>
      <c r="JB130" s="422"/>
      <c r="JC130" s="422"/>
      <c r="JD130" s="422"/>
      <c r="JE130" s="422"/>
      <c r="JF130" s="422"/>
      <c r="JG130" s="422"/>
      <c r="JH130" s="422"/>
      <c r="JI130" s="422"/>
      <c r="JJ130" s="422"/>
      <c r="JK130" s="422"/>
      <c r="JL130" s="422"/>
      <c r="JM130" s="422"/>
      <c r="JN130" s="422"/>
      <c r="JO130" s="422"/>
      <c r="JP130" s="422"/>
      <c r="JQ130" s="422"/>
      <c r="JR130" s="422"/>
      <c r="JS130" s="422"/>
      <c r="JT130" s="422"/>
      <c r="JU130" s="422"/>
      <c r="JV130" s="422"/>
      <c r="JW130" s="422"/>
      <c r="JX130" s="422"/>
      <c r="JY130" s="422"/>
      <c r="JZ130" s="422"/>
      <c r="KA130" s="422"/>
      <c r="KB130" s="422"/>
      <c r="KC130" s="422"/>
      <c r="KD130" s="422"/>
      <c r="KE130" s="422"/>
      <c r="KF130" s="422"/>
      <c r="KG130" s="422"/>
      <c r="KH130" s="422"/>
      <c r="KI130" s="422"/>
      <c r="KJ130" s="422"/>
      <c r="KK130" s="422"/>
      <c r="KL130" s="422"/>
      <c r="KM130" s="422"/>
      <c r="KN130" s="422"/>
      <c r="KO130" s="422"/>
      <c r="KP130" s="422"/>
      <c r="KQ130" s="422"/>
      <c r="KR130" s="422"/>
      <c r="KS130" s="422"/>
      <c r="KT130" s="422"/>
      <c r="KU130" s="422"/>
      <c r="KV130" s="422"/>
      <c r="KW130" s="422"/>
      <c r="KX130" s="422"/>
      <c r="KY130" s="422"/>
      <c r="KZ130" s="422"/>
      <c r="LA130" s="422"/>
      <c r="LB130" s="422"/>
      <c r="LC130" s="422"/>
      <c r="LD130" s="422"/>
      <c r="LE130" s="422"/>
      <c r="LF130" s="422"/>
      <c r="LG130" s="422"/>
      <c r="LH130" s="422"/>
      <c r="LI130" s="422"/>
      <c r="LJ130" s="422"/>
      <c r="LK130" s="422"/>
      <c r="LL130" s="422"/>
      <c r="LM130" s="422"/>
      <c r="LN130" s="422"/>
      <c r="LO130" s="422"/>
      <c r="LP130" s="422"/>
      <c r="LQ130" s="422"/>
      <c r="LR130" s="422"/>
      <c r="LS130" s="422"/>
      <c r="LT130" s="422"/>
      <c r="LU130" s="422"/>
      <c r="LV130" s="422"/>
      <c r="LW130" s="422"/>
      <c r="LX130" s="422"/>
      <c r="LY130" s="422"/>
      <c r="LZ130" s="422"/>
      <c r="MA130" s="422"/>
      <c r="MB130" s="422"/>
      <c r="MC130" s="422"/>
      <c r="MD130" s="422"/>
      <c r="ME130" s="422"/>
      <c r="MF130" s="422"/>
      <c r="MG130" s="422"/>
      <c r="MH130" s="422"/>
      <c r="MI130" s="422"/>
      <c r="MJ130" s="422"/>
      <c r="MK130" s="422"/>
      <c r="ML130" s="422"/>
      <c r="MM130" s="422"/>
      <c r="MN130" s="422"/>
      <c r="MO130" s="422"/>
      <c r="MP130" s="422"/>
      <c r="MQ130" s="422"/>
      <c r="MR130" s="422"/>
      <c r="MS130" s="422"/>
      <c r="MT130" s="422"/>
      <c r="MU130" s="422"/>
      <c r="MV130" s="422"/>
      <c r="MW130" s="422"/>
      <c r="MX130" s="422"/>
      <c r="MY130" s="422"/>
      <c r="MZ130" s="422"/>
      <c r="NA130" s="422"/>
      <c r="NB130" s="422"/>
      <c r="NC130" s="422"/>
      <c r="ND130" s="422"/>
      <c r="NE130" s="422"/>
      <c r="NF130" s="422"/>
      <c r="NG130" s="422"/>
      <c r="NH130" s="422"/>
      <c r="NI130" s="422"/>
      <c r="NJ130" s="422"/>
      <c r="NK130" s="422"/>
      <c r="NL130" s="422"/>
      <c r="NM130" s="422"/>
      <c r="NN130" s="422"/>
      <c r="NO130" s="422"/>
      <c r="NP130" s="422"/>
      <c r="NQ130" s="422"/>
      <c r="NR130" s="422"/>
      <c r="NS130" s="422"/>
      <c r="NT130" s="422"/>
      <c r="NU130" s="422"/>
      <c r="NV130" s="422"/>
      <c r="NW130" s="422"/>
      <c r="NX130" s="422"/>
      <c r="NY130" s="422"/>
      <c r="NZ130" s="422"/>
      <c r="OA130" s="422"/>
      <c r="OB130" s="422"/>
      <c r="OC130" s="422"/>
      <c r="OD130" s="422"/>
      <c r="OE130" s="422"/>
      <c r="OF130" s="422"/>
      <c r="OG130" s="422"/>
      <c r="OH130" s="422"/>
      <c r="OI130" s="422"/>
      <c r="OJ130" s="422"/>
      <c r="OK130" s="422"/>
      <c r="OL130" s="422"/>
      <c r="OM130" s="422"/>
      <c r="ON130" s="422"/>
      <c r="OO130" s="422"/>
      <c r="OP130" s="422"/>
      <c r="OQ130" s="422"/>
      <c r="OR130" s="422"/>
      <c r="OS130" s="422"/>
      <c r="OT130" s="422"/>
      <c r="OU130" s="422"/>
      <c r="OV130" s="422"/>
      <c r="OW130" s="422"/>
      <c r="OX130" s="422"/>
      <c r="OY130" s="422"/>
      <c r="OZ130" s="422"/>
      <c r="PA130" s="422"/>
      <c r="PB130" s="422"/>
      <c r="PC130" s="422"/>
      <c r="PD130" s="422"/>
      <c r="PE130" s="422"/>
      <c r="PF130" s="422"/>
      <c r="PG130" s="422"/>
      <c r="PH130" s="422"/>
      <c r="PI130" s="422"/>
      <c r="PJ130" s="422"/>
      <c r="PK130" s="422"/>
      <c r="PL130" s="422"/>
      <c r="PM130" s="422"/>
      <c r="PN130" s="422"/>
      <c r="PO130" s="422"/>
      <c r="PP130" s="422"/>
      <c r="PQ130" s="422"/>
      <c r="PR130" s="422"/>
      <c r="PS130" s="422"/>
      <c r="PT130" s="422"/>
      <c r="PU130" s="422"/>
      <c r="PV130" s="422"/>
      <c r="PW130" s="422"/>
      <c r="PX130" s="422"/>
      <c r="PY130" s="422"/>
      <c r="PZ130" s="422"/>
      <c r="QA130" s="422"/>
      <c r="QB130" s="422"/>
      <c r="QC130" s="422"/>
      <c r="QD130" s="422"/>
      <c r="QE130" s="422"/>
      <c r="QF130" s="422"/>
      <c r="QG130" s="422"/>
      <c r="QH130" s="422"/>
      <c r="QI130" s="422"/>
      <c r="QJ130" s="422"/>
      <c r="QK130" s="422"/>
      <c r="QL130" s="422"/>
      <c r="QM130" s="422"/>
      <c r="QN130" s="422"/>
      <c r="QO130" s="422"/>
      <c r="QP130" s="422"/>
      <c r="QQ130" s="422"/>
      <c r="QR130" s="422"/>
      <c r="QS130" s="422"/>
      <c r="QT130" s="422"/>
      <c r="QU130" s="422"/>
      <c r="QV130" s="422"/>
      <c r="QW130" s="422"/>
      <c r="QX130" s="422"/>
      <c r="QY130" s="422"/>
      <c r="QZ130" s="422"/>
      <c r="RA130" s="422"/>
      <c r="RB130" s="422"/>
      <c r="RC130" s="422"/>
      <c r="RD130" s="422"/>
      <c r="RE130" s="422"/>
      <c r="RF130" s="422"/>
      <c r="RG130" s="422"/>
      <c r="RH130" s="422"/>
      <c r="RI130" s="422"/>
      <c r="RJ130" s="422"/>
      <c r="RK130" s="422"/>
      <c r="RL130" s="422"/>
      <c r="RM130" s="422"/>
      <c r="RN130" s="422"/>
      <c r="RO130" s="422"/>
      <c r="RP130" s="422"/>
      <c r="RQ130" s="422"/>
      <c r="RR130" s="422"/>
      <c r="RS130" s="422"/>
      <c r="RT130" s="422"/>
      <c r="RU130" s="422"/>
      <c r="RV130" s="422"/>
      <c r="RW130" s="422"/>
      <c r="RX130" s="422"/>
      <c r="RY130" s="422"/>
      <c r="RZ130" s="422"/>
      <c r="SA130" s="422"/>
      <c r="SB130" s="422"/>
      <c r="SC130" s="422"/>
      <c r="SD130" s="422"/>
      <c r="SE130" s="422"/>
      <c r="SF130" s="422"/>
      <c r="SG130" s="422"/>
      <c r="SH130" s="422"/>
      <c r="SI130" s="422"/>
      <c r="SJ130" s="422"/>
      <c r="SK130" s="422"/>
      <c r="SL130" s="422"/>
      <c r="SM130" s="422"/>
      <c r="SN130" s="422"/>
      <c r="SO130" s="422"/>
      <c r="SP130" s="422"/>
      <c r="SQ130" s="422"/>
      <c r="SR130" s="422"/>
      <c r="SS130" s="422"/>
      <c r="ST130" s="422"/>
      <c r="SU130" s="422"/>
      <c r="SV130" s="422"/>
      <c r="SW130" s="422"/>
      <c r="SX130" s="422"/>
      <c r="SY130" s="422"/>
      <c r="SZ130" s="422"/>
      <c r="TA130" s="422"/>
      <c r="TB130" s="422"/>
      <c r="TC130" s="422"/>
      <c r="TD130" s="422"/>
      <c r="TE130" s="422"/>
      <c r="TF130" s="422"/>
      <c r="TG130" s="422"/>
      <c r="TH130" s="422"/>
      <c r="TI130" s="422"/>
      <c r="TJ130" s="422"/>
      <c r="TK130" s="422"/>
      <c r="TL130" s="422"/>
      <c r="TM130" s="422"/>
      <c r="TN130" s="422"/>
      <c r="TO130" s="422"/>
      <c r="TP130" s="422"/>
      <c r="TQ130" s="422"/>
      <c r="TR130" s="422"/>
      <c r="TS130" s="422"/>
      <c r="TT130" s="422"/>
      <c r="TU130" s="422"/>
      <c r="TV130" s="422"/>
      <c r="TW130" s="422"/>
      <c r="TX130" s="422"/>
      <c r="TY130" s="422"/>
      <c r="TZ130" s="422"/>
      <c r="UA130" s="422"/>
      <c r="UB130" s="422"/>
      <c r="UC130" s="422"/>
      <c r="UD130" s="422"/>
      <c r="UE130" s="422"/>
      <c r="UF130" s="422"/>
      <c r="UG130" s="422"/>
      <c r="UH130" s="422"/>
      <c r="UI130" s="422"/>
      <c r="UJ130" s="422"/>
      <c r="UK130" s="422"/>
      <c r="UL130" s="422"/>
      <c r="UM130" s="422"/>
      <c r="UN130" s="422"/>
      <c r="UO130" s="422"/>
      <c r="UP130" s="422"/>
      <c r="UQ130" s="422"/>
      <c r="UR130" s="422"/>
      <c r="US130" s="422"/>
      <c r="UT130" s="422"/>
      <c r="UU130" s="422"/>
      <c r="UV130" s="422"/>
      <c r="UW130" s="422"/>
      <c r="UX130" s="422"/>
      <c r="UY130" s="422"/>
      <c r="UZ130" s="422"/>
      <c r="VA130" s="422"/>
      <c r="VB130" s="422"/>
      <c r="VC130" s="422"/>
      <c r="VD130" s="422"/>
      <c r="VE130" s="422"/>
      <c r="VF130" s="422"/>
      <c r="VG130" s="422"/>
      <c r="VH130" s="422"/>
      <c r="VI130" s="422"/>
      <c r="VJ130" s="422"/>
      <c r="VK130" s="422"/>
      <c r="VL130" s="422"/>
      <c r="VM130" s="422"/>
      <c r="VN130" s="422"/>
      <c r="VO130" s="422"/>
      <c r="VP130" s="422"/>
      <c r="VQ130" s="422"/>
      <c r="VR130" s="422"/>
      <c r="VS130" s="422"/>
      <c r="VT130" s="422"/>
      <c r="VU130" s="422"/>
      <c r="VV130" s="422"/>
      <c r="VW130" s="422"/>
      <c r="VX130" s="422"/>
      <c r="VY130" s="422"/>
      <c r="VZ130" s="422"/>
      <c r="WA130" s="422"/>
      <c r="WB130" s="422"/>
      <c r="WC130" s="422"/>
      <c r="WD130" s="422"/>
      <c r="WE130" s="422"/>
      <c r="WF130" s="422"/>
      <c r="WG130" s="422"/>
      <c r="WH130" s="422"/>
      <c r="WI130" s="422"/>
      <c r="WJ130" s="422"/>
      <c r="WK130" s="422"/>
      <c r="WL130" s="422"/>
      <c r="WM130" s="422"/>
      <c r="WN130" s="422"/>
      <c r="WO130" s="422"/>
      <c r="WP130" s="422"/>
      <c r="WQ130" s="422"/>
      <c r="WR130" s="422"/>
      <c r="WS130" s="422"/>
      <c r="WT130" s="422"/>
      <c r="WU130" s="422"/>
      <c r="WV130" s="422"/>
      <c r="WW130" s="422"/>
      <c r="WX130" s="422"/>
      <c r="WY130" s="422"/>
      <c r="WZ130" s="422"/>
      <c r="XA130" s="422"/>
      <c r="XB130" s="422"/>
      <c r="XC130" s="422"/>
      <c r="XD130" s="422"/>
      <c r="XE130" s="422"/>
      <c r="XF130" s="422"/>
      <c r="XG130" s="422"/>
      <c r="XH130" s="422"/>
      <c r="XI130" s="422"/>
      <c r="XJ130" s="422"/>
      <c r="XK130" s="422"/>
      <c r="XL130" s="422"/>
      <c r="XM130" s="422"/>
      <c r="XN130" s="422"/>
      <c r="XO130" s="422"/>
      <c r="XP130" s="422"/>
      <c r="XQ130" s="422"/>
      <c r="XR130" s="422"/>
      <c r="XS130" s="422"/>
      <c r="XT130" s="422"/>
      <c r="XU130" s="422"/>
      <c r="XV130" s="422"/>
      <c r="XW130" s="422"/>
      <c r="XX130" s="422"/>
      <c r="XY130" s="422"/>
      <c r="XZ130" s="422"/>
      <c r="YA130" s="422"/>
      <c r="YB130" s="422"/>
      <c r="YC130" s="422"/>
      <c r="YD130" s="422"/>
      <c r="YE130" s="422"/>
      <c r="YF130" s="422"/>
      <c r="YG130" s="422"/>
      <c r="YH130" s="422"/>
      <c r="YI130" s="422"/>
      <c r="YJ130" s="422"/>
      <c r="YK130" s="422"/>
      <c r="YL130" s="422"/>
      <c r="YM130" s="422"/>
      <c r="YN130" s="422"/>
      <c r="YO130" s="422"/>
      <c r="YP130" s="422"/>
      <c r="YQ130" s="422"/>
      <c r="YR130" s="422"/>
      <c r="YS130" s="422"/>
      <c r="YT130" s="422"/>
      <c r="YU130" s="422"/>
      <c r="YV130" s="422"/>
      <c r="YW130" s="422"/>
      <c r="YX130" s="422"/>
      <c r="YY130" s="422"/>
      <c r="YZ130" s="422"/>
      <c r="ZA130" s="422"/>
      <c r="ZB130" s="422"/>
      <c r="ZC130" s="422"/>
      <c r="ZD130" s="422"/>
      <c r="ZE130" s="422"/>
      <c r="ZF130" s="422"/>
      <c r="ZG130" s="422"/>
      <c r="ZH130" s="422"/>
      <c r="ZI130" s="422"/>
      <c r="ZJ130" s="422"/>
      <c r="ZK130" s="422"/>
      <c r="ZL130" s="422"/>
      <c r="ZM130" s="422"/>
      <c r="ZN130" s="422"/>
      <c r="ZO130" s="422"/>
      <c r="ZP130" s="422"/>
      <c r="ZQ130" s="422"/>
      <c r="ZR130" s="422"/>
      <c r="ZS130" s="422"/>
      <c r="ZT130" s="422"/>
      <c r="ZU130" s="422"/>
      <c r="ZV130" s="422"/>
      <c r="ZW130" s="422"/>
      <c r="ZX130" s="422"/>
      <c r="ZY130" s="422"/>
      <c r="ZZ130" s="422"/>
      <c r="AAA130" s="422"/>
      <c r="AAB130" s="422"/>
      <c r="AAC130" s="422"/>
      <c r="AAD130" s="422"/>
      <c r="AAE130" s="422"/>
      <c r="AAF130" s="422"/>
      <c r="AAG130" s="422"/>
      <c r="AAH130" s="422"/>
      <c r="AAI130" s="422"/>
      <c r="AAJ130" s="422"/>
      <c r="AAK130" s="422"/>
      <c r="AAL130" s="422"/>
      <c r="AAM130" s="422"/>
      <c r="AAN130" s="422"/>
      <c r="AAO130" s="422"/>
      <c r="AAP130" s="422"/>
      <c r="AAQ130" s="422"/>
      <c r="AAR130" s="422"/>
      <c r="AAS130" s="422"/>
      <c r="AAT130" s="422"/>
      <c r="AAU130" s="422"/>
      <c r="AAV130" s="422"/>
      <c r="AAW130" s="422"/>
      <c r="AAX130" s="422"/>
      <c r="AAY130" s="422"/>
      <c r="AAZ130" s="422"/>
      <c r="ABA130" s="422"/>
      <c r="ABB130" s="422"/>
      <c r="ABC130" s="422"/>
      <c r="ABD130" s="422"/>
      <c r="ABE130" s="422"/>
      <c r="ABF130" s="422"/>
      <c r="ABG130" s="422"/>
      <c r="ABH130" s="422"/>
      <c r="ABI130" s="422"/>
      <c r="ABJ130" s="422"/>
      <c r="ABK130" s="422"/>
      <c r="ABL130" s="422"/>
      <c r="ABM130" s="422"/>
      <c r="ABN130" s="422"/>
      <c r="ABO130" s="422"/>
      <c r="ABP130" s="422"/>
      <c r="ABQ130" s="422"/>
      <c r="ABR130" s="422"/>
      <c r="ABS130" s="422"/>
      <c r="ABT130" s="422"/>
      <c r="ABU130" s="422"/>
      <c r="ABV130" s="422"/>
      <c r="ABW130" s="422"/>
      <c r="ABX130" s="422"/>
      <c r="ABY130" s="422"/>
      <c r="ABZ130" s="422"/>
      <c r="ACA130" s="422"/>
      <c r="ACB130" s="422"/>
      <c r="ACC130" s="422"/>
      <c r="ACD130" s="422"/>
      <c r="ACE130" s="422"/>
      <c r="ACF130" s="422"/>
      <c r="ACG130" s="422"/>
      <c r="ACH130" s="422"/>
      <c r="ACI130" s="422"/>
      <c r="ACJ130" s="422"/>
      <c r="ACK130" s="422"/>
      <c r="ACL130" s="422"/>
      <c r="ACM130" s="422"/>
      <c r="ACN130" s="422"/>
      <c r="ACO130" s="422"/>
      <c r="ACP130" s="422"/>
      <c r="ACQ130" s="422"/>
      <c r="ACR130" s="422"/>
      <c r="ACS130" s="422"/>
      <c r="ACT130" s="422"/>
      <c r="ACU130" s="422"/>
      <c r="ACV130" s="422"/>
      <c r="ACW130" s="422"/>
      <c r="ACX130" s="422"/>
      <c r="ACY130" s="422"/>
      <c r="ACZ130" s="422"/>
      <c r="ADA130" s="422"/>
      <c r="ADB130" s="422"/>
      <c r="ADC130" s="422"/>
      <c r="ADD130" s="422"/>
      <c r="ADE130" s="422"/>
      <c r="ADF130" s="422"/>
      <c r="ADG130" s="422"/>
      <c r="ADH130" s="422"/>
      <c r="ADI130" s="422"/>
      <c r="ADJ130" s="422"/>
      <c r="ADK130" s="422"/>
      <c r="ADL130" s="422"/>
      <c r="ADM130" s="422"/>
      <c r="ADN130" s="422"/>
      <c r="ADO130" s="422"/>
      <c r="ADP130" s="422"/>
      <c r="ADQ130" s="422"/>
      <c r="ADR130" s="422"/>
      <c r="ADS130" s="422"/>
      <c r="ADT130" s="422"/>
      <c r="ADU130" s="422"/>
      <c r="ADV130" s="422"/>
      <c r="ADW130" s="422"/>
      <c r="ADX130" s="422"/>
      <c r="ADY130" s="422"/>
      <c r="ADZ130" s="422"/>
      <c r="AEA130" s="422"/>
      <c r="AEB130" s="422"/>
      <c r="AEC130" s="422"/>
      <c r="AED130" s="422"/>
      <c r="AEE130" s="422"/>
      <c r="AEF130" s="422"/>
      <c r="AEG130" s="422"/>
      <c r="AEH130" s="422"/>
      <c r="AEI130" s="422"/>
      <c r="AEJ130" s="422"/>
      <c r="AEK130" s="422"/>
      <c r="AEL130" s="422"/>
      <c r="AEM130" s="422"/>
      <c r="AEN130" s="422"/>
      <c r="AEO130" s="422"/>
      <c r="AEP130" s="422"/>
      <c r="AEQ130" s="422"/>
      <c r="AER130" s="422"/>
      <c r="AES130" s="422"/>
      <c r="AET130" s="422"/>
      <c r="AEU130" s="422"/>
      <c r="AEV130" s="422"/>
      <c r="AEW130" s="422"/>
      <c r="AEX130" s="422"/>
      <c r="AEY130" s="422"/>
      <c r="AEZ130" s="422"/>
      <c r="AFA130" s="422"/>
      <c r="AFB130" s="422"/>
      <c r="AFC130" s="422"/>
      <c r="AFD130" s="422"/>
      <c r="AFE130" s="422"/>
      <c r="AFF130" s="422"/>
      <c r="AFG130" s="422"/>
      <c r="AFH130" s="422"/>
      <c r="AFI130" s="422"/>
      <c r="AFJ130" s="422"/>
      <c r="AFK130" s="422"/>
      <c r="AFL130" s="422"/>
      <c r="AFM130" s="422"/>
      <c r="AFN130" s="422"/>
      <c r="AFO130" s="422"/>
      <c r="AFP130" s="422"/>
      <c r="AFQ130" s="422"/>
      <c r="AFR130" s="422"/>
      <c r="AFS130" s="422"/>
      <c r="AFT130" s="422"/>
      <c r="AFU130" s="422"/>
      <c r="AFV130" s="422"/>
      <c r="AFW130" s="422"/>
      <c r="AFX130" s="422"/>
      <c r="AFY130" s="422"/>
      <c r="AFZ130" s="422"/>
      <c r="AGA130" s="422"/>
      <c r="AGB130" s="422"/>
      <c r="AGC130" s="422"/>
      <c r="AGD130" s="422"/>
      <c r="AGE130" s="422"/>
      <c r="AGF130" s="422"/>
      <c r="AGG130" s="422"/>
      <c r="AGH130" s="422"/>
      <c r="AGI130" s="422"/>
      <c r="AGJ130" s="422"/>
      <c r="AGK130" s="422"/>
      <c r="AGL130" s="422"/>
      <c r="AGM130" s="422"/>
      <c r="AGN130" s="422"/>
      <c r="AGO130" s="422"/>
      <c r="AGP130" s="422"/>
      <c r="AGQ130" s="422"/>
      <c r="AGR130" s="422"/>
      <c r="AGS130" s="422"/>
      <c r="AGT130" s="422"/>
      <c r="AGU130" s="422"/>
      <c r="AGV130" s="422"/>
      <c r="AGW130" s="422"/>
      <c r="AGX130" s="422"/>
      <c r="AGY130" s="422"/>
      <c r="AGZ130" s="422"/>
      <c r="AHA130" s="422"/>
      <c r="AHB130" s="422"/>
      <c r="AHC130" s="422"/>
      <c r="AHD130" s="422"/>
      <c r="AHE130" s="422"/>
      <c r="AHF130" s="422"/>
      <c r="AHG130" s="422"/>
      <c r="AHH130" s="422"/>
      <c r="AHI130" s="422"/>
      <c r="AHJ130" s="422"/>
      <c r="AHK130" s="422"/>
      <c r="AHL130" s="422"/>
      <c r="AHM130" s="422"/>
      <c r="AHN130" s="422"/>
      <c r="AHO130" s="422"/>
      <c r="AHP130" s="422"/>
      <c r="AHQ130" s="422"/>
      <c r="AHR130" s="422"/>
      <c r="AHS130" s="422"/>
      <c r="AHT130" s="422"/>
      <c r="AHU130" s="422"/>
      <c r="AHV130" s="422"/>
      <c r="AHW130" s="422"/>
      <c r="AHX130" s="422"/>
      <c r="AHY130" s="422"/>
      <c r="AHZ130" s="422"/>
      <c r="AIA130" s="422"/>
      <c r="AIB130" s="422"/>
      <c r="AIC130" s="422"/>
      <c r="AID130" s="422"/>
      <c r="AIE130" s="422"/>
      <c r="AIF130" s="422"/>
      <c r="AIG130" s="422"/>
      <c r="AIH130" s="422"/>
      <c r="AII130" s="422"/>
      <c r="AIJ130" s="422"/>
      <c r="AIK130" s="422"/>
      <c r="AIL130" s="422"/>
      <c r="AIM130" s="422"/>
      <c r="AIN130" s="422"/>
      <c r="AIO130" s="422"/>
      <c r="AIP130" s="422"/>
      <c r="AIQ130" s="422"/>
      <c r="AIR130" s="422"/>
      <c r="AIS130" s="422"/>
      <c r="AIT130" s="422"/>
      <c r="AIU130" s="422"/>
      <c r="AIV130" s="422"/>
      <c r="AIW130" s="422"/>
      <c r="AIX130" s="422"/>
      <c r="AIY130" s="422"/>
      <c r="AIZ130" s="422"/>
      <c r="AJA130" s="422"/>
      <c r="AJB130" s="422"/>
      <c r="AJC130" s="422"/>
      <c r="AJD130" s="422"/>
      <c r="AJE130" s="422"/>
      <c r="AJF130" s="422"/>
      <c r="AJG130" s="422"/>
      <c r="AJH130" s="422"/>
      <c r="AJI130" s="422"/>
      <c r="AJJ130" s="422"/>
      <c r="AJK130" s="422"/>
      <c r="AJL130" s="422"/>
      <c r="AJM130" s="422"/>
      <c r="AJN130" s="422"/>
      <c r="AJO130" s="422"/>
      <c r="AJP130" s="422"/>
      <c r="AJQ130" s="422"/>
      <c r="AJR130" s="422"/>
      <c r="AJS130" s="422"/>
      <c r="AJT130" s="422"/>
      <c r="AJU130" s="422"/>
      <c r="AJV130" s="422"/>
      <c r="AJW130" s="422"/>
      <c r="AJX130" s="422"/>
      <c r="AJY130" s="422"/>
      <c r="AJZ130" s="422"/>
      <c r="AKA130" s="422"/>
      <c r="AKB130" s="422"/>
      <c r="AKC130" s="422"/>
      <c r="AKD130" s="422"/>
      <c r="AKE130" s="422"/>
      <c r="AKF130" s="422"/>
      <c r="AKG130" s="422"/>
      <c r="AKH130" s="422"/>
      <c r="AKI130" s="422"/>
      <c r="AKJ130" s="422"/>
      <c r="AKK130" s="422"/>
      <c r="AKL130" s="422"/>
      <c r="AKM130" s="422"/>
      <c r="AKN130" s="422"/>
      <c r="AKO130" s="422"/>
      <c r="AKP130" s="422"/>
      <c r="AKQ130" s="422"/>
      <c r="AKR130" s="422"/>
      <c r="AKS130" s="422"/>
      <c r="AKT130" s="422"/>
      <c r="AKU130" s="422"/>
      <c r="AKV130" s="422"/>
      <c r="AKW130" s="422"/>
      <c r="AKX130" s="422"/>
      <c r="AKY130" s="422"/>
      <c r="AKZ130" s="422"/>
      <c r="ALA130" s="422"/>
      <c r="ALB130" s="422"/>
      <c r="ALC130" s="422"/>
      <c r="ALD130" s="422"/>
      <c r="ALE130" s="422"/>
      <c r="ALF130" s="422"/>
      <c r="ALG130" s="422"/>
      <c r="ALH130" s="422"/>
      <c r="ALI130" s="422"/>
      <c r="ALJ130" s="422"/>
      <c r="ALK130" s="422"/>
      <c r="ALL130" s="422"/>
      <c r="ALM130" s="422"/>
      <c r="ALN130" s="422"/>
      <c r="ALO130" s="422"/>
      <c r="ALP130" s="422"/>
      <c r="ALQ130" s="422"/>
      <c r="ALR130" s="422"/>
      <c r="ALS130" s="422"/>
      <c r="ALT130" s="422"/>
      <c r="ALU130" s="422"/>
      <c r="ALV130" s="422"/>
      <c r="ALW130" s="422"/>
      <c r="ALX130" s="422"/>
      <c r="ALY130" s="422"/>
      <c r="ALZ130" s="422"/>
      <c r="AMA130" s="422"/>
      <c r="AMB130" s="422"/>
      <c r="AMC130" s="422"/>
      <c r="AMD130" s="422"/>
      <c r="AME130" s="422"/>
      <c r="AMF130" s="422"/>
      <c r="AMG130" s="422"/>
      <c r="AMH130" s="422"/>
      <c r="AMI130" s="422"/>
      <c r="AMJ130" s="422"/>
      <c r="AMK130" s="422"/>
      <c r="AML130" s="422"/>
      <c r="AMM130" s="422"/>
      <c r="AMN130" s="422"/>
      <c r="AMO130" s="422"/>
      <c r="AMP130" s="422"/>
      <c r="AMQ130" s="422"/>
      <c r="AMR130" s="422"/>
      <c r="AMS130" s="422"/>
      <c r="AMT130" s="422"/>
      <c r="AMU130" s="422"/>
      <c r="AMV130" s="422"/>
      <c r="AMW130" s="422"/>
      <c r="AMX130" s="422"/>
      <c r="AMY130" s="422"/>
      <c r="AMZ130" s="422"/>
      <c r="ANA130" s="422"/>
      <c r="ANB130" s="422"/>
      <c r="ANC130" s="422"/>
      <c r="AND130" s="422"/>
      <c r="ANE130" s="422"/>
      <c r="ANF130" s="422"/>
      <c r="ANG130" s="422"/>
      <c r="ANH130" s="422"/>
      <c r="ANI130" s="422"/>
      <c r="ANJ130" s="422"/>
      <c r="ANK130" s="422"/>
      <c r="ANL130" s="422"/>
      <c r="ANM130" s="422"/>
      <c r="ANN130" s="422"/>
      <c r="ANO130" s="422"/>
      <c r="ANP130" s="422"/>
      <c r="ANQ130" s="422"/>
      <c r="ANR130" s="422"/>
      <c r="ANS130" s="422"/>
      <c r="ANT130" s="422"/>
      <c r="ANU130" s="422"/>
      <c r="ANV130" s="422"/>
      <c r="ANW130" s="422"/>
      <c r="ANX130" s="422"/>
      <c r="ANY130" s="422"/>
      <c r="ANZ130" s="422"/>
      <c r="AOA130" s="422"/>
      <c r="AOB130" s="422"/>
      <c r="AOC130" s="422"/>
      <c r="AOD130" s="422"/>
      <c r="AOE130" s="422"/>
      <c r="AOF130" s="422"/>
      <c r="AOG130" s="422"/>
      <c r="AOH130" s="422"/>
      <c r="AOI130" s="422"/>
      <c r="AOJ130" s="422"/>
      <c r="AOK130" s="422"/>
      <c r="AOL130" s="422"/>
      <c r="AOM130" s="422"/>
      <c r="AON130" s="422"/>
      <c r="AOO130" s="422"/>
      <c r="AOP130" s="422"/>
      <c r="AOQ130" s="422"/>
      <c r="AOR130" s="422"/>
      <c r="AOS130" s="422"/>
      <c r="AOT130" s="422"/>
      <c r="AOU130" s="422"/>
      <c r="AOV130" s="422"/>
      <c r="AOW130" s="422"/>
      <c r="AOX130" s="422"/>
      <c r="AOY130" s="422"/>
      <c r="AOZ130" s="422"/>
      <c r="APA130" s="422"/>
      <c r="APB130" s="422"/>
      <c r="APC130" s="422"/>
      <c r="APD130" s="422"/>
      <c r="APE130" s="422"/>
      <c r="APF130" s="422"/>
      <c r="APG130" s="422"/>
      <c r="APH130" s="422"/>
      <c r="API130" s="422"/>
      <c r="APJ130" s="422"/>
      <c r="APK130" s="422"/>
      <c r="APL130" s="422"/>
      <c r="APM130" s="422"/>
      <c r="APN130" s="422"/>
      <c r="APO130" s="422"/>
      <c r="APP130" s="422"/>
      <c r="APQ130" s="422"/>
      <c r="APR130" s="422"/>
      <c r="APS130" s="422"/>
      <c r="APT130" s="422"/>
      <c r="APU130" s="422"/>
      <c r="APV130" s="422"/>
      <c r="APW130" s="422"/>
      <c r="APX130" s="422"/>
      <c r="APY130" s="422"/>
      <c r="APZ130" s="422"/>
      <c r="AQA130" s="422"/>
      <c r="AQB130" s="422"/>
      <c r="AQC130" s="422"/>
      <c r="AQD130" s="422"/>
      <c r="AQE130" s="422"/>
      <c r="AQF130" s="422"/>
      <c r="AQG130" s="422"/>
      <c r="AQH130" s="422"/>
      <c r="AQI130" s="422"/>
      <c r="AQJ130" s="422"/>
      <c r="AQK130" s="422"/>
      <c r="AQL130" s="422"/>
      <c r="AQM130" s="422"/>
      <c r="AQN130" s="422"/>
      <c r="AQO130" s="422"/>
      <c r="AQP130" s="422"/>
      <c r="AQQ130" s="422"/>
      <c r="AQR130" s="422"/>
      <c r="AQS130" s="422"/>
      <c r="AQT130" s="422"/>
      <c r="AQU130" s="422"/>
      <c r="AQV130" s="422"/>
      <c r="AQW130" s="422"/>
      <c r="AQX130" s="422"/>
      <c r="AQY130" s="422"/>
      <c r="AQZ130" s="422"/>
      <c r="ARA130" s="422"/>
      <c r="ARB130" s="422"/>
      <c r="ARC130" s="422"/>
      <c r="ARD130" s="422"/>
      <c r="ARE130" s="422"/>
      <c r="ARF130" s="422"/>
      <c r="ARG130" s="422"/>
      <c r="ARH130" s="422"/>
      <c r="ARI130" s="422"/>
      <c r="ARJ130" s="422"/>
      <c r="ARK130" s="422"/>
      <c r="ARL130" s="422"/>
      <c r="ARM130" s="422"/>
      <c r="ARN130" s="422"/>
      <c r="ARO130" s="422"/>
      <c r="ARP130" s="422"/>
      <c r="ARQ130" s="422"/>
      <c r="ARR130" s="422"/>
      <c r="ARS130" s="422"/>
      <c r="ART130" s="422"/>
      <c r="ARU130" s="422"/>
      <c r="ARV130" s="422"/>
      <c r="ARW130" s="422"/>
      <c r="ARX130" s="422"/>
      <c r="ARY130" s="422"/>
      <c r="ARZ130" s="422"/>
      <c r="ASA130" s="422"/>
      <c r="ASB130" s="422"/>
      <c r="ASC130" s="422"/>
      <c r="ASD130" s="422"/>
      <c r="ASE130" s="422"/>
      <c r="ASF130" s="422"/>
      <c r="ASG130" s="422"/>
      <c r="ASH130" s="422"/>
      <c r="ASI130" s="422"/>
      <c r="ASJ130" s="422"/>
      <c r="ASK130" s="422"/>
      <c r="ASL130" s="422"/>
      <c r="ASM130" s="422"/>
      <c r="ASN130" s="422"/>
      <c r="ASO130" s="422"/>
      <c r="ASP130" s="422"/>
      <c r="ASQ130" s="422"/>
      <c r="ASR130" s="422"/>
      <c r="ASS130" s="422"/>
      <c r="AST130" s="422"/>
      <c r="ASU130" s="422"/>
      <c r="ASV130" s="422"/>
      <c r="ASW130" s="422"/>
      <c r="ASX130" s="422"/>
      <c r="ASY130" s="422"/>
      <c r="ASZ130" s="422"/>
      <c r="ATA130" s="422"/>
      <c r="ATB130" s="422"/>
      <c r="ATC130" s="422"/>
      <c r="ATD130" s="422"/>
      <c r="ATE130" s="422"/>
      <c r="ATF130" s="422"/>
      <c r="ATG130" s="422"/>
      <c r="ATH130" s="422"/>
      <c r="ATI130" s="422"/>
      <c r="ATJ130" s="422"/>
      <c r="ATK130" s="422"/>
      <c r="ATL130" s="422"/>
      <c r="ATM130" s="422"/>
      <c r="ATN130" s="422"/>
      <c r="ATO130" s="422"/>
      <c r="ATP130" s="422"/>
      <c r="ATQ130" s="422"/>
      <c r="ATR130" s="422"/>
      <c r="ATS130" s="422"/>
      <c r="ATT130" s="422"/>
      <c r="ATU130" s="422"/>
      <c r="ATV130" s="422"/>
      <c r="ATW130" s="422"/>
      <c r="ATX130" s="422"/>
      <c r="ATY130" s="422"/>
      <c r="ATZ130" s="422"/>
      <c r="AUA130" s="422"/>
      <c r="AUB130" s="422"/>
      <c r="AUC130" s="422"/>
      <c r="AUD130" s="422"/>
      <c r="AUE130" s="422"/>
      <c r="AUF130" s="422"/>
      <c r="AUG130" s="422"/>
      <c r="AUH130" s="422"/>
      <c r="AUI130" s="422"/>
      <c r="AUJ130" s="422"/>
      <c r="AUK130" s="422"/>
      <c r="AUL130" s="422"/>
      <c r="AUM130" s="422"/>
      <c r="AUN130" s="422"/>
      <c r="AUO130" s="422"/>
      <c r="AUP130" s="422"/>
      <c r="AUQ130" s="422"/>
      <c r="AUR130" s="422"/>
      <c r="AUS130" s="422"/>
      <c r="AUT130" s="422"/>
      <c r="AUU130" s="422"/>
      <c r="AUV130" s="422"/>
      <c r="AUW130" s="422"/>
      <c r="AUX130" s="422"/>
      <c r="AUY130" s="422"/>
      <c r="AUZ130" s="422"/>
      <c r="AVA130" s="422"/>
      <c r="AVB130" s="422"/>
      <c r="AVC130" s="422"/>
      <c r="AVD130" s="422"/>
      <c r="AVE130" s="422"/>
      <c r="AVF130" s="422"/>
      <c r="AVG130" s="422"/>
      <c r="AVH130" s="422"/>
      <c r="AVI130" s="422"/>
      <c r="AVJ130" s="422"/>
      <c r="AVK130" s="422"/>
      <c r="AVL130" s="422"/>
      <c r="AVM130" s="422"/>
      <c r="AVN130" s="422"/>
      <c r="AVO130" s="422"/>
      <c r="AVP130" s="422"/>
      <c r="AVQ130" s="422"/>
      <c r="AVR130" s="422"/>
      <c r="AVS130" s="422"/>
      <c r="AVT130" s="422"/>
      <c r="AVU130" s="422"/>
      <c r="AVV130" s="422"/>
      <c r="AVW130" s="422"/>
      <c r="AVX130" s="422"/>
      <c r="AVY130" s="422"/>
      <c r="AVZ130" s="422"/>
      <c r="AWA130" s="422"/>
      <c r="AWB130" s="422"/>
      <c r="AWC130" s="422"/>
      <c r="AWD130" s="422"/>
      <c r="AWE130" s="422"/>
      <c r="AWF130" s="422"/>
      <c r="AWG130" s="422"/>
      <c r="AWH130" s="422"/>
      <c r="AWI130" s="422"/>
      <c r="AWJ130" s="422"/>
      <c r="AWK130" s="422"/>
      <c r="AWL130" s="422"/>
      <c r="AWM130" s="422"/>
      <c r="AWN130" s="422"/>
      <c r="AWO130" s="422"/>
      <c r="AWP130" s="422"/>
      <c r="AWQ130" s="422"/>
      <c r="AWR130" s="422"/>
      <c r="AWS130" s="422"/>
      <c r="AWT130" s="422"/>
      <c r="AWU130" s="422"/>
      <c r="AWV130" s="422"/>
      <c r="AWW130" s="422"/>
      <c r="AWX130" s="422"/>
      <c r="AWY130" s="422"/>
      <c r="AWZ130" s="422"/>
      <c r="AXA130" s="422"/>
      <c r="AXB130" s="422"/>
      <c r="AXC130" s="422"/>
      <c r="AXD130" s="422"/>
      <c r="AXE130" s="422"/>
      <c r="AXF130" s="422"/>
      <c r="AXG130" s="422"/>
      <c r="AXH130" s="422"/>
      <c r="AXI130" s="422"/>
      <c r="AXJ130" s="422"/>
      <c r="AXK130" s="422"/>
      <c r="AXL130" s="422"/>
      <c r="AXM130" s="422"/>
      <c r="AXN130" s="422"/>
      <c r="AXO130" s="422"/>
      <c r="AXP130" s="422"/>
      <c r="AXQ130" s="422"/>
      <c r="AXR130" s="422"/>
      <c r="AXS130" s="422"/>
      <c r="AXT130" s="422"/>
      <c r="AXU130" s="422"/>
      <c r="AXV130" s="422"/>
      <c r="AXW130" s="422"/>
      <c r="AXX130" s="422"/>
      <c r="AXY130" s="422"/>
      <c r="AXZ130" s="422"/>
      <c r="AYA130" s="422"/>
      <c r="AYB130" s="422"/>
      <c r="AYC130" s="422"/>
      <c r="AYD130" s="422"/>
      <c r="AYE130" s="422"/>
      <c r="AYF130" s="422"/>
      <c r="AYG130" s="422"/>
      <c r="AYH130" s="422"/>
      <c r="AYI130" s="422"/>
      <c r="AYJ130" s="422"/>
      <c r="AYK130" s="422"/>
      <c r="AYL130" s="422"/>
      <c r="AYM130" s="422"/>
      <c r="AYN130" s="422"/>
      <c r="AYO130" s="422"/>
      <c r="AYP130" s="422"/>
      <c r="AYQ130" s="422"/>
      <c r="AYR130" s="422"/>
      <c r="AYS130" s="422"/>
      <c r="AYT130" s="422"/>
      <c r="AYU130" s="422"/>
      <c r="AYV130" s="422"/>
      <c r="AYW130" s="422"/>
      <c r="AYX130" s="422"/>
      <c r="AYY130" s="422"/>
      <c r="AYZ130" s="422"/>
      <c r="AZA130" s="422"/>
      <c r="AZB130" s="422"/>
      <c r="AZC130" s="422"/>
      <c r="AZD130" s="422"/>
      <c r="AZE130" s="422"/>
      <c r="AZF130" s="422"/>
      <c r="AZG130" s="422"/>
      <c r="AZH130" s="422"/>
      <c r="AZI130" s="422"/>
      <c r="AZJ130" s="422"/>
      <c r="AZK130" s="422"/>
      <c r="AZL130" s="422"/>
      <c r="AZM130" s="422"/>
      <c r="AZN130" s="422"/>
      <c r="AZO130" s="422"/>
      <c r="AZP130" s="422"/>
      <c r="AZQ130" s="422"/>
      <c r="AZR130" s="422"/>
      <c r="AZS130" s="422"/>
      <c r="AZT130" s="422"/>
      <c r="AZU130" s="422"/>
      <c r="AZV130" s="422"/>
      <c r="AZW130" s="422"/>
      <c r="AZX130" s="422"/>
      <c r="AZY130" s="422"/>
      <c r="AZZ130" s="422"/>
      <c r="BAA130" s="422"/>
      <c r="BAB130" s="422"/>
      <c r="BAC130" s="422"/>
      <c r="BAD130" s="422"/>
      <c r="BAE130" s="422"/>
      <c r="BAF130" s="422"/>
      <c r="BAG130" s="422"/>
      <c r="BAH130" s="422"/>
      <c r="BAI130" s="422"/>
      <c r="BAJ130" s="422"/>
      <c r="BAK130" s="422"/>
      <c r="BAL130" s="422"/>
      <c r="BAM130" s="422"/>
      <c r="BAN130" s="422"/>
      <c r="BAO130" s="422"/>
      <c r="BAP130" s="422"/>
      <c r="BAQ130" s="422"/>
      <c r="BAR130" s="422"/>
      <c r="BAS130" s="422"/>
      <c r="BAT130" s="422"/>
      <c r="BAU130" s="422"/>
      <c r="BAV130" s="422"/>
      <c r="BAW130" s="422"/>
      <c r="BAX130" s="422"/>
      <c r="BAY130" s="422"/>
      <c r="BAZ130" s="422"/>
      <c r="BBA130" s="422"/>
      <c r="BBB130" s="422"/>
      <c r="BBC130" s="422"/>
      <c r="BBD130" s="422"/>
      <c r="BBE130" s="422"/>
      <c r="BBF130" s="422"/>
      <c r="BBG130" s="422"/>
      <c r="BBH130" s="422"/>
      <c r="BBI130" s="422"/>
      <c r="BBJ130" s="422"/>
      <c r="BBK130" s="422"/>
      <c r="BBL130" s="422"/>
      <c r="BBM130" s="422"/>
      <c r="BBN130" s="422"/>
      <c r="BBO130" s="422"/>
      <c r="BBP130" s="422"/>
      <c r="BBQ130" s="422"/>
      <c r="BBR130" s="422"/>
      <c r="BBS130" s="422"/>
      <c r="BBT130" s="422"/>
      <c r="BBU130" s="422"/>
      <c r="BBV130" s="422"/>
      <c r="BBW130" s="422"/>
      <c r="BBX130" s="422"/>
      <c r="BBY130" s="422"/>
      <c r="BBZ130" s="422"/>
      <c r="BCA130" s="422"/>
      <c r="BCB130" s="422"/>
      <c r="BCC130" s="422"/>
      <c r="BCD130" s="422"/>
      <c r="BCE130" s="422"/>
      <c r="BCF130" s="422"/>
      <c r="BCG130" s="422"/>
      <c r="BCH130" s="422"/>
      <c r="BCI130" s="422"/>
      <c r="BCJ130" s="422"/>
      <c r="BCK130" s="422"/>
      <c r="BCL130" s="422"/>
      <c r="BCM130" s="422"/>
      <c r="BCN130" s="422"/>
      <c r="BCO130" s="422"/>
      <c r="BCP130" s="422"/>
      <c r="BCQ130" s="422"/>
      <c r="BCR130" s="422"/>
      <c r="BCS130" s="422"/>
      <c r="BCT130" s="422"/>
      <c r="BCU130" s="422"/>
      <c r="BCV130" s="422"/>
      <c r="BCW130" s="422"/>
      <c r="BCX130" s="422"/>
      <c r="BCY130" s="422"/>
      <c r="BCZ130" s="422"/>
      <c r="BDA130" s="422"/>
      <c r="BDB130" s="422"/>
      <c r="BDC130" s="422"/>
      <c r="BDD130" s="422"/>
      <c r="BDE130" s="422"/>
      <c r="BDF130" s="422"/>
      <c r="BDG130" s="422"/>
      <c r="BDH130" s="422"/>
      <c r="BDI130" s="422"/>
      <c r="BDJ130" s="422"/>
      <c r="BDK130" s="422"/>
      <c r="BDL130" s="422"/>
      <c r="BDM130" s="422"/>
      <c r="BDN130" s="422"/>
      <c r="BDO130" s="422"/>
      <c r="BDP130" s="422"/>
      <c r="BDQ130" s="422"/>
      <c r="BDR130" s="422"/>
      <c r="BDS130" s="422"/>
      <c r="BDT130" s="422"/>
      <c r="BDU130" s="422"/>
      <c r="BDV130" s="422"/>
      <c r="BDW130" s="422"/>
      <c r="BDX130" s="422"/>
      <c r="BDY130" s="422"/>
      <c r="BDZ130" s="422"/>
      <c r="BEA130" s="422"/>
      <c r="BEB130" s="422"/>
      <c r="BEC130" s="422"/>
      <c r="BED130" s="422"/>
      <c r="BEE130" s="422"/>
      <c r="BEF130" s="422"/>
      <c r="BEG130" s="422"/>
      <c r="BEH130" s="422"/>
      <c r="BEI130" s="422"/>
      <c r="BEJ130" s="422"/>
      <c r="BEK130" s="422"/>
      <c r="BEL130" s="422"/>
      <c r="BEM130" s="422"/>
      <c r="BEN130" s="422"/>
      <c r="BEO130" s="422"/>
      <c r="BEP130" s="422"/>
      <c r="BEQ130" s="422"/>
      <c r="BER130" s="422"/>
      <c r="BES130" s="422"/>
      <c r="BET130" s="422"/>
      <c r="BEU130" s="422"/>
      <c r="BEV130" s="422"/>
      <c r="BEW130" s="422"/>
      <c r="BEX130" s="422"/>
      <c r="BEY130" s="422"/>
      <c r="BEZ130" s="422"/>
      <c r="BFA130" s="422"/>
      <c r="BFB130" s="422"/>
      <c r="BFC130" s="422"/>
      <c r="BFD130" s="422"/>
      <c r="BFE130" s="422"/>
      <c r="BFF130" s="422"/>
      <c r="BFG130" s="422"/>
      <c r="BFH130" s="422"/>
      <c r="BFI130" s="422"/>
      <c r="BFJ130" s="422"/>
      <c r="BFK130" s="422"/>
      <c r="BFL130" s="422"/>
      <c r="BFM130" s="422"/>
      <c r="BFN130" s="422"/>
      <c r="BFO130" s="422"/>
      <c r="BFP130" s="422"/>
      <c r="BFQ130" s="422"/>
      <c r="BFR130" s="422"/>
      <c r="BFS130" s="422"/>
      <c r="BFT130" s="422"/>
      <c r="BFU130" s="422"/>
      <c r="BFV130" s="422"/>
      <c r="BFW130" s="422"/>
      <c r="BFX130" s="422"/>
      <c r="BFY130" s="422"/>
      <c r="BFZ130" s="422"/>
      <c r="BGA130" s="422"/>
      <c r="BGB130" s="422"/>
      <c r="BGC130" s="422"/>
      <c r="BGD130" s="422"/>
      <c r="BGE130" s="422"/>
      <c r="BGF130" s="422"/>
      <c r="BGG130" s="422"/>
      <c r="BGH130" s="422"/>
      <c r="BGI130" s="422"/>
      <c r="BGJ130" s="422"/>
      <c r="BGK130" s="422"/>
      <c r="BGL130" s="422"/>
      <c r="BGM130" s="422"/>
      <c r="BGN130" s="422"/>
      <c r="BGO130" s="422"/>
      <c r="BGP130" s="422"/>
      <c r="BGQ130" s="422"/>
      <c r="BGR130" s="422"/>
      <c r="BGS130" s="422"/>
      <c r="BGT130" s="422"/>
      <c r="BGU130" s="422"/>
      <c r="BGV130" s="422"/>
      <c r="BGW130" s="422"/>
      <c r="BGX130" s="422"/>
      <c r="BGY130" s="422"/>
      <c r="BGZ130" s="422"/>
      <c r="BHA130" s="422"/>
      <c r="BHB130" s="422"/>
      <c r="BHC130" s="422"/>
      <c r="BHD130" s="422"/>
      <c r="BHE130" s="422"/>
      <c r="BHF130" s="422"/>
      <c r="BHG130" s="422"/>
      <c r="BHH130" s="422"/>
      <c r="BHI130" s="422"/>
      <c r="BHJ130" s="422"/>
      <c r="BHK130" s="422"/>
      <c r="BHL130" s="422"/>
      <c r="BHM130" s="422"/>
      <c r="BHN130" s="422"/>
      <c r="BHO130" s="422"/>
      <c r="BHP130" s="422"/>
      <c r="BHQ130" s="422"/>
      <c r="BHR130" s="422"/>
      <c r="BHS130" s="422"/>
      <c r="BHT130" s="422"/>
      <c r="BHU130" s="422"/>
      <c r="BHV130" s="422"/>
      <c r="BHW130" s="422"/>
      <c r="BHX130" s="422"/>
      <c r="BHY130" s="422"/>
      <c r="BHZ130" s="422"/>
      <c r="BIA130" s="422"/>
      <c r="BIB130" s="422"/>
      <c r="BIC130" s="422"/>
      <c r="BID130" s="422"/>
      <c r="BIE130" s="422"/>
      <c r="BIF130" s="422"/>
      <c r="BIG130" s="422"/>
      <c r="BIH130" s="422"/>
      <c r="BII130" s="422"/>
      <c r="BIJ130" s="422"/>
      <c r="BIK130" s="422"/>
      <c r="BIL130" s="422"/>
      <c r="BIM130" s="422"/>
      <c r="BIN130" s="422"/>
      <c r="BIO130" s="422"/>
      <c r="BIP130" s="422"/>
      <c r="BIQ130" s="422"/>
      <c r="BIR130" s="422"/>
      <c r="BIS130" s="422"/>
      <c r="BIT130" s="422"/>
      <c r="BIU130" s="422"/>
      <c r="BIV130" s="422"/>
      <c r="BIW130" s="422"/>
      <c r="BIX130" s="422"/>
      <c r="BIY130" s="422"/>
      <c r="BIZ130" s="422"/>
      <c r="BJA130" s="422"/>
      <c r="BJB130" s="422"/>
      <c r="BJC130" s="422"/>
      <c r="BJD130" s="422"/>
      <c r="BJE130" s="422"/>
      <c r="BJF130" s="422"/>
      <c r="BJG130" s="422"/>
      <c r="BJH130" s="422"/>
      <c r="BJI130" s="422"/>
      <c r="BJJ130" s="422"/>
      <c r="BJK130" s="422"/>
      <c r="BJL130" s="422"/>
      <c r="BJM130" s="422"/>
      <c r="BJN130" s="422"/>
      <c r="BJO130" s="422"/>
      <c r="BJP130" s="422"/>
      <c r="BJQ130" s="422"/>
      <c r="BJR130" s="422"/>
      <c r="BJS130" s="422"/>
      <c r="BJT130" s="422"/>
      <c r="BJU130" s="422"/>
      <c r="BJV130" s="422"/>
      <c r="BJW130" s="422"/>
      <c r="BJX130" s="422"/>
      <c r="BJY130" s="422"/>
      <c r="BJZ130" s="422"/>
      <c r="BKA130" s="422"/>
      <c r="BKB130" s="422"/>
      <c r="BKC130" s="422"/>
      <c r="BKD130" s="422"/>
      <c r="BKE130" s="422"/>
      <c r="BKF130" s="422"/>
      <c r="BKG130" s="422"/>
      <c r="BKH130" s="422"/>
      <c r="BKI130" s="422"/>
      <c r="BKJ130" s="422"/>
      <c r="BKK130" s="422"/>
      <c r="BKL130" s="422"/>
      <c r="BKM130" s="422"/>
      <c r="BKN130" s="422"/>
      <c r="BKO130" s="422"/>
      <c r="BKP130" s="422"/>
      <c r="BKQ130" s="422"/>
      <c r="BKR130" s="422"/>
      <c r="BKS130" s="422"/>
      <c r="BKT130" s="422"/>
      <c r="BKU130" s="422"/>
      <c r="BKV130" s="422"/>
      <c r="BKW130" s="422"/>
      <c r="BKX130" s="422"/>
      <c r="BKY130" s="422"/>
      <c r="BKZ130" s="422"/>
      <c r="BLA130" s="422"/>
      <c r="BLB130" s="422"/>
      <c r="BLC130" s="422"/>
      <c r="BLD130" s="422"/>
      <c r="BLE130" s="422"/>
      <c r="BLF130" s="422"/>
      <c r="BLG130" s="422"/>
      <c r="BLH130" s="422"/>
      <c r="BLI130" s="422"/>
      <c r="BLJ130" s="422"/>
      <c r="BLK130" s="422"/>
      <c r="BLL130" s="422"/>
      <c r="BLM130" s="422"/>
      <c r="BLN130" s="422"/>
      <c r="BLO130" s="422"/>
      <c r="BLP130" s="422"/>
      <c r="BLQ130" s="422"/>
      <c r="BLR130" s="422"/>
      <c r="BLS130" s="422"/>
      <c r="BLT130" s="422"/>
      <c r="BLU130" s="422"/>
      <c r="BLV130" s="422"/>
      <c r="BLW130" s="422"/>
      <c r="BLX130" s="422"/>
      <c r="BLY130" s="422"/>
      <c r="BLZ130" s="422"/>
      <c r="BMA130" s="422"/>
      <c r="BMB130" s="422"/>
      <c r="BMC130" s="422"/>
      <c r="BMD130" s="422"/>
      <c r="BME130" s="422"/>
      <c r="BMF130" s="422"/>
      <c r="BMG130" s="422"/>
      <c r="BMH130" s="422"/>
      <c r="BMI130" s="422"/>
      <c r="BMJ130" s="422"/>
      <c r="BMK130" s="422"/>
      <c r="BML130" s="422"/>
      <c r="BMM130" s="422"/>
      <c r="BMN130" s="422"/>
      <c r="BMO130" s="422"/>
      <c r="BMP130" s="422"/>
      <c r="BMQ130" s="422"/>
      <c r="BMR130" s="422"/>
      <c r="BMS130" s="422"/>
      <c r="BMT130" s="422"/>
      <c r="BMU130" s="422"/>
      <c r="BMV130" s="422"/>
      <c r="BMW130" s="422"/>
      <c r="BMX130" s="422"/>
      <c r="BMY130" s="422"/>
      <c r="BMZ130" s="422"/>
      <c r="BNA130" s="422"/>
      <c r="BNB130" s="422"/>
      <c r="BNC130" s="422"/>
      <c r="BND130" s="422"/>
      <c r="BNE130" s="422"/>
      <c r="BNF130" s="422"/>
      <c r="BNG130" s="422"/>
      <c r="BNH130" s="422"/>
      <c r="BNI130" s="422"/>
      <c r="BNJ130" s="422"/>
      <c r="BNK130" s="422"/>
      <c r="BNL130" s="422"/>
      <c r="BNM130" s="422"/>
      <c r="BNN130" s="422"/>
      <c r="BNO130" s="422"/>
      <c r="BNP130" s="422"/>
      <c r="BNQ130" s="422"/>
      <c r="BNR130" s="422"/>
      <c r="BNS130" s="422"/>
      <c r="BNT130" s="422"/>
      <c r="BNU130" s="422"/>
      <c r="BNV130" s="422"/>
      <c r="BNW130" s="422"/>
      <c r="BNX130" s="422"/>
      <c r="BNY130" s="422"/>
      <c r="BNZ130" s="422"/>
      <c r="BOA130" s="422"/>
      <c r="BOB130" s="422"/>
      <c r="BOC130" s="422"/>
      <c r="BOD130" s="422"/>
      <c r="BOE130" s="422"/>
      <c r="BOF130" s="422"/>
      <c r="BOG130" s="422"/>
      <c r="BOH130" s="422"/>
      <c r="BOI130" s="422"/>
      <c r="BOJ130" s="422"/>
      <c r="BOK130" s="422"/>
      <c r="BOL130" s="422"/>
      <c r="BOM130" s="422"/>
      <c r="BON130" s="422"/>
      <c r="BOO130" s="422"/>
      <c r="BOP130" s="422"/>
      <c r="BOQ130" s="422"/>
      <c r="BOR130" s="422"/>
      <c r="BOS130" s="422"/>
      <c r="BOT130" s="422"/>
      <c r="BOU130" s="422"/>
      <c r="BOV130" s="422"/>
      <c r="BOW130" s="422"/>
      <c r="BOX130" s="422"/>
      <c r="BOY130" s="422"/>
      <c r="BOZ130" s="422"/>
      <c r="BPA130" s="422"/>
      <c r="BPB130" s="422"/>
      <c r="BPC130" s="422"/>
      <c r="BPD130" s="422"/>
      <c r="BPE130" s="422"/>
      <c r="BPF130" s="422"/>
      <c r="BPG130" s="422"/>
      <c r="BPH130" s="422"/>
      <c r="BPI130" s="422"/>
      <c r="BPJ130" s="422"/>
      <c r="BPK130" s="422"/>
      <c r="BPL130" s="422"/>
      <c r="BPM130" s="422"/>
      <c r="BPN130" s="422"/>
      <c r="BPO130" s="422"/>
      <c r="BPP130" s="422"/>
      <c r="BPQ130" s="422"/>
      <c r="BPR130" s="422"/>
      <c r="BPS130" s="422"/>
      <c r="BPT130" s="422"/>
      <c r="BPU130" s="422"/>
      <c r="BPV130" s="422"/>
      <c r="BPW130" s="422"/>
      <c r="BPX130" s="422"/>
      <c r="BPY130" s="422"/>
      <c r="BPZ130" s="422"/>
      <c r="BQA130" s="422"/>
      <c r="BQB130" s="422"/>
      <c r="BQC130" s="422"/>
      <c r="BQD130" s="422"/>
      <c r="BQE130" s="422"/>
      <c r="BQF130" s="422"/>
      <c r="BQG130" s="422"/>
      <c r="BQH130" s="422"/>
      <c r="BQI130" s="422"/>
      <c r="BQJ130" s="422"/>
      <c r="BQK130" s="422"/>
      <c r="BQL130" s="422"/>
      <c r="BQM130" s="422"/>
      <c r="BQN130" s="422"/>
      <c r="BQO130" s="422"/>
      <c r="BQP130" s="422"/>
      <c r="BQQ130" s="422"/>
      <c r="BQR130" s="422"/>
      <c r="BQS130" s="422"/>
      <c r="BQT130" s="422"/>
      <c r="BQU130" s="422"/>
      <c r="BQV130" s="422"/>
      <c r="BQW130" s="422"/>
      <c r="BQX130" s="422"/>
      <c r="BQY130" s="422"/>
      <c r="BQZ130" s="422"/>
      <c r="BRA130" s="422"/>
      <c r="BRB130" s="422"/>
      <c r="BRC130" s="422"/>
      <c r="BRD130" s="422"/>
      <c r="BRE130" s="422"/>
      <c r="BRF130" s="422"/>
      <c r="BRG130" s="422"/>
      <c r="BRH130" s="422"/>
      <c r="BRI130" s="422"/>
      <c r="BRJ130" s="422"/>
      <c r="BRK130" s="422"/>
      <c r="BRL130" s="422"/>
      <c r="BRM130" s="422"/>
      <c r="BRN130" s="422"/>
      <c r="BRO130" s="422"/>
      <c r="BRP130" s="422"/>
      <c r="BRQ130" s="422"/>
      <c r="BRR130" s="422"/>
      <c r="BRS130" s="422"/>
      <c r="BRT130" s="422"/>
      <c r="BRU130" s="422"/>
      <c r="BRV130" s="422"/>
      <c r="BRW130" s="422"/>
      <c r="BRX130" s="422"/>
      <c r="BRY130" s="422"/>
      <c r="BRZ130" s="422"/>
      <c r="BSA130" s="422"/>
      <c r="BSB130" s="422"/>
      <c r="BSC130" s="422"/>
      <c r="BSD130" s="422"/>
      <c r="BSE130" s="422"/>
      <c r="BSF130" s="422"/>
      <c r="BSG130" s="422"/>
      <c r="BSH130" s="422"/>
      <c r="BSI130" s="422"/>
      <c r="BSJ130" s="422"/>
      <c r="BSK130" s="422"/>
      <c r="BSL130" s="422"/>
      <c r="BSM130" s="422"/>
      <c r="BSN130" s="422"/>
      <c r="BSO130" s="422"/>
      <c r="BSP130" s="422"/>
      <c r="BSQ130" s="422"/>
      <c r="BSR130" s="422"/>
      <c r="BSS130" s="422"/>
      <c r="BST130" s="422"/>
      <c r="BSU130" s="422"/>
      <c r="BSV130" s="422"/>
      <c r="BSW130" s="422"/>
      <c r="BSX130" s="422"/>
      <c r="BSY130" s="422"/>
      <c r="BSZ130" s="422"/>
      <c r="BTA130" s="422"/>
      <c r="BTB130" s="422"/>
      <c r="BTC130" s="422"/>
      <c r="BTD130" s="422"/>
      <c r="BTE130" s="422"/>
      <c r="BTF130" s="422"/>
      <c r="BTG130" s="422"/>
      <c r="BTH130" s="422"/>
      <c r="BTI130" s="422"/>
      <c r="BTJ130" s="422"/>
      <c r="BTK130" s="422"/>
      <c r="BTL130" s="422"/>
      <c r="BTM130" s="422"/>
      <c r="BTN130" s="422"/>
      <c r="BTO130" s="422"/>
      <c r="BTP130" s="422"/>
      <c r="BTQ130" s="422"/>
      <c r="BTR130" s="422"/>
      <c r="BTS130" s="422"/>
      <c r="BTT130" s="422"/>
      <c r="BTU130" s="422"/>
      <c r="BTV130" s="422"/>
      <c r="BTW130" s="422"/>
      <c r="BTX130" s="422"/>
      <c r="BTY130" s="422"/>
      <c r="BTZ130" s="422"/>
      <c r="BUA130" s="422"/>
      <c r="BUB130" s="422"/>
      <c r="BUC130" s="422"/>
      <c r="BUD130" s="422"/>
      <c r="BUE130" s="422"/>
      <c r="BUF130" s="422"/>
      <c r="BUG130" s="422"/>
      <c r="BUH130" s="422"/>
      <c r="BUI130" s="422"/>
      <c r="BUJ130" s="422"/>
      <c r="BUK130" s="422"/>
      <c r="BUL130" s="422"/>
      <c r="BUM130" s="422"/>
      <c r="BUN130" s="422"/>
      <c r="BUO130" s="422"/>
      <c r="BUP130" s="422"/>
      <c r="BUQ130" s="422"/>
      <c r="BUR130" s="422"/>
      <c r="BUS130" s="422"/>
      <c r="BUT130" s="422"/>
      <c r="BUU130" s="422"/>
      <c r="BUV130" s="422"/>
      <c r="BUW130" s="422"/>
      <c r="BUX130" s="422"/>
      <c r="BUY130" s="422"/>
      <c r="BUZ130" s="422"/>
      <c r="BVA130" s="422"/>
      <c r="BVB130" s="422"/>
      <c r="BVC130" s="422"/>
      <c r="BVD130" s="422"/>
      <c r="BVE130" s="422"/>
      <c r="BVF130" s="422"/>
      <c r="BVG130" s="422"/>
      <c r="BVH130" s="422"/>
      <c r="BVI130" s="422"/>
      <c r="BVJ130" s="422"/>
      <c r="BVK130" s="422"/>
      <c r="BVL130" s="422"/>
      <c r="BVM130" s="422"/>
      <c r="BVN130" s="422"/>
      <c r="BVO130" s="422"/>
      <c r="BVP130" s="422"/>
      <c r="BVQ130" s="422"/>
      <c r="BVR130" s="422"/>
      <c r="BVS130" s="422"/>
      <c r="BVT130" s="422"/>
      <c r="BVU130" s="422"/>
      <c r="BVV130" s="422"/>
      <c r="BVW130" s="422"/>
      <c r="BVX130" s="422"/>
      <c r="BVY130" s="422"/>
      <c r="BVZ130" s="422"/>
      <c r="BWA130" s="422"/>
      <c r="BWB130" s="422"/>
      <c r="BWC130" s="422"/>
      <c r="BWD130" s="422"/>
      <c r="BWE130" s="422"/>
      <c r="BWF130" s="422"/>
      <c r="BWG130" s="422"/>
      <c r="BWH130" s="422"/>
      <c r="BWI130" s="422"/>
      <c r="BWJ130" s="422"/>
      <c r="BWK130" s="422"/>
      <c r="BWL130" s="422"/>
      <c r="BWM130" s="422"/>
      <c r="BWN130" s="422"/>
      <c r="BWO130" s="422"/>
      <c r="BWP130" s="422"/>
      <c r="BWQ130" s="422"/>
      <c r="BWR130" s="422"/>
      <c r="BWS130" s="422"/>
      <c r="BWT130" s="422"/>
      <c r="BWU130" s="422"/>
      <c r="BWV130" s="422"/>
      <c r="BWW130" s="422"/>
      <c r="BWX130" s="422"/>
      <c r="BWY130" s="422"/>
      <c r="BWZ130" s="422"/>
      <c r="BXA130" s="422"/>
      <c r="BXB130" s="422"/>
      <c r="BXC130" s="422"/>
      <c r="BXD130" s="422"/>
      <c r="BXE130" s="422"/>
      <c r="BXF130" s="422"/>
      <c r="BXG130" s="422"/>
      <c r="BXH130" s="422"/>
      <c r="BXI130" s="422"/>
      <c r="BXJ130" s="422"/>
      <c r="BXK130" s="422"/>
      <c r="BXL130" s="422"/>
      <c r="BXM130" s="422"/>
      <c r="BXN130" s="422"/>
      <c r="BXO130" s="422"/>
      <c r="BXP130" s="422"/>
      <c r="BXQ130" s="422"/>
      <c r="BXR130" s="422"/>
      <c r="BXS130" s="422"/>
      <c r="BXT130" s="422"/>
      <c r="BXU130" s="422"/>
      <c r="BXV130" s="422"/>
      <c r="BXW130" s="422"/>
      <c r="BXX130" s="422"/>
      <c r="BXY130" s="422"/>
      <c r="BXZ130" s="422"/>
      <c r="BYA130" s="422"/>
      <c r="BYB130" s="422"/>
      <c r="BYC130" s="422"/>
      <c r="BYD130" s="422"/>
      <c r="BYE130" s="422"/>
      <c r="BYF130" s="422"/>
      <c r="BYG130" s="422"/>
      <c r="BYH130" s="422"/>
      <c r="BYI130" s="422"/>
      <c r="BYJ130" s="422"/>
      <c r="BYK130" s="422"/>
      <c r="BYL130" s="422"/>
      <c r="BYM130" s="422"/>
      <c r="BYN130" s="422"/>
      <c r="BYO130" s="422"/>
      <c r="BYP130" s="422"/>
      <c r="BYQ130" s="422"/>
      <c r="BYR130" s="422"/>
      <c r="BYS130" s="422"/>
      <c r="BYT130" s="422"/>
      <c r="BYU130" s="422"/>
      <c r="BYV130" s="422"/>
      <c r="BYW130" s="422"/>
      <c r="BYX130" s="422"/>
      <c r="BYY130" s="422"/>
      <c r="BYZ130" s="422"/>
      <c r="BZA130" s="422"/>
      <c r="BZB130" s="422"/>
      <c r="BZC130" s="422"/>
      <c r="BZD130" s="422"/>
      <c r="BZE130" s="422"/>
      <c r="BZF130" s="422"/>
      <c r="BZG130" s="422"/>
      <c r="BZH130" s="422"/>
      <c r="BZI130" s="422"/>
      <c r="BZJ130" s="422"/>
      <c r="BZK130" s="422"/>
      <c r="BZL130" s="422"/>
      <c r="BZM130" s="422"/>
      <c r="BZN130" s="422"/>
      <c r="BZO130" s="422"/>
      <c r="BZP130" s="422"/>
      <c r="BZQ130" s="422"/>
      <c r="BZR130" s="422"/>
      <c r="BZS130" s="422"/>
      <c r="BZT130" s="422"/>
      <c r="BZU130" s="422"/>
      <c r="BZV130" s="422"/>
      <c r="BZW130" s="422"/>
      <c r="BZX130" s="422"/>
      <c r="BZY130" s="422"/>
      <c r="BZZ130" s="422"/>
      <c r="CAA130" s="422"/>
      <c r="CAB130" s="422"/>
      <c r="CAC130" s="422"/>
      <c r="CAD130" s="422"/>
      <c r="CAE130" s="422"/>
      <c r="CAF130" s="422"/>
      <c r="CAG130" s="422"/>
      <c r="CAH130" s="422"/>
      <c r="CAI130" s="422"/>
      <c r="CAJ130" s="422"/>
      <c r="CAK130" s="422"/>
      <c r="CAL130" s="422"/>
      <c r="CAM130" s="422"/>
      <c r="CAN130" s="422"/>
      <c r="CAO130" s="422"/>
      <c r="CAP130" s="422"/>
      <c r="CAQ130" s="422"/>
      <c r="CAR130" s="422"/>
      <c r="CAS130" s="422"/>
      <c r="CAT130" s="422"/>
      <c r="CAU130" s="422"/>
      <c r="CAV130" s="422"/>
      <c r="CAW130" s="422"/>
      <c r="CAX130" s="422"/>
      <c r="CAY130" s="422"/>
      <c r="CAZ130" s="422"/>
      <c r="CBA130" s="422"/>
      <c r="CBB130" s="422"/>
      <c r="CBC130" s="422"/>
      <c r="CBD130" s="422"/>
      <c r="CBE130" s="422"/>
      <c r="CBF130" s="422"/>
      <c r="CBG130" s="422"/>
      <c r="CBH130" s="422"/>
      <c r="CBI130" s="422"/>
      <c r="CBJ130" s="422"/>
      <c r="CBK130" s="422"/>
      <c r="CBL130" s="422"/>
      <c r="CBM130" s="422"/>
      <c r="CBN130" s="422"/>
      <c r="CBO130" s="422"/>
      <c r="CBP130" s="422"/>
      <c r="CBQ130" s="422"/>
      <c r="CBR130" s="422"/>
      <c r="CBS130" s="422"/>
      <c r="CBT130" s="422"/>
      <c r="CBU130" s="422"/>
      <c r="CBV130" s="422"/>
      <c r="CBW130" s="422"/>
      <c r="CBX130" s="422"/>
      <c r="CBY130" s="422"/>
      <c r="CBZ130" s="422"/>
      <c r="CCA130" s="422"/>
      <c r="CCB130" s="422"/>
      <c r="CCC130" s="422"/>
      <c r="CCD130" s="422"/>
      <c r="CCE130" s="422"/>
      <c r="CCF130" s="422"/>
      <c r="CCG130" s="422"/>
      <c r="CCH130" s="422"/>
      <c r="CCI130" s="422"/>
      <c r="CCJ130" s="422"/>
      <c r="CCK130" s="422"/>
      <c r="CCL130" s="422"/>
      <c r="CCM130" s="422"/>
      <c r="CCN130" s="422"/>
      <c r="CCO130" s="422"/>
      <c r="CCP130" s="422"/>
      <c r="CCQ130" s="422"/>
      <c r="CCR130" s="422"/>
      <c r="CCS130" s="422"/>
      <c r="CCT130" s="422"/>
      <c r="CCU130" s="422"/>
      <c r="CCV130" s="422"/>
      <c r="CCW130" s="422"/>
      <c r="CCX130" s="422"/>
      <c r="CCY130" s="422"/>
      <c r="CCZ130" s="422"/>
      <c r="CDA130" s="422"/>
      <c r="CDB130" s="422"/>
      <c r="CDC130" s="422"/>
      <c r="CDD130" s="422"/>
      <c r="CDE130" s="422"/>
      <c r="CDF130" s="422"/>
      <c r="CDG130" s="422"/>
      <c r="CDH130" s="422"/>
      <c r="CDI130" s="422"/>
      <c r="CDJ130" s="422"/>
      <c r="CDK130" s="422"/>
      <c r="CDL130" s="422"/>
      <c r="CDM130" s="422"/>
      <c r="CDN130" s="422"/>
      <c r="CDO130" s="422"/>
      <c r="CDP130" s="422"/>
      <c r="CDQ130" s="422"/>
      <c r="CDR130" s="422"/>
      <c r="CDS130" s="422"/>
      <c r="CDT130" s="422"/>
      <c r="CDU130" s="422"/>
      <c r="CDV130" s="422"/>
      <c r="CDW130" s="422"/>
      <c r="CDX130" s="422"/>
      <c r="CDY130" s="422"/>
      <c r="CDZ130" s="422"/>
      <c r="CEA130" s="422"/>
      <c r="CEB130" s="422"/>
      <c r="CEC130" s="422"/>
      <c r="CED130" s="422"/>
      <c r="CEE130" s="422"/>
      <c r="CEF130" s="422"/>
      <c r="CEG130" s="422"/>
      <c r="CEH130" s="422"/>
      <c r="CEI130" s="422"/>
      <c r="CEJ130" s="422"/>
      <c r="CEK130" s="422"/>
      <c r="CEL130" s="422"/>
      <c r="CEM130" s="422"/>
      <c r="CEN130" s="422"/>
      <c r="CEO130" s="422"/>
      <c r="CEP130" s="422"/>
      <c r="CEQ130" s="422"/>
      <c r="CER130" s="422"/>
      <c r="CES130" s="422"/>
      <c r="CET130" s="422"/>
      <c r="CEU130" s="422"/>
      <c r="CEV130" s="422"/>
      <c r="CEW130" s="422"/>
      <c r="CEX130" s="422"/>
      <c r="CEY130" s="422"/>
      <c r="CEZ130" s="422"/>
      <c r="CFA130" s="422"/>
      <c r="CFB130" s="422"/>
      <c r="CFC130" s="422"/>
      <c r="CFD130" s="422"/>
      <c r="CFE130" s="422"/>
      <c r="CFF130" s="422"/>
      <c r="CFG130" s="422"/>
      <c r="CFH130" s="422"/>
      <c r="CFI130" s="422"/>
      <c r="CFJ130" s="422"/>
      <c r="CFK130" s="422"/>
      <c r="CFL130" s="422"/>
      <c r="CFM130" s="422"/>
      <c r="CFN130" s="422"/>
      <c r="CFO130" s="422"/>
      <c r="CFP130" s="422"/>
      <c r="CFQ130" s="422"/>
      <c r="CFR130" s="422"/>
      <c r="CFS130" s="422"/>
      <c r="CFT130" s="422"/>
      <c r="CFU130" s="422"/>
      <c r="CFV130" s="422"/>
      <c r="CFW130" s="422"/>
      <c r="CFX130" s="422"/>
      <c r="CFY130" s="422"/>
      <c r="CFZ130" s="422"/>
      <c r="CGA130" s="422"/>
      <c r="CGB130" s="422"/>
      <c r="CGC130" s="422"/>
      <c r="CGD130" s="422"/>
      <c r="CGE130" s="422"/>
      <c r="CGF130" s="422"/>
      <c r="CGG130" s="422"/>
      <c r="CGH130" s="422"/>
      <c r="CGI130" s="422"/>
      <c r="CGJ130" s="422"/>
      <c r="CGK130" s="422"/>
      <c r="CGL130" s="422"/>
      <c r="CGM130" s="422"/>
      <c r="CGN130" s="422"/>
      <c r="CGO130" s="422"/>
      <c r="CGP130" s="422"/>
      <c r="CGQ130" s="422"/>
      <c r="CGR130" s="422"/>
      <c r="CGS130" s="422"/>
      <c r="CGT130" s="422"/>
      <c r="CGU130" s="422"/>
      <c r="CGV130" s="422"/>
      <c r="CGW130" s="422"/>
      <c r="CGX130" s="422"/>
      <c r="CGY130" s="422"/>
      <c r="CGZ130" s="422"/>
      <c r="CHA130" s="422"/>
      <c r="CHB130" s="422"/>
      <c r="CHC130" s="422"/>
      <c r="CHD130" s="422"/>
      <c r="CHE130" s="422"/>
      <c r="CHF130" s="422"/>
      <c r="CHG130" s="422"/>
      <c r="CHH130" s="422"/>
      <c r="CHI130" s="422"/>
      <c r="CHJ130" s="422"/>
      <c r="CHK130" s="422"/>
      <c r="CHL130" s="422"/>
      <c r="CHM130" s="422"/>
      <c r="CHN130" s="422"/>
      <c r="CHO130" s="422"/>
      <c r="CHP130" s="422"/>
      <c r="CHQ130" s="422"/>
      <c r="CHR130" s="422"/>
      <c r="CHS130" s="422"/>
      <c r="CHT130" s="422"/>
      <c r="CHU130" s="422"/>
      <c r="CHV130" s="422"/>
      <c r="CHW130" s="422"/>
      <c r="CHX130" s="422"/>
      <c r="CHY130" s="422"/>
      <c r="CHZ130" s="422"/>
      <c r="CIA130" s="422"/>
      <c r="CIB130" s="422"/>
      <c r="CIC130" s="422"/>
      <c r="CID130" s="422"/>
      <c r="CIE130" s="422"/>
      <c r="CIF130" s="422"/>
      <c r="CIG130" s="422"/>
      <c r="CIH130" s="422"/>
      <c r="CII130" s="422"/>
      <c r="CIJ130" s="422"/>
      <c r="CIK130" s="422"/>
      <c r="CIL130" s="422"/>
      <c r="CIM130" s="422"/>
      <c r="CIN130" s="422"/>
      <c r="CIO130" s="422"/>
      <c r="CIP130" s="422"/>
      <c r="CIQ130" s="422"/>
      <c r="CIR130" s="422"/>
      <c r="CIS130" s="422"/>
      <c r="CIT130" s="422"/>
      <c r="CIU130" s="422"/>
      <c r="CIV130" s="422"/>
      <c r="CIW130" s="422"/>
      <c r="CIX130" s="422"/>
      <c r="CIY130" s="422"/>
      <c r="CIZ130" s="422"/>
      <c r="CJA130" s="422"/>
      <c r="CJB130" s="422"/>
      <c r="CJC130" s="422"/>
      <c r="CJD130" s="422"/>
      <c r="CJE130" s="422"/>
      <c r="CJF130" s="422"/>
      <c r="CJG130" s="422"/>
      <c r="CJH130" s="422"/>
      <c r="CJI130" s="422"/>
      <c r="CJJ130" s="422"/>
      <c r="CJK130" s="422"/>
      <c r="CJL130" s="422"/>
      <c r="CJM130" s="422"/>
      <c r="CJN130" s="422"/>
      <c r="CJO130" s="422"/>
      <c r="CJP130" s="422"/>
      <c r="CJQ130" s="422"/>
      <c r="CJR130" s="422"/>
      <c r="CJS130" s="422"/>
      <c r="CJT130" s="422"/>
      <c r="CJU130" s="422"/>
      <c r="CJV130" s="422"/>
      <c r="CJW130" s="422"/>
      <c r="CJX130" s="422"/>
      <c r="CJY130" s="422"/>
      <c r="CJZ130" s="422"/>
      <c r="CKA130" s="422"/>
      <c r="CKB130" s="422"/>
      <c r="CKC130" s="422"/>
      <c r="CKD130" s="422"/>
      <c r="CKE130" s="422"/>
      <c r="CKF130" s="422"/>
      <c r="CKG130" s="422"/>
      <c r="CKH130" s="422"/>
      <c r="CKI130" s="422"/>
      <c r="CKJ130" s="422"/>
      <c r="CKK130" s="422"/>
      <c r="CKL130" s="422"/>
      <c r="CKM130" s="422"/>
      <c r="CKN130" s="422"/>
      <c r="CKO130" s="422"/>
      <c r="CKP130" s="422"/>
      <c r="CKQ130" s="422"/>
      <c r="CKR130" s="422"/>
      <c r="CKS130" s="422"/>
      <c r="CKT130" s="422"/>
      <c r="CKU130" s="422"/>
      <c r="CKV130" s="422"/>
      <c r="CKW130" s="422"/>
      <c r="CKX130" s="422"/>
      <c r="CKY130" s="422"/>
      <c r="CKZ130" s="422"/>
      <c r="CLA130" s="422"/>
      <c r="CLB130" s="422"/>
      <c r="CLC130" s="422"/>
      <c r="CLD130" s="422"/>
      <c r="CLE130" s="422"/>
      <c r="CLF130" s="422"/>
      <c r="CLG130" s="422"/>
      <c r="CLH130" s="422"/>
      <c r="CLI130" s="422"/>
      <c r="CLJ130" s="422"/>
      <c r="CLK130" s="422"/>
      <c r="CLL130" s="422"/>
      <c r="CLM130" s="422"/>
      <c r="CLN130" s="422"/>
      <c r="CLO130" s="422"/>
      <c r="CLP130" s="422"/>
      <c r="CLQ130" s="422"/>
      <c r="CLR130" s="422"/>
      <c r="CLS130" s="422"/>
      <c r="CLT130" s="422"/>
      <c r="CLU130" s="422"/>
      <c r="CLV130" s="422"/>
      <c r="CLW130" s="422"/>
      <c r="CLX130" s="422"/>
      <c r="CLY130" s="422"/>
      <c r="CLZ130" s="422"/>
      <c r="CMA130" s="422"/>
      <c r="CMB130" s="422"/>
      <c r="CMC130" s="422"/>
      <c r="CMD130" s="422"/>
      <c r="CME130" s="422"/>
      <c r="CMF130" s="422"/>
      <c r="CMG130" s="422"/>
      <c r="CMH130" s="422"/>
      <c r="CMI130" s="422"/>
      <c r="CMJ130" s="422"/>
      <c r="CMK130" s="422"/>
      <c r="CML130" s="422"/>
      <c r="CMM130" s="422"/>
      <c r="CMN130" s="422"/>
      <c r="CMO130" s="422"/>
      <c r="CMP130" s="422"/>
      <c r="CMQ130" s="422"/>
      <c r="CMR130" s="422"/>
      <c r="CMS130" s="422"/>
      <c r="CMT130" s="422"/>
      <c r="CMU130" s="422"/>
      <c r="CMV130" s="422"/>
      <c r="CMW130" s="422"/>
      <c r="CMX130" s="422"/>
      <c r="CMY130" s="422"/>
      <c r="CMZ130" s="422"/>
      <c r="CNA130" s="422"/>
      <c r="CNB130" s="422"/>
      <c r="CNC130" s="422"/>
      <c r="CND130" s="422"/>
      <c r="CNE130" s="422"/>
      <c r="CNF130" s="422"/>
      <c r="CNG130" s="422"/>
      <c r="CNH130" s="422"/>
      <c r="CNI130" s="422"/>
      <c r="CNJ130" s="422"/>
      <c r="CNK130" s="422"/>
      <c r="CNL130" s="422"/>
      <c r="CNM130" s="422"/>
      <c r="CNN130" s="422"/>
      <c r="CNO130" s="422"/>
      <c r="CNP130" s="422"/>
      <c r="CNQ130" s="422"/>
      <c r="CNR130" s="422"/>
      <c r="CNS130" s="422"/>
      <c r="CNT130" s="422"/>
      <c r="CNU130" s="422"/>
      <c r="CNV130" s="422"/>
      <c r="CNW130" s="422"/>
      <c r="CNX130" s="422"/>
      <c r="CNY130" s="422"/>
      <c r="CNZ130" s="422"/>
      <c r="COA130" s="422"/>
      <c r="COB130" s="422"/>
      <c r="COC130" s="422"/>
      <c r="COD130" s="422"/>
      <c r="COE130" s="422"/>
      <c r="COF130" s="422"/>
      <c r="COG130" s="422"/>
      <c r="COH130" s="422"/>
      <c r="COI130" s="422"/>
      <c r="COJ130" s="422"/>
      <c r="COK130" s="422"/>
      <c r="COL130" s="422"/>
      <c r="COM130" s="422"/>
      <c r="CON130" s="422"/>
      <c r="COO130" s="422"/>
      <c r="COP130" s="422"/>
      <c r="COQ130" s="422"/>
      <c r="COR130" s="422"/>
      <c r="COS130" s="422"/>
      <c r="COT130" s="422"/>
      <c r="COU130" s="422"/>
      <c r="COV130" s="422"/>
      <c r="COW130" s="422"/>
      <c r="COX130" s="422"/>
      <c r="COY130" s="422"/>
      <c r="COZ130" s="422"/>
      <c r="CPA130" s="422"/>
      <c r="CPB130" s="422"/>
      <c r="CPC130" s="422"/>
      <c r="CPD130" s="422"/>
      <c r="CPE130" s="422"/>
      <c r="CPF130" s="422"/>
      <c r="CPG130" s="422"/>
      <c r="CPH130" s="422"/>
      <c r="CPI130" s="422"/>
      <c r="CPJ130" s="422"/>
      <c r="CPK130" s="422"/>
      <c r="CPL130" s="422"/>
      <c r="CPM130" s="422"/>
      <c r="CPN130" s="422"/>
      <c r="CPO130" s="422"/>
      <c r="CPP130" s="422"/>
      <c r="CPQ130" s="422"/>
      <c r="CPR130" s="422"/>
      <c r="CPS130" s="422"/>
      <c r="CPT130" s="422"/>
      <c r="CPU130" s="422"/>
      <c r="CPV130" s="422"/>
      <c r="CPW130" s="422"/>
      <c r="CPX130" s="422"/>
      <c r="CPY130" s="422"/>
      <c r="CPZ130" s="422"/>
      <c r="CQA130" s="422"/>
      <c r="CQB130" s="422"/>
      <c r="CQC130" s="422"/>
      <c r="CQD130" s="422"/>
      <c r="CQE130" s="422"/>
      <c r="CQF130" s="422"/>
      <c r="CQG130" s="422"/>
      <c r="CQH130" s="422"/>
      <c r="CQI130" s="422"/>
      <c r="CQJ130" s="422"/>
      <c r="CQK130" s="422"/>
      <c r="CQL130" s="422"/>
      <c r="CQM130" s="422"/>
      <c r="CQN130" s="422"/>
      <c r="CQO130" s="422"/>
      <c r="CQP130" s="422"/>
      <c r="CQQ130" s="422"/>
      <c r="CQR130" s="422"/>
      <c r="CQS130" s="422"/>
      <c r="CQT130" s="422"/>
      <c r="CQU130" s="422"/>
      <c r="CQV130" s="422"/>
      <c r="CQW130" s="422"/>
      <c r="CQX130" s="422"/>
      <c r="CQY130" s="422"/>
      <c r="CQZ130" s="422"/>
      <c r="CRA130" s="422"/>
      <c r="CRB130" s="422"/>
      <c r="CRC130" s="422"/>
      <c r="CRD130" s="422"/>
      <c r="CRE130" s="422"/>
      <c r="CRF130" s="422"/>
      <c r="CRG130" s="422"/>
      <c r="CRH130" s="422"/>
      <c r="CRI130" s="422"/>
      <c r="CRJ130" s="422"/>
      <c r="CRK130" s="422"/>
      <c r="CRL130" s="422"/>
      <c r="CRM130" s="422"/>
      <c r="CRN130" s="422"/>
      <c r="CRO130" s="422"/>
      <c r="CRP130" s="422"/>
      <c r="CRQ130" s="422"/>
      <c r="CRR130" s="422"/>
      <c r="CRS130" s="422"/>
      <c r="CRT130" s="422"/>
      <c r="CRU130" s="422"/>
      <c r="CRV130" s="422"/>
      <c r="CRW130" s="422"/>
      <c r="CRX130" s="422"/>
      <c r="CRY130" s="422"/>
      <c r="CRZ130" s="422"/>
      <c r="CSA130" s="422"/>
      <c r="CSB130" s="422"/>
      <c r="CSC130" s="422"/>
      <c r="CSD130" s="422"/>
      <c r="CSE130" s="422"/>
      <c r="CSF130" s="422"/>
      <c r="CSG130" s="422"/>
      <c r="CSH130" s="422"/>
      <c r="CSI130" s="422"/>
      <c r="CSJ130" s="422"/>
      <c r="CSK130" s="422"/>
      <c r="CSL130" s="422"/>
      <c r="CSM130" s="422"/>
      <c r="CSN130" s="422"/>
      <c r="CSO130" s="422"/>
      <c r="CSP130" s="422"/>
      <c r="CSQ130" s="422"/>
      <c r="CSR130" s="422"/>
      <c r="CSS130" s="422"/>
      <c r="CST130" s="422"/>
      <c r="CSU130" s="422"/>
      <c r="CSV130" s="422"/>
      <c r="CSW130" s="422"/>
      <c r="CSX130" s="422"/>
      <c r="CSY130" s="422"/>
      <c r="CSZ130" s="422"/>
      <c r="CTA130" s="422"/>
      <c r="CTB130" s="422"/>
      <c r="CTC130" s="422"/>
      <c r="CTD130" s="422"/>
      <c r="CTE130" s="422"/>
      <c r="CTF130" s="422"/>
      <c r="CTG130" s="422"/>
      <c r="CTH130" s="422"/>
      <c r="CTI130" s="422"/>
      <c r="CTJ130" s="422"/>
      <c r="CTK130" s="422"/>
      <c r="CTL130" s="422"/>
      <c r="CTM130" s="422"/>
      <c r="CTN130" s="422"/>
      <c r="CTO130" s="422"/>
      <c r="CTP130" s="422"/>
      <c r="CTQ130" s="422"/>
      <c r="CTR130" s="422"/>
      <c r="CTS130" s="422"/>
      <c r="CTT130" s="422"/>
      <c r="CTU130" s="422"/>
      <c r="CTV130" s="422"/>
      <c r="CTW130" s="422"/>
      <c r="CTX130" s="422"/>
      <c r="CTY130" s="422"/>
      <c r="CTZ130" s="422"/>
      <c r="CUA130" s="422"/>
      <c r="CUB130" s="422"/>
      <c r="CUC130" s="422"/>
      <c r="CUD130" s="422"/>
      <c r="CUE130" s="422"/>
      <c r="CUF130" s="422"/>
      <c r="CUG130" s="422"/>
      <c r="CUH130" s="422"/>
      <c r="CUI130" s="422"/>
      <c r="CUJ130" s="422"/>
      <c r="CUK130" s="422"/>
      <c r="CUL130" s="422"/>
      <c r="CUM130" s="422"/>
      <c r="CUN130" s="422"/>
      <c r="CUO130" s="422"/>
      <c r="CUP130" s="422"/>
      <c r="CUQ130" s="422"/>
      <c r="CUR130" s="422"/>
      <c r="CUS130" s="422"/>
      <c r="CUT130" s="422"/>
      <c r="CUU130" s="422"/>
      <c r="CUV130" s="422"/>
      <c r="CUW130" s="422"/>
      <c r="CUX130" s="422"/>
      <c r="CUY130" s="422"/>
      <c r="CUZ130" s="422"/>
      <c r="CVA130" s="422"/>
      <c r="CVB130" s="422"/>
      <c r="CVC130" s="422"/>
      <c r="CVD130" s="422"/>
      <c r="CVE130" s="422"/>
      <c r="CVF130" s="422"/>
      <c r="CVG130" s="422"/>
      <c r="CVH130" s="422"/>
      <c r="CVI130" s="422"/>
      <c r="CVJ130" s="422"/>
      <c r="CVK130" s="422"/>
      <c r="CVL130" s="422"/>
      <c r="CVM130" s="422"/>
      <c r="CVN130" s="422"/>
      <c r="CVO130" s="422"/>
      <c r="CVP130" s="422"/>
      <c r="CVQ130" s="422"/>
      <c r="CVR130" s="422"/>
      <c r="CVS130" s="422"/>
      <c r="CVT130" s="422"/>
      <c r="CVU130" s="422"/>
      <c r="CVV130" s="422"/>
      <c r="CVW130" s="422"/>
      <c r="CVX130" s="422"/>
      <c r="CVY130" s="422"/>
      <c r="CVZ130" s="422"/>
      <c r="CWA130" s="422"/>
      <c r="CWB130" s="422"/>
      <c r="CWC130" s="422"/>
      <c r="CWD130" s="422"/>
      <c r="CWE130" s="422"/>
      <c r="CWF130" s="422"/>
      <c r="CWG130" s="422"/>
      <c r="CWH130" s="422"/>
      <c r="CWI130" s="422"/>
      <c r="CWJ130" s="422"/>
      <c r="CWK130" s="422"/>
      <c r="CWL130" s="422"/>
      <c r="CWM130" s="422"/>
      <c r="CWN130" s="422"/>
      <c r="CWO130" s="422"/>
      <c r="CWP130" s="422"/>
      <c r="CWQ130" s="422"/>
      <c r="CWR130" s="422"/>
      <c r="CWS130" s="422"/>
      <c r="CWT130" s="422"/>
      <c r="CWU130" s="422"/>
      <c r="CWV130" s="422"/>
      <c r="CWW130" s="422"/>
      <c r="CWX130" s="422"/>
      <c r="CWY130" s="422"/>
      <c r="CWZ130" s="422"/>
      <c r="CXA130" s="422"/>
      <c r="CXB130" s="422"/>
      <c r="CXC130" s="422"/>
      <c r="CXD130" s="422"/>
      <c r="CXE130" s="422"/>
      <c r="CXF130" s="422"/>
      <c r="CXG130" s="422"/>
      <c r="CXH130" s="422"/>
      <c r="CXI130" s="422"/>
      <c r="CXJ130" s="422"/>
      <c r="CXK130" s="422"/>
      <c r="CXL130" s="422"/>
      <c r="CXM130" s="422"/>
      <c r="CXN130" s="422"/>
      <c r="CXO130" s="422"/>
      <c r="CXP130" s="422"/>
      <c r="CXQ130" s="422"/>
      <c r="CXR130" s="422"/>
      <c r="CXS130" s="422"/>
      <c r="CXT130" s="422"/>
      <c r="CXU130" s="422"/>
      <c r="CXV130" s="422"/>
      <c r="CXW130" s="422"/>
      <c r="CXX130" s="422"/>
      <c r="CXY130" s="422"/>
      <c r="CXZ130" s="422"/>
      <c r="CYA130" s="422"/>
      <c r="CYB130" s="422"/>
      <c r="CYC130" s="422"/>
      <c r="CYD130" s="422"/>
      <c r="CYE130" s="422"/>
      <c r="CYF130" s="422"/>
      <c r="CYG130" s="422"/>
      <c r="CYH130" s="422"/>
      <c r="CYI130" s="422"/>
      <c r="CYJ130" s="422"/>
      <c r="CYK130" s="422"/>
      <c r="CYL130" s="422"/>
      <c r="CYM130" s="422"/>
      <c r="CYN130" s="422"/>
      <c r="CYO130" s="422"/>
      <c r="CYP130" s="422"/>
      <c r="CYQ130" s="422"/>
      <c r="CYR130" s="422"/>
      <c r="CYS130" s="422"/>
      <c r="CYT130" s="422"/>
      <c r="CYU130" s="422"/>
      <c r="CYV130" s="422"/>
      <c r="CYW130" s="422"/>
      <c r="CYX130" s="422"/>
      <c r="CYY130" s="422"/>
      <c r="CYZ130" s="422"/>
      <c r="CZA130" s="422"/>
      <c r="CZB130" s="422"/>
      <c r="CZC130" s="422"/>
      <c r="CZD130" s="422"/>
      <c r="CZE130" s="422"/>
      <c r="CZF130" s="422"/>
      <c r="CZG130" s="422"/>
      <c r="CZH130" s="422"/>
      <c r="CZI130" s="422"/>
      <c r="CZJ130" s="422"/>
      <c r="CZK130" s="422"/>
      <c r="CZL130" s="422"/>
      <c r="CZM130" s="422"/>
      <c r="CZN130" s="422"/>
      <c r="CZO130" s="422"/>
      <c r="CZP130" s="422"/>
      <c r="CZQ130" s="422"/>
      <c r="CZR130" s="422"/>
      <c r="CZS130" s="422"/>
      <c r="CZT130" s="422"/>
      <c r="CZU130" s="422"/>
      <c r="CZV130" s="422"/>
      <c r="CZW130" s="422"/>
      <c r="CZX130" s="422"/>
      <c r="CZY130" s="422"/>
      <c r="CZZ130" s="422"/>
      <c r="DAA130" s="422"/>
      <c r="DAB130" s="422"/>
      <c r="DAC130" s="422"/>
      <c r="DAD130" s="422"/>
      <c r="DAE130" s="422"/>
      <c r="DAF130" s="422"/>
      <c r="DAG130" s="422"/>
      <c r="DAH130" s="422"/>
      <c r="DAI130" s="422"/>
      <c r="DAJ130" s="422"/>
      <c r="DAK130" s="422"/>
      <c r="DAL130" s="422"/>
      <c r="DAM130" s="422"/>
      <c r="DAN130" s="422"/>
      <c r="DAO130" s="422"/>
      <c r="DAP130" s="422"/>
      <c r="DAQ130" s="422"/>
      <c r="DAR130" s="422"/>
      <c r="DAS130" s="422"/>
      <c r="DAT130" s="422"/>
      <c r="DAU130" s="422"/>
      <c r="DAV130" s="422"/>
      <c r="DAW130" s="422"/>
      <c r="DAX130" s="422"/>
      <c r="DAY130" s="422"/>
      <c r="DAZ130" s="422"/>
      <c r="DBA130" s="422"/>
      <c r="DBB130" s="422"/>
      <c r="DBC130" s="422"/>
      <c r="DBD130" s="422"/>
      <c r="DBE130" s="422"/>
      <c r="DBF130" s="422"/>
      <c r="DBG130" s="422"/>
      <c r="DBH130" s="422"/>
      <c r="DBI130" s="422"/>
      <c r="DBJ130" s="422"/>
      <c r="DBK130" s="422"/>
      <c r="DBL130" s="422"/>
      <c r="DBM130" s="422"/>
      <c r="DBN130" s="422"/>
      <c r="DBO130" s="422"/>
      <c r="DBP130" s="422"/>
      <c r="DBQ130" s="422"/>
      <c r="DBR130" s="422"/>
      <c r="DBS130" s="422"/>
      <c r="DBT130" s="422"/>
      <c r="DBU130" s="422"/>
      <c r="DBV130" s="422"/>
      <c r="DBW130" s="422"/>
      <c r="DBX130" s="422"/>
      <c r="DBY130" s="422"/>
      <c r="DBZ130" s="422"/>
      <c r="DCA130" s="422"/>
      <c r="DCB130" s="422"/>
      <c r="DCC130" s="422"/>
      <c r="DCD130" s="422"/>
      <c r="DCE130" s="422"/>
      <c r="DCF130" s="422"/>
      <c r="DCG130" s="422"/>
      <c r="DCH130" s="422"/>
      <c r="DCI130" s="422"/>
      <c r="DCJ130" s="422"/>
      <c r="DCK130" s="422"/>
      <c r="DCL130" s="422"/>
      <c r="DCM130" s="422"/>
      <c r="DCN130" s="422"/>
      <c r="DCO130" s="422"/>
      <c r="DCP130" s="422"/>
      <c r="DCQ130" s="422"/>
      <c r="DCR130" s="422"/>
      <c r="DCS130" s="422"/>
      <c r="DCT130" s="422"/>
      <c r="DCU130" s="422"/>
      <c r="DCV130" s="422"/>
      <c r="DCW130" s="422"/>
      <c r="DCX130" s="422"/>
      <c r="DCY130" s="422"/>
      <c r="DCZ130" s="422"/>
      <c r="DDA130" s="422"/>
      <c r="DDB130" s="422"/>
      <c r="DDC130" s="422"/>
      <c r="DDD130" s="422"/>
      <c r="DDE130" s="422"/>
      <c r="DDF130" s="422"/>
      <c r="DDG130" s="422"/>
      <c r="DDH130" s="422"/>
      <c r="DDI130" s="422"/>
      <c r="DDJ130" s="422"/>
      <c r="DDK130" s="422"/>
      <c r="DDL130" s="422"/>
      <c r="DDM130" s="422"/>
      <c r="DDN130" s="422"/>
      <c r="DDO130" s="422"/>
      <c r="DDP130" s="422"/>
      <c r="DDQ130" s="422"/>
      <c r="DDR130" s="422"/>
      <c r="DDS130" s="422"/>
      <c r="DDT130" s="422"/>
      <c r="DDU130" s="422"/>
      <c r="DDV130" s="422"/>
      <c r="DDW130" s="422"/>
      <c r="DDX130" s="422"/>
      <c r="DDY130" s="422"/>
      <c r="DDZ130" s="422"/>
      <c r="DEA130" s="422"/>
      <c r="DEB130" s="422"/>
      <c r="DEC130" s="422"/>
      <c r="DED130" s="422"/>
      <c r="DEE130" s="422"/>
      <c r="DEF130" s="422"/>
      <c r="DEG130" s="422"/>
      <c r="DEH130" s="422"/>
      <c r="DEI130" s="422"/>
      <c r="DEJ130" s="422"/>
      <c r="DEK130" s="422"/>
      <c r="DEL130" s="422"/>
      <c r="DEM130" s="422"/>
      <c r="DEN130" s="422"/>
      <c r="DEO130" s="422"/>
      <c r="DEP130" s="422"/>
      <c r="DEQ130" s="422"/>
      <c r="DER130" s="422"/>
      <c r="DES130" s="422"/>
      <c r="DET130" s="422"/>
      <c r="DEU130" s="422"/>
      <c r="DEV130" s="422"/>
      <c r="DEW130" s="422"/>
      <c r="DEX130" s="422"/>
      <c r="DEY130" s="422"/>
      <c r="DEZ130" s="422"/>
      <c r="DFA130" s="422"/>
      <c r="DFB130" s="422"/>
      <c r="DFC130" s="422"/>
      <c r="DFD130" s="422"/>
      <c r="DFE130" s="422"/>
      <c r="DFF130" s="422"/>
      <c r="DFG130" s="422"/>
      <c r="DFH130" s="422"/>
      <c r="DFI130" s="422"/>
      <c r="DFJ130" s="422"/>
      <c r="DFK130" s="422"/>
      <c r="DFL130" s="422"/>
      <c r="DFM130" s="422"/>
      <c r="DFN130" s="422"/>
      <c r="DFO130" s="422"/>
      <c r="DFP130" s="422"/>
      <c r="DFQ130" s="422"/>
      <c r="DFR130" s="422"/>
      <c r="DFS130" s="422"/>
      <c r="DFT130" s="422"/>
      <c r="DFU130" s="422"/>
      <c r="DFV130" s="422"/>
      <c r="DFW130" s="422"/>
      <c r="DFX130" s="422"/>
      <c r="DFY130" s="422"/>
      <c r="DFZ130" s="422"/>
      <c r="DGA130" s="422"/>
      <c r="DGB130" s="422"/>
      <c r="DGC130" s="422"/>
      <c r="DGD130" s="422"/>
      <c r="DGE130" s="422"/>
      <c r="DGF130" s="422"/>
      <c r="DGG130" s="422"/>
      <c r="DGH130" s="422"/>
      <c r="DGI130" s="422"/>
      <c r="DGJ130" s="422"/>
      <c r="DGK130" s="422"/>
      <c r="DGL130" s="422"/>
      <c r="DGM130" s="422"/>
      <c r="DGN130" s="422"/>
      <c r="DGO130" s="422"/>
      <c r="DGP130" s="422"/>
      <c r="DGQ130" s="422"/>
      <c r="DGR130" s="422"/>
      <c r="DGS130" s="422"/>
      <c r="DGT130" s="422"/>
      <c r="DGU130" s="422"/>
      <c r="DGV130" s="422"/>
      <c r="DGW130" s="422"/>
      <c r="DGX130" s="422"/>
      <c r="DGY130" s="422"/>
      <c r="DGZ130" s="422"/>
      <c r="DHA130" s="422"/>
      <c r="DHB130" s="422"/>
      <c r="DHC130" s="422"/>
      <c r="DHD130" s="422"/>
      <c r="DHE130" s="422"/>
      <c r="DHF130" s="422"/>
      <c r="DHG130" s="422"/>
      <c r="DHH130" s="422"/>
      <c r="DHI130" s="422"/>
      <c r="DHJ130" s="422"/>
      <c r="DHK130" s="422"/>
      <c r="DHL130" s="422"/>
      <c r="DHM130" s="422"/>
      <c r="DHN130" s="422"/>
      <c r="DHO130" s="422"/>
      <c r="DHP130" s="422"/>
      <c r="DHQ130" s="422"/>
      <c r="DHR130" s="422"/>
      <c r="DHS130" s="422"/>
      <c r="DHT130" s="422"/>
      <c r="DHU130" s="422"/>
      <c r="DHV130" s="422"/>
      <c r="DHW130" s="422"/>
      <c r="DHX130" s="422"/>
      <c r="DHY130" s="422"/>
      <c r="DHZ130" s="422"/>
      <c r="DIA130" s="422"/>
      <c r="DIB130" s="422"/>
      <c r="DIC130" s="422"/>
      <c r="DID130" s="422"/>
      <c r="DIE130" s="422"/>
      <c r="DIF130" s="422"/>
      <c r="DIG130" s="422"/>
      <c r="DIH130" s="422"/>
      <c r="DII130" s="422"/>
      <c r="DIJ130" s="422"/>
      <c r="DIK130" s="422"/>
      <c r="DIL130" s="422"/>
      <c r="DIM130" s="422"/>
      <c r="DIN130" s="422"/>
      <c r="DIO130" s="422"/>
      <c r="DIP130" s="422"/>
      <c r="DIQ130" s="422"/>
      <c r="DIR130" s="422"/>
      <c r="DIS130" s="422"/>
      <c r="DIT130" s="422"/>
      <c r="DIU130" s="422"/>
      <c r="DIV130" s="422"/>
      <c r="DIW130" s="422"/>
      <c r="DIX130" s="422"/>
      <c r="DIY130" s="422"/>
      <c r="DIZ130" s="422"/>
      <c r="DJA130" s="422"/>
      <c r="DJB130" s="422"/>
      <c r="DJC130" s="422"/>
      <c r="DJD130" s="422"/>
      <c r="DJE130" s="422"/>
      <c r="DJF130" s="422"/>
      <c r="DJG130" s="422"/>
      <c r="DJH130" s="422"/>
      <c r="DJI130" s="422"/>
      <c r="DJJ130" s="422"/>
      <c r="DJK130" s="422"/>
      <c r="DJL130" s="422"/>
      <c r="DJM130" s="422"/>
      <c r="DJN130" s="422"/>
      <c r="DJO130" s="422"/>
      <c r="DJP130" s="422"/>
      <c r="DJQ130" s="422"/>
      <c r="DJR130" s="422"/>
      <c r="DJS130" s="422"/>
      <c r="DJT130" s="422"/>
      <c r="DJU130" s="422"/>
      <c r="DJV130" s="422"/>
      <c r="DJW130" s="422"/>
      <c r="DJX130" s="422"/>
      <c r="DJY130" s="422"/>
      <c r="DJZ130" s="422"/>
      <c r="DKA130" s="422"/>
      <c r="DKB130" s="422"/>
      <c r="DKC130" s="422"/>
      <c r="DKD130" s="422"/>
      <c r="DKE130" s="422"/>
      <c r="DKF130" s="422"/>
      <c r="DKG130" s="422"/>
      <c r="DKH130" s="422"/>
      <c r="DKI130" s="422"/>
      <c r="DKJ130" s="422"/>
      <c r="DKK130" s="422"/>
      <c r="DKL130" s="422"/>
      <c r="DKM130" s="422"/>
      <c r="DKN130" s="422"/>
      <c r="DKO130" s="422"/>
      <c r="DKP130" s="422"/>
      <c r="DKQ130" s="422"/>
      <c r="DKR130" s="422"/>
      <c r="DKS130" s="422"/>
      <c r="DKT130" s="422"/>
      <c r="DKU130" s="422"/>
      <c r="DKV130" s="422"/>
      <c r="DKW130" s="422"/>
      <c r="DKX130" s="422"/>
      <c r="DKY130" s="422"/>
      <c r="DKZ130" s="422"/>
      <c r="DLA130" s="422"/>
      <c r="DLB130" s="422"/>
      <c r="DLC130" s="422"/>
      <c r="DLD130" s="422"/>
      <c r="DLE130" s="422"/>
      <c r="DLF130" s="422"/>
      <c r="DLG130" s="422"/>
      <c r="DLH130" s="422"/>
      <c r="DLI130" s="422"/>
      <c r="DLJ130" s="422"/>
      <c r="DLK130" s="422"/>
      <c r="DLL130" s="422"/>
      <c r="DLM130" s="422"/>
      <c r="DLN130" s="422"/>
      <c r="DLO130" s="422"/>
      <c r="DLP130" s="422"/>
      <c r="DLQ130" s="422"/>
      <c r="DLR130" s="422"/>
      <c r="DLS130" s="422"/>
      <c r="DLT130" s="422"/>
      <c r="DLU130" s="422"/>
      <c r="DLV130" s="422"/>
      <c r="DLW130" s="422"/>
      <c r="DLX130" s="422"/>
      <c r="DLY130" s="422"/>
      <c r="DLZ130" s="422"/>
      <c r="DMA130" s="422"/>
      <c r="DMB130" s="422"/>
      <c r="DMC130" s="422"/>
      <c r="DMD130" s="422"/>
      <c r="DME130" s="422"/>
      <c r="DMF130" s="422"/>
      <c r="DMG130" s="422"/>
      <c r="DMH130" s="422"/>
      <c r="DMI130" s="422"/>
      <c r="DMJ130" s="422"/>
      <c r="DMK130" s="422"/>
      <c r="DML130" s="422"/>
      <c r="DMM130" s="422"/>
      <c r="DMN130" s="422"/>
      <c r="DMO130" s="422"/>
      <c r="DMP130" s="422"/>
      <c r="DMQ130" s="422"/>
      <c r="DMR130" s="422"/>
      <c r="DMS130" s="422"/>
      <c r="DMT130" s="422"/>
      <c r="DMU130" s="422"/>
      <c r="DMV130" s="422"/>
      <c r="DMW130" s="422"/>
      <c r="DMX130" s="422"/>
      <c r="DMY130" s="422"/>
      <c r="DMZ130" s="422"/>
      <c r="DNA130" s="422"/>
      <c r="DNB130" s="422"/>
      <c r="DNC130" s="422"/>
      <c r="DND130" s="422"/>
      <c r="DNE130" s="422"/>
      <c r="DNF130" s="422"/>
      <c r="DNG130" s="422"/>
      <c r="DNH130" s="422"/>
      <c r="DNI130" s="422"/>
      <c r="DNJ130" s="422"/>
      <c r="DNK130" s="422"/>
      <c r="DNL130" s="422"/>
      <c r="DNM130" s="422"/>
      <c r="DNN130" s="422"/>
      <c r="DNO130" s="422"/>
      <c r="DNP130" s="422"/>
      <c r="DNQ130" s="422"/>
      <c r="DNR130" s="422"/>
      <c r="DNS130" s="422"/>
      <c r="DNT130" s="422"/>
      <c r="DNU130" s="422"/>
      <c r="DNV130" s="422"/>
      <c r="DNW130" s="422"/>
      <c r="DNX130" s="422"/>
      <c r="DNY130" s="422"/>
      <c r="DNZ130" s="422"/>
      <c r="DOA130" s="422"/>
      <c r="DOB130" s="422"/>
      <c r="DOC130" s="422"/>
      <c r="DOD130" s="422"/>
      <c r="DOE130" s="422"/>
      <c r="DOF130" s="422"/>
      <c r="DOG130" s="422"/>
      <c r="DOH130" s="422"/>
      <c r="DOI130" s="422"/>
      <c r="DOJ130" s="422"/>
      <c r="DOK130" s="422"/>
      <c r="DOL130" s="422"/>
      <c r="DOM130" s="422"/>
      <c r="DON130" s="422"/>
      <c r="DOO130" s="422"/>
      <c r="DOP130" s="422"/>
      <c r="DOQ130" s="422"/>
      <c r="DOR130" s="422"/>
      <c r="DOS130" s="422"/>
      <c r="DOT130" s="422"/>
      <c r="DOU130" s="422"/>
      <c r="DOV130" s="422"/>
      <c r="DOW130" s="422"/>
      <c r="DOX130" s="422"/>
      <c r="DOY130" s="422"/>
      <c r="DOZ130" s="422"/>
      <c r="DPA130" s="422"/>
      <c r="DPB130" s="422"/>
      <c r="DPC130" s="422"/>
      <c r="DPD130" s="422"/>
      <c r="DPE130" s="422"/>
      <c r="DPF130" s="422"/>
      <c r="DPG130" s="422"/>
      <c r="DPH130" s="422"/>
      <c r="DPI130" s="422"/>
      <c r="DPJ130" s="422"/>
      <c r="DPK130" s="422"/>
      <c r="DPL130" s="422"/>
      <c r="DPM130" s="422"/>
      <c r="DPN130" s="422"/>
      <c r="DPO130" s="422"/>
      <c r="DPP130" s="422"/>
      <c r="DPQ130" s="422"/>
      <c r="DPR130" s="422"/>
      <c r="DPS130" s="422"/>
      <c r="DPT130" s="422"/>
      <c r="DPU130" s="422"/>
      <c r="DPV130" s="422"/>
      <c r="DPW130" s="422"/>
      <c r="DPX130" s="422"/>
      <c r="DPY130" s="422"/>
      <c r="DPZ130" s="422"/>
      <c r="DQA130" s="422"/>
      <c r="DQB130" s="422"/>
      <c r="DQC130" s="422"/>
      <c r="DQD130" s="422"/>
      <c r="DQE130" s="422"/>
      <c r="DQF130" s="422"/>
      <c r="DQG130" s="422"/>
      <c r="DQH130" s="422"/>
      <c r="DQI130" s="422"/>
      <c r="DQJ130" s="422"/>
      <c r="DQK130" s="422"/>
      <c r="DQL130" s="422"/>
      <c r="DQM130" s="422"/>
      <c r="DQN130" s="422"/>
      <c r="DQO130" s="422"/>
      <c r="DQP130" s="422"/>
      <c r="DQQ130" s="422"/>
      <c r="DQR130" s="422"/>
      <c r="DQS130" s="422"/>
      <c r="DQT130" s="422"/>
      <c r="DQU130" s="422"/>
      <c r="DQV130" s="422"/>
      <c r="DQW130" s="422"/>
      <c r="DQX130" s="422"/>
      <c r="DQY130" s="422"/>
      <c r="DQZ130" s="422"/>
      <c r="DRA130" s="422"/>
      <c r="DRB130" s="422"/>
      <c r="DRC130" s="422"/>
      <c r="DRD130" s="422"/>
      <c r="DRE130" s="422"/>
      <c r="DRF130" s="422"/>
      <c r="DRG130" s="422"/>
      <c r="DRH130" s="422"/>
      <c r="DRI130" s="422"/>
      <c r="DRJ130" s="422"/>
      <c r="DRK130" s="422"/>
      <c r="DRL130" s="422"/>
      <c r="DRM130" s="422"/>
      <c r="DRN130" s="422"/>
      <c r="DRO130" s="422"/>
      <c r="DRP130" s="422"/>
      <c r="DRQ130" s="422"/>
      <c r="DRR130" s="422"/>
      <c r="DRS130" s="422"/>
      <c r="DRT130" s="422"/>
      <c r="DRU130" s="422"/>
      <c r="DRV130" s="422"/>
      <c r="DRW130" s="422"/>
      <c r="DRX130" s="422"/>
      <c r="DRY130" s="422"/>
      <c r="DRZ130" s="422"/>
      <c r="DSA130" s="422"/>
      <c r="DSB130" s="422"/>
      <c r="DSC130" s="422"/>
      <c r="DSD130" s="422"/>
      <c r="DSE130" s="422"/>
      <c r="DSF130" s="422"/>
      <c r="DSG130" s="422"/>
      <c r="DSH130" s="422"/>
      <c r="DSI130" s="422"/>
      <c r="DSJ130" s="422"/>
      <c r="DSK130" s="422"/>
      <c r="DSL130" s="422"/>
      <c r="DSM130" s="422"/>
      <c r="DSN130" s="422"/>
      <c r="DSO130" s="422"/>
      <c r="DSP130" s="422"/>
      <c r="DSQ130" s="422"/>
      <c r="DSR130" s="422"/>
      <c r="DSS130" s="422"/>
      <c r="DST130" s="422"/>
      <c r="DSU130" s="422"/>
      <c r="DSV130" s="422"/>
      <c r="DSW130" s="422"/>
      <c r="DSX130" s="422"/>
      <c r="DSY130" s="422"/>
      <c r="DSZ130" s="422"/>
      <c r="DTA130" s="422"/>
      <c r="DTB130" s="422"/>
      <c r="DTC130" s="422"/>
      <c r="DTD130" s="422"/>
      <c r="DTE130" s="422"/>
      <c r="DTF130" s="422"/>
      <c r="DTG130" s="422"/>
      <c r="DTH130" s="422"/>
      <c r="DTI130" s="422"/>
      <c r="DTJ130" s="422"/>
      <c r="DTK130" s="422"/>
      <c r="DTL130" s="422"/>
      <c r="DTM130" s="422"/>
      <c r="DTN130" s="422"/>
      <c r="DTO130" s="422"/>
      <c r="DTP130" s="422"/>
      <c r="DTQ130" s="422"/>
      <c r="DTR130" s="422"/>
      <c r="DTS130" s="422"/>
      <c r="DTT130" s="422"/>
      <c r="DTU130" s="422"/>
      <c r="DTV130" s="422"/>
      <c r="DTW130" s="422"/>
      <c r="DTX130" s="422"/>
      <c r="DTY130" s="422"/>
      <c r="DTZ130" s="422"/>
      <c r="DUA130" s="422"/>
      <c r="DUB130" s="422"/>
      <c r="DUC130" s="422"/>
      <c r="DUD130" s="422"/>
      <c r="DUE130" s="422"/>
      <c r="DUF130" s="422"/>
      <c r="DUG130" s="422"/>
      <c r="DUH130" s="422"/>
      <c r="DUI130" s="422"/>
      <c r="DUJ130" s="422"/>
      <c r="DUK130" s="422"/>
      <c r="DUL130" s="422"/>
      <c r="DUM130" s="422"/>
      <c r="DUN130" s="422"/>
      <c r="DUO130" s="422"/>
      <c r="DUP130" s="422"/>
      <c r="DUQ130" s="422"/>
      <c r="DUR130" s="422"/>
      <c r="DUS130" s="422"/>
      <c r="DUT130" s="422"/>
      <c r="DUU130" s="422"/>
      <c r="DUV130" s="422"/>
      <c r="DUW130" s="422"/>
      <c r="DUX130" s="422"/>
      <c r="DUY130" s="422"/>
      <c r="DUZ130" s="422"/>
      <c r="DVA130" s="422"/>
      <c r="DVB130" s="422"/>
      <c r="DVC130" s="422"/>
      <c r="DVD130" s="422"/>
      <c r="DVE130" s="422"/>
      <c r="DVF130" s="422"/>
      <c r="DVG130" s="422"/>
      <c r="DVH130" s="422"/>
      <c r="DVI130" s="422"/>
      <c r="DVJ130" s="422"/>
      <c r="DVK130" s="422"/>
      <c r="DVL130" s="422"/>
      <c r="DVM130" s="422"/>
      <c r="DVN130" s="422"/>
      <c r="DVO130" s="422"/>
      <c r="DVP130" s="422"/>
      <c r="DVQ130" s="422"/>
      <c r="DVR130" s="422"/>
      <c r="DVS130" s="422"/>
      <c r="DVT130" s="422"/>
      <c r="DVU130" s="422"/>
      <c r="DVV130" s="422"/>
      <c r="DVW130" s="422"/>
      <c r="DVX130" s="422"/>
      <c r="DVY130" s="422"/>
      <c r="DVZ130" s="422"/>
      <c r="DWA130" s="422"/>
      <c r="DWB130" s="422"/>
      <c r="DWC130" s="422"/>
      <c r="DWD130" s="422"/>
      <c r="DWE130" s="422"/>
      <c r="DWF130" s="422"/>
      <c r="DWG130" s="422"/>
      <c r="DWH130" s="422"/>
      <c r="DWI130" s="422"/>
      <c r="DWJ130" s="422"/>
      <c r="DWK130" s="422"/>
      <c r="DWL130" s="422"/>
      <c r="DWM130" s="422"/>
      <c r="DWN130" s="422"/>
      <c r="DWO130" s="422"/>
      <c r="DWP130" s="422"/>
      <c r="DWQ130" s="422"/>
      <c r="DWR130" s="422"/>
      <c r="DWS130" s="422"/>
      <c r="DWT130" s="422"/>
      <c r="DWU130" s="422"/>
      <c r="DWV130" s="422"/>
      <c r="DWW130" s="422"/>
      <c r="DWX130" s="422"/>
      <c r="DWY130" s="422"/>
      <c r="DWZ130" s="422"/>
      <c r="DXA130" s="422"/>
      <c r="DXB130" s="422"/>
      <c r="DXC130" s="422"/>
      <c r="DXD130" s="422"/>
      <c r="DXE130" s="422"/>
      <c r="DXF130" s="422"/>
      <c r="DXG130" s="422"/>
      <c r="DXH130" s="422"/>
      <c r="DXI130" s="422"/>
      <c r="DXJ130" s="422"/>
      <c r="DXK130" s="422"/>
      <c r="DXL130" s="422"/>
      <c r="DXM130" s="422"/>
      <c r="DXN130" s="422"/>
      <c r="DXO130" s="422"/>
      <c r="DXP130" s="422"/>
      <c r="DXQ130" s="422"/>
      <c r="DXR130" s="422"/>
      <c r="DXS130" s="422"/>
      <c r="DXT130" s="422"/>
      <c r="DXU130" s="422"/>
      <c r="DXV130" s="422"/>
      <c r="DXW130" s="422"/>
      <c r="DXX130" s="422"/>
      <c r="DXY130" s="422"/>
      <c r="DXZ130" s="422"/>
      <c r="DYA130" s="422"/>
      <c r="DYB130" s="422"/>
      <c r="DYC130" s="422"/>
      <c r="DYD130" s="422"/>
      <c r="DYE130" s="422"/>
      <c r="DYF130" s="422"/>
      <c r="DYG130" s="422"/>
      <c r="DYH130" s="422"/>
      <c r="DYI130" s="422"/>
      <c r="DYJ130" s="422"/>
      <c r="DYK130" s="422"/>
      <c r="DYL130" s="422"/>
      <c r="DYM130" s="422"/>
      <c r="DYN130" s="422"/>
      <c r="DYO130" s="422"/>
      <c r="DYP130" s="422"/>
      <c r="DYQ130" s="422"/>
      <c r="DYR130" s="422"/>
      <c r="DYS130" s="422"/>
      <c r="DYT130" s="422"/>
      <c r="DYU130" s="422"/>
      <c r="DYV130" s="422"/>
      <c r="DYW130" s="422"/>
      <c r="DYX130" s="422"/>
      <c r="DYY130" s="422"/>
      <c r="DYZ130" s="422"/>
      <c r="DZA130" s="422"/>
      <c r="DZB130" s="422"/>
      <c r="DZC130" s="422"/>
      <c r="DZD130" s="422"/>
      <c r="DZE130" s="422"/>
      <c r="DZF130" s="422"/>
      <c r="DZG130" s="422"/>
      <c r="DZH130" s="422"/>
      <c r="DZI130" s="422"/>
      <c r="DZJ130" s="422"/>
      <c r="DZK130" s="422"/>
      <c r="DZL130" s="422"/>
      <c r="DZM130" s="422"/>
      <c r="DZN130" s="422"/>
      <c r="DZO130" s="422"/>
      <c r="DZP130" s="422"/>
      <c r="DZQ130" s="422"/>
      <c r="DZR130" s="422"/>
      <c r="DZS130" s="422"/>
      <c r="DZT130" s="422"/>
      <c r="DZU130" s="422"/>
      <c r="DZV130" s="422"/>
      <c r="DZW130" s="422"/>
      <c r="DZX130" s="422"/>
      <c r="DZY130" s="422"/>
      <c r="DZZ130" s="422"/>
      <c r="EAA130" s="422"/>
      <c r="EAB130" s="422"/>
      <c r="EAC130" s="422"/>
      <c r="EAD130" s="422"/>
      <c r="EAE130" s="422"/>
      <c r="EAF130" s="422"/>
      <c r="EAG130" s="422"/>
      <c r="EAH130" s="422"/>
      <c r="EAI130" s="422"/>
      <c r="EAJ130" s="422"/>
      <c r="EAK130" s="422"/>
      <c r="EAL130" s="422"/>
      <c r="EAM130" s="422"/>
      <c r="EAN130" s="422"/>
      <c r="EAO130" s="422"/>
      <c r="EAP130" s="422"/>
      <c r="EAQ130" s="422"/>
      <c r="EAR130" s="422"/>
      <c r="EAS130" s="422"/>
      <c r="EAT130" s="422"/>
      <c r="EAU130" s="422"/>
      <c r="EAV130" s="422"/>
      <c r="EAW130" s="422"/>
      <c r="EAX130" s="422"/>
      <c r="EAY130" s="422"/>
      <c r="EAZ130" s="422"/>
      <c r="EBA130" s="422"/>
      <c r="EBB130" s="422"/>
      <c r="EBC130" s="422"/>
      <c r="EBD130" s="422"/>
      <c r="EBE130" s="422"/>
      <c r="EBF130" s="422"/>
      <c r="EBG130" s="422"/>
      <c r="EBH130" s="422"/>
      <c r="EBI130" s="422"/>
      <c r="EBJ130" s="422"/>
      <c r="EBK130" s="422"/>
      <c r="EBL130" s="422"/>
      <c r="EBM130" s="422"/>
      <c r="EBN130" s="422"/>
      <c r="EBO130" s="422"/>
      <c r="EBP130" s="422"/>
      <c r="EBQ130" s="422"/>
      <c r="EBR130" s="422"/>
      <c r="EBS130" s="422"/>
      <c r="EBT130" s="422"/>
      <c r="EBU130" s="422"/>
      <c r="EBV130" s="422"/>
      <c r="EBW130" s="422"/>
      <c r="EBX130" s="422"/>
      <c r="EBY130" s="422"/>
      <c r="EBZ130" s="422"/>
      <c r="ECA130" s="422"/>
      <c r="ECB130" s="422"/>
      <c r="ECC130" s="422"/>
      <c r="ECD130" s="422"/>
      <c r="ECE130" s="422"/>
      <c r="ECF130" s="422"/>
      <c r="ECG130" s="422"/>
      <c r="ECH130" s="422"/>
      <c r="ECI130" s="422"/>
      <c r="ECJ130" s="422"/>
      <c r="ECK130" s="422"/>
      <c r="ECL130" s="422"/>
      <c r="ECM130" s="422"/>
      <c r="ECN130" s="422"/>
      <c r="ECO130" s="422"/>
      <c r="ECP130" s="422"/>
      <c r="ECQ130" s="422"/>
      <c r="ECR130" s="422"/>
      <c r="ECS130" s="422"/>
      <c r="ECT130" s="422"/>
      <c r="ECU130" s="422"/>
      <c r="ECV130" s="422"/>
      <c r="ECW130" s="422"/>
      <c r="ECX130" s="422"/>
      <c r="ECY130" s="422"/>
      <c r="ECZ130" s="422"/>
      <c r="EDA130" s="422"/>
      <c r="EDB130" s="422"/>
      <c r="EDC130" s="422"/>
      <c r="EDD130" s="422"/>
      <c r="EDE130" s="422"/>
      <c r="EDF130" s="422"/>
      <c r="EDG130" s="422"/>
      <c r="EDH130" s="422"/>
      <c r="EDI130" s="422"/>
      <c r="EDJ130" s="422"/>
      <c r="EDK130" s="422"/>
      <c r="EDL130" s="422"/>
      <c r="EDM130" s="422"/>
      <c r="EDN130" s="422"/>
      <c r="EDO130" s="422"/>
      <c r="EDP130" s="422"/>
      <c r="EDQ130" s="422"/>
      <c r="EDR130" s="422"/>
      <c r="EDS130" s="422"/>
      <c r="EDT130" s="422"/>
      <c r="EDU130" s="422"/>
      <c r="EDV130" s="422"/>
      <c r="EDW130" s="422"/>
      <c r="EDX130" s="422"/>
      <c r="EDY130" s="422"/>
      <c r="EDZ130" s="422"/>
      <c r="EEA130" s="422"/>
      <c r="EEB130" s="422"/>
      <c r="EEC130" s="422"/>
      <c r="EED130" s="422"/>
      <c r="EEE130" s="422"/>
      <c r="EEF130" s="422"/>
      <c r="EEG130" s="422"/>
      <c r="EEH130" s="422"/>
      <c r="EEI130" s="422"/>
      <c r="EEJ130" s="422"/>
      <c r="EEK130" s="422"/>
      <c r="EEL130" s="422"/>
      <c r="EEM130" s="422"/>
      <c r="EEN130" s="422"/>
      <c r="EEO130" s="422"/>
      <c r="EEP130" s="422"/>
      <c r="EEQ130" s="422"/>
      <c r="EER130" s="422"/>
      <c r="EES130" s="422"/>
      <c r="EET130" s="422"/>
      <c r="EEU130" s="422"/>
      <c r="EEV130" s="422"/>
      <c r="EEW130" s="422"/>
      <c r="EEX130" s="422"/>
      <c r="EEY130" s="422"/>
      <c r="EEZ130" s="422"/>
      <c r="EFA130" s="422"/>
      <c r="EFB130" s="422"/>
      <c r="EFC130" s="422"/>
      <c r="EFD130" s="422"/>
      <c r="EFE130" s="422"/>
      <c r="EFF130" s="422"/>
      <c r="EFG130" s="422"/>
      <c r="EFH130" s="422"/>
      <c r="EFI130" s="422"/>
      <c r="EFJ130" s="422"/>
      <c r="EFK130" s="422"/>
      <c r="EFL130" s="422"/>
      <c r="EFM130" s="422"/>
      <c r="EFN130" s="422"/>
      <c r="EFO130" s="422"/>
      <c r="EFP130" s="422"/>
      <c r="EFQ130" s="422"/>
      <c r="EFR130" s="422"/>
      <c r="EFS130" s="422"/>
      <c r="EFT130" s="422"/>
      <c r="EFU130" s="422"/>
      <c r="EFV130" s="422"/>
      <c r="EFW130" s="422"/>
      <c r="EFX130" s="422"/>
      <c r="EFY130" s="422"/>
      <c r="EFZ130" s="422"/>
      <c r="EGA130" s="422"/>
      <c r="EGB130" s="422"/>
      <c r="EGC130" s="422"/>
      <c r="EGD130" s="422"/>
      <c r="EGE130" s="422"/>
      <c r="EGF130" s="422"/>
      <c r="EGG130" s="422"/>
      <c r="EGH130" s="422"/>
      <c r="EGI130" s="422"/>
      <c r="EGJ130" s="422"/>
      <c r="EGK130" s="422"/>
      <c r="EGL130" s="422"/>
      <c r="EGM130" s="422"/>
      <c r="EGN130" s="422"/>
      <c r="EGO130" s="422"/>
      <c r="EGP130" s="422"/>
      <c r="EGQ130" s="422"/>
      <c r="EGR130" s="422"/>
      <c r="EGS130" s="422"/>
      <c r="EGT130" s="422"/>
      <c r="EGU130" s="422"/>
      <c r="EGV130" s="422"/>
      <c r="EGW130" s="422"/>
      <c r="EGX130" s="422"/>
      <c r="EGY130" s="422"/>
      <c r="EGZ130" s="422"/>
      <c r="EHA130" s="422"/>
      <c r="EHB130" s="422"/>
      <c r="EHC130" s="422"/>
      <c r="EHD130" s="422"/>
      <c r="EHE130" s="422"/>
      <c r="EHF130" s="422"/>
      <c r="EHG130" s="422"/>
      <c r="EHH130" s="422"/>
      <c r="EHI130" s="422"/>
      <c r="EHJ130" s="422"/>
      <c r="EHK130" s="422"/>
      <c r="EHL130" s="422"/>
      <c r="EHM130" s="422"/>
      <c r="EHN130" s="422"/>
      <c r="EHO130" s="422"/>
      <c r="EHP130" s="422"/>
      <c r="EHQ130" s="422"/>
      <c r="EHR130" s="422"/>
      <c r="EHS130" s="422"/>
      <c r="EHT130" s="422"/>
      <c r="EHU130" s="422"/>
      <c r="EHV130" s="422"/>
      <c r="EHW130" s="422"/>
      <c r="EHX130" s="422"/>
      <c r="EHY130" s="422"/>
      <c r="EHZ130" s="422"/>
      <c r="EIA130" s="422"/>
      <c r="EIB130" s="422"/>
      <c r="EIC130" s="422"/>
      <c r="EID130" s="422"/>
      <c r="EIE130" s="422"/>
      <c r="EIF130" s="422"/>
      <c r="EIG130" s="422"/>
      <c r="EIH130" s="422"/>
      <c r="EII130" s="422"/>
      <c r="EIJ130" s="422"/>
      <c r="EIK130" s="422"/>
      <c r="EIL130" s="422"/>
      <c r="EIM130" s="422"/>
      <c r="EIN130" s="422"/>
      <c r="EIO130" s="422"/>
      <c r="EIP130" s="422"/>
      <c r="EIQ130" s="422"/>
      <c r="EIR130" s="422"/>
      <c r="EIS130" s="422"/>
      <c r="EIT130" s="422"/>
      <c r="EIU130" s="422"/>
      <c r="EIV130" s="422"/>
      <c r="EIW130" s="422"/>
      <c r="EIX130" s="422"/>
      <c r="EIY130" s="422"/>
      <c r="EIZ130" s="422"/>
      <c r="EJA130" s="422"/>
      <c r="EJB130" s="422"/>
      <c r="EJC130" s="422"/>
      <c r="EJD130" s="422"/>
      <c r="EJE130" s="422"/>
      <c r="EJF130" s="422"/>
      <c r="EJG130" s="422"/>
      <c r="EJH130" s="422"/>
      <c r="EJI130" s="422"/>
      <c r="EJJ130" s="422"/>
      <c r="EJK130" s="422"/>
      <c r="EJL130" s="422"/>
      <c r="EJM130" s="422"/>
      <c r="EJN130" s="422"/>
      <c r="EJO130" s="422"/>
      <c r="EJP130" s="422"/>
      <c r="EJQ130" s="422"/>
      <c r="EJR130" s="422"/>
      <c r="EJS130" s="422"/>
      <c r="EJT130" s="422"/>
      <c r="EJU130" s="422"/>
      <c r="EJV130" s="422"/>
      <c r="EJW130" s="422"/>
      <c r="EJX130" s="422"/>
      <c r="EJY130" s="422"/>
      <c r="EJZ130" s="422"/>
      <c r="EKA130" s="422"/>
      <c r="EKB130" s="422"/>
      <c r="EKC130" s="422"/>
      <c r="EKD130" s="422"/>
      <c r="EKE130" s="422"/>
      <c r="EKF130" s="422"/>
      <c r="EKG130" s="422"/>
      <c r="EKH130" s="422"/>
      <c r="EKI130" s="422"/>
      <c r="EKJ130" s="422"/>
      <c r="EKK130" s="422"/>
      <c r="EKL130" s="422"/>
      <c r="EKM130" s="422"/>
      <c r="EKN130" s="422"/>
      <c r="EKO130" s="422"/>
      <c r="EKP130" s="422"/>
      <c r="EKQ130" s="422"/>
      <c r="EKR130" s="422"/>
      <c r="EKS130" s="422"/>
      <c r="EKT130" s="422"/>
      <c r="EKU130" s="422"/>
      <c r="EKV130" s="422"/>
      <c r="EKW130" s="422"/>
      <c r="EKX130" s="422"/>
      <c r="EKY130" s="422"/>
      <c r="EKZ130" s="422"/>
      <c r="ELA130" s="422"/>
      <c r="ELB130" s="422"/>
      <c r="ELC130" s="422"/>
      <c r="ELD130" s="422"/>
      <c r="ELE130" s="422"/>
      <c r="ELF130" s="422"/>
      <c r="ELG130" s="422"/>
      <c r="ELH130" s="422"/>
      <c r="ELI130" s="422"/>
      <c r="ELJ130" s="422"/>
      <c r="ELK130" s="422"/>
      <c r="ELL130" s="422"/>
      <c r="ELM130" s="422"/>
      <c r="ELN130" s="422"/>
      <c r="ELO130" s="422"/>
      <c r="ELP130" s="422"/>
      <c r="ELQ130" s="422"/>
      <c r="ELR130" s="422"/>
      <c r="ELS130" s="422"/>
      <c r="ELT130" s="422"/>
      <c r="ELU130" s="422"/>
      <c r="ELV130" s="422"/>
      <c r="ELW130" s="422"/>
      <c r="ELX130" s="422"/>
      <c r="ELY130" s="422"/>
      <c r="ELZ130" s="422"/>
      <c r="EMA130" s="422"/>
      <c r="EMB130" s="422"/>
      <c r="EMC130" s="422"/>
      <c r="EMD130" s="422"/>
      <c r="EME130" s="422"/>
      <c r="EMF130" s="422"/>
      <c r="EMG130" s="422"/>
      <c r="EMH130" s="422"/>
      <c r="EMI130" s="422"/>
      <c r="EMJ130" s="422"/>
      <c r="EMK130" s="422"/>
      <c r="EML130" s="422"/>
      <c r="EMM130" s="422"/>
      <c r="EMN130" s="422"/>
      <c r="EMO130" s="422"/>
      <c r="EMP130" s="422"/>
      <c r="EMQ130" s="422"/>
      <c r="EMR130" s="422"/>
      <c r="EMS130" s="422"/>
      <c r="EMT130" s="422"/>
      <c r="EMU130" s="422"/>
      <c r="EMV130" s="422"/>
      <c r="EMW130" s="422"/>
      <c r="EMX130" s="422"/>
      <c r="EMY130" s="422"/>
      <c r="EMZ130" s="422"/>
      <c r="ENA130" s="422"/>
      <c r="ENB130" s="422"/>
      <c r="ENC130" s="422"/>
      <c r="END130" s="422"/>
      <c r="ENE130" s="422"/>
      <c r="ENF130" s="422"/>
      <c r="ENG130" s="422"/>
      <c r="ENH130" s="422"/>
      <c r="ENI130" s="422"/>
      <c r="ENJ130" s="422"/>
      <c r="ENK130" s="422"/>
      <c r="ENL130" s="422"/>
      <c r="ENM130" s="422"/>
      <c r="ENN130" s="422"/>
      <c r="ENO130" s="422"/>
      <c r="ENP130" s="422"/>
      <c r="ENQ130" s="422"/>
      <c r="ENR130" s="422"/>
      <c r="ENS130" s="422"/>
      <c r="ENT130" s="422"/>
      <c r="ENU130" s="422"/>
      <c r="ENV130" s="422"/>
      <c r="ENW130" s="422"/>
      <c r="ENX130" s="422"/>
      <c r="ENY130" s="422"/>
      <c r="ENZ130" s="422"/>
      <c r="EOA130" s="422"/>
      <c r="EOB130" s="422"/>
      <c r="EOC130" s="422"/>
      <c r="EOD130" s="422"/>
      <c r="EOE130" s="422"/>
      <c r="EOF130" s="422"/>
      <c r="EOG130" s="422"/>
      <c r="EOH130" s="422"/>
      <c r="EOI130" s="422"/>
      <c r="EOJ130" s="422"/>
      <c r="EOK130" s="422"/>
      <c r="EOL130" s="422"/>
      <c r="EOM130" s="422"/>
      <c r="EON130" s="422"/>
      <c r="EOO130" s="422"/>
      <c r="EOP130" s="422"/>
      <c r="EOQ130" s="422"/>
      <c r="EOR130" s="422"/>
      <c r="EOS130" s="422"/>
      <c r="EOT130" s="422"/>
      <c r="EOU130" s="422"/>
      <c r="EOV130" s="422"/>
      <c r="EOW130" s="422"/>
      <c r="EOX130" s="422"/>
      <c r="EOY130" s="422"/>
      <c r="EOZ130" s="422"/>
      <c r="EPA130" s="422"/>
      <c r="EPB130" s="422"/>
      <c r="EPC130" s="422"/>
      <c r="EPD130" s="422"/>
      <c r="EPE130" s="422"/>
      <c r="EPF130" s="422"/>
      <c r="EPG130" s="422"/>
      <c r="EPH130" s="422"/>
      <c r="EPI130" s="422"/>
      <c r="EPJ130" s="422"/>
      <c r="EPK130" s="422"/>
      <c r="EPL130" s="422"/>
      <c r="EPM130" s="422"/>
      <c r="EPN130" s="422"/>
      <c r="EPO130" s="422"/>
      <c r="EPP130" s="422"/>
      <c r="EPQ130" s="422"/>
      <c r="EPR130" s="422"/>
      <c r="EPS130" s="422"/>
      <c r="EPT130" s="422"/>
      <c r="EPU130" s="422"/>
      <c r="EPV130" s="422"/>
      <c r="EPW130" s="422"/>
      <c r="EPX130" s="422"/>
      <c r="EPY130" s="422"/>
      <c r="EPZ130" s="422"/>
      <c r="EQA130" s="422"/>
      <c r="EQB130" s="422"/>
      <c r="EQC130" s="422"/>
      <c r="EQD130" s="422"/>
      <c r="EQE130" s="422"/>
      <c r="EQF130" s="422"/>
      <c r="EQG130" s="422"/>
      <c r="EQH130" s="422"/>
      <c r="EQI130" s="422"/>
      <c r="EQJ130" s="422"/>
      <c r="EQK130" s="422"/>
      <c r="EQL130" s="422"/>
      <c r="EQM130" s="422"/>
      <c r="EQN130" s="422"/>
      <c r="EQO130" s="422"/>
      <c r="EQP130" s="422"/>
      <c r="EQQ130" s="422"/>
      <c r="EQR130" s="422"/>
      <c r="EQS130" s="422"/>
      <c r="EQT130" s="422"/>
      <c r="EQU130" s="422"/>
      <c r="EQV130" s="422"/>
      <c r="EQW130" s="422"/>
      <c r="EQX130" s="422"/>
      <c r="EQY130" s="422"/>
      <c r="EQZ130" s="422"/>
      <c r="ERA130" s="422"/>
      <c r="ERB130" s="422"/>
      <c r="ERC130" s="422"/>
      <c r="ERD130" s="422"/>
      <c r="ERE130" s="422"/>
      <c r="ERF130" s="422"/>
      <c r="ERG130" s="422"/>
      <c r="ERH130" s="422"/>
      <c r="ERI130" s="422"/>
      <c r="ERJ130" s="422"/>
      <c r="ERK130" s="422"/>
      <c r="ERL130" s="422"/>
      <c r="ERM130" s="422"/>
      <c r="ERN130" s="422"/>
      <c r="ERO130" s="422"/>
      <c r="ERP130" s="422"/>
      <c r="ERQ130" s="422"/>
      <c r="ERR130" s="422"/>
      <c r="ERS130" s="422"/>
      <c r="ERT130" s="422"/>
      <c r="ERU130" s="422"/>
      <c r="ERV130" s="422"/>
      <c r="ERW130" s="422"/>
      <c r="ERX130" s="422"/>
      <c r="ERY130" s="422"/>
      <c r="ERZ130" s="422"/>
      <c r="ESA130" s="422"/>
      <c r="ESB130" s="422"/>
      <c r="ESC130" s="422"/>
      <c r="ESD130" s="422"/>
      <c r="ESE130" s="422"/>
      <c r="ESF130" s="422"/>
      <c r="ESG130" s="422"/>
      <c r="ESH130" s="422"/>
      <c r="ESI130" s="422"/>
      <c r="ESJ130" s="422"/>
      <c r="ESK130" s="422"/>
      <c r="ESL130" s="422"/>
      <c r="ESM130" s="422"/>
      <c r="ESN130" s="422"/>
      <c r="ESO130" s="422"/>
      <c r="ESP130" s="422"/>
      <c r="ESQ130" s="422"/>
      <c r="ESR130" s="422"/>
      <c r="ESS130" s="422"/>
      <c r="EST130" s="422"/>
      <c r="ESU130" s="422"/>
      <c r="ESV130" s="422"/>
      <c r="ESW130" s="422"/>
      <c r="ESX130" s="422"/>
      <c r="ESY130" s="422"/>
      <c r="ESZ130" s="422"/>
      <c r="ETA130" s="422"/>
      <c r="ETB130" s="422"/>
      <c r="ETC130" s="422"/>
      <c r="ETD130" s="422"/>
      <c r="ETE130" s="422"/>
      <c r="ETF130" s="422"/>
      <c r="ETG130" s="422"/>
      <c r="ETH130" s="422"/>
      <c r="ETI130" s="422"/>
      <c r="ETJ130" s="422"/>
      <c r="ETK130" s="422"/>
      <c r="ETL130" s="422"/>
      <c r="ETM130" s="422"/>
      <c r="ETN130" s="422"/>
      <c r="ETO130" s="422"/>
      <c r="ETP130" s="422"/>
      <c r="ETQ130" s="422"/>
      <c r="ETR130" s="422"/>
      <c r="ETS130" s="422"/>
      <c r="ETT130" s="422"/>
      <c r="ETU130" s="422"/>
      <c r="ETV130" s="422"/>
      <c r="ETW130" s="422"/>
      <c r="ETX130" s="422"/>
      <c r="ETY130" s="422"/>
      <c r="ETZ130" s="422"/>
      <c r="EUA130" s="422"/>
      <c r="EUB130" s="422"/>
      <c r="EUC130" s="422"/>
      <c r="EUD130" s="422"/>
      <c r="EUE130" s="422"/>
      <c r="EUF130" s="422"/>
      <c r="EUG130" s="422"/>
      <c r="EUH130" s="422"/>
      <c r="EUI130" s="422"/>
      <c r="EUJ130" s="422"/>
      <c r="EUK130" s="422"/>
      <c r="EUL130" s="422"/>
      <c r="EUM130" s="422"/>
      <c r="EUN130" s="422"/>
      <c r="EUO130" s="422"/>
      <c r="EUP130" s="422"/>
      <c r="EUQ130" s="422"/>
      <c r="EUR130" s="422"/>
      <c r="EUS130" s="422"/>
      <c r="EUT130" s="422"/>
      <c r="EUU130" s="422"/>
      <c r="EUV130" s="422"/>
      <c r="EUW130" s="422"/>
      <c r="EUX130" s="422"/>
      <c r="EUY130" s="422"/>
      <c r="EUZ130" s="422"/>
      <c r="EVA130" s="422"/>
      <c r="EVB130" s="422"/>
      <c r="EVC130" s="422"/>
      <c r="EVD130" s="422"/>
      <c r="EVE130" s="422"/>
      <c r="EVF130" s="422"/>
      <c r="EVG130" s="422"/>
      <c r="EVH130" s="422"/>
      <c r="EVI130" s="422"/>
      <c r="EVJ130" s="422"/>
      <c r="EVK130" s="422"/>
      <c r="EVL130" s="422"/>
      <c r="EVM130" s="422"/>
      <c r="EVN130" s="422"/>
      <c r="EVO130" s="422"/>
      <c r="EVP130" s="422"/>
      <c r="EVQ130" s="422"/>
      <c r="EVR130" s="422"/>
      <c r="EVS130" s="422"/>
      <c r="EVT130" s="422"/>
      <c r="EVU130" s="422"/>
      <c r="EVV130" s="422"/>
      <c r="EVW130" s="422"/>
      <c r="EVX130" s="422"/>
      <c r="EVY130" s="422"/>
      <c r="EVZ130" s="422"/>
      <c r="EWA130" s="422"/>
      <c r="EWB130" s="422"/>
      <c r="EWC130" s="422"/>
      <c r="EWD130" s="422"/>
      <c r="EWE130" s="422"/>
      <c r="EWF130" s="422"/>
      <c r="EWG130" s="422"/>
      <c r="EWH130" s="422"/>
      <c r="EWI130" s="422"/>
      <c r="EWJ130" s="422"/>
      <c r="EWK130" s="422"/>
      <c r="EWL130" s="422"/>
      <c r="EWM130" s="422"/>
      <c r="EWN130" s="422"/>
      <c r="EWO130" s="422"/>
      <c r="EWP130" s="422"/>
      <c r="EWQ130" s="422"/>
      <c r="EWR130" s="422"/>
      <c r="EWS130" s="422"/>
      <c r="EWT130" s="422"/>
      <c r="EWU130" s="422"/>
      <c r="EWV130" s="422"/>
      <c r="EWW130" s="422"/>
      <c r="EWX130" s="422"/>
      <c r="EWY130" s="422"/>
      <c r="EWZ130" s="422"/>
      <c r="EXA130" s="422"/>
      <c r="EXB130" s="422"/>
      <c r="EXC130" s="422"/>
      <c r="EXD130" s="422"/>
      <c r="EXE130" s="422"/>
      <c r="EXF130" s="422"/>
      <c r="EXG130" s="422"/>
      <c r="EXH130" s="422"/>
      <c r="EXI130" s="422"/>
      <c r="EXJ130" s="422"/>
      <c r="EXK130" s="422"/>
      <c r="EXL130" s="422"/>
      <c r="EXM130" s="422"/>
      <c r="EXN130" s="422"/>
      <c r="EXO130" s="422"/>
      <c r="EXP130" s="422"/>
      <c r="EXQ130" s="422"/>
      <c r="EXR130" s="422"/>
      <c r="EXS130" s="422"/>
      <c r="EXT130" s="422"/>
      <c r="EXU130" s="422"/>
      <c r="EXV130" s="422"/>
      <c r="EXW130" s="422"/>
      <c r="EXX130" s="422"/>
      <c r="EXY130" s="422"/>
      <c r="EXZ130" s="422"/>
      <c r="EYA130" s="422"/>
      <c r="EYB130" s="422"/>
      <c r="EYC130" s="422"/>
      <c r="EYD130" s="422"/>
      <c r="EYE130" s="422"/>
      <c r="EYF130" s="422"/>
      <c r="EYG130" s="422"/>
      <c r="EYH130" s="422"/>
      <c r="EYI130" s="422"/>
      <c r="EYJ130" s="422"/>
      <c r="EYK130" s="422"/>
      <c r="EYL130" s="422"/>
      <c r="EYM130" s="422"/>
      <c r="EYN130" s="422"/>
      <c r="EYO130" s="422"/>
      <c r="EYP130" s="422"/>
      <c r="EYQ130" s="422"/>
      <c r="EYR130" s="422"/>
      <c r="EYS130" s="422"/>
      <c r="EYT130" s="422"/>
      <c r="EYU130" s="422"/>
      <c r="EYV130" s="422"/>
      <c r="EYW130" s="422"/>
      <c r="EYX130" s="422"/>
      <c r="EYY130" s="422"/>
      <c r="EYZ130" s="422"/>
      <c r="EZA130" s="422"/>
      <c r="EZB130" s="422"/>
      <c r="EZC130" s="422"/>
      <c r="EZD130" s="422"/>
      <c r="EZE130" s="422"/>
      <c r="EZF130" s="422"/>
      <c r="EZG130" s="422"/>
      <c r="EZH130" s="422"/>
      <c r="EZI130" s="422"/>
      <c r="EZJ130" s="422"/>
      <c r="EZK130" s="422"/>
      <c r="EZL130" s="422"/>
      <c r="EZM130" s="422"/>
      <c r="EZN130" s="422"/>
      <c r="EZO130" s="422"/>
      <c r="EZP130" s="422"/>
      <c r="EZQ130" s="422"/>
      <c r="EZR130" s="422"/>
      <c r="EZS130" s="422"/>
      <c r="EZT130" s="422"/>
      <c r="EZU130" s="422"/>
      <c r="EZV130" s="422"/>
      <c r="EZW130" s="422"/>
      <c r="EZX130" s="422"/>
      <c r="EZY130" s="422"/>
      <c r="EZZ130" s="422"/>
      <c r="FAA130" s="422"/>
      <c r="FAB130" s="422"/>
      <c r="FAC130" s="422"/>
      <c r="FAD130" s="422"/>
      <c r="FAE130" s="422"/>
      <c r="FAF130" s="422"/>
      <c r="FAG130" s="422"/>
      <c r="FAH130" s="422"/>
      <c r="FAI130" s="422"/>
      <c r="FAJ130" s="422"/>
      <c r="FAK130" s="422"/>
      <c r="FAL130" s="422"/>
      <c r="FAM130" s="422"/>
      <c r="FAN130" s="422"/>
      <c r="FAO130" s="422"/>
      <c r="FAP130" s="422"/>
      <c r="FAQ130" s="422"/>
      <c r="FAR130" s="422"/>
      <c r="FAS130" s="422"/>
      <c r="FAT130" s="422"/>
      <c r="FAU130" s="422"/>
      <c r="FAV130" s="422"/>
      <c r="FAW130" s="422"/>
      <c r="FAX130" s="422"/>
      <c r="FAY130" s="422"/>
      <c r="FAZ130" s="422"/>
      <c r="FBA130" s="422"/>
      <c r="FBB130" s="422"/>
      <c r="FBC130" s="422"/>
      <c r="FBD130" s="422"/>
      <c r="FBE130" s="422"/>
      <c r="FBF130" s="422"/>
      <c r="FBG130" s="422"/>
      <c r="FBH130" s="422"/>
      <c r="FBI130" s="422"/>
      <c r="FBJ130" s="422"/>
      <c r="FBK130" s="422"/>
      <c r="FBL130" s="422"/>
      <c r="FBM130" s="422"/>
      <c r="FBN130" s="422"/>
      <c r="FBO130" s="422"/>
      <c r="FBP130" s="422"/>
      <c r="FBQ130" s="422"/>
      <c r="FBR130" s="422"/>
      <c r="FBS130" s="422"/>
      <c r="FBT130" s="422"/>
      <c r="FBU130" s="422"/>
      <c r="FBV130" s="422"/>
      <c r="FBW130" s="422"/>
      <c r="FBX130" s="422"/>
      <c r="FBY130" s="422"/>
      <c r="FBZ130" s="422"/>
      <c r="FCA130" s="422"/>
      <c r="FCB130" s="422"/>
      <c r="FCC130" s="422"/>
      <c r="FCD130" s="422"/>
      <c r="FCE130" s="422"/>
      <c r="FCF130" s="422"/>
      <c r="FCG130" s="422"/>
      <c r="FCH130" s="422"/>
      <c r="FCI130" s="422"/>
      <c r="FCJ130" s="422"/>
      <c r="FCK130" s="422"/>
      <c r="FCL130" s="422"/>
      <c r="FCM130" s="422"/>
      <c r="FCN130" s="422"/>
      <c r="FCO130" s="422"/>
      <c r="FCP130" s="422"/>
      <c r="FCQ130" s="422"/>
      <c r="FCR130" s="422"/>
      <c r="FCS130" s="422"/>
      <c r="FCT130" s="422"/>
      <c r="FCU130" s="422"/>
      <c r="FCV130" s="422"/>
      <c r="FCW130" s="422"/>
      <c r="FCX130" s="422"/>
      <c r="FCY130" s="422"/>
      <c r="FCZ130" s="422"/>
      <c r="FDA130" s="422"/>
      <c r="FDB130" s="422"/>
      <c r="FDC130" s="422"/>
      <c r="FDD130" s="422"/>
      <c r="FDE130" s="422"/>
      <c r="FDF130" s="422"/>
      <c r="FDG130" s="422"/>
      <c r="FDH130" s="422"/>
      <c r="FDI130" s="422"/>
      <c r="FDJ130" s="422"/>
      <c r="FDK130" s="422"/>
      <c r="FDL130" s="422"/>
      <c r="FDM130" s="422"/>
      <c r="FDN130" s="422"/>
      <c r="FDO130" s="422"/>
      <c r="FDP130" s="422"/>
      <c r="FDQ130" s="422"/>
      <c r="FDR130" s="422"/>
      <c r="FDS130" s="422"/>
      <c r="FDT130" s="422"/>
      <c r="FDU130" s="422"/>
      <c r="FDV130" s="422"/>
      <c r="FDW130" s="422"/>
      <c r="FDX130" s="422"/>
      <c r="FDY130" s="422"/>
      <c r="FDZ130" s="422"/>
      <c r="FEA130" s="422"/>
      <c r="FEB130" s="422"/>
      <c r="FEC130" s="422"/>
      <c r="FED130" s="422"/>
      <c r="FEE130" s="422"/>
      <c r="FEF130" s="422"/>
      <c r="FEG130" s="422"/>
      <c r="FEH130" s="422"/>
      <c r="FEI130" s="422"/>
      <c r="FEJ130" s="422"/>
      <c r="FEK130" s="422"/>
      <c r="FEL130" s="422"/>
      <c r="FEM130" s="422"/>
      <c r="FEN130" s="422"/>
      <c r="FEO130" s="422"/>
      <c r="FEP130" s="422"/>
      <c r="FEQ130" s="422"/>
      <c r="FER130" s="422"/>
      <c r="FES130" s="422"/>
      <c r="FET130" s="422"/>
      <c r="FEU130" s="422"/>
      <c r="FEV130" s="422"/>
      <c r="FEW130" s="422"/>
      <c r="FEX130" s="422"/>
      <c r="FEY130" s="422"/>
      <c r="FEZ130" s="422"/>
      <c r="FFA130" s="422"/>
      <c r="FFB130" s="422"/>
      <c r="FFC130" s="422"/>
      <c r="FFD130" s="422"/>
      <c r="FFE130" s="422"/>
      <c r="FFF130" s="422"/>
      <c r="FFG130" s="422"/>
      <c r="FFH130" s="422"/>
      <c r="FFI130" s="422"/>
      <c r="FFJ130" s="422"/>
      <c r="FFK130" s="422"/>
      <c r="FFL130" s="422"/>
      <c r="FFM130" s="422"/>
      <c r="FFN130" s="422"/>
      <c r="FFO130" s="422"/>
      <c r="FFP130" s="422"/>
      <c r="FFQ130" s="422"/>
      <c r="FFR130" s="422"/>
      <c r="FFS130" s="422"/>
      <c r="FFT130" s="422"/>
      <c r="FFU130" s="422"/>
      <c r="FFV130" s="422"/>
      <c r="FFW130" s="422"/>
      <c r="FFX130" s="422"/>
      <c r="FFY130" s="422"/>
      <c r="FFZ130" s="422"/>
      <c r="FGA130" s="422"/>
      <c r="FGB130" s="422"/>
      <c r="FGC130" s="422"/>
      <c r="FGD130" s="422"/>
      <c r="FGE130" s="422"/>
      <c r="FGF130" s="422"/>
      <c r="FGG130" s="422"/>
      <c r="FGH130" s="422"/>
      <c r="FGI130" s="422"/>
      <c r="FGJ130" s="422"/>
      <c r="FGK130" s="422"/>
      <c r="FGL130" s="422"/>
      <c r="FGM130" s="422"/>
      <c r="FGN130" s="422"/>
      <c r="FGO130" s="422"/>
      <c r="FGP130" s="422"/>
      <c r="FGQ130" s="422"/>
      <c r="FGR130" s="422"/>
      <c r="FGS130" s="422"/>
      <c r="FGT130" s="422"/>
      <c r="FGU130" s="422"/>
      <c r="FGV130" s="422"/>
      <c r="FGW130" s="422"/>
      <c r="FGX130" s="422"/>
      <c r="FGY130" s="422"/>
      <c r="FGZ130" s="422"/>
      <c r="FHA130" s="422"/>
      <c r="FHB130" s="422"/>
      <c r="FHC130" s="422"/>
      <c r="FHD130" s="422"/>
      <c r="FHE130" s="422"/>
      <c r="FHF130" s="422"/>
      <c r="FHG130" s="422"/>
      <c r="FHH130" s="422"/>
      <c r="FHI130" s="422"/>
      <c r="FHJ130" s="422"/>
      <c r="FHK130" s="422"/>
      <c r="FHL130" s="422"/>
      <c r="FHM130" s="422"/>
      <c r="FHN130" s="422"/>
      <c r="FHO130" s="422"/>
      <c r="FHP130" s="422"/>
      <c r="FHQ130" s="422"/>
      <c r="FHR130" s="422"/>
      <c r="FHS130" s="422"/>
      <c r="FHT130" s="422"/>
      <c r="FHU130" s="422"/>
      <c r="FHV130" s="422"/>
      <c r="FHW130" s="422"/>
      <c r="FHX130" s="422"/>
      <c r="FHY130" s="422"/>
      <c r="FHZ130" s="422"/>
      <c r="FIA130" s="422"/>
      <c r="FIB130" s="422"/>
      <c r="FIC130" s="422"/>
      <c r="FID130" s="422"/>
      <c r="FIE130" s="422"/>
      <c r="FIF130" s="422"/>
      <c r="FIG130" s="422"/>
      <c r="FIH130" s="422"/>
      <c r="FII130" s="422"/>
      <c r="FIJ130" s="422"/>
      <c r="FIK130" s="422"/>
      <c r="FIL130" s="422"/>
      <c r="FIM130" s="422"/>
      <c r="FIN130" s="422"/>
      <c r="FIO130" s="422"/>
      <c r="FIP130" s="422"/>
      <c r="FIQ130" s="422"/>
      <c r="FIR130" s="422"/>
      <c r="FIS130" s="422"/>
      <c r="FIT130" s="422"/>
      <c r="FIU130" s="422"/>
      <c r="FIV130" s="422"/>
      <c r="FIW130" s="422"/>
      <c r="FIX130" s="422"/>
      <c r="FIY130" s="422"/>
      <c r="FIZ130" s="422"/>
      <c r="FJA130" s="422"/>
      <c r="FJB130" s="422"/>
      <c r="FJC130" s="422"/>
      <c r="FJD130" s="422"/>
      <c r="FJE130" s="422"/>
      <c r="FJF130" s="422"/>
      <c r="FJG130" s="422"/>
      <c r="FJH130" s="422"/>
      <c r="FJI130" s="422"/>
      <c r="FJJ130" s="422"/>
      <c r="FJK130" s="422"/>
      <c r="FJL130" s="422"/>
      <c r="FJM130" s="422"/>
      <c r="FJN130" s="422"/>
      <c r="FJO130" s="422"/>
      <c r="FJP130" s="422"/>
      <c r="FJQ130" s="422"/>
      <c r="FJR130" s="422"/>
      <c r="FJS130" s="422"/>
      <c r="FJT130" s="422"/>
      <c r="FJU130" s="422"/>
      <c r="FJV130" s="422"/>
      <c r="FJW130" s="422"/>
      <c r="FJX130" s="422"/>
      <c r="FJY130" s="422"/>
      <c r="FJZ130" s="422"/>
      <c r="FKA130" s="422"/>
      <c r="FKB130" s="422"/>
      <c r="FKC130" s="422"/>
      <c r="FKD130" s="422"/>
      <c r="FKE130" s="422"/>
      <c r="FKF130" s="422"/>
      <c r="FKG130" s="422"/>
      <c r="FKH130" s="422"/>
      <c r="FKI130" s="422"/>
      <c r="FKJ130" s="422"/>
      <c r="FKK130" s="422"/>
      <c r="FKL130" s="422"/>
      <c r="FKM130" s="422"/>
      <c r="FKN130" s="422"/>
      <c r="FKO130" s="422"/>
      <c r="FKP130" s="422"/>
      <c r="FKQ130" s="422"/>
      <c r="FKR130" s="422"/>
      <c r="FKS130" s="422"/>
      <c r="FKT130" s="422"/>
      <c r="FKU130" s="422"/>
      <c r="FKV130" s="422"/>
      <c r="FKW130" s="422"/>
      <c r="FKX130" s="422"/>
      <c r="FKY130" s="422"/>
      <c r="FKZ130" s="422"/>
      <c r="FLA130" s="422"/>
      <c r="FLB130" s="422"/>
      <c r="FLC130" s="422"/>
      <c r="FLD130" s="422"/>
      <c r="FLE130" s="422"/>
      <c r="FLF130" s="422"/>
      <c r="FLG130" s="422"/>
      <c r="FLH130" s="422"/>
      <c r="FLI130" s="422"/>
      <c r="FLJ130" s="422"/>
      <c r="FLK130" s="422"/>
      <c r="FLL130" s="422"/>
      <c r="FLM130" s="422"/>
      <c r="FLN130" s="422"/>
      <c r="FLO130" s="422"/>
      <c r="FLP130" s="422"/>
      <c r="FLQ130" s="422"/>
      <c r="FLR130" s="422"/>
      <c r="FLS130" s="422"/>
      <c r="FLT130" s="422"/>
      <c r="FLU130" s="422"/>
      <c r="FLV130" s="422"/>
      <c r="FLW130" s="422"/>
      <c r="FLX130" s="422"/>
      <c r="FLY130" s="422"/>
      <c r="FLZ130" s="422"/>
      <c r="FMA130" s="422"/>
      <c r="FMB130" s="422"/>
      <c r="FMC130" s="422"/>
      <c r="FMD130" s="422"/>
      <c r="FME130" s="422"/>
      <c r="FMF130" s="422"/>
      <c r="FMG130" s="422"/>
      <c r="FMH130" s="422"/>
      <c r="FMI130" s="422"/>
      <c r="FMJ130" s="422"/>
      <c r="FMK130" s="422"/>
      <c r="FML130" s="422"/>
      <c r="FMM130" s="422"/>
      <c r="FMN130" s="422"/>
      <c r="FMO130" s="422"/>
      <c r="FMP130" s="422"/>
      <c r="FMQ130" s="422"/>
      <c r="FMR130" s="422"/>
      <c r="FMS130" s="422"/>
      <c r="FMT130" s="422"/>
      <c r="FMU130" s="422"/>
      <c r="FMV130" s="422"/>
      <c r="FMW130" s="422"/>
      <c r="FMX130" s="422"/>
      <c r="FMY130" s="422"/>
      <c r="FMZ130" s="422"/>
      <c r="FNA130" s="422"/>
      <c r="FNB130" s="422"/>
      <c r="FNC130" s="422"/>
      <c r="FND130" s="422"/>
      <c r="FNE130" s="422"/>
      <c r="FNF130" s="422"/>
      <c r="FNG130" s="422"/>
      <c r="FNH130" s="422"/>
      <c r="FNI130" s="422"/>
      <c r="FNJ130" s="422"/>
      <c r="FNK130" s="422"/>
      <c r="FNL130" s="422"/>
      <c r="FNM130" s="422"/>
      <c r="FNN130" s="422"/>
      <c r="FNO130" s="422"/>
      <c r="FNP130" s="422"/>
      <c r="FNQ130" s="422"/>
      <c r="FNR130" s="422"/>
      <c r="FNS130" s="422"/>
      <c r="FNT130" s="422"/>
      <c r="FNU130" s="422"/>
      <c r="FNV130" s="422"/>
      <c r="FNW130" s="422"/>
      <c r="FNX130" s="422"/>
      <c r="FNY130" s="422"/>
      <c r="FNZ130" s="422"/>
      <c r="FOA130" s="422"/>
      <c r="FOB130" s="422"/>
      <c r="FOC130" s="422"/>
      <c r="FOD130" s="422"/>
      <c r="FOE130" s="422"/>
      <c r="FOF130" s="422"/>
      <c r="FOG130" s="422"/>
      <c r="FOH130" s="422"/>
      <c r="FOI130" s="422"/>
      <c r="FOJ130" s="422"/>
      <c r="FOK130" s="422"/>
      <c r="FOL130" s="422"/>
      <c r="FOM130" s="422"/>
      <c r="FON130" s="422"/>
      <c r="FOO130" s="422"/>
      <c r="FOP130" s="422"/>
      <c r="FOQ130" s="422"/>
      <c r="FOR130" s="422"/>
      <c r="FOS130" s="422"/>
      <c r="FOT130" s="422"/>
      <c r="FOU130" s="422"/>
      <c r="FOV130" s="422"/>
      <c r="FOW130" s="422"/>
      <c r="FOX130" s="422"/>
      <c r="FOY130" s="422"/>
      <c r="FOZ130" s="422"/>
      <c r="FPA130" s="422"/>
      <c r="FPB130" s="422"/>
      <c r="FPC130" s="422"/>
      <c r="FPD130" s="422"/>
      <c r="FPE130" s="422"/>
      <c r="FPF130" s="422"/>
      <c r="FPG130" s="422"/>
      <c r="FPH130" s="422"/>
      <c r="FPI130" s="422"/>
      <c r="FPJ130" s="422"/>
      <c r="FPK130" s="422"/>
      <c r="FPL130" s="422"/>
      <c r="FPM130" s="422"/>
      <c r="FPN130" s="422"/>
      <c r="FPO130" s="422"/>
      <c r="FPP130" s="422"/>
      <c r="FPQ130" s="422"/>
      <c r="FPR130" s="422"/>
      <c r="FPS130" s="422"/>
      <c r="FPT130" s="422"/>
      <c r="FPU130" s="422"/>
      <c r="FPV130" s="422"/>
      <c r="FPW130" s="422"/>
      <c r="FPX130" s="422"/>
      <c r="FPY130" s="422"/>
      <c r="FPZ130" s="422"/>
      <c r="FQA130" s="422"/>
      <c r="FQB130" s="422"/>
      <c r="FQC130" s="422"/>
      <c r="FQD130" s="422"/>
      <c r="FQE130" s="422"/>
      <c r="FQF130" s="422"/>
      <c r="FQG130" s="422"/>
      <c r="FQH130" s="422"/>
      <c r="FQI130" s="422"/>
      <c r="FQJ130" s="422"/>
      <c r="FQK130" s="422"/>
      <c r="FQL130" s="422"/>
      <c r="FQM130" s="422"/>
      <c r="FQN130" s="422"/>
      <c r="FQO130" s="422"/>
      <c r="FQP130" s="422"/>
      <c r="FQQ130" s="422"/>
      <c r="FQR130" s="422"/>
      <c r="FQS130" s="422"/>
      <c r="FQT130" s="422"/>
      <c r="FQU130" s="422"/>
      <c r="FQV130" s="422"/>
      <c r="FQW130" s="422"/>
      <c r="FQX130" s="422"/>
      <c r="FQY130" s="422"/>
      <c r="FQZ130" s="422"/>
      <c r="FRA130" s="422"/>
      <c r="FRB130" s="422"/>
      <c r="FRC130" s="422"/>
      <c r="FRD130" s="422"/>
      <c r="FRE130" s="422"/>
      <c r="FRF130" s="422"/>
      <c r="FRG130" s="422"/>
      <c r="FRH130" s="422"/>
      <c r="FRI130" s="422"/>
      <c r="FRJ130" s="422"/>
      <c r="FRK130" s="422"/>
      <c r="FRL130" s="422"/>
      <c r="FRM130" s="422"/>
      <c r="FRN130" s="422"/>
      <c r="FRO130" s="422"/>
      <c r="FRP130" s="422"/>
      <c r="FRQ130" s="422"/>
      <c r="FRR130" s="422"/>
      <c r="FRS130" s="422"/>
      <c r="FRT130" s="422"/>
      <c r="FRU130" s="422"/>
      <c r="FRV130" s="422"/>
      <c r="FRW130" s="422"/>
      <c r="FRX130" s="422"/>
      <c r="FRY130" s="422"/>
      <c r="FRZ130" s="422"/>
      <c r="FSA130" s="422"/>
      <c r="FSB130" s="422"/>
      <c r="FSC130" s="422"/>
      <c r="FSD130" s="422"/>
      <c r="FSE130" s="422"/>
      <c r="FSF130" s="422"/>
      <c r="FSG130" s="422"/>
      <c r="FSH130" s="422"/>
      <c r="FSI130" s="422"/>
      <c r="FSJ130" s="422"/>
      <c r="FSK130" s="422"/>
      <c r="FSL130" s="422"/>
      <c r="FSM130" s="422"/>
      <c r="FSN130" s="422"/>
      <c r="FSO130" s="422"/>
      <c r="FSP130" s="422"/>
      <c r="FSQ130" s="422"/>
      <c r="FSR130" s="422"/>
      <c r="FSS130" s="422"/>
      <c r="FST130" s="422"/>
      <c r="FSU130" s="422"/>
      <c r="FSV130" s="422"/>
      <c r="FSW130" s="422"/>
      <c r="FSX130" s="422"/>
      <c r="FSY130" s="422"/>
      <c r="FSZ130" s="422"/>
      <c r="FTA130" s="422"/>
      <c r="FTB130" s="422"/>
      <c r="FTC130" s="422"/>
      <c r="FTD130" s="422"/>
      <c r="FTE130" s="422"/>
      <c r="FTF130" s="422"/>
      <c r="FTG130" s="422"/>
      <c r="FTH130" s="422"/>
      <c r="FTI130" s="422"/>
      <c r="FTJ130" s="422"/>
      <c r="FTK130" s="422"/>
      <c r="FTL130" s="422"/>
      <c r="FTM130" s="422"/>
      <c r="FTN130" s="422"/>
      <c r="FTO130" s="422"/>
      <c r="FTP130" s="422"/>
      <c r="FTQ130" s="422"/>
      <c r="FTR130" s="422"/>
      <c r="FTS130" s="422"/>
      <c r="FTT130" s="422"/>
      <c r="FTU130" s="422"/>
      <c r="FTV130" s="422"/>
      <c r="FTW130" s="422"/>
      <c r="FTX130" s="422"/>
      <c r="FTY130" s="422"/>
      <c r="FTZ130" s="422"/>
      <c r="FUA130" s="422"/>
      <c r="FUB130" s="422"/>
      <c r="FUC130" s="422"/>
      <c r="FUD130" s="422"/>
      <c r="FUE130" s="422"/>
      <c r="FUF130" s="422"/>
      <c r="FUG130" s="422"/>
      <c r="FUH130" s="422"/>
      <c r="FUI130" s="422"/>
      <c r="FUJ130" s="422"/>
      <c r="FUK130" s="422"/>
      <c r="FUL130" s="422"/>
      <c r="FUM130" s="422"/>
      <c r="FUN130" s="422"/>
      <c r="FUO130" s="422"/>
      <c r="FUP130" s="422"/>
      <c r="FUQ130" s="422"/>
      <c r="FUR130" s="422"/>
      <c r="FUS130" s="422"/>
      <c r="FUT130" s="422"/>
      <c r="FUU130" s="422"/>
      <c r="FUV130" s="422"/>
      <c r="FUW130" s="422"/>
      <c r="FUX130" s="422"/>
      <c r="FUY130" s="422"/>
      <c r="FUZ130" s="422"/>
      <c r="FVA130" s="422"/>
      <c r="FVB130" s="422"/>
      <c r="FVC130" s="422"/>
      <c r="FVD130" s="422"/>
      <c r="FVE130" s="422"/>
      <c r="FVF130" s="422"/>
      <c r="FVG130" s="422"/>
      <c r="FVH130" s="422"/>
      <c r="FVI130" s="422"/>
      <c r="FVJ130" s="422"/>
      <c r="FVK130" s="422"/>
      <c r="FVL130" s="422"/>
      <c r="FVM130" s="422"/>
      <c r="FVN130" s="422"/>
      <c r="FVO130" s="422"/>
      <c r="FVP130" s="422"/>
      <c r="FVQ130" s="422"/>
      <c r="FVR130" s="422"/>
      <c r="FVS130" s="422"/>
      <c r="FVT130" s="422"/>
      <c r="FVU130" s="422"/>
      <c r="FVV130" s="422"/>
      <c r="FVW130" s="422"/>
      <c r="FVX130" s="422"/>
      <c r="FVY130" s="422"/>
      <c r="FVZ130" s="422"/>
      <c r="FWA130" s="422"/>
      <c r="FWB130" s="422"/>
      <c r="FWC130" s="422"/>
      <c r="FWD130" s="422"/>
      <c r="FWE130" s="422"/>
      <c r="FWF130" s="422"/>
      <c r="FWG130" s="422"/>
      <c r="FWH130" s="422"/>
      <c r="FWI130" s="422"/>
      <c r="FWJ130" s="422"/>
      <c r="FWK130" s="422"/>
      <c r="FWL130" s="422"/>
      <c r="FWM130" s="422"/>
      <c r="FWN130" s="422"/>
      <c r="FWO130" s="422"/>
      <c r="FWP130" s="422"/>
      <c r="FWQ130" s="422"/>
      <c r="FWR130" s="422"/>
      <c r="FWS130" s="422"/>
      <c r="FWT130" s="422"/>
      <c r="FWU130" s="422"/>
      <c r="FWV130" s="422"/>
      <c r="FWW130" s="422"/>
      <c r="FWX130" s="422"/>
      <c r="FWY130" s="422"/>
      <c r="FWZ130" s="422"/>
      <c r="FXA130" s="422"/>
      <c r="FXB130" s="422"/>
      <c r="FXC130" s="422"/>
      <c r="FXD130" s="422"/>
      <c r="FXE130" s="422"/>
      <c r="FXF130" s="422"/>
      <c r="FXG130" s="422"/>
      <c r="FXH130" s="422"/>
      <c r="FXI130" s="422"/>
      <c r="FXJ130" s="422"/>
      <c r="FXK130" s="422"/>
      <c r="FXL130" s="422"/>
      <c r="FXM130" s="422"/>
      <c r="FXN130" s="422"/>
      <c r="FXO130" s="422"/>
      <c r="FXP130" s="422"/>
      <c r="FXQ130" s="422"/>
      <c r="FXR130" s="422"/>
      <c r="FXS130" s="422"/>
      <c r="FXT130" s="422"/>
      <c r="FXU130" s="422"/>
      <c r="FXV130" s="422"/>
      <c r="FXW130" s="422"/>
      <c r="FXX130" s="422"/>
      <c r="FXY130" s="422"/>
      <c r="FXZ130" s="422"/>
      <c r="FYA130" s="422"/>
      <c r="FYB130" s="422"/>
      <c r="FYC130" s="422"/>
      <c r="FYD130" s="422"/>
      <c r="FYE130" s="422"/>
      <c r="FYF130" s="422"/>
      <c r="FYG130" s="422"/>
      <c r="FYH130" s="422"/>
      <c r="FYI130" s="422"/>
      <c r="FYJ130" s="422"/>
      <c r="FYK130" s="422"/>
      <c r="FYL130" s="422"/>
      <c r="FYM130" s="422"/>
      <c r="FYN130" s="422"/>
      <c r="FYO130" s="422"/>
      <c r="FYP130" s="422"/>
      <c r="FYQ130" s="422"/>
      <c r="FYR130" s="422"/>
      <c r="FYS130" s="422"/>
      <c r="FYT130" s="422"/>
      <c r="FYU130" s="422"/>
      <c r="FYV130" s="422"/>
      <c r="FYW130" s="422"/>
      <c r="FYX130" s="422"/>
      <c r="FYY130" s="422"/>
      <c r="FYZ130" s="422"/>
      <c r="FZA130" s="422"/>
      <c r="FZB130" s="422"/>
      <c r="FZC130" s="422"/>
      <c r="FZD130" s="422"/>
      <c r="FZE130" s="422"/>
      <c r="FZF130" s="422"/>
      <c r="FZG130" s="422"/>
      <c r="FZH130" s="422"/>
      <c r="FZI130" s="422"/>
      <c r="FZJ130" s="422"/>
      <c r="FZK130" s="422"/>
      <c r="FZL130" s="422"/>
      <c r="FZM130" s="422"/>
      <c r="FZN130" s="422"/>
      <c r="FZO130" s="422"/>
      <c r="FZP130" s="422"/>
      <c r="FZQ130" s="422"/>
      <c r="FZR130" s="422"/>
      <c r="FZS130" s="422"/>
      <c r="FZT130" s="422"/>
      <c r="FZU130" s="422"/>
      <c r="FZV130" s="422"/>
      <c r="FZW130" s="422"/>
      <c r="FZX130" s="422"/>
      <c r="FZY130" s="422"/>
      <c r="FZZ130" s="422"/>
      <c r="GAA130" s="422"/>
      <c r="GAB130" s="422"/>
      <c r="GAC130" s="422"/>
      <c r="GAD130" s="422"/>
      <c r="GAE130" s="422"/>
      <c r="GAF130" s="422"/>
      <c r="GAG130" s="422"/>
      <c r="GAH130" s="422"/>
      <c r="GAI130" s="422"/>
      <c r="GAJ130" s="422"/>
      <c r="GAK130" s="422"/>
      <c r="GAL130" s="422"/>
      <c r="GAM130" s="422"/>
      <c r="GAN130" s="422"/>
      <c r="GAO130" s="422"/>
      <c r="GAP130" s="422"/>
      <c r="GAQ130" s="422"/>
      <c r="GAR130" s="422"/>
      <c r="GAS130" s="422"/>
      <c r="GAT130" s="422"/>
      <c r="GAU130" s="422"/>
      <c r="GAV130" s="422"/>
      <c r="GAW130" s="422"/>
      <c r="GAX130" s="422"/>
      <c r="GAY130" s="422"/>
      <c r="GAZ130" s="422"/>
      <c r="GBA130" s="422"/>
      <c r="GBB130" s="422"/>
      <c r="GBC130" s="422"/>
      <c r="GBD130" s="422"/>
      <c r="GBE130" s="422"/>
      <c r="GBF130" s="422"/>
      <c r="GBG130" s="422"/>
      <c r="GBH130" s="422"/>
      <c r="GBI130" s="422"/>
      <c r="GBJ130" s="422"/>
      <c r="GBK130" s="422"/>
      <c r="GBL130" s="422"/>
      <c r="GBM130" s="422"/>
      <c r="GBN130" s="422"/>
      <c r="GBO130" s="422"/>
      <c r="GBP130" s="422"/>
      <c r="GBQ130" s="422"/>
      <c r="GBR130" s="422"/>
      <c r="GBS130" s="422"/>
      <c r="GBT130" s="422"/>
      <c r="GBU130" s="422"/>
      <c r="GBV130" s="422"/>
      <c r="GBW130" s="422"/>
      <c r="GBX130" s="422"/>
      <c r="GBY130" s="422"/>
      <c r="GBZ130" s="422"/>
      <c r="GCA130" s="422"/>
      <c r="GCB130" s="422"/>
      <c r="GCC130" s="422"/>
      <c r="GCD130" s="422"/>
      <c r="GCE130" s="422"/>
      <c r="GCF130" s="422"/>
      <c r="GCG130" s="422"/>
      <c r="GCH130" s="422"/>
      <c r="GCI130" s="422"/>
      <c r="GCJ130" s="422"/>
      <c r="GCK130" s="422"/>
      <c r="GCL130" s="422"/>
      <c r="GCM130" s="422"/>
      <c r="GCN130" s="422"/>
      <c r="GCO130" s="422"/>
      <c r="GCP130" s="422"/>
      <c r="GCQ130" s="422"/>
      <c r="GCR130" s="422"/>
      <c r="GCS130" s="422"/>
      <c r="GCT130" s="422"/>
      <c r="GCU130" s="422"/>
      <c r="GCV130" s="422"/>
      <c r="GCW130" s="422"/>
      <c r="GCX130" s="422"/>
      <c r="GCY130" s="422"/>
      <c r="GCZ130" s="422"/>
      <c r="GDA130" s="422"/>
      <c r="GDB130" s="422"/>
      <c r="GDC130" s="422"/>
      <c r="GDD130" s="422"/>
      <c r="GDE130" s="422"/>
      <c r="GDF130" s="422"/>
      <c r="GDG130" s="422"/>
      <c r="GDH130" s="422"/>
      <c r="GDI130" s="422"/>
      <c r="GDJ130" s="422"/>
      <c r="GDK130" s="422"/>
      <c r="GDL130" s="422"/>
      <c r="GDM130" s="422"/>
      <c r="GDN130" s="422"/>
      <c r="GDO130" s="422"/>
      <c r="GDP130" s="422"/>
      <c r="GDQ130" s="422"/>
      <c r="GDR130" s="422"/>
      <c r="GDS130" s="422"/>
      <c r="GDT130" s="422"/>
      <c r="GDU130" s="422"/>
      <c r="GDV130" s="422"/>
      <c r="GDW130" s="422"/>
      <c r="GDX130" s="422"/>
      <c r="GDY130" s="422"/>
      <c r="GDZ130" s="422"/>
      <c r="GEA130" s="422"/>
      <c r="GEB130" s="422"/>
      <c r="GEC130" s="422"/>
      <c r="GED130" s="422"/>
      <c r="GEE130" s="422"/>
      <c r="GEF130" s="422"/>
      <c r="GEG130" s="422"/>
      <c r="GEH130" s="422"/>
      <c r="GEI130" s="422"/>
      <c r="GEJ130" s="422"/>
      <c r="GEK130" s="422"/>
      <c r="GEL130" s="422"/>
      <c r="GEM130" s="422"/>
      <c r="GEN130" s="422"/>
      <c r="GEO130" s="422"/>
      <c r="GEP130" s="422"/>
      <c r="GEQ130" s="422"/>
      <c r="GER130" s="422"/>
      <c r="GES130" s="422"/>
      <c r="GET130" s="422"/>
      <c r="GEU130" s="422"/>
      <c r="GEV130" s="422"/>
      <c r="GEW130" s="422"/>
      <c r="GEX130" s="422"/>
      <c r="GEY130" s="422"/>
      <c r="GEZ130" s="422"/>
      <c r="GFA130" s="422"/>
      <c r="GFB130" s="422"/>
      <c r="GFC130" s="422"/>
      <c r="GFD130" s="422"/>
      <c r="GFE130" s="422"/>
      <c r="GFF130" s="422"/>
      <c r="GFG130" s="422"/>
      <c r="GFH130" s="422"/>
      <c r="GFI130" s="422"/>
      <c r="GFJ130" s="422"/>
      <c r="GFK130" s="422"/>
      <c r="GFL130" s="422"/>
      <c r="GFM130" s="422"/>
      <c r="GFN130" s="422"/>
      <c r="GFO130" s="422"/>
      <c r="GFP130" s="422"/>
      <c r="GFQ130" s="422"/>
      <c r="GFR130" s="422"/>
      <c r="GFS130" s="422"/>
      <c r="GFT130" s="422"/>
      <c r="GFU130" s="422"/>
      <c r="GFV130" s="422"/>
      <c r="GFW130" s="422"/>
      <c r="GFX130" s="422"/>
      <c r="GFY130" s="422"/>
      <c r="GFZ130" s="422"/>
      <c r="GGA130" s="422"/>
      <c r="GGB130" s="422"/>
      <c r="GGC130" s="422"/>
      <c r="GGD130" s="422"/>
      <c r="GGE130" s="422"/>
      <c r="GGF130" s="422"/>
      <c r="GGG130" s="422"/>
      <c r="GGH130" s="422"/>
      <c r="GGI130" s="422"/>
      <c r="GGJ130" s="422"/>
      <c r="GGK130" s="422"/>
      <c r="GGL130" s="422"/>
      <c r="GGM130" s="422"/>
      <c r="GGN130" s="422"/>
      <c r="GGO130" s="422"/>
      <c r="GGP130" s="422"/>
      <c r="GGQ130" s="422"/>
      <c r="GGR130" s="422"/>
      <c r="GGS130" s="422"/>
      <c r="GGT130" s="422"/>
      <c r="GGU130" s="422"/>
      <c r="GGV130" s="422"/>
      <c r="GGW130" s="422"/>
      <c r="GGX130" s="422"/>
      <c r="GGY130" s="422"/>
      <c r="GGZ130" s="422"/>
      <c r="GHA130" s="422"/>
      <c r="GHB130" s="422"/>
      <c r="GHC130" s="422"/>
      <c r="GHD130" s="422"/>
      <c r="GHE130" s="422"/>
      <c r="GHF130" s="422"/>
      <c r="GHG130" s="422"/>
      <c r="GHH130" s="422"/>
      <c r="GHI130" s="422"/>
      <c r="GHJ130" s="422"/>
      <c r="GHK130" s="422"/>
      <c r="GHL130" s="422"/>
      <c r="GHM130" s="422"/>
      <c r="GHN130" s="422"/>
      <c r="GHO130" s="422"/>
      <c r="GHP130" s="422"/>
      <c r="GHQ130" s="422"/>
      <c r="GHR130" s="422"/>
      <c r="GHS130" s="422"/>
      <c r="GHT130" s="422"/>
      <c r="GHU130" s="422"/>
      <c r="GHV130" s="422"/>
      <c r="GHW130" s="422"/>
      <c r="GHX130" s="422"/>
      <c r="GHY130" s="422"/>
      <c r="GHZ130" s="422"/>
      <c r="GIA130" s="422"/>
      <c r="GIB130" s="422"/>
      <c r="GIC130" s="422"/>
      <c r="GID130" s="422"/>
      <c r="GIE130" s="422"/>
      <c r="GIF130" s="422"/>
      <c r="GIG130" s="422"/>
      <c r="GIH130" s="422"/>
      <c r="GII130" s="422"/>
      <c r="GIJ130" s="422"/>
      <c r="GIK130" s="422"/>
      <c r="GIL130" s="422"/>
      <c r="GIM130" s="422"/>
      <c r="GIN130" s="422"/>
      <c r="GIO130" s="422"/>
      <c r="GIP130" s="422"/>
      <c r="GIQ130" s="422"/>
      <c r="GIR130" s="422"/>
      <c r="GIS130" s="422"/>
      <c r="GIT130" s="422"/>
      <c r="GIU130" s="422"/>
      <c r="GIV130" s="422"/>
      <c r="GIW130" s="422"/>
      <c r="GIX130" s="422"/>
      <c r="GIY130" s="422"/>
      <c r="GIZ130" s="422"/>
      <c r="GJA130" s="422"/>
      <c r="GJB130" s="422"/>
      <c r="GJC130" s="422"/>
      <c r="GJD130" s="422"/>
      <c r="GJE130" s="422"/>
      <c r="GJF130" s="422"/>
      <c r="GJG130" s="422"/>
      <c r="GJH130" s="422"/>
      <c r="GJI130" s="422"/>
      <c r="GJJ130" s="422"/>
      <c r="GJK130" s="422"/>
      <c r="GJL130" s="422"/>
      <c r="GJM130" s="422"/>
      <c r="GJN130" s="422"/>
      <c r="GJO130" s="422"/>
      <c r="GJP130" s="422"/>
      <c r="GJQ130" s="422"/>
      <c r="GJR130" s="422"/>
      <c r="GJS130" s="422"/>
      <c r="GJT130" s="422"/>
      <c r="GJU130" s="422"/>
      <c r="GJV130" s="422"/>
      <c r="GJW130" s="422"/>
      <c r="GJX130" s="422"/>
      <c r="GJY130" s="422"/>
      <c r="GJZ130" s="422"/>
      <c r="GKA130" s="422"/>
      <c r="GKB130" s="422"/>
      <c r="GKC130" s="422"/>
      <c r="GKD130" s="422"/>
      <c r="GKE130" s="422"/>
      <c r="GKF130" s="422"/>
      <c r="GKG130" s="422"/>
      <c r="GKH130" s="422"/>
      <c r="GKI130" s="422"/>
      <c r="GKJ130" s="422"/>
      <c r="GKK130" s="422"/>
      <c r="GKL130" s="422"/>
      <c r="GKM130" s="422"/>
      <c r="GKN130" s="422"/>
      <c r="GKO130" s="422"/>
      <c r="GKP130" s="422"/>
      <c r="GKQ130" s="422"/>
      <c r="GKR130" s="422"/>
      <c r="GKS130" s="422"/>
      <c r="GKT130" s="422"/>
      <c r="GKU130" s="422"/>
      <c r="GKV130" s="422"/>
      <c r="GKW130" s="422"/>
      <c r="GKX130" s="422"/>
      <c r="GKY130" s="422"/>
      <c r="GKZ130" s="422"/>
      <c r="GLA130" s="422"/>
      <c r="GLB130" s="422"/>
      <c r="GLC130" s="422"/>
      <c r="GLD130" s="422"/>
      <c r="GLE130" s="422"/>
      <c r="GLF130" s="422"/>
      <c r="GLG130" s="422"/>
      <c r="GLH130" s="422"/>
      <c r="GLI130" s="422"/>
      <c r="GLJ130" s="422"/>
      <c r="GLK130" s="422"/>
      <c r="GLL130" s="422"/>
      <c r="GLM130" s="422"/>
      <c r="GLN130" s="422"/>
      <c r="GLO130" s="422"/>
      <c r="GLP130" s="422"/>
      <c r="GLQ130" s="422"/>
      <c r="GLR130" s="422"/>
      <c r="GLS130" s="422"/>
      <c r="GLT130" s="422"/>
      <c r="GLU130" s="422"/>
      <c r="GLV130" s="422"/>
      <c r="GLW130" s="422"/>
      <c r="GLX130" s="422"/>
      <c r="GLY130" s="422"/>
      <c r="GLZ130" s="422"/>
      <c r="GMA130" s="422"/>
      <c r="GMB130" s="422"/>
      <c r="GMC130" s="422"/>
      <c r="GMD130" s="422"/>
      <c r="GME130" s="422"/>
      <c r="GMF130" s="422"/>
      <c r="GMG130" s="422"/>
      <c r="GMH130" s="422"/>
      <c r="GMI130" s="422"/>
      <c r="GMJ130" s="422"/>
      <c r="GMK130" s="422"/>
      <c r="GML130" s="422"/>
      <c r="GMM130" s="422"/>
      <c r="GMN130" s="422"/>
      <c r="GMO130" s="422"/>
      <c r="GMP130" s="422"/>
      <c r="GMQ130" s="422"/>
      <c r="GMR130" s="422"/>
      <c r="GMS130" s="422"/>
      <c r="GMT130" s="422"/>
      <c r="GMU130" s="422"/>
      <c r="GMV130" s="422"/>
      <c r="GMW130" s="422"/>
      <c r="GMX130" s="422"/>
      <c r="GMY130" s="422"/>
      <c r="GMZ130" s="422"/>
      <c r="GNA130" s="422"/>
      <c r="GNB130" s="422"/>
      <c r="GNC130" s="422"/>
      <c r="GND130" s="422"/>
      <c r="GNE130" s="422"/>
      <c r="GNF130" s="422"/>
      <c r="GNG130" s="422"/>
      <c r="GNH130" s="422"/>
      <c r="GNI130" s="422"/>
      <c r="GNJ130" s="422"/>
      <c r="GNK130" s="422"/>
      <c r="GNL130" s="422"/>
      <c r="GNM130" s="422"/>
      <c r="GNN130" s="422"/>
      <c r="GNO130" s="422"/>
      <c r="GNP130" s="422"/>
      <c r="GNQ130" s="422"/>
      <c r="GNR130" s="422"/>
      <c r="GNS130" s="422"/>
      <c r="GNT130" s="422"/>
      <c r="GNU130" s="422"/>
      <c r="GNV130" s="422"/>
      <c r="GNW130" s="422"/>
      <c r="GNX130" s="422"/>
      <c r="GNY130" s="422"/>
      <c r="GNZ130" s="422"/>
      <c r="GOA130" s="422"/>
      <c r="GOB130" s="422"/>
      <c r="GOC130" s="422"/>
      <c r="GOD130" s="422"/>
      <c r="GOE130" s="422"/>
      <c r="GOF130" s="422"/>
      <c r="GOG130" s="422"/>
      <c r="GOH130" s="422"/>
      <c r="GOI130" s="422"/>
      <c r="GOJ130" s="422"/>
      <c r="GOK130" s="422"/>
      <c r="GOL130" s="422"/>
      <c r="GOM130" s="422"/>
      <c r="GON130" s="422"/>
      <c r="GOO130" s="422"/>
      <c r="GOP130" s="422"/>
      <c r="GOQ130" s="422"/>
      <c r="GOR130" s="422"/>
      <c r="GOS130" s="422"/>
      <c r="GOT130" s="422"/>
      <c r="GOU130" s="422"/>
      <c r="GOV130" s="422"/>
      <c r="GOW130" s="422"/>
      <c r="GOX130" s="422"/>
      <c r="GOY130" s="422"/>
      <c r="GOZ130" s="422"/>
      <c r="GPA130" s="422"/>
      <c r="GPB130" s="422"/>
      <c r="GPC130" s="422"/>
      <c r="GPD130" s="422"/>
      <c r="GPE130" s="422"/>
      <c r="GPF130" s="422"/>
      <c r="GPG130" s="422"/>
      <c r="GPH130" s="422"/>
      <c r="GPI130" s="422"/>
      <c r="GPJ130" s="422"/>
      <c r="GPK130" s="422"/>
      <c r="GPL130" s="422"/>
      <c r="GPM130" s="422"/>
      <c r="GPN130" s="422"/>
      <c r="GPO130" s="422"/>
      <c r="GPP130" s="422"/>
      <c r="GPQ130" s="422"/>
      <c r="GPR130" s="422"/>
      <c r="GPS130" s="422"/>
      <c r="GPT130" s="422"/>
      <c r="GPU130" s="422"/>
      <c r="GPV130" s="422"/>
      <c r="GPW130" s="422"/>
      <c r="GPX130" s="422"/>
      <c r="GPY130" s="422"/>
      <c r="GPZ130" s="422"/>
      <c r="GQA130" s="422"/>
      <c r="GQB130" s="422"/>
      <c r="GQC130" s="422"/>
      <c r="GQD130" s="422"/>
      <c r="GQE130" s="422"/>
      <c r="GQF130" s="422"/>
      <c r="GQG130" s="422"/>
      <c r="GQH130" s="422"/>
      <c r="GQI130" s="422"/>
      <c r="GQJ130" s="422"/>
      <c r="GQK130" s="422"/>
      <c r="GQL130" s="422"/>
      <c r="GQM130" s="422"/>
      <c r="GQN130" s="422"/>
      <c r="GQO130" s="422"/>
      <c r="GQP130" s="422"/>
      <c r="GQQ130" s="422"/>
      <c r="GQR130" s="422"/>
      <c r="GQS130" s="422"/>
      <c r="GQT130" s="422"/>
      <c r="GQU130" s="422"/>
      <c r="GQV130" s="422"/>
      <c r="GQW130" s="422"/>
      <c r="GQX130" s="422"/>
      <c r="GQY130" s="422"/>
      <c r="GQZ130" s="422"/>
      <c r="GRA130" s="422"/>
      <c r="GRB130" s="422"/>
      <c r="GRC130" s="422"/>
      <c r="GRD130" s="422"/>
      <c r="GRE130" s="422"/>
      <c r="GRF130" s="422"/>
      <c r="GRG130" s="422"/>
      <c r="GRH130" s="422"/>
      <c r="GRI130" s="422"/>
      <c r="GRJ130" s="422"/>
      <c r="GRK130" s="422"/>
      <c r="GRL130" s="422"/>
      <c r="GRM130" s="422"/>
      <c r="GRN130" s="422"/>
      <c r="GRO130" s="422"/>
      <c r="GRP130" s="422"/>
      <c r="GRQ130" s="422"/>
      <c r="GRR130" s="422"/>
      <c r="GRS130" s="422"/>
      <c r="GRT130" s="422"/>
      <c r="GRU130" s="422"/>
      <c r="GRV130" s="422"/>
      <c r="GRW130" s="422"/>
      <c r="GRX130" s="422"/>
      <c r="GRY130" s="422"/>
      <c r="GRZ130" s="422"/>
      <c r="GSA130" s="422"/>
      <c r="GSB130" s="422"/>
      <c r="GSC130" s="422"/>
      <c r="GSD130" s="422"/>
      <c r="GSE130" s="422"/>
      <c r="GSF130" s="422"/>
      <c r="GSG130" s="422"/>
      <c r="GSH130" s="422"/>
      <c r="GSI130" s="422"/>
      <c r="GSJ130" s="422"/>
      <c r="GSK130" s="422"/>
      <c r="GSL130" s="422"/>
      <c r="GSM130" s="422"/>
      <c r="GSN130" s="422"/>
      <c r="GSO130" s="422"/>
      <c r="GSP130" s="422"/>
      <c r="GSQ130" s="422"/>
      <c r="GSR130" s="422"/>
      <c r="GSS130" s="422"/>
      <c r="GST130" s="422"/>
      <c r="GSU130" s="422"/>
      <c r="GSV130" s="422"/>
      <c r="GSW130" s="422"/>
      <c r="GSX130" s="422"/>
      <c r="GSY130" s="422"/>
      <c r="GSZ130" s="422"/>
      <c r="GTA130" s="422"/>
      <c r="GTB130" s="422"/>
      <c r="GTC130" s="422"/>
      <c r="GTD130" s="422"/>
      <c r="GTE130" s="422"/>
      <c r="GTF130" s="422"/>
      <c r="GTG130" s="422"/>
      <c r="GTH130" s="422"/>
      <c r="GTI130" s="422"/>
      <c r="GTJ130" s="422"/>
      <c r="GTK130" s="422"/>
      <c r="GTL130" s="422"/>
      <c r="GTM130" s="422"/>
      <c r="GTN130" s="422"/>
      <c r="GTO130" s="422"/>
      <c r="GTP130" s="422"/>
      <c r="GTQ130" s="422"/>
      <c r="GTR130" s="422"/>
      <c r="GTS130" s="422"/>
      <c r="GTT130" s="422"/>
      <c r="GTU130" s="422"/>
      <c r="GTV130" s="422"/>
      <c r="GTW130" s="422"/>
      <c r="GTX130" s="422"/>
      <c r="GTY130" s="422"/>
      <c r="GTZ130" s="422"/>
      <c r="GUA130" s="422"/>
      <c r="GUB130" s="422"/>
      <c r="GUC130" s="422"/>
      <c r="GUD130" s="422"/>
      <c r="GUE130" s="422"/>
      <c r="GUF130" s="422"/>
      <c r="GUG130" s="422"/>
      <c r="GUH130" s="422"/>
      <c r="GUI130" s="422"/>
      <c r="GUJ130" s="422"/>
      <c r="GUK130" s="422"/>
      <c r="GUL130" s="422"/>
      <c r="GUM130" s="422"/>
      <c r="GUN130" s="422"/>
      <c r="GUO130" s="422"/>
      <c r="GUP130" s="422"/>
      <c r="GUQ130" s="422"/>
      <c r="GUR130" s="422"/>
      <c r="GUS130" s="422"/>
      <c r="GUT130" s="422"/>
      <c r="GUU130" s="422"/>
      <c r="GUV130" s="422"/>
      <c r="GUW130" s="422"/>
      <c r="GUX130" s="422"/>
      <c r="GUY130" s="422"/>
      <c r="GUZ130" s="422"/>
      <c r="GVA130" s="422"/>
      <c r="GVB130" s="422"/>
      <c r="GVC130" s="422"/>
      <c r="GVD130" s="422"/>
      <c r="GVE130" s="422"/>
      <c r="GVF130" s="422"/>
      <c r="GVG130" s="422"/>
      <c r="GVH130" s="422"/>
      <c r="GVI130" s="422"/>
      <c r="GVJ130" s="422"/>
      <c r="GVK130" s="422"/>
      <c r="GVL130" s="422"/>
      <c r="GVM130" s="422"/>
      <c r="GVN130" s="422"/>
      <c r="GVO130" s="422"/>
      <c r="GVP130" s="422"/>
      <c r="GVQ130" s="422"/>
      <c r="GVR130" s="422"/>
      <c r="GVS130" s="422"/>
      <c r="GVT130" s="422"/>
      <c r="GVU130" s="422"/>
      <c r="GVV130" s="422"/>
      <c r="GVW130" s="422"/>
      <c r="GVX130" s="422"/>
      <c r="GVY130" s="422"/>
      <c r="GVZ130" s="422"/>
      <c r="GWA130" s="422"/>
      <c r="GWB130" s="422"/>
      <c r="GWC130" s="422"/>
      <c r="GWD130" s="422"/>
      <c r="GWE130" s="422"/>
      <c r="GWF130" s="422"/>
      <c r="GWG130" s="422"/>
      <c r="GWH130" s="422"/>
      <c r="GWI130" s="422"/>
      <c r="GWJ130" s="422"/>
      <c r="GWK130" s="422"/>
      <c r="GWL130" s="422"/>
      <c r="GWM130" s="422"/>
      <c r="GWN130" s="422"/>
      <c r="GWO130" s="422"/>
      <c r="GWP130" s="422"/>
      <c r="GWQ130" s="422"/>
      <c r="GWR130" s="422"/>
      <c r="GWS130" s="422"/>
      <c r="GWT130" s="422"/>
      <c r="GWU130" s="422"/>
      <c r="GWV130" s="422"/>
      <c r="GWW130" s="422"/>
      <c r="GWX130" s="422"/>
      <c r="GWY130" s="422"/>
      <c r="GWZ130" s="422"/>
      <c r="GXA130" s="422"/>
      <c r="GXB130" s="422"/>
      <c r="GXC130" s="422"/>
      <c r="GXD130" s="422"/>
      <c r="GXE130" s="422"/>
      <c r="GXF130" s="422"/>
      <c r="GXG130" s="422"/>
      <c r="GXH130" s="422"/>
      <c r="GXI130" s="422"/>
      <c r="GXJ130" s="422"/>
      <c r="GXK130" s="422"/>
      <c r="GXL130" s="422"/>
      <c r="GXM130" s="422"/>
      <c r="GXN130" s="422"/>
      <c r="GXO130" s="422"/>
      <c r="GXP130" s="422"/>
      <c r="GXQ130" s="422"/>
      <c r="GXR130" s="422"/>
      <c r="GXS130" s="422"/>
      <c r="GXT130" s="422"/>
      <c r="GXU130" s="422"/>
      <c r="GXV130" s="422"/>
      <c r="GXW130" s="422"/>
      <c r="GXX130" s="422"/>
      <c r="GXY130" s="422"/>
      <c r="GXZ130" s="422"/>
      <c r="GYA130" s="422"/>
      <c r="GYB130" s="422"/>
      <c r="GYC130" s="422"/>
      <c r="GYD130" s="422"/>
      <c r="GYE130" s="422"/>
      <c r="GYF130" s="422"/>
      <c r="GYG130" s="422"/>
      <c r="GYH130" s="422"/>
      <c r="GYI130" s="422"/>
      <c r="GYJ130" s="422"/>
      <c r="GYK130" s="422"/>
      <c r="GYL130" s="422"/>
      <c r="GYM130" s="422"/>
      <c r="GYN130" s="422"/>
      <c r="GYO130" s="422"/>
      <c r="GYP130" s="422"/>
      <c r="GYQ130" s="422"/>
      <c r="GYR130" s="422"/>
      <c r="GYS130" s="422"/>
      <c r="GYT130" s="422"/>
      <c r="GYU130" s="422"/>
      <c r="GYV130" s="422"/>
      <c r="GYW130" s="422"/>
      <c r="GYX130" s="422"/>
      <c r="GYY130" s="422"/>
      <c r="GYZ130" s="422"/>
      <c r="GZA130" s="422"/>
      <c r="GZB130" s="422"/>
      <c r="GZC130" s="422"/>
      <c r="GZD130" s="422"/>
      <c r="GZE130" s="422"/>
      <c r="GZF130" s="422"/>
      <c r="GZG130" s="422"/>
      <c r="GZH130" s="422"/>
      <c r="GZI130" s="422"/>
      <c r="GZJ130" s="422"/>
      <c r="GZK130" s="422"/>
      <c r="GZL130" s="422"/>
      <c r="GZM130" s="422"/>
      <c r="GZN130" s="422"/>
      <c r="GZO130" s="422"/>
      <c r="GZP130" s="422"/>
      <c r="GZQ130" s="422"/>
      <c r="GZR130" s="422"/>
      <c r="GZS130" s="422"/>
      <c r="GZT130" s="422"/>
      <c r="GZU130" s="422"/>
      <c r="GZV130" s="422"/>
      <c r="GZW130" s="422"/>
      <c r="GZX130" s="422"/>
      <c r="GZY130" s="422"/>
      <c r="GZZ130" s="422"/>
      <c r="HAA130" s="422"/>
      <c r="HAB130" s="422"/>
      <c r="HAC130" s="422"/>
      <c r="HAD130" s="422"/>
      <c r="HAE130" s="422"/>
      <c r="HAF130" s="422"/>
      <c r="HAG130" s="422"/>
      <c r="HAH130" s="422"/>
      <c r="HAI130" s="422"/>
      <c r="HAJ130" s="422"/>
      <c r="HAK130" s="422"/>
      <c r="HAL130" s="422"/>
      <c r="HAM130" s="422"/>
      <c r="HAN130" s="422"/>
      <c r="HAO130" s="422"/>
      <c r="HAP130" s="422"/>
      <c r="HAQ130" s="422"/>
      <c r="HAR130" s="422"/>
      <c r="HAS130" s="422"/>
      <c r="HAT130" s="422"/>
      <c r="HAU130" s="422"/>
      <c r="HAV130" s="422"/>
      <c r="HAW130" s="422"/>
      <c r="HAX130" s="422"/>
      <c r="HAY130" s="422"/>
      <c r="HAZ130" s="422"/>
      <c r="HBA130" s="422"/>
      <c r="HBB130" s="422"/>
      <c r="HBC130" s="422"/>
      <c r="HBD130" s="422"/>
      <c r="HBE130" s="422"/>
      <c r="HBF130" s="422"/>
      <c r="HBG130" s="422"/>
      <c r="HBH130" s="422"/>
      <c r="HBI130" s="422"/>
      <c r="HBJ130" s="422"/>
      <c r="HBK130" s="422"/>
      <c r="HBL130" s="422"/>
      <c r="HBM130" s="422"/>
      <c r="HBN130" s="422"/>
      <c r="HBO130" s="422"/>
      <c r="HBP130" s="422"/>
      <c r="HBQ130" s="422"/>
      <c r="HBR130" s="422"/>
      <c r="HBS130" s="422"/>
      <c r="HBT130" s="422"/>
      <c r="HBU130" s="422"/>
      <c r="HBV130" s="422"/>
      <c r="HBW130" s="422"/>
      <c r="HBX130" s="422"/>
      <c r="HBY130" s="422"/>
      <c r="HBZ130" s="422"/>
      <c r="HCA130" s="422"/>
      <c r="HCB130" s="422"/>
      <c r="HCC130" s="422"/>
      <c r="HCD130" s="422"/>
      <c r="HCE130" s="422"/>
      <c r="HCF130" s="422"/>
      <c r="HCG130" s="422"/>
      <c r="HCH130" s="422"/>
      <c r="HCI130" s="422"/>
      <c r="HCJ130" s="422"/>
      <c r="HCK130" s="422"/>
      <c r="HCL130" s="422"/>
      <c r="HCM130" s="422"/>
      <c r="HCN130" s="422"/>
      <c r="HCO130" s="422"/>
      <c r="HCP130" s="422"/>
      <c r="HCQ130" s="422"/>
      <c r="HCR130" s="422"/>
      <c r="HCS130" s="422"/>
      <c r="HCT130" s="422"/>
      <c r="HCU130" s="422"/>
      <c r="HCV130" s="422"/>
      <c r="HCW130" s="422"/>
      <c r="HCX130" s="422"/>
      <c r="HCY130" s="422"/>
      <c r="HCZ130" s="422"/>
      <c r="HDA130" s="422"/>
      <c r="HDB130" s="422"/>
      <c r="HDC130" s="422"/>
      <c r="HDD130" s="422"/>
      <c r="HDE130" s="422"/>
      <c r="HDF130" s="422"/>
      <c r="HDG130" s="422"/>
      <c r="HDH130" s="422"/>
      <c r="HDI130" s="422"/>
      <c r="HDJ130" s="422"/>
      <c r="HDK130" s="422"/>
      <c r="HDL130" s="422"/>
      <c r="HDM130" s="422"/>
      <c r="HDN130" s="422"/>
      <c r="HDO130" s="422"/>
      <c r="HDP130" s="422"/>
      <c r="HDQ130" s="422"/>
      <c r="HDR130" s="422"/>
      <c r="HDS130" s="422"/>
      <c r="HDT130" s="422"/>
      <c r="HDU130" s="422"/>
      <c r="HDV130" s="422"/>
      <c r="HDW130" s="422"/>
      <c r="HDX130" s="422"/>
      <c r="HDY130" s="422"/>
      <c r="HDZ130" s="422"/>
      <c r="HEA130" s="422"/>
      <c r="HEB130" s="422"/>
      <c r="HEC130" s="422"/>
      <c r="HED130" s="422"/>
      <c r="HEE130" s="422"/>
      <c r="HEF130" s="422"/>
      <c r="HEG130" s="422"/>
      <c r="HEH130" s="422"/>
      <c r="HEI130" s="422"/>
      <c r="HEJ130" s="422"/>
      <c r="HEK130" s="422"/>
      <c r="HEL130" s="422"/>
      <c r="HEM130" s="422"/>
      <c r="HEN130" s="422"/>
      <c r="HEO130" s="422"/>
      <c r="HEP130" s="422"/>
      <c r="HEQ130" s="422"/>
      <c r="HER130" s="422"/>
      <c r="HES130" s="422"/>
      <c r="HET130" s="422"/>
      <c r="HEU130" s="422"/>
      <c r="HEV130" s="422"/>
      <c r="HEW130" s="422"/>
      <c r="HEX130" s="422"/>
      <c r="HEY130" s="422"/>
      <c r="HEZ130" s="422"/>
      <c r="HFA130" s="422"/>
      <c r="HFB130" s="422"/>
      <c r="HFC130" s="422"/>
      <c r="HFD130" s="422"/>
      <c r="HFE130" s="422"/>
      <c r="HFF130" s="422"/>
      <c r="HFG130" s="422"/>
      <c r="HFH130" s="422"/>
      <c r="HFI130" s="422"/>
      <c r="HFJ130" s="422"/>
      <c r="HFK130" s="422"/>
      <c r="HFL130" s="422"/>
      <c r="HFM130" s="422"/>
      <c r="HFN130" s="422"/>
      <c r="HFO130" s="422"/>
      <c r="HFP130" s="422"/>
      <c r="HFQ130" s="422"/>
      <c r="HFR130" s="422"/>
      <c r="HFS130" s="422"/>
      <c r="HFT130" s="422"/>
      <c r="HFU130" s="422"/>
      <c r="HFV130" s="422"/>
      <c r="HFW130" s="422"/>
      <c r="HFX130" s="422"/>
      <c r="HFY130" s="422"/>
      <c r="HFZ130" s="422"/>
      <c r="HGA130" s="422"/>
      <c r="HGB130" s="422"/>
      <c r="HGC130" s="422"/>
      <c r="HGD130" s="422"/>
      <c r="HGE130" s="422"/>
      <c r="HGF130" s="422"/>
      <c r="HGG130" s="422"/>
      <c r="HGH130" s="422"/>
      <c r="HGI130" s="422"/>
      <c r="HGJ130" s="422"/>
      <c r="HGK130" s="422"/>
      <c r="HGL130" s="422"/>
      <c r="HGM130" s="422"/>
      <c r="HGN130" s="422"/>
      <c r="HGO130" s="422"/>
      <c r="HGP130" s="422"/>
      <c r="HGQ130" s="422"/>
      <c r="HGR130" s="422"/>
      <c r="HGS130" s="422"/>
      <c r="HGT130" s="422"/>
      <c r="HGU130" s="422"/>
      <c r="HGV130" s="422"/>
      <c r="HGW130" s="422"/>
      <c r="HGX130" s="422"/>
      <c r="HGY130" s="422"/>
      <c r="HGZ130" s="422"/>
      <c r="HHA130" s="422"/>
      <c r="HHB130" s="422"/>
      <c r="HHC130" s="422"/>
      <c r="HHD130" s="422"/>
      <c r="HHE130" s="422"/>
      <c r="HHF130" s="422"/>
      <c r="HHG130" s="422"/>
      <c r="HHH130" s="422"/>
      <c r="HHI130" s="422"/>
      <c r="HHJ130" s="422"/>
      <c r="HHK130" s="422"/>
      <c r="HHL130" s="422"/>
      <c r="HHM130" s="422"/>
      <c r="HHN130" s="422"/>
      <c r="HHO130" s="422"/>
      <c r="HHP130" s="422"/>
      <c r="HHQ130" s="422"/>
      <c r="HHR130" s="422"/>
      <c r="HHS130" s="422"/>
      <c r="HHT130" s="422"/>
      <c r="HHU130" s="422"/>
      <c r="HHV130" s="422"/>
      <c r="HHW130" s="422"/>
      <c r="HHX130" s="422"/>
      <c r="HHY130" s="422"/>
      <c r="HHZ130" s="422"/>
      <c r="HIA130" s="422"/>
      <c r="HIB130" s="422"/>
      <c r="HIC130" s="422"/>
      <c r="HID130" s="422"/>
      <c r="HIE130" s="422"/>
      <c r="HIF130" s="422"/>
      <c r="HIG130" s="422"/>
      <c r="HIH130" s="422"/>
      <c r="HII130" s="422"/>
      <c r="HIJ130" s="422"/>
      <c r="HIK130" s="422"/>
      <c r="HIL130" s="422"/>
      <c r="HIM130" s="422"/>
      <c r="HIN130" s="422"/>
      <c r="HIO130" s="422"/>
      <c r="HIP130" s="422"/>
      <c r="HIQ130" s="422"/>
      <c r="HIR130" s="422"/>
      <c r="HIS130" s="422"/>
      <c r="HIT130" s="422"/>
      <c r="HIU130" s="422"/>
      <c r="HIV130" s="422"/>
      <c r="HIW130" s="422"/>
      <c r="HIX130" s="422"/>
      <c r="HIY130" s="422"/>
      <c r="HIZ130" s="422"/>
      <c r="HJA130" s="422"/>
      <c r="HJB130" s="422"/>
      <c r="HJC130" s="422"/>
      <c r="HJD130" s="422"/>
      <c r="HJE130" s="422"/>
      <c r="HJF130" s="422"/>
      <c r="HJG130" s="422"/>
      <c r="HJH130" s="422"/>
      <c r="HJI130" s="422"/>
      <c r="HJJ130" s="422"/>
      <c r="HJK130" s="422"/>
      <c r="HJL130" s="422"/>
      <c r="HJM130" s="422"/>
      <c r="HJN130" s="422"/>
      <c r="HJO130" s="422"/>
      <c r="HJP130" s="422"/>
      <c r="HJQ130" s="422"/>
      <c r="HJR130" s="422"/>
      <c r="HJS130" s="422"/>
      <c r="HJT130" s="422"/>
      <c r="HJU130" s="422"/>
      <c r="HJV130" s="422"/>
      <c r="HJW130" s="422"/>
      <c r="HJX130" s="422"/>
      <c r="HJY130" s="422"/>
      <c r="HJZ130" s="422"/>
      <c r="HKA130" s="422"/>
      <c r="HKB130" s="422"/>
      <c r="HKC130" s="422"/>
      <c r="HKD130" s="422"/>
      <c r="HKE130" s="422"/>
      <c r="HKF130" s="422"/>
      <c r="HKG130" s="422"/>
      <c r="HKH130" s="422"/>
      <c r="HKI130" s="422"/>
      <c r="HKJ130" s="422"/>
      <c r="HKK130" s="422"/>
      <c r="HKL130" s="422"/>
      <c r="HKM130" s="422"/>
      <c r="HKN130" s="422"/>
      <c r="HKO130" s="422"/>
      <c r="HKP130" s="422"/>
      <c r="HKQ130" s="422"/>
      <c r="HKR130" s="422"/>
      <c r="HKS130" s="422"/>
      <c r="HKT130" s="422"/>
      <c r="HKU130" s="422"/>
      <c r="HKV130" s="422"/>
      <c r="HKW130" s="422"/>
      <c r="HKX130" s="422"/>
      <c r="HKY130" s="422"/>
      <c r="HKZ130" s="422"/>
      <c r="HLA130" s="422"/>
      <c r="HLB130" s="422"/>
      <c r="HLC130" s="422"/>
      <c r="HLD130" s="422"/>
      <c r="HLE130" s="422"/>
      <c r="HLF130" s="422"/>
      <c r="HLG130" s="422"/>
      <c r="HLH130" s="422"/>
      <c r="HLI130" s="422"/>
      <c r="HLJ130" s="422"/>
      <c r="HLK130" s="422"/>
      <c r="HLL130" s="422"/>
      <c r="HLM130" s="422"/>
      <c r="HLN130" s="422"/>
      <c r="HLO130" s="422"/>
      <c r="HLP130" s="422"/>
      <c r="HLQ130" s="422"/>
      <c r="HLR130" s="422"/>
      <c r="HLS130" s="422"/>
      <c r="HLT130" s="422"/>
      <c r="HLU130" s="422"/>
      <c r="HLV130" s="422"/>
      <c r="HLW130" s="422"/>
      <c r="HLX130" s="422"/>
      <c r="HLY130" s="422"/>
      <c r="HLZ130" s="422"/>
      <c r="HMA130" s="422"/>
      <c r="HMB130" s="422"/>
      <c r="HMC130" s="422"/>
      <c r="HMD130" s="422"/>
      <c r="HME130" s="422"/>
      <c r="HMF130" s="422"/>
      <c r="HMG130" s="422"/>
      <c r="HMH130" s="422"/>
      <c r="HMI130" s="422"/>
      <c r="HMJ130" s="422"/>
      <c r="HMK130" s="422"/>
      <c r="HML130" s="422"/>
      <c r="HMM130" s="422"/>
      <c r="HMN130" s="422"/>
      <c r="HMO130" s="422"/>
      <c r="HMP130" s="422"/>
      <c r="HMQ130" s="422"/>
      <c r="HMR130" s="422"/>
      <c r="HMS130" s="422"/>
      <c r="HMT130" s="422"/>
      <c r="HMU130" s="422"/>
      <c r="HMV130" s="422"/>
      <c r="HMW130" s="422"/>
      <c r="HMX130" s="422"/>
      <c r="HMY130" s="422"/>
      <c r="HMZ130" s="422"/>
      <c r="HNA130" s="422"/>
      <c r="HNB130" s="422"/>
      <c r="HNC130" s="422"/>
      <c r="HND130" s="422"/>
      <c r="HNE130" s="422"/>
      <c r="HNF130" s="422"/>
      <c r="HNG130" s="422"/>
      <c r="HNH130" s="422"/>
      <c r="HNI130" s="422"/>
      <c r="HNJ130" s="422"/>
      <c r="HNK130" s="422"/>
      <c r="HNL130" s="422"/>
      <c r="HNM130" s="422"/>
      <c r="HNN130" s="422"/>
      <c r="HNO130" s="422"/>
      <c r="HNP130" s="422"/>
      <c r="HNQ130" s="422"/>
      <c r="HNR130" s="422"/>
      <c r="HNS130" s="422"/>
      <c r="HNT130" s="422"/>
      <c r="HNU130" s="422"/>
      <c r="HNV130" s="422"/>
      <c r="HNW130" s="422"/>
      <c r="HNX130" s="422"/>
      <c r="HNY130" s="422"/>
      <c r="HNZ130" s="422"/>
      <c r="HOA130" s="422"/>
      <c r="HOB130" s="422"/>
      <c r="HOC130" s="422"/>
      <c r="HOD130" s="422"/>
      <c r="HOE130" s="422"/>
      <c r="HOF130" s="422"/>
      <c r="HOG130" s="422"/>
      <c r="HOH130" s="422"/>
      <c r="HOI130" s="422"/>
      <c r="HOJ130" s="422"/>
      <c r="HOK130" s="422"/>
      <c r="HOL130" s="422"/>
      <c r="HOM130" s="422"/>
      <c r="HON130" s="422"/>
      <c r="HOO130" s="422"/>
      <c r="HOP130" s="422"/>
      <c r="HOQ130" s="422"/>
      <c r="HOR130" s="422"/>
      <c r="HOS130" s="422"/>
      <c r="HOT130" s="422"/>
      <c r="HOU130" s="422"/>
      <c r="HOV130" s="422"/>
      <c r="HOW130" s="422"/>
      <c r="HOX130" s="422"/>
      <c r="HOY130" s="422"/>
      <c r="HOZ130" s="422"/>
      <c r="HPA130" s="422"/>
      <c r="HPB130" s="422"/>
      <c r="HPC130" s="422"/>
      <c r="HPD130" s="422"/>
      <c r="HPE130" s="422"/>
      <c r="HPF130" s="422"/>
      <c r="HPG130" s="422"/>
      <c r="HPH130" s="422"/>
      <c r="HPI130" s="422"/>
      <c r="HPJ130" s="422"/>
      <c r="HPK130" s="422"/>
      <c r="HPL130" s="422"/>
      <c r="HPM130" s="422"/>
      <c r="HPN130" s="422"/>
      <c r="HPO130" s="422"/>
      <c r="HPP130" s="422"/>
      <c r="HPQ130" s="422"/>
      <c r="HPR130" s="422"/>
      <c r="HPS130" s="422"/>
      <c r="HPT130" s="422"/>
      <c r="HPU130" s="422"/>
      <c r="HPV130" s="422"/>
      <c r="HPW130" s="422"/>
      <c r="HPX130" s="422"/>
      <c r="HPY130" s="422"/>
      <c r="HPZ130" s="422"/>
      <c r="HQA130" s="422"/>
      <c r="HQB130" s="422"/>
      <c r="HQC130" s="422"/>
      <c r="HQD130" s="422"/>
      <c r="HQE130" s="422"/>
      <c r="HQF130" s="422"/>
      <c r="HQG130" s="422"/>
      <c r="HQH130" s="422"/>
      <c r="HQI130" s="422"/>
      <c r="HQJ130" s="422"/>
      <c r="HQK130" s="422"/>
      <c r="HQL130" s="422"/>
      <c r="HQM130" s="422"/>
      <c r="HQN130" s="422"/>
      <c r="HQO130" s="422"/>
      <c r="HQP130" s="422"/>
      <c r="HQQ130" s="422"/>
      <c r="HQR130" s="422"/>
      <c r="HQS130" s="422"/>
      <c r="HQT130" s="422"/>
      <c r="HQU130" s="422"/>
      <c r="HQV130" s="422"/>
      <c r="HQW130" s="422"/>
      <c r="HQX130" s="422"/>
      <c r="HQY130" s="422"/>
      <c r="HQZ130" s="422"/>
      <c r="HRA130" s="422"/>
      <c r="HRB130" s="422"/>
      <c r="HRC130" s="422"/>
      <c r="HRD130" s="422"/>
      <c r="HRE130" s="422"/>
      <c r="HRF130" s="422"/>
      <c r="HRG130" s="422"/>
      <c r="HRH130" s="422"/>
      <c r="HRI130" s="422"/>
      <c r="HRJ130" s="422"/>
      <c r="HRK130" s="422"/>
      <c r="HRL130" s="422"/>
      <c r="HRM130" s="422"/>
      <c r="HRN130" s="422"/>
      <c r="HRO130" s="422"/>
      <c r="HRP130" s="422"/>
      <c r="HRQ130" s="422"/>
      <c r="HRR130" s="422"/>
      <c r="HRS130" s="422"/>
      <c r="HRT130" s="422"/>
      <c r="HRU130" s="422"/>
      <c r="HRV130" s="422"/>
      <c r="HRW130" s="422"/>
      <c r="HRX130" s="422"/>
      <c r="HRY130" s="422"/>
      <c r="HRZ130" s="422"/>
      <c r="HSA130" s="422"/>
      <c r="HSB130" s="422"/>
      <c r="HSC130" s="422"/>
      <c r="HSD130" s="422"/>
      <c r="HSE130" s="422"/>
      <c r="HSF130" s="422"/>
      <c r="HSG130" s="422"/>
      <c r="HSH130" s="422"/>
      <c r="HSI130" s="422"/>
      <c r="HSJ130" s="422"/>
      <c r="HSK130" s="422"/>
      <c r="HSL130" s="422"/>
      <c r="HSM130" s="422"/>
      <c r="HSN130" s="422"/>
      <c r="HSO130" s="422"/>
      <c r="HSP130" s="422"/>
      <c r="HSQ130" s="422"/>
      <c r="HSR130" s="422"/>
      <c r="HSS130" s="422"/>
      <c r="HST130" s="422"/>
      <c r="HSU130" s="422"/>
      <c r="HSV130" s="422"/>
      <c r="HSW130" s="422"/>
      <c r="HSX130" s="422"/>
      <c r="HSY130" s="422"/>
      <c r="HSZ130" s="422"/>
      <c r="HTA130" s="422"/>
      <c r="HTB130" s="422"/>
      <c r="HTC130" s="422"/>
      <c r="HTD130" s="422"/>
      <c r="HTE130" s="422"/>
      <c r="HTF130" s="422"/>
      <c r="HTG130" s="422"/>
      <c r="HTH130" s="422"/>
      <c r="HTI130" s="422"/>
      <c r="HTJ130" s="422"/>
      <c r="HTK130" s="422"/>
      <c r="HTL130" s="422"/>
      <c r="HTM130" s="422"/>
      <c r="HTN130" s="422"/>
      <c r="HTO130" s="422"/>
      <c r="HTP130" s="422"/>
      <c r="HTQ130" s="422"/>
      <c r="HTR130" s="422"/>
      <c r="HTS130" s="422"/>
      <c r="HTT130" s="422"/>
      <c r="HTU130" s="422"/>
      <c r="HTV130" s="422"/>
      <c r="HTW130" s="422"/>
      <c r="HTX130" s="422"/>
      <c r="HTY130" s="422"/>
      <c r="HTZ130" s="422"/>
      <c r="HUA130" s="422"/>
      <c r="HUB130" s="422"/>
      <c r="HUC130" s="422"/>
      <c r="HUD130" s="422"/>
      <c r="HUE130" s="422"/>
      <c r="HUF130" s="422"/>
      <c r="HUG130" s="422"/>
      <c r="HUH130" s="422"/>
      <c r="HUI130" s="422"/>
      <c r="HUJ130" s="422"/>
      <c r="HUK130" s="422"/>
      <c r="HUL130" s="422"/>
      <c r="HUM130" s="422"/>
      <c r="HUN130" s="422"/>
      <c r="HUO130" s="422"/>
      <c r="HUP130" s="422"/>
      <c r="HUQ130" s="422"/>
      <c r="HUR130" s="422"/>
      <c r="HUS130" s="422"/>
      <c r="HUT130" s="422"/>
      <c r="HUU130" s="422"/>
      <c r="HUV130" s="422"/>
      <c r="HUW130" s="422"/>
      <c r="HUX130" s="422"/>
      <c r="HUY130" s="422"/>
      <c r="HUZ130" s="422"/>
      <c r="HVA130" s="422"/>
      <c r="HVB130" s="422"/>
      <c r="HVC130" s="422"/>
      <c r="HVD130" s="422"/>
      <c r="HVE130" s="422"/>
      <c r="HVF130" s="422"/>
      <c r="HVG130" s="422"/>
      <c r="HVH130" s="422"/>
      <c r="HVI130" s="422"/>
      <c r="HVJ130" s="422"/>
      <c r="HVK130" s="422"/>
      <c r="HVL130" s="422"/>
      <c r="HVM130" s="422"/>
      <c r="HVN130" s="422"/>
      <c r="HVO130" s="422"/>
      <c r="HVP130" s="422"/>
      <c r="HVQ130" s="422"/>
      <c r="HVR130" s="422"/>
      <c r="HVS130" s="422"/>
      <c r="HVT130" s="422"/>
      <c r="HVU130" s="422"/>
      <c r="HVV130" s="422"/>
      <c r="HVW130" s="422"/>
      <c r="HVX130" s="422"/>
      <c r="HVY130" s="422"/>
      <c r="HVZ130" s="422"/>
      <c r="HWA130" s="422"/>
      <c r="HWB130" s="422"/>
      <c r="HWC130" s="422"/>
      <c r="HWD130" s="422"/>
      <c r="HWE130" s="422"/>
      <c r="HWF130" s="422"/>
      <c r="HWG130" s="422"/>
      <c r="HWH130" s="422"/>
      <c r="HWI130" s="422"/>
      <c r="HWJ130" s="422"/>
      <c r="HWK130" s="422"/>
      <c r="HWL130" s="422"/>
      <c r="HWM130" s="422"/>
      <c r="HWN130" s="422"/>
      <c r="HWO130" s="422"/>
      <c r="HWP130" s="422"/>
      <c r="HWQ130" s="422"/>
      <c r="HWR130" s="422"/>
      <c r="HWS130" s="422"/>
      <c r="HWT130" s="422"/>
      <c r="HWU130" s="422"/>
      <c r="HWV130" s="422"/>
      <c r="HWW130" s="422"/>
      <c r="HWX130" s="422"/>
      <c r="HWY130" s="422"/>
      <c r="HWZ130" s="422"/>
      <c r="HXA130" s="422"/>
      <c r="HXB130" s="422"/>
      <c r="HXC130" s="422"/>
      <c r="HXD130" s="422"/>
      <c r="HXE130" s="422"/>
      <c r="HXF130" s="422"/>
      <c r="HXG130" s="422"/>
      <c r="HXH130" s="422"/>
      <c r="HXI130" s="422"/>
      <c r="HXJ130" s="422"/>
      <c r="HXK130" s="422"/>
      <c r="HXL130" s="422"/>
      <c r="HXM130" s="422"/>
      <c r="HXN130" s="422"/>
      <c r="HXO130" s="422"/>
      <c r="HXP130" s="422"/>
      <c r="HXQ130" s="422"/>
      <c r="HXR130" s="422"/>
      <c r="HXS130" s="422"/>
      <c r="HXT130" s="422"/>
      <c r="HXU130" s="422"/>
      <c r="HXV130" s="422"/>
      <c r="HXW130" s="422"/>
      <c r="HXX130" s="422"/>
      <c r="HXY130" s="422"/>
      <c r="HXZ130" s="422"/>
      <c r="HYA130" s="422"/>
      <c r="HYB130" s="422"/>
      <c r="HYC130" s="422"/>
      <c r="HYD130" s="422"/>
      <c r="HYE130" s="422"/>
      <c r="HYF130" s="422"/>
      <c r="HYG130" s="422"/>
      <c r="HYH130" s="422"/>
      <c r="HYI130" s="422"/>
      <c r="HYJ130" s="422"/>
      <c r="HYK130" s="422"/>
      <c r="HYL130" s="422"/>
      <c r="HYM130" s="422"/>
      <c r="HYN130" s="422"/>
      <c r="HYO130" s="422"/>
      <c r="HYP130" s="422"/>
      <c r="HYQ130" s="422"/>
      <c r="HYR130" s="422"/>
      <c r="HYS130" s="422"/>
      <c r="HYT130" s="422"/>
      <c r="HYU130" s="422"/>
      <c r="HYV130" s="422"/>
      <c r="HYW130" s="422"/>
      <c r="HYX130" s="422"/>
      <c r="HYY130" s="422"/>
      <c r="HYZ130" s="422"/>
      <c r="HZA130" s="422"/>
      <c r="HZB130" s="422"/>
      <c r="HZC130" s="422"/>
      <c r="HZD130" s="422"/>
      <c r="HZE130" s="422"/>
      <c r="HZF130" s="422"/>
      <c r="HZG130" s="422"/>
      <c r="HZH130" s="422"/>
      <c r="HZI130" s="422"/>
      <c r="HZJ130" s="422"/>
      <c r="HZK130" s="422"/>
      <c r="HZL130" s="422"/>
      <c r="HZM130" s="422"/>
      <c r="HZN130" s="422"/>
      <c r="HZO130" s="422"/>
      <c r="HZP130" s="422"/>
      <c r="HZQ130" s="422"/>
      <c r="HZR130" s="422"/>
      <c r="HZS130" s="422"/>
      <c r="HZT130" s="422"/>
      <c r="HZU130" s="422"/>
      <c r="HZV130" s="422"/>
      <c r="HZW130" s="422"/>
      <c r="HZX130" s="422"/>
      <c r="HZY130" s="422"/>
      <c r="HZZ130" s="422"/>
      <c r="IAA130" s="422"/>
      <c r="IAB130" s="422"/>
      <c r="IAC130" s="422"/>
      <c r="IAD130" s="422"/>
      <c r="IAE130" s="422"/>
      <c r="IAF130" s="422"/>
      <c r="IAG130" s="422"/>
      <c r="IAH130" s="422"/>
      <c r="IAI130" s="422"/>
      <c r="IAJ130" s="422"/>
      <c r="IAK130" s="422"/>
      <c r="IAL130" s="422"/>
      <c r="IAM130" s="422"/>
      <c r="IAN130" s="422"/>
      <c r="IAO130" s="422"/>
      <c r="IAP130" s="422"/>
      <c r="IAQ130" s="422"/>
      <c r="IAR130" s="422"/>
      <c r="IAS130" s="422"/>
      <c r="IAT130" s="422"/>
      <c r="IAU130" s="422"/>
      <c r="IAV130" s="422"/>
      <c r="IAW130" s="422"/>
      <c r="IAX130" s="422"/>
      <c r="IAY130" s="422"/>
      <c r="IAZ130" s="422"/>
      <c r="IBA130" s="422"/>
      <c r="IBB130" s="422"/>
      <c r="IBC130" s="422"/>
      <c r="IBD130" s="422"/>
      <c r="IBE130" s="422"/>
      <c r="IBF130" s="422"/>
      <c r="IBG130" s="422"/>
      <c r="IBH130" s="422"/>
      <c r="IBI130" s="422"/>
      <c r="IBJ130" s="422"/>
      <c r="IBK130" s="422"/>
      <c r="IBL130" s="422"/>
      <c r="IBM130" s="422"/>
      <c r="IBN130" s="422"/>
      <c r="IBO130" s="422"/>
      <c r="IBP130" s="422"/>
      <c r="IBQ130" s="422"/>
      <c r="IBR130" s="422"/>
      <c r="IBS130" s="422"/>
      <c r="IBT130" s="422"/>
      <c r="IBU130" s="422"/>
      <c r="IBV130" s="422"/>
      <c r="IBW130" s="422"/>
      <c r="IBX130" s="422"/>
      <c r="IBY130" s="422"/>
      <c r="IBZ130" s="422"/>
      <c r="ICA130" s="422"/>
      <c r="ICB130" s="422"/>
      <c r="ICC130" s="422"/>
      <c r="ICD130" s="422"/>
      <c r="ICE130" s="422"/>
      <c r="ICF130" s="422"/>
      <c r="ICG130" s="422"/>
      <c r="ICH130" s="422"/>
      <c r="ICI130" s="422"/>
      <c r="ICJ130" s="422"/>
      <c r="ICK130" s="422"/>
      <c r="ICL130" s="422"/>
      <c r="ICM130" s="422"/>
      <c r="ICN130" s="422"/>
      <c r="ICO130" s="422"/>
      <c r="ICP130" s="422"/>
      <c r="ICQ130" s="422"/>
      <c r="ICR130" s="422"/>
      <c r="ICS130" s="422"/>
      <c r="ICT130" s="422"/>
      <c r="ICU130" s="422"/>
      <c r="ICV130" s="422"/>
      <c r="ICW130" s="422"/>
      <c r="ICX130" s="422"/>
      <c r="ICY130" s="422"/>
      <c r="ICZ130" s="422"/>
      <c r="IDA130" s="422"/>
      <c r="IDB130" s="422"/>
      <c r="IDC130" s="422"/>
      <c r="IDD130" s="422"/>
      <c r="IDE130" s="422"/>
      <c r="IDF130" s="422"/>
      <c r="IDG130" s="422"/>
      <c r="IDH130" s="422"/>
      <c r="IDI130" s="422"/>
      <c r="IDJ130" s="422"/>
      <c r="IDK130" s="422"/>
      <c r="IDL130" s="422"/>
      <c r="IDM130" s="422"/>
      <c r="IDN130" s="422"/>
      <c r="IDO130" s="422"/>
      <c r="IDP130" s="422"/>
      <c r="IDQ130" s="422"/>
      <c r="IDR130" s="422"/>
      <c r="IDS130" s="422"/>
      <c r="IDT130" s="422"/>
      <c r="IDU130" s="422"/>
      <c r="IDV130" s="422"/>
      <c r="IDW130" s="422"/>
      <c r="IDX130" s="422"/>
      <c r="IDY130" s="422"/>
      <c r="IDZ130" s="422"/>
      <c r="IEA130" s="422"/>
      <c r="IEB130" s="422"/>
      <c r="IEC130" s="422"/>
      <c r="IED130" s="422"/>
      <c r="IEE130" s="422"/>
      <c r="IEF130" s="422"/>
      <c r="IEG130" s="422"/>
      <c r="IEH130" s="422"/>
      <c r="IEI130" s="422"/>
      <c r="IEJ130" s="422"/>
      <c r="IEK130" s="422"/>
      <c r="IEL130" s="422"/>
      <c r="IEM130" s="422"/>
      <c r="IEN130" s="422"/>
      <c r="IEO130" s="422"/>
      <c r="IEP130" s="422"/>
      <c r="IEQ130" s="422"/>
      <c r="IER130" s="422"/>
      <c r="IES130" s="422"/>
      <c r="IET130" s="422"/>
      <c r="IEU130" s="422"/>
      <c r="IEV130" s="422"/>
      <c r="IEW130" s="422"/>
      <c r="IEX130" s="422"/>
      <c r="IEY130" s="422"/>
      <c r="IEZ130" s="422"/>
      <c r="IFA130" s="422"/>
      <c r="IFB130" s="422"/>
      <c r="IFC130" s="422"/>
      <c r="IFD130" s="422"/>
      <c r="IFE130" s="422"/>
      <c r="IFF130" s="422"/>
      <c r="IFG130" s="422"/>
      <c r="IFH130" s="422"/>
      <c r="IFI130" s="422"/>
      <c r="IFJ130" s="422"/>
      <c r="IFK130" s="422"/>
      <c r="IFL130" s="422"/>
      <c r="IFM130" s="422"/>
      <c r="IFN130" s="422"/>
      <c r="IFO130" s="422"/>
      <c r="IFP130" s="422"/>
      <c r="IFQ130" s="422"/>
      <c r="IFR130" s="422"/>
      <c r="IFS130" s="422"/>
      <c r="IFT130" s="422"/>
      <c r="IFU130" s="422"/>
      <c r="IFV130" s="422"/>
      <c r="IFW130" s="422"/>
      <c r="IFX130" s="422"/>
      <c r="IFY130" s="422"/>
      <c r="IFZ130" s="422"/>
      <c r="IGA130" s="422"/>
      <c r="IGB130" s="422"/>
      <c r="IGC130" s="422"/>
      <c r="IGD130" s="422"/>
      <c r="IGE130" s="422"/>
      <c r="IGF130" s="422"/>
      <c r="IGG130" s="422"/>
      <c r="IGH130" s="422"/>
      <c r="IGI130" s="422"/>
      <c r="IGJ130" s="422"/>
      <c r="IGK130" s="422"/>
      <c r="IGL130" s="422"/>
      <c r="IGM130" s="422"/>
      <c r="IGN130" s="422"/>
      <c r="IGO130" s="422"/>
      <c r="IGP130" s="422"/>
      <c r="IGQ130" s="422"/>
      <c r="IGR130" s="422"/>
      <c r="IGS130" s="422"/>
      <c r="IGT130" s="422"/>
      <c r="IGU130" s="422"/>
      <c r="IGV130" s="422"/>
      <c r="IGW130" s="422"/>
      <c r="IGX130" s="422"/>
      <c r="IGY130" s="422"/>
      <c r="IGZ130" s="422"/>
      <c r="IHA130" s="422"/>
      <c r="IHB130" s="422"/>
      <c r="IHC130" s="422"/>
      <c r="IHD130" s="422"/>
      <c r="IHE130" s="422"/>
      <c r="IHF130" s="422"/>
      <c r="IHG130" s="422"/>
      <c r="IHH130" s="422"/>
      <c r="IHI130" s="422"/>
      <c r="IHJ130" s="422"/>
      <c r="IHK130" s="422"/>
      <c r="IHL130" s="422"/>
      <c r="IHM130" s="422"/>
      <c r="IHN130" s="422"/>
      <c r="IHO130" s="422"/>
      <c r="IHP130" s="422"/>
      <c r="IHQ130" s="422"/>
      <c r="IHR130" s="422"/>
      <c r="IHS130" s="422"/>
      <c r="IHT130" s="422"/>
      <c r="IHU130" s="422"/>
      <c r="IHV130" s="422"/>
      <c r="IHW130" s="422"/>
      <c r="IHX130" s="422"/>
      <c r="IHY130" s="422"/>
      <c r="IHZ130" s="422"/>
      <c r="IIA130" s="422"/>
      <c r="IIB130" s="422"/>
      <c r="IIC130" s="422"/>
      <c r="IID130" s="422"/>
      <c r="IIE130" s="422"/>
      <c r="IIF130" s="422"/>
      <c r="IIG130" s="422"/>
      <c r="IIH130" s="422"/>
      <c r="III130" s="422"/>
      <c r="IIJ130" s="422"/>
      <c r="IIK130" s="422"/>
      <c r="IIL130" s="422"/>
      <c r="IIM130" s="422"/>
      <c r="IIN130" s="422"/>
      <c r="IIO130" s="422"/>
      <c r="IIP130" s="422"/>
      <c r="IIQ130" s="422"/>
      <c r="IIR130" s="422"/>
      <c r="IIS130" s="422"/>
      <c r="IIT130" s="422"/>
      <c r="IIU130" s="422"/>
      <c r="IIV130" s="422"/>
      <c r="IIW130" s="422"/>
      <c r="IIX130" s="422"/>
      <c r="IIY130" s="422"/>
      <c r="IIZ130" s="422"/>
      <c r="IJA130" s="422"/>
      <c r="IJB130" s="422"/>
      <c r="IJC130" s="422"/>
      <c r="IJD130" s="422"/>
      <c r="IJE130" s="422"/>
      <c r="IJF130" s="422"/>
      <c r="IJG130" s="422"/>
      <c r="IJH130" s="422"/>
      <c r="IJI130" s="422"/>
      <c r="IJJ130" s="422"/>
      <c r="IJK130" s="422"/>
      <c r="IJL130" s="422"/>
      <c r="IJM130" s="422"/>
      <c r="IJN130" s="422"/>
      <c r="IJO130" s="422"/>
      <c r="IJP130" s="422"/>
      <c r="IJQ130" s="422"/>
      <c r="IJR130" s="422"/>
      <c r="IJS130" s="422"/>
      <c r="IJT130" s="422"/>
      <c r="IJU130" s="422"/>
      <c r="IJV130" s="422"/>
      <c r="IJW130" s="422"/>
      <c r="IJX130" s="422"/>
      <c r="IJY130" s="422"/>
      <c r="IJZ130" s="422"/>
      <c r="IKA130" s="422"/>
      <c r="IKB130" s="422"/>
      <c r="IKC130" s="422"/>
      <c r="IKD130" s="422"/>
      <c r="IKE130" s="422"/>
      <c r="IKF130" s="422"/>
      <c r="IKG130" s="422"/>
      <c r="IKH130" s="422"/>
      <c r="IKI130" s="422"/>
      <c r="IKJ130" s="422"/>
      <c r="IKK130" s="422"/>
      <c r="IKL130" s="422"/>
      <c r="IKM130" s="422"/>
      <c r="IKN130" s="422"/>
      <c r="IKO130" s="422"/>
      <c r="IKP130" s="422"/>
      <c r="IKQ130" s="422"/>
      <c r="IKR130" s="422"/>
      <c r="IKS130" s="422"/>
      <c r="IKT130" s="422"/>
      <c r="IKU130" s="422"/>
      <c r="IKV130" s="422"/>
      <c r="IKW130" s="422"/>
      <c r="IKX130" s="422"/>
      <c r="IKY130" s="422"/>
      <c r="IKZ130" s="422"/>
      <c r="ILA130" s="422"/>
      <c r="ILB130" s="422"/>
      <c r="ILC130" s="422"/>
      <c r="ILD130" s="422"/>
      <c r="ILE130" s="422"/>
      <c r="ILF130" s="422"/>
      <c r="ILG130" s="422"/>
      <c r="ILH130" s="422"/>
      <c r="ILI130" s="422"/>
      <c r="ILJ130" s="422"/>
      <c r="ILK130" s="422"/>
      <c r="ILL130" s="422"/>
      <c r="ILM130" s="422"/>
      <c r="ILN130" s="422"/>
      <c r="ILO130" s="422"/>
      <c r="ILP130" s="422"/>
      <c r="ILQ130" s="422"/>
      <c r="ILR130" s="422"/>
      <c r="ILS130" s="422"/>
      <c r="ILT130" s="422"/>
      <c r="ILU130" s="422"/>
      <c r="ILV130" s="422"/>
      <c r="ILW130" s="422"/>
      <c r="ILX130" s="422"/>
      <c r="ILY130" s="422"/>
      <c r="ILZ130" s="422"/>
      <c r="IMA130" s="422"/>
      <c r="IMB130" s="422"/>
      <c r="IMC130" s="422"/>
      <c r="IMD130" s="422"/>
      <c r="IME130" s="422"/>
      <c r="IMF130" s="422"/>
      <c r="IMG130" s="422"/>
      <c r="IMH130" s="422"/>
      <c r="IMI130" s="422"/>
      <c r="IMJ130" s="422"/>
      <c r="IMK130" s="422"/>
      <c r="IML130" s="422"/>
      <c r="IMM130" s="422"/>
      <c r="IMN130" s="422"/>
      <c r="IMO130" s="422"/>
      <c r="IMP130" s="422"/>
      <c r="IMQ130" s="422"/>
      <c r="IMR130" s="422"/>
      <c r="IMS130" s="422"/>
      <c r="IMT130" s="422"/>
      <c r="IMU130" s="422"/>
      <c r="IMV130" s="422"/>
      <c r="IMW130" s="422"/>
      <c r="IMX130" s="422"/>
      <c r="IMY130" s="422"/>
      <c r="IMZ130" s="422"/>
      <c r="INA130" s="422"/>
      <c r="INB130" s="422"/>
      <c r="INC130" s="422"/>
      <c r="IND130" s="422"/>
      <c r="INE130" s="422"/>
      <c r="INF130" s="422"/>
      <c r="ING130" s="422"/>
      <c r="INH130" s="422"/>
      <c r="INI130" s="422"/>
      <c r="INJ130" s="422"/>
      <c r="INK130" s="422"/>
      <c r="INL130" s="422"/>
      <c r="INM130" s="422"/>
      <c r="INN130" s="422"/>
      <c r="INO130" s="422"/>
      <c r="INP130" s="422"/>
      <c r="INQ130" s="422"/>
      <c r="INR130" s="422"/>
      <c r="INS130" s="422"/>
      <c r="INT130" s="422"/>
      <c r="INU130" s="422"/>
      <c r="INV130" s="422"/>
      <c r="INW130" s="422"/>
      <c r="INX130" s="422"/>
      <c r="INY130" s="422"/>
      <c r="INZ130" s="422"/>
      <c r="IOA130" s="422"/>
      <c r="IOB130" s="422"/>
      <c r="IOC130" s="422"/>
      <c r="IOD130" s="422"/>
      <c r="IOE130" s="422"/>
      <c r="IOF130" s="422"/>
      <c r="IOG130" s="422"/>
      <c r="IOH130" s="422"/>
      <c r="IOI130" s="422"/>
      <c r="IOJ130" s="422"/>
      <c r="IOK130" s="422"/>
      <c r="IOL130" s="422"/>
      <c r="IOM130" s="422"/>
      <c r="ION130" s="422"/>
      <c r="IOO130" s="422"/>
      <c r="IOP130" s="422"/>
      <c r="IOQ130" s="422"/>
      <c r="IOR130" s="422"/>
      <c r="IOS130" s="422"/>
      <c r="IOT130" s="422"/>
      <c r="IOU130" s="422"/>
      <c r="IOV130" s="422"/>
      <c r="IOW130" s="422"/>
      <c r="IOX130" s="422"/>
      <c r="IOY130" s="422"/>
      <c r="IOZ130" s="422"/>
      <c r="IPA130" s="422"/>
      <c r="IPB130" s="422"/>
      <c r="IPC130" s="422"/>
      <c r="IPD130" s="422"/>
      <c r="IPE130" s="422"/>
      <c r="IPF130" s="422"/>
      <c r="IPG130" s="422"/>
      <c r="IPH130" s="422"/>
      <c r="IPI130" s="422"/>
      <c r="IPJ130" s="422"/>
      <c r="IPK130" s="422"/>
      <c r="IPL130" s="422"/>
      <c r="IPM130" s="422"/>
      <c r="IPN130" s="422"/>
      <c r="IPO130" s="422"/>
      <c r="IPP130" s="422"/>
      <c r="IPQ130" s="422"/>
      <c r="IPR130" s="422"/>
      <c r="IPS130" s="422"/>
      <c r="IPT130" s="422"/>
      <c r="IPU130" s="422"/>
      <c r="IPV130" s="422"/>
      <c r="IPW130" s="422"/>
      <c r="IPX130" s="422"/>
      <c r="IPY130" s="422"/>
      <c r="IPZ130" s="422"/>
      <c r="IQA130" s="422"/>
      <c r="IQB130" s="422"/>
      <c r="IQC130" s="422"/>
      <c r="IQD130" s="422"/>
      <c r="IQE130" s="422"/>
      <c r="IQF130" s="422"/>
      <c r="IQG130" s="422"/>
      <c r="IQH130" s="422"/>
      <c r="IQI130" s="422"/>
      <c r="IQJ130" s="422"/>
      <c r="IQK130" s="422"/>
      <c r="IQL130" s="422"/>
      <c r="IQM130" s="422"/>
      <c r="IQN130" s="422"/>
      <c r="IQO130" s="422"/>
      <c r="IQP130" s="422"/>
      <c r="IQQ130" s="422"/>
      <c r="IQR130" s="422"/>
      <c r="IQS130" s="422"/>
      <c r="IQT130" s="422"/>
      <c r="IQU130" s="422"/>
      <c r="IQV130" s="422"/>
      <c r="IQW130" s="422"/>
      <c r="IQX130" s="422"/>
      <c r="IQY130" s="422"/>
      <c r="IQZ130" s="422"/>
      <c r="IRA130" s="422"/>
      <c r="IRB130" s="422"/>
      <c r="IRC130" s="422"/>
      <c r="IRD130" s="422"/>
      <c r="IRE130" s="422"/>
      <c r="IRF130" s="422"/>
      <c r="IRG130" s="422"/>
      <c r="IRH130" s="422"/>
      <c r="IRI130" s="422"/>
      <c r="IRJ130" s="422"/>
      <c r="IRK130" s="422"/>
      <c r="IRL130" s="422"/>
      <c r="IRM130" s="422"/>
      <c r="IRN130" s="422"/>
      <c r="IRO130" s="422"/>
      <c r="IRP130" s="422"/>
      <c r="IRQ130" s="422"/>
      <c r="IRR130" s="422"/>
      <c r="IRS130" s="422"/>
      <c r="IRT130" s="422"/>
      <c r="IRU130" s="422"/>
      <c r="IRV130" s="422"/>
      <c r="IRW130" s="422"/>
      <c r="IRX130" s="422"/>
      <c r="IRY130" s="422"/>
      <c r="IRZ130" s="422"/>
      <c r="ISA130" s="422"/>
      <c r="ISB130" s="422"/>
      <c r="ISC130" s="422"/>
      <c r="ISD130" s="422"/>
      <c r="ISE130" s="422"/>
      <c r="ISF130" s="422"/>
      <c r="ISG130" s="422"/>
      <c r="ISH130" s="422"/>
      <c r="ISI130" s="422"/>
      <c r="ISJ130" s="422"/>
      <c r="ISK130" s="422"/>
      <c r="ISL130" s="422"/>
      <c r="ISM130" s="422"/>
      <c r="ISN130" s="422"/>
      <c r="ISO130" s="422"/>
      <c r="ISP130" s="422"/>
      <c r="ISQ130" s="422"/>
      <c r="ISR130" s="422"/>
      <c r="ISS130" s="422"/>
      <c r="IST130" s="422"/>
      <c r="ISU130" s="422"/>
      <c r="ISV130" s="422"/>
      <c r="ISW130" s="422"/>
      <c r="ISX130" s="422"/>
      <c r="ISY130" s="422"/>
      <c r="ISZ130" s="422"/>
      <c r="ITA130" s="422"/>
      <c r="ITB130" s="422"/>
      <c r="ITC130" s="422"/>
      <c r="ITD130" s="422"/>
      <c r="ITE130" s="422"/>
      <c r="ITF130" s="422"/>
      <c r="ITG130" s="422"/>
      <c r="ITH130" s="422"/>
      <c r="ITI130" s="422"/>
      <c r="ITJ130" s="422"/>
      <c r="ITK130" s="422"/>
      <c r="ITL130" s="422"/>
      <c r="ITM130" s="422"/>
      <c r="ITN130" s="422"/>
      <c r="ITO130" s="422"/>
      <c r="ITP130" s="422"/>
      <c r="ITQ130" s="422"/>
      <c r="ITR130" s="422"/>
      <c r="ITS130" s="422"/>
      <c r="ITT130" s="422"/>
      <c r="ITU130" s="422"/>
      <c r="ITV130" s="422"/>
      <c r="ITW130" s="422"/>
      <c r="ITX130" s="422"/>
      <c r="ITY130" s="422"/>
      <c r="ITZ130" s="422"/>
      <c r="IUA130" s="422"/>
      <c r="IUB130" s="422"/>
      <c r="IUC130" s="422"/>
      <c r="IUD130" s="422"/>
      <c r="IUE130" s="422"/>
      <c r="IUF130" s="422"/>
      <c r="IUG130" s="422"/>
      <c r="IUH130" s="422"/>
      <c r="IUI130" s="422"/>
      <c r="IUJ130" s="422"/>
      <c r="IUK130" s="422"/>
      <c r="IUL130" s="422"/>
      <c r="IUM130" s="422"/>
      <c r="IUN130" s="422"/>
      <c r="IUO130" s="422"/>
      <c r="IUP130" s="422"/>
      <c r="IUQ130" s="422"/>
      <c r="IUR130" s="422"/>
      <c r="IUS130" s="422"/>
      <c r="IUT130" s="422"/>
      <c r="IUU130" s="422"/>
      <c r="IUV130" s="422"/>
      <c r="IUW130" s="422"/>
      <c r="IUX130" s="422"/>
      <c r="IUY130" s="422"/>
      <c r="IUZ130" s="422"/>
      <c r="IVA130" s="422"/>
      <c r="IVB130" s="422"/>
      <c r="IVC130" s="422"/>
      <c r="IVD130" s="422"/>
      <c r="IVE130" s="422"/>
      <c r="IVF130" s="422"/>
      <c r="IVG130" s="422"/>
      <c r="IVH130" s="422"/>
      <c r="IVI130" s="422"/>
      <c r="IVJ130" s="422"/>
      <c r="IVK130" s="422"/>
      <c r="IVL130" s="422"/>
      <c r="IVM130" s="422"/>
      <c r="IVN130" s="422"/>
      <c r="IVO130" s="422"/>
      <c r="IVP130" s="422"/>
      <c r="IVQ130" s="422"/>
      <c r="IVR130" s="422"/>
      <c r="IVS130" s="422"/>
      <c r="IVT130" s="422"/>
      <c r="IVU130" s="422"/>
      <c r="IVV130" s="422"/>
      <c r="IVW130" s="422"/>
      <c r="IVX130" s="422"/>
      <c r="IVY130" s="422"/>
      <c r="IVZ130" s="422"/>
      <c r="IWA130" s="422"/>
      <c r="IWB130" s="422"/>
      <c r="IWC130" s="422"/>
      <c r="IWD130" s="422"/>
      <c r="IWE130" s="422"/>
      <c r="IWF130" s="422"/>
      <c r="IWG130" s="422"/>
      <c r="IWH130" s="422"/>
      <c r="IWI130" s="422"/>
      <c r="IWJ130" s="422"/>
      <c r="IWK130" s="422"/>
      <c r="IWL130" s="422"/>
      <c r="IWM130" s="422"/>
      <c r="IWN130" s="422"/>
      <c r="IWO130" s="422"/>
      <c r="IWP130" s="422"/>
      <c r="IWQ130" s="422"/>
      <c r="IWR130" s="422"/>
      <c r="IWS130" s="422"/>
      <c r="IWT130" s="422"/>
      <c r="IWU130" s="422"/>
      <c r="IWV130" s="422"/>
      <c r="IWW130" s="422"/>
      <c r="IWX130" s="422"/>
      <c r="IWY130" s="422"/>
      <c r="IWZ130" s="422"/>
      <c r="IXA130" s="422"/>
      <c r="IXB130" s="422"/>
      <c r="IXC130" s="422"/>
      <c r="IXD130" s="422"/>
      <c r="IXE130" s="422"/>
      <c r="IXF130" s="422"/>
      <c r="IXG130" s="422"/>
      <c r="IXH130" s="422"/>
      <c r="IXI130" s="422"/>
      <c r="IXJ130" s="422"/>
      <c r="IXK130" s="422"/>
      <c r="IXL130" s="422"/>
      <c r="IXM130" s="422"/>
      <c r="IXN130" s="422"/>
      <c r="IXO130" s="422"/>
      <c r="IXP130" s="422"/>
      <c r="IXQ130" s="422"/>
      <c r="IXR130" s="422"/>
      <c r="IXS130" s="422"/>
      <c r="IXT130" s="422"/>
      <c r="IXU130" s="422"/>
      <c r="IXV130" s="422"/>
      <c r="IXW130" s="422"/>
      <c r="IXX130" s="422"/>
      <c r="IXY130" s="422"/>
      <c r="IXZ130" s="422"/>
      <c r="IYA130" s="422"/>
      <c r="IYB130" s="422"/>
      <c r="IYC130" s="422"/>
      <c r="IYD130" s="422"/>
      <c r="IYE130" s="422"/>
      <c r="IYF130" s="422"/>
      <c r="IYG130" s="422"/>
      <c r="IYH130" s="422"/>
      <c r="IYI130" s="422"/>
      <c r="IYJ130" s="422"/>
      <c r="IYK130" s="422"/>
      <c r="IYL130" s="422"/>
      <c r="IYM130" s="422"/>
      <c r="IYN130" s="422"/>
      <c r="IYO130" s="422"/>
      <c r="IYP130" s="422"/>
      <c r="IYQ130" s="422"/>
      <c r="IYR130" s="422"/>
      <c r="IYS130" s="422"/>
      <c r="IYT130" s="422"/>
      <c r="IYU130" s="422"/>
      <c r="IYV130" s="422"/>
      <c r="IYW130" s="422"/>
      <c r="IYX130" s="422"/>
      <c r="IYY130" s="422"/>
      <c r="IYZ130" s="422"/>
      <c r="IZA130" s="422"/>
      <c r="IZB130" s="422"/>
      <c r="IZC130" s="422"/>
      <c r="IZD130" s="422"/>
      <c r="IZE130" s="422"/>
      <c r="IZF130" s="422"/>
      <c r="IZG130" s="422"/>
      <c r="IZH130" s="422"/>
      <c r="IZI130" s="422"/>
      <c r="IZJ130" s="422"/>
      <c r="IZK130" s="422"/>
      <c r="IZL130" s="422"/>
      <c r="IZM130" s="422"/>
      <c r="IZN130" s="422"/>
      <c r="IZO130" s="422"/>
      <c r="IZP130" s="422"/>
      <c r="IZQ130" s="422"/>
      <c r="IZR130" s="422"/>
      <c r="IZS130" s="422"/>
      <c r="IZT130" s="422"/>
      <c r="IZU130" s="422"/>
      <c r="IZV130" s="422"/>
      <c r="IZW130" s="422"/>
      <c r="IZX130" s="422"/>
      <c r="IZY130" s="422"/>
      <c r="IZZ130" s="422"/>
      <c r="JAA130" s="422"/>
      <c r="JAB130" s="422"/>
      <c r="JAC130" s="422"/>
      <c r="JAD130" s="422"/>
      <c r="JAE130" s="422"/>
      <c r="JAF130" s="422"/>
      <c r="JAG130" s="422"/>
      <c r="JAH130" s="422"/>
      <c r="JAI130" s="422"/>
      <c r="JAJ130" s="422"/>
      <c r="JAK130" s="422"/>
      <c r="JAL130" s="422"/>
      <c r="JAM130" s="422"/>
      <c r="JAN130" s="422"/>
      <c r="JAO130" s="422"/>
      <c r="JAP130" s="422"/>
      <c r="JAQ130" s="422"/>
      <c r="JAR130" s="422"/>
      <c r="JAS130" s="422"/>
      <c r="JAT130" s="422"/>
      <c r="JAU130" s="422"/>
      <c r="JAV130" s="422"/>
      <c r="JAW130" s="422"/>
      <c r="JAX130" s="422"/>
      <c r="JAY130" s="422"/>
      <c r="JAZ130" s="422"/>
      <c r="JBA130" s="422"/>
      <c r="JBB130" s="422"/>
      <c r="JBC130" s="422"/>
      <c r="JBD130" s="422"/>
      <c r="JBE130" s="422"/>
      <c r="JBF130" s="422"/>
      <c r="JBG130" s="422"/>
      <c r="JBH130" s="422"/>
      <c r="JBI130" s="422"/>
      <c r="JBJ130" s="422"/>
      <c r="JBK130" s="422"/>
      <c r="JBL130" s="422"/>
      <c r="JBM130" s="422"/>
      <c r="JBN130" s="422"/>
      <c r="JBO130" s="422"/>
      <c r="JBP130" s="422"/>
      <c r="JBQ130" s="422"/>
      <c r="JBR130" s="422"/>
      <c r="JBS130" s="422"/>
      <c r="JBT130" s="422"/>
      <c r="JBU130" s="422"/>
      <c r="JBV130" s="422"/>
      <c r="JBW130" s="422"/>
      <c r="JBX130" s="422"/>
      <c r="JBY130" s="422"/>
      <c r="JBZ130" s="422"/>
      <c r="JCA130" s="422"/>
      <c r="JCB130" s="422"/>
      <c r="JCC130" s="422"/>
      <c r="JCD130" s="422"/>
      <c r="JCE130" s="422"/>
      <c r="JCF130" s="422"/>
      <c r="JCG130" s="422"/>
      <c r="JCH130" s="422"/>
      <c r="JCI130" s="422"/>
      <c r="JCJ130" s="422"/>
      <c r="JCK130" s="422"/>
      <c r="JCL130" s="422"/>
      <c r="JCM130" s="422"/>
      <c r="JCN130" s="422"/>
      <c r="JCO130" s="422"/>
      <c r="JCP130" s="422"/>
      <c r="JCQ130" s="422"/>
      <c r="JCR130" s="422"/>
      <c r="JCS130" s="422"/>
      <c r="JCT130" s="422"/>
      <c r="JCU130" s="422"/>
      <c r="JCV130" s="422"/>
      <c r="JCW130" s="422"/>
      <c r="JCX130" s="422"/>
      <c r="JCY130" s="422"/>
      <c r="JCZ130" s="422"/>
      <c r="JDA130" s="422"/>
      <c r="JDB130" s="422"/>
      <c r="JDC130" s="422"/>
      <c r="JDD130" s="422"/>
      <c r="JDE130" s="422"/>
      <c r="JDF130" s="422"/>
      <c r="JDG130" s="422"/>
      <c r="JDH130" s="422"/>
      <c r="JDI130" s="422"/>
      <c r="JDJ130" s="422"/>
      <c r="JDK130" s="422"/>
      <c r="JDL130" s="422"/>
      <c r="JDM130" s="422"/>
      <c r="JDN130" s="422"/>
      <c r="JDO130" s="422"/>
      <c r="JDP130" s="422"/>
      <c r="JDQ130" s="422"/>
      <c r="JDR130" s="422"/>
      <c r="JDS130" s="422"/>
      <c r="JDT130" s="422"/>
      <c r="JDU130" s="422"/>
      <c r="JDV130" s="422"/>
      <c r="JDW130" s="422"/>
      <c r="JDX130" s="422"/>
      <c r="JDY130" s="422"/>
      <c r="JDZ130" s="422"/>
      <c r="JEA130" s="422"/>
      <c r="JEB130" s="422"/>
      <c r="JEC130" s="422"/>
      <c r="JED130" s="422"/>
      <c r="JEE130" s="422"/>
      <c r="JEF130" s="422"/>
      <c r="JEG130" s="422"/>
      <c r="JEH130" s="422"/>
      <c r="JEI130" s="422"/>
      <c r="JEJ130" s="422"/>
      <c r="JEK130" s="422"/>
      <c r="JEL130" s="422"/>
      <c r="JEM130" s="422"/>
      <c r="JEN130" s="422"/>
      <c r="JEO130" s="422"/>
      <c r="JEP130" s="422"/>
      <c r="JEQ130" s="422"/>
      <c r="JER130" s="422"/>
      <c r="JES130" s="422"/>
      <c r="JET130" s="422"/>
      <c r="JEU130" s="422"/>
      <c r="JEV130" s="422"/>
      <c r="JEW130" s="422"/>
      <c r="JEX130" s="422"/>
      <c r="JEY130" s="422"/>
      <c r="JEZ130" s="422"/>
      <c r="JFA130" s="422"/>
      <c r="JFB130" s="422"/>
      <c r="JFC130" s="422"/>
      <c r="JFD130" s="422"/>
      <c r="JFE130" s="422"/>
      <c r="JFF130" s="422"/>
      <c r="JFG130" s="422"/>
      <c r="JFH130" s="422"/>
      <c r="JFI130" s="422"/>
      <c r="JFJ130" s="422"/>
      <c r="JFK130" s="422"/>
      <c r="JFL130" s="422"/>
      <c r="JFM130" s="422"/>
      <c r="JFN130" s="422"/>
      <c r="JFO130" s="422"/>
      <c r="JFP130" s="422"/>
      <c r="JFQ130" s="422"/>
      <c r="JFR130" s="422"/>
      <c r="JFS130" s="422"/>
      <c r="JFT130" s="422"/>
      <c r="JFU130" s="422"/>
      <c r="JFV130" s="422"/>
      <c r="JFW130" s="422"/>
      <c r="JFX130" s="422"/>
      <c r="JFY130" s="422"/>
      <c r="JFZ130" s="422"/>
      <c r="JGA130" s="422"/>
      <c r="JGB130" s="422"/>
      <c r="JGC130" s="422"/>
      <c r="JGD130" s="422"/>
      <c r="JGE130" s="422"/>
      <c r="JGF130" s="422"/>
      <c r="JGG130" s="422"/>
      <c r="JGH130" s="422"/>
      <c r="JGI130" s="422"/>
      <c r="JGJ130" s="422"/>
      <c r="JGK130" s="422"/>
      <c r="JGL130" s="422"/>
      <c r="JGM130" s="422"/>
      <c r="JGN130" s="422"/>
      <c r="JGO130" s="422"/>
      <c r="JGP130" s="422"/>
      <c r="JGQ130" s="422"/>
      <c r="JGR130" s="422"/>
      <c r="JGS130" s="422"/>
      <c r="JGT130" s="422"/>
      <c r="JGU130" s="422"/>
      <c r="JGV130" s="422"/>
      <c r="JGW130" s="422"/>
      <c r="JGX130" s="422"/>
      <c r="JGY130" s="422"/>
      <c r="JGZ130" s="422"/>
      <c r="JHA130" s="422"/>
      <c r="JHB130" s="422"/>
      <c r="JHC130" s="422"/>
      <c r="JHD130" s="422"/>
      <c r="JHE130" s="422"/>
      <c r="JHF130" s="422"/>
      <c r="JHG130" s="422"/>
      <c r="JHH130" s="422"/>
      <c r="JHI130" s="422"/>
      <c r="JHJ130" s="422"/>
      <c r="JHK130" s="422"/>
      <c r="JHL130" s="422"/>
      <c r="JHM130" s="422"/>
      <c r="JHN130" s="422"/>
      <c r="JHO130" s="422"/>
      <c r="JHP130" s="422"/>
      <c r="JHQ130" s="422"/>
      <c r="JHR130" s="422"/>
      <c r="JHS130" s="422"/>
      <c r="JHT130" s="422"/>
      <c r="JHU130" s="422"/>
      <c r="JHV130" s="422"/>
      <c r="JHW130" s="422"/>
      <c r="JHX130" s="422"/>
      <c r="JHY130" s="422"/>
      <c r="JHZ130" s="422"/>
      <c r="JIA130" s="422"/>
      <c r="JIB130" s="422"/>
      <c r="JIC130" s="422"/>
      <c r="JID130" s="422"/>
      <c r="JIE130" s="422"/>
      <c r="JIF130" s="422"/>
      <c r="JIG130" s="422"/>
      <c r="JIH130" s="422"/>
      <c r="JII130" s="422"/>
      <c r="JIJ130" s="422"/>
      <c r="JIK130" s="422"/>
      <c r="JIL130" s="422"/>
      <c r="JIM130" s="422"/>
      <c r="JIN130" s="422"/>
      <c r="JIO130" s="422"/>
      <c r="JIP130" s="422"/>
      <c r="JIQ130" s="422"/>
      <c r="JIR130" s="422"/>
      <c r="JIS130" s="422"/>
      <c r="JIT130" s="422"/>
      <c r="JIU130" s="422"/>
      <c r="JIV130" s="422"/>
      <c r="JIW130" s="422"/>
      <c r="JIX130" s="422"/>
      <c r="JIY130" s="422"/>
      <c r="JIZ130" s="422"/>
      <c r="JJA130" s="422"/>
      <c r="JJB130" s="422"/>
      <c r="JJC130" s="422"/>
      <c r="JJD130" s="422"/>
      <c r="JJE130" s="422"/>
      <c r="JJF130" s="422"/>
      <c r="JJG130" s="422"/>
      <c r="JJH130" s="422"/>
      <c r="JJI130" s="422"/>
      <c r="JJJ130" s="422"/>
      <c r="JJK130" s="422"/>
      <c r="JJL130" s="422"/>
      <c r="JJM130" s="422"/>
      <c r="JJN130" s="422"/>
      <c r="JJO130" s="422"/>
      <c r="JJP130" s="422"/>
      <c r="JJQ130" s="422"/>
      <c r="JJR130" s="422"/>
      <c r="JJS130" s="422"/>
      <c r="JJT130" s="422"/>
      <c r="JJU130" s="422"/>
      <c r="JJV130" s="422"/>
      <c r="JJW130" s="422"/>
      <c r="JJX130" s="422"/>
      <c r="JJY130" s="422"/>
      <c r="JJZ130" s="422"/>
      <c r="JKA130" s="422"/>
      <c r="JKB130" s="422"/>
      <c r="JKC130" s="422"/>
      <c r="JKD130" s="422"/>
      <c r="JKE130" s="422"/>
      <c r="JKF130" s="422"/>
      <c r="JKG130" s="422"/>
      <c r="JKH130" s="422"/>
      <c r="JKI130" s="422"/>
      <c r="JKJ130" s="422"/>
      <c r="JKK130" s="422"/>
      <c r="JKL130" s="422"/>
      <c r="JKM130" s="422"/>
      <c r="JKN130" s="422"/>
      <c r="JKO130" s="422"/>
      <c r="JKP130" s="422"/>
      <c r="JKQ130" s="422"/>
      <c r="JKR130" s="422"/>
      <c r="JKS130" s="422"/>
      <c r="JKT130" s="422"/>
      <c r="JKU130" s="422"/>
      <c r="JKV130" s="422"/>
      <c r="JKW130" s="422"/>
      <c r="JKX130" s="422"/>
      <c r="JKY130" s="422"/>
      <c r="JKZ130" s="422"/>
      <c r="JLA130" s="422"/>
      <c r="JLB130" s="422"/>
      <c r="JLC130" s="422"/>
      <c r="JLD130" s="422"/>
      <c r="JLE130" s="422"/>
      <c r="JLF130" s="422"/>
      <c r="JLG130" s="422"/>
      <c r="JLH130" s="422"/>
      <c r="JLI130" s="422"/>
      <c r="JLJ130" s="422"/>
      <c r="JLK130" s="422"/>
      <c r="JLL130" s="422"/>
      <c r="JLM130" s="422"/>
      <c r="JLN130" s="422"/>
      <c r="JLO130" s="422"/>
      <c r="JLP130" s="422"/>
      <c r="JLQ130" s="422"/>
      <c r="JLR130" s="422"/>
      <c r="JLS130" s="422"/>
      <c r="JLT130" s="422"/>
      <c r="JLU130" s="422"/>
      <c r="JLV130" s="422"/>
      <c r="JLW130" s="422"/>
      <c r="JLX130" s="422"/>
      <c r="JLY130" s="422"/>
      <c r="JLZ130" s="422"/>
      <c r="JMA130" s="422"/>
      <c r="JMB130" s="422"/>
      <c r="JMC130" s="422"/>
      <c r="JMD130" s="422"/>
      <c r="JME130" s="422"/>
      <c r="JMF130" s="422"/>
      <c r="JMG130" s="422"/>
      <c r="JMH130" s="422"/>
      <c r="JMI130" s="422"/>
      <c r="JMJ130" s="422"/>
      <c r="JMK130" s="422"/>
      <c r="JML130" s="422"/>
      <c r="JMM130" s="422"/>
      <c r="JMN130" s="422"/>
      <c r="JMO130" s="422"/>
      <c r="JMP130" s="422"/>
      <c r="JMQ130" s="422"/>
      <c r="JMR130" s="422"/>
      <c r="JMS130" s="422"/>
      <c r="JMT130" s="422"/>
      <c r="JMU130" s="422"/>
      <c r="JMV130" s="422"/>
      <c r="JMW130" s="422"/>
      <c r="JMX130" s="422"/>
      <c r="JMY130" s="422"/>
      <c r="JMZ130" s="422"/>
      <c r="JNA130" s="422"/>
      <c r="JNB130" s="422"/>
      <c r="JNC130" s="422"/>
      <c r="JND130" s="422"/>
      <c r="JNE130" s="422"/>
      <c r="JNF130" s="422"/>
      <c r="JNG130" s="422"/>
      <c r="JNH130" s="422"/>
      <c r="JNI130" s="422"/>
      <c r="JNJ130" s="422"/>
      <c r="JNK130" s="422"/>
      <c r="JNL130" s="422"/>
      <c r="JNM130" s="422"/>
      <c r="JNN130" s="422"/>
      <c r="JNO130" s="422"/>
      <c r="JNP130" s="422"/>
      <c r="JNQ130" s="422"/>
      <c r="JNR130" s="422"/>
      <c r="JNS130" s="422"/>
      <c r="JNT130" s="422"/>
      <c r="JNU130" s="422"/>
      <c r="JNV130" s="422"/>
      <c r="JNW130" s="422"/>
      <c r="JNX130" s="422"/>
      <c r="JNY130" s="422"/>
      <c r="JNZ130" s="422"/>
      <c r="JOA130" s="422"/>
      <c r="JOB130" s="422"/>
      <c r="JOC130" s="422"/>
      <c r="JOD130" s="422"/>
      <c r="JOE130" s="422"/>
      <c r="JOF130" s="422"/>
      <c r="JOG130" s="422"/>
      <c r="JOH130" s="422"/>
      <c r="JOI130" s="422"/>
      <c r="JOJ130" s="422"/>
      <c r="JOK130" s="422"/>
      <c r="JOL130" s="422"/>
      <c r="JOM130" s="422"/>
      <c r="JON130" s="422"/>
      <c r="JOO130" s="422"/>
      <c r="JOP130" s="422"/>
      <c r="JOQ130" s="422"/>
      <c r="JOR130" s="422"/>
      <c r="JOS130" s="422"/>
      <c r="JOT130" s="422"/>
      <c r="JOU130" s="422"/>
      <c r="JOV130" s="422"/>
      <c r="JOW130" s="422"/>
      <c r="JOX130" s="422"/>
      <c r="JOY130" s="422"/>
      <c r="JOZ130" s="422"/>
      <c r="JPA130" s="422"/>
      <c r="JPB130" s="422"/>
      <c r="JPC130" s="422"/>
      <c r="JPD130" s="422"/>
      <c r="JPE130" s="422"/>
      <c r="JPF130" s="422"/>
      <c r="JPG130" s="422"/>
      <c r="JPH130" s="422"/>
      <c r="JPI130" s="422"/>
      <c r="JPJ130" s="422"/>
      <c r="JPK130" s="422"/>
      <c r="JPL130" s="422"/>
      <c r="JPM130" s="422"/>
      <c r="JPN130" s="422"/>
      <c r="JPO130" s="422"/>
      <c r="JPP130" s="422"/>
      <c r="JPQ130" s="422"/>
      <c r="JPR130" s="422"/>
      <c r="JPS130" s="422"/>
      <c r="JPT130" s="422"/>
      <c r="JPU130" s="422"/>
      <c r="JPV130" s="422"/>
      <c r="JPW130" s="422"/>
      <c r="JPX130" s="422"/>
      <c r="JPY130" s="422"/>
      <c r="JPZ130" s="422"/>
      <c r="JQA130" s="422"/>
      <c r="JQB130" s="422"/>
      <c r="JQC130" s="422"/>
      <c r="JQD130" s="422"/>
      <c r="JQE130" s="422"/>
      <c r="JQF130" s="422"/>
      <c r="JQG130" s="422"/>
      <c r="JQH130" s="422"/>
      <c r="JQI130" s="422"/>
      <c r="JQJ130" s="422"/>
      <c r="JQK130" s="422"/>
      <c r="JQL130" s="422"/>
      <c r="JQM130" s="422"/>
      <c r="JQN130" s="422"/>
      <c r="JQO130" s="422"/>
      <c r="JQP130" s="422"/>
      <c r="JQQ130" s="422"/>
      <c r="JQR130" s="422"/>
      <c r="JQS130" s="422"/>
      <c r="JQT130" s="422"/>
      <c r="JQU130" s="422"/>
      <c r="JQV130" s="422"/>
      <c r="JQW130" s="422"/>
      <c r="JQX130" s="422"/>
      <c r="JQY130" s="422"/>
      <c r="JQZ130" s="422"/>
      <c r="JRA130" s="422"/>
      <c r="JRB130" s="422"/>
      <c r="JRC130" s="422"/>
      <c r="JRD130" s="422"/>
      <c r="JRE130" s="422"/>
      <c r="JRF130" s="422"/>
      <c r="JRG130" s="422"/>
      <c r="JRH130" s="422"/>
      <c r="JRI130" s="422"/>
      <c r="JRJ130" s="422"/>
      <c r="JRK130" s="422"/>
      <c r="JRL130" s="422"/>
      <c r="JRM130" s="422"/>
      <c r="JRN130" s="422"/>
      <c r="JRO130" s="422"/>
      <c r="JRP130" s="422"/>
      <c r="JRQ130" s="422"/>
      <c r="JRR130" s="422"/>
      <c r="JRS130" s="422"/>
      <c r="JRT130" s="422"/>
      <c r="JRU130" s="422"/>
      <c r="JRV130" s="422"/>
      <c r="JRW130" s="422"/>
      <c r="JRX130" s="422"/>
      <c r="JRY130" s="422"/>
      <c r="JRZ130" s="422"/>
      <c r="JSA130" s="422"/>
      <c r="JSB130" s="422"/>
      <c r="JSC130" s="422"/>
      <c r="JSD130" s="422"/>
      <c r="JSE130" s="422"/>
      <c r="JSF130" s="422"/>
      <c r="JSG130" s="422"/>
      <c r="JSH130" s="422"/>
      <c r="JSI130" s="422"/>
      <c r="JSJ130" s="422"/>
      <c r="JSK130" s="422"/>
      <c r="JSL130" s="422"/>
      <c r="JSM130" s="422"/>
      <c r="JSN130" s="422"/>
      <c r="JSO130" s="422"/>
      <c r="JSP130" s="422"/>
      <c r="JSQ130" s="422"/>
      <c r="JSR130" s="422"/>
      <c r="JSS130" s="422"/>
      <c r="JST130" s="422"/>
      <c r="JSU130" s="422"/>
      <c r="JSV130" s="422"/>
      <c r="JSW130" s="422"/>
      <c r="JSX130" s="422"/>
      <c r="JSY130" s="422"/>
      <c r="JSZ130" s="422"/>
      <c r="JTA130" s="422"/>
      <c r="JTB130" s="422"/>
      <c r="JTC130" s="422"/>
      <c r="JTD130" s="422"/>
      <c r="JTE130" s="422"/>
      <c r="JTF130" s="422"/>
      <c r="JTG130" s="422"/>
      <c r="JTH130" s="422"/>
      <c r="JTI130" s="422"/>
      <c r="JTJ130" s="422"/>
      <c r="JTK130" s="422"/>
      <c r="JTL130" s="422"/>
      <c r="JTM130" s="422"/>
      <c r="JTN130" s="422"/>
      <c r="JTO130" s="422"/>
      <c r="JTP130" s="422"/>
      <c r="JTQ130" s="422"/>
      <c r="JTR130" s="422"/>
      <c r="JTS130" s="422"/>
      <c r="JTT130" s="422"/>
      <c r="JTU130" s="422"/>
      <c r="JTV130" s="422"/>
      <c r="JTW130" s="422"/>
      <c r="JTX130" s="422"/>
      <c r="JTY130" s="422"/>
      <c r="JTZ130" s="422"/>
      <c r="JUA130" s="422"/>
      <c r="JUB130" s="422"/>
      <c r="JUC130" s="422"/>
      <c r="JUD130" s="422"/>
      <c r="JUE130" s="422"/>
      <c r="JUF130" s="422"/>
      <c r="JUG130" s="422"/>
      <c r="JUH130" s="422"/>
      <c r="JUI130" s="422"/>
      <c r="JUJ130" s="422"/>
      <c r="JUK130" s="422"/>
      <c r="JUL130" s="422"/>
      <c r="JUM130" s="422"/>
      <c r="JUN130" s="422"/>
      <c r="JUO130" s="422"/>
      <c r="JUP130" s="422"/>
      <c r="JUQ130" s="422"/>
      <c r="JUR130" s="422"/>
      <c r="JUS130" s="422"/>
      <c r="JUT130" s="422"/>
      <c r="JUU130" s="422"/>
      <c r="JUV130" s="422"/>
      <c r="JUW130" s="422"/>
      <c r="JUX130" s="422"/>
      <c r="JUY130" s="422"/>
      <c r="JUZ130" s="422"/>
      <c r="JVA130" s="422"/>
      <c r="JVB130" s="422"/>
      <c r="JVC130" s="422"/>
      <c r="JVD130" s="422"/>
      <c r="JVE130" s="422"/>
      <c r="JVF130" s="422"/>
      <c r="JVG130" s="422"/>
      <c r="JVH130" s="422"/>
      <c r="JVI130" s="422"/>
      <c r="JVJ130" s="422"/>
      <c r="JVK130" s="422"/>
      <c r="JVL130" s="422"/>
      <c r="JVM130" s="422"/>
      <c r="JVN130" s="422"/>
      <c r="JVO130" s="422"/>
      <c r="JVP130" s="422"/>
      <c r="JVQ130" s="422"/>
      <c r="JVR130" s="422"/>
      <c r="JVS130" s="422"/>
      <c r="JVT130" s="422"/>
      <c r="JVU130" s="422"/>
      <c r="JVV130" s="422"/>
      <c r="JVW130" s="422"/>
      <c r="JVX130" s="422"/>
      <c r="JVY130" s="422"/>
      <c r="JVZ130" s="422"/>
      <c r="JWA130" s="422"/>
      <c r="JWB130" s="422"/>
      <c r="JWC130" s="422"/>
      <c r="JWD130" s="422"/>
      <c r="JWE130" s="422"/>
      <c r="JWF130" s="422"/>
      <c r="JWG130" s="422"/>
      <c r="JWH130" s="422"/>
      <c r="JWI130" s="422"/>
      <c r="JWJ130" s="422"/>
      <c r="JWK130" s="422"/>
      <c r="JWL130" s="422"/>
      <c r="JWM130" s="422"/>
      <c r="JWN130" s="422"/>
      <c r="JWO130" s="422"/>
      <c r="JWP130" s="422"/>
      <c r="JWQ130" s="422"/>
      <c r="JWR130" s="422"/>
      <c r="JWS130" s="422"/>
      <c r="JWT130" s="422"/>
      <c r="JWU130" s="422"/>
      <c r="JWV130" s="422"/>
      <c r="JWW130" s="422"/>
      <c r="JWX130" s="422"/>
      <c r="JWY130" s="422"/>
      <c r="JWZ130" s="422"/>
      <c r="JXA130" s="422"/>
      <c r="JXB130" s="422"/>
      <c r="JXC130" s="422"/>
      <c r="JXD130" s="422"/>
      <c r="JXE130" s="422"/>
      <c r="JXF130" s="422"/>
      <c r="JXG130" s="422"/>
      <c r="JXH130" s="422"/>
      <c r="JXI130" s="422"/>
      <c r="JXJ130" s="422"/>
      <c r="JXK130" s="422"/>
      <c r="JXL130" s="422"/>
      <c r="JXM130" s="422"/>
      <c r="JXN130" s="422"/>
      <c r="JXO130" s="422"/>
      <c r="JXP130" s="422"/>
      <c r="JXQ130" s="422"/>
      <c r="JXR130" s="422"/>
      <c r="JXS130" s="422"/>
      <c r="JXT130" s="422"/>
      <c r="JXU130" s="422"/>
      <c r="JXV130" s="422"/>
      <c r="JXW130" s="422"/>
      <c r="JXX130" s="422"/>
      <c r="JXY130" s="422"/>
      <c r="JXZ130" s="422"/>
      <c r="JYA130" s="422"/>
      <c r="JYB130" s="422"/>
      <c r="JYC130" s="422"/>
      <c r="JYD130" s="422"/>
      <c r="JYE130" s="422"/>
      <c r="JYF130" s="422"/>
      <c r="JYG130" s="422"/>
      <c r="JYH130" s="422"/>
      <c r="JYI130" s="422"/>
      <c r="JYJ130" s="422"/>
      <c r="JYK130" s="422"/>
      <c r="JYL130" s="422"/>
      <c r="JYM130" s="422"/>
      <c r="JYN130" s="422"/>
      <c r="JYO130" s="422"/>
      <c r="JYP130" s="422"/>
      <c r="JYQ130" s="422"/>
      <c r="JYR130" s="422"/>
      <c r="JYS130" s="422"/>
      <c r="JYT130" s="422"/>
      <c r="JYU130" s="422"/>
      <c r="JYV130" s="422"/>
      <c r="JYW130" s="422"/>
      <c r="JYX130" s="422"/>
      <c r="JYY130" s="422"/>
      <c r="JYZ130" s="422"/>
      <c r="JZA130" s="422"/>
      <c r="JZB130" s="422"/>
      <c r="JZC130" s="422"/>
      <c r="JZD130" s="422"/>
      <c r="JZE130" s="422"/>
      <c r="JZF130" s="422"/>
      <c r="JZG130" s="422"/>
      <c r="JZH130" s="422"/>
      <c r="JZI130" s="422"/>
      <c r="JZJ130" s="422"/>
      <c r="JZK130" s="422"/>
      <c r="JZL130" s="422"/>
      <c r="JZM130" s="422"/>
      <c r="JZN130" s="422"/>
      <c r="JZO130" s="422"/>
      <c r="JZP130" s="422"/>
      <c r="JZQ130" s="422"/>
      <c r="JZR130" s="422"/>
      <c r="JZS130" s="422"/>
      <c r="JZT130" s="422"/>
      <c r="JZU130" s="422"/>
      <c r="JZV130" s="422"/>
      <c r="JZW130" s="422"/>
      <c r="JZX130" s="422"/>
      <c r="JZY130" s="422"/>
      <c r="JZZ130" s="422"/>
      <c r="KAA130" s="422"/>
      <c r="KAB130" s="422"/>
      <c r="KAC130" s="422"/>
      <c r="KAD130" s="422"/>
      <c r="KAE130" s="422"/>
      <c r="KAF130" s="422"/>
      <c r="KAG130" s="422"/>
      <c r="KAH130" s="422"/>
      <c r="KAI130" s="422"/>
      <c r="KAJ130" s="422"/>
      <c r="KAK130" s="422"/>
      <c r="KAL130" s="422"/>
      <c r="KAM130" s="422"/>
      <c r="KAN130" s="422"/>
      <c r="KAO130" s="422"/>
      <c r="KAP130" s="422"/>
      <c r="KAQ130" s="422"/>
      <c r="KAR130" s="422"/>
      <c r="KAS130" s="422"/>
      <c r="KAT130" s="422"/>
      <c r="KAU130" s="422"/>
      <c r="KAV130" s="422"/>
      <c r="KAW130" s="422"/>
      <c r="KAX130" s="422"/>
      <c r="KAY130" s="422"/>
      <c r="KAZ130" s="422"/>
      <c r="KBA130" s="422"/>
      <c r="KBB130" s="422"/>
      <c r="KBC130" s="422"/>
      <c r="KBD130" s="422"/>
      <c r="KBE130" s="422"/>
      <c r="KBF130" s="422"/>
      <c r="KBG130" s="422"/>
      <c r="KBH130" s="422"/>
      <c r="KBI130" s="422"/>
      <c r="KBJ130" s="422"/>
      <c r="KBK130" s="422"/>
      <c r="KBL130" s="422"/>
      <c r="KBM130" s="422"/>
      <c r="KBN130" s="422"/>
      <c r="KBO130" s="422"/>
      <c r="KBP130" s="422"/>
      <c r="KBQ130" s="422"/>
      <c r="KBR130" s="422"/>
      <c r="KBS130" s="422"/>
      <c r="KBT130" s="422"/>
      <c r="KBU130" s="422"/>
      <c r="KBV130" s="422"/>
      <c r="KBW130" s="422"/>
      <c r="KBX130" s="422"/>
      <c r="KBY130" s="422"/>
      <c r="KBZ130" s="422"/>
      <c r="KCA130" s="422"/>
      <c r="KCB130" s="422"/>
      <c r="KCC130" s="422"/>
      <c r="KCD130" s="422"/>
      <c r="KCE130" s="422"/>
      <c r="KCF130" s="422"/>
      <c r="KCG130" s="422"/>
      <c r="KCH130" s="422"/>
      <c r="KCI130" s="422"/>
      <c r="KCJ130" s="422"/>
      <c r="KCK130" s="422"/>
      <c r="KCL130" s="422"/>
      <c r="KCM130" s="422"/>
      <c r="KCN130" s="422"/>
      <c r="KCO130" s="422"/>
      <c r="KCP130" s="422"/>
      <c r="KCQ130" s="422"/>
      <c r="KCR130" s="422"/>
      <c r="KCS130" s="422"/>
      <c r="KCT130" s="422"/>
      <c r="KCU130" s="422"/>
      <c r="KCV130" s="422"/>
      <c r="KCW130" s="422"/>
      <c r="KCX130" s="422"/>
      <c r="KCY130" s="422"/>
      <c r="KCZ130" s="422"/>
      <c r="KDA130" s="422"/>
      <c r="KDB130" s="422"/>
      <c r="KDC130" s="422"/>
      <c r="KDD130" s="422"/>
      <c r="KDE130" s="422"/>
      <c r="KDF130" s="422"/>
      <c r="KDG130" s="422"/>
      <c r="KDH130" s="422"/>
      <c r="KDI130" s="422"/>
      <c r="KDJ130" s="422"/>
      <c r="KDK130" s="422"/>
      <c r="KDL130" s="422"/>
      <c r="KDM130" s="422"/>
      <c r="KDN130" s="422"/>
      <c r="KDO130" s="422"/>
      <c r="KDP130" s="422"/>
      <c r="KDQ130" s="422"/>
      <c r="KDR130" s="422"/>
      <c r="KDS130" s="422"/>
      <c r="KDT130" s="422"/>
      <c r="KDU130" s="422"/>
      <c r="KDV130" s="422"/>
      <c r="KDW130" s="422"/>
      <c r="KDX130" s="422"/>
      <c r="KDY130" s="422"/>
      <c r="KDZ130" s="422"/>
      <c r="KEA130" s="422"/>
      <c r="KEB130" s="422"/>
      <c r="KEC130" s="422"/>
      <c r="KED130" s="422"/>
      <c r="KEE130" s="422"/>
      <c r="KEF130" s="422"/>
      <c r="KEG130" s="422"/>
      <c r="KEH130" s="422"/>
      <c r="KEI130" s="422"/>
      <c r="KEJ130" s="422"/>
      <c r="KEK130" s="422"/>
      <c r="KEL130" s="422"/>
      <c r="KEM130" s="422"/>
      <c r="KEN130" s="422"/>
      <c r="KEO130" s="422"/>
      <c r="KEP130" s="422"/>
      <c r="KEQ130" s="422"/>
      <c r="KER130" s="422"/>
      <c r="KES130" s="422"/>
      <c r="KET130" s="422"/>
      <c r="KEU130" s="422"/>
      <c r="KEV130" s="422"/>
      <c r="KEW130" s="422"/>
      <c r="KEX130" s="422"/>
      <c r="KEY130" s="422"/>
      <c r="KEZ130" s="422"/>
      <c r="KFA130" s="422"/>
      <c r="KFB130" s="422"/>
      <c r="KFC130" s="422"/>
      <c r="KFD130" s="422"/>
      <c r="KFE130" s="422"/>
      <c r="KFF130" s="422"/>
      <c r="KFG130" s="422"/>
      <c r="KFH130" s="422"/>
      <c r="KFI130" s="422"/>
      <c r="KFJ130" s="422"/>
      <c r="KFK130" s="422"/>
      <c r="KFL130" s="422"/>
      <c r="KFM130" s="422"/>
      <c r="KFN130" s="422"/>
      <c r="KFO130" s="422"/>
      <c r="KFP130" s="422"/>
      <c r="KFQ130" s="422"/>
      <c r="KFR130" s="422"/>
      <c r="KFS130" s="422"/>
      <c r="KFT130" s="422"/>
      <c r="KFU130" s="422"/>
      <c r="KFV130" s="422"/>
      <c r="KFW130" s="422"/>
      <c r="KFX130" s="422"/>
      <c r="KFY130" s="422"/>
      <c r="KFZ130" s="422"/>
      <c r="KGA130" s="422"/>
      <c r="KGB130" s="422"/>
      <c r="KGC130" s="422"/>
      <c r="KGD130" s="422"/>
      <c r="KGE130" s="422"/>
      <c r="KGF130" s="422"/>
      <c r="KGG130" s="422"/>
      <c r="KGH130" s="422"/>
      <c r="KGI130" s="422"/>
      <c r="KGJ130" s="422"/>
      <c r="KGK130" s="422"/>
      <c r="KGL130" s="422"/>
      <c r="KGM130" s="422"/>
      <c r="KGN130" s="422"/>
      <c r="KGO130" s="422"/>
      <c r="KGP130" s="422"/>
      <c r="KGQ130" s="422"/>
      <c r="KGR130" s="422"/>
      <c r="KGS130" s="422"/>
      <c r="KGT130" s="422"/>
      <c r="KGU130" s="422"/>
      <c r="KGV130" s="422"/>
      <c r="KGW130" s="422"/>
      <c r="KGX130" s="422"/>
      <c r="KGY130" s="422"/>
      <c r="KGZ130" s="422"/>
      <c r="KHA130" s="422"/>
      <c r="KHB130" s="422"/>
      <c r="KHC130" s="422"/>
      <c r="KHD130" s="422"/>
      <c r="KHE130" s="422"/>
      <c r="KHF130" s="422"/>
      <c r="KHG130" s="422"/>
      <c r="KHH130" s="422"/>
      <c r="KHI130" s="422"/>
      <c r="KHJ130" s="422"/>
      <c r="KHK130" s="422"/>
      <c r="KHL130" s="422"/>
      <c r="KHM130" s="422"/>
      <c r="KHN130" s="422"/>
      <c r="KHO130" s="422"/>
      <c r="KHP130" s="422"/>
      <c r="KHQ130" s="422"/>
      <c r="KHR130" s="422"/>
      <c r="KHS130" s="422"/>
      <c r="KHT130" s="422"/>
      <c r="KHU130" s="422"/>
      <c r="KHV130" s="422"/>
      <c r="KHW130" s="422"/>
      <c r="KHX130" s="422"/>
      <c r="KHY130" s="422"/>
      <c r="KHZ130" s="422"/>
      <c r="KIA130" s="422"/>
      <c r="KIB130" s="422"/>
      <c r="KIC130" s="422"/>
      <c r="KID130" s="422"/>
      <c r="KIE130" s="422"/>
      <c r="KIF130" s="422"/>
      <c r="KIG130" s="422"/>
      <c r="KIH130" s="422"/>
      <c r="KII130" s="422"/>
      <c r="KIJ130" s="422"/>
      <c r="KIK130" s="422"/>
      <c r="KIL130" s="422"/>
      <c r="KIM130" s="422"/>
      <c r="KIN130" s="422"/>
      <c r="KIO130" s="422"/>
      <c r="KIP130" s="422"/>
      <c r="KIQ130" s="422"/>
      <c r="KIR130" s="422"/>
      <c r="KIS130" s="422"/>
      <c r="KIT130" s="422"/>
      <c r="KIU130" s="422"/>
      <c r="KIV130" s="422"/>
      <c r="KIW130" s="422"/>
      <c r="KIX130" s="422"/>
      <c r="KIY130" s="422"/>
      <c r="KIZ130" s="422"/>
      <c r="KJA130" s="422"/>
      <c r="KJB130" s="422"/>
      <c r="KJC130" s="422"/>
      <c r="KJD130" s="422"/>
      <c r="KJE130" s="422"/>
      <c r="KJF130" s="422"/>
      <c r="KJG130" s="422"/>
      <c r="KJH130" s="422"/>
      <c r="KJI130" s="422"/>
      <c r="KJJ130" s="422"/>
      <c r="KJK130" s="422"/>
      <c r="KJL130" s="422"/>
      <c r="KJM130" s="422"/>
      <c r="KJN130" s="422"/>
      <c r="KJO130" s="422"/>
      <c r="KJP130" s="422"/>
      <c r="KJQ130" s="422"/>
      <c r="KJR130" s="422"/>
      <c r="KJS130" s="422"/>
      <c r="KJT130" s="422"/>
      <c r="KJU130" s="422"/>
      <c r="KJV130" s="422"/>
      <c r="KJW130" s="422"/>
      <c r="KJX130" s="422"/>
      <c r="KJY130" s="422"/>
      <c r="KJZ130" s="422"/>
      <c r="KKA130" s="422"/>
      <c r="KKB130" s="422"/>
      <c r="KKC130" s="422"/>
      <c r="KKD130" s="422"/>
      <c r="KKE130" s="422"/>
      <c r="KKF130" s="422"/>
      <c r="KKG130" s="422"/>
      <c r="KKH130" s="422"/>
      <c r="KKI130" s="422"/>
      <c r="KKJ130" s="422"/>
      <c r="KKK130" s="422"/>
      <c r="KKL130" s="422"/>
      <c r="KKM130" s="422"/>
      <c r="KKN130" s="422"/>
      <c r="KKO130" s="422"/>
      <c r="KKP130" s="422"/>
      <c r="KKQ130" s="422"/>
      <c r="KKR130" s="422"/>
      <c r="KKS130" s="422"/>
      <c r="KKT130" s="422"/>
      <c r="KKU130" s="422"/>
      <c r="KKV130" s="422"/>
      <c r="KKW130" s="422"/>
      <c r="KKX130" s="422"/>
      <c r="KKY130" s="422"/>
      <c r="KKZ130" s="422"/>
      <c r="KLA130" s="422"/>
      <c r="KLB130" s="422"/>
      <c r="KLC130" s="422"/>
      <c r="KLD130" s="422"/>
      <c r="KLE130" s="422"/>
      <c r="KLF130" s="422"/>
      <c r="KLG130" s="422"/>
      <c r="KLH130" s="422"/>
      <c r="KLI130" s="422"/>
      <c r="KLJ130" s="422"/>
      <c r="KLK130" s="422"/>
      <c r="KLL130" s="422"/>
      <c r="KLM130" s="422"/>
      <c r="KLN130" s="422"/>
      <c r="KLO130" s="422"/>
      <c r="KLP130" s="422"/>
      <c r="KLQ130" s="422"/>
      <c r="KLR130" s="422"/>
      <c r="KLS130" s="422"/>
      <c r="KLT130" s="422"/>
      <c r="KLU130" s="422"/>
      <c r="KLV130" s="422"/>
      <c r="KLW130" s="422"/>
      <c r="KLX130" s="422"/>
      <c r="KLY130" s="422"/>
      <c r="KLZ130" s="422"/>
      <c r="KMA130" s="422"/>
      <c r="KMB130" s="422"/>
      <c r="KMC130" s="422"/>
      <c r="KMD130" s="422"/>
      <c r="KME130" s="422"/>
      <c r="KMF130" s="422"/>
      <c r="KMG130" s="422"/>
      <c r="KMH130" s="422"/>
      <c r="KMI130" s="422"/>
      <c r="KMJ130" s="422"/>
      <c r="KMK130" s="422"/>
      <c r="KML130" s="422"/>
      <c r="KMM130" s="422"/>
      <c r="KMN130" s="422"/>
      <c r="KMO130" s="422"/>
      <c r="KMP130" s="422"/>
      <c r="KMQ130" s="422"/>
      <c r="KMR130" s="422"/>
      <c r="KMS130" s="422"/>
      <c r="KMT130" s="422"/>
      <c r="KMU130" s="422"/>
      <c r="KMV130" s="422"/>
      <c r="KMW130" s="422"/>
      <c r="KMX130" s="422"/>
      <c r="KMY130" s="422"/>
      <c r="KMZ130" s="422"/>
      <c r="KNA130" s="422"/>
      <c r="KNB130" s="422"/>
      <c r="KNC130" s="422"/>
      <c r="KND130" s="422"/>
      <c r="KNE130" s="422"/>
      <c r="KNF130" s="422"/>
      <c r="KNG130" s="422"/>
      <c r="KNH130" s="422"/>
      <c r="KNI130" s="422"/>
      <c r="KNJ130" s="422"/>
      <c r="KNK130" s="422"/>
      <c r="KNL130" s="422"/>
      <c r="KNM130" s="422"/>
      <c r="KNN130" s="422"/>
      <c r="KNO130" s="422"/>
      <c r="KNP130" s="422"/>
      <c r="KNQ130" s="422"/>
      <c r="KNR130" s="422"/>
      <c r="KNS130" s="422"/>
      <c r="KNT130" s="422"/>
      <c r="KNU130" s="422"/>
      <c r="KNV130" s="422"/>
      <c r="KNW130" s="422"/>
      <c r="KNX130" s="422"/>
      <c r="KNY130" s="422"/>
      <c r="KNZ130" s="422"/>
      <c r="KOA130" s="422"/>
      <c r="KOB130" s="422"/>
      <c r="KOC130" s="422"/>
      <c r="KOD130" s="422"/>
      <c r="KOE130" s="422"/>
      <c r="KOF130" s="422"/>
      <c r="KOG130" s="422"/>
      <c r="KOH130" s="422"/>
      <c r="KOI130" s="422"/>
      <c r="KOJ130" s="422"/>
      <c r="KOK130" s="422"/>
      <c r="KOL130" s="422"/>
      <c r="KOM130" s="422"/>
      <c r="KON130" s="422"/>
      <c r="KOO130" s="422"/>
      <c r="KOP130" s="422"/>
      <c r="KOQ130" s="422"/>
      <c r="KOR130" s="422"/>
      <c r="KOS130" s="422"/>
      <c r="KOT130" s="422"/>
      <c r="KOU130" s="422"/>
      <c r="KOV130" s="422"/>
      <c r="KOW130" s="422"/>
      <c r="KOX130" s="422"/>
      <c r="KOY130" s="422"/>
      <c r="KOZ130" s="422"/>
      <c r="KPA130" s="422"/>
      <c r="KPB130" s="422"/>
      <c r="KPC130" s="422"/>
      <c r="KPD130" s="422"/>
      <c r="KPE130" s="422"/>
      <c r="KPF130" s="422"/>
      <c r="KPG130" s="422"/>
      <c r="KPH130" s="422"/>
      <c r="KPI130" s="422"/>
      <c r="KPJ130" s="422"/>
      <c r="KPK130" s="422"/>
      <c r="KPL130" s="422"/>
      <c r="KPM130" s="422"/>
      <c r="KPN130" s="422"/>
      <c r="KPO130" s="422"/>
      <c r="KPP130" s="422"/>
      <c r="KPQ130" s="422"/>
      <c r="KPR130" s="422"/>
      <c r="KPS130" s="422"/>
      <c r="KPT130" s="422"/>
      <c r="KPU130" s="422"/>
      <c r="KPV130" s="422"/>
      <c r="KPW130" s="422"/>
      <c r="KPX130" s="422"/>
      <c r="KPY130" s="422"/>
      <c r="KPZ130" s="422"/>
      <c r="KQA130" s="422"/>
      <c r="KQB130" s="422"/>
      <c r="KQC130" s="422"/>
      <c r="KQD130" s="422"/>
      <c r="KQE130" s="422"/>
      <c r="KQF130" s="422"/>
      <c r="KQG130" s="422"/>
      <c r="KQH130" s="422"/>
      <c r="KQI130" s="422"/>
      <c r="KQJ130" s="422"/>
      <c r="KQK130" s="422"/>
      <c r="KQL130" s="422"/>
      <c r="KQM130" s="422"/>
      <c r="KQN130" s="422"/>
      <c r="KQO130" s="422"/>
      <c r="KQP130" s="422"/>
      <c r="KQQ130" s="422"/>
      <c r="KQR130" s="422"/>
      <c r="KQS130" s="422"/>
      <c r="KQT130" s="422"/>
      <c r="KQU130" s="422"/>
      <c r="KQV130" s="422"/>
      <c r="KQW130" s="422"/>
      <c r="KQX130" s="422"/>
      <c r="KQY130" s="422"/>
      <c r="KQZ130" s="422"/>
      <c r="KRA130" s="422"/>
      <c r="KRB130" s="422"/>
      <c r="KRC130" s="422"/>
      <c r="KRD130" s="422"/>
      <c r="KRE130" s="422"/>
      <c r="KRF130" s="422"/>
      <c r="KRG130" s="422"/>
      <c r="KRH130" s="422"/>
      <c r="KRI130" s="422"/>
      <c r="KRJ130" s="422"/>
      <c r="KRK130" s="422"/>
      <c r="KRL130" s="422"/>
      <c r="KRM130" s="422"/>
      <c r="KRN130" s="422"/>
      <c r="KRO130" s="422"/>
      <c r="KRP130" s="422"/>
      <c r="KRQ130" s="422"/>
      <c r="KRR130" s="422"/>
      <c r="KRS130" s="422"/>
      <c r="KRT130" s="422"/>
      <c r="KRU130" s="422"/>
      <c r="KRV130" s="422"/>
      <c r="KRW130" s="422"/>
      <c r="KRX130" s="422"/>
      <c r="KRY130" s="422"/>
      <c r="KRZ130" s="422"/>
      <c r="KSA130" s="422"/>
      <c r="KSB130" s="422"/>
      <c r="KSC130" s="422"/>
      <c r="KSD130" s="422"/>
      <c r="KSE130" s="422"/>
      <c r="KSF130" s="422"/>
      <c r="KSG130" s="422"/>
      <c r="KSH130" s="422"/>
      <c r="KSI130" s="422"/>
      <c r="KSJ130" s="422"/>
      <c r="KSK130" s="422"/>
      <c r="KSL130" s="422"/>
      <c r="KSM130" s="422"/>
      <c r="KSN130" s="422"/>
      <c r="KSO130" s="422"/>
      <c r="KSP130" s="422"/>
      <c r="KSQ130" s="422"/>
      <c r="KSR130" s="422"/>
      <c r="KSS130" s="422"/>
      <c r="KST130" s="422"/>
      <c r="KSU130" s="422"/>
      <c r="KSV130" s="422"/>
      <c r="KSW130" s="422"/>
      <c r="KSX130" s="422"/>
      <c r="KSY130" s="422"/>
      <c r="KSZ130" s="422"/>
      <c r="KTA130" s="422"/>
      <c r="KTB130" s="422"/>
      <c r="KTC130" s="422"/>
      <c r="KTD130" s="422"/>
      <c r="KTE130" s="422"/>
      <c r="KTF130" s="422"/>
      <c r="KTG130" s="422"/>
      <c r="KTH130" s="422"/>
      <c r="KTI130" s="422"/>
      <c r="KTJ130" s="422"/>
      <c r="KTK130" s="422"/>
      <c r="KTL130" s="422"/>
      <c r="KTM130" s="422"/>
      <c r="KTN130" s="422"/>
      <c r="KTO130" s="422"/>
      <c r="KTP130" s="422"/>
      <c r="KTQ130" s="422"/>
      <c r="KTR130" s="422"/>
      <c r="KTS130" s="422"/>
      <c r="KTT130" s="422"/>
      <c r="KTU130" s="422"/>
      <c r="KTV130" s="422"/>
      <c r="KTW130" s="422"/>
      <c r="KTX130" s="422"/>
      <c r="KTY130" s="422"/>
      <c r="KTZ130" s="422"/>
      <c r="KUA130" s="422"/>
      <c r="KUB130" s="422"/>
      <c r="KUC130" s="422"/>
      <c r="KUD130" s="422"/>
      <c r="KUE130" s="422"/>
      <c r="KUF130" s="422"/>
      <c r="KUG130" s="422"/>
      <c r="KUH130" s="422"/>
      <c r="KUI130" s="422"/>
      <c r="KUJ130" s="422"/>
      <c r="KUK130" s="422"/>
      <c r="KUL130" s="422"/>
      <c r="KUM130" s="422"/>
      <c r="KUN130" s="422"/>
      <c r="KUO130" s="422"/>
      <c r="KUP130" s="422"/>
      <c r="KUQ130" s="422"/>
      <c r="KUR130" s="422"/>
      <c r="KUS130" s="422"/>
      <c r="KUT130" s="422"/>
      <c r="KUU130" s="422"/>
      <c r="KUV130" s="422"/>
      <c r="KUW130" s="422"/>
      <c r="KUX130" s="422"/>
      <c r="KUY130" s="422"/>
      <c r="KUZ130" s="422"/>
      <c r="KVA130" s="422"/>
      <c r="KVB130" s="422"/>
      <c r="KVC130" s="422"/>
      <c r="KVD130" s="422"/>
      <c r="KVE130" s="422"/>
      <c r="KVF130" s="422"/>
      <c r="KVG130" s="422"/>
      <c r="KVH130" s="422"/>
      <c r="KVI130" s="422"/>
      <c r="KVJ130" s="422"/>
      <c r="KVK130" s="422"/>
      <c r="KVL130" s="422"/>
      <c r="KVM130" s="422"/>
      <c r="KVN130" s="422"/>
      <c r="KVO130" s="422"/>
      <c r="KVP130" s="422"/>
      <c r="KVQ130" s="422"/>
      <c r="KVR130" s="422"/>
      <c r="KVS130" s="422"/>
      <c r="KVT130" s="422"/>
      <c r="KVU130" s="422"/>
      <c r="KVV130" s="422"/>
      <c r="KVW130" s="422"/>
      <c r="KVX130" s="422"/>
      <c r="KVY130" s="422"/>
      <c r="KVZ130" s="422"/>
      <c r="KWA130" s="422"/>
      <c r="KWB130" s="422"/>
      <c r="KWC130" s="422"/>
      <c r="KWD130" s="422"/>
      <c r="KWE130" s="422"/>
      <c r="KWF130" s="422"/>
      <c r="KWG130" s="422"/>
      <c r="KWH130" s="422"/>
      <c r="KWI130" s="422"/>
      <c r="KWJ130" s="422"/>
      <c r="KWK130" s="422"/>
      <c r="KWL130" s="422"/>
      <c r="KWM130" s="422"/>
      <c r="KWN130" s="422"/>
      <c r="KWO130" s="422"/>
      <c r="KWP130" s="422"/>
      <c r="KWQ130" s="422"/>
      <c r="KWR130" s="422"/>
      <c r="KWS130" s="422"/>
      <c r="KWT130" s="422"/>
      <c r="KWU130" s="422"/>
      <c r="KWV130" s="422"/>
      <c r="KWW130" s="422"/>
      <c r="KWX130" s="422"/>
      <c r="KWY130" s="422"/>
      <c r="KWZ130" s="422"/>
      <c r="KXA130" s="422"/>
      <c r="KXB130" s="422"/>
      <c r="KXC130" s="422"/>
      <c r="KXD130" s="422"/>
      <c r="KXE130" s="422"/>
      <c r="KXF130" s="422"/>
      <c r="KXG130" s="422"/>
      <c r="KXH130" s="422"/>
      <c r="KXI130" s="422"/>
      <c r="KXJ130" s="422"/>
      <c r="KXK130" s="422"/>
      <c r="KXL130" s="422"/>
      <c r="KXM130" s="422"/>
      <c r="KXN130" s="422"/>
      <c r="KXO130" s="422"/>
      <c r="KXP130" s="422"/>
      <c r="KXQ130" s="422"/>
      <c r="KXR130" s="422"/>
      <c r="KXS130" s="422"/>
      <c r="KXT130" s="422"/>
      <c r="KXU130" s="422"/>
      <c r="KXV130" s="422"/>
      <c r="KXW130" s="422"/>
      <c r="KXX130" s="422"/>
      <c r="KXY130" s="422"/>
      <c r="KXZ130" s="422"/>
      <c r="KYA130" s="422"/>
      <c r="KYB130" s="422"/>
      <c r="KYC130" s="422"/>
      <c r="KYD130" s="422"/>
      <c r="KYE130" s="422"/>
      <c r="KYF130" s="422"/>
      <c r="KYG130" s="422"/>
      <c r="KYH130" s="422"/>
      <c r="KYI130" s="422"/>
      <c r="KYJ130" s="422"/>
      <c r="KYK130" s="422"/>
      <c r="KYL130" s="422"/>
      <c r="KYM130" s="422"/>
      <c r="KYN130" s="422"/>
      <c r="KYO130" s="422"/>
      <c r="KYP130" s="422"/>
      <c r="KYQ130" s="422"/>
      <c r="KYR130" s="422"/>
      <c r="KYS130" s="422"/>
      <c r="KYT130" s="422"/>
      <c r="KYU130" s="422"/>
      <c r="KYV130" s="422"/>
      <c r="KYW130" s="422"/>
      <c r="KYX130" s="422"/>
      <c r="KYY130" s="422"/>
      <c r="KYZ130" s="422"/>
      <c r="KZA130" s="422"/>
      <c r="KZB130" s="422"/>
      <c r="KZC130" s="422"/>
      <c r="KZD130" s="422"/>
      <c r="KZE130" s="422"/>
      <c r="KZF130" s="422"/>
      <c r="KZG130" s="422"/>
      <c r="KZH130" s="422"/>
      <c r="KZI130" s="422"/>
      <c r="KZJ130" s="422"/>
      <c r="KZK130" s="422"/>
      <c r="KZL130" s="422"/>
      <c r="KZM130" s="422"/>
      <c r="KZN130" s="422"/>
      <c r="KZO130" s="422"/>
      <c r="KZP130" s="422"/>
      <c r="KZQ130" s="422"/>
      <c r="KZR130" s="422"/>
      <c r="KZS130" s="422"/>
      <c r="KZT130" s="422"/>
      <c r="KZU130" s="422"/>
      <c r="KZV130" s="422"/>
      <c r="KZW130" s="422"/>
      <c r="KZX130" s="422"/>
      <c r="KZY130" s="422"/>
      <c r="KZZ130" s="422"/>
      <c r="LAA130" s="422"/>
      <c r="LAB130" s="422"/>
      <c r="LAC130" s="422"/>
      <c r="LAD130" s="422"/>
      <c r="LAE130" s="422"/>
      <c r="LAF130" s="422"/>
      <c r="LAG130" s="422"/>
      <c r="LAH130" s="422"/>
      <c r="LAI130" s="422"/>
      <c r="LAJ130" s="422"/>
      <c r="LAK130" s="422"/>
      <c r="LAL130" s="422"/>
      <c r="LAM130" s="422"/>
      <c r="LAN130" s="422"/>
      <c r="LAO130" s="422"/>
      <c r="LAP130" s="422"/>
      <c r="LAQ130" s="422"/>
      <c r="LAR130" s="422"/>
      <c r="LAS130" s="422"/>
      <c r="LAT130" s="422"/>
      <c r="LAU130" s="422"/>
      <c r="LAV130" s="422"/>
      <c r="LAW130" s="422"/>
      <c r="LAX130" s="422"/>
      <c r="LAY130" s="422"/>
      <c r="LAZ130" s="422"/>
      <c r="LBA130" s="422"/>
      <c r="LBB130" s="422"/>
      <c r="LBC130" s="422"/>
      <c r="LBD130" s="422"/>
      <c r="LBE130" s="422"/>
      <c r="LBF130" s="422"/>
      <c r="LBG130" s="422"/>
      <c r="LBH130" s="422"/>
      <c r="LBI130" s="422"/>
      <c r="LBJ130" s="422"/>
      <c r="LBK130" s="422"/>
      <c r="LBL130" s="422"/>
      <c r="LBM130" s="422"/>
      <c r="LBN130" s="422"/>
      <c r="LBO130" s="422"/>
      <c r="LBP130" s="422"/>
      <c r="LBQ130" s="422"/>
      <c r="LBR130" s="422"/>
      <c r="LBS130" s="422"/>
      <c r="LBT130" s="422"/>
      <c r="LBU130" s="422"/>
      <c r="LBV130" s="422"/>
      <c r="LBW130" s="422"/>
      <c r="LBX130" s="422"/>
      <c r="LBY130" s="422"/>
      <c r="LBZ130" s="422"/>
      <c r="LCA130" s="422"/>
      <c r="LCB130" s="422"/>
      <c r="LCC130" s="422"/>
      <c r="LCD130" s="422"/>
      <c r="LCE130" s="422"/>
      <c r="LCF130" s="422"/>
      <c r="LCG130" s="422"/>
      <c r="LCH130" s="422"/>
      <c r="LCI130" s="422"/>
      <c r="LCJ130" s="422"/>
      <c r="LCK130" s="422"/>
      <c r="LCL130" s="422"/>
      <c r="LCM130" s="422"/>
      <c r="LCN130" s="422"/>
      <c r="LCO130" s="422"/>
      <c r="LCP130" s="422"/>
      <c r="LCQ130" s="422"/>
      <c r="LCR130" s="422"/>
      <c r="LCS130" s="422"/>
      <c r="LCT130" s="422"/>
      <c r="LCU130" s="422"/>
      <c r="LCV130" s="422"/>
      <c r="LCW130" s="422"/>
      <c r="LCX130" s="422"/>
      <c r="LCY130" s="422"/>
      <c r="LCZ130" s="422"/>
      <c r="LDA130" s="422"/>
      <c r="LDB130" s="422"/>
      <c r="LDC130" s="422"/>
      <c r="LDD130" s="422"/>
      <c r="LDE130" s="422"/>
      <c r="LDF130" s="422"/>
      <c r="LDG130" s="422"/>
      <c r="LDH130" s="422"/>
      <c r="LDI130" s="422"/>
      <c r="LDJ130" s="422"/>
      <c r="LDK130" s="422"/>
      <c r="LDL130" s="422"/>
      <c r="LDM130" s="422"/>
      <c r="LDN130" s="422"/>
      <c r="LDO130" s="422"/>
      <c r="LDP130" s="422"/>
      <c r="LDQ130" s="422"/>
      <c r="LDR130" s="422"/>
      <c r="LDS130" s="422"/>
      <c r="LDT130" s="422"/>
      <c r="LDU130" s="422"/>
      <c r="LDV130" s="422"/>
      <c r="LDW130" s="422"/>
      <c r="LDX130" s="422"/>
      <c r="LDY130" s="422"/>
      <c r="LDZ130" s="422"/>
      <c r="LEA130" s="422"/>
      <c r="LEB130" s="422"/>
      <c r="LEC130" s="422"/>
      <c r="LED130" s="422"/>
      <c r="LEE130" s="422"/>
      <c r="LEF130" s="422"/>
      <c r="LEG130" s="422"/>
      <c r="LEH130" s="422"/>
      <c r="LEI130" s="422"/>
      <c r="LEJ130" s="422"/>
      <c r="LEK130" s="422"/>
      <c r="LEL130" s="422"/>
      <c r="LEM130" s="422"/>
      <c r="LEN130" s="422"/>
      <c r="LEO130" s="422"/>
      <c r="LEP130" s="422"/>
      <c r="LEQ130" s="422"/>
      <c r="LER130" s="422"/>
      <c r="LES130" s="422"/>
      <c r="LET130" s="422"/>
      <c r="LEU130" s="422"/>
      <c r="LEV130" s="422"/>
      <c r="LEW130" s="422"/>
      <c r="LEX130" s="422"/>
      <c r="LEY130" s="422"/>
      <c r="LEZ130" s="422"/>
      <c r="LFA130" s="422"/>
      <c r="LFB130" s="422"/>
      <c r="LFC130" s="422"/>
      <c r="LFD130" s="422"/>
      <c r="LFE130" s="422"/>
      <c r="LFF130" s="422"/>
      <c r="LFG130" s="422"/>
      <c r="LFH130" s="422"/>
      <c r="LFI130" s="422"/>
      <c r="LFJ130" s="422"/>
      <c r="LFK130" s="422"/>
      <c r="LFL130" s="422"/>
      <c r="LFM130" s="422"/>
      <c r="LFN130" s="422"/>
      <c r="LFO130" s="422"/>
      <c r="LFP130" s="422"/>
      <c r="LFQ130" s="422"/>
      <c r="LFR130" s="422"/>
      <c r="LFS130" s="422"/>
      <c r="LFT130" s="422"/>
      <c r="LFU130" s="422"/>
      <c r="LFV130" s="422"/>
      <c r="LFW130" s="422"/>
      <c r="LFX130" s="422"/>
      <c r="LFY130" s="422"/>
      <c r="LFZ130" s="422"/>
      <c r="LGA130" s="422"/>
      <c r="LGB130" s="422"/>
      <c r="LGC130" s="422"/>
      <c r="LGD130" s="422"/>
      <c r="LGE130" s="422"/>
      <c r="LGF130" s="422"/>
      <c r="LGG130" s="422"/>
      <c r="LGH130" s="422"/>
      <c r="LGI130" s="422"/>
      <c r="LGJ130" s="422"/>
      <c r="LGK130" s="422"/>
      <c r="LGL130" s="422"/>
      <c r="LGM130" s="422"/>
      <c r="LGN130" s="422"/>
      <c r="LGO130" s="422"/>
      <c r="LGP130" s="422"/>
      <c r="LGQ130" s="422"/>
      <c r="LGR130" s="422"/>
      <c r="LGS130" s="422"/>
      <c r="LGT130" s="422"/>
      <c r="LGU130" s="422"/>
      <c r="LGV130" s="422"/>
      <c r="LGW130" s="422"/>
      <c r="LGX130" s="422"/>
      <c r="LGY130" s="422"/>
      <c r="LGZ130" s="422"/>
      <c r="LHA130" s="422"/>
      <c r="LHB130" s="422"/>
      <c r="LHC130" s="422"/>
      <c r="LHD130" s="422"/>
      <c r="LHE130" s="422"/>
      <c r="LHF130" s="422"/>
      <c r="LHG130" s="422"/>
      <c r="LHH130" s="422"/>
      <c r="LHI130" s="422"/>
      <c r="LHJ130" s="422"/>
      <c r="LHK130" s="422"/>
      <c r="LHL130" s="422"/>
      <c r="LHM130" s="422"/>
      <c r="LHN130" s="422"/>
      <c r="LHO130" s="422"/>
      <c r="LHP130" s="422"/>
      <c r="LHQ130" s="422"/>
      <c r="LHR130" s="422"/>
      <c r="LHS130" s="422"/>
      <c r="LHT130" s="422"/>
      <c r="LHU130" s="422"/>
      <c r="LHV130" s="422"/>
      <c r="LHW130" s="422"/>
      <c r="LHX130" s="422"/>
      <c r="LHY130" s="422"/>
      <c r="LHZ130" s="422"/>
      <c r="LIA130" s="422"/>
      <c r="LIB130" s="422"/>
      <c r="LIC130" s="422"/>
      <c r="LID130" s="422"/>
      <c r="LIE130" s="422"/>
      <c r="LIF130" s="422"/>
      <c r="LIG130" s="422"/>
      <c r="LIH130" s="422"/>
      <c r="LII130" s="422"/>
      <c r="LIJ130" s="422"/>
      <c r="LIK130" s="422"/>
      <c r="LIL130" s="422"/>
      <c r="LIM130" s="422"/>
      <c r="LIN130" s="422"/>
      <c r="LIO130" s="422"/>
      <c r="LIP130" s="422"/>
      <c r="LIQ130" s="422"/>
      <c r="LIR130" s="422"/>
      <c r="LIS130" s="422"/>
      <c r="LIT130" s="422"/>
      <c r="LIU130" s="422"/>
      <c r="LIV130" s="422"/>
      <c r="LIW130" s="422"/>
      <c r="LIX130" s="422"/>
      <c r="LIY130" s="422"/>
      <c r="LIZ130" s="422"/>
      <c r="LJA130" s="422"/>
      <c r="LJB130" s="422"/>
      <c r="LJC130" s="422"/>
      <c r="LJD130" s="422"/>
      <c r="LJE130" s="422"/>
      <c r="LJF130" s="422"/>
      <c r="LJG130" s="422"/>
      <c r="LJH130" s="422"/>
      <c r="LJI130" s="422"/>
      <c r="LJJ130" s="422"/>
      <c r="LJK130" s="422"/>
      <c r="LJL130" s="422"/>
      <c r="LJM130" s="422"/>
      <c r="LJN130" s="422"/>
      <c r="LJO130" s="422"/>
      <c r="LJP130" s="422"/>
      <c r="LJQ130" s="422"/>
      <c r="LJR130" s="422"/>
      <c r="LJS130" s="422"/>
      <c r="LJT130" s="422"/>
      <c r="LJU130" s="422"/>
      <c r="LJV130" s="422"/>
      <c r="LJW130" s="422"/>
      <c r="LJX130" s="422"/>
      <c r="LJY130" s="422"/>
      <c r="LJZ130" s="422"/>
      <c r="LKA130" s="422"/>
      <c r="LKB130" s="422"/>
      <c r="LKC130" s="422"/>
      <c r="LKD130" s="422"/>
      <c r="LKE130" s="422"/>
      <c r="LKF130" s="422"/>
      <c r="LKG130" s="422"/>
      <c r="LKH130" s="422"/>
      <c r="LKI130" s="422"/>
      <c r="LKJ130" s="422"/>
      <c r="LKK130" s="422"/>
      <c r="LKL130" s="422"/>
      <c r="LKM130" s="422"/>
      <c r="LKN130" s="422"/>
      <c r="LKO130" s="422"/>
      <c r="LKP130" s="422"/>
      <c r="LKQ130" s="422"/>
      <c r="LKR130" s="422"/>
      <c r="LKS130" s="422"/>
      <c r="LKT130" s="422"/>
      <c r="LKU130" s="422"/>
      <c r="LKV130" s="422"/>
      <c r="LKW130" s="422"/>
      <c r="LKX130" s="422"/>
      <c r="LKY130" s="422"/>
      <c r="LKZ130" s="422"/>
      <c r="LLA130" s="422"/>
      <c r="LLB130" s="422"/>
      <c r="LLC130" s="422"/>
      <c r="LLD130" s="422"/>
      <c r="LLE130" s="422"/>
      <c r="LLF130" s="422"/>
      <c r="LLG130" s="422"/>
      <c r="LLH130" s="422"/>
      <c r="LLI130" s="422"/>
      <c r="LLJ130" s="422"/>
      <c r="LLK130" s="422"/>
      <c r="LLL130" s="422"/>
      <c r="LLM130" s="422"/>
      <c r="LLN130" s="422"/>
      <c r="LLO130" s="422"/>
      <c r="LLP130" s="422"/>
      <c r="LLQ130" s="422"/>
      <c r="LLR130" s="422"/>
      <c r="LLS130" s="422"/>
      <c r="LLT130" s="422"/>
      <c r="LLU130" s="422"/>
      <c r="LLV130" s="422"/>
      <c r="LLW130" s="422"/>
      <c r="LLX130" s="422"/>
      <c r="LLY130" s="422"/>
      <c r="LLZ130" s="422"/>
      <c r="LMA130" s="422"/>
      <c r="LMB130" s="422"/>
      <c r="LMC130" s="422"/>
      <c r="LMD130" s="422"/>
      <c r="LME130" s="422"/>
      <c r="LMF130" s="422"/>
      <c r="LMG130" s="422"/>
      <c r="LMH130" s="422"/>
      <c r="LMI130" s="422"/>
      <c r="LMJ130" s="422"/>
      <c r="LMK130" s="422"/>
      <c r="LML130" s="422"/>
      <c r="LMM130" s="422"/>
      <c r="LMN130" s="422"/>
      <c r="LMO130" s="422"/>
      <c r="LMP130" s="422"/>
      <c r="LMQ130" s="422"/>
      <c r="LMR130" s="422"/>
      <c r="LMS130" s="422"/>
      <c r="LMT130" s="422"/>
      <c r="LMU130" s="422"/>
      <c r="LMV130" s="422"/>
      <c r="LMW130" s="422"/>
      <c r="LMX130" s="422"/>
      <c r="LMY130" s="422"/>
      <c r="LMZ130" s="422"/>
      <c r="LNA130" s="422"/>
      <c r="LNB130" s="422"/>
      <c r="LNC130" s="422"/>
      <c r="LND130" s="422"/>
      <c r="LNE130" s="422"/>
      <c r="LNF130" s="422"/>
      <c r="LNG130" s="422"/>
      <c r="LNH130" s="422"/>
      <c r="LNI130" s="422"/>
      <c r="LNJ130" s="422"/>
      <c r="LNK130" s="422"/>
      <c r="LNL130" s="422"/>
      <c r="LNM130" s="422"/>
      <c r="LNN130" s="422"/>
      <c r="LNO130" s="422"/>
      <c r="LNP130" s="422"/>
      <c r="LNQ130" s="422"/>
      <c r="LNR130" s="422"/>
      <c r="LNS130" s="422"/>
      <c r="LNT130" s="422"/>
      <c r="LNU130" s="422"/>
      <c r="LNV130" s="422"/>
      <c r="LNW130" s="422"/>
      <c r="LNX130" s="422"/>
      <c r="LNY130" s="422"/>
      <c r="LNZ130" s="422"/>
      <c r="LOA130" s="422"/>
      <c r="LOB130" s="422"/>
      <c r="LOC130" s="422"/>
      <c r="LOD130" s="422"/>
      <c r="LOE130" s="422"/>
      <c r="LOF130" s="422"/>
      <c r="LOG130" s="422"/>
      <c r="LOH130" s="422"/>
      <c r="LOI130" s="422"/>
      <c r="LOJ130" s="422"/>
      <c r="LOK130" s="422"/>
      <c r="LOL130" s="422"/>
      <c r="LOM130" s="422"/>
      <c r="LON130" s="422"/>
      <c r="LOO130" s="422"/>
      <c r="LOP130" s="422"/>
      <c r="LOQ130" s="422"/>
      <c r="LOR130" s="422"/>
      <c r="LOS130" s="422"/>
      <c r="LOT130" s="422"/>
      <c r="LOU130" s="422"/>
      <c r="LOV130" s="422"/>
      <c r="LOW130" s="422"/>
      <c r="LOX130" s="422"/>
      <c r="LOY130" s="422"/>
      <c r="LOZ130" s="422"/>
      <c r="LPA130" s="422"/>
      <c r="LPB130" s="422"/>
      <c r="LPC130" s="422"/>
      <c r="LPD130" s="422"/>
      <c r="LPE130" s="422"/>
      <c r="LPF130" s="422"/>
      <c r="LPG130" s="422"/>
      <c r="LPH130" s="422"/>
      <c r="LPI130" s="422"/>
      <c r="LPJ130" s="422"/>
      <c r="LPK130" s="422"/>
      <c r="LPL130" s="422"/>
      <c r="LPM130" s="422"/>
      <c r="LPN130" s="422"/>
      <c r="LPO130" s="422"/>
      <c r="LPP130" s="422"/>
      <c r="LPQ130" s="422"/>
      <c r="LPR130" s="422"/>
      <c r="LPS130" s="422"/>
      <c r="LPT130" s="422"/>
      <c r="LPU130" s="422"/>
      <c r="LPV130" s="422"/>
      <c r="LPW130" s="422"/>
      <c r="LPX130" s="422"/>
      <c r="LPY130" s="422"/>
      <c r="LPZ130" s="422"/>
      <c r="LQA130" s="422"/>
      <c r="LQB130" s="422"/>
      <c r="LQC130" s="422"/>
      <c r="LQD130" s="422"/>
      <c r="LQE130" s="422"/>
      <c r="LQF130" s="422"/>
      <c r="LQG130" s="422"/>
      <c r="LQH130" s="422"/>
      <c r="LQI130" s="422"/>
      <c r="LQJ130" s="422"/>
      <c r="LQK130" s="422"/>
      <c r="LQL130" s="422"/>
      <c r="LQM130" s="422"/>
      <c r="LQN130" s="422"/>
      <c r="LQO130" s="422"/>
      <c r="LQP130" s="422"/>
      <c r="LQQ130" s="422"/>
      <c r="LQR130" s="422"/>
      <c r="LQS130" s="422"/>
      <c r="LQT130" s="422"/>
      <c r="LQU130" s="422"/>
      <c r="LQV130" s="422"/>
      <c r="LQW130" s="422"/>
      <c r="LQX130" s="422"/>
      <c r="LQY130" s="422"/>
      <c r="LQZ130" s="422"/>
      <c r="LRA130" s="422"/>
      <c r="LRB130" s="422"/>
      <c r="LRC130" s="422"/>
      <c r="LRD130" s="422"/>
      <c r="LRE130" s="422"/>
      <c r="LRF130" s="422"/>
      <c r="LRG130" s="422"/>
      <c r="LRH130" s="422"/>
      <c r="LRI130" s="422"/>
      <c r="LRJ130" s="422"/>
      <c r="LRK130" s="422"/>
      <c r="LRL130" s="422"/>
      <c r="LRM130" s="422"/>
      <c r="LRN130" s="422"/>
      <c r="LRO130" s="422"/>
      <c r="LRP130" s="422"/>
      <c r="LRQ130" s="422"/>
      <c r="LRR130" s="422"/>
      <c r="LRS130" s="422"/>
      <c r="LRT130" s="422"/>
      <c r="LRU130" s="422"/>
      <c r="LRV130" s="422"/>
      <c r="LRW130" s="422"/>
      <c r="LRX130" s="422"/>
      <c r="LRY130" s="422"/>
      <c r="LRZ130" s="422"/>
      <c r="LSA130" s="422"/>
      <c r="LSB130" s="422"/>
      <c r="LSC130" s="422"/>
      <c r="LSD130" s="422"/>
      <c r="LSE130" s="422"/>
      <c r="LSF130" s="422"/>
      <c r="LSG130" s="422"/>
      <c r="LSH130" s="422"/>
      <c r="LSI130" s="422"/>
      <c r="LSJ130" s="422"/>
      <c r="LSK130" s="422"/>
      <c r="LSL130" s="422"/>
      <c r="LSM130" s="422"/>
      <c r="LSN130" s="422"/>
      <c r="LSO130" s="422"/>
      <c r="LSP130" s="422"/>
      <c r="LSQ130" s="422"/>
      <c r="LSR130" s="422"/>
      <c r="LSS130" s="422"/>
      <c r="LST130" s="422"/>
      <c r="LSU130" s="422"/>
      <c r="LSV130" s="422"/>
      <c r="LSW130" s="422"/>
      <c r="LSX130" s="422"/>
      <c r="LSY130" s="422"/>
      <c r="LSZ130" s="422"/>
      <c r="LTA130" s="422"/>
      <c r="LTB130" s="422"/>
      <c r="LTC130" s="422"/>
      <c r="LTD130" s="422"/>
      <c r="LTE130" s="422"/>
      <c r="LTF130" s="422"/>
      <c r="LTG130" s="422"/>
      <c r="LTH130" s="422"/>
      <c r="LTI130" s="422"/>
      <c r="LTJ130" s="422"/>
      <c r="LTK130" s="422"/>
      <c r="LTL130" s="422"/>
      <c r="LTM130" s="422"/>
      <c r="LTN130" s="422"/>
      <c r="LTO130" s="422"/>
      <c r="LTP130" s="422"/>
      <c r="LTQ130" s="422"/>
      <c r="LTR130" s="422"/>
      <c r="LTS130" s="422"/>
      <c r="LTT130" s="422"/>
      <c r="LTU130" s="422"/>
      <c r="LTV130" s="422"/>
      <c r="LTW130" s="422"/>
      <c r="LTX130" s="422"/>
      <c r="LTY130" s="422"/>
      <c r="LTZ130" s="422"/>
      <c r="LUA130" s="422"/>
      <c r="LUB130" s="422"/>
      <c r="LUC130" s="422"/>
      <c r="LUD130" s="422"/>
      <c r="LUE130" s="422"/>
      <c r="LUF130" s="422"/>
      <c r="LUG130" s="422"/>
      <c r="LUH130" s="422"/>
      <c r="LUI130" s="422"/>
      <c r="LUJ130" s="422"/>
      <c r="LUK130" s="422"/>
      <c r="LUL130" s="422"/>
      <c r="LUM130" s="422"/>
      <c r="LUN130" s="422"/>
      <c r="LUO130" s="422"/>
      <c r="LUP130" s="422"/>
      <c r="LUQ130" s="422"/>
      <c r="LUR130" s="422"/>
      <c r="LUS130" s="422"/>
      <c r="LUT130" s="422"/>
      <c r="LUU130" s="422"/>
      <c r="LUV130" s="422"/>
      <c r="LUW130" s="422"/>
      <c r="LUX130" s="422"/>
      <c r="LUY130" s="422"/>
      <c r="LUZ130" s="422"/>
      <c r="LVA130" s="422"/>
      <c r="LVB130" s="422"/>
      <c r="LVC130" s="422"/>
      <c r="LVD130" s="422"/>
      <c r="LVE130" s="422"/>
      <c r="LVF130" s="422"/>
      <c r="LVG130" s="422"/>
      <c r="LVH130" s="422"/>
      <c r="LVI130" s="422"/>
      <c r="LVJ130" s="422"/>
      <c r="LVK130" s="422"/>
      <c r="LVL130" s="422"/>
      <c r="LVM130" s="422"/>
      <c r="LVN130" s="422"/>
      <c r="LVO130" s="422"/>
      <c r="LVP130" s="422"/>
      <c r="LVQ130" s="422"/>
      <c r="LVR130" s="422"/>
      <c r="LVS130" s="422"/>
      <c r="LVT130" s="422"/>
      <c r="LVU130" s="422"/>
      <c r="LVV130" s="422"/>
      <c r="LVW130" s="422"/>
      <c r="LVX130" s="422"/>
      <c r="LVY130" s="422"/>
      <c r="LVZ130" s="422"/>
      <c r="LWA130" s="422"/>
      <c r="LWB130" s="422"/>
      <c r="LWC130" s="422"/>
      <c r="LWD130" s="422"/>
      <c r="LWE130" s="422"/>
      <c r="LWF130" s="422"/>
      <c r="LWG130" s="422"/>
      <c r="LWH130" s="422"/>
      <c r="LWI130" s="422"/>
      <c r="LWJ130" s="422"/>
      <c r="LWK130" s="422"/>
      <c r="LWL130" s="422"/>
      <c r="LWM130" s="422"/>
      <c r="LWN130" s="422"/>
      <c r="LWO130" s="422"/>
      <c r="LWP130" s="422"/>
      <c r="LWQ130" s="422"/>
      <c r="LWR130" s="422"/>
      <c r="LWS130" s="422"/>
      <c r="LWT130" s="422"/>
      <c r="LWU130" s="422"/>
      <c r="LWV130" s="422"/>
      <c r="LWW130" s="422"/>
      <c r="LWX130" s="422"/>
      <c r="LWY130" s="422"/>
      <c r="LWZ130" s="422"/>
      <c r="LXA130" s="422"/>
      <c r="LXB130" s="422"/>
      <c r="LXC130" s="422"/>
      <c r="LXD130" s="422"/>
      <c r="LXE130" s="422"/>
      <c r="LXF130" s="422"/>
      <c r="LXG130" s="422"/>
      <c r="LXH130" s="422"/>
      <c r="LXI130" s="422"/>
      <c r="LXJ130" s="422"/>
      <c r="LXK130" s="422"/>
      <c r="LXL130" s="422"/>
      <c r="LXM130" s="422"/>
      <c r="LXN130" s="422"/>
      <c r="LXO130" s="422"/>
      <c r="LXP130" s="422"/>
      <c r="LXQ130" s="422"/>
      <c r="LXR130" s="422"/>
      <c r="LXS130" s="422"/>
      <c r="LXT130" s="422"/>
      <c r="LXU130" s="422"/>
      <c r="LXV130" s="422"/>
      <c r="LXW130" s="422"/>
      <c r="LXX130" s="422"/>
      <c r="LXY130" s="422"/>
      <c r="LXZ130" s="422"/>
      <c r="LYA130" s="422"/>
      <c r="LYB130" s="422"/>
      <c r="LYC130" s="422"/>
      <c r="LYD130" s="422"/>
      <c r="LYE130" s="422"/>
      <c r="LYF130" s="422"/>
      <c r="LYG130" s="422"/>
      <c r="LYH130" s="422"/>
      <c r="LYI130" s="422"/>
      <c r="LYJ130" s="422"/>
      <c r="LYK130" s="422"/>
      <c r="LYL130" s="422"/>
      <c r="LYM130" s="422"/>
      <c r="LYN130" s="422"/>
      <c r="LYO130" s="422"/>
      <c r="LYP130" s="422"/>
      <c r="LYQ130" s="422"/>
      <c r="LYR130" s="422"/>
      <c r="LYS130" s="422"/>
      <c r="LYT130" s="422"/>
      <c r="LYU130" s="422"/>
      <c r="LYV130" s="422"/>
      <c r="LYW130" s="422"/>
      <c r="LYX130" s="422"/>
      <c r="LYY130" s="422"/>
      <c r="LYZ130" s="422"/>
      <c r="LZA130" s="422"/>
      <c r="LZB130" s="422"/>
      <c r="LZC130" s="422"/>
      <c r="LZD130" s="422"/>
      <c r="LZE130" s="422"/>
      <c r="LZF130" s="422"/>
      <c r="LZG130" s="422"/>
      <c r="LZH130" s="422"/>
      <c r="LZI130" s="422"/>
      <c r="LZJ130" s="422"/>
      <c r="LZK130" s="422"/>
      <c r="LZL130" s="422"/>
      <c r="LZM130" s="422"/>
      <c r="LZN130" s="422"/>
      <c r="LZO130" s="422"/>
      <c r="LZP130" s="422"/>
      <c r="LZQ130" s="422"/>
      <c r="LZR130" s="422"/>
      <c r="LZS130" s="422"/>
      <c r="LZT130" s="422"/>
      <c r="LZU130" s="422"/>
      <c r="LZV130" s="422"/>
      <c r="LZW130" s="422"/>
      <c r="LZX130" s="422"/>
      <c r="LZY130" s="422"/>
      <c r="LZZ130" s="422"/>
      <c r="MAA130" s="422"/>
      <c r="MAB130" s="422"/>
      <c r="MAC130" s="422"/>
      <c r="MAD130" s="422"/>
      <c r="MAE130" s="422"/>
      <c r="MAF130" s="422"/>
      <c r="MAG130" s="422"/>
      <c r="MAH130" s="422"/>
      <c r="MAI130" s="422"/>
      <c r="MAJ130" s="422"/>
      <c r="MAK130" s="422"/>
      <c r="MAL130" s="422"/>
      <c r="MAM130" s="422"/>
      <c r="MAN130" s="422"/>
      <c r="MAO130" s="422"/>
      <c r="MAP130" s="422"/>
      <c r="MAQ130" s="422"/>
      <c r="MAR130" s="422"/>
      <c r="MAS130" s="422"/>
      <c r="MAT130" s="422"/>
      <c r="MAU130" s="422"/>
      <c r="MAV130" s="422"/>
      <c r="MAW130" s="422"/>
      <c r="MAX130" s="422"/>
      <c r="MAY130" s="422"/>
      <c r="MAZ130" s="422"/>
      <c r="MBA130" s="422"/>
      <c r="MBB130" s="422"/>
      <c r="MBC130" s="422"/>
      <c r="MBD130" s="422"/>
      <c r="MBE130" s="422"/>
      <c r="MBF130" s="422"/>
      <c r="MBG130" s="422"/>
      <c r="MBH130" s="422"/>
      <c r="MBI130" s="422"/>
      <c r="MBJ130" s="422"/>
      <c r="MBK130" s="422"/>
      <c r="MBL130" s="422"/>
      <c r="MBM130" s="422"/>
      <c r="MBN130" s="422"/>
      <c r="MBO130" s="422"/>
      <c r="MBP130" s="422"/>
      <c r="MBQ130" s="422"/>
      <c r="MBR130" s="422"/>
      <c r="MBS130" s="422"/>
      <c r="MBT130" s="422"/>
      <c r="MBU130" s="422"/>
      <c r="MBV130" s="422"/>
      <c r="MBW130" s="422"/>
      <c r="MBX130" s="422"/>
      <c r="MBY130" s="422"/>
      <c r="MBZ130" s="422"/>
      <c r="MCA130" s="422"/>
      <c r="MCB130" s="422"/>
      <c r="MCC130" s="422"/>
      <c r="MCD130" s="422"/>
      <c r="MCE130" s="422"/>
      <c r="MCF130" s="422"/>
      <c r="MCG130" s="422"/>
      <c r="MCH130" s="422"/>
      <c r="MCI130" s="422"/>
      <c r="MCJ130" s="422"/>
      <c r="MCK130" s="422"/>
      <c r="MCL130" s="422"/>
      <c r="MCM130" s="422"/>
      <c r="MCN130" s="422"/>
      <c r="MCO130" s="422"/>
      <c r="MCP130" s="422"/>
      <c r="MCQ130" s="422"/>
      <c r="MCR130" s="422"/>
      <c r="MCS130" s="422"/>
      <c r="MCT130" s="422"/>
      <c r="MCU130" s="422"/>
      <c r="MCV130" s="422"/>
      <c r="MCW130" s="422"/>
      <c r="MCX130" s="422"/>
      <c r="MCY130" s="422"/>
      <c r="MCZ130" s="422"/>
      <c r="MDA130" s="422"/>
      <c r="MDB130" s="422"/>
      <c r="MDC130" s="422"/>
      <c r="MDD130" s="422"/>
      <c r="MDE130" s="422"/>
      <c r="MDF130" s="422"/>
      <c r="MDG130" s="422"/>
      <c r="MDH130" s="422"/>
      <c r="MDI130" s="422"/>
      <c r="MDJ130" s="422"/>
      <c r="MDK130" s="422"/>
      <c r="MDL130" s="422"/>
      <c r="MDM130" s="422"/>
      <c r="MDN130" s="422"/>
      <c r="MDO130" s="422"/>
      <c r="MDP130" s="422"/>
      <c r="MDQ130" s="422"/>
      <c r="MDR130" s="422"/>
      <c r="MDS130" s="422"/>
      <c r="MDT130" s="422"/>
      <c r="MDU130" s="422"/>
      <c r="MDV130" s="422"/>
      <c r="MDW130" s="422"/>
      <c r="MDX130" s="422"/>
      <c r="MDY130" s="422"/>
      <c r="MDZ130" s="422"/>
      <c r="MEA130" s="422"/>
      <c r="MEB130" s="422"/>
      <c r="MEC130" s="422"/>
      <c r="MED130" s="422"/>
      <c r="MEE130" s="422"/>
      <c r="MEF130" s="422"/>
      <c r="MEG130" s="422"/>
      <c r="MEH130" s="422"/>
      <c r="MEI130" s="422"/>
      <c r="MEJ130" s="422"/>
      <c r="MEK130" s="422"/>
      <c r="MEL130" s="422"/>
      <c r="MEM130" s="422"/>
      <c r="MEN130" s="422"/>
      <c r="MEO130" s="422"/>
      <c r="MEP130" s="422"/>
      <c r="MEQ130" s="422"/>
      <c r="MER130" s="422"/>
      <c r="MES130" s="422"/>
      <c r="MET130" s="422"/>
      <c r="MEU130" s="422"/>
      <c r="MEV130" s="422"/>
      <c r="MEW130" s="422"/>
      <c r="MEX130" s="422"/>
      <c r="MEY130" s="422"/>
      <c r="MEZ130" s="422"/>
      <c r="MFA130" s="422"/>
      <c r="MFB130" s="422"/>
      <c r="MFC130" s="422"/>
      <c r="MFD130" s="422"/>
      <c r="MFE130" s="422"/>
      <c r="MFF130" s="422"/>
      <c r="MFG130" s="422"/>
      <c r="MFH130" s="422"/>
      <c r="MFI130" s="422"/>
      <c r="MFJ130" s="422"/>
      <c r="MFK130" s="422"/>
      <c r="MFL130" s="422"/>
      <c r="MFM130" s="422"/>
      <c r="MFN130" s="422"/>
      <c r="MFO130" s="422"/>
      <c r="MFP130" s="422"/>
      <c r="MFQ130" s="422"/>
      <c r="MFR130" s="422"/>
      <c r="MFS130" s="422"/>
      <c r="MFT130" s="422"/>
      <c r="MFU130" s="422"/>
      <c r="MFV130" s="422"/>
      <c r="MFW130" s="422"/>
      <c r="MFX130" s="422"/>
      <c r="MFY130" s="422"/>
      <c r="MFZ130" s="422"/>
      <c r="MGA130" s="422"/>
      <c r="MGB130" s="422"/>
      <c r="MGC130" s="422"/>
      <c r="MGD130" s="422"/>
      <c r="MGE130" s="422"/>
      <c r="MGF130" s="422"/>
      <c r="MGG130" s="422"/>
      <c r="MGH130" s="422"/>
      <c r="MGI130" s="422"/>
      <c r="MGJ130" s="422"/>
      <c r="MGK130" s="422"/>
      <c r="MGL130" s="422"/>
      <c r="MGM130" s="422"/>
      <c r="MGN130" s="422"/>
      <c r="MGO130" s="422"/>
      <c r="MGP130" s="422"/>
      <c r="MGQ130" s="422"/>
      <c r="MGR130" s="422"/>
      <c r="MGS130" s="422"/>
      <c r="MGT130" s="422"/>
      <c r="MGU130" s="422"/>
      <c r="MGV130" s="422"/>
      <c r="MGW130" s="422"/>
      <c r="MGX130" s="422"/>
      <c r="MGY130" s="422"/>
      <c r="MGZ130" s="422"/>
      <c r="MHA130" s="422"/>
      <c r="MHB130" s="422"/>
      <c r="MHC130" s="422"/>
      <c r="MHD130" s="422"/>
      <c r="MHE130" s="422"/>
      <c r="MHF130" s="422"/>
      <c r="MHG130" s="422"/>
      <c r="MHH130" s="422"/>
      <c r="MHI130" s="422"/>
      <c r="MHJ130" s="422"/>
      <c r="MHK130" s="422"/>
      <c r="MHL130" s="422"/>
      <c r="MHM130" s="422"/>
      <c r="MHN130" s="422"/>
      <c r="MHO130" s="422"/>
      <c r="MHP130" s="422"/>
      <c r="MHQ130" s="422"/>
      <c r="MHR130" s="422"/>
      <c r="MHS130" s="422"/>
      <c r="MHT130" s="422"/>
      <c r="MHU130" s="422"/>
      <c r="MHV130" s="422"/>
      <c r="MHW130" s="422"/>
      <c r="MHX130" s="422"/>
      <c r="MHY130" s="422"/>
      <c r="MHZ130" s="422"/>
      <c r="MIA130" s="422"/>
      <c r="MIB130" s="422"/>
      <c r="MIC130" s="422"/>
      <c r="MID130" s="422"/>
      <c r="MIE130" s="422"/>
      <c r="MIF130" s="422"/>
      <c r="MIG130" s="422"/>
      <c r="MIH130" s="422"/>
      <c r="MII130" s="422"/>
      <c r="MIJ130" s="422"/>
      <c r="MIK130" s="422"/>
      <c r="MIL130" s="422"/>
      <c r="MIM130" s="422"/>
      <c r="MIN130" s="422"/>
      <c r="MIO130" s="422"/>
      <c r="MIP130" s="422"/>
      <c r="MIQ130" s="422"/>
      <c r="MIR130" s="422"/>
      <c r="MIS130" s="422"/>
      <c r="MIT130" s="422"/>
      <c r="MIU130" s="422"/>
      <c r="MIV130" s="422"/>
      <c r="MIW130" s="422"/>
      <c r="MIX130" s="422"/>
      <c r="MIY130" s="422"/>
      <c r="MIZ130" s="422"/>
      <c r="MJA130" s="422"/>
      <c r="MJB130" s="422"/>
      <c r="MJC130" s="422"/>
      <c r="MJD130" s="422"/>
      <c r="MJE130" s="422"/>
      <c r="MJF130" s="422"/>
      <c r="MJG130" s="422"/>
      <c r="MJH130" s="422"/>
      <c r="MJI130" s="422"/>
      <c r="MJJ130" s="422"/>
      <c r="MJK130" s="422"/>
      <c r="MJL130" s="422"/>
      <c r="MJM130" s="422"/>
      <c r="MJN130" s="422"/>
      <c r="MJO130" s="422"/>
      <c r="MJP130" s="422"/>
      <c r="MJQ130" s="422"/>
      <c r="MJR130" s="422"/>
      <c r="MJS130" s="422"/>
      <c r="MJT130" s="422"/>
      <c r="MJU130" s="422"/>
      <c r="MJV130" s="422"/>
      <c r="MJW130" s="422"/>
      <c r="MJX130" s="422"/>
      <c r="MJY130" s="422"/>
      <c r="MJZ130" s="422"/>
      <c r="MKA130" s="422"/>
      <c r="MKB130" s="422"/>
      <c r="MKC130" s="422"/>
      <c r="MKD130" s="422"/>
      <c r="MKE130" s="422"/>
      <c r="MKF130" s="422"/>
      <c r="MKG130" s="422"/>
      <c r="MKH130" s="422"/>
      <c r="MKI130" s="422"/>
      <c r="MKJ130" s="422"/>
      <c r="MKK130" s="422"/>
      <c r="MKL130" s="422"/>
      <c r="MKM130" s="422"/>
      <c r="MKN130" s="422"/>
      <c r="MKO130" s="422"/>
      <c r="MKP130" s="422"/>
      <c r="MKQ130" s="422"/>
      <c r="MKR130" s="422"/>
      <c r="MKS130" s="422"/>
      <c r="MKT130" s="422"/>
      <c r="MKU130" s="422"/>
      <c r="MKV130" s="422"/>
      <c r="MKW130" s="422"/>
      <c r="MKX130" s="422"/>
      <c r="MKY130" s="422"/>
      <c r="MKZ130" s="422"/>
      <c r="MLA130" s="422"/>
      <c r="MLB130" s="422"/>
      <c r="MLC130" s="422"/>
      <c r="MLD130" s="422"/>
      <c r="MLE130" s="422"/>
      <c r="MLF130" s="422"/>
      <c r="MLG130" s="422"/>
      <c r="MLH130" s="422"/>
      <c r="MLI130" s="422"/>
      <c r="MLJ130" s="422"/>
      <c r="MLK130" s="422"/>
      <c r="MLL130" s="422"/>
      <c r="MLM130" s="422"/>
      <c r="MLN130" s="422"/>
      <c r="MLO130" s="422"/>
      <c r="MLP130" s="422"/>
      <c r="MLQ130" s="422"/>
      <c r="MLR130" s="422"/>
      <c r="MLS130" s="422"/>
      <c r="MLT130" s="422"/>
      <c r="MLU130" s="422"/>
      <c r="MLV130" s="422"/>
      <c r="MLW130" s="422"/>
      <c r="MLX130" s="422"/>
      <c r="MLY130" s="422"/>
      <c r="MLZ130" s="422"/>
      <c r="MMA130" s="422"/>
      <c r="MMB130" s="422"/>
      <c r="MMC130" s="422"/>
      <c r="MMD130" s="422"/>
      <c r="MME130" s="422"/>
      <c r="MMF130" s="422"/>
      <c r="MMG130" s="422"/>
      <c r="MMH130" s="422"/>
      <c r="MMI130" s="422"/>
      <c r="MMJ130" s="422"/>
      <c r="MMK130" s="422"/>
      <c r="MML130" s="422"/>
      <c r="MMM130" s="422"/>
      <c r="MMN130" s="422"/>
      <c r="MMO130" s="422"/>
      <c r="MMP130" s="422"/>
      <c r="MMQ130" s="422"/>
      <c r="MMR130" s="422"/>
      <c r="MMS130" s="422"/>
      <c r="MMT130" s="422"/>
      <c r="MMU130" s="422"/>
      <c r="MMV130" s="422"/>
      <c r="MMW130" s="422"/>
      <c r="MMX130" s="422"/>
      <c r="MMY130" s="422"/>
      <c r="MMZ130" s="422"/>
      <c r="MNA130" s="422"/>
      <c r="MNB130" s="422"/>
      <c r="MNC130" s="422"/>
      <c r="MND130" s="422"/>
      <c r="MNE130" s="422"/>
      <c r="MNF130" s="422"/>
      <c r="MNG130" s="422"/>
      <c r="MNH130" s="422"/>
      <c r="MNI130" s="422"/>
      <c r="MNJ130" s="422"/>
      <c r="MNK130" s="422"/>
      <c r="MNL130" s="422"/>
      <c r="MNM130" s="422"/>
      <c r="MNN130" s="422"/>
      <c r="MNO130" s="422"/>
      <c r="MNP130" s="422"/>
      <c r="MNQ130" s="422"/>
      <c r="MNR130" s="422"/>
      <c r="MNS130" s="422"/>
      <c r="MNT130" s="422"/>
      <c r="MNU130" s="422"/>
      <c r="MNV130" s="422"/>
      <c r="MNW130" s="422"/>
      <c r="MNX130" s="422"/>
      <c r="MNY130" s="422"/>
      <c r="MNZ130" s="422"/>
      <c r="MOA130" s="422"/>
      <c r="MOB130" s="422"/>
      <c r="MOC130" s="422"/>
      <c r="MOD130" s="422"/>
      <c r="MOE130" s="422"/>
      <c r="MOF130" s="422"/>
      <c r="MOG130" s="422"/>
      <c r="MOH130" s="422"/>
      <c r="MOI130" s="422"/>
      <c r="MOJ130" s="422"/>
      <c r="MOK130" s="422"/>
      <c r="MOL130" s="422"/>
      <c r="MOM130" s="422"/>
      <c r="MON130" s="422"/>
      <c r="MOO130" s="422"/>
      <c r="MOP130" s="422"/>
      <c r="MOQ130" s="422"/>
      <c r="MOR130" s="422"/>
      <c r="MOS130" s="422"/>
      <c r="MOT130" s="422"/>
      <c r="MOU130" s="422"/>
      <c r="MOV130" s="422"/>
      <c r="MOW130" s="422"/>
      <c r="MOX130" s="422"/>
      <c r="MOY130" s="422"/>
      <c r="MOZ130" s="422"/>
      <c r="MPA130" s="422"/>
      <c r="MPB130" s="422"/>
      <c r="MPC130" s="422"/>
      <c r="MPD130" s="422"/>
      <c r="MPE130" s="422"/>
      <c r="MPF130" s="422"/>
      <c r="MPG130" s="422"/>
      <c r="MPH130" s="422"/>
      <c r="MPI130" s="422"/>
      <c r="MPJ130" s="422"/>
      <c r="MPK130" s="422"/>
      <c r="MPL130" s="422"/>
      <c r="MPM130" s="422"/>
      <c r="MPN130" s="422"/>
      <c r="MPO130" s="422"/>
      <c r="MPP130" s="422"/>
      <c r="MPQ130" s="422"/>
      <c r="MPR130" s="422"/>
      <c r="MPS130" s="422"/>
      <c r="MPT130" s="422"/>
      <c r="MPU130" s="422"/>
      <c r="MPV130" s="422"/>
      <c r="MPW130" s="422"/>
      <c r="MPX130" s="422"/>
      <c r="MPY130" s="422"/>
      <c r="MPZ130" s="422"/>
      <c r="MQA130" s="422"/>
      <c r="MQB130" s="422"/>
      <c r="MQC130" s="422"/>
      <c r="MQD130" s="422"/>
      <c r="MQE130" s="422"/>
      <c r="MQF130" s="422"/>
      <c r="MQG130" s="422"/>
      <c r="MQH130" s="422"/>
      <c r="MQI130" s="422"/>
      <c r="MQJ130" s="422"/>
      <c r="MQK130" s="422"/>
      <c r="MQL130" s="422"/>
      <c r="MQM130" s="422"/>
      <c r="MQN130" s="422"/>
      <c r="MQO130" s="422"/>
      <c r="MQP130" s="422"/>
      <c r="MQQ130" s="422"/>
      <c r="MQR130" s="422"/>
      <c r="MQS130" s="422"/>
      <c r="MQT130" s="422"/>
      <c r="MQU130" s="422"/>
      <c r="MQV130" s="422"/>
      <c r="MQW130" s="422"/>
      <c r="MQX130" s="422"/>
      <c r="MQY130" s="422"/>
      <c r="MQZ130" s="422"/>
      <c r="MRA130" s="422"/>
      <c r="MRB130" s="422"/>
      <c r="MRC130" s="422"/>
      <c r="MRD130" s="422"/>
      <c r="MRE130" s="422"/>
      <c r="MRF130" s="422"/>
      <c r="MRG130" s="422"/>
      <c r="MRH130" s="422"/>
      <c r="MRI130" s="422"/>
      <c r="MRJ130" s="422"/>
      <c r="MRK130" s="422"/>
      <c r="MRL130" s="422"/>
      <c r="MRM130" s="422"/>
      <c r="MRN130" s="422"/>
      <c r="MRO130" s="422"/>
      <c r="MRP130" s="422"/>
      <c r="MRQ130" s="422"/>
      <c r="MRR130" s="422"/>
      <c r="MRS130" s="422"/>
      <c r="MRT130" s="422"/>
      <c r="MRU130" s="422"/>
      <c r="MRV130" s="422"/>
      <c r="MRW130" s="422"/>
      <c r="MRX130" s="422"/>
      <c r="MRY130" s="422"/>
      <c r="MRZ130" s="422"/>
      <c r="MSA130" s="422"/>
      <c r="MSB130" s="422"/>
      <c r="MSC130" s="422"/>
      <c r="MSD130" s="422"/>
      <c r="MSE130" s="422"/>
      <c r="MSF130" s="422"/>
      <c r="MSG130" s="422"/>
      <c r="MSH130" s="422"/>
      <c r="MSI130" s="422"/>
      <c r="MSJ130" s="422"/>
      <c r="MSK130" s="422"/>
      <c r="MSL130" s="422"/>
      <c r="MSM130" s="422"/>
      <c r="MSN130" s="422"/>
      <c r="MSO130" s="422"/>
      <c r="MSP130" s="422"/>
      <c r="MSQ130" s="422"/>
      <c r="MSR130" s="422"/>
      <c r="MSS130" s="422"/>
      <c r="MST130" s="422"/>
      <c r="MSU130" s="422"/>
      <c r="MSV130" s="422"/>
      <c r="MSW130" s="422"/>
      <c r="MSX130" s="422"/>
      <c r="MSY130" s="422"/>
      <c r="MSZ130" s="422"/>
      <c r="MTA130" s="422"/>
      <c r="MTB130" s="422"/>
      <c r="MTC130" s="422"/>
      <c r="MTD130" s="422"/>
      <c r="MTE130" s="422"/>
      <c r="MTF130" s="422"/>
      <c r="MTG130" s="422"/>
      <c r="MTH130" s="422"/>
      <c r="MTI130" s="422"/>
      <c r="MTJ130" s="422"/>
      <c r="MTK130" s="422"/>
      <c r="MTL130" s="422"/>
      <c r="MTM130" s="422"/>
      <c r="MTN130" s="422"/>
      <c r="MTO130" s="422"/>
      <c r="MTP130" s="422"/>
      <c r="MTQ130" s="422"/>
      <c r="MTR130" s="422"/>
      <c r="MTS130" s="422"/>
      <c r="MTT130" s="422"/>
      <c r="MTU130" s="422"/>
      <c r="MTV130" s="422"/>
      <c r="MTW130" s="422"/>
      <c r="MTX130" s="422"/>
      <c r="MTY130" s="422"/>
      <c r="MTZ130" s="422"/>
      <c r="MUA130" s="422"/>
      <c r="MUB130" s="422"/>
      <c r="MUC130" s="422"/>
      <c r="MUD130" s="422"/>
      <c r="MUE130" s="422"/>
      <c r="MUF130" s="422"/>
      <c r="MUG130" s="422"/>
      <c r="MUH130" s="422"/>
      <c r="MUI130" s="422"/>
      <c r="MUJ130" s="422"/>
      <c r="MUK130" s="422"/>
      <c r="MUL130" s="422"/>
      <c r="MUM130" s="422"/>
      <c r="MUN130" s="422"/>
      <c r="MUO130" s="422"/>
      <c r="MUP130" s="422"/>
      <c r="MUQ130" s="422"/>
      <c r="MUR130" s="422"/>
      <c r="MUS130" s="422"/>
      <c r="MUT130" s="422"/>
      <c r="MUU130" s="422"/>
      <c r="MUV130" s="422"/>
      <c r="MUW130" s="422"/>
      <c r="MUX130" s="422"/>
      <c r="MUY130" s="422"/>
      <c r="MUZ130" s="422"/>
      <c r="MVA130" s="422"/>
      <c r="MVB130" s="422"/>
      <c r="MVC130" s="422"/>
      <c r="MVD130" s="422"/>
      <c r="MVE130" s="422"/>
      <c r="MVF130" s="422"/>
      <c r="MVG130" s="422"/>
      <c r="MVH130" s="422"/>
      <c r="MVI130" s="422"/>
      <c r="MVJ130" s="422"/>
      <c r="MVK130" s="422"/>
      <c r="MVL130" s="422"/>
      <c r="MVM130" s="422"/>
      <c r="MVN130" s="422"/>
      <c r="MVO130" s="422"/>
      <c r="MVP130" s="422"/>
      <c r="MVQ130" s="422"/>
      <c r="MVR130" s="422"/>
      <c r="MVS130" s="422"/>
      <c r="MVT130" s="422"/>
      <c r="MVU130" s="422"/>
      <c r="MVV130" s="422"/>
      <c r="MVW130" s="422"/>
      <c r="MVX130" s="422"/>
      <c r="MVY130" s="422"/>
      <c r="MVZ130" s="422"/>
      <c r="MWA130" s="422"/>
      <c r="MWB130" s="422"/>
      <c r="MWC130" s="422"/>
      <c r="MWD130" s="422"/>
      <c r="MWE130" s="422"/>
      <c r="MWF130" s="422"/>
      <c r="MWG130" s="422"/>
      <c r="MWH130" s="422"/>
      <c r="MWI130" s="422"/>
      <c r="MWJ130" s="422"/>
      <c r="MWK130" s="422"/>
      <c r="MWL130" s="422"/>
      <c r="MWM130" s="422"/>
      <c r="MWN130" s="422"/>
      <c r="MWO130" s="422"/>
      <c r="MWP130" s="422"/>
      <c r="MWQ130" s="422"/>
      <c r="MWR130" s="422"/>
      <c r="MWS130" s="422"/>
      <c r="MWT130" s="422"/>
      <c r="MWU130" s="422"/>
      <c r="MWV130" s="422"/>
      <c r="MWW130" s="422"/>
      <c r="MWX130" s="422"/>
      <c r="MWY130" s="422"/>
      <c r="MWZ130" s="422"/>
      <c r="MXA130" s="422"/>
      <c r="MXB130" s="422"/>
      <c r="MXC130" s="422"/>
      <c r="MXD130" s="422"/>
      <c r="MXE130" s="422"/>
      <c r="MXF130" s="422"/>
      <c r="MXG130" s="422"/>
      <c r="MXH130" s="422"/>
      <c r="MXI130" s="422"/>
      <c r="MXJ130" s="422"/>
      <c r="MXK130" s="422"/>
      <c r="MXL130" s="422"/>
      <c r="MXM130" s="422"/>
      <c r="MXN130" s="422"/>
      <c r="MXO130" s="422"/>
      <c r="MXP130" s="422"/>
      <c r="MXQ130" s="422"/>
      <c r="MXR130" s="422"/>
      <c r="MXS130" s="422"/>
      <c r="MXT130" s="422"/>
      <c r="MXU130" s="422"/>
      <c r="MXV130" s="422"/>
      <c r="MXW130" s="422"/>
      <c r="MXX130" s="422"/>
      <c r="MXY130" s="422"/>
      <c r="MXZ130" s="422"/>
      <c r="MYA130" s="422"/>
      <c r="MYB130" s="422"/>
      <c r="MYC130" s="422"/>
      <c r="MYD130" s="422"/>
      <c r="MYE130" s="422"/>
      <c r="MYF130" s="422"/>
      <c r="MYG130" s="422"/>
      <c r="MYH130" s="422"/>
      <c r="MYI130" s="422"/>
      <c r="MYJ130" s="422"/>
      <c r="MYK130" s="422"/>
      <c r="MYL130" s="422"/>
      <c r="MYM130" s="422"/>
      <c r="MYN130" s="422"/>
      <c r="MYO130" s="422"/>
      <c r="MYP130" s="422"/>
      <c r="MYQ130" s="422"/>
      <c r="MYR130" s="422"/>
      <c r="MYS130" s="422"/>
      <c r="MYT130" s="422"/>
      <c r="MYU130" s="422"/>
      <c r="MYV130" s="422"/>
      <c r="MYW130" s="422"/>
      <c r="MYX130" s="422"/>
      <c r="MYY130" s="422"/>
      <c r="MYZ130" s="422"/>
      <c r="MZA130" s="422"/>
      <c r="MZB130" s="422"/>
      <c r="MZC130" s="422"/>
      <c r="MZD130" s="422"/>
      <c r="MZE130" s="422"/>
      <c r="MZF130" s="422"/>
      <c r="MZG130" s="422"/>
      <c r="MZH130" s="422"/>
      <c r="MZI130" s="422"/>
      <c r="MZJ130" s="422"/>
      <c r="MZK130" s="422"/>
      <c r="MZL130" s="422"/>
      <c r="MZM130" s="422"/>
      <c r="MZN130" s="422"/>
      <c r="MZO130" s="422"/>
      <c r="MZP130" s="422"/>
      <c r="MZQ130" s="422"/>
      <c r="MZR130" s="422"/>
      <c r="MZS130" s="422"/>
      <c r="MZT130" s="422"/>
      <c r="MZU130" s="422"/>
      <c r="MZV130" s="422"/>
      <c r="MZW130" s="422"/>
      <c r="MZX130" s="422"/>
      <c r="MZY130" s="422"/>
      <c r="MZZ130" s="422"/>
      <c r="NAA130" s="422"/>
      <c r="NAB130" s="422"/>
      <c r="NAC130" s="422"/>
      <c r="NAD130" s="422"/>
      <c r="NAE130" s="422"/>
      <c r="NAF130" s="422"/>
      <c r="NAG130" s="422"/>
      <c r="NAH130" s="422"/>
      <c r="NAI130" s="422"/>
      <c r="NAJ130" s="422"/>
      <c r="NAK130" s="422"/>
      <c r="NAL130" s="422"/>
      <c r="NAM130" s="422"/>
      <c r="NAN130" s="422"/>
      <c r="NAO130" s="422"/>
      <c r="NAP130" s="422"/>
      <c r="NAQ130" s="422"/>
      <c r="NAR130" s="422"/>
      <c r="NAS130" s="422"/>
      <c r="NAT130" s="422"/>
      <c r="NAU130" s="422"/>
      <c r="NAV130" s="422"/>
      <c r="NAW130" s="422"/>
      <c r="NAX130" s="422"/>
      <c r="NAY130" s="422"/>
      <c r="NAZ130" s="422"/>
      <c r="NBA130" s="422"/>
      <c r="NBB130" s="422"/>
      <c r="NBC130" s="422"/>
      <c r="NBD130" s="422"/>
      <c r="NBE130" s="422"/>
      <c r="NBF130" s="422"/>
      <c r="NBG130" s="422"/>
      <c r="NBH130" s="422"/>
      <c r="NBI130" s="422"/>
      <c r="NBJ130" s="422"/>
      <c r="NBK130" s="422"/>
      <c r="NBL130" s="422"/>
      <c r="NBM130" s="422"/>
      <c r="NBN130" s="422"/>
      <c r="NBO130" s="422"/>
      <c r="NBP130" s="422"/>
      <c r="NBQ130" s="422"/>
      <c r="NBR130" s="422"/>
      <c r="NBS130" s="422"/>
      <c r="NBT130" s="422"/>
      <c r="NBU130" s="422"/>
      <c r="NBV130" s="422"/>
      <c r="NBW130" s="422"/>
      <c r="NBX130" s="422"/>
      <c r="NBY130" s="422"/>
      <c r="NBZ130" s="422"/>
      <c r="NCA130" s="422"/>
      <c r="NCB130" s="422"/>
      <c r="NCC130" s="422"/>
      <c r="NCD130" s="422"/>
      <c r="NCE130" s="422"/>
      <c r="NCF130" s="422"/>
      <c r="NCG130" s="422"/>
      <c r="NCH130" s="422"/>
      <c r="NCI130" s="422"/>
      <c r="NCJ130" s="422"/>
      <c r="NCK130" s="422"/>
      <c r="NCL130" s="422"/>
      <c r="NCM130" s="422"/>
      <c r="NCN130" s="422"/>
      <c r="NCO130" s="422"/>
      <c r="NCP130" s="422"/>
      <c r="NCQ130" s="422"/>
      <c r="NCR130" s="422"/>
      <c r="NCS130" s="422"/>
      <c r="NCT130" s="422"/>
      <c r="NCU130" s="422"/>
      <c r="NCV130" s="422"/>
      <c r="NCW130" s="422"/>
      <c r="NCX130" s="422"/>
      <c r="NCY130" s="422"/>
      <c r="NCZ130" s="422"/>
      <c r="NDA130" s="422"/>
      <c r="NDB130" s="422"/>
      <c r="NDC130" s="422"/>
      <c r="NDD130" s="422"/>
      <c r="NDE130" s="422"/>
      <c r="NDF130" s="422"/>
      <c r="NDG130" s="422"/>
      <c r="NDH130" s="422"/>
      <c r="NDI130" s="422"/>
      <c r="NDJ130" s="422"/>
      <c r="NDK130" s="422"/>
      <c r="NDL130" s="422"/>
      <c r="NDM130" s="422"/>
      <c r="NDN130" s="422"/>
      <c r="NDO130" s="422"/>
      <c r="NDP130" s="422"/>
      <c r="NDQ130" s="422"/>
      <c r="NDR130" s="422"/>
      <c r="NDS130" s="422"/>
      <c r="NDT130" s="422"/>
      <c r="NDU130" s="422"/>
      <c r="NDV130" s="422"/>
      <c r="NDW130" s="422"/>
      <c r="NDX130" s="422"/>
      <c r="NDY130" s="422"/>
      <c r="NDZ130" s="422"/>
      <c r="NEA130" s="422"/>
      <c r="NEB130" s="422"/>
      <c r="NEC130" s="422"/>
      <c r="NED130" s="422"/>
      <c r="NEE130" s="422"/>
      <c r="NEF130" s="422"/>
      <c r="NEG130" s="422"/>
      <c r="NEH130" s="422"/>
      <c r="NEI130" s="422"/>
      <c r="NEJ130" s="422"/>
      <c r="NEK130" s="422"/>
      <c r="NEL130" s="422"/>
      <c r="NEM130" s="422"/>
      <c r="NEN130" s="422"/>
      <c r="NEO130" s="422"/>
      <c r="NEP130" s="422"/>
      <c r="NEQ130" s="422"/>
      <c r="NER130" s="422"/>
      <c r="NES130" s="422"/>
      <c r="NET130" s="422"/>
      <c r="NEU130" s="422"/>
      <c r="NEV130" s="422"/>
      <c r="NEW130" s="422"/>
      <c r="NEX130" s="422"/>
      <c r="NEY130" s="422"/>
      <c r="NEZ130" s="422"/>
      <c r="NFA130" s="422"/>
      <c r="NFB130" s="422"/>
      <c r="NFC130" s="422"/>
      <c r="NFD130" s="422"/>
      <c r="NFE130" s="422"/>
      <c r="NFF130" s="422"/>
      <c r="NFG130" s="422"/>
      <c r="NFH130" s="422"/>
      <c r="NFI130" s="422"/>
      <c r="NFJ130" s="422"/>
      <c r="NFK130" s="422"/>
      <c r="NFL130" s="422"/>
      <c r="NFM130" s="422"/>
      <c r="NFN130" s="422"/>
      <c r="NFO130" s="422"/>
      <c r="NFP130" s="422"/>
      <c r="NFQ130" s="422"/>
      <c r="NFR130" s="422"/>
      <c r="NFS130" s="422"/>
      <c r="NFT130" s="422"/>
      <c r="NFU130" s="422"/>
      <c r="NFV130" s="422"/>
      <c r="NFW130" s="422"/>
      <c r="NFX130" s="422"/>
      <c r="NFY130" s="422"/>
      <c r="NFZ130" s="422"/>
      <c r="NGA130" s="422"/>
      <c r="NGB130" s="422"/>
      <c r="NGC130" s="422"/>
      <c r="NGD130" s="422"/>
      <c r="NGE130" s="422"/>
      <c r="NGF130" s="422"/>
      <c r="NGG130" s="422"/>
      <c r="NGH130" s="422"/>
      <c r="NGI130" s="422"/>
      <c r="NGJ130" s="422"/>
      <c r="NGK130" s="422"/>
      <c r="NGL130" s="422"/>
      <c r="NGM130" s="422"/>
      <c r="NGN130" s="422"/>
      <c r="NGO130" s="422"/>
      <c r="NGP130" s="422"/>
      <c r="NGQ130" s="422"/>
      <c r="NGR130" s="422"/>
      <c r="NGS130" s="422"/>
      <c r="NGT130" s="422"/>
      <c r="NGU130" s="422"/>
      <c r="NGV130" s="422"/>
      <c r="NGW130" s="422"/>
      <c r="NGX130" s="422"/>
      <c r="NGY130" s="422"/>
      <c r="NGZ130" s="422"/>
      <c r="NHA130" s="422"/>
      <c r="NHB130" s="422"/>
      <c r="NHC130" s="422"/>
      <c r="NHD130" s="422"/>
      <c r="NHE130" s="422"/>
      <c r="NHF130" s="422"/>
      <c r="NHG130" s="422"/>
      <c r="NHH130" s="422"/>
      <c r="NHI130" s="422"/>
      <c r="NHJ130" s="422"/>
      <c r="NHK130" s="422"/>
      <c r="NHL130" s="422"/>
      <c r="NHM130" s="422"/>
      <c r="NHN130" s="422"/>
      <c r="NHO130" s="422"/>
      <c r="NHP130" s="422"/>
      <c r="NHQ130" s="422"/>
      <c r="NHR130" s="422"/>
      <c r="NHS130" s="422"/>
      <c r="NHT130" s="422"/>
      <c r="NHU130" s="422"/>
      <c r="NHV130" s="422"/>
      <c r="NHW130" s="422"/>
      <c r="NHX130" s="422"/>
      <c r="NHY130" s="422"/>
      <c r="NHZ130" s="422"/>
      <c r="NIA130" s="422"/>
      <c r="NIB130" s="422"/>
      <c r="NIC130" s="422"/>
      <c r="NID130" s="422"/>
      <c r="NIE130" s="422"/>
      <c r="NIF130" s="422"/>
      <c r="NIG130" s="422"/>
      <c r="NIH130" s="422"/>
      <c r="NII130" s="422"/>
      <c r="NIJ130" s="422"/>
      <c r="NIK130" s="422"/>
      <c r="NIL130" s="422"/>
      <c r="NIM130" s="422"/>
      <c r="NIN130" s="422"/>
      <c r="NIO130" s="422"/>
      <c r="NIP130" s="422"/>
      <c r="NIQ130" s="422"/>
      <c r="NIR130" s="422"/>
      <c r="NIS130" s="422"/>
      <c r="NIT130" s="422"/>
      <c r="NIU130" s="422"/>
      <c r="NIV130" s="422"/>
      <c r="NIW130" s="422"/>
      <c r="NIX130" s="422"/>
      <c r="NIY130" s="422"/>
      <c r="NIZ130" s="422"/>
      <c r="NJA130" s="422"/>
      <c r="NJB130" s="422"/>
      <c r="NJC130" s="422"/>
      <c r="NJD130" s="422"/>
      <c r="NJE130" s="422"/>
      <c r="NJF130" s="422"/>
      <c r="NJG130" s="422"/>
      <c r="NJH130" s="422"/>
      <c r="NJI130" s="422"/>
      <c r="NJJ130" s="422"/>
      <c r="NJK130" s="422"/>
      <c r="NJL130" s="422"/>
      <c r="NJM130" s="422"/>
      <c r="NJN130" s="422"/>
      <c r="NJO130" s="422"/>
      <c r="NJP130" s="422"/>
      <c r="NJQ130" s="422"/>
      <c r="NJR130" s="422"/>
      <c r="NJS130" s="422"/>
      <c r="NJT130" s="422"/>
      <c r="NJU130" s="422"/>
      <c r="NJV130" s="422"/>
      <c r="NJW130" s="422"/>
      <c r="NJX130" s="422"/>
      <c r="NJY130" s="422"/>
      <c r="NJZ130" s="422"/>
      <c r="NKA130" s="422"/>
      <c r="NKB130" s="422"/>
      <c r="NKC130" s="422"/>
      <c r="NKD130" s="422"/>
      <c r="NKE130" s="422"/>
      <c r="NKF130" s="422"/>
      <c r="NKG130" s="422"/>
      <c r="NKH130" s="422"/>
      <c r="NKI130" s="422"/>
      <c r="NKJ130" s="422"/>
      <c r="NKK130" s="422"/>
      <c r="NKL130" s="422"/>
      <c r="NKM130" s="422"/>
      <c r="NKN130" s="422"/>
      <c r="NKO130" s="422"/>
      <c r="NKP130" s="422"/>
      <c r="NKQ130" s="422"/>
      <c r="NKR130" s="422"/>
      <c r="NKS130" s="422"/>
      <c r="NKT130" s="422"/>
      <c r="NKU130" s="422"/>
      <c r="NKV130" s="422"/>
      <c r="NKW130" s="422"/>
      <c r="NKX130" s="422"/>
      <c r="NKY130" s="422"/>
      <c r="NKZ130" s="422"/>
      <c r="NLA130" s="422"/>
      <c r="NLB130" s="422"/>
      <c r="NLC130" s="422"/>
      <c r="NLD130" s="422"/>
      <c r="NLE130" s="422"/>
      <c r="NLF130" s="422"/>
      <c r="NLG130" s="422"/>
      <c r="NLH130" s="422"/>
      <c r="NLI130" s="422"/>
      <c r="NLJ130" s="422"/>
      <c r="NLK130" s="422"/>
      <c r="NLL130" s="422"/>
      <c r="NLM130" s="422"/>
      <c r="NLN130" s="422"/>
      <c r="NLO130" s="422"/>
      <c r="NLP130" s="422"/>
      <c r="NLQ130" s="422"/>
      <c r="NLR130" s="422"/>
      <c r="NLS130" s="422"/>
      <c r="NLT130" s="422"/>
      <c r="NLU130" s="422"/>
      <c r="NLV130" s="422"/>
      <c r="NLW130" s="422"/>
      <c r="NLX130" s="422"/>
      <c r="NLY130" s="422"/>
      <c r="NLZ130" s="422"/>
      <c r="NMA130" s="422"/>
      <c r="NMB130" s="422"/>
      <c r="NMC130" s="422"/>
      <c r="NMD130" s="422"/>
      <c r="NME130" s="422"/>
      <c r="NMF130" s="422"/>
      <c r="NMG130" s="422"/>
      <c r="NMH130" s="422"/>
      <c r="NMI130" s="422"/>
      <c r="NMJ130" s="422"/>
      <c r="NMK130" s="422"/>
      <c r="NML130" s="422"/>
      <c r="NMM130" s="422"/>
      <c r="NMN130" s="422"/>
      <c r="NMO130" s="422"/>
      <c r="NMP130" s="422"/>
      <c r="NMQ130" s="422"/>
      <c r="NMR130" s="422"/>
      <c r="NMS130" s="422"/>
      <c r="NMT130" s="422"/>
      <c r="NMU130" s="422"/>
      <c r="NMV130" s="422"/>
      <c r="NMW130" s="422"/>
      <c r="NMX130" s="422"/>
      <c r="NMY130" s="422"/>
      <c r="NMZ130" s="422"/>
      <c r="NNA130" s="422"/>
      <c r="NNB130" s="422"/>
      <c r="NNC130" s="422"/>
      <c r="NND130" s="422"/>
      <c r="NNE130" s="422"/>
      <c r="NNF130" s="422"/>
      <c r="NNG130" s="422"/>
      <c r="NNH130" s="422"/>
      <c r="NNI130" s="422"/>
      <c r="NNJ130" s="422"/>
      <c r="NNK130" s="422"/>
      <c r="NNL130" s="422"/>
      <c r="NNM130" s="422"/>
      <c r="NNN130" s="422"/>
      <c r="NNO130" s="422"/>
      <c r="NNP130" s="422"/>
      <c r="NNQ130" s="422"/>
      <c r="NNR130" s="422"/>
      <c r="NNS130" s="422"/>
      <c r="NNT130" s="422"/>
      <c r="NNU130" s="422"/>
      <c r="NNV130" s="422"/>
      <c r="NNW130" s="422"/>
      <c r="NNX130" s="422"/>
      <c r="NNY130" s="422"/>
      <c r="NNZ130" s="422"/>
      <c r="NOA130" s="422"/>
      <c r="NOB130" s="422"/>
      <c r="NOC130" s="422"/>
      <c r="NOD130" s="422"/>
      <c r="NOE130" s="422"/>
      <c r="NOF130" s="422"/>
      <c r="NOG130" s="422"/>
      <c r="NOH130" s="422"/>
      <c r="NOI130" s="422"/>
      <c r="NOJ130" s="422"/>
      <c r="NOK130" s="422"/>
      <c r="NOL130" s="422"/>
      <c r="NOM130" s="422"/>
      <c r="NON130" s="422"/>
      <c r="NOO130" s="422"/>
      <c r="NOP130" s="422"/>
      <c r="NOQ130" s="422"/>
      <c r="NOR130" s="422"/>
      <c r="NOS130" s="422"/>
      <c r="NOT130" s="422"/>
      <c r="NOU130" s="422"/>
      <c r="NOV130" s="422"/>
      <c r="NOW130" s="422"/>
      <c r="NOX130" s="422"/>
      <c r="NOY130" s="422"/>
      <c r="NOZ130" s="422"/>
      <c r="NPA130" s="422"/>
      <c r="NPB130" s="422"/>
      <c r="NPC130" s="422"/>
      <c r="NPD130" s="422"/>
      <c r="NPE130" s="422"/>
      <c r="NPF130" s="422"/>
      <c r="NPG130" s="422"/>
      <c r="NPH130" s="422"/>
      <c r="NPI130" s="422"/>
      <c r="NPJ130" s="422"/>
      <c r="NPK130" s="422"/>
      <c r="NPL130" s="422"/>
      <c r="NPM130" s="422"/>
      <c r="NPN130" s="422"/>
      <c r="NPO130" s="422"/>
      <c r="NPP130" s="422"/>
      <c r="NPQ130" s="422"/>
      <c r="NPR130" s="422"/>
      <c r="NPS130" s="422"/>
      <c r="NPT130" s="422"/>
      <c r="NPU130" s="422"/>
      <c r="NPV130" s="422"/>
      <c r="NPW130" s="422"/>
      <c r="NPX130" s="422"/>
      <c r="NPY130" s="422"/>
      <c r="NPZ130" s="422"/>
      <c r="NQA130" s="422"/>
      <c r="NQB130" s="422"/>
      <c r="NQC130" s="422"/>
      <c r="NQD130" s="422"/>
      <c r="NQE130" s="422"/>
      <c r="NQF130" s="422"/>
      <c r="NQG130" s="422"/>
      <c r="NQH130" s="422"/>
      <c r="NQI130" s="422"/>
      <c r="NQJ130" s="422"/>
      <c r="NQK130" s="422"/>
      <c r="NQL130" s="422"/>
      <c r="NQM130" s="422"/>
      <c r="NQN130" s="422"/>
      <c r="NQO130" s="422"/>
      <c r="NQP130" s="422"/>
      <c r="NQQ130" s="422"/>
      <c r="NQR130" s="422"/>
      <c r="NQS130" s="422"/>
      <c r="NQT130" s="422"/>
      <c r="NQU130" s="422"/>
      <c r="NQV130" s="422"/>
      <c r="NQW130" s="422"/>
      <c r="NQX130" s="422"/>
      <c r="NQY130" s="422"/>
      <c r="NQZ130" s="422"/>
      <c r="NRA130" s="422"/>
      <c r="NRB130" s="422"/>
      <c r="NRC130" s="422"/>
      <c r="NRD130" s="422"/>
      <c r="NRE130" s="422"/>
      <c r="NRF130" s="422"/>
      <c r="NRG130" s="422"/>
      <c r="NRH130" s="422"/>
      <c r="NRI130" s="422"/>
      <c r="NRJ130" s="422"/>
      <c r="NRK130" s="422"/>
      <c r="NRL130" s="422"/>
      <c r="NRM130" s="422"/>
      <c r="NRN130" s="422"/>
      <c r="NRO130" s="422"/>
      <c r="NRP130" s="422"/>
      <c r="NRQ130" s="422"/>
      <c r="NRR130" s="422"/>
      <c r="NRS130" s="422"/>
      <c r="NRT130" s="422"/>
      <c r="NRU130" s="422"/>
      <c r="NRV130" s="422"/>
      <c r="NRW130" s="422"/>
      <c r="NRX130" s="422"/>
      <c r="NRY130" s="422"/>
      <c r="NRZ130" s="422"/>
      <c r="NSA130" s="422"/>
      <c r="NSB130" s="422"/>
      <c r="NSC130" s="422"/>
      <c r="NSD130" s="422"/>
      <c r="NSE130" s="422"/>
      <c r="NSF130" s="422"/>
      <c r="NSG130" s="422"/>
      <c r="NSH130" s="422"/>
      <c r="NSI130" s="422"/>
      <c r="NSJ130" s="422"/>
      <c r="NSK130" s="422"/>
      <c r="NSL130" s="422"/>
      <c r="NSM130" s="422"/>
      <c r="NSN130" s="422"/>
      <c r="NSO130" s="422"/>
      <c r="NSP130" s="422"/>
      <c r="NSQ130" s="422"/>
      <c r="NSR130" s="422"/>
      <c r="NSS130" s="422"/>
      <c r="NST130" s="422"/>
      <c r="NSU130" s="422"/>
      <c r="NSV130" s="422"/>
      <c r="NSW130" s="422"/>
      <c r="NSX130" s="422"/>
      <c r="NSY130" s="422"/>
      <c r="NSZ130" s="422"/>
      <c r="NTA130" s="422"/>
      <c r="NTB130" s="422"/>
      <c r="NTC130" s="422"/>
      <c r="NTD130" s="422"/>
      <c r="NTE130" s="422"/>
      <c r="NTF130" s="422"/>
      <c r="NTG130" s="422"/>
      <c r="NTH130" s="422"/>
      <c r="NTI130" s="422"/>
      <c r="NTJ130" s="422"/>
      <c r="NTK130" s="422"/>
      <c r="NTL130" s="422"/>
      <c r="NTM130" s="422"/>
      <c r="NTN130" s="422"/>
      <c r="NTO130" s="422"/>
      <c r="NTP130" s="422"/>
      <c r="NTQ130" s="422"/>
      <c r="NTR130" s="422"/>
      <c r="NTS130" s="422"/>
      <c r="NTT130" s="422"/>
      <c r="NTU130" s="422"/>
      <c r="NTV130" s="422"/>
      <c r="NTW130" s="422"/>
      <c r="NTX130" s="422"/>
      <c r="NTY130" s="422"/>
      <c r="NTZ130" s="422"/>
      <c r="NUA130" s="422"/>
      <c r="NUB130" s="422"/>
      <c r="NUC130" s="422"/>
      <c r="NUD130" s="422"/>
      <c r="NUE130" s="422"/>
      <c r="NUF130" s="422"/>
      <c r="NUG130" s="422"/>
      <c r="NUH130" s="422"/>
      <c r="NUI130" s="422"/>
      <c r="NUJ130" s="422"/>
      <c r="NUK130" s="422"/>
      <c r="NUL130" s="422"/>
      <c r="NUM130" s="422"/>
      <c r="NUN130" s="422"/>
      <c r="NUO130" s="422"/>
      <c r="NUP130" s="422"/>
      <c r="NUQ130" s="422"/>
      <c r="NUR130" s="422"/>
      <c r="NUS130" s="422"/>
      <c r="NUT130" s="422"/>
      <c r="NUU130" s="422"/>
      <c r="NUV130" s="422"/>
      <c r="NUW130" s="422"/>
      <c r="NUX130" s="422"/>
      <c r="NUY130" s="422"/>
      <c r="NUZ130" s="422"/>
      <c r="NVA130" s="422"/>
      <c r="NVB130" s="422"/>
      <c r="NVC130" s="422"/>
      <c r="NVD130" s="422"/>
      <c r="NVE130" s="422"/>
      <c r="NVF130" s="422"/>
      <c r="NVG130" s="422"/>
      <c r="NVH130" s="422"/>
      <c r="NVI130" s="422"/>
      <c r="NVJ130" s="422"/>
      <c r="NVK130" s="422"/>
      <c r="NVL130" s="422"/>
      <c r="NVM130" s="422"/>
      <c r="NVN130" s="422"/>
      <c r="NVO130" s="422"/>
      <c r="NVP130" s="422"/>
      <c r="NVQ130" s="422"/>
      <c r="NVR130" s="422"/>
      <c r="NVS130" s="422"/>
      <c r="NVT130" s="422"/>
      <c r="NVU130" s="422"/>
      <c r="NVV130" s="422"/>
      <c r="NVW130" s="422"/>
      <c r="NVX130" s="422"/>
      <c r="NVY130" s="422"/>
      <c r="NVZ130" s="422"/>
      <c r="NWA130" s="422"/>
      <c r="NWB130" s="422"/>
      <c r="NWC130" s="422"/>
      <c r="NWD130" s="422"/>
      <c r="NWE130" s="422"/>
      <c r="NWF130" s="422"/>
      <c r="NWG130" s="422"/>
      <c r="NWH130" s="422"/>
      <c r="NWI130" s="422"/>
      <c r="NWJ130" s="422"/>
      <c r="NWK130" s="422"/>
      <c r="NWL130" s="422"/>
      <c r="NWM130" s="422"/>
      <c r="NWN130" s="422"/>
      <c r="NWO130" s="422"/>
      <c r="NWP130" s="422"/>
      <c r="NWQ130" s="422"/>
      <c r="NWR130" s="422"/>
      <c r="NWS130" s="422"/>
      <c r="NWT130" s="422"/>
      <c r="NWU130" s="422"/>
      <c r="NWV130" s="422"/>
      <c r="NWW130" s="422"/>
      <c r="NWX130" s="422"/>
      <c r="NWY130" s="422"/>
      <c r="NWZ130" s="422"/>
      <c r="NXA130" s="422"/>
      <c r="NXB130" s="422"/>
      <c r="NXC130" s="422"/>
      <c r="NXD130" s="422"/>
      <c r="NXE130" s="422"/>
      <c r="NXF130" s="422"/>
      <c r="NXG130" s="422"/>
      <c r="NXH130" s="422"/>
      <c r="NXI130" s="422"/>
      <c r="NXJ130" s="422"/>
      <c r="NXK130" s="422"/>
      <c r="NXL130" s="422"/>
      <c r="NXM130" s="422"/>
      <c r="NXN130" s="422"/>
      <c r="NXO130" s="422"/>
      <c r="NXP130" s="422"/>
      <c r="NXQ130" s="422"/>
      <c r="NXR130" s="422"/>
      <c r="NXS130" s="422"/>
      <c r="NXT130" s="422"/>
      <c r="NXU130" s="422"/>
      <c r="NXV130" s="422"/>
      <c r="NXW130" s="422"/>
      <c r="NXX130" s="422"/>
      <c r="NXY130" s="422"/>
      <c r="NXZ130" s="422"/>
      <c r="NYA130" s="422"/>
      <c r="NYB130" s="422"/>
      <c r="NYC130" s="422"/>
      <c r="NYD130" s="422"/>
      <c r="NYE130" s="422"/>
      <c r="NYF130" s="422"/>
      <c r="NYG130" s="422"/>
      <c r="NYH130" s="422"/>
      <c r="NYI130" s="422"/>
      <c r="NYJ130" s="422"/>
      <c r="NYK130" s="422"/>
      <c r="NYL130" s="422"/>
      <c r="NYM130" s="422"/>
      <c r="NYN130" s="422"/>
      <c r="NYO130" s="422"/>
      <c r="NYP130" s="422"/>
      <c r="NYQ130" s="422"/>
      <c r="NYR130" s="422"/>
      <c r="NYS130" s="422"/>
      <c r="NYT130" s="422"/>
      <c r="NYU130" s="422"/>
      <c r="NYV130" s="422"/>
      <c r="NYW130" s="422"/>
      <c r="NYX130" s="422"/>
      <c r="NYY130" s="422"/>
      <c r="NYZ130" s="422"/>
      <c r="NZA130" s="422"/>
      <c r="NZB130" s="422"/>
      <c r="NZC130" s="422"/>
      <c r="NZD130" s="422"/>
      <c r="NZE130" s="422"/>
      <c r="NZF130" s="422"/>
      <c r="NZG130" s="422"/>
      <c r="NZH130" s="422"/>
      <c r="NZI130" s="422"/>
      <c r="NZJ130" s="422"/>
      <c r="NZK130" s="422"/>
      <c r="NZL130" s="422"/>
      <c r="NZM130" s="422"/>
      <c r="NZN130" s="422"/>
      <c r="NZO130" s="422"/>
      <c r="NZP130" s="422"/>
      <c r="NZQ130" s="422"/>
      <c r="NZR130" s="422"/>
      <c r="NZS130" s="422"/>
      <c r="NZT130" s="422"/>
      <c r="NZU130" s="422"/>
      <c r="NZV130" s="422"/>
      <c r="NZW130" s="422"/>
      <c r="NZX130" s="422"/>
      <c r="NZY130" s="422"/>
      <c r="NZZ130" s="422"/>
      <c r="OAA130" s="422"/>
      <c r="OAB130" s="422"/>
      <c r="OAC130" s="422"/>
      <c r="OAD130" s="422"/>
      <c r="OAE130" s="422"/>
      <c r="OAF130" s="422"/>
      <c r="OAG130" s="422"/>
      <c r="OAH130" s="422"/>
      <c r="OAI130" s="422"/>
      <c r="OAJ130" s="422"/>
      <c r="OAK130" s="422"/>
      <c r="OAL130" s="422"/>
      <c r="OAM130" s="422"/>
      <c r="OAN130" s="422"/>
      <c r="OAO130" s="422"/>
      <c r="OAP130" s="422"/>
      <c r="OAQ130" s="422"/>
      <c r="OAR130" s="422"/>
      <c r="OAS130" s="422"/>
      <c r="OAT130" s="422"/>
      <c r="OAU130" s="422"/>
      <c r="OAV130" s="422"/>
      <c r="OAW130" s="422"/>
      <c r="OAX130" s="422"/>
      <c r="OAY130" s="422"/>
      <c r="OAZ130" s="422"/>
      <c r="OBA130" s="422"/>
      <c r="OBB130" s="422"/>
      <c r="OBC130" s="422"/>
      <c r="OBD130" s="422"/>
      <c r="OBE130" s="422"/>
      <c r="OBF130" s="422"/>
      <c r="OBG130" s="422"/>
      <c r="OBH130" s="422"/>
      <c r="OBI130" s="422"/>
      <c r="OBJ130" s="422"/>
      <c r="OBK130" s="422"/>
      <c r="OBL130" s="422"/>
      <c r="OBM130" s="422"/>
      <c r="OBN130" s="422"/>
      <c r="OBO130" s="422"/>
      <c r="OBP130" s="422"/>
      <c r="OBQ130" s="422"/>
      <c r="OBR130" s="422"/>
      <c r="OBS130" s="422"/>
      <c r="OBT130" s="422"/>
      <c r="OBU130" s="422"/>
      <c r="OBV130" s="422"/>
      <c r="OBW130" s="422"/>
      <c r="OBX130" s="422"/>
      <c r="OBY130" s="422"/>
      <c r="OBZ130" s="422"/>
      <c r="OCA130" s="422"/>
      <c r="OCB130" s="422"/>
      <c r="OCC130" s="422"/>
      <c r="OCD130" s="422"/>
      <c r="OCE130" s="422"/>
      <c r="OCF130" s="422"/>
      <c r="OCG130" s="422"/>
      <c r="OCH130" s="422"/>
      <c r="OCI130" s="422"/>
      <c r="OCJ130" s="422"/>
      <c r="OCK130" s="422"/>
      <c r="OCL130" s="422"/>
      <c r="OCM130" s="422"/>
      <c r="OCN130" s="422"/>
      <c r="OCO130" s="422"/>
      <c r="OCP130" s="422"/>
      <c r="OCQ130" s="422"/>
      <c r="OCR130" s="422"/>
      <c r="OCS130" s="422"/>
      <c r="OCT130" s="422"/>
      <c r="OCU130" s="422"/>
      <c r="OCV130" s="422"/>
      <c r="OCW130" s="422"/>
      <c r="OCX130" s="422"/>
      <c r="OCY130" s="422"/>
      <c r="OCZ130" s="422"/>
      <c r="ODA130" s="422"/>
      <c r="ODB130" s="422"/>
      <c r="ODC130" s="422"/>
      <c r="ODD130" s="422"/>
      <c r="ODE130" s="422"/>
      <c r="ODF130" s="422"/>
      <c r="ODG130" s="422"/>
      <c r="ODH130" s="422"/>
      <c r="ODI130" s="422"/>
      <c r="ODJ130" s="422"/>
      <c r="ODK130" s="422"/>
      <c r="ODL130" s="422"/>
      <c r="ODM130" s="422"/>
      <c r="ODN130" s="422"/>
      <c r="ODO130" s="422"/>
      <c r="ODP130" s="422"/>
      <c r="ODQ130" s="422"/>
      <c r="ODR130" s="422"/>
      <c r="ODS130" s="422"/>
      <c r="ODT130" s="422"/>
      <c r="ODU130" s="422"/>
      <c r="ODV130" s="422"/>
      <c r="ODW130" s="422"/>
      <c r="ODX130" s="422"/>
      <c r="ODY130" s="422"/>
      <c r="ODZ130" s="422"/>
      <c r="OEA130" s="422"/>
      <c r="OEB130" s="422"/>
      <c r="OEC130" s="422"/>
      <c r="OED130" s="422"/>
      <c r="OEE130" s="422"/>
      <c r="OEF130" s="422"/>
      <c r="OEG130" s="422"/>
      <c r="OEH130" s="422"/>
      <c r="OEI130" s="422"/>
      <c r="OEJ130" s="422"/>
      <c r="OEK130" s="422"/>
      <c r="OEL130" s="422"/>
      <c r="OEM130" s="422"/>
      <c r="OEN130" s="422"/>
      <c r="OEO130" s="422"/>
      <c r="OEP130" s="422"/>
      <c r="OEQ130" s="422"/>
      <c r="OER130" s="422"/>
      <c r="OES130" s="422"/>
      <c r="OET130" s="422"/>
      <c r="OEU130" s="422"/>
      <c r="OEV130" s="422"/>
      <c r="OEW130" s="422"/>
      <c r="OEX130" s="422"/>
      <c r="OEY130" s="422"/>
      <c r="OEZ130" s="422"/>
      <c r="OFA130" s="422"/>
      <c r="OFB130" s="422"/>
      <c r="OFC130" s="422"/>
      <c r="OFD130" s="422"/>
      <c r="OFE130" s="422"/>
      <c r="OFF130" s="422"/>
      <c r="OFG130" s="422"/>
      <c r="OFH130" s="422"/>
      <c r="OFI130" s="422"/>
      <c r="OFJ130" s="422"/>
      <c r="OFK130" s="422"/>
      <c r="OFL130" s="422"/>
      <c r="OFM130" s="422"/>
      <c r="OFN130" s="422"/>
      <c r="OFO130" s="422"/>
      <c r="OFP130" s="422"/>
      <c r="OFQ130" s="422"/>
      <c r="OFR130" s="422"/>
      <c r="OFS130" s="422"/>
      <c r="OFT130" s="422"/>
      <c r="OFU130" s="422"/>
      <c r="OFV130" s="422"/>
      <c r="OFW130" s="422"/>
      <c r="OFX130" s="422"/>
      <c r="OFY130" s="422"/>
      <c r="OFZ130" s="422"/>
      <c r="OGA130" s="422"/>
      <c r="OGB130" s="422"/>
      <c r="OGC130" s="422"/>
      <c r="OGD130" s="422"/>
      <c r="OGE130" s="422"/>
      <c r="OGF130" s="422"/>
      <c r="OGG130" s="422"/>
      <c r="OGH130" s="422"/>
      <c r="OGI130" s="422"/>
      <c r="OGJ130" s="422"/>
      <c r="OGK130" s="422"/>
      <c r="OGL130" s="422"/>
      <c r="OGM130" s="422"/>
      <c r="OGN130" s="422"/>
      <c r="OGO130" s="422"/>
      <c r="OGP130" s="422"/>
      <c r="OGQ130" s="422"/>
      <c r="OGR130" s="422"/>
      <c r="OGS130" s="422"/>
      <c r="OGT130" s="422"/>
      <c r="OGU130" s="422"/>
      <c r="OGV130" s="422"/>
      <c r="OGW130" s="422"/>
      <c r="OGX130" s="422"/>
      <c r="OGY130" s="422"/>
      <c r="OGZ130" s="422"/>
      <c r="OHA130" s="422"/>
      <c r="OHB130" s="422"/>
      <c r="OHC130" s="422"/>
      <c r="OHD130" s="422"/>
      <c r="OHE130" s="422"/>
      <c r="OHF130" s="422"/>
      <c r="OHG130" s="422"/>
      <c r="OHH130" s="422"/>
      <c r="OHI130" s="422"/>
      <c r="OHJ130" s="422"/>
      <c r="OHK130" s="422"/>
      <c r="OHL130" s="422"/>
      <c r="OHM130" s="422"/>
      <c r="OHN130" s="422"/>
      <c r="OHO130" s="422"/>
      <c r="OHP130" s="422"/>
      <c r="OHQ130" s="422"/>
      <c r="OHR130" s="422"/>
      <c r="OHS130" s="422"/>
      <c r="OHT130" s="422"/>
      <c r="OHU130" s="422"/>
      <c r="OHV130" s="422"/>
      <c r="OHW130" s="422"/>
      <c r="OHX130" s="422"/>
      <c r="OHY130" s="422"/>
      <c r="OHZ130" s="422"/>
      <c r="OIA130" s="422"/>
      <c r="OIB130" s="422"/>
      <c r="OIC130" s="422"/>
      <c r="OID130" s="422"/>
      <c r="OIE130" s="422"/>
      <c r="OIF130" s="422"/>
      <c r="OIG130" s="422"/>
      <c r="OIH130" s="422"/>
      <c r="OII130" s="422"/>
      <c r="OIJ130" s="422"/>
      <c r="OIK130" s="422"/>
      <c r="OIL130" s="422"/>
      <c r="OIM130" s="422"/>
      <c r="OIN130" s="422"/>
      <c r="OIO130" s="422"/>
      <c r="OIP130" s="422"/>
      <c r="OIQ130" s="422"/>
      <c r="OIR130" s="422"/>
      <c r="OIS130" s="422"/>
      <c r="OIT130" s="422"/>
      <c r="OIU130" s="422"/>
      <c r="OIV130" s="422"/>
      <c r="OIW130" s="422"/>
      <c r="OIX130" s="422"/>
      <c r="OIY130" s="422"/>
      <c r="OIZ130" s="422"/>
      <c r="OJA130" s="422"/>
      <c r="OJB130" s="422"/>
      <c r="OJC130" s="422"/>
      <c r="OJD130" s="422"/>
      <c r="OJE130" s="422"/>
      <c r="OJF130" s="422"/>
      <c r="OJG130" s="422"/>
      <c r="OJH130" s="422"/>
      <c r="OJI130" s="422"/>
      <c r="OJJ130" s="422"/>
      <c r="OJK130" s="422"/>
      <c r="OJL130" s="422"/>
      <c r="OJM130" s="422"/>
      <c r="OJN130" s="422"/>
      <c r="OJO130" s="422"/>
      <c r="OJP130" s="422"/>
      <c r="OJQ130" s="422"/>
      <c r="OJR130" s="422"/>
      <c r="OJS130" s="422"/>
      <c r="OJT130" s="422"/>
      <c r="OJU130" s="422"/>
      <c r="OJV130" s="422"/>
      <c r="OJW130" s="422"/>
      <c r="OJX130" s="422"/>
      <c r="OJY130" s="422"/>
      <c r="OJZ130" s="422"/>
      <c r="OKA130" s="422"/>
      <c r="OKB130" s="422"/>
      <c r="OKC130" s="422"/>
      <c r="OKD130" s="422"/>
      <c r="OKE130" s="422"/>
      <c r="OKF130" s="422"/>
      <c r="OKG130" s="422"/>
      <c r="OKH130" s="422"/>
      <c r="OKI130" s="422"/>
      <c r="OKJ130" s="422"/>
      <c r="OKK130" s="422"/>
      <c r="OKL130" s="422"/>
      <c r="OKM130" s="422"/>
      <c r="OKN130" s="422"/>
      <c r="OKO130" s="422"/>
      <c r="OKP130" s="422"/>
      <c r="OKQ130" s="422"/>
      <c r="OKR130" s="422"/>
      <c r="OKS130" s="422"/>
      <c r="OKT130" s="422"/>
      <c r="OKU130" s="422"/>
      <c r="OKV130" s="422"/>
      <c r="OKW130" s="422"/>
      <c r="OKX130" s="422"/>
      <c r="OKY130" s="422"/>
      <c r="OKZ130" s="422"/>
      <c r="OLA130" s="422"/>
      <c r="OLB130" s="422"/>
      <c r="OLC130" s="422"/>
      <c r="OLD130" s="422"/>
      <c r="OLE130" s="422"/>
      <c r="OLF130" s="422"/>
      <c r="OLG130" s="422"/>
      <c r="OLH130" s="422"/>
      <c r="OLI130" s="422"/>
      <c r="OLJ130" s="422"/>
      <c r="OLK130" s="422"/>
      <c r="OLL130" s="422"/>
      <c r="OLM130" s="422"/>
      <c r="OLN130" s="422"/>
      <c r="OLO130" s="422"/>
      <c r="OLP130" s="422"/>
      <c r="OLQ130" s="422"/>
      <c r="OLR130" s="422"/>
      <c r="OLS130" s="422"/>
      <c r="OLT130" s="422"/>
      <c r="OLU130" s="422"/>
      <c r="OLV130" s="422"/>
      <c r="OLW130" s="422"/>
      <c r="OLX130" s="422"/>
      <c r="OLY130" s="422"/>
      <c r="OLZ130" s="422"/>
      <c r="OMA130" s="422"/>
      <c r="OMB130" s="422"/>
      <c r="OMC130" s="422"/>
      <c r="OMD130" s="422"/>
      <c r="OME130" s="422"/>
      <c r="OMF130" s="422"/>
      <c r="OMG130" s="422"/>
      <c r="OMH130" s="422"/>
      <c r="OMI130" s="422"/>
      <c r="OMJ130" s="422"/>
      <c r="OMK130" s="422"/>
      <c r="OML130" s="422"/>
      <c r="OMM130" s="422"/>
      <c r="OMN130" s="422"/>
      <c r="OMO130" s="422"/>
      <c r="OMP130" s="422"/>
      <c r="OMQ130" s="422"/>
      <c r="OMR130" s="422"/>
      <c r="OMS130" s="422"/>
      <c r="OMT130" s="422"/>
      <c r="OMU130" s="422"/>
      <c r="OMV130" s="422"/>
      <c r="OMW130" s="422"/>
      <c r="OMX130" s="422"/>
      <c r="OMY130" s="422"/>
      <c r="OMZ130" s="422"/>
      <c r="ONA130" s="422"/>
      <c r="ONB130" s="422"/>
      <c r="ONC130" s="422"/>
      <c r="OND130" s="422"/>
      <c r="ONE130" s="422"/>
      <c r="ONF130" s="422"/>
      <c r="ONG130" s="422"/>
      <c r="ONH130" s="422"/>
      <c r="ONI130" s="422"/>
      <c r="ONJ130" s="422"/>
      <c r="ONK130" s="422"/>
      <c r="ONL130" s="422"/>
      <c r="ONM130" s="422"/>
      <c r="ONN130" s="422"/>
      <c r="ONO130" s="422"/>
      <c r="ONP130" s="422"/>
      <c r="ONQ130" s="422"/>
      <c r="ONR130" s="422"/>
      <c r="ONS130" s="422"/>
      <c r="ONT130" s="422"/>
      <c r="ONU130" s="422"/>
      <c r="ONV130" s="422"/>
      <c r="ONW130" s="422"/>
      <c r="ONX130" s="422"/>
      <c r="ONY130" s="422"/>
      <c r="ONZ130" s="422"/>
      <c r="OOA130" s="422"/>
      <c r="OOB130" s="422"/>
      <c r="OOC130" s="422"/>
      <c r="OOD130" s="422"/>
      <c r="OOE130" s="422"/>
      <c r="OOF130" s="422"/>
      <c r="OOG130" s="422"/>
      <c r="OOH130" s="422"/>
      <c r="OOI130" s="422"/>
      <c r="OOJ130" s="422"/>
      <c r="OOK130" s="422"/>
      <c r="OOL130" s="422"/>
      <c r="OOM130" s="422"/>
      <c r="OON130" s="422"/>
      <c r="OOO130" s="422"/>
      <c r="OOP130" s="422"/>
      <c r="OOQ130" s="422"/>
      <c r="OOR130" s="422"/>
      <c r="OOS130" s="422"/>
      <c r="OOT130" s="422"/>
      <c r="OOU130" s="422"/>
      <c r="OOV130" s="422"/>
      <c r="OOW130" s="422"/>
      <c r="OOX130" s="422"/>
      <c r="OOY130" s="422"/>
      <c r="OOZ130" s="422"/>
      <c r="OPA130" s="422"/>
      <c r="OPB130" s="422"/>
      <c r="OPC130" s="422"/>
      <c r="OPD130" s="422"/>
      <c r="OPE130" s="422"/>
      <c r="OPF130" s="422"/>
      <c r="OPG130" s="422"/>
      <c r="OPH130" s="422"/>
      <c r="OPI130" s="422"/>
      <c r="OPJ130" s="422"/>
      <c r="OPK130" s="422"/>
      <c r="OPL130" s="422"/>
      <c r="OPM130" s="422"/>
      <c r="OPN130" s="422"/>
      <c r="OPO130" s="422"/>
      <c r="OPP130" s="422"/>
      <c r="OPQ130" s="422"/>
      <c r="OPR130" s="422"/>
      <c r="OPS130" s="422"/>
      <c r="OPT130" s="422"/>
      <c r="OPU130" s="422"/>
      <c r="OPV130" s="422"/>
      <c r="OPW130" s="422"/>
      <c r="OPX130" s="422"/>
      <c r="OPY130" s="422"/>
      <c r="OPZ130" s="422"/>
      <c r="OQA130" s="422"/>
      <c r="OQB130" s="422"/>
      <c r="OQC130" s="422"/>
      <c r="OQD130" s="422"/>
      <c r="OQE130" s="422"/>
      <c r="OQF130" s="422"/>
      <c r="OQG130" s="422"/>
      <c r="OQH130" s="422"/>
      <c r="OQI130" s="422"/>
      <c r="OQJ130" s="422"/>
      <c r="OQK130" s="422"/>
      <c r="OQL130" s="422"/>
      <c r="OQM130" s="422"/>
      <c r="OQN130" s="422"/>
      <c r="OQO130" s="422"/>
      <c r="OQP130" s="422"/>
      <c r="OQQ130" s="422"/>
      <c r="OQR130" s="422"/>
      <c r="OQS130" s="422"/>
      <c r="OQT130" s="422"/>
      <c r="OQU130" s="422"/>
      <c r="OQV130" s="422"/>
      <c r="OQW130" s="422"/>
      <c r="OQX130" s="422"/>
      <c r="OQY130" s="422"/>
      <c r="OQZ130" s="422"/>
      <c r="ORA130" s="422"/>
      <c r="ORB130" s="422"/>
      <c r="ORC130" s="422"/>
      <c r="ORD130" s="422"/>
      <c r="ORE130" s="422"/>
      <c r="ORF130" s="422"/>
      <c r="ORG130" s="422"/>
      <c r="ORH130" s="422"/>
      <c r="ORI130" s="422"/>
      <c r="ORJ130" s="422"/>
      <c r="ORK130" s="422"/>
      <c r="ORL130" s="422"/>
      <c r="ORM130" s="422"/>
      <c r="ORN130" s="422"/>
      <c r="ORO130" s="422"/>
      <c r="ORP130" s="422"/>
      <c r="ORQ130" s="422"/>
      <c r="ORR130" s="422"/>
      <c r="ORS130" s="422"/>
      <c r="ORT130" s="422"/>
      <c r="ORU130" s="422"/>
      <c r="ORV130" s="422"/>
      <c r="ORW130" s="422"/>
      <c r="ORX130" s="422"/>
      <c r="ORY130" s="422"/>
      <c r="ORZ130" s="422"/>
      <c r="OSA130" s="422"/>
      <c r="OSB130" s="422"/>
      <c r="OSC130" s="422"/>
      <c r="OSD130" s="422"/>
      <c r="OSE130" s="422"/>
      <c r="OSF130" s="422"/>
      <c r="OSG130" s="422"/>
      <c r="OSH130" s="422"/>
      <c r="OSI130" s="422"/>
      <c r="OSJ130" s="422"/>
      <c r="OSK130" s="422"/>
      <c r="OSL130" s="422"/>
      <c r="OSM130" s="422"/>
      <c r="OSN130" s="422"/>
      <c r="OSO130" s="422"/>
      <c r="OSP130" s="422"/>
      <c r="OSQ130" s="422"/>
      <c r="OSR130" s="422"/>
      <c r="OSS130" s="422"/>
      <c r="OST130" s="422"/>
      <c r="OSU130" s="422"/>
      <c r="OSV130" s="422"/>
      <c r="OSW130" s="422"/>
      <c r="OSX130" s="422"/>
      <c r="OSY130" s="422"/>
      <c r="OSZ130" s="422"/>
      <c r="OTA130" s="422"/>
      <c r="OTB130" s="422"/>
      <c r="OTC130" s="422"/>
      <c r="OTD130" s="422"/>
      <c r="OTE130" s="422"/>
      <c r="OTF130" s="422"/>
      <c r="OTG130" s="422"/>
      <c r="OTH130" s="422"/>
      <c r="OTI130" s="422"/>
      <c r="OTJ130" s="422"/>
      <c r="OTK130" s="422"/>
      <c r="OTL130" s="422"/>
      <c r="OTM130" s="422"/>
      <c r="OTN130" s="422"/>
      <c r="OTO130" s="422"/>
      <c r="OTP130" s="422"/>
      <c r="OTQ130" s="422"/>
      <c r="OTR130" s="422"/>
      <c r="OTS130" s="422"/>
      <c r="OTT130" s="422"/>
      <c r="OTU130" s="422"/>
      <c r="OTV130" s="422"/>
      <c r="OTW130" s="422"/>
      <c r="OTX130" s="422"/>
      <c r="OTY130" s="422"/>
      <c r="OTZ130" s="422"/>
      <c r="OUA130" s="422"/>
      <c r="OUB130" s="422"/>
      <c r="OUC130" s="422"/>
      <c r="OUD130" s="422"/>
      <c r="OUE130" s="422"/>
      <c r="OUF130" s="422"/>
      <c r="OUG130" s="422"/>
      <c r="OUH130" s="422"/>
      <c r="OUI130" s="422"/>
      <c r="OUJ130" s="422"/>
      <c r="OUK130" s="422"/>
      <c r="OUL130" s="422"/>
      <c r="OUM130" s="422"/>
      <c r="OUN130" s="422"/>
      <c r="OUO130" s="422"/>
      <c r="OUP130" s="422"/>
      <c r="OUQ130" s="422"/>
      <c r="OUR130" s="422"/>
      <c r="OUS130" s="422"/>
      <c r="OUT130" s="422"/>
      <c r="OUU130" s="422"/>
      <c r="OUV130" s="422"/>
      <c r="OUW130" s="422"/>
      <c r="OUX130" s="422"/>
      <c r="OUY130" s="422"/>
      <c r="OUZ130" s="422"/>
      <c r="OVA130" s="422"/>
      <c r="OVB130" s="422"/>
      <c r="OVC130" s="422"/>
      <c r="OVD130" s="422"/>
      <c r="OVE130" s="422"/>
      <c r="OVF130" s="422"/>
      <c r="OVG130" s="422"/>
      <c r="OVH130" s="422"/>
      <c r="OVI130" s="422"/>
      <c r="OVJ130" s="422"/>
      <c r="OVK130" s="422"/>
      <c r="OVL130" s="422"/>
      <c r="OVM130" s="422"/>
      <c r="OVN130" s="422"/>
      <c r="OVO130" s="422"/>
      <c r="OVP130" s="422"/>
      <c r="OVQ130" s="422"/>
      <c r="OVR130" s="422"/>
      <c r="OVS130" s="422"/>
      <c r="OVT130" s="422"/>
      <c r="OVU130" s="422"/>
      <c r="OVV130" s="422"/>
      <c r="OVW130" s="422"/>
      <c r="OVX130" s="422"/>
      <c r="OVY130" s="422"/>
      <c r="OVZ130" s="422"/>
      <c r="OWA130" s="422"/>
      <c r="OWB130" s="422"/>
      <c r="OWC130" s="422"/>
      <c r="OWD130" s="422"/>
      <c r="OWE130" s="422"/>
      <c r="OWF130" s="422"/>
      <c r="OWG130" s="422"/>
      <c r="OWH130" s="422"/>
      <c r="OWI130" s="422"/>
      <c r="OWJ130" s="422"/>
      <c r="OWK130" s="422"/>
      <c r="OWL130" s="422"/>
      <c r="OWM130" s="422"/>
      <c r="OWN130" s="422"/>
      <c r="OWO130" s="422"/>
      <c r="OWP130" s="422"/>
      <c r="OWQ130" s="422"/>
      <c r="OWR130" s="422"/>
      <c r="OWS130" s="422"/>
      <c r="OWT130" s="422"/>
      <c r="OWU130" s="422"/>
      <c r="OWV130" s="422"/>
      <c r="OWW130" s="422"/>
      <c r="OWX130" s="422"/>
      <c r="OWY130" s="422"/>
      <c r="OWZ130" s="422"/>
      <c r="OXA130" s="422"/>
      <c r="OXB130" s="422"/>
      <c r="OXC130" s="422"/>
      <c r="OXD130" s="422"/>
      <c r="OXE130" s="422"/>
      <c r="OXF130" s="422"/>
      <c r="OXG130" s="422"/>
      <c r="OXH130" s="422"/>
      <c r="OXI130" s="422"/>
      <c r="OXJ130" s="422"/>
      <c r="OXK130" s="422"/>
      <c r="OXL130" s="422"/>
      <c r="OXM130" s="422"/>
      <c r="OXN130" s="422"/>
      <c r="OXO130" s="422"/>
      <c r="OXP130" s="422"/>
      <c r="OXQ130" s="422"/>
      <c r="OXR130" s="422"/>
      <c r="OXS130" s="422"/>
      <c r="OXT130" s="422"/>
      <c r="OXU130" s="422"/>
      <c r="OXV130" s="422"/>
      <c r="OXW130" s="422"/>
      <c r="OXX130" s="422"/>
      <c r="OXY130" s="422"/>
      <c r="OXZ130" s="422"/>
      <c r="OYA130" s="422"/>
      <c r="OYB130" s="422"/>
      <c r="OYC130" s="422"/>
      <c r="OYD130" s="422"/>
      <c r="OYE130" s="422"/>
      <c r="OYF130" s="422"/>
      <c r="OYG130" s="422"/>
      <c r="OYH130" s="422"/>
      <c r="OYI130" s="422"/>
      <c r="OYJ130" s="422"/>
      <c r="OYK130" s="422"/>
      <c r="OYL130" s="422"/>
      <c r="OYM130" s="422"/>
      <c r="OYN130" s="422"/>
      <c r="OYO130" s="422"/>
      <c r="OYP130" s="422"/>
      <c r="OYQ130" s="422"/>
      <c r="OYR130" s="422"/>
      <c r="OYS130" s="422"/>
      <c r="OYT130" s="422"/>
      <c r="OYU130" s="422"/>
      <c r="OYV130" s="422"/>
      <c r="OYW130" s="422"/>
      <c r="OYX130" s="422"/>
      <c r="OYY130" s="422"/>
      <c r="OYZ130" s="422"/>
      <c r="OZA130" s="422"/>
      <c r="OZB130" s="422"/>
      <c r="OZC130" s="422"/>
      <c r="OZD130" s="422"/>
      <c r="OZE130" s="422"/>
      <c r="OZF130" s="422"/>
      <c r="OZG130" s="422"/>
      <c r="OZH130" s="422"/>
      <c r="OZI130" s="422"/>
      <c r="OZJ130" s="422"/>
      <c r="OZK130" s="422"/>
      <c r="OZL130" s="422"/>
      <c r="OZM130" s="422"/>
      <c r="OZN130" s="422"/>
      <c r="OZO130" s="422"/>
      <c r="OZP130" s="422"/>
      <c r="OZQ130" s="422"/>
      <c r="OZR130" s="422"/>
      <c r="OZS130" s="422"/>
      <c r="OZT130" s="422"/>
      <c r="OZU130" s="422"/>
      <c r="OZV130" s="422"/>
      <c r="OZW130" s="422"/>
      <c r="OZX130" s="422"/>
      <c r="OZY130" s="422"/>
      <c r="OZZ130" s="422"/>
      <c r="PAA130" s="422"/>
      <c r="PAB130" s="422"/>
      <c r="PAC130" s="422"/>
      <c r="PAD130" s="422"/>
      <c r="PAE130" s="422"/>
      <c r="PAF130" s="422"/>
      <c r="PAG130" s="422"/>
      <c r="PAH130" s="422"/>
      <c r="PAI130" s="422"/>
      <c r="PAJ130" s="422"/>
      <c r="PAK130" s="422"/>
      <c r="PAL130" s="422"/>
      <c r="PAM130" s="422"/>
      <c r="PAN130" s="422"/>
      <c r="PAO130" s="422"/>
      <c r="PAP130" s="422"/>
      <c r="PAQ130" s="422"/>
      <c r="PAR130" s="422"/>
      <c r="PAS130" s="422"/>
      <c r="PAT130" s="422"/>
      <c r="PAU130" s="422"/>
      <c r="PAV130" s="422"/>
      <c r="PAW130" s="422"/>
      <c r="PAX130" s="422"/>
      <c r="PAY130" s="422"/>
      <c r="PAZ130" s="422"/>
      <c r="PBA130" s="422"/>
      <c r="PBB130" s="422"/>
      <c r="PBC130" s="422"/>
      <c r="PBD130" s="422"/>
      <c r="PBE130" s="422"/>
      <c r="PBF130" s="422"/>
      <c r="PBG130" s="422"/>
      <c r="PBH130" s="422"/>
      <c r="PBI130" s="422"/>
      <c r="PBJ130" s="422"/>
      <c r="PBK130" s="422"/>
      <c r="PBL130" s="422"/>
      <c r="PBM130" s="422"/>
      <c r="PBN130" s="422"/>
      <c r="PBO130" s="422"/>
      <c r="PBP130" s="422"/>
      <c r="PBQ130" s="422"/>
      <c r="PBR130" s="422"/>
      <c r="PBS130" s="422"/>
      <c r="PBT130" s="422"/>
      <c r="PBU130" s="422"/>
      <c r="PBV130" s="422"/>
      <c r="PBW130" s="422"/>
      <c r="PBX130" s="422"/>
      <c r="PBY130" s="422"/>
      <c r="PBZ130" s="422"/>
      <c r="PCA130" s="422"/>
      <c r="PCB130" s="422"/>
      <c r="PCC130" s="422"/>
      <c r="PCD130" s="422"/>
      <c r="PCE130" s="422"/>
      <c r="PCF130" s="422"/>
      <c r="PCG130" s="422"/>
      <c r="PCH130" s="422"/>
      <c r="PCI130" s="422"/>
      <c r="PCJ130" s="422"/>
      <c r="PCK130" s="422"/>
      <c r="PCL130" s="422"/>
      <c r="PCM130" s="422"/>
      <c r="PCN130" s="422"/>
      <c r="PCO130" s="422"/>
      <c r="PCP130" s="422"/>
      <c r="PCQ130" s="422"/>
      <c r="PCR130" s="422"/>
      <c r="PCS130" s="422"/>
      <c r="PCT130" s="422"/>
      <c r="PCU130" s="422"/>
      <c r="PCV130" s="422"/>
      <c r="PCW130" s="422"/>
      <c r="PCX130" s="422"/>
      <c r="PCY130" s="422"/>
      <c r="PCZ130" s="422"/>
      <c r="PDA130" s="422"/>
      <c r="PDB130" s="422"/>
      <c r="PDC130" s="422"/>
      <c r="PDD130" s="422"/>
      <c r="PDE130" s="422"/>
      <c r="PDF130" s="422"/>
      <c r="PDG130" s="422"/>
      <c r="PDH130" s="422"/>
      <c r="PDI130" s="422"/>
      <c r="PDJ130" s="422"/>
      <c r="PDK130" s="422"/>
      <c r="PDL130" s="422"/>
      <c r="PDM130" s="422"/>
      <c r="PDN130" s="422"/>
      <c r="PDO130" s="422"/>
      <c r="PDP130" s="422"/>
      <c r="PDQ130" s="422"/>
      <c r="PDR130" s="422"/>
      <c r="PDS130" s="422"/>
      <c r="PDT130" s="422"/>
      <c r="PDU130" s="422"/>
      <c r="PDV130" s="422"/>
      <c r="PDW130" s="422"/>
      <c r="PDX130" s="422"/>
      <c r="PDY130" s="422"/>
      <c r="PDZ130" s="422"/>
      <c r="PEA130" s="422"/>
      <c r="PEB130" s="422"/>
      <c r="PEC130" s="422"/>
      <c r="PED130" s="422"/>
      <c r="PEE130" s="422"/>
      <c r="PEF130" s="422"/>
      <c r="PEG130" s="422"/>
      <c r="PEH130" s="422"/>
      <c r="PEI130" s="422"/>
      <c r="PEJ130" s="422"/>
      <c r="PEK130" s="422"/>
      <c r="PEL130" s="422"/>
      <c r="PEM130" s="422"/>
      <c r="PEN130" s="422"/>
      <c r="PEO130" s="422"/>
      <c r="PEP130" s="422"/>
      <c r="PEQ130" s="422"/>
      <c r="PER130" s="422"/>
      <c r="PES130" s="422"/>
      <c r="PET130" s="422"/>
      <c r="PEU130" s="422"/>
      <c r="PEV130" s="422"/>
      <c r="PEW130" s="422"/>
      <c r="PEX130" s="422"/>
      <c r="PEY130" s="422"/>
      <c r="PEZ130" s="422"/>
      <c r="PFA130" s="422"/>
      <c r="PFB130" s="422"/>
      <c r="PFC130" s="422"/>
      <c r="PFD130" s="422"/>
      <c r="PFE130" s="422"/>
      <c r="PFF130" s="422"/>
      <c r="PFG130" s="422"/>
      <c r="PFH130" s="422"/>
      <c r="PFI130" s="422"/>
      <c r="PFJ130" s="422"/>
      <c r="PFK130" s="422"/>
      <c r="PFL130" s="422"/>
      <c r="PFM130" s="422"/>
      <c r="PFN130" s="422"/>
      <c r="PFO130" s="422"/>
      <c r="PFP130" s="422"/>
      <c r="PFQ130" s="422"/>
      <c r="PFR130" s="422"/>
      <c r="PFS130" s="422"/>
      <c r="PFT130" s="422"/>
      <c r="PFU130" s="422"/>
      <c r="PFV130" s="422"/>
      <c r="PFW130" s="422"/>
      <c r="PFX130" s="422"/>
      <c r="PFY130" s="422"/>
      <c r="PFZ130" s="422"/>
      <c r="PGA130" s="422"/>
      <c r="PGB130" s="422"/>
      <c r="PGC130" s="422"/>
      <c r="PGD130" s="422"/>
      <c r="PGE130" s="422"/>
      <c r="PGF130" s="422"/>
      <c r="PGG130" s="422"/>
      <c r="PGH130" s="422"/>
      <c r="PGI130" s="422"/>
      <c r="PGJ130" s="422"/>
      <c r="PGK130" s="422"/>
      <c r="PGL130" s="422"/>
      <c r="PGM130" s="422"/>
      <c r="PGN130" s="422"/>
      <c r="PGO130" s="422"/>
      <c r="PGP130" s="422"/>
      <c r="PGQ130" s="422"/>
      <c r="PGR130" s="422"/>
      <c r="PGS130" s="422"/>
      <c r="PGT130" s="422"/>
      <c r="PGU130" s="422"/>
      <c r="PGV130" s="422"/>
      <c r="PGW130" s="422"/>
      <c r="PGX130" s="422"/>
      <c r="PGY130" s="422"/>
      <c r="PGZ130" s="422"/>
      <c r="PHA130" s="422"/>
      <c r="PHB130" s="422"/>
      <c r="PHC130" s="422"/>
      <c r="PHD130" s="422"/>
      <c r="PHE130" s="422"/>
      <c r="PHF130" s="422"/>
      <c r="PHG130" s="422"/>
      <c r="PHH130" s="422"/>
      <c r="PHI130" s="422"/>
      <c r="PHJ130" s="422"/>
      <c r="PHK130" s="422"/>
      <c r="PHL130" s="422"/>
      <c r="PHM130" s="422"/>
      <c r="PHN130" s="422"/>
      <c r="PHO130" s="422"/>
      <c r="PHP130" s="422"/>
      <c r="PHQ130" s="422"/>
      <c r="PHR130" s="422"/>
      <c r="PHS130" s="422"/>
      <c r="PHT130" s="422"/>
      <c r="PHU130" s="422"/>
      <c r="PHV130" s="422"/>
      <c r="PHW130" s="422"/>
      <c r="PHX130" s="422"/>
      <c r="PHY130" s="422"/>
      <c r="PHZ130" s="422"/>
      <c r="PIA130" s="422"/>
      <c r="PIB130" s="422"/>
      <c r="PIC130" s="422"/>
      <c r="PID130" s="422"/>
      <c r="PIE130" s="422"/>
      <c r="PIF130" s="422"/>
      <c r="PIG130" s="422"/>
      <c r="PIH130" s="422"/>
      <c r="PII130" s="422"/>
      <c r="PIJ130" s="422"/>
      <c r="PIK130" s="422"/>
      <c r="PIL130" s="422"/>
      <c r="PIM130" s="422"/>
      <c r="PIN130" s="422"/>
      <c r="PIO130" s="422"/>
      <c r="PIP130" s="422"/>
      <c r="PIQ130" s="422"/>
      <c r="PIR130" s="422"/>
      <c r="PIS130" s="422"/>
      <c r="PIT130" s="422"/>
      <c r="PIU130" s="422"/>
      <c r="PIV130" s="422"/>
      <c r="PIW130" s="422"/>
      <c r="PIX130" s="422"/>
      <c r="PIY130" s="422"/>
      <c r="PIZ130" s="422"/>
      <c r="PJA130" s="422"/>
      <c r="PJB130" s="422"/>
      <c r="PJC130" s="422"/>
      <c r="PJD130" s="422"/>
      <c r="PJE130" s="422"/>
      <c r="PJF130" s="422"/>
      <c r="PJG130" s="422"/>
      <c r="PJH130" s="422"/>
      <c r="PJI130" s="422"/>
      <c r="PJJ130" s="422"/>
      <c r="PJK130" s="422"/>
      <c r="PJL130" s="422"/>
      <c r="PJM130" s="422"/>
      <c r="PJN130" s="422"/>
      <c r="PJO130" s="422"/>
      <c r="PJP130" s="422"/>
      <c r="PJQ130" s="422"/>
      <c r="PJR130" s="422"/>
      <c r="PJS130" s="422"/>
      <c r="PJT130" s="422"/>
      <c r="PJU130" s="422"/>
      <c r="PJV130" s="422"/>
      <c r="PJW130" s="422"/>
      <c r="PJX130" s="422"/>
      <c r="PJY130" s="422"/>
      <c r="PJZ130" s="422"/>
      <c r="PKA130" s="422"/>
      <c r="PKB130" s="422"/>
      <c r="PKC130" s="422"/>
      <c r="PKD130" s="422"/>
      <c r="PKE130" s="422"/>
      <c r="PKF130" s="422"/>
      <c r="PKG130" s="422"/>
      <c r="PKH130" s="422"/>
      <c r="PKI130" s="422"/>
      <c r="PKJ130" s="422"/>
      <c r="PKK130" s="422"/>
      <c r="PKL130" s="422"/>
      <c r="PKM130" s="422"/>
      <c r="PKN130" s="422"/>
      <c r="PKO130" s="422"/>
      <c r="PKP130" s="422"/>
      <c r="PKQ130" s="422"/>
      <c r="PKR130" s="422"/>
      <c r="PKS130" s="422"/>
      <c r="PKT130" s="422"/>
      <c r="PKU130" s="422"/>
      <c r="PKV130" s="422"/>
      <c r="PKW130" s="422"/>
      <c r="PKX130" s="422"/>
      <c r="PKY130" s="422"/>
      <c r="PKZ130" s="422"/>
      <c r="PLA130" s="422"/>
      <c r="PLB130" s="422"/>
      <c r="PLC130" s="422"/>
      <c r="PLD130" s="422"/>
      <c r="PLE130" s="422"/>
      <c r="PLF130" s="422"/>
      <c r="PLG130" s="422"/>
      <c r="PLH130" s="422"/>
      <c r="PLI130" s="422"/>
      <c r="PLJ130" s="422"/>
      <c r="PLK130" s="422"/>
      <c r="PLL130" s="422"/>
      <c r="PLM130" s="422"/>
      <c r="PLN130" s="422"/>
      <c r="PLO130" s="422"/>
      <c r="PLP130" s="422"/>
      <c r="PLQ130" s="422"/>
      <c r="PLR130" s="422"/>
      <c r="PLS130" s="422"/>
      <c r="PLT130" s="422"/>
      <c r="PLU130" s="422"/>
      <c r="PLV130" s="422"/>
      <c r="PLW130" s="422"/>
      <c r="PLX130" s="422"/>
      <c r="PLY130" s="422"/>
      <c r="PLZ130" s="422"/>
      <c r="PMA130" s="422"/>
      <c r="PMB130" s="422"/>
      <c r="PMC130" s="422"/>
      <c r="PMD130" s="422"/>
      <c r="PME130" s="422"/>
      <c r="PMF130" s="422"/>
      <c r="PMG130" s="422"/>
      <c r="PMH130" s="422"/>
      <c r="PMI130" s="422"/>
      <c r="PMJ130" s="422"/>
      <c r="PMK130" s="422"/>
      <c r="PML130" s="422"/>
      <c r="PMM130" s="422"/>
      <c r="PMN130" s="422"/>
      <c r="PMO130" s="422"/>
      <c r="PMP130" s="422"/>
      <c r="PMQ130" s="422"/>
      <c r="PMR130" s="422"/>
      <c r="PMS130" s="422"/>
      <c r="PMT130" s="422"/>
      <c r="PMU130" s="422"/>
      <c r="PMV130" s="422"/>
      <c r="PMW130" s="422"/>
      <c r="PMX130" s="422"/>
      <c r="PMY130" s="422"/>
      <c r="PMZ130" s="422"/>
      <c r="PNA130" s="422"/>
      <c r="PNB130" s="422"/>
      <c r="PNC130" s="422"/>
      <c r="PND130" s="422"/>
      <c r="PNE130" s="422"/>
      <c r="PNF130" s="422"/>
      <c r="PNG130" s="422"/>
      <c r="PNH130" s="422"/>
      <c r="PNI130" s="422"/>
      <c r="PNJ130" s="422"/>
      <c r="PNK130" s="422"/>
      <c r="PNL130" s="422"/>
      <c r="PNM130" s="422"/>
      <c r="PNN130" s="422"/>
      <c r="PNO130" s="422"/>
      <c r="PNP130" s="422"/>
      <c r="PNQ130" s="422"/>
      <c r="PNR130" s="422"/>
      <c r="PNS130" s="422"/>
      <c r="PNT130" s="422"/>
      <c r="PNU130" s="422"/>
      <c r="PNV130" s="422"/>
      <c r="PNW130" s="422"/>
      <c r="PNX130" s="422"/>
      <c r="PNY130" s="422"/>
      <c r="PNZ130" s="422"/>
      <c r="POA130" s="422"/>
      <c r="POB130" s="422"/>
      <c r="POC130" s="422"/>
      <c r="POD130" s="422"/>
      <c r="POE130" s="422"/>
      <c r="POF130" s="422"/>
      <c r="POG130" s="422"/>
      <c r="POH130" s="422"/>
      <c r="POI130" s="422"/>
      <c r="POJ130" s="422"/>
      <c r="POK130" s="422"/>
      <c r="POL130" s="422"/>
      <c r="POM130" s="422"/>
      <c r="PON130" s="422"/>
      <c r="POO130" s="422"/>
      <c r="POP130" s="422"/>
      <c r="POQ130" s="422"/>
      <c r="POR130" s="422"/>
      <c r="POS130" s="422"/>
      <c r="POT130" s="422"/>
      <c r="POU130" s="422"/>
      <c r="POV130" s="422"/>
      <c r="POW130" s="422"/>
      <c r="POX130" s="422"/>
      <c r="POY130" s="422"/>
      <c r="POZ130" s="422"/>
      <c r="PPA130" s="422"/>
      <c r="PPB130" s="422"/>
      <c r="PPC130" s="422"/>
      <c r="PPD130" s="422"/>
      <c r="PPE130" s="422"/>
      <c r="PPF130" s="422"/>
      <c r="PPG130" s="422"/>
      <c r="PPH130" s="422"/>
      <c r="PPI130" s="422"/>
      <c r="PPJ130" s="422"/>
      <c r="PPK130" s="422"/>
      <c r="PPL130" s="422"/>
      <c r="PPM130" s="422"/>
      <c r="PPN130" s="422"/>
      <c r="PPO130" s="422"/>
      <c r="PPP130" s="422"/>
      <c r="PPQ130" s="422"/>
      <c r="PPR130" s="422"/>
      <c r="PPS130" s="422"/>
      <c r="PPT130" s="422"/>
      <c r="PPU130" s="422"/>
      <c r="PPV130" s="422"/>
      <c r="PPW130" s="422"/>
      <c r="PPX130" s="422"/>
      <c r="PPY130" s="422"/>
      <c r="PPZ130" s="422"/>
      <c r="PQA130" s="422"/>
      <c r="PQB130" s="422"/>
      <c r="PQC130" s="422"/>
      <c r="PQD130" s="422"/>
      <c r="PQE130" s="422"/>
      <c r="PQF130" s="422"/>
      <c r="PQG130" s="422"/>
      <c r="PQH130" s="422"/>
      <c r="PQI130" s="422"/>
      <c r="PQJ130" s="422"/>
      <c r="PQK130" s="422"/>
      <c r="PQL130" s="422"/>
      <c r="PQM130" s="422"/>
      <c r="PQN130" s="422"/>
      <c r="PQO130" s="422"/>
      <c r="PQP130" s="422"/>
      <c r="PQQ130" s="422"/>
      <c r="PQR130" s="422"/>
      <c r="PQS130" s="422"/>
      <c r="PQT130" s="422"/>
      <c r="PQU130" s="422"/>
      <c r="PQV130" s="422"/>
      <c r="PQW130" s="422"/>
      <c r="PQX130" s="422"/>
      <c r="PQY130" s="422"/>
      <c r="PQZ130" s="422"/>
      <c r="PRA130" s="422"/>
      <c r="PRB130" s="422"/>
      <c r="PRC130" s="422"/>
      <c r="PRD130" s="422"/>
      <c r="PRE130" s="422"/>
      <c r="PRF130" s="422"/>
      <c r="PRG130" s="422"/>
      <c r="PRH130" s="422"/>
      <c r="PRI130" s="422"/>
      <c r="PRJ130" s="422"/>
      <c r="PRK130" s="422"/>
      <c r="PRL130" s="422"/>
      <c r="PRM130" s="422"/>
      <c r="PRN130" s="422"/>
      <c r="PRO130" s="422"/>
      <c r="PRP130" s="422"/>
      <c r="PRQ130" s="422"/>
      <c r="PRR130" s="422"/>
      <c r="PRS130" s="422"/>
      <c r="PRT130" s="422"/>
      <c r="PRU130" s="422"/>
      <c r="PRV130" s="422"/>
      <c r="PRW130" s="422"/>
      <c r="PRX130" s="422"/>
      <c r="PRY130" s="422"/>
      <c r="PRZ130" s="422"/>
      <c r="PSA130" s="422"/>
      <c r="PSB130" s="422"/>
      <c r="PSC130" s="422"/>
      <c r="PSD130" s="422"/>
      <c r="PSE130" s="422"/>
      <c r="PSF130" s="422"/>
      <c r="PSG130" s="422"/>
      <c r="PSH130" s="422"/>
      <c r="PSI130" s="422"/>
      <c r="PSJ130" s="422"/>
      <c r="PSK130" s="422"/>
      <c r="PSL130" s="422"/>
      <c r="PSM130" s="422"/>
      <c r="PSN130" s="422"/>
      <c r="PSO130" s="422"/>
      <c r="PSP130" s="422"/>
      <c r="PSQ130" s="422"/>
      <c r="PSR130" s="422"/>
      <c r="PSS130" s="422"/>
      <c r="PST130" s="422"/>
      <c r="PSU130" s="422"/>
      <c r="PSV130" s="422"/>
      <c r="PSW130" s="422"/>
      <c r="PSX130" s="422"/>
      <c r="PSY130" s="422"/>
      <c r="PSZ130" s="422"/>
      <c r="PTA130" s="422"/>
      <c r="PTB130" s="422"/>
      <c r="PTC130" s="422"/>
      <c r="PTD130" s="422"/>
      <c r="PTE130" s="422"/>
      <c r="PTF130" s="422"/>
      <c r="PTG130" s="422"/>
      <c r="PTH130" s="422"/>
      <c r="PTI130" s="422"/>
      <c r="PTJ130" s="422"/>
      <c r="PTK130" s="422"/>
      <c r="PTL130" s="422"/>
      <c r="PTM130" s="422"/>
      <c r="PTN130" s="422"/>
      <c r="PTO130" s="422"/>
      <c r="PTP130" s="422"/>
      <c r="PTQ130" s="422"/>
      <c r="PTR130" s="422"/>
      <c r="PTS130" s="422"/>
      <c r="PTT130" s="422"/>
      <c r="PTU130" s="422"/>
      <c r="PTV130" s="422"/>
      <c r="PTW130" s="422"/>
      <c r="PTX130" s="422"/>
      <c r="PTY130" s="422"/>
      <c r="PTZ130" s="422"/>
      <c r="PUA130" s="422"/>
      <c r="PUB130" s="422"/>
      <c r="PUC130" s="422"/>
      <c r="PUD130" s="422"/>
      <c r="PUE130" s="422"/>
      <c r="PUF130" s="422"/>
      <c r="PUG130" s="422"/>
      <c r="PUH130" s="422"/>
      <c r="PUI130" s="422"/>
      <c r="PUJ130" s="422"/>
      <c r="PUK130" s="422"/>
      <c r="PUL130" s="422"/>
      <c r="PUM130" s="422"/>
      <c r="PUN130" s="422"/>
      <c r="PUO130" s="422"/>
      <c r="PUP130" s="422"/>
      <c r="PUQ130" s="422"/>
      <c r="PUR130" s="422"/>
      <c r="PUS130" s="422"/>
      <c r="PUT130" s="422"/>
      <c r="PUU130" s="422"/>
      <c r="PUV130" s="422"/>
      <c r="PUW130" s="422"/>
      <c r="PUX130" s="422"/>
      <c r="PUY130" s="422"/>
      <c r="PUZ130" s="422"/>
      <c r="PVA130" s="422"/>
      <c r="PVB130" s="422"/>
      <c r="PVC130" s="422"/>
      <c r="PVD130" s="422"/>
      <c r="PVE130" s="422"/>
      <c r="PVF130" s="422"/>
      <c r="PVG130" s="422"/>
      <c r="PVH130" s="422"/>
      <c r="PVI130" s="422"/>
      <c r="PVJ130" s="422"/>
      <c r="PVK130" s="422"/>
      <c r="PVL130" s="422"/>
      <c r="PVM130" s="422"/>
      <c r="PVN130" s="422"/>
      <c r="PVO130" s="422"/>
      <c r="PVP130" s="422"/>
      <c r="PVQ130" s="422"/>
      <c r="PVR130" s="422"/>
      <c r="PVS130" s="422"/>
      <c r="PVT130" s="422"/>
      <c r="PVU130" s="422"/>
      <c r="PVV130" s="422"/>
      <c r="PVW130" s="422"/>
      <c r="PVX130" s="422"/>
      <c r="PVY130" s="422"/>
      <c r="PVZ130" s="422"/>
      <c r="PWA130" s="422"/>
      <c r="PWB130" s="422"/>
      <c r="PWC130" s="422"/>
      <c r="PWD130" s="422"/>
      <c r="PWE130" s="422"/>
      <c r="PWF130" s="422"/>
      <c r="PWG130" s="422"/>
      <c r="PWH130" s="422"/>
      <c r="PWI130" s="422"/>
      <c r="PWJ130" s="422"/>
      <c r="PWK130" s="422"/>
      <c r="PWL130" s="422"/>
      <c r="PWM130" s="422"/>
      <c r="PWN130" s="422"/>
      <c r="PWO130" s="422"/>
      <c r="PWP130" s="422"/>
      <c r="PWQ130" s="422"/>
      <c r="PWR130" s="422"/>
      <c r="PWS130" s="422"/>
      <c r="PWT130" s="422"/>
      <c r="PWU130" s="422"/>
      <c r="PWV130" s="422"/>
      <c r="PWW130" s="422"/>
      <c r="PWX130" s="422"/>
      <c r="PWY130" s="422"/>
      <c r="PWZ130" s="422"/>
      <c r="PXA130" s="422"/>
      <c r="PXB130" s="422"/>
      <c r="PXC130" s="422"/>
      <c r="PXD130" s="422"/>
      <c r="PXE130" s="422"/>
      <c r="PXF130" s="422"/>
      <c r="PXG130" s="422"/>
      <c r="PXH130" s="422"/>
      <c r="PXI130" s="422"/>
      <c r="PXJ130" s="422"/>
      <c r="PXK130" s="422"/>
      <c r="PXL130" s="422"/>
      <c r="PXM130" s="422"/>
      <c r="PXN130" s="422"/>
      <c r="PXO130" s="422"/>
      <c r="PXP130" s="422"/>
      <c r="PXQ130" s="422"/>
      <c r="PXR130" s="422"/>
      <c r="PXS130" s="422"/>
      <c r="PXT130" s="422"/>
      <c r="PXU130" s="422"/>
      <c r="PXV130" s="422"/>
      <c r="PXW130" s="422"/>
      <c r="PXX130" s="422"/>
      <c r="PXY130" s="422"/>
      <c r="PXZ130" s="422"/>
      <c r="PYA130" s="422"/>
      <c r="PYB130" s="422"/>
      <c r="PYC130" s="422"/>
      <c r="PYD130" s="422"/>
      <c r="PYE130" s="422"/>
      <c r="PYF130" s="422"/>
      <c r="PYG130" s="422"/>
      <c r="PYH130" s="422"/>
      <c r="PYI130" s="422"/>
      <c r="PYJ130" s="422"/>
      <c r="PYK130" s="422"/>
      <c r="PYL130" s="422"/>
      <c r="PYM130" s="422"/>
      <c r="PYN130" s="422"/>
      <c r="PYO130" s="422"/>
      <c r="PYP130" s="422"/>
      <c r="PYQ130" s="422"/>
      <c r="PYR130" s="422"/>
      <c r="PYS130" s="422"/>
      <c r="PYT130" s="422"/>
      <c r="PYU130" s="422"/>
      <c r="PYV130" s="422"/>
      <c r="PYW130" s="422"/>
      <c r="PYX130" s="422"/>
      <c r="PYY130" s="422"/>
      <c r="PYZ130" s="422"/>
      <c r="PZA130" s="422"/>
      <c r="PZB130" s="422"/>
      <c r="PZC130" s="422"/>
      <c r="PZD130" s="422"/>
      <c r="PZE130" s="422"/>
      <c r="PZF130" s="422"/>
      <c r="PZG130" s="422"/>
      <c r="PZH130" s="422"/>
      <c r="PZI130" s="422"/>
      <c r="PZJ130" s="422"/>
      <c r="PZK130" s="422"/>
      <c r="PZL130" s="422"/>
      <c r="PZM130" s="422"/>
      <c r="PZN130" s="422"/>
      <c r="PZO130" s="422"/>
      <c r="PZP130" s="422"/>
      <c r="PZQ130" s="422"/>
      <c r="PZR130" s="422"/>
      <c r="PZS130" s="422"/>
      <c r="PZT130" s="422"/>
      <c r="PZU130" s="422"/>
      <c r="PZV130" s="422"/>
      <c r="PZW130" s="422"/>
      <c r="PZX130" s="422"/>
      <c r="PZY130" s="422"/>
      <c r="PZZ130" s="422"/>
      <c r="QAA130" s="422"/>
      <c r="QAB130" s="422"/>
      <c r="QAC130" s="422"/>
      <c r="QAD130" s="422"/>
      <c r="QAE130" s="422"/>
      <c r="QAF130" s="422"/>
      <c r="QAG130" s="422"/>
      <c r="QAH130" s="422"/>
      <c r="QAI130" s="422"/>
      <c r="QAJ130" s="422"/>
      <c r="QAK130" s="422"/>
      <c r="QAL130" s="422"/>
      <c r="QAM130" s="422"/>
      <c r="QAN130" s="422"/>
      <c r="QAO130" s="422"/>
      <c r="QAP130" s="422"/>
      <c r="QAQ130" s="422"/>
      <c r="QAR130" s="422"/>
      <c r="QAS130" s="422"/>
      <c r="QAT130" s="422"/>
      <c r="QAU130" s="422"/>
      <c r="QAV130" s="422"/>
      <c r="QAW130" s="422"/>
      <c r="QAX130" s="422"/>
      <c r="QAY130" s="422"/>
      <c r="QAZ130" s="422"/>
      <c r="QBA130" s="422"/>
      <c r="QBB130" s="422"/>
      <c r="QBC130" s="422"/>
      <c r="QBD130" s="422"/>
      <c r="QBE130" s="422"/>
      <c r="QBF130" s="422"/>
      <c r="QBG130" s="422"/>
      <c r="QBH130" s="422"/>
      <c r="QBI130" s="422"/>
      <c r="QBJ130" s="422"/>
      <c r="QBK130" s="422"/>
      <c r="QBL130" s="422"/>
      <c r="QBM130" s="422"/>
      <c r="QBN130" s="422"/>
      <c r="QBO130" s="422"/>
      <c r="QBP130" s="422"/>
      <c r="QBQ130" s="422"/>
      <c r="QBR130" s="422"/>
      <c r="QBS130" s="422"/>
      <c r="QBT130" s="422"/>
      <c r="QBU130" s="422"/>
      <c r="QBV130" s="422"/>
      <c r="QBW130" s="422"/>
      <c r="QBX130" s="422"/>
      <c r="QBY130" s="422"/>
      <c r="QBZ130" s="422"/>
      <c r="QCA130" s="422"/>
      <c r="QCB130" s="422"/>
      <c r="QCC130" s="422"/>
      <c r="QCD130" s="422"/>
      <c r="QCE130" s="422"/>
      <c r="QCF130" s="422"/>
      <c r="QCG130" s="422"/>
      <c r="QCH130" s="422"/>
      <c r="QCI130" s="422"/>
      <c r="QCJ130" s="422"/>
      <c r="QCK130" s="422"/>
      <c r="QCL130" s="422"/>
      <c r="QCM130" s="422"/>
      <c r="QCN130" s="422"/>
      <c r="QCO130" s="422"/>
      <c r="QCP130" s="422"/>
      <c r="QCQ130" s="422"/>
      <c r="QCR130" s="422"/>
      <c r="QCS130" s="422"/>
      <c r="QCT130" s="422"/>
      <c r="QCU130" s="422"/>
      <c r="QCV130" s="422"/>
      <c r="QCW130" s="422"/>
      <c r="QCX130" s="422"/>
      <c r="QCY130" s="422"/>
      <c r="QCZ130" s="422"/>
      <c r="QDA130" s="422"/>
      <c r="QDB130" s="422"/>
      <c r="QDC130" s="422"/>
      <c r="QDD130" s="422"/>
      <c r="QDE130" s="422"/>
      <c r="QDF130" s="422"/>
      <c r="QDG130" s="422"/>
      <c r="QDH130" s="422"/>
      <c r="QDI130" s="422"/>
      <c r="QDJ130" s="422"/>
      <c r="QDK130" s="422"/>
      <c r="QDL130" s="422"/>
      <c r="QDM130" s="422"/>
      <c r="QDN130" s="422"/>
      <c r="QDO130" s="422"/>
      <c r="QDP130" s="422"/>
      <c r="QDQ130" s="422"/>
      <c r="QDR130" s="422"/>
      <c r="QDS130" s="422"/>
      <c r="QDT130" s="422"/>
      <c r="QDU130" s="422"/>
      <c r="QDV130" s="422"/>
      <c r="QDW130" s="422"/>
      <c r="QDX130" s="422"/>
      <c r="QDY130" s="422"/>
      <c r="QDZ130" s="422"/>
      <c r="QEA130" s="422"/>
      <c r="QEB130" s="422"/>
      <c r="QEC130" s="422"/>
      <c r="QED130" s="422"/>
      <c r="QEE130" s="422"/>
      <c r="QEF130" s="422"/>
      <c r="QEG130" s="422"/>
      <c r="QEH130" s="422"/>
      <c r="QEI130" s="422"/>
      <c r="QEJ130" s="422"/>
      <c r="QEK130" s="422"/>
      <c r="QEL130" s="422"/>
      <c r="QEM130" s="422"/>
      <c r="QEN130" s="422"/>
      <c r="QEO130" s="422"/>
      <c r="QEP130" s="422"/>
      <c r="QEQ130" s="422"/>
      <c r="QER130" s="422"/>
      <c r="QES130" s="422"/>
      <c r="QET130" s="422"/>
      <c r="QEU130" s="422"/>
      <c r="QEV130" s="422"/>
      <c r="QEW130" s="422"/>
      <c r="QEX130" s="422"/>
      <c r="QEY130" s="422"/>
      <c r="QEZ130" s="422"/>
      <c r="QFA130" s="422"/>
      <c r="QFB130" s="422"/>
      <c r="QFC130" s="422"/>
      <c r="QFD130" s="422"/>
      <c r="QFE130" s="422"/>
      <c r="QFF130" s="422"/>
      <c r="QFG130" s="422"/>
      <c r="QFH130" s="422"/>
      <c r="QFI130" s="422"/>
      <c r="QFJ130" s="422"/>
      <c r="QFK130" s="422"/>
      <c r="QFL130" s="422"/>
      <c r="QFM130" s="422"/>
      <c r="QFN130" s="422"/>
      <c r="QFO130" s="422"/>
      <c r="QFP130" s="422"/>
      <c r="QFQ130" s="422"/>
      <c r="QFR130" s="422"/>
      <c r="QFS130" s="422"/>
      <c r="QFT130" s="422"/>
      <c r="QFU130" s="422"/>
      <c r="QFV130" s="422"/>
      <c r="QFW130" s="422"/>
      <c r="QFX130" s="422"/>
      <c r="QFY130" s="422"/>
      <c r="QFZ130" s="422"/>
      <c r="QGA130" s="422"/>
      <c r="QGB130" s="422"/>
      <c r="QGC130" s="422"/>
      <c r="QGD130" s="422"/>
      <c r="QGE130" s="422"/>
      <c r="QGF130" s="422"/>
      <c r="QGG130" s="422"/>
      <c r="QGH130" s="422"/>
      <c r="QGI130" s="422"/>
      <c r="QGJ130" s="422"/>
      <c r="QGK130" s="422"/>
      <c r="QGL130" s="422"/>
      <c r="QGM130" s="422"/>
      <c r="QGN130" s="422"/>
      <c r="QGO130" s="422"/>
      <c r="QGP130" s="422"/>
      <c r="QGQ130" s="422"/>
      <c r="QGR130" s="422"/>
      <c r="QGS130" s="422"/>
      <c r="QGT130" s="422"/>
      <c r="QGU130" s="422"/>
      <c r="QGV130" s="422"/>
      <c r="QGW130" s="422"/>
      <c r="QGX130" s="422"/>
      <c r="QGY130" s="422"/>
      <c r="QGZ130" s="422"/>
      <c r="QHA130" s="422"/>
      <c r="QHB130" s="422"/>
      <c r="QHC130" s="422"/>
      <c r="QHD130" s="422"/>
      <c r="QHE130" s="422"/>
      <c r="QHF130" s="422"/>
      <c r="QHG130" s="422"/>
      <c r="QHH130" s="422"/>
      <c r="QHI130" s="422"/>
      <c r="QHJ130" s="422"/>
      <c r="QHK130" s="422"/>
      <c r="QHL130" s="422"/>
      <c r="QHM130" s="422"/>
      <c r="QHN130" s="422"/>
      <c r="QHO130" s="422"/>
      <c r="QHP130" s="422"/>
      <c r="QHQ130" s="422"/>
      <c r="QHR130" s="422"/>
      <c r="QHS130" s="422"/>
      <c r="QHT130" s="422"/>
      <c r="QHU130" s="422"/>
      <c r="QHV130" s="422"/>
      <c r="QHW130" s="422"/>
      <c r="QHX130" s="422"/>
      <c r="QHY130" s="422"/>
      <c r="QHZ130" s="422"/>
      <c r="QIA130" s="422"/>
      <c r="QIB130" s="422"/>
      <c r="QIC130" s="422"/>
      <c r="QID130" s="422"/>
      <c r="QIE130" s="422"/>
      <c r="QIF130" s="422"/>
      <c r="QIG130" s="422"/>
      <c r="QIH130" s="422"/>
      <c r="QII130" s="422"/>
      <c r="QIJ130" s="422"/>
      <c r="QIK130" s="422"/>
      <c r="QIL130" s="422"/>
      <c r="QIM130" s="422"/>
      <c r="QIN130" s="422"/>
      <c r="QIO130" s="422"/>
      <c r="QIP130" s="422"/>
      <c r="QIQ130" s="422"/>
      <c r="QIR130" s="422"/>
      <c r="QIS130" s="422"/>
      <c r="QIT130" s="422"/>
      <c r="QIU130" s="422"/>
      <c r="QIV130" s="422"/>
      <c r="QIW130" s="422"/>
      <c r="QIX130" s="422"/>
      <c r="QIY130" s="422"/>
      <c r="QIZ130" s="422"/>
      <c r="QJA130" s="422"/>
      <c r="QJB130" s="422"/>
      <c r="QJC130" s="422"/>
      <c r="QJD130" s="422"/>
      <c r="QJE130" s="422"/>
      <c r="QJF130" s="422"/>
      <c r="QJG130" s="422"/>
      <c r="QJH130" s="422"/>
      <c r="QJI130" s="422"/>
      <c r="QJJ130" s="422"/>
      <c r="QJK130" s="422"/>
      <c r="QJL130" s="422"/>
      <c r="QJM130" s="422"/>
      <c r="QJN130" s="422"/>
      <c r="QJO130" s="422"/>
      <c r="QJP130" s="422"/>
      <c r="QJQ130" s="422"/>
      <c r="QJR130" s="422"/>
      <c r="QJS130" s="422"/>
      <c r="QJT130" s="422"/>
      <c r="QJU130" s="422"/>
      <c r="QJV130" s="422"/>
      <c r="QJW130" s="422"/>
      <c r="QJX130" s="422"/>
      <c r="QJY130" s="422"/>
      <c r="QJZ130" s="422"/>
      <c r="QKA130" s="422"/>
      <c r="QKB130" s="422"/>
      <c r="QKC130" s="422"/>
      <c r="QKD130" s="422"/>
      <c r="QKE130" s="422"/>
      <c r="QKF130" s="422"/>
      <c r="QKG130" s="422"/>
      <c r="QKH130" s="422"/>
      <c r="QKI130" s="422"/>
      <c r="QKJ130" s="422"/>
      <c r="QKK130" s="422"/>
      <c r="QKL130" s="422"/>
      <c r="QKM130" s="422"/>
      <c r="QKN130" s="422"/>
      <c r="QKO130" s="422"/>
      <c r="QKP130" s="422"/>
      <c r="QKQ130" s="422"/>
      <c r="QKR130" s="422"/>
      <c r="QKS130" s="422"/>
      <c r="QKT130" s="422"/>
      <c r="QKU130" s="422"/>
      <c r="QKV130" s="422"/>
      <c r="QKW130" s="422"/>
      <c r="QKX130" s="422"/>
      <c r="QKY130" s="422"/>
      <c r="QKZ130" s="422"/>
      <c r="QLA130" s="422"/>
      <c r="QLB130" s="422"/>
      <c r="QLC130" s="422"/>
      <c r="QLD130" s="422"/>
      <c r="QLE130" s="422"/>
      <c r="QLF130" s="422"/>
      <c r="QLG130" s="422"/>
      <c r="QLH130" s="422"/>
      <c r="QLI130" s="422"/>
      <c r="QLJ130" s="422"/>
      <c r="QLK130" s="422"/>
      <c r="QLL130" s="422"/>
      <c r="QLM130" s="422"/>
      <c r="QLN130" s="422"/>
      <c r="QLO130" s="422"/>
      <c r="QLP130" s="422"/>
      <c r="QLQ130" s="422"/>
      <c r="QLR130" s="422"/>
      <c r="QLS130" s="422"/>
      <c r="QLT130" s="422"/>
      <c r="QLU130" s="422"/>
      <c r="QLV130" s="422"/>
      <c r="QLW130" s="422"/>
      <c r="QLX130" s="422"/>
      <c r="QLY130" s="422"/>
      <c r="QLZ130" s="422"/>
      <c r="QMA130" s="422"/>
      <c r="QMB130" s="422"/>
      <c r="QMC130" s="422"/>
      <c r="QMD130" s="422"/>
      <c r="QME130" s="422"/>
      <c r="QMF130" s="422"/>
      <c r="QMG130" s="422"/>
      <c r="QMH130" s="422"/>
      <c r="QMI130" s="422"/>
      <c r="QMJ130" s="422"/>
      <c r="QMK130" s="422"/>
      <c r="QML130" s="422"/>
      <c r="QMM130" s="422"/>
      <c r="QMN130" s="422"/>
      <c r="QMO130" s="422"/>
      <c r="QMP130" s="422"/>
      <c r="QMQ130" s="422"/>
      <c r="QMR130" s="422"/>
      <c r="QMS130" s="422"/>
      <c r="QMT130" s="422"/>
      <c r="QMU130" s="422"/>
      <c r="QMV130" s="422"/>
      <c r="QMW130" s="422"/>
      <c r="QMX130" s="422"/>
      <c r="QMY130" s="422"/>
      <c r="QMZ130" s="422"/>
      <c r="QNA130" s="422"/>
      <c r="QNB130" s="422"/>
      <c r="QNC130" s="422"/>
      <c r="QND130" s="422"/>
      <c r="QNE130" s="422"/>
      <c r="QNF130" s="422"/>
      <c r="QNG130" s="422"/>
      <c r="QNH130" s="422"/>
      <c r="QNI130" s="422"/>
      <c r="QNJ130" s="422"/>
      <c r="QNK130" s="422"/>
      <c r="QNL130" s="422"/>
      <c r="QNM130" s="422"/>
      <c r="QNN130" s="422"/>
      <c r="QNO130" s="422"/>
      <c r="QNP130" s="422"/>
      <c r="QNQ130" s="422"/>
      <c r="QNR130" s="422"/>
      <c r="QNS130" s="422"/>
      <c r="QNT130" s="422"/>
      <c r="QNU130" s="422"/>
      <c r="QNV130" s="422"/>
      <c r="QNW130" s="422"/>
      <c r="QNX130" s="422"/>
      <c r="QNY130" s="422"/>
      <c r="QNZ130" s="422"/>
      <c r="QOA130" s="422"/>
      <c r="QOB130" s="422"/>
      <c r="QOC130" s="422"/>
      <c r="QOD130" s="422"/>
      <c r="QOE130" s="422"/>
      <c r="QOF130" s="422"/>
      <c r="QOG130" s="422"/>
      <c r="QOH130" s="422"/>
      <c r="QOI130" s="422"/>
      <c r="QOJ130" s="422"/>
      <c r="QOK130" s="422"/>
      <c r="QOL130" s="422"/>
      <c r="QOM130" s="422"/>
      <c r="QON130" s="422"/>
      <c r="QOO130" s="422"/>
      <c r="QOP130" s="422"/>
      <c r="QOQ130" s="422"/>
      <c r="QOR130" s="422"/>
      <c r="QOS130" s="422"/>
      <c r="QOT130" s="422"/>
      <c r="QOU130" s="422"/>
      <c r="QOV130" s="422"/>
      <c r="QOW130" s="422"/>
      <c r="QOX130" s="422"/>
      <c r="QOY130" s="422"/>
      <c r="QOZ130" s="422"/>
      <c r="QPA130" s="422"/>
      <c r="QPB130" s="422"/>
      <c r="QPC130" s="422"/>
      <c r="QPD130" s="422"/>
      <c r="QPE130" s="422"/>
      <c r="QPF130" s="422"/>
      <c r="QPG130" s="422"/>
      <c r="QPH130" s="422"/>
      <c r="QPI130" s="422"/>
      <c r="QPJ130" s="422"/>
      <c r="QPK130" s="422"/>
      <c r="QPL130" s="422"/>
      <c r="QPM130" s="422"/>
      <c r="QPN130" s="422"/>
      <c r="QPO130" s="422"/>
      <c r="QPP130" s="422"/>
      <c r="QPQ130" s="422"/>
      <c r="QPR130" s="422"/>
      <c r="QPS130" s="422"/>
      <c r="QPT130" s="422"/>
      <c r="QPU130" s="422"/>
      <c r="QPV130" s="422"/>
      <c r="QPW130" s="422"/>
      <c r="QPX130" s="422"/>
      <c r="QPY130" s="422"/>
      <c r="QPZ130" s="422"/>
      <c r="QQA130" s="422"/>
      <c r="QQB130" s="422"/>
      <c r="QQC130" s="422"/>
      <c r="QQD130" s="422"/>
      <c r="QQE130" s="422"/>
      <c r="QQF130" s="422"/>
      <c r="QQG130" s="422"/>
      <c r="QQH130" s="422"/>
      <c r="QQI130" s="422"/>
      <c r="QQJ130" s="422"/>
      <c r="QQK130" s="422"/>
      <c r="QQL130" s="422"/>
      <c r="QQM130" s="422"/>
      <c r="QQN130" s="422"/>
      <c r="QQO130" s="422"/>
      <c r="QQP130" s="422"/>
      <c r="QQQ130" s="422"/>
      <c r="QQR130" s="422"/>
      <c r="QQS130" s="422"/>
      <c r="QQT130" s="422"/>
      <c r="QQU130" s="422"/>
      <c r="QQV130" s="422"/>
      <c r="QQW130" s="422"/>
      <c r="QQX130" s="422"/>
      <c r="QQY130" s="422"/>
      <c r="QQZ130" s="422"/>
      <c r="QRA130" s="422"/>
      <c r="QRB130" s="422"/>
      <c r="QRC130" s="422"/>
      <c r="QRD130" s="422"/>
      <c r="QRE130" s="422"/>
      <c r="QRF130" s="422"/>
      <c r="QRG130" s="422"/>
      <c r="QRH130" s="422"/>
      <c r="QRI130" s="422"/>
      <c r="QRJ130" s="422"/>
      <c r="QRK130" s="422"/>
      <c r="QRL130" s="422"/>
      <c r="QRM130" s="422"/>
      <c r="QRN130" s="422"/>
      <c r="QRO130" s="422"/>
      <c r="QRP130" s="422"/>
      <c r="QRQ130" s="422"/>
      <c r="QRR130" s="422"/>
      <c r="QRS130" s="422"/>
      <c r="QRT130" s="422"/>
      <c r="QRU130" s="422"/>
      <c r="QRV130" s="422"/>
      <c r="QRW130" s="422"/>
      <c r="QRX130" s="422"/>
      <c r="QRY130" s="422"/>
      <c r="QRZ130" s="422"/>
      <c r="QSA130" s="422"/>
      <c r="QSB130" s="422"/>
      <c r="QSC130" s="422"/>
      <c r="QSD130" s="422"/>
      <c r="QSE130" s="422"/>
      <c r="QSF130" s="422"/>
      <c r="QSG130" s="422"/>
      <c r="QSH130" s="422"/>
      <c r="QSI130" s="422"/>
      <c r="QSJ130" s="422"/>
      <c r="QSK130" s="422"/>
      <c r="QSL130" s="422"/>
      <c r="QSM130" s="422"/>
      <c r="QSN130" s="422"/>
      <c r="QSO130" s="422"/>
      <c r="QSP130" s="422"/>
      <c r="QSQ130" s="422"/>
      <c r="QSR130" s="422"/>
      <c r="QSS130" s="422"/>
      <c r="QST130" s="422"/>
      <c r="QSU130" s="422"/>
      <c r="QSV130" s="422"/>
      <c r="QSW130" s="422"/>
      <c r="QSX130" s="422"/>
      <c r="QSY130" s="422"/>
      <c r="QSZ130" s="422"/>
      <c r="QTA130" s="422"/>
      <c r="QTB130" s="422"/>
      <c r="QTC130" s="422"/>
      <c r="QTD130" s="422"/>
      <c r="QTE130" s="422"/>
      <c r="QTF130" s="422"/>
      <c r="QTG130" s="422"/>
      <c r="QTH130" s="422"/>
      <c r="QTI130" s="422"/>
      <c r="QTJ130" s="422"/>
      <c r="QTK130" s="422"/>
      <c r="QTL130" s="422"/>
      <c r="QTM130" s="422"/>
      <c r="QTN130" s="422"/>
      <c r="QTO130" s="422"/>
      <c r="QTP130" s="422"/>
      <c r="QTQ130" s="422"/>
      <c r="QTR130" s="422"/>
      <c r="QTS130" s="422"/>
      <c r="QTT130" s="422"/>
      <c r="QTU130" s="422"/>
      <c r="QTV130" s="422"/>
      <c r="QTW130" s="422"/>
      <c r="QTX130" s="422"/>
      <c r="QTY130" s="422"/>
      <c r="QTZ130" s="422"/>
      <c r="QUA130" s="422"/>
      <c r="QUB130" s="422"/>
      <c r="QUC130" s="422"/>
      <c r="QUD130" s="422"/>
      <c r="QUE130" s="422"/>
      <c r="QUF130" s="422"/>
      <c r="QUG130" s="422"/>
      <c r="QUH130" s="422"/>
      <c r="QUI130" s="422"/>
      <c r="QUJ130" s="422"/>
      <c r="QUK130" s="422"/>
      <c r="QUL130" s="422"/>
      <c r="QUM130" s="422"/>
      <c r="QUN130" s="422"/>
      <c r="QUO130" s="422"/>
      <c r="QUP130" s="422"/>
      <c r="QUQ130" s="422"/>
      <c r="QUR130" s="422"/>
      <c r="QUS130" s="422"/>
      <c r="QUT130" s="422"/>
      <c r="QUU130" s="422"/>
      <c r="QUV130" s="422"/>
      <c r="QUW130" s="422"/>
      <c r="QUX130" s="422"/>
      <c r="QUY130" s="422"/>
      <c r="QUZ130" s="422"/>
      <c r="QVA130" s="422"/>
      <c r="QVB130" s="422"/>
      <c r="QVC130" s="422"/>
      <c r="QVD130" s="422"/>
      <c r="QVE130" s="422"/>
      <c r="QVF130" s="422"/>
      <c r="QVG130" s="422"/>
      <c r="QVH130" s="422"/>
      <c r="QVI130" s="422"/>
      <c r="QVJ130" s="422"/>
      <c r="QVK130" s="422"/>
      <c r="QVL130" s="422"/>
      <c r="QVM130" s="422"/>
      <c r="QVN130" s="422"/>
      <c r="QVO130" s="422"/>
      <c r="QVP130" s="422"/>
      <c r="QVQ130" s="422"/>
      <c r="QVR130" s="422"/>
      <c r="QVS130" s="422"/>
      <c r="QVT130" s="422"/>
      <c r="QVU130" s="422"/>
      <c r="QVV130" s="422"/>
      <c r="QVW130" s="422"/>
      <c r="QVX130" s="422"/>
      <c r="QVY130" s="422"/>
      <c r="QVZ130" s="422"/>
      <c r="QWA130" s="422"/>
      <c r="QWB130" s="422"/>
      <c r="QWC130" s="422"/>
      <c r="QWD130" s="422"/>
      <c r="QWE130" s="422"/>
      <c r="QWF130" s="422"/>
      <c r="QWG130" s="422"/>
      <c r="QWH130" s="422"/>
      <c r="QWI130" s="422"/>
      <c r="QWJ130" s="422"/>
      <c r="QWK130" s="422"/>
      <c r="QWL130" s="422"/>
      <c r="QWM130" s="422"/>
      <c r="QWN130" s="422"/>
      <c r="QWO130" s="422"/>
      <c r="QWP130" s="422"/>
      <c r="QWQ130" s="422"/>
      <c r="QWR130" s="422"/>
      <c r="QWS130" s="422"/>
      <c r="QWT130" s="422"/>
      <c r="QWU130" s="422"/>
      <c r="QWV130" s="422"/>
      <c r="QWW130" s="422"/>
      <c r="QWX130" s="422"/>
      <c r="QWY130" s="422"/>
      <c r="QWZ130" s="422"/>
      <c r="QXA130" s="422"/>
      <c r="QXB130" s="422"/>
      <c r="QXC130" s="422"/>
      <c r="QXD130" s="422"/>
      <c r="QXE130" s="422"/>
      <c r="QXF130" s="422"/>
      <c r="QXG130" s="422"/>
      <c r="QXH130" s="422"/>
      <c r="QXI130" s="422"/>
      <c r="QXJ130" s="422"/>
      <c r="QXK130" s="422"/>
      <c r="QXL130" s="422"/>
      <c r="QXM130" s="422"/>
      <c r="QXN130" s="422"/>
      <c r="QXO130" s="422"/>
      <c r="QXP130" s="422"/>
      <c r="QXQ130" s="422"/>
      <c r="QXR130" s="422"/>
      <c r="QXS130" s="422"/>
      <c r="QXT130" s="422"/>
      <c r="QXU130" s="422"/>
      <c r="QXV130" s="422"/>
      <c r="QXW130" s="422"/>
      <c r="QXX130" s="422"/>
      <c r="QXY130" s="422"/>
      <c r="QXZ130" s="422"/>
      <c r="QYA130" s="422"/>
      <c r="QYB130" s="422"/>
      <c r="QYC130" s="422"/>
      <c r="QYD130" s="422"/>
      <c r="QYE130" s="422"/>
      <c r="QYF130" s="422"/>
      <c r="QYG130" s="422"/>
      <c r="QYH130" s="422"/>
      <c r="QYI130" s="422"/>
      <c r="QYJ130" s="422"/>
      <c r="QYK130" s="422"/>
      <c r="QYL130" s="422"/>
      <c r="QYM130" s="422"/>
      <c r="QYN130" s="422"/>
      <c r="QYO130" s="422"/>
      <c r="QYP130" s="422"/>
      <c r="QYQ130" s="422"/>
      <c r="QYR130" s="422"/>
      <c r="QYS130" s="422"/>
      <c r="QYT130" s="422"/>
      <c r="QYU130" s="422"/>
      <c r="QYV130" s="422"/>
      <c r="QYW130" s="422"/>
      <c r="QYX130" s="422"/>
      <c r="QYY130" s="422"/>
      <c r="QYZ130" s="422"/>
      <c r="QZA130" s="422"/>
      <c r="QZB130" s="422"/>
      <c r="QZC130" s="422"/>
      <c r="QZD130" s="422"/>
      <c r="QZE130" s="422"/>
      <c r="QZF130" s="422"/>
      <c r="QZG130" s="422"/>
      <c r="QZH130" s="422"/>
      <c r="QZI130" s="422"/>
      <c r="QZJ130" s="422"/>
      <c r="QZK130" s="422"/>
      <c r="QZL130" s="422"/>
      <c r="QZM130" s="422"/>
      <c r="QZN130" s="422"/>
      <c r="QZO130" s="422"/>
      <c r="QZP130" s="422"/>
      <c r="QZQ130" s="422"/>
      <c r="QZR130" s="422"/>
      <c r="QZS130" s="422"/>
      <c r="QZT130" s="422"/>
      <c r="QZU130" s="422"/>
      <c r="QZV130" s="422"/>
      <c r="QZW130" s="422"/>
      <c r="QZX130" s="422"/>
      <c r="QZY130" s="422"/>
      <c r="QZZ130" s="422"/>
      <c r="RAA130" s="422"/>
      <c r="RAB130" s="422"/>
      <c r="RAC130" s="422"/>
      <c r="RAD130" s="422"/>
      <c r="RAE130" s="422"/>
      <c r="RAF130" s="422"/>
      <c r="RAG130" s="422"/>
      <c r="RAH130" s="422"/>
      <c r="RAI130" s="422"/>
      <c r="RAJ130" s="422"/>
      <c r="RAK130" s="422"/>
      <c r="RAL130" s="422"/>
      <c r="RAM130" s="422"/>
      <c r="RAN130" s="422"/>
      <c r="RAO130" s="422"/>
      <c r="RAP130" s="422"/>
      <c r="RAQ130" s="422"/>
      <c r="RAR130" s="422"/>
      <c r="RAS130" s="422"/>
      <c r="RAT130" s="422"/>
      <c r="RAU130" s="422"/>
      <c r="RAV130" s="422"/>
      <c r="RAW130" s="422"/>
      <c r="RAX130" s="422"/>
      <c r="RAY130" s="422"/>
      <c r="RAZ130" s="422"/>
      <c r="RBA130" s="422"/>
      <c r="RBB130" s="422"/>
      <c r="RBC130" s="422"/>
      <c r="RBD130" s="422"/>
      <c r="RBE130" s="422"/>
      <c r="RBF130" s="422"/>
      <c r="RBG130" s="422"/>
      <c r="RBH130" s="422"/>
      <c r="RBI130" s="422"/>
      <c r="RBJ130" s="422"/>
      <c r="RBK130" s="422"/>
      <c r="RBL130" s="422"/>
      <c r="RBM130" s="422"/>
      <c r="RBN130" s="422"/>
      <c r="RBO130" s="422"/>
      <c r="RBP130" s="422"/>
      <c r="RBQ130" s="422"/>
      <c r="RBR130" s="422"/>
      <c r="RBS130" s="422"/>
      <c r="RBT130" s="422"/>
      <c r="RBU130" s="422"/>
      <c r="RBV130" s="422"/>
      <c r="RBW130" s="422"/>
      <c r="RBX130" s="422"/>
      <c r="RBY130" s="422"/>
      <c r="RBZ130" s="422"/>
      <c r="RCA130" s="422"/>
      <c r="RCB130" s="422"/>
      <c r="RCC130" s="422"/>
      <c r="RCD130" s="422"/>
      <c r="RCE130" s="422"/>
      <c r="RCF130" s="422"/>
      <c r="RCG130" s="422"/>
      <c r="RCH130" s="422"/>
      <c r="RCI130" s="422"/>
      <c r="RCJ130" s="422"/>
      <c r="RCK130" s="422"/>
      <c r="RCL130" s="422"/>
      <c r="RCM130" s="422"/>
      <c r="RCN130" s="422"/>
      <c r="RCO130" s="422"/>
      <c r="RCP130" s="422"/>
      <c r="RCQ130" s="422"/>
      <c r="RCR130" s="422"/>
      <c r="RCS130" s="422"/>
      <c r="RCT130" s="422"/>
      <c r="RCU130" s="422"/>
      <c r="RCV130" s="422"/>
      <c r="RCW130" s="422"/>
      <c r="RCX130" s="422"/>
      <c r="RCY130" s="422"/>
      <c r="RCZ130" s="422"/>
      <c r="RDA130" s="422"/>
      <c r="RDB130" s="422"/>
      <c r="RDC130" s="422"/>
      <c r="RDD130" s="422"/>
      <c r="RDE130" s="422"/>
      <c r="RDF130" s="422"/>
      <c r="RDG130" s="422"/>
      <c r="RDH130" s="422"/>
      <c r="RDI130" s="422"/>
      <c r="RDJ130" s="422"/>
      <c r="RDK130" s="422"/>
      <c r="RDL130" s="422"/>
      <c r="RDM130" s="422"/>
      <c r="RDN130" s="422"/>
      <c r="RDO130" s="422"/>
      <c r="RDP130" s="422"/>
      <c r="RDQ130" s="422"/>
      <c r="RDR130" s="422"/>
      <c r="RDS130" s="422"/>
      <c r="RDT130" s="422"/>
      <c r="RDU130" s="422"/>
      <c r="RDV130" s="422"/>
      <c r="RDW130" s="422"/>
      <c r="RDX130" s="422"/>
      <c r="RDY130" s="422"/>
      <c r="RDZ130" s="422"/>
      <c r="REA130" s="422"/>
      <c r="REB130" s="422"/>
      <c r="REC130" s="422"/>
      <c r="RED130" s="422"/>
      <c r="REE130" s="422"/>
      <c r="REF130" s="422"/>
      <c r="REG130" s="422"/>
      <c r="REH130" s="422"/>
      <c r="REI130" s="422"/>
      <c r="REJ130" s="422"/>
      <c r="REK130" s="422"/>
      <c r="REL130" s="422"/>
      <c r="REM130" s="422"/>
      <c r="REN130" s="422"/>
      <c r="REO130" s="422"/>
      <c r="REP130" s="422"/>
      <c r="REQ130" s="422"/>
      <c r="RER130" s="422"/>
      <c r="RES130" s="422"/>
      <c r="RET130" s="422"/>
      <c r="REU130" s="422"/>
      <c r="REV130" s="422"/>
      <c r="REW130" s="422"/>
      <c r="REX130" s="422"/>
      <c r="REY130" s="422"/>
      <c r="REZ130" s="422"/>
      <c r="RFA130" s="422"/>
      <c r="RFB130" s="422"/>
      <c r="RFC130" s="422"/>
      <c r="RFD130" s="422"/>
      <c r="RFE130" s="422"/>
      <c r="RFF130" s="422"/>
      <c r="RFG130" s="422"/>
      <c r="RFH130" s="422"/>
      <c r="RFI130" s="422"/>
      <c r="RFJ130" s="422"/>
      <c r="RFK130" s="422"/>
      <c r="RFL130" s="422"/>
      <c r="RFM130" s="422"/>
      <c r="RFN130" s="422"/>
      <c r="RFO130" s="422"/>
      <c r="RFP130" s="422"/>
      <c r="RFQ130" s="422"/>
      <c r="RFR130" s="422"/>
      <c r="RFS130" s="422"/>
      <c r="RFT130" s="422"/>
      <c r="RFU130" s="422"/>
      <c r="RFV130" s="422"/>
      <c r="RFW130" s="422"/>
      <c r="RFX130" s="422"/>
      <c r="RFY130" s="422"/>
      <c r="RFZ130" s="422"/>
      <c r="RGA130" s="422"/>
      <c r="RGB130" s="422"/>
      <c r="RGC130" s="422"/>
      <c r="RGD130" s="422"/>
      <c r="RGE130" s="422"/>
      <c r="RGF130" s="422"/>
      <c r="RGG130" s="422"/>
      <c r="RGH130" s="422"/>
      <c r="RGI130" s="422"/>
      <c r="RGJ130" s="422"/>
      <c r="RGK130" s="422"/>
      <c r="RGL130" s="422"/>
      <c r="RGM130" s="422"/>
      <c r="RGN130" s="422"/>
      <c r="RGO130" s="422"/>
      <c r="RGP130" s="422"/>
      <c r="RGQ130" s="422"/>
      <c r="RGR130" s="422"/>
      <c r="RGS130" s="422"/>
      <c r="RGT130" s="422"/>
      <c r="RGU130" s="422"/>
      <c r="RGV130" s="422"/>
      <c r="RGW130" s="422"/>
      <c r="RGX130" s="422"/>
      <c r="RGY130" s="422"/>
      <c r="RGZ130" s="422"/>
      <c r="RHA130" s="422"/>
      <c r="RHB130" s="422"/>
      <c r="RHC130" s="422"/>
      <c r="RHD130" s="422"/>
      <c r="RHE130" s="422"/>
      <c r="RHF130" s="422"/>
      <c r="RHG130" s="422"/>
      <c r="RHH130" s="422"/>
      <c r="RHI130" s="422"/>
      <c r="RHJ130" s="422"/>
      <c r="RHK130" s="422"/>
      <c r="RHL130" s="422"/>
      <c r="RHM130" s="422"/>
      <c r="RHN130" s="422"/>
      <c r="RHO130" s="422"/>
      <c r="RHP130" s="422"/>
      <c r="RHQ130" s="422"/>
      <c r="RHR130" s="422"/>
      <c r="RHS130" s="422"/>
      <c r="RHT130" s="422"/>
      <c r="RHU130" s="422"/>
      <c r="RHV130" s="422"/>
      <c r="RHW130" s="422"/>
      <c r="RHX130" s="422"/>
      <c r="RHY130" s="422"/>
      <c r="RHZ130" s="422"/>
      <c r="RIA130" s="422"/>
      <c r="RIB130" s="422"/>
      <c r="RIC130" s="422"/>
      <c r="RID130" s="422"/>
      <c r="RIE130" s="422"/>
      <c r="RIF130" s="422"/>
      <c r="RIG130" s="422"/>
      <c r="RIH130" s="422"/>
      <c r="RII130" s="422"/>
      <c r="RIJ130" s="422"/>
      <c r="RIK130" s="422"/>
      <c r="RIL130" s="422"/>
      <c r="RIM130" s="422"/>
      <c r="RIN130" s="422"/>
      <c r="RIO130" s="422"/>
      <c r="RIP130" s="422"/>
      <c r="RIQ130" s="422"/>
      <c r="RIR130" s="422"/>
      <c r="RIS130" s="422"/>
      <c r="RIT130" s="422"/>
      <c r="RIU130" s="422"/>
      <c r="RIV130" s="422"/>
      <c r="RIW130" s="422"/>
      <c r="RIX130" s="422"/>
      <c r="RIY130" s="422"/>
      <c r="RIZ130" s="422"/>
      <c r="RJA130" s="422"/>
      <c r="RJB130" s="422"/>
      <c r="RJC130" s="422"/>
      <c r="RJD130" s="422"/>
      <c r="RJE130" s="422"/>
      <c r="RJF130" s="422"/>
      <c r="RJG130" s="422"/>
      <c r="RJH130" s="422"/>
      <c r="RJI130" s="422"/>
      <c r="RJJ130" s="422"/>
      <c r="RJK130" s="422"/>
      <c r="RJL130" s="422"/>
      <c r="RJM130" s="422"/>
      <c r="RJN130" s="422"/>
      <c r="RJO130" s="422"/>
      <c r="RJP130" s="422"/>
      <c r="RJQ130" s="422"/>
      <c r="RJR130" s="422"/>
      <c r="RJS130" s="422"/>
      <c r="RJT130" s="422"/>
      <c r="RJU130" s="422"/>
      <c r="RJV130" s="422"/>
      <c r="RJW130" s="422"/>
      <c r="RJX130" s="422"/>
      <c r="RJY130" s="422"/>
      <c r="RJZ130" s="422"/>
      <c r="RKA130" s="422"/>
      <c r="RKB130" s="422"/>
      <c r="RKC130" s="422"/>
      <c r="RKD130" s="422"/>
      <c r="RKE130" s="422"/>
      <c r="RKF130" s="422"/>
      <c r="RKG130" s="422"/>
      <c r="RKH130" s="422"/>
      <c r="RKI130" s="422"/>
      <c r="RKJ130" s="422"/>
      <c r="RKK130" s="422"/>
      <c r="RKL130" s="422"/>
      <c r="RKM130" s="422"/>
      <c r="RKN130" s="422"/>
      <c r="RKO130" s="422"/>
      <c r="RKP130" s="422"/>
      <c r="RKQ130" s="422"/>
      <c r="RKR130" s="422"/>
      <c r="RKS130" s="422"/>
      <c r="RKT130" s="422"/>
      <c r="RKU130" s="422"/>
      <c r="RKV130" s="422"/>
      <c r="RKW130" s="422"/>
      <c r="RKX130" s="422"/>
      <c r="RKY130" s="422"/>
      <c r="RKZ130" s="422"/>
      <c r="RLA130" s="422"/>
      <c r="RLB130" s="422"/>
      <c r="RLC130" s="422"/>
      <c r="RLD130" s="422"/>
      <c r="RLE130" s="422"/>
      <c r="RLF130" s="422"/>
      <c r="RLG130" s="422"/>
      <c r="RLH130" s="422"/>
      <c r="RLI130" s="422"/>
      <c r="RLJ130" s="422"/>
      <c r="RLK130" s="422"/>
      <c r="RLL130" s="422"/>
      <c r="RLM130" s="422"/>
      <c r="RLN130" s="422"/>
      <c r="RLO130" s="422"/>
      <c r="RLP130" s="422"/>
      <c r="RLQ130" s="422"/>
      <c r="RLR130" s="422"/>
      <c r="RLS130" s="422"/>
      <c r="RLT130" s="422"/>
      <c r="RLU130" s="422"/>
      <c r="RLV130" s="422"/>
      <c r="RLW130" s="422"/>
      <c r="RLX130" s="422"/>
      <c r="RLY130" s="422"/>
      <c r="RLZ130" s="422"/>
      <c r="RMA130" s="422"/>
      <c r="RMB130" s="422"/>
      <c r="RMC130" s="422"/>
      <c r="RMD130" s="422"/>
      <c r="RME130" s="422"/>
      <c r="RMF130" s="422"/>
      <c r="RMG130" s="422"/>
      <c r="RMH130" s="422"/>
      <c r="RMI130" s="422"/>
      <c r="RMJ130" s="422"/>
      <c r="RMK130" s="422"/>
      <c r="RML130" s="422"/>
      <c r="RMM130" s="422"/>
      <c r="RMN130" s="422"/>
      <c r="RMO130" s="422"/>
      <c r="RMP130" s="422"/>
      <c r="RMQ130" s="422"/>
      <c r="RMR130" s="422"/>
      <c r="RMS130" s="422"/>
      <c r="RMT130" s="422"/>
      <c r="RMU130" s="422"/>
      <c r="RMV130" s="422"/>
      <c r="RMW130" s="422"/>
      <c r="RMX130" s="422"/>
      <c r="RMY130" s="422"/>
      <c r="RMZ130" s="422"/>
      <c r="RNA130" s="422"/>
      <c r="RNB130" s="422"/>
      <c r="RNC130" s="422"/>
      <c r="RND130" s="422"/>
      <c r="RNE130" s="422"/>
      <c r="RNF130" s="422"/>
      <c r="RNG130" s="422"/>
      <c r="RNH130" s="422"/>
      <c r="RNI130" s="422"/>
      <c r="RNJ130" s="422"/>
      <c r="RNK130" s="422"/>
      <c r="RNL130" s="422"/>
      <c r="RNM130" s="422"/>
      <c r="RNN130" s="422"/>
      <c r="RNO130" s="422"/>
      <c r="RNP130" s="422"/>
      <c r="RNQ130" s="422"/>
      <c r="RNR130" s="422"/>
      <c r="RNS130" s="422"/>
      <c r="RNT130" s="422"/>
      <c r="RNU130" s="422"/>
      <c r="RNV130" s="422"/>
      <c r="RNW130" s="422"/>
      <c r="RNX130" s="422"/>
      <c r="RNY130" s="422"/>
      <c r="RNZ130" s="422"/>
      <c r="ROA130" s="422"/>
      <c r="ROB130" s="422"/>
      <c r="ROC130" s="422"/>
      <c r="ROD130" s="422"/>
      <c r="ROE130" s="422"/>
      <c r="ROF130" s="422"/>
      <c r="ROG130" s="422"/>
      <c r="ROH130" s="422"/>
      <c r="ROI130" s="422"/>
      <c r="ROJ130" s="422"/>
      <c r="ROK130" s="422"/>
      <c r="ROL130" s="422"/>
      <c r="ROM130" s="422"/>
      <c r="RON130" s="422"/>
      <c r="ROO130" s="422"/>
      <c r="ROP130" s="422"/>
      <c r="ROQ130" s="422"/>
      <c r="ROR130" s="422"/>
      <c r="ROS130" s="422"/>
      <c r="ROT130" s="422"/>
      <c r="ROU130" s="422"/>
      <c r="ROV130" s="422"/>
      <c r="ROW130" s="422"/>
      <c r="ROX130" s="422"/>
      <c r="ROY130" s="422"/>
      <c r="ROZ130" s="422"/>
      <c r="RPA130" s="422"/>
      <c r="RPB130" s="422"/>
      <c r="RPC130" s="422"/>
      <c r="RPD130" s="422"/>
      <c r="RPE130" s="422"/>
      <c r="RPF130" s="422"/>
      <c r="RPG130" s="422"/>
      <c r="RPH130" s="422"/>
      <c r="RPI130" s="422"/>
      <c r="RPJ130" s="422"/>
      <c r="RPK130" s="422"/>
      <c r="RPL130" s="422"/>
      <c r="RPM130" s="422"/>
      <c r="RPN130" s="422"/>
      <c r="RPO130" s="422"/>
      <c r="RPP130" s="422"/>
      <c r="RPQ130" s="422"/>
      <c r="RPR130" s="422"/>
      <c r="RPS130" s="422"/>
      <c r="RPT130" s="422"/>
      <c r="RPU130" s="422"/>
      <c r="RPV130" s="422"/>
      <c r="RPW130" s="422"/>
      <c r="RPX130" s="422"/>
      <c r="RPY130" s="422"/>
      <c r="RPZ130" s="422"/>
      <c r="RQA130" s="422"/>
      <c r="RQB130" s="422"/>
      <c r="RQC130" s="422"/>
      <c r="RQD130" s="422"/>
      <c r="RQE130" s="422"/>
      <c r="RQF130" s="422"/>
      <c r="RQG130" s="422"/>
      <c r="RQH130" s="422"/>
      <c r="RQI130" s="422"/>
      <c r="RQJ130" s="422"/>
      <c r="RQK130" s="422"/>
      <c r="RQL130" s="422"/>
      <c r="RQM130" s="422"/>
      <c r="RQN130" s="422"/>
      <c r="RQO130" s="422"/>
      <c r="RQP130" s="422"/>
      <c r="RQQ130" s="422"/>
      <c r="RQR130" s="422"/>
      <c r="RQS130" s="422"/>
      <c r="RQT130" s="422"/>
      <c r="RQU130" s="422"/>
      <c r="RQV130" s="422"/>
      <c r="RQW130" s="422"/>
      <c r="RQX130" s="422"/>
      <c r="RQY130" s="422"/>
      <c r="RQZ130" s="422"/>
      <c r="RRA130" s="422"/>
      <c r="RRB130" s="422"/>
      <c r="RRC130" s="422"/>
      <c r="RRD130" s="422"/>
      <c r="RRE130" s="422"/>
      <c r="RRF130" s="422"/>
      <c r="RRG130" s="422"/>
      <c r="RRH130" s="422"/>
      <c r="RRI130" s="422"/>
      <c r="RRJ130" s="422"/>
      <c r="RRK130" s="422"/>
      <c r="RRL130" s="422"/>
      <c r="RRM130" s="422"/>
      <c r="RRN130" s="422"/>
      <c r="RRO130" s="422"/>
      <c r="RRP130" s="422"/>
      <c r="RRQ130" s="422"/>
      <c r="RRR130" s="422"/>
      <c r="RRS130" s="422"/>
      <c r="RRT130" s="422"/>
      <c r="RRU130" s="422"/>
      <c r="RRV130" s="422"/>
      <c r="RRW130" s="422"/>
      <c r="RRX130" s="422"/>
      <c r="RRY130" s="422"/>
      <c r="RRZ130" s="422"/>
      <c r="RSA130" s="422"/>
      <c r="RSB130" s="422"/>
      <c r="RSC130" s="422"/>
      <c r="RSD130" s="422"/>
      <c r="RSE130" s="422"/>
      <c r="RSF130" s="422"/>
      <c r="RSG130" s="422"/>
      <c r="RSH130" s="422"/>
      <c r="RSI130" s="422"/>
      <c r="RSJ130" s="422"/>
      <c r="RSK130" s="422"/>
      <c r="RSL130" s="422"/>
      <c r="RSM130" s="422"/>
      <c r="RSN130" s="422"/>
      <c r="RSO130" s="422"/>
      <c r="RSP130" s="422"/>
      <c r="RSQ130" s="422"/>
      <c r="RSR130" s="422"/>
      <c r="RSS130" s="422"/>
      <c r="RST130" s="422"/>
      <c r="RSU130" s="422"/>
      <c r="RSV130" s="422"/>
      <c r="RSW130" s="422"/>
      <c r="RSX130" s="422"/>
      <c r="RSY130" s="422"/>
      <c r="RSZ130" s="422"/>
      <c r="RTA130" s="422"/>
      <c r="RTB130" s="422"/>
      <c r="RTC130" s="422"/>
      <c r="RTD130" s="422"/>
      <c r="RTE130" s="422"/>
      <c r="RTF130" s="422"/>
      <c r="RTG130" s="422"/>
      <c r="RTH130" s="422"/>
      <c r="RTI130" s="422"/>
      <c r="RTJ130" s="422"/>
      <c r="RTK130" s="422"/>
      <c r="RTL130" s="422"/>
      <c r="RTM130" s="422"/>
      <c r="RTN130" s="422"/>
      <c r="RTO130" s="422"/>
      <c r="RTP130" s="422"/>
      <c r="RTQ130" s="422"/>
      <c r="RTR130" s="422"/>
      <c r="RTS130" s="422"/>
      <c r="RTT130" s="422"/>
      <c r="RTU130" s="422"/>
      <c r="RTV130" s="422"/>
      <c r="RTW130" s="422"/>
      <c r="RTX130" s="422"/>
      <c r="RTY130" s="422"/>
      <c r="RTZ130" s="422"/>
      <c r="RUA130" s="422"/>
      <c r="RUB130" s="422"/>
      <c r="RUC130" s="422"/>
      <c r="RUD130" s="422"/>
      <c r="RUE130" s="422"/>
      <c r="RUF130" s="422"/>
      <c r="RUG130" s="422"/>
      <c r="RUH130" s="422"/>
      <c r="RUI130" s="422"/>
      <c r="RUJ130" s="422"/>
      <c r="RUK130" s="422"/>
      <c r="RUL130" s="422"/>
      <c r="RUM130" s="422"/>
      <c r="RUN130" s="422"/>
      <c r="RUO130" s="422"/>
      <c r="RUP130" s="422"/>
      <c r="RUQ130" s="422"/>
      <c r="RUR130" s="422"/>
      <c r="RUS130" s="422"/>
      <c r="RUT130" s="422"/>
      <c r="RUU130" s="422"/>
      <c r="RUV130" s="422"/>
      <c r="RUW130" s="422"/>
      <c r="RUX130" s="422"/>
      <c r="RUY130" s="422"/>
      <c r="RUZ130" s="422"/>
      <c r="RVA130" s="422"/>
      <c r="RVB130" s="422"/>
      <c r="RVC130" s="422"/>
      <c r="RVD130" s="422"/>
      <c r="RVE130" s="422"/>
      <c r="RVF130" s="422"/>
      <c r="RVG130" s="422"/>
      <c r="RVH130" s="422"/>
      <c r="RVI130" s="422"/>
      <c r="RVJ130" s="422"/>
      <c r="RVK130" s="422"/>
      <c r="RVL130" s="422"/>
      <c r="RVM130" s="422"/>
      <c r="RVN130" s="422"/>
      <c r="RVO130" s="422"/>
      <c r="RVP130" s="422"/>
      <c r="RVQ130" s="422"/>
      <c r="RVR130" s="422"/>
      <c r="RVS130" s="422"/>
      <c r="RVT130" s="422"/>
      <c r="RVU130" s="422"/>
      <c r="RVV130" s="422"/>
      <c r="RVW130" s="422"/>
      <c r="RVX130" s="422"/>
      <c r="RVY130" s="422"/>
      <c r="RVZ130" s="422"/>
      <c r="RWA130" s="422"/>
      <c r="RWB130" s="422"/>
      <c r="RWC130" s="422"/>
      <c r="RWD130" s="422"/>
      <c r="RWE130" s="422"/>
      <c r="RWF130" s="422"/>
      <c r="RWG130" s="422"/>
      <c r="RWH130" s="422"/>
      <c r="RWI130" s="422"/>
      <c r="RWJ130" s="422"/>
      <c r="RWK130" s="422"/>
      <c r="RWL130" s="422"/>
      <c r="RWM130" s="422"/>
      <c r="RWN130" s="422"/>
      <c r="RWO130" s="422"/>
      <c r="RWP130" s="422"/>
      <c r="RWQ130" s="422"/>
      <c r="RWR130" s="422"/>
      <c r="RWS130" s="422"/>
      <c r="RWT130" s="422"/>
      <c r="RWU130" s="422"/>
      <c r="RWV130" s="422"/>
      <c r="RWW130" s="422"/>
      <c r="RWX130" s="422"/>
      <c r="RWY130" s="422"/>
      <c r="RWZ130" s="422"/>
      <c r="RXA130" s="422"/>
      <c r="RXB130" s="422"/>
      <c r="RXC130" s="422"/>
      <c r="RXD130" s="422"/>
      <c r="RXE130" s="422"/>
      <c r="RXF130" s="422"/>
      <c r="RXG130" s="422"/>
      <c r="RXH130" s="422"/>
      <c r="RXI130" s="422"/>
      <c r="RXJ130" s="422"/>
      <c r="RXK130" s="422"/>
      <c r="RXL130" s="422"/>
      <c r="RXM130" s="422"/>
      <c r="RXN130" s="422"/>
      <c r="RXO130" s="422"/>
      <c r="RXP130" s="422"/>
      <c r="RXQ130" s="422"/>
      <c r="RXR130" s="422"/>
      <c r="RXS130" s="422"/>
      <c r="RXT130" s="422"/>
      <c r="RXU130" s="422"/>
      <c r="RXV130" s="422"/>
      <c r="RXW130" s="422"/>
      <c r="RXX130" s="422"/>
      <c r="RXY130" s="422"/>
      <c r="RXZ130" s="422"/>
      <c r="RYA130" s="422"/>
      <c r="RYB130" s="422"/>
      <c r="RYC130" s="422"/>
      <c r="RYD130" s="422"/>
      <c r="RYE130" s="422"/>
      <c r="RYF130" s="422"/>
      <c r="RYG130" s="422"/>
      <c r="RYH130" s="422"/>
      <c r="RYI130" s="422"/>
      <c r="RYJ130" s="422"/>
      <c r="RYK130" s="422"/>
      <c r="RYL130" s="422"/>
      <c r="RYM130" s="422"/>
      <c r="RYN130" s="422"/>
      <c r="RYO130" s="422"/>
      <c r="RYP130" s="422"/>
      <c r="RYQ130" s="422"/>
      <c r="RYR130" s="422"/>
      <c r="RYS130" s="422"/>
      <c r="RYT130" s="422"/>
      <c r="RYU130" s="422"/>
      <c r="RYV130" s="422"/>
      <c r="RYW130" s="422"/>
      <c r="RYX130" s="422"/>
      <c r="RYY130" s="422"/>
      <c r="RYZ130" s="422"/>
      <c r="RZA130" s="422"/>
      <c r="RZB130" s="422"/>
      <c r="RZC130" s="422"/>
      <c r="RZD130" s="422"/>
      <c r="RZE130" s="422"/>
      <c r="RZF130" s="422"/>
      <c r="RZG130" s="422"/>
      <c r="RZH130" s="422"/>
      <c r="RZI130" s="422"/>
      <c r="RZJ130" s="422"/>
      <c r="RZK130" s="422"/>
      <c r="RZL130" s="422"/>
      <c r="RZM130" s="422"/>
      <c r="RZN130" s="422"/>
      <c r="RZO130" s="422"/>
      <c r="RZP130" s="422"/>
      <c r="RZQ130" s="422"/>
      <c r="RZR130" s="422"/>
      <c r="RZS130" s="422"/>
      <c r="RZT130" s="422"/>
      <c r="RZU130" s="422"/>
      <c r="RZV130" s="422"/>
      <c r="RZW130" s="422"/>
      <c r="RZX130" s="422"/>
      <c r="RZY130" s="422"/>
      <c r="RZZ130" s="422"/>
      <c r="SAA130" s="422"/>
      <c r="SAB130" s="422"/>
      <c r="SAC130" s="422"/>
      <c r="SAD130" s="422"/>
      <c r="SAE130" s="422"/>
      <c r="SAF130" s="422"/>
      <c r="SAG130" s="422"/>
      <c r="SAH130" s="422"/>
      <c r="SAI130" s="422"/>
      <c r="SAJ130" s="422"/>
      <c r="SAK130" s="422"/>
      <c r="SAL130" s="422"/>
      <c r="SAM130" s="422"/>
      <c r="SAN130" s="422"/>
      <c r="SAO130" s="422"/>
      <c r="SAP130" s="422"/>
      <c r="SAQ130" s="422"/>
      <c r="SAR130" s="422"/>
      <c r="SAS130" s="422"/>
      <c r="SAT130" s="422"/>
      <c r="SAU130" s="422"/>
      <c r="SAV130" s="422"/>
      <c r="SAW130" s="422"/>
      <c r="SAX130" s="422"/>
      <c r="SAY130" s="422"/>
      <c r="SAZ130" s="422"/>
      <c r="SBA130" s="422"/>
      <c r="SBB130" s="422"/>
      <c r="SBC130" s="422"/>
      <c r="SBD130" s="422"/>
      <c r="SBE130" s="422"/>
      <c r="SBF130" s="422"/>
      <c r="SBG130" s="422"/>
      <c r="SBH130" s="422"/>
      <c r="SBI130" s="422"/>
      <c r="SBJ130" s="422"/>
      <c r="SBK130" s="422"/>
      <c r="SBL130" s="422"/>
      <c r="SBM130" s="422"/>
      <c r="SBN130" s="422"/>
      <c r="SBO130" s="422"/>
      <c r="SBP130" s="422"/>
      <c r="SBQ130" s="422"/>
      <c r="SBR130" s="422"/>
      <c r="SBS130" s="422"/>
      <c r="SBT130" s="422"/>
      <c r="SBU130" s="422"/>
      <c r="SBV130" s="422"/>
      <c r="SBW130" s="422"/>
      <c r="SBX130" s="422"/>
      <c r="SBY130" s="422"/>
      <c r="SBZ130" s="422"/>
      <c r="SCA130" s="422"/>
      <c r="SCB130" s="422"/>
      <c r="SCC130" s="422"/>
      <c r="SCD130" s="422"/>
      <c r="SCE130" s="422"/>
      <c r="SCF130" s="422"/>
      <c r="SCG130" s="422"/>
      <c r="SCH130" s="422"/>
      <c r="SCI130" s="422"/>
      <c r="SCJ130" s="422"/>
      <c r="SCK130" s="422"/>
      <c r="SCL130" s="422"/>
      <c r="SCM130" s="422"/>
      <c r="SCN130" s="422"/>
      <c r="SCO130" s="422"/>
      <c r="SCP130" s="422"/>
      <c r="SCQ130" s="422"/>
      <c r="SCR130" s="422"/>
      <c r="SCS130" s="422"/>
      <c r="SCT130" s="422"/>
      <c r="SCU130" s="422"/>
      <c r="SCV130" s="422"/>
      <c r="SCW130" s="422"/>
      <c r="SCX130" s="422"/>
      <c r="SCY130" s="422"/>
      <c r="SCZ130" s="422"/>
      <c r="SDA130" s="422"/>
      <c r="SDB130" s="422"/>
      <c r="SDC130" s="422"/>
      <c r="SDD130" s="422"/>
      <c r="SDE130" s="422"/>
      <c r="SDF130" s="422"/>
      <c r="SDG130" s="422"/>
      <c r="SDH130" s="422"/>
      <c r="SDI130" s="422"/>
      <c r="SDJ130" s="422"/>
      <c r="SDK130" s="422"/>
      <c r="SDL130" s="422"/>
      <c r="SDM130" s="422"/>
      <c r="SDN130" s="422"/>
      <c r="SDO130" s="422"/>
      <c r="SDP130" s="422"/>
      <c r="SDQ130" s="422"/>
      <c r="SDR130" s="422"/>
      <c r="SDS130" s="422"/>
      <c r="SDT130" s="422"/>
      <c r="SDU130" s="422"/>
      <c r="SDV130" s="422"/>
      <c r="SDW130" s="422"/>
      <c r="SDX130" s="422"/>
      <c r="SDY130" s="422"/>
      <c r="SDZ130" s="422"/>
      <c r="SEA130" s="422"/>
      <c r="SEB130" s="422"/>
      <c r="SEC130" s="422"/>
      <c r="SED130" s="422"/>
      <c r="SEE130" s="422"/>
      <c r="SEF130" s="422"/>
      <c r="SEG130" s="422"/>
      <c r="SEH130" s="422"/>
      <c r="SEI130" s="422"/>
      <c r="SEJ130" s="422"/>
      <c r="SEK130" s="422"/>
      <c r="SEL130" s="422"/>
      <c r="SEM130" s="422"/>
      <c r="SEN130" s="422"/>
      <c r="SEO130" s="422"/>
      <c r="SEP130" s="422"/>
      <c r="SEQ130" s="422"/>
      <c r="SER130" s="422"/>
      <c r="SES130" s="422"/>
      <c r="SET130" s="422"/>
      <c r="SEU130" s="422"/>
      <c r="SEV130" s="422"/>
      <c r="SEW130" s="422"/>
      <c r="SEX130" s="422"/>
      <c r="SEY130" s="422"/>
      <c r="SEZ130" s="422"/>
      <c r="SFA130" s="422"/>
      <c r="SFB130" s="422"/>
      <c r="SFC130" s="422"/>
      <c r="SFD130" s="422"/>
      <c r="SFE130" s="422"/>
      <c r="SFF130" s="422"/>
      <c r="SFG130" s="422"/>
      <c r="SFH130" s="422"/>
      <c r="SFI130" s="422"/>
      <c r="SFJ130" s="422"/>
      <c r="SFK130" s="422"/>
      <c r="SFL130" s="422"/>
      <c r="SFM130" s="422"/>
      <c r="SFN130" s="422"/>
      <c r="SFO130" s="422"/>
      <c r="SFP130" s="422"/>
      <c r="SFQ130" s="422"/>
      <c r="SFR130" s="422"/>
      <c r="SFS130" s="422"/>
      <c r="SFT130" s="422"/>
      <c r="SFU130" s="422"/>
      <c r="SFV130" s="422"/>
      <c r="SFW130" s="422"/>
      <c r="SFX130" s="422"/>
      <c r="SFY130" s="422"/>
      <c r="SFZ130" s="422"/>
      <c r="SGA130" s="422"/>
      <c r="SGB130" s="422"/>
      <c r="SGC130" s="422"/>
      <c r="SGD130" s="422"/>
      <c r="SGE130" s="422"/>
      <c r="SGF130" s="422"/>
      <c r="SGG130" s="422"/>
      <c r="SGH130" s="422"/>
      <c r="SGI130" s="422"/>
      <c r="SGJ130" s="422"/>
      <c r="SGK130" s="422"/>
      <c r="SGL130" s="422"/>
      <c r="SGM130" s="422"/>
      <c r="SGN130" s="422"/>
      <c r="SGO130" s="422"/>
      <c r="SGP130" s="422"/>
      <c r="SGQ130" s="422"/>
      <c r="SGR130" s="422"/>
      <c r="SGS130" s="422"/>
      <c r="SGT130" s="422"/>
      <c r="SGU130" s="422"/>
      <c r="SGV130" s="422"/>
      <c r="SGW130" s="422"/>
      <c r="SGX130" s="422"/>
      <c r="SGY130" s="422"/>
      <c r="SGZ130" s="422"/>
      <c r="SHA130" s="422"/>
      <c r="SHB130" s="422"/>
      <c r="SHC130" s="422"/>
      <c r="SHD130" s="422"/>
      <c r="SHE130" s="422"/>
      <c r="SHF130" s="422"/>
      <c r="SHG130" s="422"/>
      <c r="SHH130" s="422"/>
      <c r="SHI130" s="422"/>
      <c r="SHJ130" s="422"/>
      <c r="SHK130" s="422"/>
      <c r="SHL130" s="422"/>
      <c r="SHM130" s="422"/>
      <c r="SHN130" s="422"/>
      <c r="SHO130" s="422"/>
      <c r="SHP130" s="422"/>
      <c r="SHQ130" s="422"/>
      <c r="SHR130" s="422"/>
      <c r="SHS130" s="422"/>
      <c r="SHT130" s="422"/>
      <c r="SHU130" s="422"/>
      <c r="SHV130" s="422"/>
      <c r="SHW130" s="422"/>
      <c r="SHX130" s="422"/>
      <c r="SHY130" s="422"/>
      <c r="SHZ130" s="422"/>
      <c r="SIA130" s="422"/>
      <c r="SIB130" s="422"/>
      <c r="SIC130" s="422"/>
      <c r="SID130" s="422"/>
      <c r="SIE130" s="422"/>
      <c r="SIF130" s="422"/>
      <c r="SIG130" s="422"/>
      <c r="SIH130" s="422"/>
      <c r="SII130" s="422"/>
      <c r="SIJ130" s="422"/>
      <c r="SIK130" s="422"/>
      <c r="SIL130" s="422"/>
      <c r="SIM130" s="422"/>
      <c r="SIN130" s="422"/>
      <c r="SIO130" s="422"/>
      <c r="SIP130" s="422"/>
      <c r="SIQ130" s="422"/>
      <c r="SIR130" s="422"/>
      <c r="SIS130" s="422"/>
      <c r="SIT130" s="422"/>
      <c r="SIU130" s="422"/>
      <c r="SIV130" s="422"/>
      <c r="SIW130" s="422"/>
      <c r="SIX130" s="422"/>
      <c r="SIY130" s="422"/>
      <c r="SIZ130" s="422"/>
      <c r="SJA130" s="422"/>
      <c r="SJB130" s="422"/>
      <c r="SJC130" s="422"/>
      <c r="SJD130" s="422"/>
      <c r="SJE130" s="422"/>
      <c r="SJF130" s="422"/>
      <c r="SJG130" s="422"/>
      <c r="SJH130" s="422"/>
      <c r="SJI130" s="422"/>
      <c r="SJJ130" s="422"/>
      <c r="SJK130" s="422"/>
      <c r="SJL130" s="422"/>
      <c r="SJM130" s="422"/>
      <c r="SJN130" s="422"/>
      <c r="SJO130" s="422"/>
      <c r="SJP130" s="422"/>
      <c r="SJQ130" s="422"/>
      <c r="SJR130" s="422"/>
      <c r="SJS130" s="422"/>
      <c r="SJT130" s="422"/>
      <c r="SJU130" s="422"/>
      <c r="SJV130" s="422"/>
      <c r="SJW130" s="422"/>
      <c r="SJX130" s="422"/>
      <c r="SJY130" s="422"/>
      <c r="SJZ130" s="422"/>
      <c r="SKA130" s="422"/>
      <c r="SKB130" s="422"/>
      <c r="SKC130" s="422"/>
      <c r="SKD130" s="422"/>
      <c r="SKE130" s="422"/>
      <c r="SKF130" s="422"/>
      <c r="SKG130" s="422"/>
      <c r="SKH130" s="422"/>
      <c r="SKI130" s="422"/>
      <c r="SKJ130" s="422"/>
      <c r="SKK130" s="422"/>
      <c r="SKL130" s="422"/>
      <c r="SKM130" s="422"/>
      <c r="SKN130" s="422"/>
      <c r="SKO130" s="422"/>
      <c r="SKP130" s="422"/>
      <c r="SKQ130" s="422"/>
      <c r="SKR130" s="422"/>
      <c r="SKS130" s="422"/>
      <c r="SKT130" s="422"/>
      <c r="SKU130" s="422"/>
      <c r="SKV130" s="422"/>
      <c r="SKW130" s="422"/>
      <c r="SKX130" s="422"/>
      <c r="SKY130" s="422"/>
      <c r="SKZ130" s="422"/>
      <c r="SLA130" s="422"/>
      <c r="SLB130" s="422"/>
      <c r="SLC130" s="422"/>
      <c r="SLD130" s="422"/>
      <c r="SLE130" s="422"/>
      <c r="SLF130" s="422"/>
      <c r="SLG130" s="422"/>
      <c r="SLH130" s="422"/>
      <c r="SLI130" s="422"/>
      <c r="SLJ130" s="422"/>
      <c r="SLK130" s="422"/>
      <c r="SLL130" s="422"/>
      <c r="SLM130" s="422"/>
      <c r="SLN130" s="422"/>
      <c r="SLO130" s="422"/>
      <c r="SLP130" s="422"/>
      <c r="SLQ130" s="422"/>
      <c r="SLR130" s="422"/>
      <c r="SLS130" s="422"/>
      <c r="SLT130" s="422"/>
      <c r="SLU130" s="422"/>
      <c r="SLV130" s="422"/>
      <c r="SLW130" s="422"/>
      <c r="SLX130" s="422"/>
      <c r="SLY130" s="422"/>
      <c r="SLZ130" s="422"/>
      <c r="SMA130" s="422"/>
      <c r="SMB130" s="422"/>
      <c r="SMC130" s="422"/>
      <c r="SMD130" s="422"/>
      <c r="SME130" s="422"/>
      <c r="SMF130" s="422"/>
      <c r="SMG130" s="422"/>
      <c r="SMH130" s="422"/>
      <c r="SMI130" s="422"/>
      <c r="SMJ130" s="422"/>
      <c r="SMK130" s="422"/>
      <c r="SML130" s="422"/>
      <c r="SMM130" s="422"/>
      <c r="SMN130" s="422"/>
      <c r="SMO130" s="422"/>
      <c r="SMP130" s="422"/>
      <c r="SMQ130" s="422"/>
      <c r="SMR130" s="422"/>
      <c r="SMS130" s="422"/>
      <c r="SMT130" s="422"/>
      <c r="SMU130" s="422"/>
      <c r="SMV130" s="422"/>
      <c r="SMW130" s="422"/>
      <c r="SMX130" s="422"/>
      <c r="SMY130" s="422"/>
      <c r="SMZ130" s="422"/>
      <c r="SNA130" s="422"/>
      <c r="SNB130" s="422"/>
      <c r="SNC130" s="422"/>
      <c r="SND130" s="422"/>
      <c r="SNE130" s="422"/>
      <c r="SNF130" s="422"/>
      <c r="SNG130" s="422"/>
      <c r="SNH130" s="422"/>
      <c r="SNI130" s="422"/>
      <c r="SNJ130" s="422"/>
      <c r="SNK130" s="422"/>
      <c r="SNL130" s="422"/>
      <c r="SNM130" s="422"/>
      <c r="SNN130" s="422"/>
      <c r="SNO130" s="422"/>
      <c r="SNP130" s="422"/>
      <c r="SNQ130" s="422"/>
      <c r="SNR130" s="422"/>
      <c r="SNS130" s="422"/>
      <c r="SNT130" s="422"/>
      <c r="SNU130" s="422"/>
      <c r="SNV130" s="422"/>
      <c r="SNW130" s="422"/>
      <c r="SNX130" s="422"/>
      <c r="SNY130" s="422"/>
      <c r="SNZ130" s="422"/>
      <c r="SOA130" s="422"/>
      <c r="SOB130" s="422"/>
      <c r="SOC130" s="422"/>
      <c r="SOD130" s="422"/>
      <c r="SOE130" s="422"/>
      <c r="SOF130" s="422"/>
      <c r="SOG130" s="422"/>
      <c r="SOH130" s="422"/>
      <c r="SOI130" s="422"/>
      <c r="SOJ130" s="422"/>
      <c r="SOK130" s="422"/>
      <c r="SOL130" s="422"/>
      <c r="SOM130" s="422"/>
      <c r="SON130" s="422"/>
      <c r="SOO130" s="422"/>
      <c r="SOP130" s="422"/>
      <c r="SOQ130" s="422"/>
      <c r="SOR130" s="422"/>
      <c r="SOS130" s="422"/>
      <c r="SOT130" s="422"/>
      <c r="SOU130" s="422"/>
      <c r="SOV130" s="422"/>
      <c r="SOW130" s="422"/>
      <c r="SOX130" s="422"/>
      <c r="SOY130" s="422"/>
      <c r="SOZ130" s="422"/>
      <c r="SPA130" s="422"/>
      <c r="SPB130" s="422"/>
      <c r="SPC130" s="422"/>
      <c r="SPD130" s="422"/>
      <c r="SPE130" s="422"/>
      <c r="SPF130" s="422"/>
      <c r="SPG130" s="422"/>
      <c r="SPH130" s="422"/>
      <c r="SPI130" s="422"/>
      <c r="SPJ130" s="422"/>
      <c r="SPK130" s="422"/>
      <c r="SPL130" s="422"/>
      <c r="SPM130" s="422"/>
      <c r="SPN130" s="422"/>
      <c r="SPO130" s="422"/>
      <c r="SPP130" s="422"/>
      <c r="SPQ130" s="422"/>
      <c r="SPR130" s="422"/>
      <c r="SPS130" s="422"/>
      <c r="SPT130" s="422"/>
      <c r="SPU130" s="422"/>
      <c r="SPV130" s="422"/>
      <c r="SPW130" s="422"/>
      <c r="SPX130" s="422"/>
      <c r="SPY130" s="422"/>
      <c r="SPZ130" s="422"/>
      <c r="SQA130" s="422"/>
      <c r="SQB130" s="422"/>
      <c r="SQC130" s="422"/>
      <c r="SQD130" s="422"/>
      <c r="SQE130" s="422"/>
      <c r="SQF130" s="422"/>
      <c r="SQG130" s="422"/>
      <c r="SQH130" s="422"/>
      <c r="SQI130" s="422"/>
      <c r="SQJ130" s="422"/>
      <c r="SQK130" s="422"/>
      <c r="SQL130" s="422"/>
      <c r="SQM130" s="422"/>
      <c r="SQN130" s="422"/>
      <c r="SQO130" s="422"/>
      <c r="SQP130" s="422"/>
      <c r="SQQ130" s="422"/>
      <c r="SQR130" s="422"/>
      <c r="SQS130" s="422"/>
      <c r="SQT130" s="422"/>
      <c r="SQU130" s="422"/>
      <c r="SQV130" s="422"/>
      <c r="SQW130" s="422"/>
      <c r="SQX130" s="422"/>
      <c r="SQY130" s="422"/>
      <c r="SQZ130" s="422"/>
      <c r="SRA130" s="422"/>
      <c r="SRB130" s="422"/>
      <c r="SRC130" s="422"/>
      <c r="SRD130" s="422"/>
      <c r="SRE130" s="422"/>
      <c r="SRF130" s="422"/>
      <c r="SRG130" s="422"/>
      <c r="SRH130" s="422"/>
      <c r="SRI130" s="422"/>
      <c r="SRJ130" s="422"/>
      <c r="SRK130" s="422"/>
      <c r="SRL130" s="422"/>
      <c r="SRM130" s="422"/>
      <c r="SRN130" s="422"/>
      <c r="SRO130" s="422"/>
      <c r="SRP130" s="422"/>
      <c r="SRQ130" s="422"/>
      <c r="SRR130" s="422"/>
      <c r="SRS130" s="422"/>
      <c r="SRT130" s="422"/>
      <c r="SRU130" s="422"/>
      <c r="SRV130" s="422"/>
      <c r="SRW130" s="422"/>
      <c r="SRX130" s="422"/>
      <c r="SRY130" s="422"/>
      <c r="SRZ130" s="422"/>
      <c r="SSA130" s="422"/>
      <c r="SSB130" s="422"/>
      <c r="SSC130" s="422"/>
      <c r="SSD130" s="422"/>
      <c r="SSE130" s="422"/>
      <c r="SSF130" s="422"/>
      <c r="SSG130" s="422"/>
      <c r="SSH130" s="422"/>
      <c r="SSI130" s="422"/>
      <c r="SSJ130" s="422"/>
      <c r="SSK130" s="422"/>
      <c r="SSL130" s="422"/>
      <c r="SSM130" s="422"/>
      <c r="SSN130" s="422"/>
      <c r="SSO130" s="422"/>
      <c r="SSP130" s="422"/>
      <c r="SSQ130" s="422"/>
      <c r="SSR130" s="422"/>
      <c r="SSS130" s="422"/>
      <c r="SST130" s="422"/>
      <c r="SSU130" s="422"/>
      <c r="SSV130" s="422"/>
      <c r="SSW130" s="422"/>
      <c r="SSX130" s="422"/>
      <c r="SSY130" s="422"/>
      <c r="SSZ130" s="422"/>
      <c r="STA130" s="422"/>
      <c r="STB130" s="422"/>
      <c r="STC130" s="422"/>
      <c r="STD130" s="422"/>
      <c r="STE130" s="422"/>
      <c r="STF130" s="422"/>
      <c r="STG130" s="422"/>
      <c r="STH130" s="422"/>
      <c r="STI130" s="422"/>
      <c r="STJ130" s="422"/>
      <c r="STK130" s="422"/>
      <c r="STL130" s="422"/>
      <c r="STM130" s="422"/>
      <c r="STN130" s="422"/>
      <c r="STO130" s="422"/>
      <c r="STP130" s="422"/>
      <c r="STQ130" s="422"/>
      <c r="STR130" s="422"/>
      <c r="STS130" s="422"/>
      <c r="STT130" s="422"/>
      <c r="STU130" s="422"/>
      <c r="STV130" s="422"/>
      <c r="STW130" s="422"/>
      <c r="STX130" s="422"/>
      <c r="STY130" s="422"/>
      <c r="STZ130" s="422"/>
      <c r="SUA130" s="422"/>
      <c r="SUB130" s="422"/>
      <c r="SUC130" s="422"/>
      <c r="SUD130" s="422"/>
      <c r="SUE130" s="422"/>
      <c r="SUF130" s="422"/>
      <c r="SUG130" s="422"/>
      <c r="SUH130" s="422"/>
      <c r="SUI130" s="422"/>
      <c r="SUJ130" s="422"/>
      <c r="SUK130" s="422"/>
      <c r="SUL130" s="422"/>
      <c r="SUM130" s="422"/>
      <c r="SUN130" s="422"/>
      <c r="SUO130" s="422"/>
      <c r="SUP130" s="422"/>
      <c r="SUQ130" s="422"/>
      <c r="SUR130" s="422"/>
      <c r="SUS130" s="422"/>
      <c r="SUT130" s="422"/>
      <c r="SUU130" s="422"/>
      <c r="SUV130" s="422"/>
      <c r="SUW130" s="422"/>
      <c r="SUX130" s="422"/>
      <c r="SUY130" s="422"/>
      <c r="SUZ130" s="422"/>
      <c r="SVA130" s="422"/>
      <c r="SVB130" s="422"/>
      <c r="SVC130" s="422"/>
      <c r="SVD130" s="422"/>
      <c r="SVE130" s="422"/>
      <c r="SVF130" s="422"/>
      <c r="SVG130" s="422"/>
      <c r="SVH130" s="422"/>
      <c r="SVI130" s="422"/>
      <c r="SVJ130" s="422"/>
      <c r="SVK130" s="422"/>
      <c r="SVL130" s="422"/>
      <c r="SVM130" s="422"/>
      <c r="SVN130" s="422"/>
      <c r="SVO130" s="422"/>
      <c r="SVP130" s="422"/>
      <c r="SVQ130" s="422"/>
      <c r="SVR130" s="422"/>
      <c r="SVS130" s="422"/>
      <c r="SVT130" s="422"/>
      <c r="SVU130" s="422"/>
      <c r="SVV130" s="422"/>
      <c r="SVW130" s="422"/>
      <c r="SVX130" s="422"/>
      <c r="SVY130" s="422"/>
      <c r="SVZ130" s="422"/>
      <c r="SWA130" s="422"/>
      <c r="SWB130" s="422"/>
      <c r="SWC130" s="422"/>
      <c r="SWD130" s="422"/>
      <c r="SWE130" s="422"/>
      <c r="SWF130" s="422"/>
      <c r="SWG130" s="422"/>
      <c r="SWH130" s="422"/>
      <c r="SWI130" s="422"/>
      <c r="SWJ130" s="422"/>
      <c r="SWK130" s="422"/>
      <c r="SWL130" s="422"/>
      <c r="SWM130" s="422"/>
      <c r="SWN130" s="422"/>
      <c r="SWO130" s="422"/>
      <c r="SWP130" s="422"/>
      <c r="SWQ130" s="422"/>
      <c r="SWR130" s="422"/>
      <c r="SWS130" s="422"/>
      <c r="SWT130" s="422"/>
      <c r="SWU130" s="422"/>
      <c r="SWV130" s="422"/>
      <c r="SWW130" s="422"/>
      <c r="SWX130" s="422"/>
      <c r="SWY130" s="422"/>
      <c r="SWZ130" s="422"/>
      <c r="SXA130" s="422"/>
      <c r="SXB130" s="422"/>
      <c r="SXC130" s="422"/>
      <c r="SXD130" s="422"/>
      <c r="SXE130" s="422"/>
      <c r="SXF130" s="422"/>
      <c r="SXG130" s="422"/>
      <c r="SXH130" s="422"/>
      <c r="SXI130" s="422"/>
      <c r="SXJ130" s="422"/>
      <c r="SXK130" s="422"/>
      <c r="SXL130" s="422"/>
      <c r="SXM130" s="422"/>
      <c r="SXN130" s="422"/>
      <c r="SXO130" s="422"/>
      <c r="SXP130" s="422"/>
      <c r="SXQ130" s="422"/>
      <c r="SXR130" s="422"/>
      <c r="SXS130" s="422"/>
      <c r="SXT130" s="422"/>
      <c r="SXU130" s="422"/>
      <c r="SXV130" s="422"/>
      <c r="SXW130" s="422"/>
      <c r="SXX130" s="422"/>
      <c r="SXY130" s="422"/>
      <c r="SXZ130" s="422"/>
      <c r="SYA130" s="422"/>
      <c r="SYB130" s="422"/>
      <c r="SYC130" s="422"/>
      <c r="SYD130" s="422"/>
      <c r="SYE130" s="422"/>
      <c r="SYF130" s="422"/>
      <c r="SYG130" s="422"/>
      <c r="SYH130" s="422"/>
      <c r="SYI130" s="422"/>
      <c r="SYJ130" s="422"/>
      <c r="SYK130" s="422"/>
      <c r="SYL130" s="422"/>
      <c r="SYM130" s="422"/>
      <c r="SYN130" s="422"/>
      <c r="SYO130" s="422"/>
      <c r="SYP130" s="422"/>
      <c r="SYQ130" s="422"/>
      <c r="SYR130" s="422"/>
      <c r="SYS130" s="422"/>
      <c r="SYT130" s="422"/>
      <c r="SYU130" s="422"/>
      <c r="SYV130" s="422"/>
      <c r="SYW130" s="422"/>
      <c r="SYX130" s="422"/>
      <c r="SYY130" s="422"/>
      <c r="SYZ130" s="422"/>
      <c r="SZA130" s="422"/>
      <c r="SZB130" s="422"/>
      <c r="SZC130" s="422"/>
      <c r="SZD130" s="422"/>
      <c r="SZE130" s="422"/>
      <c r="SZF130" s="422"/>
      <c r="SZG130" s="422"/>
      <c r="SZH130" s="422"/>
      <c r="SZI130" s="422"/>
      <c r="SZJ130" s="422"/>
      <c r="SZK130" s="422"/>
      <c r="SZL130" s="422"/>
      <c r="SZM130" s="422"/>
      <c r="SZN130" s="422"/>
      <c r="SZO130" s="422"/>
      <c r="SZP130" s="422"/>
      <c r="SZQ130" s="422"/>
      <c r="SZR130" s="422"/>
      <c r="SZS130" s="422"/>
      <c r="SZT130" s="422"/>
      <c r="SZU130" s="422"/>
      <c r="SZV130" s="422"/>
      <c r="SZW130" s="422"/>
      <c r="SZX130" s="422"/>
      <c r="SZY130" s="422"/>
      <c r="SZZ130" s="422"/>
      <c r="TAA130" s="422"/>
      <c r="TAB130" s="422"/>
      <c r="TAC130" s="422"/>
      <c r="TAD130" s="422"/>
      <c r="TAE130" s="422"/>
      <c r="TAF130" s="422"/>
      <c r="TAG130" s="422"/>
      <c r="TAH130" s="422"/>
      <c r="TAI130" s="422"/>
      <c r="TAJ130" s="422"/>
      <c r="TAK130" s="422"/>
      <c r="TAL130" s="422"/>
      <c r="TAM130" s="422"/>
      <c r="TAN130" s="422"/>
      <c r="TAO130" s="422"/>
      <c r="TAP130" s="422"/>
      <c r="TAQ130" s="422"/>
      <c r="TAR130" s="422"/>
      <c r="TAS130" s="422"/>
      <c r="TAT130" s="422"/>
      <c r="TAU130" s="422"/>
      <c r="TAV130" s="422"/>
      <c r="TAW130" s="422"/>
      <c r="TAX130" s="422"/>
      <c r="TAY130" s="422"/>
      <c r="TAZ130" s="422"/>
      <c r="TBA130" s="422"/>
      <c r="TBB130" s="422"/>
      <c r="TBC130" s="422"/>
      <c r="TBD130" s="422"/>
      <c r="TBE130" s="422"/>
      <c r="TBF130" s="422"/>
      <c r="TBG130" s="422"/>
      <c r="TBH130" s="422"/>
      <c r="TBI130" s="422"/>
      <c r="TBJ130" s="422"/>
      <c r="TBK130" s="422"/>
      <c r="TBL130" s="422"/>
      <c r="TBM130" s="422"/>
      <c r="TBN130" s="422"/>
      <c r="TBO130" s="422"/>
      <c r="TBP130" s="422"/>
      <c r="TBQ130" s="422"/>
      <c r="TBR130" s="422"/>
      <c r="TBS130" s="422"/>
      <c r="TBT130" s="422"/>
      <c r="TBU130" s="422"/>
      <c r="TBV130" s="422"/>
      <c r="TBW130" s="422"/>
      <c r="TBX130" s="422"/>
      <c r="TBY130" s="422"/>
      <c r="TBZ130" s="422"/>
      <c r="TCA130" s="422"/>
      <c r="TCB130" s="422"/>
      <c r="TCC130" s="422"/>
      <c r="TCD130" s="422"/>
      <c r="TCE130" s="422"/>
      <c r="TCF130" s="422"/>
      <c r="TCG130" s="422"/>
      <c r="TCH130" s="422"/>
      <c r="TCI130" s="422"/>
      <c r="TCJ130" s="422"/>
      <c r="TCK130" s="422"/>
      <c r="TCL130" s="422"/>
      <c r="TCM130" s="422"/>
      <c r="TCN130" s="422"/>
      <c r="TCO130" s="422"/>
      <c r="TCP130" s="422"/>
      <c r="TCQ130" s="422"/>
      <c r="TCR130" s="422"/>
      <c r="TCS130" s="422"/>
      <c r="TCT130" s="422"/>
      <c r="TCU130" s="422"/>
      <c r="TCV130" s="422"/>
      <c r="TCW130" s="422"/>
      <c r="TCX130" s="422"/>
      <c r="TCY130" s="422"/>
      <c r="TCZ130" s="422"/>
      <c r="TDA130" s="422"/>
      <c r="TDB130" s="422"/>
      <c r="TDC130" s="422"/>
      <c r="TDD130" s="422"/>
      <c r="TDE130" s="422"/>
      <c r="TDF130" s="422"/>
      <c r="TDG130" s="422"/>
      <c r="TDH130" s="422"/>
      <c r="TDI130" s="422"/>
      <c r="TDJ130" s="422"/>
      <c r="TDK130" s="422"/>
      <c r="TDL130" s="422"/>
      <c r="TDM130" s="422"/>
      <c r="TDN130" s="422"/>
      <c r="TDO130" s="422"/>
      <c r="TDP130" s="422"/>
      <c r="TDQ130" s="422"/>
      <c r="TDR130" s="422"/>
      <c r="TDS130" s="422"/>
      <c r="TDT130" s="422"/>
      <c r="TDU130" s="422"/>
      <c r="TDV130" s="422"/>
      <c r="TDW130" s="422"/>
      <c r="TDX130" s="422"/>
      <c r="TDY130" s="422"/>
      <c r="TDZ130" s="422"/>
      <c r="TEA130" s="422"/>
      <c r="TEB130" s="422"/>
      <c r="TEC130" s="422"/>
      <c r="TED130" s="422"/>
      <c r="TEE130" s="422"/>
      <c r="TEF130" s="422"/>
      <c r="TEG130" s="422"/>
      <c r="TEH130" s="422"/>
      <c r="TEI130" s="422"/>
      <c r="TEJ130" s="422"/>
      <c r="TEK130" s="422"/>
      <c r="TEL130" s="422"/>
      <c r="TEM130" s="422"/>
      <c r="TEN130" s="422"/>
      <c r="TEO130" s="422"/>
      <c r="TEP130" s="422"/>
      <c r="TEQ130" s="422"/>
      <c r="TER130" s="422"/>
      <c r="TES130" s="422"/>
      <c r="TET130" s="422"/>
      <c r="TEU130" s="422"/>
      <c r="TEV130" s="422"/>
      <c r="TEW130" s="422"/>
      <c r="TEX130" s="422"/>
      <c r="TEY130" s="422"/>
      <c r="TEZ130" s="422"/>
      <c r="TFA130" s="422"/>
      <c r="TFB130" s="422"/>
      <c r="TFC130" s="422"/>
      <c r="TFD130" s="422"/>
      <c r="TFE130" s="422"/>
      <c r="TFF130" s="422"/>
      <c r="TFG130" s="422"/>
      <c r="TFH130" s="422"/>
      <c r="TFI130" s="422"/>
      <c r="TFJ130" s="422"/>
      <c r="TFK130" s="422"/>
      <c r="TFL130" s="422"/>
      <c r="TFM130" s="422"/>
      <c r="TFN130" s="422"/>
      <c r="TFO130" s="422"/>
      <c r="TFP130" s="422"/>
      <c r="TFQ130" s="422"/>
      <c r="TFR130" s="422"/>
      <c r="TFS130" s="422"/>
      <c r="TFT130" s="422"/>
      <c r="TFU130" s="422"/>
      <c r="TFV130" s="422"/>
      <c r="TFW130" s="422"/>
      <c r="TFX130" s="422"/>
      <c r="TFY130" s="422"/>
      <c r="TFZ130" s="422"/>
      <c r="TGA130" s="422"/>
      <c r="TGB130" s="422"/>
      <c r="TGC130" s="422"/>
      <c r="TGD130" s="422"/>
      <c r="TGE130" s="422"/>
      <c r="TGF130" s="422"/>
      <c r="TGG130" s="422"/>
      <c r="TGH130" s="422"/>
      <c r="TGI130" s="422"/>
      <c r="TGJ130" s="422"/>
      <c r="TGK130" s="422"/>
      <c r="TGL130" s="422"/>
      <c r="TGM130" s="422"/>
      <c r="TGN130" s="422"/>
      <c r="TGO130" s="422"/>
      <c r="TGP130" s="422"/>
      <c r="TGQ130" s="422"/>
      <c r="TGR130" s="422"/>
      <c r="TGS130" s="422"/>
      <c r="TGT130" s="422"/>
      <c r="TGU130" s="422"/>
      <c r="TGV130" s="422"/>
      <c r="TGW130" s="422"/>
      <c r="TGX130" s="422"/>
      <c r="TGY130" s="422"/>
      <c r="TGZ130" s="422"/>
      <c r="THA130" s="422"/>
      <c r="THB130" s="422"/>
      <c r="THC130" s="422"/>
      <c r="THD130" s="422"/>
      <c r="THE130" s="422"/>
      <c r="THF130" s="422"/>
      <c r="THG130" s="422"/>
      <c r="THH130" s="422"/>
      <c r="THI130" s="422"/>
      <c r="THJ130" s="422"/>
      <c r="THK130" s="422"/>
      <c r="THL130" s="422"/>
      <c r="THM130" s="422"/>
      <c r="THN130" s="422"/>
      <c r="THO130" s="422"/>
      <c r="THP130" s="422"/>
      <c r="THQ130" s="422"/>
      <c r="THR130" s="422"/>
      <c r="THS130" s="422"/>
      <c r="THT130" s="422"/>
      <c r="THU130" s="422"/>
      <c r="THV130" s="422"/>
      <c r="THW130" s="422"/>
      <c r="THX130" s="422"/>
      <c r="THY130" s="422"/>
      <c r="THZ130" s="422"/>
      <c r="TIA130" s="422"/>
      <c r="TIB130" s="422"/>
      <c r="TIC130" s="422"/>
      <c r="TID130" s="422"/>
      <c r="TIE130" s="422"/>
      <c r="TIF130" s="422"/>
      <c r="TIG130" s="422"/>
      <c r="TIH130" s="422"/>
      <c r="TII130" s="422"/>
      <c r="TIJ130" s="422"/>
      <c r="TIK130" s="422"/>
      <c r="TIL130" s="422"/>
      <c r="TIM130" s="422"/>
      <c r="TIN130" s="422"/>
      <c r="TIO130" s="422"/>
      <c r="TIP130" s="422"/>
      <c r="TIQ130" s="422"/>
      <c r="TIR130" s="422"/>
      <c r="TIS130" s="422"/>
      <c r="TIT130" s="422"/>
      <c r="TIU130" s="422"/>
      <c r="TIV130" s="422"/>
      <c r="TIW130" s="422"/>
      <c r="TIX130" s="422"/>
      <c r="TIY130" s="422"/>
      <c r="TIZ130" s="422"/>
      <c r="TJA130" s="422"/>
      <c r="TJB130" s="422"/>
      <c r="TJC130" s="422"/>
      <c r="TJD130" s="422"/>
      <c r="TJE130" s="422"/>
      <c r="TJF130" s="422"/>
      <c r="TJG130" s="422"/>
      <c r="TJH130" s="422"/>
      <c r="TJI130" s="422"/>
      <c r="TJJ130" s="422"/>
      <c r="TJK130" s="422"/>
      <c r="TJL130" s="422"/>
      <c r="TJM130" s="422"/>
      <c r="TJN130" s="422"/>
      <c r="TJO130" s="422"/>
      <c r="TJP130" s="422"/>
      <c r="TJQ130" s="422"/>
      <c r="TJR130" s="422"/>
      <c r="TJS130" s="422"/>
      <c r="TJT130" s="422"/>
      <c r="TJU130" s="422"/>
      <c r="TJV130" s="422"/>
      <c r="TJW130" s="422"/>
      <c r="TJX130" s="422"/>
      <c r="TJY130" s="422"/>
      <c r="TJZ130" s="422"/>
      <c r="TKA130" s="422"/>
      <c r="TKB130" s="422"/>
      <c r="TKC130" s="422"/>
      <c r="TKD130" s="422"/>
      <c r="TKE130" s="422"/>
      <c r="TKF130" s="422"/>
      <c r="TKG130" s="422"/>
      <c r="TKH130" s="422"/>
      <c r="TKI130" s="422"/>
      <c r="TKJ130" s="422"/>
      <c r="TKK130" s="422"/>
      <c r="TKL130" s="422"/>
      <c r="TKM130" s="422"/>
      <c r="TKN130" s="422"/>
      <c r="TKO130" s="422"/>
      <c r="TKP130" s="422"/>
      <c r="TKQ130" s="422"/>
      <c r="TKR130" s="422"/>
      <c r="TKS130" s="422"/>
      <c r="TKT130" s="422"/>
      <c r="TKU130" s="422"/>
      <c r="TKV130" s="422"/>
      <c r="TKW130" s="422"/>
      <c r="TKX130" s="422"/>
      <c r="TKY130" s="422"/>
      <c r="TKZ130" s="422"/>
      <c r="TLA130" s="422"/>
      <c r="TLB130" s="422"/>
      <c r="TLC130" s="422"/>
      <c r="TLD130" s="422"/>
      <c r="TLE130" s="422"/>
      <c r="TLF130" s="422"/>
      <c r="TLG130" s="422"/>
      <c r="TLH130" s="422"/>
      <c r="TLI130" s="422"/>
      <c r="TLJ130" s="422"/>
      <c r="TLK130" s="422"/>
      <c r="TLL130" s="422"/>
      <c r="TLM130" s="422"/>
      <c r="TLN130" s="422"/>
      <c r="TLO130" s="422"/>
      <c r="TLP130" s="422"/>
      <c r="TLQ130" s="422"/>
      <c r="TLR130" s="422"/>
      <c r="TLS130" s="422"/>
      <c r="TLT130" s="422"/>
      <c r="TLU130" s="422"/>
      <c r="TLV130" s="422"/>
      <c r="TLW130" s="422"/>
      <c r="TLX130" s="422"/>
      <c r="TLY130" s="422"/>
      <c r="TLZ130" s="422"/>
      <c r="TMA130" s="422"/>
      <c r="TMB130" s="422"/>
      <c r="TMC130" s="422"/>
      <c r="TMD130" s="422"/>
      <c r="TME130" s="422"/>
      <c r="TMF130" s="422"/>
      <c r="TMG130" s="422"/>
      <c r="TMH130" s="422"/>
      <c r="TMI130" s="422"/>
      <c r="TMJ130" s="422"/>
      <c r="TMK130" s="422"/>
      <c r="TML130" s="422"/>
      <c r="TMM130" s="422"/>
      <c r="TMN130" s="422"/>
      <c r="TMO130" s="422"/>
      <c r="TMP130" s="422"/>
      <c r="TMQ130" s="422"/>
      <c r="TMR130" s="422"/>
      <c r="TMS130" s="422"/>
      <c r="TMT130" s="422"/>
      <c r="TMU130" s="422"/>
      <c r="TMV130" s="422"/>
      <c r="TMW130" s="422"/>
      <c r="TMX130" s="422"/>
      <c r="TMY130" s="422"/>
      <c r="TMZ130" s="422"/>
      <c r="TNA130" s="422"/>
      <c r="TNB130" s="422"/>
      <c r="TNC130" s="422"/>
      <c r="TND130" s="422"/>
      <c r="TNE130" s="422"/>
      <c r="TNF130" s="422"/>
      <c r="TNG130" s="422"/>
      <c r="TNH130" s="422"/>
      <c r="TNI130" s="422"/>
      <c r="TNJ130" s="422"/>
      <c r="TNK130" s="422"/>
      <c r="TNL130" s="422"/>
      <c r="TNM130" s="422"/>
      <c r="TNN130" s="422"/>
      <c r="TNO130" s="422"/>
      <c r="TNP130" s="422"/>
      <c r="TNQ130" s="422"/>
      <c r="TNR130" s="422"/>
      <c r="TNS130" s="422"/>
      <c r="TNT130" s="422"/>
      <c r="TNU130" s="422"/>
      <c r="TNV130" s="422"/>
      <c r="TNW130" s="422"/>
      <c r="TNX130" s="422"/>
      <c r="TNY130" s="422"/>
      <c r="TNZ130" s="422"/>
      <c r="TOA130" s="422"/>
      <c r="TOB130" s="422"/>
      <c r="TOC130" s="422"/>
      <c r="TOD130" s="422"/>
      <c r="TOE130" s="422"/>
      <c r="TOF130" s="422"/>
      <c r="TOG130" s="422"/>
      <c r="TOH130" s="422"/>
      <c r="TOI130" s="422"/>
      <c r="TOJ130" s="422"/>
      <c r="TOK130" s="422"/>
      <c r="TOL130" s="422"/>
      <c r="TOM130" s="422"/>
      <c r="TON130" s="422"/>
      <c r="TOO130" s="422"/>
      <c r="TOP130" s="422"/>
      <c r="TOQ130" s="422"/>
      <c r="TOR130" s="422"/>
      <c r="TOS130" s="422"/>
      <c r="TOT130" s="422"/>
      <c r="TOU130" s="422"/>
      <c r="TOV130" s="422"/>
      <c r="TOW130" s="422"/>
      <c r="TOX130" s="422"/>
      <c r="TOY130" s="422"/>
      <c r="TOZ130" s="422"/>
      <c r="TPA130" s="422"/>
      <c r="TPB130" s="422"/>
      <c r="TPC130" s="422"/>
      <c r="TPD130" s="422"/>
      <c r="TPE130" s="422"/>
      <c r="TPF130" s="422"/>
      <c r="TPG130" s="422"/>
      <c r="TPH130" s="422"/>
      <c r="TPI130" s="422"/>
      <c r="TPJ130" s="422"/>
      <c r="TPK130" s="422"/>
      <c r="TPL130" s="422"/>
      <c r="TPM130" s="422"/>
      <c r="TPN130" s="422"/>
      <c r="TPO130" s="422"/>
      <c r="TPP130" s="422"/>
      <c r="TPQ130" s="422"/>
      <c r="TPR130" s="422"/>
      <c r="TPS130" s="422"/>
      <c r="TPT130" s="422"/>
      <c r="TPU130" s="422"/>
      <c r="TPV130" s="422"/>
      <c r="TPW130" s="422"/>
      <c r="TPX130" s="422"/>
      <c r="TPY130" s="422"/>
      <c r="TPZ130" s="422"/>
      <c r="TQA130" s="422"/>
      <c r="TQB130" s="422"/>
      <c r="TQC130" s="422"/>
      <c r="TQD130" s="422"/>
      <c r="TQE130" s="422"/>
      <c r="TQF130" s="422"/>
      <c r="TQG130" s="422"/>
      <c r="TQH130" s="422"/>
      <c r="TQI130" s="422"/>
      <c r="TQJ130" s="422"/>
      <c r="TQK130" s="422"/>
      <c r="TQL130" s="422"/>
      <c r="TQM130" s="422"/>
      <c r="TQN130" s="422"/>
      <c r="TQO130" s="422"/>
      <c r="TQP130" s="422"/>
      <c r="TQQ130" s="422"/>
      <c r="TQR130" s="422"/>
      <c r="TQS130" s="422"/>
      <c r="TQT130" s="422"/>
      <c r="TQU130" s="422"/>
      <c r="TQV130" s="422"/>
      <c r="TQW130" s="422"/>
      <c r="TQX130" s="422"/>
      <c r="TQY130" s="422"/>
      <c r="TQZ130" s="422"/>
      <c r="TRA130" s="422"/>
      <c r="TRB130" s="422"/>
      <c r="TRC130" s="422"/>
      <c r="TRD130" s="422"/>
      <c r="TRE130" s="422"/>
      <c r="TRF130" s="422"/>
      <c r="TRG130" s="422"/>
      <c r="TRH130" s="422"/>
      <c r="TRI130" s="422"/>
      <c r="TRJ130" s="422"/>
      <c r="TRK130" s="422"/>
      <c r="TRL130" s="422"/>
      <c r="TRM130" s="422"/>
      <c r="TRN130" s="422"/>
      <c r="TRO130" s="422"/>
      <c r="TRP130" s="422"/>
      <c r="TRQ130" s="422"/>
      <c r="TRR130" s="422"/>
      <c r="TRS130" s="422"/>
      <c r="TRT130" s="422"/>
      <c r="TRU130" s="422"/>
      <c r="TRV130" s="422"/>
      <c r="TRW130" s="422"/>
      <c r="TRX130" s="422"/>
      <c r="TRY130" s="422"/>
      <c r="TRZ130" s="422"/>
      <c r="TSA130" s="422"/>
      <c r="TSB130" s="422"/>
      <c r="TSC130" s="422"/>
      <c r="TSD130" s="422"/>
      <c r="TSE130" s="422"/>
      <c r="TSF130" s="422"/>
      <c r="TSG130" s="422"/>
      <c r="TSH130" s="422"/>
      <c r="TSI130" s="422"/>
      <c r="TSJ130" s="422"/>
      <c r="TSK130" s="422"/>
      <c r="TSL130" s="422"/>
      <c r="TSM130" s="422"/>
      <c r="TSN130" s="422"/>
      <c r="TSO130" s="422"/>
      <c r="TSP130" s="422"/>
      <c r="TSQ130" s="422"/>
      <c r="TSR130" s="422"/>
      <c r="TSS130" s="422"/>
      <c r="TST130" s="422"/>
      <c r="TSU130" s="422"/>
      <c r="TSV130" s="422"/>
      <c r="TSW130" s="422"/>
      <c r="TSX130" s="422"/>
      <c r="TSY130" s="422"/>
      <c r="TSZ130" s="422"/>
      <c r="TTA130" s="422"/>
      <c r="TTB130" s="422"/>
      <c r="TTC130" s="422"/>
      <c r="TTD130" s="422"/>
      <c r="TTE130" s="422"/>
      <c r="TTF130" s="422"/>
      <c r="TTG130" s="422"/>
      <c r="TTH130" s="422"/>
      <c r="TTI130" s="422"/>
      <c r="TTJ130" s="422"/>
      <c r="TTK130" s="422"/>
      <c r="TTL130" s="422"/>
      <c r="TTM130" s="422"/>
      <c r="TTN130" s="422"/>
      <c r="TTO130" s="422"/>
      <c r="TTP130" s="422"/>
      <c r="TTQ130" s="422"/>
      <c r="TTR130" s="422"/>
      <c r="TTS130" s="422"/>
      <c r="TTT130" s="422"/>
      <c r="TTU130" s="422"/>
      <c r="TTV130" s="422"/>
      <c r="TTW130" s="422"/>
      <c r="TTX130" s="422"/>
      <c r="TTY130" s="422"/>
      <c r="TTZ130" s="422"/>
      <c r="TUA130" s="422"/>
      <c r="TUB130" s="422"/>
      <c r="TUC130" s="422"/>
      <c r="TUD130" s="422"/>
      <c r="TUE130" s="422"/>
      <c r="TUF130" s="422"/>
      <c r="TUG130" s="422"/>
      <c r="TUH130" s="422"/>
      <c r="TUI130" s="422"/>
      <c r="TUJ130" s="422"/>
      <c r="TUK130" s="422"/>
      <c r="TUL130" s="422"/>
      <c r="TUM130" s="422"/>
      <c r="TUN130" s="422"/>
      <c r="TUO130" s="422"/>
      <c r="TUP130" s="422"/>
      <c r="TUQ130" s="422"/>
      <c r="TUR130" s="422"/>
      <c r="TUS130" s="422"/>
      <c r="TUT130" s="422"/>
      <c r="TUU130" s="422"/>
      <c r="TUV130" s="422"/>
      <c r="TUW130" s="422"/>
      <c r="TUX130" s="422"/>
      <c r="TUY130" s="422"/>
      <c r="TUZ130" s="422"/>
      <c r="TVA130" s="422"/>
      <c r="TVB130" s="422"/>
      <c r="TVC130" s="422"/>
      <c r="TVD130" s="422"/>
      <c r="TVE130" s="422"/>
      <c r="TVF130" s="422"/>
      <c r="TVG130" s="422"/>
      <c r="TVH130" s="422"/>
      <c r="TVI130" s="422"/>
      <c r="TVJ130" s="422"/>
      <c r="TVK130" s="422"/>
      <c r="TVL130" s="422"/>
      <c r="TVM130" s="422"/>
      <c r="TVN130" s="422"/>
      <c r="TVO130" s="422"/>
      <c r="TVP130" s="422"/>
      <c r="TVQ130" s="422"/>
      <c r="TVR130" s="422"/>
      <c r="TVS130" s="422"/>
      <c r="TVT130" s="422"/>
      <c r="TVU130" s="422"/>
      <c r="TVV130" s="422"/>
      <c r="TVW130" s="422"/>
      <c r="TVX130" s="422"/>
      <c r="TVY130" s="422"/>
      <c r="TVZ130" s="422"/>
      <c r="TWA130" s="422"/>
      <c r="TWB130" s="422"/>
      <c r="TWC130" s="422"/>
      <c r="TWD130" s="422"/>
      <c r="TWE130" s="422"/>
      <c r="TWF130" s="422"/>
      <c r="TWG130" s="422"/>
      <c r="TWH130" s="422"/>
      <c r="TWI130" s="422"/>
      <c r="TWJ130" s="422"/>
      <c r="TWK130" s="422"/>
      <c r="TWL130" s="422"/>
      <c r="TWM130" s="422"/>
      <c r="TWN130" s="422"/>
      <c r="TWO130" s="422"/>
      <c r="TWP130" s="422"/>
      <c r="TWQ130" s="422"/>
      <c r="TWR130" s="422"/>
      <c r="TWS130" s="422"/>
      <c r="TWT130" s="422"/>
      <c r="TWU130" s="422"/>
      <c r="TWV130" s="422"/>
      <c r="TWW130" s="422"/>
      <c r="TWX130" s="422"/>
      <c r="TWY130" s="422"/>
      <c r="TWZ130" s="422"/>
      <c r="TXA130" s="422"/>
      <c r="TXB130" s="422"/>
      <c r="TXC130" s="422"/>
      <c r="TXD130" s="422"/>
      <c r="TXE130" s="422"/>
      <c r="TXF130" s="422"/>
      <c r="TXG130" s="422"/>
      <c r="TXH130" s="422"/>
      <c r="TXI130" s="422"/>
      <c r="TXJ130" s="422"/>
      <c r="TXK130" s="422"/>
      <c r="TXL130" s="422"/>
      <c r="TXM130" s="422"/>
      <c r="TXN130" s="422"/>
      <c r="TXO130" s="422"/>
      <c r="TXP130" s="422"/>
      <c r="TXQ130" s="422"/>
      <c r="TXR130" s="422"/>
      <c r="TXS130" s="422"/>
      <c r="TXT130" s="422"/>
      <c r="TXU130" s="422"/>
      <c r="TXV130" s="422"/>
      <c r="TXW130" s="422"/>
      <c r="TXX130" s="422"/>
      <c r="TXY130" s="422"/>
      <c r="TXZ130" s="422"/>
      <c r="TYA130" s="422"/>
      <c r="TYB130" s="422"/>
      <c r="TYC130" s="422"/>
      <c r="TYD130" s="422"/>
      <c r="TYE130" s="422"/>
      <c r="TYF130" s="422"/>
      <c r="TYG130" s="422"/>
      <c r="TYH130" s="422"/>
      <c r="TYI130" s="422"/>
      <c r="TYJ130" s="422"/>
      <c r="TYK130" s="422"/>
      <c r="TYL130" s="422"/>
      <c r="TYM130" s="422"/>
      <c r="TYN130" s="422"/>
      <c r="TYO130" s="422"/>
      <c r="TYP130" s="422"/>
      <c r="TYQ130" s="422"/>
      <c r="TYR130" s="422"/>
      <c r="TYS130" s="422"/>
      <c r="TYT130" s="422"/>
      <c r="TYU130" s="422"/>
      <c r="TYV130" s="422"/>
      <c r="TYW130" s="422"/>
      <c r="TYX130" s="422"/>
      <c r="TYY130" s="422"/>
      <c r="TYZ130" s="422"/>
      <c r="TZA130" s="422"/>
      <c r="TZB130" s="422"/>
      <c r="TZC130" s="422"/>
      <c r="TZD130" s="422"/>
      <c r="TZE130" s="422"/>
      <c r="TZF130" s="422"/>
      <c r="TZG130" s="422"/>
      <c r="TZH130" s="422"/>
      <c r="TZI130" s="422"/>
      <c r="TZJ130" s="422"/>
      <c r="TZK130" s="422"/>
      <c r="TZL130" s="422"/>
      <c r="TZM130" s="422"/>
      <c r="TZN130" s="422"/>
      <c r="TZO130" s="422"/>
      <c r="TZP130" s="422"/>
      <c r="TZQ130" s="422"/>
      <c r="TZR130" s="422"/>
      <c r="TZS130" s="422"/>
      <c r="TZT130" s="422"/>
      <c r="TZU130" s="422"/>
      <c r="TZV130" s="422"/>
      <c r="TZW130" s="422"/>
      <c r="TZX130" s="422"/>
      <c r="TZY130" s="422"/>
      <c r="TZZ130" s="422"/>
      <c r="UAA130" s="422"/>
      <c r="UAB130" s="422"/>
      <c r="UAC130" s="422"/>
      <c r="UAD130" s="422"/>
      <c r="UAE130" s="422"/>
      <c r="UAF130" s="422"/>
      <c r="UAG130" s="422"/>
      <c r="UAH130" s="422"/>
      <c r="UAI130" s="422"/>
      <c r="UAJ130" s="422"/>
      <c r="UAK130" s="422"/>
      <c r="UAL130" s="422"/>
      <c r="UAM130" s="422"/>
      <c r="UAN130" s="422"/>
      <c r="UAO130" s="422"/>
      <c r="UAP130" s="422"/>
      <c r="UAQ130" s="422"/>
      <c r="UAR130" s="422"/>
      <c r="UAS130" s="422"/>
      <c r="UAT130" s="422"/>
      <c r="UAU130" s="422"/>
      <c r="UAV130" s="422"/>
      <c r="UAW130" s="422"/>
      <c r="UAX130" s="422"/>
      <c r="UAY130" s="422"/>
      <c r="UAZ130" s="422"/>
      <c r="UBA130" s="422"/>
      <c r="UBB130" s="422"/>
      <c r="UBC130" s="422"/>
      <c r="UBD130" s="422"/>
      <c r="UBE130" s="422"/>
      <c r="UBF130" s="422"/>
      <c r="UBG130" s="422"/>
      <c r="UBH130" s="422"/>
      <c r="UBI130" s="422"/>
      <c r="UBJ130" s="422"/>
      <c r="UBK130" s="422"/>
      <c r="UBL130" s="422"/>
      <c r="UBM130" s="422"/>
      <c r="UBN130" s="422"/>
      <c r="UBO130" s="422"/>
      <c r="UBP130" s="422"/>
      <c r="UBQ130" s="422"/>
      <c r="UBR130" s="422"/>
      <c r="UBS130" s="422"/>
      <c r="UBT130" s="422"/>
      <c r="UBU130" s="422"/>
      <c r="UBV130" s="422"/>
      <c r="UBW130" s="422"/>
      <c r="UBX130" s="422"/>
      <c r="UBY130" s="422"/>
      <c r="UBZ130" s="422"/>
      <c r="UCA130" s="422"/>
      <c r="UCB130" s="422"/>
      <c r="UCC130" s="422"/>
      <c r="UCD130" s="422"/>
      <c r="UCE130" s="422"/>
      <c r="UCF130" s="422"/>
      <c r="UCG130" s="422"/>
      <c r="UCH130" s="422"/>
      <c r="UCI130" s="422"/>
      <c r="UCJ130" s="422"/>
      <c r="UCK130" s="422"/>
      <c r="UCL130" s="422"/>
      <c r="UCM130" s="422"/>
      <c r="UCN130" s="422"/>
      <c r="UCO130" s="422"/>
      <c r="UCP130" s="422"/>
      <c r="UCQ130" s="422"/>
      <c r="UCR130" s="422"/>
      <c r="UCS130" s="422"/>
      <c r="UCT130" s="422"/>
      <c r="UCU130" s="422"/>
      <c r="UCV130" s="422"/>
      <c r="UCW130" s="422"/>
      <c r="UCX130" s="422"/>
      <c r="UCY130" s="422"/>
      <c r="UCZ130" s="422"/>
      <c r="UDA130" s="422"/>
      <c r="UDB130" s="422"/>
      <c r="UDC130" s="422"/>
      <c r="UDD130" s="422"/>
      <c r="UDE130" s="422"/>
      <c r="UDF130" s="422"/>
      <c r="UDG130" s="422"/>
      <c r="UDH130" s="422"/>
      <c r="UDI130" s="422"/>
      <c r="UDJ130" s="422"/>
      <c r="UDK130" s="422"/>
      <c r="UDL130" s="422"/>
      <c r="UDM130" s="422"/>
      <c r="UDN130" s="422"/>
      <c r="UDO130" s="422"/>
      <c r="UDP130" s="422"/>
      <c r="UDQ130" s="422"/>
      <c r="UDR130" s="422"/>
      <c r="UDS130" s="422"/>
      <c r="UDT130" s="422"/>
      <c r="UDU130" s="422"/>
      <c r="UDV130" s="422"/>
      <c r="UDW130" s="422"/>
      <c r="UDX130" s="422"/>
      <c r="UDY130" s="422"/>
      <c r="UDZ130" s="422"/>
      <c r="UEA130" s="422"/>
      <c r="UEB130" s="422"/>
      <c r="UEC130" s="422"/>
      <c r="UED130" s="422"/>
      <c r="UEE130" s="422"/>
      <c r="UEF130" s="422"/>
      <c r="UEG130" s="422"/>
      <c r="UEH130" s="422"/>
      <c r="UEI130" s="422"/>
      <c r="UEJ130" s="422"/>
      <c r="UEK130" s="422"/>
      <c r="UEL130" s="422"/>
      <c r="UEM130" s="422"/>
      <c r="UEN130" s="422"/>
      <c r="UEO130" s="422"/>
      <c r="UEP130" s="422"/>
      <c r="UEQ130" s="422"/>
      <c r="UER130" s="422"/>
      <c r="UES130" s="422"/>
      <c r="UET130" s="422"/>
      <c r="UEU130" s="422"/>
      <c r="UEV130" s="422"/>
      <c r="UEW130" s="422"/>
      <c r="UEX130" s="422"/>
      <c r="UEY130" s="422"/>
      <c r="UEZ130" s="422"/>
      <c r="UFA130" s="422"/>
      <c r="UFB130" s="422"/>
      <c r="UFC130" s="422"/>
      <c r="UFD130" s="422"/>
      <c r="UFE130" s="422"/>
      <c r="UFF130" s="422"/>
      <c r="UFG130" s="422"/>
      <c r="UFH130" s="422"/>
      <c r="UFI130" s="422"/>
      <c r="UFJ130" s="422"/>
      <c r="UFK130" s="422"/>
      <c r="UFL130" s="422"/>
      <c r="UFM130" s="422"/>
      <c r="UFN130" s="422"/>
      <c r="UFO130" s="422"/>
      <c r="UFP130" s="422"/>
      <c r="UFQ130" s="422"/>
      <c r="UFR130" s="422"/>
      <c r="UFS130" s="422"/>
      <c r="UFT130" s="422"/>
      <c r="UFU130" s="422"/>
      <c r="UFV130" s="422"/>
      <c r="UFW130" s="422"/>
      <c r="UFX130" s="422"/>
      <c r="UFY130" s="422"/>
      <c r="UFZ130" s="422"/>
      <c r="UGA130" s="422"/>
      <c r="UGB130" s="422"/>
      <c r="UGC130" s="422"/>
      <c r="UGD130" s="422"/>
      <c r="UGE130" s="422"/>
      <c r="UGF130" s="422"/>
      <c r="UGG130" s="422"/>
      <c r="UGH130" s="422"/>
      <c r="UGI130" s="422"/>
      <c r="UGJ130" s="422"/>
      <c r="UGK130" s="422"/>
      <c r="UGL130" s="422"/>
      <c r="UGM130" s="422"/>
      <c r="UGN130" s="422"/>
      <c r="UGO130" s="422"/>
      <c r="UGP130" s="422"/>
      <c r="UGQ130" s="422"/>
      <c r="UGR130" s="422"/>
      <c r="UGS130" s="422"/>
      <c r="UGT130" s="422"/>
      <c r="UGU130" s="422"/>
      <c r="UGV130" s="422"/>
      <c r="UGW130" s="422"/>
      <c r="UGX130" s="422"/>
      <c r="UGY130" s="422"/>
      <c r="UGZ130" s="422"/>
      <c r="UHA130" s="422"/>
      <c r="UHB130" s="422"/>
      <c r="UHC130" s="422"/>
      <c r="UHD130" s="422"/>
      <c r="UHE130" s="422"/>
      <c r="UHF130" s="422"/>
      <c r="UHG130" s="422"/>
      <c r="UHH130" s="422"/>
      <c r="UHI130" s="422"/>
      <c r="UHJ130" s="422"/>
      <c r="UHK130" s="422"/>
      <c r="UHL130" s="422"/>
      <c r="UHM130" s="422"/>
      <c r="UHN130" s="422"/>
      <c r="UHO130" s="422"/>
      <c r="UHP130" s="422"/>
      <c r="UHQ130" s="422"/>
      <c r="UHR130" s="422"/>
      <c r="UHS130" s="422"/>
      <c r="UHT130" s="422"/>
      <c r="UHU130" s="422"/>
      <c r="UHV130" s="422"/>
      <c r="UHW130" s="422"/>
      <c r="UHX130" s="422"/>
      <c r="UHY130" s="422"/>
      <c r="UHZ130" s="422"/>
      <c r="UIA130" s="422"/>
      <c r="UIB130" s="422"/>
      <c r="UIC130" s="422"/>
      <c r="UID130" s="422"/>
      <c r="UIE130" s="422"/>
      <c r="UIF130" s="422"/>
      <c r="UIG130" s="422"/>
      <c r="UIH130" s="422"/>
      <c r="UII130" s="422"/>
      <c r="UIJ130" s="422"/>
      <c r="UIK130" s="422"/>
      <c r="UIL130" s="422"/>
      <c r="UIM130" s="422"/>
      <c r="UIN130" s="422"/>
      <c r="UIO130" s="422"/>
      <c r="UIP130" s="422"/>
      <c r="UIQ130" s="422"/>
      <c r="UIR130" s="422"/>
      <c r="UIS130" s="422"/>
      <c r="UIT130" s="422"/>
      <c r="UIU130" s="422"/>
      <c r="UIV130" s="422"/>
      <c r="UIW130" s="422"/>
      <c r="UIX130" s="422"/>
      <c r="UIY130" s="422"/>
      <c r="UIZ130" s="422"/>
      <c r="UJA130" s="422"/>
      <c r="UJB130" s="422"/>
      <c r="UJC130" s="422"/>
      <c r="UJD130" s="422"/>
      <c r="UJE130" s="422"/>
      <c r="UJF130" s="422"/>
      <c r="UJG130" s="422"/>
      <c r="UJH130" s="422"/>
      <c r="UJI130" s="422"/>
      <c r="UJJ130" s="422"/>
      <c r="UJK130" s="422"/>
      <c r="UJL130" s="422"/>
      <c r="UJM130" s="422"/>
      <c r="UJN130" s="422"/>
      <c r="UJO130" s="422"/>
      <c r="UJP130" s="422"/>
      <c r="UJQ130" s="422"/>
      <c r="UJR130" s="422"/>
      <c r="UJS130" s="422"/>
      <c r="UJT130" s="422"/>
      <c r="UJU130" s="422"/>
      <c r="UJV130" s="422"/>
      <c r="UJW130" s="422"/>
      <c r="UJX130" s="422"/>
      <c r="UJY130" s="422"/>
      <c r="UJZ130" s="422"/>
      <c r="UKA130" s="422"/>
      <c r="UKB130" s="422"/>
      <c r="UKC130" s="422"/>
      <c r="UKD130" s="422"/>
      <c r="UKE130" s="422"/>
      <c r="UKF130" s="422"/>
      <c r="UKG130" s="422"/>
      <c r="UKH130" s="422"/>
      <c r="UKI130" s="422"/>
      <c r="UKJ130" s="422"/>
      <c r="UKK130" s="422"/>
      <c r="UKL130" s="422"/>
      <c r="UKM130" s="422"/>
      <c r="UKN130" s="422"/>
      <c r="UKO130" s="422"/>
      <c r="UKP130" s="422"/>
      <c r="UKQ130" s="422"/>
      <c r="UKR130" s="422"/>
      <c r="UKS130" s="422"/>
      <c r="UKT130" s="422"/>
      <c r="UKU130" s="422"/>
      <c r="UKV130" s="422"/>
      <c r="UKW130" s="422"/>
      <c r="UKX130" s="422"/>
      <c r="UKY130" s="422"/>
      <c r="UKZ130" s="422"/>
      <c r="ULA130" s="422"/>
      <c r="ULB130" s="422"/>
      <c r="ULC130" s="422"/>
      <c r="ULD130" s="422"/>
      <c r="ULE130" s="422"/>
      <c r="ULF130" s="422"/>
      <c r="ULG130" s="422"/>
      <c r="ULH130" s="422"/>
      <c r="ULI130" s="422"/>
      <c r="ULJ130" s="422"/>
      <c r="ULK130" s="422"/>
      <c r="ULL130" s="422"/>
      <c r="ULM130" s="422"/>
      <c r="ULN130" s="422"/>
      <c r="ULO130" s="422"/>
      <c r="ULP130" s="422"/>
      <c r="ULQ130" s="422"/>
      <c r="ULR130" s="422"/>
      <c r="ULS130" s="422"/>
      <c r="ULT130" s="422"/>
      <c r="ULU130" s="422"/>
      <c r="ULV130" s="422"/>
      <c r="ULW130" s="422"/>
      <c r="ULX130" s="422"/>
      <c r="ULY130" s="422"/>
      <c r="ULZ130" s="422"/>
      <c r="UMA130" s="422"/>
      <c r="UMB130" s="422"/>
      <c r="UMC130" s="422"/>
      <c r="UMD130" s="422"/>
      <c r="UME130" s="422"/>
      <c r="UMF130" s="422"/>
      <c r="UMG130" s="422"/>
      <c r="UMH130" s="422"/>
      <c r="UMI130" s="422"/>
      <c r="UMJ130" s="422"/>
      <c r="UMK130" s="422"/>
      <c r="UML130" s="422"/>
      <c r="UMM130" s="422"/>
      <c r="UMN130" s="422"/>
      <c r="UMO130" s="422"/>
      <c r="UMP130" s="422"/>
      <c r="UMQ130" s="422"/>
      <c r="UMR130" s="422"/>
      <c r="UMS130" s="422"/>
      <c r="UMT130" s="422"/>
      <c r="UMU130" s="422"/>
      <c r="UMV130" s="422"/>
      <c r="UMW130" s="422"/>
      <c r="UMX130" s="422"/>
      <c r="UMY130" s="422"/>
      <c r="UMZ130" s="422"/>
      <c r="UNA130" s="422"/>
      <c r="UNB130" s="422"/>
      <c r="UNC130" s="422"/>
      <c r="UND130" s="422"/>
      <c r="UNE130" s="422"/>
      <c r="UNF130" s="422"/>
      <c r="UNG130" s="422"/>
      <c r="UNH130" s="422"/>
      <c r="UNI130" s="422"/>
      <c r="UNJ130" s="422"/>
      <c r="UNK130" s="422"/>
      <c r="UNL130" s="422"/>
      <c r="UNM130" s="422"/>
      <c r="UNN130" s="422"/>
      <c r="UNO130" s="422"/>
      <c r="UNP130" s="422"/>
      <c r="UNQ130" s="422"/>
      <c r="UNR130" s="422"/>
      <c r="UNS130" s="422"/>
      <c r="UNT130" s="422"/>
      <c r="UNU130" s="422"/>
      <c r="UNV130" s="422"/>
      <c r="UNW130" s="422"/>
      <c r="UNX130" s="422"/>
      <c r="UNY130" s="422"/>
      <c r="UNZ130" s="422"/>
      <c r="UOA130" s="422"/>
      <c r="UOB130" s="422"/>
      <c r="UOC130" s="422"/>
      <c r="UOD130" s="422"/>
      <c r="UOE130" s="422"/>
      <c r="UOF130" s="422"/>
      <c r="UOG130" s="422"/>
      <c r="UOH130" s="422"/>
      <c r="UOI130" s="422"/>
      <c r="UOJ130" s="422"/>
      <c r="UOK130" s="422"/>
      <c r="UOL130" s="422"/>
      <c r="UOM130" s="422"/>
      <c r="UON130" s="422"/>
      <c r="UOO130" s="422"/>
      <c r="UOP130" s="422"/>
      <c r="UOQ130" s="422"/>
      <c r="UOR130" s="422"/>
      <c r="UOS130" s="422"/>
      <c r="UOT130" s="422"/>
      <c r="UOU130" s="422"/>
      <c r="UOV130" s="422"/>
      <c r="UOW130" s="422"/>
      <c r="UOX130" s="422"/>
      <c r="UOY130" s="422"/>
      <c r="UOZ130" s="422"/>
      <c r="UPA130" s="422"/>
      <c r="UPB130" s="422"/>
      <c r="UPC130" s="422"/>
      <c r="UPD130" s="422"/>
      <c r="UPE130" s="422"/>
      <c r="UPF130" s="422"/>
      <c r="UPG130" s="422"/>
      <c r="UPH130" s="422"/>
      <c r="UPI130" s="422"/>
      <c r="UPJ130" s="422"/>
      <c r="UPK130" s="422"/>
      <c r="UPL130" s="422"/>
      <c r="UPM130" s="422"/>
      <c r="UPN130" s="422"/>
      <c r="UPO130" s="422"/>
      <c r="UPP130" s="422"/>
      <c r="UPQ130" s="422"/>
      <c r="UPR130" s="422"/>
      <c r="UPS130" s="422"/>
      <c r="UPT130" s="422"/>
      <c r="UPU130" s="422"/>
      <c r="UPV130" s="422"/>
      <c r="UPW130" s="422"/>
      <c r="UPX130" s="422"/>
      <c r="UPY130" s="422"/>
      <c r="UPZ130" s="422"/>
      <c r="UQA130" s="422"/>
      <c r="UQB130" s="422"/>
      <c r="UQC130" s="422"/>
      <c r="UQD130" s="422"/>
      <c r="UQE130" s="422"/>
      <c r="UQF130" s="422"/>
      <c r="UQG130" s="422"/>
      <c r="UQH130" s="422"/>
      <c r="UQI130" s="422"/>
      <c r="UQJ130" s="422"/>
      <c r="UQK130" s="422"/>
      <c r="UQL130" s="422"/>
      <c r="UQM130" s="422"/>
      <c r="UQN130" s="422"/>
      <c r="UQO130" s="422"/>
      <c r="UQP130" s="422"/>
      <c r="UQQ130" s="422"/>
      <c r="UQR130" s="422"/>
      <c r="UQS130" s="422"/>
      <c r="UQT130" s="422"/>
      <c r="UQU130" s="422"/>
      <c r="UQV130" s="422"/>
      <c r="UQW130" s="422"/>
      <c r="UQX130" s="422"/>
      <c r="UQY130" s="422"/>
      <c r="UQZ130" s="422"/>
      <c r="URA130" s="422"/>
      <c r="URB130" s="422"/>
      <c r="URC130" s="422"/>
      <c r="URD130" s="422"/>
      <c r="URE130" s="422"/>
      <c r="URF130" s="422"/>
      <c r="URG130" s="422"/>
      <c r="URH130" s="422"/>
      <c r="URI130" s="422"/>
      <c r="URJ130" s="422"/>
      <c r="URK130" s="422"/>
      <c r="URL130" s="422"/>
      <c r="URM130" s="422"/>
      <c r="URN130" s="422"/>
      <c r="URO130" s="422"/>
      <c r="URP130" s="422"/>
      <c r="URQ130" s="422"/>
      <c r="URR130" s="422"/>
      <c r="URS130" s="422"/>
      <c r="URT130" s="422"/>
      <c r="URU130" s="422"/>
      <c r="URV130" s="422"/>
      <c r="URW130" s="422"/>
      <c r="URX130" s="422"/>
      <c r="URY130" s="422"/>
      <c r="URZ130" s="422"/>
      <c r="USA130" s="422"/>
      <c r="USB130" s="422"/>
      <c r="USC130" s="422"/>
      <c r="USD130" s="422"/>
      <c r="USE130" s="422"/>
      <c r="USF130" s="422"/>
      <c r="USG130" s="422"/>
      <c r="USH130" s="422"/>
      <c r="USI130" s="422"/>
      <c r="USJ130" s="422"/>
      <c r="USK130" s="422"/>
      <c r="USL130" s="422"/>
      <c r="USM130" s="422"/>
      <c r="USN130" s="422"/>
      <c r="USO130" s="422"/>
      <c r="USP130" s="422"/>
      <c r="USQ130" s="422"/>
      <c r="USR130" s="422"/>
      <c r="USS130" s="422"/>
      <c r="UST130" s="422"/>
      <c r="USU130" s="422"/>
      <c r="USV130" s="422"/>
      <c r="USW130" s="422"/>
      <c r="USX130" s="422"/>
      <c r="USY130" s="422"/>
      <c r="USZ130" s="422"/>
      <c r="UTA130" s="422"/>
      <c r="UTB130" s="422"/>
      <c r="UTC130" s="422"/>
      <c r="UTD130" s="422"/>
      <c r="UTE130" s="422"/>
      <c r="UTF130" s="422"/>
      <c r="UTG130" s="422"/>
      <c r="UTH130" s="422"/>
      <c r="UTI130" s="422"/>
      <c r="UTJ130" s="422"/>
      <c r="UTK130" s="422"/>
      <c r="UTL130" s="422"/>
      <c r="UTM130" s="422"/>
      <c r="UTN130" s="422"/>
      <c r="UTO130" s="422"/>
      <c r="UTP130" s="422"/>
      <c r="UTQ130" s="422"/>
      <c r="UTR130" s="422"/>
      <c r="UTS130" s="422"/>
      <c r="UTT130" s="422"/>
      <c r="UTU130" s="422"/>
      <c r="UTV130" s="422"/>
      <c r="UTW130" s="422"/>
      <c r="UTX130" s="422"/>
      <c r="UTY130" s="422"/>
      <c r="UTZ130" s="422"/>
      <c r="UUA130" s="422"/>
      <c r="UUB130" s="422"/>
      <c r="UUC130" s="422"/>
      <c r="UUD130" s="422"/>
      <c r="UUE130" s="422"/>
      <c r="UUF130" s="422"/>
      <c r="UUG130" s="422"/>
      <c r="UUH130" s="422"/>
      <c r="UUI130" s="422"/>
      <c r="UUJ130" s="422"/>
      <c r="UUK130" s="422"/>
      <c r="UUL130" s="422"/>
      <c r="UUM130" s="422"/>
      <c r="UUN130" s="422"/>
      <c r="UUO130" s="422"/>
      <c r="UUP130" s="422"/>
      <c r="UUQ130" s="422"/>
      <c r="UUR130" s="422"/>
      <c r="UUS130" s="422"/>
      <c r="UUT130" s="422"/>
      <c r="UUU130" s="422"/>
      <c r="UUV130" s="422"/>
      <c r="UUW130" s="422"/>
      <c r="UUX130" s="422"/>
      <c r="UUY130" s="422"/>
      <c r="UUZ130" s="422"/>
      <c r="UVA130" s="422"/>
      <c r="UVB130" s="422"/>
      <c r="UVC130" s="422"/>
      <c r="UVD130" s="422"/>
      <c r="UVE130" s="422"/>
      <c r="UVF130" s="422"/>
      <c r="UVG130" s="422"/>
      <c r="UVH130" s="422"/>
      <c r="UVI130" s="422"/>
      <c r="UVJ130" s="422"/>
      <c r="UVK130" s="422"/>
      <c r="UVL130" s="422"/>
      <c r="UVM130" s="422"/>
      <c r="UVN130" s="422"/>
      <c r="UVO130" s="422"/>
      <c r="UVP130" s="422"/>
      <c r="UVQ130" s="422"/>
      <c r="UVR130" s="422"/>
      <c r="UVS130" s="422"/>
      <c r="UVT130" s="422"/>
      <c r="UVU130" s="422"/>
      <c r="UVV130" s="422"/>
      <c r="UVW130" s="422"/>
      <c r="UVX130" s="422"/>
      <c r="UVY130" s="422"/>
      <c r="UVZ130" s="422"/>
      <c r="UWA130" s="422"/>
      <c r="UWB130" s="422"/>
      <c r="UWC130" s="422"/>
      <c r="UWD130" s="422"/>
      <c r="UWE130" s="422"/>
      <c r="UWF130" s="422"/>
      <c r="UWG130" s="422"/>
      <c r="UWH130" s="422"/>
      <c r="UWI130" s="422"/>
      <c r="UWJ130" s="422"/>
      <c r="UWK130" s="422"/>
      <c r="UWL130" s="422"/>
      <c r="UWM130" s="422"/>
      <c r="UWN130" s="422"/>
      <c r="UWO130" s="422"/>
      <c r="UWP130" s="422"/>
      <c r="UWQ130" s="422"/>
      <c r="UWR130" s="422"/>
      <c r="UWS130" s="422"/>
      <c r="UWT130" s="422"/>
      <c r="UWU130" s="422"/>
      <c r="UWV130" s="422"/>
      <c r="UWW130" s="422"/>
      <c r="UWX130" s="422"/>
      <c r="UWY130" s="422"/>
      <c r="UWZ130" s="422"/>
      <c r="UXA130" s="422"/>
      <c r="UXB130" s="422"/>
      <c r="UXC130" s="422"/>
      <c r="UXD130" s="422"/>
      <c r="UXE130" s="422"/>
      <c r="UXF130" s="422"/>
      <c r="UXG130" s="422"/>
      <c r="UXH130" s="422"/>
      <c r="UXI130" s="422"/>
      <c r="UXJ130" s="422"/>
      <c r="UXK130" s="422"/>
      <c r="UXL130" s="422"/>
      <c r="UXM130" s="422"/>
      <c r="UXN130" s="422"/>
      <c r="UXO130" s="422"/>
      <c r="UXP130" s="422"/>
      <c r="UXQ130" s="422"/>
      <c r="UXR130" s="422"/>
      <c r="UXS130" s="422"/>
      <c r="UXT130" s="422"/>
      <c r="UXU130" s="422"/>
      <c r="UXV130" s="422"/>
      <c r="UXW130" s="422"/>
      <c r="UXX130" s="422"/>
      <c r="UXY130" s="422"/>
      <c r="UXZ130" s="422"/>
      <c r="UYA130" s="422"/>
      <c r="UYB130" s="422"/>
      <c r="UYC130" s="422"/>
      <c r="UYD130" s="422"/>
      <c r="UYE130" s="422"/>
      <c r="UYF130" s="422"/>
      <c r="UYG130" s="422"/>
      <c r="UYH130" s="422"/>
      <c r="UYI130" s="422"/>
      <c r="UYJ130" s="422"/>
      <c r="UYK130" s="422"/>
      <c r="UYL130" s="422"/>
      <c r="UYM130" s="422"/>
      <c r="UYN130" s="422"/>
      <c r="UYO130" s="422"/>
      <c r="UYP130" s="422"/>
      <c r="UYQ130" s="422"/>
      <c r="UYR130" s="422"/>
      <c r="UYS130" s="422"/>
      <c r="UYT130" s="422"/>
      <c r="UYU130" s="422"/>
      <c r="UYV130" s="422"/>
      <c r="UYW130" s="422"/>
      <c r="UYX130" s="422"/>
      <c r="UYY130" s="422"/>
      <c r="UYZ130" s="422"/>
      <c r="UZA130" s="422"/>
      <c r="UZB130" s="422"/>
      <c r="UZC130" s="422"/>
      <c r="UZD130" s="422"/>
      <c r="UZE130" s="422"/>
      <c r="UZF130" s="422"/>
      <c r="UZG130" s="422"/>
      <c r="UZH130" s="422"/>
      <c r="UZI130" s="422"/>
      <c r="UZJ130" s="422"/>
      <c r="UZK130" s="422"/>
      <c r="UZL130" s="422"/>
      <c r="UZM130" s="422"/>
      <c r="UZN130" s="422"/>
      <c r="UZO130" s="422"/>
      <c r="UZP130" s="422"/>
      <c r="UZQ130" s="422"/>
      <c r="UZR130" s="422"/>
      <c r="UZS130" s="422"/>
      <c r="UZT130" s="422"/>
      <c r="UZU130" s="422"/>
      <c r="UZV130" s="422"/>
      <c r="UZW130" s="422"/>
      <c r="UZX130" s="422"/>
      <c r="UZY130" s="422"/>
      <c r="UZZ130" s="422"/>
      <c r="VAA130" s="422"/>
      <c r="VAB130" s="422"/>
      <c r="VAC130" s="422"/>
      <c r="VAD130" s="422"/>
      <c r="VAE130" s="422"/>
      <c r="VAF130" s="422"/>
      <c r="VAG130" s="422"/>
      <c r="VAH130" s="422"/>
      <c r="VAI130" s="422"/>
      <c r="VAJ130" s="422"/>
      <c r="VAK130" s="422"/>
      <c r="VAL130" s="422"/>
      <c r="VAM130" s="422"/>
      <c r="VAN130" s="422"/>
      <c r="VAO130" s="422"/>
      <c r="VAP130" s="422"/>
      <c r="VAQ130" s="422"/>
      <c r="VAR130" s="422"/>
      <c r="VAS130" s="422"/>
      <c r="VAT130" s="422"/>
      <c r="VAU130" s="422"/>
      <c r="VAV130" s="422"/>
      <c r="VAW130" s="422"/>
      <c r="VAX130" s="422"/>
      <c r="VAY130" s="422"/>
      <c r="VAZ130" s="422"/>
      <c r="VBA130" s="422"/>
      <c r="VBB130" s="422"/>
      <c r="VBC130" s="422"/>
      <c r="VBD130" s="422"/>
      <c r="VBE130" s="422"/>
      <c r="VBF130" s="422"/>
      <c r="VBG130" s="422"/>
      <c r="VBH130" s="422"/>
      <c r="VBI130" s="422"/>
      <c r="VBJ130" s="422"/>
      <c r="VBK130" s="422"/>
      <c r="VBL130" s="422"/>
      <c r="VBM130" s="422"/>
      <c r="VBN130" s="422"/>
      <c r="VBO130" s="422"/>
      <c r="VBP130" s="422"/>
      <c r="VBQ130" s="422"/>
      <c r="VBR130" s="422"/>
      <c r="VBS130" s="422"/>
      <c r="VBT130" s="422"/>
      <c r="VBU130" s="422"/>
      <c r="VBV130" s="422"/>
      <c r="VBW130" s="422"/>
      <c r="VBX130" s="422"/>
      <c r="VBY130" s="422"/>
      <c r="VBZ130" s="422"/>
      <c r="VCA130" s="422"/>
      <c r="VCB130" s="422"/>
      <c r="VCC130" s="422"/>
      <c r="VCD130" s="422"/>
      <c r="VCE130" s="422"/>
      <c r="VCF130" s="422"/>
      <c r="VCG130" s="422"/>
      <c r="VCH130" s="422"/>
      <c r="VCI130" s="422"/>
      <c r="VCJ130" s="422"/>
      <c r="VCK130" s="422"/>
      <c r="VCL130" s="422"/>
      <c r="VCM130" s="422"/>
      <c r="VCN130" s="422"/>
      <c r="VCO130" s="422"/>
      <c r="VCP130" s="422"/>
      <c r="VCQ130" s="422"/>
      <c r="VCR130" s="422"/>
      <c r="VCS130" s="422"/>
      <c r="VCT130" s="422"/>
      <c r="VCU130" s="422"/>
      <c r="VCV130" s="422"/>
      <c r="VCW130" s="422"/>
      <c r="VCX130" s="422"/>
      <c r="VCY130" s="422"/>
      <c r="VCZ130" s="422"/>
      <c r="VDA130" s="422"/>
      <c r="VDB130" s="422"/>
      <c r="VDC130" s="422"/>
      <c r="VDD130" s="422"/>
      <c r="VDE130" s="422"/>
      <c r="VDF130" s="422"/>
      <c r="VDG130" s="422"/>
      <c r="VDH130" s="422"/>
      <c r="VDI130" s="422"/>
      <c r="VDJ130" s="422"/>
      <c r="VDK130" s="422"/>
      <c r="VDL130" s="422"/>
      <c r="VDM130" s="422"/>
      <c r="VDN130" s="422"/>
      <c r="VDO130" s="422"/>
      <c r="VDP130" s="422"/>
      <c r="VDQ130" s="422"/>
      <c r="VDR130" s="422"/>
      <c r="VDS130" s="422"/>
      <c r="VDT130" s="422"/>
      <c r="VDU130" s="422"/>
      <c r="VDV130" s="422"/>
      <c r="VDW130" s="422"/>
      <c r="VDX130" s="422"/>
      <c r="VDY130" s="422"/>
      <c r="VDZ130" s="422"/>
      <c r="VEA130" s="422"/>
      <c r="VEB130" s="422"/>
      <c r="VEC130" s="422"/>
      <c r="VED130" s="422"/>
      <c r="VEE130" s="422"/>
      <c r="VEF130" s="422"/>
      <c r="VEG130" s="422"/>
      <c r="VEH130" s="422"/>
      <c r="VEI130" s="422"/>
      <c r="VEJ130" s="422"/>
      <c r="VEK130" s="422"/>
      <c r="VEL130" s="422"/>
      <c r="VEM130" s="422"/>
      <c r="VEN130" s="422"/>
      <c r="VEO130" s="422"/>
      <c r="VEP130" s="422"/>
      <c r="VEQ130" s="422"/>
      <c r="VER130" s="422"/>
      <c r="VES130" s="422"/>
      <c r="VET130" s="422"/>
      <c r="VEU130" s="422"/>
      <c r="VEV130" s="422"/>
      <c r="VEW130" s="422"/>
      <c r="VEX130" s="422"/>
      <c r="VEY130" s="422"/>
      <c r="VEZ130" s="422"/>
      <c r="VFA130" s="422"/>
      <c r="VFB130" s="422"/>
      <c r="VFC130" s="422"/>
      <c r="VFD130" s="422"/>
      <c r="VFE130" s="422"/>
      <c r="VFF130" s="422"/>
      <c r="VFG130" s="422"/>
      <c r="VFH130" s="422"/>
      <c r="VFI130" s="422"/>
      <c r="VFJ130" s="422"/>
      <c r="VFK130" s="422"/>
      <c r="VFL130" s="422"/>
      <c r="VFM130" s="422"/>
      <c r="VFN130" s="422"/>
      <c r="VFO130" s="422"/>
      <c r="VFP130" s="422"/>
      <c r="VFQ130" s="422"/>
      <c r="VFR130" s="422"/>
      <c r="VFS130" s="422"/>
      <c r="VFT130" s="422"/>
      <c r="VFU130" s="422"/>
      <c r="VFV130" s="422"/>
      <c r="VFW130" s="422"/>
      <c r="VFX130" s="422"/>
      <c r="VFY130" s="422"/>
      <c r="VFZ130" s="422"/>
      <c r="VGA130" s="422"/>
      <c r="VGB130" s="422"/>
      <c r="VGC130" s="422"/>
      <c r="VGD130" s="422"/>
      <c r="VGE130" s="422"/>
      <c r="VGF130" s="422"/>
      <c r="VGG130" s="422"/>
      <c r="VGH130" s="422"/>
      <c r="VGI130" s="422"/>
      <c r="VGJ130" s="422"/>
      <c r="VGK130" s="422"/>
      <c r="VGL130" s="422"/>
      <c r="VGM130" s="422"/>
      <c r="VGN130" s="422"/>
      <c r="VGO130" s="422"/>
      <c r="VGP130" s="422"/>
      <c r="VGQ130" s="422"/>
      <c r="VGR130" s="422"/>
      <c r="VGS130" s="422"/>
      <c r="VGT130" s="422"/>
      <c r="VGU130" s="422"/>
      <c r="VGV130" s="422"/>
      <c r="VGW130" s="422"/>
      <c r="VGX130" s="422"/>
      <c r="VGY130" s="422"/>
      <c r="VGZ130" s="422"/>
      <c r="VHA130" s="422"/>
      <c r="VHB130" s="422"/>
      <c r="VHC130" s="422"/>
      <c r="VHD130" s="422"/>
      <c r="VHE130" s="422"/>
      <c r="VHF130" s="422"/>
      <c r="VHG130" s="422"/>
      <c r="VHH130" s="422"/>
      <c r="VHI130" s="422"/>
      <c r="VHJ130" s="422"/>
      <c r="VHK130" s="422"/>
      <c r="VHL130" s="422"/>
      <c r="VHM130" s="422"/>
      <c r="VHN130" s="422"/>
      <c r="VHO130" s="422"/>
      <c r="VHP130" s="422"/>
      <c r="VHQ130" s="422"/>
      <c r="VHR130" s="422"/>
      <c r="VHS130" s="422"/>
      <c r="VHT130" s="422"/>
      <c r="VHU130" s="422"/>
      <c r="VHV130" s="422"/>
      <c r="VHW130" s="422"/>
      <c r="VHX130" s="422"/>
      <c r="VHY130" s="422"/>
      <c r="VHZ130" s="422"/>
      <c r="VIA130" s="422"/>
      <c r="VIB130" s="422"/>
      <c r="VIC130" s="422"/>
      <c r="VID130" s="422"/>
      <c r="VIE130" s="422"/>
      <c r="VIF130" s="422"/>
      <c r="VIG130" s="422"/>
      <c r="VIH130" s="422"/>
      <c r="VII130" s="422"/>
      <c r="VIJ130" s="422"/>
      <c r="VIK130" s="422"/>
      <c r="VIL130" s="422"/>
      <c r="VIM130" s="422"/>
      <c r="VIN130" s="422"/>
      <c r="VIO130" s="422"/>
      <c r="VIP130" s="422"/>
      <c r="VIQ130" s="422"/>
      <c r="VIR130" s="422"/>
      <c r="VIS130" s="422"/>
      <c r="VIT130" s="422"/>
      <c r="VIU130" s="422"/>
      <c r="VIV130" s="422"/>
      <c r="VIW130" s="422"/>
      <c r="VIX130" s="422"/>
      <c r="VIY130" s="422"/>
      <c r="VIZ130" s="422"/>
      <c r="VJA130" s="422"/>
      <c r="VJB130" s="422"/>
      <c r="VJC130" s="422"/>
      <c r="VJD130" s="422"/>
      <c r="VJE130" s="422"/>
      <c r="VJF130" s="422"/>
      <c r="VJG130" s="422"/>
      <c r="VJH130" s="422"/>
      <c r="VJI130" s="422"/>
      <c r="VJJ130" s="422"/>
      <c r="VJK130" s="422"/>
      <c r="VJL130" s="422"/>
      <c r="VJM130" s="422"/>
      <c r="VJN130" s="422"/>
      <c r="VJO130" s="422"/>
      <c r="VJP130" s="422"/>
      <c r="VJQ130" s="422"/>
      <c r="VJR130" s="422"/>
      <c r="VJS130" s="422"/>
      <c r="VJT130" s="422"/>
      <c r="VJU130" s="422"/>
      <c r="VJV130" s="422"/>
      <c r="VJW130" s="422"/>
      <c r="VJX130" s="422"/>
      <c r="VJY130" s="422"/>
      <c r="VJZ130" s="422"/>
      <c r="VKA130" s="422"/>
      <c r="VKB130" s="422"/>
      <c r="VKC130" s="422"/>
      <c r="VKD130" s="422"/>
      <c r="VKE130" s="422"/>
      <c r="VKF130" s="422"/>
      <c r="VKG130" s="422"/>
      <c r="VKH130" s="422"/>
      <c r="VKI130" s="422"/>
      <c r="VKJ130" s="422"/>
      <c r="VKK130" s="422"/>
      <c r="VKL130" s="422"/>
      <c r="VKM130" s="422"/>
      <c r="VKN130" s="422"/>
      <c r="VKO130" s="422"/>
      <c r="VKP130" s="422"/>
      <c r="VKQ130" s="422"/>
      <c r="VKR130" s="422"/>
      <c r="VKS130" s="422"/>
      <c r="VKT130" s="422"/>
      <c r="VKU130" s="422"/>
      <c r="VKV130" s="422"/>
      <c r="VKW130" s="422"/>
      <c r="VKX130" s="422"/>
      <c r="VKY130" s="422"/>
      <c r="VKZ130" s="422"/>
      <c r="VLA130" s="422"/>
      <c r="VLB130" s="422"/>
      <c r="VLC130" s="422"/>
      <c r="VLD130" s="422"/>
      <c r="VLE130" s="422"/>
      <c r="VLF130" s="422"/>
      <c r="VLG130" s="422"/>
      <c r="VLH130" s="422"/>
      <c r="VLI130" s="422"/>
      <c r="VLJ130" s="422"/>
      <c r="VLK130" s="422"/>
      <c r="VLL130" s="422"/>
      <c r="VLM130" s="422"/>
      <c r="VLN130" s="422"/>
      <c r="VLO130" s="422"/>
      <c r="VLP130" s="422"/>
      <c r="VLQ130" s="422"/>
      <c r="VLR130" s="422"/>
      <c r="VLS130" s="422"/>
      <c r="VLT130" s="422"/>
      <c r="VLU130" s="422"/>
      <c r="VLV130" s="422"/>
      <c r="VLW130" s="422"/>
      <c r="VLX130" s="422"/>
      <c r="VLY130" s="422"/>
      <c r="VLZ130" s="422"/>
      <c r="VMA130" s="422"/>
      <c r="VMB130" s="422"/>
      <c r="VMC130" s="422"/>
      <c r="VMD130" s="422"/>
      <c r="VME130" s="422"/>
      <c r="VMF130" s="422"/>
      <c r="VMG130" s="422"/>
      <c r="VMH130" s="422"/>
      <c r="VMI130" s="422"/>
      <c r="VMJ130" s="422"/>
      <c r="VMK130" s="422"/>
      <c r="VML130" s="422"/>
      <c r="VMM130" s="422"/>
      <c r="VMN130" s="422"/>
      <c r="VMO130" s="422"/>
      <c r="VMP130" s="422"/>
      <c r="VMQ130" s="422"/>
      <c r="VMR130" s="422"/>
      <c r="VMS130" s="422"/>
      <c r="VMT130" s="422"/>
      <c r="VMU130" s="422"/>
      <c r="VMV130" s="422"/>
      <c r="VMW130" s="422"/>
      <c r="VMX130" s="422"/>
      <c r="VMY130" s="422"/>
      <c r="VMZ130" s="422"/>
      <c r="VNA130" s="422"/>
      <c r="VNB130" s="422"/>
      <c r="VNC130" s="422"/>
      <c r="VND130" s="422"/>
      <c r="VNE130" s="422"/>
      <c r="VNF130" s="422"/>
      <c r="VNG130" s="422"/>
      <c r="VNH130" s="422"/>
      <c r="VNI130" s="422"/>
      <c r="VNJ130" s="422"/>
      <c r="VNK130" s="422"/>
      <c r="VNL130" s="422"/>
      <c r="VNM130" s="422"/>
      <c r="VNN130" s="422"/>
      <c r="VNO130" s="422"/>
      <c r="VNP130" s="422"/>
      <c r="VNQ130" s="422"/>
      <c r="VNR130" s="422"/>
      <c r="VNS130" s="422"/>
      <c r="VNT130" s="422"/>
      <c r="VNU130" s="422"/>
      <c r="VNV130" s="422"/>
      <c r="VNW130" s="422"/>
      <c r="VNX130" s="422"/>
      <c r="VNY130" s="422"/>
      <c r="VNZ130" s="422"/>
      <c r="VOA130" s="422"/>
      <c r="VOB130" s="422"/>
      <c r="VOC130" s="422"/>
      <c r="VOD130" s="422"/>
      <c r="VOE130" s="422"/>
      <c r="VOF130" s="422"/>
      <c r="VOG130" s="422"/>
      <c r="VOH130" s="422"/>
      <c r="VOI130" s="422"/>
      <c r="VOJ130" s="422"/>
      <c r="VOK130" s="422"/>
      <c r="VOL130" s="422"/>
      <c r="VOM130" s="422"/>
      <c r="VON130" s="422"/>
      <c r="VOO130" s="422"/>
      <c r="VOP130" s="422"/>
      <c r="VOQ130" s="422"/>
      <c r="VOR130" s="422"/>
      <c r="VOS130" s="422"/>
      <c r="VOT130" s="422"/>
      <c r="VOU130" s="422"/>
      <c r="VOV130" s="422"/>
      <c r="VOW130" s="422"/>
      <c r="VOX130" s="422"/>
      <c r="VOY130" s="422"/>
      <c r="VOZ130" s="422"/>
      <c r="VPA130" s="422"/>
      <c r="VPB130" s="422"/>
      <c r="VPC130" s="422"/>
      <c r="VPD130" s="422"/>
      <c r="VPE130" s="422"/>
      <c r="VPF130" s="422"/>
      <c r="VPG130" s="422"/>
      <c r="VPH130" s="422"/>
      <c r="VPI130" s="422"/>
      <c r="VPJ130" s="422"/>
      <c r="VPK130" s="422"/>
      <c r="VPL130" s="422"/>
      <c r="VPM130" s="422"/>
      <c r="VPN130" s="422"/>
      <c r="VPO130" s="422"/>
      <c r="VPP130" s="422"/>
      <c r="VPQ130" s="422"/>
      <c r="VPR130" s="422"/>
      <c r="VPS130" s="422"/>
      <c r="VPT130" s="422"/>
      <c r="VPU130" s="422"/>
      <c r="VPV130" s="422"/>
      <c r="VPW130" s="422"/>
      <c r="VPX130" s="422"/>
      <c r="VPY130" s="422"/>
      <c r="VPZ130" s="422"/>
      <c r="VQA130" s="422"/>
      <c r="VQB130" s="422"/>
      <c r="VQC130" s="422"/>
      <c r="VQD130" s="422"/>
      <c r="VQE130" s="422"/>
      <c r="VQF130" s="422"/>
      <c r="VQG130" s="422"/>
      <c r="VQH130" s="422"/>
      <c r="VQI130" s="422"/>
      <c r="VQJ130" s="422"/>
      <c r="VQK130" s="422"/>
      <c r="VQL130" s="422"/>
      <c r="VQM130" s="422"/>
      <c r="VQN130" s="422"/>
      <c r="VQO130" s="422"/>
      <c r="VQP130" s="422"/>
      <c r="VQQ130" s="422"/>
      <c r="VQR130" s="422"/>
      <c r="VQS130" s="422"/>
      <c r="VQT130" s="422"/>
      <c r="VQU130" s="422"/>
      <c r="VQV130" s="422"/>
      <c r="VQW130" s="422"/>
      <c r="VQX130" s="422"/>
      <c r="VQY130" s="422"/>
      <c r="VQZ130" s="422"/>
      <c r="VRA130" s="422"/>
      <c r="VRB130" s="422"/>
      <c r="VRC130" s="422"/>
      <c r="VRD130" s="422"/>
      <c r="VRE130" s="422"/>
      <c r="VRF130" s="422"/>
      <c r="VRG130" s="422"/>
      <c r="VRH130" s="422"/>
      <c r="VRI130" s="422"/>
      <c r="VRJ130" s="422"/>
      <c r="VRK130" s="422"/>
      <c r="VRL130" s="422"/>
      <c r="VRM130" s="422"/>
      <c r="VRN130" s="422"/>
      <c r="VRO130" s="422"/>
      <c r="VRP130" s="422"/>
      <c r="VRQ130" s="422"/>
      <c r="VRR130" s="422"/>
      <c r="VRS130" s="422"/>
      <c r="VRT130" s="422"/>
      <c r="VRU130" s="422"/>
      <c r="VRV130" s="422"/>
      <c r="VRW130" s="422"/>
      <c r="VRX130" s="422"/>
      <c r="VRY130" s="422"/>
      <c r="VRZ130" s="422"/>
      <c r="VSA130" s="422"/>
      <c r="VSB130" s="422"/>
      <c r="VSC130" s="422"/>
      <c r="VSD130" s="422"/>
      <c r="VSE130" s="422"/>
      <c r="VSF130" s="422"/>
      <c r="VSG130" s="422"/>
      <c r="VSH130" s="422"/>
      <c r="VSI130" s="422"/>
      <c r="VSJ130" s="422"/>
      <c r="VSK130" s="422"/>
      <c r="VSL130" s="422"/>
      <c r="VSM130" s="422"/>
      <c r="VSN130" s="422"/>
      <c r="VSO130" s="422"/>
      <c r="VSP130" s="422"/>
      <c r="VSQ130" s="422"/>
      <c r="VSR130" s="422"/>
      <c r="VSS130" s="422"/>
      <c r="VST130" s="422"/>
      <c r="VSU130" s="422"/>
      <c r="VSV130" s="422"/>
      <c r="VSW130" s="422"/>
      <c r="VSX130" s="422"/>
      <c r="VSY130" s="422"/>
      <c r="VSZ130" s="422"/>
      <c r="VTA130" s="422"/>
      <c r="VTB130" s="422"/>
      <c r="VTC130" s="422"/>
      <c r="VTD130" s="422"/>
      <c r="VTE130" s="422"/>
      <c r="VTF130" s="422"/>
      <c r="VTG130" s="422"/>
      <c r="VTH130" s="422"/>
      <c r="VTI130" s="422"/>
      <c r="VTJ130" s="422"/>
      <c r="VTK130" s="422"/>
      <c r="VTL130" s="422"/>
      <c r="VTM130" s="422"/>
      <c r="VTN130" s="422"/>
      <c r="VTO130" s="422"/>
      <c r="VTP130" s="422"/>
      <c r="VTQ130" s="422"/>
      <c r="VTR130" s="422"/>
      <c r="VTS130" s="422"/>
      <c r="VTT130" s="422"/>
      <c r="VTU130" s="422"/>
      <c r="VTV130" s="422"/>
      <c r="VTW130" s="422"/>
      <c r="VTX130" s="422"/>
      <c r="VTY130" s="422"/>
      <c r="VTZ130" s="422"/>
      <c r="VUA130" s="422"/>
      <c r="VUB130" s="422"/>
      <c r="VUC130" s="422"/>
      <c r="VUD130" s="422"/>
      <c r="VUE130" s="422"/>
      <c r="VUF130" s="422"/>
      <c r="VUG130" s="422"/>
      <c r="VUH130" s="422"/>
      <c r="VUI130" s="422"/>
      <c r="VUJ130" s="422"/>
      <c r="VUK130" s="422"/>
      <c r="VUL130" s="422"/>
      <c r="VUM130" s="422"/>
      <c r="VUN130" s="422"/>
      <c r="VUO130" s="422"/>
      <c r="VUP130" s="422"/>
      <c r="VUQ130" s="422"/>
      <c r="VUR130" s="422"/>
      <c r="VUS130" s="422"/>
      <c r="VUT130" s="422"/>
      <c r="VUU130" s="422"/>
      <c r="VUV130" s="422"/>
      <c r="VUW130" s="422"/>
      <c r="VUX130" s="422"/>
      <c r="VUY130" s="422"/>
      <c r="VUZ130" s="422"/>
      <c r="VVA130" s="422"/>
      <c r="VVB130" s="422"/>
      <c r="VVC130" s="422"/>
      <c r="VVD130" s="422"/>
      <c r="VVE130" s="422"/>
      <c r="VVF130" s="422"/>
      <c r="VVG130" s="422"/>
      <c r="VVH130" s="422"/>
      <c r="VVI130" s="422"/>
      <c r="VVJ130" s="422"/>
      <c r="VVK130" s="422"/>
      <c r="VVL130" s="422"/>
      <c r="VVM130" s="422"/>
      <c r="VVN130" s="422"/>
      <c r="VVO130" s="422"/>
      <c r="VVP130" s="422"/>
      <c r="VVQ130" s="422"/>
      <c r="VVR130" s="422"/>
      <c r="VVS130" s="422"/>
      <c r="VVT130" s="422"/>
      <c r="VVU130" s="422"/>
      <c r="VVV130" s="422"/>
      <c r="VVW130" s="422"/>
      <c r="VVX130" s="422"/>
      <c r="VVY130" s="422"/>
      <c r="VVZ130" s="422"/>
      <c r="VWA130" s="422"/>
      <c r="VWB130" s="422"/>
      <c r="VWC130" s="422"/>
      <c r="VWD130" s="422"/>
      <c r="VWE130" s="422"/>
      <c r="VWF130" s="422"/>
      <c r="VWG130" s="422"/>
      <c r="VWH130" s="422"/>
      <c r="VWI130" s="422"/>
      <c r="VWJ130" s="422"/>
      <c r="VWK130" s="422"/>
      <c r="VWL130" s="422"/>
      <c r="VWM130" s="422"/>
      <c r="VWN130" s="422"/>
      <c r="VWO130" s="422"/>
      <c r="VWP130" s="422"/>
      <c r="VWQ130" s="422"/>
      <c r="VWR130" s="422"/>
      <c r="VWS130" s="422"/>
      <c r="VWT130" s="422"/>
      <c r="VWU130" s="422"/>
      <c r="VWV130" s="422"/>
      <c r="VWW130" s="422"/>
      <c r="VWX130" s="422"/>
      <c r="VWY130" s="422"/>
      <c r="VWZ130" s="422"/>
      <c r="VXA130" s="422"/>
      <c r="VXB130" s="422"/>
      <c r="VXC130" s="422"/>
      <c r="VXD130" s="422"/>
      <c r="VXE130" s="422"/>
      <c r="VXF130" s="422"/>
      <c r="VXG130" s="422"/>
      <c r="VXH130" s="422"/>
      <c r="VXI130" s="422"/>
      <c r="VXJ130" s="422"/>
      <c r="VXK130" s="422"/>
      <c r="VXL130" s="422"/>
      <c r="VXM130" s="422"/>
      <c r="VXN130" s="422"/>
      <c r="VXO130" s="422"/>
      <c r="VXP130" s="422"/>
      <c r="VXQ130" s="422"/>
      <c r="VXR130" s="422"/>
      <c r="VXS130" s="422"/>
      <c r="VXT130" s="422"/>
      <c r="VXU130" s="422"/>
      <c r="VXV130" s="422"/>
      <c r="VXW130" s="422"/>
      <c r="VXX130" s="422"/>
      <c r="VXY130" s="422"/>
      <c r="VXZ130" s="422"/>
      <c r="VYA130" s="422"/>
      <c r="VYB130" s="422"/>
      <c r="VYC130" s="422"/>
      <c r="VYD130" s="422"/>
      <c r="VYE130" s="422"/>
      <c r="VYF130" s="422"/>
      <c r="VYG130" s="422"/>
      <c r="VYH130" s="422"/>
      <c r="VYI130" s="422"/>
      <c r="VYJ130" s="422"/>
      <c r="VYK130" s="422"/>
      <c r="VYL130" s="422"/>
      <c r="VYM130" s="422"/>
      <c r="VYN130" s="422"/>
      <c r="VYO130" s="422"/>
      <c r="VYP130" s="422"/>
      <c r="VYQ130" s="422"/>
      <c r="VYR130" s="422"/>
      <c r="VYS130" s="422"/>
      <c r="VYT130" s="422"/>
      <c r="VYU130" s="422"/>
      <c r="VYV130" s="422"/>
      <c r="VYW130" s="422"/>
      <c r="VYX130" s="422"/>
      <c r="VYY130" s="422"/>
      <c r="VYZ130" s="422"/>
      <c r="VZA130" s="422"/>
      <c r="VZB130" s="422"/>
      <c r="VZC130" s="422"/>
      <c r="VZD130" s="422"/>
      <c r="VZE130" s="422"/>
      <c r="VZF130" s="422"/>
      <c r="VZG130" s="422"/>
      <c r="VZH130" s="422"/>
      <c r="VZI130" s="422"/>
      <c r="VZJ130" s="422"/>
      <c r="VZK130" s="422"/>
      <c r="VZL130" s="422"/>
      <c r="VZM130" s="422"/>
      <c r="VZN130" s="422"/>
      <c r="VZO130" s="422"/>
      <c r="VZP130" s="422"/>
      <c r="VZQ130" s="422"/>
      <c r="VZR130" s="422"/>
      <c r="VZS130" s="422"/>
      <c r="VZT130" s="422"/>
      <c r="VZU130" s="422"/>
      <c r="VZV130" s="422"/>
      <c r="VZW130" s="422"/>
      <c r="VZX130" s="422"/>
      <c r="VZY130" s="422"/>
      <c r="VZZ130" s="422"/>
      <c r="WAA130" s="422"/>
      <c r="WAB130" s="422"/>
      <c r="WAC130" s="422"/>
      <c r="WAD130" s="422"/>
      <c r="WAE130" s="422"/>
      <c r="WAF130" s="422"/>
      <c r="WAG130" s="422"/>
      <c r="WAH130" s="422"/>
      <c r="WAI130" s="422"/>
      <c r="WAJ130" s="422"/>
      <c r="WAK130" s="422"/>
      <c r="WAL130" s="422"/>
      <c r="WAM130" s="422"/>
      <c r="WAN130" s="422"/>
      <c r="WAO130" s="422"/>
      <c r="WAP130" s="422"/>
      <c r="WAQ130" s="422"/>
      <c r="WAR130" s="422"/>
      <c r="WAS130" s="422"/>
      <c r="WAT130" s="422"/>
      <c r="WAU130" s="422"/>
      <c r="WAV130" s="422"/>
      <c r="WAW130" s="422"/>
      <c r="WAX130" s="422"/>
      <c r="WAY130" s="422"/>
      <c r="WAZ130" s="422"/>
      <c r="WBA130" s="422"/>
      <c r="WBB130" s="422"/>
      <c r="WBC130" s="422"/>
      <c r="WBD130" s="422"/>
      <c r="WBE130" s="422"/>
      <c r="WBF130" s="422"/>
      <c r="WBG130" s="422"/>
      <c r="WBH130" s="422"/>
      <c r="WBI130" s="422"/>
      <c r="WBJ130" s="422"/>
      <c r="WBK130" s="422"/>
      <c r="WBL130" s="422"/>
      <c r="WBM130" s="422"/>
      <c r="WBN130" s="422"/>
      <c r="WBO130" s="422"/>
      <c r="WBP130" s="422"/>
      <c r="WBQ130" s="422"/>
      <c r="WBR130" s="422"/>
      <c r="WBS130" s="422"/>
      <c r="WBT130" s="422"/>
      <c r="WBU130" s="422"/>
      <c r="WBV130" s="422"/>
      <c r="WBW130" s="422"/>
      <c r="WBX130" s="422"/>
      <c r="WBY130" s="422"/>
      <c r="WBZ130" s="422"/>
      <c r="WCA130" s="422"/>
      <c r="WCB130" s="422"/>
      <c r="WCC130" s="422"/>
      <c r="WCD130" s="422"/>
      <c r="WCE130" s="422"/>
      <c r="WCF130" s="422"/>
      <c r="WCG130" s="422"/>
      <c r="WCH130" s="422"/>
      <c r="WCI130" s="422"/>
      <c r="WCJ130" s="422"/>
      <c r="WCK130" s="422"/>
      <c r="WCL130" s="422"/>
      <c r="WCM130" s="422"/>
      <c r="WCN130" s="422"/>
      <c r="WCO130" s="422"/>
      <c r="WCP130" s="422"/>
      <c r="WCQ130" s="422"/>
      <c r="WCR130" s="422"/>
      <c r="WCS130" s="422"/>
      <c r="WCT130" s="422"/>
      <c r="WCU130" s="422"/>
      <c r="WCV130" s="422"/>
      <c r="WCW130" s="422"/>
      <c r="WCX130" s="422"/>
      <c r="WCY130" s="422"/>
      <c r="WCZ130" s="422"/>
      <c r="WDA130" s="422"/>
      <c r="WDB130" s="422"/>
      <c r="WDC130" s="422"/>
      <c r="WDD130" s="422"/>
      <c r="WDE130" s="422"/>
      <c r="WDF130" s="422"/>
      <c r="WDG130" s="422"/>
      <c r="WDH130" s="422"/>
      <c r="WDI130" s="422"/>
      <c r="WDJ130" s="422"/>
      <c r="WDK130" s="422"/>
      <c r="WDL130" s="422"/>
      <c r="WDM130" s="422"/>
      <c r="WDN130" s="422"/>
      <c r="WDO130" s="422"/>
      <c r="WDP130" s="422"/>
      <c r="WDQ130" s="422"/>
      <c r="WDR130" s="422"/>
      <c r="WDS130" s="422"/>
      <c r="WDT130" s="422"/>
      <c r="WDU130" s="422"/>
      <c r="WDV130" s="422"/>
      <c r="WDW130" s="422"/>
      <c r="WDX130" s="422"/>
      <c r="WDY130" s="422"/>
      <c r="WDZ130" s="422"/>
      <c r="WEA130" s="422"/>
      <c r="WEB130" s="422"/>
      <c r="WEC130" s="422"/>
      <c r="WED130" s="422"/>
      <c r="WEE130" s="422"/>
      <c r="WEF130" s="422"/>
      <c r="WEG130" s="422"/>
      <c r="WEH130" s="422"/>
      <c r="WEI130" s="422"/>
      <c r="WEJ130" s="422"/>
      <c r="WEK130" s="422"/>
      <c r="WEL130" s="422"/>
      <c r="WEM130" s="422"/>
      <c r="WEN130" s="422"/>
      <c r="WEO130" s="422"/>
      <c r="WEP130" s="422"/>
      <c r="WEQ130" s="422"/>
      <c r="WER130" s="422"/>
      <c r="WES130" s="422"/>
      <c r="WET130" s="422"/>
      <c r="WEU130" s="422"/>
      <c r="WEV130" s="422"/>
      <c r="WEW130" s="422"/>
      <c r="WEX130" s="422"/>
      <c r="WEY130" s="422"/>
      <c r="WEZ130" s="422"/>
      <c r="WFA130" s="422"/>
      <c r="WFB130" s="422"/>
      <c r="WFC130" s="422"/>
      <c r="WFD130" s="422"/>
      <c r="WFE130" s="422"/>
      <c r="WFF130" s="422"/>
      <c r="WFG130" s="422"/>
      <c r="WFH130" s="422"/>
      <c r="WFI130" s="422"/>
      <c r="WFJ130" s="422"/>
      <c r="WFK130" s="422"/>
      <c r="WFL130" s="422"/>
      <c r="WFM130" s="422"/>
      <c r="WFN130" s="422"/>
      <c r="WFO130" s="422"/>
      <c r="WFP130" s="422"/>
      <c r="WFQ130" s="422"/>
      <c r="WFR130" s="422"/>
      <c r="WFS130" s="422"/>
      <c r="WFT130" s="422"/>
      <c r="WFU130" s="422"/>
      <c r="WFV130" s="422"/>
      <c r="WFW130" s="422"/>
      <c r="WFX130" s="422"/>
      <c r="WFY130" s="422"/>
      <c r="WFZ130" s="422"/>
      <c r="WGA130" s="422"/>
      <c r="WGB130" s="422"/>
      <c r="WGC130" s="422"/>
      <c r="WGD130" s="422"/>
      <c r="WGE130" s="422"/>
      <c r="WGF130" s="422"/>
      <c r="WGG130" s="422"/>
      <c r="WGH130" s="422"/>
      <c r="WGI130" s="422"/>
      <c r="WGJ130" s="422"/>
      <c r="WGK130" s="422"/>
      <c r="WGL130" s="422"/>
      <c r="WGM130" s="422"/>
      <c r="WGN130" s="422"/>
      <c r="WGO130" s="422"/>
      <c r="WGP130" s="422"/>
      <c r="WGQ130" s="422"/>
      <c r="WGR130" s="422"/>
      <c r="WGS130" s="422"/>
      <c r="WGT130" s="422"/>
      <c r="WGU130" s="422"/>
      <c r="WGV130" s="422"/>
      <c r="WGW130" s="422"/>
      <c r="WGX130" s="422"/>
      <c r="WGY130" s="422"/>
      <c r="WGZ130" s="422"/>
      <c r="WHA130" s="422"/>
      <c r="WHB130" s="422"/>
      <c r="WHC130" s="422"/>
      <c r="WHD130" s="422"/>
      <c r="WHE130" s="422"/>
      <c r="WHF130" s="422"/>
      <c r="WHG130" s="422"/>
      <c r="WHH130" s="422"/>
      <c r="WHI130" s="422"/>
      <c r="WHJ130" s="422"/>
      <c r="WHK130" s="422"/>
      <c r="WHL130" s="422"/>
      <c r="WHM130" s="422"/>
      <c r="WHN130" s="422"/>
      <c r="WHO130" s="422"/>
      <c r="WHP130" s="422"/>
      <c r="WHQ130" s="422"/>
      <c r="WHR130" s="422"/>
      <c r="WHS130" s="422"/>
      <c r="WHT130" s="422"/>
      <c r="WHU130" s="422"/>
      <c r="WHV130" s="422"/>
      <c r="WHW130" s="422"/>
      <c r="WHX130" s="422"/>
      <c r="WHY130" s="422"/>
      <c r="WHZ130" s="422"/>
      <c r="WIA130" s="422"/>
      <c r="WIB130" s="422"/>
      <c r="WIC130" s="422"/>
      <c r="WID130" s="422"/>
      <c r="WIE130" s="422"/>
      <c r="WIF130" s="422"/>
      <c r="WIG130" s="422"/>
      <c r="WIH130" s="422"/>
      <c r="WII130" s="422"/>
      <c r="WIJ130" s="422"/>
      <c r="WIK130" s="422"/>
      <c r="WIL130" s="422"/>
      <c r="WIM130" s="422"/>
      <c r="WIN130" s="422"/>
      <c r="WIO130" s="422"/>
      <c r="WIP130" s="422"/>
      <c r="WIQ130" s="422"/>
      <c r="WIR130" s="422"/>
      <c r="WIS130" s="422"/>
      <c r="WIT130" s="422"/>
      <c r="WIU130" s="422"/>
      <c r="WIV130" s="422"/>
      <c r="WIW130" s="422"/>
      <c r="WIX130" s="422"/>
      <c r="WIY130" s="422"/>
      <c r="WIZ130" s="422"/>
      <c r="WJA130" s="422"/>
      <c r="WJB130" s="422"/>
      <c r="WJC130" s="422"/>
      <c r="WJD130" s="422"/>
      <c r="WJE130" s="422"/>
      <c r="WJF130" s="422"/>
      <c r="WJG130" s="422"/>
      <c r="WJH130" s="422"/>
      <c r="WJI130" s="422"/>
      <c r="WJJ130" s="422"/>
      <c r="WJK130" s="422"/>
      <c r="WJL130" s="422"/>
      <c r="WJM130" s="422"/>
      <c r="WJN130" s="422"/>
      <c r="WJO130" s="422"/>
      <c r="WJP130" s="422"/>
      <c r="WJQ130" s="422"/>
      <c r="WJR130" s="422"/>
      <c r="WJS130" s="422"/>
      <c r="WJT130" s="422"/>
      <c r="WJU130" s="422"/>
      <c r="WJV130" s="422"/>
      <c r="WJW130" s="422"/>
      <c r="WJX130" s="422"/>
      <c r="WJY130" s="422"/>
      <c r="WJZ130" s="422"/>
      <c r="WKA130" s="422"/>
      <c r="WKB130" s="422"/>
      <c r="WKC130" s="422"/>
      <c r="WKD130" s="422"/>
      <c r="WKE130" s="422"/>
      <c r="WKF130" s="422"/>
      <c r="WKG130" s="422"/>
      <c r="WKH130" s="422"/>
      <c r="WKI130" s="422"/>
      <c r="WKJ130" s="422"/>
      <c r="WKK130" s="422"/>
      <c r="WKL130" s="422"/>
      <c r="WKM130" s="422"/>
      <c r="WKN130" s="422"/>
      <c r="WKO130" s="422"/>
      <c r="WKP130" s="422"/>
      <c r="WKQ130" s="422"/>
      <c r="WKR130" s="422"/>
      <c r="WKS130" s="422"/>
      <c r="WKT130" s="422"/>
      <c r="WKU130" s="422"/>
      <c r="WKV130" s="422"/>
      <c r="WKW130" s="422"/>
      <c r="WKX130" s="422"/>
      <c r="WKY130" s="422"/>
      <c r="WKZ130" s="422"/>
      <c r="WLA130" s="422"/>
      <c r="WLB130" s="422"/>
      <c r="WLC130" s="422"/>
      <c r="WLD130" s="422"/>
      <c r="WLE130" s="422"/>
      <c r="WLF130" s="422"/>
      <c r="WLG130" s="422"/>
      <c r="WLH130" s="422"/>
      <c r="WLI130" s="422"/>
      <c r="WLJ130" s="422"/>
      <c r="WLK130" s="422"/>
      <c r="WLL130" s="422"/>
      <c r="WLM130" s="422"/>
      <c r="WLN130" s="422"/>
      <c r="WLO130" s="422"/>
      <c r="WLP130" s="422"/>
      <c r="WLQ130" s="422"/>
      <c r="WLR130" s="422"/>
      <c r="WLS130" s="422"/>
      <c r="WLT130" s="422"/>
      <c r="WLU130" s="422"/>
      <c r="WLV130" s="422"/>
      <c r="WLW130" s="422"/>
      <c r="WLX130" s="422"/>
      <c r="WLY130" s="422"/>
      <c r="WLZ130" s="422"/>
      <c r="WMA130" s="422"/>
      <c r="WMB130" s="422"/>
      <c r="WMC130" s="422"/>
      <c r="WMD130" s="422"/>
      <c r="WME130" s="422"/>
      <c r="WMF130" s="422"/>
      <c r="WMG130" s="422"/>
      <c r="WMH130" s="422"/>
      <c r="WMI130" s="422"/>
      <c r="WMJ130" s="422"/>
      <c r="WMK130" s="422"/>
      <c r="WML130" s="422"/>
      <c r="WMM130" s="422"/>
      <c r="WMN130" s="422"/>
      <c r="WMO130" s="422"/>
      <c r="WMP130" s="422"/>
      <c r="WMQ130" s="422"/>
      <c r="WMR130" s="422"/>
      <c r="WMS130" s="422"/>
      <c r="WMT130" s="422"/>
      <c r="WMU130" s="422"/>
      <c r="WMV130" s="422"/>
      <c r="WMW130" s="422"/>
      <c r="WMX130" s="422"/>
      <c r="WMY130" s="422"/>
      <c r="WMZ130" s="422"/>
      <c r="WNA130" s="422"/>
      <c r="WNB130" s="422"/>
      <c r="WNC130" s="422"/>
      <c r="WND130" s="422"/>
      <c r="WNE130" s="422"/>
      <c r="WNF130" s="422"/>
      <c r="WNG130" s="422"/>
      <c r="WNH130" s="422"/>
      <c r="WNI130" s="422"/>
      <c r="WNJ130" s="422"/>
      <c r="WNK130" s="422"/>
      <c r="WNL130" s="422"/>
      <c r="WNM130" s="422"/>
      <c r="WNN130" s="422"/>
      <c r="WNO130" s="422"/>
      <c r="WNP130" s="422"/>
      <c r="WNQ130" s="422"/>
      <c r="WNR130" s="422"/>
      <c r="WNS130" s="422"/>
      <c r="WNT130" s="422"/>
      <c r="WNU130" s="422"/>
      <c r="WNV130" s="422"/>
      <c r="WNW130" s="422"/>
      <c r="WNX130" s="422"/>
      <c r="WNY130" s="422"/>
      <c r="WNZ130" s="422"/>
      <c r="WOA130" s="422"/>
      <c r="WOB130" s="422"/>
      <c r="WOC130" s="422"/>
      <c r="WOD130" s="422"/>
      <c r="WOE130" s="422"/>
      <c r="WOF130" s="422"/>
      <c r="WOG130" s="422"/>
      <c r="WOH130" s="422"/>
      <c r="WOI130" s="422"/>
      <c r="WOJ130" s="422"/>
      <c r="WOK130" s="422"/>
      <c r="WOL130" s="422"/>
      <c r="WOM130" s="422"/>
      <c r="WON130" s="422"/>
      <c r="WOO130" s="422"/>
      <c r="WOP130" s="422"/>
      <c r="WOQ130" s="422"/>
      <c r="WOR130" s="422"/>
      <c r="WOS130" s="422"/>
      <c r="WOT130" s="422"/>
      <c r="WOU130" s="422"/>
      <c r="WOV130" s="422"/>
      <c r="WOW130" s="422"/>
      <c r="WOX130" s="422"/>
      <c r="WOY130" s="422"/>
      <c r="WOZ130" s="422"/>
      <c r="WPA130" s="422"/>
      <c r="WPB130" s="422"/>
      <c r="WPC130" s="422"/>
      <c r="WPD130" s="422"/>
      <c r="WPE130" s="422"/>
      <c r="WPF130" s="422"/>
      <c r="WPG130" s="422"/>
      <c r="WPH130" s="422"/>
      <c r="WPI130" s="422"/>
      <c r="WPJ130" s="422"/>
      <c r="WPK130" s="422"/>
      <c r="WPL130" s="422"/>
      <c r="WPM130" s="422"/>
      <c r="WPN130" s="422"/>
      <c r="WPO130" s="422"/>
      <c r="WPP130" s="422"/>
      <c r="WPQ130" s="422"/>
      <c r="WPR130" s="422"/>
      <c r="WPS130" s="422"/>
      <c r="WPT130" s="422"/>
      <c r="WPU130" s="422"/>
      <c r="WPV130" s="422"/>
      <c r="WPW130" s="422"/>
      <c r="WPX130" s="422"/>
      <c r="WPY130" s="422"/>
      <c r="WPZ130" s="422"/>
      <c r="WQA130" s="422"/>
      <c r="WQB130" s="422"/>
      <c r="WQC130" s="422"/>
      <c r="WQD130" s="422"/>
      <c r="WQE130" s="422"/>
      <c r="WQF130" s="422"/>
      <c r="WQG130" s="422"/>
      <c r="WQH130" s="422"/>
      <c r="WQI130" s="422"/>
      <c r="WQJ130" s="422"/>
      <c r="WQK130" s="422"/>
      <c r="WQL130" s="422"/>
      <c r="WQM130" s="422"/>
      <c r="WQN130" s="422"/>
      <c r="WQO130" s="422"/>
      <c r="WQP130" s="422"/>
      <c r="WQQ130" s="422"/>
      <c r="WQR130" s="422"/>
      <c r="WQS130" s="422"/>
      <c r="WQT130" s="422"/>
      <c r="WQU130" s="422"/>
      <c r="WQV130" s="422"/>
      <c r="WQW130" s="422"/>
      <c r="WQX130" s="422"/>
      <c r="WQY130" s="422"/>
      <c r="WQZ130" s="422"/>
      <c r="WRA130" s="422"/>
      <c r="WRB130" s="422"/>
      <c r="WRC130" s="422"/>
      <c r="WRD130" s="422"/>
      <c r="WRE130" s="422"/>
      <c r="WRF130" s="422"/>
      <c r="WRG130" s="422"/>
      <c r="WRH130" s="422"/>
      <c r="WRI130" s="422"/>
      <c r="WRJ130" s="422"/>
      <c r="WRK130" s="422"/>
      <c r="WRL130" s="422"/>
      <c r="WRM130" s="422"/>
      <c r="WRN130" s="422"/>
      <c r="WRO130" s="422"/>
      <c r="WRP130" s="422"/>
      <c r="WRQ130" s="422"/>
      <c r="WRR130" s="422"/>
      <c r="WRS130" s="422"/>
      <c r="WRT130" s="422"/>
      <c r="WRU130" s="422"/>
      <c r="WRV130" s="422"/>
      <c r="WRW130" s="422"/>
      <c r="WRX130" s="422"/>
      <c r="WRY130" s="422"/>
      <c r="WRZ130" s="422"/>
      <c r="WSA130" s="422"/>
      <c r="WSB130" s="422"/>
      <c r="WSC130" s="422"/>
      <c r="WSD130" s="422"/>
      <c r="WSE130" s="422"/>
      <c r="WSF130" s="422"/>
      <c r="WSG130" s="422"/>
      <c r="WSH130" s="422"/>
      <c r="WSI130" s="422"/>
      <c r="WSJ130" s="422"/>
      <c r="WSK130" s="422"/>
      <c r="WSL130" s="422"/>
      <c r="WSM130" s="422"/>
      <c r="WSN130" s="422"/>
      <c r="WSO130" s="422"/>
      <c r="WSP130" s="422"/>
      <c r="WSQ130" s="422"/>
      <c r="WSR130" s="422"/>
      <c r="WSS130" s="422"/>
      <c r="WST130" s="422"/>
      <c r="WSU130" s="422"/>
      <c r="WSV130" s="422"/>
      <c r="WSW130" s="422"/>
      <c r="WSX130" s="422"/>
      <c r="WSY130" s="422"/>
      <c r="WSZ130" s="422"/>
      <c r="WTA130" s="422"/>
      <c r="WTB130" s="422"/>
      <c r="WTC130" s="422"/>
      <c r="WTD130" s="422"/>
      <c r="WTE130" s="422"/>
      <c r="WTF130" s="422"/>
      <c r="WTG130" s="422"/>
      <c r="WTH130" s="422"/>
      <c r="WTI130" s="422"/>
      <c r="WTJ130" s="422"/>
      <c r="WTK130" s="422"/>
      <c r="WTL130" s="422"/>
      <c r="WTM130" s="422"/>
      <c r="WTN130" s="422"/>
      <c r="WTO130" s="422"/>
      <c r="WTP130" s="422"/>
      <c r="WTQ130" s="422"/>
      <c r="WTR130" s="422"/>
      <c r="WTS130" s="422"/>
      <c r="WTT130" s="422"/>
      <c r="WTU130" s="422"/>
      <c r="WTV130" s="422"/>
      <c r="WTW130" s="422"/>
      <c r="WTX130" s="422"/>
      <c r="WTY130" s="422"/>
      <c r="WTZ130" s="422"/>
      <c r="WUA130" s="422"/>
      <c r="WUB130" s="422"/>
      <c r="WUC130" s="422"/>
      <c r="WUD130" s="422"/>
      <c r="WUE130" s="422"/>
      <c r="WUF130" s="422"/>
      <c r="WUG130" s="422"/>
      <c r="WUH130" s="422"/>
      <c r="WUI130" s="422"/>
      <c r="WUJ130" s="422"/>
      <c r="WUK130" s="422"/>
      <c r="WUL130" s="422"/>
      <c r="WUM130" s="422"/>
      <c r="WUN130" s="422"/>
      <c r="WUO130" s="422"/>
      <c r="WUP130" s="422"/>
      <c r="WUQ130" s="422"/>
      <c r="WUR130" s="422"/>
      <c r="WUS130" s="422"/>
      <c r="WUT130" s="422"/>
      <c r="WUU130" s="422"/>
      <c r="WUV130" s="422"/>
      <c r="WUW130" s="422"/>
      <c r="WUX130" s="422"/>
      <c r="WUY130" s="422"/>
      <c r="WUZ130" s="422"/>
      <c r="WVA130" s="422"/>
      <c r="WVB130" s="422"/>
      <c r="WVC130" s="422"/>
      <c r="WVD130" s="422"/>
      <c r="WVE130" s="422"/>
      <c r="WVF130" s="422"/>
      <c r="WVG130" s="422"/>
      <c r="WVH130" s="422"/>
      <c r="WVI130" s="422"/>
      <c r="WVJ130" s="422"/>
      <c r="WVK130" s="422"/>
      <c r="WVL130" s="422"/>
      <c r="WVM130" s="422"/>
      <c r="WVN130" s="422"/>
      <c r="WVO130" s="422"/>
      <c r="WVP130" s="422"/>
      <c r="WVQ130" s="422"/>
      <c r="WVR130" s="422"/>
      <c r="WVS130" s="422"/>
      <c r="WVT130" s="422"/>
      <c r="WVU130" s="422"/>
      <c r="WVV130" s="422"/>
      <c r="WVW130" s="422"/>
      <c r="WVX130" s="422"/>
      <c r="WVY130" s="422"/>
      <c r="WVZ130" s="422"/>
      <c r="WWA130" s="422"/>
      <c r="WWB130" s="422"/>
      <c r="WWC130" s="422"/>
      <c r="WWD130" s="422"/>
      <c r="WWE130" s="422"/>
      <c r="WWF130" s="422"/>
      <c r="WWG130" s="422"/>
      <c r="WWH130" s="422"/>
      <c r="WWI130" s="422"/>
      <c r="WWJ130" s="422"/>
      <c r="WWK130" s="422"/>
      <c r="WWL130" s="422"/>
      <c r="WWM130" s="422"/>
      <c r="WWN130" s="422"/>
      <c r="WWO130" s="422"/>
      <c r="WWP130" s="422"/>
      <c r="WWQ130" s="422"/>
      <c r="WWR130" s="422"/>
      <c r="WWS130" s="422"/>
      <c r="WWT130" s="422"/>
      <c r="WWU130" s="422"/>
      <c r="WWV130" s="422"/>
      <c r="WWW130" s="422"/>
      <c r="WWX130" s="422"/>
      <c r="WWY130" s="422"/>
      <c r="WWZ130" s="422"/>
      <c r="WXA130" s="422"/>
      <c r="WXB130" s="422"/>
      <c r="WXC130" s="422"/>
      <c r="WXD130" s="422"/>
      <c r="WXE130" s="422"/>
      <c r="WXF130" s="422"/>
      <c r="WXG130" s="422"/>
      <c r="WXH130" s="422"/>
      <c r="WXI130" s="422"/>
      <c r="WXJ130" s="422"/>
      <c r="WXK130" s="422"/>
      <c r="WXL130" s="422"/>
      <c r="WXM130" s="422"/>
      <c r="WXN130" s="422"/>
      <c r="WXO130" s="422"/>
      <c r="WXP130" s="422"/>
      <c r="WXQ130" s="422"/>
      <c r="WXR130" s="422"/>
      <c r="WXS130" s="422"/>
      <c r="WXT130" s="422"/>
      <c r="WXU130" s="422"/>
      <c r="WXV130" s="422"/>
      <c r="WXW130" s="422"/>
      <c r="WXX130" s="422"/>
      <c r="WXY130" s="422"/>
      <c r="WXZ130" s="422"/>
      <c r="WYA130" s="422"/>
      <c r="WYB130" s="422"/>
      <c r="WYC130" s="422"/>
      <c r="WYD130" s="422"/>
      <c r="WYE130" s="422"/>
      <c r="WYF130" s="422"/>
      <c r="WYG130" s="422"/>
      <c r="WYH130" s="422"/>
      <c r="WYI130" s="422"/>
      <c r="WYJ130" s="422"/>
      <c r="WYK130" s="422"/>
      <c r="WYL130" s="422"/>
      <c r="WYM130" s="422"/>
      <c r="WYN130" s="422"/>
      <c r="WYO130" s="422"/>
      <c r="WYP130" s="422"/>
      <c r="WYQ130" s="422"/>
      <c r="WYR130" s="422"/>
      <c r="WYS130" s="422"/>
      <c r="WYT130" s="422"/>
      <c r="WYU130" s="422"/>
      <c r="WYV130" s="422"/>
      <c r="WYW130" s="422"/>
      <c r="WYX130" s="422"/>
      <c r="WYY130" s="422"/>
      <c r="WYZ130" s="422"/>
      <c r="WZA130" s="422"/>
      <c r="WZB130" s="422"/>
      <c r="WZC130" s="422"/>
      <c r="WZD130" s="422"/>
      <c r="WZE130" s="422"/>
      <c r="WZF130" s="422"/>
      <c r="WZG130" s="422"/>
      <c r="WZH130" s="422"/>
      <c r="WZI130" s="422"/>
      <c r="WZJ130" s="422"/>
      <c r="WZK130" s="422"/>
      <c r="WZL130" s="422"/>
      <c r="WZM130" s="422"/>
      <c r="WZN130" s="422"/>
      <c r="WZO130" s="422"/>
      <c r="WZP130" s="422"/>
      <c r="WZQ130" s="422"/>
      <c r="WZR130" s="422"/>
      <c r="WZS130" s="422"/>
      <c r="WZT130" s="422"/>
      <c r="WZU130" s="422"/>
      <c r="WZV130" s="422"/>
      <c r="WZW130" s="422"/>
      <c r="WZX130" s="422"/>
      <c r="WZY130" s="422"/>
      <c r="WZZ130" s="422"/>
      <c r="XAA130" s="422"/>
      <c r="XAB130" s="422"/>
      <c r="XAC130" s="422"/>
      <c r="XAD130" s="422"/>
      <c r="XAE130" s="422"/>
      <c r="XAF130" s="422"/>
      <c r="XAG130" s="422"/>
      <c r="XAH130" s="422"/>
      <c r="XAI130" s="422"/>
      <c r="XAJ130" s="422"/>
      <c r="XAK130" s="422"/>
      <c r="XAL130" s="422"/>
      <c r="XAM130" s="422"/>
      <c r="XAN130" s="422"/>
      <c r="XAO130" s="422"/>
      <c r="XAP130" s="422"/>
      <c r="XAQ130" s="422"/>
      <c r="XAR130" s="422"/>
      <c r="XAS130" s="422"/>
      <c r="XAT130" s="422"/>
      <c r="XAU130" s="422"/>
      <c r="XAV130" s="422"/>
      <c r="XAW130" s="422"/>
      <c r="XAX130" s="422"/>
      <c r="XAY130" s="422"/>
      <c r="XAZ130" s="422"/>
      <c r="XBA130" s="422"/>
      <c r="XBB130" s="422"/>
      <c r="XBC130" s="422"/>
      <c r="XBD130" s="422"/>
      <c r="XBE130" s="422"/>
      <c r="XBF130" s="422"/>
      <c r="XBG130" s="422"/>
      <c r="XBH130" s="422"/>
      <c r="XBI130" s="422"/>
      <c r="XBJ130" s="422"/>
      <c r="XBK130" s="422"/>
      <c r="XBL130" s="422"/>
      <c r="XBM130" s="422"/>
      <c r="XBN130" s="422"/>
      <c r="XBO130" s="422"/>
      <c r="XBP130" s="422"/>
      <c r="XBQ130" s="422"/>
      <c r="XBR130" s="422"/>
      <c r="XBS130" s="422"/>
      <c r="XBT130" s="422"/>
      <c r="XBU130" s="422"/>
      <c r="XBV130" s="422"/>
      <c r="XBW130" s="422"/>
      <c r="XBX130" s="422"/>
      <c r="XBY130" s="422"/>
      <c r="XBZ130" s="422"/>
      <c r="XCA130" s="422"/>
      <c r="XCB130" s="422"/>
      <c r="XCC130" s="422"/>
      <c r="XCD130" s="422"/>
      <c r="XCE130" s="422"/>
      <c r="XCF130" s="422"/>
      <c r="XCG130" s="422"/>
      <c r="XCH130" s="422"/>
      <c r="XCI130" s="422"/>
      <c r="XCJ130" s="422"/>
      <c r="XCK130" s="422"/>
      <c r="XCL130" s="422"/>
      <c r="XCM130" s="422"/>
      <c r="XCN130" s="422"/>
      <c r="XCO130" s="422"/>
      <c r="XCP130" s="422"/>
      <c r="XCQ130" s="422"/>
      <c r="XCR130" s="422"/>
      <c r="XCS130" s="422"/>
      <c r="XCT130" s="422"/>
      <c r="XCU130" s="422"/>
      <c r="XCV130" s="422"/>
      <c r="XCW130" s="422"/>
      <c r="XCX130" s="422"/>
      <c r="XCY130" s="422"/>
      <c r="XCZ130" s="422"/>
      <c r="XDA130" s="422"/>
      <c r="XDB130" s="422"/>
      <c r="XDC130" s="422"/>
      <c r="XDD130" s="422"/>
      <c r="XDE130" s="422"/>
      <c r="XDF130" s="422"/>
      <c r="XDG130" s="422"/>
      <c r="XDH130" s="422"/>
      <c r="XDI130" s="422"/>
      <c r="XDJ130" s="422"/>
      <c r="XDK130" s="422"/>
      <c r="XDL130" s="422"/>
      <c r="XDM130" s="422"/>
      <c r="XDN130" s="422"/>
      <c r="XDO130" s="422"/>
      <c r="XDP130" s="422"/>
      <c r="XDQ130" s="422"/>
      <c r="XDR130" s="422"/>
      <c r="XDS130" s="422"/>
      <c r="XDT130" s="422"/>
      <c r="XDU130" s="422"/>
      <c r="XDV130" s="422"/>
      <c r="XDW130" s="422"/>
      <c r="XDX130" s="422"/>
      <c r="XDY130" s="422"/>
      <c r="XDZ130" s="422"/>
      <c r="XEA130" s="422"/>
      <c r="XEB130" s="422"/>
      <c r="XEC130" s="422"/>
      <c r="XED130" s="422"/>
      <c r="XEE130" s="422"/>
      <c r="XEF130" s="422"/>
      <c r="XEG130" s="422"/>
      <c r="XEH130" s="422"/>
      <c r="XEI130" s="422"/>
      <c r="XEJ130" s="422"/>
      <c r="XEK130" s="422"/>
      <c r="XEL130" s="422"/>
      <c r="XEM130" s="422"/>
      <c r="XEN130" s="422"/>
      <c r="XEO130" s="422"/>
      <c r="XEP130" s="422"/>
      <c r="XEQ130" s="422"/>
      <c r="XER130" s="422"/>
      <c r="XES130" s="422"/>
      <c r="XET130" s="422"/>
      <c r="XEU130" s="422"/>
      <c r="XEV130" s="422"/>
      <c r="XEW130" s="422"/>
      <c r="XEX130" s="422"/>
      <c r="XEY130" s="422"/>
      <c r="XEZ130" s="422"/>
      <c r="XFA130" s="422"/>
      <c r="XFB130" s="422"/>
      <c r="XFC130" s="422"/>
    </row>
    <row r="131" spans="1:16383" s="422" customFormat="1" ht="15" customHeight="1" x14ac:dyDescent="0.2">
      <c r="A131" s="88"/>
      <c r="B131" s="88"/>
      <c r="C131" s="88"/>
      <c r="D131" s="88"/>
      <c r="E131" s="88"/>
      <c r="F131" s="88"/>
      <c r="G131" s="88"/>
      <c r="H131" s="88"/>
      <c r="I131"/>
      <c r="J131"/>
      <c r="K131"/>
      <c r="L131"/>
      <c r="M131"/>
    </row>
    <row r="132" spans="1:16383" s="422" customFormat="1" ht="18" customHeight="1" x14ac:dyDescent="0.25">
      <c r="A132" s="863" t="s">
        <v>46</v>
      </c>
      <c r="B132" s="419" t="s">
        <v>1</v>
      </c>
      <c r="C132" s="419" t="s">
        <v>2</v>
      </c>
      <c r="D132" s="419" t="s">
        <v>3</v>
      </c>
      <c r="E132" s="419" t="s">
        <v>4</v>
      </c>
      <c r="F132" s="419" t="s">
        <v>5</v>
      </c>
      <c r="G132" s="88"/>
      <c r="H132" s="88"/>
      <c r="I132"/>
      <c r="J132"/>
      <c r="K132"/>
      <c r="L132"/>
      <c r="M132"/>
    </row>
    <row r="133" spans="1:16383" s="422" customFormat="1" ht="15" customHeight="1" x14ac:dyDescent="0.2">
      <c r="A133" s="88"/>
      <c r="B133" s="88"/>
      <c r="C133" s="88"/>
      <c r="D133" s="88"/>
      <c r="E133" s="88"/>
      <c r="F133" s="88"/>
      <c r="G133" s="88"/>
      <c r="H133" s="88"/>
      <c r="I133"/>
      <c r="J133"/>
      <c r="K133"/>
      <c r="L133"/>
      <c r="M133"/>
    </row>
    <row r="134" spans="1:16383" s="422" customFormat="1" ht="15" customHeight="1" x14ac:dyDescent="0.25">
      <c r="A134" s="549" t="s">
        <v>47</v>
      </c>
      <c r="B134" s="500"/>
      <c r="C134" s="500"/>
      <c r="D134" s="500"/>
      <c r="E134" s="500"/>
      <c r="F134" s="501"/>
      <c r="G134" s="88"/>
      <c r="H134" s="88"/>
      <c r="I134"/>
      <c r="J134"/>
      <c r="K134"/>
      <c r="L134"/>
      <c r="M134"/>
    </row>
    <row r="135" spans="1:16383" s="422" customFormat="1" ht="15" customHeight="1" x14ac:dyDescent="0.25">
      <c r="A135" s="504"/>
      <c r="B135" s="116"/>
      <c r="C135" s="116"/>
      <c r="D135" s="116"/>
      <c r="E135" s="116"/>
      <c r="F135" s="503"/>
      <c r="G135" s="88"/>
      <c r="H135" s="88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  <c r="AMK135"/>
      <c r="AML135"/>
      <c r="AMM135"/>
      <c r="AMN135"/>
      <c r="AMO135"/>
      <c r="AMP135"/>
      <c r="AMQ135"/>
      <c r="AMR135"/>
      <c r="AMS135"/>
      <c r="AMT135"/>
      <c r="AMU135"/>
      <c r="AMV135"/>
      <c r="AMW135"/>
      <c r="AMX135"/>
      <c r="AMY135"/>
      <c r="AMZ135"/>
      <c r="ANA135"/>
      <c r="ANB135"/>
      <c r="ANC135"/>
      <c r="AND135"/>
      <c r="ANE135"/>
      <c r="ANF135"/>
      <c r="ANG135"/>
      <c r="ANH135"/>
      <c r="ANI135"/>
      <c r="ANJ135"/>
      <c r="ANK135"/>
      <c r="ANL135"/>
      <c r="ANM135"/>
      <c r="ANN135"/>
      <c r="ANO135"/>
      <c r="ANP135"/>
      <c r="ANQ135"/>
      <c r="ANR135"/>
      <c r="ANS135"/>
      <c r="ANT135"/>
      <c r="ANU135"/>
      <c r="ANV135"/>
      <c r="ANW135"/>
      <c r="ANX135"/>
      <c r="ANY135"/>
      <c r="ANZ135"/>
      <c r="AOA135"/>
      <c r="AOB135"/>
      <c r="AOC135"/>
      <c r="AOD135"/>
      <c r="AOE135"/>
      <c r="AOF135"/>
      <c r="AOG135"/>
      <c r="AOH135"/>
      <c r="AOI135"/>
      <c r="AOJ135"/>
      <c r="AOK135"/>
      <c r="AOL135"/>
      <c r="AOM135"/>
      <c r="AON135"/>
      <c r="AOO135"/>
      <c r="AOP135"/>
      <c r="AOQ135"/>
      <c r="AOR135"/>
      <c r="AOS135"/>
      <c r="AOT135"/>
      <c r="AOU135"/>
      <c r="AOV135"/>
      <c r="AOW135"/>
      <c r="AOX135"/>
      <c r="AOY135"/>
      <c r="AOZ135"/>
      <c r="APA135"/>
      <c r="APB135"/>
      <c r="APC135"/>
      <c r="APD135"/>
      <c r="APE135"/>
      <c r="APF135"/>
      <c r="APG135"/>
      <c r="APH135"/>
      <c r="API135"/>
      <c r="APJ135"/>
      <c r="APK135"/>
      <c r="APL135"/>
      <c r="APM135"/>
      <c r="APN135"/>
      <c r="APO135"/>
      <c r="APP135"/>
      <c r="APQ135"/>
      <c r="APR135"/>
      <c r="APS135"/>
      <c r="APT135"/>
      <c r="APU135"/>
      <c r="APV135"/>
      <c r="APW135"/>
      <c r="APX135"/>
      <c r="APY135"/>
      <c r="APZ135"/>
      <c r="AQA135"/>
      <c r="AQB135"/>
      <c r="AQC135"/>
      <c r="AQD135"/>
      <c r="AQE135"/>
      <c r="AQF135"/>
      <c r="AQG135"/>
      <c r="AQH135"/>
      <c r="AQI135"/>
      <c r="AQJ135"/>
      <c r="AQK135"/>
      <c r="AQL135"/>
      <c r="AQM135"/>
      <c r="AQN135"/>
      <c r="AQO135"/>
      <c r="AQP135"/>
      <c r="AQQ135"/>
      <c r="AQR135"/>
      <c r="AQS135"/>
      <c r="AQT135"/>
      <c r="AQU135"/>
      <c r="AQV135"/>
      <c r="AQW135"/>
      <c r="AQX135"/>
      <c r="AQY135"/>
      <c r="AQZ135"/>
      <c r="ARA135"/>
      <c r="ARB135"/>
      <c r="ARC135"/>
      <c r="ARD135"/>
      <c r="ARE135"/>
      <c r="ARF135"/>
      <c r="ARG135"/>
      <c r="ARH135"/>
      <c r="ARI135"/>
      <c r="ARJ135"/>
      <c r="ARK135"/>
      <c r="ARL135"/>
      <c r="ARM135"/>
      <c r="ARN135"/>
      <c r="ARO135"/>
      <c r="ARP135"/>
      <c r="ARQ135"/>
      <c r="ARR135"/>
      <c r="ARS135"/>
      <c r="ART135"/>
      <c r="ARU135"/>
      <c r="ARV135"/>
      <c r="ARW135"/>
      <c r="ARX135"/>
      <c r="ARY135"/>
      <c r="ARZ135"/>
      <c r="ASA135"/>
      <c r="ASB135"/>
      <c r="ASC135"/>
      <c r="ASD135"/>
      <c r="ASE135"/>
      <c r="ASF135"/>
      <c r="ASG135"/>
      <c r="ASH135"/>
      <c r="ASI135"/>
      <c r="ASJ135"/>
      <c r="ASK135"/>
      <c r="ASL135"/>
      <c r="ASM135"/>
      <c r="ASN135"/>
      <c r="ASO135"/>
      <c r="ASP135"/>
      <c r="ASQ135"/>
      <c r="ASR135"/>
      <c r="ASS135"/>
      <c r="AST135"/>
      <c r="ASU135"/>
      <c r="ASV135"/>
      <c r="ASW135"/>
      <c r="ASX135"/>
      <c r="ASY135"/>
      <c r="ASZ135"/>
      <c r="ATA135"/>
      <c r="ATB135"/>
      <c r="ATC135"/>
      <c r="ATD135"/>
      <c r="ATE135"/>
      <c r="ATF135"/>
      <c r="ATG135"/>
      <c r="ATH135"/>
      <c r="ATI135"/>
      <c r="ATJ135"/>
      <c r="ATK135"/>
      <c r="ATL135"/>
      <c r="ATM135"/>
      <c r="ATN135"/>
      <c r="ATO135"/>
      <c r="ATP135"/>
      <c r="ATQ135"/>
      <c r="ATR135"/>
      <c r="ATS135"/>
      <c r="ATT135"/>
      <c r="ATU135"/>
      <c r="ATV135"/>
      <c r="ATW135"/>
      <c r="ATX135"/>
      <c r="ATY135"/>
      <c r="ATZ135"/>
      <c r="AUA135"/>
      <c r="AUB135"/>
      <c r="AUC135"/>
      <c r="AUD135"/>
      <c r="AUE135"/>
      <c r="AUF135"/>
      <c r="AUG135"/>
      <c r="AUH135"/>
      <c r="AUI135"/>
      <c r="AUJ135"/>
      <c r="AUK135"/>
      <c r="AUL135"/>
      <c r="AUM135"/>
      <c r="AUN135"/>
      <c r="AUO135"/>
      <c r="AUP135"/>
      <c r="AUQ135"/>
      <c r="AUR135"/>
      <c r="AUS135"/>
      <c r="AUT135"/>
      <c r="AUU135"/>
      <c r="AUV135"/>
      <c r="AUW135"/>
      <c r="AUX135"/>
      <c r="AUY135"/>
      <c r="AUZ135"/>
      <c r="AVA135"/>
      <c r="AVB135"/>
      <c r="AVC135"/>
      <c r="AVD135"/>
      <c r="AVE135"/>
      <c r="AVF135"/>
      <c r="AVG135"/>
      <c r="AVH135"/>
      <c r="AVI135"/>
      <c r="AVJ135"/>
      <c r="AVK135"/>
      <c r="AVL135"/>
      <c r="AVM135"/>
      <c r="AVN135"/>
      <c r="AVO135"/>
      <c r="AVP135"/>
      <c r="AVQ135"/>
      <c r="AVR135"/>
      <c r="AVS135"/>
      <c r="AVT135"/>
      <c r="AVU135"/>
      <c r="AVV135"/>
      <c r="AVW135"/>
      <c r="AVX135"/>
      <c r="AVY135"/>
      <c r="AVZ135"/>
      <c r="AWA135"/>
      <c r="AWB135"/>
      <c r="AWC135"/>
      <c r="AWD135"/>
      <c r="AWE135"/>
      <c r="AWF135"/>
      <c r="AWG135"/>
      <c r="AWH135"/>
      <c r="AWI135"/>
      <c r="AWJ135"/>
      <c r="AWK135"/>
      <c r="AWL135"/>
      <c r="AWM135"/>
      <c r="AWN135"/>
      <c r="AWO135"/>
      <c r="AWP135"/>
      <c r="AWQ135"/>
      <c r="AWR135"/>
      <c r="AWS135"/>
      <c r="AWT135"/>
      <c r="AWU135"/>
      <c r="AWV135"/>
      <c r="AWW135"/>
      <c r="AWX135"/>
      <c r="AWY135"/>
      <c r="AWZ135"/>
      <c r="AXA135"/>
      <c r="AXB135"/>
      <c r="AXC135"/>
      <c r="AXD135"/>
      <c r="AXE135"/>
      <c r="AXF135"/>
      <c r="AXG135"/>
      <c r="AXH135"/>
      <c r="AXI135"/>
      <c r="AXJ135"/>
      <c r="AXK135"/>
      <c r="AXL135"/>
      <c r="AXM135"/>
      <c r="AXN135"/>
      <c r="AXO135"/>
      <c r="AXP135"/>
      <c r="AXQ135"/>
      <c r="AXR135"/>
      <c r="AXS135"/>
      <c r="AXT135"/>
      <c r="AXU135"/>
      <c r="AXV135"/>
      <c r="AXW135"/>
      <c r="AXX135"/>
      <c r="AXY135"/>
      <c r="AXZ135"/>
      <c r="AYA135"/>
      <c r="AYB135"/>
      <c r="AYC135"/>
      <c r="AYD135"/>
      <c r="AYE135"/>
      <c r="AYF135"/>
      <c r="AYG135"/>
      <c r="AYH135"/>
      <c r="AYI135"/>
      <c r="AYJ135"/>
      <c r="AYK135"/>
      <c r="AYL135"/>
      <c r="AYM135"/>
      <c r="AYN135"/>
      <c r="AYO135"/>
      <c r="AYP135"/>
      <c r="AYQ135"/>
      <c r="AYR135"/>
      <c r="AYS135"/>
      <c r="AYT135"/>
      <c r="AYU135"/>
      <c r="AYV135"/>
      <c r="AYW135"/>
      <c r="AYX135"/>
      <c r="AYY135"/>
      <c r="AYZ135"/>
      <c r="AZA135"/>
      <c r="AZB135"/>
      <c r="AZC135"/>
      <c r="AZD135"/>
      <c r="AZE135"/>
      <c r="AZF135"/>
      <c r="AZG135"/>
      <c r="AZH135"/>
      <c r="AZI135"/>
      <c r="AZJ135"/>
      <c r="AZK135"/>
      <c r="AZL135"/>
      <c r="AZM135"/>
      <c r="AZN135"/>
      <c r="AZO135"/>
      <c r="AZP135"/>
      <c r="AZQ135"/>
      <c r="AZR135"/>
      <c r="AZS135"/>
      <c r="AZT135"/>
      <c r="AZU135"/>
      <c r="AZV135"/>
      <c r="AZW135"/>
      <c r="AZX135"/>
      <c r="AZY135"/>
      <c r="AZZ135"/>
      <c r="BAA135"/>
      <c r="BAB135"/>
      <c r="BAC135"/>
      <c r="BAD135"/>
      <c r="BAE135"/>
      <c r="BAF135"/>
      <c r="BAG135"/>
      <c r="BAH135"/>
      <c r="BAI135"/>
      <c r="BAJ135"/>
      <c r="BAK135"/>
      <c r="BAL135"/>
      <c r="BAM135"/>
      <c r="BAN135"/>
      <c r="BAO135"/>
      <c r="BAP135"/>
      <c r="BAQ135"/>
      <c r="BAR135"/>
      <c r="BAS135"/>
      <c r="BAT135"/>
      <c r="BAU135"/>
      <c r="BAV135"/>
      <c r="BAW135"/>
      <c r="BAX135"/>
      <c r="BAY135"/>
      <c r="BAZ135"/>
      <c r="BBA135"/>
      <c r="BBB135"/>
      <c r="BBC135"/>
      <c r="BBD135"/>
      <c r="BBE135"/>
      <c r="BBF135"/>
      <c r="BBG135"/>
      <c r="BBH135"/>
      <c r="BBI135"/>
      <c r="BBJ135"/>
      <c r="BBK135"/>
      <c r="BBL135"/>
      <c r="BBM135"/>
      <c r="BBN135"/>
      <c r="BBO135"/>
      <c r="BBP135"/>
      <c r="BBQ135"/>
      <c r="BBR135"/>
      <c r="BBS135"/>
      <c r="BBT135"/>
      <c r="BBU135"/>
      <c r="BBV135"/>
      <c r="BBW135"/>
      <c r="BBX135"/>
      <c r="BBY135"/>
      <c r="BBZ135"/>
      <c r="BCA135"/>
      <c r="BCB135"/>
      <c r="BCC135"/>
      <c r="BCD135"/>
      <c r="BCE135"/>
      <c r="BCF135"/>
      <c r="BCG135"/>
      <c r="BCH135"/>
      <c r="BCI135"/>
      <c r="BCJ135"/>
      <c r="BCK135"/>
      <c r="BCL135"/>
      <c r="BCM135"/>
      <c r="BCN135"/>
      <c r="BCO135"/>
      <c r="BCP135"/>
      <c r="BCQ135"/>
      <c r="BCR135"/>
      <c r="BCS135"/>
      <c r="BCT135"/>
      <c r="BCU135"/>
      <c r="BCV135"/>
      <c r="BCW135"/>
      <c r="BCX135"/>
      <c r="BCY135"/>
      <c r="BCZ135"/>
      <c r="BDA135"/>
      <c r="BDB135"/>
      <c r="BDC135"/>
      <c r="BDD135"/>
      <c r="BDE135"/>
      <c r="BDF135"/>
      <c r="BDG135"/>
      <c r="BDH135"/>
      <c r="BDI135"/>
      <c r="BDJ135"/>
      <c r="BDK135"/>
      <c r="BDL135"/>
      <c r="BDM135"/>
      <c r="BDN135"/>
      <c r="BDO135"/>
      <c r="BDP135"/>
      <c r="BDQ135"/>
      <c r="BDR135"/>
      <c r="BDS135"/>
      <c r="BDT135"/>
      <c r="BDU135"/>
      <c r="BDV135"/>
      <c r="BDW135"/>
      <c r="BDX135"/>
      <c r="BDY135"/>
      <c r="BDZ135"/>
      <c r="BEA135"/>
      <c r="BEB135"/>
      <c r="BEC135"/>
      <c r="BED135"/>
      <c r="BEE135"/>
      <c r="BEF135"/>
      <c r="BEG135"/>
      <c r="BEH135"/>
      <c r="BEI135"/>
      <c r="BEJ135"/>
      <c r="BEK135"/>
      <c r="BEL135"/>
      <c r="BEM135"/>
      <c r="BEN135"/>
      <c r="BEO135"/>
      <c r="BEP135"/>
      <c r="BEQ135"/>
      <c r="BER135"/>
      <c r="BES135"/>
      <c r="BET135"/>
      <c r="BEU135"/>
      <c r="BEV135"/>
      <c r="BEW135"/>
      <c r="BEX135"/>
      <c r="BEY135"/>
      <c r="BEZ135"/>
      <c r="BFA135"/>
      <c r="BFB135"/>
      <c r="BFC135"/>
      <c r="BFD135"/>
      <c r="BFE135"/>
      <c r="BFF135"/>
      <c r="BFG135"/>
      <c r="BFH135"/>
      <c r="BFI135"/>
      <c r="BFJ135"/>
      <c r="BFK135"/>
      <c r="BFL135"/>
      <c r="BFM135"/>
      <c r="BFN135"/>
      <c r="BFO135"/>
      <c r="BFP135"/>
      <c r="BFQ135"/>
      <c r="BFR135"/>
      <c r="BFS135"/>
      <c r="BFT135"/>
      <c r="BFU135"/>
      <c r="BFV135"/>
      <c r="BFW135"/>
      <c r="BFX135"/>
      <c r="BFY135"/>
      <c r="BFZ135"/>
      <c r="BGA135"/>
      <c r="BGB135"/>
      <c r="BGC135"/>
      <c r="BGD135"/>
      <c r="BGE135"/>
      <c r="BGF135"/>
      <c r="BGG135"/>
      <c r="BGH135"/>
      <c r="BGI135"/>
      <c r="BGJ135"/>
      <c r="BGK135"/>
      <c r="BGL135"/>
      <c r="BGM135"/>
      <c r="BGN135"/>
      <c r="BGO135"/>
      <c r="BGP135"/>
      <c r="BGQ135"/>
      <c r="BGR135"/>
      <c r="BGS135"/>
      <c r="BGT135"/>
      <c r="BGU135"/>
      <c r="BGV135"/>
      <c r="BGW135"/>
      <c r="BGX135"/>
      <c r="BGY135"/>
      <c r="BGZ135"/>
      <c r="BHA135"/>
      <c r="BHB135"/>
      <c r="BHC135"/>
      <c r="BHD135"/>
      <c r="BHE135"/>
      <c r="BHF135"/>
      <c r="BHG135"/>
      <c r="BHH135"/>
      <c r="BHI135"/>
      <c r="BHJ135"/>
      <c r="BHK135"/>
      <c r="BHL135"/>
      <c r="BHM135"/>
      <c r="BHN135"/>
      <c r="BHO135"/>
      <c r="BHP135"/>
      <c r="BHQ135"/>
      <c r="BHR135"/>
      <c r="BHS135"/>
      <c r="BHT135"/>
      <c r="BHU135"/>
      <c r="BHV135"/>
      <c r="BHW135"/>
      <c r="BHX135"/>
      <c r="BHY135"/>
      <c r="BHZ135"/>
      <c r="BIA135"/>
      <c r="BIB135"/>
      <c r="BIC135"/>
      <c r="BID135"/>
      <c r="BIE135"/>
      <c r="BIF135"/>
      <c r="BIG135"/>
      <c r="BIH135"/>
      <c r="BII135"/>
      <c r="BIJ135"/>
      <c r="BIK135"/>
      <c r="BIL135"/>
      <c r="BIM135"/>
      <c r="BIN135"/>
      <c r="BIO135"/>
      <c r="BIP135"/>
      <c r="BIQ135"/>
      <c r="BIR135"/>
      <c r="BIS135"/>
      <c r="BIT135"/>
      <c r="BIU135"/>
      <c r="BIV135"/>
      <c r="BIW135"/>
      <c r="BIX135"/>
      <c r="BIY135"/>
      <c r="BIZ135"/>
      <c r="BJA135"/>
      <c r="BJB135"/>
      <c r="BJC135"/>
      <c r="BJD135"/>
      <c r="BJE135"/>
      <c r="BJF135"/>
      <c r="BJG135"/>
      <c r="BJH135"/>
      <c r="BJI135"/>
      <c r="BJJ135"/>
      <c r="BJK135"/>
      <c r="BJL135"/>
      <c r="BJM135"/>
      <c r="BJN135"/>
      <c r="BJO135"/>
      <c r="BJP135"/>
      <c r="BJQ135"/>
      <c r="BJR135"/>
      <c r="BJS135"/>
      <c r="BJT135"/>
      <c r="BJU135"/>
      <c r="BJV135"/>
      <c r="BJW135"/>
      <c r="BJX135"/>
      <c r="BJY135"/>
      <c r="BJZ135"/>
      <c r="BKA135"/>
      <c r="BKB135"/>
      <c r="BKC135"/>
      <c r="BKD135"/>
      <c r="BKE135"/>
      <c r="BKF135"/>
      <c r="BKG135"/>
      <c r="BKH135"/>
      <c r="BKI135"/>
      <c r="BKJ135"/>
      <c r="BKK135"/>
      <c r="BKL135"/>
      <c r="BKM135"/>
      <c r="BKN135"/>
      <c r="BKO135"/>
      <c r="BKP135"/>
      <c r="BKQ135"/>
      <c r="BKR135"/>
      <c r="BKS135"/>
      <c r="BKT135"/>
      <c r="BKU135"/>
      <c r="BKV135"/>
      <c r="BKW135"/>
      <c r="BKX135"/>
      <c r="BKY135"/>
      <c r="BKZ135"/>
      <c r="BLA135"/>
      <c r="BLB135"/>
      <c r="BLC135"/>
      <c r="BLD135"/>
      <c r="BLE135"/>
      <c r="BLF135"/>
      <c r="BLG135"/>
      <c r="BLH135"/>
      <c r="BLI135"/>
      <c r="BLJ135"/>
      <c r="BLK135"/>
      <c r="BLL135"/>
      <c r="BLM135"/>
      <c r="BLN135"/>
      <c r="BLO135"/>
      <c r="BLP135"/>
      <c r="BLQ135"/>
      <c r="BLR135"/>
      <c r="BLS135"/>
      <c r="BLT135"/>
      <c r="BLU135"/>
      <c r="BLV135"/>
      <c r="BLW135"/>
      <c r="BLX135"/>
      <c r="BLY135"/>
      <c r="BLZ135"/>
      <c r="BMA135"/>
      <c r="BMB135"/>
      <c r="BMC135"/>
      <c r="BMD135"/>
      <c r="BME135"/>
      <c r="BMF135"/>
      <c r="BMG135"/>
      <c r="BMH135"/>
      <c r="BMI135"/>
      <c r="BMJ135"/>
      <c r="BMK135"/>
      <c r="BML135"/>
      <c r="BMM135"/>
      <c r="BMN135"/>
      <c r="BMO135"/>
      <c r="BMP135"/>
      <c r="BMQ135"/>
      <c r="BMR135"/>
      <c r="BMS135"/>
      <c r="BMT135"/>
      <c r="BMU135"/>
      <c r="BMV135"/>
      <c r="BMW135"/>
      <c r="BMX135"/>
      <c r="BMY135"/>
      <c r="BMZ135"/>
      <c r="BNA135"/>
      <c r="BNB135"/>
      <c r="BNC135"/>
      <c r="BND135"/>
      <c r="BNE135"/>
      <c r="BNF135"/>
      <c r="BNG135"/>
      <c r="BNH135"/>
      <c r="BNI135"/>
      <c r="BNJ135"/>
      <c r="BNK135"/>
      <c r="BNL135"/>
      <c r="BNM135"/>
      <c r="BNN135"/>
      <c r="BNO135"/>
      <c r="BNP135"/>
      <c r="BNQ135"/>
      <c r="BNR135"/>
      <c r="BNS135"/>
      <c r="BNT135"/>
      <c r="BNU135"/>
      <c r="BNV135"/>
      <c r="BNW135"/>
      <c r="BNX135"/>
      <c r="BNY135"/>
      <c r="BNZ135"/>
      <c r="BOA135"/>
      <c r="BOB135"/>
      <c r="BOC135"/>
      <c r="BOD135"/>
      <c r="BOE135"/>
      <c r="BOF135"/>
      <c r="BOG135"/>
      <c r="BOH135"/>
      <c r="BOI135"/>
      <c r="BOJ135"/>
      <c r="BOK135"/>
      <c r="BOL135"/>
      <c r="BOM135"/>
      <c r="BON135"/>
      <c r="BOO135"/>
      <c r="BOP135"/>
      <c r="BOQ135"/>
      <c r="BOR135"/>
      <c r="BOS135"/>
      <c r="BOT135"/>
      <c r="BOU135"/>
      <c r="BOV135"/>
      <c r="BOW135"/>
      <c r="BOX135"/>
      <c r="BOY135"/>
      <c r="BOZ135"/>
      <c r="BPA135"/>
      <c r="BPB135"/>
      <c r="BPC135"/>
      <c r="BPD135"/>
      <c r="BPE135"/>
      <c r="BPF135"/>
      <c r="BPG135"/>
      <c r="BPH135"/>
      <c r="BPI135"/>
      <c r="BPJ135"/>
      <c r="BPK135"/>
      <c r="BPL135"/>
      <c r="BPM135"/>
      <c r="BPN135"/>
      <c r="BPO135"/>
      <c r="BPP135"/>
      <c r="BPQ135"/>
      <c r="BPR135"/>
      <c r="BPS135"/>
      <c r="BPT135"/>
      <c r="BPU135"/>
      <c r="BPV135"/>
      <c r="BPW135"/>
      <c r="BPX135"/>
      <c r="BPY135"/>
      <c r="BPZ135"/>
      <c r="BQA135"/>
      <c r="BQB135"/>
      <c r="BQC135"/>
      <c r="BQD135"/>
      <c r="BQE135"/>
      <c r="BQF135"/>
      <c r="BQG135"/>
      <c r="BQH135"/>
      <c r="BQI135"/>
      <c r="BQJ135"/>
      <c r="BQK135"/>
      <c r="BQL135"/>
      <c r="BQM135"/>
      <c r="BQN135"/>
      <c r="BQO135"/>
      <c r="BQP135"/>
      <c r="BQQ135"/>
      <c r="BQR135"/>
      <c r="BQS135"/>
      <c r="BQT135"/>
      <c r="BQU135"/>
      <c r="BQV135"/>
      <c r="BQW135"/>
      <c r="BQX135"/>
      <c r="BQY135"/>
      <c r="BQZ135"/>
      <c r="BRA135"/>
      <c r="BRB135"/>
      <c r="BRC135"/>
      <c r="BRD135"/>
      <c r="BRE135"/>
      <c r="BRF135"/>
      <c r="BRG135"/>
      <c r="BRH135"/>
      <c r="BRI135"/>
      <c r="BRJ135"/>
      <c r="BRK135"/>
      <c r="BRL135"/>
      <c r="BRM135"/>
      <c r="BRN135"/>
      <c r="BRO135"/>
      <c r="BRP135"/>
      <c r="BRQ135"/>
      <c r="BRR135"/>
      <c r="BRS135"/>
      <c r="BRT135"/>
      <c r="BRU135"/>
      <c r="BRV135"/>
      <c r="BRW135"/>
      <c r="BRX135"/>
      <c r="BRY135"/>
      <c r="BRZ135"/>
      <c r="BSA135"/>
      <c r="BSB135"/>
      <c r="BSC135"/>
      <c r="BSD135"/>
      <c r="BSE135"/>
      <c r="BSF135"/>
      <c r="BSG135"/>
      <c r="BSH135"/>
      <c r="BSI135"/>
      <c r="BSJ135"/>
      <c r="BSK135"/>
      <c r="BSL135"/>
      <c r="BSM135"/>
      <c r="BSN135"/>
      <c r="BSO135"/>
      <c r="BSP135"/>
      <c r="BSQ135"/>
      <c r="BSR135"/>
      <c r="BSS135"/>
      <c r="BST135"/>
      <c r="BSU135"/>
      <c r="BSV135"/>
      <c r="BSW135"/>
      <c r="BSX135"/>
      <c r="BSY135"/>
      <c r="BSZ135"/>
      <c r="BTA135"/>
      <c r="BTB135"/>
      <c r="BTC135"/>
      <c r="BTD135"/>
      <c r="BTE135"/>
      <c r="BTF135"/>
      <c r="BTG135"/>
      <c r="BTH135"/>
      <c r="BTI135"/>
      <c r="BTJ135"/>
      <c r="BTK135"/>
      <c r="BTL135"/>
      <c r="BTM135"/>
      <c r="BTN135"/>
      <c r="BTO135"/>
      <c r="BTP135"/>
      <c r="BTQ135"/>
      <c r="BTR135"/>
      <c r="BTS135"/>
      <c r="BTT135"/>
      <c r="BTU135"/>
      <c r="BTV135"/>
      <c r="BTW135"/>
      <c r="BTX135"/>
      <c r="BTY135"/>
      <c r="BTZ135"/>
      <c r="BUA135"/>
      <c r="BUB135"/>
      <c r="BUC135"/>
      <c r="BUD135"/>
      <c r="BUE135"/>
      <c r="BUF135"/>
      <c r="BUG135"/>
      <c r="BUH135"/>
      <c r="BUI135"/>
      <c r="BUJ135"/>
      <c r="BUK135"/>
      <c r="BUL135"/>
      <c r="BUM135"/>
      <c r="BUN135"/>
      <c r="BUO135"/>
      <c r="BUP135"/>
      <c r="BUQ135"/>
      <c r="BUR135"/>
      <c r="BUS135"/>
      <c r="BUT135"/>
      <c r="BUU135"/>
      <c r="BUV135"/>
      <c r="BUW135"/>
      <c r="BUX135"/>
      <c r="BUY135"/>
      <c r="BUZ135"/>
      <c r="BVA135"/>
      <c r="BVB135"/>
      <c r="BVC135"/>
      <c r="BVD135"/>
      <c r="BVE135"/>
      <c r="BVF135"/>
      <c r="BVG135"/>
      <c r="BVH135"/>
      <c r="BVI135"/>
      <c r="BVJ135"/>
      <c r="BVK135"/>
      <c r="BVL135"/>
      <c r="BVM135"/>
      <c r="BVN135"/>
      <c r="BVO135"/>
      <c r="BVP135"/>
      <c r="BVQ135"/>
      <c r="BVR135"/>
      <c r="BVS135"/>
      <c r="BVT135"/>
      <c r="BVU135"/>
      <c r="BVV135"/>
      <c r="BVW135"/>
      <c r="BVX135"/>
      <c r="BVY135"/>
      <c r="BVZ135"/>
      <c r="BWA135"/>
      <c r="BWB135"/>
      <c r="BWC135"/>
      <c r="BWD135"/>
      <c r="BWE135"/>
      <c r="BWF135"/>
      <c r="BWG135"/>
      <c r="BWH135"/>
      <c r="BWI135"/>
      <c r="BWJ135"/>
      <c r="BWK135"/>
      <c r="BWL135"/>
      <c r="BWM135"/>
      <c r="BWN135"/>
      <c r="BWO135"/>
      <c r="BWP135"/>
      <c r="BWQ135"/>
      <c r="BWR135"/>
      <c r="BWS135"/>
      <c r="BWT135"/>
      <c r="BWU135"/>
      <c r="BWV135"/>
      <c r="BWW135"/>
      <c r="BWX135"/>
      <c r="BWY135"/>
      <c r="BWZ135"/>
      <c r="BXA135"/>
      <c r="BXB135"/>
      <c r="BXC135"/>
      <c r="BXD135"/>
      <c r="BXE135"/>
      <c r="BXF135"/>
      <c r="BXG135"/>
      <c r="BXH135"/>
      <c r="BXI135"/>
      <c r="BXJ135"/>
      <c r="BXK135"/>
      <c r="BXL135"/>
      <c r="BXM135"/>
      <c r="BXN135"/>
      <c r="BXO135"/>
      <c r="BXP135"/>
      <c r="BXQ135"/>
      <c r="BXR135"/>
      <c r="BXS135"/>
      <c r="BXT135"/>
      <c r="BXU135"/>
      <c r="BXV135"/>
      <c r="BXW135"/>
      <c r="BXX135"/>
      <c r="BXY135"/>
      <c r="BXZ135"/>
      <c r="BYA135"/>
      <c r="BYB135"/>
      <c r="BYC135"/>
      <c r="BYD135"/>
      <c r="BYE135"/>
      <c r="BYF135"/>
      <c r="BYG135"/>
      <c r="BYH135"/>
      <c r="BYI135"/>
      <c r="BYJ135"/>
      <c r="BYK135"/>
      <c r="BYL135"/>
      <c r="BYM135"/>
      <c r="BYN135"/>
      <c r="BYO135"/>
      <c r="BYP135"/>
      <c r="BYQ135"/>
      <c r="BYR135"/>
      <c r="BYS135"/>
      <c r="BYT135"/>
      <c r="BYU135"/>
      <c r="BYV135"/>
      <c r="BYW135"/>
      <c r="BYX135"/>
      <c r="BYY135"/>
      <c r="BYZ135"/>
      <c r="BZA135"/>
      <c r="BZB135"/>
      <c r="BZC135"/>
      <c r="BZD135"/>
      <c r="BZE135"/>
      <c r="BZF135"/>
      <c r="BZG135"/>
      <c r="BZH135"/>
      <c r="BZI135"/>
      <c r="BZJ135"/>
      <c r="BZK135"/>
      <c r="BZL135"/>
      <c r="BZM135"/>
      <c r="BZN135"/>
      <c r="BZO135"/>
      <c r="BZP135"/>
      <c r="BZQ135"/>
      <c r="BZR135"/>
      <c r="BZS135"/>
      <c r="BZT135"/>
      <c r="BZU135"/>
      <c r="BZV135"/>
      <c r="BZW135"/>
      <c r="BZX135"/>
      <c r="BZY135"/>
      <c r="BZZ135"/>
      <c r="CAA135"/>
      <c r="CAB135"/>
      <c r="CAC135"/>
      <c r="CAD135"/>
      <c r="CAE135"/>
      <c r="CAF135"/>
      <c r="CAG135"/>
      <c r="CAH135"/>
      <c r="CAI135"/>
      <c r="CAJ135"/>
      <c r="CAK135"/>
      <c r="CAL135"/>
      <c r="CAM135"/>
      <c r="CAN135"/>
      <c r="CAO135"/>
      <c r="CAP135"/>
      <c r="CAQ135"/>
      <c r="CAR135"/>
      <c r="CAS135"/>
      <c r="CAT135"/>
      <c r="CAU135"/>
      <c r="CAV135"/>
      <c r="CAW135"/>
      <c r="CAX135"/>
      <c r="CAY135"/>
      <c r="CAZ135"/>
      <c r="CBA135"/>
      <c r="CBB135"/>
      <c r="CBC135"/>
      <c r="CBD135"/>
      <c r="CBE135"/>
      <c r="CBF135"/>
      <c r="CBG135"/>
      <c r="CBH135"/>
      <c r="CBI135"/>
      <c r="CBJ135"/>
      <c r="CBK135"/>
      <c r="CBL135"/>
      <c r="CBM135"/>
      <c r="CBN135"/>
      <c r="CBO135"/>
      <c r="CBP135"/>
      <c r="CBQ135"/>
      <c r="CBR135"/>
      <c r="CBS135"/>
      <c r="CBT135"/>
      <c r="CBU135"/>
      <c r="CBV135"/>
      <c r="CBW135"/>
      <c r="CBX135"/>
      <c r="CBY135"/>
      <c r="CBZ135"/>
      <c r="CCA135"/>
      <c r="CCB135"/>
      <c r="CCC135"/>
      <c r="CCD135"/>
      <c r="CCE135"/>
      <c r="CCF135"/>
      <c r="CCG135"/>
      <c r="CCH135"/>
      <c r="CCI135"/>
      <c r="CCJ135"/>
      <c r="CCK135"/>
      <c r="CCL135"/>
      <c r="CCM135"/>
      <c r="CCN135"/>
      <c r="CCO135"/>
      <c r="CCP135"/>
      <c r="CCQ135"/>
      <c r="CCR135"/>
      <c r="CCS135"/>
      <c r="CCT135"/>
      <c r="CCU135"/>
      <c r="CCV135"/>
      <c r="CCW135"/>
      <c r="CCX135"/>
      <c r="CCY135"/>
      <c r="CCZ135"/>
      <c r="CDA135"/>
      <c r="CDB135"/>
      <c r="CDC135"/>
      <c r="CDD135"/>
      <c r="CDE135"/>
      <c r="CDF135"/>
      <c r="CDG135"/>
      <c r="CDH135"/>
      <c r="CDI135"/>
      <c r="CDJ135"/>
      <c r="CDK135"/>
      <c r="CDL135"/>
      <c r="CDM135"/>
      <c r="CDN135"/>
      <c r="CDO135"/>
      <c r="CDP135"/>
      <c r="CDQ135"/>
      <c r="CDR135"/>
      <c r="CDS135"/>
      <c r="CDT135"/>
      <c r="CDU135"/>
      <c r="CDV135"/>
      <c r="CDW135"/>
      <c r="CDX135"/>
      <c r="CDY135"/>
      <c r="CDZ135"/>
      <c r="CEA135"/>
      <c r="CEB135"/>
      <c r="CEC135"/>
      <c r="CED135"/>
      <c r="CEE135"/>
      <c r="CEF135"/>
      <c r="CEG135"/>
      <c r="CEH135"/>
      <c r="CEI135"/>
      <c r="CEJ135"/>
      <c r="CEK135"/>
      <c r="CEL135"/>
      <c r="CEM135"/>
      <c r="CEN135"/>
      <c r="CEO135"/>
      <c r="CEP135"/>
      <c r="CEQ135"/>
      <c r="CER135"/>
      <c r="CES135"/>
      <c r="CET135"/>
      <c r="CEU135"/>
      <c r="CEV135"/>
      <c r="CEW135"/>
      <c r="CEX135"/>
      <c r="CEY135"/>
      <c r="CEZ135"/>
      <c r="CFA135"/>
      <c r="CFB135"/>
      <c r="CFC135"/>
      <c r="CFD135"/>
      <c r="CFE135"/>
      <c r="CFF135"/>
      <c r="CFG135"/>
      <c r="CFH135"/>
      <c r="CFI135"/>
      <c r="CFJ135"/>
      <c r="CFK135"/>
      <c r="CFL135"/>
      <c r="CFM135"/>
      <c r="CFN135"/>
      <c r="CFO135"/>
      <c r="CFP135"/>
      <c r="CFQ135"/>
      <c r="CFR135"/>
      <c r="CFS135"/>
      <c r="CFT135"/>
      <c r="CFU135"/>
      <c r="CFV135"/>
      <c r="CFW135"/>
      <c r="CFX135"/>
      <c r="CFY135"/>
      <c r="CFZ135"/>
      <c r="CGA135"/>
      <c r="CGB135"/>
      <c r="CGC135"/>
      <c r="CGD135"/>
      <c r="CGE135"/>
      <c r="CGF135"/>
      <c r="CGG135"/>
      <c r="CGH135"/>
      <c r="CGI135"/>
      <c r="CGJ135"/>
      <c r="CGK135"/>
      <c r="CGL135"/>
      <c r="CGM135"/>
      <c r="CGN135"/>
      <c r="CGO135"/>
      <c r="CGP135"/>
      <c r="CGQ135"/>
      <c r="CGR135"/>
      <c r="CGS135"/>
      <c r="CGT135"/>
      <c r="CGU135"/>
      <c r="CGV135"/>
      <c r="CGW135"/>
      <c r="CGX135"/>
      <c r="CGY135"/>
      <c r="CGZ135"/>
      <c r="CHA135"/>
      <c r="CHB135"/>
      <c r="CHC135"/>
      <c r="CHD135"/>
      <c r="CHE135"/>
      <c r="CHF135"/>
      <c r="CHG135"/>
      <c r="CHH135"/>
      <c r="CHI135"/>
      <c r="CHJ135"/>
      <c r="CHK135"/>
      <c r="CHL135"/>
      <c r="CHM135"/>
      <c r="CHN135"/>
      <c r="CHO135"/>
      <c r="CHP135"/>
      <c r="CHQ135"/>
      <c r="CHR135"/>
      <c r="CHS135"/>
      <c r="CHT135"/>
      <c r="CHU135"/>
      <c r="CHV135"/>
      <c r="CHW135"/>
      <c r="CHX135"/>
      <c r="CHY135"/>
      <c r="CHZ135"/>
      <c r="CIA135"/>
      <c r="CIB135"/>
      <c r="CIC135"/>
      <c r="CID135"/>
      <c r="CIE135"/>
      <c r="CIF135"/>
      <c r="CIG135"/>
      <c r="CIH135"/>
      <c r="CII135"/>
      <c r="CIJ135"/>
      <c r="CIK135"/>
      <c r="CIL135"/>
      <c r="CIM135"/>
      <c r="CIN135"/>
      <c r="CIO135"/>
      <c r="CIP135"/>
      <c r="CIQ135"/>
      <c r="CIR135"/>
      <c r="CIS135"/>
      <c r="CIT135"/>
      <c r="CIU135"/>
      <c r="CIV135"/>
      <c r="CIW135"/>
      <c r="CIX135"/>
      <c r="CIY135"/>
      <c r="CIZ135"/>
      <c r="CJA135"/>
      <c r="CJB135"/>
      <c r="CJC135"/>
      <c r="CJD135"/>
      <c r="CJE135"/>
      <c r="CJF135"/>
      <c r="CJG135"/>
      <c r="CJH135"/>
      <c r="CJI135"/>
      <c r="CJJ135"/>
      <c r="CJK135"/>
      <c r="CJL135"/>
      <c r="CJM135"/>
      <c r="CJN135"/>
      <c r="CJO135"/>
      <c r="CJP135"/>
      <c r="CJQ135"/>
      <c r="CJR135"/>
      <c r="CJS135"/>
      <c r="CJT135"/>
      <c r="CJU135"/>
      <c r="CJV135"/>
      <c r="CJW135"/>
      <c r="CJX135"/>
      <c r="CJY135"/>
      <c r="CJZ135"/>
      <c r="CKA135"/>
      <c r="CKB135"/>
      <c r="CKC135"/>
      <c r="CKD135"/>
      <c r="CKE135"/>
      <c r="CKF135"/>
      <c r="CKG135"/>
      <c r="CKH135"/>
      <c r="CKI135"/>
      <c r="CKJ135"/>
      <c r="CKK135"/>
      <c r="CKL135"/>
      <c r="CKM135"/>
      <c r="CKN135"/>
      <c r="CKO135"/>
      <c r="CKP135"/>
      <c r="CKQ135"/>
      <c r="CKR135"/>
      <c r="CKS135"/>
      <c r="CKT135"/>
      <c r="CKU135"/>
      <c r="CKV135"/>
      <c r="CKW135"/>
      <c r="CKX135"/>
      <c r="CKY135"/>
      <c r="CKZ135"/>
      <c r="CLA135"/>
      <c r="CLB135"/>
      <c r="CLC135"/>
      <c r="CLD135"/>
      <c r="CLE135"/>
      <c r="CLF135"/>
      <c r="CLG135"/>
      <c r="CLH135"/>
      <c r="CLI135"/>
      <c r="CLJ135"/>
      <c r="CLK135"/>
      <c r="CLL135"/>
      <c r="CLM135"/>
      <c r="CLN135"/>
      <c r="CLO135"/>
      <c r="CLP135"/>
      <c r="CLQ135"/>
      <c r="CLR135"/>
      <c r="CLS135"/>
      <c r="CLT135"/>
      <c r="CLU135"/>
      <c r="CLV135"/>
      <c r="CLW135"/>
      <c r="CLX135"/>
      <c r="CLY135"/>
      <c r="CLZ135"/>
      <c r="CMA135"/>
      <c r="CMB135"/>
      <c r="CMC135"/>
      <c r="CMD135"/>
      <c r="CME135"/>
      <c r="CMF135"/>
      <c r="CMG135"/>
      <c r="CMH135"/>
      <c r="CMI135"/>
      <c r="CMJ135"/>
      <c r="CMK135"/>
      <c r="CML135"/>
      <c r="CMM135"/>
      <c r="CMN135"/>
      <c r="CMO135"/>
      <c r="CMP135"/>
      <c r="CMQ135"/>
      <c r="CMR135"/>
      <c r="CMS135"/>
      <c r="CMT135"/>
      <c r="CMU135"/>
      <c r="CMV135"/>
      <c r="CMW135"/>
      <c r="CMX135"/>
      <c r="CMY135"/>
      <c r="CMZ135"/>
      <c r="CNA135"/>
      <c r="CNB135"/>
      <c r="CNC135"/>
      <c r="CND135"/>
      <c r="CNE135"/>
      <c r="CNF135"/>
      <c r="CNG135"/>
      <c r="CNH135"/>
      <c r="CNI135"/>
      <c r="CNJ135"/>
      <c r="CNK135"/>
      <c r="CNL135"/>
      <c r="CNM135"/>
      <c r="CNN135"/>
      <c r="CNO135"/>
      <c r="CNP135"/>
      <c r="CNQ135"/>
      <c r="CNR135"/>
      <c r="CNS135"/>
      <c r="CNT135"/>
      <c r="CNU135"/>
      <c r="CNV135"/>
      <c r="CNW135"/>
      <c r="CNX135"/>
      <c r="CNY135"/>
      <c r="CNZ135"/>
      <c r="COA135"/>
      <c r="COB135"/>
      <c r="COC135"/>
      <c r="COD135"/>
      <c r="COE135"/>
      <c r="COF135"/>
      <c r="COG135"/>
      <c r="COH135"/>
      <c r="COI135"/>
      <c r="COJ135"/>
      <c r="COK135"/>
      <c r="COL135"/>
      <c r="COM135"/>
      <c r="CON135"/>
      <c r="COO135"/>
      <c r="COP135"/>
      <c r="COQ135"/>
      <c r="COR135"/>
      <c r="COS135"/>
      <c r="COT135"/>
      <c r="COU135"/>
      <c r="COV135"/>
      <c r="COW135"/>
      <c r="COX135"/>
      <c r="COY135"/>
      <c r="COZ135"/>
      <c r="CPA135"/>
      <c r="CPB135"/>
      <c r="CPC135"/>
      <c r="CPD135"/>
      <c r="CPE135"/>
      <c r="CPF135"/>
      <c r="CPG135"/>
      <c r="CPH135"/>
      <c r="CPI135"/>
      <c r="CPJ135"/>
      <c r="CPK135"/>
      <c r="CPL135"/>
      <c r="CPM135"/>
      <c r="CPN135"/>
      <c r="CPO135"/>
      <c r="CPP135"/>
      <c r="CPQ135"/>
      <c r="CPR135"/>
      <c r="CPS135"/>
      <c r="CPT135"/>
      <c r="CPU135"/>
      <c r="CPV135"/>
      <c r="CPW135"/>
      <c r="CPX135"/>
      <c r="CPY135"/>
      <c r="CPZ135"/>
      <c r="CQA135"/>
      <c r="CQB135"/>
      <c r="CQC135"/>
      <c r="CQD135"/>
      <c r="CQE135"/>
      <c r="CQF135"/>
      <c r="CQG135"/>
      <c r="CQH135"/>
      <c r="CQI135"/>
      <c r="CQJ135"/>
      <c r="CQK135"/>
      <c r="CQL135"/>
      <c r="CQM135"/>
      <c r="CQN135"/>
      <c r="CQO135"/>
      <c r="CQP135"/>
      <c r="CQQ135"/>
      <c r="CQR135"/>
      <c r="CQS135"/>
      <c r="CQT135"/>
      <c r="CQU135"/>
      <c r="CQV135"/>
      <c r="CQW135"/>
      <c r="CQX135"/>
      <c r="CQY135"/>
      <c r="CQZ135"/>
      <c r="CRA135"/>
      <c r="CRB135"/>
      <c r="CRC135"/>
      <c r="CRD135"/>
      <c r="CRE135"/>
      <c r="CRF135"/>
      <c r="CRG135"/>
      <c r="CRH135"/>
      <c r="CRI135"/>
      <c r="CRJ135"/>
      <c r="CRK135"/>
      <c r="CRL135"/>
      <c r="CRM135"/>
      <c r="CRN135"/>
      <c r="CRO135"/>
      <c r="CRP135"/>
      <c r="CRQ135"/>
      <c r="CRR135"/>
      <c r="CRS135"/>
      <c r="CRT135"/>
      <c r="CRU135"/>
      <c r="CRV135"/>
      <c r="CRW135"/>
      <c r="CRX135"/>
      <c r="CRY135"/>
      <c r="CRZ135"/>
      <c r="CSA135"/>
      <c r="CSB135"/>
      <c r="CSC135"/>
      <c r="CSD135"/>
      <c r="CSE135"/>
      <c r="CSF135"/>
      <c r="CSG135"/>
      <c r="CSH135"/>
      <c r="CSI135"/>
      <c r="CSJ135"/>
      <c r="CSK135"/>
      <c r="CSL135"/>
      <c r="CSM135"/>
      <c r="CSN135"/>
      <c r="CSO135"/>
      <c r="CSP135"/>
      <c r="CSQ135"/>
      <c r="CSR135"/>
      <c r="CSS135"/>
      <c r="CST135"/>
      <c r="CSU135"/>
      <c r="CSV135"/>
      <c r="CSW135"/>
      <c r="CSX135"/>
      <c r="CSY135"/>
      <c r="CSZ135"/>
      <c r="CTA135"/>
      <c r="CTB135"/>
      <c r="CTC135"/>
      <c r="CTD135"/>
      <c r="CTE135"/>
      <c r="CTF135"/>
      <c r="CTG135"/>
      <c r="CTH135"/>
      <c r="CTI135"/>
      <c r="CTJ135"/>
      <c r="CTK135"/>
      <c r="CTL135"/>
      <c r="CTM135"/>
      <c r="CTN135"/>
      <c r="CTO135"/>
      <c r="CTP135"/>
      <c r="CTQ135"/>
      <c r="CTR135"/>
      <c r="CTS135"/>
      <c r="CTT135"/>
      <c r="CTU135"/>
      <c r="CTV135"/>
      <c r="CTW135"/>
      <c r="CTX135"/>
      <c r="CTY135"/>
      <c r="CTZ135"/>
      <c r="CUA135"/>
      <c r="CUB135"/>
      <c r="CUC135"/>
      <c r="CUD135"/>
      <c r="CUE135"/>
      <c r="CUF135"/>
      <c r="CUG135"/>
      <c r="CUH135"/>
      <c r="CUI135"/>
      <c r="CUJ135"/>
      <c r="CUK135"/>
      <c r="CUL135"/>
      <c r="CUM135"/>
      <c r="CUN135"/>
      <c r="CUO135"/>
      <c r="CUP135"/>
      <c r="CUQ135"/>
      <c r="CUR135"/>
      <c r="CUS135"/>
      <c r="CUT135"/>
      <c r="CUU135"/>
      <c r="CUV135"/>
      <c r="CUW135"/>
      <c r="CUX135"/>
      <c r="CUY135"/>
      <c r="CUZ135"/>
      <c r="CVA135"/>
      <c r="CVB135"/>
      <c r="CVC135"/>
      <c r="CVD135"/>
      <c r="CVE135"/>
      <c r="CVF135"/>
      <c r="CVG135"/>
      <c r="CVH135"/>
      <c r="CVI135"/>
      <c r="CVJ135"/>
      <c r="CVK135"/>
      <c r="CVL135"/>
      <c r="CVM135"/>
      <c r="CVN135"/>
      <c r="CVO135"/>
      <c r="CVP135"/>
      <c r="CVQ135"/>
      <c r="CVR135"/>
      <c r="CVS135"/>
      <c r="CVT135"/>
      <c r="CVU135"/>
      <c r="CVV135"/>
      <c r="CVW135"/>
      <c r="CVX135"/>
      <c r="CVY135"/>
      <c r="CVZ135"/>
      <c r="CWA135"/>
      <c r="CWB135"/>
      <c r="CWC135"/>
      <c r="CWD135"/>
      <c r="CWE135"/>
      <c r="CWF135"/>
      <c r="CWG135"/>
      <c r="CWH135"/>
      <c r="CWI135"/>
      <c r="CWJ135"/>
      <c r="CWK135"/>
      <c r="CWL135"/>
      <c r="CWM135"/>
      <c r="CWN135"/>
      <c r="CWO135"/>
      <c r="CWP135"/>
      <c r="CWQ135"/>
      <c r="CWR135"/>
      <c r="CWS135"/>
      <c r="CWT135"/>
      <c r="CWU135"/>
      <c r="CWV135"/>
      <c r="CWW135"/>
      <c r="CWX135"/>
      <c r="CWY135"/>
      <c r="CWZ135"/>
      <c r="CXA135"/>
      <c r="CXB135"/>
      <c r="CXC135"/>
      <c r="CXD135"/>
      <c r="CXE135"/>
      <c r="CXF135"/>
      <c r="CXG135"/>
      <c r="CXH135"/>
      <c r="CXI135"/>
      <c r="CXJ135"/>
      <c r="CXK135"/>
      <c r="CXL135"/>
      <c r="CXM135"/>
      <c r="CXN135"/>
      <c r="CXO135"/>
      <c r="CXP135"/>
      <c r="CXQ135"/>
      <c r="CXR135"/>
      <c r="CXS135"/>
      <c r="CXT135"/>
      <c r="CXU135"/>
      <c r="CXV135"/>
      <c r="CXW135"/>
      <c r="CXX135"/>
      <c r="CXY135"/>
      <c r="CXZ135"/>
      <c r="CYA135"/>
      <c r="CYB135"/>
      <c r="CYC135"/>
      <c r="CYD135"/>
      <c r="CYE135"/>
      <c r="CYF135"/>
      <c r="CYG135"/>
      <c r="CYH135"/>
      <c r="CYI135"/>
      <c r="CYJ135"/>
      <c r="CYK135"/>
      <c r="CYL135"/>
      <c r="CYM135"/>
      <c r="CYN135"/>
      <c r="CYO135"/>
      <c r="CYP135"/>
      <c r="CYQ135"/>
      <c r="CYR135"/>
      <c r="CYS135"/>
      <c r="CYT135"/>
      <c r="CYU135"/>
      <c r="CYV135"/>
      <c r="CYW135"/>
      <c r="CYX135"/>
      <c r="CYY135"/>
      <c r="CYZ135"/>
      <c r="CZA135"/>
      <c r="CZB135"/>
      <c r="CZC135"/>
      <c r="CZD135"/>
      <c r="CZE135"/>
      <c r="CZF135"/>
      <c r="CZG135"/>
      <c r="CZH135"/>
      <c r="CZI135"/>
      <c r="CZJ135"/>
      <c r="CZK135"/>
      <c r="CZL135"/>
      <c r="CZM135"/>
      <c r="CZN135"/>
      <c r="CZO135"/>
      <c r="CZP135"/>
      <c r="CZQ135"/>
      <c r="CZR135"/>
      <c r="CZS135"/>
      <c r="CZT135"/>
      <c r="CZU135"/>
      <c r="CZV135"/>
      <c r="CZW135"/>
      <c r="CZX135"/>
      <c r="CZY135"/>
      <c r="CZZ135"/>
      <c r="DAA135"/>
      <c r="DAB135"/>
      <c r="DAC135"/>
      <c r="DAD135"/>
      <c r="DAE135"/>
      <c r="DAF135"/>
      <c r="DAG135"/>
      <c r="DAH135"/>
      <c r="DAI135"/>
      <c r="DAJ135"/>
      <c r="DAK135"/>
      <c r="DAL135"/>
      <c r="DAM135"/>
      <c r="DAN135"/>
      <c r="DAO135"/>
      <c r="DAP135"/>
      <c r="DAQ135"/>
      <c r="DAR135"/>
      <c r="DAS135"/>
      <c r="DAT135"/>
      <c r="DAU135"/>
      <c r="DAV135"/>
      <c r="DAW135"/>
      <c r="DAX135"/>
      <c r="DAY135"/>
      <c r="DAZ135"/>
      <c r="DBA135"/>
      <c r="DBB135"/>
      <c r="DBC135"/>
      <c r="DBD135"/>
      <c r="DBE135"/>
      <c r="DBF135"/>
      <c r="DBG135"/>
      <c r="DBH135"/>
      <c r="DBI135"/>
      <c r="DBJ135"/>
      <c r="DBK135"/>
      <c r="DBL135"/>
      <c r="DBM135"/>
      <c r="DBN135"/>
      <c r="DBO135"/>
      <c r="DBP135"/>
      <c r="DBQ135"/>
      <c r="DBR135"/>
      <c r="DBS135"/>
      <c r="DBT135"/>
      <c r="DBU135"/>
      <c r="DBV135"/>
      <c r="DBW135"/>
      <c r="DBX135"/>
      <c r="DBY135"/>
      <c r="DBZ135"/>
      <c r="DCA135"/>
      <c r="DCB135"/>
      <c r="DCC135"/>
      <c r="DCD135"/>
      <c r="DCE135"/>
      <c r="DCF135"/>
      <c r="DCG135"/>
      <c r="DCH135"/>
      <c r="DCI135"/>
      <c r="DCJ135"/>
      <c r="DCK135"/>
      <c r="DCL135"/>
      <c r="DCM135"/>
      <c r="DCN135"/>
      <c r="DCO135"/>
      <c r="DCP135"/>
      <c r="DCQ135"/>
      <c r="DCR135"/>
      <c r="DCS135"/>
      <c r="DCT135"/>
      <c r="DCU135"/>
      <c r="DCV135"/>
      <c r="DCW135"/>
      <c r="DCX135"/>
      <c r="DCY135"/>
      <c r="DCZ135"/>
      <c r="DDA135"/>
      <c r="DDB135"/>
      <c r="DDC135"/>
      <c r="DDD135"/>
      <c r="DDE135"/>
      <c r="DDF135"/>
      <c r="DDG135"/>
      <c r="DDH135"/>
      <c r="DDI135"/>
      <c r="DDJ135"/>
      <c r="DDK135"/>
      <c r="DDL135"/>
      <c r="DDM135"/>
      <c r="DDN135"/>
      <c r="DDO135"/>
      <c r="DDP135"/>
      <c r="DDQ135"/>
      <c r="DDR135"/>
      <c r="DDS135"/>
      <c r="DDT135"/>
      <c r="DDU135"/>
      <c r="DDV135"/>
      <c r="DDW135"/>
      <c r="DDX135"/>
      <c r="DDY135"/>
      <c r="DDZ135"/>
      <c r="DEA135"/>
      <c r="DEB135"/>
      <c r="DEC135"/>
      <c r="DED135"/>
      <c r="DEE135"/>
      <c r="DEF135"/>
      <c r="DEG135"/>
      <c r="DEH135"/>
      <c r="DEI135"/>
      <c r="DEJ135"/>
      <c r="DEK135"/>
      <c r="DEL135"/>
      <c r="DEM135"/>
      <c r="DEN135"/>
      <c r="DEO135"/>
      <c r="DEP135"/>
      <c r="DEQ135"/>
      <c r="DER135"/>
      <c r="DES135"/>
      <c r="DET135"/>
      <c r="DEU135"/>
      <c r="DEV135"/>
      <c r="DEW135"/>
      <c r="DEX135"/>
      <c r="DEY135"/>
      <c r="DEZ135"/>
      <c r="DFA135"/>
      <c r="DFB135"/>
      <c r="DFC135"/>
      <c r="DFD135"/>
      <c r="DFE135"/>
      <c r="DFF135"/>
      <c r="DFG135"/>
      <c r="DFH135"/>
      <c r="DFI135"/>
      <c r="DFJ135"/>
      <c r="DFK135"/>
      <c r="DFL135"/>
      <c r="DFM135"/>
      <c r="DFN135"/>
      <c r="DFO135"/>
      <c r="DFP135"/>
      <c r="DFQ135"/>
      <c r="DFR135"/>
      <c r="DFS135"/>
      <c r="DFT135"/>
      <c r="DFU135"/>
      <c r="DFV135"/>
      <c r="DFW135"/>
      <c r="DFX135"/>
      <c r="DFY135"/>
      <c r="DFZ135"/>
      <c r="DGA135"/>
      <c r="DGB135"/>
      <c r="DGC135"/>
      <c r="DGD135"/>
      <c r="DGE135"/>
      <c r="DGF135"/>
      <c r="DGG135"/>
      <c r="DGH135"/>
      <c r="DGI135"/>
      <c r="DGJ135"/>
      <c r="DGK135"/>
      <c r="DGL135"/>
      <c r="DGM135"/>
      <c r="DGN135"/>
      <c r="DGO135"/>
      <c r="DGP135"/>
      <c r="DGQ135"/>
      <c r="DGR135"/>
      <c r="DGS135"/>
      <c r="DGT135"/>
      <c r="DGU135"/>
      <c r="DGV135"/>
      <c r="DGW135"/>
      <c r="DGX135"/>
      <c r="DGY135"/>
      <c r="DGZ135"/>
      <c r="DHA135"/>
      <c r="DHB135"/>
      <c r="DHC135"/>
      <c r="DHD135"/>
      <c r="DHE135"/>
      <c r="DHF135"/>
      <c r="DHG135"/>
      <c r="DHH135"/>
      <c r="DHI135"/>
      <c r="DHJ135"/>
      <c r="DHK135"/>
      <c r="DHL135"/>
      <c r="DHM135"/>
      <c r="DHN135"/>
      <c r="DHO135"/>
      <c r="DHP135"/>
      <c r="DHQ135"/>
      <c r="DHR135"/>
      <c r="DHS135"/>
      <c r="DHT135"/>
      <c r="DHU135"/>
      <c r="DHV135"/>
      <c r="DHW135"/>
      <c r="DHX135"/>
      <c r="DHY135"/>
      <c r="DHZ135"/>
      <c r="DIA135"/>
      <c r="DIB135"/>
      <c r="DIC135"/>
      <c r="DID135"/>
      <c r="DIE135"/>
      <c r="DIF135"/>
      <c r="DIG135"/>
      <c r="DIH135"/>
      <c r="DII135"/>
      <c r="DIJ135"/>
      <c r="DIK135"/>
      <c r="DIL135"/>
      <c r="DIM135"/>
      <c r="DIN135"/>
      <c r="DIO135"/>
      <c r="DIP135"/>
      <c r="DIQ135"/>
      <c r="DIR135"/>
      <c r="DIS135"/>
      <c r="DIT135"/>
      <c r="DIU135"/>
      <c r="DIV135"/>
      <c r="DIW135"/>
      <c r="DIX135"/>
      <c r="DIY135"/>
      <c r="DIZ135"/>
      <c r="DJA135"/>
      <c r="DJB135"/>
      <c r="DJC135"/>
      <c r="DJD135"/>
      <c r="DJE135"/>
      <c r="DJF135"/>
      <c r="DJG135"/>
      <c r="DJH135"/>
      <c r="DJI135"/>
      <c r="DJJ135"/>
      <c r="DJK135"/>
      <c r="DJL135"/>
      <c r="DJM135"/>
      <c r="DJN135"/>
      <c r="DJO135"/>
      <c r="DJP135"/>
      <c r="DJQ135"/>
      <c r="DJR135"/>
      <c r="DJS135"/>
      <c r="DJT135"/>
      <c r="DJU135"/>
      <c r="DJV135"/>
      <c r="DJW135"/>
      <c r="DJX135"/>
      <c r="DJY135"/>
      <c r="DJZ135"/>
      <c r="DKA135"/>
      <c r="DKB135"/>
      <c r="DKC135"/>
      <c r="DKD135"/>
      <c r="DKE135"/>
      <c r="DKF135"/>
      <c r="DKG135"/>
      <c r="DKH135"/>
      <c r="DKI135"/>
      <c r="DKJ135"/>
      <c r="DKK135"/>
      <c r="DKL135"/>
      <c r="DKM135"/>
      <c r="DKN135"/>
      <c r="DKO135"/>
      <c r="DKP135"/>
      <c r="DKQ135"/>
      <c r="DKR135"/>
      <c r="DKS135"/>
      <c r="DKT135"/>
      <c r="DKU135"/>
      <c r="DKV135"/>
      <c r="DKW135"/>
      <c r="DKX135"/>
      <c r="DKY135"/>
      <c r="DKZ135"/>
      <c r="DLA135"/>
      <c r="DLB135"/>
      <c r="DLC135"/>
      <c r="DLD135"/>
      <c r="DLE135"/>
      <c r="DLF135"/>
      <c r="DLG135"/>
      <c r="DLH135"/>
      <c r="DLI135"/>
      <c r="DLJ135"/>
      <c r="DLK135"/>
      <c r="DLL135"/>
      <c r="DLM135"/>
      <c r="DLN135"/>
      <c r="DLO135"/>
      <c r="DLP135"/>
      <c r="DLQ135"/>
      <c r="DLR135"/>
      <c r="DLS135"/>
      <c r="DLT135"/>
      <c r="DLU135"/>
      <c r="DLV135"/>
      <c r="DLW135"/>
      <c r="DLX135"/>
      <c r="DLY135"/>
      <c r="DLZ135"/>
      <c r="DMA135"/>
      <c r="DMB135"/>
      <c r="DMC135"/>
      <c r="DMD135"/>
      <c r="DME135"/>
      <c r="DMF135"/>
      <c r="DMG135"/>
      <c r="DMH135"/>
      <c r="DMI135"/>
      <c r="DMJ135"/>
      <c r="DMK135"/>
      <c r="DML135"/>
      <c r="DMM135"/>
      <c r="DMN135"/>
      <c r="DMO135"/>
      <c r="DMP135"/>
      <c r="DMQ135"/>
      <c r="DMR135"/>
      <c r="DMS135"/>
      <c r="DMT135"/>
      <c r="DMU135"/>
      <c r="DMV135"/>
      <c r="DMW135"/>
      <c r="DMX135"/>
      <c r="DMY135"/>
      <c r="DMZ135"/>
      <c r="DNA135"/>
      <c r="DNB135"/>
      <c r="DNC135"/>
      <c r="DND135"/>
      <c r="DNE135"/>
      <c r="DNF135"/>
      <c r="DNG135"/>
      <c r="DNH135"/>
      <c r="DNI135"/>
      <c r="DNJ135"/>
      <c r="DNK135"/>
      <c r="DNL135"/>
      <c r="DNM135"/>
      <c r="DNN135"/>
      <c r="DNO135"/>
      <c r="DNP135"/>
      <c r="DNQ135"/>
      <c r="DNR135"/>
      <c r="DNS135"/>
      <c r="DNT135"/>
      <c r="DNU135"/>
      <c r="DNV135"/>
      <c r="DNW135"/>
      <c r="DNX135"/>
      <c r="DNY135"/>
      <c r="DNZ135"/>
      <c r="DOA135"/>
      <c r="DOB135"/>
      <c r="DOC135"/>
      <c r="DOD135"/>
      <c r="DOE135"/>
      <c r="DOF135"/>
      <c r="DOG135"/>
      <c r="DOH135"/>
      <c r="DOI135"/>
      <c r="DOJ135"/>
      <c r="DOK135"/>
      <c r="DOL135"/>
      <c r="DOM135"/>
      <c r="DON135"/>
      <c r="DOO135"/>
      <c r="DOP135"/>
      <c r="DOQ135"/>
      <c r="DOR135"/>
      <c r="DOS135"/>
      <c r="DOT135"/>
      <c r="DOU135"/>
      <c r="DOV135"/>
      <c r="DOW135"/>
      <c r="DOX135"/>
      <c r="DOY135"/>
      <c r="DOZ135"/>
      <c r="DPA135"/>
      <c r="DPB135"/>
      <c r="DPC135"/>
      <c r="DPD135"/>
      <c r="DPE135"/>
      <c r="DPF135"/>
      <c r="DPG135"/>
      <c r="DPH135"/>
      <c r="DPI135"/>
      <c r="DPJ135"/>
      <c r="DPK135"/>
      <c r="DPL135"/>
      <c r="DPM135"/>
      <c r="DPN135"/>
      <c r="DPO135"/>
      <c r="DPP135"/>
      <c r="DPQ135"/>
      <c r="DPR135"/>
      <c r="DPS135"/>
      <c r="DPT135"/>
      <c r="DPU135"/>
      <c r="DPV135"/>
      <c r="DPW135"/>
      <c r="DPX135"/>
      <c r="DPY135"/>
      <c r="DPZ135"/>
      <c r="DQA135"/>
      <c r="DQB135"/>
      <c r="DQC135"/>
      <c r="DQD135"/>
      <c r="DQE135"/>
      <c r="DQF135"/>
      <c r="DQG135"/>
      <c r="DQH135"/>
      <c r="DQI135"/>
      <c r="DQJ135"/>
      <c r="DQK135"/>
      <c r="DQL135"/>
      <c r="DQM135"/>
      <c r="DQN135"/>
      <c r="DQO135"/>
      <c r="DQP135"/>
      <c r="DQQ135"/>
      <c r="DQR135"/>
      <c r="DQS135"/>
      <c r="DQT135"/>
      <c r="DQU135"/>
      <c r="DQV135"/>
      <c r="DQW135"/>
      <c r="DQX135"/>
      <c r="DQY135"/>
      <c r="DQZ135"/>
      <c r="DRA135"/>
      <c r="DRB135"/>
      <c r="DRC135"/>
      <c r="DRD135"/>
      <c r="DRE135"/>
      <c r="DRF135"/>
      <c r="DRG135"/>
      <c r="DRH135"/>
      <c r="DRI135"/>
      <c r="DRJ135"/>
      <c r="DRK135"/>
      <c r="DRL135"/>
      <c r="DRM135"/>
      <c r="DRN135"/>
      <c r="DRO135"/>
      <c r="DRP135"/>
      <c r="DRQ135"/>
      <c r="DRR135"/>
      <c r="DRS135"/>
      <c r="DRT135"/>
      <c r="DRU135"/>
      <c r="DRV135"/>
      <c r="DRW135"/>
      <c r="DRX135"/>
      <c r="DRY135"/>
      <c r="DRZ135"/>
      <c r="DSA135"/>
      <c r="DSB135"/>
      <c r="DSC135"/>
      <c r="DSD135"/>
      <c r="DSE135"/>
      <c r="DSF135"/>
      <c r="DSG135"/>
      <c r="DSH135"/>
      <c r="DSI135"/>
      <c r="DSJ135"/>
      <c r="DSK135"/>
      <c r="DSL135"/>
      <c r="DSM135"/>
      <c r="DSN135"/>
      <c r="DSO135"/>
      <c r="DSP135"/>
      <c r="DSQ135"/>
      <c r="DSR135"/>
      <c r="DSS135"/>
      <c r="DST135"/>
      <c r="DSU135"/>
      <c r="DSV135"/>
      <c r="DSW135"/>
      <c r="DSX135"/>
      <c r="DSY135"/>
      <c r="DSZ135"/>
      <c r="DTA135"/>
      <c r="DTB135"/>
      <c r="DTC135"/>
      <c r="DTD135"/>
      <c r="DTE135"/>
      <c r="DTF135"/>
      <c r="DTG135"/>
      <c r="DTH135"/>
      <c r="DTI135"/>
      <c r="DTJ135"/>
      <c r="DTK135"/>
      <c r="DTL135"/>
      <c r="DTM135"/>
      <c r="DTN135"/>
      <c r="DTO135"/>
      <c r="DTP135"/>
      <c r="DTQ135"/>
      <c r="DTR135"/>
      <c r="DTS135"/>
      <c r="DTT135"/>
      <c r="DTU135"/>
      <c r="DTV135"/>
      <c r="DTW135"/>
      <c r="DTX135"/>
      <c r="DTY135"/>
      <c r="DTZ135"/>
      <c r="DUA135"/>
      <c r="DUB135"/>
      <c r="DUC135"/>
      <c r="DUD135"/>
      <c r="DUE135"/>
      <c r="DUF135"/>
      <c r="DUG135"/>
      <c r="DUH135"/>
      <c r="DUI135"/>
      <c r="DUJ135"/>
      <c r="DUK135"/>
      <c r="DUL135"/>
      <c r="DUM135"/>
      <c r="DUN135"/>
      <c r="DUO135"/>
      <c r="DUP135"/>
      <c r="DUQ135"/>
      <c r="DUR135"/>
      <c r="DUS135"/>
      <c r="DUT135"/>
      <c r="DUU135"/>
      <c r="DUV135"/>
      <c r="DUW135"/>
      <c r="DUX135"/>
      <c r="DUY135"/>
      <c r="DUZ135"/>
      <c r="DVA135"/>
      <c r="DVB135"/>
      <c r="DVC135"/>
      <c r="DVD135"/>
      <c r="DVE135"/>
      <c r="DVF135"/>
      <c r="DVG135"/>
      <c r="DVH135"/>
      <c r="DVI135"/>
      <c r="DVJ135"/>
      <c r="DVK135"/>
      <c r="DVL135"/>
      <c r="DVM135"/>
      <c r="DVN135"/>
      <c r="DVO135"/>
      <c r="DVP135"/>
      <c r="DVQ135"/>
      <c r="DVR135"/>
      <c r="DVS135"/>
      <c r="DVT135"/>
      <c r="DVU135"/>
      <c r="DVV135"/>
      <c r="DVW135"/>
      <c r="DVX135"/>
      <c r="DVY135"/>
      <c r="DVZ135"/>
      <c r="DWA135"/>
      <c r="DWB135"/>
      <c r="DWC135"/>
      <c r="DWD135"/>
      <c r="DWE135"/>
      <c r="DWF135"/>
      <c r="DWG135"/>
      <c r="DWH135"/>
      <c r="DWI135"/>
      <c r="DWJ135"/>
      <c r="DWK135"/>
      <c r="DWL135"/>
      <c r="DWM135"/>
      <c r="DWN135"/>
      <c r="DWO135"/>
      <c r="DWP135"/>
      <c r="DWQ135"/>
      <c r="DWR135"/>
      <c r="DWS135"/>
      <c r="DWT135"/>
      <c r="DWU135"/>
      <c r="DWV135"/>
      <c r="DWW135"/>
      <c r="DWX135"/>
      <c r="DWY135"/>
      <c r="DWZ135"/>
      <c r="DXA135"/>
      <c r="DXB135"/>
      <c r="DXC135"/>
      <c r="DXD135"/>
      <c r="DXE135"/>
      <c r="DXF135"/>
      <c r="DXG135"/>
      <c r="DXH135"/>
      <c r="DXI135"/>
      <c r="DXJ135"/>
      <c r="DXK135"/>
      <c r="DXL135"/>
      <c r="DXM135"/>
      <c r="DXN135"/>
      <c r="DXO135"/>
      <c r="DXP135"/>
      <c r="DXQ135"/>
      <c r="DXR135"/>
      <c r="DXS135"/>
      <c r="DXT135"/>
      <c r="DXU135"/>
      <c r="DXV135"/>
      <c r="DXW135"/>
      <c r="DXX135"/>
      <c r="DXY135"/>
      <c r="DXZ135"/>
      <c r="DYA135"/>
      <c r="DYB135"/>
      <c r="DYC135"/>
      <c r="DYD135"/>
      <c r="DYE135"/>
      <c r="DYF135"/>
      <c r="DYG135"/>
      <c r="DYH135"/>
      <c r="DYI135"/>
      <c r="DYJ135"/>
      <c r="DYK135"/>
      <c r="DYL135"/>
      <c r="DYM135"/>
      <c r="DYN135"/>
      <c r="DYO135"/>
      <c r="DYP135"/>
      <c r="DYQ135"/>
      <c r="DYR135"/>
      <c r="DYS135"/>
      <c r="DYT135"/>
      <c r="DYU135"/>
      <c r="DYV135"/>
      <c r="DYW135"/>
      <c r="DYX135"/>
      <c r="DYY135"/>
      <c r="DYZ135"/>
      <c r="DZA135"/>
      <c r="DZB135"/>
      <c r="DZC135"/>
      <c r="DZD135"/>
      <c r="DZE135"/>
      <c r="DZF135"/>
      <c r="DZG135"/>
      <c r="DZH135"/>
      <c r="DZI135"/>
      <c r="DZJ135"/>
      <c r="DZK135"/>
      <c r="DZL135"/>
      <c r="DZM135"/>
      <c r="DZN135"/>
      <c r="DZO135"/>
      <c r="DZP135"/>
      <c r="DZQ135"/>
      <c r="DZR135"/>
      <c r="DZS135"/>
      <c r="DZT135"/>
      <c r="DZU135"/>
      <c r="DZV135"/>
      <c r="DZW135"/>
      <c r="DZX135"/>
      <c r="DZY135"/>
      <c r="DZZ135"/>
      <c r="EAA135"/>
      <c r="EAB135"/>
      <c r="EAC135"/>
      <c r="EAD135"/>
      <c r="EAE135"/>
      <c r="EAF135"/>
      <c r="EAG135"/>
      <c r="EAH135"/>
      <c r="EAI135"/>
      <c r="EAJ135"/>
      <c r="EAK135"/>
      <c r="EAL135"/>
      <c r="EAM135"/>
      <c r="EAN135"/>
      <c r="EAO135"/>
      <c r="EAP135"/>
      <c r="EAQ135"/>
      <c r="EAR135"/>
      <c r="EAS135"/>
      <c r="EAT135"/>
      <c r="EAU135"/>
      <c r="EAV135"/>
      <c r="EAW135"/>
      <c r="EAX135"/>
      <c r="EAY135"/>
      <c r="EAZ135"/>
      <c r="EBA135"/>
      <c r="EBB135"/>
      <c r="EBC135"/>
      <c r="EBD135"/>
      <c r="EBE135"/>
      <c r="EBF135"/>
      <c r="EBG135"/>
      <c r="EBH135"/>
      <c r="EBI135"/>
      <c r="EBJ135"/>
      <c r="EBK135"/>
      <c r="EBL135"/>
      <c r="EBM135"/>
      <c r="EBN135"/>
      <c r="EBO135"/>
      <c r="EBP135"/>
      <c r="EBQ135"/>
      <c r="EBR135"/>
      <c r="EBS135"/>
      <c r="EBT135"/>
      <c r="EBU135"/>
      <c r="EBV135"/>
      <c r="EBW135"/>
      <c r="EBX135"/>
      <c r="EBY135"/>
      <c r="EBZ135"/>
      <c r="ECA135"/>
      <c r="ECB135"/>
      <c r="ECC135"/>
      <c r="ECD135"/>
      <c r="ECE135"/>
      <c r="ECF135"/>
      <c r="ECG135"/>
      <c r="ECH135"/>
      <c r="ECI135"/>
      <c r="ECJ135"/>
      <c r="ECK135"/>
      <c r="ECL135"/>
      <c r="ECM135"/>
      <c r="ECN135"/>
      <c r="ECO135"/>
      <c r="ECP135"/>
      <c r="ECQ135"/>
      <c r="ECR135"/>
      <c r="ECS135"/>
      <c r="ECT135"/>
      <c r="ECU135"/>
      <c r="ECV135"/>
      <c r="ECW135"/>
      <c r="ECX135"/>
      <c r="ECY135"/>
      <c r="ECZ135"/>
      <c r="EDA135"/>
      <c r="EDB135"/>
      <c r="EDC135"/>
      <c r="EDD135"/>
      <c r="EDE135"/>
      <c r="EDF135"/>
      <c r="EDG135"/>
      <c r="EDH135"/>
      <c r="EDI135"/>
      <c r="EDJ135"/>
      <c r="EDK135"/>
      <c r="EDL135"/>
      <c r="EDM135"/>
      <c r="EDN135"/>
      <c r="EDO135"/>
      <c r="EDP135"/>
      <c r="EDQ135"/>
      <c r="EDR135"/>
      <c r="EDS135"/>
      <c r="EDT135"/>
      <c r="EDU135"/>
      <c r="EDV135"/>
      <c r="EDW135"/>
      <c r="EDX135"/>
      <c r="EDY135"/>
      <c r="EDZ135"/>
      <c r="EEA135"/>
      <c r="EEB135"/>
      <c r="EEC135"/>
      <c r="EED135"/>
      <c r="EEE135"/>
      <c r="EEF135"/>
      <c r="EEG135"/>
      <c r="EEH135"/>
      <c r="EEI135"/>
      <c r="EEJ135"/>
      <c r="EEK135"/>
      <c r="EEL135"/>
      <c r="EEM135"/>
      <c r="EEN135"/>
      <c r="EEO135"/>
      <c r="EEP135"/>
      <c r="EEQ135"/>
      <c r="EER135"/>
      <c r="EES135"/>
      <c r="EET135"/>
      <c r="EEU135"/>
      <c r="EEV135"/>
      <c r="EEW135"/>
      <c r="EEX135"/>
      <c r="EEY135"/>
      <c r="EEZ135"/>
      <c r="EFA135"/>
      <c r="EFB135"/>
      <c r="EFC135"/>
      <c r="EFD135"/>
      <c r="EFE135"/>
      <c r="EFF135"/>
      <c r="EFG135"/>
      <c r="EFH135"/>
      <c r="EFI135"/>
      <c r="EFJ135"/>
      <c r="EFK135"/>
      <c r="EFL135"/>
      <c r="EFM135"/>
      <c r="EFN135"/>
      <c r="EFO135"/>
      <c r="EFP135"/>
      <c r="EFQ135"/>
      <c r="EFR135"/>
      <c r="EFS135"/>
      <c r="EFT135"/>
      <c r="EFU135"/>
      <c r="EFV135"/>
      <c r="EFW135"/>
      <c r="EFX135"/>
      <c r="EFY135"/>
      <c r="EFZ135"/>
      <c r="EGA135"/>
      <c r="EGB135"/>
      <c r="EGC135"/>
      <c r="EGD135"/>
      <c r="EGE135"/>
      <c r="EGF135"/>
      <c r="EGG135"/>
      <c r="EGH135"/>
      <c r="EGI135"/>
      <c r="EGJ135"/>
      <c r="EGK135"/>
      <c r="EGL135"/>
      <c r="EGM135"/>
      <c r="EGN135"/>
      <c r="EGO135"/>
      <c r="EGP135"/>
      <c r="EGQ135"/>
      <c r="EGR135"/>
      <c r="EGS135"/>
      <c r="EGT135"/>
      <c r="EGU135"/>
      <c r="EGV135"/>
      <c r="EGW135"/>
      <c r="EGX135"/>
      <c r="EGY135"/>
      <c r="EGZ135"/>
      <c r="EHA135"/>
      <c r="EHB135"/>
      <c r="EHC135"/>
      <c r="EHD135"/>
      <c r="EHE135"/>
      <c r="EHF135"/>
      <c r="EHG135"/>
      <c r="EHH135"/>
      <c r="EHI135"/>
      <c r="EHJ135"/>
      <c r="EHK135"/>
      <c r="EHL135"/>
      <c r="EHM135"/>
      <c r="EHN135"/>
      <c r="EHO135"/>
      <c r="EHP135"/>
      <c r="EHQ135"/>
      <c r="EHR135"/>
      <c r="EHS135"/>
      <c r="EHT135"/>
      <c r="EHU135"/>
      <c r="EHV135"/>
      <c r="EHW135"/>
      <c r="EHX135"/>
      <c r="EHY135"/>
      <c r="EHZ135"/>
      <c r="EIA135"/>
      <c r="EIB135"/>
      <c r="EIC135"/>
      <c r="EID135"/>
      <c r="EIE135"/>
      <c r="EIF135"/>
      <c r="EIG135"/>
      <c r="EIH135"/>
      <c r="EII135"/>
      <c r="EIJ135"/>
      <c r="EIK135"/>
      <c r="EIL135"/>
      <c r="EIM135"/>
      <c r="EIN135"/>
      <c r="EIO135"/>
      <c r="EIP135"/>
      <c r="EIQ135"/>
      <c r="EIR135"/>
      <c r="EIS135"/>
      <c r="EIT135"/>
      <c r="EIU135"/>
      <c r="EIV135"/>
      <c r="EIW135"/>
      <c r="EIX135"/>
      <c r="EIY135"/>
      <c r="EIZ135"/>
      <c r="EJA135"/>
      <c r="EJB135"/>
      <c r="EJC135"/>
      <c r="EJD135"/>
      <c r="EJE135"/>
      <c r="EJF135"/>
      <c r="EJG135"/>
      <c r="EJH135"/>
      <c r="EJI135"/>
      <c r="EJJ135"/>
      <c r="EJK135"/>
      <c r="EJL135"/>
      <c r="EJM135"/>
      <c r="EJN135"/>
      <c r="EJO135"/>
      <c r="EJP135"/>
      <c r="EJQ135"/>
      <c r="EJR135"/>
      <c r="EJS135"/>
      <c r="EJT135"/>
      <c r="EJU135"/>
      <c r="EJV135"/>
      <c r="EJW135"/>
      <c r="EJX135"/>
      <c r="EJY135"/>
      <c r="EJZ135"/>
      <c r="EKA135"/>
      <c r="EKB135"/>
      <c r="EKC135"/>
      <c r="EKD135"/>
      <c r="EKE135"/>
      <c r="EKF135"/>
      <c r="EKG135"/>
      <c r="EKH135"/>
      <c r="EKI135"/>
      <c r="EKJ135"/>
      <c r="EKK135"/>
      <c r="EKL135"/>
      <c r="EKM135"/>
      <c r="EKN135"/>
      <c r="EKO135"/>
      <c r="EKP135"/>
      <c r="EKQ135"/>
      <c r="EKR135"/>
      <c r="EKS135"/>
      <c r="EKT135"/>
      <c r="EKU135"/>
      <c r="EKV135"/>
      <c r="EKW135"/>
      <c r="EKX135"/>
      <c r="EKY135"/>
      <c r="EKZ135"/>
      <c r="ELA135"/>
      <c r="ELB135"/>
      <c r="ELC135"/>
      <c r="ELD135"/>
      <c r="ELE135"/>
      <c r="ELF135"/>
      <c r="ELG135"/>
      <c r="ELH135"/>
      <c r="ELI135"/>
      <c r="ELJ135"/>
      <c r="ELK135"/>
      <c r="ELL135"/>
      <c r="ELM135"/>
      <c r="ELN135"/>
      <c r="ELO135"/>
      <c r="ELP135"/>
      <c r="ELQ135"/>
      <c r="ELR135"/>
      <c r="ELS135"/>
      <c r="ELT135"/>
      <c r="ELU135"/>
      <c r="ELV135"/>
      <c r="ELW135"/>
      <c r="ELX135"/>
      <c r="ELY135"/>
      <c r="ELZ135"/>
      <c r="EMA135"/>
      <c r="EMB135"/>
      <c r="EMC135"/>
      <c r="EMD135"/>
      <c r="EME135"/>
      <c r="EMF135"/>
      <c r="EMG135"/>
      <c r="EMH135"/>
      <c r="EMI135"/>
      <c r="EMJ135"/>
      <c r="EMK135"/>
      <c r="EML135"/>
      <c r="EMM135"/>
      <c r="EMN135"/>
      <c r="EMO135"/>
      <c r="EMP135"/>
      <c r="EMQ135"/>
      <c r="EMR135"/>
      <c r="EMS135"/>
      <c r="EMT135"/>
      <c r="EMU135"/>
      <c r="EMV135"/>
      <c r="EMW135"/>
      <c r="EMX135"/>
      <c r="EMY135"/>
      <c r="EMZ135"/>
      <c r="ENA135"/>
      <c r="ENB135"/>
      <c r="ENC135"/>
      <c r="END135"/>
      <c r="ENE135"/>
      <c r="ENF135"/>
      <c r="ENG135"/>
      <c r="ENH135"/>
      <c r="ENI135"/>
      <c r="ENJ135"/>
      <c r="ENK135"/>
      <c r="ENL135"/>
      <c r="ENM135"/>
      <c r="ENN135"/>
      <c r="ENO135"/>
      <c r="ENP135"/>
      <c r="ENQ135"/>
      <c r="ENR135"/>
      <c r="ENS135"/>
      <c r="ENT135"/>
      <c r="ENU135"/>
      <c r="ENV135"/>
      <c r="ENW135"/>
      <c r="ENX135"/>
      <c r="ENY135"/>
      <c r="ENZ135"/>
      <c r="EOA135"/>
      <c r="EOB135"/>
      <c r="EOC135"/>
      <c r="EOD135"/>
      <c r="EOE135"/>
      <c r="EOF135"/>
      <c r="EOG135"/>
      <c r="EOH135"/>
      <c r="EOI135"/>
      <c r="EOJ135"/>
      <c r="EOK135"/>
      <c r="EOL135"/>
      <c r="EOM135"/>
      <c r="EON135"/>
      <c r="EOO135"/>
      <c r="EOP135"/>
      <c r="EOQ135"/>
      <c r="EOR135"/>
      <c r="EOS135"/>
      <c r="EOT135"/>
      <c r="EOU135"/>
      <c r="EOV135"/>
      <c r="EOW135"/>
      <c r="EOX135"/>
      <c r="EOY135"/>
      <c r="EOZ135"/>
      <c r="EPA135"/>
      <c r="EPB135"/>
      <c r="EPC135"/>
      <c r="EPD135"/>
      <c r="EPE135"/>
      <c r="EPF135"/>
      <c r="EPG135"/>
      <c r="EPH135"/>
      <c r="EPI135"/>
      <c r="EPJ135"/>
      <c r="EPK135"/>
      <c r="EPL135"/>
      <c r="EPM135"/>
      <c r="EPN135"/>
      <c r="EPO135"/>
      <c r="EPP135"/>
      <c r="EPQ135"/>
      <c r="EPR135"/>
      <c r="EPS135"/>
      <c r="EPT135"/>
      <c r="EPU135"/>
      <c r="EPV135"/>
      <c r="EPW135"/>
      <c r="EPX135"/>
      <c r="EPY135"/>
      <c r="EPZ135"/>
      <c r="EQA135"/>
      <c r="EQB135"/>
      <c r="EQC135"/>
      <c r="EQD135"/>
      <c r="EQE135"/>
      <c r="EQF135"/>
      <c r="EQG135"/>
      <c r="EQH135"/>
      <c r="EQI135"/>
      <c r="EQJ135"/>
      <c r="EQK135"/>
      <c r="EQL135"/>
      <c r="EQM135"/>
      <c r="EQN135"/>
      <c r="EQO135"/>
      <c r="EQP135"/>
      <c r="EQQ135"/>
      <c r="EQR135"/>
      <c r="EQS135"/>
      <c r="EQT135"/>
      <c r="EQU135"/>
      <c r="EQV135"/>
      <c r="EQW135"/>
      <c r="EQX135"/>
      <c r="EQY135"/>
      <c r="EQZ135"/>
      <c r="ERA135"/>
      <c r="ERB135"/>
      <c r="ERC135"/>
      <c r="ERD135"/>
      <c r="ERE135"/>
      <c r="ERF135"/>
      <c r="ERG135"/>
      <c r="ERH135"/>
      <c r="ERI135"/>
      <c r="ERJ135"/>
      <c r="ERK135"/>
      <c r="ERL135"/>
      <c r="ERM135"/>
      <c r="ERN135"/>
      <c r="ERO135"/>
      <c r="ERP135"/>
      <c r="ERQ135"/>
      <c r="ERR135"/>
      <c r="ERS135"/>
      <c r="ERT135"/>
      <c r="ERU135"/>
      <c r="ERV135"/>
      <c r="ERW135"/>
      <c r="ERX135"/>
      <c r="ERY135"/>
      <c r="ERZ135"/>
      <c r="ESA135"/>
      <c r="ESB135"/>
      <c r="ESC135"/>
      <c r="ESD135"/>
      <c r="ESE135"/>
      <c r="ESF135"/>
      <c r="ESG135"/>
      <c r="ESH135"/>
      <c r="ESI135"/>
      <c r="ESJ135"/>
      <c r="ESK135"/>
      <c r="ESL135"/>
      <c r="ESM135"/>
      <c r="ESN135"/>
      <c r="ESO135"/>
      <c r="ESP135"/>
      <c r="ESQ135"/>
      <c r="ESR135"/>
      <c r="ESS135"/>
      <c r="EST135"/>
      <c r="ESU135"/>
      <c r="ESV135"/>
      <c r="ESW135"/>
      <c r="ESX135"/>
      <c r="ESY135"/>
      <c r="ESZ135"/>
      <c r="ETA135"/>
      <c r="ETB135"/>
      <c r="ETC135"/>
      <c r="ETD135"/>
      <c r="ETE135"/>
      <c r="ETF135"/>
      <c r="ETG135"/>
      <c r="ETH135"/>
      <c r="ETI135"/>
      <c r="ETJ135"/>
      <c r="ETK135"/>
      <c r="ETL135"/>
      <c r="ETM135"/>
      <c r="ETN135"/>
      <c r="ETO135"/>
      <c r="ETP135"/>
      <c r="ETQ135"/>
      <c r="ETR135"/>
      <c r="ETS135"/>
      <c r="ETT135"/>
      <c r="ETU135"/>
      <c r="ETV135"/>
      <c r="ETW135"/>
      <c r="ETX135"/>
      <c r="ETY135"/>
      <c r="ETZ135"/>
      <c r="EUA135"/>
      <c r="EUB135"/>
      <c r="EUC135"/>
      <c r="EUD135"/>
      <c r="EUE135"/>
      <c r="EUF135"/>
      <c r="EUG135"/>
      <c r="EUH135"/>
      <c r="EUI135"/>
      <c r="EUJ135"/>
      <c r="EUK135"/>
      <c r="EUL135"/>
      <c r="EUM135"/>
      <c r="EUN135"/>
      <c r="EUO135"/>
      <c r="EUP135"/>
      <c r="EUQ135"/>
      <c r="EUR135"/>
      <c r="EUS135"/>
      <c r="EUT135"/>
      <c r="EUU135"/>
      <c r="EUV135"/>
      <c r="EUW135"/>
      <c r="EUX135"/>
      <c r="EUY135"/>
      <c r="EUZ135"/>
      <c r="EVA135"/>
      <c r="EVB135"/>
      <c r="EVC135"/>
      <c r="EVD135"/>
      <c r="EVE135"/>
      <c r="EVF135"/>
      <c r="EVG135"/>
      <c r="EVH135"/>
      <c r="EVI135"/>
      <c r="EVJ135"/>
      <c r="EVK135"/>
      <c r="EVL135"/>
      <c r="EVM135"/>
      <c r="EVN135"/>
      <c r="EVO135"/>
      <c r="EVP135"/>
      <c r="EVQ135"/>
      <c r="EVR135"/>
      <c r="EVS135"/>
      <c r="EVT135"/>
      <c r="EVU135"/>
      <c r="EVV135"/>
      <c r="EVW135"/>
      <c r="EVX135"/>
      <c r="EVY135"/>
      <c r="EVZ135"/>
      <c r="EWA135"/>
      <c r="EWB135"/>
      <c r="EWC135"/>
      <c r="EWD135"/>
      <c r="EWE135"/>
      <c r="EWF135"/>
      <c r="EWG135"/>
      <c r="EWH135"/>
      <c r="EWI135"/>
      <c r="EWJ135"/>
      <c r="EWK135"/>
      <c r="EWL135"/>
      <c r="EWM135"/>
      <c r="EWN135"/>
      <c r="EWO135"/>
      <c r="EWP135"/>
      <c r="EWQ135"/>
      <c r="EWR135"/>
      <c r="EWS135"/>
      <c r="EWT135"/>
      <c r="EWU135"/>
      <c r="EWV135"/>
      <c r="EWW135"/>
      <c r="EWX135"/>
      <c r="EWY135"/>
      <c r="EWZ135"/>
      <c r="EXA135"/>
      <c r="EXB135"/>
      <c r="EXC135"/>
      <c r="EXD135"/>
      <c r="EXE135"/>
      <c r="EXF135"/>
      <c r="EXG135"/>
      <c r="EXH135"/>
      <c r="EXI135"/>
      <c r="EXJ135"/>
      <c r="EXK135"/>
      <c r="EXL135"/>
      <c r="EXM135"/>
      <c r="EXN135"/>
      <c r="EXO135"/>
      <c r="EXP135"/>
      <c r="EXQ135"/>
      <c r="EXR135"/>
      <c r="EXS135"/>
      <c r="EXT135"/>
      <c r="EXU135"/>
      <c r="EXV135"/>
      <c r="EXW135"/>
      <c r="EXX135"/>
      <c r="EXY135"/>
      <c r="EXZ135"/>
      <c r="EYA135"/>
      <c r="EYB135"/>
      <c r="EYC135"/>
      <c r="EYD135"/>
      <c r="EYE135"/>
      <c r="EYF135"/>
      <c r="EYG135"/>
      <c r="EYH135"/>
      <c r="EYI135"/>
      <c r="EYJ135"/>
      <c r="EYK135"/>
      <c r="EYL135"/>
      <c r="EYM135"/>
      <c r="EYN135"/>
      <c r="EYO135"/>
      <c r="EYP135"/>
      <c r="EYQ135"/>
      <c r="EYR135"/>
      <c r="EYS135"/>
      <c r="EYT135"/>
      <c r="EYU135"/>
      <c r="EYV135"/>
      <c r="EYW135"/>
      <c r="EYX135"/>
      <c r="EYY135"/>
      <c r="EYZ135"/>
      <c r="EZA135"/>
      <c r="EZB135"/>
      <c r="EZC135"/>
      <c r="EZD135"/>
      <c r="EZE135"/>
      <c r="EZF135"/>
      <c r="EZG135"/>
      <c r="EZH135"/>
      <c r="EZI135"/>
      <c r="EZJ135"/>
      <c r="EZK135"/>
      <c r="EZL135"/>
      <c r="EZM135"/>
      <c r="EZN135"/>
      <c r="EZO135"/>
      <c r="EZP135"/>
      <c r="EZQ135"/>
      <c r="EZR135"/>
      <c r="EZS135"/>
      <c r="EZT135"/>
      <c r="EZU135"/>
      <c r="EZV135"/>
      <c r="EZW135"/>
      <c r="EZX135"/>
      <c r="EZY135"/>
      <c r="EZZ135"/>
      <c r="FAA135"/>
      <c r="FAB135"/>
      <c r="FAC135"/>
      <c r="FAD135"/>
      <c r="FAE135"/>
      <c r="FAF135"/>
      <c r="FAG135"/>
      <c r="FAH135"/>
      <c r="FAI135"/>
      <c r="FAJ135"/>
      <c r="FAK135"/>
      <c r="FAL135"/>
      <c r="FAM135"/>
      <c r="FAN135"/>
      <c r="FAO135"/>
      <c r="FAP135"/>
      <c r="FAQ135"/>
      <c r="FAR135"/>
      <c r="FAS135"/>
      <c r="FAT135"/>
      <c r="FAU135"/>
      <c r="FAV135"/>
      <c r="FAW135"/>
      <c r="FAX135"/>
      <c r="FAY135"/>
      <c r="FAZ135"/>
      <c r="FBA135"/>
      <c r="FBB135"/>
      <c r="FBC135"/>
      <c r="FBD135"/>
      <c r="FBE135"/>
      <c r="FBF135"/>
      <c r="FBG135"/>
      <c r="FBH135"/>
      <c r="FBI135"/>
      <c r="FBJ135"/>
      <c r="FBK135"/>
      <c r="FBL135"/>
      <c r="FBM135"/>
      <c r="FBN135"/>
      <c r="FBO135"/>
      <c r="FBP135"/>
      <c r="FBQ135"/>
      <c r="FBR135"/>
      <c r="FBS135"/>
      <c r="FBT135"/>
      <c r="FBU135"/>
      <c r="FBV135"/>
      <c r="FBW135"/>
      <c r="FBX135"/>
      <c r="FBY135"/>
      <c r="FBZ135"/>
      <c r="FCA135"/>
      <c r="FCB135"/>
      <c r="FCC135"/>
      <c r="FCD135"/>
      <c r="FCE135"/>
      <c r="FCF135"/>
      <c r="FCG135"/>
      <c r="FCH135"/>
      <c r="FCI135"/>
      <c r="FCJ135"/>
      <c r="FCK135"/>
      <c r="FCL135"/>
      <c r="FCM135"/>
      <c r="FCN135"/>
      <c r="FCO135"/>
      <c r="FCP135"/>
      <c r="FCQ135"/>
      <c r="FCR135"/>
      <c r="FCS135"/>
      <c r="FCT135"/>
      <c r="FCU135"/>
      <c r="FCV135"/>
      <c r="FCW135"/>
      <c r="FCX135"/>
      <c r="FCY135"/>
      <c r="FCZ135"/>
      <c r="FDA135"/>
      <c r="FDB135"/>
      <c r="FDC135"/>
      <c r="FDD135"/>
      <c r="FDE135"/>
      <c r="FDF135"/>
      <c r="FDG135"/>
      <c r="FDH135"/>
      <c r="FDI135"/>
      <c r="FDJ135"/>
      <c r="FDK135"/>
      <c r="FDL135"/>
      <c r="FDM135"/>
      <c r="FDN135"/>
      <c r="FDO135"/>
      <c r="FDP135"/>
      <c r="FDQ135"/>
      <c r="FDR135"/>
      <c r="FDS135"/>
      <c r="FDT135"/>
      <c r="FDU135"/>
      <c r="FDV135"/>
      <c r="FDW135"/>
      <c r="FDX135"/>
      <c r="FDY135"/>
      <c r="FDZ135"/>
      <c r="FEA135"/>
      <c r="FEB135"/>
      <c r="FEC135"/>
      <c r="FED135"/>
      <c r="FEE135"/>
      <c r="FEF135"/>
      <c r="FEG135"/>
      <c r="FEH135"/>
      <c r="FEI135"/>
      <c r="FEJ135"/>
      <c r="FEK135"/>
      <c r="FEL135"/>
      <c r="FEM135"/>
      <c r="FEN135"/>
      <c r="FEO135"/>
      <c r="FEP135"/>
      <c r="FEQ135"/>
      <c r="FER135"/>
      <c r="FES135"/>
      <c r="FET135"/>
      <c r="FEU135"/>
      <c r="FEV135"/>
      <c r="FEW135"/>
      <c r="FEX135"/>
      <c r="FEY135"/>
      <c r="FEZ135"/>
      <c r="FFA135"/>
      <c r="FFB135"/>
      <c r="FFC135"/>
      <c r="FFD135"/>
      <c r="FFE135"/>
      <c r="FFF135"/>
      <c r="FFG135"/>
      <c r="FFH135"/>
      <c r="FFI135"/>
      <c r="FFJ135"/>
      <c r="FFK135"/>
      <c r="FFL135"/>
      <c r="FFM135"/>
      <c r="FFN135"/>
      <c r="FFO135"/>
      <c r="FFP135"/>
      <c r="FFQ135"/>
      <c r="FFR135"/>
      <c r="FFS135"/>
      <c r="FFT135"/>
      <c r="FFU135"/>
      <c r="FFV135"/>
      <c r="FFW135"/>
      <c r="FFX135"/>
      <c r="FFY135"/>
      <c r="FFZ135"/>
      <c r="FGA135"/>
      <c r="FGB135"/>
      <c r="FGC135"/>
      <c r="FGD135"/>
      <c r="FGE135"/>
      <c r="FGF135"/>
      <c r="FGG135"/>
      <c r="FGH135"/>
      <c r="FGI135"/>
      <c r="FGJ135"/>
      <c r="FGK135"/>
      <c r="FGL135"/>
      <c r="FGM135"/>
      <c r="FGN135"/>
      <c r="FGO135"/>
      <c r="FGP135"/>
      <c r="FGQ135"/>
      <c r="FGR135"/>
      <c r="FGS135"/>
      <c r="FGT135"/>
      <c r="FGU135"/>
      <c r="FGV135"/>
      <c r="FGW135"/>
      <c r="FGX135"/>
      <c r="FGY135"/>
      <c r="FGZ135"/>
      <c r="FHA135"/>
      <c r="FHB135"/>
      <c r="FHC135"/>
      <c r="FHD135"/>
      <c r="FHE135"/>
      <c r="FHF135"/>
      <c r="FHG135"/>
      <c r="FHH135"/>
      <c r="FHI135"/>
      <c r="FHJ135"/>
      <c r="FHK135"/>
      <c r="FHL135"/>
      <c r="FHM135"/>
      <c r="FHN135"/>
      <c r="FHO135"/>
      <c r="FHP135"/>
      <c r="FHQ135"/>
      <c r="FHR135"/>
      <c r="FHS135"/>
      <c r="FHT135"/>
      <c r="FHU135"/>
      <c r="FHV135"/>
      <c r="FHW135"/>
      <c r="FHX135"/>
      <c r="FHY135"/>
      <c r="FHZ135"/>
      <c r="FIA135"/>
      <c r="FIB135"/>
      <c r="FIC135"/>
      <c r="FID135"/>
      <c r="FIE135"/>
      <c r="FIF135"/>
      <c r="FIG135"/>
      <c r="FIH135"/>
      <c r="FII135"/>
      <c r="FIJ135"/>
      <c r="FIK135"/>
      <c r="FIL135"/>
      <c r="FIM135"/>
      <c r="FIN135"/>
      <c r="FIO135"/>
      <c r="FIP135"/>
      <c r="FIQ135"/>
      <c r="FIR135"/>
      <c r="FIS135"/>
      <c r="FIT135"/>
      <c r="FIU135"/>
      <c r="FIV135"/>
      <c r="FIW135"/>
      <c r="FIX135"/>
      <c r="FIY135"/>
      <c r="FIZ135"/>
      <c r="FJA135"/>
      <c r="FJB135"/>
      <c r="FJC135"/>
      <c r="FJD135"/>
      <c r="FJE135"/>
      <c r="FJF135"/>
      <c r="FJG135"/>
      <c r="FJH135"/>
      <c r="FJI135"/>
      <c r="FJJ135"/>
      <c r="FJK135"/>
      <c r="FJL135"/>
      <c r="FJM135"/>
      <c r="FJN135"/>
      <c r="FJO135"/>
      <c r="FJP135"/>
      <c r="FJQ135"/>
      <c r="FJR135"/>
      <c r="FJS135"/>
      <c r="FJT135"/>
      <c r="FJU135"/>
      <c r="FJV135"/>
      <c r="FJW135"/>
      <c r="FJX135"/>
      <c r="FJY135"/>
      <c r="FJZ135"/>
      <c r="FKA135"/>
      <c r="FKB135"/>
      <c r="FKC135"/>
      <c r="FKD135"/>
      <c r="FKE135"/>
      <c r="FKF135"/>
      <c r="FKG135"/>
      <c r="FKH135"/>
      <c r="FKI135"/>
      <c r="FKJ135"/>
      <c r="FKK135"/>
      <c r="FKL135"/>
      <c r="FKM135"/>
      <c r="FKN135"/>
      <c r="FKO135"/>
      <c r="FKP135"/>
      <c r="FKQ135"/>
      <c r="FKR135"/>
      <c r="FKS135"/>
      <c r="FKT135"/>
      <c r="FKU135"/>
      <c r="FKV135"/>
      <c r="FKW135"/>
      <c r="FKX135"/>
      <c r="FKY135"/>
      <c r="FKZ135"/>
      <c r="FLA135"/>
      <c r="FLB135"/>
      <c r="FLC135"/>
      <c r="FLD135"/>
      <c r="FLE135"/>
      <c r="FLF135"/>
      <c r="FLG135"/>
      <c r="FLH135"/>
      <c r="FLI135"/>
      <c r="FLJ135"/>
      <c r="FLK135"/>
      <c r="FLL135"/>
      <c r="FLM135"/>
      <c r="FLN135"/>
      <c r="FLO135"/>
      <c r="FLP135"/>
      <c r="FLQ135"/>
      <c r="FLR135"/>
      <c r="FLS135"/>
      <c r="FLT135"/>
      <c r="FLU135"/>
      <c r="FLV135"/>
      <c r="FLW135"/>
      <c r="FLX135"/>
      <c r="FLY135"/>
      <c r="FLZ135"/>
      <c r="FMA135"/>
      <c r="FMB135"/>
      <c r="FMC135"/>
      <c r="FMD135"/>
      <c r="FME135"/>
      <c r="FMF135"/>
      <c r="FMG135"/>
      <c r="FMH135"/>
      <c r="FMI135"/>
      <c r="FMJ135"/>
      <c r="FMK135"/>
      <c r="FML135"/>
      <c r="FMM135"/>
      <c r="FMN135"/>
      <c r="FMO135"/>
      <c r="FMP135"/>
      <c r="FMQ135"/>
      <c r="FMR135"/>
      <c r="FMS135"/>
      <c r="FMT135"/>
      <c r="FMU135"/>
      <c r="FMV135"/>
      <c r="FMW135"/>
      <c r="FMX135"/>
      <c r="FMY135"/>
      <c r="FMZ135"/>
      <c r="FNA135"/>
      <c r="FNB135"/>
      <c r="FNC135"/>
      <c r="FND135"/>
      <c r="FNE135"/>
      <c r="FNF135"/>
      <c r="FNG135"/>
      <c r="FNH135"/>
      <c r="FNI135"/>
      <c r="FNJ135"/>
      <c r="FNK135"/>
      <c r="FNL135"/>
      <c r="FNM135"/>
      <c r="FNN135"/>
      <c r="FNO135"/>
      <c r="FNP135"/>
      <c r="FNQ135"/>
      <c r="FNR135"/>
      <c r="FNS135"/>
      <c r="FNT135"/>
      <c r="FNU135"/>
      <c r="FNV135"/>
      <c r="FNW135"/>
      <c r="FNX135"/>
      <c r="FNY135"/>
      <c r="FNZ135"/>
      <c r="FOA135"/>
      <c r="FOB135"/>
      <c r="FOC135"/>
      <c r="FOD135"/>
      <c r="FOE135"/>
      <c r="FOF135"/>
      <c r="FOG135"/>
      <c r="FOH135"/>
      <c r="FOI135"/>
      <c r="FOJ135"/>
      <c r="FOK135"/>
      <c r="FOL135"/>
      <c r="FOM135"/>
      <c r="FON135"/>
      <c r="FOO135"/>
      <c r="FOP135"/>
      <c r="FOQ135"/>
      <c r="FOR135"/>
      <c r="FOS135"/>
      <c r="FOT135"/>
      <c r="FOU135"/>
      <c r="FOV135"/>
      <c r="FOW135"/>
      <c r="FOX135"/>
      <c r="FOY135"/>
      <c r="FOZ135"/>
      <c r="FPA135"/>
      <c r="FPB135"/>
      <c r="FPC135"/>
      <c r="FPD135"/>
      <c r="FPE135"/>
      <c r="FPF135"/>
      <c r="FPG135"/>
      <c r="FPH135"/>
      <c r="FPI135"/>
      <c r="FPJ135"/>
      <c r="FPK135"/>
      <c r="FPL135"/>
      <c r="FPM135"/>
      <c r="FPN135"/>
      <c r="FPO135"/>
      <c r="FPP135"/>
      <c r="FPQ135"/>
      <c r="FPR135"/>
      <c r="FPS135"/>
      <c r="FPT135"/>
      <c r="FPU135"/>
      <c r="FPV135"/>
      <c r="FPW135"/>
      <c r="FPX135"/>
      <c r="FPY135"/>
      <c r="FPZ135"/>
      <c r="FQA135"/>
      <c r="FQB135"/>
      <c r="FQC135"/>
      <c r="FQD135"/>
      <c r="FQE135"/>
      <c r="FQF135"/>
      <c r="FQG135"/>
      <c r="FQH135"/>
      <c r="FQI135"/>
      <c r="FQJ135"/>
      <c r="FQK135"/>
      <c r="FQL135"/>
      <c r="FQM135"/>
      <c r="FQN135"/>
      <c r="FQO135"/>
      <c r="FQP135"/>
      <c r="FQQ135"/>
      <c r="FQR135"/>
      <c r="FQS135"/>
      <c r="FQT135"/>
      <c r="FQU135"/>
      <c r="FQV135"/>
      <c r="FQW135"/>
      <c r="FQX135"/>
      <c r="FQY135"/>
      <c r="FQZ135"/>
      <c r="FRA135"/>
      <c r="FRB135"/>
      <c r="FRC135"/>
      <c r="FRD135"/>
      <c r="FRE135"/>
      <c r="FRF135"/>
      <c r="FRG135"/>
      <c r="FRH135"/>
      <c r="FRI135"/>
      <c r="FRJ135"/>
      <c r="FRK135"/>
      <c r="FRL135"/>
      <c r="FRM135"/>
      <c r="FRN135"/>
      <c r="FRO135"/>
      <c r="FRP135"/>
      <c r="FRQ135"/>
      <c r="FRR135"/>
      <c r="FRS135"/>
      <c r="FRT135"/>
      <c r="FRU135"/>
      <c r="FRV135"/>
      <c r="FRW135"/>
      <c r="FRX135"/>
      <c r="FRY135"/>
      <c r="FRZ135"/>
      <c r="FSA135"/>
      <c r="FSB135"/>
      <c r="FSC135"/>
      <c r="FSD135"/>
      <c r="FSE135"/>
      <c r="FSF135"/>
      <c r="FSG135"/>
      <c r="FSH135"/>
      <c r="FSI135"/>
      <c r="FSJ135"/>
      <c r="FSK135"/>
      <c r="FSL135"/>
      <c r="FSM135"/>
      <c r="FSN135"/>
      <c r="FSO135"/>
      <c r="FSP135"/>
      <c r="FSQ135"/>
      <c r="FSR135"/>
      <c r="FSS135"/>
      <c r="FST135"/>
      <c r="FSU135"/>
      <c r="FSV135"/>
      <c r="FSW135"/>
      <c r="FSX135"/>
      <c r="FSY135"/>
      <c r="FSZ135"/>
      <c r="FTA135"/>
      <c r="FTB135"/>
      <c r="FTC135"/>
      <c r="FTD135"/>
      <c r="FTE135"/>
      <c r="FTF135"/>
      <c r="FTG135"/>
      <c r="FTH135"/>
      <c r="FTI135"/>
      <c r="FTJ135"/>
      <c r="FTK135"/>
      <c r="FTL135"/>
      <c r="FTM135"/>
      <c r="FTN135"/>
      <c r="FTO135"/>
      <c r="FTP135"/>
      <c r="FTQ135"/>
      <c r="FTR135"/>
      <c r="FTS135"/>
      <c r="FTT135"/>
      <c r="FTU135"/>
      <c r="FTV135"/>
      <c r="FTW135"/>
      <c r="FTX135"/>
      <c r="FTY135"/>
      <c r="FTZ135"/>
      <c r="FUA135"/>
      <c r="FUB135"/>
      <c r="FUC135"/>
      <c r="FUD135"/>
      <c r="FUE135"/>
      <c r="FUF135"/>
      <c r="FUG135"/>
      <c r="FUH135"/>
      <c r="FUI135"/>
      <c r="FUJ135"/>
      <c r="FUK135"/>
      <c r="FUL135"/>
      <c r="FUM135"/>
      <c r="FUN135"/>
      <c r="FUO135"/>
      <c r="FUP135"/>
      <c r="FUQ135"/>
      <c r="FUR135"/>
      <c r="FUS135"/>
      <c r="FUT135"/>
      <c r="FUU135"/>
      <c r="FUV135"/>
      <c r="FUW135"/>
      <c r="FUX135"/>
      <c r="FUY135"/>
      <c r="FUZ135"/>
      <c r="FVA135"/>
      <c r="FVB135"/>
      <c r="FVC135"/>
      <c r="FVD135"/>
      <c r="FVE135"/>
      <c r="FVF135"/>
      <c r="FVG135"/>
      <c r="FVH135"/>
      <c r="FVI135"/>
      <c r="FVJ135"/>
      <c r="FVK135"/>
      <c r="FVL135"/>
      <c r="FVM135"/>
      <c r="FVN135"/>
      <c r="FVO135"/>
      <c r="FVP135"/>
      <c r="FVQ135"/>
      <c r="FVR135"/>
      <c r="FVS135"/>
      <c r="FVT135"/>
      <c r="FVU135"/>
      <c r="FVV135"/>
      <c r="FVW135"/>
      <c r="FVX135"/>
      <c r="FVY135"/>
      <c r="FVZ135"/>
      <c r="FWA135"/>
      <c r="FWB135"/>
      <c r="FWC135"/>
      <c r="FWD135"/>
      <c r="FWE135"/>
      <c r="FWF135"/>
      <c r="FWG135"/>
      <c r="FWH135"/>
      <c r="FWI135"/>
      <c r="FWJ135"/>
      <c r="FWK135"/>
      <c r="FWL135"/>
      <c r="FWM135"/>
      <c r="FWN135"/>
      <c r="FWO135"/>
      <c r="FWP135"/>
      <c r="FWQ135"/>
      <c r="FWR135"/>
      <c r="FWS135"/>
      <c r="FWT135"/>
      <c r="FWU135"/>
      <c r="FWV135"/>
      <c r="FWW135"/>
      <c r="FWX135"/>
      <c r="FWY135"/>
      <c r="FWZ135"/>
      <c r="FXA135"/>
      <c r="FXB135"/>
      <c r="FXC135"/>
      <c r="FXD135"/>
      <c r="FXE135"/>
      <c r="FXF135"/>
      <c r="FXG135"/>
      <c r="FXH135"/>
      <c r="FXI135"/>
      <c r="FXJ135"/>
      <c r="FXK135"/>
      <c r="FXL135"/>
      <c r="FXM135"/>
      <c r="FXN135"/>
      <c r="FXO135"/>
      <c r="FXP135"/>
      <c r="FXQ135"/>
      <c r="FXR135"/>
      <c r="FXS135"/>
      <c r="FXT135"/>
      <c r="FXU135"/>
      <c r="FXV135"/>
      <c r="FXW135"/>
      <c r="FXX135"/>
      <c r="FXY135"/>
      <c r="FXZ135"/>
      <c r="FYA135"/>
      <c r="FYB135"/>
      <c r="FYC135"/>
      <c r="FYD135"/>
      <c r="FYE135"/>
      <c r="FYF135"/>
      <c r="FYG135"/>
      <c r="FYH135"/>
      <c r="FYI135"/>
      <c r="FYJ135"/>
      <c r="FYK135"/>
      <c r="FYL135"/>
      <c r="FYM135"/>
      <c r="FYN135"/>
      <c r="FYO135"/>
      <c r="FYP135"/>
      <c r="FYQ135"/>
      <c r="FYR135"/>
      <c r="FYS135"/>
      <c r="FYT135"/>
      <c r="FYU135"/>
      <c r="FYV135"/>
      <c r="FYW135"/>
      <c r="FYX135"/>
      <c r="FYY135"/>
      <c r="FYZ135"/>
      <c r="FZA135"/>
      <c r="FZB135"/>
      <c r="FZC135"/>
      <c r="FZD135"/>
      <c r="FZE135"/>
      <c r="FZF135"/>
      <c r="FZG135"/>
      <c r="FZH135"/>
      <c r="FZI135"/>
      <c r="FZJ135"/>
      <c r="FZK135"/>
      <c r="FZL135"/>
      <c r="FZM135"/>
      <c r="FZN135"/>
      <c r="FZO135"/>
      <c r="FZP135"/>
      <c r="FZQ135"/>
      <c r="FZR135"/>
      <c r="FZS135"/>
      <c r="FZT135"/>
      <c r="FZU135"/>
      <c r="FZV135"/>
      <c r="FZW135"/>
      <c r="FZX135"/>
      <c r="FZY135"/>
      <c r="FZZ135"/>
      <c r="GAA135"/>
      <c r="GAB135"/>
      <c r="GAC135"/>
      <c r="GAD135"/>
      <c r="GAE135"/>
      <c r="GAF135"/>
      <c r="GAG135"/>
      <c r="GAH135"/>
      <c r="GAI135"/>
      <c r="GAJ135"/>
      <c r="GAK135"/>
      <c r="GAL135"/>
      <c r="GAM135"/>
      <c r="GAN135"/>
      <c r="GAO135"/>
      <c r="GAP135"/>
      <c r="GAQ135"/>
      <c r="GAR135"/>
      <c r="GAS135"/>
      <c r="GAT135"/>
      <c r="GAU135"/>
      <c r="GAV135"/>
      <c r="GAW135"/>
      <c r="GAX135"/>
      <c r="GAY135"/>
      <c r="GAZ135"/>
      <c r="GBA135"/>
      <c r="GBB135"/>
      <c r="GBC135"/>
      <c r="GBD135"/>
      <c r="GBE135"/>
      <c r="GBF135"/>
      <c r="GBG135"/>
      <c r="GBH135"/>
      <c r="GBI135"/>
      <c r="GBJ135"/>
      <c r="GBK135"/>
      <c r="GBL135"/>
      <c r="GBM135"/>
      <c r="GBN135"/>
      <c r="GBO135"/>
      <c r="GBP135"/>
      <c r="GBQ135"/>
      <c r="GBR135"/>
      <c r="GBS135"/>
      <c r="GBT135"/>
      <c r="GBU135"/>
      <c r="GBV135"/>
      <c r="GBW135"/>
      <c r="GBX135"/>
      <c r="GBY135"/>
      <c r="GBZ135"/>
      <c r="GCA135"/>
      <c r="GCB135"/>
      <c r="GCC135"/>
      <c r="GCD135"/>
      <c r="GCE135"/>
      <c r="GCF135"/>
      <c r="GCG135"/>
      <c r="GCH135"/>
      <c r="GCI135"/>
      <c r="GCJ135"/>
      <c r="GCK135"/>
      <c r="GCL135"/>
      <c r="GCM135"/>
      <c r="GCN135"/>
      <c r="GCO135"/>
      <c r="GCP135"/>
      <c r="GCQ135"/>
      <c r="GCR135"/>
      <c r="GCS135"/>
      <c r="GCT135"/>
      <c r="GCU135"/>
      <c r="GCV135"/>
      <c r="GCW135"/>
      <c r="GCX135"/>
      <c r="GCY135"/>
      <c r="GCZ135"/>
      <c r="GDA135"/>
      <c r="GDB135"/>
      <c r="GDC135"/>
      <c r="GDD135"/>
      <c r="GDE135"/>
      <c r="GDF135"/>
      <c r="GDG135"/>
      <c r="GDH135"/>
      <c r="GDI135"/>
      <c r="GDJ135"/>
      <c r="GDK135"/>
      <c r="GDL135"/>
      <c r="GDM135"/>
      <c r="GDN135"/>
      <c r="GDO135"/>
      <c r="GDP135"/>
      <c r="GDQ135"/>
      <c r="GDR135"/>
      <c r="GDS135"/>
      <c r="GDT135"/>
      <c r="GDU135"/>
      <c r="GDV135"/>
      <c r="GDW135"/>
      <c r="GDX135"/>
      <c r="GDY135"/>
      <c r="GDZ135"/>
      <c r="GEA135"/>
      <c r="GEB135"/>
      <c r="GEC135"/>
      <c r="GED135"/>
      <c r="GEE135"/>
      <c r="GEF135"/>
      <c r="GEG135"/>
      <c r="GEH135"/>
      <c r="GEI135"/>
      <c r="GEJ135"/>
      <c r="GEK135"/>
      <c r="GEL135"/>
      <c r="GEM135"/>
      <c r="GEN135"/>
      <c r="GEO135"/>
      <c r="GEP135"/>
      <c r="GEQ135"/>
      <c r="GER135"/>
      <c r="GES135"/>
      <c r="GET135"/>
      <c r="GEU135"/>
      <c r="GEV135"/>
      <c r="GEW135"/>
      <c r="GEX135"/>
      <c r="GEY135"/>
      <c r="GEZ135"/>
      <c r="GFA135"/>
      <c r="GFB135"/>
      <c r="GFC135"/>
      <c r="GFD135"/>
      <c r="GFE135"/>
      <c r="GFF135"/>
      <c r="GFG135"/>
      <c r="GFH135"/>
      <c r="GFI135"/>
      <c r="GFJ135"/>
      <c r="GFK135"/>
      <c r="GFL135"/>
      <c r="GFM135"/>
      <c r="GFN135"/>
      <c r="GFO135"/>
      <c r="GFP135"/>
      <c r="GFQ135"/>
      <c r="GFR135"/>
      <c r="GFS135"/>
      <c r="GFT135"/>
      <c r="GFU135"/>
      <c r="GFV135"/>
      <c r="GFW135"/>
      <c r="GFX135"/>
      <c r="GFY135"/>
      <c r="GFZ135"/>
      <c r="GGA135"/>
      <c r="GGB135"/>
      <c r="GGC135"/>
      <c r="GGD135"/>
      <c r="GGE135"/>
      <c r="GGF135"/>
      <c r="GGG135"/>
      <c r="GGH135"/>
      <c r="GGI135"/>
      <c r="GGJ135"/>
      <c r="GGK135"/>
      <c r="GGL135"/>
      <c r="GGM135"/>
      <c r="GGN135"/>
      <c r="GGO135"/>
      <c r="GGP135"/>
      <c r="GGQ135"/>
      <c r="GGR135"/>
      <c r="GGS135"/>
      <c r="GGT135"/>
      <c r="GGU135"/>
      <c r="GGV135"/>
      <c r="GGW135"/>
      <c r="GGX135"/>
      <c r="GGY135"/>
      <c r="GGZ135"/>
      <c r="GHA135"/>
      <c r="GHB135"/>
      <c r="GHC135"/>
      <c r="GHD135"/>
      <c r="GHE135"/>
      <c r="GHF135"/>
      <c r="GHG135"/>
      <c r="GHH135"/>
      <c r="GHI135"/>
      <c r="GHJ135"/>
      <c r="GHK135"/>
      <c r="GHL135"/>
      <c r="GHM135"/>
      <c r="GHN135"/>
      <c r="GHO135"/>
      <c r="GHP135"/>
      <c r="GHQ135"/>
      <c r="GHR135"/>
      <c r="GHS135"/>
      <c r="GHT135"/>
      <c r="GHU135"/>
      <c r="GHV135"/>
      <c r="GHW135"/>
      <c r="GHX135"/>
      <c r="GHY135"/>
      <c r="GHZ135"/>
      <c r="GIA135"/>
      <c r="GIB135"/>
      <c r="GIC135"/>
      <c r="GID135"/>
      <c r="GIE135"/>
      <c r="GIF135"/>
      <c r="GIG135"/>
      <c r="GIH135"/>
      <c r="GII135"/>
      <c r="GIJ135"/>
      <c r="GIK135"/>
      <c r="GIL135"/>
      <c r="GIM135"/>
      <c r="GIN135"/>
      <c r="GIO135"/>
      <c r="GIP135"/>
      <c r="GIQ135"/>
      <c r="GIR135"/>
      <c r="GIS135"/>
      <c r="GIT135"/>
      <c r="GIU135"/>
      <c r="GIV135"/>
      <c r="GIW135"/>
      <c r="GIX135"/>
      <c r="GIY135"/>
      <c r="GIZ135"/>
      <c r="GJA135"/>
      <c r="GJB135"/>
      <c r="GJC135"/>
      <c r="GJD135"/>
      <c r="GJE135"/>
      <c r="GJF135"/>
      <c r="GJG135"/>
      <c r="GJH135"/>
      <c r="GJI135"/>
      <c r="GJJ135"/>
      <c r="GJK135"/>
      <c r="GJL135"/>
      <c r="GJM135"/>
      <c r="GJN135"/>
      <c r="GJO135"/>
      <c r="GJP135"/>
      <c r="GJQ135"/>
      <c r="GJR135"/>
      <c r="GJS135"/>
      <c r="GJT135"/>
      <c r="GJU135"/>
      <c r="GJV135"/>
      <c r="GJW135"/>
      <c r="GJX135"/>
      <c r="GJY135"/>
      <c r="GJZ135"/>
      <c r="GKA135"/>
      <c r="GKB135"/>
      <c r="GKC135"/>
      <c r="GKD135"/>
      <c r="GKE135"/>
      <c r="GKF135"/>
      <c r="GKG135"/>
      <c r="GKH135"/>
      <c r="GKI135"/>
      <c r="GKJ135"/>
      <c r="GKK135"/>
      <c r="GKL135"/>
      <c r="GKM135"/>
      <c r="GKN135"/>
      <c r="GKO135"/>
      <c r="GKP135"/>
      <c r="GKQ135"/>
      <c r="GKR135"/>
      <c r="GKS135"/>
      <c r="GKT135"/>
      <c r="GKU135"/>
      <c r="GKV135"/>
      <c r="GKW135"/>
      <c r="GKX135"/>
      <c r="GKY135"/>
      <c r="GKZ135"/>
      <c r="GLA135"/>
      <c r="GLB135"/>
      <c r="GLC135"/>
      <c r="GLD135"/>
      <c r="GLE135"/>
      <c r="GLF135"/>
      <c r="GLG135"/>
      <c r="GLH135"/>
      <c r="GLI135"/>
      <c r="GLJ135"/>
      <c r="GLK135"/>
      <c r="GLL135"/>
      <c r="GLM135"/>
      <c r="GLN135"/>
      <c r="GLO135"/>
      <c r="GLP135"/>
      <c r="GLQ135"/>
      <c r="GLR135"/>
      <c r="GLS135"/>
      <c r="GLT135"/>
      <c r="GLU135"/>
      <c r="GLV135"/>
      <c r="GLW135"/>
      <c r="GLX135"/>
      <c r="GLY135"/>
      <c r="GLZ135"/>
      <c r="GMA135"/>
      <c r="GMB135"/>
      <c r="GMC135"/>
      <c r="GMD135"/>
      <c r="GME135"/>
      <c r="GMF135"/>
      <c r="GMG135"/>
      <c r="GMH135"/>
      <c r="GMI135"/>
      <c r="GMJ135"/>
      <c r="GMK135"/>
      <c r="GML135"/>
      <c r="GMM135"/>
      <c r="GMN135"/>
      <c r="GMO135"/>
      <c r="GMP135"/>
      <c r="GMQ135"/>
      <c r="GMR135"/>
      <c r="GMS135"/>
      <c r="GMT135"/>
      <c r="GMU135"/>
      <c r="GMV135"/>
      <c r="GMW135"/>
      <c r="GMX135"/>
      <c r="GMY135"/>
      <c r="GMZ135"/>
      <c r="GNA135"/>
      <c r="GNB135"/>
      <c r="GNC135"/>
      <c r="GND135"/>
      <c r="GNE135"/>
      <c r="GNF135"/>
      <c r="GNG135"/>
      <c r="GNH135"/>
      <c r="GNI135"/>
      <c r="GNJ135"/>
      <c r="GNK135"/>
      <c r="GNL135"/>
      <c r="GNM135"/>
      <c r="GNN135"/>
      <c r="GNO135"/>
      <c r="GNP135"/>
      <c r="GNQ135"/>
      <c r="GNR135"/>
      <c r="GNS135"/>
      <c r="GNT135"/>
      <c r="GNU135"/>
      <c r="GNV135"/>
      <c r="GNW135"/>
      <c r="GNX135"/>
      <c r="GNY135"/>
      <c r="GNZ135"/>
      <c r="GOA135"/>
      <c r="GOB135"/>
      <c r="GOC135"/>
      <c r="GOD135"/>
      <c r="GOE135"/>
      <c r="GOF135"/>
      <c r="GOG135"/>
      <c r="GOH135"/>
      <c r="GOI135"/>
      <c r="GOJ135"/>
      <c r="GOK135"/>
      <c r="GOL135"/>
      <c r="GOM135"/>
      <c r="GON135"/>
      <c r="GOO135"/>
      <c r="GOP135"/>
      <c r="GOQ135"/>
      <c r="GOR135"/>
      <c r="GOS135"/>
      <c r="GOT135"/>
      <c r="GOU135"/>
      <c r="GOV135"/>
      <c r="GOW135"/>
      <c r="GOX135"/>
      <c r="GOY135"/>
      <c r="GOZ135"/>
      <c r="GPA135"/>
      <c r="GPB135"/>
      <c r="GPC135"/>
      <c r="GPD135"/>
      <c r="GPE135"/>
      <c r="GPF135"/>
      <c r="GPG135"/>
      <c r="GPH135"/>
      <c r="GPI135"/>
      <c r="GPJ135"/>
      <c r="GPK135"/>
      <c r="GPL135"/>
      <c r="GPM135"/>
      <c r="GPN135"/>
      <c r="GPO135"/>
      <c r="GPP135"/>
      <c r="GPQ135"/>
      <c r="GPR135"/>
      <c r="GPS135"/>
      <c r="GPT135"/>
      <c r="GPU135"/>
      <c r="GPV135"/>
      <c r="GPW135"/>
      <c r="GPX135"/>
      <c r="GPY135"/>
      <c r="GPZ135"/>
      <c r="GQA135"/>
      <c r="GQB135"/>
      <c r="GQC135"/>
      <c r="GQD135"/>
      <c r="GQE135"/>
      <c r="GQF135"/>
      <c r="GQG135"/>
      <c r="GQH135"/>
      <c r="GQI135"/>
      <c r="GQJ135"/>
      <c r="GQK135"/>
      <c r="GQL135"/>
      <c r="GQM135"/>
      <c r="GQN135"/>
      <c r="GQO135"/>
      <c r="GQP135"/>
      <c r="GQQ135"/>
      <c r="GQR135"/>
      <c r="GQS135"/>
      <c r="GQT135"/>
      <c r="GQU135"/>
      <c r="GQV135"/>
      <c r="GQW135"/>
      <c r="GQX135"/>
      <c r="GQY135"/>
      <c r="GQZ135"/>
      <c r="GRA135"/>
      <c r="GRB135"/>
      <c r="GRC135"/>
      <c r="GRD135"/>
      <c r="GRE135"/>
      <c r="GRF135"/>
      <c r="GRG135"/>
      <c r="GRH135"/>
      <c r="GRI135"/>
      <c r="GRJ135"/>
      <c r="GRK135"/>
      <c r="GRL135"/>
      <c r="GRM135"/>
      <c r="GRN135"/>
      <c r="GRO135"/>
      <c r="GRP135"/>
      <c r="GRQ135"/>
      <c r="GRR135"/>
      <c r="GRS135"/>
      <c r="GRT135"/>
      <c r="GRU135"/>
      <c r="GRV135"/>
      <c r="GRW135"/>
      <c r="GRX135"/>
      <c r="GRY135"/>
      <c r="GRZ135"/>
      <c r="GSA135"/>
      <c r="GSB135"/>
      <c r="GSC135"/>
      <c r="GSD135"/>
      <c r="GSE135"/>
      <c r="GSF135"/>
      <c r="GSG135"/>
      <c r="GSH135"/>
      <c r="GSI135"/>
      <c r="GSJ135"/>
      <c r="GSK135"/>
      <c r="GSL135"/>
      <c r="GSM135"/>
      <c r="GSN135"/>
      <c r="GSO135"/>
      <c r="GSP135"/>
      <c r="GSQ135"/>
      <c r="GSR135"/>
      <c r="GSS135"/>
      <c r="GST135"/>
      <c r="GSU135"/>
      <c r="GSV135"/>
      <c r="GSW135"/>
      <c r="GSX135"/>
      <c r="GSY135"/>
      <c r="GSZ135"/>
      <c r="GTA135"/>
      <c r="GTB135"/>
      <c r="GTC135"/>
      <c r="GTD135"/>
      <c r="GTE135"/>
      <c r="GTF135"/>
      <c r="GTG135"/>
      <c r="GTH135"/>
      <c r="GTI135"/>
      <c r="GTJ135"/>
      <c r="GTK135"/>
      <c r="GTL135"/>
      <c r="GTM135"/>
      <c r="GTN135"/>
      <c r="GTO135"/>
      <c r="GTP135"/>
      <c r="GTQ135"/>
      <c r="GTR135"/>
      <c r="GTS135"/>
      <c r="GTT135"/>
      <c r="GTU135"/>
      <c r="GTV135"/>
      <c r="GTW135"/>
      <c r="GTX135"/>
      <c r="GTY135"/>
      <c r="GTZ135"/>
      <c r="GUA135"/>
      <c r="GUB135"/>
      <c r="GUC135"/>
      <c r="GUD135"/>
      <c r="GUE135"/>
      <c r="GUF135"/>
      <c r="GUG135"/>
      <c r="GUH135"/>
      <c r="GUI135"/>
      <c r="GUJ135"/>
      <c r="GUK135"/>
      <c r="GUL135"/>
      <c r="GUM135"/>
      <c r="GUN135"/>
      <c r="GUO135"/>
      <c r="GUP135"/>
      <c r="GUQ135"/>
      <c r="GUR135"/>
      <c r="GUS135"/>
      <c r="GUT135"/>
      <c r="GUU135"/>
      <c r="GUV135"/>
      <c r="GUW135"/>
      <c r="GUX135"/>
      <c r="GUY135"/>
      <c r="GUZ135"/>
      <c r="GVA135"/>
      <c r="GVB135"/>
      <c r="GVC135"/>
      <c r="GVD135"/>
      <c r="GVE135"/>
      <c r="GVF135"/>
      <c r="GVG135"/>
      <c r="GVH135"/>
      <c r="GVI135"/>
      <c r="GVJ135"/>
      <c r="GVK135"/>
      <c r="GVL135"/>
      <c r="GVM135"/>
      <c r="GVN135"/>
      <c r="GVO135"/>
      <c r="GVP135"/>
      <c r="GVQ135"/>
      <c r="GVR135"/>
      <c r="GVS135"/>
      <c r="GVT135"/>
      <c r="GVU135"/>
      <c r="GVV135"/>
      <c r="GVW135"/>
      <c r="GVX135"/>
      <c r="GVY135"/>
      <c r="GVZ135"/>
      <c r="GWA135"/>
      <c r="GWB135"/>
      <c r="GWC135"/>
      <c r="GWD135"/>
      <c r="GWE135"/>
      <c r="GWF135"/>
      <c r="GWG135"/>
      <c r="GWH135"/>
      <c r="GWI135"/>
      <c r="GWJ135"/>
      <c r="GWK135"/>
      <c r="GWL135"/>
      <c r="GWM135"/>
      <c r="GWN135"/>
      <c r="GWO135"/>
      <c r="GWP135"/>
      <c r="GWQ135"/>
      <c r="GWR135"/>
      <c r="GWS135"/>
      <c r="GWT135"/>
      <c r="GWU135"/>
      <c r="GWV135"/>
      <c r="GWW135"/>
      <c r="GWX135"/>
      <c r="GWY135"/>
      <c r="GWZ135"/>
      <c r="GXA135"/>
      <c r="GXB135"/>
      <c r="GXC135"/>
      <c r="GXD135"/>
      <c r="GXE135"/>
      <c r="GXF135"/>
      <c r="GXG135"/>
      <c r="GXH135"/>
      <c r="GXI135"/>
      <c r="GXJ135"/>
      <c r="GXK135"/>
      <c r="GXL135"/>
      <c r="GXM135"/>
      <c r="GXN135"/>
      <c r="GXO135"/>
      <c r="GXP135"/>
      <c r="GXQ135"/>
      <c r="GXR135"/>
      <c r="GXS135"/>
      <c r="GXT135"/>
      <c r="GXU135"/>
      <c r="GXV135"/>
      <c r="GXW135"/>
      <c r="GXX135"/>
      <c r="GXY135"/>
      <c r="GXZ135"/>
      <c r="GYA135"/>
      <c r="GYB135"/>
      <c r="GYC135"/>
      <c r="GYD135"/>
      <c r="GYE135"/>
      <c r="GYF135"/>
      <c r="GYG135"/>
      <c r="GYH135"/>
      <c r="GYI135"/>
      <c r="GYJ135"/>
      <c r="GYK135"/>
      <c r="GYL135"/>
      <c r="GYM135"/>
      <c r="GYN135"/>
      <c r="GYO135"/>
      <c r="GYP135"/>
      <c r="GYQ135"/>
      <c r="GYR135"/>
      <c r="GYS135"/>
      <c r="GYT135"/>
      <c r="GYU135"/>
      <c r="GYV135"/>
      <c r="GYW135"/>
      <c r="GYX135"/>
      <c r="GYY135"/>
      <c r="GYZ135"/>
      <c r="GZA135"/>
      <c r="GZB135"/>
      <c r="GZC135"/>
      <c r="GZD135"/>
      <c r="GZE135"/>
      <c r="GZF135"/>
      <c r="GZG135"/>
      <c r="GZH135"/>
      <c r="GZI135"/>
      <c r="GZJ135"/>
      <c r="GZK135"/>
      <c r="GZL135"/>
      <c r="GZM135"/>
      <c r="GZN135"/>
      <c r="GZO135"/>
      <c r="GZP135"/>
      <c r="GZQ135"/>
      <c r="GZR135"/>
      <c r="GZS135"/>
      <c r="GZT135"/>
      <c r="GZU135"/>
      <c r="GZV135"/>
      <c r="GZW135"/>
      <c r="GZX135"/>
      <c r="GZY135"/>
      <c r="GZZ135"/>
      <c r="HAA135"/>
      <c r="HAB135"/>
      <c r="HAC135"/>
      <c r="HAD135"/>
      <c r="HAE135"/>
      <c r="HAF135"/>
      <c r="HAG135"/>
      <c r="HAH135"/>
      <c r="HAI135"/>
      <c r="HAJ135"/>
      <c r="HAK135"/>
      <c r="HAL135"/>
      <c r="HAM135"/>
      <c r="HAN135"/>
      <c r="HAO135"/>
      <c r="HAP135"/>
      <c r="HAQ135"/>
      <c r="HAR135"/>
      <c r="HAS135"/>
      <c r="HAT135"/>
      <c r="HAU135"/>
      <c r="HAV135"/>
      <c r="HAW135"/>
      <c r="HAX135"/>
      <c r="HAY135"/>
      <c r="HAZ135"/>
      <c r="HBA135"/>
      <c r="HBB135"/>
      <c r="HBC135"/>
      <c r="HBD135"/>
      <c r="HBE135"/>
      <c r="HBF135"/>
      <c r="HBG135"/>
      <c r="HBH135"/>
      <c r="HBI135"/>
      <c r="HBJ135"/>
      <c r="HBK135"/>
      <c r="HBL135"/>
      <c r="HBM135"/>
      <c r="HBN135"/>
      <c r="HBO135"/>
      <c r="HBP135"/>
      <c r="HBQ135"/>
      <c r="HBR135"/>
      <c r="HBS135"/>
      <c r="HBT135"/>
      <c r="HBU135"/>
      <c r="HBV135"/>
      <c r="HBW135"/>
      <c r="HBX135"/>
      <c r="HBY135"/>
      <c r="HBZ135"/>
      <c r="HCA135"/>
      <c r="HCB135"/>
      <c r="HCC135"/>
      <c r="HCD135"/>
      <c r="HCE135"/>
      <c r="HCF135"/>
      <c r="HCG135"/>
      <c r="HCH135"/>
      <c r="HCI135"/>
      <c r="HCJ135"/>
      <c r="HCK135"/>
      <c r="HCL135"/>
      <c r="HCM135"/>
      <c r="HCN135"/>
      <c r="HCO135"/>
      <c r="HCP135"/>
      <c r="HCQ135"/>
      <c r="HCR135"/>
      <c r="HCS135"/>
      <c r="HCT135"/>
      <c r="HCU135"/>
      <c r="HCV135"/>
      <c r="HCW135"/>
      <c r="HCX135"/>
      <c r="HCY135"/>
      <c r="HCZ135"/>
      <c r="HDA135"/>
      <c r="HDB135"/>
      <c r="HDC135"/>
      <c r="HDD135"/>
      <c r="HDE135"/>
      <c r="HDF135"/>
      <c r="HDG135"/>
      <c r="HDH135"/>
      <c r="HDI135"/>
      <c r="HDJ135"/>
      <c r="HDK135"/>
      <c r="HDL135"/>
      <c r="HDM135"/>
      <c r="HDN135"/>
      <c r="HDO135"/>
      <c r="HDP135"/>
      <c r="HDQ135"/>
      <c r="HDR135"/>
      <c r="HDS135"/>
      <c r="HDT135"/>
      <c r="HDU135"/>
      <c r="HDV135"/>
      <c r="HDW135"/>
      <c r="HDX135"/>
      <c r="HDY135"/>
      <c r="HDZ135"/>
      <c r="HEA135"/>
      <c r="HEB135"/>
      <c r="HEC135"/>
      <c r="HED135"/>
      <c r="HEE135"/>
      <c r="HEF135"/>
      <c r="HEG135"/>
      <c r="HEH135"/>
      <c r="HEI135"/>
      <c r="HEJ135"/>
      <c r="HEK135"/>
      <c r="HEL135"/>
      <c r="HEM135"/>
      <c r="HEN135"/>
      <c r="HEO135"/>
      <c r="HEP135"/>
      <c r="HEQ135"/>
      <c r="HER135"/>
      <c r="HES135"/>
      <c r="HET135"/>
      <c r="HEU135"/>
      <c r="HEV135"/>
      <c r="HEW135"/>
      <c r="HEX135"/>
      <c r="HEY135"/>
      <c r="HEZ135"/>
      <c r="HFA135"/>
      <c r="HFB135"/>
      <c r="HFC135"/>
      <c r="HFD135"/>
      <c r="HFE135"/>
      <c r="HFF135"/>
      <c r="HFG135"/>
      <c r="HFH135"/>
      <c r="HFI135"/>
      <c r="HFJ135"/>
      <c r="HFK135"/>
      <c r="HFL135"/>
      <c r="HFM135"/>
      <c r="HFN135"/>
      <c r="HFO135"/>
      <c r="HFP135"/>
      <c r="HFQ135"/>
      <c r="HFR135"/>
      <c r="HFS135"/>
      <c r="HFT135"/>
      <c r="HFU135"/>
      <c r="HFV135"/>
      <c r="HFW135"/>
      <c r="HFX135"/>
      <c r="HFY135"/>
      <c r="HFZ135"/>
      <c r="HGA135"/>
      <c r="HGB135"/>
      <c r="HGC135"/>
      <c r="HGD135"/>
      <c r="HGE135"/>
      <c r="HGF135"/>
      <c r="HGG135"/>
      <c r="HGH135"/>
      <c r="HGI135"/>
      <c r="HGJ135"/>
      <c r="HGK135"/>
      <c r="HGL135"/>
      <c r="HGM135"/>
      <c r="HGN135"/>
      <c r="HGO135"/>
      <c r="HGP135"/>
      <c r="HGQ135"/>
      <c r="HGR135"/>
      <c r="HGS135"/>
      <c r="HGT135"/>
      <c r="HGU135"/>
      <c r="HGV135"/>
      <c r="HGW135"/>
      <c r="HGX135"/>
      <c r="HGY135"/>
      <c r="HGZ135"/>
      <c r="HHA135"/>
      <c r="HHB135"/>
      <c r="HHC135"/>
      <c r="HHD135"/>
      <c r="HHE135"/>
      <c r="HHF135"/>
      <c r="HHG135"/>
      <c r="HHH135"/>
      <c r="HHI135"/>
      <c r="HHJ135"/>
      <c r="HHK135"/>
      <c r="HHL135"/>
      <c r="HHM135"/>
      <c r="HHN135"/>
      <c r="HHO135"/>
      <c r="HHP135"/>
      <c r="HHQ135"/>
      <c r="HHR135"/>
      <c r="HHS135"/>
      <c r="HHT135"/>
      <c r="HHU135"/>
      <c r="HHV135"/>
      <c r="HHW135"/>
      <c r="HHX135"/>
      <c r="HHY135"/>
      <c r="HHZ135"/>
      <c r="HIA135"/>
      <c r="HIB135"/>
      <c r="HIC135"/>
      <c r="HID135"/>
      <c r="HIE135"/>
      <c r="HIF135"/>
      <c r="HIG135"/>
      <c r="HIH135"/>
      <c r="HII135"/>
      <c r="HIJ135"/>
      <c r="HIK135"/>
      <c r="HIL135"/>
      <c r="HIM135"/>
      <c r="HIN135"/>
      <c r="HIO135"/>
      <c r="HIP135"/>
      <c r="HIQ135"/>
      <c r="HIR135"/>
      <c r="HIS135"/>
      <c r="HIT135"/>
      <c r="HIU135"/>
      <c r="HIV135"/>
      <c r="HIW135"/>
      <c r="HIX135"/>
      <c r="HIY135"/>
      <c r="HIZ135"/>
      <c r="HJA135"/>
      <c r="HJB135"/>
      <c r="HJC135"/>
      <c r="HJD135"/>
      <c r="HJE135"/>
      <c r="HJF135"/>
      <c r="HJG135"/>
      <c r="HJH135"/>
      <c r="HJI135"/>
      <c r="HJJ135"/>
      <c r="HJK135"/>
      <c r="HJL135"/>
      <c r="HJM135"/>
      <c r="HJN135"/>
      <c r="HJO135"/>
      <c r="HJP135"/>
      <c r="HJQ135"/>
      <c r="HJR135"/>
      <c r="HJS135"/>
      <c r="HJT135"/>
      <c r="HJU135"/>
      <c r="HJV135"/>
      <c r="HJW135"/>
      <c r="HJX135"/>
      <c r="HJY135"/>
      <c r="HJZ135"/>
      <c r="HKA135"/>
      <c r="HKB135"/>
      <c r="HKC135"/>
      <c r="HKD135"/>
      <c r="HKE135"/>
      <c r="HKF135"/>
      <c r="HKG135"/>
      <c r="HKH135"/>
      <c r="HKI135"/>
      <c r="HKJ135"/>
      <c r="HKK135"/>
      <c r="HKL135"/>
      <c r="HKM135"/>
      <c r="HKN135"/>
      <c r="HKO135"/>
      <c r="HKP135"/>
      <c r="HKQ135"/>
      <c r="HKR135"/>
      <c r="HKS135"/>
      <c r="HKT135"/>
      <c r="HKU135"/>
      <c r="HKV135"/>
      <c r="HKW135"/>
      <c r="HKX135"/>
      <c r="HKY135"/>
      <c r="HKZ135"/>
      <c r="HLA135"/>
      <c r="HLB135"/>
      <c r="HLC135"/>
      <c r="HLD135"/>
      <c r="HLE135"/>
      <c r="HLF135"/>
      <c r="HLG135"/>
      <c r="HLH135"/>
      <c r="HLI135"/>
      <c r="HLJ135"/>
      <c r="HLK135"/>
      <c r="HLL135"/>
      <c r="HLM135"/>
      <c r="HLN135"/>
      <c r="HLO135"/>
      <c r="HLP135"/>
      <c r="HLQ135"/>
      <c r="HLR135"/>
      <c r="HLS135"/>
      <c r="HLT135"/>
      <c r="HLU135"/>
      <c r="HLV135"/>
      <c r="HLW135"/>
      <c r="HLX135"/>
      <c r="HLY135"/>
      <c r="HLZ135"/>
      <c r="HMA135"/>
      <c r="HMB135"/>
      <c r="HMC135"/>
      <c r="HMD135"/>
      <c r="HME135"/>
      <c r="HMF135"/>
      <c r="HMG135"/>
      <c r="HMH135"/>
      <c r="HMI135"/>
      <c r="HMJ135"/>
      <c r="HMK135"/>
      <c r="HML135"/>
      <c r="HMM135"/>
      <c r="HMN135"/>
      <c r="HMO135"/>
      <c r="HMP135"/>
      <c r="HMQ135"/>
      <c r="HMR135"/>
      <c r="HMS135"/>
      <c r="HMT135"/>
      <c r="HMU135"/>
      <c r="HMV135"/>
      <c r="HMW135"/>
      <c r="HMX135"/>
      <c r="HMY135"/>
      <c r="HMZ135"/>
      <c r="HNA135"/>
      <c r="HNB135"/>
      <c r="HNC135"/>
      <c r="HND135"/>
      <c r="HNE135"/>
      <c r="HNF135"/>
      <c r="HNG135"/>
      <c r="HNH135"/>
      <c r="HNI135"/>
      <c r="HNJ135"/>
      <c r="HNK135"/>
      <c r="HNL135"/>
      <c r="HNM135"/>
      <c r="HNN135"/>
      <c r="HNO135"/>
      <c r="HNP135"/>
      <c r="HNQ135"/>
      <c r="HNR135"/>
      <c r="HNS135"/>
      <c r="HNT135"/>
      <c r="HNU135"/>
      <c r="HNV135"/>
      <c r="HNW135"/>
      <c r="HNX135"/>
      <c r="HNY135"/>
      <c r="HNZ135"/>
      <c r="HOA135"/>
      <c r="HOB135"/>
      <c r="HOC135"/>
      <c r="HOD135"/>
      <c r="HOE135"/>
      <c r="HOF135"/>
      <c r="HOG135"/>
      <c r="HOH135"/>
      <c r="HOI135"/>
      <c r="HOJ135"/>
      <c r="HOK135"/>
      <c r="HOL135"/>
      <c r="HOM135"/>
      <c r="HON135"/>
      <c r="HOO135"/>
      <c r="HOP135"/>
      <c r="HOQ135"/>
      <c r="HOR135"/>
      <c r="HOS135"/>
      <c r="HOT135"/>
      <c r="HOU135"/>
      <c r="HOV135"/>
      <c r="HOW135"/>
      <c r="HOX135"/>
      <c r="HOY135"/>
      <c r="HOZ135"/>
      <c r="HPA135"/>
      <c r="HPB135"/>
      <c r="HPC135"/>
      <c r="HPD135"/>
      <c r="HPE135"/>
      <c r="HPF135"/>
      <c r="HPG135"/>
      <c r="HPH135"/>
      <c r="HPI135"/>
      <c r="HPJ135"/>
      <c r="HPK135"/>
      <c r="HPL135"/>
      <c r="HPM135"/>
      <c r="HPN135"/>
      <c r="HPO135"/>
      <c r="HPP135"/>
      <c r="HPQ135"/>
      <c r="HPR135"/>
      <c r="HPS135"/>
      <c r="HPT135"/>
      <c r="HPU135"/>
      <c r="HPV135"/>
      <c r="HPW135"/>
      <c r="HPX135"/>
      <c r="HPY135"/>
      <c r="HPZ135"/>
      <c r="HQA135"/>
      <c r="HQB135"/>
      <c r="HQC135"/>
      <c r="HQD135"/>
      <c r="HQE135"/>
      <c r="HQF135"/>
      <c r="HQG135"/>
      <c r="HQH135"/>
      <c r="HQI135"/>
      <c r="HQJ135"/>
      <c r="HQK135"/>
      <c r="HQL135"/>
      <c r="HQM135"/>
      <c r="HQN135"/>
      <c r="HQO135"/>
      <c r="HQP135"/>
      <c r="HQQ135"/>
      <c r="HQR135"/>
      <c r="HQS135"/>
      <c r="HQT135"/>
      <c r="HQU135"/>
      <c r="HQV135"/>
      <c r="HQW135"/>
      <c r="HQX135"/>
      <c r="HQY135"/>
      <c r="HQZ135"/>
      <c r="HRA135"/>
      <c r="HRB135"/>
      <c r="HRC135"/>
      <c r="HRD135"/>
      <c r="HRE135"/>
      <c r="HRF135"/>
      <c r="HRG135"/>
      <c r="HRH135"/>
      <c r="HRI135"/>
      <c r="HRJ135"/>
      <c r="HRK135"/>
      <c r="HRL135"/>
      <c r="HRM135"/>
      <c r="HRN135"/>
      <c r="HRO135"/>
      <c r="HRP135"/>
      <c r="HRQ135"/>
      <c r="HRR135"/>
      <c r="HRS135"/>
      <c r="HRT135"/>
      <c r="HRU135"/>
      <c r="HRV135"/>
      <c r="HRW135"/>
      <c r="HRX135"/>
      <c r="HRY135"/>
      <c r="HRZ135"/>
      <c r="HSA135"/>
      <c r="HSB135"/>
      <c r="HSC135"/>
      <c r="HSD135"/>
      <c r="HSE135"/>
      <c r="HSF135"/>
      <c r="HSG135"/>
      <c r="HSH135"/>
      <c r="HSI135"/>
      <c r="HSJ135"/>
      <c r="HSK135"/>
      <c r="HSL135"/>
      <c r="HSM135"/>
      <c r="HSN135"/>
      <c r="HSO135"/>
      <c r="HSP135"/>
      <c r="HSQ135"/>
      <c r="HSR135"/>
      <c r="HSS135"/>
      <c r="HST135"/>
      <c r="HSU135"/>
      <c r="HSV135"/>
      <c r="HSW135"/>
      <c r="HSX135"/>
      <c r="HSY135"/>
      <c r="HSZ135"/>
      <c r="HTA135"/>
      <c r="HTB135"/>
      <c r="HTC135"/>
      <c r="HTD135"/>
      <c r="HTE135"/>
      <c r="HTF135"/>
      <c r="HTG135"/>
      <c r="HTH135"/>
      <c r="HTI135"/>
      <c r="HTJ135"/>
      <c r="HTK135"/>
      <c r="HTL135"/>
      <c r="HTM135"/>
      <c r="HTN135"/>
      <c r="HTO135"/>
      <c r="HTP135"/>
      <c r="HTQ135"/>
      <c r="HTR135"/>
      <c r="HTS135"/>
      <c r="HTT135"/>
      <c r="HTU135"/>
      <c r="HTV135"/>
      <c r="HTW135"/>
      <c r="HTX135"/>
      <c r="HTY135"/>
      <c r="HTZ135"/>
      <c r="HUA135"/>
      <c r="HUB135"/>
      <c r="HUC135"/>
      <c r="HUD135"/>
      <c r="HUE135"/>
      <c r="HUF135"/>
      <c r="HUG135"/>
      <c r="HUH135"/>
      <c r="HUI135"/>
      <c r="HUJ135"/>
      <c r="HUK135"/>
      <c r="HUL135"/>
      <c r="HUM135"/>
      <c r="HUN135"/>
      <c r="HUO135"/>
      <c r="HUP135"/>
      <c r="HUQ135"/>
      <c r="HUR135"/>
      <c r="HUS135"/>
      <c r="HUT135"/>
      <c r="HUU135"/>
      <c r="HUV135"/>
      <c r="HUW135"/>
      <c r="HUX135"/>
      <c r="HUY135"/>
      <c r="HUZ135"/>
      <c r="HVA135"/>
      <c r="HVB135"/>
      <c r="HVC135"/>
      <c r="HVD135"/>
      <c r="HVE135"/>
      <c r="HVF135"/>
      <c r="HVG135"/>
      <c r="HVH135"/>
      <c r="HVI135"/>
      <c r="HVJ135"/>
      <c r="HVK135"/>
      <c r="HVL135"/>
      <c r="HVM135"/>
      <c r="HVN135"/>
      <c r="HVO135"/>
      <c r="HVP135"/>
      <c r="HVQ135"/>
      <c r="HVR135"/>
      <c r="HVS135"/>
      <c r="HVT135"/>
      <c r="HVU135"/>
      <c r="HVV135"/>
      <c r="HVW135"/>
      <c r="HVX135"/>
      <c r="HVY135"/>
      <c r="HVZ135"/>
      <c r="HWA135"/>
      <c r="HWB135"/>
      <c r="HWC135"/>
      <c r="HWD135"/>
      <c r="HWE135"/>
      <c r="HWF135"/>
      <c r="HWG135"/>
      <c r="HWH135"/>
      <c r="HWI135"/>
      <c r="HWJ135"/>
      <c r="HWK135"/>
      <c r="HWL135"/>
      <c r="HWM135"/>
      <c r="HWN135"/>
      <c r="HWO135"/>
      <c r="HWP135"/>
      <c r="HWQ135"/>
      <c r="HWR135"/>
      <c r="HWS135"/>
      <c r="HWT135"/>
      <c r="HWU135"/>
      <c r="HWV135"/>
      <c r="HWW135"/>
      <c r="HWX135"/>
      <c r="HWY135"/>
      <c r="HWZ135"/>
      <c r="HXA135"/>
      <c r="HXB135"/>
      <c r="HXC135"/>
      <c r="HXD135"/>
      <c r="HXE135"/>
      <c r="HXF135"/>
      <c r="HXG135"/>
      <c r="HXH135"/>
      <c r="HXI135"/>
      <c r="HXJ135"/>
      <c r="HXK135"/>
      <c r="HXL135"/>
      <c r="HXM135"/>
      <c r="HXN135"/>
      <c r="HXO135"/>
      <c r="HXP135"/>
      <c r="HXQ135"/>
      <c r="HXR135"/>
      <c r="HXS135"/>
      <c r="HXT135"/>
      <c r="HXU135"/>
      <c r="HXV135"/>
      <c r="HXW135"/>
      <c r="HXX135"/>
      <c r="HXY135"/>
      <c r="HXZ135"/>
      <c r="HYA135"/>
      <c r="HYB135"/>
      <c r="HYC135"/>
      <c r="HYD135"/>
      <c r="HYE135"/>
      <c r="HYF135"/>
      <c r="HYG135"/>
      <c r="HYH135"/>
      <c r="HYI135"/>
      <c r="HYJ135"/>
      <c r="HYK135"/>
      <c r="HYL135"/>
      <c r="HYM135"/>
      <c r="HYN135"/>
      <c r="HYO135"/>
      <c r="HYP135"/>
      <c r="HYQ135"/>
      <c r="HYR135"/>
      <c r="HYS135"/>
      <c r="HYT135"/>
      <c r="HYU135"/>
      <c r="HYV135"/>
      <c r="HYW135"/>
      <c r="HYX135"/>
      <c r="HYY135"/>
      <c r="HYZ135"/>
      <c r="HZA135"/>
      <c r="HZB135"/>
      <c r="HZC135"/>
      <c r="HZD135"/>
      <c r="HZE135"/>
      <c r="HZF135"/>
      <c r="HZG135"/>
      <c r="HZH135"/>
      <c r="HZI135"/>
      <c r="HZJ135"/>
      <c r="HZK135"/>
      <c r="HZL135"/>
      <c r="HZM135"/>
      <c r="HZN135"/>
      <c r="HZO135"/>
      <c r="HZP135"/>
      <c r="HZQ135"/>
      <c r="HZR135"/>
      <c r="HZS135"/>
      <c r="HZT135"/>
      <c r="HZU135"/>
      <c r="HZV135"/>
      <c r="HZW135"/>
      <c r="HZX135"/>
      <c r="HZY135"/>
      <c r="HZZ135"/>
      <c r="IAA135"/>
      <c r="IAB135"/>
      <c r="IAC135"/>
      <c r="IAD135"/>
      <c r="IAE135"/>
      <c r="IAF135"/>
      <c r="IAG135"/>
      <c r="IAH135"/>
      <c r="IAI135"/>
      <c r="IAJ135"/>
      <c r="IAK135"/>
      <c r="IAL135"/>
      <c r="IAM135"/>
      <c r="IAN135"/>
      <c r="IAO135"/>
      <c r="IAP135"/>
      <c r="IAQ135"/>
      <c r="IAR135"/>
      <c r="IAS135"/>
      <c r="IAT135"/>
      <c r="IAU135"/>
      <c r="IAV135"/>
      <c r="IAW135"/>
      <c r="IAX135"/>
      <c r="IAY135"/>
      <c r="IAZ135"/>
      <c r="IBA135"/>
      <c r="IBB135"/>
      <c r="IBC135"/>
      <c r="IBD135"/>
      <c r="IBE135"/>
      <c r="IBF135"/>
      <c r="IBG135"/>
      <c r="IBH135"/>
      <c r="IBI135"/>
      <c r="IBJ135"/>
      <c r="IBK135"/>
      <c r="IBL135"/>
      <c r="IBM135"/>
      <c r="IBN135"/>
      <c r="IBO135"/>
      <c r="IBP135"/>
      <c r="IBQ135"/>
      <c r="IBR135"/>
      <c r="IBS135"/>
      <c r="IBT135"/>
      <c r="IBU135"/>
      <c r="IBV135"/>
      <c r="IBW135"/>
      <c r="IBX135"/>
      <c r="IBY135"/>
      <c r="IBZ135"/>
      <c r="ICA135"/>
      <c r="ICB135"/>
      <c r="ICC135"/>
      <c r="ICD135"/>
      <c r="ICE135"/>
      <c r="ICF135"/>
      <c r="ICG135"/>
      <c r="ICH135"/>
      <c r="ICI135"/>
      <c r="ICJ135"/>
      <c r="ICK135"/>
      <c r="ICL135"/>
      <c r="ICM135"/>
      <c r="ICN135"/>
      <c r="ICO135"/>
      <c r="ICP135"/>
      <c r="ICQ135"/>
      <c r="ICR135"/>
      <c r="ICS135"/>
      <c r="ICT135"/>
      <c r="ICU135"/>
      <c r="ICV135"/>
      <c r="ICW135"/>
      <c r="ICX135"/>
      <c r="ICY135"/>
      <c r="ICZ135"/>
      <c r="IDA135"/>
      <c r="IDB135"/>
      <c r="IDC135"/>
      <c r="IDD135"/>
      <c r="IDE135"/>
      <c r="IDF135"/>
      <c r="IDG135"/>
      <c r="IDH135"/>
      <c r="IDI135"/>
      <c r="IDJ135"/>
      <c r="IDK135"/>
      <c r="IDL135"/>
      <c r="IDM135"/>
      <c r="IDN135"/>
      <c r="IDO135"/>
      <c r="IDP135"/>
      <c r="IDQ135"/>
      <c r="IDR135"/>
      <c r="IDS135"/>
      <c r="IDT135"/>
      <c r="IDU135"/>
      <c r="IDV135"/>
      <c r="IDW135"/>
      <c r="IDX135"/>
      <c r="IDY135"/>
      <c r="IDZ135"/>
      <c r="IEA135"/>
      <c r="IEB135"/>
      <c r="IEC135"/>
      <c r="IED135"/>
      <c r="IEE135"/>
      <c r="IEF135"/>
      <c r="IEG135"/>
      <c r="IEH135"/>
      <c r="IEI135"/>
      <c r="IEJ135"/>
      <c r="IEK135"/>
      <c r="IEL135"/>
      <c r="IEM135"/>
      <c r="IEN135"/>
      <c r="IEO135"/>
      <c r="IEP135"/>
      <c r="IEQ135"/>
      <c r="IER135"/>
      <c r="IES135"/>
      <c r="IET135"/>
      <c r="IEU135"/>
      <c r="IEV135"/>
      <c r="IEW135"/>
      <c r="IEX135"/>
      <c r="IEY135"/>
      <c r="IEZ135"/>
      <c r="IFA135"/>
      <c r="IFB135"/>
      <c r="IFC135"/>
      <c r="IFD135"/>
      <c r="IFE135"/>
      <c r="IFF135"/>
      <c r="IFG135"/>
      <c r="IFH135"/>
      <c r="IFI135"/>
      <c r="IFJ135"/>
      <c r="IFK135"/>
      <c r="IFL135"/>
      <c r="IFM135"/>
      <c r="IFN135"/>
      <c r="IFO135"/>
      <c r="IFP135"/>
      <c r="IFQ135"/>
      <c r="IFR135"/>
      <c r="IFS135"/>
      <c r="IFT135"/>
      <c r="IFU135"/>
      <c r="IFV135"/>
      <c r="IFW135"/>
      <c r="IFX135"/>
      <c r="IFY135"/>
      <c r="IFZ135"/>
      <c r="IGA135"/>
      <c r="IGB135"/>
      <c r="IGC135"/>
      <c r="IGD135"/>
      <c r="IGE135"/>
      <c r="IGF135"/>
      <c r="IGG135"/>
      <c r="IGH135"/>
      <c r="IGI135"/>
      <c r="IGJ135"/>
      <c r="IGK135"/>
      <c r="IGL135"/>
      <c r="IGM135"/>
      <c r="IGN135"/>
      <c r="IGO135"/>
      <c r="IGP135"/>
      <c r="IGQ135"/>
      <c r="IGR135"/>
      <c r="IGS135"/>
      <c r="IGT135"/>
      <c r="IGU135"/>
      <c r="IGV135"/>
      <c r="IGW135"/>
      <c r="IGX135"/>
      <c r="IGY135"/>
      <c r="IGZ135"/>
      <c r="IHA135"/>
      <c r="IHB135"/>
      <c r="IHC135"/>
      <c r="IHD135"/>
      <c r="IHE135"/>
      <c r="IHF135"/>
      <c r="IHG135"/>
      <c r="IHH135"/>
      <c r="IHI135"/>
      <c r="IHJ135"/>
      <c r="IHK135"/>
      <c r="IHL135"/>
      <c r="IHM135"/>
      <c r="IHN135"/>
      <c r="IHO135"/>
      <c r="IHP135"/>
      <c r="IHQ135"/>
      <c r="IHR135"/>
      <c r="IHS135"/>
      <c r="IHT135"/>
      <c r="IHU135"/>
      <c r="IHV135"/>
      <c r="IHW135"/>
      <c r="IHX135"/>
      <c r="IHY135"/>
      <c r="IHZ135"/>
      <c r="IIA135"/>
      <c r="IIB135"/>
      <c r="IIC135"/>
      <c r="IID135"/>
      <c r="IIE135"/>
      <c r="IIF135"/>
      <c r="IIG135"/>
      <c r="IIH135"/>
      <c r="III135"/>
      <c r="IIJ135"/>
      <c r="IIK135"/>
      <c r="IIL135"/>
      <c r="IIM135"/>
      <c r="IIN135"/>
      <c r="IIO135"/>
      <c r="IIP135"/>
      <c r="IIQ135"/>
      <c r="IIR135"/>
      <c r="IIS135"/>
      <c r="IIT135"/>
      <c r="IIU135"/>
      <c r="IIV135"/>
      <c r="IIW135"/>
      <c r="IIX135"/>
      <c r="IIY135"/>
      <c r="IIZ135"/>
      <c r="IJA135"/>
      <c r="IJB135"/>
      <c r="IJC135"/>
      <c r="IJD135"/>
      <c r="IJE135"/>
      <c r="IJF135"/>
      <c r="IJG135"/>
      <c r="IJH135"/>
      <c r="IJI135"/>
      <c r="IJJ135"/>
      <c r="IJK135"/>
      <c r="IJL135"/>
      <c r="IJM135"/>
      <c r="IJN135"/>
      <c r="IJO135"/>
      <c r="IJP135"/>
      <c r="IJQ135"/>
      <c r="IJR135"/>
      <c r="IJS135"/>
      <c r="IJT135"/>
      <c r="IJU135"/>
      <c r="IJV135"/>
      <c r="IJW135"/>
      <c r="IJX135"/>
      <c r="IJY135"/>
      <c r="IJZ135"/>
      <c r="IKA135"/>
      <c r="IKB135"/>
      <c r="IKC135"/>
      <c r="IKD135"/>
      <c r="IKE135"/>
      <c r="IKF135"/>
      <c r="IKG135"/>
      <c r="IKH135"/>
      <c r="IKI135"/>
      <c r="IKJ135"/>
      <c r="IKK135"/>
      <c r="IKL135"/>
      <c r="IKM135"/>
      <c r="IKN135"/>
      <c r="IKO135"/>
      <c r="IKP135"/>
      <c r="IKQ135"/>
      <c r="IKR135"/>
      <c r="IKS135"/>
      <c r="IKT135"/>
      <c r="IKU135"/>
      <c r="IKV135"/>
      <c r="IKW135"/>
      <c r="IKX135"/>
      <c r="IKY135"/>
      <c r="IKZ135"/>
      <c r="ILA135"/>
      <c r="ILB135"/>
      <c r="ILC135"/>
      <c r="ILD135"/>
      <c r="ILE135"/>
      <c r="ILF135"/>
      <c r="ILG135"/>
      <c r="ILH135"/>
      <c r="ILI135"/>
      <c r="ILJ135"/>
      <c r="ILK135"/>
      <c r="ILL135"/>
      <c r="ILM135"/>
      <c r="ILN135"/>
      <c r="ILO135"/>
      <c r="ILP135"/>
      <c r="ILQ135"/>
      <c r="ILR135"/>
      <c r="ILS135"/>
      <c r="ILT135"/>
      <c r="ILU135"/>
      <c r="ILV135"/>
      <c r="ILW135"/>
      <c r="ILX135"/>
      <c r="ILY135"/>
      <c r="ILZ135"/>
      <c r="IMA135"/>
      <c r="IMB135"/>
      <c r="IMC135"/>
      <c r="IMD135"/>
      <c r="IME135"/>
      <c r="IMF135"/>
      <c r="IMG135"/>
      <c r="IMH135"/>
      <c r="IMI135"/>
      <c r="IMJ135"/>
      <c r="IMK135"/>
      <c r="IML135"/>
      <c r="IMM135"/>
      <c r="IMN135"/>
      <c r="IMO135"/>
      <c r="IMP135"/>
      <c r="IMQ135"/>
      <c r="IMR135"/>
      <c r="IMS135"/>
      <c r="IMT135"/>
      <c r="IMU135"/>
      <c r="IMV135"/>
      <c r="IMW135"/>
      <c r="IMX135"/>
      <c r="IMY135"/>
      <c r="IMZ135"/>
      <c r="INA135"/>
      <c r="INB135"/>
      <c r="INC135"/>
      <c r="IND135"/>
      <c r="INE135"/>
      <c r="INF135"/>
      <c r="ING135"/>
      <c r="INH135"/>
      <c r="INI135"/>
      <c r="INJ135"/>
      <c r="INK135"/>
      <c r="INL135"/>
      <c r="INM135"/>
      <c r="INN135"/>
      <c r="INO135"/>
      <c r="INP135"/>
      <c r="INQ135"/>
      <c r="INR135"/>
      <c r="INS135"/>
      <c r="INT135"/>
      <c r="INU135"/>
      <c r="INV135"/>
      <c r="INW135"/>
      <c r="INX135"/>
      <c r="INY135"/>
      <c r="INZ135"/>
      <c r="IOA135"/>
      <c r="IOB135"/>
      <c r="IOC135"/>
      <c r="IOD135"/>
      <c r="IOE135"/>
      <c r="IOF135"/>
      <c r="IOG135"/>
      <c r="IOH135"/>
      <c r="IOI135"/>
      <c r="IOJ135"/>
      <c r="IOK135"/>
      <c r="IOL135"/>
      <c r="IOM135"/>
      <c r="ION135"/>
      <c r="IOO135"/>
      <c r="IOP135"/>
      <c r="IOQ135"/>
      <c r="IOR135"/>
      <c r="IOS135"/>
      <c r="IOT135"/>
      <c r="IOU135"/>
      <c r="IOV135"/>
      <c r="IOW135"/>
      <c r="IOX135"/>
      <c r="IOY135"/>
      <c r="IOZ135"/>
      <c r="IPA135"/>
      <c r="IPB135"/>
      <c r="IPC135"/>
      <c r="IPD135"/>
      <c r="IPE135"/>
      <c r="IPF135"/>
      <c r="IPG135"/>
      <c r="IPH135"/>
      <c r="IPI135"/>
      <c r="IPJ135"/>
      <c r="IPK135"/>
      <c r="IPL135"/>
      <c r="IPM135"/>
      <c r="IPN135"/>
      <c r="IPO135"/>
      <c r="IPP135"/>
      <c r="IPQ135"/>
      <c r="IPR135"/>
      <c r="IPS135"/>
      <c r="IPT135"/>
      <c r="IPU135"/>
      <c r="IPV135"/>
      <c r="IPW135"/>
      <c r="IPX135"/>
      <c r="IPY135"/>
      <c r="IPZ135"/>
      <c r="IQA135"/>
      <c r="IQB135"/>
      <c r="IQC135"/>
      <c r="IQD135"/>
      <c r="IQE135"/>
      <c r="IQF135"/>
      <c r="IQG135"/>
      <c r="IQH135"/>
      <c r="IQI135"/>
      <c r="IQJ135"/>
      <c r="IQK135"/>
      <c r="IQL135"/>
      <c r="IQM135"/>
      <c r="IQN135"/>
      <c r="IQO135"/>
      <c r="IQP135"/>
      <c r="IQQ135"/>
      <c r="IQR135"/>
      <c r="IQS135"/>
      <c r="IQT135"/>
      <c r="IQU135"/>
      <c r="IQV135"/>
      <c r="IQW135"/>
      <c r="IQX135"/>
      <c r="IQY135"/>
      <c r="IQZ135"/>
      <c r="IRA135"/>
      <c r="IRB135"/>
      <c r="IRC135"/>
      <c r="IRD135"/>
      <c r="IRE135"/>
      <c r="IRF135"/>
      <c r="IRG135"/>
      <c r="IRH135"/>
      <c r="IRI135"/>
      <c r="IRJ135"/>
      <c r="IRK135"/>
      <c r="IRL135"/>
      <c r="IRM135"/>
      <c r="IRN135"/>
      <c r="IRO135"/>
      <c r="IRP135"/>
      <c r="IRQ135"/>
      <c r="IRR135"/>
      <c r="IRS135"/>
      <c r="IRT135"/>
      <c r="IRU135"/>
      <c r="IRV135"/>
      <c r="IRW135"/>
      <c r="IRX135"/>
      <c r="IRY135"/>
      <c r="IRZ135"/>
      <c r="ISA135"/>
      <c r="ISB135"/>
      <c r="ISC135"/>
      <c r="ISD135"/>
      <c r="ISE135"/>
      <c r="ISF135"/>
      <c r="ISG135"/>
      <c r="ISH135"/>
      <c r="ISI135"/>
      <c r="ISJ135"/>
      <c r="ISK135"/>
      <c r="ISL135"/>
      <c r="ISM135"/>
      <c r="ISN135"/>
      <c r="ISO135"/>
      <c r="ISP135"/>
      <c r="ISQ135"/>
      <c r="ISR135"/>
      <c r="ISS135"/>
      <c r="IST135"/>
      <c r="ISU135"/>
      <c r="ISV135"/>
      <c r="ISW135"/>
      <c r="ISX135"/>
      <c r="ISY135"/>
      <c r="ISZ135"/>
      <c r="ITA135"/>
      <c r="ITB135"/>
      <c r="ITC135"/>
      <c r="ITD135"/>
      <c r="ITE135"/>
      <c r="ITF135"/>
      <c r="ITG135"/>
      <c r="ITH135"/>
      <c r="ITI135"/>
      <c r="ITJ135"/>
      <c r="ITK135"/>
      <c r="ITL135"/>
      <c r="ITM135"/>
      <c r="ITN135"/>
      <c r="ITO135"/>
      <c r="ITP135"/>
      <c r="ITQ135"/>
      <c r="ITR135"/>
      <c r="ITS135"/>
      <c r="ITT135"/>
      <c r="ITU135"/>
      <c r="ITV135"/>
      <c r="ITW135"/>
      <c r="ITX135"/>
      <c r="ITY135"/>
      <c r="ITZ135"/>
      <c r="IUA135"/>
      <c r="IUB135"/>
      <c r="IUC135"/>
      <c r="IUD135"/>
      <c r="IUE135"/>
      <c r="IUF135"/>
      <c r="IUG135"/>
      <c r="IUH135"/>
      <c r="IUI135"/>
      <c r="IUJ135"/>
      <c r="IUK135"/>
      <c r="IUL135"/>
      <c r="IUM135"/>
      <c r="IUN135"/>
      <c r="IUO135"/>
      <c r="IUP135"/>
      <c r="IUQ135"/>
      <c r="IUR135"/>
      <c r="IUS135"/>
      <c r="IUT135"/>
      <c r="IUU135"/>
      <c r="IUV135"/>
      <c r="IUW135"/>
      <c r="IUX135"/>
      <c r="IUY135"/>
      <c r="IUZ135"/>
      <c r="IVA135"/>
      <c r="IVB135"/>
      <c r="IVC135"/>
      <c r="IVD135"/>
      <c r="IVE135"/>
      <c r="IVF135"/>
      <c r="IVG135"/>
      <c r="IVH135"/>
      <c r="IVI135"/>
      <c r="IVJ135"/>
      <c r="IVK135"/>
      <c r="IVL135"/>
      <c r="IVM135"/>
      <c r="IVN135"/>
      <c r="IVO135"/>
      <c r="IVP135"/>
      <c r="IVQ135"/>
      <c r="IVR135"/>
      <c r="IVS135"/>
      <c r="IVT135"/>
      <c r="IVU135"/>
      <c r="IVV135"/>
      <c r="IVW135"/>
      <c r="IVX135"/>
      <c r="IVY135"/>
      <c r="IVZ135"/>
      <c r="IWA135"/>
      <c r="IWB135"/>
      <c r="IWC135"/>
      <c r="IWD135"/>
      <c r="IWE135"/>
      <c r="IWF135"/>
      <c r="IWG135"/>
      <c r="IWH135"/>
      <c r="IWI135"/>
      <c r="IWJ135"/>
      <c r="IWK135"/>
      <c r="IWL135"/>
      <c r="IWM135"/>
      <c r="IWN135"/>
      <c r="IWO135"/>
      <c r="IWP135"/>
      <c r="IWQ135"/>
      <c r="IWR135"/>
      <c r="IWS135"/>
      <c r="IWT135"/>
      <c r="IWU135"/>
      <c r="IWV135"/>
      <c r="IWW135"/>
      <c r="IWX135"/>
      <c r="IWY135"/>
      <c r="IWZ135"/>
      <c r="IXA135"/>
      <c r="IXB135"/>
      <c r="IXC135"/>
      <c r="IXD135"/>
      <c r="IXE135"/>
      <c r="IXF135"/>
      <c r="IXG135"/>
      <c r="IXH135"/>
      <c r="IXI135"/>
      <c r="IXJ135"/>
      <c r="IXK135"/>
      <c r="IXL135"/>
      <c r="IXM135"/>
      <c r="IXN135"/>
      <c r="IXO135"/>
      <c r="IXP135"/>
      <c r="IXQ135"/>
      <c r="IXR135"/>
      <c r="IXS135"/>
      <c r="IXT135"/>
      <c r="IXU135"/>
      <c r="IXV135"/>
      <c r="IXW135"/>
      <c r="IXX135"/>
      <c r="IXY135"/>
      <c r="IXZ135"/>
      <c r="IYA135"/>
      <c r="IYB135"/>
      <c r="IYC135"/>
      <c r="IYD135"/>
      <c r="IYE135"/>
      <c r="IYF135"/>
      <c r="IYG135"/>
      <c r="IYH135"/>
      <c r="IYI135"/>
      <c r="IYJ135"/>
      <c r="IYK135"/>
      <c r="IYL135"/>
      <c r="IYM135"/>
      <c r="IYN135"/>
      <c r="IYO135"/>
      <c r="IYP135"/>
      <c r="IYQ135"/>
      <c r="IYR135"/>
      <c r="IYS135"/>
      <c r="IYT135"/>
      <c r="IYU135"/>
      <c r="IYV135"/>
      <c r="IYW135"/>
      <c r="IYX135"/>
      <c r="IYY135"/>
      <c r="IYZ135"/>
      <c r="IZA135"/>
      <c r="IZB135"/>
      <c r="IZC135"/>
      <c r="IZD135"/>
      <c r="IZE135"/>
      <c r="IZF135"/>
      <c r="IZG135"/>
      <c r="IZH135"/>
      <c r="IZI135"/>
      <c r="IZJ135"/>
      <c r="IZK135"/>
      <c r="IZL135"/>
      <c r="IZM135"/>
      <c r="IZN135"/>
      <c r="IZO135"/>
      <c r="IZP135"/>
      <c r="IZQ135"/>
      <c r="IZR135"/>
      <c r="IZS135"/>
      <c r="IZT135"/>
      <c r="IZU135"/>
      <c r="IZV135"/>
      <c r="IZW135"/>
      <c r="IZX135"/>
      <c r="IZY135"/>
      <c r="IZZ135"/>
      <c r="JAA135"/>
      <c r="JAB135"/>
      <c r="JAC135"/>
      <c r="JAD135"/>
      <c r="JAE135"/>
      <c r="JAF135"/>
      <c r="JAG135"/>
      <c r="JAH135"/>
      <c r="JAI135"/>
      <c r="JAJ135"/>
      <c r="JAK135"/>
      <c r="JAL135"/>
      <c r="JAM135"/>
      <c r="JAN135"/>
      <c r="JAO135"/>
      <c r="JAP135"/>
      <c r="JAQ135"/>
      <c r="JAR135"/>
      <c r="JAS135"/>
      <c r="JAT135"/>
      <c r="JAU135"/>
      <c r="JAV135"/>
      <c r="JAW135"/>
      <c r="JAX135"/>
      <c r="JAY135"/>
      <c r="JAZ135"/>
      <c r="JBA135"/>
      <c r="JBB135"/>
      <c r="JBC135"/>
      <c r="JBD135"/>
      <c r="JBE135"/>
      <c r="JBF135"/>
      <c r="JBG135"/>
      <c r="JBH135"/>
      <c r="JBI135"/>
      <c r="JBJ135"/>
      <c r="JBK135"/>
      <c r="JBL135"/>
      <c r="JBM135"/>
      <c r="JBN135"/>
      <c r="JBO135"/>
      <c r="JBP135"/>
      <c r="JBQ135"/>
      <c r="JBR135"/>
      <c r="JBS135"/>
      <c r="JBT135"/>
      <c r="JBU135"/>
      <c r="JBV135"/>
      <c r="JBW135"/>
      <c r="JBX135"/>
      <c r="JBY135"/>
      <c r="JBZ135"/>
      <c r="JCA135"/>
      <c r="JCB135"/>
      <c r="JCC135"/>
      <c r="JCD135"/>
      <c r="JCE135"/>
      <c r="JCF135"/>
      <c r="JCG135"/>
      <c r="JCH135"/>
      <c r="JCI135"/>
      <c r="JCJ135"/>
      <c r="JCK135"/>
      <c r="JCL135"/>
      <c r="JCM135"/>
      <c r="JCN135"/>
      <c r="JCO135"/>
      <c r="JCP135"/>
      <c r="JCQ135"/>
      <c r="JCR135"/>
      <c r="JCS135"/>
      <c r="JCT135"/>
      <c r="JCU135"/>
      <c r="JCV135"/>
      <c r="JCW135"/>
      <c r="JCX135"/>
      <c r="JCY135"/>
      <c r="JCZ135"/>
      <c r="JDA135"/>
      <c r="JDB135"/>
      <c r="JDC135"/>
      <c r="JDD135"/>
      <c r="JDE135"/>
      <c r="JDF135"/>
      <c r="JDG135"/>
      <c r="JDH135"/>
      <c r="JDI135"/>
      <c r="JDJ135"/>
      <c r="JDK135"/>
      <c r="JDL135"/>
      <c r="JDM135"/>
      <c r="JDN135"/>
      <c r="JDO135"/>
      <c r="JDP135"/>
      <c r="JDQ135"/>
      <c r="JDR135"/>
      <c r="JDS135"/>
      <c r="JDT135"/>
      <c r="JDU135"/>
      <c r="JDV135"/>
      <c r="JDW135"/>
      <c r="JDX135"/>
      <c r="JDY135"/>
      <c r="JDZ135"/>
      <c r="JEA135"/>
      <c r="JEB135"/>
      <c r="JEC135"/>
      <c r="JED135"/>
      <c r="JEE135"/>
      <c r="JEF135"/>
      <c r="JEG135"/>
      <c r="JEH135"/>
      <c r="JEI135"/>
      <c r="JEJ135"/>
      <c r="JEK135"/>
      <c r="JEL135"/>
      <c r="JEM135"/>
      <c r="JEN135"/>
      <c r="JEO135"/>
      <c r="JEP135"/>
      <c r="JEQ135"/>
      <c r="JER135"/>
      <c r="JES135"/>
      <c r="JET135"/>
      <c r="JEU135"/>
      <c r="JEV135"/>
      <c r="JEW135"/>
      <c r="JEX135"/>
      <c r="JEY135"/>
      <c r="JEZ135"/>
      <c r="JFA135"/>
      <c r="JFB135"/>
      <c r="JFC135"/>
      <c r="JFD135"/>
      <c r="JFE135"/>
      <c r="JFF135"/>
      <c r="JFG135"/>
      <c r="JFH135"/>
      <c r="JFI135"/>
      <c r="JFJ135"/>
      <c r="JFK135"/>
      <c r="JFL135"/>
      <c r="JFM135"/>
      <c r="JFN135"/>
      <c r="JFO135"/>
      <c r="JFP135"/>
      <c r="JFQ135"/>
      <c r="JFR135"/>
      <c r="JFS135"/>
      <c r="JFT135"/>
      <c r="JFU135"/>
      <c r="JFV135"/>
      <c r="JFW135"/>
      <c r="JFX135"/>
      <c r="JFY135"/>
      <c r="JFZ135"/>
      <c r="JGA135"/>
      <c r="JGB135"/>
      <c r="JGC135"/>
      <c r="JGD135"/>
      <c r="JGE135"/>
      <c r="JGF135"/>
      <c r="JGG135"/>
      <c r="JGH135"/>
      <c r="JGI135"/>
      <c r="JGJ135"/>
      <c r="JGK135"/>
      <c r="JGL135"/>
      <c r="JGM135"/>
      <c r="JGN135"/>
      <c r="JGO135"/>
      <c r="JGP135"/>
      <c r="JGQ135"/>
      <c r="JGR135"/>
      <c r="JGS135"/>
      <c r="JGT135"/>
      <c r="JGU135"/>
      <c r="JGV135"/>
      <c r="JGW135"/>
      <c r="JGX135"/>
      <c r="JGY135"/>
      <c r="JGZ135"/>
      <c r="JHA135"/>
      <c r="JHB135"/>
      <c r="JHC135"/>
      <c r="JHD135"/>
      <c r="JHE135"/>
      <c r="JHF135"/>
      <c r="JHG135"/>
      <c r="JHH135"/>
      <c r="JHI135"/>
      <c r="JHJ135"/>
      <c r="JHK135"/>
      <c r="JHL135"/>
      <c r="JHM135"/>
      <c r="JHN135"/>
      <c r="JHO135"/>
      <c r="JHP135"/>
      <c r="JHQ135"/>
      <c r="JHR135"/>
      <c r="JHS135"/>
      <c r="JHT135"/>
      <c r="JHU135"/>
      <c r="JHV135"/>
      <c r="JHW135"/>
      <c r="JHX135"/>
      <c r="JHY135"/>
      <c r="JHZ135"/>
      <c r="JIA135"/>
      <c r="JIB135"/>
      <c r="JIC135"/>
      <c r="JID135"/>
      <c r="JIE135"/>
      <c r="JIF135"/>
      <c r="JIG135"/>
      <c r="JIH135"/>
      <c r="JII135"/>
      <c r="JIJ135"/>
      <c r="JIK135"/>
      <c r="JIL135"/>
      <c r="JIM135"/>
      <c r="JIN135"/>
      <c r="JIO135"/>
      <c r="JIP135"/>
      <c r="JIQ135"/>
      <c r="JIR135"/>
      <c r="JIS135"/>
      <c r="JIT135"/>
      <c r="JIU135"/>
      <c r="JIV135"/>
      <c r="JIW135"/>
      <c r="JIX135"/>
      <c r="JIY135"/>
      <c r="JIZ135"/>
      <c r="JJA135"/>
      <c r="JJB135"/>
      <c r="JJC135"/>
      <c r="JJD135"/>
      <c r="JJE135"/>
      <c r="JJF135"/>
      <c r="JJG135"/>
      <c r="JJH135"/>
      <c r="JJI135"/>
      <c r="JJJ135"/>
      <c r="JJK135"/>
      <c r="JJL135"/>
      <c r="JJM135"/>
      <c r="JJN135"/>
      <c r="JJO135"/>
      <c r="JJP135"/>
      <c r="JJQ135"/>
      <c r="JJR135"/>
      <c r="JJS135"/>
      <c r="JJT135"/>
      <c r="JJU135"/>
      <c r="JJV135"/>
      <c r="JJW135"/>
      <c r="JJX135"/>
      <c r="JJY135"/>
      <c r="JJZ135"/>
      <c r="JKA135"/>
      <c r="JKB135"/>
      <c r="JKC135"/>
      <c r="JKD135"/>
      <c r="JKE135"/>
      <c r="JKF135"/>
      <c r="JKG135"/>
      <c r="JKH135"/>
      <c r="JKI135"/>
      <c r="JKJ135"/>
      <c r="JKK135"/>
      <c r="JKL135"/>
      <c r="JKM135"/>
      <c r="JKN135"/>
      <c r="JKO135"/>
      <c r="JKP135"/>
      <c r="JKQ135"/>
      <c r="JKR135"/>
      <c r="JKS135"/>
      <c r="JKT135"/>
      <c r="JKU135"/>
      <c r="JKV135"/>
      <c r="JKW135"/>
      <c r="JKX135"/>
      <c r="JKY135"/>
      <c r="JKZ135"/>
      <c r="JLA135"/>
      <c r="JLB135"/>
      <c r="JLC135"/>
      <c r="JLD135"/>
      <c r="JLE135"/>
      <c r="JLF135"/>
      <c r="JLG135"/>
      <c r="JLH135"/>
      <c r="JLI135"/>
      <c r="JLJ135"/>
      <c r="JLK135"/>
      <c r="JLL135"/>
      <c r="JLM135"/>
      <c r="JLN135"/>
      <c r="JLO135"/>
      <c r="JLP135"/>
      <c r="JLQ135"/>
      <c r="JLR135"/>
      <c r="JLS135"/>
      <c r="JLT135"/>
      <c r="JLU135"/>
      <c r="JLV135"/>
      <c r="JLW135"/>
      <c r="JLX135"/>
      <c r="JLY135"/>
      <c r="JLZ135"/>
      <c r="JMA135"/>
      <c r="JMB135"/>
      <c r="JMC135"/>
      <c r="JMD135"/>
      <c r="JME135"/>
      <c r="JMF135"/>
      <c r="JMG135"/>
      <c r="JMH135"/>
      <c r="JMI135"/>
      <c r="JMJ135"/>
      <c r="JMK135"/>
      <c r="JML135"/>
      <c r="JMM135"/>
      <c r="JMN135"/>
      <c r="JMO135"/>
      <c r="JMP135"/>
      <c r="JMQ135"/>
      <c r="JMR135"/>
      <c r="JMS135"/>
      <c r="JMT135"/>
      <c r="JMU135"/>
      <c r="JMV135"/>
      <c r="JMW135"/>
      <c r="JMX135"/>
      <c r="JMY135"/>
      <c r="JMZ135"/>
      <c r="JNA135"/>
      <c r="JNB135"/>
      <c r="JNC135"/>
      <c r="JND135"/>
      <c r="JNE135"/>
      <c r="JNF135"/>
      <c r="JNG135"/>
      <c r="JNH135"/>
      <c r="JNI135"/>
      <c r="JNJ135"/>
      <c r="JNK135"/>
      <c r="JNL135"/>
      <c r="JNM135"/>
      <c r="JNN135"/>
      <c r="JNO135"/>
      <c r="JNP135"/>
      <c r="JNQ135"/>
      <c r="JNR135"/>
      <c r="JNS135"/>
      <c r="JNT135"/>
      <c r="JNU135"/>
      <c r="JNV135"/>
      <c r="JNW135"/>
      <c r="JNX135"/>
      <c r="JNY135"/>
      <c r="JNZ135"/>
      <c r="JOA135"/>
      <c r="JOB135"/>
      <c r="JOC135"/>
      <c r="JOD135"/>
      <c r="JOE135"/>
      <c r="JOF135"/>
      <c r="JOG135"/>
      <c r="JOH135"/>
      <c r="JOI135"/>
      <c r="JOJ135"/>
      <c r="JOK135"/>
      <c r="JOL135"/>
      <c r="JOM135"/>
      <c r="JON135"/>
      <c r="JOO135"/>
      <c r="JOP135"/>
      <c r="JOQ135"/>
      <c r="JOR135"/>
      <c r="JOS135"/>
      <c r="JOT135"/>
      <c r="JOU135"/>
      <c r="JOV135"/>
      <c r="JOW135"/>
      <c r="JOX135"/>
      <c r="JOY135"/>
      <c r="JOZ135"/>
      <c r="JPA135"/>
      <c r="JPB135"/>
      <c r="JPC135"/>
      <c r="JPD135"/>
      <c r="JPE135"/>
      <c r="JPF135"/>
      <c r="JPG135"/>
      <c r="JPH135"/>
      <c r="JPI135"/>
      <c r="JPJ135"/>
      <c r="JPK135"/>
      <c r="JPL135"/>
      <c r="JPM135"/>
      <c r="JPN135"/>
      <c r="JPO135"/>
      <c r="JPP135"/>
      <c r="JPQ135"/>
      <c r="JPR135"/>
      <c r="JPS135"/>
      <c r="JPT135"/>
      <c r="JPU135"/>
      <c r="JPV135"/>
      <c r="JPW135"/>
      <c r="JPX135"/>
      <c r="JPY135"/>
      <c r="JPZ135"/>
      <c r="JQA135"/>
      <c r="JQB135"/>
      <c r="JQC135"/>
      <c r="JQD135"/>
      <c r="JQE135"/>
      <c r="JQF135"/>
      <c r="JQG135"/>
      <c r="JQH135"/>
      <c r="JQI135"/>
      <c r="JQJ135"/>
      <c r="JQK135"/>
      <c r="JQL135"/>
      <c r="JQM135"/>
      <c r="JQN135"/>
      <c r="JQO135"/>
      <c r="JQP135"/>
      <c r="JQQ135"/>
      <c r="JQR135"/>
      <c r="JQS135"/>
      <c r="JQT135"/>
      <c r="JQU135"/>
      <c r="JQV135"/>
      <c r="JQW135"/>
      <c r="JQX135"/>
      <c r="JQY135"/>
      <c r="JQZ135"/>
      <c r="JRA135"/>
      <c r="JRB135"/>
      <c r="JRC135"/>
      <c r="JRD135"/>
      <c r="JRE135"/>
      <c r="JRF135"/>
      <c r="JRG135"/>
      <c r="JRH135"/>
      <c r="JRI135"/>
      <c r="JRJ135"/>
      <c r="JRK135"/>
      <c r="JRL135"/>
      <c r="JRM135"/>
      <c r="JRN135"/>
      <c r="JRO135"/>
      <c r="JRP135"/>
      <c r="JRQ135"/>
      <c r="JRR135"/>
      <c r="JRS135"/>
      <c r="JRT135"/>
      <c r="JRU135"/>
      <c r="JRV135"/>
      <c r="JRW135"/>
      <c r="JRX135"/>
      <c r="JRY135"/>
      <c r="JRZ135"/>
      <c r="JSA135"/>
      <c r="JSB135"/>
      <c r="JSC135"/>
      <c r="JSD135"/>
      <c r="JSE135"/>
      <c r="JSF135"/>
      <c r="JSG135"/>
      <c r="JSH135"/>
      <c r="JSI135"/>
      <c r="JSJ135"/>
      <c r="JSK135"/>
      <c r="JSL135"/>
      <c r="JSM135"/>
      <c r="JSN135"/>
      <c r="JSO135"/>
      <c r="JSP135"/>
      <c r="JSQ135"/>
      <c r="JSR135"/>
      <c r="JSS135"/>
      <c r="JST135"/>
      <c r="JSU135"/>
      <c r="JSV135"/>
      <c r="JSW135"/>
      <c r="JSX135"/>
      <c r="JSY135"/>
      <c r="JSZ135"/>
      <c r="JTA135"/>
      <c r="JTB135"/>
      <c r="JTC135"/>
      <c r="JTD135"/>
      <c r="JTE135"/>
      <c r="JTF135"/>
      <c r="JTG135"/>
      <c r="JTH135"/>
      <c r="JTI135"/>
      <c r="JTJ135"/>
      <c r="JTK135"/>
      <c r="JTL135"/>
      <c r="JTM135"/>
      <c r="JTN135"/>
      <c r="JTO135"/>
      <c r="JTP135"/>
      <c r="JTQ135"/>
      <c r="JTR135"/>
      <c r="JTS135"/>
      <c r="JTT135"/>
      <c r="JTU135"/>
      <c r="JTV135"/>
      <c r="JTW135"/>
      <c r="JTX135"/>
      <c r="JTY135"/>
      <c r="JTZ135"/>
      <c r="JUA135"/>
      <c r="JUB135"/>
      <c r="JUC135"/>
      <c r="JUD135"/>
      <c r="JUE135"/>
      <c r="JUF135"/>
      <c r="JUG135"/>
      <c r="JUH135"/>
      <c r="JUI135"/>
      <c r="JUJ135"/>
      <c r="JUK135"/>
      <c r="JUL135"/>
      <c r="JUM135"/>
      <c r="JUN135"/>
      <c r="JUO135"/>
      <c r="JUP135"/>
      <c r="JUQ135"/>
      <c r="JUR135"/>
      <c r="JUS135"/>
      <c r="JUT135"/>
      <c r="JUU135"/>
      <c r="JUV135"/>
      <c r="JUW135"/>
      <c r="JUX135"/>
      <c r="JUY135"/>
      <c r="JUZ135"/>
      <c r="JVA135"/>
      <c r="JVB135"/>
      <c r="JVC135"/>
      <c r="JVD135"/>
      <c r="JVE135"/>
      <c r="JVF135"/>
      <c r="JVG135"/>
      <c r="JVH135"/>
      <c r="JVI135"/>
      <c r="JVJ135"/>
      <c r="JVK135"/>
      <c r="JVL135"/>
      <c r="JVM135"/>
      <c r="JVN135"/>
      <c r="JVO135"/>
      <c r="JVP135"/>
      <c r="JVQ135"/>
      <c r="JVR135"/>
      <c r="JVS135"/>
      <c r="JVT135"/>
      <c r="JVU135"/>
      <c r="JVV135"/>
      <c r="JVW135"/>
      <c r="JVX135"/>
      <c r="JVY135"/>
      <c r="JVZ135"/>
      <c r="JWA135"/>
      <c r="JWB135"/>
      <c r="JWC135"/>
      <c r="JWD135"/>
      <c r="JWE135"/>
      <c r="JWF135"/>
      <c r="JWG135"/>
      <c r="JWH135"/>
      <c r="JWI135"/>
      <c r="JWJ135"/>
      <c r="JWK135"/>
      <c r="JWL135"/>
      <c r="JWM135"/>
      <c r="JWN135"/>
      <c r="JWO135"/>
      <c r="JWP135"/>
      <c r="JWQ135"/>
      <c r="JWR135"/>
      <c r="JWS135"/>
      <c r="JWT135"/>
      <c r="JWU135"/>
      <c r="JWV135"/>
      <c r="JWW135"/>
      <c r="JWX135"/>
      <c r="JWY135"/>
      <c r="JWZ135"/>
      <c r="JXA135"/>
      <c r="JXB135"/>
      <c r="JXC135"/>
      <c r="JXD135"/>
      <c r="JXE135"/>
      <c r="JXF135"/>
      <c r="JXG135"/>
      <c r="JXH135"/>
      <c r="JXI135"/>
      <c r="JXJ135"/>
      <c r="JXK135"/>
      <c r="JXL135"/>
      <c r="JXM135"/>
      <c r="JXN135"/>
      <c r="JXO135"/>
      <c r="JXP135"/>
      <c r="JXQ135"/>
      <c r="JXR135"/>
      <c r="JXS135"/>
      <c r="JXT135"/>
      <c r="JXU135"/>
      <c r="JXV135"/>
      <c r="JXW135"/>
      <c r="JXX135"/>
      <c r="JXY135"/>
      <c r="JXZ135"/>
      <c r="JYA135"/>
      <c r="JYB135"/>
      <c r="JYC135"/>
      <c r="JYD135"/>
      <c r="JYE135"/>
      <c r="JYF135"/>
      <c r="JYG135"/>
      <c r="JYH135"/>
      <c r="JYI135"/>
      <c r="JYJ135"/>
      <c r="JYK135"/>
      <c r="JYL135"/>
      <c r="JYM135"/>
      <c r="JYN135"/>
      <c r="JYO135"/>
      <c r="JYP135"/>
      <c r="JYQ135"/>
      <c r="JYR135"/>
      <c r="JYS135"/>
      <c r="JYT135"/>
      <c r="JYU135"/>
      <c r="JYV135"/>
      <c r="JYW135"/>
      <c r="JYX135"/>
      <c r="JYY135"/>
      <c r="JYZ135"/>
      <c r="JZA135"/>
      <c r="JZB135"/>
      <c r="JZC135"/>
      <c r="JZD135"/>
      <c r="JZE135"/>
      <c r="JZF135"/>
      <c r="JZG135"/>
      <c r="JZH135"/>
      <c r="JZI135"/>
      <c r="JZJ135"/>
      <c r="JZK135"/>
      <c r="JZL135"/>
      <c r="JZM135"/>
      <c r="JZN135"/>
      <c r="JZO135"/>
      <c r="JZP135"/>
      <c r="JZQ135"/>
      <c r="JZR135"/>
      <c r="JZS135"/>
      <c r="JZT135"/>
      <c r="JZU135"/>
      <c r="JZV135"/>
      <c r="JZW135"/>
      <c r="JZX135"/>
      <c r="JZY135"/>
      <c r="JZZ135"/>
      <c r="KAA135"/>
      <c r="KAB135"/>
      <c r="KAC135"/>
      <c r="KAD135"/>
      <c r="KAE135"/>
      <c r="KAF135"/>
      <c r="KAG135"/>
      <c r="KAH135"/>
      <c r="KAI135"/>
      <c r="KAJ135"/>
      <c r="KAK135"/>
      <c r="KAL135"/>
      <c r="KAM135"/>
      <c r="KAN135"/>
      <c r="KAO135"/>
      <c r="KAP135"/>
      <c r="KAQ135"/>
      <c r="KAR135"/>
      <c r="KAS135"/>
      <c r="KAT135"/>
      <c r="KAU135"/>
      <c r="KAV135"/>
      <c r="KAW135"/>
      <c r="KAX135"/>
      <c r="KAY135"/>
      <c r="KAZ135"/>
      <c r="KBA135"/>
      <c r="KBB135"/>
      <c r="KBC135"/>
      <c r="KBD135"/>
      <c r="KBE135"/>
      <c r="KBF135"/>
      <c r="KBG135"/>
      <c r="KBH135"/>
      <c r="KBI135"/>
      <c r="KBJ135"/>
      <c r="KBK135"/>
      <c r="KBL135"/>
      <c r="KBM135"/>
      <c r="KBN135"/>
      <c r="KBO135"/>
      <c r="KBP135"/>
      <c r="KBQ135"/>
      <c r="KBR135"/>
      <c r="KBS135"/>
      <c r="KBT135"/>
      <c r="KBU135"/>
      <c r="KBV135"/>
      <c r="KBW135"/>
      <c r="KBX135"/>
      <c r="KBY135"/>
      <c r="KBZ135"/>
      <c r="KCA135"/>
      <c r="KCB135"/>
      <c r="KCC135"/>
      <c r="KCD135"/>
      <c r="KCE135"/>
      <c r="KCF135"/>
      <c r="KCG135"/>
      <c r="KCH135"/>
      <c r="KCI135"/>
      <c r="KCJ135"/>
      <c r="KCK135"/>
      <c r="KCL135"/>
      <c r="KCM135"/>
      <c r="KCN135"/>
      <c r="KCO135"/>
      <c r="KCP135"/>
      <c r="KCQ135"/>
      <c r="KCR135"/>
      <c r="KCS135"/>
      <c r="KCT135"/>
      <c r="KCU135"/>
      <c r="KCV135"/>
      <c r="KCW135"/>
      <c r="KCX135"/>
      <c r="KCY135"/>
      <c r="KCZ135"/>
      <c r="KDA135"/>
      <c r="KDB135"/>
      <c r="KDC135"/>
      <c r="KDD135"/>
      <c r="KDE135"/>
      <c r="KDF135"/>
      <c r="KDG135"/>
      <c r="KDH135"/>
      <c r="KDI135"/>
      <c r="KDJ135"/>
      <c r="KDK135"/>
      <c r="KDL135"/>
      <c r="KDM135"/>
      <c r="KDN135"/>
      <c r="KDO135"/>
      <c r="KDP135"/>
      <c r="KDQ135"/>
      <c r="KDR135"/>
      <c r="KDS135"/>
      <c r="KDT135"/>
      <c r="KDU135"/>
      <c r="KDV135"/>
      <c r="KDW135"/>
      <c r="KDX135"/>
      <c r="KDY135"/>
      <c r="KDZ135"/>
      <c r="KEA135"/>
      <c r="KEB135"/>
      <c r="KEC135"/>
      <c r="KED135"/>
      <c r="KEE135"/>
      <c r="KEF135"/>
      <c r="KEG135"/>
      <c r="KEH135"/>
      <c r="KEI135"/>
      <c r="KEJ135"/>
      <c r="KEK135"/>
      <c r="KEL135"/>
      <c r="KEM135"/>
      <c r="KEN135"/>
      <c r="KEO135"/>
      <c r="KEP135"/>
      <c r="KEQ135"/>
      <c r="KER135"/>
      <c r="KES135"/>
      <c r="KET135"/>
      <c r="KEU135"/>
      <c r="KEV135"/>
      <c r="KEW135"/>
      <c r="KEX135"/>
      <c r="KEY135"/>
      <c r="KEZ135"/>
      <c r="KFA135"/>
      <c r="KFB135"/>
      <c r="KFC135"/>
      <c r="KFD135"/>
      <c r="KFE135"/>
      <c r="KFF135"/>
      <c r="KFG135"/>
      <c r="KFH135"/>
      <c r="KFI135"/>
      <c r="KFJ135"/>
      <c r="KFK135"/>
      <c r="KFL135"/>
      <c r="KFM135"/>
      <c r="KFN135"/>
      <c r="KFO135"/>
      <c r="KFP135"/>
      <c r="KFQ135"/>
      <c r="KFR135"/>
      <c r="KFS135"/>
      <c r="KFT135"/>
      <c r="KFU135"/>
      <c r="KFV135"/>
      <c r="KFW135"/>
      <c r="KFX135"/>
      <c r="KFY135"/>
      <c r="KFZ135"/>
      <c r="KGA135"/>
      <c r="KGB135"/>
      <c r="KGC135"/>
      <c r="KGD135"/>
      <c r="KGE135"/>
      <c r="KGF135"/>
      <c r="KGG135"/>
      <c r="KGH135"/>
      <c r="KGI135"/>
      <c r="KGJ135"/>
      <c r="KGK135"/>
      <c r="KGL135"/>
      <c r="KGM135"/>
      <c r="KGN135"/>
      <c r="KGO135"/>
      <c r="KGP135"/>
      <c r="KGQ135"/>
      <c r="KGR135"/>
      <c r="KGS135"/>
      <c r="KGT135"/>
      <c r="KGU135"/>
      <c r="KGV135"/>
      <c r="KGW135"/>
      <c r="KGX135"/>
      <c r="KGY135"/>
      <c r="KGZ135"/>
      <c r="KHA135"/>
      <c r="KHB135"/>
      <c r="KHC135"/>
      <c r="KHD135"/>
      <c r="KHE135"/>
      <c r="KHF135"/>
      <c r="KHG135"/>
      <c r="KHH135"/>
      <c r="KHI135"/>
      <c r="KHJ135"/>
      <c r="KHK135"/>
      <c r="KHL135"/>
      <c r="KHM135"/>
      <c r="KHN135"/>
      <c r="KHO135"/>
      <c r="KHP135"/>
      <c r="KHQ135"/>
      <c r="KHR135"/>
      <c r="KHS135"/>
      <c r="KHT135"/>
      <c r="KHU135"/>
      <c r="KHV135"/>
      <c r="KHW135"/>
      <c r="KHX135"/>
      <c r="KHY135"/>
      <c r="KHZ135"/>
      <c r="KIA135"/>
      <c r="KIB135"/>
      <c r="KIC135"/>
      <c r="KID135"/>
      <c r="KIE135"/>
      <c r="KIF135"/>
      <c r="KIG135"/>
      <c r="KIH135"/>
      <c r="KII135"/>
      <c r="KIJ135"/>
      <c r="KIK135"/>
      <c r="KIL135"/>
      <c r="KIM135"/>
      <c r="KIN135"/>
      <c r="KIO135"/>
      <c r="KIP135"/>
      <c r="KIQ135"/>
      <c r="KIR135"/>
      <c r="KIS135"/>
      <c r="KIT135"/>
      <c r="KIU135"/>
      <c r="KIV135"/>
      <c r="KIW135"/>
      <c r="KIX135"/>
      <c r="KIY135"/>
      <c r="KIZ135"/>
      <c r="KJA135"/>
      <c r="KJB135"/>
      <c r="KJC135"/>
      <c r="KJD135"/>
      <c r="KJE135"/>
      <c r="KJF135"/>
      <c r="KJG135"/>
      <c r="KJH135"/>
      <c r="KJI135"/>
      <c r="KJJ135"/>
      <c r="KJK135"/>
      <c r="KJL135"/>
      <c r="KJM135"/>
      <c r="KJN135"/>
      <c r="KJO135"/>
      <c r="KJP135"/>
      <c r="KJQ135"/>
      <c r="KJR135"/>
      <c r="KJS135"/>
      <c r="KJT135"/>
      <c r="KJU135"/>
      <c r="KJV135"/>
      <c r="KJW135"/>
      <c r="KJX135"/>
      <c r="KJY135"/>
      <c r="KJZ135"/>
      <c r="KKA135"/>
      <c r="KKB135"/>
      <c r="KKC135"/>
      <c r="KKD135"/>
      <c r="KKE135"/>
      <c r="KKF135"/>
      <c r="KKG135"/>
      <c r="KKH135"/>
      <c r="KKI135"/>
      <c r="KKJ135"/>
      <c r="KKK135"/>
      <c r="KKL135"/>
      <c r="KKM135"/>
      <c r="KKN135"/>
      <c r="KKO135"/>
      <c r="KKP135"/>
      <c r="KKQ135"/>
      <c r="KKR135"/>
      <c r="KKS135"/>
      <c r="KKT135"/>
      <c r="KKU135"/>
      <c r="KKV135"/>
      <c r="KKW135"/>
      <c r="KKX135"/>
      <c r="KKY135"/>
      <c r="KKZ135"/>
      <c r="KLA135"/>
      <c r="KLB135"/>
      <c r="KLC135"/>
      <c r="KLD135"/>
      <c r="KLE135"/>
      <c r="KLF135"/>
      <c r="KLG135"/>
      <c r="KLH135"/>
      <c r="KLI135"/>
      <c r="KLJ135"/>
      <c r="KLK135"/>
      <c r="KLL135"/>
      <c r="KLM135"/>
      <c r="KLN135"/>
      <c r="KLO135"/>
      <c r="KLP135"/>
      <c r="KLQ135"/>
      <c r="KLR135"/>
      <c r="KLS135"/>
      <c r="KLT135"/>
      <c r="KLU135"/>
      <c r="KLV135"/>
      <c r="KLW135"/>
      <c r="KLX135"/>
      <c r="KLY135"/>
      <c r="KLZ135"/>
      <c r="KMA135"/>
      <c r="KMB135"/>
      <c r="KMC135"/>
      <c r="KMD135"/>
      <c r="KME135"/>
      <c r="KMF135"/>
      <c r="KMG135"/>
      <c r="KMH135"/>
      <c r="KMI135"/>
      <c r="KMJ135"/>
      <c r="KMK135"/>
      <c r="KML135"/>
      <c r="KMM135"/>
      <c r="KMN135"/>
      <c r="KMO135"/>
      <c r="KMP135"/>
      <c r="KMQ135"/>
      <c r="KMR135"/>
      <c r="KMS135"/>
      <c r="KMT135"/>
      <c r="KMU135"/>
      <c r="KMV135"/>
      <c r="KMW135"/>
      <c r="KMX135"/>
      <c r="KMY135"/>
      <c r="KMZ135"/>
      <c r="KNA135"/>
      <c r="KNB135"/>
      <c r="KNC135"/>
      <c r="KND135"/>
      <c r="KNE135"/>
      <c r="KNF135"/>
      <c r="KNG135"/>
      <c r="KNH135"/>
      <c r="KNI135"/>
      <c r="KNJ135"/>
      <c r="KNK135"/>
      <c r="KNL135"/>
      <c r="KNM135"/>
      <c r="KNN135"/>
      <c r="KNO135"/>
      <c r="KNP135"/>
      <c r="KNQ135"/>
      <c r="KNR135"/>
      <c r="KNS135"/>
      <c r="KNT135"/>
      <c r="KNU135"/>
      <c r="KNV135"/>
      <c r="KNW135"/>
      <c r="KNX135"/>
      <c r="KNY135"/>
      <c r="KNZ135"/>
      <c r="KOA135"/>
      <c r="KOB135"/>
      <c r="KOC135"/>
      <c r="KOD135"/>
      <c r="KOE135"/>
      <c r="KOF135"/>
      <c r="KOG135"/>
      <c r="KOH135"/>
      <c r="KOI135"/>
      <c r="KOJ135"/>
      <c r="KOK135"/>
      <c r="KOL135"/>
      <c r="KOM135"/>
      <c r="KON135"/>
      <c r="KOO135"/>
      <c r="KOP135"/>
      <c r="KOQ135"/>
      <c r="KOR135"/>
      <c r="KOS135"/>
      <c r="KOT135"/>
      <c r="KOU135"/>
      <c r="KOV135"/>
      <c r="KOW135"/>
      <c r="KOX135"/>
      <c r="KOY135"/>
      <c r="KOZ135"/>
      <c r="KPA135"/>
      <c r="KPB135"/>
      <c r="KPC135"/>
      <c r="KPD135"/>
      <c r="KPE135"/>
      <c r="KPF135"/>
      <c r="KPG135"/>
      <c r="KPH135"/>
      <c r="KPI135"/>
      <c r="KPJ135"/>
      <c r="KPK135"/>
      <c r="KPL135"/>
      <c r="KPM135"/>
      <c r="KPN135"/>
      <c r="KPO135"/>
      <c r="KPP135"/>
      <c r="KPQ135"/>
      <c r="KPR135"/>
      <c r="KPS135"/>
      <c r="KPT135"/>
      <c r="KPU135"/>
      <c r="KPV135"/>
      <c r="KPW135"/>
      <c r="KPX135"/>
      <c r="KPY135"/>
      <c r="KPZ135"/>
      <c r="KQA135"/>
      <c r="KQB135"/>
      <c r="KQC135"/>
      <c r="KQD135"/>
      <c r="KQE135"/>
      <c r="KQF135"/>
      <c r="KQG135"/>
      <c r="KQH135"/>
      <c r="KQI135"/>
      <c r="KQJ135"/>
      <c r="KQK135"/>
      <c r="KQL135"/>
      <c r="KQM135"/>
      <c r="KQN135"/>
      <c r="KQO135"/>
      <c r="KQP135"/>
      <c r="KQQ135"/>
      <c r="KQR135"/>
      <c r="KQS135"/>
      <c r="KQT135"/>
      <c r="KQU135"/>
      <c r="KQV135"/>
      <c r="KQW135"/>
      <c r="KQX135"/>
      <c r="KQY135"/>
      <c r="KQZ135"/>
      <c r="KRA135"/>
      <c r="KRB135"/>
      <c r="KRC135"/>
      <c r="KRD135"/>
      <c r="KRE135"/>
      <c r="KRF135"/>
      <c r="KRG135"/>
      <c r="KRH135"/>
      <c r="KRI135"/>
      <c r="KRJ135"/>
      <c r="KRK135"/>
      <c r="KRL135"/>
      <c r="KRM135"/>
      <c r="KRN135"/>
      <c r="KRO135"/>
      <c r="KRP135"/>
      <c r="KRQ135"/>
      <c r="KRR135"/>
      <c r="KRS135"/>
      <c r="KRT135"/>
      <c r="KRU135"/>
      <c r="KRV135"/>
      <c r="KRW135"/>
      <c r="KRX135"/>
      <c r="KRY135"/>
      <c r="KRZ135"/>
      <c r="KSA135"/>
      <c r="KSB135"/>
      <c r="KSC135"/>
      <c r="KSD135"/>
      <c r="KSE135"/>
      <c r="KSF135"/>
      <c r="KSG135"/>
      <c r="KSH135"/>
      <c r="KSI135"/>
      <c r="KSJ135"/>
      <c r="KSK135"/>
      <c r="KSL135"/>
      <c r="KSM135"/>
      <c r="KSN135"/>
      <c r="KSO135"/>
      <c r="KSP135"/>
      <c r="KSQ135"/>
      <c r="KSR135"/>
      <c r="KSS135"/>
      <c r="KST135"/>
      <c r="KSU135"/>
      <c r="KSV135"/>
      <c r="KSW135"/>
      <c r="KSX135"/>
      <c r="KSY135"/>
      <c r="KSZ135"/>
      <c r="KTA135"/>
      <c r="KTB135"/>
      <c r="KTC135"/>
      <c r="KTD135"/>
      <c r="KTE135"/>
      <c r="KTF135"/>
      <c r="KTG135"/>
      <c r="KTH135"/>
      <c r="KTI135"/>
      <c r="KTJ135"/>
      <c r="KTK135"/>
      <c r="KTL135"/>
      <c r="KTM135"/>
      <c r="KTN135"/>
      <c r="KTO135"/>
      <c r="KTP135"/>
      <c r="KTQ135"/>
      <c r="KTR135"/>
      <c r="KTS135"/>
      <c r="KTT135"/>
      <c r="KTU135"/>
      <c r="KTV135"/>
      <c r="KTW135"/>
      <c r="KTX135"/>
      <c r="KTY135"/>
      <c r="KTZ135"/>
      <c r="KUA135"/>
      <c r="KUB135"/>
      <c r="KUC135"/>
      <c r="KUD135"/>
      <c r="KUE135"/>
      <c r="KUF135"/>
      <c r="KUG135"/>
      <c r="KUH135"/>
      <c r="KUI135"/>
      <c r="KUJ135"/>
      <c r="KUK135"/>
      <c r="KUL135"/>
      <c r="KUM135"/>
      <c r="KUN135"/>
      <c r="KUO135"/>
      <c r="KUP135"/>
      <c r="KUQ135"/>
      <c r="KUR135"/>
      <c r="KUS135"/>
      <c r="KUT135"/>
      <c r="KUU135"/>
      <c r="KUV135"/>
      <c r="KUW135"/>
      <c r="KUX135"/>
      <c r="KUY135"/>
      <c r="KUZ135"/>
      <c r="KVA135"/>
      <c r="KVB135"/>
      <c r="KVC135"/>
      <c r="KVD135"/>
      <c r="KVE135"/>
      <c r="KVF135"/>
      <c r="KVG135"/>
      <c r="KVH135"/>
      <c r="KVI135"/>
      <c r="KVJ135"/>
      <c r="KVK135"/>
      <c r="KVL135"/>
      <c r="KVM135"/>
      <c r="KVN135"/>
      <c r="KVO135"/>
      <c r="KVP135"/>
      <c r="KVQ135"/>
      <c r="KVR135"/>
      <c r="KVS135"/>
      <c r="KVT135"/>
      <c r="KVU135"/>
      <c r="KVV135"/>
      <c r="KVW135"/>
      <c r="KVX135"/>
      <c r="KVY135"/>
      <c r="KVZ135"/>
      <c r="KWA135"/>
      <c r="KWB135"/>
      <c r="KWC135"/>
      <c r="KWD135"/>
      <c r="KWE135"/>
      <c r="KWF135"/>
      <c r="KWG135"/>
      <c r="KWH135"/>
      <c r="KWI135"/>
      <c r="KWJ135"/>
      <c r="KWK135"/>
      <c r="KWL135"/>
      <c r="KWM135"/>
      <c r="KWN135"/>
      <c r="KWO135"/>
      <c r="KWP135"/>
      <c r="KWQ135"/>
      <c r="KWR135"/>
      <c r="KWS135"/>
      <c r="KWT135"/>
      <c r="KWU135"/>
      <c r="KWV135"/>
      <c r="KWW135"/>
      <c r="KWX135"/>
      <c r="KWY135"/>
      <c r="KWZ135"/>
      <c r="KXA135"/>
      <c r="KXB135"/>
      <c r="KXC135"/>
      <c r="KXD135"/>
      <c r="KXE135"/>
      <c r="KXF135"/>
      <c r="KXG135"/>
      <c r="KXH135"/>
      <c r="KXI135"/>
      <c r="KXJ135"/>
      <c r="KXK135"/>
      <c r="KXL135"/>
      <c r="KXM135"/>
      <c r="KXN135"/>
      <c r="KXO135"/>
      <c r="KXP135"/>
      <c r="KXQ135"/>
      <c r="KXR135"/>
      <c r="KXS135"/>
      <c r="KXT135"/>
      <c r="KXU135"/>
      <c r="KXV135"/>
      <c r="KXW135"/>
      <c r="KXX135"/>
      <c r="KXY135"/>
      <c r="KXZ135"/>
      <c r="KYA135"/>
      <c r="KYB135"/>
      <c r="KYC135"/>
      <c r="KYD135"/>
      <c r="KYE135"/>
      <c r="KYF135"/>
      <c r="KYG135"/>
      <c r="KYH135"/>
      <c r="KYI135"/>
      <c r="KYJ135"/>
      <c r="KYK135"/>
      <c r="KYL135"/>
      <c r="KYM135"/>
      <c r="KYN135"/>
      <c r="KYO135"/>
      <c r="KYP135"/>
      <c r="KYQ135"/>
      <c r="KYR135"/>
      <c r="KYS135"/>
      <c r="KYT135"/>
      <c r="KYU135"/>
      <c r="KYV135"/>
      <c r="KYW135"/>
      <c r="KYX135"/>
      <c r="KYY135"/>
      <c r="KYZ135"/>
      <c r="KZA135"/>
      <c r="KZB135"/>
      <c r="KZC135"/>
      <c r="KZD135"/>
      <c r="KZE135"/>
      <c r="KZF135"/>
      <c r="KZG135"/>
      <c r="KZH135"/>
      <c r="KZI135"/>
      <c r="KZJ135"/>
      <c r="KZK135"/>
      <c r="KZL135"/>
      <c r="KZM135"/>
      <c r="KZN135"/>
      <c r="KZO135"/>
      <c r="KZP135"/>
      <c r="KZQ135"/>
      <c r="KZR135"/>
      <c r="KZS135"/>
      <c r="KZT135"/>
      <c r="KZU135"/>
      <c r="KZV135"/>
      <c r="KZW135"/>
      <c r="KZX135"/>
      <c r="KZY135"/>
      <c r="KZZ135"/>
      <c r="LAA135"/>
      <c r="LAB135"/>
      <c r="LAC135"/>
      <c r="LAD135"/>
      <c r="LAE135"/>
      <c r="LAF135"/>
      <c r="LAG135"/>
      <c r="LAH135"/>
      <c r="LAI135"/>
      <c r="LAJ135"/>
      <c r="LAK135"/>
      <c r="LAL135"/>
      <c r="LAM135"/>
      <c r="LAN135"/>
      <c r="LAO135"/>
      <c r="LAP135"/>
      <c r="LAQ135"/>
      <c r="LAR135"/>
      <c r="LAS135"/>
      <c r="LAT135"/>
      <c r="LAU135"/>
      <c r="LAV135"/>
      <c r="LAW135"/>
      <c r="LAX135"/>
      <c r="LAY135"/>
      <c r="LAZ135"/>
      <c r="LBA135"/>
      <c r="LBB135"/>
      <c r="LBC135"/>
      <c r="LBD135"/>
      <c r="LBE135"/>
      <c r="LBF135"/>
      <c r="LBG135"/>
      <c r="LBH135"/>
      <c r="LBI135"/>
      <c r="LBJ135"/>
      <c r="LBK135"/>
      <c r="LBL135"/>
      <c r="LBM135"/>
      <c r="LBN135"/>
      <c r="LBO135"/>
      <c r="LBP135"/>
      <c r="LBQ135"/>
      <c r="LBR135"/>
      <c r="LBS135"/>
      <c r="LBT135"/>
      <c r="LBU135"/>
      <c r="LBV135"/>
      <c r="LBW135"/>
      <c r="LBX135"/>
      <c r="LBY135"/>
      <c r="LBZ135"/>
      <c r="LCA135"/>
      <c r="LCB135"/>
      <c r="LCC135"/>
      <c r="LCD135"/>
      <c r="LCE135"/>
      <c r="LCF135"/>
      <c r="LCG135"/>
      <c r="LCH135"/>
      <c r="LCI135"/>
      <c r="LCJ135"/>
      <c r="LCK135"/>
      <c r="LCL135"/>
      <c r="LCM135"/>
      <c r="LCN135"/>
      <c r="LCO135"/>
      <c r="LCP135"/>
      <c r="LCQ135"/>
      <c r="LCR135"/>
      <c r="LCS135"/>
      <c r="LCT135"/>
      <c r="LCU135"/>
      <c r="LCV135"/>
      <c r="LCW135"/>
      <c r="LCX135"/>
      <c r="LCY135"/>
      <c r="LCZ135"/>
      <c r="LDA135"/>
      <c r="LDB135"/>
      <c r="LDC135"/>
      <c r="LDD135"/>
      <c r="LDE135"/>
      <c r="LDF135"/>
      <c r="LDG135"/>
      <c r="LDH135"/>
      <c r="LDI135"/>
      <c r="LDJ135"/>
      <c r="LDK135"/>
      <c r="LDL135"/>
      <c r="LDM135"/>
      <c r="LDN135"/>
      <c r="LDO135"/>
      <c r="LDP135"/>
      <c r="LDQ135"/>
      <c r="LDR135"/>
      <c r="LDS135"/>
      <c r="LDT135"/>
      <c r="LDU135"/>
      <c r="LDV135"/>
      <c r="LDW135"/>
      <c r="LDX135"/>
      <c r="LDY135"/>
      <c r="LDZ135"/>
      <c r="LEA135"/>
      <c r="LEB135"/>
      <c r="LEC135"/>
      <c r="LED135"/>
      <c r="LEE135"/>
      <c r="LEF135"/>
      <c r="LEG135"/>
      <c r="LEH135"/>
      <c r="LEI135"/>
      <c r="LEJ135"/>
      <c r="LEK135"/>
      <c r="LEL135"/>
      <c r="LEM135"/>
      <c r="LEN135"/>
      <c r="LEO135"/>
      <c r="LEP135"/>
      <c r="LEQ135"/>
      <c r="LER135"/>
      <c r="LES135"/>
      <c r="LET135"/>
      <c r="LEU135"/>
      <c r="LEV135"/>
      <c r="LEW135"/>
      <c r="LEX135"/>
      <c r="LEY135"/>
      <c r="LEZ135"/>
      <c r="LFA135"/>
      <c r="LFB135"/>
      <c r="LFC135"/>
      <c r="LFD135"/>
      <c r="LFE135"/>
      <c r="LFF135"/>
      <c r="LFG135"/>
      <c r="LFH135"/>
      <c r="LFI135"/>
      <c r="LFJ135"/>
      <c r="LFK135"/>
      <c r="LFL135"/>
      <c r="LFM135"/>
      <c r="LFN135"/>
      <c r="LFO135"/>
      <c r="LFP135"/>
      <c r="LFQ135"/>
      <c r="LFR135"/>
      <c r="LFS135"/>
      <c r="LFT135"/>
      <c r="LFU135"/>
      <c r="LFV135"/>
      <c r="LFW135"/>
      <c r="LFX135"/>
      <c r="LFY135"/>
      <c r="LFZ135"/>
      <c r="LGA135"/>
      <c r="LGB135"/>
      <c r="LGC135"/>
      <c r="LGD135"/>
      <c r="LGE135"/>
      <c r="LGF135"/>
      <c r="LGG135"/>
      <c r="LGH135"/>
      <c r="LGI135"/>
      <c r="LGJ135"/>
      <c r="LGK135"/>
      <c r="LGL135"/>
      <c r="LGM135"/>
      <c r="LGN135"/>
      <c r="LGO135"/>
      <c r="LGP135"/>
      <c r="LGQ135"/>
      <c r="LGR135"/>
      <c r="LGS135"/>
      <c r="LGT135"/>
      <c r="LGU135"/>
      <c r="LGV135"/>
      <c r="LGW135"/>
      <c r="LGX135"/>
      <c r="LGY135"/>
      <c r="LGZ135"/>
      <c r="LHA135"/>
      <c r="LHB135"/>
      <c r="LHC135"/>
      <c r="LHD135"/>
      <c r="LHE135"/>
      <c r="LHF135"/>
      <c r="LHG135"/>
      <c r="LHH135"/>
      <c r="LHI135"/>
      <c r="LHJ135"/>
      <c r="LHK135"/>
      <c r="LHL135"/>
      <c r="LHM135"/>
      <c r="LHN135"/>
      <c r="LHO135"/>
      <c r="LHP135"/>
      <c r="LHQ135"/>
      <c r="LHR135"/>
      <c r="LHS135"/>
      <c r="LHT135"/>
      <c r="LHU135"/>
      <c r="LHV135"/>
      <c r="LHW135"/>
      <c r="LHX135"/>
      <c r="LHY135"/>
      <c r="LHZ135"/>
      <c r="LIA135"/>
      <c r="LIB135"/>
      <c r="LIC135"/>
      <c r="LID135"/>
      <c r="LIE135"/>
      <c r="LIF135"/>
      <c r="LIG135"/>
      <c r="LIH135"/>
      <c r="LII135"/>
      <c r="LIJ135"/>
      <c r="LIK135"/>
      <c r="LIL135"/>
      <c r="LIM135"/>
      <c r="LIN135"/>
      <c r="LIO135"/>
      <c r="LIP135"/>
      <c r="LIQ135"/>
      <c r="LIR135"/>
      <c r="LIS135"/>
      <c r="LIT135"/>
      <c r="LIU135"/>
      <c r="LIV135"/>
      <c r="LIW135"/>
      <c r="LIX135"/>
      <c r="LIY135"/>
      <c r="LIZ135"/>
      <c r="LJA135"/>
      <c r="LJB135"/>
      <c r="LJC135"/>
      <c r="LJD135"/>
      <c r="LJE135"/>
      <c r="LJF135"/>
      <c r="LJG135"/>
      <c r="LJH135"/>
      <c r="LJI135"/>
      <c r="LJJ135"/>
      <c r="LJK135"/>
      <c r="LJL135"/>
      <c r="LJM135"/>
      <c r="LJN135"/>
      <c r="LJO135"/>
      <c r="LJP135"/>
      <c r="LJQ135"/>
      <c r="LJR135"/>
      <c r="LJS135"/>
      <c r="LJT135"/>
      <c r="LJU135"/>
      <c r="LJV135"/>
      <c r="LJW135"/>
      <c r="LJX135"/>
      <c r="LJY135"/>
      <c r="LJZ135"/>
      <c r="LKA135"/>
      <c r="LKB135"/>
      <c r="LKC135"/>
      <c r="LKD135"/>
      <c r="LKE135"/>
      <c r="LKF135"/>
      <c r="LKG135"/>
      <c r="LKH135"/>
      <c r="LKI135"/>
      <c r="LKJ135"/>
      <c r="LKK135"/>
      <c r="LKL135"/>
      <c r="LKM135"/>
      <c r="LKN135"/>
      <c r="LKO135"/>
      <c r="LKP135"/>
      <c r="LKQ135"/>
      <c r="LKR135"/>
      <c r="LKS135"/>
      <c r="LKT135"/>
      <c r="LKU135"/>
      <c r="LKV135"/>
      <c r="LKW135"/>
      <c r="LKX135"/>
      <c r="LKY135"/>
      <c r="LKZ135"/>
      <c r="LLA135"/>
      <c r="LLB135"/>
      <c r="LLC135"/>
      <c r="LLD135"/>
      <c r="LLE135"/>
      <c r="LLF135"/>
      <c r="LLG135"/>
      <c r="LLH135"/>
      <c r="LLI135"/>
      <c r="LLJ135"/>
      <c r="LLK135"/>
      <c r="LLL135"/>
      <c r="LLM135"/>
      <c r="LLN135"/>
      <c r="LLO135"/>
      <c r="LLP135"/>
      <c r="LLQ135"/>
      <c r="LLR135"/>
      <c r="LLS135"/>
      <c r="LLT135"/>
      <c r="LLU135"/>
      <c r="LLV135"/>
      <c r="LLW135"/>
      <c r="LLX135"/>
      <c r="LLY135"/>
      <c r="LLZ135"/>
      <c r="LMA135"/>
      <c r="LMB135"/>
      <c r="LMC135"/>
      <c r="LMD135"/>
      <c r="LME135"/>
      <c r="LMF135"/>
      <c r="LMG135"/>
      <c r="LMH135"/>
      <c r="LMI135"/>
      <c r="LMJ135"/>
      <c r="LMK135"/>
      <c r="LML135"/>
      <c r="LMM135"/>
      <c r="LMN135"/>
      <c r="LMO135"/>
      <c r="LMP135"/>
      <c r="LMQ135"/>
      <c r="LMR135"/>
      <c r="LMS135"/>
      <c r="LMT135"/>
      <c r="LMU135"/>
      <c r="LMV135"/>
      <c r="LMW135"/>
      <c r="LMX135"/>
      <c r="LMY135"/>
      <c r="LMZ135"/>
      <c r="LNA135"/>
      <c r="LNB135"/>
      <c r="LNC135"/>
      <c r="LND135"/>
      <c r="LNE135"/>
      <c r="LNF135"/>
      <c r="LNG135"/>
      <c r="LNH135"/>
      <c r="LNI135"/>
      <c r="LNJ135"/>
      <c r="LNK135"/>
      <c r="LNL135"/>
      <c r="LNM135"/>
      <c r="LNN135"/>
      <c r="LNO135"/>
      <c r="LNP135"/>
      <c r="LNQ135"/>
      <c r="LNR135"/>
      <c r="LNS135"/>
      <c r="LNT135"/>
      <c r="LNU135"/>
      <c r="LNV135"/>
      <c r="LNW135"/>
      <c r="LNX135"/>
      <c r="LNY135"/>
      <c r="LNZ135"/>
      <c r="LOA135"/>
      <c r="LOB135"/>
      <c r="LOC135"/>
      <c r="LOD135"/>
      <c r="LOE135"/>
      <c r="LOF135"/>
      <c r="LOG135"/>
      <c r="LOH135"/>
      <c r="LOI135"/>
      <c r="LOJ135"/>
      <c r="LOK135"/>
      <c r="LOL135"/>
      <c r="LOM135"/>
      <c r="LON135"/>
      <c r="LOO135"/>
      <c r="LOP135"/>
      <c r="LOQ135"/>
      <c r="LOR135"/>
      <c r="LOS135"/>
      <c r="LOT135"/>
      <c r="LOU135"/>
      <c r="LOV135"/>
      <c r="LOW135"/>
      <c r="LOX135"/>
      <c r="LOY135"/>
      <c r="LOZ135"/>
      <c r="LPA135"/>
      <c r="LPB135"/>
      <c r="LPC135"/>
      <c r="LPD135"/>
      <c r="LPE135"/>
      <c r="LPF135"/>
      <c r="LPG135"/>
      <c r="LPH135"/>
      <c r="LPI135"/>
      <c r="LPJ135"/>
      <c r="LPK135"/>
      <c r="LPL135"/>
      <c r="LPM135"/>
      <c r="LPN135"/>
      <c r="LPO135"/>
      <c r="LPP135"/>
      <c r="LPQ135"/>
      <c r="LPR135"/>
      <c r="LPS135"/>
      <c r="LPT135"/>
      <c r="LPU135"/>
      <c r="LPV135"/>
      <c r="LPW135"/>
      <c r="LPX135"/>
      <c r="LPY135"/>
      <c r="LPZ135"/>
      <c r="LQA135"/>
      <c r="LQB135"/>
      <c r="LQC135"/>
      <c r="LQD135"/>
      <c r="LQE135"/>
      <c r="LQF135"/>
      <c r="LQG135"/>
      <c r="LQH135"/>
      <c r="LQI135"/>
      <c r="LQJ135"/>
      <c r="LQK135"/>
      <c r="LQL135"/>
      <c r="LQM135"/>
      <c r="LQN135"/>
      <c r="LQO135"/>
      <c r="LQP135"/>
      <c r="LQQ135"/>
      <c r="LQR135"/>
      <c r="LQS135"/>
      <c r="LQT135"/>
      <c r="LQU135"/>
      <c r="LQV135"/>
      <c r="LQW135"/>
      <c r="LQX135"/>
      <c r="LQY135"/>
      <c r="LQZ135"/>
      <c r="LRA135"/>
      <c r="LRB135"/>
      <c r="LRC135"/>
      <c r="LRD135"/>
      <c r="LRE135"/>
      <c r="LRF135"/>
      <c r="LRG135"/>
      <c r="LRH135"/>
      <c r="LRI135"/>
      <c r="LRJ135"/>
      <c r="LRK135"/>
      <c r="LRL135"/>
      <c r="LRM135"/>
      <c r="LRN135"/>
      <c r="LRO135"/>
      <c r="LRP135"/>
      <c r="LRQ135"/>
      <c r="LRR135"/>
      <c r="LRS135"/>
      <c r="LRT135"/>
      <c r="LRU135"/>
      <c r="LRV135"/>
      <c r="LRW135"/>
      <c r="LRX135"/>
      <c r="LRY135"/>
      <c r="LRZ135"/>
      <c r="LSA135"/>
      <c r="LSB135"/>
      <c r="LSC135"/>
      <c r="LSD135"/>
      <c r="LSE135"/>
      <c r="LSF135"/>
      <c r="LSG135"/>
      <c r="LSH135"/>
      <c r="LSI135"/>
      <c r="LSJ135"/>
      <c r="LSK135"/>
      <c r="LSL135"/>
      <c r="LSM135"/>
      <c r="LSN135"/>
      <c r="LSO135"/>
      <c r="LSP135"/>
      <c r="LSQ135"/>
      <c r="LSR135"/>
      <c r="LSS135"/>
      <c r="LST135"/>
      <c r="LSU135"/>
      <c r="LSV135"/>
      <c r="LSW135"/>
      <c r="LSX135"/>
      <c r="LSY135"/>
      <c r="LSZ135"/>
      <c r="LTA135"/>
      <c r="LTB135"/>
      <c r="LTC135"/>
      <c r="LTD135"/>
      <c r="LTE135"/>
      <c r="LTF135"/>
      <c r="LTG135"/>
      <c r="LTH135"/>
      <c r="LTI135"/>
      <c r="LTJ135"/>
      <c r="LTK135"/>
      <c r="LTL135"/>
      <c r="LTM135"/>
      <c r="LTN135"/>
      <c r="LTO135"/>
      <c r="LTP135"/>
      <c r="LTQ135"/>
      <c r="LTR135"/>
      <c r="LTS135"/>
      <c r="LTT135"/>
      <c r="LTU135"/>
      <c r="LTV135"/>
      <c r="LTW135"/>
      <c r="LTX135"/>
      <c r="LTY135"/>
      <c r="LTZ135"/>
      <c r="LUA135"/>
      <c r="LUB135"/>
      <c r="LUC135"/>
      <c r="LUD135"/>
      <c r="LUE135"/>
      <c r="LUF135"/>
      <c r="LUG135"/>
      <c r="LUH135"/>
      <c r="LUI135"/>
      <c r="LUJ135"/>
      <c r="LUK135"/>
      <c r="LUL135"/>
      <c r="LUM135"/>
      <c r="LUN135"/>
      <c r="LUO135"/>
      <c r="LUP135"/>
      <c r="LUQ135"/>
      <c r="LUR135"/>
      <c r="LUS135"/>
      <c r="LUT135"/>
      <c r="LUU135"/>
      <c r="LUV135"/>
      <c r="LUW135"/>
      <c r="LUX135"/>
      <c r="LUY135"/>
      <c r="LUZ135"/>
      <c r="LVA135"/>
      <c r="LVB135"/>
      <c r="LVC135"/>
      <c r="LVD135"/>
      <c r="LVE135"/>
      <c r="LVF135"/>
      <c r="LVG135"/>
      <c r="LVH135"/>
      <c r="LVI135"/>
      <c r="LVJ135"/>
      <c r="LVK135"/>
      <c r="LVL135"/>
      <c r="LVM135"/>
      <c r="LVN135"/>
      <c r="LVO135"/>
      <c r="LVP135"/>
      <c r="LVQ135"/>
      <c r="LVR135"/>
      <c r="LVS135"/>
      <c r="LVT135"/>
      <c r="LVU135"/>
      <c r="LVV135"/>
      <c r="LVW135"/>
      <c r="LVX135"/>
      <c r="LVY135"/>
      <c r="LVZ135"/>
      <c r="LWA135"/>
      <c r="LWB135"/>
      <c r="LWC135"/>
      <c r="LWD135"/>
      <c r="LWE135"/>
      <c r="LWF135"/>
      <c r="LWG135"/>
      <c r="LWH135"/>
      <c r="LWI135"/>
      <c r="LWJ135"/>
      <c r="LWK135"/>
      <c r="LWL135"/>
      <c r="LWM135"/>
      <c r="LWN135"/>
      <c r="LWO135"/>
      <c r="LWP135"/>
      <c r="LWQ135"/>
      <c r="LWR135"/>
      <c r="LWS135"/>
      <c r="LWT135"/>
      <c r="LWU135"/>
      <c r="LWV135"/>
      <c r="LWW135"/>
      <c r="LWX135"/>
      <c r="LWY135"/>
      <c r="LWZ135"/>
      <c r="LXA135"/>
      <c r="LXB135"/>
      <c r="LXC135"/>
      <c r="LXD135"/>
      <c r="LXE135"/>
      <c r="LXF135"/>
      <c r="LXG135"/>
      <c r="LXH135"/>
      <c r="LXI135"/>
      <c r="LXJ135"/>
      <c r="LXK135"/>
      <c r="LXL135"/>
      <c r="LXM135"/>
      <c r="LXN135"/>
      <c r="LXO135"/>
      <c r="LXP135"/>
      <c r="LXQ135"/>
      <c r="LXR135"/>
      <c r="LXS135"/>
      <c r="LXT135"/>
      <c r="LXU135"/>
      <c r="LXV135"/>
      <c r="LXW135"/>
      <c r="LXX135"/>
      <c r="LXY135"/>
      <c r="LXZ135"/>
      <c r="LYA135"/>
      <c r="LYB135"/>
      <c r="LYC135"/>
      <c r="LYD135"/>
      <c r="LYE135"/>
      <c r="LYF135"/>
      <c r="LYG135"/>
      <c r="LYH135"/>
      <c r="LYI135"/>
      <c r="LYJ135"/>
      <c r="LYK135"/>
      <c r="LYL135"/>
      <c r="LYM135"/>
      <c r="LYN135"/>
      <c r="LYO135"/>
      <c r="LYP135"/>
      <c r="LYQ135"/>
      <c r="LYR135"/>
      <c r="LYS135"/>
      <c r="LYT135"/>
      <c r="LYU135"/>
      <c r="LYV135"/>
      <c r="LYW135"/>
      <c r="LYX135"/>
      <c r="LYY135"/>
      <c r="LYZ135"/>
      <c r="LZA135"/>
      <c r="LZB135"/>
      <c r="LZC135"/>
      <c r="LZD135"/>
      <c r="LZE135"/>
      <c r="LZF135"/>
      <c r="LZG135"/>
      <c r="LZH135"/>
      <c r="LZI135"/>
      <c r="LZJ135"/>
      <c r="LZK135"/>
      <c r="LZL135"/>
      <c r="LZM135"/>
      <c r="LZN135"/>
      <c r="LZO135"/>
      <c r="LZP135"/>
      <c r="LZQ135"/>
      <c r="LZR135"/>
      <c r="LZS135"/>
      <c r="LZT135"/>
      <c r="LZU135"/>
      <c r="LZV135"/>
      <c r="LZW135"/>
      <c r="LZX135"/>
      <c r="LZY135"/>
      <c r="LZZ135"/>
      <c r="MAA135"/>
      <c r="MAB135"/>
      <c r="MAC135"/>
      <c r="MAD135"/>
      <c r="MAE135"/>
      <c r="MAF135"/>
      <c r="MAG135"/>
      <c r="MAH135"/>
      <c r="MAI135"/>
      <c r="MAJ135"/>
      <c r="MAK135"/>
      <c r="MAL135"/>
      <c r="MAM135"/>
      <c r="MAN135"/>
      <c r="MAO135"/>
      <c r="MAP135"/>
      <c r="MAQ135"/>
      <c r="MAR135"/>
      <c r="MAS135"/>
      <c r="MAT135"/>
      <c r="MAU135"/>
      <c r="MAV135"/>
      <c r="MAW135"/>
      <c r="MAX135"/>
      <c r="MAY135"/>
      <c r="MAZ135"/>
      <c r="MBA135"/>
      <c r="MBB135"/>
      <c r="MBC135"/>
      <c r="MBD135"/>
      <c r="MBE135"/>
      <c r="MBF135"/>
      <c r="MBG135"/>
      <c r="MBH135"/>
      <c r="MBI135"/>
      <c r="MBJ135"/>
      <c r="MBK135"/>
      <c r="MBL135"/>
      <c r="MBM135"/>
      <c r="MBN135"/>
      <c r="MBO135"/>
      <c r="MBP135"/>
      <c r="MBQ135"/>
      <c r="MBR135"/>
      <c r="MBS135"/>
      <c r="MBT135"/>
      <c r="MBU135"/>
      <c r="MBV135"/>
      <c r="MBW135"/>
      <c r="MBX135"/>
      <c r="MBY135"/>
      <c r="MBZ135"/>
      <c r="MCA135"/>
      <c r="MCB135"/>
      <c r="MCC135"/>
      <c r="MCD135"/>
      <c r="MCE135"/>
      <c r="MCF135"/>
      <c r="MCG135"/>
      <c r="MCH135"/>
      <c r="MCI135"/>
      <c r="MCJ135"/>
      <c r="MCK135"/>
      <c r="MCL135"/>
      <c r="MCM135"/>
      <c r="MCN135"/>
      <c r="MCO135"/>
      <c r="MCP135"/>
      <c r="MCQ135"/>
      <c r="MCR135"/>
      <c r="MCS135"/>
      <c r="MCT135"/>
      <c r="MCU135"/>
      <c r="MCV135"/>
      <c r="MCW135"/>
      <c r="MCX135"/>
      <c r="MCY135"/>
      <c r="MCZ135"/>
      <c r="MDA135"/>
      <c r="MDB135"/>
      <c r="MDC135"/>
      <c r="MDD135"/>
      <c r="MDE135"/>
      <c r="MDF135"/>
      <c r="MDG135"/>
      <c r="MDH135"/>
      <c r="MDI135"/>
      <c r="MDJ135"/>
      <c r="MDK135"/>
      <c r="MDL135"/>
      <c r="MDM135"/>
      <c r="MDN135"/>
      <c r="MDO135"/>
      <c r="MDP135"/>
      <c r="MDQ135"/>
      <c r="MDR135"/>
      <c r="MDS135"/>
      <c r="MDT135"/>
      <c r="MDU135"/>
      <c r="MDV135"/>
      <c r="MDW135"/>
      <c r="MDX135"/>
      <c r="MDY135"/>
      <c r="MDZ135"/>
      <c r="MEA135"/>
      <c r="MEB135"/>
      <c r="MEC135"/>
      <c r="MED135"/>
      <c r="MEE135"/>
      <c r="MEF135"/>
      <c r="MEG135"/>
      <c r="MEH135"/>
      <c r="MEI135"/>
      <c r="MEJ135"/>
      <c r="MEK135"/>
      <c r="MEL135"/>
      <c r="MEM135"/>
      <c r="MEN135"/>
      <c r="MEO135"/>
      <c r="MEP135"/>
      <c r="MEQ135"/>
      <c r="MER135"/>
      <c r="MES135"/>
      <c r="MET135"/>
      <c r="MEU135"/>
      <c r="MEV135"/>
      <c r="MEW135"/>
      <c r="MEX135"/>
      <c r="MEY135"/>
      <c r="MEZ135"/>
      <c r="MFA135"/>
      <c r="MFB135"/>
      <c r="MFC135"/>
      <c r="MFD135"/>
      <c r="MFE135"/>
      <c r="MFF135"/>
      <c r="MFG135"/>
      <c r="MFH135"/>
      <c r="MFI135"/>
      <c r="MFJ135"/>
      <c r="MFK135"/>
      <c r="MFL135"/>
      <c r="MFM135"/>
      <c r="MFN135"/>
      <c r="MFO135"/>
      <c r="MFP135"/>
      <c r="MFQ135"/>
      <c r="MFR135"/>
      <c r="MFS135"/>
      <c r="MFT135"/>
      <c r="MFU135"/>
      <c r="MFV135"/>
      <c r="MFW135"/>
      <c r="MFX135"/>
      <c r="MFY135"/>
      <c r="MFZ135"/>
      <c r="MGA135"/>
      <c r="MGB135"/>
      <c r="MGC135"/>
      <c r="MGD135"/>
      <c r="MGE135"/>
      <c r="MGF135"/>
      <c r="MGG135"/>
      <c r="MGH135"/>
      <c r="MGI135"/>
      <c r="MGJ135"/>
      <c r="MGK135"/>
      <c r="MGL135"/>
      <c r="MGM135"/>
      <c r="MGN135"/>
      <c r="MGO135"/>
      <c r="MGP135"/>
      <c r="MGQ135"/>
      <c r="MGR135"/>
      <c r="MGS135"/>
      <c r="MGT135"/>
      <c r="MGU135"/>
      <c r="MGV135"/>
      <c r="MGW135"/>
      <c r="MGX135"/>
      <c r="MGY135"/>
      <c r="MGZ135"/>
      <c r="MHA135"/>
      <c r="MHB135"/>
      <c r="MHC135"/>
      <c r="MHD135"/>
      <c r="MHE135"/>
      <c r="MHF135"/>
      <c r="MHG135"/>
      <c r="MHH135"/>
      <c r="MHI135"/>
      <c r="MHJ135"/>
      <c r="MHK135"/>
      <c r="MHL135"/>
      <c r="MHM135"/>
      <c r="MHN135"/>
      <c r="MHO135"/>
      <c r="MHP135"/>
      <c r="MHQ135"/>
      <c r="MHR135"/>
      <c r="MHS135"/>
      <c r="MHT135"/>
      <c r="MHU135"/>
      <c r="MHV135"/>
      <c r="MHW135"/>
      <c r="MHX135"/>
      <c r="MHY135"/>
      <c r="MHZ135"/>
      <c r="MIA135"/>
      <c r="MIB135"/>
      <c r="MIC135"/>
      <c r="MID135"/>
      <c r="MIE135"/>
      <c r="MIF135"/>
      <c r="MIG135"/>
      <c r="MIH135"/>
      <c r="MII135"/>
      <c r="MIJ135"/>
      <c r="MIK135"/>
      <c r="MIL135"/>
      <c r="MIM135"/>
      <c r="MIN135"/>
      <c r="MIO135"/>
      <c r="MIP135"/>
      <c r="MIQ135"/>
      <c r="MIR135"/>
      <c r="MIS135"/>
      <c r="MIT135"/>
      <c r="MIU135"/>
      <c r="MIV135"/>
      <c r="MIW135"/>
      <c r="MIX135"/>
      <c r="MIY135"/>
      <c r="MIZ135"/>
      <c r="MJA135"/>
      <c r="MJB135"/>
      <c r="MJC135"/>
      <c r="MJD135"/>
      <c r="MJE135"/>
      <c r="MJF135"/>
      <c r="MJG135"/>
      <c r="MJH135"/>
      <c r="MJI135"/>
      <c r="MJJ135"/>
      <c r="MJK135"/>
      <c r="MJL135"/>
      <c r="MJM135"/>
      <c r="MJN135"/>
      <c r="MJO135"/>
      <c r="MJP135"/>
      <c r="MJQ135"/>
      <c r="MJR135"/>
      <c r="MJS135"/>
      <c r="MJT135"/>
      <c r="MJU135"/>
      <c r="MJV135"/>
      <c r="MJW135"/>
      <c r="MJX135"/>
      <c r="MJY135"/>
      <c r="MJZ135"/>
      <c r="MKA135"/>
      <c r="MKB135"/>
      <c r="MKC135"/>
      <c r="MKD135"/>
      <c r="MKE135"/>
      <c r="MKF135"/>
      <c r="MKG135"/>
      <c r="MKH135"/>
      <c r="MKI135"/>
      <c r="MKJ135"/>
      <c r="MKK135"/>
      <c r="MKL135"/>
      <c r="MKM135"/>
      <c r="MKN135"/>
      <c r="MKO135"/>
      <c r="MKP135"/>
      <c r="MKQ135"/>
      <c r="MKR135"/>
      <c r="MKS135"/>
      <c r="MKT135"/>
      <c r="MKU135"/>
      <c r="MKV135"/>
      <c r="MKW135"/>
      <c r="MKX135"/>
      <c r="MKY135"/>
      <c r="MKZ135"/>
      <c r="MLA135"/>
      <c r="MLB135"/>
      <c r="MLC135"/>
      <c r="MLD135"/>
      <c r="MLE135"/>
      <c r="MLF135"/>
      <c r="MLG135"/>
      <c r="MLH135"/>
      <c r="MLI135"/>
      <c r="MLJ135"/>
      <c r="MLK135"/>
      <c r="MLL135"/>
      <c r="MLM135"/>
      <c r="MLN135"/>
      <c r="MLO135"/>
      <c r="MLP135"/>
      <c r="MLQ135"/>
      <c r="MLR135"/>
      <c r="MLS135"/>
      <c r="MLT135"/>
      <c r="MLU135"/>
      <c r="MLV135"/>
      <c r="MLW135"/>
      <c r="MLX135"/>
      <c r="MLY135"/>
      <c r="MLZ135"/>
      <c r="MMA135"/>
      <c r="MMB135"/>
      <c r="MMC135"/>
      <c r="MMD135"/>
      <c r="MME135"/>
      <c r="MMF135"/>
      <c r="MMG135"/>
      <c r="MMH135"/>
      <c r="MMI135"/>
      <c r="MMJ135"/>
      <c r="MMK135"/>
      <c r="MML135"/>
      <c r="MMM135"/>
      <c r="MMN135"/>
      <c r="MMO135"/>
      <c r="MMP135"/>
      <c r="MMQ135"/>
      <c r="MMR135"/>
      <c r="MMS135"/>
      <c r="MMT135"/>
      <c r="MMU135"/>
      <c r="MMV135"/>
      <c r="MMW135"/>
      <c r="MMX135"/>
      <c r="MMY135"/>
      <c r="MMZ135"/>
      <c r="MNA135"/>
      <c r="MNB135"/>
      <c r="MNC135"/>
      <c r="MND135"/>
      <c r="MNE135"/>
      <c r="MNF135"/>
      <c r="MNG135"/>
      <c r="MNH135"/>
      <c r="MNI135"/>
      <c r="MNJ135"/>
      <c r="MNK135"/>
      <c r="MNL135"/>
      <c r="MNM135"/>
      <c r="MNN135"/>
      <c r="MNO135"/>
      <c r="MNP135"/>
      <c r="MNQ135"/>
      <c r="MNR135"/>
      <c r="MNS135"/>
      <c r="MNT135"/>
      <c r="MNU135"/>
      <c r="MNV135"/>
      <c r="MNW135"/>
      <c r="MNX135"/>
      <c r="MNY135"/>
      <c r="MNZ135"/>
      <c r="MOA135"/>
      <c r="MOB135"/>
      <c r="MOC135"/>
      <c r="MOD135"/>
      <c r="MOE135"/>
      <c r="MOF135"/>
      <c r="MOG135"/>
      <c r="MOH135"/>
      <c r="MOI135"/>
      <c r="MOJ135"/>
      <c r="MOK135"/>
      <c r="MOL135"/>
      <c r="MOM135"/>
      <c r="MON135"/>
      <c r="MOO135"/>
      <c r="MOP135"/>
      <c r="MOQ135"/>
      <c r="MOR135"/>
      <c r="MOS135"/>
      <c r="MOT135"/>
      <c r="MOU135"/>
      <c r="MOV135"/>
      <c r="MOW135"/>
      <c r="MOX135"/>
      <c r="MOY135"/>
      <c r="MOZ135"/>
      <c r="MPA135"/>
      <c r="MPB135"/>
      <c r="MPC135"/>
      <c r="MPD135"/>
      <c r="MPE135"/>
      <c r="MPF135"/>
      <c r="MPG135"/>
      <c r="MPH135"/>
      <c r="MPI135"/>
      <c r="MPJ135"/>
      <c r="MPK135"/>
      <c r="MPL135"/>
      <c r="MPM135"/>
      <c r="MPN135"/>
      <c r="MPO135"/>
      <c r="MPP135"/>
      <c r="MPQ135"/>
      <c r="MPR135"/>
      <c r="MPS135"/>
      <c r="MPT135"/>
      <c r="MPU135"/>
      <c r="MPV135"/>
      <c r="MPW135"/>
      <c r="MPX135"/>
      <c r="MPY135"/>
      <c r="MPZ135"/>
      <c r="MQA135"/>
      <c r="MQB135"/>
      <c r="MQC135"/>
      <c r="MQD135"/>
      <c r="MQE135"/>
      <c r="MQF135"/>
      <c r="MQG135"/>
      <c r="MQH135"/>
      <c r="MQI135"/>
      <c r="MQJ135"/>
      <c r="MQK135"/>
      <c r="MQL135"/>
      <c r="MQM135"/>
      <c r="MQN135"/>
      <c r="MQO135"/>
      <c r="MQP135"/>
      <c r="MQQ135"/>
      <c r="MQR135"/>
      <c r="MQS135"/>
      <c r="MQT135"/>
      <c r="MQU135"/>
      <c r="MQV135"/>
      <c r="MQW135"/>
      <c r="MQX135"/>
      <c r="MQY135"/>
      <c r="MQZ135"/>
      <c r="MRA135"/>
      <c r="MRB135"/>
      <c r="MRC135"/>
      <c r="MRD135"/>
      <c r="MRE135"/>
      <c r="MRF135"/>
      <c r="MRG135"/>
      <c r="MRH135"/>
      <c r="MRI135"/>
      <c r="MRJ135"/>
      <c r="MRK135"/>
      <c r="MRL135"/>
      <c r="MRM135"/>
      <c r="MRN135"/>
      <c r="MRO135"/>
      <c r="MRP135"/>
      <c r="MRQ135"/>
      <c r="MRR135"/>
      <c r="MRS135"/>
      <c r="MRT135"/>
      <c r="MRU135"/>
      <c r="MRV135"/>
      <c r="MRW135"/>
      <c r="MRX135"/>
      <c r="MRY135"/>
      <c r="MRZ135"/>
      <c r="MSA135"/>
      <c r="MSB135"/>
      <c r="MSC135"/>
      <c r="MSD135"/>
      <c r="MSE135"/>
      <c r="MSF135"/>
      <c r="MSG135"/>
      <c r="MSH135"/>
      <c r="MSI135"/>
      <c r="MSJ135"/>
      <c r="MSK135"/>
      <c r="MSL135"/>
      <c r="MSM135"/>
      <c r="MSN135"/>
      <c r="MSO135"/>
      <c r="MSP135"/>
      <c r="MSQ135"/>
      <c r="MSR135"/>
      <c r="MSS135"/>
      <c r="MST135"/>
      <c r="MSU135"/>
      <c r="MSV135"/>
      <c r="MSW135"/>
      <c r="MSX135"/>
      <c r="MSY135"/>
      <c r="MSZ135"/>
      <c r="MTA135"/>
      <c r="MTB135"/>
      <c r="MTC135"/>
      <c r="MTD135"/>
      <c r="MTE135"/>
      <c r="MTF135"/>
      <c r="MTG135"/>
      <c r="MTH135"/>
      <c r="MTI135"/>
      <c r="MTJ135"/>
      <c r="MTK135"/>
      <c r="MTL135"/>
      <c r="MTM135"/>
      <c r="MTN135"/>
      <c r="MTO135"/>
      <c r="MTP135"/>
      <c r="MTQ135"/>
      <c r="MTR135"/>
      <c r="MTS135"/>
      <c r="MTT135"/>
      <c r="MTU135"/>
      <c r="MTV135"/>
      <c r="MTW135"/>
      <c r="MTX135"/>
      <c r="MTY135"/>
      <c r="MTZ135"/>
      <c r="MUA135"/>
      <c r="MUB135"/>
      <c r="MUC135"/>
      <c r="MUD135"/>
      <c r="MUE135"/>
      <c r="MUF135"/>
      <c r="MUG135"/>
      <c r="MUH135"/>
      <c r="MUI135"/>
      <c r="MUJ135"/>
      <c r="MUK135"/>
      <c r="MUL135"/>
      <c r="MUM135"/>
      <c r="MUN135"/>
      <c r="MUO135"/>
      <c r="MUP135"/>
      <c r="MUQ135"/>
      <c r="MUR135"/>
      <c r="MUS135"/>
      <c r="MUT135"/>
      <c r="MUU135"/>
      <c r="MUV135"/>
      <c r="MUW135"/>
      <c r="MUX135"/>
      <c r="MUY135"/>
      <c r="MUZ135"/>
      <c r="MVA135"/>
      <c r="MVB135"/>
      <c r="MVC135"/>
      <c r="MVD135"/>
      <c r="MVE135"/>
      <c r="MVF135"/>
      <c r="MVG135"/>
      <c r="MVH135"/>
      <c r="MVI135"/>
      <c r="MVJ135"/>
      <c r="MVK135"/>
      <c r="MVL135"/>
      <c r="MVM135"/>
      <c r="MVN135"/>
      <c r="MVO135"/>
      <c r="MVP135"/>
      <c r="MVQ135"/>
      <c r="MVR135"/>
      <c r="MVS135"/>
      <c r="MVT135"/>
      <c r="MVU135"/>
      <c r="MVV135"/>
      <c r="MVW135"/>
      <c r="MVX135"/>
      <c r="MVY135"/>
      <c r="MVZ135"/>
      <c r="MWA135"/>
      <c r="MWB135"/>
      <c r="MWC135"/>
      <c r="MWD135"/>
      <c r="MWE135"/>
      <c r="MWF135"/>
      <c r="MWG135"/>
      <c r="MWH135"/>
      <c r="MWI135"/>
      <c r="MWJ135"/>
      <c r="MWK135"/>
      <c r="MWL135"/>
      <c r="MWM135"/>
      <c r="MWN135"/>
      <c r="MWO135"/>
      <c r="MWP135"/>
      <c r="MWQ135"/>
      <c r="MWR135"/>
      <c r="MWS135"/>
      <c r="MWT135"/>
      <c r="MWU135"/>
      <c r="MWV135"/>
      <c r="MWW135"/>
      <c r="MWX135"/>
      <c r="MWY135"/>
      <c r="MWZ135"/>
      <c r="MXA135"/>
      <c r="MXB135"/>
      <c r="MXC135"/>
      <c r="MXD135"/>
      <c r="MXE135"/>
      <c r="MXF135"/>
      <c r="MXG135"/>
      <c r="MXH135"/>
      <c r="MXI135"/>
      <c r="MXJ135"/>
      <c r="MXK135"/>
      <c r="MXL135"/>
      <c r="MXM135"/>
      <c r="MXN135"/>
      <c r="MXO135"/>
      <c r="MXP135"/>
      <c r="MXQ135"/>
      <c r="MXR135"/>
      <c r="MXS135"/>
      <c r="MXT135"/>
      <c r="MXU135"/>
      <c r="MXV135"/>
      <c r="MXW135"/>
      <c r="MXX135"/>
      <c r="MXY135"/>
      <c r="MXZ135"/>
      <c r="MYA135"/>
      <c r="MYB135"/>
      <c r="MYC135"/>
      <c r="MYD135"/>
      <c r="MYE135"/>
      <c r="MYF135"/>
      <c r="MYG135"/>
      <c r="MYH135"/>
      <c r="MYI135"/>
      <c r="MYJ135"/>
      <c r="MYK135"/>
      <c r="MYL135"/>
      <c r="MYM135"/>
      <c r="MYN135"/>
      <c r="MYO135"/>
      <c r="MYP135"/>
      <c r="MYQ135"/>
      <c r="MYR135"/>
      <c r="MYS135"/>
      <c r="MYT135"/>
      <c r="MYU135"/>
      <c r="MYV135"/>
      <c r="MYW135"/>
      <c r="MYX135"/>
      <c r="MYY135"/>
      <c r="MYZ135"/>
      <c r="MZA135"/>
      <c r="MZB135"/>
      <c r="MZC135"/>
      <c r="MZD135"/>
      <c r="MZE135"/>
      <c r="MZF135"/>
      <c r="MZG135"/>
      <c r="MZH135"/>
      <c r="MZI135"/>
      <c r="MZJ135"/>
      <c r="MZK135"/>
      <c r="MZL135"/>
      <c r="MZM135"/>
      <c r="MZN135"/>
      <c r="MZO135"/>
      <c r="MZP135"/>
      <c r="MZQ135"/>
      <c r="MZR135"/>
      <c r="MZS135"/>
      <c r="MZT135"/>
      <c r="MZU135"/>
      <c r="MZV135"/>
      <c r="MZW135"/>
      <c r="MZX135"/>
      <c r="MZY135"/>
      <c r="MZZ135"/>
      <c r="NAA135"/>
      <c r="NAB135"/>
      <c r="NAC135"/>
      <c r="NAD135"/>
      <c r="NAE135"/>
      <c r="NAF135"/>
      <c r="NAG135"/>
      <c r="NAH135"/>
      <c r="NAI135"/>
      <c r="NAJ135"/>
      <c r="NAK135"/>
      <c r="NAL135"/>
      <c r="NAM135"/>
      <c r="NAN135"/>
      <c r="NAO135"/>
      <c r="NAP135"/>
      <c r="NAQ135"/>
      <c r="NAR135"/>
      <c r="NAS135"/>
      <c r="NAT135"/>
      <c r="NAU135"/>
      <c r="NAV135"/>
      <c r="NAW135"/>
      <c r="NAX135"/>
      <c r="NAY135"/>
      <c r="NAZ135"/>
      <c r="NBA135"/>
      <c r="NBB135"/>
      <c r="NBC135"/>
      <c r="NBD135"/>
      <c r="NBE135"/>
      <c r="NBF135"/>
      <c r="NBG135"/>
      <c r="NBH135"/>
      <c r="NBI135"/>
      <c r="NBJ135"/>
      <c r="NBK135"/>
      <c r="NBL135"/>
      <c r="NBM135"/>
      <c r="NBN135"/>
      <c r="NBO135"/>
      <c r="NBP135"/>
      <c r="NBQ135"/>
      <c r="NBR135"/>
      <c r="NBS135"/>
      <c r="NBT135"/>
      <c r="NBU135"/>
      <c r="NBV135"/>
      <c r="NBW135"/>
      <c r="NBX135"/>
      <c r="NBY135"/>
      <c r="NBZ135"/>
      <c r="NCA135"/>
      <c r="NCB135"/>
      <c r="NCC135"/>
      <c r="NCD135"/>
      <c r="NCE135"/>
      <c r="NCF135"/>
      <c r="NCG135"/>
      <c r="NCH135"/>
      <c r="NCI135"/>
      <c r="NCJ135"/>
      <c r="NCK135"/>
      <c r="NCL135"/>
      <c r="NCM135"/>
      <c r="NCN135"/>
      <c r="NCO135"/>
      <c r="NCP135"/>
      <c r="NCQ135"/>
      <c r="NCR135"/>
      <c r="NCS135"/>
      <c r="NCT135"/>
      <c r="NCU135"/>
      <c r="NCV135"/>
      <c r="NCW135"/>
      <c r="NCX135"/>
      <c r="NCY135"/>
      <c r="NCZ135"/>
      <c r="NDA135"/>
      <c r="NDB135"/>
      <c r="NDC135"/>
      <c r="NDD135"/>
      <c r="NDE135"/>
      <c r="NDF135"/>
      <c r="NDG135"/>
      <c r="NDH135"/>
      <c r="NDI135"/>
      <c r="NDJ135"/>
      <c r="NDK135"/>
      <c r="NDL135"/>
      <c r="NDM135"/>
      <c r="NDN135"/>
      <c r="NDO135"/>
      <c r="NDP135"/>
      <c r="NDQ135"/>
      <c r="NDR135"/>
      <c r="NDS135"/>
      <c r="NDT135"/>
      <c r="NDU135"/>
      <c r="NDV135"/>
      <c r="NDW135"/>
      <c r="NDX135"/>
      <c r="NDY135"/>
      <c r="NDZ135"/>
      <c r="NEA135"/>
      <c r="NEB135"/>
      <c r="NEC135"/>
      <c r="NED135"/>
      <c r="NEE135"/>
      <c r="NEF135"/>
      <c r="NEG135"/>
      <c r="NEH135"/>
      <c r="NEI135"/>
      <c r="NEJ135"/>
      <c r="NEK135"/>
      <c r="NEL135"/>
      <c r="NEM135"/>
      <c r="NEN135"/>
      <c r="NEO135"/>
      <c r="NEP135"/>
      <c r="NEQ135"/>
      <c r="NER135"/>
      <c r="NES135"/>
      <c r="NET135"/>
      <c r="NEU135"/>
      <c r="NEV135"/>
      <c r="NEW135"/>
      <c r="NEX135"/>
      <c r="NEY135"/>
      <c r="NEZ135"/>
      <c r="NFA135"/>
      <c r="NFB135"/>
      <c r="NFC135"/>
      <c r="NFD135"/>
      <c r="NFE135"/>
      <c r="NFF135"/>
      <c r="NFG135"/>
      <c r="NFH135"/>
      <c r="NFI135"/>
      <c r="NFJ135"/>
      <c r="NFK135"/>
      <c r="NFL135"/>
      <c r="NFM135"/>
      <c r="NFN135"/>
      <c r="NFO135"/>
      <c r="NFP135"/>
      <c r="NFQ135"/>
      <c r="NFR135"/>
      <c r="NFS135"/>
      <c r="NFT135"/>
      <c r="NFU135"/>
      <c r="NFV135"/>
      <c r="NFW135"/>
      <c r="NFX135"/>
      <c r="NFY135"/>
      <c r="NFZ135"/>
      <c r="NGA135"/>
      <c r="NGB135"/>
      <c r="NGC135"/>
      <c r="NGD135"/>
      <c r="NGE135"/>
      <c r="NGF135"/>
      <c r="NGG135"/>
      <c r="NGH135"/>
      <c r="NGI135"/>
      <c r="NGJ135"/>
      <c r="NGK135"/>
      <c r="NGL135"/>
      <c r="NGM135"/>
      <c r="NGN135"/>
      <c r="NGO135"/>
      <c r="NGP135"/>
      <c r="NGQ135"/>
      <c r="NGR135"/>
      <c r="NGS135"/>
      <c r="NGT135"/>
      <c r="NGU135"/>
      <c r="NGV135"/>
      <c r="NGW135"/>
      <c r="NGX135"/>
      <c r="NGY135"/>
      <c r="NGZ135"/>
      <c r="NHA135"/>
      <c r="NHB135"/>
      <c r="NHC135"/>
      <c r="NHD135"/>
      <c r="NHE135"/>
      <c r="NHF135"/>
      <c r="NHG135"/>
      <c r="NHH135"/>
      <c r="NHI135"/>
      <c r="NHJ135"/>
      <c r="NHK135"/>
      <c r="NHL135"/>
      <c r="NHM135"/>
      <c r="NHN135"/>
      <c r="NHO135"/>
      <c r="NHP135"/>
      <c r="NHQ135"/>
      <c r="NHR135"/>
      <c r="NHS135"/>
      <c r="NHT135"/>
      <c r="NHU135"/>
      <c r="NHV135"/>
      <c r="NHW135"/>
      <c r="NHX135"/>
      <c r="NHY135"/>
      <c r="NHZ135"/>
      <c r="NIA135"/>
      <c r="NIB135"/>
      <c r="NIC135"/>
      <c r="NID135"/>
      <c r="NIE135"/>
      <c r="NIF135"/>
      <c r="NIG135"/>
      <c r="NIH135"/>
      <c r="NII135"/>
      <c r="NIJ135"/>
      <c r="NIK135"/>
      <c r="NIL135"/>
      <c r="NIM135"/>
      <c r="NIN135"/>
      <c r="NIO135"/>
      <c r="NIP135"/>
      <c r="NIQ135"/>
      <c r="NIR135"/>
      <c r="NIS135"/>
      <c r="NIT135"/>
      <c r="NIU135"/>
      <c r="NIV135"/>
      <c r="NIW135"/>
      <c r="NIX135"/>
      <c r="NIY135"/>
      <c r="NIZ135"/>
      <c r="NJA135"/>
      <c r="NJB135"/>
      <c r="NJC135"/>
      <c r="NJD135"/>
      <c r="NJE135"/>
      <c r="NJF135"/>
      <c r="NJG135"/>
      <c r="NJH135"/>
      <c r="NJI135"/>
      <c r="NJJ135"/>
      <c r="NJK135"/>
      <c r="NJL135"/>
      <c r="NJM135"/>
      <c r="NJN135"/>
      <c r="NJO135"/>
      <c r="NJP135"/>
      <c r="NJQ135"/>
      <c r="NJR135"/>
      <c r="NJS135"/>
      <c r="NJT135"/>
      <c r="NJU135"/>
      <c r="NJV135"/>
      <c r="NJW135"/>
      <c r="NJX135"/>
      <c r="NJY135"/>
      <c r="NJZ135"/>
      <c r="NKA135"/>
      <c r="NKB135"/>
      <c r="NKC135"/>
      <c r="NKD135"/>
      <c r="NKE135"/>
      <c r="NKF135"/>
      <c r="NKG135"/>
      <c r="NKH135"/>
      <c r="NKI135"/>
      <c r="NKJ135"/>
      <c r="NKK135"/>
      <c r="NKL135"/>
      <c r="NKM135"/>
      <c r="NKN135"/>
      <c r="NKO135"/>
      <c r="NKP135"/>
      <c r="NKQ135"/>
      <c r="NKR135"/>
      <c r="NKS135"/>
      <c r="NKT135"/>
      <c r="NKU135"/>
      <c r="NKV135"/>
      <c r="NKW135"/>
      <c r="NKX135"/>
      <c r="NKY135"/>
      <c r="NKZ135"/>
      <c r="NLA135"/>
      <c r="NLB135"/>
      <c r="NLC135"/>
      <c r="NLD135"/>
      <c r="NLE135"/>
      <c r="NLF135"/>
      <c r="NLG135"/>
      <c r="NLH135"/>
      <c r="NLI135"/>
      <c r="NLJ135"/>
      <c r="NLK135"/>
      <c r="NLL135"/>
      <c r="NLM135"/>
      <c r="NLN135"/>
      <c r="NLO135"/>
      <c r="NLP135"/>
      <c r="NLQ135"/>
      <c r="NLR135"/>
      <c r="NLS135"/>
      <c r="NLT135"/>
      <c r="NLU135"/>
      <c r="NLV135"/>
      <c r="NLW135"/>
      <c r="NLX135"/>
      <c r="NLY135"/>
      <c r="NLZ135"/>
      <c r="NMA135"/>
      <c r="NMB135"/>
      <c r="NMC135"/>
      <c r="NMD135"/>
      <c r="NME135"/>
      <c r="NMF135"/>
      <c r="NMG135"/>
      <c r="NMH135"/>
      <c r="NMI135"/>
      <c r="NMJ135"/>
      <c r="NMK135"/>
      <c r="NML135"/>
      <c r="NMM135"/>
      <c r="NMN135"/>
      <c r="NMO135"/>
      <c r="NMP135"/>
      <c r="NMQ135"/>
      <c r="NMR135"/>
      <c r="NMS135"/>
      <c r="NMT135"/>
      <c r="NMU135"/>
      <c r="NMV135"/>
      <c r="NMW135"/>
      <c r="NMX135"/>
      <c r="NMY135"/>
      <c r="NMZ135"/>
      <c r="NNA135"/>
      <c r="NNB135"/>
      <c r="NNC135"/>
      <c r="NND135"/>
      <c r="NNE135"/>
      <c r="NNF135"/>
      <c r="NNG135"/>
      <c r="NNH135"/>
      <c r="NNI135"/>
      <c r="NNJ135"/>
      <c r="NNK135"/>
      <c r="NNL135"/>
      <c r="NNM135"/>
      <c r="NNN135"/>
      <c r="NNO135"/>
      <c r="NNP135"/>
      <c r="NNQ135"/>
      <c r="NNR135"/>
      <c r="NNS135"/>
      <c r="NNT135"/>
      <c r="NNU135"/>
      <c r="NNV135"/>
      <c r="NNW135"/>
      <c r="NNX135"/>
      <c r="NNY135"/>
      <c r="NNZ135"/>
      <c r="NOA135"/>
      <c r="NOB135"/>
      <c r="NOC135"/>
      <c r="NOD135"/>
      <c r="NOE135"/>
      <c r="NOF135"/>
      <c r="NOG135"/>
      <c r="NOH135"/>
      <c r="NOI135"/>
      <c r="NOJ135"/>
      <c r="NOK135"/>
      <c r="NOL135"/>
      <c r="NOM135"/>
      <c r="NON135"/>
      <c r="NOO135"/>
      <c r="NOP135"/>
      <c r="NOQ135"/>
      <c r="NOR135"/>
      <c r="NOS135"/>
      <c r="NOT135"/>
      <c r="NOU135"/>
      <c r="NOV135"/>
      <c r="NOW135"/>
      <c r="NOX135"/>
      <c r="NOY135"/>
      <c r="NOZ135"/>
      <c r="NPA135"/>
      <c r="NPB135"/>
      <c r="NPC135"/>
      <c r="NPD135"/>
      <c r="NPE135"/>
      <c r="NPF135"/>
      <c r="NPG135"/>
      <c r="NPH135"/>
      <c r="NPI135"/>
      <c r="NPJ135"/>
      <c r="NPK135"/>
      <c r="NPL135"/>
      <c r="NPM135"/>
      <c r="NPN135"/>
      <c r="NPO135"/>
      <c r="NPP135"/>
      <c r="NPQ135"/>
      <c r="NPR135"/>
      <c r="NPS135"/>
      <c r="NPT135"/>
      <c r="NPU135"/>
      <c r="NPV135"/>
      <c r="NPW135"/>
      <c r="NPX135"/>
      <c r="NPY135"/>
      <c r="NPZ135"/>
      <c r="NQA135"/>
      <c r="NQB135"/>
      <c r="NQC135"/>
      <c r="NQD135"/>
      <c r="NQE135"/>
      <c r="NQF135"/>
      <c r="NQG135"/>
      <c r="NQH135"/>
      <c r="NQI135"/>
      <c r="NQJ135"/>
      <c r="NQK135"/>
      <c r="NQL135"/>
      <c r="NQM135"/>
      <c r="NQN135"/>
      <c r="NQO135"/>
      <c r="NQP135"/>
      <c r="NQQ135"/>
      <c r="NQR135"/>
      <c r="NQS135"/>
      <c r="NQT135"/>
      <c r="NQU135"/>
      <c r="NQV135"/>
      <c r="NQW135"/>
      <c r="NQX135"/>
      <c r="NQY135"/>
      <c r="NQZ135"/>
      <c r="NRA135"/>
      <c r="NRB135"/>
      <c r="NRC135"/>
      <c r="NRD135"/>
      <c r="NRE135"/>
      <c r="NRF135"/>
      <c r="NRG135"/>
      <c r="NRH135"/>
      <c r="NRI135"/>
      <c r="NRJ135"/>
      <c r="NRK135"/>
      <c r="NRL135"/>
      <c r="NRM135"/>
      <c r="NRN135"/>
      <c r="NRO135"/>
      <c r="NRP135"/>
      <c r="NRQ135"/>
      <c r="NRR135"/>
      <c r="NRS135"/>
      <c r="NRT135"/>
      <c r="NRU135"/>
      <c r="NRV135"/>
      <c r="NRW135"/>
      <c r="NRX135"/>
      <c r="NRY135"/>
      <c r="NRZ135"/>
      <c r="NSA135"/>
      <c r="NSB135"/>
      <c r="NSC135"/>
      <c r="NSD135"/>
      <c r="NSE135"/>
      <c r="NSF135"/>
      <c r="NSG135"/>
      <c r="NSH135"/>
      <c r="NSI135"/>
      <c r="NSJ135"/>
      <c r="NSK135"/>
      <c r="NSL135"/>
      <c r="NSM135"/>
      <c r="NSN135"/>
      <c r="NSO135"/>
      <c r="NSP135"/>
      <c r="NSQ135"/>
      <c r="NSR135"/>
      <c r="NSS135"/>
      <c r="NST135"/>
      <c r="NSU135"/>
      <c r="NSV135"/>
      <c r="NSW135"/>
      <c r="NSX135"/>
      <c r="NSY135"/>
      <c r="NSZ135"/>
      <c r="NTA135"/>
      <c r="NTB135"/>
      <c r="NTC135"/>
      <c r="NTD135"/>
      <c r="NTE135"/>
      <c r="NTF135"/>
      <c r="NTG135"/>
      <c r="NTH135"/>
      <c r="NTI135"/>
      <c r="NTJ135"/>
      <c r="NTK135"/>
      <c r="NTL135"/>
      <c r="NTM135"/>
      <c r="NTN135"/>
      <c r="NTO135"/>
      <c r="NTP135"/>
      <c r="NTQ135"/>
      <c r="NTR135"/>
      <c r="NTS135"/>
      <c r="NTT135"/>
      <c r="NTU135"/>
      <c r="NTV135"/>
      <c r="NTW135"/>
      <c r="NTX135"/>
      <c r="NTY135"/>
      <c r="NTZ135"/>
      <c r="NUA135"/>
      <c r="NUB135"/>
      <c r="NUC135"/>
      <c r="NUD135"/>
      <c r="NUE135"/>
      <c r="NUF135"/>
      <c r="NUG135"/>
      <c r="NUH135"/>
      <c r="NUI135"/>
      <c r="NUJ135"/>
      <c r="NUK135"/>
      <c r="NUL135"/>
      <c r="NUM135"/>
      <c r="NUN135"/>
      <c r="NUO135"/>
      <c r="NUP135"/>
      <c r="NUQ135"/>
      <c r="NUR135"/>
      <c r="NUS135"/>
      <c r="NUT135"/>
      <c r="NUU135"/>
      <c r="NUV135"/>
      <c r="NUW135"/>
      <c r="NUX135"/>
      <c r="NUY135"/>
      <c r="NUZ135"/>
      <c r="NVA135"/>
      <c r="NVB135"/>
      <c r="NVC135"/>
      <c r="NVD135"/>
      <c r="NVE135"/>
      <c r="NVF135"/>
      <c r="NVG135"/>
      <c r="NVH135"/>
      <c r="NVI135"/>
      <c r="NVJ135"/>
      <c r="NVK135"/>
      <c r="NVL135"/>
      <c r="NVM135"/>
      <c r="NVN135"/>
      <c r="NVO135"/>
      <c r="NVP135"/>
      <c r="NVQ135"/>
      <c r="NVR135"/>
      <c r="NVS135"/>
      <c r="NVT135"/>
      <c r="NVU135"/>
      <c r="NVV135"/>
      <c r="NVW135"/>
      <c r="NVX135"/>
      <c r="NVY135"/>
      <c r="NVZ135"/>
      <c r="NWA135"/>
      <c r="NWB135"/>
      <c r="NWC135"/>
      <c r="NWD135"/>
      <c r="NWE135"/>
      <c r="NWF135"/>
      <c r="NWG135"/>
      <c r="NWH135"/>
      <c r="NWI135"/>
      <c r="NWJ135"/>
      <c r="NWK135"/>
      <c r="NWL135"/>
      <c r="NWM135"/>
      <c r="NWN135"/>
      <c r="NWO135"/>
      <c r="NWP135"/>
      <c r="NWQ135"/>
      <c r="NWR135"/>
      <c r="NWS135"/>
      <c r="NWT135"/>
      <c r="NWU135"/>
      <c r="NWV135"/>
      <c r="NWW135"/>
      <c r="NWX135"/>
      <c r="NWY135"/>
      <c r="NWZ135"/>
      <c r="NXA135"/>
      <c r="NXB135"/>
      <c r="NXC135"/>
      <c r="NXD135"/>
      <c r="NXE135"/>
      <c r="NXF135"/>
      <c r="NXG135"/>
      <c r="NXH135"/>
      <c r="NXI135"/>
      <c r="NXJ135"/>
      <c r="NXK135"/>
      <c r="NXL135"/>
      <c r="NXM135"/>
      <c r="NXN135"/>
      <c r="NXO135"/>
      <c r="NXP135"/>
      <c r="NXQ135"/>
      <c r="NXR135"/>
      <c r="NXS135"/>
      <c r="NXT135"/>
      <c r="NXU135"/>
      <c r="NXV135"/>
      <c r="NXW135"/>
      <c r="NXX135"/>
      <c r="NXY135"/>
      <c r="NXZ135"/>
      <c r="NYA135"/>
      <c r="NYB135"/>
      <c r="NYC135"/>
      <c r="NYD135"/>
      <c r="NYE135"/>
      <c r="NYF135"/>
      <c r="NYG135"/>
      <c r="NYH135"/>
      <c r="NYI135"/>
      <c r="NYJ135"/>
      <c r="NYK135"/>
      <c r="NYL135"/>
      <c r="NYM135"/>
      <c r="NYN135"/>
      <c r="NYO135"/>
      <c r="NYP135"/>
      <c r="NYQ135"/>
      <c r="NYR135"/>
      <c r="NYS135"/>
      <c r="NYT135"/>
      <c r="NYU135"/>
      <c r="NYV135"/>
      <c r="NYW135"/>
      <c r="NYX135"/>
      <c r="NYY135"/>
      <c r="NYZ135"/>
      <c r="NZA135"/>
      <c r="NZB135"/>
      <c r="NZC135"/>
      <c r="NZD135"/>
      <c r="NZE135"/>
      <c r="NZF135"/>
      <c r="NZG135"/>
      <c r="NZH135"/>
      <c r="NZI135"/>
      <c r="NZJ135"/>
      <c r="NZK135"/>
      <c r="NZL135"/>
      <c r="NZM135"/>
      <c r="NZN135"/>
      <c r="NZO135"/>
      <c r="NZP135"/>
      <c r="NZQ135"/>
      <c r="NZR135"/>
      <c r="NZS135"/>
      <c r="NZT135"/>
      <c r="NZU135"/>
      <c r="NZV135"/>
      <c r="NZW135"/>
      <c r="NZX135"/>
      <c r="NZY135"/>
      <c r="NZZ135"/>
      <c r="OAA135"/>
      <c r="OAB135"/>
      <c r="OAC135"/>
      <c r="OAD135"/>
      <c r="OAE135"/>
      <c r="OAF135"/>
      <c r="OAG135"/>
      <c r="OAH135"/>
      <c r="OAI135"/>
      <c r="OAJ135"/>
      <c r="OAK135"/>
      <c r="OAL135"/>
      <c r="OAM135"/>
      <c r="OAN135"/>
      <c r="OAO135"/>
      <c r="OAP135"/>
      <c r="OAQ135"/>
      <c r="OAR135"/>
      <c r="OAS135"/>
      <c r="OAT135"/>
      <c r="OAU135"/>
      <c r="OAV135"/>
      <c r="OAW135"/>
      <c r="OAX135"/>
      <c r="OAY135"/>
      <c r="OAZ135"/>
      <c r="OBA135"/>
      <c r="OBB135"/>
      <c r="OBC135"/>
      <c r="OBD135"/>
      <c r="OBE135"/>
      <c r="OBF135"/>
      <c r="OBG135"/>
      <c r="OBH135"/>
      <c r="OBI135"/>
      <c r="OBJ135"/>
      <c r="OBK135"/>
      <c r="OBL135"/>
      <c r="OBM135"/>
      <c r="OBN135"/>
      <c r="OBO135"/>
      <c r="OBP135"/>
      <c r="OBQ135"/>
      <c r="OBR135"/>
      <c r="OBS135"/>
      <c r="OBT135"/>
      <c r="OBU135"/>
      <c r="OBV135"/>
      <c r="OBW135"/>
      <c r="OBX135"/>
      <c r="OBY135"/>
      <c r="OBZ135"/>
      <c r="OCA135"/>
      <c r="OCB135"/>
      <c r="OCC135"/>
      <c r="OCD135"/>
      <c r="OCE135"/>
      <c r="OCF135"/>
      <c r="OCG135"/>
      <c r="OCH135"/>
      <c r="OCI135"/>
      <c r="OCJ135"/>
      <c r="OCK135"/>
      <c r="OCL135"/>
      <c r="OCM135"/>
      <c r="OCN135"/>
      <c r="OCO135"/>
      <c r="OCP135"/>
      <c r="OCQ135"/>
      <c r="OCR135"/>
      <c r="OCS135"/>
      <c r="OCT135"/>
      <c r="OCU135"/>
      <c r="OCV135"/>
      <c r="OCW135"/>
      <c r="OCX135"/>
      <c r="OCY135"/>
      <c r="OCZ135"/>
      <c r="ODA135"/>
      <c r="ODB135"/>
      <c r="ODC135"/>
      <c r="ODD135"/>
      <c r="ODE135"/>
      <c r="ODF135"/>
      <c r="ODG135"/>
      <c r="ODH135"/>
      <c r="ODI135"/>
      <c r="ODJ135"/>
      <c r="ODK135"/>
      <c r="ODL135"/>
      <c r="ODM135"/>
      <c r="ODN135"/>
      <c r="ODO135"/>
      <c r="ODP135"/>
      <c r="ODQ135"/>
      <c r="ODR135"/>
      <c r="ODS135"/>
      <c r="ODT135"/>
      <c r="ODU135"/>
      <c r="ODV135"/>
      <c r="ODW135"/>
      <c r="ODX135"/>
      <c r="ODY135"/>
      <c r="ODZ135"/>
      <c r="OEA135"/>
      <c r="OEB135"/>
      <c r="OEC135"/>
      <c r="OED135"/>
      <c r="OEE135"/>
      <c r="OEF135"/>
      <c r="OEG135"/>
      <c r="OEH135"/>
      <c r="OEI135"/>
      <c r="OEJ135"/>
      <c r="OEK135"/>
      <c r="OEL135"/>
      <c r="OEM135"/>
      <c r="OEN135"/>
      <c r="OEO135"/>
      <c r="OEP135"/>
      <c r="OEQ135"/>
      <c r="OER135"/>
      <c r="OES135"/>
      <c r="OET135"/>
      <c r="OEU135"/>
      <c r="OEV135"/>
      <c r="OEW135"/>
      <c r="OEX135"/>
      <c r="OEY135"/>
      <c r="OEZ135"/>
      <c r="OFA135"/>
      <c r="OFB135"/>
      <c r="OFC135"/>
      <c r="OFD135"/>
      <c r="OFE135"/>
      <c r="OFF135"/>
      <c r="OFG135"/>
      <c r="OFH135"/>
      <c r="OFI135"/>
      <c r="OFJ135"/>
      <c r="OFK135"/>
      <c r="OFL135"/>
      <c r="OFM135"/>
      <c r="OFN135"/>
      <c r="OFO135"/>
      <c r="OFP135"/>
      <c r="OFQ135"/>
      <c r="OFR135"/>
      <c r="OFS135"/>
      <c r="OFT135"/>
      <c r="OFU135"/>
      <c r="OFV135"/>
      <c r="OFW135"/>
      <c r="OFX135"/>
      <c r="OFY135"/>
      <c r="OFZ135"/>
      <c r="OGA135"/>
      <c r="OGB135"/>
      <c r="OGC135"/>
      <c r="OGD135"/>
      <c r="OGE135"/>
      <c r="OGF135"/>
      <c r="OGG135"/>
      <c r="OGH135"/>
      <c r="OGI135"/>
      <c r="OGJ135"/>
      <c r="OGK135"/>
      <c r="OGL135"/>
      <c r="OGM135"/>
      <c r="OGN135"/>
      <c r="OGO135"/>
      <c r="OGP135"/>
      <c r="OGQ135"/>
      <c r="OGR135"/>
      <c r="OGS135"/>
      <c r="OGT135"/>
      <c r="OGU135"/>
      <c r="OGV135"/>
      <c r="OGW135"/>
      <c r="OGX135"/>
      <c r="OGY135"/>
      <c r="OGZ135"/>
      <c r="OHA135"/>
      <c r="OHB135"/>
      <c r="OHC135"/>
      <c r="OHD135"/>
      <c r="OHE135"/>
      <c r="OHF135"/>
      <c r="OHG135"/>
      <c r="OHH135"/>
      <c r="OHI135"/>
      <c r="OHJ135"/>
      <c r="OHK135"/>
      <c r="OHL135"/>
      <c r="OHM135"/>
      <c r="OHN135"/>
      <c r="OHO135"/>
      <c r="OHP135"/>
      <c r="OHQ135"/>
      <c r="OHR135"/>
      <c r="OHS135"/>
      <c r="OHT135"/>
      <c r="OHU135"/>
      <c r="OHV135"/>
      <c r="OHW135"/>
      <c r="OHX135"/>
      <c r="OHY135"/>
      <c r="OHZ135"/>
      <c r="OIA135"/>
      <c r="OIB135"/>
      <c r="OIC135"/>
      <c r="OID135"/>
      <c r="OIE135"/>
      <c r="OIF135"/>
      <c r="OIG135"/>
      <c r="OIH135"/>
      <c r="OII135"/>
      <c r="OIJ135"/>
      <c r="OIK135"/>
      <c r="OIL135"/>
      <c r="OIM135"/>
      <c r="OIN135"/>
      <c r="OIO135"/>
      <c r="OIP135"/>
      <c r="OIQ135"/>
      <c r="OIR135"/>
      <c r="OIS135"/>
      <c r="OIT135"/>
      <c r="OIU135"/>
      <c r="OIV135"/>
      <c r="OIW135"/>
      <c r="OIX135"/>
      <c r="OIY135"/>
      <c r="OIZ135"/>
      <c r="OJA135"/>
      <c r="OJB135"/>
      <c r="OJC135"/>
      <c r="OJD135"/>
      <c r="OJE135"/>
      <c r="OJF135"/>
      <c r="OJG135"/>
      <c r="OJH135"/>
      <c r="OJI135"/>
      <c r="OJJ135"/>
      <c r="OJK135"/>
      <c r="OJL135"/>
      <c r="OJM135"/>
      <c r="OJN135"/>
      <c r="OJO135"/>
      <c r="OJP135"/>
      <c r="OJQ135"/>
      <c r="OJR135"/>
      <c r="OJS135"/>
      <c r="OJT135"/>
      <c r="OJU135"/>
      <c r="OJV135"/>
      <c r="OJW135"/>
      <c r="OJX135"/>
      <c r="OJY135"/>
      <c r="OJZ135"/>
      <c r="OKA135"/>
      <c r="OKB135"/>
      <c r="OKC135"/>
      <c r="OKD135"/>
      <c r="OKE135"/>
      <c r="OKF135"/>
      <c r="OKG135"/>
      <c r="OKH135"/>
      <c r="OKI135"/>
      <c r="OKJ135"/>
      <c r="OKK135"/>
      <c r="OKL135"/>
      <c r="OKM135"/>
      <c r="OKN135"/>
      <c r="OKO135"/>
      <c r="OKP135"/>
      <c r="OKQ135"/>
      <c r="OKR135"/>
      <c r="OKS135"/>
      <c r="OKT135"/>
      <c r="OKU135"/>
      <c r="OKV135"/>
      <c r="OKW135"/>
      <c r="OKX135"/>
      <c r="OKY135"/>
      <c r="OKZ135"/>
      <c r="OLA135"/>
      <c r="OLB135"/>
      <c r="OLC135"/>
      <c r="OLD135"/>
      <c r="OLE135"/>
      <c r="OLF135"/>
      <c r="OLG135"/>
      <c r="OLH135"/>
      <c r="OLI135"/>
      <c r="OLJ135"/>
      <c r="OLK135"/>
      <c r="OLL135"/>
      <c r="OLM135"/>
      <c r="OLN135"/>
      <c r="OLO135"/>
      <c r="OLP135"/>
      <c r="OLQ135"/>
      <c r="OLR135"/>
      <c r="OLS135"/>
      <c r="OLT135"/>
      <c r="OLU135"/>
      <c r="OLV135"/>
      <c r="OLW135"/>
      <c r="OLX135"/>
      <c r="OLY135"/>
      <c r="OLZ135"/>
      <c r="OMA135"/>
      <c r="OMB135"/>
      <c r="OMC135"/>
      <c r="OMD135"/>
      <c r="OME135"/>
      <c r="OMF135"/>
      <c r="OMG135"/>
      <c r="OMH135"/>
      <c r="OMI135"/>
      <c r="OMJ135"/>
      <c r="OMK135"/>
      <c r="OML135"/>
      <c r="OMM135"/>
      <c r="OMN135"/>
      <c r="OMO135"/>
      <c r="OMP135"/>
      <c r="OMQ135"/>
      <c r="OMR135"/>
      <c r="OMS135"/>
      <c r="OMT135"/>
      <c r="OMU135"/>
      <c r="OMV135"/>
      <c r="OMW135"/>
      <c r="OMX135"/>
      <c r="OMY135"/>
      <c r="OMZ135"/>
      <c r="ONA135"/>
      <c r="ONB135"/>
      <c r="ONC135"/>
      <c r="OND135"/>
      <c r="ONE135"/>
      <c r="ONF135"/>
      <c r="ONG135"/>
      <c r="ONH135"/>
      <c r="ONI135"/>
      <c r="ONJ135"/>
      <c r="ONK135"/>
      <c r="ONL135"/>
      <c r="ONM135"/>
      <c r="ONN135"/>
      <c r="ONO135"/>
      <c r="ONP135"/>
      <c r="ONQ135"/>
      <c r="ONR135"/>
      <c r="ONS135"/>
      <c r="ONT135"/>
      <c r="ONU135"/>
      <c r="ONV135"/>
      <c r="ONW135"/>
      <c r="ONX135"/>
      <c r="ONY135"/>
      <c r="ONZ135"/>
      <c r="OOA135"/>
      <c r="OOB135"/>
      <c r="OOC135"/>
      <c r="OOD135"/>
      <c r="OOE135"/>
      <c r="OOF135"/>
      <c r="OOG135"/>
      <c r="OOH135"/>
      <c r="OOI135"/>
      <c r="OOJ135"/>
      <c r="OOK135"/>
      <c r="OOL135"/>
      <c r="OOM135"/>
      <c r="OON135"/>
      <c r="OOO135"/>
      <c r="OOP135"/>
      <c r="OOQ135"/>
      <c r="OOR135"/>
      <c r="OOS135"/>
      <c r="OOT135"/>
      <c r="OOU135"/>
      <c r="OOV135"/>
      <c r="OOW135"/>
      <c r="OOX135"/>
      <c r="OOY135"/>
      <c r="OOZ135"/>
      <c r="OPA135"/>
      <c r="OPB135"/>
      <c r="OPC135"/>
      <c r="OPD135"/>
      <c r="OPE135"/>
      <c r="OPF135"/>
      <c r="OPG135"/>
      <c r="OPH135"/>
      <c r="OPI135"/>
      <c r="OPJ135"/>
      <c r="OPK135"/>
      <c r="OPL135"/>
      <c r="OPM135"/>
      <c r="OPN135"/>
      <c r="OPO135"/>
      <c r="OPP135"/>
      <c r="OPQ135"/>
      <c r="OPR135"/>
      <c r="OPS135"/>
      <c r="OPT135"/>
      <c r="OPU135"/>
      <c r="OPV135"/>
      <c r="OPW135"/>
      <c r="OPX135"/>
      <c r="OPY135"/>
      <c r="OPZ135"/>
      <c r="OQA135"/>
      <c r="OQB135"/>
      <c r="OQC135"/>
      <c r="OQD135"/>
      <c r="OQE135"/>
      <c r="OQF135"/>
      <c r="OQG135"/>
      <c r="OQH135"/>
      <c r="OQI135"/>
      <c r="OQJ135"/>
      <c r="OQK135"/>
      <c r="OQL135"/>
      <c r="OQM135"/>
      <c r="OQN135"/>
      <c r="OQO135"/>
      <c r="OQP135"/>
      <c r="OQQ135"/>
      <c r="OQR135"/>
      <c r="OQS135"/>
      <c r="OQT135"/>
      <c r="OQU135"/>
      <c r="OQV135"/>
      <c r="OQW135"/>
      <c r="OQX135"/>
      <c r="OQY135"/>
      <c r="OQZ135"/>
      <c r="ORA135"/>
      <c r="ORB135"/>
      <c r="ORC135"/>
      <c r="ORD135"/>
      <c r="ORE135"/>
      <c r="ORF135"/>
      <c r="ORG135"/>
      <c r="ORH135"/>
      <c r="ORI135"/>
      <c r="ORJ135"/>
      <c r="ORK135"/>
      <c r="ORL135"/>
      <c r="ORM135"/>
      <c r="ORN135"/>
      <c r="ORO135"/>
      <c r="ORP135"/>
      <c r="ORQ135"/>
      <c r="ORR135"/>
      <c r="ORS135"/>
      <c r="ORT135"/>
      <c r="ORU135"/>
      <c r="ORV135"/>
      <c r="ORW135"/>
      <c r="ORX135"/>
      <c r="ORY135"/>
      <c r="ORZ135"/>
      <c r="OSA135"/>
      <c r="OSB135"/>
      <c r="OSC135"/>
      <c r="OSD135"/>
      <c r="OSE135"/>
      <c r="OSF135"/>
      <c r="OSG135"/>
      <c r="OSH135"/>
      <c r="OSI135"/>
      <c r="OSJ135"/>
      <c r="OSK135"/>
      <c r="OSL135"/>
      <c r="OSM135"/>
      <c r="OSN135"/>
      <c r="OSO135"/>
      <c r="OSP135"/>
      <c r="OSQ135"/>
      <c r="OSR135"/>
      <c r="OSS135"/>
      <c r="OST135"/>
      <c r="OSU135"/>
      <c r="OSV135"/>
      <c r="OSW135"/>
      <c r="OSX135"/>
      <c r="OSY135"/>
      <c r="OSZ135"/>
      <c r="OTA135"/>
      <c r="OTB135"/>
      <c r="OTC135"/>
      <c r="OTD135"/>
      <c r="OTE135"/>
      <c r="OTF135"/>
      <c r="OTG135"/>
      <c r="OTH135"/>
      <c r="OTI135"/>
      <c r="OTJ135"/>
      <c r="OTK135"/>
      <c r="OTL135"/>
      <c r="OTM135"/>
      <c r="OTN135"/>
      <c r="OTO135"/>
      <c r="OTP135"/>
      <c r="OTQ135"/>
      <c r="OTR135"/>
      <c r="OTS135"/>
      <c r="OTT135"/>
      <c r="OTU135"/>
      <c r="OTV135"/>
      <c r="OTW135"/>
      <c r="OTX135"/>
      <c r="OTY135"/>
      <c r="OTZ135"/>
      <c r="OUA135"/>
      <c r="OUB135"/>
      <c r="OUC135"/>
      <c r="OUD135"/>
      <c r="OUE135"/>
      <c r="OUF135"/>
      <c r="OUG135"/>
      <c r="OUH135"/>
      <c r="OUI135"/>
      <c r="OUJ135"/>
      <c r="OUK135"/>
      <c r="OUL135"/>
      <c r="OUM135"/>
      <c r="OUN135"/>
      <c r="OUO135"/>
      <c r="OUP135"/>
      <c r="OUQ135"/>
      <c r="OUR135"/>
      <c r="OUS135"/>
      <c r="OUT135"/>
      <c r="OUU135"/>
      <c r="OUV135"/>
      <c r="OUW135"/>
      <c r="OUX135"/>
      <c r="OUY135"/>
      <c r="OUZ135"/>
      <c r="OVA135"/>
      <c r="OVB135"/>
      <c r="OVC135"/>
      <c r="OVD135"/>
      <c r="OVE135"/>
      <c r="OVF135"/>
      <c r="OVG135"/>
      <c r="OVH135"/>
      <c r="OVI135"/>
      <c r="OVJ135"/>
      <c r="OVK135"/>
      <c r="OVL135"/>
      <c r="OVM135"/>
      <c r="OVN135"/>
      <c r="OVO135"/>
      <c r="OVP135"/>
      <c r="OVQ135"/>
      <c r="OVR135"/>
      <c r="OVS135"/>
      <c r="OVT135"/>
      <c r="OVU135"/>
      <c r="OVV135"/>
      <c r="OVW135"/>
      <c r="OVX135"/>
      <c r="OVY135"/>
      <c r="OVZ135"/>
      <c r="OWA135"/>
      <c r="OWB135"/>
      <c r="OWC135"/>
      <c r="OWD135"/>
      <c r="OWE135"/>
      <c r="OWF135"/>
      <c r="OWG135"/>
      <c r="OWH135"/>
      <c r="OWI135"/>
      <c r="OWJ135"/>
      <c r="OWK135"/>
      <c r="OWL135"/>
      <c r="OWM135"/>
      <c r="OWN135"/>
      <c r="OWO135"/>
      <c r="OWP135"/>
      <c r="OWQ135"/>
      <c r="OWR135"/>
      <c r="OWS135"/>
      <c r="OWT135"/>
      <c r="OWU135"/>
      <c r="OWV135"/>
      <c r="OWW135"/>
      <c r="OWX135"/>
      <c r="OWY135"/>
      <c r="OWZ135"/>
      <c r="OXA135"/>
      <c r="OXB135"/>
      <c r="OXC135"/>
      <c r="OXD135"/>
      <c r="OXE135"/>
      <c r="OXF135"/>
      <c r="OXG135"/>
      <c r="OXH135"/>
      <c r="OXI135"/>
      <c r="OXJ135"/>
      <c r="OXK135"/>
      <c r="OXL135"/>
      <c r="OXM135"/>
      <c r="OXN135"/>
      <c r="OXO135"/>
      <c r="OXP135"/>
      <c r="OXQ135"/>
      <c r="OXR135"/>
      <c r="OXS135"/>
      <c r="OXT135"/>
      <c r="OXU135"/>
      <c r="OXV135"/>
      <c r="OXW135"/>
      <c r="OXX135"/>
      <c r="OXY135"/>
      <c r="OXZ135"/>
      <c r="OYA135"/>
      <c r="OYB135"/>
      <c r="OYC135"/>
      <c r="OYD135"/>
      <c r="OYE135"/>
      <c r="OYF135"/>
      <c r="OYG135"/>
      <c r="OYH135"/>
      <c r="OYI135"/>
      <c r="OYJ135"/>
      <c r="OYK135"/>
      <c r="OYL135"/>
      <c r="OYM135"/>
      <c r="OYN135"/>
      <c r="OYO135"/>
      <c r="OYP135"/>
      <c r="OYQ135"/>
      <c r="OYR135"/>
      <c r="OYS135"/>
      <c r="OYT135"/>
      <c r="OYU135"/>
      <c r="OYV135"/>
      <c r="OYW135"/>
      <c r="OYX135"/>
      <c r="OYY135"/>
      <c r="OYZ135"/>
      <c r="OZA135"/>
      <c r="OZB135"/>
      <c r="OZC135"/>
      <c r="OZD135"/>
      <c r="OZE135"/>
      <c r="OZF135"/>
      <c r="OZG135"/>
      <c r="OZH135"/>
      <c r="OZI135"/>
      <c r="OZJ135"/>
      <c r="OZK135"/>
      <c r="OZL135"/>
      <c r="OZM135"/>
      <c r="OZN135"/>
      <c r="OZO135"/>
      <c r="OZP135"/>
      <c r="OZQ135"/>
      <c r="OZR135"/>
      <c r="OZS135"/>
      <c r="OZT135"/>
      <c r="OZU135"/>
      <c r="OZV135"/>
      <c r="OZW135"/>
      <c r="OZX135"/>
      <c r="OZY135"/>
      <c r="OZZ135"/>
      <c r="PAA135"/>
      <c r="PAB135"/>
      <c r="PAC135"/>
      <c r="PAD135"/>
      <c r="PAE135"/>
      <c r="PAF135"/>
      <c r="PAG135"/>
      <c r="PAH135"/>
      <c r="PAI135"/>
      <c r="PAJ135"/>
      <c r="PAK135"/>
      <c r="PAL135"/>
      <c r="PAM135"/>
      <c r="PAN135"/>
      <c r="PAO135"/>
      <c r="PAP135"/>
      <c r="PAQ135"/>
      <c r="PAR135"/>
      <c r="PAS135"/>
      <c r="PAT135"/>
      <c r="PAU135"/>
      <c r="PAV135"/>
      <c r="PAW135"/>
      <c r="PAX135"/>
      <c r="PAY135"/>
      <c r="PAZ135"/>
      <c r="PBA135"/>
      <c r="PBB135"/>
      <c r="PBC135"/>
      <c r="PBD135"/>
      <c r="PBE135"/>
      <c r="PBF135"/>
      <c r="PBG135"/>
      <c r="PBH135"/>
      <c r="PBI135"/>
      <c r="PBJ135"/>
      <c r="PBK135"/>
      <c r="PBL135"/>
      <c r="PBM135"/>
      <c r="PBN135"/>
      <c r="PBO135"/>
      <c r="PBP135"/>
      <c r="PBQ135"/>
      <c r="PBR135"/>
      <c r="PBS135"/>
      <c r="PBT135"/>
      <c r="PBU135"/>
      <c r="PBV135"/>
      <c r="PBW135"/>
      <c r="PBX135"/>
      <c r="PBY135"/>
      <c r="PBZ135"/>
      <c r="PCA135"/>
      <c r="PCB135"/>
      <c r="PCC135"/>
      <c r="PCD135"/>
      <c r="PCE135"/>
      <c r="PCF135"/>
      <c r="PCG135"/>
      <c r="PCH135"/>
      <c r="PCI135"/>
      <c r="PCJ135"/>
      <c r="PCK135"/>
      <c r="PCL135"/>
      <c r="PCM135"/>
      <c r="PCN135"/>
      <c r="PCO135"/>
      <c r="PCP135"/>
      <c r="PCQ135"/>
      <c r="PCR135"/>
      <c r="PCS135"/>
      <c r="PCT135"/>
      <c r="PCU135"/>
      <c r="PCV135"/>
      <c r="PCW135"/>
      <c r="PCX135"/>
      <c r="PCY135"/>
      <c r="PCZ135"/>
      <c r="PDA135"/>
      <c r="PDB135"/>
      <c r="PDC135"/>
      <c r="PDD135"/>
      <c r="PDE135"/>
      <c r="PDF135"/>
      <c r="PDG135"/>
      <c r="PDH135"/>
      <c r="PDI135"/>
      <c r="PDJ135"/>
      <c r="PDK135"/>
      <c r="PDL135"/>
      <c r="PDM135"/>
      <c r="PDN135"/>
      <c r="PDO135"/>
      <c r="PDP135"/>
      <c r="PDQ135"/>
      <c r="PDR135"/>
      <c r="PDS135"/>
      <c r="PDT135"/>
      <c r="PDU135"/>
      <c r="PDV135"/>
      <c r="PDW135"/>
      <c r="PDX135"/>
      <c r="PDY135"/>
      <c r="PDZ135"/>
      <c r="PEA135"/>
      <c r="PEB135"/>
      <c r="PEC135"/>
      <c r="PED135"/>
      <c r="PEE135"/>
      <c r="PEF135"/>
      <c r="PEG135"/>
      <c r="PEH135"/>
      <c r="PEI135"/>
      <c r="PEJ135"/>
      <c r="PEK135"/>
      <c r="PEL135"/>
      <c r="PEM135"/>
      <c r="PEN135"/>
      <c r="PEO135"/>
      <c r="PEP135"/>
      <c r="PEQ135"/>
      <c r="PER135"/>
      <c r="PES135"/>
      <c r="PET135"/>
      <c r="PEU135"/>
      <c r="PEV135"/>
      <c r="PEW135"/>
      <c r="PEX135"/>
      <c r="PEY135"/>
      <c r="PEZ135"/>
      <c r="PFA135"/>
      <c r="PFB135"/>
      <c r="PFC135"/>
      <c r="PFD135"/>
      <c r="PFE135"/>
      <c r="PFF135"/>
      <c r="PFG135"/>
      <c r="PFH135"/>
      <c r="PFI135"/>
      <c r="PFJ135"/>
      <c r="PFK135"/>
      <c r="PFL135"/>
      <c r="PFM135"/>
      <c r="PFN135"/>
      <c r="PFO135"/>
      <c r="PFP135"/>
      <c r="PFQ135"/>
      <c r="PFR135"/>
      <c r="PFS135"/>
      <c r="PFT135"/>
      <c r="PFU135"/>
      <c r="PFV135"/>
      <c r="PFW135"/>
      <c r="PFX135"/>
      <c r="PFY135"/>
      <c r="PFZ135"/>
      <c r="PGA135"/>
      <c r="PGB135"/>
      <c r="PGC135"/>
      <c r="PGD135"/>
      <c r="PGE135"/>
      <c r="PGF135"/>
      <c r="PGG135"/>
      <c r="PGH135"/>
      <c r="PGI135"/>
      <c r="PGJ135"/>
      <c r="PGK135"/>
      <c r="PGL135"/>
      <c r="PGM135"/>
      <c r="PGN135"/>
      <c r="PGO135"/>
      <c r="PGP135"/>
      <c r="PGQ135"/>
      <c r="PGR135"/>
      <c r="PGS135"/>
      <c r="PGT135"/>
      <c r="PGU135"/>
      <c r="PGV135"/>
      <c r="PGW135"/>
      <c r="PGX135"/>
      <c r="PGY135"/>
      <c r="PGZ135"/>
      <c r="PHA135"/>
      <c r="PHB135"/>
      <c r="PHC135"/>
      <c r="PHD135"/>
      <c r="PHE135"/>
      <c r="PHF135"/>
      <c r="PHG135"/>
      <c r="PHH135"/>
      <c r="PHI135"/>
      <c r="PHJ135"/>
      <c r="PHK135"/>
      <c r="PHL135"/>
      <c r="PHM135"/>
      <c r="PHN135"/>
      <c r="PHO135"/>
      <c r="PHP135"/>
      <c r="PHQ135"/>
      <c r="PHR135"/>
      <c r="PHS135"/>
      <c r="PHT135"/>
      <c r="PHU135"/>
      <c r="PHV135"/>
      <c r="PHW135"/>
      <c r="PHX135"/>
      <c r="PHY135"/>
      <c r="PHZ135"/>
      <c r="PIA135"/>
      <c r="PIB135"/>
      <c r="PIC135"/>
      <c r="PID135"/>
      <c r="PIE135"/>
      <c r="PIF135"/>
      <c r="PIG135"/>
      <c r="PIH135"/>
      <c r="PII135"/>
      <c r="PIJ135"/>
      <c r="PIK135"/>
      <c r="PIL135"/>
      <c r="PIM135"/>
      <c r="PIN135"/>
      <c r="PIO135"/>
      <c r="PIP135"/>
      <c r="PIQ135"/>
      <c r="PIR135"/>
      <c r="PIS135"/>
      <c r="PIT135"/>
      <c r="PIU135"/>
      <c r="PIV135"/>
      <c r="PIW135"/>
      <c r="PIX135"/>
      <c r="PIY135"/>
      <c r="PIZ135"/>
      <c r="PJA135"/>
      <c r="PJB135"/>
      <c r="PJC135"/>
      <c r="PJD135"/>
      <c r="PJE135"/>
      <c r="PJF135"/>
      <c r="PJG135"/>
      <c r="PJH135"/>
      <c r="PJI135"/>
      <c r="PJJ135"/>
      <c r="PJK135"/>
      <c r="PJL135"/>
      <c r="PJM135"/>
      <c r="PJN135"/>
      <c r="PJO135"/>
      <c r="PJP135"/>
      <c r="PJQ135"/>
      <c r="PJR135"/>
      <c r="PJS135"/>
      <c r="PJT135"/>
      <c r="PJU135"/>
      <c r="PJV135"/>
      <c r="PJW135"/>
      <c r="PJX135"/>
      <c r="PJY135"/>
      <c r="PJZ135"/>
      <c r="PKA135"/>
      <c r="PKB135"/>
      <c r="PKC135"/>
      <c r="PKD135"/>
      <c r="PKE135"/>
      <c r="PKF135"/>
      <c r="PKG135"/>
      <c r="PKH135"/>
      <c r="PKI135"/>
      <c r="PKJ135"/>
      <c r="PKK135"/>
      <c r="PKL135"/>
      <c r="PKM135"/>
      <c r="PKN135"/>
      <c r="PKO135"/>
      <c r="PKP135"/>
      <c r="PKQ135"/>
      <c r="PKR135"/>
      <c r="PKS135"/>
      <c r="PKT135"/>
      <c r="PKU135"/>
      <c r="PKV135"/>
      <c r="PKW135"/>
      <c r="PKX135"/>
      <c r="PKY135"/>
      <c r="PKZ135"/>
      <c r="PLA135"/>
      <c r="PLB135"/>
      <c r="PLC135"/>
      <c r="PLD135"/>
      <c r="PLE135"/>
      <c r="PLF135"/>
      <c r="PLG135"/>
      <c r="PLH135"/>
      <c r="PLI135"/>
      <c r="PLJ135"/>
      <c r="PLK135"/>
      <c r="PLL135"/>
      <c r="PLM135"/>
      <c r="PLN135"/>
      <c r="PLO135"/>
      <c r="PLP135"/>
      <c r="PLQ135"/>
      <c r="PLR135"/>
      <c r="PLS135"/>
      <c r="PLT135"/>
      <c r="PLU135"/>
      <c r="PLV135"/>
      <c r="PLW135"/>
      <c r="PLX135"/>
      <c r="PLY135"/>
      <c r="PLZ135"/>
      <c r="PMA135"/>
      <c r="PMB135"/>
      <c r="PMC135"/>
      <c r="PMD135"/>
      <c r="PME135"/>
      <c r="PMF135"/>
      <c r="PMG135"/>
      <c r="PMH135"/>
      <c r="PMI135"/>
      <c r="PMJ135"/>
      <c r="PMK135"/>
      <c r="PML135"/>
      <c r="PMM135"/>
      <c r="PMN135"/>
      <c r="PMO135"/>
      <c r="PMP135"/>
      <c r="PMQ135"/>
      <c r="PMR135"/>
      <c r="PMS135"/>
      <c r="PMT135"/>
      <c r="PMU135"/>
      <c r="PMV135"/>
      <c r="PMW135"/>
      <c r="PMX135"/>
      <c r="PMY135"/>
      <c r="PMZ135"/>
      <c r="PNA135"/>
      <c r="PNB135"/>
      <c r="PNC135"/>
      <c r="PND135"/>
      <c r="PNE135"/>
      <c r="PNF135"/>
      <c r="PNG135"/>
      <c r="PNH135"/>
      <c r="PNI135"/>
      <c r="PNJ135"/>
      <c r="PNK135"/>
      <c r="PNL135"/>
      <c r="PNM135"/>
      <c r="PNN135"/>
      <c r="PNO135"/>
      <c r="PNP135"/>
      <c r="PNQ135"/>
      <c r="PNR135"/>
      <c r="PNS135"/>
      <c r="PNT135"/>
      <c r="PNU135"/>
      <c r="PNV135"/>
      <c r="PNW135"/>
      <c r="PNX135"/>
      <c r="PNY135"/>
      <c r="PNZ135"/>
      <c r="POA135"/>
      <c r="POB135"/>
      <c r="POC135"/>
      <c r="POD135"/>
      <c r="POE135"/>
      <c r="POF135"/>
      <c r="POG135"/>
      <c r="POH135"/>
      <c r="POI135"/>
      <c r="POJ135"/>
      <c r="POK135"/>
      <c r="POL135"/>
      <c r="POM135"/>
      <c r="PON135"/>
      <c r="POO135"/>
      <c r="POP135"/>
      <c r="POQ135"/>
      <c r="POR135"/>
      <c r="POS135"/>
      <c r="POT135"/>
      <c r="POU135"/>
      <c r="POV135"/>
      <c r="POW135"/>
      <c r="POX135"/>
      <c r="POY135"/>
      <c r="POZ135"/>
      <c r="PPA135"/>
      <c r="PPB135"/>
      <c r="PPC135"/>
      <c r="PPD135"/>
      <c r="PPE135"/>
      <c r="PPF135"/>
      <c r="PPG135"/>
      <c r="PPH135"/>
      <c r="PPI135"/>
      <c r="PPJ135"/>
      <c r="PPK135"/>
      <c r="PPL135"/>
      <c r="PPM135"/>
      <c r="PPN135"/>
      <c r="PPO135"/>
      <c r="PPP135"/>
      <c r="PPQ135"/>
      <c r="PPR135"/>
      <c r="PPS135"/>
      <c r="PPT135"/>
      <c r="PPU135"/>
      <c r="PPV135"/>
      <c r="PPW135"/>
      <c r="PPX135"/>
      <c r="PPY135"/>
      <c r="PPZ135"/>
      <c r="PQA135"/>
      <c r="PQB135"/>
      <c r="PQC135"/>
      <c r="PQD135"/>
      <c r="PQE135"/>
      <c r="PQF135"/>
      <c r="PQG135"/>
      <c r="PQH135"/>
      <c r="PQI135"/>
      <c r="PQJ135"/>
      <c r="PQK135"/>
      <c r="PQL135"/>
      <c r="PQM135"/>
      <c r="PQN135"/>
      <c r="PQO135"/>
      <c r="PQP135"/>
      <c r="PQQ135"/>
      <c r="PQR135"/>
      <c r="PQS135"/>
      <c r="PQT135"/>
      <c r="PQU135"/>
      <c r="PQV135"/>
      <c r="PQW135"/>
      <c r="PQX135"/>
      <c r="PQY135"/>
      <c r="PQZ135"/>
      <c r="PRA135"/>
      <c r="PRB135"/>
      <c r="PRC135"/>
      <c r="PRD135"/>
      <c r="PRE135"/>
      <c r="PRF135"/>
      <c r="PRG135"/>
      <c r="PRH135"/>
      <c r="PRI135"/>
      <c r="PRJ135"/>
      <c r="PRK135"/>
      <c r="PRL135"/>
      <c r="PRM135"/>
      <c r="PRN135"/>
      <c r="PRO135"/>
      <c r="PRP135"/>
      <c r="PRQ135"/>
      <c r="PRR135"/>
      <c r="PRS135"/>
      <c r="PRT135"/>
      <c r="PRU135"/>
      <c r="PRV135"/>
      <c r="PRW135"/>
      <c r="PRX135"/>
      <c r="PRY135"/>
      <c r="PRZ135"/>
      <c r="PSA135"/>
      <c r="PSB135"/>
      <c r="PSC135"/>
      <c r="PSD135"/>
      <c r="PSE135"/>
      <c r="PSF135"/>
      <c r="PSG135"/>
      <c r="PSH135"/>
      <c r="PSI135"/>
      <c r="PSJ135"/>
      <c r="PSK135"/>
      <c r="PSL135"/>
      <c r="PSM135"/>
      <c r="PSN135"/>
      <c r="PSO135"/>
      <c r="PSP135"/>
      <c r="PSQ135"/>
      <c r="PSR135"/>
      <c r="PSS135"/>
      <c r="PST135"/>
      <c r="PSU135"/>
      <c r="PSV135"/>
      <c r="PSW135"/>
      <c r="PSX135"/>
      <c r="PSY135"/>
      <c r="PSZ135"/>
      <c r="PTA135"/>
      <c r="PTB135"/>
      <c r="PTC135"/>
      <c r="PTD135"/>
      <c r="PTE135"/>
      <c r="PTF135"/>
      <c r="PTG135"/>
      <c r="PTH135"/>
      <c r="PTI135"/>
      <c r="PTJ135"/>
      <c r="PTK135"/>
      <c r="PTL135"/>
      <c r="PTM135"/>
      <c r="PTN135"/>
      <c r="PTO135"/>
      <c r="PTP135"/>
      <c r="PTQ135"/>
      <c r="PTR135"/>
      <c r="PTS135"/>
      <c r="PTT135"/>
      <c r="PTU135"/>
      <c r="PTV135"/>
      <c r="PTW135"/>
      <c r="PTX135"/>
      <c r="PTY135"/>
      <c r="PTZ135"/>
      <c r="PUA135"/>
      <c r="PUB135"/>
      <c r="PUC135"/>
      <c r="PUD135"/>
      <c r="PUE135"/>
      <c r="PUF135"/>
      <c r="PUG135"/>
      <c r="PUH135"/>
      <c r="PUI135"/>
      <c r="PUJ135"/>
      <c r="PUK135"/>
      <c r="PUL135"/>
      <c r="PUM135"/>
      <c r="PUN135"/>
      <c r="PUO135"/>
      <c r="PUP135"/>
      <c r="PUQ135"/>
      <c r="PUR135"/>
      <c r="PUS135"/>
      <c r="PUT135"/>
      <c r="PUU135"/>
      <c r="PUV135"/>
      <c r="PUW135"/>
      <c r="PUX135"/>
      <c r="PUY135"/>
      <c r="PUZ135"/>
      <c r="PVA135"/>
      <c r="PVB135"/>
      <c r="PVC135"/>
      <c r="PVD135"/>
      <c r="PVE135"/>
      <c r="PVF135"/>
      <c r="PVG135"/>
      <c r="PVH135"/>
      <c r="PVI135"/>
      <c r="PVJ135"/>
      <c r="PVK135"/>
      <c r="PVL135"/>
      <c r="PVM135"/>
      <c r="PVN135"/>
      <c r="PVO135"/>
      <c r="PVP135"/>
      <c r="PVQ135"/>
      <c r="PVR135"/>
      <c r="PVS135"/>
      <c r="PVT135"/>
      <c r="PVU135"/>
      <c r="PVV135"/>
      <c r="PVW135"/>
      <c r="PVX135"/>
      <c r="PVY135"/>
      <c r="PVZ135"/>
      <c r="PWA135"/>
      <c r="PWB135"/>
      <c r="PWC135"/>
      <c r="PWD135"/>
      <c r="PWE135"/>
      <c r="PWF135"/>
      <c r="PWG135"/>
      <c r="PWH135"/>
      <c r="PWI135"/>
      <c r="PWJ135"/>
      <c r="PWK135"/>
      <c r="PWL135"/>
      <c r="PWM135"/>
      <c r="PWN135"/>
      <c r="PWO135"/>
      <c r="PWP135"/>
      <c r="PWQ135"/>
      <c r="PWR135"/>
      <c r="PWS135"/>
      <c r="PWT135"/>
      <c r="PWU135"/>
      <c r="PWV135"/>
      <c r="PWW135"/>
      <c r="PWX135"/>
      <c r="PWY135"/>
      <c r="PWZ135"/>
      <c r="PXA135"/>
      <c r="PXB135"/>
      <c r="PXC135"/>
      <c r="PXD135"/>
      <c r="PXE135"/>
      <c r="PXF135"/>
      <c r="PXG135"/>
      <c r="PXH135"/>
      <c r="PXI135"/>
      <c r="PXJ135"/>
      <c r="PXK135"/>
      <c r="PXL135"/>
      <c r="PXM135"/>
      <c r="PXN135"/>
      <c r="PXO135"/>
      <c r="PXP135"/>
      <c r="PXQ135"/>
      <c r="PXR135"/>
      <c r="PXS135"/>
      <c r="PXT135"/>
      <c r="PXU135"/>
      <c r="PXV135"/>
      <c r="PXW135"/>
      <c r="PXX135"/>
      <c r="PXY135"/>
      <c r="PXZ135"/>
      <c r="PYA135"/>
      <c r="PYB135"/>
      <c r="PYC135"/>
      <c r="PYD135"/>
      <c r="PYE135"/>
      <c r="PYF135"/>
      <c r="PYG135"/>
      <c r="PYH135"/>
      <c r="PYI135"/>
      <c r="PYJ135"/>
      <c r="PYK135"/>
      <c r="PYL135"/>
      <c r="PYM135"/>
      <c r="PYN135"/>
      <c r="PYO135"/>
      <c r="PYP135"/>
      <c r="PYQ135"/>
      <c r="PYR135"/>
      <c r="PYS135"/>
      <c r="PYT135"/>
      <c r="PYU135"/>
      <c r="PYV135"/>
      <c r="PYW135"/>
      <c r="PYX135"/>
      <c r="PYY135"/>
      <c r="PYZ135"/>
      <c r="PZA135"/>
      <c r="PZB135"/>
      <c r="PZC135"/>
      <c r="PZD135"/>
      <c r="PZE135"/>
      <c r="PZF135"/>
      <c r="PZG135"/>
      <c r="PZH135"/>
      <c r="PZI135"/>
      <c r="PZJ135"/>
      <c r="PZK135"/>
      <c r="PZL135"/>
      <c r="PZM135"/>
      <c r="PZN135"/>
      <c r="PZO135"/>
      <c r="PZP135"/>
      <c r="PZQ135"/>
      <c r="PZR135"/>
      <c r="PZS135"/>
      <c r="PZT135"/>
      <c r="PZU135"/>
      <c r="PZV135"/>
      <c r="PZW135"/>
      <c r="PZX135"/>
      <c r="PZY135"/>
      <c r="PZZ135"/>
      <c r="QAA135"/>
      <c r="QAB135"/>
      <c r="QAC135"/>
      <c r="QAD135"/>
      <c r="QAE135"/>
      <c r="QAF135"/>
      <c r="QAG135"/>
      <c r="QAH135"/>
      <c r="QAI135"/>
      <c r="QAJ135"/>
      <c r="QAK135"/>
      <c r="QAL135"/>
      <c r="QAM135"/>
      <c r="QAN135"/>
      <c r="QAO135"/>
      <c r="QAP135"/>
      <c r="QAQ135"/>
      <c r="QAR135"/>
      <c r="QAS135"/>
      <c r="QAT135"/>
      <c r="QAU135"/>
      <c r="QAV135"/>
      <c r="QAW135"/>
      <c r="QAX135"/>
      <c r="QAY135"/>
      <c r="QAZ135"/>
      <c r="QBA135"/>
      <c r="QBB135"/>
      <c r="QBC135"/>
      <c r="QBD135"/>
      <c r="QBE135"/>
      <c r="QBF135"/>
      <c r="QBG135"/>
      <c r="QBH135"/>
      <c r="QBI135"/>
      <c r="QBJ135"/>
      <c r="QBK135"/>
      <c r="QBL135"/>
      <c r="QBM135"/>
      <c r="QBN135"/>
      <c r="QBO135"/>
      <c r="QBP135"/>
      <c r="QBQ135"/>
      <c r="QBR135"/>
      <c r="QBS135"/>
      <c r="QBT135"/>
      <c r="QBU135"/>
      <c r="QBV135"/>
      <c r="QBW135"/>
      <c r="QBX135"/>
      <c r="QBY135"/>
      <c r="QBZ135"/>
      <c r="QCA135"/>
      <c r="QCB135"/>
      <c r="QCC135"/>
      <c r="QCD135"/>
      <c r="QCE135"/>
      <c r="QCF135"/>
      <c r="QCG135"/>
      <c r="QCH135"/>
      <c r="QCI135"/>
      <c r="QCJ135"/>
      <c r="QCK135"/>
      <c r="QCL135"/>
      <c r="QCM135"/>
      <c r="QCN135"/>
      <c r="QCO135"/>
      <c r="QCP135"/>
      <c r="QCQ135"/>
      <c r="QCR135"/>
      <c r="QCS135"/>
      <c r="QCT135"/>
      <c r="QCU135"/>
      <c r="QCV135"/>
      <c r="QCW135"/>
      <c r="QCX135"/>
      <c r="QCY135"/>
      <c r="QCZ135"/>
      <c r="QDA135"/>
      <c r="QDB135"/>
      <c r="QDC135"/>
      <c r="QDD135"/>
      <c r="QDE135"/>
      <c r="QDF135"/>
      <c r="QDG135"/>
      <c r="QDH135"/>
      <c r="QDI135"/>
      <c r="QDJ135"/>
      <c r="QDK135"/>
      <c r="QDL135"/>
      <c r="QDM135"/>
      <c r="QDN135"/>
      <c r="QDO135"/>
      <c r="QDP135"/>
      <c r="QDQ135"/>
      <c r="QDR135"/>
      <c r="QDS135"/>
      <c r="QDT135"/>
      <c r="QDU135"/>
      <c r="QDV135"/>
      <c r="QDW135"/>
      <c r="QDX135"/>
      <c r="QDY135"/>
      <c r="QDZ135"/>
      <c r="QEA135"/>
      <c r="QEB135"/>
      <c r="QEC135"/>
      <c r="QED135"/>
      <c r="QEE135"/>
      <c r="QEF135"/>
      <c r="QEG135"/>
      <c r="QEH135"/>
      <c r="QEI135"/>
      <c r="QEJ135"/>
      <c r="QEK135"/>
      <c r="QEL135"/>
      <c r="QEM135"/>
      <c r="QEN135"/>
      <c r="QEO135"/>
      <c r="QEP135"/>
      <c r="QEQ135"/>
      <c r="QER135"/>
      <c r="QES135"/>
      <c r="QET135"/>
      <c r="QEU135"/>
      <c r="QEV135"/>
      <c r="QEW135"/>
      <c r="QEX135"/>
      <c r="QEY135"/>
      <c r="QEZ135"/>
      <c r="QFA135"/>
      <c r="QFB135"/>
      <c r="QFC135"/>
      <c r="QFD135"/>
      <c r="QFE135"/>
      <c r="QFF135"/>
      <c r="QFG135"/>
      <c r="QFH135"/>
      <c r="QFI135"/>
      <c r="QFJ135"/>
      <c r="QFK135"/>
      <c r="QFL135"/>
      <c r="QFM135"/>
      <c r="QFN135"/>
      <c r="QFO135"/>
      <c r="QFP135"/>
      <c r="QFQ135"/>
      <c r="QFR135"/>
      <c r="QFS135"/>
      <c r="QFT135"/>
      <c r="QFU135"/>
      <c r="QFV135"/>
      <c r="QFW135"/>
      <c r="QFX135"/>
      <c r="QFY135"/>
      <c r="QFZ135"/>
      <c r="QGA135"/>
      <c r="QGB135"/>
      <c r="QGC135"/>
      <c r="QGD135"/>
      <c r="QGE135"/>
      <c r="QGF135"/>
      <c r="QGG135"/>
      <c r="QGH135"/>
      <c r="QGI135"/>
      <c r="QGJ135"/>
      <c r="QGK135"/>
      <c r="QGL135"/>
      <c r="QGM135"/>
      <c r="QGN135"/>
      <c r="QGO135"/>
      <c r="QGP135"/>
      <c r="QGQ135"/>
      <c r="QGR135"/>
      <c r="QGS135"/>
      <c r="QGT135"/>
      <c r="QGU135"/>
      <c r="QGV135"/>
      <c r="QGW135"/>
      <c r="QGX135"/>
      <c r="QGY135"/>
      <c r="QGZ135"/>
      <c r="QHA135"/>
      <c r="QHB135"/>
      <c r="QHC135"/>
      <c r="QHD135"/>
      <c r="QHE135"/>
      <c r="QHF135"/>
      <c r="QHG135"/>
      <c r="QHH135"/>
      <c r="QHI135"/>
      <c r="QHJ135"/>
      <c r="QHK135"/>
      <c r="QHL135"/>
      <c r="QHM135"/>
      <c r="QHN135"/>
      <c r="QHO135"/>
      <c r="QHP135"/>
      <c r="QHQ135"/>
      <c r="QHR135"/>
      <c r="QHS135"/>
      <c r="QHT135"/>
      <c r="QHU135"/>
      <c r="QHV135"/>
      <c r="QHW135"/>
      <c r="QHX135"/>
      <c r="QHY135"/>
      <c r="QHZ135"/>
      <c r="QIA135"/>
      <c r="QIB135"/>
      <c r="QIC135"/>
      <c r="QID135"/>
      <c r="QIE135"/>
      <c r="QIF135"/>
      <c r="QIG135"/>
      <c r="QIH135"/>
      <c r="QII135"/>
      <c r="QIJ135"/>
      <c r="QIK135"/>
      <c r="QIL135"/>
      <c r="QIM135"/>
      <c r="QIN135"/>
      <c r="QIO135"/>
      <c r="QIP135"/>
      <c r="QIQ135"/>
      <c r="QIR135"/>
      <c r="QIS135"/>
      <c r="QIT135"/>
      <c r="QIU135"/>
      <c r="QIV135"/>
      <c r="QIW135"/>
      <c r="QIX135"/>
      <c r="QIY135"/>
      <c r="QIZ135"/>
      <c r="QJA135"/>
      <c r="QJB135"/>
      <c r="QJC135"/>
      <c r="QJD135"/>
      <c r="QJE135"/>
      <c r="QJF135"/>
      <c r="QJG135"/>
      <c r="QJH135"/>
      <c r="QJI135"/>
      <c r="QJJ135"/>
      <c r="QJK135"/>
      <c r="QJL135"/>
      <c r="QJM135"/>
      <c r="QJN135"/>
      <c r="QJO135"/>
      <c r="QJP135"/>
      <c r="QJQ135"/>
      <c r="QJR135"/>
      <c r="QJS135"/>
      <c r="QJT135"/>
      <c r="QJU135"/>
      <c r="QJV135"/>
      <c r="QJW135"/>
      <c r="QJX135"/>
      <c r="QJY135"/>
      <c r="QJZ135"/>
      <c r="QKA135"/>
      <c r="QKB135"/>
      <c r="QKC135"/>
      <c r="QKD135"/>
      <c r="QKE135"/>
      <c r="QKF135"/>
      <c r="QKG135"/>
      <c r="QKH135"/>
      <c r="QKI135"/>
      <c r="QKJ135"/>
      <c r="QKK135"/>
      <c r="QKL135"/>
      <c r="QKM135"/>
      <c r="QKN135"/>
      <c r="QKO135"/>
      <c r="QKP135"/>
      <c r="QKQ135"/>
      <c r="QKR135"/>
      <c r="QKS135"/>
      <c r="QKT135"/>
      <c r="QKU135"/>
      <c r="QKV135"/>
      <c r="QKW135"/>
      <c r="QKX135"/>
      <c r="QKY135"/>
      <c r="QKZ135"/>
      <c r="QLA135"/>
      <c r="QLB135"/>
      <c r="QLC135"/>
      <c r="QLD135"/>
      <c r="QLE135"/>
      <c r="QLF135"/>
      <c r="QLG135"/>
      <c r="QLH135"/>
      <c r="QLI135"/>
      <c r="QLJ135"/>
      <c r="QLK135"/>
      <c r="QLL135"/>
      <c r="QLM135"/>
      <c r="QLN135"/>
      <c r="QLO135"/>
      <c r="QLP135"/>
      <c r="QLQ135"/>
      <c r="QLR135"/>
      <c r="QLS135"/>
      <c r="QLT135"/>
      <c r="QLU135"/>
      <c r="QLV135"/>
      <c r="QLW135"/>
      <c r="QLX135"/>
      <c r="QLY135"/>
      <c r="QLZ135"/>
      <c r="QMA135"/>
      <c r="QMB135"/>
      <c r="QMC135"/>
      <c r="QMD135"/>
      <c r="QME135"/>
      <c r="QMF135"/>
      <c r="QMG135"/>
      <c r="QMH135"/>
      <c r="QMI135"/>
      <c r="QMJ135"/>
      <c r="QMK135"/>
      <c r="QML135"/>
      <c r="QMM135"/>
      <c r="QMN135"/>
      <c r="QMO135"/>
      <c r="QMP135"/>
      <c r="QMQ135"/>
      <c r="QMR135"/>
      <c r="QMS135"/>
      <c r="QMT135"/>
      <c r="QMU135"/>
      <c r="QMV135"/>
      <c r="QMW135"/>
      <c r="QMX135"/>
      <c r="QMY135"/>
      <c r="QMZ135"/>
      <c r="QNA135"/>
      <c r="QNB135"/>
      <c r="QNC135"/>
      <c r="QND135"/>
      <c r="QNE135"/>
      <c r="QNF135"/>
      <c r="QNG135"/>
      <c r="QNH135"/>
      <c r="QNI135"/>
      <c r="QNJ135"/>
      <c r="QNK135"/>
      <c r="QNL135"/>
      <c r="QNM135"/>
      <c r="QNN135"/>
      <c r="QNO135"/>
      <c r="QNP135"/>
      <c r="QNQ135"/>
      <c r="QNR135"/>
      <c r="QNS135"/>
      <c r="QNT135"/>
      <c r="QNU135"/>
      <c r="QNV135"/>
      <c r="QNW135"/>
      <c r="QNX135"/>
      <c r="QNY135"/>
      <c r="QNZ135"/>
      <c r="QOA135"/>
      <c r="QOB135"/>
      <c r="QOC135"/>
      <c r="QOD135"/>
      <c r="QOE135"/>
      <c r="QOF135"/>
      <c r="QOG135"/>
      <c r="QOH135"/>
      <c r="QOI135"/>
      <c r="QOJ135"/>
      <c r="QOK135"/>
      <c r="QOL135"/>
      <c r="QOM135"/>
      <c r="QON135"/>
      <c r="QOO135"/>
      <c r="QOP135"/>
      <c r="QOQ135"/>
      <c r="QOR135"/>
      <c r="QOS135"/>
      <c r="QOT135"/>
      <c r="QOU135"/>
      <c r="QOV135"/>
      <c r="QOW135"/>
      <c r="QOX135"/>
      <c r="QOY135"/>
      <c r="QOZ135"/>
      <c r="QPA135"/>
      <c r="QPB135"/>
      <c r="QPC135"/>
      <c r="QPD135"/>
      <c r="QPE135"/>
      <c r="QPF135"/>
      <c r="QPG135"/>
      <c r="QPH135"/>
      <c r="QPI135"/>
      <c r="QPJ135"/>
      <c r="QPK135"/>
      <c r="QPL135"/>
      <c r="QPM135"/>
      <c r="QPN135"/>
      <c r="QPO135"/>
      <c r="QPP135"/>
      <c r="QPQ135"/>
      <c r="QPR135"/>
      <c r="QPS135"/>
      <c r="QPT135"/>
      <c r="QPU135"/>
      <c r="QPV135"/>
      <c r="QPW135"/>
      <c r="QPX135"/>
      <c r="QPY135"/>
      <c r="QPZ135"/>
      <c r="QQA135"/>
      <c r="QQB135"/>
      <c r="QQC135"/>
      <c r="QQD135"/>
      <c r="QQE135"/>
      <c r="QQF135"/>
      <c r="QQG135"/>
      <c r="QQH135"/>
      <c r="QQI135"/>
      <c r="QQJ135"/>
      <c r="QQK135"/>
      <c r="QQL135"/>
      <c r="QQM135"/>
      <c r="QQN135"/>
      <c r="QQO135"/>
      <c r="QQP135"/>
      <c r="QQQ135"/>
      <c r="QQR135"/>
      <c r="QQS135"/>
      <c r="QQT135"/>
      <c r="QQU135"/>
      <c r="QQV135"/>
      <c r="QQW135"/>
      <c r="QQX135"/>
      <c r="QQY135"/>
      <c r="QQZ135"/>
      <c r="QRA135"/>
      <c r="QRB135"/>
      <c r="QRC135"/>
      <c r="QRD135"/>
      <c r="QRE135"/>
      <c r="QRF135"/>
      <c r="QRG135"/>
      <c r="QRH135"/>
      <c r="QRI135"/>
      <c r="QRJ135"/>
      <c r="QRK135"/>
      <c r="QRL135"/>
      <c r="QRM135"/>
      <c r="QRN135"/>
      <c r="QRO135"/>
      <c r="QRP135"/>
      <c r="QRQ135"/>
      <c r="QRR135"/>
      <c r="QRS135"/>
      <c r="QRT135"/>
      <c r="QRU135"/>
      <c r="QRV135"/>
      <c r="QRW135"/>
      <c r="QRX135"/>
      <c r="QRY135"/>
      <c r="QRZ135"/>
      <c r="QSA135"/>
      <c r="QSB135"/>
      <c r="QSC135"/>
      <c r="QSD135"/>
      <c r="QSE135"/>
      <c r="QSF135"/>
      <c r="QSG135"/>
      <c r="QSH135"/>
      <c r="QSI135"/>
      <c r="QSJ135"/>
      <c r="QSK135"/>
      <c r="QSL135"/>
      <c r="QSM135"/>
      <c r="QSN135"/>
      <c r="QSO135"/>
      <c r="QSP135"/>
      <c r="QSQ135"/>
      <c r="QSR135"/>
      <c r="QSS135"/>
      <c r="QST135"/>
      <c r="QSU135"/>
      <c r="QSV135"/>
      <c r="QSW135"/>
      <c r="QSX135"/>
      <c r="QSY135"/>
      <c r="QSZ135"/>
      <c r="QTA135"/>
      <c r="QTB135"/>
      <c r="QTC135"/>
      <c r="QTD135"/>
      <c r="QTE135"/>
      <c r="QTF135"/>
      <c r="QTG135"/>
      <c r="QTH135"/>
      <c r="QTI135"/>
      <c r="QTJ135"/>
      <c r="QTK135"/>
      <c r="QTL135"/>
      <c r="QTM135"/>
      <c r="QTN135"/>
      <c r="QTO135"/>
      <c r="QTP135"/>
      <c r="QTQ135"/>
      <c r="QTR135"/>
      <c r="QTS135"/>
      <c r="QTT135"/>
      <c r="QTU135"/>
      <c r="QTV135"/>
      <c r="QTW135"/>
      <c r="QTX135"/>
      <c r="QTY135"/>
      <c r="QTZ135"/>
      <c r="QUA135"/>
      <c r="QUB135"/>
      <c r="QUC135"/>
      <c r="QUD135"/>
      <c r="QUE135"/>
      <c r="QUF135"/>
      <c r="QUG135"/>
      <c r="QUH135"/>
      <c r="QUI135"/>
      <c r="QUJ135"/>
      <c r="QUK135"/>
      <c r="QUL135"/>
      <c r="QUM135"/>
      <c r="QUN135"/>
      <c r="QUO135"/>
      <c r="QUP135"/>
      <c r="QUQ135"/>
      <c r="QUR135"/>
      <c r="QUS135"/>
      <c r="QUT135"/>
      <c r="QUU135"/>
      <c r="QUV135"/>
      <c r="QUW135"/>
      <c r="QUX135"/>
      <c r="QUY135"/>
      <c r="QUZ135"/>
      <c r="QVA135"/>
      <c r="QVB135"/>
      <c r="QVC135"/>
      <c r="QVD135"/>
      <c r="QVE135"/>
      <c r="QVF135"/>
      <c r="QVG135"/>
      <c r="QVH135"/>
      <c r="QVI135"/>
      <c r="QVJ135"/>
      <c r="QVK135"/>
      <c r="QVL135"/>
      <c r="QVM135"/>
      <c r="QVN135"/>
      <c r="QVO135"/>
      <c r="QVP135"/>
      <c r="QVQ135"/>
      <c r="QVR135"/>
      <c r="QVS135"/>
      <c r="QVT135"/>
      <c r="QVU135"/>
      <c r="QVV135"/>
      <c r="QVW135"/>
      <c r="QVX135"/>
      <c r="QVY135"/>
      <c r="QVZ135"/>
      <c r="QWA135"/>
      <c r="QWB135"/>
      <c r="QWC135"/>
      <c r="QWD135"/>
      <c r="QWE135"/>
      <c r="QWF135"/>
      <c r="QWG135"/>
      <c r="QWH135"/>
      <c r="QWI135"/>
      <c r="QWJ135"/>
      <c r="QWK135"/>
      <c r="QWL135"/>
      <c r="QWM135"/>
      <c r="QWN135"/>
      <c r="QWO135"/>
      <c r="QWP135"/>
      <c r="QWQ135"/>
      <c r="QWR135"/>
      <c r="QWS135"/>
      <c r="QWT135"/>
      <c r="QWU135"/>
      <c r="QWV135"/>
      <c r="QWW135"/>
      <c r="QWX135"/>
      <c r="QWY135"/>
      <c r="QWZ135"/>
      <c r="QXA135"/>
      <c r="QXB135"/>
      <c r="QXC135"/>
      <c r="QXD135"/>
      <c r="QXE135"/>
      <c r="QXF135"/>
      <c r="QXG135"/>
      <c r="QXH135"/>
      <c r="QXI135"/>
      <c r="QXJ135"/>
      <c r="QXK135"/>
      <c r="QXL135"/>
      <c r="QXM135"/>
      <c r="QXN135"/>
      <c r="QXO135"/>
      <c r="QXP135"/>
      <c r="QXQ135"/>
      <c r="QXR135"/>
      <c r="QXS135"/>
      <c r="QXT135"/>
      <c r="QXU135"/>
      <c r="QXV135"/>
      <c r="QXW135"/>
      <c r="QXX135"/>
      <c r="QXY135"/>
      <c r="QXZ135"/>
      <c r="QYA135"/>
      <c r="QYB135"/>
      <c r="QYC135"/>
      <c r="QYD135"/>
      <c r="QYE135"/>
      <c r="QYF135"/>
      <c r="QYG135"/>
      <c r="QYH135"/>
      <c r="QYI135"/>
      <c r="QYJ135"/>
      <c r="QYK135"/>
      <c r="QYL135"/>
      <c r="QYM135"/>
      <c r="QYN135"/>
      <c r="QYO135"/>
      <c r="QYP135"/>
      <c r="QYQ135"/>
      <c r="QYR135"/>
      <c r="QYS135"/>
      <c r="QYT135"/>
      <c r="QYU135"/>
      <c r="QYV135"/>
      <c r="QYW135"/>
      <c r="QYX135"/>
      <c r="QYY135"/>
      <c r="QYZ135"/>
      <c r="QZA135"/>
      <c r="QZB135"/>
      <c r="QZC135"/>
      <c r="QZD135"/>
      <c r="QZE135"/>
      <c r="QZF135"/>
      <c r="QZG135"/>
      <c r="QZH135"/>
      <c r="QZI135"/>
      <c r="QZJ135"/>
      <c r="QZK135"/>
      <c r="QZL135"/>
      <c r="QZM135"/>
      <c r="QZN135"/>
      <c r="QZO135"/>
      <c r="QZP135"/>
      <c r="QZQ135"/>
      <c r="QZR135"/>
      <c r="QZS135"/>
      <c r="QZT135"/>
      <c r="QZU135"/>
      <c r="QZV135"/>
      <c r="QZW135"/>
      <c r="QZX135"/>
      <c r="QZY135"/>
      <c r="QZZ135"/>
      <c r="RAA135"/>
      <c r="RAB135"/>
      <c r="RAC135"/>
      <c r="RAD135"/>
      <c r="RAE135"/>
      <c r="RAF135"/>
      <c r="RAG135"/>
      <c r="RAH135"/>
      <c r="RAI135"/>
      <c r="RAJ135"/>
      <c r="RAK135"/>
      <c r="RAL135"/>
      <c r="RAM135"/>
      <c r="RAN135"/>
      <c r="RAO135"/>
      <c r="RAP135"/>
      <c r="RAQ135"/>
      <c r="RAR135"/>
      <c r="RAS135"/>
      <c r="RAT135"/>
      <c r="RAU135"/>
      <c r="RAV135"/>
      <c r="RAW135"/>
      <c r="RAX135"/>
      <c r="RAY135"/>
      <c r="RAZ135"/>
      <c r="RBA135"/>
      <c r="RBB135"/>
      <c r="RBC135"/>
      <c r="RBD135"/>
      <c r="RBE135"/>
      <c r="RBF135"/>
      <c r="RBG135"/>
      <c r="RBH135"/>
      <c r="RBI135"/>
      <c r="RBJ135"/>
      <c r="RBK135"/>
      <c r="RBL135"/>
      <c r="RBM135"/>
      <c r="RBN135"/>
      <c r="RBO135"/>
      <c r="RBP135"/>
      <c r="RBQ135"/>
      <c r="RBR135"/>
      <c r="RBS135"/>
      <c r="RBT135"/>
      <c r="RBU135"/>
      <c r="RBV135"/>
      <c r="RBW135"/>
      <c r="RBX135"/>
      <c r="RBY135"/>
      <c r="RBZ135"/>
      <c r="RCA135"/>
      <c r="RCB135"/>
      <c r="RCC135"/>
      <c r="RCD135"/>
      <c r="RCE135"/>
      <c r="RCF135"/>
      <c r="RCG135"/>
      <c r="RCH135"/>
      <c r="RCI135"/>
      <c r="RCJ135"/>
      <c r="RCK135"/>
      <c r="RCL135"/>
      <c r="RCM135"/>
      <c r="RCN135"/>
      <c r="RCO135"/>
      <c r="RCP135"/>
      <c r="RCQ135"/>
      <c r="RCR135"/>
      <c r="RCS135"/>
      <c r="RCT135"/>
      <c r="RCU135"/>
      <c r="RCV135"/>
      <c r="RCW135"/>
      <c r="RCX135"/>
      <c r="RCY135"/>
      <c r="RCZ135"/>
      <c r="RDA135"/>
      <c r="RDB135"/>
      <c r="RDC135"/>
      <c r="RDD135"/>
      <c r="RDE135"/>
      <c r="RDF135"/>
      <c r="RDG135"/>
      <c r="RDH135"/>
      <c r="RDI135"/>
      <c r="RDJ135"/>
      <c r="RDK135"/>
      <c r="RDL135"/>
      <c r="RDM135"/>
      <c r="RDN135"/>
      <c r="RDO135"/>
      <c r="RDP135"/>
      <c r="RDQ135"/>
      <c r="RDR135"/>
      <c r="RDS135"/>
      <c r="RDT135"/>
      <c r="RDU135"/>
      <c r="RDV135"/>
      <c r="RDW135"/>
      <c r="RDX135"/>
      <c r="RDY135"/>
      <c r="RDZ135"/>
      <c r="REA135"/>
      <c r="REB135"/>
      <c r="REC135"/>
      <c r="RED135"/>
      <c r="REE135"/>
      <c r="REF135"/>
      <c r="REG135"/>
      <c r="REH135"/>
      <c r="REI135"/>
      <c r="REJ135"/>
      <c r="REK135"/>
      <c r="REL135"/>
      <c r="REM135"/>
      <c r="REN135"/>
      <c r="REO135"/>
      <c r="REP135"/>
      <c r="REQ135"/>
      <c r="RER135"/>
      <c r="RES135"/>
      <c r="RET135"/>
      <c r="REU135"/>
      <c r="REV135"/>
      <c r="REW135"/>
      <c r="REX135"/>
      <c r="REY135"/>
      <c r="REZ135"/>
      <c r="RFA135"/>
      <c r="RFB135"/>
      <c r="RFC135"/>
      <c r="RFD135"/>
      <c r="RFE135"/>
      <c r="RFF135"/>
      <c r="RFG135"/>
      <c r="RFH135"/>
      <c r="RFI135"/>
      <c r="RFJ135"/>
      <c r="RFK135"/>
      <c r="RFL135"/>
      <c r="RFM135"/>
      <c r="RFN135"/>
      <c r="RFO135"/>
      <c r="RFP135"/>
      <c r="RFQ135"/>
      <c r="RFR135"/>
      <c r="RFS135"/>
      <c r="RFT135"/>
      <c r="RFU135"/>
      <c r="RFV135"/>
      <c r="RFW135"/>
      <c r="RFX135"/>
      <c r="RFY135"/>
      <c r="RFZ135"/>
      <c r="RGA135"/>
      <c r="RGB135"/>
      <c r="RGC135"/>
      <c r="RGD135"/>
      <c r="RGE135"/>
      <c r="RGF135"/>
      <c r="RGG135"/>
      <c r="RGH135"/>
      <c r="RGI135"/>
      <c r="RGJ135"/>
      <c r="RGK135"/>
      <c r="RGL135"/>
      <c r="RGM135"/>
      <c r="RGN135"/>
      <c r="RGO135"/>
      <c r="RGP135"/>
      <c r="RGQ135"/>
      <c r="RGR135"/>
      <c r="RGS135"/>
      <c r="RGT135"/>
      <c r="RGU135"/>
      <c r="RGV135"/>
      <c r="RGW135"/>
      <c r="RGX135"/>
      <c r="RGY135"/>
      <c r="RGZ135"/>
      <c r="RHA135"/>
      <c r="RHB135"/>
      <c r="RHC135"/>
      <c r="RHD135"/>
      <c r="RHE135"/>
      <c r="RHF135"/>
      <c r="RHG135"/>
      <c r="RHH135"/>
      <c r="RHI135"/>
      <c r="RHJ135"/>
      <c r="RHK135"/>
      <c r="RHL135"/>
      <c r="RHM135"/>
      <c r="RHN135"/>
      <c r="RHO135"/>
      <c r="RHP135"/>
      <c r="RHQ135"/>
      <c r="RHR135"/>
      <c r="RHS135"/>
      <c r="RHT135"/>
      <c r="RHU135"/>
      <c r="RHV135"/>
      <c r="RHW135"/>
      <c r="RHX135"/>
      <c r="RHY135"/>
      <c r="RHZ135"/>
      <c r="RIA135"/>
      <c r="RIB135"/>
      <c r="RIC135"/>
      <c r="RID135"/>
      <c r="RIE135"/>
      <c r="RIF135"/>
      <c r="RIG135"/>
      <c r="RIH135"/>
      <c r="RII135"/>
      <c r="RIJ135"/>
      <c r="RIK135"/>
      <c r="RIL135"/>
      <c r="RIM135"/>
      <c r="RIN135"/>
      <c r="RIO135"/>
      <c r="RIP135"/>
      <c r="RIQ135"/>
      <c r="RIR135"/>
      <c r="RIS135"/>
      <c r="RIT135"/>
      <c r="RIU135"/>
      <c r="RIV135"/>
      <c r="RIW135"/>
      <c r="RIX135"/>
      <c r="RIY135"/>
      <c r="RIZ135"/>
      <c r="RJA135"/>
      <c r="RJB135"/>
      <c r="RJC135"/>
      <c r="RJD135"/>
      <c r="RJE135"/>
      <c r="RJF135"/>
      <c r="RJG135"/>
      <c r="RJH135"/>
      <c r="RJI135"/>
      <c r="RJJ135"/>
      <c r="RJK135"/>
      <c r="RJL135"/>
      <c r="RJM135"/>
      <c r="RJN135"/>
      <c r="RJO135"/>
      <c r="RJP135"/>
      <c r="RJQ135"/>
      <c r="RJR135"/>
      <c r="RJS135"/>
      <c r="RJT135"/>
      <c r="RJU135"/>
      <c r="RJV135"/>
      <c r="RJW135"/>
      <c r="RJX135"/>
      <c r="RJY135"/>
      <c r="RJZ135"/>
      <c r="RKA135"/>
      <c r="RKB135"/>
      <c r="RKC135"/>
      <c r="RKD135"/>
      <c r="RKE135"/>
      <c r="RKF135"/>
      <c r="RKG135"/>
      <c r="RKH135"/>
      <c r="RKI135"/>
      <c r="RKJ135"/>
      <c r="RKK135"/>
      <c r="RKL135"/>
      <c r="RKM135"/>
      <c r="RKN135"/>
      <c r="RKO135"/>
      <c r="RKP135"/>
      <c r="RKQ135"/>
      <c r="RKR135"/>
      <c r="RKS135"/>
      <c r="RKT135"/>
      <c r="RKU135"/>
      <c r="RKV135"/>
      <c r="RKW135"/>
      <c r="RKX135"/>
      <c r="RKY135"/>
      <c r="RKZ135"/>
      <c r="RLA135"/>
      <c r="RLB135"/>
      <c r="RLC135"/>
      <c r="RLD135"/>
      <c r="RLE135"/>
      <c r="RLF135"/>
      <c r="RLG135"/>
      <c r="RLH135"/>
      <c r="RLI135"/>
      <c r="RLJ135"/>
      <c r="RLK135"/>
      <c r="RLL135"/>
      <c r="RLM135"/>
      <c r="RLN135"/>
      <c r="RLO135"/>
      <c r="RLP135"/>
      <c r="RLQ135"/>
      <c r="RLR135"/>
      <c r="RLS135"/>
      <c r="RLT135"/>
      <c r="RLU135"/>
      <c r="RLV135"/>
      <c r="RLW135"/>
      <c r="RLX135"/>
      <c r="RLY135"/>
      <c r="RLZ135"/>
      <c r="RMA135"/>
      <c r="RMB135"/>
      <c r="RMC135"/>
      <c r="RMD135"/>
      <c r="RME135"/>
      <c r="RMF135"/>
      <c r="RMG135"/>
      <c r="RMH135"/>
      <c r="RMI135"/>
      <c r="RMJ135"/>
      <c r="RMK135"/>
      <c r="RML135"/>
      <c r="RMM135"/>
      <c r="RMN135"/>
      <c r="RMO135"/>
      <c r="RMP135"/>
      <c r="RMQ135"/>
      <c r="RMR135"/>
      <c r="RMS135"/>
      <c r="RMT135"/>
      <c r="RMU135"/>
      <c r="RMV135"/>
      <c r="RMW135"/>
      <c r="RMX135"/>
      <c r="RMY135"/>
      <c r="RMZ135"/>
      <c r="RNA135"/>
      <c r="RNB135"/>
      <c r="RNC135"/>
      <c r="RND135"/>
      <c r="RNE135"/>
      <c r="RNF135"/>
      <c r="RNG135"/>
      <c r="RNH135"/>
      <c r="RNI135"/>
      <c r="RNJ135"/>
      <c r="RNK135"/>
      <c r="RNL135"/>
      <c r="RNM135"/>
      <c r="RNN135"/>
      <c r="RNO135"/>
      <c r="RNP135"/>
      <c r="RNQ135"/>
      <c r="RNR135"/>
      <c r="RNS135"/>
      <c r="RNT135"/>
      <c r="RNU135"/>
      <c r="RNV135"/>
      <c r="RNW135"/>
      <c r="RNX135"/>
      <c r="RNY135"/>
      <c r="RNZ135"/>
      <c r="ROA135"/>
      <c r="ROB135"/>
      <c r="ROC135"/>
      <c r="ROD135"/>
      <c r="ROE135"/>
      <c r="ROF135"/>
      <c r="ROG135"/>
      <c r="ROH135"/>
      <c r="ROI135"/>
      <c r="ROJ135"/>
      <c r="ROK135"/>
      <c r="ROL135"/>
      <c r="ROM135"/>
      <c r="RON135"/>
      <c r="ROO135"/>
      <c r="ROP135"/>
      <c r="ROQ135"/>
      <c r="ROR135"/>
      <c r="ROS135"/>
      <c r="ROT135"/>
      <c r="ROU135"/>
      <c r="ROV135"/>
      <c r="ROW135"/>
      <c r="ROX135"/>
      <c r="ROY135"/>
      <c r="ROZ135"/>
      <c r="RPA135"/>
      <c r="RPB135"/>
      <c r="RPC135"/>
      <c r="RPD135"/>
      <c r="RPE135"/>
      <c r="RPF135"/>
      <c r="RPG135"/>
      <c r="RPH135"/>
      <c r="RPI135"/>
      <c r="RPJ135"/>
      <c r="RPK135"/>
      <c r="RPL135"/>
      <c r="RPM135"/>
      <c r="RPN135"/>
      <c r="RPO135"/>
      <c r="RPP135"/>
      <c r="RPQ135"/>
      <c r="RPR135"/>
      <c r="RPS135"/>
      <c r="RPT135"/>
      <c r="RPU135"/>
      <c r="RPV135"/>
      <c r="RPW135"/>
      <c r="RPX135"/>
      <c r="RPY135"/>
      <c r="RPZ135"/>
      <c r="RQA135"/>
      <c r="RQB135"/>
      <c r="RQC135"/>
      <c r="RQD135"/>
      <c r="RQE135"/>
      <c r="RQF135"/>
      <c r="RQG135"/>
      <c r="RQH135"/>
      <c r="RQI135"/>
      <c r="RQJ135"/>
      <c r="RQK135"/>
      <c r="RQL135"/>
      <c r="RQM135"/>
      <c r="RQN135"/>
      <c r="RQO135"/>
      <c r="RQP135"/>
      <c r="RQQ135"/>
      <c r="RQR135"/>
      <c r="RQS135"/>
      <c r="RQT135"/>
      <c r="RQU135"/>
      <c r="RQV135"/>
      <c r="RQW135"/>
      <c r="RQX135"/>
      <c r="RQY135"/>
      <c r="RQZ135"/>
      <c r="RRA135"/>
      <c r="RRB135"/>
      <c r="RRC135"/>
      <c r="RRD135"/>
      <c r="RRE135"/>
      <c r="RRF135"/>
      <c r="RRG135"/>
      <c r="RRH135"/>
      <c r="RRI135"/>
      <c r="RRJ135"/>
      <c r="RRK135"/>
      <c r="RRL135"/>
      <c r="RRM135"/>
      <c r="RRN135"/>
      <c r="RRO135"/>
      <c r="RRP135"/>
      <c r="RRQ135"/>
      <c r="RRR135"/>
      <c r="RRS135"/>
      <c r="RRT135"/>
      <c r="RRU135"/>
      <c r="RRV135"/>
      <c r="RRW135"/>
      <c r="RRX135"/>
      <c r="RRY135"/>
      <c r="RRZ135"/>
      <c r="RSA135"/>
      <c r="RSB135"/>
      <c r="RSC135"/>
      <c r="RSD135"/>
      <c r="RSE135"/>
      <c r="RSF135"/>
      <c r="RSG135"/>
      <c r="RSH135"/>
      <c r="RSI135"/>
      <c r="RSJ135"/>
      <c r="RSK135"/>
      <c r="RSL135"/>
      <c r="RSM135"/>
      <c r="RSN135"/>
      <c r="RSO135"/>
      <c r="RSP135"/>
      <c r="RSQ135"/>
      <c r="RSR135"/>
      <c r="RSS135"/>
      <c r="RST135"/>
      <c r="RSU135"/>
      <c r="RSV135"/>
      <c r="RSW135"/>
      <c r="RSX135"/>
      <c r="RSY135"/>
      <c r="RSZ135"/>
      <c r="RTA135"/>
      <c r="RTB135"/>
      <c r="RTC135"/>
      <c r="RTD135"/>
      <c r="RTE135"/>
      <c r="RTF135"/>
      <c r="RTG135"/>
      <c r="RTH135"/>
      <c r="RTI135"/>
      <c r="RTJ135"/>
      <c r="RTK135"/>
      <c r="RTL135"/>
      <c r="RTM135"/>
      <c r="RTN135"/>
      <c r="RTO135"/>
      <c r="RTP135"/>
      <c r="RTQ135"/>
      <c r="RTR135"/>
      <c r="RTS135"/>
      <c r="RTT135"/>
      <c r="RTU135"/>
      <c r="RTV135"/>
      <c r="RTW135"/>
      <c r="RTX135"/>
      <c r="RTY135"/>
      <c r="RTZ135"/>
      <c r="RUA135"/>
      <c r="RUB135"/>
      <c r="RUC135"/>
      <c r="RUD135"/>
      <c r="RUE135"/>
      <c r="RUF135"/>
      <c r="RUG135"/>
      <c r="RUH135"/>
      <c r="RUI135"/>
      <c r="RUJ135"/>
      <c r="RUK135"/>
      <c r="RUL135"/>
      <c r="RUM135"/>
      <c r="RUN135"/>
      <c r="RUO135"/>
      <c r="RUP135"/>
      <c r="RUQ135"/>
      <c r="RUR135"/>
      <c r="RUS135"/>
      <c r="RUT135"/>
      <c r="RUU135"/>
      <c r="RUV135"/>
      <c r="RUW135"/>
      <c r="RUX135"/>
      <c r="RUY135"/>
      <c r="RUZ135"/>
      <c r="RVA135"/>
      <c r="RVB135"/>
      <c r="RVC135"/>
      <c r="RVD135"/>
      <c r="RVE135"/>
      <c r="RVF135"/>
      <c r="RVG135"/>
      <c r="RVH135"/>
      <c r="RVI135"/>
      <c r="RVJ135"/>
      <c r="RVK135"/>
      <c r="RVL135"/>
      <c r="RVM135"/>
      <c r="RVN135"/>
      <c r="RVO135"/>
      <c r="RVP135"/>
      <c r="RVQ135"/>
      <c r="RVR135"/>
      <c r="RVS135"/>
      <c r="RVT135"/>
      <c r="RVU135"/>
      <c r="RVV135"/>
      <c r="RVW135"/>
      <c r="RVX135"/>
      <c r="RVY135"/>
      <c r="RVZ135"/>
      <c r="RWA135"/>
      <c r="RWB135"/>
      <c r="RWC135"/>
      <c r="RWD135"/>
      <c r="RWE135"/>
      <c r="RWF135"/>
      <c r="RWG135"/>
      <c r="RWH135"/>
      <c r="RWI135"/>
      <c r="RWJ135"/>
      <c r="RWK135"/>
      <c r="RWL135"/>
      <c r="RWM135"/>
      <c r="RWN135"/>
      <c r="RWO135"/>
      <c r="RWP135"/>
      <c r="RWQ135"/>
      <c r="RWR135"/>
      <c r="RWS135"/>
      <c r="RWT135"/>
      <c r="RWU135"/>
      <c r="RWV135"/>
      <c r="RWW135"/>
      <c r="RWX135"/>
      <c r="RWY135"/>
      <c r="RWZ135"/>
      <c r="RXA135"/>
      <c r="RXB135"/>
      <c r="RXC135"/>
      <c r="RXD135"/>
      <c r="RXE135"/>
      <c r="RXF135"/>
      <c r="RXG135"/>
      <c r="RXH135"/>
      <c r="RXI135"/>
      <c r="RXJ135"/>
      <c r="RXK135"/>
      <c r="RXL135"/>
      <c r="RXM135"/>
      <c r="RXN135"/>
      <c r="RXO135"/>
      <c r="RXP135"/>
      <c r="RXQ135"/>
      <c r="RXR135"/>
      <c r="RXS135"/>
      <c r="RXT135"/>
      <c r="RXU135"/>
      <c r="RXV135"/>
      <c r="RXW135"/>
      <c r="RXX135"/>
      <c r="RXY135"/>
      <c r="RXZ135"/>
      <c r="RYA135"/>
      <c r="RYB135"/>
      <c r="RYC135"/>
      <c r="RYD135"/>
      <c r="RYE135"/>
      <c r="RYF135"/>
      <c r="RYG135"/>
      <c r="RYH135"/>
      <c r="RYI135"/>
      <c r="RYJ135"/>
      <c r="RYK135"/>
      <c r="RYL135"/>
      <c r="RYM135"/>
      <c r="RYN135"/>
      <c r="RYO135"/>
      <c r="RYP135"/>
      <c r="RYQ135"/>
      <c r="RYR135"/>
      <c r="RYS135"/>
      <c r="RYT135"/>
      <c r="RYU135"/>
      <c r="RYV135"/>
      <c r="RYW135"/>
      <c r="RYX135"/>
      <c r="RYY135"/>
      <c r="RYZ135"/>
      <c r="RZA135"/>
      <c r="RZB135"/>
      <c r="RZC135"/>
      <c r="RZD135"/>
      <c r="RZE135"/>
      <c r="RZF135"/>
      <c r="RZG135"/>
      <c r="RZH135"/>
      <c r="RZI135"/>
      <c r="RZJ135"/>
      <c r="RZK135"/>
      <c r="RZL135"/>
      <c r="RZM135"/>
      <c r="RZN135"/>
      <c r="RZO135"/>
      <c r="RZP135"/>
      <c r="RZQ135"/>
      <c r="RZR135"/>
      <c r="RZS135"/>
      <c r="RZT135"/>
      <c r="RZU135"/>
      <c r="RZV135"/>
      <c r="RZW135"/>
      <c r="RZX135"/>
      <c r="RZY135"/>
      <c r="RZZ135"/>
      <c r="SAA135"/>
      <c r="SAB135"/>
      <c r="SAC135"/>
      <c r="SAD135"/>
      <c r="SAE135"/>
      <c r="SAF135"/>
      <c r="SAG135"/>
      <c r="SAH135"/>
      <c r="SAI135"/>
      <c r="SAJ135"/>
      <c r="SAK135"/>
      <c r="SAL135"/>
      <c r="SAM135"/>
      <c r="SAN135"/>
      <c r="SAO135"/>
      <c r="SAP135"/>
      <c r="SAQ135"/>
      <c r="SAR135"/>
      <c r="SAS135"/>
      <c r="SAT135"/>
      <c r="SAU135"/>
      <c r="SAV135"/>
      <c r="SAW135"/>
      <c r="SAX135"/>
      <c r="SAY135"/>
      <c r="SAZ135"/>
      <c r="SBA135"/>
      <c r="SBB135"/>
      <c r="SBC135"/>
      <c r="SBD135"/>
      <c r="SBE135"/>
      <c r="SBF135"/>
      <c r="SBG135"/>
      <c r="SBH135"/>
      <c r="SBI135"/>
      <c r="SBJ135"/>
      <c r="SBK135"/>
      <c r="SBL135"/>
      <c r="SBM135"/>
      <c r="SBN135"/>
      <c r="SBO135"/>
      <c r="SBP135"/>
      <c r="SBQ135"/>
      <c r="SBR135"/>
      <c r="SBS135"/>
      <c r="SBT135"/>
      <c r="SBU135"/>
      <c r="SBV135"/>
      <c r="SBW135"/>
      <c r="SBX135"/>
      <c r="SBY135"/>
      <c r="SBZ135"/>
      <c r="SCA135"/>
      <c r="SCB135"/>
      <c r="SCC135"/>
      <c r="SCD135"/>
      <c r="SCE135"/>
      <c r="SCF135"/>
      <c r="SCG135"/>
      <c r="SCH135"/>
      <c r="SCI135"/>
      <c r="SCJ135"/>
      <c r="SCK135"/>
      <c r="SCL135"/>
      <c r="SCM135"/>
      <c r="SCN135"/>
      <c r="SCO135"/>
      <c r="SCP135"/>
      <c r="SCQ135"/>
      <c r="SCR135"/>
      <c r="SCS135"/>
      <c r="SCT135"/>
      <c r="SCU135"/>
      <c r="SCV135"/>
      <c r="SCW135"/>
      <c r="SCX135"/>
      <c r="SCY135"/>
      <c r="SCZ135"/>
      <c r="SDA135"/>
      <c r="SDB135"/>
      <c r="SDC135"/>
      <c r="SDD135"/>
      <c r="SDE135"/>
      <c r="SDF135"/>
      <c r="SDG135"/>
      <c r="SDH135"/>
      <c r="SDI135"/>
      <c r="SDJ135"/>
      <c r="SDK135"/>
      <c r="SDL135"/>
      <c r="SDM135"/>
      <c r="SDN135"/>
      <c r="SDO135"/>
      <c r="SDP135"/>
      <c r="SDQ135"/>
      <c r="SDR135"/>
      <c r="SDS135"/>
      <c r="SDT135"/>
      <c r="SDU135"/>
      <c r="SDV135"/>
      <c r="SDW135"/>
      <c r="SDX135"/>
      <c r="SDY135"/>
      <c r="SDZ135"/>
      <c r="SEA135"/>
      <c r="SEB135"/>
      <c r="SEC135"/>
      <c r="SED135"/>
      <c r="SEE135"/>
      <c r="SEF135"/>
      <c r="SEG135"/>
      <c r="SEH135"/>
      <c r="SEI135"/>
      <c r="SEJ135"/>
      <c r="SEK135"/>
      <c r="SEL135"/>
      <c r="SEM135"/>
      <c r="SEN135"/>
      <c r="SEO135"/>
      <c r="SEP135"/>
      <c r="SEQ135"/>
      <c r="SER135"/>
      <c r="SES135"/>
      <c r="SET135"/>
      <c r="SEU135"/>
      <c r="SEV135"/>
      <c r="SEW135"/>
      <c r="SEX135"/>
      <c r="SEY135"/>
      <c r="SEZ135"/>
      <c r="SFA135"/>
      <c r="SFB135"/>
      <c r="SFC135"/>
      <c r="SFD135"/>
      <c r="SFE135"/>
      <c r="SFF135"/>
      <c r="SFG135"/>
      <c r="SFH135"/>
      <c r="SFI135"/>
      <c r="SFJ135"/>
      <c r="SFK135"/>
      <c r="SFL135"/>
      <c r="SFM135"/>
      <c r="SFN135"/>
      <c r="SFO135"/>
      <c r="SFP135"/>
      <c r="SFQ135"/>
      <c r="SFR135"/>
      <c r="SFS135"/>
      <c r="SFT135"/>
      <c r="SFU135"/>
      <c r="SFV135"/>
      <c r="SFW135"/>
      <c r="SFX135"/>
      <c r="SFY135"/>
      <c r="SFZ135"/>
      <c r="SGA135"/>
      <c r="SGB135"/>
      <c r="SGC135"/>
      <c r="SGD135"/>
      <c r="SGE135"/>
      <c r="SGF135"/>
      <c r="SGG135"/>
      <c r="SGH135"/>
      <c r="SGI135"/>
      <c r="SGJ135"/>
      <c r="SGK135"/>
      <c r="SGL135"/>
      <c r="SGM135"/>
      <c r="SGN135"/>
      <c r="SGO135"/>
      <c r="SGP135"/>
      <c r="SGQ135"/>
      <c r="SGR135"/>
      <c r="SGS135"/>
      <c r="SGT135"/>
      <c r="SGU135"/>
      <c r="SGV135"/>
      <c r="SGW135"/>
      <c r="SGX135"/>
      <c r="SGY135"/>
      <c r="SGZ135"/>
      <c r="SHA135"/>
      <c r="SHB135"/>
      <c r="SHC135"/>
      <c r="SHD135"/>
      <c r="SHE135"/>
      <c r="SHF135"/>
      <c r="SHG135"/>
      <c r="SHH135"/>
      <c r="SHI135"/>
      <c r="SHJ135"/>
      <c r="SHK135"/>
      <c r="SHL135"/>
      <c r="SHM135"/>
      <c r="SHN135"/>
      <c r="SHO135"/>
      <c r="SHP135"/>
      <c r="SHQ135"/>
      <c r="SHR135"/>
      <c r="SHS135"/>
      <c r="SHT135"/>
      <c r="SHU135"/>
      <c r="SHV135"/>
      <c r="SHW135"/>
      <c r="SHX135"/>
      <c r="SHY135"/>
      <c r="SHZ135"/>
      <c r="SIA135"/>
      <c r="SIB135"/>
      <c r="SIC135"/>
      <c r="SID135"/>
      <c r="SIE135"/>
      <c r="SIF135"/>
      <c r="SIG135"/>
      <c r="SIH135"/>
      <c r="SII135"/>
      <c r="SIJ135"/>
      <c r="SIK135"/>
      <c r="SIL135"/>
      <c r="SIM135"/>
      <c r="SIN135"/>
      <c r="SIO135"/>
      <c r="SIP135"/>
      <c r="SIQ135"/>
      <c r="SIR135"/>
      <c r="SIS135"/>
      <c r="SIT135"/>
      <c r="SIU135"/>
      <c r="SIV135"/>
      <c r="SIW135"/>
      <c r="SIX135"/>
      <c r="SIY135"/>
      <c r="SIZ135"/>
      <c r="SJA135"/>
      <c r="SJB135"/>
      <c r="SJC135"/>
      <c r="SJD135"/>
      <c r="SJE135"/>
      <c r="SJF135"/>
      <c r="SJG135"/>
      <c r="SJH135"/>
      <c r="SJI135"/>
      <c r="SJJ135"/>
      <c r="SJK135"/>
      <c r="SJL135"/>
      <c r="SJM135"/>
      <c r="SJN135"/>
      <c r="SJO135"/>
      <c r="SJP135"/>
      <c r="SJQ135"/>
      <c r="SJR135"/>
      <c r="SJS135"/>
      <c r="SJT135"/>
      <c r="SJU135"/>
      <c r="SJV135"/>
      <c r="SJW135"/>
      <c r="SJX135"/>
      <c r="SJY135"/>
      <c r="SJZ135"/>
      <c r="SKA135"/>
      <c r="SKB135"/>
      <c r="SKC135"/>
      <c r="SKD135"/>
      <c r="SKE135"/>
      <c r="SKF135"/>
      <c r="SKG135"/>
      <c r="SKH135"/>
      <c r="SKI135"/>
      <c r="SKJ135"/>
      <c r="SKK135"/>
      <c r="SKL135"/>
      <c r="SKM135"/>
      <c r="SKN135"/>
      <c r="SKO135"/>
      <c r="SKP135"/>
      <c r="SKQ135"/>
      <c r="SKR135"/>
      <c r="SKS135"/>
      <c r="SKT135"/>
      <c r="SKU135"/>
      <c r="SKV135"/>
      <c r="SKW135"/>
      <c r="SKX135"/>
      <c r="SKY135"/>
      <c r="SKZ135"/>
      <c r="SLA135"/>
      <c r="SLB135"/>
      <c r="SLC135"/>
      <c r="SLD135"/>
      <c r="SLE135"/>
      <c r="SLF135"/>
      <c r="SLG135"/>
      <c r="SLH135"/>
      <c r="SLI135"/>
      <c r="SLJ135"/>
      <c r="SLK135"/>
      <c r="SLL135"/>
      <c r="SLM135"/>
      <c r="SLN135"/>
      <c r="SLO135"/>
      <c r="SLP135"/>
      <c r="SLQ135"/>
      <c r="SLR135"/>
      <c r="SLS135"/>
      <c r="SLT135"/>
      <c r="SLU135"/>
      <c r="SLV135"/>
      <c r="SLW135"/>
      <c r="SLX135"/>
      <c r="SLY135"/>
      <c r="SLZ135"/>
      <c r="SMA135"/>
      <c r="SMB135"/>
      <c r="SMC135"/>
      <c r="SMD135"/>
      <c r="SME135"/>
      <c r="SMF135"/>
      <c r="SMG135"/>
      <c r="SMH135"/>
      <c r="SMI135"/>
      <c r="SMJ135"/>
      <c r="SMK135"/>
      <c r="SML135"/>
      <c r="SMM135"/>
      <c r="SMN135"/>
      <c r="SMO135"/>
      <c r="SMP135"/>
      <c r="SMQ135"/>
      <c r="SMR135"/>
      <c r="SMS135"/>
      <c r="SMT135"/>
      <c r="SMU135"/>
      <c r="SMV135"/>
      <c r="SMW135"/>
      <c r="SMX135"/>
      <c r="SMY135"/>
      <c r="SMZ135"/>
      <c r="SNA135"/>
      <c r="SNB135"/>
      <c r="SNC135"/>
      <c r="SND135"/>
      <c r="SNE135"/>
      <c r="SNF135"/>
      <c r="SNG135"/>
      <c r="SNH135"/>
      <c r="SNI135"/>
      <c r="SNJ135"/>
      <c r="SNK135"/>
      <c r="SNL135"/>
      <c r="SNM135"/>
      <c r="SNN135"/>
      <c r="SNO135"/>
      <c r="SNP135"/>
      <c r="SNQ135"/>
      <c r="SNR135"/>
      <c r="SNS135"/>
      <c r="SNT135"/>
      <c r="SNU135"/>
      <c r="SNV135"/>
      <c r="SNW135"/>
      <c r="SNX135"/>
      <c r="SNY135"/>
      <c r="SNZ135"/>
      <c r="SOA135"/>
      <c r="SOB135"/>
      <c r="SOC135"/>
      <c r="SOD135"/>
      <c r="SOE135"/>
      <c r="SOF135"/>
      <c r="SOG135"/>
      <c r="SOH135"/>
      <c r="SOI135"/>
      <c r="SOJ135"/>
      <c r="SOK135"/>
      <c r="SOL135"/>
      <c r="SOM135"/>
      <c r="SON135"/>
      <c r="SOO135"/>
      <c r="SOP135"/>
      <c r="SOQ135"/>
      <c r="SOR135"/>
      <c r="SOS135"/>
      <c r="SOT135"/>
      <c r="SOU135"/>
      <c r="SOV135"/>
      <c r="SOW135"/>
      <c r="SOX135"/>
      <c r="SOY135"/>
      <c r="SOZ135"/>
      <c r="SPA135"/>
      <c r="SPB135"/>
      <c r="SPC135"/>
      <c r="SPD135"/>
      <c r="SPE135"/>
      <c r="SPF135"/>
      <c r="SPG135"/>
      <c r="SPH135"/>
      <c r="SPI135"/>
      <c r="SPJ135"/>
      <c r="SPK135"/>
      <c r="SPL135"/>
      <c r="SPM135"/>
      <c r="SPN135"/>
      <c r="SPO135"/>
      <c r="SPP135"/>
      <c r="SPQ135"/>
      <c r="SPR135"/>
      <c r="SPS135"/>
      <c r="SPT135"/>
      <c r="SPU135"/>
      <c r="SPV135"/>
      <c r="SPW135"/>
      <c r="SPX135"/>
      <c r="SPY135"/>
      <c r="SPZ135"/>
      <c r="SQA135"/>
      <c r="SQB135"/>
      <c r="SQC135"/>
      <c r="SQD135"/>
      <c r="SQE135"/>
      <c r="SQF135"/>
      <c r="SQG135"/>
      <c r="SQH135"/>
      <c r="SQI135"/>
      <c r="SQJ135"/>
      <c r="SQK135"/>
      <c r="SQL135"/>
      <c r="SQM135"/>
      <c r="SQN135"/>
      <c r="SQO135"/>
      <c r="SQP135"/>
      <c r="SQQ135"/>
      <c r="SQR135"/>
      <c r="SQS135"/>
      <c r="SQT135"/>
      <c r="SQU135"/>
      <c r="SQV135"/>
      <c r="SQW135"/>
      <c r="SQX135"/>
      <c r="SQY135"/>
      <c r="SQZ135"/>
      <c r="SRA135"/>
      <c r="SRB135"/>
      <c r="SRC135"/>
      <c r="SRD135"/>
      <c r="SRE135"/>
      <c r="SRF135"/>
      <c r="SRG135"/>
      <c r="SRH135"/>
      <c r="SRI135"/>
      <c r="SRJ135"/>
      <c r="SRK135"/>
      <c r="SRL135"/>
      <c r="SRM135"/>
      <c r="SRN135"/>
      <c r="SRO135"/>
      <c r="SRP135"/>
      <c r="SRQ135"/>
      <c r="SRR135"/>
      <c r="SRS135"/>
      <c r="SRT135"/>
      <c r="SRU135"/>
      <c r="SRV135"/>
      <c r="SRW135"/>
      <c r="SRX135"/>
      <c r="SRY135"/>
      <c r="SRZ135"/>
      <c r="SSA135"/>
      <c r="SSB135"/>
      <c r="SSC135"/>
      <c r="SSD135"/>
      <c r="SSE135"/>
      <c r="SSF135"/>
      <c r="SSG135"/>
      <c r="SSH135"/>
      <c r="SSI135"/>
      <c r="SSJ135"/>
      <c r="SSK135"/>
      <c r="SSL135"/>
      <c r="SSM135"/>
      <c r="SSN135"/>
      <c r="SSO135"/>
      <c r="SSP135"/>
      <c r="SSQ135"/>
      <c r="SSR135"/>
      <c r="SSS135"/>
      <c r="SST135"/>
      <c r="SSU135"/>
      <c r="SSV135"/>
      <c r="SSW135"/>
      <c r="SSX135"/>
      <c r="SSY135"/>
      <c r="SSZ135"/>
      <c r="STA135"/>
      <c r="STB135"/>
      <c r="STC135"/>
      <c r="STD135"/>
      <c r="STE135"/>
      <c r="STF135"/>
      <c r="STG135"/>
      <c r="STH135"/>
      <c r="STI135"/>
      <c r="STJ135"/>
      <c r="STK135"/>
      <c r="STL135"/>
      <c r="STM135"/>
      <c r="STN135"/>
      <c r="STO135"/>
      <c r="STP135"/>
      <c r="STQ135"/>
      <c r="STR135"/>
      <c r="STS135"/>
      <c r="STT135"/>
      <c r="STU135"/>
      <c r="STV135"/>
      <c r="STW135"/>
      <c r="STX135"/>
      <c r="STY135"/>
      <c r="STZ135"/>
      <c r="SUA135"/>
      <c r="SUB135"/>
      <c r="SUC135"/>
      <c r="SUD135"/>
      <c r="SUE135"/>
      <c r="SUF135"/>
      <c r="SUG135"/>
      <c r="SUH135"/>
      <c r="SUI135"/>
      <c r="SUJ135"/>
      <c r="SUK135"/>
      <c r="SUL135"/>
      <c r="SUM135"/>
      <c r="SUN135"/>
      <c r="SUO135"/>
      <c r="SUP135"/>
      <c r="SUQ135"/>
      <c r="SUR135"/>
      <c r="SUS135"/>
      <c r="SUT135"/>
      <c r="SUU135"/>
      <c r="SUV135"/>
      <c r="SUW135"/>
      <c r="SUX135"/>
      <c r="SUY135"/>
      <c r="SUZ135"/>
      <c r="SVA135"/>
      <c r="SVB135"/>
      <c r="SVC135"/>
      <c r="SVD135"/>
      <c r="SVE135"/>
      <c r="SVF135"/>
      <c r="SVG135"/>
      <c r="SVH135"/>
      <c r="SVI135"/>
      <c r="SVJ135"/>
      <c r="SVK135"/>
      <c r="SVL135"/>
      <c r="SVM135"/>
      <c r="SVN135"/>
      <c r="SVO135"/>
      <c r="SVP135"/>
      <c r="SVQ135"/>
      <c r="SVR135"/>
      <c r="SVS135"/>
      <c r="SVT135"/>
      <c r="SVU135"/>
      <c r="SVV135"/>
      <c r="SVW135"/>
      <c r="SVX135"/>
      <c r="SVY135"/>
      <c r="SVZ135"/>
      <c r="SWA135"/>
      <c r="SWB135"/>
      <c r="SWC135"/>
      <c r="SWD135"/>
      <c r="SWE135"/>
      <c r="SWF135"/>
      <c r="SWG135"/>
      <c r="SWH135"/>
      <c r="SWI135"/>
      <c r="SWJ135"/>
      <c r="SWK135"/>
      <c r="SWL135"/>
      <c r="SWM135"/>
      <c r="SWN135"/>
      <c r="SWO135"/>
      <c r="SWP135"/>
      <c r="SWQ135"/>
      <c r="SWR135"/>
      <c r="SWS135"/>
      <c r="SWT135"/>
      <c r="SWU135"/>
      <c r="SWV135"/>
      <c r="SWW135"/>
      <c r="SWX135"/>
      <c r="SWY135"/>
      <c r="SWZ135"/>
      <c r="SXA135"/>
      <c r="SXB135"/>
      <c r="SXC135"/>
      <c r="SXD135"/>
      <c r="SXE135"/>
      <c r="SXF135"/>
      <c r="SXG135"/>
      <c r="SXH135"/>
      <c r="SXI135"/>
      <c r="SXJ135"/>
      <c r="SXK135"/>
      <c r="SXL135"/>
      <c r="SXM135"/>
      <c r="SXN135"/>
      <c r="SXO135"/>
      <c r="SXP135"/>
      <c r="SXQ135"/>
      <c r="SXR135"/>
      <c r="SXS135"/>
      <c r="SXT135"/>
      <c r="SXU135"/>
      <c r="SXV135"/>
      <c r="SXW135"/>
      <c r="SXX135"/>
      <c r="SXY135"/>
      <c r="SXZ135"/>
      <c r="SYA135"/>
      <c r="SYB135"/>
      <c r="SYC135"/>
      <c r="SYD135"/>
      <c r="SYE135"/>
      <c r="SYF135"/>
      <c r="SYG135"/>
      <c r="SYH135"/>
      <c r="SYI135"/>
      <c r="SYJ135"/>
      <c r="SYK135"/>
      <c r="SYL135"/>
      <c r="SYM135"/>
      <c r="SYN135"/>
      <c r="SYO135"/>
      <c r="SYP135"/>
      <c r="SYQ135"/>
      <c r="SYR135"/>
      <c r="SYS135"/>
      <c r="SYT135"/>
      <c r="SYU135"/>
      <c r="SYV135"/>
      <c r="SYW135"/>
      <c r="SYX135"/>
      <c r="SYY135"/>
      <c r="SYZ135"/>
      <c r="SZA135"/>
      <c r="SZB135"/>
      <c r="SZC135"/>
      <c r="SZD135"/>
      <c r="SZE135"/>
      <c r="SZF135"/>
      <c r="SZG135"/>
      <c r="SZH135"/>
      <c r="SZI135"/>
      <c r="SZJ135"/>
      <c r="SZK135"/>
      <c r="SZL135"/>
      <c r="SZM135"/>
      <c r="SZN135"/>
      <c r="SZO135"/>
      <c r="SZP135"/>
      <c r="SZQ135"/>
      <c r="SZR135"/>
      <c r="SZS135"/>
      <c r="SZT135"/>
      <c r="SZU135"/>
      <c r="SZV135"/>
      <c r="SZW135"/>
      <c r="SZX135"/>
      <c r="SZY135"/>
      <c r="SZZ135"/>
      <c r="TAA135"/>
      <c r="TAB135"/>
      <c r="TAC135"/>
      <c r="TAD135"/>
      <c r="TAE135"/>
      <c r="TAF135"/>
      <c r="TAG135"/>
      <c r="TAH135"/>
      <c r="TAI135"/>
      <c r="TAJ135"/>
      <c r="TAK135"/>
      <c r="TAL135"/>
      <c r="TAM135"/>
      <c r="TAN135"/>
      <c r="TAO135"/>
      <c r="TAP135"/>
      <c r="TAQ135"/>
      <c r="TAR135"/>
      <c r="TAS135"/>
      <c r="TAT135"/>
      <c r="TAU135"/>
      <c r="TAV135"/>
      <c r="TAW135"/>
      <c r="TAX135"/>
      <c r="TAY135"/>
      <c r="TAZ135"/>
      <c r="TBA135"/>
      <c r="TBB135"/>
      <c r="TBC135"/>
      <c r="TBD135"/>
      <c r="TBE135"/>
      <c r="TBF135"/>
      <c r="TBG135"/>
      <c r="TBH135"/>
      <c r="TBI135"/>
      <c r="TBJ135"/>
      <c r="TBK135"/>
      <c r="TBL135"/>
      <c r="TBM135"/>
      <c r="TBN135"/>
      <c r="TBO135"/>
      <c r="TBP135"/>
      <c r="TBQ135"/>
      <c r="TBR135"/>
      <c r="TBS135"/>
      <c r="TBT135"/>
      <c r="TBU135"/>
      <c r="TBV135"/>
      <c r="TBW135"/>
      <c r="TBX135"/>
      <c r="TBY135"/>
      <c r="TBZ135"/>
      <c r="TCA135"/>
      <c r="TCB135"/>
      <c r="TCC135"/>
      <c r="TCD135"/>
      <c r="TCE135"/>
      <c r="TCF135"/>
      <c r="TCG135"/>
      <c r="TCH135"/>
      <c r="TCI135"/>
      <c r="TCJ135"/>
      <c r="TCK135"/>
      <c r="TCL135"/>
      <c r="TCM135"/>
      <c r="TCN135"/>
      <c r="TCO135"/>
      <c r="TCP135"/>
      <c r="TCQ135"/>
      <c r="TCR135"/>
      <c r="TCS135"/>
      <c r="TCT135"/>
      <c r="TCU135"/>
      <c r="TCV135"/>
      <c r="TCW135"/>
      <c r="TCX135"/>
      <c r="TCY135"/>
      <c r="TCZ135"/>
      <c r="TDA135"/>
      <c r="TDB135"/>
      <c r="TDC135"/>
      <c r="TDD135"/>
      <c r="TDE135"/>
      <c r="TDF135"/>
      <c r="TDG135"/>
      <c r="TDH135"/>
      <c r="TDI135"/>
      <c r="TDJ135"/>
      <c r="TDK135"/>
      <c r="TDL135"/>
      <c r="TDM135"/>
      <c r="TDN135"/>
      <c r="TDO135"/>
      <c r="TDP135"/>
      <c r="TDQ135"/>
      <c r="TDR135"/>
      <c r="TDS135"/>
      <c r="TDT135"/>
      <c r="TDU135"/>
      <c r="TDV135"/>
      <c r="TDW135"/>
      <c r="TDX135"/>
      <c r="TDY135"/>
      <c r="TDZ135"/>
      <c r="TEA135"/>
      <c r="TEB135"/>
      <c r="TEC135"/>
      <c r="TED135"/>
      <c r="TEE135"/>
      <c r="TEF135"/>
      <c r="TEG135"/>
      <c r="TEH135"/>
      <c r="TEI135"/>
      <c r="TEJ135"/>
      <c r="TEK135"/>
      <c r="TEL135"/>
      <c r="TEM135"/>
      <c r="TEN135"/>
      <c r="TEO135"/>
      <c r="TEP135"/>
      <c r="TEQ135"/>
      <c r="TER135"/>
      <c r="TES135"/>
      <c r="TET135"/>
      <c r="TEU135"/>
      <c r="TEV135"/>
      <c r="TEW135"/>
      <c r="TEX135"/>
      <c r="TEY135"/>
      <c r="TEZ135"/>
      <c r="TFA135"/>
      <c r="TFB135"/>
      <c r="TFC135"/>
      <c r="TFD135"/>
      <c r="TFE135"/>
      <c r="TFF135"/>
      <c r="TFG135"/>
      <c r="TFH135"/>
      <c r="TFI135"/>
      <c r="TFJ135"/>
      <c r="TFK135"/>
      <c r="TFL135"/>
      <c r="TFM135"/>
      <c r="TFN135"/>
      <c r="TFO135"/>
      <c r="TFP135"/>
      <c r="TFQ135"/>
      <c r="TFR135"/>
      <c r="TFS135"/>
      <c r="TFT135"/>
      <c r="TFU135"/>
      <c r="TFV135"/>
      <c r="TFW135"/>
      <c r="TFX135"/>
      <c r="TFY135"/>
      <c r="TFZ135"/>
      <c r="TGA135"/>
      <c r="TGB135"/>
      <c r="TGC135"/>
      <c r="TGD135"/>
      <c r="TGE135"/>
      <c r="TGF135"/>
      <c r="TGG135"/>
      <c r="TGH135"/>
      <c r="TGI135"/>
      <c r="TGJ135"/>
      <c r="TGK135"/>
      <c r="TGL135"/>
      <c r="TGM135"/>
      <c r="TGN135"/>
      <c r="TGO135"/>
      <c r="TGP135"/>
      <c r="TGQ135"/>
      <c r="TGR135"/>
      <c r="TGS135"/>
      <c r="TGT135"/>
      <c r="TGU135"/>
      <c r="TGV135"/>
      <c r="TGW135"/>
      <c r="TGX135"/>
      <c r="TGY135"/>
      <c r="TGZ135"/>
      <c r="THA135"/>
      <c r="THB135"/>
      <c r="THC135"/>
      <c r="THD135"/>
      <c r="THE135"/>
      <c r="THF135"/>
      <c r="THG135"/>
      <c r="THH135"/>
      <c r="THI135"/>
      <c r="THJ135"/>
      <c r="THK135"/>
      <c r="THL135"/>
      <c r="THM135"/>
      <c r="THN135"/>
      <c r="THO135"/>
      <c r="THP135"/>
      <c r="THQ135"/>
      <c r="THR135"/>
      <c r="THS135"/>
      <c r="THT135"/>
      <c r="THU135"/>
      <c r="THV135"/>
      <c r="THW135"/>
      <c r="THX135"/>
      <c r="THY135"/>
      <c r="THZ135"/>
      <c r="TIA135"/>
      <c r="TIB135"/>
      <c r="TIC135"/>
      <c r="TID135"/>
      <c r="TIE135"/>
      <c r="TIF135"/>
      <c r="TIG135"/>
      <c r="TIH135"/>
      <c r="TII135"/>
      <c r="TIJ135"/>
      <c r="TIK135"/>
      <c r="TIL135"/>
      <c r="TIM135"/>
      <c r="TIN135"/>
      <c r="TIO135"/>
      <c r="TIP135"/>
      <c r="TIQ135"/>
      <c r="TIR135"/>
      <c r="TIS135"/>
      <c r="TIT135"/>
      <c r="TIU135"/>
      <c r="TIV135"/>
      <c r="TIW135"/>
      <c r="TIX135"/>
      <c r="TIY135"/>
      <c r="TIZ135"/>
      <c r="TJA135"/>
      <c r="TJB135"/>
      <c r="TJC135"/>
      <c r="TJD135"/>
      <c r="TJE135"/>
      <c r="TJF135"/>
      <c r="TJG135"/>
      <c r="TJH135"/>
      <c r="TJI135"/>
      <c r="TJJ135"/>
      <c r="TJK135"/>
      <c r="TJL135"/>
      <c r="TJM135"/>
      <c r="TJN135"/>
      <c r="TJO135"/>
      <c r="TJP135"/>
      <c r="TJQ135"/>
      <c r="TJR135"/>
      <c r="TJS135"/>
      <c r="TJT135"/>
      <c r="TJU135"/>
      <c r="TJV135"/>
      <c r="TJW135"/>
      <c r="TJX135"/>
      <c r="TJY135"/>
      <c r="TJZ135"/>
      <c r="TKA135"/>
      <c r="TKB135"/>
      <c r="TKC135"/>
      <c r="TKD135"/>
      <c r="TKE135"/>
      <c r="TKF135"/>
      <c r="TKG135"/>
      <c r="TKH135"/>
      <c r="TKI135"/>
      <c r="TKJ135"/>
      <c r="TKK135"/>
      <c r="TKL135"/>
      <c r="TKM135"/>
      <c r="TKN135"/>
      <c r="TKO135"/>
      <c r="TKP135"/>
      <c r="TKQ135"/>
      <c r="TKR135"/>
      <c r="TKS135"/>
      <c r="TKT135"/>
      <c r="TKU135"/>
      <c r="TKV135"/>
      <c r="TKW135"/>
      <c r="TKX135"/>
      <c r="TKY135"/>
      <c r="TKZ135"/>
      <c r="TLA135"/>
      <c r="TLB135"/>
      <c r="TLC135"/>
      <c r="TLD135"/>
      <c r="TLE135"/>
      <c r="TLF135"/>
      <c r="TLG135"/>
      <c r="TLH135"/>
      <c r="TLI135"/>
      <c r="TLJ135"/>
      <c r="TLK135"/>
      <c r="TLL135"/>
      <c r="TLM135"/>
      <c r="TLN135"/>
      <c r="TLO135"/>
      <c r="TLP135"/>
      <c r="TLQ135"/>
      <c r="TLR135"/>
      <c r="TLS135"/>
      <c r="TLT135"/>
      <c r="TLU135"/>
      <c r="TLV135"/>
      <c r="TLW135"/>
      <c r="TLX135"/>
      <c r="TLY135"/>
      <c r="TLZ135"/>
      <c r="TMA135"/>
      <c r="TMB135"/>
      <c r="TMC135"/>
      <c r="TMD135"/>
      <c r="TME135"/>
      <c r="TMF135"/>
      <c r="TMG135"/>
      <c r="TMH135"/>
      <c r="TMI135"/>
      <c r="TMJ135"/>
      <c r="TMK135"/>
      <c r="TML135"/>
      <c r="TMM135"/>
      <c r="TMN135"/>
      <c r="TMO135"/>
      <c r="TMP135"/>
      <c r="TMQ135"/>
      <c r="TMR135"/>
      <c r="TMS135"/>
      <c r="TMT135"/>
      <c r="TMU135"/>
      <c r="TMV135"/>
      <c r="TMW135"/>
      <c r="TMX135"/>
      <c r="TMY135"/>
      <c r="TMZ135"/>
      <c r="TNA135"/>
      <c r="TNB135"/>
      <c r="TNC135"/>
      <c r="TND135"/>
      <c r="TNE135"/>
      <c r="TNF135"/>
      <c r="TNG135"/>
      <c r="TNH135"/>
      <c r="TNI135"/>
      <c r="TNJ135"/>
      <c r="TNK135"/>
      <c r="TNL135"/>
      <c r="TNM135"/>
      <c r="TNN135"/>
      <c r="TNO135"/>
      <c r="TNP135"/>
      <c r="TNQ135"/>
      <c r="TNR135"/>
      <c r="TNS135"/>
      <c r="TNT135"/>
      <c r="TNU135"/>
      <c r="TNV135"/>
      <c r="TNW135"/>
      <c r="TNX135"/>
      <c r="TNY135"/>
      <c r="TNZ135"/>
      <c r="TOA135"/>
      <c r="TOB135"/>
      <c r="TOC135"/>
      <c r="TOD135"/>
      <c r="TOE135"/>
      <c r="TOF135"/>
      <c r="TOG135"/>
      <c r="TOH135"/>
      <c r="TOI135"/>
      <c r="TOJ135"/>
      <c r="TOK135"/>
      <c r="TOL135"/>
      <c r="TOM135"/>
      <c r="TON135"/>
      <c r="TOO135"/>
      <c r="TOP135"/>
      <c r="TOQ135"/>
      <c r="TOR135"/>
      <c r="TOS135"/>
      <c r="TOT135"/>
      <c r="TOU135"/>
      <c r="TOV135"/>
      <c r="TOW135"/>
      <c r="TOX135"/>
      <c r="TOY135"/>
      <c r="TOZ135"/>
      <c r="TPA135"/>
      <c r="TPB135"/>
      <c r="TPC135"/>
      <c r="TPD135"/>
      <c r="TPE135"/>
      <c r="TPF135"/>
      <c r="TPG135"/>
      <c r="TPH135"/>
      <c r="TPI135"/>
      <c r="TPJ135"/>
      <c r="TPK135"/>
      <c r="TPL135"/>
      <c r="TPM135"/>
      <c r="TPN135"/>
      <c r="TPO135"/>
      <c r="TPP135"/>
      <c r="TPQ135"/>
      <c r="TPR135"/>
      <c r="TPS135"/>
      <c r="TPT135"/>
      <c r="TPU135"/>
      <c r="TPV135"/>
      <c r="TPW135"/>
      <c r="TPX135"/>
      <c r="TPY135"/>
      <c r="TPZ135"/>
      <c r="TQA135"/>
      <c r="TQB135"/>
      <c r="TQC135"/>
      <c r="TQD135"/>
      <c r="TQE135"/>
      <c r="TQF135"/>
      <c r="TQG135"/>
      <c r="TQH135"/>
      <c r="TQI135"/>
      <c r="TQJ135"/>
      <c r="TQK135"/>
      <c r="TQL135"/>
      <c r="TQM135"/>
      <c r="TQN135"/>
      <c r="TQO135"/>
      <c r="TQP135"/>
      <c r="TQQ135"/>
      <c r="TQR135"/>
      <c r="TQS135"/>
      <c r="TQT135"/>
      <c r="TQU135"/>
      <c r="TQV135"/>
      <c r="TQW135"/>
      <c r="TQX135"/>
      <c r="TQY135"/>
      <c r="TQZ135"/>
      <c r="TRA135"/>
      <c r="TRB135"/>
      <c r="TRC135"/>
      <c r="TRD135"/>
      <c r="TRE135"/>
      <c r="TRF135"/>
      <c r="TRG135"/>
      <c r="TRH135"/>
      <c r="TRI135"/>
      <c r="TRJ135"/>
      <c r="TRK135"/>
      <c r="TRL135"/>
      <c r="TRM135"/>
      <c r="TRN135"/>
      <c r="TRO135"/>
      <c r="TRP135"/>
      <c r="TRQ135"/>
      <c r="TRR135"/>
      <c r="TRS135"/>
      <c r="TRT135"/>
      <c r="TRU135"/>
      <c r="TRV135"/>
      <c r="TRW135"/>
      <c r="TRX135"/>
      <c r="TRY135"/>
      <c r="TRZ135"/>
      <c r="TSA135"/>
      <c r="TSB135"/>
      <c r="TSC135"/>
      <c r="TSD135"/>
      <c r="TSE135"/>
      <c r="TSF135"/>
      <c r="TSG135"/>
      <c r="TSH135"/>
      <c r="TSI135"/>
      <c r="TSJ135"/>
      <c r="TSK135"/>
      <c r="TSL135"/>
      <c r="TSM135"/>
      <c r="TSN135"/>
      <c r="TSO135"/>
      <c r="TSP135"/>
      <c r="TSQ135"/>
      <c r="TSR135"/>
      <c r="TSS135"/>
      <c r="TST135"/>
      <c r="TSU135"/>
      <c r="TSV135"/>
      <c r="TSW135"/>
      <c r="TSX135"/>
      <c r="TSY135"/>
      <c r="TSZ135"/>
      <c r="TTA135"/>
      <c r="TTB135"/>
      <c r="TTC135"/>
      <c r="TTD135"/>
      <c r="TTE135"/>
      <c r="TTF135"/>
      <c r="TTG135"/>
      <c r="TTH135"/>
      <c r="TTI135"/>
      <c r="TTJ135"/>
      <c r="TTK135"/>
      <c r="TTL135"/>
      <c r="TTM135"/>
      <c r="TTN135"/>
      <c r="TTO135"/>
      <c r="TTP135"/>
      <c r="TTQ135"/>
      <c r="TTR135"/>
      <c r="TTS135"/>
      <c r="TTT135"/>
      <c r="TTU135"/>
      <c r="TTV135"/>
      <c r="TTW135"/>
      <c r="TTX135"/>
      <c r="TTY135"/>
      <c r="TTZ135"/>
      <c r="TUA135"/>
      <c r="TUB135"/>
      <c r="TUC135"/>
      <c r="TUD135"/>
      <c r="TUE135"/>
      <c r="TUF135"/>
      <c r="TUG135"/>
      <c r="TUH135"/>
      <c r="TUI135"/>
      <c r="TUJ135"/>
      <c r="TUK135"/>
      <c r="TUL135"/>
      <c r="TUM135"/>
      <c r="TUN135"/>
      <c r="TUO135"/>
      <c r="TUP135"/>
      <c r="TUQ135"/>
      <c r="TUR135"/>
      <c r="TUS135"/>
      <c r="TUT135"/>
      <c r="TUU135"/>
      <c r="TUV135"/>
      <c r="TUW135"/>
      <c r="TUX135"/>
      <c r="TUY135"/>
      <c r="TUZ135"/>
      <c r="TVA135"/>
      <c r="TVB135"/>
      <c r="TVC135"/>
      <c r="TVD135"/>
      <c r="TVE135"/>
      <c r="TVF135"/>
      <c r="TVG135"/>
      <c r="TVH135"/>
      <c r="TVI135"/>
      <c r="TVJ135"/>
      <c r="TVK135"/>
      <c r="TVL135"/>
      <c r="TVM135"/>
      <c r="TVN135"/>
      <c r="TVO135"/>
      <c r="TVP135"/>
      <c r="TVQ135"/>
      <c r="TVR135"/>
      <c r="TVS135"/>
      <c r="TVT135"/>
      <c r="TVU135"/>
      <c r="TVV135"/>
      <c r="TVW135"/>
      <c r="TVX135"/>
      <c r="TVY135"/>
      <c r="TVZ135"/>
      <c r="TWA135"/>
      <c r="TWB135"/>
      <c r="TWC135"/>
      <c r="TWD135"/>
      <c r="TWE135"/>
      <c r="TWF135"/>
      <c r="TWG135"/>
      <c r="TWH135"/>
      <c r="TWI135"/>
      <c r="TWJ135"/>
      <c r="TWK135"/>
      <c r="TWL135"/>
      <c r="TWM135"/>
      <c r="TWN135"/>
      <c r="TWO135"/>
      <c r="TWP135"/>
      <c r="TWQ135"/>
      <c r="TWR135"/>
      <c r="TWS135"/>
      <c r="TWT135"/>
      <c r="TWU135"/>
      <c r="TWV135"/>
      <c r="TWW135"/>
      <c r="TWX135"/>
      <c r="TWY135"/>
      <c r="TWZ135"/>
      <c r="TXA135"/>
      <c r="TXB135"/>
      <c r="TXC135"/>
      <c r="TXD135"/>
      <c r="TXE135"/>
      <c r="TXF135"/>
      <c r="TXG135"/>
      <c r="TXH135"/>
      <c r="TXI135"/>
      <c r="TXJ135"/>
      <c r="TXK135"/>
      <c r="TXL135"/>
      <c r="TXM135"/>
      <c r="TXN135"/>
      <c r="TXO135"/>
      <c r="TXP135"/>
      <c r="TXQ135"/>
      <c r="TXR135"/>
      <c r="TXS135"/>
      <c r="TXT135"/>
      <c r="TXU135"/>
      <c r="TXV135"/>
      <c r="TXW135"/>
      <c r="TXX135"/>
      <c r="TXY135"/>
      <c r="TXZ135"/>
      <c r="TYA135"/>
      <c r="TYB135"/>
      <c r="TYC135"/>
      <c r="TYD135"/>
      <c r="TYE135"/>
      <c r="TYF135"/>
      <c r="TYG135"/>
      <c r="TYH135"/>
      <c r="TYI135"/>
      <c r="TYJ135"/>
      <c r="TYK135"/>
      <c r="TYL135"/>
      <c r="TYM135"/>
      <c r="TYN135"/>
      <c r="TYO135"/>
      <c r="TYP135"/>
      <c r="TYQ135"/>
      <c r="TYR135"/>
      <c r="TYS135"/>
      <c r="TYT135"/>
      <c r="TYU135"/>
      <c r="TYV135"/>
      <c r="TYW135"/>
      <c r="TYX135"/>
      <c r="TYY135"/>
      <c r="TYZ135"/>
      <c r="TZA135"/>
      <c r="TZB135"/>
      <c r="TZC135"/>
      <c r="TZD135"/>
      <c r="TZE135"/>
      <c r="TZF135"/>
      <c r="TZG135"/>
      <c r="TZH135"/>
      <c r="TZI135"/>
      <c r="TZJ135"/>
      <c r="TZK135"/>
      <c r="TZL135"/>
      <c r="TZM135"/>
      <c r="TZN135"/>
      <c r="TZO135"/>
      <c r="TZP135"/>
      <c r="TZQ135"/>
      <c r="TZR135"/>
      <c r="TZS135"/>
      <c r="TZT135"/>
      <c r="TZU135"/>
      <c r="TZV135"/>
      <c r="TZW135"/>
      <c r="TZX135"/>
      <c r="TZY135"/>
      <c r="TZZ135"/>
      <c r="UAA135"/>
      <c r="UAB135"/>
      <c r="UAC135"/>
      <c r="UAD135"/>
      <c r="UAE135"/>
      <c r="UAF135"/>
      <c r="UAG135"/>
      <c r="UAH135"/>
      <c r="UAI135"/>
      <c r="UAJ135"/>
      <c r="UAK135"/>
      <c r="UAL135"/>
      <c r="UAM135"/>
      <c r="UAN135"/>
      <c r="UAO135"/>
      <c r="UAP135"/>
      <c r="UAQ135"/>
      <c r="UAR135"/>
      <c r="UAS135"/>
      <c r="UAT135"/>
      <c r="UAU135"/>
      <c r="UAV135"/>
      <c r="UAW135"/>
      <c r="UAX135"/>
      <c r="UAY135"/>
      <c r="UAZ135"/>
      <c r="UBA135"/>
      <c r="UBB135"/>
      <c r="UBC135"/>
      <c r="UBD135"/>
      <c r="UBE135"/>
      <c r="UBF135"/>
      <c r="UBG135"/>
      <c r="UBH135"/>
      <c r="UBI135"/>
      <c r="UBJ135"/>
      <c r="UBK135"/>
      <c r="UBL135"/>
      <c r="UBM135"/>
      <c r="UBN135"/>
      <c r="UBO135"/>
      <c r="UBP135"/>
      <c r="UBQ135"/>
      <c r="UBR135"/>
      <c r="UBS135"/>
      <c r="UBT135"/>
      <c r="UBU135"/>
      <c r="UBV135"/>
      <c r="UBW135"/>
      <c r="UBX135"/>
      <c r="UBY135"/>
      <c r="UBZ135"/>
      <c r="UCA135"/>
      <c r="UCB135"/>
      <c r="UCC135"/>
      <c r="UCD135"/>
      <c r="UCE135"/>
      <c r="UCF135"/>
      <c r="UCG135"/>
      <c r="UCH135"/>
      <c r="UCI135"/>
      <c r="UCJ135"/>
      <c r="UCK135"/>
      <c r="UCL135"/>
      <c r="UCM135"/>
      <c r="UCN135"/>
      <c r="UCO135"/>
      <c r="UCP135"/>
      <c r="UCQ135"/>
      <c r="UCR135"/>
      <c r="UCS135"/>
      <c r="UCT135"/>
      <c r="UCU135"/>
      <c r="UCV135"/>
      <c r="UCW135"/>
      <c r="UCX135"/>
      <c r="UCY135"/>
      <c r="UCZ135"/>
      <c r="UDA135"/>
      <c r="UDB135"/>
      <c r="UDC135"/>
      <c r="UDD135"/>
      <c r="UDE135"/>
      <c r="UDF135"/>
      <c r="UDG135"/>
      <c r="UDH135"/>
      <c r="UDI135"/>
      <c r="UDJ135"/>
      <c r="UDK135"/>
      <c r="UDL135"/>
      <c r="UDM135"/>
      <c r="UDN135"/>
      <c r="UDO135"/>
      <c r="UDP135"/>
      <c r="UDQ135"/>
      <c r="UDR135"/>
      <c r="UDS135"/>
      <c r="UDT135"/>
      <c r="UDU135"/>
      <c r="UDV135"/>
      <c r="UDW135"/>
      <c r="UDX135"/>
      <c r="UDY135"/>
      <c r="UDZ135"/>
      <c r="UEA135"/>
      <c r="UEB135"/>
      <c r="UEC135"/>
      <c r="UED135"/>
      <c r="UEE135"/>
      <c r="UEF135"/>
      <c r="UEG135"/>
      <c r="UEH135"/>
      <c r="UEI135"/>
      <c r="UEJ135"/>
      <c r="UEK135"/>
      <c r="UEL135"/>
      <c r="UEM135"/>
      <c r="UEN135"/>
      <c r="UEO135"/>
      <c r="UEP135"/>
      <c r="UEQ135"/>
      <c r="UER135"/>
      <c r="UES135"/>
      <c r="UET135"/>
      <c r="UEU135"/>
      <c r="UEV135"/>
      <c r="UEW135"/>
      <c r="UEX135"/>
      <c r="UEY135"/>
      <c r="UEZ135"/>
      <c r="UFA135"/>
      <c r="UFB135"/>
      <c r="UFC135"/>
      <c r="UFD135"/>
      <c r="UFE135"/>
      <c r="UFF135"/>
      <c r="UFG135"/>
      <c r="UFH135"/>
      <c r="UFI135"/>
      <c r="UFJ135"/>
      <c r="UFK135"/>
      <c r="UFL135"/>
      <c r="UFM135"/>
      <c r="UFN135"/>
      <c r="UFO135"/>
      <c r="UFP135"/>
      <c r="UFQ135"/>
      <c r="UFR135"/>
      <c r="UFS135"/>
      <c r="UFT135"/>
      <c r="UFU135"/>
      <c r="UFV135"/>
      <c r="UFW135"/>
      <c r="UFX135"/>
      <c r="UFY135"/>
      <c r="UFZ135"/>
      <c r="UGA135"/>
      <c r="UGB135"/>
      <c r="UGC135"/>
      <c r="UGD135"/>
      <c r="UGE135"/>
      <c r="UGF135"/>
      <c r="UGG135"/>
      <c r="UGH135"/>
      <c r="UGI135"/>
      <c r="UGJ135"/>
      <c r="UGK135"/>
      <c r="UGL135"/>
      <c r="UGM135"/>
      <c r="UGN135"/>
      <c r="UGO135"/>
      <c r="UGP135"/>
      <c r="UGQ135"/>
      <c r="UGR135"/>
      <c r="UGS135"/>
      <c r="UGT135"/>
      <c r="UGU135"/>
      <c r="UGV135"/>
      <c r="UGW135"/>
      <c r="UGX135"/>
      <c r="UGY135"/>
      <c r="UGZ135"/>
      <c r="UHA135"/>
      <c r="UHB135"/>
      <c r="UHC135"/>
      <c r="UHD135"/>
      <c r="UHE135"/>
      <c r="UHF135"/>
      <c r="UHG135"/>
      <c r="UHH135"/>
      <c r="UHI135"/>
      <c r="UHJ135"/>
      <c r="UHK135"/>
      <c r="UHL135"/>
      <c r="UHM135"/>
      <c r="UHN135"/>
      <c r="UHO135"/>
      <c r="UHP135"/>
      <c r="UHQ135"/>
      <c r="UHR135"/>
      <c r="UHS135"/>
      <c r="UHT135"/>
      <c r="UHU135"/>
      <c r="UHV135"/>
      <c r="UHW135"/>
      <c r="UHX135"/>
      <c r="UHY135"/>
      <c r="UHZ135"/>
      <c r="UIA135"/>
      <c r="UIB135"/>
      <c r="UIC135"/>
      <c r="UID135"/>
      <c r="UIE135"/>
      <c r="UIF135"/>
      <c r="UIG135"/>
      <c r="UIH135"/>
      <c r="UII135"/>
      <c r="UIJ135"/>
      <c r="UIK135"/>
      <c r="UIL135"/>
      <c r="UIM135"/>
      <c r="UIN135"/>
      <c r="UIO135"/>
      <c r="UIP135"/>
      <c r="UIQ135"/>
      <c r="UIR135"/>
      <c r="UIS135"/>
      <c r="UIT135"/>
      <c r="UIU135"/>
      <c r="UIV135"/>
      <c r="UIW135"/>
      <c r="UIX135"/>
      <c r="UIY135"/>
      <c r="UIZ135"/>
      <c r="UJA135"/>
      <c r="UJB135"/>
      <c r="UJC135"/>
      <c r="UJD135"/>
      <c r="UJE135"/>
      <c r="UJF135"/>
      <c r="UJG135"/>
      <c r="UJH135"/>
      <c r="UJI135"/>
      <c r="UJJ135"/>
      <c r="UJK135"/>
      <c r="UJL135"/>
      <c r="UJM135"/>
      <c r="UJN135"/>
      <c r="UJO135"/>
      <c r="UJP135"/>
      <c r="UJQ135"/>
      <c r="UJR135"/>
      <c r="UJS135"/>
      <c r="UJT135"/>
      <c r="UJU135"/>
      <c r="UJV135"/>
      <c r="UJW135"/>
      <c r="UJX135"/>
      <c r="UJY135"/>
      <c r="UJZ135"/>
      <c r="UKA135"/>
      <c r="UKB135"/>
      <c r="UKC135"/>
      <c r="UKD135"/>
      <c r="UKE135"/>
      <c r="UKF135"/>
      <c r="UKG135"/>
      <c r="UKH135"/>
      <c r="UKI135"/>
      <c r="UKJ135"/>
      <c r="UKK135"/>
      <c r="UKL135"/>
      <c r="UKM135"/>
      <c r="UKN135"/>
      <c r="UKO135"/>
      <c r="UKP135"/>
      <c r="UKQ135"/>
      <c r="UKR135"/>
      <c r="UKS135"/>
      <c r="UKT135"/>
      <c r="UKU135"/>
      <c r="UKV135"/>
      <c r="UKW135"/>
      <c r="UKX135"/>
      <c r="UKY135"/>
      <c r="UKZ135"/>
      <c r="ULA135"/>
      <c r="ULB135"/>
      <c r="ULC135"/>
      <c r="ULD135"/>
      <c r="ULE135"/>
      <c r="ULF135"/>
      <c r="ULG135"/>
      <c r="ULH135"/>
      <c r="ULI135"/>
      <c r="ULJ135"/>
      <c r="ULK135"/>
      <c r="ULL135"/>
      <c r="ULM135"/>
      <c r="ULN135"/>
      <c r="ULO135"/>
      <c r="ULP135"/>
      <c r="ULQ135"/>
      <c r="ULR135"/>
      <c r="ULS135"/>
      <c r="ULT135"/>
      <c r="ULU135"/>
      <c r="ULV135"/>
      <c r="ULW135"/>
      <c r="ULX135"/>
      <c r="ULY135"/>
      <c r="ULZ135"/>
      <c r="UMA135"/>
      <c r="UMB135"/>
      <c r="UMC135"/>
      <c r="UMD135"/>
      <c r="UME135"/>
      <c r="UMF135"/>
      <c r="UMG135"/>
      <c r="UMH135"/>
      <c r="UMI135"/>
      <c r="UMJ135"/>
      <c r="UMK135"/>
      <c r="UML135"/>
      <c r="UMM135"/>
      <c r="UMN135"/>
      <c r="UMO135"/>
      <c r="UMP135"/>
      <c r="UMQ135"/>
      <c r="UMR135"/>
      <c r="UMS135"/>
      <c r="UMT135"/>
      <c r="UMU135"/>
      <c r="UMV135"/>
      <c r="UMW135"/>
      <c r="UMX135"/>
      <c r="UMY135"/>
      <c r="UMZ135"/>
      <c r="UNA135"/>
      <c r="UNB135"/>
      <c r="UNC135"/>
      <c r="UND135"/>
      <c r="UNE135"/>
      <c r="UNF135"/>
      <c r="UNG135"/>
      <c r="UNH135"/>
      <c r="UNI135"/>
      <c r="UNJ135"/>
      <c r="UNK135"/>
      <c r="UNL135"/>
      <c r="UNM135"/>
      <c r="UNN135"/>
      <c r="UNO135"/>
      <c r="UNP135"/>
      <c r="UNQ135"/>
      <c r="UNR135"/>
      <c r="UNS135"/>
      <c r="UNT135"/>
      <c r="UNU135"/>
      <c r="UNV135"/>
      <c r="UNW135"/>
      <c r="UNX135"/>
      <c r="UNY135"/>
      <c r="UNZ135"/>
      <c r="UOA135"/>
      <c r="UOB135"/>
      <c r="UOC135"/>
      <c r="UOD135"/>
      <c r="UOE135"/>
      <c r="UOF135"/>
      <c r="UOG135"/>
      <c r="UOH135"/>
      <c r="UOI135"/>
      <c r="UOJ135"/>
      <c r="UOK135"/>
      <c r="UOL135"/>
      <c r="UOM135"/>
      <c r="UON135"/>
      <c r="UOO135"/>
      <c r="UOP135"/>
      <c r="UOQ135"/>
      <c r="UOR135"/>
      <c r="UOS135"/>
      <c r="UOT135"/>
      <c r="UOU135"/>
      <c r="UOV135"/>
      <c r="UOW135"/>
      <c r="UOX135"/>
      <c r="UOY135"/>
      <c r="UOZ135"/>
      <c r="UPA135"/>
      <c r="UPB135"/>
      <c r="UPC135"/>
      <c r="UPD135"/>
      <c r="UPE135"/>
      <c r="UPF135"/>
      <c r="UPG135"/>
      <c r="UPH135"/>
      <c r="UPI135"/>
      <c r="UPJ135"/>
      <c r="UPK135"/>
      <c r="UPL135"/>
      <c r="UPM135"/>
      <c r="UPN135"/>
      <c r="UPO135"/>
      <c r="UPP135"/>
      <c r="UPQ135"/>
      <c r="UPR135"/>
      <c r="UPS135"/>
      <c r="UPT135"/>
      <c r="UPU135"/>
      <c r="UPV135"/>
      <c r="UPW135"/>
      <c r="UPX135"/>
      <c r="UPY135"/>
      <c r="UPZ135"/>
      <c r="UQA135"/>
      <c r="UQB135"/>
      <c r="UQC135"/>
      <c r="UQD135"/>
      <c r="UQE135"/>
      <c r="UQF135"/>
      <c r="UQG135"/>
      <c r="UQH135"/>
      <c r="UQI135"/>
      <c r="UQJ135"/>
      <c r="UQK135"/>
      <c r="UQL135"/>
      <c r="UQM135"/>
      <c r="UQN135"/>
      <c r="UQO135"/>
      <c r="UQP135"/>
      <c r="UQQ135"/>
      <c r="UQR135"/>
      <c r="UQS135"/>
      <c r="UQT135"/>
      <c r="UQU135"/>
      <c r="UQV135"/>
      <c r="UQW135"/>
      <c r="UQX135"/>
      <c r="UQY135"/>
      <c r="UQZ135"/>
      <c r="URA135"/>
      <c r="URB135"/>
      <c r="URC135"/>
      <c r="URD135"/>
      <c r="URE135"/>
      <c r="URF135"/>
      <c r="URG135"/>
      <c r="URH135"/>
      <c r="URI135"/>
      <c r="URJ135"/>
      <c r="URK135"/>
      <c r="URL135"/>
      <c r="URM135"/>
      <c r="URN135"/>
      <c r="URO135"/>
      <c r="URP135"/>
      <c r="URQ135"/>
      <c r="URR135"/>
      <c r="URS135"/>
      <c r="URT135"/>
      <c r="URU135"/>
      <c r="URV135"/>
      <c r="URW135"/>
      <c r="URX135"/>
      <c r="URY135"/>
      <c r="URZ135"/>
      <c r="USA135"/>
      <c r="USB135"/>
      <c r="USC135"/>
      <c r="USD135"/>
      <c r="USE135"/>
      <c r="USF135"/>
      <c r="USG135"/>
      <c r="USH135"/>
      <c r="USI135"/>
      <c r="USJ135"/>
      <c r="USK135"/>
      <c r="USL135"/>
      <c r="USM135"/>
      <c r="USN135"/>
      <c r="USO135"/>
      <c r="USP135"/>
      <c r="USQ135"/>
      <c r="USR135"/>
      <c r="USS135"/>
      <c r="UST135"/>
      <c r="USU135"/>
      <c r="USV135"/>
      <c r="USW135"/>
      <c r="USX135"/>
      <c r="USY135"/>
      <c r="USZ135"/>
      <c r="UTA135"/>
      <c r="UTB135"/>
      <c r="UTC135"/>
      <c r="UTD135"/>
      <c r="UTE135"/>
      <c r="UTF135"/>
      <c r="UTG135"/>
      <c r="UTH135"/>
      <c r="UTI135"/>
      <c r="UTJ135"/>
      <c r="UTK135"/>
      <c r="UTL135"/>
      <c r="UTM135"/>
      <c r="UTN135"/>
      <c r="UTO135"/>
      <c r="UTP135"/>
      <c r="UTQ135"/>
      <c r="UTR135"/>
      <c r="UTS135"/>
      <c r="UTT135"/>
      <c r="UTU135"/>
      <c r="UTV135"/>
      <c r="UTW135"/>
      <c r="UTX135"/>
      <c r="UTY135"/>
      <c r="UTZ135"/>
      <c r="UUA135"/>
      <c r="UUB135"/>
      <c r="UUC135"/>
      <c r="UUD135"/>
      <c r="UUE135"/>
      <c r="UUF135"/>
      <c r="UUG135"/>
      <c r="UUH135"/>
      <c r="UUI135"/>
      <c r="UUJ135"/>
      <c r="UUK135"/>
      <c r="UUL135"/>
      <c r="UUM135"/>
      <c r="UUN135"/>
      <c r="UUO135"/>
      <c r="UUP135"/>
      <c r="UUQ135"/>
      <c r="UUR135"/>
      <c r="UUS135"/>
      <c r="UUT135"/>
      <c r="UUU135"/>
      <c r="UUV135"/>
      <c r="UUW135"/>
      <c r="UUX135"/>
      <c r="UUY135"/>
      <c r="UUZ135"/>
      <c r="UVA135"/>
      <c r="UVB135"/>
      <c r="UVC135"/>
      <c r="UVD135"/>
      <c r="UVE135"/>
      <c r="UVF135"/>
      <c r="UVG135"/>
      <c r="UVH135"/>
      <c r="UVI135"/>
      <c r="UVJ135"/>
      <c r="UVK135"/>
      <c r="UVL135"/>
      <c r="UVM135"/>
      <c r="UVN135"/>
      <c r="UVO135"/>
      <c r="UVP135"/>
      <c r="UVQ135"/>
      <c r="UVR135"/>
      <c r="UVS135"/>
      <c r="UVT135"/>
      <c r="UVU135"/>
      <c r="UVV135"/>
      <c r="UVW135"/>
      <c r="UVX135"/>
      <c r="UVY135"/>
      <c r="UVZ135"/>
      <c r="UWA135"/>
      <c r="UWB135"/>
      <c r="UWC135"/>
      <c r="UWD135"/>
      <c r="UWE135"/>
      <c r="UWF135"/>
      <c r="UWG135"/>
      <c r="UWH135"/>
      <c r="UWI135"/>
      <c r="UWJ135"/>
      <c r="UWK135"/>
      <c r="UWL135"/>
      <c r="UWM135"/>
      <c r="UWN135"/>
      <c r="UWO135"/>
      <c r="UWP135"/>
      <c r="UWQ135"/>
      <c r="UWR135"/>
      <c r="UWS135"/>
      <c r="UWT135"/>
      <c r="UWU135"/>
      <c r="UWV135"/>
      <c r="UWW135"/>
      <c r="UWX135"/>
      <c r="UWY135"/>
      <c r="UWZ135"/>
      <c r="UXA135"/>
      <c r="UXB135"/>
      <c r="UXC135"/>
      <c r="UXD135"/>
      <c r="UXE135"/>
      <c r="UXF135"/>
      <c r="UXG135"/>
      <c r="UXH135"/>
      <c r="UXI135"/>
      <c r="UXJ135"/>
      <c r="UXK135"/>
      <c r="UXL135"/>
      <c r="UXM135"/>
      <c r="UXN135"/>
      <c r="UXO135"/>
      <c r="UXP135"/>
      <c r="UXQ135"/>
      <c r="UXR135"/>
      <c r="UXS135"/>
      <c r="UXT135"/>
      <c r="UXU135"/>
      <c r="UXV135"/>
      <c r="UXW135"/>
      <c r="UXX135"/>
      <c r="UXY135"/>
      <c r="UXZ135"/>
      <c r="UYA135"/>
      <c r="UYB135"/>
      <c r="UYC135"/>
      <c r="UYD135"/>
      <c r="UYE135"/>
      <c r="UYF135"/>
      <c r="UYG135"/>
      <c r="UYH135"/>
      <c r="UYI135"/>
      <c r="UYJ135"/>
      <c r="UYK135"/>
      <c r="UYL135"/>
      <c r="UYM135"/>
      <c r="UYN135"/>
      <c r="UYO135"/>
      <c r="UYP135"/>
      <c r="UYQ135"/>
      <c r="UYR135"/>
      <c r="UYS135"/>
      <c r="UYT135"/>
      <c r="UYU135"/>
      <c r="UYV135"/>
      <c r="UYW135"/>
      <c r="UYX135"/>
      <c r="UYY135"/>
      <c r="UYZ135"/>
      <c r="UZA135"/>
      <c r="UZB135"/>
      <c r="UZC135"/>
      <c r="UZD135"/>
      <c r="UZE135"/>
      <c r="UZF135"/>
      <c r="UZG135"/>
      <c r="UZH135"/>
      <c r="UZI135"/>
      <c r="UZJ135"/>
      <c r="UZK135"/>
      <c r="UZL135"/>
      <c r="UZM135"/>
      <c r="UZN135"/>
      <c r="UZO135"/>
      <c r="UZP135"/>
      <c r="UZQ135"/>
      <c r="UZR135"/>
      <c r="UZS135"/>
      <c r="UZT135"/>
      <c r="UZU135"/>
      <c r="UZV135"/>
      <c r="UZW135"/>
      <c r="UZX135"/>
      <c r="UZY135"/>
      <c r="UZZ135"/>
      <c r="VAA135"/>
      <c r="VAB135"/>
      <c r="VAC135"/>
      <c r="VAD135"/>
      <c r="VAE135"/>
      <c r="VAF135"/>
      <c r="VAG135"/>
      <c r="VAH135"/>
      <c r="VAI135"/>
      <c r="VAJ135"/>
      <c r="VAK135"/>
      <c r="VAL135"/>
      <c r="VAM135"/>
      <c r="VAN135"/>
      <c r="VAO135"/>
      <c r="VAP135"/>
      <c r="VAQ135"/>
      <c r="VAR135"/>
      <c r="VAS135"/>
      <c r="VAT135"/>
      <c r="VAU135"/>
      <c r="VAV135"/>
      <c r="VAW135"/>
      <c r="VAX135"/>
      <c r="VAY135"/>
      <c r="VAZ135"/>
      <c r="VBA135"/>
      <c r="VBB135"/>
      <c r="VBC135"/>
      <c r="VBD135"/>
      <c r="VBE135"/>
      <c r="VBF135"/>
      <c r="VBG135"/>
      <c r="VBH135"/>
      <c r="VBI135"/>
      <c r="VBJ135"/>
      <c r="VBK135"/>
      <c r="VBL135"/>
      <c r="VBM135"/>
      <c r="VBN135"/>
      <c r="VBO135"/>
      <c r="VBP135"/>
      <c r="VBQ135"/>
      <c r="VBR135"/>
      <c r="VBS135"/>
      <c r="VBT135"/>
      <c r="VBU135"/>
      <c r="VBV135"/>
      <c r="VBW135"/>
      <c r="VBX135"/>
      <c r="VBY135"/>
      <c r="VBZ135"/>
      <c r="VCA135"/>
      <c r="VCB135"/>
      <c r="VCC135"/>
      <c r="VCD135"/>
      <c r="VCE135"/>
      <c r="VCF135"/>
      <c r="VCG135"/>
      <c r="VCH135"/>
      <c r="VCI135"/>
      <c r="VCJ135"/>
      <c r="VCK135"/>
      <c r="VCL135"/>
      <c r="VCM135"/>
      <c r="VCN135"/>
      <c r="VCO135"/>
      <c r="VCP135"/>
      <c r="VCQ135"/>
      <c r="VCR135"/>
      <c r="VCS135"/>
      <c r="VCT135"/>
      <c r="VCU135"/>
      <c r="VCV135"/>
      <c r="VCW135"/>
      <c r="VCX135"/>
      <c r="VCY135"/>
      <c r="VCZ135"/>
      <c r="VDA135"/>
      <c r="VDB135"/>
      <c r="VDC135"/>
      <c r="VDD135"/>
      <c r="VDE135"/>
      <c r="VDF135"/>
      <c r="VDG135"/>
      <c r="VDH135"/>
      <c r="VDI135"/>
      <c r="VDJ135"/>
      <c r="VDK135"/>
      <c r="VDL135"/>
      <c r="VDM135"/>
      <c r="VDN135"/>
      <c r="VDO135"/>
      <c r="VDP135"/>
      <c r="VDQ135"/>
      <c r="VDR135"/>
      <c r="VDS135"/>
      <c r="VDT135"/>
      <c r="VDU135"/>
      <c r="VDV135"/>
      <c r="VDW135"/>
      <c r="VDX135"/>
      <c r="VDY135"/>
      <c r="VDZ135"/>
      <c r="VEA135"/>
      <c r="VEB135"/>
      <c r="VEC135"/>
      <c r="VED135"/>
      <c r="VEE135"/>
      <c r="VEF135"/>
      <c r="VEG135"/>
      <c r="VEH135"/>
      <c r="VEI135"/>
      <c r="VEJ135"/>
      <c r="VEK135"/>
      <c r="VEL135"/>
      <c r="VEM135"/>
      <c r="VEN135"/>
      <c r="VEO135"/>
      <c r="VEP135"/>
      <c r="VEQ135"/>
      <c r="VER135"/>
      <c r="VES135"/>
      <c r="VET135"/>
      <c r="VEU135"/>
      <c r="VEV135"/>
      <c r="VEW135"/>
      <c r="VEX135"/>
      <c r="VEY135"/>
      <c r="VEZ135"/>
      <c r="VFA135"/>
      <c r="VFB135"/>
      <c r="VFC135"/>
      <c r="VFD135"/>
      <c r="VFE135"/>
      <c r="VFF135"/>
      <c r="VFG135"/>
      <c r="VFH135"/>
      <c r="VFI135"/>
      <c r="VFJ135"/>
      <c r="VFK135"/>
      <c r="VFL135"/>
      <c r="VFM135"/>
      <c r="VFN135"/>
      <c r="VFO135"/>
      <c r="VFP135"/>
      <c r="VFQ135"/>
      <c r="VFR135"/>
      <c r="VFS135"/>
      <c r="VFT135"/>
      <c r="VFU135"/>
      <c r="VFV135"/>
      <c r="VFW135"/>
      <c r="VFX135"/>
      <c r="VFY135"/>
      <c r="VFZ135"/>
      <c r="VGA135"/>
      <c r="VGB135"/>
      <c r="VGC135"/>
      <c r="VGD135"/>
      <c r="VGE135"/>
      <c r="VGF135"/>
      <c r="VGG135"/>
      <c r="VGH135"/>
      <c r="VGI135"/>
      <c r="VGJ135"/>
      <c r="VGK135"/>
      <c r="VGL135"/>
      <c r="VGM135"/>
      <c r="VGN135"/>
      <c r="VGO135"/>
      <c r="VGP135"/>
      <c r="VGQ135"/>
      <c r="VGR135"/>
      <c r="VGS135"/>
      <c r="VGT135"/>
      <c r="VGU135"/>
      <c r="VGV135"/>
      <c r="VGW135"/>
      <c r="VGX135"/>
      <c r="VGY135"/>
      <c r="VGZ135"/>
      <c r="VHA135"/>
      <c r="VHB135"/>
      <c r="VHC135"/>
      <c r="VHD135"/>
      <c r="VHE135"/>
      <c r="VHF135"/>
      <c r="VHG135"/>
      <c r="VHH135"/>
      <c r="VHI135"/>
      <c r="VHJ135"/>
      <c r="VHK135"/>
      <c r="VHL135"/>
      <c r="VHM135"/>
      <c r="VHN135"/>
      <c r="VHO135"/>
      <c r="VHP135"/>
      <c r="VHQ135"/>
      <c r="VHR135"/>
      <c r="VHS135"/>
      <c r="VHT135"/>
      <c r="VHU135"/>
      <c r="VHV135"/>
      <c r="VHW135"/>
      <c r="VHX135"/>
      <c r="VHY135"/>
      <c r="VHZ135"/>
      <c r="VIA135"/>
      <c r="VIB135"/>
      <c r="VIC135"/>
      <c r="VID135"/>
      <c r="VIE135"/>
      <c r="VIF135"/>
      <c r="VIG135"/>
      <c r="VIH135"/>
      <c r="VII135"/>
      <c r="VIJ135"/>
      <c r="VIK135"/>
      <c r="VIL135"/>
      <c r="VIM135"/>
      <c r="VIN135"/>
      <c r="VIO135"/>
      <c r="VIP135"/>
      <c r="VIQ135"/>
      <c r="VIR135"/>
      <c r="VIS135"/>
      <c r="VIT135"/>
      <c r="VIU135"/>
      <c r="VIV135"/>
      <c r="VIW135"/>
      <c r="VIX135"/>
      <c r="VIY135"/>
      <c r="VIZ135"/>
      <c r="VJA135"/>
      <c r="VJB135"/>
      <c r="VJC135"/>
      <c r="VJD135"/>
      <c r="VJE135"/>
      <c r="VJF135"/>
      <c r="VJG135"/>
      <c r="VJH135"/>
      <c r="VJI135"/>
      <c r="VJJ135"/>
      <c r="VJK135"/>
      <c r="VJL135"/>
      <c r="VJM135"/>
      <c r="VJN135"/>
      <c r="VJO135"/>
      <c r="VJP135"/>
      <c r="VJQ135"/>
      <c r="VJR135"/>
      <c r="VJS135"/>
      <c r="VJT135"/>
      <c r="VJU135"/>
      <c r="VJV135"/>
      <c r="VJW135"/>
      <c r="VJX135"/>
      <c r="VJY135"/>
      <c r="VJZ135"/>
      <c r="VKA135"/>
      <c r="VKB135"/>
      <c r="VKC135"/>
      <c r="VKD135"/>
      <c r="VKE135"/>
      <c r="VKF135"/>
      <c r="VKG135"/>
      <c r="VKH135"/>
      <c r="VKI135"/>
      <c r="VKJ135"/>
      <c r="VKK135"/>
      <c r="VKL135"/>
      <c r="VKM135"/>
      <c r="VKN135"/>
      <c r="VKO135"/>
      <c r="VKP135"/>
      <c r="VKQ135"/>
      <c r="VKR135"/>
      <c r="VKS135"/>
      <c r="VKT135"/>
      <c r="VKU135"/>
      <c r="VKV135"/>
      <c r="VKW135"/>
      <c r="VKX135"/>
      <c r="VKY135"/>
      <c r="VKZ135"/>
      <c r="VLA135"/>
      <c r="VLB135"/>
      <c r="VLC135"/>
      <c r="VLD135"/>
      <c r="VLE135"/>
      <c r="VLF135"/>
      <c r="VLG135"/>
      <c r="VLH135"/>
      <c r="VLI135"/>
      <c r="VLJ135"/>
      <c r="VLK135"/>
      <c r="VLL135"/>
      <c r="VLM135"/>
      <c r="VLN135"/>
      <c r="VLO135"/>
      <c r="VLP135"/>
      <c r="VLQ135"/>
      <c r="VLR135"/>
      <c r="VLS135"/>
      <c r="VLT135"/>
      <c r="VLU135"/>
      <c r="VLV135"/>
      <c r="VLW135"/>
      <c r="VLX135"/>
      <c r="VLY135"/>
      <c r="VLZ135"/>
      <c r="VMA135"/>
      <c r="VMB135"/>
      <c r="VMC135"/>
      <c r="VMD135"/>
      <c r="VME135"/>
      <c r="VMF135"/>
      <c r="VMG135"/>
      <c r="VMH135"/>
      <c r="VMI135"/>
      <c r="VMJ135"/>
      <c r="VMK135"/>
      <c r="VML135"/>
      <c r="VMM135"/>
      <c r="VMN135"/>
      <c r="VMO135"/>
      <c r="VMP135"/>
      <c r="VMQ135"/>
      <c r="VMR135"/>
      <c r="VMS135"/>
      <c r="VMT135"/>
      <c r="VMU135"/>
      <c r="VMV135"/>
      <c r="VMW135"/>
      <c r="VMX135"/>
      <c r="VMY135"/>
      <c r="VMZ135"/>
      <c r="VNA135"/>
      <c r="VNB135"/>
      <c r="VNC135"/>
      <c r="VND135"/>
      <c r="VNE135"/>
      <c r="VNF135"/>
      <c r="VNG135"/>
      <c r="VNH135"/>
      <c r="VNI135"/>
      <c r="VNJ135"/>
      <c r="VNK135"/>
      <c r="VNL135"/>
      <c r="VNM135"/>
      <c r="VNN135"/>
      <c r="VNO135"/>
      <c r="VNP135"/>
      <c r="VNQ135"/>
      <c r="VNR135"/>
      <c r="VNS135"/>
      <c r="VNT135"/>
      <c r="VNU135"/>
      <c r="VNV135"/>
      <c r="VNW135"/>
      <c r="VNX135"/>
      <c r="VNY135"/>
      <c r="VNZ135"/>
      <c r="VOA135"/>
      <c r="VOB135"/>
      <c r="VOC135"/>
      <c r="VOD135"/>
      <c r="VOE135"/>
      <c r="VOF135"/>
      <c r="VOG135"/>
      <c r="VOH135"/>
      <c r="VOI135"/>
      <c r="VOJ135"/>
      <c r="VOK135"/>
      <c r="VOL135"/>
      <c r="VOM135"/>
      <c r="VON135"/>
      <c r="VOO135"/>
      <c r="VOP135"/>
      <c r="VOQ135"/>
      <c r="VOR135"/>
      <c r="VOS135"/>
      <c r="VOT135"/>
      <c r="VOU135"/>
      <c r="VOV135"/>
      <c r="VOW135"/>
      <c r="VOX135"/>
      <c r="VOY135"/>
      <c r="VOZ135"/>
      <c r="VPA135"/>
      <c r="VPB135"/>
      <c r="VPC135"/>
      <c r="VPD135"/>
      <c r="VPE135"/>
      <c r="VPF135"/>
      <c r="VPG135"/>
      <c r="VPH135"/>
      <c r="VPI135"/>
      <c r="VPJ135"/>
      <c r="VPK135"/>
      <c r="VPL135"/>
      <c r="VPM135"/>
      <c r="VPN135"/>
      <c r="VPO135"/>
      <c r="VPP135"/>
      <c r="VPQ135"/>
      <c r="VPR135"/>
      <c r="VPS135"/>
      <c r="VPT135"/>
      <c r="VPU135"/>
      <c r="VPV135"/>
      <c r="VPW135"/>
      <c r="VPX135"/>
      <c r="VPY135"/>
      <c r="VPZ135"/>
      <c r="VQA135"/>
      <c r="VQB135"/>
      <c r="VQC135"/>
      <c r="VQD135"/>
      <c r="VQE135"/>
      <c r="VQF135"/>
      <c r="VQG135"/>
      <c r="VQH135"/>
      <c r="VQI135"/>
      <c r="VQJ135"/>
      <c r="VQK135"/>
      <c r="VQL135"/>
      <c r="VQM135"/>
      <c r="VQN135"/>
      <c r="VQO135"/>
      <c r="VQP135"/>
      <c r="VQQ135"/>
      <c r="VQR135"/>
      <c r="VQS135"/>
      <c r="VQT135"/>
      <c r="VQU135"/>
      <c r="VQV135"/>
      <c r="VQW135"/>
      <c r="VQX135"/>
      <c r="VQY135"/>
      <c r="VQZ135"/>
      <c r="VRA135"/>
      <c r="VRB135"/>
      <c r="VRC135"/>
      <c r="VRD135"/>
      <c r="VRE135"/>
      <c r="VRF135"/>
      <c r="VRG135"/>
      <c r="VRH135"/>
      <c r="VRI135"/>
      <c r="VRJ135"/>
      <c r="VRK135"/>
      <c r="VRL135"/>
      <c r="VRM135"/>
      <c r="VRN135"/>
      <c r="VRO135"/>
      <c r="VRP135"/>
      <c r="VRQ135"/>
      <c r="VRR135"/>
      <c r="VRS135"/>
      <c r="VRT135"/>
      <c r="VRU135"/>
      <c r="VRV135"/>
      <c r="VRW135"/>
      <c r="VRX135"/>
      <c r="VRY135"/>
      <c r="VRZ135"/>
      <c r="VSA135"/>
      <c r="VSB135"/>
      <c r="VSC135"/>
      <c r="VSD135"/>
      <c r="VSE135"/>
      <c r="VSF135"/>
      <c r="VSG135"/>
      <c r="VSH135"/>
      <c r="VSI135"/>
      <c r="VSJ135"/>
      <c r="VSK135"/>
      <c r="VSL135"/>
      <c r="VSM135"/>
      <c r="VSN135"/>
      <c r="VSO135"/>
      <c r="VSP135"/>
      <c r="VSQ135"/>
      <c r="VSR135"/>
      <c r="VSS135"/>
      <c r="VST135"/>
      <c r="VSU135"/>
      <c r="VSV135"/>
      <c r="VSW135"/>
      <c r="VSX135"/>
      <c r="VSY135"/>
      <c r="VSZ135"/>
      <c r="VTA135"/>
      <c r="VTB135"/>
      <c r="VTC135"/>
      <c r="VTD135"/>
      <c r="VTE135"/>
      <c r="VTF135"/>
      <c r="VTG135"/>
      <c r="VTH135"/>
      <c r="VTI135"/>
      <c r="VTJ135"/>
      <c r="VTK135"/>
      <c r="VTL135"/>
      <c r="VTM135"/>
      <c r="VTN135"/>
      <c r="VTO135"/>
      <c r="VTP135"/>
      <c r="VTQ135"/>
      <c r="VTR135"/>
      <c r="VTS135"/>
      <c r="VTT135"/>
      <c r="VTU135"/>
      <c r="VTV135"/>
      <c r="VTW135"/>
      <c r="VTX135"/>
      <c r="VTY135"/>
      <c r="VTZ135"/>
      <c r="VUA135"/>
      <c r="VUB135"/>
      <c r="VUC135"/>
      <c r="VUD135"/>
      <c r="VUE135"/>
      <c r="VUF135"/>
      <c r="VUG135"/>
      <c r="VUH135"/>
      <c r="VUI135"/>
      <c r="VUJ135"/>
      <c r="VUK135"/>
      <c r="VUL135"/>
      <c r="VUM135"/>
      <c r="VUN135"/>
      <c r="VUO135"/>
      <c r="VUP135"/>
      <c r="VUQ135"/>
      <c r="VUR135"/>
      <c r="VUS135"/>
      <c r="VUT135"/>
      <c r="VUU135"/>
      <c r="VUV135"/>
      <c r="VUW135"/>
      <c r="VUX135"/>
      <c r="VUY135"/>
      <c r="VUZ135"/>
      <c r="VVA135"/>
      <c r="VVB135"/>
      <c r="VVC135"/>
      <c r="VVD135"/>
      <c r="VVE135"/>
      <c r="VVF135"/>
      <c r="VVG135"/>
      <c r="VVH135"/>
      <c r="VVI135"/>
      <c r="VVJ135"/>
      <c r="VVK135"/>
      <c r="VVL135"/>
      <c r="VVM135"/>
      <c r="VVN135"/>
      <c r="VVO135"/>
      <c r="VVP135"/>
      <c r="VVQ135"/>
      <c r="VVR135"/>
      <c r="VVS135"/>
      <c r="VVT135"/>
      <c r="VVU135"/>
      <c r="VVV135"/>
      <c r="VVW135"/>
      <c r="VVX135"/>
      <c r="VVY135"/>
      <c r="VVZ135"/>
      <c r="VWA135"/>
      <c r="VWB135"/>
      <c r="VWC135"/>
      <c r="VWD135"/>
      <c r="VWE135"/>
      <c r="VWF135"/>
      <c r="VWG135"/>
      <c r="VWH135"/>
      <c r="VWI135"/>
      <c r="VWJ135"/>
      <c r="VWK135"/>
      <c r="VWL135"/>
      <c r="VWM135"/>
      <c r="VWN135"/>
      <c r="VWO135"/>
      <c r="VWP135"/>
      <c r="VWQ135"/>
      <c r="VWR135"/>
      <c r="VWS135"/>
      <c r="VWT135"/>
      <c r="VWU135"/>
      <c r="VWV135"/>
      <c r="VWW135"/>
      <c r="VWX135"/>
      <c r="VWY135"/>
      <c r="VWZ135"/>
      <c r="VXA135"/>
      <c r="VXB135"/>
      <c r="VXC135"/>
      <c r="VXD135"/>
      <c r="VXE135"/>
      <c r="VXF135"/>
      <c r="VXG135"/>
      <c r="VXH135"/>
      <c r="VXI135"/>
      <c r="VXJ135"/>
      <c r="VXK135"/>
      <c r="VXL135"/>
      <c r="VXM135"/>
      <c r="VXN135"/>
      <c r="VXO135"/>
      <c r="VXP135"/>
      <c r="VXQ135"/>
      <c r="VXR135"/>
      <c r="VXS135"/>
      <c r="VXT135"/>
      <c r="VXU135"/>
      <c r="VXV135"/>
      <c r="VXW135"/>
      <c r="VXX135"/>
      <c r="VXY135"/>
      <c r="VXZ135"/>
      <c r="VYA135"/>
      <c r="VYB135"/>
      <c r="VYC135"/>
      <c r="VYD135"/>
      <c r="VYE135"/>
      <c r="VYF135"/>
      <c r="VYG135"/>
      <c r="VYH135"/>
      <c r="VYI135"/>
      <c r="VYJ135"/>
      <c r="VYK135"/>
      <c r="VYL135"/>
      <c r="VYM135"/>
      <c r="VYN135"/>
      <c r="VYO135"/>
      <c r="VYP135"/>
      <c r="VYQ135"/>
      <c r="VYR135"/>
      <c r="VYS135"/>
      <c r="VYT135"/>
      <c r="VYU135"/>
      <c r="VYV135"/>
      <c r="VYW135"/>
      <c r="VYX135"/>
      <c r="VYY135"/>
      <c r="VYZ135"/>
      <c r="VZA135"/>
      <c r="VZB135"/>
      <c r="VZC135"/>
      <c r="VZD135"/>
      <c r="VZE135"/>
      <c r="VZF135"/>
      <c r="VZG135"/>
      <c r="VZH135"/>
      <c r="VZI135"/>
      <c r="VZJ135"/>
      <c r="VZK135"/>
      <c r="VZL135"/>
      <c r="VZM135"/>
      <c r="VZN135"/>
      <c r="VZO135"/>
      <c r="VZP135"/>
      <c r="VZQ135"/>
      <c r="VZR135"/>
      <c r="VZS135"/>
      <c r="VZT135"/>
      <c r="VZU135"/>
      <c r="VZV135"/>
      <c r="VZW135"/>
      <c r="VZX135"/>
      <c r="VZY135"/>
      <c r="VZZ135"/>
      <c r="WAA135"/>
      <c r="WAB135"/>
      <c r="WAC135"/>
      <c r="WAD135"/>
      <c r="WAE135"/>
      <c r="WAF135"/>
      <c r="WAG135"/>
      <c r="WAH135"/>
      <c r="WAI135"/>
      <c r="WAJ135"/>
      <c r="WAK135"/>
      <c r="WAL135"/>
      <c r="WAM135"/>
      <c r="WAN135"/>
      <c r="WAO135"/>
      <c r="WAP135"/>
      <c r="WAQ135"/>
      <c r="WAR135"/>
      <c r="WAS135"/>
      <c r="WAT135"/>
      <c r="WAU135"/>
      <c r="WAV135"/>
      <c r="WAW135"/>
      <c r="WAX135"/>
      <c r="WAY135"/>
      <c r="WAZ135"/>
      <c r="WBA135"/>
      <c r="WBB135"/>
      <c r="WBC135"/>
      <c r="WBD135"/>
      <c r="WBE135"/>
      <c r="WBF135"/>
      <c r="WBG135"/>
      <c r="WBH135"/>
      <c r="WBI135"/>
      <c r="WBJ135"/>
      <c r="WBK135"/>
      <c r="WBL135"/>
      <c r="WBM135"/>
      <c r="WBN135"/>
      <c r="WBO135"/>
      <c r="WBP135"/>
      <c r="WBQ135"/>
      <c r="WBR135"/>
      <c r="WBS135"/>
      <c r="WBT135"/>
      <c r="WBU135"/>
      <c r="WBV135"/>
      <c r="WBW135"/>
      <c r="WBX135"/>
      <c r="WBY135"/>
      <c r="WBZ135"/>
      <c r="WCA135"/>
      <c r="WCB135"/>
      <c r="WCC135"/>
      <c r="WCD135"/>
      <c r="WCE135"/>
      <c r="WCF135"/>
      <c r="WCG135"/>
      <c r="WCH135"/>
      <c r="WCI135"/>
      <c r="WCJ135"/>
      <c r="WCK135"/>
      <c r="WCL135"/>
      <c r="WCM135"/>
      <c r="WCN135"/>
      <c r="WCO135"/>
      <c r="WCP135"/>
      <c r="WCQ135"/>
      <c r="WCR135"/>
      <c r="WCS135"/>
      <c r="WCT135"/>
      <c r="WCU135"/>
      <c r="WCV135"/>
      <c r="WCW135"/>
      <c r="WCX135"/>
      <c r="WCY135"/>
      <c r="WCZ135"/>
      <c r="WDA135"/>
      <c r="WDB135"/>
      <c r="WDC135"/>
      <c r="WDD135"/>
      <c r="WDE135"/>
      <c r="WDF135"/>
      <c r="WDG135"/>
      <c r="WDH135"/>
      <c r="WDI135"/>
      <c r="WDJ135"/>
      <c r="WDK135"/>
      <c r="WDL135"/>
      <c r="WDM135"/>
      <c r="WDN135"/>
      <c r="WDO135"/>
      <c r="WDP135"/>
      <c r="WDQ135"/>
      <c r="WDR135"/>
      <c r="WDS135"/>
      <c r="WDT135"/>
      <c r="WDU135"/>
      <c r="WDV135"/>
      <c r="WDW135"/>
      <c r="WDX135"/>
      <c r="WDY135"/>
      <c r="WDZ135"/>
      <c r="WEA135"/>
      <c r="WEB135"/>
      <c r="WEC135"/>
      <c r="WED135"/>
      <c r="WEE135"/>
      <c r="WEF135"/>
      <c r="WEG135"/>
      <c r="WEH135"/>
      <c r="WEI135"/>
      <c r="WEJ135"/>
      <c r="WEK135"/>
      <c r="WEL135"/>
      <c r="WEM135"/>
      <c r="WEN135"/>
      <c r="WEO135"/>
      <c r="WEP135"/>
      <c r="WEQ135"/>
      <c r="WER135"/>
      <c r="WES135"/>
      <c r="WET135"/>
      <c r="WEU135"/>
      <c r="WEV135"/>
      <c r="WEW135"/>
      <c r="WEX135"/>
      <c r="WEY135"/>
      <c r="WEZ135"/>
      <c r="WFA135"/>
      <c r="WFB135"/>
      <c r="WFC135"/>
      <c r="WFD135"/>
      <c r="WFE135"/>
      <c r="WFF135"/>
      <c r="WFG135"/>
      <c r="WFH135"/>
      <c r="WFI135"/>
      <c r="WFJ135"/>
      <c r="WFK135"/>
      <c r="WFL135"/>
      <c r="WFM135"/>
      <c r="WFN135"/>
      <c r="WFO135"/>
      <c r="WFP135"/>
      <c r="WFQ135"/>
      <c r="WFR135"/>
      <c r="WFS135"/>
      <c r="WFT135"/>
      <c r="WFU135"/>
      <c r="WFV135"/>
      <c r="WFW135"/>
      <c r="WFX135"/>
      <c r="WFY135"/>
      <c r="WFZ135"/>
      <c r="WGA135"/>
      <c r="WGB135"/>
      <c r="WGC135"/>
      <c r="WGD135"/>
      <c r="WGE135"/>
      <c r="WGF135"/>
      <c r="WGG135"/>
      <c r="WGH135"/>
      <c r="WGI135"/>
      <c r="WGJ135"/>
      <c r="WGK135"/>
      <c r="WGL135"/>
      <c r="WGM135"/>
      <c r="WGN135"/>
      <c r="WGO135"/>
      <c r="WGP135"/>
      <c r="WGQ135"/>
      <c r="WGR135"/>
      <c r="WGS135"/>
      <c r="WGT135"/>
      <c r="WGU135"/>
      <c r="WGV135"/>
      <c r="WGW135"/>
      <c r="WGX135"/>
      <c r="WGY135"/>
      <c r="WGZ135"/>
      <c r="WHA135"/>
      <c r="WHB135"/>
      <c r="WHC135"/>
      <c r="WHD135"/>
      <c r="WHE135"/>
      <c r="WHF135"/>
      <c r="WHG135"/>
      <c r="WHH135"/>
      <c r="WHI135"/>
      <c r="WHJ135"/>
      <c r="WHK135"/>
      <c r="WHL135"/>
      <c r="WHM135"/>
      <c r="WHN135"/>
      <c r="WHO135"/>
      <c r="WHP135"/>
      <c r="WHQ135"/>
      <c r="WHR135"/>
      <c r="WHS135"/>
      <c r="WHT135"/>
      <c r="WHU135"/>
      <c r="WHV135"/>
      <c r="WHW135"/>
      <c r="WHX135"/>
      <c r="WHY135"/>
      <c r="WHZ135"/>
      <c r="WIA135"/>
      <c r="WIB135"/>
      <c r="WIC135"/>
      <c r="WID135"/>
      <c r="WIE135"/>
      <c r="WIF135"/>
      <c r="WIG135"/>
      <c r="WIH135"/>
      <c r="WII135"/>
      <c r="WIJ135"/>
      <c r="WIK135"/>
      <c r="WIL135"/>
      <c r="WIM135"/>
      <c r="WIN135"/>
      <c r="WIO135"/>
      <c r="WIP135"/>
      <c r="WIQ135"/>
      <c r="WIR135"/>
      <c r="WIS135"/>
      <c r="WIT135"/>
      <c r="WIU135"/>
      <c r="WIV135"/>
      <c r="WIW135"/>
      <c r="WIX135"/>
      <c r="WIY135"/>
      <c r="WIZ135"/>
      <c r="WJA135"/>
      <c r="WJB135"/>
      <c r="WJC135"/>
      <c r="WJD135"/>
      <c r="WJE135"/>
      <c r="WJF135"/>
      <c r="WJG135"/>
      <c r="WJH135"/>
      <c r="WJI135"/>
      <c r="WJJ135"/>
      <c r="WJK135"/>
      <c r="WJL135"/>
      <c r="WJM135"/>
      <c r="WJN135"/>
      <c r="WJO135"/>
      <c r="WJP135"/>
      <c r="WJQ135"/>
      <c r="WJR135"/>
      <c r="WJS135"/>
      <c r="WJT135"/>
      <c r="WJU135"/>
      <c r="WJV135"/>
      <c r="WJW135"/>
      <c r="WJX135"/>
      <c r="WJY135"/>
      <c r="WJZ135"/>
      <c r="WKA135"/>
      <c r="WKB135"/>
      <c r="WKC135"/>
      <c r="WKD135"/>
      <c r="WKE135"/>
      <c r="WKF135"/>
      <c r="WKG135"/>
      <c r="WKH135"/>
      <c r="WKI135"/>
      <c r="WKJ135"/>
      <c r="WKK135"/>
      <c r="WKL135"/>
      <c r="WKM135"/>
      <c r="WKN135"/>
      <c r="WKO135"/>
      <c r="WKP135"/>
      <c r="WKQ135"/>
      <c r="WKR135"/>
      <c r="WKS135"/>
      <c r="WKT135"/>
      <c r="WKU135"/>
      <c r="WKV135"/>
      <c r="WKW135"/>
      <c r="WKX135"/>
      <c r="WKY135"/>
      <c r="WKZ135"/>
      <c r="WLA135"/>
      <c r="WLB135"/>
      <c r="WLC135"/>
      <c r="WLD135"/>
      <c r="WLE135"/>
      <c r="WLF135"/>
      <c r="WLG135"/>
      <c r="WLH135"/>
      <c r="WLI135"/>
      <c r="WLJ135"/>
      <c r="WLK135"/>
      <c r="WLL135"/>
      <c r="WLM135"/>
      <c r="WLN135"/>
      <c r="WLO135"/>
      <c r="WLP135"/>
      <c r="WLQ135"/>
      <c r="WLR135"/>
      <c r="WLS135"/>
      <c r="WLT135"/>
      <c r="WLU135"/>
      <c r="WLV135"/>
      <c r="WLW135"/>
      <c r="WLX135"/>
      <c r="WLY135"/>
      <c r="WLZ135"/>
      <c r="WMA135"/>
      <c r="WMB135"/>
      <c r="WMC135"/>
      <c r="WMD135"/>
      <c r="WME135"/>
      <c r="WMF135"/>
      <c r="WMG135"/>
      <c r="WMH135"/>
      <c r="WMI135"/>
      <c r="WMJ135"/>
      <c r="WMK135"/>
      <c r="WML135"/>
      <c r="WMM135"/>
      <c r="WMN135"/>
      <c r="WMO135"/>
      <c r="WMP135"/>
      <c r="WMQ135"/>
      <c r="WMR135"/>
      <c r="WMS135"/>
      <c r="WMT135"/>
      <c r="WMU135"/>
      <c r="WMV135"/>
      <c r="WMW135"/>
      <c r="WMX135"/>
      <c r="WMY135"/>
      <c r="WMZ135"/>
      <c r="WNA135"/>
      <c r="WNB135"/>
      <c r="WNC135"/>
      <c r="WND135"/>
      <c r="WNE135"/>
      <c r="WNF135"/>
      <c r="WNG135"/>
      <c r="WNH135"/>
      <c r="WNI135"/>
      <c r="WNJ135"/>
      <c r="WNK135"/>
      <c r="WNL135"/>
      <c r="WNM135"/>
      <c r="WNN135"/>
      <c r="WNO135"/>
      <c r="WNP135"/>
      <c r="WNQ135"/>
      <c r="WNR135"/>
      <c r="WNS135"/>
      <c r="WNT135"/>
      <c r="WNU135"/>
      <c r="WNV135"/>
      <c r="WNW135"/>
      <c r="WNX135"/>
      <c r="WNY135"/>
      <c r="WNZ135"/>
      <c r="WOA135"/>
      <c r="WOB135"/>
      <c r="WOC135"/>
      <c r="WOD135"/>
      <c r="WOE135"/>
      <c r="WOF135"/>
      <c r="WOG135"/>
      <c r="WOH135"/>
      <c r="WOI135"/>
      <c r="WOJ135"/>
      <c r="WOK135"/>
      <c r="WOL135"/>
      <c r="WOM135"/>
      <c r="WON135"/>
      <c r="WOO135"/>
      <c r="WOP135"/>
      <c r="WOQ135"/>
      <c r="WOR135"/>
      <c r="WOS135"/>
      <c r="WOT135"/>
      <c r="WOU135"/>
      <c r="WOV135"/>
      <c r="WOW135"/>
      <c r="WOX135"/>
      <c r="WOY135"/>
      <c r="WOZ135"/>
      <c r="WPA135"/>
      <c r="WPB135"/>
      <c r="WPC135"/>
      <c r="WPD135"/>
      <c r="WPE135"/>
      <c r="WPF135"/>
      <c r="WPG135"/>
      <c r="WPH135"/>
      <c r="WPI135"/>
      <c r="WPJ135"/>
      <c r="WPK135"/>
      <c r="WPL135"/>
      <c r="WPM135"/>
      <c r="WPN135"/>
      <c r="WPO135"/>
      <c r="WPP135"/>
      <c r="WPQ135"/>
      <c r="WPR135"/>
      <c r="WPS135"/>
      <c r="WPT135"/>
      <c r="WPU135"/>
      <c r="WPV135"/>
      <c r="WPW135"/>
      <c r="WPX135"/>
      <c r="WPY135"/>
      <c r="WPZ135"/>
      <c r="WQA135"/>
      <c r="WQB135"/>
      <c r="WQC135"/>
      <c r="WQD135"/>
      <c r="WQE135"/>
      <c r="WQF135"/>
      <c r="WQG135"/>
      <c r="WQH135"/>
      <c r="WQI135"/>
      <c r="WQJ135"/>
      <c r="WQK135"/>
      <c r="WQL135"/>
      <c r="WQM135"/>
      <c r="WQN135"/>
      <c r="WQO135"/>
      <c r="WQP135"/>
      <c r="WQQ135"/>
      <c r="WQR135"/>
      <c r="WQS135"/>
      <c r="WQT135"/>
      <c r="WQU135"/>
      <c r="WQV135"/>
      <c r="WQW135"/>
      <c r="WQX135"/>
      <c r="WQY135"/>
      <c r="WQZ135"/>
      <c r="WRA135"/>
      <c r="WRB135"/>
      <c r="WRC135"/>
      <c r="WRD135"/>
      <c r="WRE135"/>
      <c r="WRF135"/>
      <c r="WRG135"/>
      <c r="WRH135"/>
      <c r="WRI135"/>
      <c r="WRJ135"/>
      <c r="WRK135"/>
      <c r="WRL135"/>
      <c r="WRM135"/>
      <c r="WRN135"/>
      <c r="WRO135"/>
      <c r="WRP135"/>
      <c r="WRQ135"/>
      <c r="WRR135"/>
      <c r="WRS135"/>
      <c r="WRT135"/>
      <c r="WRU135"/>
      <c r="WRV135"/>
      <c r="WRW135"/>
      <c r="WRX135"/>
      <c r="WRY135"/>
      <c r="WRZ135"/>
      <c r="WSA135"/>
      <c r="WSB135"/>
      <c r="WSC135"/>
      <c r="WSD135"/>
      <c r="WSE135"/>
      <c r="WSF135"/>
      <c r="WSG135"/>
      <c r="WSH135"/>
      <c r="WSI135"/>
      <c r="WSJ135"/>
      <c r="WSK135"/>
      <c r="WSL135"/>
      <c r="WSM135"/>
      <c r="WSN135"/>
      <c r="WSO135"/>
      <c r="WSP135"/>
      <c r="WSQ135"/>
      <c r="WSR135"/>
      <c r="WSS135"/>
      <c r="WST135"/>
      <c r="WSU135"/>
      <c r="WSV135"/>
      <c r="WSW135"/>
      <c r="WSX135"/>
      <c r="WSY135"/>
      <c r="WSZ135"/>
      <c r="WTA135"/>
      <c r="WTB135"/>
      <c r="WTC135"/>
      <c r="WTD135"/>
      <c r="WTE135"/>
      <c r="WTF135"/>
      <c r="WTG135"/>
      <c r="WTH135"/>
      <c r="WTI135"/>
      <c r="WTJ135"/>
      <c r="WTK135"/>
      <c r="WTL135"/>
      <c r="WTM135"/>
      <c r="WTN135"/>
      <c r="WTO135"/>
      <c r="WTP135"/>
      <c r="WTQ135"/>
      <c r="WTR135"/>
      <c r="WTS135"/>
      <c r="WTT135"/>
      <c r="WTU135"/>
      <c r="WTV135"/>
      <c r="WTW135"/>
      <c r="WTX135"/>
      <c r="WTY135"/>
      <c r="WTZ135"/>
      <c r="WUA135"/>
      <c r="WUB135"/>
      <c r="WUC135"/>
      <c r="WUD135"/>
      <c r="WUE135"/>
      <c r="WUF135"/>
      <c r="WUG135"/>
      <c r="WUH135"/>
      <c r="WUI135"/>
      <c r="WUJ135"/>
      <c r="WUK135"/>
      <c r="WUL135"/>
      <c r="WUM135"/>
      <c r="WUN135"/>
      <c r="WUO135"/>
      <c r="WUP135"/>
      <c r="WUQ135"/>
      <c r="WUR135"/>
      <c r="WUS135"/>
      <c r="WUT135"/>
      <c r="WUU135"/>
      <c r="WUV135"/>
      <c r="WUW135"/>
      <c r="WUX135"/>
      <c r="WUY135"/>
      <c r="WUZ135"/>
      <c r="WVA135"/>
      <c r="WVB135"/>
      <c r="WVC135"/>
      <c r="WVD135"/>
      <c r="WVE135"/>
      <c r="WVF135"/>
      <c r="WVG135"/>
      <c r="WVH135"/>
      <c r="WVI135"/>
      <c r="WVJ135"/>
      <c r="WVK135"/>
      <c r="WVL135"/>
      <c r="WVM135"/>
      <c r="WVN135"/>
      <c r="WVO135"/>
      <c r="WVP135"/>
      <c r="WVQ135"/>
      <c r="WVR135"/>
      <c r="WVS135"/>
      <c r="WVT135"/>
      <c r="WVU135"/>
      <c r="WVV135"/>
      <c r="WVW135"/>
      <c r="WVX135"/>
      <c r="WVY135"/>
      <c r="WVZ135"/>
      <c r="WWA135"/>
      <c r="WWB135"/>
      <c r="WWC135"/>
      <c r="WWD135"/>
      <c r="WWE135"/>
      <c r="WWF135"/>
      <c r="WWG135"/>
      <c r="WWH135"/>
      <c r="WWI135"/>
      <c r="WWJ135"/>
      <c r="WWK135"/>
      <c r="WWL135"/>
      <c r="WWM135"/>
      <c r="WWN135"/>
      <c r="WWO135"/>
      <c r="WWP135"/>
      <c r="WWQ135"/>
      <c r="WWR135"/>
      <c r="WWS135"/>
      <c r="WWT135"/>
      <c r="WWU135"/>
      <c r="WWV135"/>
      <c r="WWW135"/>
      <c r="WWX135"/>
      <c r="WWY135"/>
      <c r="WWZ135"/>
      <c r="WXA135"/>
      <c r="WXB135"/>
      <c r="WXC135"/>
      <c r="WXD135"/>
      <c r="WXE135"/>
      <c r="WXF135"/>
      <c r="WXG135"/>
      <c r="WXH135"/>
      <c r="WXI135"/>
      <c r="WXJ135"/>
      <c r="WXK135"/>
      <c r="WXL135"/>
      <c r="WXM135"/>
      <c r="WXN135"/>
      <c r="WXO135"/>
      <c r="WXP135"/>
      <c r="WXQ135"/>
      <c r="WXR135"/>
      <c r="WXS135"/>
      <c r="WXT135"/>
      <c r="WXU135"/>
      <c r="WXV135"/>
      <c r="WXW135"/>
      <c r="WXX135"/>
      <c r="WXY135"/>
      <c r="WXZ135"/>
      <c r="WYA135"/>
      <c r="WYB135"/>
      <c r="WYC135"/>
      <c r="WYD135"/>
      <c r="WYE135"/>
      <c r="WYF135"/>
      <c r="WYG135"/>
      <c r="WYH135"/>
      <c r="WYI135"/>
      <c r="WYJ135"/>
      <c r="WYK135"/>
      <c r="WYL135"/>
      <c r="WYM135"/>
      <c r="WYN135"/>
      <c r="WYO135"/>
      <c r="WYP135"/>
      <c r="WYQ135"/>
      <c r="WYR135"/>
      <c r="WYS135"/>
      <c r="WYT135"/>
      <c r="WYU135"/>
      <c r="WYV135"/>
      <c r="WYW135"/>
      <c r="WYX135"/>
      <c r="WYY135"/>
      <c r="WYZ135"/>
      <c r="WZA135"/>
      <c r="WZB135"/>
      <c r="WZC135"/>
      <c r="WZD135"/>
      <c r="WZE135"/>
      <c r="WZF135"/>
      <c r="WZG135"/>
      <c r="WZH135"/>
      <c r="WZI135"/>
      <c r="WZJ135"/>
      <c r="WZK135"/>
      <c r="WZL135"/>
      <c r="WZM135"/>
      <c r="WZN135"/>
      <c r="WZO135"/>
      <c r="WZP135"/>
      <c r="WZQ135"/>
      <c r="WZR135"/>
      <c r="WZS135"/>
      <c r="WZT135"/>
      <c r="WZU135"/>
      <c r="WZV135"/>
      <c r="WZW135"/>
      <c r="WZX135"/>
      <c r="WZY135"/>
      <c r="WZZ135"/>
      <c r="XAA135"/>
      <c r="XAB135"/>
      <c r="XAC135"/>
      <c r="XAD135"/>
      <c r="XAE135"/>
      <c r="XAF135"/>
      <c r="XAG135"/>
      <c r="XAH135"/>
      <c r="XAI135"/>
      <c r="XAJ135"/>
      <c r="XAK135"/>
      <c r="XAL135"/>
      <c r="XAM135"/>
      <c r="XAN135"/>
      <c r="XAO135"/>
      <c r="XAP135"/>
      <c r="XAQ135"/>
      <c r="XAR135"/>
      <c r="XAS135"/>
      <c r="XAT135"/>
      <c r="XAU135"/>
      <c r="XAV135"/>
      <c r="XAW135"/>
      <c r="XAX135"/>
      <c r="XAY135"/>
      <c r="XAZ135"/>
      <c r="XBA135"/>
      <c r="XBB135"/>
      <c r="XBC135"/>
      <c r="XBD135"/>
      <c r="XBE135"/>
      <c r="XBF135"/>
      <c r="XBG135"/>
      <c r="XBH135"/>
      <c r="XBI135"/>
      <c r="XBJ135"/>
      <c r="XBK135"/>
      <c r="XBL135"/>
      <c r="XBM135"/>
      <c r="XBN135"/>
      <c r="XBO135"/>
      <c r="XBP135"/>
      <c r="XBQ135"/>
      <c r="XBR135"/>
      <c r="XBS135"/>
      <c r="XBT135"/>
      <c r="XBU135"/>
      <c r="XBV135"/>
      <c r="XBW135"/>
      <c r="XBX135"/>
      <c r="XBY135"/>
      <c r="XBZ135"/>
      <c r="XCA135"/>
      <c r="XCB135"/>
      <c r="XCC135"/>
      <c r="XCD135"/>
      <c r="XCE135"/>
      <c r="XCF135"/>
      <c r="XCG135"/>
      <c r="XCH135"/>
      <c r="XCI135"/>
      <c r="XCJ135"/>
      <c r="XCK135"/>
      <c r="XCL135"/>
      <c r="XCM135"/>
      <c r="XCN135"/>
      <c r="XCO135"/>
      <c r="XCP135"/>
      <c r="XCQ135"/>
      <c r="XCR135"/>
      <c r="XCS135"/>
      <c r="XCT135"/>
      <c r="XCU135"/>
      <c r="XCV135"/>
      <c r="XCW135"/>
      <c r="XCX135"/>
      <c r="XCY135"/>
      <c r="XCZ135"/>
      <c r="XDA135"/>
      <c r="XDB135"/>
      <c r="XDC135"/>
      <c r="XDD135"/>
      <c r="XDE135"/>
      <c r="XDF135"/>
      <c r="XDG135"/>
      <c r="XDH135"/>
      <c r="XDI135"/>
      <c r="XDJ135"/>
      <c r="XDK135"/>
      <c r="XDL135"/>
      <c r="XDM135"/>
      <c r="XDN135"/>
      <c r="XDO135"/>
      <c r="XDP135"/>
      <c r="XDQ135"/>
      <c r="XDR135"/>
      <c r="XDS135"/>
      <c r="XDT135"/>
      <c r="XDU135"/>
      <c r="XDV135"/>
      <c r="XDW135"/>
      <c r="XDX135"/>
      <c r="XDY135"/>
      <c r="XDZ135"/>
      <c r="XEA135"/>
      <c r="XEB135"/>
      <c r="XEC135"/>
      <c r="XED135"/>
      <c r="XEE135"/>
      <c r="XEF135"/>
      <c r="XEG135"/>
      <c r="XEH135"/>
      <c r="XEI135"/>
      <c r="XEJ135"/>
      <c r="XEK135"/>
      <c r="XEL135"/>
      <c r="XEM135"/>
      <c r="XEN135"/>
      <c r="XEO135"/>
      <c r="XEP135"/>
      <c r="XEQ135"/>
      <c r="XER135"/>
      <c r="XES135"/>
      <c r="XET135"/>
      <c r="XEU135"/>
      <c r="XEV135"/>
      <c r="XEW135"/>
      <c r="XEX135"/>
      <c r="XEY135"/>
      <c r="XEZ135"/>
      <c r="XFA135"/>
      <c r="XFB135"/>
      <c r="XFC135"/>
    </row>
    <row r="136" spans="1:16383" s="422" customFormat="1" ht="15" customHeight="1" x14ac:dyDescent="0.25">
      <c r="A136" s="549" t="s">
        <v>643</v>
      </c>
      <c r="B136" s="847"/>
      <c r="C136" s="848"/>
      <c r="D136" s="848"/>
      <c r="E136" s="848"/>
      <c r="F136" s="849"/>
      <c r="G136" s="88"/>
      <c r="H136" s="88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  <c r="AMK136"/>
      <c r="AML136"/>
      <c r="AMM136"/>
      <c r="AMN136"/>
      <c r="AMO136"/>
      <c r="AMP136"/>
      <c r="AMQ136"/>
      <c r="AMR136"/>
      <c r="AMS136"/>
      <c r="AMT136"/>
      <c r="AMU136"/>
      <c r="AMV136"/>
      <c r="AMW136"/>
      <c r="AMX136"/>
      <c r="AMY136"/>
      <c r="AMZ136"/>
      <c r="ANA136"/>
      <c r="ANB136"/>
      <c r="ANC136"/>
      <c r="AND136"/>
      <c r="ANE136"/>
      <c r="ANF136"/>
      <c r="ANG136"/>
      <c r="ANH136"/>
      <c r="ANI136"/>
      <c r="ANJ136"/>
      <c r="ANK136"/>
      <c r="ANL136"/>
      <c r="ANM136"/>
      <c r="ANN136"/>
      <c r="ANO136"/>
      <c r="ANP136"/>
      <c r="ANQ136"/>
      <c r="ANR136"/>
      <c r="ANS136"/>
      <c r="ANT136"/>
      <c r="ANU136"/>
      <c r="ANV136"/>
      <c r="ANW136"/>
      <c r="ANX136"/>
      <c r="ANY136"/>
      <c r="ANZ136"/>
      <c r="AOA136"/>
      <c r="AOB136"/>
      <c r="AOC136"/>
      <c r="AOD136"/>
      <c r="AOE136"/>
      <c r="AOF136"/>
      <c r="AOG136"/>
      <c r="AOH136"/>
      <c r="AOI136"/>
      <c r="AOJ136"/>
      <c r="AOK136"/>
      <c r="AOL136"/>
      <c r="AOM136"/>
      <c r="AON136"/>
      <c r="AOO136"/>
      <c r="AOP136"/>
      <c r="AOQ136"/>
      <c r="AOR136"/>
      <c r="AOS136"/>
      <c r="AOT136"/>
      <c r="AOU136"/>
      <c r="AOV136"/>
      <c r="AOW136"/>
      <c r="AOX136"/>
      <c r="AOY136"/>
      <c r="AOZ136"/>
      <c r="APA136"/>
      <c r="APB136"/>
      <c r="APC136"/>
      <c r="APD136"/>
      <c r="APE136"/>
      <c r="APF136"/>
      <c r="APG136"/>
      <c r="APH136"/>
      <c r="API136"/>
      <c r="APJ136"/>
      <c r="APK136"/>
      <c r="APL136"/>
      <c r="APM136"/>
      <c r="APN136"/>
      <c r="APO136"/>
      <c r="APP136"/>
      <c r="APQ136"/>
      <c r="APR136"/>
      <c r="APS136"/>
      <c r="APT136"/>
      <c r="APU136"/>
      <c r="APV136"/>
      <c r="APW136"/>
      <c r="APX136"/>
      <c r="APY136"/>
      <c r="APZ136"/>
      <c r="AQA136"/>
      <c r="AQB136"/>
      <c r="AQC136"/>
      <c r="AQD136"/>
      <c r="AQE136"/>
      <c r="AQF136"/>
      <c r="AQG136"/>
      <c r="AQH136"/>
      <c r="AQI136"/>
      <c r="AQJ136"/>
      <c r="AQK136"/>
      <c r="AQL136"/>
      <c r="AQM136"/>
      <c r="AQN136"/>
      <c r="AQO136"/>
      <c r="AQP136"/>
      <c r="AQQ136"/>
      <c r="AQR136"/>
      <c r="AQS136"/>
      <c r="AQT136"/>
      <c r="AQU136"/>
      <c r="AQV136"/>
      <c r="AQW136"/>
      <c r="AQX136"/>
      <c r="AQY136"/>
      <c r="AQZ136"/>
      <c r="ARA136"/>
      <c r="ARB136"/>
      <c r="ARC136"/>
      <c r="ARD136"/>
      <c r="ARE136"/>
      <c r="ARF136"/>
      <c r="ARG136"/>
      <c r="ARH136"/>
      <c r="ARI136"/>
      <c r="ARJ136"/>
      <c r="ARK136"/>
      <c r="ARL136"/>
      <c r="ARM136"/>
      <c r="ARN136"/>
      <c r="ARO136"/>
      <c r="ARP136"/>
      <c r="ARQ136"/>
      <c r="ARR136"/>
      <c r="ARS136"/>
      <c r="ART136"/>
      <c r="ARU136"/>
      <c r="ARV136"/>
      <c r="ARW136"/>
      <c r="ARX136"/>
      <c r="ARY136"/>
      <c r="ARZ136"/>
      <c r="ASA136"/>
      <c r="ASB136"/>
      <c r="ASC136"/>
      <c r="ASD136"/>
      <c r="ASE136"/>
      <c r="ASF136"/>
      <c r="ASG136"/>
      <c r="ASH136"/>
      <c r="ASI136"/>
      <c r="ASJ136"/>
      <c r="ASK136"/>
      <c r="ASL136"/>
      <c r="ASM136"/>
      <c r="ASN136"/>
      <c r="ASO136"/>
      <c r="ASP136"/>
      <c r="ASQ136"/>
      <c r="ASR136"/>
      <c r="ASS136"/>
      <c r="AST136"/>
      <c r="ASU136"/>
      <c r="ASV136"/>
      <c r="ASW136"/>
      <c r="ASX136"/>
      <c r="ASY136"/>
      <c r="ASZ136"/>
      <c r="ATA136"/>
      <c r="ATB136"/>
      <c r="ATC136"/>
      <c r="ATD136"/>
      <c r="ATE136"/>
      <c r="ATF136"/>
      <c r="ATG136"/>
      <c r="ATH136"/>
      <c r="ATI136"/>
      <c r="ATJ136"/>
      <c r="ATK136"/>
      <c r="ATL136"/>
      <c r="ATM136"/>
      <c r="ATN136"/>
      <c r="ATO136"/>
      <c r="ATP136"/>
      <c r="ATQ136"/>
      <c r="ATR136"/>
      <c r="ATS136"/>
      <c r="ATT136"/>
      <c r="ATU136"/>
      <c r="ATV136"/>
      <c r="ATW136"/>
      <c r="ATX136"/>
      <c r="ATY136"/>
      <c r="ATZ136"/>
      <c r="AUA136"/>
      <c r="AUB136"/>
      <c r="AUC136"/>
      <c r="AUD136"/>
      <c r="AUE136"/>
      <c r="AUF136"/>
      <c r="AUG136"/>
      <c r="AUH136"/>
      <c r="AUI136"/>
      <c r="AUJ136"/>
      <c r="AUK136"/>
      <c r="AUL136"/>
      <c r="AUM136"/>
      <c r="AUN136"/>
      <c r="AUO136"/>
      <c r="AUP136"/>
      <c r="AUQ136"/>
      <c r="AUR136"/>
      <c r="AUS136"/>
      <c r="AUT136"/>
      <c r="AUU136"/>
      <c r="AUV136"/>
      <c r="AUW136"/>
      <c r="AUX136"/>
      <c r="AUY136"/>
      <c r="AUZ136"/>
      <c r="AVA136"/>
      <c r="AVB136"/>
      <c r="AVC136"/>
      <c r="AVD136"/>
      <c r="AVE136"/>
      <c r="AVF136"/>
      <c r="AVG136"/>
      <c r="AVH136"/>
      <c r="AVI136"/>
      <c r="AVJ136"/>
      <c r="AVK136"/>
      <c r="AVL136"/>
      <c r="AVM136"/>
      <c r="AVN136"/>
      <c r="AVO136"/>
      <c r="AVP136"/>
      <c r="AVQ136"/>
      <c r="AVR136"/>
      <c r="AVS136"/>
      <c r="AVT136"/>
      <c r="AVU136"/>
      <c r="AVV136"/>
      <c r="AVW136"/>
      <c r="AVX136"/>
      <c r="AVY136"/>
      <c r="AVZ136"/>
      <c r="AWA136"/>
      <c r="AWB136"/>
      <c r="AWC136"/>
      <c r="AWD136"/>
      <c r="AWE136"/>
      <c r="AWF136"/>
      <c r="AWG136"/>
      <c r="AWH136"/>
      <c r="AWI136"/>
      <c r="AWJ136"/>
      <c r="AWK136"/>
      <c r="AWL136"/>
      <c r="AWM136"/>
      <c r="AWN136"/>
      <c r="AWO136"/>
      <c r="AWP136"/>
      <c r="AWQ136"/>
      <c r="AWR136"/>
      <c r="AWS136"/>
      <c r="AWT136"/>
      <c r="AWU136"/>
      <c r="AWV136"/>
      <c r="AWW136"/>
      <c r="AWX136"/>
      <c r="AWY136"/>
      <c r="AWZ136"/>
      <c r="AXA136"/>
      <c r="AXB136"/>
      <c r="AXC136"/>
      <c r="AXD136"/>
      <c r="AXE136"/>
      <c r="AXF136"/>
      <c r="AXG136"/>
      <c r="AXH136"/>
      <c r="AXI136"/>
      <c r="AXJ136"/>
      <c r="AXK136"/>
      <c r="AXL136"/>
      <c r="AXM136"/>
      <c r="AXN136"/>
      <c r="AXO136"/>
      <c r="AXP136"/>
      <c r="AXQ136"/>
      <c r="AXR136"/>
      <c r="AXS136"/>
      <c r="AXT136"/>
      <c r="AXU136"/>
      <c r="AXV136"/>
      <c r="AXW136"/>
      <c r="AXX136"/>
      <c r="AXY136"/>
      <c r="AXZ136"/>
      <c r="AYA136"/>
      <c r="AYB136"/>
      <c r="AYC136"/>
      <c r="AYD136"/>
      <c r="AYE136"/>
      <c r="AYF136"/>
      <c r="AYG136"/>
      <c r="AYH136"/>
      <c r="AYI136"/>
      <c r="AYJ136"/>
      <c r="AYK136"/>
      <c r="AYL136"/>
      <c r="AYM136"/>
      <c r="AYN136"/>
      <c r="AYO136"/>
      <c r="AYP136"/>
      <c r="AYQ136"/>
      <c r="AYR136"/>
      <c r="AYS136"/>
      <c r="AYT136"/>
      <c r="AYU136"/>
      <c r="AYV136"/>
      <c r="AYW136"/>
      <c r="AYX136"/>
      <c r="AYY136"/>
      <c r="AYZ136"/>
      <c r="AZA136"/>
      <c r="AZB136"/>
      <c r="AZC136"/>
      <c r="AZD136"/>
      <c r="AZE136"/>
      <c r="AZF136"/>
      <c r="AZG136"/>
      <c r="AZH136"/>
      <c r="AZI136"/>
      <c r="AZJ136"/>
      <c r="AZK136"/>
      <c r="AZL136"/>
      <c r="AZM136"/>
      <c r="AZN136"/>
      <c r="AZO136"/>
      <c r="AZP136"/>
      <c r="AZQ136"/>
      <c r="AZR136"/>
      <c r="AZS136"/>
      <c r="AZT136"/>
      <c r="AZU136"/>
      <c r="AZV136"/>
      <c r="AZW136"/>
      <c r="AZX136"/>
      <c r="AZY136"/>
      <c r="AZZ136"/>
      <c r="BAA136"/>
      <c r="BAB136"/>
      <c r="BAC136"/>
      <c r="BAD136"/>
      <c r="BAE136"/>
      <c r="BAF136"/>
      <c r="BAG136"/>
      <c r="BAH136"/>
      <c r="BAI136"/>
      <c r="BAJ136"/>
      <c r="BAK136"/>
      <c r="BAL136"/>
      <c r="BAM136"/>
      <c r="BAN136"/>
      <c r="BAO136"/>
      <c r="BAP136"/>
      <c r="BAQ136"/>
      <c r="BAR136"/>
      <c r="BAS136"/>
      <c r="BAT136"/>
      <c r="BAU136"/>
      <c r="BAV136"/>
      <c r="BAW136"/>
      <c r="BAX136"/>
      <c r="BAY136"/>
      <c r="BAZ136"/>
      <c r="BBA136"/>
      <c r="BBB136"/>
      <c r="BBC136"/>
      <c r="BBD136"/>
      <c r="BBE136"/>
      <c r="BBF136"/>
      <c r="BBG136"/>
      <c r="BBH136"/>
      <c r="BBI136"/>
      <c r="BBJ136"/>
      <c r="BBK136"/>
      <c r="BBL136"/>
      <c r="BBM136"/>
      <c r="BBN136"/>
      <c r="BBO136"/>
      <c r="BBP136"/>
      <c r="BBQ136"/>
      <c r="BBR136"/>
      <c r="BBS136"/>
      <c r="BBT136"/>
      <c r="BBU136"/>
      <c r="BBV136"/>
      <c r="BBW136"/>
      <c r="BBX136"/>
      <c r="BBY136"/>
      <c r="BBZ136"/>
      <c r="BCA136"/>
      <c r="BCB136"/>
      <c r="BCC136"/>
      <c r="BCD136"/>
      <c r="BCE136"/>
      <c r="BCF136"/>
      <c r="BCG136"/>
      <c r="BCH136"/>
      <c r="BCI136"/>
      <c r="BCJ136"/>
      <c r="BCK136"/>
      <c r="BCL136"/>
      <c r="BCM136"/>
      <c r="BCN136"/>
      <c r="BCO136"/>
      <c r="BCP136"/>
      <c r="BCQ136"/>
      <c r="BCR136"/>
      <c r="BCS136"/>
      <c r="BCT136"/>
      <c r="BCU136"/>
      <c r="BCV136"/>
      <c r="BCW136"/>
      <c r="BCX136"/>
      <c r="BCY136"/>
      <c r="BCZ136"/>
      <c r="BDA136"/>
      <c r="BDB136"/>
      <c r="BDC136"/>
      <c r="BDD136"/>
      <c r="BDE136"/>
      <c r="BDF136"/>
      <c r="BDG136"/>
      <c r="BDH136"/>
      <c r="BDI136"/>
      <c r="BDJ136"/>
      <c r="BDK136"/>
      <c r="BDL136"/>
      <c r="BDM136"/>
      <c r="BDN136"/>
      <c r="BDO136"/>
      <c r="BDP136"/>
      <c r="BDQ136"/>
      <c r="BDR136"/>
      <c r="BDS136"/>
      <c r="BDT136"/>
      <c r="BDU136"/>
      <c r="BDV136"/>
      <c r="BDW136"/>
      <c r="BDX136"/>
      <c r="BDY136"/>
      <c r="BDZ136"/>
      <c r="BEA136"/>
      <c r="BEB136"/>
      <c r="BEC136"/>
      <c r="BED136"/>
      <c r="BEE136"/>
      <c r="BEF136"/>
      <c r="BEG136"/>
      <c r="BEH136"/>
      <c r="BEI136"/>
      <c r="BEJ136"/>
      <c r="BEK136"/>
      <c r="BEL136"/>
      <c r="BEM136"/>
      <c r="BEN136"/>
      <c r="BEO136"/>
      <c r="BEP136"/>
      <c r="BEQ136"/>
      <c r="BER136"/>
      <c r="BES136"/>
      <c r="BET136"/>
      <c r="BEU136"/>
      <c r="BEV136"/>
      <c r="BEW136"/>
      <c r="BEX136"/>
      <c r="BEY136"/>
      <c r="BEZ136"/>
      <c r="BFA136"/>
      <c r="BFB136"/>
      <c r="BFC136"/>
      <c r="BFD136"/>
      <c r="BFE136"/>
      <c r="BFF136"/>
      <c r="BFG136"/>
      <c r="BFH136"/>
      <c r="BFI136"/>
      <c r="BFJ136"/>
      <c r="BFK136"/>
      <c r="BFL136"/>
      <c r="BFM136"/>
      <c r="BFN136"/>
      <c r="BFO136"/>
      <c r="BFP136"/>
      <c r="BFQ136"/>
      <c r="BFR136"/>
      <c r="BFS136"/>
      <c r="BFT136"/>
      <c r="BFU136"/>
      <c r="BFV136"/>
      <c r="BFW136"/>
      <c r="BFX136"/>
      <c r="BFY136"/>
      <c r="BFZ136"/>
      <c r="BGA136"/>
      <c r="BGB136"/>
      <c r="BGC136"/>
      <c r="BGD136"/>
      <c r="BGE136"/>
      <c r="BGF136"/>
      <c r="BGG136"/>
      <c r="BGH136"/>
      <c r="BGI136"/>
      <c r="BGJ136"/>
      <c r="BGK136"/>
      <c r="BGL136"/>
      <c r="BGM136"/>
      <c r="BGN136"/>
      <c r="BGO136"/>
      <c r="BGP136"/>
      <c r="BGQ136"/>
      <c r="BGR136"/>
      <c r="BGS136"/>
      <c r="BGT136"/>
      <c r="BGU136"/>
      <c r="BGV136"/>
      <c r="BGW136"/>
      <c r="BGX136"/>
      <c r="BGY136"/>
      <c r="BGZ136"/>
      <c r="BHA136"/>
      <c r="BHB136"/>
      <c r="BHC136"/>
      <c r="BHD136"/>
      <c r="BHE136"/>
      <c r="BHF136"/>
      <c r="BHG136"/>
      <c r="BHH136"/>
      <c r="BHI136"/>
      <c r="BHJ136"/>
      <c r="BHK136"/>
      <c r="BHL136"/>
      <c r="BHM136"/>
      <c r="BHN136"/>
      <c r="BHO136"/>
      <c r="BHP136"/>
      <c r="BHQ136"/>
      <c r="BHR136"/>
      <c r="BHS136"/>
      <c r="BHT136"/>
      <c r="BHU136"/>
      <c r="BHV136"/>
      <c r="BHW136"/>
      <c r="BHX136"/>
      <c r="BHY136"/>
      <c r="BHZ136"/>
      <c r="BIA136"/>
      <c r="BIB136"/>
      <c r="BIC136"/>
      <c r="BID136"/>
      <c r="BIE136"/>
      <c r="BIF136"/>
      <c r="BIG136"/>
      <c r="BIH136"/>
      <c r="BII136"/>
      <c r="BIJ136"/>
      <c r="BIK136"/>
      <c r="BIL136"/>
      <c r="BIM136"/>
      <c r="BIN136"/>
      <c r="BIO136"/>
      <c r="BIP136"/>
      <c r="BIQ136"/>
      <c r="BIR136"/>
      <c r="BIS136"/>
      <c r="BIT136"/>
      <c r="BIU136"/>
      <c r="BIV136"/>
      <c r="BIW136"/>
      <c r="BIX136"/>
      <c r="BIY136"/>
      <c r="BIZ136"/>
      <c r="BJA136"/>
      <c r="BJB136"/>
      <c r="BJC136"/>
      <c r="BJD136"/>
      <c r="BJE136"/>
      <c r="BJF136"/>
      <c r="BJG136"/>
      <c r="BJH136"/>
      <c r="BJI136"/>
      <c r="BJJ136"/>
      <c r="BJK136"/>
      <c r="BJL136"/>
      <c r="BJM136"/>
      <c r="BJN136"/>
      <c r="BJO136"/>
      <c r="BJP136"/>
      <c r="BJQ136"/>
      <c r="BJR136"/>
      <c r="BJS136"/>
      <c r="BJT136"/>
      <c r="BJU136"/>
      <c r="BJV136"/>
      <c r="BJW136"/>
      <c r="BJX136"/>
      <c r="BJY136"/>
      <c r="BJZ136"/>
      <c r="BKA136"/>
      <c r="BKB136"/>
      <c r="BKC136"/>
      <c r="BKD136"/>
      <c r="BKE136"/>
      <c r="BKF136"/>
      <c r="BKG136"/>
      <c r="BKH136"/>
      <c r="BKI136"/>
      <c r="BKJ136"/>
      <c r="BKK136"/>
      <c r="BKL136"/>
      <c r="BKM136"/>
      <c r="BKN136"/>
      <c r="BKO136"/>
      <c r="BKP136"/>
      <c r="BKQ136"/>
      <c r="BKR136"/>
      <c r="BKS136"/>
      <c r="BKT136"/>
      <c r="BKU136"/>
      <c r="BKV136"/>
      <c r="BKW136"/>
      <c r="BKX136"/>
      <c r="BKY136"/>
      <c r="BKZ136"/>
      <c r="BLA136"/>
      <c r="BLB136"/>
      <c r="BLC136"/>
      <c r="BLD136"/>
      <c r="BLE136"/>
      <c r="BLF136"/>
      <c r="BLG136"/>
      <c r="BLH136"/>
      <c r="BLI136"/>
      <c r="BLJ136"/>
      <c r="BLK136"/>
      <c r="BLL136"/>
      <c r="BLM136"/>
      <c r="BLN136"/>
      <c r="BLO136"/>
      <c r="BLP136"/>
      <c r="BLQ136"/>
      <c r="BLR136"/>
      <c r="BLS136"/>
      <c r="BLT136"/>
      <c r="BLU136"/>
      <c r="BLV136"/>
      <c r="BLW136"/>
      <c r="BLX136"/>
      <c r="BLY136"/>
      <c r="BLZ136"/>
      <c r="BMA136"/>
      <c r="BMB136"/>
      <c r="BMC136"/>
      <c r="BMD136"/>
      <c r="BME136"/>
      <c r="BMF136"/>
      <c r="BMG136"/>
      <c r="BMH136"/>
      <c r="BMI136"/>
      <c r="BMJ136"/>
      <c r="BMK136"/>
      <c r="BML136"/>
      <c r="BMM136"/>
      <c r="BMN136"/>
      <c r="BMO136"/>
      <c r="BMP136"/>
      <c r="BMQ136"/>
      <c r="BMR136"/>
      <c r="BMS136"/>
      <c r="BMT136"/>
      <c r="BMU136"/>
      <c r="BMV136"/>
      <c r="BMW136"/>
      <c r="BMX136"/>
      <c r="BMY136"/>
      <c r="BMZ136"/>
      <c r="BNA136"/>
      <c r="BNB136"/>
      <c r="BNC136"/>
      <c r="BND136"/>
      <c r="BNE136"/>
      <c r="BNF136"/>
      <c r="BNG136"/>
      <c r="BNH136"/>
      <c r="BNI136"/>
      <c r="BNJ136"/>
      <c r="BNK136"/>
      <c r="BNL136"/>
      <c r="BNM136"/>
      <c r="BNN136"/>
      <c r="BNO136"/>
      <c r="BNP136"/>
      <c r="BNQ136"/>
      <c r="BNR136"/>
      <c r="BNS136"/>
      <c r="BNT136"/>
      <c r="BNU136"/>
      <c r="BNV136"/>
      <c r="BNW136"/>
      <c r="BNX136"/>
      <c r="BNY136"/>
      <c r="BNZ136"/>
      <c r="BOA136"/>
      <c r="BOB136"/>
      <c r="BOC136"/>
      <c r="BOD136"/>
      <c r="BOE136"/>
      <c r="BOF136"/>
      <c r="BOG136"/>
      <c r="BOH136"/>
      <c r="BOI136"/>
      <c r="BOJ136"/>
      <c r="BOK136"/>
      <c r="BOL136"/>
      <c r="BOM136"/>
      <c r="BON136"/>
      <c r="BOO136"/>
      <c r="BOP136"/>
      <c r="BOQ136"/>
      <c r="BOR136"/>
      <c r="BOS136"/>
      <c r="BOT136"/>
      <c r="BOU136"/>
      <c r="BOV136"/>
      <c r="BOW136"/>
      <c r="BOX136"/>
      <c r="BOY136"/>
      <c r="BOZ136"/>
      <c r="BPA136"/>
      <c r="BPB136"/>
      <c r="BPC136"/>
      <c r="BPD136"/>
      <c r="BPE136"/>
      <c r="BPF136"/>
      <c r="BPG136"/>
      <c r="BPH136"/>
      <c r="BPI136"/>
      <c r="BPJ136"/>
      <c r="BPK136"/>
      <c r="BPL136"/>
      <c r="BPM136"/>
      <c r="BPN136"/>
      <c r="BPO136"/>
      <c r="BPP136"/>
      <c r="BPQ136"/>
      <c r="BPR136"/>
      <c r="BPS136"/>
      <c r="BPT136"/>
      <c r="BPU136"/>
      <c r="BPV136"/>
      <c r="BPW136"/>
      <c r="BPX136"/>
      <c r="BPY136"/>
      <c r="BPZ136"/>
      <c r="BQA136"/>
      <c r="BQB136"/>
      <c r="BQC136"/>
      <c r="BQD136"/>
      <c r="BQE136"/>
      <c r="BQF136"/>
      <c r="BQG136"/>
      <c r="BQH136"/>
      <c r="BQI136"/>
      <c r="BQJ136"/>
      <c r="BQK136"/>
      <c r="BQL136"/>
      <c r="BQM136"/>
      <c r="BQN136"/>
      <c r="BQO136"/>
      <c r="BQP136"/>
      <c r="BQQ136"/>
      <c r="BQR136"/>
      <c r="BQS136"/>
      <c r="BQT136"/>
      <c r="BQU136"/>
      <c r="BQV136"/>
      <c r="BQW136"/>
      <c r="BQX136"/>
      <c r="BQY136"/>
      <c r="BQZ136"/>
      <c r="BRA136"/>
      <c r="BRB136"/>
      <c r="BRC136"/>
      <c r="BRD136"/>
      <c r="BRE136"/>
      <c r="BRF136"/>
      <c r="BRG136"/>
      <c r="BRH136"/>
      <c r="BRI136"/>
      <c r="BRJ136"/>
      <c r="BRK136"/>
      <c r="BRL136"/>
      <c r="BRM136"/>
      <c r="BRN136"/>
      <c r="BRO136"/>
      <c r="BRP136"/>
      <c r="BRQ136"/>
      <c r="BRR136"/>
      <c r="BRS136"/>
      <c r="BRT136"/>
      <c r="BRU136"/>
      <c r="BRV136"/>
      <c r="BRW136"/>
      <c r="BRX136"/>
      <c r="BRY136"/>
      <c r="BRZ136"/>
      <c r="BSA136"/>
      <c r="BSB136"/>
      <c r="BSC136"/>
      <c r="BSD136"/>
      <c r="BSE136"/>
      <c r="BSF136"/>
      <c r="BSG136"/>
      <c r="BSH136"/>
      <c r="BSI136"/>
      <c r="BSJ136"/>
      <c r="BSK136"/>
      <c r="BSL136"/>
      <c r="BSM136"/>
      <c r="BSN136"/>
      <c r="BSO136"/>
      <c r="BSP136"/>
      <c r="BSQ136"/>
      <c r="BSR136"/>
      <c r="BSS136"/>
      <c r="BST136"/>
      <c r="BSU136"/>
      <c r="BSV136"/>
      <c r="BSW136"/>
      <c r="BSX136"/>
      <c r="BSY136"/>
      <c r="BSZ136"/>
      <c r="BTA136"/>
      <c r="BTB136"/>
      <c r="BTC136"/>
      <c r="BTD136"/>
      <c r="BTE136"/>
      <c r="BTF136"/>
      <c r="BTG136"/>
      <c r="BTH136"/>
      <c r="BTI136"/>
      <c r="BTJ136"/>
      <c r="BTK136"/>
      <c r="BTL136"/>
      <c r="BTM136"/>
      <c r="BTN136"/>
      <c r="BTO136"/>
      <c r="BTP136"/>
      <c r="BTQ136"/>
      <c r="BTR136"/>
      <c r="BTS136"/>
      <c r="BTT136"/>
      <c r="BTU136"/>
      <c r="BTV136"/>
      <c r="BTW136"/>
      <c r="BTX136"/>
      <c r="BTY136"/>
      <c r="BTZ136"/>
      <c r="BUA136"/>
      <c r="BUB136"/>
      <c r="BUC136"/>
      <c r="BUD136"/>
      <c r="BUE136"/>
      <c r="BUF136"/>
      <c r="BUG136"/>
      <c r="BUH136"/>
      <c r="BUI136"/>
      <c r="BUJ136"/>
      <c r="BUK136"/>
      <c r="BUL136"/>
      <c r="BUM136"/>
      <c r="BUN136"/>
      <c r="BUO136"/>
      <c r="BUP136"/>
      <c r="BUQ136"/>
      <c r="BUR136"/>
      <c r="BUS136"/>
      <c r="BUT136"/>
      <c r="BUU136"/>
      <c r="BUV136"/>
      <c r="BUW136"/>
      <c r="BUX136"/>
      <c r="BUY136"/>
      <c r="BUZ136"/>
      <c r="BVA136"/>
      <c r="BVB136"/>
      <c r="BVC136"/>
      <c r="BVD136"/>
      <c r="BVE136"/>
      <c r="BVF136"/>
      <c r="BVG136"/>
      <c r="BVH136"/>
      <c r="BVI136"/>
      <c r="BVJ136"/>
      <c r="BVK136"/>
      <c r="BVL136"/>
      <c r="BVM136"/>
      <c r="BVN136"/>
      <c r="BVO136"/>
      <c r="BVP136"/>
      <c r="BVQ136"/>
      <c r="BVR136"/>
      <c r="BVS136"/>
      <c r="BVT136"/>
      <c r="BVU136"/>
      <c r="BVV136"/>
      <c r="BVW136"/>
      <c r="BVX136"/>
      <c r="BVY136"/>
      <c r="BVZ136"/>
      <c r="BWA136"/>
      <c r="BWB136"/>
      <c r="BWC136"/>
      <c r="BWD136"/>
      <c r="BWE136"/>
      <c r="BWF136"/>
      <c r="BWG136"/>
      <c r="BWH136"/>
      <c r="BWI136"/>
      <c r="BWJ136"/>
      <c r="BWK136"/>
      <c r="BWL136"/>
      <c r="BWM136"/>
      <c r="BWN136"/>
      <c r="BWO136"/>
      <c r="BWP136"/>
      <c r="BWQ136"/>
      <c r="BWR136"/>
      <c r="BWS136"/>
      <c r="BWT136"/>
      <c r="BWU136"/>
      <c r="BWV136"/>
      <c r="BWW136"/>
      <c r="BWX136"/>
      <c r="BWY136"/>
      <c r="BWZ136"/>
      <c r="BXA136"/>
      <c r="BXB136"/>
      <c r="BXC136"/>
      <c r="BXD136"/>
      <c r="BXE136"/>
      <c r="BXF136"/>
      <c r="BXG136"/>
      <c r="BXH136"/>
      <c r="BXI136"/>
      <c r="BXJ136"/>
      <c r="BXK136"/>
      <c r="BXL136"/>
      <c r="BXM136"/>
      <c r="BXN136"/>
      <c r="BXO136"/>
      <c r="BXP136"/>
      <c r="BXQ136"/>
      <c r="BXR136"/>
      <c r="BXS136"/>
      <c r="BXT136"/>
      <c r="BXU136"/>
      <c r="BXV136"/>
      <c r="BXW136"/>
      <c r="BXX136"/>
      <c r="BXY136"/>
      <c r="BXZ136"/>
      <c r="BYA136"/>
      <c r="BYB136"/>
      <c r="BYC136"/>
      <c r="BYD136"/>
      <c r="BYE136"/>
      <c r="BYF136"/>
      <c r="BYG136"/>
      <c r="BYH136"/>
      <c r="BYI136"/>
      <c r="BYJ136"/>
      <c r="BYK136"/>
      <c r="BYL136"/>
      <c r="BYM136"/>
      <c r="BYN136"/>
      <c r="BYO136"/>
      <c r="BYP136"/>
      <c r="BYQ136"/>
      <c r="BYR136"/>
      <c r="BYS136"/>
      <c r="BYT136"/>
      <c r="BYU136"/>
      <c r="BYV136"/>
      <c r="BYW136"/>
      <c r="BYX136"/>
      <c r="BYY136"/>
      <c r="BYZ136"/>
      <c r="BZA136"/>
      <c r="BZB136"/>
      <c r="BZC136"/>
      <c r="BZD136"/>
      <c r="BZE136"/>
      <c r="BZF136"/>
      <c r="BZG136"/>
      <c r="BZH136"/>
      <c r="BZI136"/>
      <c r="BZJ136"/>
      <c r="BZK136"/>
      <c r="BZL136"/>
      <c r="BZM136"/>
      <c r="BZN136"/>
      <c r="BZO136"/>
      <c r="BZP136"/>
      <c r="BZQ136"/>
      <c r="BZR136"/>
      <c r="BZS136"/>
      <c r="BZT136"/>
      <c r="BZU136"/>
      <c r="BZV136"/>
      <c r="BZW136"/>
      <c r="BZX136"/>
      <c r="BZY136"/>
      <c r="BZZ136"/>
      <c r="CAA136"/>
      <c r="CAB136"/>
      <c r="CAC136"/>
      <c r="CAD136"/>
      <c r="CAE136"/>
      <c r="CAF136"/>
      <c r="CAG136"/>
      <c r="CAH136"/>
      <c r="CAI136"/>
      <c r="CAJ136"/>
      <c r="CAK136"/>
      <c r="CAL136"/>
      <c r="CAM136"/>
      <c r="CAN136"/>
      <c r="CAO136"/>
      <c r="CAP136"/>
      <c r="CAQ136"/>
      <c r="CAR136"/>
      <c r="CAS136"/>
      <c r="CAT136"/>
      <c r="CAU136"/>
      <c r="CAV136"/>
      <c r="CAW136"/>
      <c r="CAX136"/>
      <c r="CAY136"/>
      <c r="CAZ136"/>
      <c r="CBA136"/>
      <c r="CBB136"/>
      <c r="CBC136"/>
      <c r="CBD136"/>
      <c r="CBE136"/>
      <c r="CBF136"/>
      <c r="CBG136"/>
      <c r="CBH136"/>
      <c r="CBI136"/>
      <c r="CBJ136"/>
      <c r="CBK136"/>
      <c r="CBL136"/>
      <c r="CBM136"/>
      <c r="CBN136"/>
      <c r="CBO136"/>
      <c r="CBP136"/>
      <c r="CBQ136"/>
      <c r="CBR136"/>
      <c r="CBS136"/>
      <c r="CBT136"/>
      <c r="CBU136"/>
      <c r="CBV136"/>
      <c r="CBW136"/>
      <c r="CBX136"/>
      <c r="CBY136"/>
      <c r="CBZ136"/>
      <c r="CCA136"/>
      <c r="CCB136"/>
      <c r="CCC136"/>
      <c r="CCD136"/>
      <c r="CCE136"/>
      <c r="CCF136"/>
      <c r="CCG136"/>
      <c r="CCH136"/>
      <c r="CCI136"/>
      <c r="CCJ136"/>
      <c r="CCK136"/>
      <c r="CCL136"/>
      <c r="CCM136"/>
      <c r="CCN136"/>
      <c r="CCO136"/>
      <c r="CCP136"/>
      <c r="CCQ136"/>
      <c r="CCR136"/>
      <c r="CCS136"/>
      <c r="CCT136"/>
      <c r="CCU136"/>
      <c r="CCV136"/>
      <c r="CCW136"/>
      <c r="CCX136"/>
      <c r="CCY136"/>
      <c r="CCZ136"/>
      <c r="CDA136"/>
      <c r="CDB136"/>
      <c r="CDC136"/>
      <c r="CDD136"/>
      <c r="CDE136"/>
      <c r="CDF136"/>
      <c r="CDG136"/>
      <c r="CDH136"/>
      <c r="CDI136"/>
      <c r="CDJ136"/>
      <c r="CDK136"/>
      <c r="CDL136"/>
      <c r="CDM136"/>
      <c r="CDN136"/>
      <c r="CDO136"/>
      <c r="CDP136"/>
      <c r="CDQ136"/>
      <c r="CDR136"/>
      <c r="CDS136"/>
      <c r="CDT136"/>
      <c r="CDU136"/>
      <c r="CDV136"/>
      <c r="CDW136"/>
      <c r="CDX136"/>
      <c r="CDY136"/>
      <c r="CDZ136"/>
      <c r="CEA136"/>
      <c r="CEB136"/>
      <c r="CEC136"/>
      <c r="CED136"/>
      <c r="CEE136"/>
      <c r="CEF136"/>
      <c r="CEG136"/>
      <c r="CEH136"/>
      <c r="CEI136"/>
      <c r="CEJ136"/>
      <c r="CEK136"/>
      <c r="CEL136"/>
      <c r="CEM136"/>
      <c r="CEN136"/>
      <c r="CEO136"/>
      <c r="CEP136"/>
      <c r="CEQ136"/>
      <c r="CER136"/>
      <c r="CES136"/>
      <c r="CET136"/>
      <c r="CEU136"/>
      <c r="CEV136"/>
      <c r="CEW136"/>
      <c r="CEX136"/>
      <c r="CEY136"/>
      <c r="CEZ136"/>
      <c r="CFA136"/>
      <c r="CFB136"/>
      <c r="CFC136"/>
      <c r="CFD136"/>
      <c r="CFE136"/>
      <c r="CFF136"/>
      <c r="CFG136"/>
      <c r="CFH136"/>
      <c r="CFI136"/>
      <c r="CFJ136"/>
      <c r="CFK136"/>
      <c r="CFL136"/>
      <c r="CFM136"/>
      <c r="CFN136"/>
      <c r="CFO136"/>
      <c r="CFP136"/>
      <c r="CFQ136"/>
      <c r="CFR136"/>
      <c r="CFS136"/>
      <c r="CFT136"/>
      <c r="CFU136"/>
      <c r="CFV136"/>
      <c r="CFW136"/>
      <c r="CFX136"/>
      <c r="CFY136"/>
      <c r="CFZ136"/>
      <c r="CGA136"/>
      <c r="CGB136"/>
      <c r="CGC136"/>
      <c r="CGD136"/>
      <c r="CGE136"/>
      <c r="CGF136"/>
      <c r="CGG136"/>
      <c r="CGH136"/>
      <c r="CGI136"/>
      <c r="CGJ136"/>
      <c r="CGK136"/>
      <c r="CGL136"/>
      <c r="CGM136"/>
      <c r="CGN136"/>
      <c r="CGO136"/>
      <c r="CGP136"/>
      <c r="CGQ136"/>
      <c r="CGR136"/>
      <c r="CGS136"/>
      <c r="CGT136"/>
      <c r="CGU136"/>
      <c r="CGV136"/>
      <c r="CGW136"/>
      <c r="CGX136"/>
      <c r="CGY136"/>
      <c r="CGZ136"/>
      <c r="CHA136"/>
      <c r="CHB136"/>
      <c r="CHC136"/>
      <c r="CHD136"/>
      <c r="CHE136"/>
      <c r="CHF136"/>
      <c r="CHG136"/>
      <c r="CHH136"/>
      <c r="CHI136"/>
      <c r="CHJ136"/>
      <c r="CHK136"/>
      <c r="CHL136"/>
      <c r="CHM136"/>
      <c r="CHN136"/>
      <c r="CHO136"/>
      <c r="CHP136"/>
      <c r="CHQ136"/>
      <c r="CHR136"/>
      <c r="CHS136"/>
      <c r="CHT136"/>
      <c r="CHU136"/>
      <c r="CHV136"/>
      <c r="CHW136"/>
      <c r="CHX136"/>
      <c r="CHY136"/>
      <c r="CHZ136"/>
      <c r="CIA136"/>
      <c r="CIB136"/>
      <c r="CIC136"/>
      <c r="CID136"/>
      <c r="CIE136"/>
      <c r="CIF136"/>
      <c r="CIG136"/>
      <c r="CIH136"/>
      <c r="CII136"/>
      <c r="CIJ136"/>
      <c r="CIK136"/>
      <c r="CIL136"/>
      <c r="CIM136"/>
      <c r="CIN136"/>
      <c r="CIO136"/>
      <c r="CIP136"/>
      <c r="CIQ136"/>
      <c r="CIR136"/>
      <c r="CIS136"/>
      <c r="CIT136"/>
      <c r="CIU136"/>
      <c r="CIV136"/>
      <c r="CIW136"/>
      <c r="CIX136"/>
      <c r="CIY136"/>
      <c r="CIZ136"/>
      <c r="CJA136"/>
      <c r="CJB136"/>
      <c r="CJC136"/>
      <c r="CJD136"/>
      <c r="CJE136"/>
      <c r="CJF136"/>
      <c r="CJG136"/>
      <c r="CJH136"/>
      <c r="CJI136"/>
      <c r="CJJ136"/>
      <c r="CJK136"/>
      <c r="CJL136"/>
      <c r="CJM136"/>
      <c r="CJN136"/>
      <c r="CJO136"/>
      <c r="CJP136"/>
      <c r="CJQ136"/>
      <c r="CJR136"/>
      <c r="CJS136"/>
      <c r="CJT136"/>
      <c r="CJU136"/>
      <c r="CJV136"/>
      <c r="CJW136"/>
      <c r="CJX136"/>
      <c r="CJY136"/>
      <c r="CJZ136"/>
      <c r="CKA136"/>
      <c r="CKB136"/>
      <c r="CKC136"/>
      <c r="CKD136"/>
      <c r="CKE136"/>
      <c r="CKF136"/>
      <c r="CKG136"/>
      <c r="CKH136"/>
      <c r="CKI136"/>
      <c r="CKJ136"/>
      <c r="CKK136"/>
      <c r="CKL136"/>
      <c r="CKM136"/>
      <c r="CKN136"/>
      <c r="CKO136"/>
      <c r="CKP136"/>
      <c r="CKQ136"/>
      <c r="CKR136"/>
      <c r="CKS136"/>
      <c r="CKT136"/>
      <c r="CKU136"/>
      <c r="CKV136"/>
      <c r="CKW136"/>
      <c r="CKX136"/>
      <c r="CKY136"/>
      <c r="CKZ136"/>
      <c r="CLA136"/>
      <c r="CLB136"/>
      <c r="CLC136"/>
      <c r="CLD136"/>
      <c r="CLE136"/>
      <c r="CLF136"/>
      <c r="CLG136"/>
      <c r="CLH136"/>
      <c r="CLI136"/>
      <c r="CLJ136"/>
      <c r="CLK136"/>
      <c r="CLL136"/>
      <c r="CLM136"/>
      <c r="CLN136"/>
      <c r="CLO136"/>
      <c r="CLP136"/>
      <c r="CLQ136"/>
      <c r="CLR136"/>
      <c r="CLS136"/>
      <c r="CLT136"/>
      <c r="CLU136"/>
      <c r="CLV136"/>
      <c r="CLW136"/>
      <c r="CLX136"/>
      <c r="CLY136"/>
      <c r="CLZ136"/>
      <c r="CMA136"/>
      <c r="CMB136"/>
      <c r="CMC136"/>
      <c r="CMD136"/>
      <c r="CME136"/>
      <c r="CMF136"/>
      <c r="CMG136"/>
      <c r="CMH136"/>
      <c r="CMI136"/>
      <c r="CMJ136"/>
      <c r="CMK136"/>
      <c r="CML136"/>
      <c r="CMM136"/>
      <c r="CMN136"/>
      <c r="CMO136"/>
      <c r="CMP136"/>
      <c r="CMQ136"/>
      <c r="CMR136"/>
      <c r="CMS136"/>
      <c r="CMT136"/>
      <c r="CMU136"/>
      <c r="CMV136"/>
      <c r="CMW136"/>
      <c r="CMX136"/>
      <c r="CMY136"/>
      <c r="CMZ136"/>
      <c r="CNA136"/>
      <c r="CNB136"/>
      <c r="CNC136"/>
      <c r="CND136"/>
      <c r="CNE136"/>
      <c r="CNF136"/>
      <c r="CNG136"/>
      <c r="CNH136"/>
      <c r="CNI136"/>
      <c r="CNJ136"/>
      <c r="CNK136"/>
      <c r="CNL136"/>
      <c r="CNM136"/>
      <c r="CNN136"/>
      <c r="CNO136"/>
      <c r="CNP136"/>
      <c r="CNQ136"/>
      <c r="CNR136"/>
      <c r="CNS136"/>
      <c r="CNT136"/>
      <c r="CNU136"/>
      <c r="CNV136"/>
      <c r="CNW136"/>
      <c r="CNX136"/>
      <c r="CNY136"/>
      <c r="CNZ136"/>
      <c r="COA136"/>
      <c r="COB136"/>
      <c r="COC136"/>
      <c r="COD136"/>
      <c r="COE136"/>
      <c r="COF136"/>
      <c r="COG136"/>
      <c r="COH136"/>
      <c r="COI136"/>
      <c r="COJ136"/>
      <c r="COK136"/>
      <c r="COL136"/>
      <c r="COM136"/>
      <c r="CON136"/>
      <c r="COO136"/>
      <c r="COP136"/>
      <c r="COQ136"/>
      <c r="COR136"/>
      <c r="COS136"/>
      <c r="COT136"/>
      <c r="COU136"/>
      <c r="COV136"/>
      <c r="COW136"/>
      <c r="COX136"/>
      <c r="COY136"/>
      <c r="COZ136"/>
      <c r="CPA136"/>
      <c r="CPB136"/>
      <c r="CPC136"/>
      <c r="CPD136"/>
      <c r="CPE136"/>
      <c r="CPF136"/>
      <c r="CPG136"/>
      <c r="CPH136"/>
      <c r="CPI136"/>
      <c r="CPJ136"/>
      <c r="CPK136"/>
      <c r="CPL136"/>
      <c r="CPM136"/>
      <c r="CPN136"/>
      <c r="CPO136"/>
      <c r="CPP136"/>
      <c r="CPQ136"/>
      <c r="CPR136"/>
      <c r="CPS136"/>
      <c r="CPT136"/>
      <c r="CPU136"/>
      <c r="CPV136"/>
      <c r="CPW136"/>
      <c r="CPX136"/>
      <c r="CPY136"/>
      <c r="CPZ136"/>
      <c r="CQA136"/>
      <c r="CQB136"/>
      <c r="CQC136"/>
      <c r="CQD136"/>
      <c r="CQE136"/>
      <c r="CQF136"/>
      <c r="CQG136"/>
      <c r="CQH136"/>
      <c r="CQI136"/>
      <c r="CQJ136"/>
      <c r="CQK136"/>
      <c r="CQL136"/>
      <c r="CQM136"/>
      <c r="CQN136"/>
      <c r="CQO136"/>
      <c r="CQP136"/>
      <c r="CQQ136"/>
      <c r="CQR136"/>
      <c r="CQS136"/>
      <c r="CQT136"/>
      <c r="CQU136"/>
      <c r="CQV136"/>
      <c r="CQW136"/>
      <c r="CQX136"/>
      <c r="CQY136"/>
      <c r="CQZ136"/>
      <c r="CRA136"/>
      <c r="CRB136"/>
      <c r="CRC136"/>
      <c r="CRD136"/>
      <c r="CRE136"/>
      <c r="CRF136"/>
      <c r="CRG136"/>
      <c r="CRH136"/>
      <c r="CRI136"/>
      <c r="CRJ136"/>
      <c r="CRK136"/>
      <c r="CRL136"/>
      <c r="CRM136"/>
      <c r="CRN136"/>
      <c r="CRO136"/>
      <c r="CRP136"/>
      <c r="CRQ136"/>
      <c r="CRR136"/>
      <c r="CRS136"/>
      <c r="CRT136"/>
      <c r="CRU136"/>
      <c r="CRV136"/>
      <c r="CRW136"/>
      <c r="CRX136"/>
      <c r="CRY136"/>
      <c r="CRZ136"/>
      <c r="CSA136"/>
      <c r="CSB136"/>
      <c r="CSC136"/>
      <c r="CSD136"/>
      <c r="CSE136"/>
      <c r="CSF136"/>
      <c r="CSG136"/>
      <c r="CSH136"/>
      <c r="CSI136"/>
      <c r="CSJ136"/>
      <c r="CSK136"/>
      <c r="CSL136"/>
      <c r="CSM136"/>
      <c r="CSN136"/>
      <c r="CSO136"/>
      <c r="CSP136"/>
      <c r="CSQ136"/>
      <c r="CSR136"/>
      <c r="CSS136"/>
      <c r="CST136"/>
      <c r="CSU136"/>
      <c r="CSV136"/>
      <c r="CSW136"/>
      <c r="CSX136"/>
      <c r="CSY136"/>
      <c r="CSZ136"/>
      <c r="CTA136"/>
      <c r="CTB136"/>
      <c r="CTC136"/>
      <c r="CTD136"/>
      <c r="CTE136"/>
      <c r="CTF136"/>
      <c r="CTG136"/>
      <c r="CTH136"/>
      <c r="CTI136"/>
      <c r="CTJ136"/>
      <c r="CTK136"/>
      <c r="CTL136"/>
      <c r="CTM136"/>
      <c r="CTN136"/>
      <c r="CTO136"/>
      <c r="CTP136"/>
      <c r="CTQ136"/>
      <c r="CTR136"/>
      <c r="CTS136"/>
      <c r="CTT136"/>
      <c r="CTU136"/>
      <c r="CTV136"/>
      <c r="CTW136"/>
      <c r="CTX136"/>
      <c r="CTY136"/>
      <c r="CTZ136"/>
      <c r="CUA136"/>
      <c r="CUB136"/>
      <c r="CUC136"/>
      <c r="CUD136"/>
      <c r="CUE136"/>
      <c r="CUF136"/>
      <c r="CUG136"/>
      <c r="CUH136"/>
      <c r="CUI136"/>
      <c r="CUJ136"/>
      <c r="CUK136"/>
      <c r="CUL136"/>
      <c r="CUM136"/>
      <c r="CUN136"/>
      <c r="CUO136"/>
      <c r="CUP136"/>
      <c r="CUQ136"/>
      <c r="CUR136"/>
      <c r="CUS136"/>
      <c r="CUT136"/>
      <c r="CUU136"/>
      <c r="CUV136"/>
      <c r="CUW136"/>
      <c r="CUX136"/>
      <c r="CUY136"/>
      <c r="CUZ136"/>
      <c r="CVA136"/>
      <c r="CVB136"/>
      <c r="CVC136"/>
      <c r="CVD136"/>
      <c r="CVE136"/>
      <c r="CVF136"/>
      <c r="CVG136"/>
      <c r="CVH136"/>
      <c r="CVI136"/>
      <c r="CVJ136"/>
      <c r="CVK136"/>
      <c r="CVL136"/>
      <c r="CVM136"/>
      <c r="CVN136"/>
      <c r="CVO136"/>
      <c r="CVP136"/>
      <c r="CVQ136"/>
      <c r="CVR136"/>
      <c r="CVS136"/>
      <c r="CVT136"/>
      <c r="CVU136"/>
      <c r="CVV136"/>
      <c r="CVW136"/>
      <c r="CVX136"/>
      <c r="CVY136"/>
      <c r="CVZ136"/>
      <c r="CWA136"/>
      <c r="CWB136"/>
      <c r="CWC136"/>
      <c r="CWD136"/>
      <c r="CWE136"/>
      <c r="CWF136"/>
      <c r="CWG136"/>
      <c r="CWH136"/>
      <c r="CWI136"/>
      <c r="CWJ136"/>
      <c r="CWK136"/>
      <c r="CWL136"/>
      <c r="CWM136"/>
      <c r="CWN136"/>
      <c r="CWO136"/>
      <c r="CWP136"/>
      <c r="CWQ136"/>
      <c r="CWR136"/>
      <c r="CWS136"/>
      <c r="CWT136"/>
      <c r="CWU136"/>
      <c r="CWV136"/>
      <c r="CWW136"/>
      <c r="CWX136"/>
      <c r="CWY136"/>
      <c r="CWZ136"/>
      <c r="CXA136"/>
      <c r="CXB136"/>
      <c r="CXC136"/>
      <c r="CXD136"/>
      <c r="CXE136"/>
      <c r="CXF136"/>
      <c r="CXG136"/>
      <c r="CXH136"/>
      <c r="CXI136"/>
      <c r="CXJ136"/>
      <c r="CXK136"/>
      <c r="CXL136"/>
      <c r="CXM136"/>
      <c r="CXN136"/>
      <c r="CXO136"/>
      <c r="CXP136"/>
      <c r="CXQ136"/>
      <c r="CXR136"/>
      <c r="CXS136"/>
      <c r="CXT136"/>
      <c r="CXU136"/>
      <c r="CXV136"/>
      <c r="CXW136"/>
      <c r="CXX136"/>
      <c r="CXY136"/>
      <c r="CXZ136"/>
      <c r="CYA136"/>
      <c r="CYB136"/>
      <c r="CYC136"/>
      <c r="CYD136"/>
      <c r="CYE136"/>
      <c r="CYF136"/>
      <c r="CYG136"/>
      <c r="CYH136"/>
      <c r="CYI136"/>
      <c r="CYJ136"/>
      <c r="CYK136"/>
      <c r="CYL136"/>
      <c r="CYM136"/>
      <c r="CYN136"/>
      <c r="CYO136"/>
      <c r="CYP136"/>
      <c r="CYQ136"/>
      <c r="CYR136"/>
      <c r="CYS136"/>
      <c r="CYT136"/>
      <c r="CYU136"/>
      <c r="CYV136"/>
      <c r="CYW136"/>
      <c r="CYX136"/>
      <c r="CYY136"/>
      <c r="CYZ136"/>
      <c r="CZA136"/>
      <c r="CZB136"/>
      <c r="CZC136"/>
      <c r="CZD136"/>
      <c r="CZE136"/>
      <c r="CZF136"/>
      <c r="CZG136"/>
      <c r="CZH136"/>
      <c r="CZI136"/>
      <c r="CZJ136"/>
      <c r="CZK136"/>
      <c r="CZL136"/>
      <c r="CZM136"/>
      <c r="CZN136"/>
      <c r="CZO136"/>
      <c r="CZP136"/>
      <c r="CZQ136"/>
      <c r="CZR136"/>
      <c r="CZS136"/>
      <c r="CZT136"/>
      <c r="CZU136"/>
      <c r="CZV136"/>
      <c r="CZW136"/>
      <c r="CZX136"/>
      <c r="CZY136"/>
      <c r="CZZ136"/>
      <c r="DAA136"/>
      <c r="DAB136"/>
      <c r="DAC136"/>
      <c r="DAD136"/>
      <c r="DAE136"/>
      <c r="DAF136"/>
      <c r="DAG136"/>
      <c r="DAH136"/>
      <c r="DAI136"/>
      <c r="DAJ136"/>
      <c r="DAK136"/>
      <c r="DAL136"/>
      <c r="DAM136"/>
      <c r="DAN136"/>
      <c r="DAO136"/>
      <c r="DAP136"/>
      <c r="DAQ136"/>
      <c r="DAR136"/>
      <c r="DAS136"/>
      <c r="DAT136"/>
      <c r="DAU136"/>
      <c r="DAV136"/>
      <c r="DAW136"/>
      <c r="DAX136"/>
      <c r="DAY136"/>
      <c r="DAZ136"/>
      <c r="DBA136"/>
      <c r="DBB136"/>
      <c r="DBC136"/>
      <c r="DBD136"/>
      <c r="DBE136"/>
      <c r="DBF136"/>
      <c r="DBG136"/>
      <c r="DBH136"/>
      <c r="DBI136"/>
      <c r="DBJ136"/>
      <c r="DBK136"/>
      <c r="DBL136"/>
      <c r="DBM136"/>
      <c r="DBN136"/>
      <c r="DBO136"/>
      <c r="DBP136"/>
      <c r="DBQ136"/>
      <c r="DBR136"/>
      <c r="DBS136"/>
      <c r="DBT136"/>
      <c r="DBU136"/>
      <c r="DBV136"/>
      <c r="DBW136"/>
      <c r="DBX136"/>
      <c r="DBY136"/>
      <c r="DBZ136"/>
      <c r="DCA136"/>
      <c r="DCB136"/>
      <c r="DCC136"/>
      <c r="DCD136"/>
      <c r="DCE136"/>
      <c r="DCF136"/>
      <c r="DCG136"/>
      <c r="DCH136"/>
      <c r="DCI136"/>
      <c r="DCJ136"/>
      <c r="DCK136"/>
      <c r="DCL136"/>
      <c r="DCM136"/>
      <c r="DCN136"/>
      <c r="DCO136"/>
      <c r="DCP136"/>
      <c r="DCQ136"/>
      <c r="DCR136"/>
      <c r="DCS136"/>
      <c r="DCT136"/>
      <c r="DCU136"/>
      <c r="DCV136"/>
      <c r="DCW136"/>
      <c r="DCX136"/>
      <c r="DCY136"/>
      <c r="DCZ136"/>
      <c r="DDA136"/>
      <c r="DDB136"/>
      <c r="DDC136"/>
      <c r="DDD136"/>
      <c r="DDE136"/>
      <c r="DDF136"/>
      <c r="DDG136"/>
      <c r="DDH136"/>
      <c r="DDI136"/>
      <c r="DDJ136"/>
      <c r="DDK136"/>
      <c r="DDL136"/>
      <c r="DDM136"/>
      <c r="DDN136"/>
      <c r="DDO136"/>
      <c r="DDP136"/>
      <c r="DDQ136"/>
      <c r="DDR136"/>
      <c r="DDS136"/>
      <c r="DDT136"/>
      <c r="DDU136"/>
      <c r="DDV136"/>
      <c r="DDW136"/>
      <c r="DDX136"/>
      <c r="DDY136"/>
      <c r="DDZ136"/>
      <c r="DEA136"/>
      <c r="DEB136"/>
      <c r="DEC136"/>
      <c r="DED136"/>
      <c r="DEE136"/>
      <c r="DEF136"/>
      <c r="DEG136"/>
      <c r="DEH136"/>
      <c r="DEI136"/>
      <c r="DEJ136"/>
      <c r="DEK136"/>
      <c r="DEL136"/>
      <c r="DEM136"/>
      <c r="DEN136"/>
      <c r="DEO136"/>
      <c r="DEP136"/>
      <c r="DEQ136"/>
      <c r="DER136"/>
      <c r="DES136"/>
      <c r="DET136"/>
      <c r="DEU136"/>
      <c r="DEV136"/>
      <c r="DEW136"/>
      <c r="DEX136"/>
      <c r="DEY136"/>
      <c r="DEZ136"/>
      <c r="DFA136"/>
      <c r="DFB136"/>
      <c r="DFC136"/>
      <c r="DFD136"/>
      <c r="DFE136"/>
      <c r="DFF136"/>
      <c r="DFG136"/>
      <c r="DFH136"/>
      <c r="DFI136"/>
      <c r="DFJ136"/>
      <c r="DFK136"/>
      <c r="DFL136"/>
      <c r="DFM136"/>
      <c r="DFN136"/>
      <c r="DFO136"/>
      <c r="DFP136"/>
      <c r="DFQ136"/>
      <c r="DFR136"/>
      <c r="DFS136"/>
      <c r="DFT136"/>
      <c r="DFU136"/>
      <c r="DFV136"/>
      <c r="DFW136"/>
      <c r="DFX136"/>
      <c r="DFY136"/>
      <c r="DFZ136"/>
      <c r="DGA136"/>
      <c r="DGB136"/>
      <c r="DGC136"/>
      <c r="DGD136"/>
      <c r="DGE136"/>
      <c r="DGF136"/>
      <c r="DGG136"/>
      <c r="DGH136"/>
      <c r="DGI136"/>
      <c r="DGJ136"/>
      <c r="DGK136"/>
      <c r="DGL136"/>
      <c r="DGM136"/>
      <c r="DGN136"/>
      <c r="DGO136"/>
      <c r="DGP136"/>
      <c r="DGQ136"/>
      <c r="DGR136"/>
      <c r="DGS136"/>
      <c r="DGT136"/>
      <c r="DGU136"/>
      <c r="DGV136"/>
      <c r="DGW136"/>
      <c r="DGX136"/>
      <c r="DGY136"/>
      <c r="DGZ136"/>
      <c r="DHA136"/>
      <c r="DHB136"/>
      <c r="DHC136"/>
      <c r="DHD136"/>
      <c r="DHE136"/>
      <c r="DHF136"/>
      <c r="DHG136"/>
      <c r="DHH136"/>
      <c r="DHI136"/>
      <c r="DHJ136"/>
      <c r="DHK136"/>
      <c r="DHL136"/>
      <c r="DHM136"/>
      <c r="DHN136"/>
      <c r="DHO136"/>
      <c r="DHP136"/>
      <c r="DHQ136"/>
      <c r="DHR136"/>
      <c r="DHS136"/>
      <c r="DHT136"/>
      <c r="DHU136"/>
      <c r="DHV136"/>
      <c r="DHW136"/>
      <c r="DHX136"/>
      <c r="DHY136"/>
      <c r="DHZ136"/>
      <c r="DIA136"/>
      <c r="DIB136"/>
      <c r="DIC136"/>
      <c r="DID136"/>
      <c r="DIE136"/>
      <c r="DIF136"/>
      <c r="DIG136"/>
      <c r="DIH136"/>
      <c r="DII136"/>
      <c r="DIJ136"/>
      <c r="DIK136"/>
      <c r="DIL136"/>
      <c r="DIM136"/>
      <c r="DIN136"/>
      <c r="DIO136"/>
      <c r="DIP136"/>
      <c r="DIQ136"/>
      <c r="DIR136"/>
      <c r="DIS136"/>
      <c r="DIT136"/>
      <c r="DIU136"/>
      <c r="DIV136"/>
      <c r="DIW136"/>
      <c r="DIX136"/>
      <c r="DIY136"/>
      <c r="DIZ136"/>
      <c r="DJA136"/>
      <c r="DJB136"/>
      <c r="DJC136"/>
      <c r="DJD136"/>
      <c r="DJE136"/>
      <c r="DJF136"/>
      <c r="DJG136"/>
      <c r="DJH136"/>
      <c r="DJI136"/>
      <c r="DJJ136"/>
      <c r="DJK136"/>
      <c r="DJL136"/>
      <c r="DJM136"/>
      <c r="DJN136"/>
      <c r="DJO136"/>
      <c r="DJP136"/>
      <c r="DJQ136"/>
      <c r="DJR136"/>
      <c r="DJS136"/>
      <c r="DJT136"/>
      <c r="DJU136"/>
      <c r="DJV136"/>
      <c r="DJW136"/>
      <c r="DJX136"/>
      <c r="DJY136"/>
      <c r="DJZ136"/>
      <c r="DKA136"/>
      <c r="DKB136"/>
      <c r="DKC136"/>
      <c r="DKD136"/>
      <c r="DKE136"/>
      <c r="DKF136"/>
      <c r="DKG136"/>
      <c r="DKH136"/>
      <c r="DKI136"/>
      <c r="DKJ136"/>
      <c r="DKK136"/>
      <c r="DKL136"/>
      <c r="DKM136"/>
      <c r="DKN136"/>
      <c r="DKO136"/>
      <c r="DKP136"/>
      <c r="DKQ136"/>
      <c r="DKR136"/>
      <c r="DKS136"/>
      <c r="DKT136"/>
      <c r="DKU136"/>
      <c r="DKV136"/>
      <c r="DKW136"/>
      <c r="DKX136"/>
      <c r="DKY136"/>
      <c r="DKZ136"/>
      <c r="DLA136"/>
      <c r="DLB136"/>
      <c r="DLC136"/>
      <c r="DLD136"/>
      <c r="DLE136"/>
      <c r="DLF136"/>
      <c r="DLG136"/>
      <c r="DLH136"/>
      <c r="DLI136"/>
      <c r="DLJ136"/>
      <c r="DLK136"/>
      <c r="DLL136"/>
      <c r="DLM136"/>
      <c r="DLN136"/>
      <c r="DLO136"/>
      <c r="DLP136"/>
      <c r="DLQ136"/>
      <c r="DLR136"/>
      <c r="DLS136"/>
      <c r="DLT136"/>
      <c r="DLU136"/>
      <c r="DLV136"/>
      <c r="DLW136"/>
      <c r="DLX136"/>
      <c r="DLY136"/>
      <c r="DLZ136"/>
      <c r="DMA136"/>
      <c r="DMB136"/>
      <c r="DMC136"/>
      <c r="DMD136"/>
      <c r="DME136"/>
      <c r="DMF136"/>
      <c r="DMG136"/>
      <c r="DMH136"/>
      <c r="DMI136"/>
      <c r="DMJ136"/>
      <c r="DMK136"/>
      <c r="DML136"/>
      <c r="DMM136"/>
      <c r="DMN136"/>
      <c r="DMO136"/>
      <c r="DMP136"/>
      <c r="DMQ136"/>
      <c r="DMR136"/>
      <c r="DMS136"/>
      <c r="DMT136"/>
      <c r="DMU136"/>
      <c r="DMV136"/>
      <c r="DMW136"/>
      <c r="DMX136"/>
      <c r="DMY136"/>
      <c r="DMZ136"/>
      <c r="DNA136"/>
      <c r="DNB136"/>
      <c r="DNC136"/>
      <c r="DND136"/>
      <c r="DNE136"/>
      <c r="DNF136"/>
      <c r="DNG136"/>
      <c r="DNH136"/>
      <c r="DNI136"/>
      <c r="DNJ136"/>
      <c r="DNK136"/>
      <c r="DNL136"/>
      <c r="DNM136"/>
      <c r="DNN136"/>
      <c r="DNO136"/>
      <c r="DNP136"/>
      <c r="DNQ136"/>
      <c r="DNR136"/>
      <c r="DNS136"/>
      <c r="DNT136"/>
      <c r="DNU136"/>
      <c r="DNV136"/>
      <c r="DNW136"/>
      <c r="DNX136"/>
      <c r="DNY136"/>
      <c r="DNZ136"/>
      <c r="DOA136"/>
      <c r="DOB136"/>
      <c r="DOC136"/>
      <c r="DOD136"/>
      <c r="DOE136"/>
      <c r="DOF136"/>
      <c r="DOG136"/>
      <c r="DOH136"/>
      <c r="DOI136"/>
      <c r="DOJ136"/>
      <c r="DOK136"/>
      <c r="DOL136"/>
      <c r="DOM136"/>
      <c r="DON136"/>
      <c r="DOO136"/>
      <c r="DOP136"/>
      <c r="DOQ136"/>
      <c r="DOR136"/>
      <c r="DOS136"/>
      <c r="DOT136"/>
      <c r="DOU136"/>
      <c r="DOV136"/>
      <c r="DOW136"/>
      <c r="DOX136"/>
      <c r="DOY136"/>
      <c r="DOZ136"/>
      <c r="DPA136"/>
      <c r="DPB136"/>
      <c r="DPC136"/>
      <c r="DPD136"/>
      <c r="DPE136"/>
      <c r="DPF136"/>
      <c r="DPG136"/>
      <c r="DPH136"/>
      <c r="DPI136"/>
      <c r="DPJ136"/>
      <c r="DPK136"/>
      <c r="DPL136"/>
      <c r="DPM136"/>
      <c r="DPN136"/>
      <c r="DPO136"/>
      <c r="DPP136"/>
      <c r="DPQ136"/>
      <c r="DPR136"/>
      <c r="DPS136"/>
      <c r="DPT136"/>
      <c r="DPU136"/>
      <c r="DPV136"/>
      <c r="DPW136"/>
      <c r="DPX136"/>
      <c r="DPY136"/>
      <c r="DPZ136"/>
      <c r="DQA136"/>
      <c r="DQB136"/>
      <c r="DQC136"/>
      <c r="DQD136"/>
      <c r="DQE136"/>
      <c r="DQF136"/>
      <c r="DQG136"/>
      <c r="DQH136"/>
      <c r="DQI136"/>
      <c r="DQJ136"/>
      <c r="DQK136"/>
      <c r="DQL136"/>
      <c r="DQM136"/>
      <c r="DQN136"/>
      <c r="DQO136"/>
      <c r="DQP136"/>
      <c r="DQQ136"/>
      <c r="DQR136"/>
      <c r="DQS136"/>
      <c r="DQT136"/>
      <c r="DQU136"/>
      <c r="DQV136"/>
      <c r="DQW136"/>
      <c r="DQX136"/>
      <c r="DQY136"/>
      <c r="DQZ136"/>
      <c r="DRA136"/>
      <c r="DRB136"/>
      <c r="DRC136"/>
      <c r="DRD136"/>
      <c r="DRE136"/>
      <c r="DRF136"/>
      <c r="DRG136"/>
      <c r="DRH136"/>
      <c r="DRI136"/>
      <c r="DRJ136"/>
      <c r="DRK136"/>
      <c r="DRL136"/>
      <c r="DRM136"/>
      <c r="DRN136"/>
      <c r="DRO136"/>
      <c r="DRP136"/>
      <c r="DRQ136"/>
      <c r="DRR136"/>
      <c r="DRS136"/>
      <c r="DRT136"/>
      <c r="DRU136"/>
      <c r="DRV136"/>
      <c r="DRW136"/>
      <c r="DRX136"/>
      <c r="DRY136"/>
      <c r="DRZ136"/>
      <c r="DSA136"/>
      <c r="DSB136"/>
      <c r="DSC136"/>
      <c r="DSD136"/>
      <c r="DSE136"/>
      <c r="DSF136"/>
      <c r="DSG136"/>
      <c r="DSH136"/>
      <c r="DSI136"/>
      <c r="DSJ136"/>
      <c r="DSK136"/>
      <c r="DSL136"/>
      <c r="DSM136"/>
      <c r="DSN136"/>
      <c r="DSO136"/>
      <c r="DSP136"/>
      <c r="DSQ136"/>
      <c r="DSR136"/>
      <c r="DSS136"/>
      <c r="DST136"/>
      <c r="DSU136"/>
      <c r="DSV136"/>
      <c r="DSW136"/>
      <c r="DSX136"/>
      <c r="DSY136"/>
      <c r="DSZ136"/>
      <c r="DTA136"/>
      <c r="DTB136"/>
      <c r="DTC136"/>
      <c r="DTD136"/>
      <c r="DTE136"/>
      <c r="DTF136"/>
      <c r="DTG136"/>
      <c r="DTH136"/>
      <c r="DTI136"/>
      <c r="DTJ136"/>
      <c r="DTK136"/>
      <c r="DTL136"/>
      <c r="DTM136"/>
      <c r="DTN136"/>
      <c r="DTO136"/>
      <c r="DTP136"/>
      <c r="DTQ136"/>
      <c r="DTR136"/>
      <c r="DTS136"/>
      <c r="DTT136"/>
      <c r="DTU136"/>
      <c r="DTV136"/>
      <c r="DTW136"/>
      <c r="DTX136"/>
      <c r="DTY136"/>
      <c r="DTZ136"/>
      <c r="DUA136"/>
      <c r="DUB136"/>
      <c r="DUC136"/>
      <c r="DUD136"/>
      <c r="DUE136"/>
      <c r="DUF136"/>
      <c r="DUG136"/>
      <c r="DUH136"/>
      <c r="DUI136"/>
      <c r="DUJ136"/>
      <c r="DUK136"/>
      <c r="DUL136"/>
      <c r="DUM136"/>
      <c r="DUN136"/>
      <c r="DUO136"/>
      <c r="DUP136"/>
      <c r="DUQ136"/>
      <c r="DUR136"/>
      <c r="DUS136"/>
      <c r="DUT136"/>
      <c r="DUU136"/>
      <c r="DUV136"/>
      <c r="DUW136"/>
      <c r="DUX136"/>
      <c r="DUY136"/>
      <c r="DUZ136"/>
      <c r="DVA136"/>
      <c r="DVB136"/>
      <c r="DVC136"/>
      <c r="DVD136"/>
      <c r="DVE136"/>
      <c r="DVF136"/>
      <c r="DVG136"/>
      <c r="DVH136"/>
      <c r="DVI136"/>
      <c r="DVJ136"/>
      <c r="DVK136"/>
      <c r="DVL136"/>
      <c r="DVM136"/>
      <c r="DVN136"/>
      <c r="DVO136"/>
      <c r="DVP136"/>
      <c r="DVQ136"/>
      <c r="DVR136"/>
      <c r="DVS136"/>
      <c r="DVT136"/>
      <c r="DVU136"/>
      <c r="DVV136"/>
      <c r="DVW136"/>
      <c r="DVX136"/>
      <c r="DVY136"/>
      <c r="DVZ136"/>
      <c r="DWA136"/>
      <c r="DWB136"/>
      <c r="DWC136"/>
      <c r="DWD136"/>
      <c r="DWE136"/>
      <c r="DWF136"/>
      <c r="DWG136"/>
      <c r="DWH136"/>
      <c r="DWI136"/>
      <c r="DWJ136"/>
      <c r="DWK136"/>
      <c r="DWL136"/>
      <c r="DWM136"/>
      <c r="DWN136"/>
      <c r="DWO136"/>
      <c r="DWP136"/>
      <c r="DWQ136"/>
      <c r="DWR136"/>
      <c r="DWS136"/>
      <c r="DWT136"/>
      <c r="DWU136"/>
      <c r="DWV136"/>
      <c r="DWW136"/>
      <c r="DWX136"/>
      <c r="DWY136"/>
      <c r="DWZ136"/>
      <c r="DXA136"/>
      <c r="DXB136"/>
      <c r="DXC136"/>
      <c r="DXD136"/>
      <c r="DXE136"/>
      <c r="DXF136"/>
      <c r="DXG136"/>
      <c r="DXH136"/>
      <c r="DXI136"/>
      <c r="DXJ136"/>
      <c r="DXK136"/>
      <c r="DXL136"/>
      <c r="DXM136"/>
      <c r="DXN136"/>
      <c r="DXO136"/>
      <c r="DXP136"/>
      <c r="DXQ136"/>
      <c r="DXR136"/>
      <c r="DXS136"/>
      <c r="DXT136"/>
      <c r="DXU136"/>
      <c r="DXV136"/>
      <c r="DXW136"/>
      <c r="DXX136"/>
      <c r="DXY136"/>
      <c r="DXZ136"/>
      <c r="DYA136"/>
      <c r="DYB136"/>
      <c r="DYC136"/>
      <c r="DYD136"/>
      <c r="DYE136"/>
      <c r="DYF136"/>
      <c r="DYG136"/>
      <c r="DYH136"/>
      <c r="DYI136"/>
      <c r="DYJ136"/>
      <c r="DYK136"/>
      <c r="DYL136"/>
      <c r="DYM136"/>
      <c r="DYN136"/>
      <c r="DYO136"/>
      <c r="DYP136"/>
      <c r="DYQ136"/>
      <c r="DYR136"/>
      <c r="DYS136"/>
      <c r="DYT136"/>
      <c r="DYU136"/>
      <c r="DYV136"/>
      <c r="DYW136"/>
      <c r="DYX136"/>
      <c r="DYY136"/>
      <c r="DYZ136"/>
      <c r="DZA136"/>
      <c r="DZB136"/>
      <c r="DZC136"/>
      <c r="DZD136"/>
      <c r="DZE136"/>
      <c r="DZF136"/>
      <c r="DZG136"/>
      <c r="DZH136"/>
      <c r="DZI136"/>
      <c r="DZJ136"/>
      <c r="DZK136"/>
      <c r="DZL136"/>
      <c r="DZM136"/>
      <c r="DZN136"/>
      <c r="DZO136"/>
      <c r="DZP136"/>
      <c r="DZQ136"/>
      <c r="DZR136"/>
      <c r="DZS136"/>
      <c r="DZT136"/>
      <c r="DZU136"/>
      <c r="DZV136"/>
      <c r="DZW136"/>
      <c r="DZX136"/>
      <c r="DZY136"/>
      <c r="DZZ136"/>
      <c r="EAA136"/>
      <c r="EAB136"/>
      <c r="EAC136"/>
      <c r="EAD136"/>
      <c r="EAE136"/>
      <c r="EAF136"/>
      <c r="EAG136"/>
      <c r="EAH136"/>
      <c r="EAI136"/>
      <c r="EAJ136"/>
      <c r="EAK136"/>
      <c r="EAL136"/>
      <c r="EAM136"/>
      <c r="EAN136"/>
      <c r="EAO136"/>
      <c r="EAP136"/>
      <c r="EAQ136"/>
      <c r="EAR136"/>
      <c r="EAS136"/>
      <c r="EAT136"/>
      <c r="EAU136"/>
      <c r="EAV136"/>
      <c r="EAW136"/>
      <c r="EAX136"/>
      <c r="EAY136"/>
      <c r="EAZ136"/>
      <c r="EBA136"/>
      <c r="EBB136"/>
      <c r="EBC136"/>
      <c r="EBD136"/>
      <c r="EBE136"/>
      <c r="EBF136"/>
      <c r="EBG136"/>
      <c r="EBH136"/>
      <c r="EBI136"/>
      <c r="EBJ136"/>
      <c r="EBK136"/>
      <c r="EBL136"/>
      <c r="EBM136"/>
      <c r="EBN136"/>
      <c r="EBO136"/>
      <c r="EBP136"/>
      <c r="EBQ136"/>
      <c r="EBR136"/>
      <c r="EBS136"/>
      <c r="EBT136"/>
      <c r="EBU136"/>
      <c r="EBV136"/>
      <c r="EBW136"/>
      <c r="EBX136"/>
      <c r="EBY136"/>
      <c r="EBZ136"/>
      <c r="ECA136"/>
      <c r="ECB136"/>
      <c r="ECC136"/>
      <c r="ECD136"/>
      <c r="ECE136"/>
      <c r="ECF136"/>
      <c r="ECG136"/>
      <c r="ECH136"/>
      <c r="ECI136"/>
      <c r="ECJ136"/>
      <c r="ECK136"/>
      <c r="ECL136"/>
      <c r="ECM136"/>
      <c r="ECN136"/>
      <c r="ECO136"/>
      <c r="ECP136"/>
      <c r="ECQ136"/>
      <c r="ECR136"/>
      <c r="ECS136"/>
      <c r="ECT136"/>
      <c r="ECU136"/>
      <c r="ECV136"/>
      <c r="ECW136"/>
      <c r="ECX136"/>
      <c r="ECY136"/>
      <c r="ECZ136"/>
      <c r="EDA136"/>
      <c r="EDB136"/>
      <c r="EDC136"/>
      <c r="EDD136"/>
      <c r="EDE136"/>
      <c r="EDF136"/>
      <c r="EDG136"/>
      <c r="EDH136"/>
      <c r="EDI136"/>
      <c r="EDJ136"/>
      <c r="EDK136"/>
      <c r="EDL136"/>
      <c r="EDM136"/>
      <c r="EDN136"/>
      <c r="EDO136"/>
      <c r="EDP136"/>
      <c r="EDQ136"/>
      <c r="EDR136"/>
      <c r="EDS136"/>
      <c r="EDT136"/>
      <c r="EDU136"/>
      <c r="EDV136"/>
      <c r="EDW136"/>
      <c r="EDX136"/>
      <c r="EDY136"/>
      <c r="EDZ136"/>
      <c r="EEA136"/>
      <c r="EEB136"/>
      <c r="EEC136"/>
      <c r="EED136"/>
      <c r="EEE136"/>
      <c r="EEF136"/>
      <c r="EEG136"/>
      <c r="EEH136"/>
      <c r="EEI136"/>
      <c r="EEJ136"/>
      <c r="EEK136"/>
      <c r="EEL136"/>
      <c r="EEM136"/>
      <c r="EEN136"/>
      <c r="EEO136"/>
      <c r="EEP136"/>
      <c r="EEQ136"/>
      <c r="EER136"/>
      <c r="EES136"/>
      <c r="EET136"/>
      <c r="EEU136"/>
      <c r="EEV136"/>
      <c r="EEW136"/>
      <c r="EEX136"/>
      <c r="EEY136"/>
      <c r="EEZ136"/>
      <c r="EFA136"/>
      <c r="EFB136"/>
      <c r="EFC136"/>
      <c r="EFD136"/>
      <c r="EFE136"/>
      <c r="EFF136"/>
      <c r="EFG136"/>
      <c r="EFH136"/>
      <c r="EFI136"/>
      <c r="EFJ136"/>
      <c r="EFK136"/>
      <c r="EFL136"/>
      <c r="EFM136"/>
      <c r="EFN136"/>
      <c r="EFO136"/>
      <c r="EFP136"/>
      <c r="EFQ136"/>
      <c r="EFR136"/>
      <c r="EFS136"/>
      <c r="EFT136"/>
      <c r="EFU136"/>
      <c r="EFV136"/>
      <c r="EFW136"/>
      <c r="EFX136"/>
      <c r="EFY136"/>
      <c r="EFZ136"/>
      <c r="EGA136"/>
      <c r="EGB136"/>
      <c r="EGC136"/>
      <c r="EGD136"/>
      <c r="EGE136"/>
      <c r="EGF136"/>
      <c r="EGG136"/>
      <c r="EGH136"/>
      <c r="EGI136"/>
      <c r="EGJ136"/>
      <c r="EGK136"/>
      <c r="EGL136"/>
      <c r="EGM136"/>
      <c r="EGN136"/>
      <c r="EGO136"/>
      <c r="EGP136"/>
      <c r="EGQ136"/>
      <c r="EGR136"/>
      <c r="EGS136"/>
      <c r="EGT136"/>
      <c r="EGU136"/>
      <c r="EGV136"/>
      <c r="EGW136"/>
      <c r="EGX136"/>
      <c r="EGY136"/>
      <c r="EGZ136"/>
      <c r="EHA136"/>
      <c r="EHB136"/>
      <c r="EHC136"/>
      <c r="EHD136"/>
      <c r="EHE136"/>
      <c r="EHF136"/>
      <c r="EHG136"/>
      <c r="EHH136"/>
      <c r="EHI136"/>
      <c r="EHJ136"/>
      <c r="EHK136"/>
      <c r="EHL136"/>
      <c r="EHM136"/>
      <c r="EHN136"/>
      <c r="EHO136"/>
      <c r="EHP136"/>
      <c r="EHQ136"/>
      <c r="EHR136"/>
      <c r="EHS136"/>
      <c r="EHT136"/>
      <c r="EHU136"/>
      <c r="EHV136"/>
      <c r="EHW136"/>
      <c r="EHX136"/>
      <c r="EHY136"/>
      <c r="EHZ136"/>
      <c r="EIA136"/>
      <c r="EIB136"/>
      <c r="EIC136"/>
      <c r="EID136"/>
      <c r="EIE136"/>
      <c r="EIF136"/>
      <c r="EIG136"/>
      <c r="EIH136"/>
      <c r="EII136"/>
      <c r="EIJ136"/>
      <c r="EIK136"/>
      <c r="EIL136"/>
      <c r="EIM136"/>
      <c r="EIN136"/>
      <c r="EIO136"/>
      <c r="EIP136"/>
      <c r="EIQ136"/>
      <c r="EIR136"/>
      <c r="EIS136"/>
      <c r="EIT136"/>
      <c r="EIU136"/>
      <c r="EIV136"/>
      <c r="EIW136"/>
      <c r="EIX136"/>
      <c r="EIY136"/>
      <c r="EIZ136"/>
      <c r="EJA136"/>
      <c r="EJB136"/>
      <c r="EJC136"/>
      <c r="EJD136"/>
      <c r="EJE136"/>
      <c r="EJF136"/>
      <c r="EJG136"/>
      <c r="EJH136"/>
      <c r="EJI136"/>
      <c r="EJJ136"/>
      <c r="EJK136"/>
      <c r="EJL136"/>
      <c r="EJM136"/>
      <c r="EJN136"/>
      <c r="EJO136"/>
      <c r="EJP136"/>
      <c r="EJQ136"/>
      <c r="EJR136"/>
      <c r="EJS136"/>
      <c r="EJT136"/>
      <c r="EJU136"/>
      <c r="EJV136"/>
      <c r="EJW136"/>
      <c r="EJX136"/>
      <c r="EJY136"/>
      <c r="EJZ136"/>
      <c r="EKA136"/>
      <c r="EKB136"/>
      <c r="EKC136"/>
      <c r="EKD136"/>
      <c r="EKE136"/>
      <c r="EKF136"/>
      <c r="EKG136"/>
      <c r="EKH136"/>
      <c r="EKI136"/>
      <c r="EKJ136"/>
      <c r="EKK136"/>
      <c r="EKL136"/>
      <c r="EKM136"/>
      <c r="EKN136"/>
      <c r="EKO136"/>
      <c r="EKP136"/>
      <c r="EKQ136"/>
      <c r="EKR136"/>
      <c r="EKS136"/>
      <c r="EKT136"/>
      <c r="EKU136"/>
      <c r="EKV136"/>
      <c r="EKW136"/>
      <c r="EKX136"/>
      <c r="EKY136"/>
      <c r="EKZ136"/>
      <c r="ELA136"/>
      <c r="ELB136"/>
      <c r="ELC136"/>
      <c r="ELD136"/>
      <c r="ELE136"/>
      <c r="ELF136"/>
      <c r="ELG136"/>
      <c r="ELH136"/>
      <c r="ELI136"/>
      <c r="ELJ136"/>
      <c r="ELK136"/>
      <c r="ELL136"/>
      <c r="ELM136"/>
      <c r="ELN136"/>
      <c r="ELO136"/>
      <c r="ELP136"/>
      <c r="ELQ136"/>
      <c r="ELR136"/>
      <c r="ELS136"/>
      <c r="ELT136"/>
      <c r="ELU136"/>
      <c r="ELV136"/>
      <c r="ELW136"/>
      <c r="ELX136"/>
      <c r="ELY136"/>
      <c r="ELZ136"/>
      <c r="EMA136"/>
      <c r="EMB136"/>
      <c r="EMC136"/>
      <c r="EMD136"/>
      <c r="EME136"/>
      <c r="EMF136"/>
      <c r="EMG136"/>
      <c r="EMH136"/>
      <c r="EMI136"/>
      <c r="EMJ136"/>
      <c r="EMK136"/>
      <c r="EML136"/>
      <c r="EMM136"/>
      <c r="EMN136"/>
      <c r="EMO136"/>
      <c r="EMP136"/>
      <c r="EMQ136"/>
      <c r="EMR136"/>
      <c r="EMS136"/>
      <c r="EMT136"/>
      <c r="EMU136"/>
      <c r="EMV136"/>
      <c r="EMW136"/>
      <c r="EMX136"/>
      <c r="EMY136"/>
      <c r="EMZ136"/>
      <c r="ENA136"/>
      <c r="ENB136"/>
      <c r="ENC136"/>
      <c r="END136"/>
      <c r="ENE136"/>
      <c r="ENF136"/>
      <c r="ENG136"/>
      <c r="ENH136"/>
      <c r="ENI136"/>
      <c r="ENJ136"/>
      <c r="ENK136"/>
      <c r="ENL136"/>
      <c r="ENM136"/>
      <c r="ENN136"/>
      <c r="ENO136"/>
      <c r="ENP136"/>
      <c r="ENQ136"/>
      <c r="ENR136"/>
      <c r="ENS136"/>
      <c r="ENT136"/>
      <c r="ENU136"/>
      <c r="ENV136"/>
      <c r="ENW136"/>
      <c r="ENX136"/>
      <c r="ENY136"/>
      <c r="ENZ136"/>
      <c r="EOA136"/>
      <c r="EOB136"/>
      <c r="EOC136"/>
      <c r="EOD136"/>
      <c r="EOE136"/>
      <c r="EOF136"/>
      <c r="EOG136"/>
      <c r="EOH136"/>
      <c r="EOI136"/>
      <c r="EOJ136"/>
      <c r="EOK136"/>
      <c r="EOL136"/>
      <c r="EOM136"/>
      <c r="EON136"/>
      <c r="EOO136"/>
      <c r="EOP136"/>
      <c r="EOQ136"/>
      <c r="EOR136"/>
      <c r="EOS136"/>
      <c r="EOT136"/>
      <c r="EOU136"/>
      <c r="EOV136"/>
      <c r="EOW136"/>
      <c r="EOX136"/>
      <c r="EOY136"/>
      <c r="EOZ136"/>
      <c r="EPA136"/>
      <c r="EPB136"/>
      <c r="EPC136"/>
      <c r="EPD136"/>
      <c r="EPE136"/>
      <c r="EPF136"/>
      <c r="EPG136"/>
      <c r="EPH136"/>
      <c r="EPI136"/>
      <c r="EPJ136"/>
      <c r="EPK136"/>
      <c r="EPL136"/>
      <c r="EPM136"/>
      <c r="EPN136"/>
      <c r="EPO136"/>
      <c r="EPP136"/>
      <c r="EPQ136"/>
      <c r="EPR136"/>
      <c r="EPS136"/>
      <c r="EPT136"/>
      <c r="EPU136"/>
      <c r="EPV136"/>
      <c r="EPW136"/>
      <c r="EPX136"/>
      <c r="EPY136"/>
      <c r="EPZ136"/>
      <c r="EQA136"/>
      <c r="EQB136"/>
      <c r="EQC136"/>
      <c r="EQD136"/>
      <c r="EQE136"/>
      <c r="EQF136"/>
      <c r="EQG136"/>
      <c r="EQH136"/>
      <c r="EQI136"/>
      <c r="EQJ136"/>
      <c r="EQK136"/>
      <c r="EQL136"/>
      <c r="EQM136"/>
      <c r="EQN136"/>
      <c r="EQO136"/>
      <c r="EQP136"/>
      <c r="EQQ136"/>
      <c r="EQR136"/>
      <c r="EQS136"/>
      <c r="EQT136"/>
      <c r="EQU136"/>
      <c r="EQV136"/>
      <c r="EQW136"/>
      <c r="EQX136"/>
      <c r="EQY136"/>
      <c r="EQZ136"/>
      <c r="ERA136"/>
      <c r="ERB136"/>
      <c r="ERC136"/>
      <c r="ERD136"/>
      <c r="ERE136"/>
      <c r="ERF136"/>
      <c r="ERG136"/>
      <c r="ERH136"/>
      <c r="ERI136"/>
      <c r="ERJ136"/>
      <c r="ERK136"/>
      <c r="ERL136"/>
      <c r="ERM136"/>
      <c r="ERN136"/>
      <c r="ERO136"/>
      <c r="ERP136"/>
      <c r="ERQ136"/>
      <c r="ERR136"/>
      <c r="ERS136"/>
      <c r="ERT136"/>
      <c r="ERU136"/>
      <c r="ERV136"/>
      <c r="ERW136"/>
      <c r="ERX136"/>
      <c r="ERY136"/>
      <c r="ERZ136"/>
      <c r="ESA136"/>
      <c r="ESB136"/>
      <c r="ESC136"/>
      <c r="ESD136"/>
      <c r="ESE136"/>
      <c r="ESF136"/>
      <c r="ESG136"/>
      <c r="ESH136"/>
      <c r="ESI136"/>
      <c r="ESJ136"/>
      <c r="ESK136"/>
      <c r="ESL136"/>
      <c r="ESM136"/>
      <c r="ESN136"/>
      <c r="ESO136"/>
      <c r="ESP136"/>
      <c r="ESQ136"/>
      <c r="ESR136"/>
      <c r="ESS136"/>
      <c r="EST136"/>
      <c r="ESU136"/>
      <c r="ESV136"/>
      <c r="ESW136"/>
      <c r="ESX136"/>
      <c r="ESY136"/>
      <c r="ESZ136"/>
      <c r="ETA136"/>
      <c r="ETB136"/>
      <c r="ETC136"/>
      <c r="ETD136"/>
      <c r="ETE136"/>
      <c r="ETF136"/>
      <c r="ETG136"/>
      <c r="ETH136"/>
      <c r="ETI136"/>
      <c r="ETJ136"/>
      <c r="ETK136"/>
      <c r="ETL136"/>
      <c r="ETM136"/>
      <c r="ETN136"/>
      <c r="ETO136"/>
      <c r="ETP136"/>
      <c r="ETQ136"/>
      <c r="ETR136"/>
      <c r="ETS136"/>
      <c r="ETT136"/>
      <c r="ETU136"/>
      <c r="ETV136"/>
      <c r="ETW136"/>
      <c r="ETX136"/>
      <c r="ETY136"/>
      <c r="ETZ136"/>
      <c r="EUA136"/>
      <c r="EUB136"/>
      <c r="EUC136"/>
      <c r="EUD136"/>
      <c r="EUE136"/>
      <c r="EUF136"/>
      <c r="EUG136"/>
      <c r="EUH136"/>
      <c r="EUI136"/>
      <c r="EUJ136"/>
      <c r="EUK136"/>
      <c r="EUL136"/>
      <c r="EUM136"/>
      <c r="EUN136"/>
      <c r="EUO136"/>
      <c r="EUP136"/>
      <c r="EUQ136"/>
      <c r="EUR136"/>
      <c r="EUS136"/>
      <c r="EUT136"/>
      <c r="EUU136"/>
      <c r="EUV136"/>
      <c r="EUW136"/>
      <c r="EUX136"/>
      <c r="EUY136"/>
      <c r="EUZ136"/>
      <c r="EVA136"/>
      <c r="EVB136"/>
      <c r="EVC136"/>
      <c r="EVD136"/>
      <c r="EVE136"/>
      <c r="EVF136"/>
      <c r="EVG136"/>
      <c r="EVH136"/>
      <c r="EVI136"/>
      <c r="EVJ136"/>
      <c r="EVK136"/>
      <c r="EVL136"/>
      <c r="EVM136"/>
      <c r="EVN136"/>
      <c r="EVO136"/>
      <c r="EVP136"/>
      <c r="EVQ136"/>
      <c r="EVR136"/>
      <c r="EVS136"/>
      <c r="EVT136"/>
      <c r="EVU136"/>
      <c r="EVV136"/>
      <c r="EVW136"/>
      <c r="EVX136"/>
      <c r="EVY136"/>
      <c r="EVZ136"/>
      <c r="EWA136"/>
      <c r="EWB136"/>
      <c r="EWC136"/>
      <c r="EWD136"/>
      <c r="EWE136"/>
      <c r="EWF136"/>
      <c r="EWG136"/>
      <c r="EWH136"/>
      <c r="EWI136"/>
      <c r="EWJ136"/>
      <c r="EWK136"/>
      <c r="EWL136"/>
      <c r="EWM136"/>
      <c r="EWN136"/>
      <c r="EWO136"/>
      <c r="EWP136"/>
      <c r="EWQ136"/>
      <c r="EWR136"/>
      <c r="EWS136"/>
      <c r="EWT136"/>
      <c r="EWU136"/>
      <c r="EWV136"/>
      <c r="EWW136"/>
      <c r="EWX136"/>
      <c r="EWY136"/>
      <c r="EWZ136"/>
      <c r="EXA136"/>
      <c r="EXB136"/>
      <c r="EXC136"/>
      <c r="EXD136"/>
      <c r="EXE136"/>
      <c r="EXF136"/>
      <c r="EXG136"/>
      <c r="EXH136"/>
      <c r="EXI136"/>
      <c r="EXJ136"/>
      <c r="EXK136"/>
      <c r="EXL136"/>
      <c r="EXM136"/>
      <c r="EXN136"/>
      <c r="EXO136"/>
      <c r="EXP136"/>
      <c r="EXQ136"/>
      <c r="EXR136"/>
      <c r="EXS136"/>
      <c r="EXT136"/>
      <c r="EXU136"/>
      <c r="EXV136"/>
      <c r="EXW136"/>
      <c r="EXX136"/>
      <c r="EXY136"/>
      <c r="EXZ136"/>
      <c r="EYA136"/>
      <c r="EYB136"/>
      <c r="EYC136"/>
      <c r="EYD136"/>
      <c r="EYE136"/>
      <c r="EYF136"/>
      <c r="EYG136"/>
      <c r="EYH136"/>
      <c r="EYI136"/>
      <c r="EYJ136"/>
      <c r="EYK136"/>
      <c r="EYL136"/>
      <c r="EYM136"/>
      <c r="EYN136"/>
      <c r="EYO136"/>
      <c r="EYP136"/>
      <c r="EYQ136"/>
      <c r="EYR136"/>
      <c r="EYS136"/>
      <c r="EYT136"/>
      <c r="EYU136"/>
      <c r="EYV136"/>
      <c r="EYW136"/>
      <c r="EYX136"/>
      <c r="EYY136"/>
      <c r="EYZ136"/>
      <c r="EZA136"/>
      <c r="EZB136"/>
      <c r="EZC136"/>
      <c r="EZD136"/>
      <c r="EZE136"/>
      <c r="EZF136"/>
      <c r="EZG136"/>
      <c r="EZH136"/>
      <c r="EZI136"/>
      <c r="EZJ136"/>
      <c r="EZK136"/>
      <c r="EZL136"/>
      <c r="EZM136"/>
      <c r="EZN136"/>
      <c r="EZO136"/>
      <c r="EZP136"/>
      <c r="EZQ136"/>
      <c r="EZR136"/>
      <c r="EZS136"/>
      <c r="EZT136"/>
      <c r="EZU136"/>
      <c r="EZV136"/>
      <c r="EZW136"/>
      <c r="EZX136"/>
      <c r="EZY136"/>
      <c r="EZZ136"/>
      <c r="FAA136"/>
      <c r="FAB136"/>
      <c r="FAC136"/>
      <c r="FAD136"/>
      <c r="FAE136"/>
      <c r="FAF136"/>
      <c r="FAG136"/>
      <c r="FAH136"/>
      <c r="FAI136"/>
      <c r="FAJ136"/>
      <c r="FAK136"/>
      <c r="FAL136"/>
      <c r="FAM136"/>
      <c r="FAN136"/>
      <c r="FAO136"/>
      <c r="FAP136"/>
      <c r="FAQ136"/>
      <c r="FAR136"/>
      <c r="FAS136"/>
      <c r="FAT136"/>
      <c r="FAU136"/>
      <c r="FAV136"/>
      <c r="FAW136"/>
      <c r="FAX136"/>
      <c r="FAY136"/>
      <c r="FAZ136"/>
      <c r="FBA136"/>
      <c r="FBB136"/>
      <c r="FBC136"/>
      <c r="FBD136"/>
      <c r="FBE136"/>
      <c r="FBF136"/>
      <c r="FBG136"/>
      <c r="FBH136"/>
      <c r="FBI136"/>
      <c r="FBJ136"/>
      <c r="FBK136"/>
      <c r="FBL136"/>
      <c r="FBM136"/>
      <c r="FBN136"/>
      <c r="FBO136"/>
      <c r="FBP136"/>
      <c r="FBQ136"/>
      <c r="FBR136"/>
      <c r="FBS136"/>
      <c r="FBT136"/>
      <c r="FBU136"/>
      <c r="FBV136"/>
      <c r="FBW136"/>
      <c r="FBX136"/>
      <c r="FBY136"/>
      <c r="FBZ136"/>
      <c r="FCA136"/>
      <c r="FCB136"/>
      <c r="FCC136"/>
      <c r="FCD136"/>
      <c r="FCE136"/>
      <c r="FCF136"/>
      <c r="FCG136"/>
      <c r="FCH136"/>
      <c r="FCI136"/>
      <c r="FCJ136"/>
      <c r="FCK136"/>
      <c r="FCL136"/>
      <c r="FCM136"/>
      <c r="FCN136"/>
      <c r="FCO136"/>
      <c r="FCP136"/>
      <c r="FCQ136"/>
      <c r="FCR136"/>
      <c r="FCS136"/>
      <c r="FCT136"/>
      <c r="FCU136"/>
      <c r="FCV136"/>
      <c r="FCW136"/>
      <c r="FCX136"/>
      <c r="FCY136"/>
      <c r="FCZ136"/>
      <c r="FDA136"/>
      <c r="FDB136"/>
      <c r="FDC136"/>
      <c r="FDD136"/>
      <c r="FDE136"/>
      <c r="FDF136"/>
      <c r="FDG136"/>
      <c r="FDH136"/>
      <c r="FDI136"/>
      <c r="FDJ136"/>
      <c r="FDK136"/>
      <c r="FDL136"/>
      <c r="FDM136"/>
      <c r="FDN136"/>
      <c r="FDO136"/>
      <c r="FDP136"/>
      <c r="FDQ136"/>
      <c r="FDR136"/>
      <c r="FDS136"/>
      <c r="FDT136"/>
      <c r="FDU136"/>
      <c r="FDV136"/>
      <c r="FDW136"/>
      <c r="FDX136"/>
      <c r="FDY136"/>
      <c r="FDZ136"/>
      <c r="FEA136"/>
      <c r="FEB136"/>
      <c r="FEC136"/>
      <c r="FED136"/>
      <c r="FEE136"/>
      <c r="FEF136"/>
      <c r="FEG136"/>
      <c r="FEH136"/>
      <c r="FEI136"/>
      <c r="FEJ136"/>
      <c r="FEK136"/>
      <c r="FEL136"/>
      <c r="FEM136"/>
      <c r="FEN136"/>
      <c r="FEO136"/>
      <c r="FEP136"/>
      <c r="FEQ136"/>
      <c r="FER136"/>
      <c r="FES136"/>
      <c r="FET136"/>
      <c r="FEU136"/>
      <c r="FEV136"/>
      <c r="FEW136"/>
      <c r="FEX136"/>
      <c r="FEY136"/>
      <c r="FEZ136"/>
      <c r="FFA136"/>
      <c r="FFB136"/>
      <c r="FFC136"/>
      <c r="FFD136"/>
      <c r="FFE136"/>
      <c r="FFF136"/>
      <c r="FFG136"/>
      <c r="FFH136"/>
      <c r="FFI136"/>
      <c r="FFJ136"/>
      <c r="FFK136"/>
      <c r="FFL136"/>
      <c r="FFM136"/>
      <c r="FFN136"/>
      <c r="FFO136"/>
      <c r="FFP136"/>
      <c r="FFQ136"/>
      <c r="FFR136"/>
      <c r="FFS136"/>
      <c r="FFT136"/>
      <c r="FFU136"/>
      <c r="FFV136"/>
      <c r="FFW136"/>
      <c r="FFX136"/>
      <c r="FFY136"/>
      <c r="FFZ136"/>
      <c r="FGA136"/>
      <c r="FGB136"/>
      <c r="FGC136"/>
      <c r="FGD136"/>
      <c r="FGE136"/>
      <c r="FGF136"/>
      <c r="FGG136"/>
      <c r="FGH136"/>
      <c r="FGI136"/>
      <c r="FGJ136"/>
      <c r="FGK136"/>
      <c r="FGL136"/>
      <c r="FGM136"/>
      <c r="FGN136"/>
      <c r="FGO136"/>
      <c r="FGP136"/>
      <c r="FGQ136"/>
      <c r="FGR136"/>
      <c r="FGS136"/>
      <c r="FGT136"/>
      <c r="FGU136"/>
      <c r="FGV136"/>
      <c r="FGW136"/>
      <c r="FGX136"/>
      <c r="FGY136"/>
      <c r="FGZ136"/>
      <c r="FHA136"/>
      <c r="FHB136"/>
      <c r="FHC136"/>
      <c r="FHD136"/>
      <c r="FHE136"/>
      <c r="FHF136"/>
      <c r="FHG136"/>
      <c r="FHH136"/>
      <c r="FHI136"/>
      <c r="FHJ136"/>
      <c r="FHK136"/>
      <c r="FHL136"/>
      <c r="FHM136"/>
      <c r="FHN136"/>
      <c r="FHO136"/>
      <c r="FHP136"/>
      <c r="FHQ136"/>
      <c r="FHR136"/>
      <c r="FHS136"/>
      <c r="FHT136"/>
      <c r="FHU136"/>
      <c r="FHV136"/>
      <c r="FHW136"/>
      <c r="FHX136"/>
      <c r="FHY136"/>
      <c r="FHZ136"/>
      <c r="FIA136"/>
      <c r="FIB136"/>
      <c r="FIC136"/>
      <c r="FID136"/>
      <c r="FIE136"/>
      <c r="FIF136"/>
      <c r="FIG136"/>
      <c r="FIH136"/>
      <c r="FII136"/>
      <c r="FIJ136"/>
      <c r="FIK136"/>
      <c r="FIL136"/>
      <c r="FIM136"/>
      <c r="FIN136"/>
      <c r="FIO136"/>
      <c r="FIP136"/>
      <c r="FIQ136"/>
      <c r="FIR136"/>
      <c r="FIS136"/>
      <c r="FIT136"/>
      <c r="FIU136"/>
      <c r="FIV136"/>
      <c r="FIW136"/>
      <c r="FIX136"/>
      <c r="FIY136"/>
      <c r="FIZ136"/>
      <c r="FJA136"/>
      <c r="FJB136"/>
      <c r="FJC136"/>
      <c r="FJD136"/>
      <c r="FJE136"/>
      <c r="FJF136"/>
      <c r="FJG136"/>
      <c r="FJH136"/>
      <c r="FJI136"/>
      <c r="FJJ136"/>
      <c r="FJK136"/>
      <c r="FJL136"/>
      <c r="FJM136"/>
      <c r="FJN136"/>
      <c r="FJO136"/>
      <c r="FJP136"/>
      <c r="FJQ136"/>
      <c r="FJR136"/>
      <c r="FJS136"/>
      <c r="FJT136"/>
      <c r="FJU136"/>
      <c r="FJV136"/>
      <c r="FJW136"/>
      <c r="FJX136"/>
      <c r="FJY136"/>
      <c r="FJZ136"/>
      <c r="FKA136"/>
      <c r="FKB136"/>
      <c r="FKC136"/>
      <c r="FKD136"/>
      <c r="FKE136"/>
      <c r="FKF136"/>
      <c r="FKG136"/>
      <c r="FKH136"/>
      <c r="FKI136"/>
      <c r="FKJ136"/>
      <c r="FKK136"/>
      <c r="FKL136"/>
      <c r="FKM136"/>
      <c r="FKN136"/>
      <c r="FKO136"/>
      <c r="FKP136"/>
      <c r="FKQ136"/>
      <c r="FKR136"/>
      <c r="FKS136"/>
      <c r="FKT136"/>
      <c r="FKU136"/>
      <c r="FKV136"/>
      <c r="FKW136"/>
      <c r="FKX136"/>
      <c r="FKY136"/>
      <c r="FKZ136"/>
      <c r="FLA136"/>
      <c r="FLB136"/>
      <c r="FLC136"/>
      <c r="FLD136"/>
      <c r="FLE136"/>
      <c r="FLF136"/>
      <c r="FLG136"/>
      <c r="FLH136"/>
      <c r="FLI136"/>
      <c r="FLJ136"/>
      <c r="FLK136"/>
      <c r="FLL136"/>
      <c r="FLM136"/>
      <c r="FLN136"/>
      <c r="FLO136"/>
      <c r="FLP136"/>
      <c r="FLQ136"/>
      <c r="FLR136"/>
      <c r="FLS136"/>
      <c r="FLT136"/>
      <c r="FLU136"/>
      <c r="FLV136"/>
      <c r="FLW136"/>
      <c r="FLX136"/>
      <c r="FLY136"/>
      <c r="FLZ136"/>
      <c r="FMA136"/>
      <c r="FMB136"/>
      <c r="FMC136"/>
      <c r="FMD136"/>
      <c r="FME136"/>
      <c r="FMF136"/>
      <c r="FMG136"/>
      <c r="FMH136"/>
      <c r="FMI136"/>
      <c r="FMJ136"/>
      <c r="FMK136"/>
      <c r="FML136"/>
      <c r="FMM136"/>
      <c r="FMN136"/>
      <c r="FMO136"/>
      <c r="FMP136"/>
      <c r="FMQ136"/>
      <c r="FMR136"/>
      <c r="FMS136"/>
      <c r="FMT136"/>
      <c r="FMU136"/>
      <c r="FMV136"/>
      <c r="FMW136"/>
      <c r="FMX136"/>
      <c r="FMY136"/>
      <c r="FMZ136"/>
      <c r="FNA136"/>
      <c r="FNB136"/>
      <c r="FNC136"/>
      <c r="FND136"/>
      <c r="FNE136"/>
      <c r="FNF136"/>
      <c r="FNG136"/>
      <c r="FNH136"/>
      <c r="FNI136"/>
      <c r="FNJ136"/>
      <c r="FNK136"/>
      <c r="FNL136"/>
      <c r="FNM136"/>
      <c r="FNN136"/>
      <c r="FNO136"/>
      <c r="FNP136"/>
      <c r="FNQ136"/>
      <c r="FNR136"/>
      <c r="FNS136"/>
      <c r="FNT136"/>
      <c r="FNU136"/>
      <c r="FNV136"/>
      <c r="FNW136"/>
      <c r="FNX136"/>
      <c r="FNY136"/>
      <c r="FNZ136"/>
      <c r="FOA136"/>
      <c r="FOB136"/>
      <c r="FOC136"/>
      <c r="FOD136"/>
      <c r="FOE136"/>
      <c r="FOF136"/>
      <c r="FOG136"/>
      <c r="FOH136"/>
      <c r="FOI136"/>
      <c r="FOJ136"/>
      <c r="FOK136"/>
      <c r="FOL136"/>
      <c r="FOM136"/>
      <c r="FON136"/>
      <c r="FOO136"/>
      <c r="FOP136"/>
      <c r="FOQ136"/>
      <c r="FOR136"/>
      <c r="FOS136"/>
      <c r="FOT136"/>
      <c r="FOU136"/>
      <c r="FOV136"/>
      <c r="FOW136"/>
      <c r="FOX136"/>
      <c r="FOY136"/>
      <c r="FOZ136"/>
      <c r="FPA136"/>
      <c r="FPB136"/>
      <c r="FPC136"/>
      <c r="FPD136"/>
      <c r="FPE136"/>
      <c r="FPF136"/>
      <c r="FPG136"/>
      <c r="FPH136"/>
      <c r="FPI136"/>
      <c r="FPJ136"/>
      <c r="FPK136"/>
      <c r="FPL136"/>
      <c r="FPM136"/>
      <c r="FPN136"/>
      <c r="FPO136"/>
      <c r="FPP136"/>
      <c r="FPQ136"/>
      <c r="FPR136"/>
      <c r="FPS136"/>
      <c r="FPT136"/>
      <c r="FPU136"/>
      <c r="FPV136"/>
      <c r="FPW136"/>
      <c r="FPX136"/>
      <c r="FPY136"/>
      <c r="FPZ136"/>
      <c r="FQA136"/>
      <c r="FQB136"/>
      <c r="FQC136"/>
      <c r="FQD136"/>
      <c r="FQE136"/>
      <c r="FQF136"/>
      <c r="FQG136"/>
      <c r="FQH136"/>
      <c r="FQI136"/>
      <c r="FQJ136"/>
      <c r="FQK136"/>
      <c r="FQL136"/>
      <c r="FQM136"/>
      <c r="FQN136"/>
      <c r="FQO136"/>
      <c r="FQP136"/>
      <c r="FQQ136"/>
      <c r="FQR136"/>
      <c r="FQS136"/>
      <c r="FQT136"/>
      <c r="FQU136"/>
      <c r="FQV136"/>
      <c r="FQW136"/>
      <c r="FQX136"/>
      <c r="FQY136"/>
      <c r="FQZ136"/>
      <c r="FRA136"/>
      <c r="FRB136"/>
      <c r="FRC136"/>
      <c r="FRD136"/>
      <c r="FRE136"/>
      <c r="FRF136"/>
      <c r="FRG136"/>
      <c r="FRH136"/>
      <c r="FRI136"/>
      <c r="FRJ136"/>
      <c r="FRK136"/>
      <c r="FRL136"/>
      <c r="FRM136"/>
      <c r="FRN136"/>
      <c r="FRO136"/>
      <c r="FRP136"/>
      <c r="FRQ136"/>
      <c r="FRR136"/>
      <c r="FRS136"/>
      <c r="FRT136"/>
      <c r="FRU136"/>
      <c r="FRV136"/>
      <c r="FRW136"/>
      <c r="FRX136"/>
      <c r="FRY136"/>
      <c r="FRZ136"/>
      <c r="FSA136"/>
      <c r="FSB136"/>
      <c r="FSC136"/>
      <c r="FSD136"/>
      <c r="FSE136"/>
      <c r="FSF136"/>
      <c r="FSG136"/>
      <c r="FSH136"/>
      <c r="FSI136"/>
      <c r="FSJ136"/>
      <c r="FSK136"/>
      <c r="FSL136"/>
      <c r="FSM136"/>
      <c r="FSN136"/>
      <c r="FSO136"/>
      <c r="FSP136"/>
      <c r="FSQ136"/>
      <c r="FSR136"/>
      <c r="FSS136"/>
      <c r="FST136"/>
      <c r="FSU136"/>
      <c r="FSV136"/>
      <c r="FSW136"/>
      <c r="FSX136"/>
      <c r="FSY136"/>
      <c r="FSZ136"/>
      <c r="FTA136"/>
      <c r="FTB136"/>
      <c r="FTC136"/>
      <c r="FTD136"/>
      <c r="FTE136"/>
      <c r="FTF136"/>
      <c r="FTG136"/>
      <c r="FTH136"/>
      <c r="FTI136"/>
      <c r="FTJ136"/>
      <c r="FTK136"/>
      <c r="FTL136"/>
      <c r="FTM136"/>
      <c r="FTN136"/>
      <c r="FTO136"/>
      <c r="FTP136"/>
      <c r="FTQ136"/>
      <c r="FTR136"/>
      <c r="FTS136"/>
      <c r="FTT136"/>
      <c r="FTU136"/>
      <c r="FTV136"/>
      <c r="FTW136"/>
      <c r="FTX136"/>
      <c r="FTY136"/>
      <c r="FTZ136"/>
      <c r="FUA136"/>
      <c r="FUB136"/>
      <c r="FUC136"/>
      <c r="FUD136"/>
      <c r="FUE136"/>
      <c r="FUF136"/>
      <c r="FUG136"/>
      <c r="FUH136"/>
      <c r="FUI136"/>
      <c r="FUJ136"/>
      <c r="FUK136"/>
      <c r="FUL136"/>
      <c r="FUM136"/>
      <c r="FUN136"/>
      <c r="FUO136"/>
      <c r="FUP136"/>
      <c r="FUQ136"/>
      <c r="FUR136"/>
      <c r="FUS136"/>
      <c r="FUT136"/>
      <c r="FUU136"/>
      <c r="FUV136"/>
      <c r="FUW136"/>
      <c r="FUX136"/>
      <c r="FUY136"/>
      <c r="FUZ136"/>
      <c r="FVA136"/>
      <c r="FVB136"/>
      <c r="FVC136"/>
      <c r="FVD136"/>
      <c r="FVE136"/>
      <c r="FVF136"/>
      <c r="FVG136"/>
      <c r="FVH136"/>
      <c r="FVI136"/>
      <c r="FVJ136"/>
      <c r="FVK136"/>
      <c r="FVL136"/>
      <c r="FVM136"/>
      <c r="FVN136"/>
      <c r="FVO136"/>
      <c r="FVP136"/>
      <c r="FVQ136"/>
      <c r="FVR136"/>
      <c r="FVS136"/>
      <c r="FVT136"/>
      <c r="FVU136"/>
      <c r="FVV136"/>
      <c r="FVW136"/>
      <c r="FVX136"/>
      <c r="FVY136"/>
      <c r="FVZ136"/>
      <c r="FWA136"/>
      <c r="FWB136"/>
      <c r="FWC136"/>
      <c r="FWD136"/>
      <c r="FWE136"/>
      <c r="FWF136"/>
      <c r="FWG136"/>
      <c r="FWH136"/>
      <c r="FWI136"/>
      <c r="FWJ136"/>
      <c r="FWK136"/>
      <c r="FWL136"/>
      <c r="FWM136"/>
      <c r="FWN136"/>
      <c r="FWO136"/>
      <c r="FWP136"/>
      <c r="FWQ136"/>
      <c r="FWR136"/>
      <c r="FWS136"/>
      <c r="FWT136"/>
      <c r="FWU136"/>
      <c r="FWV136"/>
      <c r="FWW136"/>
      <c r="FWX136"/>
      <c r="FWY136"/>
      <c r="FWZ136"/>
      <c r="FXA136"/>
      <c r="FXB136"/>
      <c r="FXC136"/>
      <c r="FXD136"/>
      <c r="FXE136"/>
      <c r="FXF136"/>
      <c r="FXG136"/>
      <c r="FXH136"/>
      <c r="FXI136"/>
      <c r="FXJ136"/>
      <c r="FXK136"/>
      <c r="FXL136"/>
      <c r="FXM136"/>
      <c r="FXN136"/>
      <c r="FXO136"/>
      <c r="FXP136"/>
      <c r="FXQ136"/>
      <c r="FXR136"/>
      <c r="FXS136"/>
      <c r="FXT136"/>
      <c r="FXU136"/>
      <c r="FXV136"/>
      <c r="FXW136"/>
      <c r="FXX136"/>
      <c r="FXY136"/>
      <c r="FXZ136"/>
      <c r="FYA136"/>
      <c r="FYB136"/>
      <c r="FYC136"/>
      <c r="FYD136"/>
      <c r="FYE136"/>
      <c r="FYF136"/>
      <c r="FYG136"/>
      <c r="FYH136"/>
      <c r="FYI136"/>
      <c r="FYJ136"/>
      <c r="FYK136"/>
      <c r="FYL136"/>
      <c r="FYM136"/>
      <c r="FYN136"/>
      <c r="FYO136"/>
      <c r="FYP136"/>
      <c r="FYQ136"/>
      <c r="FYR136"/>
      <c r="FYS136"/>
      <c r="FYT136"/>
      <c r="FYU136"/>
      <c r="FYV136"/>
      <c r="FYW136"/>
      <c r="FYX136"/>
      <c r="FYY136"/>
      <c r="FYZ136"/>
      <c r="FZA136"/>
      <c r="FZB136"/>
      <c r="FZC136"/>
      <c r="FZD136"/>
      <c r="FZE136"/>
      <c r="FZF136"/>
      <c r="FZG136"/>
      <c r="FZH136"/>
      <c r="FZI136"/>
      <c r="FZJ136"/>
      <c r="FZK136"/>
      <c r="FZL136"/>
      <c r="FZM136"/>
      <c r="FZN136"/>
      <c r="FZO136"/>
      <c r="FZP136"/>
      <c r="FZQ136"/>
      <c r="FZR136"/>
      <c r="FZS136"/>
      <c r="FZT136"/>
      <c r="FZU136"/>
      <c r="FZV136"/>
      <c r="FZW136"/>
      <c r="FZX136"/>
      <c r="FZY136"/>
      <c r="FZZ136"/>
      <c r="GAA136"/>
      <c r="GAB136"/>
      <c r="GAC136"/>
      <c r="GAD136"/>
      <c r="GAE136"/>
      <c r="GAF136"/>
      <c r="GAG136"/>
      <c r="GAH136"/>
      <c r="GAI136"/>
      <c r="GAJ136"/>
      <c r="GAK136"/>
      <c r="GAL136"/>
      <c r="GAM136"/>
      <c r="GAN136"/>
      <c r="GAO136"/>
      <c r="GAP136"/>
      <c r="GAQ136"/>
      <c r="GAR136"/>
      <c r="GAS136"/>
      <c r="GAT136"/>
      <c r="GAU136"/>
      <c r="GAV136"/>
      <c r="GAW136"/>
      <c r="GAX136"/>
      <c r="GAY136"/>
      <c r="GAZ136"/>
      <c r="GBA136"/>
      <c r="GBB136"/>
      <c r="GBC136"/>
      <c r="GBD136"/>
      <c r="GBE136"/>
      <c r="GBF136"/>
      <c r="GBG136"/>
      <c r="GBH136"/>
      <c r="GBI136"/>
      <c r="GBJ136"/>
      <c r="GBK136"/>
      <c r="GBL136"/>
      <c r="GBM136"/>
      <c r="GBN136"/>
      <c r="GBO136"/>
      <c r="GBP136"/>
      <c r="GBQ136"/>
      <c r="GBR136"/>
      <c r="GBS136"/>
      <c r="GBT136"/>
      <c r="GBU136"/>
      <c r="GBV136"/>
      <c r="GBW136"/>
      <c r="GBX136"/>
      <c r="GBY136"/>
      <c r="GBZ136"/>
      <c r="GCA136"/>
      <c r="GCB136"/>
      <c r="GCC136"/>
      <c r="GCD136"/>
      <c r="GCE136"/>
      <c r="GCF136"/>
      <c r="GCG136"/>
      <c r="GCH136"/>
      <c r="GCI136"/>
      <c r="GCJ136"/>
      <c r="GCK136"/>
      <c r="GCL136"/>
      <c r="GCM136"/>
      <c r="GCN136"/>
      <c r="GCO136"/>
      <c r="GCP136"/>
      <c r="GCQ136"/>
      <c r="GCR136"/>
      <c r="GCS136"/>
      <c r="GCT136"/>
      <c r="GCU136"/>
      <c r="GCV136"/>
      <c r="GCW136"/>
      <c r="GCX136"/>
      <c r="GCY136"/>
      <c r="GCZ136"/>
      <c r="GDA136"/>
      <c r="GDB136"/>
      <c r="GDC136"/>
      <c r="GDD136"/>
      <c r="GDE136"/>
      <c r="GDF136"/>
      <c r="GDG136"/>
      <c r="GDH136"/>
      <c r="GDI136"/>
      <c r="GDJ136"/>
      <c r="GDK136"/>
      <c r="GDL136"/>
      <c r="GDM136"/>
      <c r="GDN136"/>
      <c r="GDO136"/>
      <c r="GDP136"/>
      <c r="GDQ136"/>
      <c r="GDR136"/>
      <c r="GDS136"/>
      <c r="GDT136"/>
      <c r="GDU136"/>
      <c r="GDV136"/>
      <c r="GDW136"/>
      <c r="GDX136"/>
      <c r="GDY136"/>
      <c r="GDZ136"/>
      <c r="GEA136"/>
      <c r="GEB136"/>
      <c r="GEC136"/>
      <c r="GED136"/>
      <c r="GEE136"/>
      <c r="GEF136"/>
      <c r="GEG136"/>
      <c r="GEH136"/>
      <c r="GEI136"/>
      <c r="GEJ136"/>
      <c r="GEK136"/>
      <c r="GEL136"/>
      <c r="GEM136"/>
      <c r="GEN136"/>
      <c r="GEO136"/>
      <c r="GEP136"/>
      <c r="GEQ136"/>
      <c r="GER136"/>
      <c r="GES136"/>
      <c r="GET136"/>
      <c r="GEU136"/>
      <c r="GEV136"/>
      <c r="GEW136"/>
      <c r="GEX136"/>
      <c r="GEY136"/>
      <c r="GEZ136"/>
      <c r="GFA136"/>
      <c r="GFB136"/>
      <c r="GFC136"/>
      <c r="GFD136"/>
      <c r="GFE136"/>
      <c r="GFF136"/>
      <c r="GFG136"/>
      <c r="GFH136"/>
      <c r="GFI136"/>
      <c r="GFJ136"/>
      <c r="GFK136"/>
      <c r="GFL136"/>
      <c r="GFM136"/>
      <c r="GFN136"/>
      <c r="GFO136"/>
      <c r="GFP136"/>
      <c r="GFQ136"/>
      <c r="GFR136"/>
      <c r="GFS136"/>
      <c r="GFT136"/>
      <c r="GFU136"/>
      <c r="GFV136"/>
      <c r="GFW136"/>
      <c r="GFX136"/>
      <c r="GFY136"/>
      <c r="GFZ136"/>
      <c r="GGA136"/>
      <c r="GGB136"/>
      <c r="GGC136"/>
      <c r="GGD136"/>
      <c r="GGE136"/>
      <c r="GGF136"/>
      <c r="GGG136"/>
      <c r="GGH136"/>
      <c r="GGI136"/>
      <c r="GGJ136"/>
      <c r="GGK136"/>
      <c r="GGL136"/>
      <c r="GGM136"/>
      <c r="GGN136"/>
      <c r="GGO136"/>
      <c r="GGP136"/>
      <c r="GGQ136"/>
      <c r="GGR136"/>
      <c r="GGS136"/>
      <c r="GGT136"/>
      <c r="GGU136"/>
      <c r="GGV136"/>
      <c r="GGW136"/>
      <c r="GGX136"/>
      <c r="GGY136"/>
      <c r="GGZ136"/>
      <c r="GHA136"/>
      <c r="GHB136"/>
      <c r="GHC136"/>
      <c r="GHD136"/>
      <c r="GHE136"/>
      <c r="GHF136"/>
      <c r="GHG136"/>
      <c r="GHH136"/>
      <c r="GHI136"/>
      <c r="GHJ136"/>
      <c r="GHK136"/>
      <c r="GHL136"/>
      <c r="GHM136"/>
      <c r="GHN136"/>
      <c r="GHO136"/>
      <c r="GHP136"/>
      <c r="GHQ136"/>
      <c r="GHR136"/>
      <c r="GHS136"/>
      <c r="GHT136"/>
      <c r="GHU136"/>
      <c r="GHV136"/>
      <c r="GHW136"/>
      <c r="GHX136"/>
      <c r="GHY136"/>
      <c r="GHZ136"/>
      <c r="GIA136"/>
      <c r="GIB136"/>
      <c r="GIC136"/>
      <c r="GID136"/>
      <c r="GIE136"/>
      <c r="GIF136"/>
      <c r="GIG136"/>
      <c r="GIH136"/>
      <c r="GII136"/>
      <c r="GIJ136"/>
      <c r="GIK136"/>
      <c r="GIL136"/>
      <c r="GIM136"/>
      <c r="GIN136"/>
      <c r="GIO136"/>
      <c r="GIP136"/>
      <c r="GIQ136"/>
      <c r="GIR136"/>
      <c r="GIS136"/>
      <c r="GIT136"/>
      <c r="GIU136"/>
      <c r="GIV136"/>
      <c r="GIW136"/>
      <c r="GIX136"/>
      <c r="GIY136"/>
      <c r="GIZ136"/>
      <c r="GJA136"/>
      <c r="GJB136"/>
      <c r="GJC136"/>
      <c r="GJD136"/>
      <c r="GJE136"/>
      <c r="GJF136"/>
      <c r="GJG136"/>
      <c r="GJH136"/>
      <c r="GJI136"/>
      <c r="GJJ136"/>
      <c r="GJK136"/>
      <c r="GJL136"/>
      <c r="GJM136"/>
      <c r="GJN136"/>
      <c r="GJO136"/>
      <c r="GJP136"/>
      <c r="GJQ136"/>
      <c r="GJR136"/>
      <c r="GJS136"/>
      <c r="GJT136"/>
      <c r="GJU136"/>
      <c r="GJV136"/>
      <c r="GJW136"/>
      <c r="GJX136"/>
      <c r="GJY136"/>
      <c r="GJZ136"/>
      <c r="GKA136"/>
      <c r="GKB136"/>
      <c r="GKC136"/>
      <c r="GKD136"/>
      <c r="GKE136"/>
      <c r="GKF136"/>
      <c r="GKG136"/>
      <c r="GKH136"/>
      <c r="GKI136"/>
      <c r="GKJ136"/>
      <c r="GKK136"/>
      <c r="GKL136"/>
      <c r="GKM136"/>
      <c r="GKN136"/>
      <c r="GKO136"/>
      <c r="GKP136"/>
      <c r="GKQ136"/>
      <c r="GKR136"/>
      <c r="GKS136"/>
      <c r="GKT136"/>
      <c r="GKU136"/>
      <c r="GKV136"/>
      <c r="GKW136"/>
      <c r="GKX136"/>
      <c r="GKY136"/>
      <c r="GKZ136"/>
      <c r="GLA136"/>
      <c r="GLB136"/>
      <c r="GLC136"/>
      <c r="GLD136"/>
      <c r="GLE136"/>
      <c r="GLF136"/>
      <c r="GLG136"/>
      <c r="GLH136"/>
      <c r="GLI136"/>
      <c r="GLJ136"/>
      <c r="GLK136"/>
      <c r="GLL136"/>
      <c r="GLM136"/>
      <c r="GLN136"/>
      <c r="GLO136"/>
      <c r="GLP136"/>
      <c r="GLQ136"/>
      <c r="GLR136"/>
      <c r="GLS136"/>
      <c r="GLT136"/>
      <c r="GLU136"/>
      <c r="GLV136"/>
      <c r="GLW136"/>
      <c r="GLX136"/>
      <c r="GLY136"/>
      <c r="GLZ136"/>
      <c r="GMA136"/>
      <c r="GMB136"/>
      <c r="GMC136"/>
      <c r="GMD136"/>
      <c r="GME136"/>
      <c r="GMF136"/>
      <c r="GMG136"/>
      <c r="GMH136"/>
      <c r="GMI136"/>
      <c r="GMJ136"/>
      <c r="GMK136"/>
      <c r="GML136"/>
      <c r="GMM136"/>
      <c r="GMN136"/>
      <c r="GMO136"/>
      <c r="GMP136"/>
      <c r="GMQ136"/>
      <c r="GMR136"/>
      <c r="GMS136"/>
      <c r="GMT136"/>
      <c r="GMU136"/>
      <c r="GMV136"/>
      <c r="GMW136"/>
      <c r="GMX136"/>
      <c r="GMY136"/>
      <c r="GMZ136"/>
      <c r="GNA136"/>
      <c r="GNB136"/>
      <c r="GNC136"/>
      <c r="GND136"/>
      <c r="GNE136"/>
      <c r="GNF136"/>
      <c r="GNG136"/>
      <c r="GNH136"/>
      <c r="GNI136"/>
      <c r="GNJ136"/>
      <c r="GNK136"/>
      <c r="GNL136"/>
      <c r="GNM136"/>
      <c r="GNN136"/>
      <c r="GNO136"/>
      <c r="GNP136"/>
      <c r="GNQ136"/>
      <c r="GNR136"/>
      <c r="GNS136"/>
      <c r="GNT136"/>
      <c r="GNU136"/>
      <c r="GNV136"/>
      <c r="GNW136"/>
      <c r="GNX136"/>
      <c r="GNY136"/>
      <c r="GNZ136"/>
      <c r="GOA136"/>
      <c r="GOB136"/>
      <c r="GOC136"/>
      <c r="GOD136"/>
      <c r="GOE136"/>
      <c r="GOF136"/>
      <c r="GOG136"/>
      <c r="GOH136"/>
      <c r="GOI136"/>
      <c r="GOJ136"/>
      <c r="GOK136"/>
      <c r="GOL136"/>
      <c r="GOM136"/>
      <c r="GON136"/>
      <c r="GOO136"/>
      <c r="GOP136"/>
      <c r="GOQ136"/>
      <c r="GOR136"/>
      <c r="GOS136"/>
      <c r="GOT136"/>
      <c r="GOU136"/>
      <c r="GOV136"/>
      <c r="GOW136"/>
      <c r="GOX136"/>
      <c r="GOY136"/>
      <c r="GOZ136"/>
      <c r="GPA136"/>
      <c r="GPB136"/>
      <c r="GPC136"/>
      <c r="GPD136"/>
      <c r="GPE136"/>
      <c r="GPF136"/>
      <c r="GPG136"/>
      <c r="GPH136"/>
      <c r="GPI136"/>
      <c r="GPJ136"/>
      <c r="GPK136"/>
      <c r="GPL136"/>
      <c r="GPM136"/>
      <c r="GPN136"/>
      <c r="GPO136"/>
      <c r="GPP136"/>
      <c r="GPQ136"/>
      <c r="GPR136"/>
      <c r="GPS136"/>
      <c r="GPT136"/>
      <c r="GPU136"/>
      <c r="GPV136"/>
      <c r="GPW136"/>
      <c r="GPX136"/>
      <c r="GPY136"/>
      <c r="GPZ136"/>
      <c r="GQA136"/>
      <c r="GQB136"/>
      <c r="GQC136"/>
      <c r="GQD136"/>
      <c r="GQE136"/>
      <c r="GQF136"/>
      <c r="GQG136"/>
      <c r="GQH136"/>
      <c r="GQI136"/>
      <c r="GQJ136"/>
      <c r="GQK136"/>
      <c r="GQL136"/>
      <c r="GQM136"/>
      <c r="GQN136"/>
      <c r="GQO136"/>
      <c r="GQP136"/>
      <c r="GQQ136"/>
      <c r="GQR136"/>
      <c r="GQS136"/>
      <c r="GQT136"/>
      <c r="GQU136"/>
      <c r="GQV136"/>
      <c r="GQW136"/>
      <c r="GQX136"/>
      <c r="GQY136"/>
      <c r="GQZ136"/>
      <c r="GRA136"/>
      <c r="GRB136"/>
      <c r="GRC136"/>
      <c r="GRD136"/>
      <c r="GRE136"/>
      <c r="GRF136"/>
      <c r="GRG136"/>
      <c r="GRH136"/>
      <c r="GRI136"/>
      <c r="GRJ136"/>
      <c r="GRK136"/>
      <c r="GRL136"/>
      <c r="GRM136"/>
      <c r="GRN136"/>
      <c r="GRO136"/>
      <c r="GRP136"/>
      <c r="GRQ136"/>
      <c r="GRR136"/>
      <c r="GRS136"/>
      <c r="GRT136"/>
      <c r="GRU136"/>
      <c r="GRV136"/>
      <c r="GRW136"/>
      <c r="GRX136"/>
      <c r="GRY136"/>
      <c r="GRZ136"/>
      <c r="GSA136"/>
      <c r="GSB136"/>
      <c r="GSC136"/>
      <c r="GSD136"/>
      <c r="GSE136"/>
      <c r="GSF136"/>
      <c r="GSG136"/>
      <c r="GSH136"/>
      <c r="GSI136"/>
      <c r="GSJ136"/>
      <c r="GSK136"/>
      <c r="GSL136"/>
      <c r="GSM136"/>
      <c r="GSN136"/>
      <c r="GSO136"/>
      <c r="GSP136"/>
      <c r="GSQ136"/>
      <c r="GSR136"/>
      <c r="GSS136"/>
      <c r="GST136"/>
      <c r="GSU136"/>
      <c r="GSV136"/>
      <c r="GSW136"/>
      <c r="GSX136"/>
      <c r="GSY136"/>
      <c r="GSZ136"/>
      <c r="GTA136"/>
      <c r="GTB136"/>
      <c r="GTC136"/>
      <c r="GTD136"/>
      <c r="GTE136"/>
      <c r="GTF136"/>
      <c r="GTG136"/>
      <c r="GTH136"/>
      <c r="GTI136"/>
      <c r="GTJ136"/>
      <c r="GTK136"/>
      <c r="GTL136"/>
      <c r="GTM136"/>
      <c r="GTN136"/>
      <c r="GTO136"/>
      <c r="GTP136"/>
      <c r="GTQ136"/>
      <c r="GTR136"/>
      <c r="GTS136"/>
      <c r="GTT136"/>
      <c r="GTU136"/>
      <c r="GTV136"/>
      <c r="GTW136"/>
      <c r="GTX136"/>
      <c r="GTY136"/>
      <c r="GTZ136"/>
      <c r="GUA136"/>
      <c r="GUB136"/>
      <c r="GUC136"/>
      <c r="GUD136"/>
      <c r="GUE136"/>
      <c r="GUF136"/>
      <c r="GUG136"/>
      <c r="GUH136"/>
      <c r="GUI136"/>
      <c r="GUJ136"/>
      <c r="GUK136"/>
      <c r="GUL136"/>
      <c r="GUM136"/>
      <c r="GUN136"/>
      <c r="GUO136"/>
      <c r="GUP136"/>
      <c r="GUQ136"/>
      <c r="GUR136"/>
      <c r="GUS136"/>
      <c r="GUT136"/>
      <c r="GUU136"/>
      <c r="GUV136"/>
      <c r="GUW136"/>
      <c r="GUX136"/>
      <c r="GUY136"/>
      <c r="GUZ136"/>
      <c r="GVA136"/>
      <c r="GVB136"/>
      <c r="GVC136"/>
      <c r="GVD136"/>
      <c r="GVE136"/>
      <c r="GVF136"/>
      <c r="GVG136"/>
      <c r="GVH136"/>
      <c r="GVI136"/>
      <c r="GVJ136"/>
      <c r="GVK136"/>
      <c r="GVL136"/>
      <c r="GVM136"/>
      <c r="GVN136"/>
      <c r="GVO136"/>
      <c r="GVP136"/>
      <c r="GVQ136"/>
      <c r="GVR136"/>
      <c r="GVS136"/>
      <c r="GVT136"/>
      <c r="GVU136"/>
      <c r="GVV136"/>
      <c r="GVW136"/>
      <c r="GVX136"/>
      <c r="GVY136"/>
      <c r="GVZ136"/>
      <c r="GWA136"/>
      <c r="GWB136"/>
      <c r="GWC136"/>
      <c r="GWD136"/>
      <c r="GWE136"/>
      <c r="GWF136"/>
      <c r="GWG136"/>
      <c r="GWH136"/>
      <c r="GWI136"/>
      <c r="GWJ136"/>
      <c r="GWK136"/>
      <c r="GWL136"/>
      <c r="GWM136"/>
      <c r="GWN136"/>
      <c r="GWO136"/>
      <c r="GWP136"/>
      <c r="GWQ136"/>
      <c r="GWR136"/>
      <c r="GWS136"/>
      <c r="GWT136"/>
      <c r="GWU136"/>
      <c r="GWV136"/>
      <c r="GWW136"/>
      <c r="GWX136"/>
      <c r="GWY136"/>
      <c r="GWZ136"/>
      <c r="GXA136"/>
      <c r="GXB136"/>
      <c r="GXC136"/>
      <c r="GXD136"/>
      <c r="GXE136"/>
      <c r="GXF136"/>
      <c r="GXG136"/>
      <c r="GXH136"/>
      <c r="GXI136"/>
      <c r="GXJ136"/>
      <c r="GXK136"/>
      <c r="GXL136"/>
      <c r="GXM136"/>
      <c r="GXN136"/>
      <c r="GXO136"/>
      <c r="GXP136"/>
      <c r="GXQ136"/>
      <c r="GXR136"/>
      <c r="GXS136"/>
      <c r="GXT136"/>
      <c r="GXU136"/>
      <c r="GXV136"/>
      <c r="GXW136"/>
      <c r="GXX136"/>
      <c r="GXY136"/>
      <c r="GXZ136"/>
      <c r="GYA136"/>
      <c r="GYB136"/>
      <c r="GYC136"/>
      <c r="GYD136"/>
      <c r="GYE136"/>
      <c r="GYF136"/>
      <c r="GYG136"/>
      <c r="GYH136"/>
      <c r="GYI136"/>
      <c r="GYJ136"/>
      <c r="GYK136"/>
      <c r="GYL136"/>
      <c r="GYM136"/>
      <c r="GYN136"/>
      <c r="GYO136"/>
      <c r="GYP136"/>
      <c r="GYQ136"/>
      <c r="GYR136"/>
      <c r="GYS136"/>
      <c r="GYT136"/>
      <c r="GYU136"/>
      <c r="GYV136"/>
      <c r="GYW136"/>
      <c r="GYX136"/>
      <c r="GYY136"/>
      <c r="GYZ136"/>
      <c r="GZA136"/>
      <c r="GZB136"/>
      <c r="GZC136"/>
      <c r="GZD136"/>
      <c r="GZE136"/>
      <c r="GZF136"/>
      <c r="GZG136"/>
      <c r="GZH136"/>
      <c r="GZI136"/>
      <c r="GZJ136"/>
      <c r="GZK136"/>
      <c r="GZL136"/>
      <c r="GZM136"/>
      <c r="GZN136"/>
      <c r="GZO136"/>
      <c r="GZP136"/>
      <c r="GZQ136"/>
      <c r="GZR136"/>
      <c r="GZS136"/>
      <c r="GZT136"/>
      <c r="GZU136"/>
      <c r="GZV136"/>
      <c r="GZW136"/>
      <c r="GZX136"/>
      <c r="GZY136"/>
      <c r="GZZ136"/>
      <c r="HAA136"/>
      <c r="HAB136"/>
      <c r="HAC136"/>
      <c r="HAD136"/>
      <c r="HAE136"/>
      <c r="HAF136"/>
      <c r="HAG136"/>
      <c r="HAH136"/>
      <c r="HAI136"/>
      <c r="HAJ136"/>
      <c r="HAK136"/>
      <c r="HAL136"/>
      <c r="HAM136"/>
      <c r="HAN136"/>
      <c r="HAO136"/>
      <c r="HAP136"/>
      <c r="HAQ136"/>
      <c r="HAR136"/>
      <c r="HAS136"/>
      <c r="HAT136"/>
      <c r="HAU136"/>
      <c r="HAV136"/>
      <c r="HAW136"/>
      <c r="HAX136"/>
      <c r="HAY136"/>
      <c r="HAZ136"/>
      <c r="HBA136"/>
      <c r="HBB136"/>
      <c r="HBC136"/>
      <c r="HBD136"/>
      <c r="HBE136"/>
      <c r="HBF136"/>
      <c r="HBG136"/>
      <c r="HBH136"/>
      <c r="HBI136"/>
      <c r="HBJ136"/>
      <c r="HBK136"/>
      <c r="HBL136"/>
      <c r="HBM136"/>
      <c r="HBN136"/>
      <c r="HBO136"/>
      <c r="HBP136"/>
      <c r="HBQ136"/>
      <c r="HBR136"/>
      <c r="HBS136"/>
      <c r="HBT136"/>
      <c r="HBU136"/>
      <c r="HBV136"/>
      <c r="HBW136"/>
      <c r="HBX136"/>
      <c r="HBY136"/>
      <c r="HBZ136"/>
      <c r="HCA136"/>
      <c r="HCB136"/>
      <c r="HCC136"/>
      <c r="HCD136"/>
      <c r="HCE136"/>
      <c r="HCF136"/>
      <c r="HCG136"/>
      <c r="HCH136"/>
      <c r="HCI136"/>
      <c r="HCJ136"/>
      <c r="HCK136"/>
      <c r="HCL136"/>
      <c r="HCM136"/>
      <c r="HCN136"/>
      <c r="HCO136"/>
      <c r="HCP136"/>
      <c r="HCQ136"/>
      <c r="HCR136"/>
      <c r="HCS136"/>
      <c r="HCT136"/>
      <c r="HCU136"/>
      <c r="HCV136"/>
      <c r="HCW136"/>
      <c r="HCX136"/>
      <c r="HCY136"/>
      <c r="HCZ136"/>
      <c r="HDA136"/>
      <c r="HDB136"/>
      <c r="HDC136"/>
      <c r="HDD136"/>
      <c r="HDE136"/>
      <c r="HDF136"/>
      <c r="HDG136"/>
      <c r="HDH136"/>
      <c r="HDI136"/>
      <c r="HDJ136"/>
      <c r="HDK136"/>
      <c r="HDL136"/>
      <c r="HDM136"/>
      <c r="HDN136"/>
      <c r="HDO136"/>
      <c r="HDP136"/>
      <c r="HDQ136"/>
      <c r="HDR136"/>
      <c r="HDS136"/>
      <c r="HDT136"/>
      <c r="HDU136"/>
      <c r="HDV136"/>
      <c r="HDW136"/>
      <c r="HDX136"/>
      <c r="HDY136"/>
      <c r="HDZ136"/>
      <c r="HEA136"/>
      <c r="HEB136"/>
      <c r="HEC136"/>
      <c r="HED136"/>
      <c r="HEE136"/>
      <c r="HEF136"/>
      <c r="HEG136"/>
      <c r="HEH136"/>
      <c r="HEI136"/>
      <c r="HEJ136"/>
      <c r="HEK136"/>
      <c r="HEL136"/>
      <c r="HEM136"/>
      <c r="HEN136"/>
      <c r="HEO136"/>
      <c r="HEP136"/>
      <c r="HEQ136"/>
      <c r="HER136"/>
      <c r="HES136"/>
      <c r="HET136"/>
      <c r="HEU136"/>
      <c r="HEV136"/>
      <c r="HEW136"/>
      <c r="HEX136"/>
      <c r="HEY136"/>
      <c r="HEZ136"/>
      <c r="HFA136"/>
      <c r="HFB136"/>
      <c r="HFC136"/>
      <c r="HFD136"/>
      <c r="HFE136"/>
      <c r="HFF136"/>
      <c r="HFG136"/>
      <c r="HFH136"/>
      <c r="HFI136"/>
      <c r="HFJ136"/>
      <c r="HFK136"/>
      <c r="HFL136"/>
      <c r="HFM136"/>
      <c r="HFN136"/>
      <c r="HFO136"/>
      <c r="HFP136"/>
      <c r="HFQ136"/>
      <c r="HFR136"/>
      <c r="HFS136"/>
      <c r="HFT136"/>
      <c r="HFU136"/>
      <c r="HFV136"/>
      <c r="HFW136"/>
      <c r="HFX136"/>
      <c r="HFY136"/>
      <c r="HFZ136"/>
      <c r="HGA136"/>
      <c r="HGB136"/>
      <c r="HGC136"/>
      <c r="HGD136"/>
      <c r="HGE136"/>
      <c r="HGF136"/>
      <c r="HGG136"/>
      <c r="HGH136"/>
      <c r="HGI136"/>
      <c r="HGJ136"/>
      <c r="HGK136"/>
      <c r="HGL136"/>
      <c r="HGM136"/>
      <c r="HGN136"/>
      <c r="HGO136"/>
      <c r="HGP136"/>
      <c r="HGQ136"/>
      <c r="HGR136"/>
      <c r="HGS136"/>
      <c r="HGT136"/>
      <c r="HGU136"/>
      <c r="HGV136"/>
      <c r="HGW136"/>
      <c r="HGX136"/>
      <c r="HGY136"/>
      <c r="HGZ136"/>
      <c r="HHA136"/>
      <c r="HHB136"/>
      <c r="HHC136"/>
      <c r="HHD136"/>
      <c r="HHE136"/>
      <c r="HHF136"/>
      <c r="HHG136"/>
      <c r="HHH136"/>
      <c r="HHI136"/>
      <c r="HHJ136"/>
      <c r="HHK136"/>
      <c r="HHL136"/>
      <c r="HHM136"/>
      <c r="HHN136"/>
      <c r="HHO136"/>
      <c r="HHP136"/>
      <c r="HHQ136"/>
      <c r="HHR136"/>
      <c r="HHS136"/>
      <c r="HHT136"/>
      <c r="HHU136"/>
      <c r="HHV136"/>
      <c r="HHW136"/>
      <c r="HHX136"/>
      <c r="HHY136"/>
      <c r="HHZ136"/>
      <c r="HIA136"/>
      <c r="HIB136"/>
      <c r="HIC136"/>
      <c r="HID136"/>
      <c r="HIE136"/>
      <c r="HIF136"/>
      <c r="HIG136"/>
      <c r="HIH136"/>
      <c r="HII136"/>
      <c r="HIJ136"/>
      <c r="HIK136"/>
      <c r="HIL136"/>
      <c r="HIM136"/>
      <c r="HIN136"/>
      <c r="HIO136"/>
      <c r="HIP136"/>
      <c r="HIQ136"/>
      <c r="HIR136"/>
      <c r="HIS136"/>
      <c r="HIT136"/>
      <c r="HIU136"/>
      <c r="HIV136"/>
      <c r="HIW136"/>
      <c r="HIX136"/>
      <c r="HIY136"/>
      <c r="HIZ136"/>
      <c r="HJA136"/>
      <c r="HJB136"/>
      <c r="HJC136"/>
      <c r="HJD136"/>
      <c r="HJE136"/>
      <c r="HJF136"/>
      <c r="HJG136"/>
      <c r="HJH136"/>
      <c r="HJI136"/>
      <c r="HJJ136"/>
      <c r="HJK136"/>
      <c r="HJL136"/>
      <c r="HJM136"/>
      <c r="HJN136"/>
      <c r="HJO136"/>
      <c r="HJP136"/>
      <c r="HJQ136"/>
      <c r="HJR136"/>
      <c r="HJS136"/>
      <c r="HJT136"/>
      <c r="HJU136"/>
      <c r="HJV136"/>
      <c r="HJW136"/>
      <c r="HJX136"/>
      <c r="HJY136"/>
      <c r="HJZ136"/>
      <c r="HKA136"/>
      <c r="HKB136"/>
      <c r="HKC136"/>
      <c r="HKD136"/>
      <c r="HKE136"/>
      <c r="HKF136"/>
      <c r="HKG136"/>
      <c r="HKH136"/>
      <c r="HKI136"/>
      <c r="HKJ136"/>
      <c r="HKK136"/>
      <c r="HKL136"/>
      <c r="HKM136"/>
      <c r="HKN136"/>
      <c r="HKO136"/>
      <c r="HKP136"/>
      <c r="HKQ136"/>
      <c r="HKR136"/>
      <c r="HKS136"/>
      <c r="HKT136"/>
      <c r="HKU136"/>
      <c r="HKV136"/>
      <c r="HKW136"/>
      <c r="HKX136"/>
      <c r="HKY136"/>
      <c r="HKZ136"/>
      <c r="HLA136"/>
      <c r="HLB136"/>
      <c r="HLC136"/>
      <c r="HLD136"/>
      <c r="HLE136"/>
      <c r="HLF136"/>
      <c r="HLG136"/>
      <c r="HLH136"/>
      <c r="HLI136"/>
      <c r="HLJ136"/>
      <c r="HLK136"/>
      <c r="HLL136"/>
      <c r="HLM136"/>
      <c r="HLN136"/>
      <c r="HLO136"/>
      <c r="HLP136"/>
      <c r="HLQ136"/>
      <c r="HLR136"/>
      <c r="HLS136"/>
      <c r="HLT136"/>
      <c r="HLU136"/>
      <c r="HLV136"/>
      <c r="HLW136"/>
      <c r="HLX136"/>
      <c r="HLY136"/>
      <c r="HLZ136"/>
      <c r="HMA136"/>
      <c r="HMB136"/>
      <c r="HMC136"/>
      <c r="HMD136"/>
      <c r="HME136"/>
      <c r="HMF136"/>
      <c r="HMG136"/>
      <c r="HMH136"/>
      <c r="HMI136"/>
      <c r="HMJ136"/>
      <c r="HMK136"/>
      <c r="HML136"/>
      <c r="HMM136"/>
      <c r="HMN136"/>
      <c r="HMO136"/>
      <c r="HMP136"/>
      <c r="HMQ136"/>
      <c r="HMR136"/>
      <c r="HMS136"/>
      <c r="HMT136"/>
      <c r="HMU136"/>
      <c r="HMV136"/>
      <c r="HMW136"/>
      <c r="HMX136"/>
      <c r="HMY136"/>
      <c r="HMZ136"/>
      <c r="HNA136"/>
      <c r="HNB136"/>
      <c r="HNC136"/>
      <c r="HND136"/>
      <c r="HNE136"/>
      <c r="HNF136"/>
      <c r="HNG136"/>
      <c r="HNH136"/>
      <c r="HNI136"/>
      <c r="HNJ136"/>
      <c r="HNK136"/>
      <c r="HNL136"/>
      <c r="HNM136"/>
      <c r="HNN136"/>
      <c r="HNO136"/>
      <c r="HNP136"/>
      <c r="HNQ136"/>
      <c r="HNR136"/>
      <c r="HNS136"/>
      <c r="HNT136"/>
      <c r="HNU136"/>
      <c r="HNV136"/>
      <c r="HNW136"/>
      <c r="HNX136"/>
      <c r="HNY136"/>
      <c r="HNZ136"/>
      <c r="HOA136"/>
      <c r="HOB136"/>
      <c r="HOC136"/>
      <c r="HOD136"/>
      <c r="HOE136"/>
      <c r="HOF136"/>
      <c r="HOG136"/>
      <c r="HOH136"/>
      <c r="HOI136"/>
      <c r="HOJ136"/>
      <c r="HOK136"/>
      <c r="HOL136"/>
      <c r="HOM136"/>
      <c r="HON136"/>
      <c r="HOO136"/>
      <c r="HOP136"/>
      <c r="HOQ136"/>
      <c r="HOR136"/>
      <c r="HOS136"/>
      <c r="HOT136"/>
      <c r="HOU136"/>
      <c r="HOV136"/>
      <c r="HOW136"/>
      <c r="HOX136"/>
      <c r="HOY136"/>
      <c r="HOZ136"/>
      <c r="HPA136"/>
      <c r="HPB136"/>
      <c r="HPC136"/>
      <c r="HPD136"/>
      <c r="HPE136"/>
      <c r="HPF136"/>
      <c r="HPG136"/>
      <c r="HPH136"/>
      <c r="HPI136"/>
      <c r="HPJ136"/>
      <c r="HPK136"/>
      <c r="HPL136"/>
      <c r="HPM136"/>
      <c r="HPN136"/>
      <c r="HPO136"/>
      <c r="HPP136"/>
      <c r="HPQ136"/>
      <c r="HPR136"/>
      <c r="HPS136"/>
      <c r="HPT136"/>
      <c r="HPU136"/>
      <c r="HPV136"/>
      <c r="HPW136"/>
      <c r="HPX136"/>
      <c r="HPY136"/>
      <c r="HPZ136"/>
      <c r="HQA136"/>
      <c r="HQB136"/>
      <c r="HQC136"/>
      <c r="HQD136"/>
      <c r="HQE136"/>
      <c r="HQF136"/>
      <c r="HQG136"/>
      <c r="HQH136"/>
      <c r="HQI136"/>
      <c r="HQJ136"/>
      <c r="HQK136"/>
      <c r="HQL136"/>
      <c r="HQM136"/>
      <c r="HQN136"/>
      <c r="HQO136"/>
      <c r="HQP136"/>
      <c r="HQQ136"/>
      <c r="HQR136"/>
      <c r="HQS136"/>
      <c r="HQT136"/>
      <c r="HQU136"/>
      <c r="HQV136"/>
      <c r="HQW136"/>
      <c r="HQX136"/>
      <c r="HQY136"/>
      <c r="HQZ136"/>
      <c r="HRA136"/>
      <c r="HRB136"/>
      <c r="HRC136"/>
      <c r="HRD136"/>
      <c r="HRE136"/>
      <c r="HRF136"/>
      <c r="HRG136"/>
      <c r="HRH136"/>
      <c r="HRI136"/>
      <c r="HRJ136"/>
      <c r="HRK136"/>
      <c r="HRL136"/>
      <c r="HRM136"/>
      <c r="HRN136"/>
      <c r="HRO136"/>
      <c r="HRP136"/>
      <c r="HRQ136"/>
      <c r="HRR136"/>
      <c r="HRS136"/>
      <c r="HRT136"/>
      <c r="HRU136"/>
      <c r="HRV136"/>
      <c r="HRW136"/>
      <c r="HRX136"/>
      <c r="HRY136"/>
      <c r="HRZ136"/>
      <c r="HSA136"/>
      <c r="HSB136"/>
      <c r="HSC136"/>
      <c r="HSD136"/>
      <c r="HSE136"/>
      <c r="HSF136"/>
      <c r="HSG136"/>
      <c r="HSH136"/>
      <c r="HSI136"/>
      <c r="HSJ136"/>
      <c r="HSK136"/>
      <c r="HSL136"/>
      <c r="HSM136"/>
      <c r="HSN136"/>
      <c r="HSO136"/>
      <c r="HSP136"/>
      <c r="HSQ136"/>
      <c r="HSR136"/>
      <c r="HSS136"/>
      <c r="HST136"/>
      <c r="HSU136"/>
      <c r="HSV136"/>
      <c r="HSW136"/>
      <c r="HSX136"/>
      <c r="HSY136"/>
      <c r="HSZ136"/>
      <c r="HTA136"/>
      <c r="HTB136"/>
      <c r="HTC136"/>
      <c r="HTD136"/>
      <c r="HTE136"/>
      <c r="HTF136"/>
      <c r="HTG136"/>
      <c r="HTH136"/>
      <c r="HTI136"/>
      <c r="HTJ136"/>
      <c r="HTK136"/>
      <c r="HTL136"/>
      <c r="HTM136"/>
      <c r="HTN136"/>
      <c r="HTO136"/>
      <c r="HTP136"/>
      <c r="HTQ136"/>
      <c r="HTR136"/>
      <c r="HTS136"/>
      <c r="HTT136"/>
      <c r="HTU136"/>
      <c r="HTV136"/>
      <c r="HTW136"/>
      <c r="HTX136"/>
      <c r="HTY136"/>
      <c r="HTZ136"/>
      <c r="HUA136"/>
      <c r="HUB136"/>
      <c r="HUC136"/>
      <c r="HUD136"/>
      <c r="HUE136"/>
      <c r="HUF136"/>
      <c r="HUG136"/>
      <c r="HUH136"/>
      <c r="HUI136"/>
      <c r="HUJ136"/>
      <c r="HUK136"/>
      <c r="HUL136"/>
      <c r="HUM136"/>
      <c r="HUN136"/>
      <c r="HUO136"/>
      <c r="HUP136"/>
      <c r="HUQ136"/>
      <c r="HUR136"/>
      <c r="HUS136"/>
      <c r="HUT136"/>
      <c r="HUU136"/>
      <c r="HUV136"/>
      <c r="HUW136"/>
      <c r="HUX136"/>
      <c r="HUY136"/>
      <c r="HUZ136"/>
      <c r="HVA136"/>
      <c r="HVB136"/>
      <c r="HVC136"/>
      <c r="HVD136"/>
      <c r="HVE136"/>
      <c r="HVF136"/>
      <c r="HVG136"/>
      <c r="HVH136"/>
      <c r="HVI136"/>
      <c r="HVJ136"/>
      <c r="HVK136"/>
      <c r="HVL136"/>
      <c r="HVM136"/>
      <c r="HVN136"/>
      <c r="HVO136"/>
      <c r="HVP136"/>
      <c r="HVQ136"/>
      <c r="HVR136"/>
      <c r="HVS136"/>
      <c r="HVT136"/>
      <c r="HVU136"/>
      <c r="HVV136"/>
      <c r="HVW136"/>
      <c r="HVX136"/>
      <c r="HVY136"/>
      <c r="HVZ136"/>
      <c r="HWA136"/>
      <c r="HWB136"/>
      <c r="HWC136"/>
      <c r="HWD136"/>
      <c r="HWE136"/>
      <c r="HWF136"/>
      <c r="HWG136"/>
      <c r="HWH136"/>
      <c r="HWI136"/>
      <c r="HWJ136"/>
      <c r="HWK136"/>
      <c r="HWL136"/>
      <c r="HWM136"/>
      <c r="HWN136"/>
      <c r="HWO136"/>
      <c r="HWP136"/>
      <c r="HWQ136"/>
      <c r="HWR136"/>
      <c r="HWS136"/>
      <c r="HWT136"/>
      <c r="HWU136"/>
      <c r="HWV136"/>
      <c r="HWW136"/>
      <c r="HWX136"/>
      <c r="HWY136"/>
      <c r="HWZ136"/>
      <c r="HXA136"/>
      <c r="HXB136"/>
      <c r="HXC136"/>
      <c r="HXD136"/>
      <c r="HXE136"/>
      <c r="HXF136"/>
      <c r="HXG136"/>
      <c r="HXH136"/>
      <c r="HXI136"/>
      <c r="HXJ136"/>
      <c r="HXK136"/>
      <c r="HXL136"/>
      <c r="HXM136"/>
      <c r="HXN136"/>
      <c r="HXO136"/>
      <c r="HXP136"/>
      <c r="HXQ136"/>
      <c r="HXR136"/>
      <c r="HXS136"/>
      <c r="HXT136"/>
      <c r="HXU136"/>
      <c r="HXV136"/>
      <c r="HXW136"/>
      <c r="HXX136"/>
      <c r="HXY136"/>
      <c r="HXZ136"/>
      <c r="HYA136"/>
      <c r="HYB136"/>
      <c r="HYC136"/>
      <c r="HYD136"/>
      <c r="HYE136"/>
      <c r="HYF136"/>
      <c r="HYG136"/>
      <c r="HYH136"/>
      <c r="HYI136"/>
      <c r="HYJ136"/>
      <c r="HYK136"/>
      <c r="HYL136"/>
      <c r="HYM136"/>
      <c r="HYN136"/>
      <c r="HYO136"/>
      <c r="HYP136"/>
      <c r="HYQ136"/>
      <c r="HYR136"/>
      <c r="HYS136"/>
      <c r="HYT136"/>
      <c r="HYU136"/>
      <c r="HYV136"/>
      <c r="HYW136"/>
      <c r="HYX136"/>
      <c r="HYY136"/>
      <c r="HYZ136"/>
      <c r="HZA136"/>
      <c r="HZB136"/>
      <c r="HZC136"/>
      <c r="HZD136"/>
      <c r="HZE136"/>
      <c r="HZF136"/>
      <c r="HZG136"/>
      <c r="HZH136"/>
      <c r="HZI136"/>
      <c r="HZJ136"/>
      <c r="HZK136"/>
      <c r="HZL136"/>
      <c r="HZM136"/>
      <c r="HZN136"/>
      <c r="HZO136"/>
      <c r="HZP136"/>
      <c r="HZQ136"/>
      <c r="HZR136"/>
      <c r="HZS136"/>
      <c r="HZT136"/>
      <c r="HZU136"/>
      <c r="HZV136"/>
      <c r="HZW136"/>
      <c r="HZX136"/>
      <c r="HZY136"/>
      <c r="HZZ136"/>
      <c r="IAA136"/>
      <c r="IAB136"/>
      <c r="IAC136"/>
      <c r="IAD136"/>
      <c r="IAE136"/>
      <c r="IAF136"/>
      <c r="IAG136"/>
      <c r="IAH136"/>
      <c r="IAI136"/>
      <c r="IAJ136"/>
      <c r="IAK136"/>
      <c r="IAL136"/>
      <c r="IAM136"/>
      <c r="IAN136"/>
      <c r="IAO136"/>
      <c r="IAP136"/>
      <c r="IAQ136"/>
      <c r="IAR136"/>
      <c r="IAS136"/>
      <c r="IAT136"/>
      <c r="IAU136"/>
      <c r="IAV136"/>
      <c r="IAW136"/>
      <c r="IAX136"/>
      <c r="IAY136"/>
      <c r="IAZ136"/>
      <c r="IBA136"/>
      <c r="IBB136"/>
      <c r="IBC136"/>
      <c r="IBD136"/>
      <c r="IBE136"/>
      <c r="IBF136"/>
      <c r="IBG136"/>
      <c r="IBH136"/>
      <c r="IBI136"/>
      <c r="IBJ136"/>
      <c r="IBK136"/>
      <c r="IBL136"/>
      <c r="IBM136"/>
      <c r="IBN136"/>
      <c r="IBO136"/>
      <c r="IBP136"/>
      <c r="IBQ136"/>
      <c r="IBR136"/>
      <c r="IBS136"/>
      <c r="IBT136"/>
      <c r="IBU136"/>
      <c r="IBV136"/>
      <c r="IBW136"/>
      <c r="IBX136"/>
      <c r="IBY136"/>
      <c r="IBZ136"/>
      <c r="ICA136"/>
      <c r="ICB136"/>
      <c r="ICC136"/>
      <c r="ICD136"/>
      <c r="ICE136"/>
      <c r="ICF136"/>
      <c r="ICG136"/>
      <c r="ICH136"/>
      <c r="ICI136"/>
      <c r="ICJ136"/>
      <c r="ICK136"/>
      <c r="ICL136"/>
      <c r="ICM136"/>
      <c r="ICN136"/>
      <c r="ICO136"/>
      <c r="ICP136"/>
      <c r="ICQ136"/>
      <c r="ICR136"/>
      <c r="ICS136"/>
      <c r="ICT136"/>
      <c r="ICU136"/>
      <c r="ICV136"/>
      <c r="ICW136"/>
      <c r="ICX136"/>
      <c r="ICY136"/>
      <c r="ICZ136"/>
      <c r="IDA136"/>
      <c r="IDB136"/>
      <c r="IDC136"/>
      <c r="IDD136"/>
      <c r="IDE136"/>
      <c r="IDF136"/>
      <c r="IDG136"/>
      <c r="IDH136"/>
      <c r="IDI136"/>
      <c r="IDJ136"/>
      <c r="IDK136"/>
      <c r="IDL136"/>
      <c r="IDM136"/>
      <c r="IDN136"/>
      <c r="IDO136"/>
      <c r="IDP136"/>
      <c r="IDQ136"/>
      <c r="IDR136"/>
      <c r="IDS136"/>
      <c r="IDT136"/>
      <c r="IDU136"/>
      <c r="IDV136"/>
      <c r="IDW136"/>
      <c r="IDX136"/>
      <c r="IDY136"/>
      <c r="IDZ136"/>
      <c r="IEA136"/>
      <c r="IEB136"/>
      <c r="IEC136"/>
      <c r="IED136"/>
      <c r="IEE136"/>
      <c r="IEF136"/>
      <c r="IEG136"/>
      <c r="IEH136"/>
      <c r="IEI136"/>
      <c r="IEJ136"/>
      <c r="IEK136"/>
      <c r="IEL136"/>
      <c r="IEM136"/>
      <c r="IEN136"/>
      <c r="IEO136"/>
      <c r="IEP136"/>
      <c r="IEQ136"/>
      <c r="IER136"/>
      <c r="IES136"/>
      <c r="IET136"/>
      <c r="IEU136"/>
      <c r="IEV136"/>
      <c r="IEW136"/>
      <c r="IEX136"/>
      <c r="IEY136"/>
      <c r="IEZ136"/>
      <c r="IFA136"/>
      <c r="IFB136"/>
      <c r="IFC136"/>
      <c r="IFD136"/>
      <c r="IFE136"/>
      <c r="IFF136"/>
      <c r="IFG136"/>
      <c r="IFH136"/>
      <c r="IFI136"/>
      <c r="IFJ136"/>
      <c r="IFK136"/>
      <c r="IFL136"/>
      <c r="IFM136"/>
      <c r="IFN136"/>
      <c r="IFO136"/>
      <c r="IFP136"/>
      <c r="IFQ136"/>
      <c r="IFR136"/>
      <c r="IFS136"/>
      <c r="IFT136"/>
      <c r="IFU136"/>
      <c r="IFV136"/>
      <c r="IFW136"/>
      <c r="IFX136"/>
      <c r="IFY136"/>
      <c r="IFZ136"/>
      <c r="IGA136"/>
      <c r="IGB136"/>
      <c r="IGC136"/>
      <c r="IGD136"/>
      <c r="IGE136"/>
      <c r="IGF136"/>
      <c r="IGG136"/>
      <c r="IGH136"/>
      <c r="IGI136"/>
      <c r="IGJ136"/>
      <c r="IGK136"/>
      <c r="IGL136"/>
      <c r="IGM136"/>
      <c r="IGN136"/>
      <c r="IGO136"/>
      <c r="IGP136"/>
      <c r="IGQ136"/>
      <c r="IGR136"/>
      <c r="IGS136"/>
      <c r="IGT136"/>
      <c r="IGU136"/>
      <c r="IGV136"/>
      <c r="IGW136"/>
      <c r="IGX136"/>
      <c r="IGY136"/>
      <c r="IGZ136"/>
      <c r="IHA136"/>
      <c r="IHB136"/>
      <c r="IHC136"/>
      <c r="IHD136"/>
      <c r="IHE136"/>
      <c r="IHF136"/>
      <c r="IHG136"/>
      <c r="IHH136"/>
      <c r="IHI136"/>
      <c r="IHJ136"/>
      <c r="IHK136"/>
      <c r="IHL136"/>
      <c r="IHM136"/>
      <c r="IHN136"/>
      <c r="IHO136"/>
      <c r="IHP136"/>
      <c r="IHQ136"/>
      <c r="IHR136"/>
      <c r="IHS136"/>
      <c r="IHT136"/>
      <c r="IHU136"/>
      <c r="IHV136"/>
      <c r="IHW136"/>
      <c r="IHX136"/>
      <c r="IHY136"/>
      <c r="IHZ136"/>
      <c r="IIA136"/>
      <c r="IIB136"/>
      <c r="IIC136"/>
      <c r="IID136"/>
      <c r="IIE136"/>
      <c r="IIF136"/>
      <c r="IIG136"/>
      <c r="IIH136"/>
      <c r="III136"/>
      <c r="IIJ136"/>
      <c r="IIK136"/>
      <c r="IIL136"/>
      <c r="IIM136"/>
      <c r="IIN136"/>
      <c r="IIO136"/>
      <c r="IIP136"/>
      <c r="IIQ136"/>
      <c r="IIR136"/>
      <c r="IIS136"/>
      <c r="IIT136"/>
      <c r="IIU136"/>
      <c r="IIV136"/>
      <c r="IIW136"/>
      <c r="IIX136"/>
      <c r="IIY136"/>
      <c r="IIZ136"/>
      <c r="IJA136"/>
      <c r="IJB136"/>
      <c r="IJC136"/>
      <c r="IJD136"/>
      <c r="IJE136"/>
      <c r="IJF136"/>
      <c r="IJG136"/>
      <c r="IJH136"/>
      <c r="IJI136"/>
      <c r="IJJ136"/>
      <c r="IJK136"/>
      <c r="IJL136"/>
      <c r="IJM136"/>
      <c r="IJN136"/>
      <c r="IJO136"/>
      <c r="IJP136"/>
      <c r="IJQ136"/>
      <c r="IJR136"/>
      <c r="IJS136"/>
      <c r="IJT136"/>
      <c r="IJU136"/>
      <c r="IJV136"/>
      <c r="IJW136"/>
      <c r="IJX136"/>
      <c r="IJY136"/>
      <c r="IJZ136"/>
      <c r="IKA136"/>
      <c r="IKB136"/>
      <c r="IKC136"/>
      <c r="IKD136"/>
      <c r="IKE136"/>
      <c r="IKF136"/>
      <c r="IKG136"/>
      <c r="IKH136"/>
      <c r="IKI136"/>
      <c r="IKJ136"/>
      <c r="IKK136"/>
      <c r="IKL136"/>
      <c r="IKM136"/>
      <c r="IKN136"/>
      <c r="IKO136"/>
      <c r="IKP136"/>
      <c r="IKQ136"/>
      <c r="IKR136"/>
      <c r="IKS136"/>
      <c r="IKT136"/>
      <c r="IKU136"/>
      <c r="IKV136"/>
      <c r="IKW136"/>
      <c r="IKX136"/>
      <c r="IKY136"/>
      <c r="IKZ136"/>
      <c r="ILA136"/>
      <c r="ILB136"/>
      <c r="ILC136"/>
      <c r="ILD136"/>
      <c r="ILE136"/>
      <c r="ILF136"/>
      <c r="ILG136"/>
      <c r="ILH136"/>
      <c r="ILI136"/>
      <c r="ILJ136"/>
      <c r="ILK136"/>
      <c r="ILL136"/>
      <c r="ILM136"/>
      <c r="ILN136"/>
      <c r="ILO136"/>
      <c r="ILP136"/>
      <c r="ILQ136"/>
      <c r="ILR136"/>
      <c r="ILS136"/>
      <c r="ILT136"/>
      <c r="ILU136"/>
      <c r="ILV136"/>
      <c r="ILW136"/>
      <c r="ILX136"/>
      <c r="ILY136"/>
      <c r="ILZ136"/>
      <c r="IMA136"/>
      <c r="IMB136"/>
      <c r="IMC136"/>
      <c r="IMD136"/>
      <c r="IME136"/>
      <c r="IMF136"/>
      <c r="IMG136"/>
      <c r="IMH136"/>
      <c r="IMI136"/>
      <c r="IMJ136"/>
      <c r="IMK136"/>
      <c r="IML136"/>
      <c r="IMM136"/>
      <c r="IMN136"/>
      <c r="IMO136"/>
      <c r="IMP136"/>
      <c r="IMQ136"/>
      <c r="IMR136"/>
      <c r="IMS136"/>
      <c r="IMT136"/>
      <c r="IMU136"/>
      <c r="IMV136"/>
      <c r="IMW136"/>
      <c r="IMX136"/>
      <c r="IMY136"/>
      <c r="IMZ136"/>
      <c r="INA136"/>
      <c r="INB136"/>
      <c r="INC136"/>
      <c r="IND136"/>
      <c r="INE136"/>
      <c r="INF136"/>
      <c r="ING136"/>
      <c r="INH136"/>
      <c r="INI136"/>
      <c r="INJ136"/>
      <c r="INK136"/>
      <c r="INL136"/>
      <c r="INM136"/>
      <c r="INN136"/>
      <c r="INO136"/>
      <c r="INP136"/>
      <c r="INQ136"/>
      <c r="INR136"/>
      <c r="INS136"/>
      <c r="INT136"/>
      <c r="INU136"/>
      <c r="INV136"/>
      <c r="INW136"/>
      <c r="INX136"/>
      <c r="INY136"/>
      <c r="INZ136"/>
      <c r="IOA136"/>
      <c r="IOB136"/>
      <c r="IOC136"/>
      <c r="IOD136"/>
      <c r="IOE136"/>
      <c r="IOF136"/>
      <c r="IOG136"/>
      <c r="IOH136"/>
      <c r="IOI136"/>
      <c r="IOJ136"/>
      <c r="IOK136"/>
      <c r="IOL136"/>
      <c r="IOM136"/>
      <c r="ION136"/>
      <c r="IOO136"/>
      <c r="IOP136"/>
      <c r="IOQ136"/>
      <c r="IOR136"/>
      <c r="IOS136"/>
      <c r="IOT136"/>
      <c r="IOU136"/>
      <c r="IOV136"/>
      <c r="IOW136"/>
      <c r="IOX136"/>
      <c r="IOY136"/>
      <c r="IOZ136"/>
      <c r="IPA136"/>
      <c r="IPB136"/>
      <c r="IPC136"/>
      <c r="IPD136"/>
      <c r="IPE136"/>
      <c r="IPF136"/>
      <c r="IPG136"/>
      <c r="IPH136"/>
      <c r="IPI136"/>
      <c r="IPJ136"/>
      <c r="IPK136"/>
      <c r="IPL136"/>
      <c r="IPM136"/>
      <c r="IPN136"/>
      <c r="IPO136"/>
      <c r="IPP136"/>
      <c r="IPQ136"/>
      <c r="IPR136"/>
      <c r="IPS136"/>
      <c r="IPT136"/>
      <c r="IPU136"/>
      <c r="IPV136"/>
      <c r="IPW136"/>
      <c r="IPX136"/>
      <c r="IPY136"/>
      <c r="IPZ136"/>
      <c r="IQA136"/>
      <c r="IQB136"/>
      <c r="IQC136"/>
      <c r="IQD136"/>
      <c r="IQE136"/>
      <c r="IQF136"/>
      <c r="IQG136"/>
      <c r="IQH136"/>
      <c r="IQI136"/>
      <c r="IQJ136"/>
      <c r="IQK136"/>
      <c r="IQL136"/>
      <c r="IQM136"/>
      <c r="IQN136"/>
      <c r="IQO136"/>
      <c r="IQP136"/>
      <c r="IQQ136"/>
      <c r="IQR136"/>
      <c r="IQS136"/>
      <c r="IQT136"/>
      <c r="IQU136"/>
      <c r="IQV136"/>
      <c r="IQW136"/>
      <c r="IQX136"/>
      <c r="IQY136"/>
      <c r="IQZ136"/>
      <c r="IRA136"/>
      <c r="IRB136"/>
      <c r="IRC136"/>
      <c r="IRD136"/>
      <c r="IRE136"/>
      <c r="IRF136"/>
      <c r="IRG136"/>
      <c r="IRH136"/>
      <c r="IRI136"/>
      <c r="IRJ136"/>
      <c r="IRK136"/>
      <c r="IRL136"/>
      <c r="IRM136"/>
      <c r="IRN136"/>
      <c r="IRO136"/>
      <c r="IRP136"/>
      <c r="IRQ136"/>
      <c r="IRR136"/>
      <c r="IRS136"/>
      <c r="IRT136"/>
      <c r="IRU136"/>
      <c r="IRV136"/>
      <c r="IRW136"/>
      <c r="IRX136"/>
      <c r="IRY136"/>
      <c r="IRZ136"/>
      <c r="ISA136"/>
      <c r="ISB136"/>
      <c r="ISC136"/>
      <c r="ISD136"/>
      <c r="ISE136"/>
      <c r="ISF136"/>
      <c r="ISG136"/>
      <c r="ISH136"/>
      <c r="ISI136"/>
      <c r="ISJ136"/>
      <c r="ISK136"/>
      <c r="ISL136"/>
      <c r="ISM136"/>
      <c r="ISN136"/>
      <c r="ISO136"/>
      <c r="ISP136"/>
      <c r="ISQ136"/>
      <c r="ISR136"/>
      <c r="ISS136"/>
      <c r="IST136"/>
      <c r="ISU136"/>
      <c r="ISV136"/>
      <c r="ISW136"/>
      <c r="ISX136"/>
      <c r="ISY136"/>
      <c r="ISZ136"/>
      <c r="ITA136"/>
      <c r="ITB136"/>
      <c r="ITC136"/>
      <c r="ITD136"/>
      <c r="ITE136"/>
      <c r="ITF136"/>
      <c r="ITG136"/>
      <c r="ITH136"/>
      <c r="ITI136"/>
      <c r="ITJ136"/>
      <c r="ITK136"/>
      <c r="ITL136"/>
      <c r="ITM136"/>
      <c r="ITN136"/>
      <c r="ITO136"/>
      <c r="ITP136"/>
      <c r="ITQ136"/>
      <c r="ITR136"/>
      <c r="ITS136"/>
      <c r="ITT136"/>
      <c r="ITU136"/>
      <c r="ITV136"/>
      <c r="ITW136"/>
      <c r="ITX136"/>
      <c r="ITY136"/>
      <c r="ITZ136"/>
      <c r="IUA136"/>
      <c r="IUB136"/>
      <c r="IUC136"/>
      <c r="IUD136"/>
      <c r="IUE136"/>
      <c r="IUF136"/>
      <c r="IUG136"/>
      <c r="IUH136"/>
      <c r="IUI136"/>
      <c r="IUJ136"/>
      <c r="IUK136"/>
      <c r="IUL136"/>
      <c r="IUM136"/>
      <c r="IUN136"/>
      <c r="IUO136"/>
      <c r="IUP136"/>
      <c r="IUQ136"/>
      <c r="IUR136"/>
      <c r="IUS136"/>
      <c r="IUT136"/>
      <c r="IUU136"/>
      <c r="IUV136"/>
      <c r="IUW136"/>
      <c r="IUX136"/>
      <c r="IUY136"/>
      <c r="IUZ136"/>
      <c r="IVA136"/>
      <c r="IVB136"/>
      <c r="IVC136"/>
      <c r="IVD136"/>
      <c r="IVE136"/>
      <c r="IVF136"/>
      <c r="IVG136"/>
      <c r="IVH136"/>
      <c r="IVI136"/>
      <c r="IVJ136"/>
      <c r="IVK136"/>
      <c r="IVL136"/>
      <c r="IVM136"/>
      <c r="IVN136"/>
      <c r="IVO136"/>
      <c r="IVP136"/>
      <c r="IVQ136"/>
      <c r="IVR136"/>
      <c r="IVS136"/>
      <c r="IVT136"/>
      <c r="IVU136"/>
      <c r="IVV136"/>
      <c r="IVW136"/>
      <c r="IVX136"/>
      <c r="IVY136"/>
      <c r="IVZ136"/>
      <c r="IWA136"/>
      <c r="IWB136"/>
      <c r="IWC136"/>
      <c r="IWD136"/>
      <c r="IWE136"/>
      <c r="IWF136"/>
      <c r="IWG136"/>
      <c r="IWH136"/>
      <c r="IWI136"/>
      <c r="IWJ136"/>
      <c r="IWK136"/>
      <c r="IWL136"/>
      <c r="IWM136"/>
      <c r="IWN136"/>
      <c r="IWO136"/>
      <c r="IWP136"/>
      <c r="IWQ136"/>
      <c r="IWR136"/>
      <c r="IWS136"/>
      <c r="IWT136"/>
      <c r="IWU136"/>
      <c r="IWV136"/>
      <c r="IWW136"/>
      <c r="IWX136"/>
      <c r="IWY136"/>
      <c r="IWZ136"/>
      <c r="IXA136"/>
      <c r="IXB136"/>
      <c r="IXC136"/>
      <c r="IXD136"/>
      <c r="IXE136"/>
      <c r="IXF136"/>
      <c r="IXG136"/>
      <c r="IXH136"/>
      <c r="IXI136"/>
      <c r="IXJ136"/>
      <c r="IXK136"/>
      <c r="IXL136"/>
      <c r="IXM136"/>
      <c r="IXN136"/>
      <c r="IXO136"/>
      <c r="IXP136"/>
      <c r="IXQ136"/>
      <c r="IXR136"/>
      <c r="IXS136"/>
      <c r="IXT136"/>
      <c r="IXU136"/>
      <c r="IXV136"/>
      <c r="IXW136"/>
      <c r="IXX136"/>
      <c r="IXY136"/>
      <c r="IXZ136"/>
      <c r="IYA136"/>
      <c r="IYB136"/>
      <c r="IYC136"/>
      <c r="IYD136"/>
      <c r="IYE136"/>
      <c r="IYF136"/>
      <c r="IYG136"/>
      <c r="IYH136"/>
      <c r="IYI136"/>
      <c r="IYJ136"/>
      <c r="IYK136"/>
      <c r="IYL136"/>
      <c r="IYM136"/>
      <c r="IYN136"/>
      <c r="IYO136"/>
      <c r="IYP136"/>
      <c r="IYQ136"/>
      <c r="IYR136"/>
      <c r="IYS136"/>
      <c r="IYT136"/>
      <c r="IYU136"/>
      <c r="IYV136"/>
      <c r="IYW136"/>
      <c r="IYX136"/>
      <c r="IYY136"/>
      <c r="IYZ136"/>
      <c r="IZA136"/>
      <c r="IZB136"/>
      <c r="IZC136"/>
      <c r="IZD136"/>
      <c r="IZE136"/>
      <c r="IZF136"/>
      <c r="IZG136"/>
      <c r="IZH136"/>
      <c r="IZI136"/>
      <c r="IZJ136"/>
      <c r="IZK136"/>
      <c r="IZL136"/>
      <c r="IZM136"/>
      <c r="IZN136"/>
      <c r="IZO136"/>
      <c r="IZP136"/>
      <c r="IZQ136"/>
      <c r="IZR136"/>
      <c r="IZS136"/>
      <c r="IZT136"/>
      <c r="IZU136"/>
      <c r="IZV136"/>
      <c r="IZW136"/>
      <c r="IZX136"/>
      <c r="IZY136"/>
      <c r="IZZ136"/>
      <c r="JAA136"/>
      <c r="JAB136"/>
      <c r="JAC136"/>
      <c r="JAD136"/>
      <c r="JAE136"/>
      <c r="JAF136"/>
      <c r="JAG136"/>
      <c r="JAH136"/>
      <c r="JAI136"/>
      <c r="JAJ136"/>
      <c r="JAK136"/>
      <c r="JAL136"/>
      <c r="JAM136"/>
      <c r="JAN136"/>
      <c r="JAO136"/>
      <c r="JAP136"/>
      <c r="JAQ136"/>
      <c r="JAR136"/>
      <c r="JAS136"/>
      <c r="JAT136"/>
      <c r="JAU136"/>
      <c r="JAV136"/>
      <c r="JAW136"/>
      <c r="JAX136"/>
      <c r="JAY136"/>
      <c r="JAZ136"/>
      <c r="JBA136"/>
      <c r="JBB136"/>
      <c r="JBC136"/>
      <c r="JBD136"/>
      <c r="JBE136"/>
      <c r="JBF136"/>
      <c r="JBG136"/>
      <c r="JBH136"/>
      <c r="JBI136"/>
      <c r="JBJ136"/>
      <c r="JBK136"/>
      <c r="JBL136"/>
      <c r="JBM136"/>
      <c r="JBN136"/>
      <c r="JBO136"/>
      <c r="JBP136"/>
      <c r="JBQ136"/>
      <c r="JBR136"/>
      <c r="JBS136"/>
      <c r="JBT136"/>
      <c r="JBU136"/>
      <c r="JBV136"/>
      <c r="JBW136"/>
      <c r="JBX136"/>
      <c r="JBY136"/>
      <c r="JBZ136"/>
      <c r="JCA136"/>
      <c r="JCB136"/>
      <c r="JCC136"/>
      <c r="JCD136"/>
      <c r="JCE136"/>
      <c r="JCF136"/>
      <c r="JCG136"/>
      <c r="JCH136"/>
      <c r="JCI136"/>
      <c r="JCJ136"/>
      <c r="JCK136"/>
      <c r="JCL136"/>
      <c r="JCM136"/>
      <c r="JCN136"/>
      <c r="JCO136"/>
      <c r="JCP136"/>
      <c r="JCQ136"/>
      <c r="JCR136"/>
      <c r="JCS136"/>
      <c r="JCT136"/>
      <c r="JCU136"/>
      <c r="JCV136"/>
      <c r="JCW136"/>
      <c r="JCX136"/>
      <c r="JCY136"/>
      <c r="JCZ136"/>
      <c r="JDA136"/>
      <c r="JDB136"/>
      <c r="JDC136"/>
      <c r="JDD136"/>
      <c r="JDE136"/>
      <c r="JDF136"/>
      <c r="JDG136"/>
      <c r="JDH136"/>
      <c r="JDI136"/>
      <c r="JDJ136"/>
      <c r="JDK136"/>
      <c r="JDL136"/>
      <c r="JDM136"/>
      <c r="JDN136"/>
      <c r="JDO136"/>
      <c r="JDP136"/>
      <c r="JDQ136"/>
      <c r="JDR136"/>
      <c r="JDS136"/>
      <c r="JDT136"/>
      <c r="JDU136"/>
      <c r="JDV136"/>
      <c r="JDW136"/>
      <c r="JDX136"/>
      <c r="JDY136"/>
      <c r="JDZ136"/>
      <c r="JEA136"/>
      <c r="JEB136"/>
      <c r="JEC136"/>
      <c r="JED136"/>
      <c r="JEE136"/>
      <c r="JEF136"/>
      <c r="JEG136"/>
      <c r="JEH136"/>
      <c r="JEI136"/>
      <c r="JEJ136"/>
      <c r="JEK136"/>
      <c r="JEL136"/>
      <c r="JEM136"/>
      <c r="JEN136"/>
      <c r="JEO136"/>
      <c r="JEP136"/>
      <c r="JEQ136"/>
      <c r="JER136"/>
      <c r="JES136"/>
      <c r="JET136"/>
      <c r="JEU136"/>
      <c r="JEV136"/>
      <c r="JEW136"/>
      <c r="JEX136"/>
      <c r="JEY136"/>
      <c r="JEZ136"/>
      <c r="JFA136"/>
      <c r="JFB136"/>
      <c r="JFC136"/>
      <c r="JFD136"/>
      <c r="JFE136"/>
      <c r="JFF136"/>
      <c r="JFG136"/>
      <c r="JFH136"/>
      <c r="JFI136"/>
      <c r="JFJ136"/>
      <c r="JFK136"/>
      <c r="JFL136"/>
      <c r="JFM136"/>
      <c r="JFN136"/>
      <c r="JFO136"/>
      <c r="JFP136"/>
      <c r="JFQ136"/>
      <c r="JFR136"/>
      <c r="JFS136"/>
      <c r="JFT136"/>
      <c r="JFU136"/>
      <c r="JFV136"/>
      <c r="JFW136"/>
      <c r="JFX136"/>
      <c r="JFY136"/>
      <c r="JFZ136"/>
      <c r="JGA136"/>
      <c r="JGB136"/>
      <c r="JGC136"/>
      <c r="JGD136"/>
      <c r="JGE136"/>
      <c r="JGF136"/>
      <c r="JGG136"/>
      <c r="JGH136"/>
      <c r="JGI136"/>
      <c r="JGJ136"/>
      <c r="JGK136"/>
      <c r="JGL136"/>
      <c r="JGM136"/>
      <c r="JGN136"/>
      <c r="JGO136"/>
      <c r="JGP136"/>
      <c r="JGQ136"/>
      <c r="JGR136"/>
      <c r="JGS136"/>
      <c r="JGT136"/>
      <c r="JGU136"/>
      <c r="JGV136"/>
      <c r="JGW136"/>
      <c r="JGX136"/>
      <c r="JGY136"/>
      <c r="JGZ136"/>
      <c r="JHA136"/>
      <c r="JHB136"/>
      <c r="JHC136"/>
      <c r="JHD136"/>
      <c r="JHE136"/>
      <c r="JHF136"/>
      <c r="JHG136"/>
      <c r="JHH136"/>
      <c r="JHI136"/>
      <c r="JHJ136"/>
      <c r="JHK136"/>
      <c r="JHL136"/>
      <c r="JHM136"/>
      <c r="JHN136"/>
      <c r="JHO136"/>
      <c r="JHP136"/>
      <c r="JHQ136"/>
      <c r="JHR136"/>
      <c r="JHS136"/>
      <c r="JHT136"/>
      <c r="JHU136"/>
      <c r="JHV136"/>
      <c r="JHW136"/>
      <c r="JHX136"/>
      <c r="JHY136"/>
      <c r="JHZ136"/>
      <c r="JIA136"/>
      <c r="JIB136"/>
      <c r="JIC136"/>
      <c r="JID136"/>
      <c r="JIE136"/>
      <c r="JIF136"/>
      <c r="JIG136"/>
      <c r="JIH136"/>
      <c r="JII136"/>
      <c r="JIJ136"/>
      <c r="JIK136"/>
      <c r="JIL136"/>
      <c r="JIM136"/>
      <c r="JIN136"/>
      <c r="JIO136"/>
      <c r="JIP136"/>
      <c r="JIQ136"/>
      <c r="JIR136"/>
      <c r="JIS136"/>
      <c r="JIT136"/>
      <c r="JIU136"/>
      <c r="JIV136"/>
      <c r="JIW136"/>
      <c r="JIX136"/>
      <c r="JIY136"/>
      <c r="JIZ136"/>
      <c r="JJA136"/>
      <c r="JJB136"/>
      <c r="JJC136"/>
      <c r="JJD136"/>
      <c r="JJE136"/>
      <c r="JJF136"/>
      <c r="JJG136"/>
      <c r="JJH136"/>
      <c r="JJI136"/>
      <c r="JJJ136"/>
      <c r="JJK136"/>
      <c r="JJL136"/>
      <c r="JJM136"/>
      <c r="JJN136"/>
      <c r="JJO136"/>
      <c r="JJP136"/>
      <c r="JJQ136"/>
      <c r="JJR136"/>
      <c r="JJS136"/>
      <c r="JJT136"/>
      <c r="JJU136"/>
      <c r="JJV136"/>
      <c r="JJW136"/>
      <c r="JJX136"/>
      <c r="JJY136"/>
      <c r="JJZ136"/>
      <c r="JKA136"/>
      <c r="JKB136"/>
      <c r="JKC136"/>
      <c r="JKD136"/>
      <c r="JKE136"/>
      <c r="JKF136"/>
      <c r="JKG136"/>
      <c r="JKH136"/>
      <c r="JKI136"/>
      <c r="JKJ136"/>
      <c r="JKK136"/>
      <c r="JKL136"/>
      <c r="JKM136"/>
      <c r="JKN136"/>
      <c r="JKO136"/>
      <c r="JKP136"/>
      <c r="JKQ136"/>
      <c r="JKR136"/>
      <c r="JKS136"/>
      <c r="JKT136"/>
      <c r="JKU136"/>
      <c r="JKV136"/>
      <c r="JKW136"/>
      <c r="JKX136"/>
      <c r="JKY136"/>
      <c r="JKZ136"/>
      <c r="JLA136"/>
      <c r="JLB136"/>
      <c r="JLC136"/>
      <c r="JLD136"/>
      <c r="JLE136"/>
      <c r="JLF136"/>
      <c r="JLG136"/>
      <c r="JLH136"/>
      <c r="JLI136"/>
      <c r="JLJ136"/>
      <c r="JLK136"/>
      <c r="JLL136"/>
      <c r="JLM136"/>
      <c r="JLN136"/>
      <c r="JLO136"/>
      <c r="JLP136"/>
      <c r="JLQ136"/>
      <c r="JLR136"/>
      <c r="JLS136"/>
      <c r="JLT136"/>
      <c r="JLU136"/>
      <c r="JLV136"/>
      <c r="JLW136"/>
      <c r="JLX136"/>
      <c r="JLY136"/>
      <c r="JLZ136"/>
      <c r="JMA136"/>
      <c r="JMB136"/>
      <c r="JMC136"/>
      <c r="JMD136"/>
      <c r="JME136"/>
      <c r="JMF136"/>
      <c r="JMG136"/>
      <c r="JMH136"/>
      <c r="JMI136"/>
      <c r="JMJ136"/>
      <c r="JMK136"/>
      <c r="JML136"/>
      <c r="JMM136"/>
      <c r="JMN136"/>
      <c r="JMO136"/>
      <c r="JMP136"/>
      <c r="JMQ136"/>
      <c r="JMR136"/>
      <c r="JMS136"/>
      <c r="JMT136"/>
      <c r="JMU136"/>
      <c r="JMV136"/>
      <c r="JMW136"/>
      <c r="JMX136"/>
      <c r="JMY136"/>
      <c r="JMZ136"/>
      <c r="JNA136"/>
      <c r="JNB136"/>
      <c r="JNC136"/>
      <c r="JND136"/>
      <c r="JNE136"/>
      <c r="JNF136"/>
      <c r="JNG136"/>
      <c r="JNH136"/>
      <c r="JNI136"/>
      <c r="JNJ136"/>
      <c r="JNK136"/>
      <c r="JNL136"/>
      <c r="JNM136"/>
      <c r="JNN136"/>
      <c r="JNO136"/>
      <c r="JNP136"/>
      <c r="JNQ136"/>
      <c r="JNR136"/>
      <c r="JNS136"/>
      <c r="JNT136"/>
      <c r="JNU136"/>
      <c r="JNV136"/>
      <c r="JNW136"/>
      <c r="JNX136"/>
      <c r="JNY136"/>
      <c r="JNZ136"/>
      <c r="JOA136"/>
      <c r="JOB136"/>
      <c r="JOC136"/>
      <c r="JOD136"/>
      <c r="JOE136"/>
      <c r="JOF136"/>
      <c r="JOG136"/>
      <c r="JOH136"/>
      <c r="JOI136"/>
      <c r="JOJ136"/>
      <c r="JOK136"/>
      <c r="JOL136"/>
      <c r="JOM136"/>
      <c r="JON136"/>
      <c r="JOO136"/>
      <c r="JOP136"/>
      <c r="JOQ136"/>
      <c r="JOR136"/>
      <c r="JOS136"/>
      <c r="JOT136"/>
      <c r="JOU136"/>
      <c r="JOV136"/>
      <c r="JOW136"/>
      <c r="JOX136"/>
      <c r="JOY136"/>
      <c r="JOZ136"/>
      <c r="JPA136"/>
      <c r="JPB136"/>
      <c r="JPC136"/>
      <c r="JPD136"/>
      <c r="JPE136"/>
      <c r="JPF136"/>
      <c r="JPG136"/>
      <c r="JPH136"/>
      <c r="JPI136"/>
      <c r="JPJ136"/>
      <c r="JPK136"/>
      <c r="JPL136"/>
      <c r="JPM136"/>
      <c r="JPN136"/>
      <c r="JPO136"/>
      <c r="JPP136"/>
      <c r="JPQ136"/>
      <c r="JPR136"/>
      <c r="JPS136"/>
      <c r="JPT136"/>
      <c r="JPU136"/>
      <c r="JPV136"/>
      <c r="JPW136"/>
      <c r="JPX136"/>
      <c r="JPY136"/>
      <c r="JPZ136"/>
      <c r="JQA136"/>
      <c r="JQB136"/>
      <c r="JQC136"/>
      <c r="JQD136"/>
      <c r="JQE136"/>
      <c r="JQF136"/>
      <c r="JQG136"/>
      <c r="JQH136"/>
      <c r="JQI136"/>
      <c r="JQJ136"/>
      <c r="JQK136"/>
      <c r="JQL136"/>
      <c r="JQM136"/>
      <c r="JQN136"/>
      <c r="JQO136"/>
      <c r="JQP136"/>
      <c r="JQQ136"/>
      <c r="JQR136"/>
      <c r="JQS136"/>
      <c r="JQT136"/>
      <c r="JQU136"/>
      <c r="JQV136"/>
      <c r="JQW136"/>
      <c r="JQX136"/>
      <c r="JQY136"/>
      <c r="JQZ136"/>
      <c r="JRA136"/>
      <c r="JRB136"/>
      <c r="JRC136"/>
      <c r="JRD136"/>
      <c r="JRE136"/>
      <c r="JRF136"/>
      <c r="JRG136"/>
      <c r="JRH136"/>
      <c r="JRI136"/>
      <c r="JRJ136"/>
      <c r="JRK136"/>
      <c r="JRL136"/>
      <c r="JRM136"/>
      <c r="JRN136"/>
      <c r="JRO136"/>
      <c r="JRP136"/>
      <c r="JRQ136"/>
      <c r="JRR136"/>
      <c r="JRS136"/>
      <c r="JRT136"/>
      <c r="JRU136"/>
      <c r="JRV136"/>
      <c r="JRW136"/>
      <c r="JRX136"/>
      <c r="JRY136"/>
      <c r="JRZ136"/>
      <c r="JSA136"/>
      <c r="JSB136"/>
      <c r="JSC136"/>
      <c r="JSD136"/>
      <c r="JSE136"/>
      <c r="JSF136"/>
      <c r="JSG136"/>
      <c r="JSH136"/>
      <c r="JSI136"/>
      <c r="JSJ136"/>
      <c r="JSK136"/>
      <c r="JSL136"/>
      <c r="JSM136"/>
      <c r="JSN136"/>
      <c r="JSO136"/>
      <c r="JSP136"/>
      <c r="JSQ136"/>
      <c r="JSR136"/>
      <c r="JSS136"/>
      <c r="JST136"/>
      <c r="JSU136"/>
      <c r="JSV136"/>
      <c r="JSW136"/>
      <c r="JSX136"/>
      <c r="JSY136"/>
      <c r="JSZ136"/>
      <c r="JTA136"/>
      <c r="JTB136"/>
      <c r="JTC136"/>
      <c r="JTD136"/>
      <c r="JTE136"/>
      <c r="JTF136"/>
      <c r="JTG136"/>
      <c r="JTH136"/>
      <c r="JTI136"/>
      <c r="JTJ136"/>
      <c r="JTK136"/>
      <c r="JTL136"/>
      <c r="JTM136"/>
      <c r="JTN136"/>
      <c r="JTO136"/>
      <c r="JTP136"/>
      <c r="JTQ136"/>
      <c r="JTR136"/>
      <c r="JTS136"/>
      <c r="JTT136"/>
      <c r="JTU136"/>
      <c r="JTV136"/>
      <c r="JTW136"/>
      <c r="JTX136"/>
      <c r="JTY136"/>
      <c r="JTZ136"/>
      <c r="JUA136"/>
      <c r="JUB136"/>
      <c r="JUC136"/>
      <c r="JUD136"/>
      <c r="JUE136"/>
      <c r="JUF136"/>
      <c r="JUG136"/>
      <c r="JUH136"/>
      <c r="JUI136"/>
      <c r="JUJ136"/>
      <c r="JUK136"/>
      <c r="JUL136"/>
      <c r="JUM136"/>
      <c r="JUN136"/>
      <c r="JUO136"/>
      <c r="JUP136"/>
      <c r="JUQ136"/>
      <c r="JUR136"/>
      <c r="JUS136"/>
      <c r="JUT136"/>
      <c r="JUU136"/>
      <c r="JUV136"/>
      <c r="JUW136"/>
      <c r="JUX136"/>
      <c r="JUY136"/>
      <c r="JUZ136"/>
      <c r="JVA136"/>
      <c r="JVB136"/>
      <c r="JVC136"/>
      <c r="JVD136"/>
      <c r="JVE136"/>
      <c r="JVF136"/>
      <c r="JVG136"/>
      <c r="JVH136"/>
      <c r="JVI136"/>
      <c r="JVJ136"/>
      <c r="JVK136"/>
      <c r="JVL136"/>
      <c r="JVM136"/>
      <c r="JVN136"/>
      <c r="JVO136"/>
      <c r="JVP136"/>
      <c r="JVQ136"/>
      <c r="JVR136"/>
      <c r="JVS136"/>
      <c r="JVT136"/>
      <c r="JVU136"/>
      <c r="JVV136"/>
      <c r="JVW136"/>
      <c r="JVX136"/>
      <c r="JVY136"/>
      <c r="JVZ136"/>
      <c r="JWA136"/>
      <c r="JWB136"/>
      <c r="JWC136"/>
      <c r="JWD136"/>
      <c r="JWE136"/>
      <c r="JWF136"/>
      <c r="JWG136"/>
      <c r="JWH136"/>
      <c r="JWI136"/>
      <c r="JWJ136"/>
      <c r="JWK136"/>
      <c r="JWL136"/>
      <c r="JWM136"/>
      <c r="JWN136"/>
      <c r="JWO136"/>
      <c r="JWP136"/>
      <c r="JWQ136"/>
      <c r="JWR136"/>
      <c r="JWS136"/>
      <c r="JWT136"/>
      <c r="JWU136"/>
      <c r="JWV136"/>
      <c r="JWW136"/>
      <c r="JWX136"/>
      <c r="JWY136"/>
      <c r="JWZ136"/>
      <c r="JXA136"/>
      <c r="JXB136"/>
      <c r="JXC136"/>
      <c r="JXD136"/>
      <c r="JXE136"/>
      <c r="JXF136"/>
      <c r="JXG136"/>
      <c r="JXH136"/>
      <c r="JXI136"/>
      <c r="JXJ136"/>
      <c r="JXK136"/>
      <c r="JXL136"/>
      <c r="JXM136"/>
      <c r="JXN136"/>
      <c r="JXO136"/>
      <c r="JXP136"/>
      <c r="JXQ136"/>
      <c r="JXR136"/>
      <c r="JXS136"/>
      <c r="JXT136"/>
      <c r="JXU136"/>
      <c r="JXV136"/>
      <c r="JXW136"/>
      <c r="JXX136"/>
      <c r="JXY136"/>
      <c r="JXZ136"/>
      <c r="JYA136"/>
      <c r="JYB136"/>
      <c r="JYC136"/>
      <c r="JYD136"/>
      <c r="JYE136"/>
      <c r="JYF136"/>
      <c r="JYG136"/>
      <c r="JYH136"/>
      <c r="JYI136"/>
      <c r="JYJ136"/>
      <c r="JYK136"/>
      <c r="JYL136"/>
      <c r="JYM136"/>
      <c r="JYN136"/>
      <c r="JYO136"/>
      <c r="JYP136"/>
      <c r="JYQ136"/>
      <c r="JYR136"/>
      <c r="JYS136"/>
      <c r="JYT136"/>
      <c r="JYU136"/>
      <c r="JYV136"/>
      <c r="JYW136"/>
      <c r="JYX136"/>
      <c r="JYY136"/>
      <c r="JYZ136"/>
      <c r="JZA136"/>
      <c r="JZB136"/>
      <c r="JZC136"/>
      <c r="JZD136"/>
      <c r="JZE136"/>
      <c r="JZF136"/>
      <c r="JZG136"/>
      <c r="JZH136"/>
      <c r="JZI136"/>
      <c r="JZJ136"/>
      <c r="JZK136"/>
      <c r="JZL136"/>
      <c r="JZM136"/>
      <c r="JZN136"/>
      <c r="JZO136"/>
      <c r="JZP136"/>
      <c r="JZQ136"/>
      <c r="JZR136"/>
      <c r="JZS136"/>
      <c r="JZT136"/>
      <c r="JZU136"/>
      <c r="JZV136"/>
      <c r="JZW136"/>
      <c r="JZX136"/>
      <c r="JZY136"/>
      <c r="JZZ136"/>
      <c r="KAA136"/>
      <c r="KAB136"/>
      <c r="KAC136"/>
      <c r="KAD136"/>
      <c r="KAE136"/>
      <c r="KAF136"/>
      <c r="KAG136"/>
      <c r="KAH136"/>
      <c r="KAI136"/>
      <c r="KAJ136"/>
      <c r="KAK136"/>
      <c r="KAL136"/>
      <c r="KAM136"/>
      <c r="KAN136"/>
      <c r="KAO136"/>
      <c r="KAP136"/>
      <c r="KAQ136"/>
      <c r="KAR136"/>
      <c r="KAS136"/>
      <c r="KAT136"/>
      <c r="KAU136"/>
      <c r="KAV136"/>
      <c r="KAW136"/>
      <c r="KAX136"/>
      <c r="KAY136"/>
      <c r="KAZ136"/>
      <c r="KBA136"/>
      <c r="KBB136"/>
      <c r="KBC136"/>
      <c r="KBD136"/>
      <c r="KBE136"/>
      <c r="KBF136"/>
      <c r="KBG136"/>
      <c r="KBH136"/>
      <c r="KBI136"/>
      <c r="KBJ136"/>
      <c r="KBK136"/>
      <c r="KBL136"/>
      <c r="KBM136"/>
      <c r="KBN136"/>
      <c r="KBO136"/>
      <c r="KBP136"/>
      <c r="KBQ136"/>
      <c r="KBR136"/>
      <c r="KBS136"/>
      <c r="KBT136"/>
      <c r="KBU136"/>
      <c r="KBV136"/>
      <c r="KBW136"/>
      <c r="KBX136"/>
      <c r="KBY136"/>
      <c r="KBZ136"/>
      <c r="KCA136"/>
      <c r="KCB136"/>
      <c r="KCC136"/>
      <c r="KCD136"/>
      <c r="KCE136"/>
      <c r="KCF136"/>
      <c r="KCG136"/>
      <c r="KCH136"/>
      <c r="KCI136"/>
      <c r="KCJ136"/>
      <c r="KCK136"/>
      <c r="KCL136"/>
      <c r="KCM136"/>
      <c r="KCN136"/>
      <c r="KCO136"/>
      <c r="KCP136"/>
      <c r="KCQ136"/>
      <c r="KCR136"/>
      <c r="KCS136"/>
      <c r="KCT136"/>
      <c r="KCU136"/>
      <c r="KCV136"/>
      <c r="KCW136"/>
      <c r="KCX136"/>
      <c r="KCY136"/>
      <c r="KCZ136"/>
      <c r="KDA136"/>
      <c r="KDB136"/>
      <c r="KDC136"/>
      <c r="KDD136"/>
      <c r="KDE136"/>
      <c r="KDF136"/>
      <c r="KDG136"/>
      <c r="KDH136"/>
      <c r="KDI136"/>
      <c r="KDJ136"/>
      <c r="KDK136"/>
      <c r="KDL136"/>
      <c r="KDM136"/>
      <c r="KDN136"/>
      <c r="KDO136"/>
      <c r="KDP136"/>
      <c r="KDQ136"/>
      <c r="KDR136"/>
      <c r="KDS136"/>
      <c r="KDT136"/>
      <c r="KDU136"/>
      <c r="KDV136"/>
      <c r="KDW136"/>
      <c r="KDX136"/>
      <c r="KDY136"/>
      <c r="KDZ136"/>
      <c r="KEA136"/>
      <c r="KEB136"/>
      <c r="KEC136"/>
      <c r="KED136"/>
      <c r="KEE136"/>
      <c r="KEF136"/>
      <c r="KEG136"/>
      <c r="KEH136"/>
      <c r="KEI136"/>
      <c r="KEJ136"/>
      <c r="KEK136"/>
      <c r="KEL136"/>
      <c r="KEM136"/>
      <c r="KEN136"/>
      <c r="KEO136"/>
      <c r="KEP136"/>
      <c r="KEQ136"/>
      <c r="KER136"/>
      <c r="KES136"/>
      <c r="KET136"/>
      <c r="KEU136"/>
      <c r="KEV136"/>
      <c r="KEW136"/>
      <c r="KEX136"/>
      <c r="KEY136"/>
      <c r="KEZ136"/>
      <c r="KFA136"/>
      <c r="KFB136"/>
      <c r="KFC136"/>
      <c r="KFD136"/>
      <c r="KFE136"/>
      <c r="KFF136"/>
      <c r="KFG136"/>
      <c r="KFH136"/>
      <c r="KFI136"/>
      <c r="KFJ136"/>
      <c r="KFK136"/>
      <c r="KFL136"/>
      <c r="KFM136"/>
      <c r="KFN136"/>
      <c r="KFO136"/>
      <c r="KFP136"/>
      <c r="KFQ136"/>
      <c r="KFR136"/>
      <c r="KFS136"/>
      <c r="KFT136"/>
      <c r="KFU136"/>
      <c r="KFV136"/>
      <c r="KFW136"/>
      <c r="KFX136"/>
      <c r="KFY136"/>
      <c r="KFZ136"/>
      <c r="KGA136"/>
      <c r="KGB136"/>
      <c r="KGC136"/>
      <c r="KGD136"/>
      <c r="KGE136"/>
      <c r="KGF136"/>
      <c r="KGG136"/>
      <c r="KGH136"/>
      <c r="KGI136"/>
      <c r="KGJ136"/>
      <c r="KGK136"/>
      <c r="KGL136"/>
      <c r="KGM136"/>
      <c r="KGN136"/>
      <c r="KGO136"/>
      <c r="KGP136"/>
      <c r="KGQ136"/>
      <c r="KGR136"/>
      <c r="KGS136"/>
      <c r="KGT136"/>
      <c r="KGU136"/>
      <c r="KGV136"/>
      <c r="KGW136"/>
      <c r="KGX136"/>
      <c r="KGY136"/>
      <c r="KGZ136"/>
      <c r="KHA136"/>
      <c r="KHB136"/>
      <c r="KHC136"/>
      <c r="KHD136"/>
      <c r="KHE136"/>
      <c r="KHF136"/>
      <c r="KHG136"/>
      <c r="KHH136"/>
      <c r="KHI136"/>
      <c r="KHJ136"/>
      <c r="KHK136"/>
      <c r="KHL136"/>
      <c r="KHM136"/>
      <c r="KHN136"/>
      <c r="KHO136"/>
      <c r="KHP136"/>
      <c r="KHQ136"/>
      <c r="KHR136"/>
      <c r="KHS136"/>
      <c r="KHT136"/>
      <c r="KHU136"/>
      <c r="KHV136"/>
      <c r="KHW136"/>
      <c r="KHX136"/>
      <c r="KHY136"/>
      <c r="KHZ136"/>
      <c r="KIA136"/>
      <c r="KIB136"/>
      <c r="KIC136"/>
      <c r="KID136"/>
      <c r="KIE136"/>
      <c r="KIF136"/>
      <c r="KIG136"/>
      <c r="KIH136"/>
      <c r="KII136"/>
      <c r="KIJ136"/>
      <c r="KIK136"/>
      <c r="KIL136"/>
      <c r="KIM136"/>
      <c r="KIN136"/>
      <c r="KIO136"/>
      <c r="KIP136"/>
      <c r="KIQ136"/>
      <c r="KIR136"/>
      <c r="KIS136"/>
      <c r="KIT136"/>
      <c r="KIU136"/>
      <c r="KIV136"/>
      <c r="KIW136"/>
      <c r="KIX136"/>
      <c r="KIY136"/>
      <c r="KIZ136"/>
      <c r="KJA136"/>
      <c r="KJB136"/>
      <c r="KJC136"/>
      <c r="KJD136"/>
      <c r="KJE136"/>
      <c r="KJF136"/>
      <c r="KJG136"/>
      <c r="KJH136"/>
      <c r="KJI136"/>
      <c r="KJJ136"/>
      <c r="KJK136"/>
      <c r="KJL136"/>
      <c r="KJM136"/>
      <c r="KJN136"/>
      <c r="KJO136"/>
      <c r="KJP136"/>
      <c r="KJQ136"/>
      <c r="KJR136"/>
      <c r="KJS136"/>
      <c r="KJT136"/>
      <c r="KJU136"/>
      <c r="KJV136"/>
      <c r="KJW136"/>
      <c r="KJX136"/>
      <c r="KJY136"/>
      <c r="KJZ136"/>
      <c r="KKA136"/>
      <c r="KKB136"/>
      <c r="KKC136"/>
      <c r="KKD136"/>
      <c r="KKE136"/>
      <c r="KKF136"/>
      <c r="KKG136"/>
      <c r="KKH136"/>
      <c r="KKI136"/>
      <c r="KKJ136"/>
      <c r="KKK136"/>
      <c r="KKL136"/>
      <c r="KKM136"/>
      <c r="KKN136"/>
      <c r="KKO136"/>
      <c r="KKP136"/>
      <c r="KKQ136"/>
      <c r="KKR136"/>
      <c r="KKS136"/>
      <c r="KKT136"/>
      <c r="KKU136"/>
      <c r="KKV136"/>
      <c r="KKW136"/>
      <c r="KKX136"/>
      <c r="KKY136"/>
      <c r="KKZ136"/>
      <c r="KLA136"/>
      <c r="KLB136"/>
      <c r="KLC136"/>
      <c r="KLD136"/>
      <c r="KLE136"/>
      <c r="KLF136"/>
      <c r="KLG136"/>
      <c r="KLH136"/>
      <c r="KLI136"/>
      <c r="KLJ136"/>
      <c r="KLK136"/>
      <c r="KLL136"/>
      <c r="KLM136"/>
      <c r="KLN136"/>
      <c r="KLO136"/>
      <c r="KLP136"/>
      <c r="KLQ136"/>
      <c r="KLR136"/>
      <c r="KLS136"/>
      <c r="KLT136"/>
      <c r="KLU136"/>
      <c r="KLV136"/>
      <c r="KLW136"/>
      <c r="KLX136"/>
      <c r="KLY136"/>
      <c r="KLZ136"/>
      <c r="KMA136"/>
      <c r="KMB136"/>
      <c r="KMC136"/>
      <c r="KMD136"/>
      <c r="KME136"/>
      <c r="KMF136"/>
      <c r="KMG136"/>
      <c r="KMH136"/>
      <c r="KMI136"/>
      <c r="KMJ136"/>
      <c r="KMK136"/>
      <c r="KML136"/>
      <c r="KMM136"/>
      <c r="KMN136"/>
      <c r="KMO136"/>
      <c r="KMP136"/>
      <c r="KMQ136"/>
      <c r="KMR136"/>
      <c r="KMS136"/>
      <c r="KMT136"/>
      <c r="KMU136"/>
      <c r="KMV136"/>
      <c r="KMW136"/>
      <c r="KMX136"/>
      <c r="KMY136"/>
      <c r="KMZ136"/>
      <c r="KNA136"/>
      <c r="KNB136"/>
      <c r="KNC136"/>
      <c r="KND136"/>
      <c r="KNE136"/>
      <c r="KNF136"/>
      <c r="KNG136"/>
      <c r="KNH136"/>
      <c r="KNI136"/>
      <c r="KNJ136"/>
      <c r="KNK136"/>
      <c r="KNL136"/>
      <c r="KNM136"/>
      <c r="KNN136"/>
      <c r="KNO136"/>
      <c r="KNP136"/>
      <c r="KNQ136"/>
      <c r="KNR136"/>
      <c r="KNS136"/>
      <c r="KNT136"/>
      <c r="KNU136"/>
      <c r="KNV136"/>
      <c r="KNW136"/>
      <c r="KNX136"/>
      <c r="KNY136"/>
      <c r="KNZ136"/>
      <c r="KOA136"/>
      <c r="KOB136"/>
      <c r="KOC136"/>
      <c r="KOD136"/>
      <c r="KOE136"/>
      <c r="KOF136"/>
      <c r="KOG136"/>
      <c r="KOH136"/>
      <c r="KOI136"/>
      <c r="KOJ136"/>
      <c r="KOK136"/>
      <c r="KOL136"/>
      <c r="KOM136"/>
      <c r="KON136"/>
      <c r="KOO136"/>
      <c r="KOP136"/>
      <c r="KOQ136"/>
      <c r="KOR136"/>
      <c r="KOS136"/>
      <c r="KOT136"/>
      <c r="KOU136"/>
      <c r="KOV136"/>
      <c r="KOW136"/>
      <c r="KOX136"/>
      <c r="KOY136"/>
      <c r="KOZ136"/>
      <c r="KPA136"/>
      <c r="KPB136"/>
      <c r="KPC136"/>
      <c r="KPD136"/>
      <c r="KPE136"/>
      <c r="KPF136"/>
      <c r="KPG136"/>
      <c r="KPH136"/>
      <c r="KPI136"/>
      <c r="KPJ136"/>
      <c r="KPK136"/>
      <c r="KPL136"/>
      <c r="KPM136"/>
      <c r="KPN136"/>
      <c r="KPO136"/>
      <c r="KPP136"/>
      <c r="KPQ136"/>
      <c r="KPR136"/>
      <c r="KPS136"/>
      <c r="KPT136"/>
      <c r="KPU136"/>
      <c r="KPV136"/>
      <c r="KPW136"/>
      <c r="KPX136"/>
      <c r="KPY136"/>
      <c r="KPZ136"/>
      <c r="KQA136"/>
      <c r="KQB136"/>
      <c r="KQC136"/>
      <c r="KQD136"/>
      <c r="KQE136"/>
      <c r="KQF136"/>
      <c r="KQG136"/>
      <c r="KQH136"/>
      <c r="KQI136"/>
      <c r="KQJ136"/>
      <c r="KQK136"/>
      <c r="KQL136"/>
      <c r="KQM136"/>
      <c r="KQN136"/>
      <c r="KQO136"/>
      <c r="KQP136"/>
      <c r="KQQ136"/>
      <c r="KQR136"/>
      <c r="KQS136"/>
      <c r="KQT136"/>
      <c r="KQU136"/>
      <c r="KQV136"/>
      <c r="KQW136"/>
      <c r="KQX136"/>
      <c r="KQY136"/>
      <c r="KQZ136"/>
      <c r="KRA136"/>
      <c r="KRB136"/>
      <c r="KRC136"/>
      <c r="KRD136"/>
      <c r="KRE136"/>
      <c r="KRF136"/>
      <c r="KRG136"/>
      <c r="KRH136"/>
      <c r="KRI136"/>
      <c r="KRJ136"/>
      <c r="KRK136"/>
      <c r="KRL136"/>
      <c r="KRM136"/>
      <c r="KRN136"/>
      <c r="KRO136"/>
      <c r="KRP136"/>
      <c r="KRQ136"/>
      <c r="KRR136"/>
      <c r="KRS136"/>
      <c r="KRT136"/>
      <c r="KRU136"/>
      <c r="KRV136"/>
      <c r="KRW136"/>
      <c r="KRX136"/>
      <c r="KRY136"/>
      <c r="KRZ136"/>
      <c r="KSA136"/>
      <c r="KSB136"/>
      <c r="KSC136"/>
      <c r="KSD136"/>
      <c r="KSE136"/>
      <c r="KSF136"/>
      <c r="KSG136"/>
      <c r="KSH136"/>
      <c r="KSI136"/>
      <c r="KSJ136"/>
      <c r="KSK136"/>
      <c r="KSL136"/>
      <c r="KSM136"/>
      <c r="KSN136"/>
      <c r="KSO136"/>
      <c r="KSP136"/>
      <c r="KSQ136"/>
      <c r="KSR136"/>
      <c r="KSS136"/>
      <c r="KST136"/>
      <c r="KSU136"/>
      <c r="KSV136"/>
      <c r="KSW136"/>
      <c r="KSX136"/>
      <c r="KSY136"/>
      <c r="KSZ136"/>
      <c r="KTA136"/>
      <c r="KTB136"/>
      <c r="KTC136"/>
      <c r="KTD136"/>
      <c r="KTE136"/>
      <c r="KTF136"/>
      <c r="KTG136"/>
      <c r="KTH136"/>
      <c r="KTI136"/>
      <c r="KTJ136"/>
      <c r="KTK136"/>
      <c r="KTL136"/>
      <c r="KTM136"/>
      <c r="KTN136"/>
      <c r="KTO136"/>
      <c r="KTP136"/>
      <c r="KTQ136"/>
      <c r="KTR136"/>
      <c r="KTS136"/>
      <c r="KTT136"/>
      <c r="KTU136"/>
      <c r="KTV136"/>
      <c r="KTW136"/>
      <c r="KTX136"/>
      <c r="KTY136"/>
      <c r="KTZ136"/>
      <c r="KUA136"/>
      <c r="KUB136"/>
      <c r="KUC136"/>
      <c r="KUD136"/>
      <c r="KUE136"/>
      <c r="KUF136"/>
      <c r="KUG136"/>
      <c r="KUH136"/>
      <c r="KUI136"/>
      <c r="KUJ136"/>
      <c r="KUK136"/>
      <c r="KUL136"/>
      <c r="KUM136"/>
      <c r="KUN136"/>
      <c r="KUO136"/>
      <c r="KUP136"/>
      <c r="KUQ136"/>
      <c r="KUR136"/>
      <c r="KUS136"/>
      <c r="KUT136"/>
      <c r="KUU136"/>
      <c r="KUV136"/>
      <c r="KUW136"/>
      <c r="KUX136"/>
      <c r="KUY136"/>
      <c r="KUZ136"/>
      <c r="KVA136"/>
      <c r="KVB136"/>
      <c r="KVC136"/>
      <c r="KVD136"/>
      <c r="KVE136"/>
      <c r="KVF136"/>
      <c r="KVG136"/>
      <c r="KVH136"/>
      <c r="KVI136"/>
      <c r="KVJ136"/>
      <c r="KVK136"/>
      <c r="KVL136"/>
      <c r="KVM136"/>
      <c r="KVN136"/>
      <c r="KVO136"/>
      <c r="KVP136"/>
      <c r="KVQ136"/>
      <c r="KVR136"/>
      <c r="KVS136"/>
      <c r="KVT136"/>
      <c r="KVU136"/>
      <c r="KVV136"/>
      <c r="KVW136"/>
      <c r="KVX136"/>
      <c r="KVY136"/>
      <c r="KVZ136"/>
      <c r="KWA136"/>
      <c r="KWB136"/>
      <c r="KWC136"/>
      <c r="KWD136"/>
      <c r="KWE136"/>
      <c r="KWF136"/>
      <c r="KWG136"/>
      <c r="KWH136"/>
      <c r="KWI136"/>
      <c r="KWJ136"/>
      <c r="KWK136"/>
      <c r="KWL136"/>
      <c r="KWM136"/>
      <c r="KWN136"/>
      <c r="KWO136"/>
      <c r="KWP136"/>
      <c r="KWQ136"/>
      <c r="KWR136"/>
      <c r="KWS136"/>
      <c r="KWT136"/>
      <c r="KWU136"/>
      <c r="KWV136"/>
      <c r="KWW136"/>
      <c r="KWX136"/>
      <c r="KWY136"/>
      <c r="KWZ136"/>
      <c r="KXA136"/>
      <c r="KXB136"/>
      <c r="KXC136"/>
      <c r="KXD136"/>
      <c r="KXE136"/>
      <c r="KXF136"/>
      <c r="KXG136"/>
      <c r="KXH136"/>
      <c r="KXI136"/>
      <c r="KXJ136"/>
      <c r="KXK136"/>
      <c r="KXL136"/>
      <c r="KXM136"/>
      <c r="KXN136"/>
      <c r="KXO136"/>
      <c r="KXP136"/>
      <c r="KXQ136"/>
      <c r="KXR136"/>
      <c r="KXS136"/>
      <c r="KXT136"/>
      <c r="KXU136"/>
      <c r="KXV136"/>
      <c r="KXW136"/>
      <c r="KXX136"/>
      <c r="KXY136"/>
      <c r="KXZ136"/>
      <c r="KYA136"/>
      <c r="KYB136"/>
      <c r="KYC136"/>
      <c r="KYD136"/>
      <c r="KYE136"/>
      <c r="KYF136"/>
      <c r="KYG136"/>
      <c r="KYH136"/>
      <c r="KYI136"/>
      <c r="KYJ136"/>
      <c r="KYK136"/>
      <c r="KYL136"/>
      <c r="KYM136"/>
      <c r="KYN136"/>
      <c r="KYO136"/>
      <c r="KYP136"/>
      <c r="KYQ136"/>
      <c r="KYR136"/>
      <c r="KYS136"/>
      <c r="KYT136"/>
      <c r="KYU136"/>
      <c r="KYV136"/>
      <c r="KYW136"/>
      <c r="KYX136"/>
      <c r="KYY136"/>
      <c r="KYZ136"/>
      <c r="KZA136"/>
      <c r="KZB136"/>
      <c r="KZC136"/>
      <c r="KZD136"/>
      <c r="KZE136"/>
      <c r="KZF136"/>
      <c r="KZG136"/>
      <c r="KZH136"/>
      <c r="KZI136"/>
      <c r="KZJ136"/>
      <c r="KZK136"/>
      <c r="KZL136"/>
      <c r="KZM136"/>
      <c r="KZN136"/>
      <c r="KZO136"/>
      <c r="KZP136"/>
      <c r="KZQ136"/>
      <c r="KZR136"/>
      <c r="KZS136"/>
      <c r="KZT136"/>
      <c r="KZU136"/>
      <c r="KZV136"/>
      <c r="KZW136"/>
      <c r="KZX136"/>
      <c r="KZY136"/>
      <c r="KZZ136"/>
      <c r="LAA136"/>
      <c r="LAB136"/>
      <c r="LAC136"/>
      <c r="LAD136"/>
      <c r="LAE136"/>
      <c r="LAF136"/>
      <c r="LAG136"/>
      <c r="LAH136"/>
      <c r="LAI136"/>
      <c r="LAJ136"/>
      <c r="LAK136"/>
      <c r="LAL136"/>
      <c r="LAM136"/>
      <c r="LAN136"/>
      <c r="LAO136"/>
      <c r="LAP136"/>
      <c r="LAQ136"/>
      <c r="LAR136"/>
      <c r="LAS136"/>
      <c r="LAT136"/>
      <c r="LAU136"/>
      <c r="LAV136"/>
      <c r="LAW136"/>
      <c r="LAX136"/>
      <c r="LAY136"/>
      <c r="LAZ136"/>
      <c r="LBA136"/>
      <c r="LBB136"/>
      <c r="LBC136"/>
      <c r="LBD136"/>
      <c r="LBE136"/>
      <c r="LBF136"/>
      <c r="LBG136"/>
      <c r="LBH136"/>
      <c r="LBI136"/>
      <c r="LBJ136"/>
      <c r="LBK136"/>
      <c r="LBL136"/>
      <c r="LBM136"/>
      <c r="LBN136"/>
      <c r="LBO136"/>
      <c r="LBP136"/>
      <c r="LBQ136"/>
      <c r="LBR136"/>
      <c r="LBS136"/>
      <c r="LBT136"/>
      <c r="LBU136"/>
      <c r="LBV136"/>
      <c r="LBW136"/>
      <c r="LBX136"/>
      <c r="LBY136"/>
      <c r="LBZ136"/>
      <c r="LCA136"/>
      <c r="LCB136"/>
      <c r="LCC136"/>
      <c r="LCD136"/>
      <c r="LCE136"/>
      <c r="LCF136"/>
      <c r="LCG136"/>
      <c r="LCH136"/>
      <c r="LCI136"/>
      <c r="LCJ136"/>
      <c r="LCK136"/>
      <c r="LCL136"/>
      <c r="LCM136"/>
      <c r="LCN136"/>
      <c r="LCO136"/>
      <c r="LCP136"/>
      <c r="LCQ136"/>
      <c r="LCR136"/>
      <c r="LCS136"/>
      <c r="LCT136"/>
      <c r="LCU136"/>
      <c r="LCV136"/>
      <c r="LCW136"/>
      <c r="LCX136"/>
      <c r="LCY136"/>
      <c r="LCZ136"/>
      <c r="LDA136"/>
      <c r="LDB136"/>
      <c r="LDC136"/>
      <c r="LDD136"/>
      <c r="LDE136"/>
      <c r="LDF136"/>
      <c r="LDG136"/>
      <c r="LDH136"/>
      <c r="LDI136"/>
      <c r="LDJ136"/>
      <c r="LDK136"/>
      <c r="LDL136"/>
      <c r="LDM136"/>
      <c r="LDN136"/>
      <c r="LDO136"/>
      <c r="LDP136"/>
      <c r="LDQ136"/>
      <c r="LDR136"/>
      <c r="LDS136"/>
      <c r="LDT136"/>
      <c r="LDU136"/>
      <c r="LDV136"/>
      <c r="LDW136"/>
      <c r="LDX136"/>
      <c r="LDY136"/>
      <c r="LDZ136"/>
      <c r="LEA136"/>
      <c r="LEB136"/>
      <c r="LEC136"/>
      <c r="LED136"/>
      <c r="LEE136"/>
      <c r="LEF136"/>
      <c r="LEG136"/>
      <c r="LEH136"/>
      <c r="LEI136"/>
      <c r="LEJ136"/>
      <c r="LEK136"/>
      <c r="LEL136"/>
      <c r="LEM136"/>
      <c r="LEN136"/>
      <c r="LEO136"/>
      <c r="LEP136"/>
      <c r="LEQ136"/>
      <c r="LER136"/>
      <c r="LES136"/>
      <c r="LET136"/>
      <c r="LEU136"/>
      <c r="LEV136"/>
      <c r="LEW136"/>
      <c r="LEX136"/>
      <c r="LEY136"/>
      <c r="LEZ136"/>
      <c r="LFA136"/>
      <c r="LFB136"/>
      <c r="LFC136"/>
      <c r="LFD136"/>
      <c r="LFE136"/>
      <c r="LFF136"/>
      <c r="LFG136"/>
      <c r="LFH136"/>
      <c r="LFI136"/>
      <c r="LFJ136"/>
      <c r="LFK136"/>
      <c r="LFL136"/>
      <c r="LFM136"/>
      <c r="LFN136"/>
      <c r="LFO136"/>
      <c r="LFP136"/>
      <c r="LFQ136"/>
      <c r="LFR136"/>
      <c r="LFS136"/>
      <c r="LFT136"/>
      <c r="LFU136"/>
      <c r="LFV136"/>
      <c r="LFW136"/>
      <c r="LFX136"/>
      <c r="LFY136"/>
      <c r="LFZ136"/>
      <c r="LGA136"/>
      <c r="LGB136"/>
      <c r="LGC136"/>
      <c r="LGD136"/>
      <c r="LGE136"/>
      <c r="LGF136"/>
      <c r="LGG136"/>
      <c r="LGH136"/>
      <c r="LGI136"/>
      <c r="LGJ136"/>
      <c r="LGK136"/>
      <c r="LGL136"/>
      <c r="LGM136"/>
      <c r="LGN136"/>
      <c r="LGO136"/>
      <c r="LGP136"/>
      <c r="LGQ136"/>
      <c r="LGR136"/>
      <c r="LGS136"/>
      <c r="LGT136"/>
      <c r="LGU136"/>
      <c r="LGV136"/>
      <c r="LGW136"/>
      <c r="LGX136"/>
      <c r="LGY136"/>
      <c r="LGZ136"/>
      <c r="LHA136"/>
      <c r="LHB136"/>
      <c r="LHC136"/>
      <c r="LHD136"/>
      <c r="LHE136"/>
      <c r="LHF136"/>
      <c r="LHG136"/>
      <c r="LHH136"/>
      <c r="LHI136"/>
      <c r="LHJ136"/>
      <c r="LHK136"/>
      <c r="LHL136"/>
      <c r="LHM136"/>
      <c r="LHN136"/>
      <c r="LHO136"/>
      <c r="LHP136"/>
      <c r="LHQ136"/>
      <c r="LHR136"/>
      <c r="LHS136"/>
      <c r="LHT136"/>
      <c r="LHU136"/>
      <c r="LHV136"/>
      <c r="LHW136"/>
      <c r="LHX136"/>
      <c r="LHY136"/>
      <c r="LHZ136"/>
      <c r="LIA136"/>
      <c r="LIB136"/>
      <c r="LIC136"/>
      <c r="LID136"/>
      <c r="LIE136"/>
      <c r="LIF136"/>
      <c r="LIG136"/>
      <c r="LIH136"/>
      <c r="LII136"/>
      <c r="LIJ136"/>
      <c r="LIK136"/>
      <c r="LIL136"/>
      <c r="LIM136"/>
      <c r="LIN136"/>
      <c r="LIO136"/>
      <c r="LIP136"/>
      <c r="LIQ136"/>
      <c r="LIR136"/>
      <c r="LIS136"/>
      <c r="LIT136"/>
      <c r="LIU136"/>
      <c r="LIV136"/>
      <c r="LIW136"/>
      <c r="LIX136"/>
      <c r="LIY136"/>
      <c r="LIZ136"/>
      <c r="LJA136"/>
      <c r="LJB136"/>
      <c r="LJC136"/>
      <c r="LJD136"/>
      <c r="LJE136"/>
      <c r="LJF136"/>
      <c r="LJG136"/>
      <c r="LJH136"/>
      <c r="LJI136"/>
      <c r="LJJ136"/>
      <c r="LJK136"/>
      <c r="LJL136"/>
      <c r="LJM136"/>
      <c r="LJN136"/>
      <c r="LJO136"/>
      <c r="LJP136"/>
      <c r="LJQ136"/>
      <c r="LJR136"/>
      <c r="LJS136"/>
      <c r="LJT136"/>
      <c r="LJU136"/>
      <c r="LJV136"/>
      <c r="LJW136"/>
      <c r="LJX136"/>
      <c r="LJY136"/>
      <c r="LJZ136"/>
      <c r="LKA136"/>
      <c r="LKB136"/>
      <c r="LKC136"/>
      <c r="LKD136"/>
      <c r="LKE136"/>
      <c r="LKF136"/>
      <c r="LKG136"/>
      <c r="LKH136"/>
      <c r="LKI136"/>
      <c r="LKJ136"/>
      <c r="LKK136"/>
      <c r="LKL136"/>
      <c r="LKM136"/>
      <c r="LKN136"/>
      <c r="LKO136"/>
      <c r="LKP136"/>
      <c r="LKQ136"/>
      <c r="LKR136"/>
      <c r="LKS136"/>
      <c r="LKT136"/>
      <c r="LKU136"/>
      <c r="LKV136"/>
      <c r="LKW136"/>
      <c r="LKX136"/>
      <c r="LKY136"/>
      <c r="LKZ136"/>
      <c r="LLA136"/>
      <c r="LLB136"/>
      <c r="LLC136"/>
      <c r="LLD136"/>
      <c r="LLE136"/>
      <c r="LLF136"/>
      <c r="LLG136"/>
      <c r="LLH136"/>
      <c r="LLI136"/>
      <c r="LLJ136"/>
      <c r="LLK136"/>
      <c r="LLL136"/>
      <c r="LLM136"/>
      <c r="LLN136"/>
      <c r="LLO136"/>
      <c r="LLP136"/>
      <c r="LLQ136"/>
      <c r="LLR136"/>
      <c r="LLS136"/>
      <c r="LLT136"/>
      <c r="LLU136"/>
      <c r="LLV136"/>
      <c r="LLW136"/>
      <c r="LLX136"/>
      <c r="LLY136"/>
      <c r="LLZ136"/>
      <c r="LMA136"/>
      <c r="LMB136"/>
      <c r="LMC136"/>
      <c r="LMD136"/>
      <c r="LME136"/>
      <c r="LMF136"/>
      <c r="LMG136"/>
      <c r="LMH136"/>
      <c r="LMI136"/>
      <c r="LMJ136"/>
      <c r="LMK136"/>
      <c r="LML136"/>
      <c r="LMM136"/>
      <c r="LMN136"/>
      <c r="LMO136"/>
      <c r="LMP136"/>
      <c r="LMQ136"/>
      <c r="LMR136"/>
      <c r="LMS136"/>
      <c r="LMT136"/>
      <c r="LMU136"/>
      <c r="LMV136"/>
      <c r="LMW136"/>
      <c r="LMX136"/>
      <c r="LMY136"/>
      <c r="LMZ136"/>
      <c r="LNA136"/>
      <c r="LNB136"/>
      <c r="LNC136"/>
      <c r="LND136"/>
      <c r="LNE136"/>
      <c r="LNF136"/>
      <c r="LNG136"/>
      <c r="LNH136"/>
      <c r="LNI136"/>
      <c r="LNJ136"/>
      <c r="LNK136"/>
      <c r="LNL136"/>
      <c r="LNM136"/>
      <c r="LNN136"/>
      <c r="LNO136"/>
      <c r="LNP136"/>
      <c r="LNQ136"/>
      <c r="LNR136"/>
      <c r="LNS136"/>
      <c r="LNT136"/>
      <c r="LNU136"/>
      <c r="LNV136"/>
      <c r="LNW136"/>
      <c r="LNX136"/>
      <c r="LNY136"/>
      <c r="LNZ136"/>
      <c r="LOA136"/>
      <c r="LOB136"/>
      <c r="LOC136"/>
      <c r="LOD136"/>
      <c r="LOE136"/>
      <c r="LOF136"/>
      <c r="LOG136"/>
      <c r="LOH136"/>
      <c r="LOI136"/>
      <c r="LOJ136"/>
      <c r="LOK136"/>
      <c r="LOL136"/>
      <c r="LOM136"/>
      <c r="LON136"/>
      <c r="LOO136"/>
      <c r="LOP136"/>
      <c r="LOQ136"/>
      <c r="LOR136"/>
      <c r="LOS136"/>
      <c r="LOT136"/>
      <c r="LOU136"/>
      <c r="LOV136"/>
      <c r="LOW136"/>
      <c r="LOX136"/>
      <c r="LOY136"/>
      <c r="LOZ136"/>
      <c r="LPA136"/>
      <c r="LPB136"/>
      <c r="LPC136"/>
      <c r="LPD136"/>
      <c r="LPE136"/>
      <c r="LPF136"/>
      <c r="LPG136"/>
      <c r="LPH136"/>
      <c r="LPI136"/>
      <c r="LPJ136"/>
      <c r="LPK136"/>
      <c r="LPL136"/>
      <c r="LPM136"/>
      <c r="LPN136"/>
      <c r="LPO136"/>
      <c r="LPP136"/>
      <c r="LPQ136"/>
      <c r="LPR136"/>
      <c r="LPS136"/>
      <c r="LPT136"/>
      <c r="LPU136"/>
      <c r="LPV136"/>
      <c r="LPW136"/>
      <c r="LPX136"/>
      <c r="LPY136"/>
      <c r="LPZ136"/>
      <c r="LQA136"/>
      <c r="LQB136"/>
      <c r="LQC136"/>
      <c r="LQD136"/>
      <c r="LQE136"/>
      <c r="LQF136"/>
      <c r="LQG136"/>
      <c r="LQH136"/>
      <c r="LQI136"/>
      <c r="LQJ136"/>
      <c r="LQK136"/>
      <c r="LQL136"/>
      <c r="LQM136"/>
      <c r="LQN136"/>
      <c r="LQO136"/>
      <c r="LQP136"/>
      <c r="LQQ136"/>
      <c r="LQR136"/>
      <c r="LQS136"/>
      <c r="LQT136"/>
      <c r="LQU136"/>
      <c r="LQV136"/>
      <c r="LQW136"/>
      <c r="LQX136"/>
      <c r="LQY136"/>
      <c r="LQZ136"/>
      <c r="LRA136"/>
      <c r="LRB136"/>
      <c r="LRC136"/>
      <c r="LRD136"/>
      <c r="LRE136"/>
      <c r="LRF136"/>
      <c r="LRG136"/>
      <c r="LRH136"/>
      <c r="LRI136"/>
      <c r="LRJ136"/>
      <c r="LRK136"/>
      <c r="LRL136"/>
      <c r="LRM136"/>
      <c r="LRN136"/>
      <c r="LRO136"/>
      <c r="LRP136"/>
      <c r="LRQ136"/>
      <c r="LRR136"/>
      <c r="LRS136"/>
      <c r="LRT136"/>
      <c r="LRU136"/>
      <c r="LRV136"/>
      <c r="LRW136"/>
      <c r="LRX136"/>
      <c r="LRY136"/>
      <c r="LRZ136"/>
      <c r="LSA136"/>
      <c r="LSB136"/>
      <c r="LSC136"/>
      <c r="LSD136"/>
      <c r="LSE136"/>
      <c r="LSF136"/>
      <c r="LSG136"/>
      <c r="LSH136"/>
      <c r="LSI136"/>
      <c r="LSJ136"/>
      <c r="LSK136"/>
      <c r="LSL136"/>
      <c r="LSM136"/>
      <c r="LSN136"/>
      <c r="LSO136"/>
      <c r="LSP136"/>
      <c r="LSQ136"/>
      <c r="LSR136"/>
      <c r="LSS136"/>
      <c r="LST136"/>
      <c r="LSU136"/>
      <c r="LSV136"/>
      <c r="LSW136"/>
      <c r="LSX136"/>
      <c r="LSY136"/>
      <c r="LSZ136"/>
      <c r="LTA136"/>
      <c r="LTB136"/>
      <c r="LTC136"/>
      <c r="LTD136"/>
      <c r="LTE136"/>
      <c r="LTF136"/>
      <c r="LTG136"/>
      <c r="LTH136"/>
      <c r="LTI136"/>
      <c r="LTJ136"/>
      <c r="LTK136"/>
      <c r="LTL136"/>
      <c r="LTM136"/>
      <c r="LTN136"/>
      <c r="LTO136"/>
      <c r="LTP136"/>
      <c r="LTQ136"/>
      <c r="LTR136"/>
      <c r="LTS136"/>
      <c r="LTT136"/>
      <c r="LTU136"/>
      <c r="LTV136"/>
      <c r="LTW136"/>
      <c r="LTX136"/>
      <c r="LTY136"/>
      <c r="LTZ136"/>
      <c r="LUA136"/>
      <c r="LUB136"/>
      <c r="LUC136"/>
      <c r="LUD136"/>
      <c r="LUE136"/>
      <c r="LUF136"/>
      <c r="LUG136"/>
      <c r="LUH136"/>
      <c r="LUI136"/>
      <c r="LUJ136"/>
      <c r="LUK136"/>
      <c r="LUL136"/>
      <c r="LUM136"/>
      <c r="LUN136"/>
      <c r="LUO136"/>
      <c r="LUP136"/>
      <c r="LUQ136"/>
      <c r="LUR136"/>
      <c r="LUS136"/>
      <c r="LUT136"/>
      <c r="LUU136"/>
      <c r="LUV136"/>
      <c r="LUW136"/>
      <c r="LUX136"/>
      <c r="LUY136"/>
      <c r="LUZ136"/>
      <c r="LVA136"/>
      <c r="LVB136"/>
      <c r="LVC136"/>
      <c r="LVD136"/>
      <c r="LVE136"/>
      <c r="LVF136"/>
      <c r="LVG136"/>
      <c r="LVH136"/>
      <c r="LVI136"/>
      <c r="LVJ136"/>
      <c r="LVK136"/>
      <c r="LVL136"/>
      <c r="LVM136"/>
      <c r="LVN136"/>
      <c r="LVO136"/>
      <c r="LVP136"/>
      <c r="LVQ136"/>
      <c r="LVR136"/>
      <c r="LVS136"/>
      <c r="LVT136"/>
      <c r="LVU136"/>
      <c r="LVV136"/>
      <c r="LVW136"/>
      <c r="LVX136"/>
      <c r="LVY136"/>
      <c r="LVZ136"/>
      <c r="LWA136"/>
      <c r="LWB136"/>
      <c r="LWC136"/>
      <c r="LWD136"/>
      <c r="LWE136"/>
      <c r="LWF136"/>
      <c r="LWG136"/>
      <c r="LWH136"/>
      <c r="LWI136"/>
      <c r="LWJ136"/>
      <c r="LWK136"/>
      <c r="LWL136"/>
      <c r="LWM136"/>
      <c r="LWN136"/>
      <c r="LWO136"/>
      <c r="LWP136"/>
      <c r="LWQ136"/>
      <c r="LWR136"/>
      <c r="LWS136"/>
      <c r="LWT136"/>
      <c r="LWU136"/>
      <c r="LWV136"/>
      <c r="LWW136"/>
      <c r="LWX136"/>
      <c r="LWY136"/>
      <c r="LWZ136"/>
      <c r="LXA136"/>
      <c r="LXB136"/>
      <c r="LXC136"/>
      <c r="LXD136"/>
      <c r="LXE136"/>
      <c r="LXF136"/>
      <c r="LXG136"/>
      <c r="LXH136"/>
      <c r="LXI136"/>
      <c r="LXJ136"/>
      <c r="LXK136"/>
      <c r="LXL136"/>
      <c r="LXM136"/>
      <c r="LXN136"/>
      <c r="LXO136"/>
      <c r="LXP136"/>
      <c r="LXQ136"/>
      <c r="LXR136"/>
      <c r="LXS136"/>
      <c r="LXT136"/>
      <c r="LXU136"/>
      <c r="LXV136"/>
      <c r="LXW136"/>
      <c r="LXX136"/>
      <c r="LXY136"/>
      <c r="LXZ136"/>
      <c r="LYA136"/>
      <c r="LYB136"/>
      <c r="LYC136"/>
      <c r="LYD136"/>
      <c r="LYE136"/>
      <c r="LYF136"/>
      <c r="LYG136"/>
      <c r="LYH136"/>
      <c r="LYI136"/>
      <c r="LYJ136"/>
      <c r="LYK136"/>
      <c r="LYL136"/>
      <c r="LYM136"/>
      <c r="LYN136"/>
      <c r="LYO136"/>
      <c r="LYP136"/>
      <c r="LYQ136"/>
      <c r="LYR136"/>
      <c r="LYS136"/>
      <c r="LYT136"/>
      <c r="LYU136"/>
      <c r="LYV136"/>
      <c r="LYW136"/>
      <c r="LYX136"/>
      <c r="LYY136"/>
      <c r="LYZ136"/>
      <c r="LZA136"/>
      <c r="LZB136"/>
      <c r="LZC136"/>
      <c r="LZD136"/>
      <c r="LZE136"/>
      <c r="LZF136"/>
      <c r="LZG136"/>
      <c r="LZH136"/>
      <c r="LZI136"/>
      <c r="LZJ136"/>
      <c r="LZK136"/>
      <c r="LZL136"/>
      <c r="LZM136"/>
      <c r="LZN136"/>
      <c r="LZO136"/>
      <c r="LZP136"/>
      <c r="LZQ136"/>
      <c r="LZR136"/>
      <c r="LZS136"/>
      <c r="LZT136"/>
      <c r="LZU136"/>
      <c r="LZV136"/>
      <c r="LZW136"/>
      <c r="LZX136"/>
      <c r="LZY136"/>
      <c r="LZZ136"/>
      <c r="MAA136"/>
      <c r="MAB136"/>
      <c r="MAC136"/>
      <c r="MAD136"/>
      <c r="MAE136"/>
      <c r="MAF136"/>
      <c r="MAG136"/>
      <c r="MAH136"/>
      <c r="MAI136"/>
      <c r="MAJ136"/>
      <c r="MAK136"/>
      <c r="MAL136"/>
      <c r="MAM136"/>
      <c r="MAN136"/>
      <c r="MAO136"/>
      <c r="MAP136"/>
      <c r="MAQ136"/>
      <c r="MAR136"/>
      <c r="MAS136"/>
      <c r="MAT136"/>
      <c r="MAU136"/>
      <c r="MAV136"/>
      <c r="MAW136"/>
      <c r="MAX136"/>
      <c r="MAY136"/>
      <c r="MAZ136"/>
      <c r="MBA136"/>
      <c r="MBB136"/>
      <c r="MBC136"/>
      <c r="MBD136"/>
      <c r="MBE136"/>
      <c r="MBF136"/>
      <c r="MBG136"/>
      <c r="MBH136"/>
      <c r="MBI136"/>
      <c r="MBJ136"/>
      <c r="MBK136"/>
      <c r="MBL136"/>
      <c r="MBM136"/>
      <c r="MBN136"/>
      <c r="MBO136"/>
      <c r="MBP136"/>
      <c r="MBQ136"/>
      <c r="MBR136"/>
      <c r="MBS136"/>
      <c r="MBT136"/>
      <c r="MBU136"/>
      <c r="MBV136"/>
      <c r="MBW136"/>
      <c r="MBX136"/>
      <c r="MBY136"/>
      <c r="MBZ136"/>
      <c r="MCA136"/>
      <c r="MCB136"/>
      <c r="MCC136"/>
      <c r="MCD136"/>
      <c r="MCE136"/>
      <c r="MCF136"/>
      <c r="MCG136"/>
      <c r="MCH136"/>
      <c r="MCI136"/>
      <c r="MCJ136"/>
      <c r="MCK136"/>
      <c r="MCL136"/>
      <c r="MCM136"/>
      <c r="MCN136"/>
      <c r="MCO136"/>
      <c r="MCP136"/>
      <c r="MCQ136"/>
      <c r="MCR136"/>
      <c r="MCS136"/>
      <c r="MCT136"/>
      <c r="MCU136"/>
      <c r="MCV136"/>
      <c r="MCW136"/>
      <c r="MCX136"/>
      <c r="MCY136"/>
      <c r="MCZ136"/>
      <c r="MDA136"/>
      <c r="MDB136"/>
      <c r="MDC136"/>
      <c r="MDD136"/>
      <c r="MDE136"/>
      <c r="MDF136"/>
      <c r="MDG136"/>
      <c r="MDH136"/>
      <c r="MDI136"/>
      <c r="MDJ136"/>
      <c r="MDK136"/>
      <c r="MDL136"/>
      <c r="MDM136"/>
      <c r="MDN136"/>
      <c r="MDO136"/>
      <c r="MDP136"/>
      <c r="MDQ136"/>
      <c r="MDR136"/>
      <c r="MDS136"/>
      <c r="MDT136"/>
      <c r="MDU136"/>
      <c r="MDV136"/>
      <c r="MDW136"/>
      <c r="MDX136"/>
      <c r="MDY136"/>
      <c r="MDZ136"/>
      <c r="MEA136"/>
      <c r="MEB136"/>
      <c r="MEC136"/>
      <c r="MED136"/>
      <c r="MEE136"/>
      <c r="MEF136"/>
      <c r="MEG136"/>
      <c r="MEH136"/>
      <c r="MEI136"/>
      <c r="MEJ136"/>
      <c r="MEK136"/>
      <c r="MEL136"/>
      <c r="MEM136"/>
      <c r="MEN136"/>
      <c r="MEO136"/>
      <c r="MEP136"/>
      <c r="MEQ136"/>
      <c r="MER136"/>
      <c r="MES136"/>
      <c r="MET136"/>
      <c r="MEU136"/>
      <c r="MEV136"/>
      <c r="MEW136"/>
      <c r="MEX136"/>
      <c r="MEY136"/>
      <c r="MEZ136"/>
      <c r="MFA136"/>
      <c r="MFB136"/>
      <c r="MFC136"/>
      <c r="MFD136"/>
      <c r="MFE136"/>
      <c r="MFF136"/>
      <c r="MFG136"/>
      <c r="MFH136"/>
      <c r="MFI136"/>
      <c r="MFJ136"/>
      <c r="MFK136"/>
      <c r="MFL136"/>
      <c r="MFM136"/>
      <c r="MFN136"/>
      <c r="MFO136"/>
      <c r="MFP136"/>
      <c r="MFQ136"/>
      <c r="MFR136"/>
      <c r="MFS136"/>
      <c r="MFT136"/>
      <c r="MFU136"/>
      <c r="MFV136"/>
      <c r="MFW136"/>
      <c r="MFX136"/>
      <c r="MFY136"/>
      <c r="MFZ136"/>
      <c r="MGA136"/>
      <c r="MGB136"/>
      <c r="MGC136"/>
      <c r="MGD136"/>
      <c r="MGE136"/>
      <c r="MGF136"/>
      <c r="MGG136"/>
      <c r="MGH136"/>
      <c r="MGI136"/>
      <c r="MGJ136"/>
      <c r="MGK136"/>
      <c r="MGL136"/>
      <c r="MGM136"/>
      <c r="MGN136"/>
      <c r="MGO136"/>
      <c r="MGP136"/>
      <c r="MGQ136"/>
      <c r="MGR136"/>
      <c r="MGS136"/>
      <c r="MGT136"/>
      <c r="MGU136"/>
      <c r="MGV136"/>
      <c r="MGW136"/>
      <c r="MGX136"/>
      <c r="MGY136"/>
      <c r="MGZ136"/>
      <c r="MHA136"/>
      <c r="MHB136"/>
      <c r="MHC136"/>
      <c r="MHD136"/>
      <c r="MHE136"/>
      <c r="MHF136"/>
      <c r="MHG136"/>
      <c r="MHH136"/>
      <c r="MHI136"/>
      <c r="MHJ136"/>
      <c r="MHK136"/>
      <c r="MHL136"/>
      <c r="MHM136"/>
      <c r="MHN136"/>
      <c r="MHO136"/>
      <c r="MHP136"/>
      <c r="MHQ136"/>
      <c r="MHR136"/>
      <c r="MHS136"/>
      <c r="MHT136"/>
      <c r="MHU136"/>
      <c r="MHV136"/>
      <c r="MHW136"/>
      <c r="MHX136"/>
      <c r="MHY136"/>
      <c r="MHZ136"/>
      <c r="MIA136"/>
      <c r="MIB136"/>
      <c r="MIC136"/>
      <c r="MID136"/>
      <c r="MIE136"/>
      <c r="MIF136"/>
      <c r="MIG136"/>
      <c r="MIH136"/>
      <c r="MII136"/>
      <c r="MIJ136"/>
      <c r="MIK136"/>
      <c r="MIL136"/>
      <c r="MIM136"/>
      <c r="MIN136"/>
      <c r="MIO136"/>
      <c r="MIP136"/>
      <c r="MIQ136"/>
      <c r="MIR136"/>
      <c r="MIS136"/>
      <c r="MIT136"/>
      <c r="MIU136"/>
      <c r="MIV136"/>
      <c r="MIW136"/>
      <c r="MIX136"/>
      <c r="MIY136"/>
      <c r="MIZ136"/>
      <c r="MJA136"/>
      <c r="MJB136"/>
      <c r="MJC136"/>
      <c r="MJD136"/>
      <c r="MJE136"/>
      <c r="MJF136"/>
      <c r="MJG136"/>
      <c r="MJH136"/>
      <c r="MJI136"/>
      <c r="MJJ136"/>
      <c r="MJK136"/>
      <c r="MJL136"/>
      <c r="MJM136"/>
      <c r="MJN136"/>
      <c r="MJO136"/>
      <c r="MJP136"/>
      <c r="MJQ136"/>
      <c r="MJR136"/>
      <c r="MJS136"/>
      <c r="MJT136"/>
      <c r="MJU136"/>
      <c r="MJV136"/>
      <c r="MJW136"/>
      <c r="MJX136"/>
      <c r="MJY136"/>
      <c r="MJZ136"/>
      <c r="MKA136"/>
      <c r="MKB136"/>
      <c r="MKC136"/>
      <c r="MKD136"/>
      <c r="MKE136"/>
      <c r="MKF136"/>
      <c r="MKG136"/>
      <c r="MKH136"/>
      <c r="MKI136"/>
      <c r="MKJ136"/>
      <c r="MKK136"/>
      <c r="MKL136"/>
      <c r="MKM136"/>
      <c r="MKN136"/>
      <c r="MKO136"/>
      <c r="MKP136"/>
      <c r="MKQ136"/>
      <c r="MKR136"/>
      <c r="MKS136"/>
      <c r="MKT136"/>
      <c r="MKU136"/>
      <c r="MKV136"/>
      <c r="MKW136"/>
      <c r="MKX136"/>
      <c r="MKY136"/>
      <c r="MKZ136"/>
      <c r="MLA136"/>
      <c r="MLB136"/>
      <c r="MLC136"/>
      <c r="MLD136"/>
      <c r="MLE136"/>
      <c r="MLF136"/>
      <c r="MLG136"/>
      <c r="MLH136"/>
      <c r="MLI136"/>
      <c r="MLJ136"/>
      <c r="MLK136"/>
      <c r="MLL136"/>
      <c r="MLM136"/>
      <c r="MLN136"/>
      <c r="MLO136"/>
      <c r="MLP136"/>
      <c r="MLQ136"/>
      <c r="MLR136"/>
      <c r="MLS136"/>
      <c r="MLT136"/>
      <c r="MLU136"/>
      <c r="MLV136"/>
      <c r="MLW136"/>
      <c r="MLX136"/>
      <c r="MLY136"/>
      <c r="MLZ136"/>
      <c r="MMA136"/>
      <c r="MMB136"/>
      <c r="MMC136"/>
      <c r="MMD136"/>
      <c r="MME136"/>
      <c r="MMF136"/>
      <c r="MMG136"/>
      <c r="MMH136"/>
      <c r="MMI136"/>
      <c r="MMJ136"/>
      <c r="MMK136"/>
      <c r="MML136"/>
      <c r="MMM136"/>
      <c r="MMN136"/>
      <c r="MMO136"/>
      <c r="MMP136"/>
      <c r="MMQ136"/>
      <c r="MMR136"/>
      <c r="MMS136"/>
      <c r="MMT136"/>
      <c r="MMU136"/>
      <c r="MMV136"/>
      <c r="MMW136"/>
      <c r="MMX136"/>
      <c r="MMY136"/>
      <c r="MMZ136"/>
      <c r="MNA136"/>
      <c r="MNB136"/>
      <c r="MNC136"/>
      <c r="MND136"/>
      <c r="MNE136"/>
      <c r="MNF136"/>
      <c r="MNG136"/>
      <c r="MNH136"/>
      <c r="MNI136"/>
      <c r="MNJ136"/>
      <c r="MNK136"/>
      <c r="MNL136"/>
      <c r="MNM136"/>
      <c r="MNN136"/>
      <c r="MNO136"/>
      <c r="MNP136"/>
      <c r="MNQ136"/>
      <c r="MNR136"/>
      <c r="MNS136"/>
      <c r="MNT136"/>
      <c r="MNU136"/>
      <c r="MNV136"/>
      <c r="MNW136"/>
      <c r="MNX136"/>
      <c r="MNY136"/>
      <c r="MNZ136"/>
      <c r="MOA136"/>
      <c r="MOB136"/>
      <c r="MOC136"/>
      <c r="MOD136"/>
      <c r="MOE136"/>
      <c r="MOF136"/>
      <c r="MOG136"/>
      <c r="MOH136"/>
      <c r="MOI136"/>
      <c r="MOJ136"/>
      <c r="MOK136"/>
      <c r="MOL136"/>
      <c r="MOM136"/>
      <c r="MON136"/>
      <c r="MOO136"/>
      <c r="MOP136"/>
      <c r="MOQ136"/>
      <c r="MOR136"/>
      <c r="MOS136"/>
      <c r="MOT136"/>
      <c r="MOU136"/>
      <c r="MOV136"/>
      <c r="MOW136"/>
      <c r="MOX136"/>
      <c r="MOY136"/>
      <c r="MOZ136"/>
      <c r="MPA136"/>
      <c r="MPB136"/>
      <c r="MPC136"/>
      <c r="MPD136"/>
      <c r="MPE136"/>
      <c r="MPF136"/>
      <c r="MPG136"/>
      <c r="MPH136"/>
      <c r="MPI136"/>
      <c r="MPJ136"/>
      <c r="MPK136"/>
      <c r="MPL136"/>
      <c r="MPM136"/>
      <c r="MPN136"/>
      <c r="MPO136"/>
      <c r="MPP136"/>
      <c r="MPQ136"/>
      <c r="MPR136"/>
      <c r="MPS136"/>
      <c r="MPT136"/>
      <c r="MPU136"/>
      <c r="MPV136"/>
      <c r="MPW136"/>
      <c r="MPX136"/>
      <c r="MPY136"/>
      <c r="MPZ136"/>
      <c r="MQA136"/>
      <c r="MQB136"/>
      <c r="MQC136"/>
      <c r="MQD136"/>
      <c r="MQE136"/>
      <c r="MQF136"/>
      <c r="MQG136"/>
      <c r="MQH136"/>
      <c r="MQI136"/>
      <c r="MQJ136"/>
      <c r="MQK136"/>
      <c r="MQL136"/>
      <c r="MQM136"/>
      <c r="MQN136"/>
      <c r="MQO136"/>
      <c r="MQP136"/>
      <c r="MQQ136"/>
      <c r="MQR136"/>
      <c r="MQS136"/>
      <c r="MQT136"/>
      <c r="MQU136"/>
      <c r="MQV136"/>
      <c r="MQW136"/>
      <c r="MQX136"/>
      <c r="MQY136"/>
      <c r="MQZ136"/>
      <c r="MRA136"/>
      <c r="MRB136"/>
      <c r="MRC136"/>
      <c r="MRD136"/>
      <c r="MRE136"/>
      <c r="MRF136"/>
      <c r="MRG136"/>
      <c r="MRH136"/>
      <c r="MRI136"/>
      <c r="MRJ136"/>
      <c r="MRK136"/>
      <c r="MRL136"/>
      <c r="MRM136"/>
      <c r="MRN136"/>
      <c r="MRO136"/>
      <c r="MRP136"/>
      <c r="MRQ136"/>
      <c r="MRR136"/>
      <c r="MRS136"/>
      <c r="MRT136"/>
      <c r="MRU136"/>
      <c r="MRV136"/>
      <c r="MRW136"/>
      <c r="MRX136"/>
      <c r="MRY136"/>
      <c r="MRZ136"/>
      <c r="MSA136"/>
      <c r="MSB136"/>
      <c r="MSC136"/>
      <c r="MSD136"/>
      <c r="MSE136"/>
      <c r="MSF136"/>
      <c r="MSG136"/>
      <c r="MSH136"/>
      <c r="MSI136"/>
      <c r="MSJ136"/>
      <c r="MSK136"/>
      <c r="MSL136"/>
      <c r="MSM136"/>
      <c r="MSN136"/>
      <c r="MSO136"/>
      <c r="MSP136"/>
      <c r="MSQ136"/>
      <c r="MSR136"/>
      <c r="MSS136"/>
      <c r="MST136"/>
      <c r="MSU136"/>
      <c r="MSV136"/>
      <c r="MSW136"/>
      <c r="MSX136"/>
      <c r="MSY136"/>
      <c r="MSZ136"/>
      <c r="MTA136"/>
      <c r="MTB136"/>
      <c r="MTC136"/>
      <c r="MTD136"/>
      <c r="MTE136"/>
      <c r="MTF136"/>
      <c r="MTG136"/>
      <c r="MTH136"/>
      <c r="MTI136"/>
      <c r="MTJ136"/>
      <c r="MTK136"/>
      <c r="MTL136"/>
      <c r="MTM136"/>
      <c r="MTN136"/>
      <c r="MTO136"/>
      <c r="MTP136"/>
      <c r="MTQ136"/>
      <c r="MTR136"/>
      <c r="MTS136"/>
      <c r="MTT136"/>
      <c r="MTU136"/>
      <c r="MTV136"/>
      <c r="MTW136"/>
      <c r="MTX136"/>
      <c r="MTY136"/>
      <c r="MTZ136"/>
      <c r="MUA136"/>
      <c r="MUB136"/>
      <c r="MUC136"/>
      <c r="MUD136"/>
      <c r="MUE136"/>
      <c r="MUF136"/>
      <c r="MUG136"/>
      <c r="MUH136"/>
      <c r="MUI136"/>
      <c r="MUJ136"/>
      <c r="MUK136"/>
      <c r="MUL136"/>
      <c r="MUM136"/>
      <c r="MUN136"/>
      <c r="MUO136"/>
      <c r="MUP136"/>
      <c r="MUQ136"/>
      <c r="MUR136"/>
      <c r="MUS136"/>
      <c r="MUT136"/>
      <c r="MUU136"/>
      <c r="MUV136"/>
      <c r="MUW136"/>
      <c r="MUX136"/>
      <c r="MUY136"/>
      <c r="MUZ136"/>
      <c r="MVA136"/>
      <c r="MVB136"/>
      <c r="MVC136"/>
      <c r="MVD136"/>
      <c r="MVE136"/>
      <c r="MVF136"/>
      <c r="MVG136"/>
      <c r="MVH136"/>
      <c r="MVI136"/>
      <c r="MVJ136"/>
      <c r="MVK136"/>
      <c r="MVL136"/>
      <c r="MVM136"/>
      <c r="MVN136"/>
      <c r="MVO136"/>
      <c r="MVP136"/>
      <c r="MVQ136"/>
      <c r="MVR136"/>
      <c r="MVS136"/>
      <c r="MVT136"/>
      <c r="MVU136"/>
      <c r="MVV136"/>
      <c r="MVW136"/>
      <c r="MVX136"/>
      <c r="MVY136"/>
      <c r="MVZ136"/>
      <c r="MWA136"/>
      <c r="MWB136"/>
      <c r="MWC136"/>
      <c r="MWD136"/>
      <c r="MWE136"/>
      <c r="MWF136"/>
      <c r="MWG136"/>
      <c r="MWH136"/>
      <c r="MWI136"/>
      <c r="MWJ136"/>
      <c r="MWK136"/>
      <c r="MWL136"/>
      <c r="MWM136"/>
      <c r="MWN136"/>
      <c r="MWO136"/>
      <c r="MWP136"/>
      <c r="MWQ136"/>
      <c r="MWR136"/>
      <c r="MWS136"/>
      <c r="MWT136"/>
      <c r="MWU136"/>
      <c r="MWV136"/>
      <c r="MWW136"/>
      <c r="MWX136"/>
      <c r="MWY136"/>
      <c r="MWZ136"/>
      <c r="MXA136"/>
      <c r="MXB136"/>
      <c r="MXC136"/>
      <c r="MXD136"/>
      <c r="MXE136"/>
      <c r="MXF136"/>
      <c r="MXG136"/>
      <c r="MXH136"/>
      <c r="MXI136"/>
      <c r="MXJ136"/>
      <c r="MXK136"/>
      <c r="MXL136"/>
      <c r="MXM136"/>
      <c r="MXN136"/>
      <c r="MXO136"/>
      <c r="MXP136"/>
      <c r="MXQ136"/>
      <c r="MXR136"/>
      <c r="MXS136"/>
      <c r="MXT136"/>
      <c r="MXU136"/>
      <c r="MXV136"/>
      <c r="MXW136"/>
      <c r="MXX136"/>
      <c r="MXY136"/>
      <c r="MXZ136"/>
      <c r="MYA136"/>
      <c r="MYB136"/>
      <c r="MYC136"/>
      <c r="MYD136"/>
      <c r="MYE136"/>
      <c r="MYF136"/>
      <c r="MYG136"/>
      <c r="MYH136"/>
      <c r="MYI136"/>
      <c r="MYJ136"/>
      <c r="MYK136"/>
      <c r="MYL136"/>
      <c r="MYM136"/>
      <c r="MYN136"/>
      <c r="MYO136"/>
      <c r="MYP136"/>
      <c r="MYQ136"/>
      <c r="MYR136"/>
      <c r="MYS136"/>
      <c r="MYT136"/>
      <c r="MYU136"/>
      <c r="MYV136"/>
      <c r="MYW136"/>
      <c r="MYX136"/>
      <c r="MYY136"/>
      <c r="MYZ136"/>
      <c r="MZA136"/>
      <c r="MZB136"/>
      <c r="MZC136"/>
      <c r="MZD136"/>
      <c r="MZE136"/>
      <c r="MZF136"/>
      <c r="MZG136"/>
      <c r="MZH136"/>
      <c r="MZI136"/>
      <c r="MZJ136"/>
      <c r="MZK136"/>
      <c r="MZL136"/>
      <c r="MZM136"/>
      <c r="MZN136"/>
      <c r="MZO136"/>
      <c r="MZP136"/>
      <c r="MZQ136"/>
      <c r="MZR136"/>
      <c r="MZS136"/>
      <c r="MZT136"/>
      <c r="MZU136"/>
      <c r="MZV136"/>
      <c r="MZW136"/>
      <c r="MZX136"/>
      <c r="MZY136"/>
      <c r="MZZ136"/>
      <c r="NAA136"/>
      <c r="NAB136"/>
      <c r="NAC136"/>
      <c r="NAD136"/>
      <c r="NAE136"/>
      <c r="NAF136"/>
      <c r="NAG136"/>
      <c r="NAH136"/>
      <c r="NAI136"/>
      <c r="NAJ136"/>
      <c r="NAK136"/>
      <c r="NAL136"/>
      <c r="NAM136"/>
      <c r="NAN136"/>
      <c r="NAO136"/>
      <c r="NAP136"/>
      <c r="NAQ136"/>
      <c r="NAR136"/>
      <c r="NAS136"/>
      <c r="NAT136"/>
      <c r="NAU136"/>
      <c r="NAV136"/>
      <c r="NAW136"/>
      <c r="NAX136"/>
      <c r="NAY136"/>
      <c r="NAZ136"/>
      <c r="NBA136"/>
      <c r="NBB136"/>
      <c r="NBC136"/>
      <c r="NBD136"/>
      <c r="NBE136"/>
      <c r="NBF136"/>
      <c r="NBG136"/>
      <c r="NBH136"/>
      <c r="NBI136"/>
      <c r="NBJ136"/>
      <c r="NBK136"/>
      <c r="NBL136"/>
      <c r="NBM136"/>
      <c r="NBN136"/>
      <c r="NBO136"/>
      <c r="NBP136"/>
      <c r="NBQ136"/>
      <c r="NBR136"/>
      <c r="NBS136"/>
      <c r="NBT136"/>
      <c r="NBU136"/>
      <c r="NBV136"/>
      <c r="NBW136"/>
      <c r="NBX136"/>
      <c r="NBY136"/>
      <c r="NBZ136"/>
      <c r="NCA136"/>
      <c r="NCB136"/>
      <c r="NCC136"/>
      <c r="NCD136"/>
      <c r="NCE136"/>
      <c r="NCF136"/>
      <c r="NCG136"/>
      <c r="NCH136"/>
      <c r="NCI136"/>
      <c r="NCJ136"/>
      <c r="NCK136"/>
      <c r="NCL136"/>
      <c r="NCM136"/>
      <c r="NCN136"/>
      <c r="NCO136"/>
      <c r="NCP136"/>
      <c r="NCQ136"/>
      <c r="NCR136"/>
      <c r="NCS136"/>
      <c r="NCT136"/>
      <c r="NCU136"/>
      <c r="NCV136"/>
      <c r="NCW136"/>
      <c r="NCX136"/>
      <c r="NCY136"/>
      <c r="NCZ136"/>
      <c r="NDA136"/>
      <c r="NDB136"/>
      <c r="NDC136"/>
      <c r="NDD136"/>
      <c r="NDE136"/>
      <c r="NDF136"/>
      <c r="NDG136"/>
      <c r="NDH136"/>
      <c r="NDI136"/>
      <c r="NDJ136"/>
      <c r="NDK136"/>
      <c r="NDL136"/>
      <c r="NDM136"/>
      <c r="NDN136"/>
      <c r="NDO136"/>
      <c r="NDP136"/>
      <c r="NDQ136"/>
      <c r="NDR136"/>
      <c r="NDS136"/>
      <c r="NDT136"/>
      <c r="NDU136"/>
      <c r="NDV136"/>
      <c r="NDW136"/>
      <c r="NDX136"/>
      <c r="NDY136"/>
      <c r="NDZ136"/>
      <c r="NEA136"/>
      <c r="NEB136"/>
      <c r="NEC136"/>
      <c r="NED136"/>
      <c r="NEE136"/>
      <c r="NEF136"/>
      <c r="NEG136"/>
      <c r="NEH136"/>
      <c r="NEI136"/>
      <c r="NEJ136"/>
      <c r="NEK136"/>
      <c r="NEL136"/>
      <c r="NEM136"/>
      <c r="NEN136"/>
      <c r="NEO136"/>
      <c r="NEP136"/>
      <c r="NEQ136"/>
      <c r="NER136"/>
      <c r="NES136"/>
      <c r="NET136"/>
      <c r="NEU136"/>
      <c r="NEV136"/>
      <c r="NEW136"/>
      <c r="NEX136"/>
      <c r="NEY136"/>
      <c r="NEZ136"/>
      <c r="NFA136"/>
      <c r="NFB136"/>
      <c r="NFC136"/>
      <c r="NFD136"/>
      <c r="NFE136"/>
      <c r="NFF136"/>
      <c r="NFG136"/>
      <c r="NFH136"/>
      <c r="NFI136"/>
      <c r="NFJ136"/>
      <c r="NFK136"/>
      <c r="NFL136"/>
      <c r="NFM136"/>
      <c r="NFN136"/>
      <c r="NFO136"/>
      <c r="NFP136"/>
      <c r="NFQ136"/>
      <c r="NFR136"/>
      <c r="NFS136"/>
      <c r="NFT136"/>
      <c r="NFU136"/>
      <c r="NFV136"/>
      <c r="NFW136"/>
      <c r="NFX136"/>
      <c r="NFY136"/>
      <c r="NFZ136"/>
      <c r="NGA136"/>
      <c r="NGB136"/>
      <c r="NGC136"/>
      <c r="NGD136"/>
      <c r="NGE136"/>
      <c r="NGF136"/>
      <c r="NGG136"/>
      <c r="NGH136"/>
      <c r="NGI136"/>
      <c r="NGJ136"/>
      <c r="NGK136"/>
      <c r="NGL136"/>
      <c r="NGM136"/>
      <c r="NGN136"/>
      <c r="NGO136"/>
      <c r="NGP136"/>
      <c r="NGQ136"/>
      <c r="NGR136"/>
      <c r="NGS136"/>
      <c r="NGT136"/>
      <c r="NGU136"/>
      <c r="NGV136"/>
      <c r="NGW136"/>
      <c r="NGX136"/>
      <c r="NGY136"/>
      <c r="NGZ136"/>
      <c r="NHA136"/>
      <c r="NHB136"/>
      <c r="NHC136"/>
      <c r="NHD136"/>
      <c r="NHE136"/>
      <c r="NHF136"/>
      <c r="NHG136"/>
      <c r="NHH136"/>
      <c r="NHI136"/>
      <c r="NHJ136"/>
      <c r="NHK136"/>
      <c r="NHL136"/>
      <c r="NHM136"/>
      <c r="NHN136"/>
      <c r="NHO136"/>
      <c r="NHP136"/>
      <c r="NHQ136"/>
      <c r="NHR136"/>
      <c r="NHS136"/>
      <c r="NHT136"/>
      <c r="NHU136"/>
      <c r="NHV136"/>
      <c r="NHW136"/>
      <c r="NHX136"/>
      <c r="NHY136"/>
      <c r="NHZ136"/>
      <c r="NIA136"/>
      <c r="NIB136"/>
      <c r="NIC136"/>
      <c r="NID136"/>
      <c r="NIE136"/>
      <c r="NIF136"/>
      <c r="NIG136"/>
      <c r="NIH136"/>
      <c r="NII136"/>
      <c r="NIJ136"/>
      <c r="NIK136"/>
      <c r="NIL136"/>
      <c r="NIM136"/>
      <c r="NIN136"/>
      <c r="NIO136"/>
      <c r="NIP136"/>
      <c r="NIQ136"/>
      <c r="NIR136"/>
      <c r="NIS136"/>
      <c r="NIT136"/>
      <c r="NIU136"/>
      <c r="NIV136"/>
      <c r="NIW136"/>
      <c r="NIX136"/>
      <c r="NIY136"/>
      <c r="NIZ136"/>
      <c r="NJA136"/>
      <c r="NJB136"/>
      <c r="NJC136"/>
      <c r="NJD136"/>
      <c r="NJE136"/>
      <c r="NJF136"/>
      <c r="NJG136"/>
      <c r="NJH136"/>
      <c r="NJI136"/>
      <c r="NJJ136"/>
      <c r="NJK136"/>
      <c r="NJL136"/>
      <c r="NJM136"/>
      <c r="NJN136"/>
      <c r="NJO136"/>
      <c r="NJP136"/>
      <c r="NJQ136"/>
      <c r="NJR136"/>
      <c r="NJS136"/>
      <c r="NJT136"/>
      <c r="NJU136"/>
      <c r="NJV136"/>
      <c r="NJW136"/>
      <c r="NJX136"/>
      <c r="NJY136"/>
      <c r="NJZ136"/>
      <c r="NKA136"/>
      <c r="NKB136"/>
      <c r="NKC136"/>
      <c r="NKD136"/>
      <c r="NKE136"/>
      <c r="NKF136"/>
      <c r="NKG136"/>
      <c r="NKH136"/>
      <c r="NKI136"/>
      <c r="NKJ136"/>
      <c r="NKK136"/>
      <c r="NKL136"/>
      <c r="NKM136"/>
      <c r="NKN136"/>
      <c r="NKO136"/>
      <c r="NKP136"/>
      <c r="NKQ136"/>
      <c r="NKR136"/>
      <c r="NKS136"/>
      <c r="NKT136"/>
      <c r="NKU136"/>
      <c r="NKV136"/>
      <c r="NKW136"/>
      <c r="NKX136"/>
      <c r="NKY136"/>
      <c r="NKZ136"/>
      <c r="NLA136"/>
      <c r="NLB136"/>
      <c r="NLC136"/>
      <c r="NLD136"/>
      <c r="NLE136"/>
      <c r="NLF136"/>
      <c r="NLG136"/>
      <c r="NLH136"/>
      <c r="NLI136"/>
      <c r="NLJ136"/>
      <c r="NLK136"/>
      <c r="NLL136"/>
      <c r="NLM136"/>
      <c r="NLN136"/>
      <c r="NLO136"/>
      <c r="NLP136"/>
      <c r="NLQ136"/>
      <c r="NLR136"/>
      <c r="NLS136"/>
      <c r="NLT136"/>
      <c r="NLU136"/>
      <c r="NLV136"/>
      <c r="NLW136"/>
      <c r="NLX136"/>
      <c r="NLY136"/>
      <c r="NLZ136"/>
      <c r="NMA136"/>
      <c r="NMB136"/>
      <c r="NMC136"/>
      <c r="NMD136"/>
      <c r="NME136"/>
      <c r="NMF136"/>
      <c r="NMG136"/>
      <c r="NMH136"/>
      <c r="NMI136"/>
      <c r="NMJ136"/>
      <c r="NMK136"/>
      <c r="NML136"/>
      <c r="NMM136"/>
      <c r="NMN136"/>
      <c r="NMO136"/>
      <c r="NMP136"/>
      <c r="NMQ136"/>
      <c r="NMR136"/>
      <c r="NMS136"/>
      <c r="NMT136"/>
      <c r="NMU136"/>
      <c r="NMV136"/>
      <c r="NMW136"/>
      <c r="NMX136"/>
      <c r="NMY136"/>
      <c r="NMZ136"/>
      <c r="NNA136"/>
      <c r="NNB136"/>
      <c r="NNC136"/>
      <c r="NND136"/>
      <c r="NNE136"/>
      <c r="NNF136"/>
      <c r="NNG136"/>
      <c r="NNH136"/>
      <c r="NNI136"/>
      <c r="NNJ136"/>
      <c r="NNK136"/>
      <c r="NNL136"/>
      <c r="NNM136"/>
      <c r="NNN136"/>
      <c r="NNO136"/>
      <c r="NNP136"/>
      <c r="NNQ136"/>
      <c r="NNR136"/>
      <c r="NNS136"/>
      <c r="NNT136"/>
      <c r="NNU136"/>
      <c r="NNV136"/>
      <c r="NNW136"/>
      <c r="NNX136"/>
      <c r="NNY136"/>
      <c r="NNZ136"/>
      <c r="NOA136"/>
      <c r="NOB136"/>
      <c r="NOC136"/>
      <c r="NOD136"/>
      <c r="NOE136"/>
      <c r="NOF136"/>
      <c r="NOG136"/>
      <c r="NOH136"/>
      <c r="NOI136"/>
      <c r="NOJ136"/>
      <c r="NOK136"/>
      <c r="NOL136"/>
      <c r="NOM136"/>
      <c r="NON136"/>
      <c r="NOO136"/>
      <c r="NOP136"/>
      <c r="NOQ136"/>
      <c r="NOR136"/>
      <c r="NOS136"/>
      <c r="NOT136"/>
      <c r="NOU136"/>
      <c r="NOV136"/>
      <c r="NOW136"/>
      <c r="NOX136"/>
      <c r="NOY136"/>
      <c r="NOZ136"/>
      <c r="NPA136"/>
      <c r="NPB136"/>
      <c r="NPC136"/>
      <c r="NPD136"/>
      <c r="NPE136"/>
      <c r="NPF136"/>
      <c r="NPG136"/>
      <c r="NPH136"/>
      <c r="NPI136"/>
      <c r="NPJ136"/>
      <c r="NPK136"/>
      <c r="NPL136"/>
      <c r="NPM136"/>
      <c r="NPN136"/>
      <c r="NPO136"/>
      <c r="NPP136"/>
      <c r="NPQ136"/>
      <c r="NPR136"/>
      <c r="NPS136"/>
      <c r="NPT136"/>
      <c r="NPU136"/>
      <c r="NPV136"/>
      <c r="NPW136"/>
      <c r="NPX136"/>
      <c r="NPY136"/>
      <c r="NPZ136"/>
      <c r="NQA136"/>
      <c r="NQB136"/>
      <c r="NQC136"/>
      <c r="NQD136"/>
      <c r="NQE136"/>
      <c r="NQF136"/>
      <c r="NQG136"/>
      <c r="NQH136"/>
      <c r="NQI136"/>
      <c r="NQJ136"/>
      <c r="NQK136"/>
      <c r="NQL136"/>
      <c r="NQM136"/>
      <c r="NQN136"/>
      <c r="NQO136"/>
      <c r="NQP136"/>
      <c r="NQQ136"/>
      <c r="NQR136"/>
      <c r="NQS136"/>
      <c r="NQT136"/>
      <c r="NQU136"/>
      <c r="NQV136"/>
      <c r="NQW136"/>
      <c r="NQX136"/>
      <c r="NQY136"/>
      <c r="NQZ136"/>
      <c r="NRA136"/>
      <c r="NRB136"/>
      <c r="NRC136"/>
      <c r="NRD136"/>
      <c r="NRE136"/>
      <c r="NRF136"/>
      <c r="NRG136"/>
      <c r="NRH136"/>
      <c r="NRI136"/>
      <c r="NRJ136"/>
      <c r="NRK136"/>
      <c r="NRL136"/>
      <c r="NRM136"/>
      <c r="NRN136"/>
      <c r="NRO136"/>
      <c r="NRP136"/>
      <c r="NRQ136"/>
      <c r="NRR136"/>
      <c r="NRS136"/>
      <c r="NRT136"/>
      <c r="NRU136"/>
      <c r="NRV136"/>
      <c r="NRW136"/>
      <c r="NRX136"/>
      <c r="NRY136"/>
      <c r="NRZ136"/>
      <c r="NSA136"/>
      <c r="NSB136"/>
      <c r="NSC136"/>
      <c r="NSD136"/>
      <c r="NSE136"/>
      <c r="NSF136"/>
      <c r="NSG136"/>
      <c r="NSH136"/>
      <c r="NSI136"/>
      <c r="NSJ136"/>
      <c r="NSK136"/>
      <c r="NSL136"/>
      <c r="NSM136"/>
      <c r="NSN136"/>
      <c r="NSO136"/>
      <c r="NSP136"/>
      <c r="NSQ136"/>
      <c r="NSR136"/>
      <c r="NSS136"/>
      <c r="NST136"/>
      <c r="NSU136"/>
      <c r="NSV136"/>
      <c r="NSW136"/>
      <c r="NSX136"/>
      <c r="NSY136"/>
      <c r="NSZ136"/>
      <c r="NTA136"/>
      <c r="NTB136"/>
      <c r="NTC136"/>
      <c r="NTD136"/>
      <c r="NTE136"/>
      <c r="NTF136"/>
      <c r="NTG136"/>
      <c r="NTH136"/>
      <c r="NTI136"/>
      <c r="NTJ136"/>
      <c r="NTK136"/>
      <c r="NTL136"/>
      <c r="NTM136"/>
      <c r="NTN136"/>
      <c r="NTO136"/>
      <c r="NTP136"/>
      <c r="NTQ136"/>
      <c r="NTR136"/>
      <c r="NTS136"/>
      <c r="NTT136"/>
      <c r="NTU136"/>
      <c r="NTV136"/>
      <c r="NTW136"/>
      <c r="NTX136"/>
      <c r="NTY136"/>
      <c r="NTZ136"/>
      <c r="NUA136"/>
      <c r="NUB136"/>
      <c r="NUC136"/>
      <c r="NUD136"/>
      <c r="NUE136"/>
      <c r="NUF136"/>
      <c r="NUG136"/>
      <c r="NUH136"/>
      <c r="NUI136"/>
      <c r="NUJ136"/>
      <c r="NUK136"/>
      <c r="NUL136"/>
      <c r="NUM136"/>
      <c r="NUN136"/>
      <c r="NUO136"/>
      <c r="NUP136"/>
      <c r="NUQ136"/>
      <c r="NUR136"/>
      <c r="NUS136"/>
      <c r="NUT136"/>
      <c r="NUU136"/>
      <c r="NUV136"/>
      <c r="NUW136"/>
      <c r="NUX136"/>
      <c r="NUY136"/>
      <c r="NUZ136"/>
      <c r="NVA136"/>
      <c r="NVB136"/>
      <c r="NVC136"/>
      <c r="NVD136"/>
      <c r="NVE136"/>
      <c r="NVF136"/>
      <c r="NVG136"/>
      <c r="NVH136"/>
      <c r="NVI136"/>
      <c r="NVJ136"/>
      <c r="NVK136"/>
      <c r="NVL136"/>
      <c r="NVM136"/>
      <c r="NVN136"/>
      <c r="NVO136"/>
      <c r="NVP136"/>
      <c r="NVQ136"/>
      <c r="NVR136"/>
      <c r="NVS136"/>
      <c r="NVT136"/>
      <c r="NVU136"/>
      <c r="NVV136"/>
      <c r="NVW136"/>
      <c r="NVX136"/>
      <c r="NVY136"/>
      <c r="NVZ136"/>
      <c r="NWA136"/>
      <c r="NWB136"/>
      <c r="NWC136"/>
      <c r="NWD136"/>
      <c r="NWE136"/>
      <c r="NWF136"/>
      <c r="NWG136"/>
      <c r="NWH136"/>
      <c r="NWI136"/>
      <c r="NWJ136"/>
      <c r="NWK136"/>
      <c r="NWL136"/>
      <c r="NWM136"/>
      <c r="NWN136"/>
      <c r="NWO136"/>
      <c r="NWP136"/>
      <c r="NWQ136"/>
      <c r="NWR136"/>
      <c r="NWS136"/>
      <c r="NWT136"/>
      <c r="NWU136"/>
      <c r="NWV136"/>
      <c r="NWW136"/>
      <c r="NWX136"/>
      <c r="NWY136"/>
      <c r="NWZ136"/>
      <c r="NXA136"/>
      <c r="NXB136"/>
      <c r="NXC136"/>
      <c r="NXD136"/>
      <c r="NXE136"/>
      <c r="NXF136"/>
      <c r="NXG136"/>
      <c r="NXH136"/>
      <c r="NXI136"/>
      <c r="NXJ136"/>
      <c r="NXK136"/>
      <c r="NXL136"/>
      <c r="NXM136"/>
      <c r="NXN136"/>
      <c r="NXO136"/>
      <c r="NXP136"/>
      <c r="NXQ136"/>
      <c r="NXR136"/>
      <c r="NXS136"/>
      <c r="NXT136"/>
      <c r="NXU136"/>
      <c r="NXV136"/>
      <c r="NXW136"/>
      <c r="NXX136"/>
      <c r="NXY136"/>
      <c r="NXZ136"/>
      <c r="NYA136"/>
      <c r="NYB136"/>
      <c r="NYC136"/>
      <c r="NYD136"/>
      <c r="NYE136"/>
      <c r="NYF136"/>
      <c r="NYG136"/>
      <c r="NYH136"/>
      <c r="NYI136"/>
      <c r="NYJ136"/>
      <c r="NYK136"/>
      <c r="NYL136"/>
      <c r="NYM136"/>
      <c r="NYN136"/>
      <c r="NYO136"/>
      <c r="NYP136"/>
      <c r="NYQ136"/>
      <c r="NYR136"/>
      <c r="NYS136"/>
      <c r="NYT136"/>
      <c r="NYU136"/>
      <c r="NYV136"/>
      <c r="NYW136"/>
      <c r="NYX136"/>
      <c r="NYY136"/>
      <c r="NYZ136"/>
      <c r="NZA136"/>
      <c r="NZB136"/>
      <c r="NZC136"/>
      <c r="NZD136"/>
      <c r="NZE136"/>
      <c r="NZF136"/>
      <c r="NZG136"/>
      <c r="NZH136"/>
      <c r="NZI136"/>
      <c r="NZJ136"/>
      <c r="NZK136"/>
      <c r="NZL136"/>
      <c r="NZM136"/>
      <c r="NZN136"/>
      <c r="NZO136"/>
      <c r="NZP136"/>
      <c r="NZQ136"/>
      <c r="NZR136"/>
      <c r="NZS136"/>
      <c r="NZT136"/>
      <c r="NZU136"/>
      <c r="NZV136"/>
      <c r="NZW136"/>
      <c r="NZX136"/>
      <c r="NZY136"/>
      <c r="NZZ136"/>
      <c r="OAA136"/>
      <c r="OAB136"/>
      <c r="OAC136"/>
      <c r="OAD136"/>
      <c r="OAE136"/>
      <c r="OAF136"/>
      <c r="OAG136"/>
      <c r="OAH136"/>
      <c r="OAI136"/>
      <c r="OAJ136"/>
      <c r="OAK136"/>
      <c r="OAL136"/>
      <c r="OAM136"/>
      <c r="OAN136"/>
      <c r="OAO136"/>
      <c r="OAP136"/>
      <c r="OAQ136"/>
      <c r="OAR136"/>
      <c r="OAS136"/>
      <c r="OAT136"/>
      <c r="OAU136"/>
      <c r="OAV136"/>
      <c r="OAW136"/>
      <c r="OAX136"/>
      <c r="OAY136"/>
      <c r="OAZ136"/>
      <c r="OBA136"/>
      <c r="OBB136"/>
      <c r="OBC136"/>
      <c r="OBD136"/>
      <c r="OBE136"/>
      <c r="OBF136"/>
      <c r="OBG136"/>
      <c r="OBH136"/>
      <c r="OBI136"/>
      <c r="OBJ136"/>
      <c r="OBK136"/>
      <c r="OBL136"/>
      <c r="OBM136"/>
      <c r="OBN136"/>
      <c r="OBO136"/>
      <c r="OBP136"/>
      <c r="OBQ136"/>
      <c r="OBR136"/>
      <c r="OBS136"/>
      <c r="OBT136"/>
      <c r="OBU136"/>
      <c r="OBV136"/>
      <c r="OBW136"/>
      <c r="OBX136"/>
      <c r="OBY136"/>
      <c r="OBZ136"/>
      <c r="OCA136"/>
      <c r="OCB136"/>
      <c r="OCC136"/>
      <c r="OCD136"/>
      <c r="OCE136"/>
      <c r="OCF136"/>
      <c r="OCG136"/>
      <c r="OCH136"/>
      <c r="OCI136"/>
      <c r="OCJ136"/>
      <c r="OCK136"/>
      <c r="OCL136"/>
      <c r="OCM136"/>
      <c r="OCN136"/>
      <c r="OCO136"/>
      <c r="OCP136"/>
      <c r="OCQ136"/>
      <c r="OCR136"/>
      <c r="OCS136"/>
      <c r="OCT136"/>
      <c r="OCU136"/>
      <c r="OCV136"/>
      <c r="OCW136"/>
      <c r="OCX136"/>
      <c r="OCY136"/>
      <c r="OCZ136"/>
      <c r="ODA136"/>
      <c r="ODB136"/>
      <c r="ODC136"/>
      <c r="ODD136"/>
      <c r="ODE136"/>
      <c r="ODF136"/>
      <c r="ODG136"/>
      <c r="ODH136"/>
      <c r="ODI136"/>
      <c r="ODJ136"/>
      <c r="ODK136"/>
      <c r="ODL136"/>
      <c r="ODM136"/>
      <c r="ODN136"/>
      <c r="ODO136"/>
      <c r="ODP136"/>
      <c r="ODQ136"/>
      <c r="ODR136"/>
      <c r="ODS136"/>
      <c r="ODT136"/>
      <c r="ODU136"/>
      <c r="ODV136"/>
      <c r="ODW136"/>
      <c r="ODX136"/>
      <c r="ODY136"/>
      <c r="ODZ136"/>
      <c r="OEA136"/>
      <c r="OEB136"/>
      <c r="OEC136"/>
      <c r="OED136"/>
      <c r="OEE136"/>
      <c r="OEF136"/>
      <c r="OEG136"/>
      <c r="OEH136"/>
      <c r="OEI136"/>
      <c r="OEJ136"/>
      <c r="OEK136"/>
      <c r="OEL136"/>
      <c r="OEM136"/>
      <c r="OEN136"/>
      <c r="OEO136"/>
      <c r="OEP136"/>
      <c r="OEQ136"/>
      <c r="OER136"/>
      <c r="OES136"/>
      <c r="OET136"/>
      <c r="OEU136"/>
      <c r="OEV136"/>
      <c r="OEW136"/>
      <c r="OEX136"/>
      <c r="OEY136"/>
      <c r="OEZ136"/>
      <c r="OFA136"/>
      <c r="OFB136"/>
      <c r="OFC136"/>
      <c r="OFD136"/>
      <c r="OFE136"/>
      <c r="OFF136"/>
      <c r="OFG136"/>
      <c r="OFH136"/>
      <c r="OFI136"/>
      <c r="OFJ136"/>
      <c r="OFK136"/>
      <c r="OFL136"/>
      <c r="OFM136"/>
      <c r="OFN136"/>
      <c r="OFO136"/>
      <c r="OFP136"/>
      <c r="OFQ136"/>
      <c r="OFR136"/>
      <c r="OFS136"/>
      <c r="OFT136"/>
      <c r="OFU136"/>
      <c r="OFV136"/>
      <c r="OFW136"/>
      <c r="OFX136"/>
      <c r="OFY136"/>
      <c r="OFZ136"/>
      <c r="OGA136"/>
      <c r="OGB136"/>
      <c r="OGC136"/>
      <c r="OGD136"/>
      <c r="OGE136"/>
      <c r="OGF136"/>
      <c r="OGG136"/>
      <c r="OGH136"/>
      <c r="OGI136"/>
      <c r="OGJ136"/>
      <c r="OGK136"/>
      <c r="OGL136"/>
      <c r="OGM136"/>
      <c r="OGN136"/>
      <c r="OGO136"/>
      <c r="OGP136"/>
      <c r="OGQ136"/>
      <c r="OGR136"/>
      <c r="OGS136"/>
      <c r="OGT136"/>
      <c r="OGU136"/>
      <c r="OGV136"/>
      <c r="OGW136"/>
      <c r="OGX136"/>
      <c r="OGY136"/>
      <c r="OGZ136"/>
      <c r="OHA136"/>
      <c r="OHB136"/>
      <c r="OHC136"/>
      <c r="OHD136"/>
      <c r="OHE136"/>
      <c r="OHF136"/>
      <c r="OHG136"/>
      <c r="OHH136"/>
      <c r="OHI136"/>
      <c r="OHJ136"/>
      <c r="OHK136"/>
      <c r="OHL136"/>
      <c r="OHM136"/>
      <c r="OHN136"/>
      <c r="OHO136"/>
      <c r="OHP136"/>
      <c r="OHQ136"/>
      <c r="OHR136"/>
      <c r="OHS136"/>
      <c r="OHT136"/>
      <c r="OHU136"/>
      <c r="OHV136"/>
      <c r="OHW136"/>
      <c r="OHX136"/>
      <c r="OHY136"/>
      <c r="OHZ136"/>
      <c r="OIA136"/>
      <c r="OIB136"/>
      <c r="OIC136"/>
      <c r="OID136"/>
      <c r="OIE136"/>
      <c r="OIF136"/>
      <c r="OIG136"/>
      <c r="OIH136"/>
      <c r="OII136"/>
      <c r="OIJ136"/>
      <c r="OIK136"/>
      <c r="OIL136"/>
      <c r="OIM136"/>
      <c r="OIN136"/>
      <c r="OIO136"/>
      <c r="OIP136"/>
      <c r="OIQ136"/>
      <c r="OIR136"/>
      <c r="OIS136"/>
      <c r="OIT136"/>
      <c r="OIU136"/>
      <c r="OIV136"/>
      <c r="OIW136"/>
      <c r="OIX136"/>
      <c r="OIY136"/>
      <c r="OIZ136"/>
      <c r="OJA136"/>
      <c r="OJB136"/>
      <c r="OJC136"/>
      <c r="OJD136"/>
      <c r="OJE136"/>
      <c r="OJF136"/>
      <c r="OJG136"/>
      <c r="OJH136"/>
      <c r="OJI136"/>
      <c r="OJJ136"/>
      <c r="OJK136"/>
      <c r="OJL136"/>
      <c r="OJM136"/>
      <c r="OJN136"/>
      <c r="OJO136"/>
      <c r="OJP136"/>
      <c r="OJQ136"/>
      <c r="OJR136"/>
      <c r="OJS136"/>
      <c r="OJT136"/>
      <c r="OJU136"/>
      <c r="OJV136"/>
      <c r="OJW136"/>
      <c r="OJX136"/>
      <c r="OJY136"/>
      <c r="OJZ136"/>
      <c r="OKA136"/>
      <c r="OKB136"/>
      <c r="OKC136"/>
      <c r="OKD136"/>
      <c r="OKE136"/>
      <c r="OKF136"/>
      <c r="OKG136"/>
      <c r="OKH136"/>
      <c r="OKI136"/>
      <c r="OKJ136"/>
      <c r="OKK136"/>
      <c r="OKL136"/>
      <c r="OKM136"/>
      <c r="OKN136"/>
      <c r="OKO136"/>
      <c r="OKP136"/>
      <c r="OKQ136"/>
      <c r="OKR136"/>
      <c r="OKS136"/>
      <c r="OKT136"/>
      <c r="OKU136"/>
      <c r="OKV136"/>
      <c r="OKW136"/>
      <c r="OKX136"/>
      <c r="OKY136"/>
      <c r="OKZ136"/>
      <c r="OLA136"/>
      <c r="OLB136"/>
      <c r="OLC136"/>
      <c r="OLD136"/>
      <c r="OLE136"/>
      <c r="OLF136"/>
      <c r="OLG136"/>
      <c r="OLH136"/>
      <c r="OLI136"/>
      <c r="OLJ136"/>
      <c r="OLK136"/>
      <c r="OLL136"/>
      <c r="OLM136"/>
      <c r="OLN136"/>
      <c r="OLO136"/>
      <c r="OLP136"/>
      <c r="OLQ136"/>
      <c r="OLR136"/>
      <c r="OLS136"/>
      <c r="OLT136"/>
      <c r="OLU136"/>
      <c r="OLV136"/>
      <c r="OLW136"/>
      <c r="OLX136"/>
      <c r="OLY136"/>
      <c r="OLZ136"/>
      <c r="OMA136"/>
      <c r="OMB136"/>
      <c r="OMC136"/>
      <c r="OMD136"/>
      <c r="OME136"/>
      <c r="OMF136"/>
      <c r="OMG136"/>
      <c r="OMH136"/>
      <c r="OMI136"/>
      <c r="OMJ136"/>
      <c r="OMK136"/>
      <c r="OML136"/>
      <c r="OMM136"/>
      <c r="OMN136"/>
      <c r="OMO136"/>
      <c r="OMP136"/>
      <c r="OMQ136"/>
      <c r="OMR136"/>
      <c r="OMS136"/>
      <c r="OMT136"/>
      <c r="OMU136"/>
      <c r="OMV136"/>
      <c r="OMW136"/>
      <c r="OMX136"/>
      <c r="OMY136"/>
      <c r="OMZ136"/>
      <c r="ONA136"/>
      <c r="ONB136"/>
      <c r="ONC136"/>
      <c r="OND136"/>
      <c r="ONE136"/>
      <c r="ONF136"/>
      <c r="ONG136"/>
      <c r="ONH136"/>
      <c r="ONI136"/>
      <c r="ONJ136"/>
      <c r="ONK136"/>
      <c r="ONL136"/>
      <c r="ONM136"/>
      <c r="ONN136"/>
      <c r="ONO136"/>
      <c r="ONP136"/>
      <c r="ONQ136"/>
      <c r="ONR136"/>
      <c r="ONS136"/>
      <c r="ONT136"/>
      <c r="ONU136"/>
      <c r="ONV136"/>
      <c r="ONW136"/>
      <c r="ONX136"/>
      <c r="ONY136"/>
      <c r="ONZ136"/>
      <c r="OOA136"/>
      <c r="OOB136"/>
      <c r="OOC136"/>
      <c r="OOD136"/>
      <c r="OOE136"/>
      <c r="OOF136"/>
      <c r="OOG136"/>
      <c r="OOH136"/>
      <c r="OOI136"/>
      <c r="OOJ136"/>
      <c r="OOK136"/>
      <c r="OOL136"/>
      <c r="OOM136"/>
      <c r="OON136"/>
      <c r="OOO136"/>
      <c r="OOP136"/>
      <c r="OOQ136"/>
      <c r="OOR136"/>
      <c r="OOS136"/>
      <c r="OOT136"/>
      <c r="OOU136"/>
      <c r="OOV136"/>
      <c r="OOW136"/>
      <c r="OOX136"/>
      <c r="OOY136"/>
      <c r="OOZ136"/>
      <c r="OPA136"/>
      <c r="OPB136"/>
      <c r="OPC136"/>
      <c r="OPD136"/>
      <c r="OPE136"/>
      <c r="OPF136"/>
      <c r="OPG136"/>
      <c r="OPH136"/>
      <c r="OPI136"/>
      <c r="OPJ136"/>
      <c r="OPK136"/>
      <c r="OPL136"/>
      <c r="OPM136"/>
      <c r="OPN136"/>
      <c r="OPO136"/>
      <c r="OPP136"/>
      <c r="OPQ136"/>
      <c r="OPR136"/>
      <c r="OPS136"/>
      <c r="OPT136"/>
      <c r="OPU136"/>
      <c r="OPV136"/>
      <c r="OPW136"/>
      <c r="OPX136"/>
      <c r="OPY136"/>
      <c r="OPZ136"/>
      <c r="OQA136"/>
      <c r="OQB136"/>
      <c r="OQC136"/>
      <c r="OQD136"/>
      <c r="OQE136"/>
      <c r="OQF136"/>
      <c r="OQG136"/>
      <c r="OQH136"/>
      <c r="OQI136"/>
      <c r="OQJ136"/>
      <c r="OQK136"/>
      <c r="OQL136"/>
      <c r="OQM136"/>
      <c r="OQN136"/>
      <c r="OQO136"/>
      <c r="OQP136"/>
      <c r="OQQ136"/>
      <c r="OQR136"/>
      <c r="OQS136"/>
      <c r="OQT136"/>
      <c r="OQU136"/>
      <c r="OQV136"/>
      <c r="OQW136"/>
      <c r="OQX136"/>
      <c r="OQY136"/>
      <c r="OQZ136"/>
      <c r="ORA136"/>
      <c r="ORB136"/>
      <c r="ORC136"/>
      <c r="ORD136"/>
      <c r="ORE136"/>
      <c r="ORF136"/>
      <c r="ORG136"/>
      <c r="ORH136"/>
      <c r="ORI136"/>
      <c r="ORJ136"/>
      <c r="ORK136"/>
      <c r="ORL136"/>
      <c r="ORM136"/>
      <c r="ORN136"/>
      <c r="ORO136"/>
      <c r="ORP136"/>
      <c r="ORQ136"/>
      <c r="ORR136"/>
      <c r="ORS136"/>
      <c r="ORT136"/>
      <c r="ORU136"/>
      <c r="ORV136"/>
      <c r="ORW136"/>
      <c r="ORX136"/>
      <c r="ORY136"/>
      <c r="ORZ136"/>
      <c r="OSA136"/>
      <c r="OSB136"/>
      <c r="OSC136"/>
      <c r="OSD136"/>
      <c r="OSE136"/>
      <c r="OSF136"/>
      <c r="OSG136"/>
      <c r="OSH136"/>
      <c r="OSI136"/>
      <c r="OSJ136"/>
      <c r="OSK136"/>
      <c r="OSL136"/>
      <c r="OSM136"/>
      <c r="OSN136"/>
      <c r="OSO136"/>
      <c r="OSP136"/>
      <c r="OSQ136"/>
      <c r="OSR136"/>
      <c r="OSS136"/>
      <c r="OST136"/>
      <c r="OSU136"/>
      <c r="OSV136"/>
      <c r="OSW136"/>
      <c r="OSX136"/>
      <c r="OSY136"/>
      <c r="OSZ136"/>
      <c r="OTA136"/>
      <c r="OTB136"/>
      <c r="OTC136"/>
      <c r="OTD136"/>
      <c r="OTE136"/>
      <c r="OTF136"/>
      <c r="OTG136"/>
      <c r="OTH136"/>
      <c r="OTI136"/>
      <c r="OTJ136"/>
      <c r="OTK136"/>
      <c r="OTL136"/>
      <c r="OTM136"/>
      <c r="OTN136"/>
      <c r="OTO136"/>
      <c r="OTP136"/>
      <c r="OTQ136"/>
      <c r="OTR136"/>
      <c r="OTS136"/>
      <c r="OTT136"/>
      <c r="OTU136"/>
      <c r="OTV136"/>
      <c r="OTW136"/>
      <c r="OTX136"/>
      <c r="OTY136"/>
      <c r="OTZ136"/>
      <c r="OUA136"/>
      <c r="OUB136"/>
      <c r="OUC136"/>
      <c r="OUD136"/>
      <c r="OUE136"/>
      <c r="OUF136"/>
      <c r="OUG136"/>
      <c r="OUH136"/>
      <c r="OUI136"/>
      <c r="OUJ136"/>
      <c r="OUK136"/>
      <c r="OUL136"/>
      <c r="OUM136"/>
      <c r="OUN136"/>
      <c r="OUO136"/>
      <c r="OUP136"/>
      <c r="OUQ136"/>
      <c r="OUR136"/>
      <c r="OUS136"/>
      <c r="OUT136"/>
      <c r="OUU136"/>
      <c r="OUV136"/>
      <c r="OUW136"/>
      <c r="OUX136"/>
      <c r="OUY136"/>
      <c r="OUZ136"/>
      <c r="OVA136"/>
      <c r="OVB136"/>
      <c r="OVC136"/>
      <c r="OVD136"/>
      <c r="OVE136"/>
      <c r="OVF136"/>
      <c r="OVG136"/>
      <c r="OVH136"/>
      <c r="OVI136"/>
      <c r="OVJ136"/>
      <c r="OVK136"/>
      <c r="OVL136"/>
      <c r="OVM136"/>
      <c r="OVN136"/>
      <c r="OVO136"/>
      <c r="OVP136"/>
      <c r="OVQ136"/>
      <c r="OVR136"/>
      <c r="OVS136"/>
      <c r="OVT136"/>
      <c r="OVU136"/>
      <c r="OVV136"/>
      <c r="OVW136"/>
      <c r="OVX136"/>
      <c r="OVY136"/>
      <c r="OVZ136"/>
      <c r="OWA136"/>
      <c r="OWB136"/>
      <c r="OWC136"/>
      <c r="OWD136"/>
      <c r="OWE136"/>
      <c r="OWF136"/>
      <c r="OWG136"/>
      <c r="OWH136"/>
      <c r="OWI136"/>
      <c r="OWJ136"/>
      <c r="OWK136"/>
      <c r="OWL136"/>
      <c r="OWM136"/>
      <c r="OWN136"/>
      <c r="OWO136"/>
      <c r="OWP136"/>
      <c r="OWQ136"/>
      <c r="OWR136"/>
      <c r="OWS136"/>
      <c r="OWT136"/>
      <c r="OWU136"/>
      <c r="OWV136"/>
      <c r="OWW136"/>
      <c r="OWX136"/>
      <c r="OWY136"/>
      <c r="OWZ136"/>
      <c r="OXA136"/>
      <c r="OXB136"/>
      <c r="OXC136"/>
      <c r="OXD136"/>
      <c r="OXE136"/>
      <c r="OXF136"/>
      <c r="OXG136"/>
      <c r="OXH136"/>
      <c r="OXI136"/>
      <c r="OXJ136"/>
      <c r="OXK136"/>
      <c r="OXL136"/>
      <c r="OXM136"/>
      <c r="OXN136"/>
      <c r="OXO136"/>
      <c r="OXP136"/>
      <c r="OXQ136"/>
      <c r="OXR136"/>
      <c r="OXS136"/>
      <c r="OXT136"/>
      <c r="OXU136"/>
      <c r="OXV136"/>
      <c r="OXW136"/>
      <c r="OXX136"/>
      <c r="OXY136"/>
      <c r="OXZ136"/>
      <c r="OYA136"/>
      <c r="OYB136"/>
      <c r="OYC136"/>
      <c r="OYD136"/>
      <c r="OYE136"/>
      <c r="OYF136"/>
      <c r="OYG136"/>
      <c r="OYH136"/>
      <c r="OYI136"/>
      <c r="OYJ136"/>
      <c r="OYK136"/>
      <c r="OYL136"/>
      <c r="OYM136"/>
      <c r="OYN136"/>
      <c r="OYO136"/>
      <c r="OYP136"/>
      <c r="OYQ136"/>
      <c r="OYR136"/>
      <c r="OYS136"/>
      <c r="OYT136"/>
      <c r="OYU136"/>
      <c r="OYV136"/>
      <c r="OYW136"/>
      <c r="OYX136"/>
      <c r="OYY136"/>
      <c r="OYZ136"/>
      <c r="OZA136"/>
      <c r="OZB136"/>
      <c r="OZC136"/>
      <c r="OZD136"/>
      <c r="OZE136"/>
      <c r="OZF136"/>
      <c r="OZG136"/>
      <c r="OZH136"/>
      <c r="OZI136"/>
      <c r="OZJ136"/>
      <c r="OZK136"/>
      <c r="OZL136"/>
      <c r="OZM136"/>
      <c r="OZN136"/>
      <c r="OZO136"/>
      <c r="OZP136"/>
      <c r="OZQ136"/>
      <c r="OZR136"/>
      <c r="OZS136"/>
      <c r="OZT136"/>
      <c r="OZU136"/>
      <c r="OZV136"/>
      <c r="OZW136"/>
      <c r="OZX136"/>
      <c r="OZY136"/>
      <c r="OZZ136"/>
      <c r="PAA136"/>
      <c r="PAB136"/>
      <c r="PAC136"/>
      <c r="PAD136"/>
      <c r="PAE136"/>
      <c r="PAF136"/>
      <c r="PAG136"/>
      <c r="PAH136"/>
      <c r="PAI136"/>
      <c r="PAJ136"/>
      <c r="PAK136"/>
      <c r="PAL136"/>
      <c r="PAM136"/>
      <c r="PAN136"/>
      <c r="PAO136"/>
      <c r="PAP136"/>
      <c r="PAQ136"/>
      <c r="PAR136"/>
      <c r="PAS136"/>
      <c r="PAT136"/>
      <c r="PAU136"/>
      <c r="PAV136"/>
      <c r="PAW136"/>
      <c r="PAX136"/>
      <c r="PAY136"/>
      <c r="PAZ136"/>
      <c r="PBA136"/>
      <c r="PBB136"/>
      <c r="PBC136"/>
      <c r="PBD136"/>
      <c r="PBE136"/>
      <c r="PBF136"/>
      <c r="PBG136"/>
      <c r="PBH136"/>
      <c r="PBI136"/>
      <c r="PBJ136"/>
      <c r="PBK136"/>
      <c r="PBL136"/>
      <c r="PBM136"/>
      <c r="PBN136"/>
      <c r="PBO136"/>
      <c r="PBP136"/>
      <c r="PBQ136"/>
      <c r="PBR136"/>
      <c r="PBS136"/>
      <c r="PBT136"/>
      <c r="PBU136"/>
      <c r="PBV136"/>
      <c r="PBW136"/>
      <c r="PBX136"/>
      <c r="PBY136"/>
      <c r="PBZ136"/>
      <c r="PCA136"/>
      <c r="PCB136"/>
      <c r="PCC136"/>
      <c r="PCD136"/>
      <c r="PCE136"/>
      <c r="PCF136"/>
      <c r="PCG136"/>
      <c r="PCH136"/>
      <c r="PCI136"/>
      <c r="PCJ136"/>
      <c r="PCK136"/>
      <c r="PCL136"/>
      <c r="PCM136"/>
      <c r="PCN136"/>
      <c r="PCO136"/>
      <c r="PCP136"/>
      <c r="PCQ136"/>
      <c r="PCR136"/>
      <c r="PCS136"/>
      <c r="PCT136"/>
      <c r="PCU136"/>
      <c r="PCV136"/>
      <c r="PCW136"/>
      <c r="PCX136"/>
      <c r="PCY136"/>
      <c r="PCZ136"/>
      <c r="PDA136"/>
      <c r="PDB136"/>
      <c r="PDC136"/>
      <c r="PDD136"/>
      <c r="PDE136"/>
      <c r="PDF136"/>
      <c r="PDG136"/>
      <c r="PDH136"/>
      <c r="PDI136"/>
      <c r="PDJ136"/>
      <c r="PDK136"/>
      <c r="PDL136"/>
      <c r="PDM136"/>
      <c r="PDN136"/>
      <c r="PDO136"/>
      <c r="PDP136"/>
      <c r="PDQ136"/>
      <c r="PDR136"/>
      <c r="PDS136"/>
      <c r="PDT136"/>
      <c r="PDU136"/>
      <c r="PDV136"/>
      <c r="PDW136"/>
      <c r="PDX136"/>
      <c r="PDY136"/>
      <c r="PDZ136"/>
      <c r="PEA136"/>
      <c r="PEB136"/>
      <c r="PEC136"/>
      <c r="PED136"/>
      <c r="PEE136"/>
      <c r="PEF136"/>
      <c r="PEG136"/>
      <c r="PEH136"/>
      <c r="PEI136"/>
      <c r="PEJ136"/>
      <c r="PEK136"/>
      <c r="PEL136"/>
      <c r="PEM136"/>
      <c r="PEN136"/>
      <c r="PEO136"/>
      <c r="PEP136"/>
      <c r="PEQ136"/>
      <c r="PER136"/>
      <c r="PES136"/>
      <c r="PET136"/>
      <c r="PEU136"/>
      <c r="PEV136"/>
      <c r="PEW136"/>
      <c r="PEX136"/>
      <c r="PEY136"/>
      <c r="PEZ136"/>
      <c r="PFA136"/>
      <c r="PFB136"/>
      <c r="PFC136"/>
      <c r="PFD136"/>
      <c r="PFE136"/>
      <c r="PFF136"/>
      <c r="PFG136"/>
      <c r="PFH136"/>
      <c r="PFI136"/>
      <c r="PFJ136"/>
      <c r="PFK136"/>
      <c r="PFL136"/>
      <c r="PFM136"/>
      <c r="PFN136"/>
      <c r="PFO136"/>
      <c r="PFP136"/>
      <c r="PFQ136"/>
      <c r="PFR136"/>
      <c r="PFS136"/>
      <c r="PFT136"/>
      <c r="PFU136"/>
      <c r="PFV136"/>
      <c r="PFW136"/>
      <c r="PFX136"/>
      <c r="PFY136"/>
      <c r="PFZ136"/>
      <c r="PGA136"/>
      <c r="PGB136"/>
      <c r="PGC136"/>
      <c r="PGD136"/>
      <c r="PGE136"/>
      <c r="PGF136"/>
      <c r="PGG136"/>
      <c r="PGH136"/>
      <c r="PGI136"/>
      <c r="PGJ136"/>
      <c r="PGK136"/>
      <c r="PGL136"/>
      <c r="PGM136"/>
      <c r="PGN136"/>
      <c r="PGO136"/>
      <c r="PGP136"/>
      <c r="PGQ136"/>
      <c r="PGR136"/>
      <c r="PGS136"/>
      <c r="PGT136"/>
      <c r="PGU136"/>
      <c r="PGV136"/>
      <c r="PGW136"/>
      <c r="PGX136"/>
      <c r="PGY136"/>
      <c r="PGZ136"/>
      <c r="PHA136"/>
      <c r="PHB136"/>
      <c r="PHC136"/>
      <c r="PHD136"/>
      <c r="PHE136"/>
      <c r="PHF136"/>
      <c r="PHG136"/>
      <c r="PHH136"/>
      <c r="PHI136"/>
      <c r="PHJ136"/>
      <c r="PHK136"/>
      <c r="PHL136"/>
      <c r="PHM136"/>
      <c r="PHN136"/>
      <c r="PHO136"/>
      <c r="PHP136"/>
      <c r="PHQ136"/>
      <c r="PHR136"/>
      <c r="PHS136"/>
      <c r="PHT136"/>
      <c r="PHU136"/>
      <c r="PHV136"/>
      <c r="PHW136"/>
      <c r="PHX136"/>
      <c r="PHY136"/>
      <c r="PHZ136"/>
      <c r="PIA136"/>
      <c r="PIB136"/>
      <c r="PIC136"/>
      <c r="PID136"/>
      <c r="PIE136"/>
      <c r="PIF136"/>
      <c r="PIG136"/>
      <c r="PIH136"/>
      <c r="PII136"/>
      <c r="PIJ136"/>
      <c r="PIK136"/>
      <c r="PIL136"/>
      <c r="PIM136"/>
      <c r="PIN136"/>
      <c r="PIO136"/>
      <c r="PIP136"/>
      <c r="PIQ136"/>
      <c r="PIR136"/>
      <c r="PIS136"/>
      <c r="PIT136"/>
      <c r="PIU136"/>
      <c r="PIV136"/>
      <c r="PIW136"/>
      <c r="PIX136"/>
      <c r="PIY136"/>
      <c r="PIZ136"/>
      <c r="PJA136"/>
      <c r="PJB136"/>
      <c r="PJC136"/>
      <c r="PJD136"/>
      <c r="PJE136"/>
      <c r="PJF136"/>
      <c r="PJG136"/>
      <c r="PJH136"/>
      <c r="PJI136"/>
      <c r="PJJ136"/>
      <c r="PJK136"/>
      <c r="PJL136"/>
      <c r="PJM136"/>
      <c r="PJN136"/>
      <c r="PJO136"/>
      <c r="PJP136"/>
      <c r="PJQ136"/>
      <c r="PJR136"/>
      <c r="PJS136"/>
      <c r="PJT136"/>
      <c r="PJU136"/>
      <c r="PJV136"/>
      <c r="PJW136"/>
      <c r="PJX136"/>
      <c r="PJY136"/>
      <c r="PJZ136"/>
      <c r="PKA136"/>
      <c r="PKB136"/>
      <c r="PKC136"/>
      <c r="PKD136"/>
      <c r="PKE136"/>
      <c r="PKF136"/>
      <c r="PKG136"/>
      <c r="PKH136"/>
      <c r="PKI136"/>
      <c r="PKJ136"/>
      <c r="PKK136"/>
      <c r="PKL136"/>
      <c r="PKM136"/>
      <c r="PKN136"/>
      <c r="PKO136"/>
      <c r="PKP136"/>
      <c r="PKQ136"/>
      <c r="PKR136"/>
      <c r="PKS136"/>
      <c r="PKT136"/>
      <c r="PKU136"/>
      <c r="PKV136"/>
      <c r="PKW136"/>
      <c r="PKX136"/>
      <c r="PKY136"/>
      <c r="PKZ136"/>
      <c r="PLA136"/>
      <c r="PLB136"/>
      <c r="PLC136"/>
      <c r="PLD136"/>
      <c r="PLE136"/>
      <c r="PLF136"/>
      <c r="PLG136"/>
      <c r="PLH136"/>
      <c r="PLI136"/>
      <c r="PLJ136"/>
      <c r="PLK136"/>
      <c r="PLL136"/>
      <c r="PLM136"/>
      <c r="PLN136"/>
      <c r="PLO136"/>
      <c r="PLP136"/>
      <c r="PLQ136"/>
      <c r="PLR136"/>
      <c r="PLS136"/>
      <c r="PLT136"/>
      <c r="PLU136"/>
      <c r="PLV136"/>
      <c r="PLW136"/>
      <c r="PLX136"/>
      <c r="PLY136"/>
      <c r="PLZ136"/>
      <c r="PMA136"/>
      <c r="PMB136"/>
      <c r="PMC136"/>
      <c r="PMD136"/>
      <c r="PME136"/>
      <c r="PMF136"/>
      <c r="PMG136"/>
      <c r="PMH136"/>
      <c r="PMI136"/>
      <c r="PMJ136"/>
      <c r="PMK136"/>
      <c r="PML136"/>
      <c r="PMM136"/>
      <c r="PMN136"/>
      <c r="PMO136"/>
      <c r="PMP136"/>
      <c r="PMQ136"/>
      <c r="PMR136"/>
      <c r="PMS136"/>
      <c r="PMT136"/>
      <c r="PMU136"/>
      <c r="PMV136"/>
      <c r="PMW136"/>
      <c r="PMX136"/>
      <c r="PMY136"/>
      <c r="PMZ136"/>
      <c r="PNA136"/>
      <c r="PNB136"/>
      <c r="PNC136"/>
      <c r="PND136"/>
      <c r="PNE136"/>
      <c r="PNF136"/>
      <c r="PNG136"/>
      <c r="PNH136"/>
      <c r="PNI136"/>
      <c r="PNJ136"/>
      <c r="PNK136"/>
      <c r="PNL136"/>
      <c r="PNM136"/>
      <c r="PNN136"/>
      <c r="PNO136"/>
      <c r="PNP136"/>
      <c r="PNQ136"/>
      <c r="PNR136"/>
      <c r="PNS136"/>
      <c r="PNT136"/>
      <c r="PNU136"/>
      <c r="PNV136"/>
      <c r="PNW136"/>
      <c r="PNX136"/>
      <c r="PNY136"/>
      <c r="PNZ136"/>
      <c r="POA136"/>
      <c r="POB136"/>
      <c r="POC136"/>
      <c r="POD136"/>
      <c r="POE136"/>
      <c r="POF136"/>
      <c r="POG136"/>
      <c r="POH136"/>
      <c r="POI136"/>
      <c r="POJ136"/>
      <c r="POK136"/>
      <c r="POL136"/>
      <c r="POM136"/>
      <c r="PON136"/>
      <c r="POO136"/>
      <c r="POP136"/>
      <c r="POQ136"/>
      <c r="POR136"/>
      <c r="POS136"/>
      <c r="POT136"/>
      <c r="POU136"/>
      <c r="POV136"/>
      <c r="POW136"/>
      <c r="POX136"/>
      <c r="POY136"/>
      <c r="POZ136"/>
      <c r="PPA136"/>
      <c r="PPB136"/>
      <c r="PPC136"/>
      <c r="PPD136"/>
      <c r="PPE136"/>
      <c r="PPF136"/>
      <c r="PPG136"/>
      <c r="PPH136"/>
      <c r="PPI136"/>
      <c r="PPJ136"/>
      <c r="PPK136"/>
      <c r="PPL136"/>
      <c r="PPM136"/>
      <c r="PPN136"/>
      <c r="PPO136"/>
      <c r="PPP136"/>
      <c r="PPQ136"/>
      <c r="PPR136"/>
      <c r="PPS136"/>
      <c r="PPT136"/>
      <c r="PPU136"/>
      <c r="PPV136"/>
      <c r="PPW136"/>
      <c r="PPX136"/>
      <c r="PPY136"/>
      <c r="PPZ136"/>
      <c r="PQA136"/>
      <c r="PQB136"/>
      <c r="PQC136"/>
      <c r="PQD136"/>
      <c r="PQE136"/>
      <c r="PQF136"/>
      <c r="PQG136"/>
      <c r="PQH136"/>
      <c r="PQI136"/>
      <c r="PQJ136"/>
      <c r="PQK136"/>
      <c r="PQL136"/>
      <c r="PQM136"/>
      <c r="PQN136"/>
      <c r="PQO136"/>
      <c r="PQP136"/>
      <c r="PQQ136"/>
      <c r="PQR136"/>
      <c r="PQS136"/>
      <c r="PQT136"/>
      <c r="PQU136"/>
      <c r="PQV136"/>
      <c r="PQW136"/>
      <c r="PQX136"/>
      <c r="PQY136"/>
      <c r="PQZ136"/>
      <c r="PRA136"/>
      <c r="PRB136"/>
      <c r="PRC136"/>
      <c r="PRD136"/>
      <c r="PRE136"/>
      <c r="PRF136"/>
      <c r="PRG136"/>
      <c r="PRH136"/>
      <c r="PRI136"/>
      <c r="PRJ136"/>
      <c r="PRK136"/>
      <c r="PRL136"/>
      <c r="PRM136"/>
      <c r="PRN136"/>
      <c r="PRO136"/>
      <c r="PRP136"/>
      <c r="PRQ136"/>
      <c r="PRR136"/>
      <c r="PRS136"/>
      <c r="PRT136"/>
      <c r="PRU136"/>
      <c r="PRV136"/>
      <c r="PRW136"/>
      <c r="PRX136"/>
      <c r="PRY136"/>
      <c r="PRZ136"/>
      <c r="PSA136"/>
      <c r="PSB136"/>
      <c r="PSC136"/>
      <c r="PSD136"/>
      <c r="PSE136"/>
      <c r="PSF136"/>
      <c r="PSG136"/>
      <c r="PSH136"/>
      <c r="PSI136"/>
      <c r="PSJ136"/>
      <c r="PSK136"/>
      <c r="PSL136"/>
      <c r="PSM136"/>
      <c r="PSN136"/>
      <c r="PSO136"/>
      <c r="PSP136"/>
      <c r="PSQ136"/>
      <c r="PSR136"/>
      <c r="PSS136"/>
      <c r="PST136"/>
      <c r="PSU136"/>
      <c r="PSV136"/>
      <c r="PSW136"/>
      <c r="PSX136"/>
      <c r="PSY136"/>
      <c r="PSZ136"/>
      <c r="PTA136"/>
      <c r="PTB136"/>
      <c r="PTC136"/>
      <c r="PTD136"/>
      <c r="PTE136"/>
      <c r="PTF136"/>
      <c r="PTG136"/>
      <c r="PTH136"/>
      <c r="PTI136"/>
      <c r="PTJ136"/>
      <c r="PTK136"/>
      <c r="PTL136"/>
      <c r="PTM136"/>
      <c r="PTN136"/>
      <c r="PTO136"/>
      <c r="PTP136"/>
      <c r="PTQ136"/>
      <c r="PTR136"/>
      <c r="PTS136"/>
      <c r="PTT136"/>
      <c r="PTU136"/>
      <c r="PTV136"/>
      <c r="PTW136"/>
      <c r="PTX136"/>
      <c r="PTY136"/>
      <c r="PTZ136"/>
      <c r="PUA136"/>
      <c r="PUB136"/>
      <c r="PUC136"/>
      <c r="PUD136"/>
      <c r="PUE136"/>
      <c r="PUF136"/>
      <c r="PUG136"/>
      <c r="PUH136"/>
      <c r="PUI136"/>
      <c r="PUJ136"/>
      <c r="PUK136"/>
      <c r="PUL136"/>
      <c r="PUM136"/>
      <c r="PUN136"/>
      <c r="PUO136"/>
      <c r="PUP136"/>
      <c r="PUQ136"/>
      <c r="PUR136"/>
      <c r="PUS136"/>
      <c r="PUT136"/>
      <c r="PUU136"/>
      <c r="PUV136"/>
      <c r="PUW136"/>
      <c r="PUX136"/>
      <c r="PUY136"/>
      <c r="PUZ136"/>
      <c r="PVA136"/>
      <c r="PVB136"/>
      <c r="PVC136"/>
      <c r="PVD136"/>
      <c r="PVE136"/>
      <c r="PVF136"/>
      <c r="PVG136"/>
      <c r="PVH136"/>
      <c r="PVI136"/>
      <c r="PVJ136"/>
      <c r="PVK136"/>
      <c r="PVL136"/>
      <c r="PVM136"/>
      <c r="PVN136"/>
      <c r="PVO136"/>
      <c r="PVP136"/>
      <c r="PVQ136"/>
      <c r="PVR136"/>
      <c r="PVS136"/>
      <c r="PVT136"/>
      <c r="PVU136"/>
      <c r="PVV136"/>
      <c r="PVW136"/>
      <c r="PVX136"/>
      <c r="PVY136"/>
      <c r="PVZ136"/>
      <c r="PWA136"/>
      <c r="PWB136"/>
      <c r="PWC136"/>
      <c r="PWD136"/>
      <c r="PWE136"/>
      <c r="PWF136"/>
      <c r="PWG136"/>
      <c r="PWH136"/>
      <c r="PWI136"/>
      <c r="PWJ136"/>
      <c r="PWK136"/>
      <c r="PWL136"/>
      <c r="PWM136"/>
      <c r="PWN136"/>
      <c r="PWO136"/>
      <c r="PWP136"/>
      <c r="PWQ136"/>
      <c r="PWR136"/>
      <c r="PWS136"/>
      <c r="PWT136"/>
      <c r="PWU136"/>
      <c r="PWV136"/>
      <c r="PWW136"/>
      <c r="PWX136"/>
      <c r="PWY136"/>
      <c r="PWZ136"/>
      <c r="PXA136"/>
      <c r="PXB136"/>
      <c r="PXC136"/>
      <c r="PXD136"/>
      <c r="PXE136"/>
      <c r="PXF136"/>
      <c r="PXG136"/>
      <c r="PXH136"/>
      <c r="PXI136"/>
      <c r="PXJ136"/>
      <c r="PXK136"/>
      <c r="PXL136"/>
      <c r="PXM136"/>
      <c r="PXN136"/>
      <c r="PXO136"/>
      <c r="PXP136"/>
      <c r="PXQ136"/>
      <c r="PXR136"/>
      <c r="PXS136"/>
      <c r="PXT136"/>
      <c r="PXU136"/>
      <c r="PXV136"/>
      <c r="PXW136"/>
      <c r="PXX136"/>
      <c r="PXY136"/>
      <c r="PXZ136"/>
      <c r="PYA136"/>
      <c r="PYB136"/>
      <c r="PYC136"/>
      <c r="PYD136"/>
      <c r="PYE136"/>
      <c r="PYF136"/>
      <c r="PYG136"/>
      <c r="PYH136"/>
      <c r="PYI136"/>
      <c r="PYJ136"/>
      <c r="PYK136"/>
      <c r="PYL136"/>
      <c r="PYM136"/>
      <c r="PYN136"/>
      <c r="PYO136"/>
      <c r="PYP136"/>
      <c r="PYQ136"/>
      <c r="PYR136"/>
      <c r="PYS136"/>
      <c r="PYT136"/>
      <c r="PYU136"/>
      <c r="PYV136"/>
      <c r="PYW136"/>
      <c r="PYX136"/>
      <c r="PYY136"/>
      <c r="PYZ136"/>
      <c r="PZA136"/>
      <c r="PZB136"/>
      <c r="PZC136"/>
      <c r="PZD136"/>
      <c r="PZE136"/>
      <c r="PZF136"/>
      <c r="PZG136"/>
      <c r="PZH136"/>
      <c r="PZI136"/>
      <c r="PZJ136"/>
      <c r="PZK136"/>
      <c r="PZL136"/>
      <c r="PZM136"/>
      <c r="PZN136"/>
      <c r="PZO136"/>
      <c r="PZP136"/>
      <c r="PZQ136"/>
      <c r="PZR136"/>
      <c r="PZS136"/>
      <c r="PZT136"/>
      <c r="PZU136"/>
      <c r="PZV136"/>
      <c r="PZW136"/>
      <c r="PZX136"/>
      <c r="PZY136"/>
      <c r="PZZ136"/>
      <c r="QAA136"/>
      <c r="QAB136"/>
      <c r="QAC136"/>
      <c r="QAD136"/>
      <c r="QAE136"/>
      <c r="QAF136"/>
      <c r="QAG136"/>
      <c r="QAH136"/>
      <c r="QAI136"/>
      <c r="QAJ136"/>
      <c r="QAK136"/>
      <c r="QAL136"/>
      <c r="QAM136"/>
      <c r="QAN136"/>
      <c r="QAO136"/>
      <c r="QAP136"/>
      <c r="QAQ136"/>
      <c r="QAR136"/>
      <c r="QAS136"/>
      <c r="QAT136"/>
      <c r="QAU136"/>
      <c r="QAV136"/>
      <c r="QAW136"/>
      <c r="QAX136"/>
      <c r="QAY136"/>
      <c r="QAZ136"/>
      <c r="QBA136"/>
      <c r="QBB136"/>
      <c r="QBC136"/>
      <c r="QBD136"/>
      <c r="QBE136"/>
      <c r="QBF136"/>
      <c r="QBG136"/>
      <c r="QBH136"/>
      <c r="QBI136"/>
      <c r="QBJ136"/>
      <c r="QBK136"/>
      <c r="QBL136"/>
      <c r="QBM136"/>
      <c r="QBN136"/>
      <c r="QBO136"/>
      <c r="QBP136"/>
      <c r="QBQ136"/>
      <c r="QBR136"/>
      <c r="QBS136"/>
      <c r="QBT136"/>
      <c r="QBU136"/>
      <c r="QBV136"/>
      <c r="QBW136"/>
      <c r="QBX136"/>
      <c r="QBY136"/>
      <c r="QBZ136"/>
      <c r="QCA136"/>
      <c r="QCB136"/>
      <c r="QCC136"/>
      <c r="QCD136"/>
      <c r="QCE136"/>
      <c r="QCF136"/>
      <c r="QCG136"/>
      <c r="QCH136"/>
      <c r="QCI136"/>
      <c r="QCJ136"/>
      <c r="QCK136"/>
      <c r="QCL136"/>
      <c r="QCM136"/>
      <c r="QCN136"/>
      <c r="QCO136"/>
      <c r="QCP136"/>
      <c r="QCQ136"/>
      <c r="QCR136"/>
      <c r="QCS136"/>
      <c r="QCT136"/>
      <c r="QCU136"/>
      <c r="QCV136"/>
      <c r="QCW136"/>
      <c r="QCX136"/>
      <c r="QCY136"/>
      <c r="QCZ136"/>
      <c r="QDA136"/>
      <c r="QDB136"/>
      <c r="QDC136"/>
      <c r="QDD136"/>
      <c r="QDE136"/>
      <c r="QDF136"/>
      <c r="QDG136"/>
      <c r="QDH136"/>
      <c r="QDI136"/>
      <c r="QDJ136"/>
      <c r="QDK136"/>
      <c r="QDL136"/>
      <c r="QDM136"/>
      <c r="QDN136"/>
      <c r="QDO136"/>
      <c r="QDP136"/>
      <c r="QDQ136"/>
      <c r="QDR136"/>
      <c r="QDS136"/>
      <c r="QDT136"/>
      <c r="QDU136"/>
      <c r="QDV136"/>
      <c r="QDW136"/>
      <c r="QDX136"/>
      <c r="QDY136"/>
      <c r="QDZ136"/>
      <c r="QEA136"/>
      <c r="QEB136"/>
      <c r="QEC136"/>
      <c r="QED136"/>
      <c r="QEE136"/>
      <c r="QEF136"/>
      <c r="QEG136"/>
      <c r="QEH136"/>
      <c r="QEI136"/>
      <c r="QEJ136"/>
      <c r="QEK136"/>
      <c r="QEL136"/>
      <c r="QEM136"/>
      <c r="QEN136"/>
      <c r="QEO136"/>
      <c r="QEP136"/>
      <c r="QEQ136"/>
      <c r="QER136"/>
      <c r="QES136"/>
      <c r="QET136"/>
      <c r="QEU136"/>
      <c r="QEV136"/>
      <c r="QEW136"/>
      <c r="QEX136"/>
      <c r="QEY136"/>
      <c r="QEZ136"/>
      <c r="QFA136"/>
      <c r="QFB136"/>
      <c r="QFC136"/>
      <c r="QFD136"/>
      <c r="QFE136"/>
      <c r="QFF136"/>
      <c r="QFG136"/>
      <c r="QFH136"/>
      <c r="QFI136"/>
      <c r="QFJ136"/>
      <c r="QFK136"/>
      <c r="QFL136"/>
      <c r="QFM136"/>
      <c r="QFN136"/>
      <c r="QFO136"/>
      <c r="QFP136"/>
      <c r="QFQ136"/>
      <c r="QFR136"/>
      <c r="QFS136"/>
      <c r="QFT136"/>
      <c r="QFU136"/>
      <c r="QFV136"/>
      <c r="QFW136"/>
      <c r="QFX136"/>
      <c r="QFY136"/>
      <c r="QFZ136"/>
      <c r="QGA136"/>
      <c r="QGB136"/>
      <c r="QGC136"/>
      <c r="QGD136"/>
      <c r="QGE136"/>
      <c r="QGF136"/>
      <c r="QGG136"/>
      <c r="QGH136"/>
      <c r="QGI136"/>
      <c r="QGJ136"/>
      <c r="QGK136"/>
      <c r="QGL136"/>
      <c r="QGM136"/>
      <c r="QGN136"/>
      <c r="QGO136"/>
      <c r="QGP136"/>
      <c r="QGQ136"/>
      <c r="QGR136"/>
      <c r="QGS136"/>
      <c r="QGT136"/>
      <c r="QGU136"/>
      <c r="QGV136"/>
      <c r="QGW136"/>
      <c r="QGX136"/>
      <c r="QGY136"/>
      <c r="QGZ136"/>
      <c r="QHA136"/>
      <c r="QHB136"/>
      <c r="QHC136"/>
      <c r="QHD136"/>
      <c r="QHE136"/>
      <c r="QHF136"/>
      <c r="QHG136"/>
      <c r="QHH136"/>
      <c r="QHI136"/>
      <c r="QHJ136"/>
      <c r="QHK136"/>
      <c r="QHL136"/>
      <c r="QHM136"/>
      <c r="QHN136"/>
      <c r="QHO136"/>
      <c r="QHP136"/>
      <c r="QHQ136"/>
      <c r="QHR136"/>
      <c r="QHS136"/>
      <c r="QHT136"/>
      <c r="QHU136"/>
      <c r="QHV136"/>
      <c r="QHW136"/>
      <c r="QHX136"/>
      <c r="QHY136"/>
      <c r="QHZ136"/>
      <c r="QIA136"/>
      <c r="QIB136"/>
      <c r="QIC136"/>
      <c r="QID136"/>
      <c r="QIE136"/>
      <c r="QIF136"/>
      <c r="QIG136"/>
      <c r="QIH136"/>
      <c r="QII136"/>
      <c r="QIJ136"/>
      <c r="QIK136"/>
      <c r="QIL136"/>
      <c r="QIM136"/>
      <c r="QIN136"/>
      <c r="QIO136"/>
      <c r="QIP136"/>
      <c r="QIQ136"/>
      <c r="QIR136"/>
      <c r="QIS136"/>
      <c r="QIT136"/>
      <c r="QIU136"/>
      <c r="QIV136"/>
      <c r="QIW136"/>
      <c r="QIX136"/>
      <c r="QIY136"/>
      <c r="QIZ136"/>
      <c r="QJA136"/>
      <c r="QJB136"/>
      <c r="QJC136"/>
      <c r="QJD136"/>
      <c r="QJE136"/>
      <c r="QJF136"/>
      <c r="QJG136"/>
      <c r="QJH136"/>
      <c r="QJI136"/>
      <c r="QJJ136"/>
      <c r="QJK136"/>
      <c r="QJL136"/>
      <c r="QJM136"/>
      <c r="QJN136"/>
      <c r="QJO136"/>
      <c r="QJP136"/>
      <c r="QJQ136"/>
      <c r="QJR136"/>
      <c r="QJS136"/>
      <c r="QJT136"/>
      <c r="QJU136"/>
      <c r="QJV136"/>
      <c r="QJW136"/>
      <c r="QJX136"/>
      <c r="QJY136"/>
      <c r="QJZ136"/>
      <c r="QKA136"/>
      <c r="QKB136"/>
      <c r="QKC136"/>
      <c r="QKD136"/>
      <c r="QKE136"/>
      <c r="QKF136"/>
      <c r="QKG136"/>
      <c r="QKH136"/>
      <c r="QKI136"/>
      <c r="QKJ136"/>
      <c r="QKK136"/>
      <c r="QKL136"/>
      <c r="QKM136"/>
      <c r="QKN136"/>
      <c r="QKO136"/>
      <c r="QKP136"/>
      <c r="QKQ136"/>
      <c r="QKR136"/>
      <c r="QKS136"/>
      <c r="QKT136"/>
      <c r="QKU136"/>
      <c r="QKV136"/>
      <c r="QKW136"/>
      <c r="QKX136"/>
      <c r="QKY136"/>
      <c r="QKZ136"/>
      <c r="QLA136"/>
      <c r="QLB136"/>
      <c r="QLC136"/>
      <c r="QLD136"/>
      <c r="QLE136"/>
      <c r="QLF136"/>
      <c r="QLG136"/>
      <c r="QLH136"/>
      <c r="QLI136"/>
      <c r="QLJ136"/>
      <c r="QLK136"/>
      <c r="QLL136"/>
      <c r="QLM136"/>
      <c r="QLN136"/>
      <c r="QLO136"/>
      <c r="QLP136"/>
      <c r="QLQ136"/>
      <c r="QLR136"/>
      <c r="QLS136"/>
      <c r="QLT136"/>
      <c r="QLU136"/>
      <c r="QLV136"/>
      <c r="QLW136"/>
      <c r="QLX136"/>
      <c r="QLY136"/>
      <c r="QLZ136"/>
      <c r="QMA136"/>
      <c r="QMB136"/>
      <c r="QMC136"/>
      <c r="QMD136"/>
      <c r="QME136"/>
      <c r="QMF136"/>
      <c r="QMG136"/>
      <c r="QMH136"/>
      <c r="QMI136"/>
      <c r="QMJ136"/>
      <c r="QMK136"/>
      <c r="QML136"/>
      <c r="QMM136"/>
      <c r="QMN136"/>
      <c r="QMO136"/>
      <c r="QMP136"/>
      <c r="QMQ136"/>
      <c r="QMR136"/>
      <c r="QMS136"/>
      <c r="QMT136"/>
      <c r="QMU136"/>
      <c r="QMV136"/>
      <c r="QMW136"/>
      <c r="QMX136"/>
      <c r="QMY136"/>
      <c r="QMZ136"/>
      <c r="QNA136"/>
      <c r="QNB136"/>
      <c r="QNC136"/>
      <c r="QND136"/>
      <c r="QNE136"/>
      <c r="QNF136"/>
      <c r="QNG136"/>
      <c r="QNH136"/>
      <c r="QNI136"/>
      <c r="QNJ136"/>
      <c r="QNK136"/>
      <c r="QNL136"/>
      <c r="QNM136"/>
      <c r="QNN136"/>
      <c r="QNO136"/>
      <c r="QNP136"/>
      <c r="QNQ136"/>
      <c r="QNR136"/>
      <c r="QNS136"/>
      <c r="QNT136"/>
      <c r="QNU136"/>
      <c r="QNV136"/>
      <c r="QNW136"/>
      <c r="QNX136"/>
      <c r="QNY136"/>
      <c r="QNZ136"/>
      <c r="QOA136"/>
      <c r="QOB136"/>
      <c r="QOC136"/>
      <c r="QOD136"/>
      <c r="QOE136"/>
      <c r="QOF136"/>
      <c r="QOG136"/>
      <c r="QOH136"/>
      <c r="QOI136"/>
      <c r="QOJ136"/>
      <c r="QOK136"/>
      <c r="QOL136"/>
      <c r="QOM136"/>
      <c r="QON136"/>
      <c r="QOO136"/>
      <c r="QOP136"/>
      <c r="QOQ136"/>
      <c r="QOR136"/>
      <c r="QOS136"/>
      <c r="QOT136"/>
      <c r="QOU136"/>
      <c r="QOV136"/>
      <c r="QOW136"/>
      <c r="QOX136"/>
      <c r="QOY136"/>
      <c r="QOZ136"/>
      <c r="QPA136"/>
      <c r="QPB136"/>
      <c r="QPC136"/>
      <c r="QPD136"/>
      <c r="QPE136"/>
      <c r="QPF136"/>
      <c r="QPG136"/>
      <c r="QPH136"/>
      <c r="QPI136"/>
      <c r="QPJ136"/>
      <c r="QPK136"/>
      <c r="QPL136"/>
      <c r="QPM136"/>
      <c r="QPN136"/>
      <c r="QPO136"/>
      <c r="QPP136"/>
      <c r="QPQ136"/>
      <c r="QPR136"/>
      <c r="QPS136"/>
      <c r="QPT136"/>
      <c r="QPU136"/>
      <c r="QPV136"/>
      <c r="QPW136"/>
      <c r="QPX136"/>
      <c r="QPY136"/>
      <c r="QPZ136"/>
      <c r="QQA136"/>
      <c r="QQB136"/>
      <c r="QQC136"/>
      <c r="QQD136"/>
      <c r="QQE136"/>
      <c r="QQF136"/>
      <c r="QQG136"/>
      <c r="QQH136"/>
      <c r="QQI136"/>
      <c r="QQJ136"/>
      <c r="QQK136"/>
      <c r="QQL136"/>
      <c r="QQM136"/>
      <c r="QQN136"/>
      <c r="QQO136"/>
      <c r="QQP136"/>
      <c r="QQQ136"/>
      <c r="QQR136"/>
      <c r="QQS136"/>
      <c r="QQT136"/>
      <c r="QQU136"/>
      <c r="QQV136"/>
      <c r="QQW136"/>
      <c r="QQX136"/>
      <c r="QQY136"/>
      <c r="QQZ136"/>
      <c r="QRA136"/>
      <c r="QRB136"/>
      <c r="QRC136"/>
      <c r="QRD136"/>
      <c r="QRE136"/>
      <c r="QRF136"/>
      <c r="QRG136"/>
      <c r="QRH136"/>
      <c r="QRI136"/>
      <c r="QRJ136"/>
      <c r="QRK136"/>
      <c r="QRL136"/>
      <c r="QRM136"/>
      <c r="QRN136"/>
      <c r="QRO136"/>
      <c r="QRP136"/>
      <c r="QRQ136"/>
      <c r="QRR136"/>
      <c r="QRS136"/>
      <c r="QRT136"/>
      <c r="QRU136"/>
      <c r="QRV136"/>
      <c r="QRW136"/>
      <c r="QRX136"/>
      <c r="QRY136"/>
      <c r="QRZ136"/>
      <c r="QSA136"/>
      <c r="QSB136"/>
      <c r="QSC136"/>
      <c r="QSD136"/>
      <c r="QSE136"/>
      <c r="QSF136"/>
      <c r="QSG136"/>
      <c r="QSH136"/>
      <c r="QSI136"/>
      <c r="QSJ136"/>
      <c r="QSK136"/>
      <c r="QSL136"/>
      <c r="QSM136"/>
      <c r="QSN136"/>
      <c r="QSO136"/>
      <c r="QSP136"/>
      <c r="QSQ136"/>
      <c r="QSR136"/>
      <c r="QSS136"/>
      <c r="QST136"/>
      <c r="QSU136"/>
      <c r="QSV136"/>
      <c r="QSW136"/>
      <c r="QSX136"/>
      <c r="QSY136"/>
      <c r="QSZ136"/>
      <c r="QTA136"/>
      <c r="QTB136"/>
      <c r="QTC136"/>
      <c r="QTD136"/>
      <c r="QTE136"/>
      <c r="QTF136"/>
      <c r="QTG136"/>
      <c r="QTH136"/>
      <c r="QTI136"/>
      <c r="QTJ136"/>
      <c r="QTK136"/>
      <c r="QTL136"/>
      <c r="QTM136"/>
      <c r="QTN136"/>
      <c r="QTO136"/>
      <c r="QTP136"/>
      <c r="QTQ136"/>
      <c r="QTR136"/>
      <c r="QTS136"/>
      <c r="QTT136"/>
      <c r="QTU136"/>
      <c r="QTV136"/>
      <c r="QTW136"/>
      <c r="QTX136"/>
      <c r="QTY136"/>
      <c r="QTZ136"/>
      <c r="QUA136"/>
      <c r="QUB136"/>
      <c r="QUC136"/>
      <c r="QUD136"/>
      <c r="QUE136"/>
      <c r="QUF136"/>
      <c r="QUG136"/>
      <c r="QUH136"/>
      <c r="QUI136"/>
      <c r="QUJ136"/>
      <c r="QUK136"/>
      <c r="QUL136"/>
      <c r="QUM136"/>
      <c r="QUN136"/>
      <c r="QUO136"/>
      <c r="QUP136"/>
      <c r="QUQ136"/>
      <c r="QUR136"/>
      <c r="QUS136"/>
      <c r="QUT136"/>
      <c r="QUU136"/>
      <c r="QUV136"/>
      <c r="QUW136"/>
      <c r="QUX136"/>
      <c r="QUY136"/>
      <c r="QUZ136"/>
      <c r="QVA136"/>
      <c r="QVB136"/>
      <c r="QVC136"/>
      <c r="QVD136"/>
      <c r="QVE136"/>
      <c r="QVF136"/>
      <c r="QVG136"/>
      <c r="QVH136"/>
      <c r="QVI136"/>
      <c r="QVJ136"/>
      <c r="QVK136"/>
      <c r="QVL136"/>
      <c r="QVM136"/>
      <c r="QVN136"/>
      <c r="QVO136"/>
      <c r="QVP136"/>
      <c r="QVQ136"/>
      <c r="QVR136"/>
      <c r="QVS136"/>
      <c r="QVT136"/>
      <c r="QVU136"/>
      <c r="QVV136"/>
      <c r="QVW136"/>
      <c r="QVX136"/>
      <c r="QVY136"/>
      <c r="QVZ136"/>
      <c r="QWA136"/>
      <c r="QWB136"/>
      <c r="QWC136"/>
      <c r="QWD136"/>
      <c r="QWE136"/>
      <c r="QWF136"/>
      <c r="QWG136"/>
      <c r="QWH136"/>
      <c r="QWI136"/>
      <c r="QWJ136"/>
      <c r="QWK136"/>
      <c r="QWL136"/>
      <c r="QWM136"/>
      <c r="QWN136"/>
      <c r="QWO136"/>
      <c r="QWP136"/>
      <c r="QWQ136"/>
      <c r="QWR136"/>
      <c r="QWS136"/>
      <c r="QWT136"/>
      <c r="QWU136"/>
      <c r="QWV136"/>
      <c r="QWW136"/>
      <c r="QWX136"/>
      <c r="QWY136"/>
      <c r="QWZ136"/>
      <c r="QXA136"/>
      <c r="QXB136"/>
      <c r="QXC136"/>
      <c r="QXD136"/>
      <c r="QXE136"/>
      <c r="QXF136"/>
      <c r="QXG136"/>
      <c r="QXH136"/>
      <c r="QXI136"/>
      <c r="QXJ136"/>
      <c r="QXK136"/>
      <c r="QXL136"/>
      <c r="QXM136"/>
      <c r="QXN136"/>
      <c r="QXO136"/>
      <c r="QXP136"/>
      <c r="QXQ136"/>
      <c r="QXR136"/>
      <c r="QXS136"/>
      <c r="QXT136"/>
      <c r="QXU136"/>
      <c r="QXV136"/>
      <c r="QXW136"/>
      <c r="QXX136"/>
      <c r="QXY136"/>
      <c r="QXZ136"/>
      <c r="QYA136"/>
      <c r="QYB136"/>
      <c r="QYC136"/>
      <c r="QYD136"/>
      <c r="QYE136"/>
      <c r="QYF136"/>
      <c r="QYG136"/>
      <c r="QYH136"/>
      <c r="QYI136"/>
      <c r="QYJ136"/>
      <c r="QYK136"/>
      <c r="QYL136"/>
      <c r="QYM136"/>
      <c r="QYN136"/>
      <c r="QYO136"/>
      <c r="QYP136"/>
      <c r="QYQ136"/>
      <c r="QYR136"/>
      <c r="QYS136"/>
      <c r="QYT136"/>
      <c r="QYU136"/>
      <c r="QYV136"/>
      <c r="QYW136"/>
      <c r="QYX136"/>
      <c r="QYY136"/>
      <c r="QYZ136"/>
      <c r="QZA136"/>
      <c r="QZB136"/>
      <c r="QZC136"/>
      <c r="QZD136"/>
      <c r="QZE136"/>
      <c r="QZF136"/>
      <c r="QZG136"/>
      <c r="QZH136"/>
      <c r="QZI136"/>
      <c r="QZJ136"/>
      <c r="QZK136"/>
      <c r="QZL136"/>
      <c r="QZM136"/>
      <c r="QZN136"/>
      <c r="QZO136"/>
      <c r="QZP136"/>
      <c r="QZQ136"/>
      <c r="QZR136"/>
      <c r="QZS136"/>
      <c r="QZT136"/>
      <c r="QZU136"/>
      <c r="QZV136"/>
      <c r="QZW136"/>
      <c r="QZX136"/>
      <c r="QZY136"/>
      <c r="QZZ136"/>
      <c r="RAA136"/>
      <c r="RAB136"/>
      <c r="RAC136"/>
      <c r="RAD136"/>
      <c r="RAE136"/>
      <c r="RAF136"/>
      <c r="RAG136"/>
      <c r="RAH136"/>
      <c r="RAI136"/>
      <c r="RAJ136"/>
      <c r="RAK136"/>
      <c r="RAL136"/>
      <c r="RAM136"/>
      <c r="RAN136"/>
      <c r="RAO136"/>
      <c r="RAP136"/>
      <c r="RAQ136"/>
      <c r="RAR136"/>
      <c r="RAS136"/>
      <c r="RAT136"/>
      <c r="RAU136"/>
      <c r="RAV136"/>
      <c r="RAW136"/>
      <c r="RAX136"/>
      <c r="RAY136"/>
      <c r="RAZ136"/>
      <c r="RBA136"/>
      <c r="RBB136"/>
      <c r="RBC136"/>
      <c r="RBD136"/>
      <c r="RBE136"/>
      <c r="RBF136"/>
      <c r="RBG136"/>
      <c r="RBH136"/>
      <c r="RBI136"/>
      <c r="RBJ136"/>
      <c r="RBK136"/>
      <c r="RBL136"/>
      <c r="RBM136"/>
      <c r="RBN136"/>
      <c r="RBO136"/>
      <c r="RBP136"/>
      <c r="RBQ136"/>
      <c r="RBR136"/>
      <c r="RBS136"/>
      <c r="RBT136"/>
      <c r="RBU136"/>
      <c r="RBV136"/>
      <c r="RBW136"/>
      <c r="RBX136"/>
      <c r="RBY136"/>
      <c r="RBZ136"/>
      <c r="RCA136"/>
      <c r="RCB136"/>
      <c r="RCC136"/>
      <c r="RCD136"/>
      <c r="RCE136"/>
      <c r="RCF136"/>
      <c r="RCG136"/>
      <c r="RCH136"/>
      <c r="RCI136"/>
      <c r="RCJ136"/>
      <c r="RCK136"/>
      <c r="RCL136"/>
      <c r="RCM136"/>
      <c r="RCN136"/>
      <c r="RCO136"/>
      <c r="RCP136"/>
      <c r="RCQ136"/>
      <c r="RCR136"/>
      <c r="RCS136"/>
      <c r="RCT136"/>
      <c r="RCU136"/>
      <c r="RCV136"/>
      <c r="RCW136"/>
      <c r="RCX136"/>
      <c r="RCY136"/>
      <c r="RCZ136"/>
      <c r="RDA136"/>
      <c r="RDB136"/>
      <c r="RDC136"/>
      <c r="RDD136"/>
      <c r="RDE136"/>
      <c r="RDF136"/>
      <c r="RDG136"/>
      <c r="RDH136"/>
      <c r="RDI136"/>
      <c r="RDJ136"/>
      <c r="RDK136"/>
      <c r="RDL136"/>
      <c r="RDM136"/>
      <c r="RDN136"/>
      <c r="RDO136"/>
      <c r="RDP136"/>
      <c r="RDQ136"/>
      <c r="RDR136"/>
      <c r="RDS136"/>
      <c r="RDT136"/>
      <c r="RDU136"/>
      <c r="RDV136"/>
      <c r="RDW136"/>
      <c r="RDX136"/>
      <c r="RDY136"/>
      <c r="RDZ136"/>
      <c r="REA136"/>
      <c r="REB136"/>
      <c r="REC136"/>
      <c r="RED136"/>
      <c r="REE136"/>
      <c r="REF136"/>
      <c r="REG136"/>
      <c r="REH136"/>
      <c r="REI136"/>
      <c r="REJ136"/>
      <c r="REK136"/>
      <c r="REL136"/>
      <c r="REM136"/>
      <c r="REN136"/>
      <c r="REO136"/>
      <c r="REP136"/>
      <c r="REQ136"/>
      <c r="RER136"/>
      <c r="RES136"/>
      <c r="RET136"/>
      <c r="REU136"/>
      <c r="REV136"/>
      <c r="REW136"/>
      <c r="REX136"/>
      <c r="REY136"/>
      <c r="REZ136"/>
      <c r="RFA136"/>
      <c r="RFB136"/>
      <c r="RFC136"/>
      <c r="RFD136"/>
      <c r="RFE136"/>
      <c r="RFF136"/>
      <c r="RFG136"/>
      <c r="RFH136"/>
      <c r="RFI136"/>
      <c r="RFJ136"/>
      <c r="RFK136"/>
      <c r="RFL136"/>
      <c r="RFM136"/>
      <c r="RFN136"/>
      <c r="RFO136"/>
      <c r="RFP136"/>
      <c r="RFQ136"/>
      <c r="RFR136"/>
      <c r="RFS136"/>
      <c r="RFT136"/>
      <c r="RFU136"/>
      <c r="RFV136"/>
      <c r="RFW136"/>
      <c r="RFX136"/>
      <c r="RFY136"/>
      <c r="RFZ136"/>
      <c r="RGA136"/>
      <c r="RGB136"/>
      <c r="RGC136"/>
      <c r="RGD136"/>
      <c r="RGE136"/>
      <c r="RGF136"/>
      <c r="RGG136"/>
      <c r="RGH136"/>
      <c r="RGI136"/>
      <c r="RGJ136"/>
      <c r="RGK136"/>
      <c r="RGL136"/>
      <c r="RGM136"/>
      <c r="RGN136"/>
      <c r="RGO136"/>
      <c r="RGP136"/>
      <c r="RGQ136"/>
      <c r="RGR136"/>
      <c r="RGS136"/>
      <c r="RGT136"/>
      <c r="RGU136"/>
      <c r="RGV136"/>
      <c r="RGW136"/>
      <c r="RGX136"/>
      <c r="RGY136"/>
      <c r="RGZ136"/>
      <c r="RHA136"/>
      <c r="RHB136"/>
      <c r="RHC136"/>
      <c r="RHD136"/>
      <c r="RHE136"/>
      <c r="RHF136"/>
      <c r="RHG136"/>
      <c r="RHH136"/>
      <c r="RHI136"/>
      <c r="RHJ136"/>
      <c r="RHK136"/>
      <c r="RHL136"/>
      <c r="RHM136"/>
      <c r="RHN136"/>
      <c r="RHO136"/>
      <c r="RHP136"/>
      <c r="RHQ136"/>
      <c r="RHR136"/>
      <c r="RHS136"/>
      <c r="RHT136"/>
      <c r="RHU136"/>
      <c r="RHV136"/>
      <c r="RHW136"/>
      <c r="RHX136"/>
      <c r="RHY136"/>
      <c r="RHZ136"/>
      <c r="RIA136"/>
      <c r="RIB136"/>
      <c r="RIC136"/>
      <c r="RID136"/>
      <c r="RIE136"/>
      <c r="RIF136"/>
      <c r="RIG136"/>
      <c r="RIH136"/>
      <c r="RII136"/>
      <c r="RIJ136"/>
      <c r="RIK136"/>
      <c r="RIL136"/>
      <c r="RIM136"/>
      <c r="RIN136"/>
      <c r="RIO136"/>
      <c r="RIP136"/>
      <c r="RIQ136"/>
      <c r="RIR136"/>
      <c r="RIS136"/>
      <c r="RIT136"/>
      <c r="RIU136"/>
      <c r="RIV136"/>
      <c r="RIW136"/>
      <c r="RIX136"/>
      <c r="RIY136"/>
      <c r="RIZ136"/>
      <c r="RJA136"/>
      <c r="RJB136"/>
      <c r="RJC136"/>
      <c r="RJD136"/>
      <c r="RJE136"/>
      <c r="RJF136"/>
      <c r="RJG136"/>
      <c r="RJH136"/>
      <c r="RJI136"/>
      <c r="RJJ136"/>
      <c r="RJK136"/>
      <c r="RJL136"/>
      <c r="RJM136"/>
      <c r="RJN136"/>
      <c r="RJO136"/>
      <c r="RJP136"/>
      <c r="RJQ136"/>
      <c r="RJR136"/>
      <c r="RJS136"/>
      <c r="RJT136"/>
      <c r="RJU136"/>
      <c r="RJV136"/>
      <c r="RJW136"/>
      <c r="RJX136"/>
      <c r="RJY136"/>
      <c r="RJZ136"/>
      <c r="RKA136"/>
      <c r="RKB136"/>
      <c r="RKC136"/>
      <c r="RKD136"/>
      <c r="RKE136"/>
      <c r="RKF136"/>
      <c r="RKG136"/>
      <c r="RKH136"/>
      <c r="RKI136"/>
      <c r="RKJ136"/>
      <c r="RKK136"/>
      <c r="RKL136"/>
      <c r="RKM136"/>
      <c r="RKN136"/>
      <c r="RKO136"/>
      <c r="RKP136"/>
      <c r="RKQ136"/>
      <c r="RKR136"/>
      <c r="RKS136"/>
      <c r="RKT136"/>
      <c r="RKU136"/>
      <c r="RKV136"/>
      <c r="RKW136"/>
      <c r="RKX136"/>
      <c r="RKY136"/>
      <c r="RKZ136"/>
      <c r="RLA136"/>
      <c r="RLB136"/>
      <c r="RLC136"/>
      <c r="RLD136"/>
      <c r="RLE136"/>
      <c r="RLF136"/>
      <c r="RLG136"/>
      <c r="RLH136"/>
      <c r="RLI136"/>
      <c r="RLJ136"/>
      <c r="RLK136"/>
      <c r="RLL136"/>
      <c r="RLM136"/>
      <c r="RLN136"/>
      <c r="RLO136"/>
      <c r="RLP136"/>
      <c r="RLQ136"/>
      <c r="RLR136"/>
      <c r="RLS136"/>
      <c r="RLT136"/>
      <c r="RLU136"/>
      <c r="RLV136"/>
      <c r="RLW136"/>
      <c r="RLX136"/>
      <c r="RLY136"/>
      <c r="RLZ136"/>
      <c r="RMA136"/>
      <c r="RMB136"/>
      <c r="RMC136"/>
      <c r="RMD136"/>
      <c r="RME136"/>
      <c r="RMF136"/>
      <c r="RMG136"/>
      <c r="RMH136"/>
      <c r="RMI136"/>
      <c r="RMJ136"/>
      <c r="RMK136"/>
      <c r="RML136"/>
      <c r="RMM136"/>
      <c r="RMN136"/>
      <c r="RMO136"/>
      <c r="RMP136"/>
      <c r="RMQ136"/>
      <c r="RMR136"/>
      <c r="RMS136"/>
      <c r="RMT136"/>
      <c r="RMU136"/>
      <c r="RMV136"/>
      <c r="RMW136"/>
      <c r="RMX136"/>
      <c r="RMY136"/>
      <c r="RMZ136"/>
      <c r="RNA136"/>
      <c r="RNB136"/>
      <c r="RNC136"/>
      <c r="RND136"/>
      <c r="RNE136"/>
      <c r="RNF136"/>
      <c r="RNG136"/>
      <c r="RNH136"/>
      <c r="RNI136"/>
      <c r="RNJ136"/>
      <c r="RNK136"/>
      <c r="RNL136"/>
      <c r="RNM136"/>
      <c r="RNN136"/>
      <c r="RNO136"/>
      <c r="RNP136"/>
      <c r="RNQ136"/>
      <c r="RNR136"/>
      <c r="RNS136"/>
      <c r="RNT136"/>
      <c r="RNU136"/>
      <c r="RNV136"/>
      <c r="RNW136"/>
      <c r="RNX136"/>
      <c r="RNY136"/>
      <c r="RNZ136"/>
      <c r="ROA136"/>
      <c r="ROB136"/>
      <c r="ROC136"/>
      <c r="ROD136"/>
      <c r="ROE136"/>
      <c r="ROF136"/>
      <c r="ROG136"/>
      <c r="ROH136"/>
      <c r="ROI136"/>
      <c r="ROJ136"/>
      <c r="ROK136"/>
      <c r="ROL136"/>
      <c r="ROM136"/>
      <c r="RON136"/>
      <c r="ROO136"/>
      <c r="ROP136"/>
      <c r="ROQ136"/>
      <c r="ROR136"/>
      <c r="ROS136"/>
      <c r="ROT136"/>
      <c r="ROU136"/>
      <c r="ROV136"/>
      <c r="ROW136"/>
      <c r="ROX136"/>
      <c r="ROY136"/>
      <c r="ROZ136"/>
      <c r="RPA136"/>
      <c r="RPB136"/>
      <c r="RPC136"/>
      <c r="RPD136"/>
      <c r="RPE136"/>
      <c r="RPF136"/>
      <c r="RPG136"/>
      <c r="RPH136"/>
      <c r="RPI136"/>
      <c r="RPJ136"/>
      <c r="RPK136"/>
      <c r="RPL136"/>
      <c r="RPM136"/>
      <c r="RPN136"/>
      <c r="RPO136"/>
      <c r="RPP136"/>
      <c r="RPQ136"/>
      <c r="RPR136"/>
      <c r="RPS136"/>
      <c r="RPT136"/>
      <c r="RPU136"/>
      <c r="RPV136"/>
      <c r="RPW136"/>
      <c r="RPX136"/>
      <c r="RPY136"/>
      <c r="RPZ136"/>
      <c r="RQA136"/>
      <c r="RQB136"/>
      <c r="RQC136"/>
      <c r="RQD136"/>
      <c r="RQE136"/>
      <c r="RQF136"/>
      <c r="RQG136"/>
      <c r="RQH136"/>
      <c r="RQI136"/>
      <c r="RQJ136"/>
      <c r="RQK136"/>
      <c r="RQL136"/>
      <c r="RQM136"/>
      <c r="RQN136"/>
      <c r="RQO136"/>
      <c r="RQP136"/>
      <c r="RQQ136"/>
      <c r="RQR136"/>
      <c r="RQS136"/>
      <c r="RQT136"/>
      <c r="RQU136"/>
      <c r="RQV136"/>
      <c r="RQW136"/>
      <c r="RQX136"/>
      <c r="RQY136"/>
      <c r="RQZ136"/>
      <c r="RRA136"/>
      <c r="RRB136"/>
      <c r="RRC136"/>
      <c r="RRD136"/>
      <c r="RRE136"/>
      <c r="RRF136"/>
      <c r="RRG136"/>
      <c r="RRH136"/>
      <c r="RRI136"/>
      <c r="RRJ136"/>
      <c r="RRK136"/>
      <c r="RRL136"/>
      <c r="RRM136"/>
      <c r="RRN136"/>
      <c r="RRO136"/>
      <c r="RRP136"/>
      <c r="RRQ136"/>
      <c r="RRR136"/>
      <c r="RRS136"/>
      <c r="RRT136"/>
      <c r="RRU136"/>
      <c r="RRV136"/>
      <c r="RRW136"/>
      <c r="RRX136"/>
      <c r="RRY136"/>
      <c r="RRZ136"/>
      <c r="RSA136"/>
      <c r="RSB136"/>
      <c r="RSC136"/>
      <c r="RSD136"/>
      <c r="RSE136"/>
      <c r="RSF136"/>
      <c r="RSG136"/>
      <c r="RSH136"/>
      <c r="RSI136"/>
      <c r="RSJ136"/>
      <c r="RSK136"/>
      <c r="RSL136"/>
      <c r="RSM136"/>
      <c r="RSN136"/>
      <c r="RSO136"/>
      <c r="RSP136"/>
      <c r="RSQ136"/>
      <c r="RSR136"/>
      <c r="RSS136"/>
      <c r="RST136"/>
      <c r="RSU136"/>
      <c r="RSV136"/>
      <c r="RSW136"/>
      <c r="RSX136"/>
      <c r="RSY136"/>
      <c r="RSZ136"/>
      <c r="RTA136"/>
      <c r="RTB136"/>
      <c r="RTC136"/>
      <c r="RTD136"/>
      <c r="RTE136"/>
      <c r="RTF136"/>
      <c r="RTG136"/>
      <c r="RTH136"/>
      <c r="RTI136"/>
      <c r="RTJ136"/>
      <c r="RTK136"/>
      <c r="RTL136"/>
      <c r="RTM136"/>
      <c r="RTN136"/>
      <c r="RTO136"/>
      <c r="RTP136"/>
      <c r="RTQ136"/>
      <c r="RTR136"/>
      <c r="RTS136"/>
      <c r="RTT136"/>
      <c r="RTU136"/>
      <c r="RTV136"/>
      <c r="RTW136"/>
      <c r="RTX136"/>
      <c r="RTY136"/>
      <c r="RTZ136"/>
      <c r="RUA136"/>
      <c r="RUB136"/>
      <c r="RUC136"/>
      <c r="RUD136"/>
      <c r="RUE136"/>
      <c r="RUF136"/>
      <c r="RUG136"/>
      <c r="RUH136"/>
      <c r="RUI136"/>
      <c r="RUJ136"/>
      <c r="RUK136"/>
      <c r="RUL136"/>
      <c r="RUM136"/>
      <c r="RUN136"/>
      <c r="RUO136"/>
      <c r="RUP136"/>
      <c r="RUQ136"/>
      <c r="RUR136"/>
      <c r="RUS136"/>
      <c r="RUT136"/>
      <c r="RUU136"/>
      <c r="RUV136"/>
      <c r="RUW136"/>
      <c r="RUX136"/>
      <c r="RUY136"/>
      <c r="RUZ136"/>
      <c r="RVA136"/>
      <c r="RVB136"/>
      <c r="RVC136"/>
      <c r="RVD136"/>
      <c r="RVE136"/>
      <c r="RVF136"/>
      <c r="RVG136"/>
      <c r="RVH136"/>
      <c r="RVI136"/>
      <c r="RVJ136"/>
      <c r="RVK136"/>
      <c r="RVL136"/>
      <c r="RVM136"/>
      <c r="RVN136"/>
      <c r="RVO136"/>
      <c r="RVP136"/>
      <c r="RVQ136"/>
      <c r="RVR136"/>
      <c r="RVS136"/>
      <c r="RVT136"/>
      <c r="RVU136"/>
      <c r="RVV136"/>
      <c r="RVW136"/>
      <c r="RVX136"/>
      <c r="RVY136"/>
      <c r="RVZ136"/>
      <c r="RWA136"/>
      <c r="RWB136"/>
      <c r="RWC136"/>
      <c r="RWD136"/>
      <c r="RWE136"/>
      <c r="RWF136"/>
      <c r="RWG136"/>
      <c r="RWH136"/>
      <c r="RWI136"/>
      <c r="RWJ136"/>
      <c r="RWK136"/>
      <c r="RWL136"/>
      <c r="RWM136"/>
      <c r="RWN136"/>
      <c r="RWO136"/>
      <c r="RWP136"/>
      <c r="RWQ136"/>
      <c r="RWR136"/>
      <c r="RWS136"/>
      <c r="RWT136"/>
      <c r="RWU136"/>
      <c r="RWV136"/>
      <c r="RWW136"/>
      <c r="RWX136"/>
      <c r="RWY136"/>
      <c r="RWZ136"/>
      <c r="RXA136"/>
      <c r="RXB136"/>
      <c r="RXC136"/>
      <c r="RXD136"/>
      <c r="RXE136"/>
      <c r="RXF136"/>
      <c r="RXG136"/>
      <c r="RXH136"/>
      <c r="RXI136"/>
      <c r="RXJ136"/>
      <c r="RXK136"/>
      <c r="RXL136"/>
      <c r="RXM136"/>
      <c r="RXN136"/>
      <c r="RXO136"/>
      <c r="RXP136"/>
      <c r="RXQ136"/>
      <c r="RXR136"/>
      <c r="RXS136"/>
      <c r="RXT136"/>
      <c r="RXU136"/>
      <c r="RXV136"/>
      <c r="RXW136"/>
      <c r="RXX136"/>
      <c r="RXY136"/>
      <c r="RXZ136"/>
      <c r="RYA136"/>
      <c r="RYB136"/>
      <c r="RYC136"/>
      <c r="RYD136"/>
      <c r="RYE136"/>
      <c r="RYF136"/>
      <c r="RYG136"/>
      <c r="RYH136"/>
      <c r="RYI136"/>
      <c r="RYJ136"/>
      <c r="RYK136"/>
      <c r="RYL136"/>
      <c r="RYM136"/>
      <c r="RYN136"/>
      <c r="RYO136"/>
      <c r="RYP136"/>
      <c r="RYQ136"/>
      <c r="RYR136"/>
      <c r="RYS136"/>
      <c r="RYT136"/>
      <c r="RYU136"/>
      <c r="RYV136"/>
      <c r="RYW136"/>
      <c r="RYX136"/>
      <c r="RYY136"/>
      <c r="RYZ136"/>
      <c r="RZA136"/>
      <c r="RZB136"/>
      <c r="RZC136"/>
      <c r="RZD136"/>
      <c r="RZE136"/>
      <c r="RZF136"/>
      <c r="RZG136"/>
      <c r="RZH136"/>
      <c r="RZI136"/>
      <c r="RZJ136"/>
      <c r="RZK136"/>
      <c r="RZL136"/>
      <c r="RZM136"/>
      <c r="RZN136"/>
      <c r="RZO136"/>
      <c r="RZP136"/>
      <c r="RZQ136"/>
      <c r="RZR136"/>
      <c r="RZS136"/>
      <c r="RZT136"/>
      <c r="RZU136"/>
      <c r="RZV136"/>
      <c r="RZW136"/>
      <c r="RZX136"/>
      <c r="RZY136"/>
      <c r="RZZ136"/>
      <c r="SAA136"/>
      <c r="SAB136"/>
      <c r="SAC136"/>
      <c r="SAD136"/>
      <c r="SAE136"/>
      <c r="SAF136"/>
      <c r="SAG136"/>
      <c r="SAH136"/>
      <c r="SAI136"/>
      <c r="SAJ136"/>
      <c r="SAK136"/>
      <c r="SAL136"/>
      <c r="SAM136"/>
      <c r="SAN136"/>
      <c r="SAO136"/>
      <c r="SAP136"/>
      <c r="SAQ136"/>
      <c r="SAR136"/>
      <c r="SAS136"/>
      <c r="SAT136"/>
      <c r="SAU136"/>
      <c r="SAV136"/>
      <c r="SAW136"/>
      <c r="SAX136"/>
      <c r="SAY136"/>
      <c r="SAZ136"/>
      <c r="SBA136"/>
      <c r="SBB136"/>
      <c r="SBC136"/>
      <c r="SBD136"/>
      <c r="SBE136"/>
      <c r="SBF136"/>
      <c r="SBG136"/>
      <c r="SBH136"/>
      <c r="SBI136"/>
      <c r="SBJ136"/>
      <c r="SBK136"/>
      <c r="SBL136"/>
      <c r="SBM136"/>
      <c r="SBN136"/>
      <c r="SBO136"/>
      <c r="SBP136"/>
      <c r="SBQ136"/>
      <c r="SBR136"/>
      <c r="SBS136"/>
      <c r="SBT136"/>
      <c r="SBU136"/>
      <c r="SBV136"/>
      <c r="SBW136"/>
      <c r="SBX136"/>
      <c r="SBY136"/>
      <c r="SBZ136"/>
      <c r="SCA136"/>
      <c r="SCB136"/>
      <c r="SCC136"/>
      <c r="SCD136"/>
      <c r="SCE136"/>
      <c r="SCF136"/>
      <c r="SCG136"/>
      <c r="SCH136"/>
      <c r="SCI136"/>
      <c r="SCJ136"/>
      <c r="SCK136"/>
      <c r="SCL136"/>
      <c r="SCM136"/>
      <c r="SCN136"/>
      <c r="SCO136"/>
      <c r="SCP136"/>
      <c r="SCQ136"/>
      <c r="SCR136"/>
      <c r="SCS136"/>
      <c r="SCT136"/>
      <c r="SCU136"/>
      <c r="SCV136"/>
      <c r="SCW136"/>
      <c r="SCX136"/>
      <c r="SCY136"/>
      <c r="SCZ136"/>
      <c r="SDA136"/>
      <c r="SDB136"/>
      <c r="SDC136"/>
      <c r="SDD136"/>
      <c r="SDE136"/>
      <c r="SDF136"/>
      <c r="SDG136"/>
      <c r="SDH136"/>
      <c r="SDI136"/>
      <c r="SDJ136"/>
      <c r="SDK136"/>
      <c r="SDL136"/>
      <c r="SDM136"/>
      <c r="SDN136"/>
      <c r="SDO136"/>
      <c r="SDP136"/>
      <c r="SDQ136"/>
      <c r="SDR136"/>
      <c r="SDS136"/>
      <c r="SDT136"/>
      <c r="SDU136"/>
      <c r="SDV136"/>
      <c r="SDW136"/>
      <c r="SDX136"/>
      <c r="SDY136"/>
      <c r="SDZ136"/>
      <c r="SEA136"/>
      <c r="SEB136"/>
      <c r="SEC136"/>
      <c r="SED136"/>
      <c r="SEE136"/>
      <c r="SEF136"/>
      <c r="SEG136"/>
      <c r="SEH136"/>
      <c r="SEI136"/>
      <c r="SEJ136"/>
      <c r="SEK136"/>
      <c r="SEL136"/>
      <c r="SEM136"/>
      <c r="SEN136"/>
      <c r="SEO136"/>
      <c r="SEP136"/>
      <c r="SEQ136"/>
      <c r="SER136"/>
      <c r="SES136"/>
      <c r="SET136"/>
      <c r="SEU136"/>
      <c r="SEV136"/>
      <c r="SEW136"/>
      <c r="SEX136"/>
      <c r="SEY136"/>
      <c r="SEZ136"/>
      <c r="SFA136"/>
      <c r="SFB136"/>
      <c r="SFC136"/>
      <c r="SFD136"/>
      <c r="SFE136"/>
      <c r="SFF136"/>
      <c r="SFG136"/>
      <c r="SFH136"/>
      <c r="SFI136"/>
      <c r="SFJ136"/>
      <c r="SFK136"/>
      <c r="SFL136"/>
      <c r="SFM136"/>
      <c r="SFN136"/>
      <c r="SFO136"/>
      <c r="SFP136"/>
      <c r="SFQ136"/>
      <c r="SFR136"/>
      <c r="SFS136"/>
      <c r="SFT136"/>
      <c r="SFU136"/>
      <c r="SFV136"/>
      <c r="SFW136"/>
      <c r="SFX136"/>
      <c r="SFY136"/>
      <c r="SFZ136"/>
      <c r="SGA136"/>
      <c r="SGB136"/>
      <c r="SGC136"/>
      <c r="SGD136"/>
      <c r="SGE136"/>
      <c r="SGF136"/>
      <c r="SGG136"/>
      <c r="SGH136"/>
      <c r="SGI136"/>
      <c r="SGJ136"/>
      <c r="SGK136"/>
      <c r="SGL136"/>
      <c r="SGM136"/>
      <c r="SGN136"/>
      <c r="SGO136"/>
      <c r="SGP136"/>
      <c r="SGQ136"/>
      <c r="SGR136"/>
      <c r="SGS136"/>
      <c r="SGT136"/>
      <c r="SGU136"/>
      <c r="SGV136"/>
      <c r="SGW136"/>
      <c r="SGX136"/>
      <c r="SGY136"/>
      <c r="SGZ136"/>
      <c r="SHA136"/>
      <c r="SHB136"/>
      <c r="SHC136"/>
      <c r="SHD136"/>
      <c r="SHE136"/>
      <c r="SHF136"/>
      <c r="SHG136"/>
      <c r="SHH136"/>
      <c r="SHI136"/>
      <c r="SHJ136"/>
      <c r="SHK136"/>
      <c r="SHL136"/>
      <c r="SHM136"/>
      <c r="SHN136"/>
      <c r="SHO136"/>
      <c r="SHP136"/>
      <c r="SHQ136"/>
      <c r="SHR136"/>
      <c r="SHS136"/>
      <c r="SHT136"/>
      <c r="SHU136"/>
      <c r="SHV136"/>
      <c r="SHW136"/>
      <c r="SHX136"/>
      <c r="SHY136"/>
      <c r="SHZ136"/>
      <c r="SIA136"/>
      <c r="SIB136"/>
      <c r="SIC136"/>
      <c r="SID136"/>
      <c r="SIE136"/>
      <c r="SIF136"/>
      <c r="SIG136"/>
      <c r="SIH136"/>
      <c r="SII136"/>
      <c r="SIJ136"/>
      <c r="SIK136"/>
      <c r="SIL136"/>
      <c r="SIM136"/>
      <c r="SIN136"/>
      <c r="SIO136"/>
      <c r="SIP136"/>
      <c r="SIQ136"/>
      <c r="SIR136"/>
      <c r="SIS136"/>
      <c r="SIT136"/>
      <c r="SIU136"/>
      <c r="SIV136"/>
      <c r="SIW136"/>
      <c r="SIX136"/>
      <c r="SIY136"/>
      <c r="SIZ136"/>
      <c r="SJA136"/>
      <c r="SJB136"/>
      <c r="SJC136"/>
      <c r="SJD136"/>
      <c r="SJE136"/>
      <c r="SJF136"/>
      <c r="SJG136"/>
      <c r="SJH136"/>
      <c r="SJI136"/>
      <c r="SJJ136"/>
      <c r="SJK136"/>
      <c r="SJL136"/>
      <c r="SJM136"/>
      <c r="SJN136"/>
      <c r="SJO136"/>
      <c r="SJP136"/>
      <c r="SJQ136"/>
      <c r="SJR136"/>
      <c r="SJS136"/>
      <c r="SJT136"/>
      <c r="SJU136"/>
      <c r="SJV136"/>
      <c r="SJW136"/>
      <c r="SJX136"/>
      <c r="SJY136"/>
      <c r="SJZ136"/>
      <c r="SKA136"/>
      <c r="SKB136"/>
      <c r="SKC136"/>
      <c r="SKD136"/>
      <c r="SKE136"/>
      <c r="SKF136"/>
      <c r="SKG136"/>
      <c r="SKH136"/>
      <c r="SKI136"/>
      <c r="SKJ136"/>
      <c r="SKK136"/>
      <c r="SKL136"/>
      <c r="SKM136"/>
      <c r="SKN136"/>
      <c r="SKO136"/>
      <c r="SKP136"/>
      <c r="SKQ136"/>
      <c r="SKR136"/>
      <c r="SKS136"/>
      <c r="SKT136"/>
      <c r="SKU136"/>
      <c r="SKV136"/>
      <c r="SKW136"/>
      <c r="SKX136"/>
      <c r="SKY136"/>
      <c r="SKZ136"/>
      <c r="SLA136"/>
      <c r="SLB136"/>
      <c r="SLC136"/>
      <c r="SLD136"/>
      <c r="SLE136"/>
      <c r="SLF136"/>
      <c r="SLG136"/>
      <c r="SLH136"/>
      <c r="SLI136"/>
      <c r="SLJ136"/>
      <c r="SLK136"/>
      <c r="SLL136"/>
      <c r="SLM136"/>
      <c r="SLN136"/>
      <c r="SLO136"/>
      <c r="SLP136"/>
      <c r="SLQ136"/>
      <c r="SLR136"/>
      <c r="SLS136"/>
      <c r="SLT136"/>
      <c r="SLU136"/>
      <c r="SLV136"/>
      <c r="SLW136"/>
      <c r="SLX136"/>
      <c r="SLY136"/>
      <c r="SLZ136"/>
      <c r="SMA136"/>
      <c r="SMB136"/>
      <c r="SMC136"/>
      <c r="SMD136"/>
      <c r="SME136"/>
      <c r="SMF136"/>
      <c r="SMG136"/>
      <c r="SMH136"/>
      <c r="SMI136"/>
      <c r="SMJ136"/>
      <c r="SMK136"/>
      <c r="SML136"/>
      <c r="SMM136"/>
      <c r="SMN136"/>
      <c r="SMO136"/>
      <c r="SMP136"/>
      <c r="SMQ136"/>
      <c r="SMR136"/>
      <c r="SMS136"/>
      <c r="SMT136"/>
      <c r="SMU136"/>
      <c r="SMV136"/>
      <c r="SMW136"/>
      <c r="SMX136"/>
      <c r="SMY136"/>
      <c r="SMZ136"/>
      <c r="SNA136"/>
      <c r="SNB136"/>
      <c r="SNC136"/>
      <c r="SND136"/>
      <c r="SNE136"/>
      <c r="SNF136"/>
      <c r="SNG136"/>
      <c r="SNH136"/>
      <c r="SNI136"/>
      <c r="SNJ136"/>
      <c r="SNK136"/>
      <c r="SNL136"/>
      <c r="SNM136"/>
      <c r="SNN136"/>
      <c r="SNO136"/>
      <c r="SNP136"/>
      <c r="SNQ136"/>
      <c r="SNR136"/>
      <c r="SNS136"/>
      <c r="SNT136"/>
      <c r="SNU136"/>
      <c r="SNV136"/>
      <c r="SNW136"/>
      <c r="SNX136"/>
      <c r="SNY136"/>
      <c r="SNZ136"/>
      <c r="SOA136"/>
      <c r="SOB136"/>
      <c r="SOC136"/>
      <c r="SOD136"/>
      <c r="SOE136"/>
      <c r="SOF136"/>
      <c r="SOG136"/>
      <c r="SOH136"/>
      <c r="SOI136"/>
      <c r="SOJ136"/>
      <c r="SOK136"/>
      <c r="SOL136"/>
      <c r="SOM136"/>
      <c r="SON136"/>
      <c r="SOO136"/>
      <c r="SOP136"/>
      <c r="SOQ136"/>
      <c r="SOR136"/>
      <c r="SOS136"/>
      <c r="SOT136"/>
      <c r="SOU136"/>
      <c r="SOV136"/>
      <c r="SOW136"/>
      <c r="SOX136"/>
      <c r="SOY136"/>
      <c r="SOZ136"/>
      <c r="SPA136"/>
      <c r="SPB136"/>
      <c r="SPC136"/>
      <c r="SPD136"/>
      <c r="SPE136"/>
      <c r="SPF136"/>
      <c r="SPG136"/>
      <c r="SPH136"/>
      <c r="SPI136"/>
      <c r="SPJ136"/>
      <c r="SPK136"/>
      <c r="SPL136"/>
      <c r="SPM136"/>
      <c r="SPN136"/>
      <c r="SPO136"/>
      <c r="SPP136"/>
      <c r="SPQ136"/>
      <c r="SPR136"/>
      <c r="SPS136"/>
      <c r="SPT136"/>
      <c r="SPU136"/>
      <c r="SPV136"/>
      <c r="SPW136"/>
      <c r="SPX136"/>
      <c r="SPY136"/>
      <c r="SPZ136"/>
      <c r="SQA136"/>
      <c r="SQB136"/>
      <c r="SQC136"/>
      <c r="SQD136"/>
      <c r="SQE136"/>
      <c r="SQF136"/>
      <c r="SQG136"/>
      <c r="SQH136"/>
      <c r="SQI136"/>
      <c r="SQJ136"/>
      <c r="SQK136"/>
      <c r="SQL136"/>
      <c r="SQM136"/>
      <c r="SQN136"/>
      <c r="SQO136"/>
      <c r="SQP136"/>
      <c r="SQQ136"/>
      <c r="SQR136"/>
      <c r="SQS136"/>
      <c r="SQT136"/>
      <c r="SQU136"/>
      <c r="SQV136"/>
      <c r="SQW136"/>
      <c r="SQX136"/>
      <c r="SQY136"/>
      <c r="SQZ136"/>
      <c r="SRA136"/>
      <c r="SRB136"/>
      <c r="SRC136"/>
      <c r="SRD136"/>
      <c r="SRE136"/>
      <c r="SRF136"/>
      <c r="SRG136"/>
      <c r="SRH136"/>
      <c r="SRI136"/>
      <c r="SRJ136"/>
      <c r="SRK136"/>
      <c r="SRL136"/>
      <c r="SRM136"/>
      <c r="SRN136"/>
      <c r="SRO136"/>
      <c r="SRP136"/>
      <c r="SRQ136"/>
      <c r="SRR136"/>
      <c r="SRS136"/>
      <c r="SRT136"/>
      <c r="SRU136"/>
      <c r="SRV136"/>
      <c r="SRW136"/>
      <c r="SRX136"/>
      <c r="SRY136"/>
      <c r="SRZ136"/>
      <c r="SSA136"/>
      <c r="SSB136"/>
      <c r="SSC136"/>
      <c r="SSD136"/>
      <c r="SSE136"/>
      <c r="SSF136"/>
      <c r="SSG136"/>
      <c r="SSH136"/>
      <c r="SSI136"/>
      <c r="SSJ136"/>
      <c r="SSK136"/>
      <c r="SSL136"/>
      <c r="SSM136"/>
      <c r="SSN136"/>
      <c r="SSO136"/>
      <c r="SSP136"/>
      <c r="SSQ136"/>
      <c r="SSR136"/>
      <c r="SSS136"/>
      <c r="SST136"/>
      <c r="SSU136"/>
      <c r="SSV136"/>
      <c r="SSW136"/>
      <c r="SSX136"/>
      <c r="SSY136"/>
      <c r="SSZ136"/>
      <c r="STA136"/>
      <c r="STB136"/>
      <c r="STC136"/>
      <c r="STD136"/>
      <c r="STE136"/>
      <c r="STF136"/>
      <c r="STG136"/>
      <c r="STH136"/>
      <c r="STI136"/>
      <c r="STJ136"/>
      <c r="STK136"/>
      <c r="STL136"/>
      <c r="STM136"/>
      <c r="STN136"/>
      <c r="STO136"/>
      <c r="STP136"/>
      <c r="STQ136"/>
      <c r="STR136"/>
      <c r="STS136"/>
      <c r="STT136"/>
      <c r="STU136"/>
      <c r="STV136"/>
      <c r="STW136"/>
      <c r="STX136"/>
      <c r="STY136"/>
      <c r="STZ136"/>
      <c r="SUA136"/>
      <c r="SUB136"/>
      <c r="SUC136"/>
      <c r="SUD136"/>
      <c r="SUE136"/>
      <c r="SUF136"/>
      <c r="SUG136"/>
      <c r="SUH136"/>
      <c r="SUI136"/>
      <c r="SUJ136"/>
      <c r="SUK136"/>
      <c r="SUL136"/>
      <c r="SUM136"/>
      <c r="SUN136"/>
      <c r="SUO136"/>
      <c r="SUP136"/>
      <c r="SUQ136"/>
      <c r="SUR136"/>
      <c r="SUS136"/>
      <c r="SUT136"/>
      <c r="SUU136"/>
      <c r="SUV136"/>
      <c r="SUW136"/>
      <c r="SUX136"/>
      <c r="SUY136"/>
      <c r="SUZ136"/>
      <c r="SVA136"/>
      <c r="SVB136"/>
      <c r="SVC136"/>
      <c r="SVD136"/>
      <c r="SVE136"/>
      <c r="SVF136"/>
      <c r="SVG136"/>
      <c r="SVH136"/>
      <c r="SVI136"/>
      <c r="SVJ136"/>
      <c r="SVK136"/>
      <c r="SVL136"/>
      <c r="SVM136"/>
      <c r="SVN136"/>
      <c r="SVO136"/>
      <c r="SVP136"/>
      <c r="SVQ136"/>
      <c r="SVR136"/>
      <c r="SVS136"/>
      <c r="SVT136"/>
      <c r="SVU136"/>
      <c r="SVV136"/>
      <c r="SVW136"/>
      <c r="SVX136"/>
      <c r="SVY136"/>
      <c r="SVZ136"/>
      <c r="SWA136"/>
      <c r="SWB136"/>
      <c r="SWC136"/>
      <c r="SWD136"/>
      <c r="SWE136"/>
      <c r="SWF136"/>
      <c r="SWG136"/>
      <c r="SWH136"/>
      <c r="SWI136"/>
      <c r="SWJ136"/>
      <c r="SWK136"/>
      <c r="SWL136"/>
      <c r="SWM136"/>
      <c r="SWN136"/>
      <c r="SWO136"/>
      <c r="SWP136"/>
      <c r="SWQ136"/>
      <c r="SWR136"/>
      <c r="SWS136"/>
      <c r="SWT136"/>
      <c r="SWU136"/>
      <c r="SWV136"/>
      <c r="SWW136"/>
      <c r="SWX136"/>
      <c r="SWY136"/>
      <c r="SWZ136"/>
      <c r="SXA136"/>
      <c r="SXB136"/>
      <c r="SXC136"/>
      <c r="SXD136"/>
      <c r="SXE136"/>
      <c r="SXF136"/>
      <c r="SXG136"/>
      <c r="SXH136"/>
      <c r="SXI136"/>
      <c r="SXJ136"/>
      <c r="SXK136"/>
      <c r="SXL136"/>
      <c r="SXM136"/>
      <c r="SXN136"/>
      <c r="SXO136"/>
      <c r="SXP136"/>
      <c r="SXQ136"/>
      <c r="SXR136"/>
      <c r="SXS136"/>
      <c r="SXT136"/>
      <c r="SXU136"/>
      <c r="SXV136"/>
      <c r="SXW136"/>
      <c r="SXX136"/>
      <c r="SXY136"/>
      <c r="SXZ136"/>
      <c r="SYA136"/>
      <c r="SYB136"/>
      <c r="SYC136"/>
      <c r="SYD136"/>
      <c r="SYE136"/>
      <c r="SYF136"/>
      <c r="SYG136"/>
      <c r="SYH136"/>
      <c r="SYI136"/>
      <c r="SYJ136"/>
      <c r="SYK136"/>
      <c r="SYL136"/>
      <c r="SYM136"/>
      <c r="SYN136"/>
      <c r="SYO136"/>
      <c r="SYP136"/>
      <c r="SYQ136"/>
      <c r="SYR136"/>
      <c r="SYS136"/>
      <c r="SYT136"/>
      <c r="SYU136"/>
      <c r="SYV136"/>
      <c r="SYW136"/>
      <c r="SYX136"/>
      <c r="SYY136"/>
      <c r="SYZ136"/>
      <c r="SZA136"/>
      <c r="SZB136"/>
      <c r="SZC136"/>
      <c r="SZD136"/>
      <c r="SZE136"/>
      <c r="SZF136"/>
      <c r="SZG136"/>
      <c r="SZH136"/>
      <c r="SZI136"/>
      <c r="SZJ136"/>
      <c r="SZK136"/>
      <c r="SZL136"/>
      <c r="SZM136"/>
      <c r="SZN136"/>
      <c r="SZO136"/>
      <c r="SZP136"/>
      <c r="SZQ136"/>
      <c r="SZR136"/>
      <c r="SZS136"/>
      <c r="SZT136"/>
      <c r="SZU136"/>
      <c r="SZV136"/>
      <c r="SZW136"/>
      <c r="SZX136"/>
      <c r="SZY136"/>
      <c r="SZZ136"/>
      <c r="TAA136"/>
      <c r="TAB136"/>
      <c r="TAC136"/>
      <c r="TAD136"/>
      <c r="TAE136"/>
      <c r="TAF136"/>
      <c r="TAG136"/>
      <c r="TAH136"/>
      <c r="TAI136"/>
      <c r="TAJ136"/>
      <c r="TAK136"/>
      <c r="TAL136"/>
      <c r="TAM136"/>
      <c r="TAN136"/>
      <c r="TAO136"/>
      <c r="TAP136"/>
      <c r="TAQ136"/>
      <c r="TAR136"/>
      <c r="TAS136"/>
      <c r="TAT136"/>
      <c r="TAU136"/>
      <c r="TAV136"/>
      <c r="TAW136"/>
      <c r="TAX136"/>
      <c r="TAY136"/>
      <c r="TAZ136"/>
      <c r="TBA136"/>
      <c r="TBB136"/>
      <c r="TBC136"/>
      <c r="TBD136"/>
      <c r="TBE136"/>
      <c r="TBF136"/>
      <c r="TBG136"/>
      <c r="TBH136"/>
      <c r="TBI136"/>
      <c r="TBJ136"/>
      <c r="TBK136"/>
      <c r="TBL136"/>
      <c r="TBM136"/>
      <c r="TBN136"/>
      <c r="TBO136"/>
      <c r="TBP136"/>
      <c r="TBQ136"/>
      <c r="TBR136"/>
      <c r="TBS136"/>
      <c r="TBT136"/>
      <c r="TBU136"/>
      <c r="TBV136"/>
      <c r="TBW136"/>
      <c r="TBX136"/>
      <c r="TBY136"/>
      <c r="TBZ136"/>
      <c r="TCA136"/>
      <c r="TCB136"/>
      <c r="TCC136"/>
      <c r="TCD136"/>
      <c r="TCE136"/>
      <c r="TCF136"/>
      <c r="TCG136"/>
      <c r="TCH136"/>
      <c r="TCI136"/>
      <c r="TCJ136"/>
      <c r="TCK136"/>
      <c r="TCL136"/>
      <c r="TCM136"/>
      <c r="TCN136"/>
      <c r="TCO136"/>
      <c r="TCP136"/>
      <c r="TCQ136"/>
      <c r="TCR136"/>
      <c r="TCS136"/>
      <c r="TCT136"/>
      <c r="TCU136"/>
      <c r="TCV136"/>
      <c r="TCW136"/>
      <c r="TCX136"/>
      <c r="TCY136"/>
      <c r="TCZ136"/>
      <c r="TDA136"/>
      <c r="TDB136"/>
      <c r="TDC136"/>
      <c r="TDD136"/>
      <c r="TDE136"/>
      <c r="TDF136"/>
      <c r="TDG136"/>
      <c r="TDH136"/>
      <c r="TDI136"/>
      <c r="TDJ136"/>
      <c r="TDK136"/>
      <c r="TDL136"/>
      <c r="TDM136"/>
      <c r="TDN136"/>
      <c r="TDO136"/>
      <c r="TDP136"/>
      <c r="TDQ136"/>
      <c r="TDR136"/>
      <c r="TDS136"/>
      <c r="TDT136"/>
      <c r="TDU136"/>
      <c r="TDV136"/>
      <c r="TDW136"/>
      <c r="TDX136"/>
      <c r="TDY136"/>
      <c r="TDZ136"/>
      <c r="TEA136"/>
      <c r="TEB136"/>
      <c r="TEC136"/>
      <c r="TED136"/>
      <c r="TEE136"/>
      <c r="TEF136"/>
      <c r="TEG136"/>
      <c r="TEH136"/>
      <c r="TEI136"/>
      <c r="TEJ136"/>
      <c r="TEK136"/>
      <c r="TEL136"/>
      <c r="TEM136"/>
      <c r="TEN136"/>
      <c r="TEO136"/>
      <c r="TEP136"/>
      <c r="TEQ136"/>
      <c r="TER136"/>
      <c r="TES136"/>
      <c r="TET136"/>
      <c r="TEU136"/>
      <c r="TEV136"/>
      <c r="TEW136"/>
      <c r="TEX136"/>
      <c r="TEY136"/>
      <c r="TEZ136"/>
      <c r="TFA136"/>
      <c r="TFB136"/>
      <c r="TFC136"/>
      <c r="TFD136"/>
      <c r="TFE136"/>
      <c r="TFF136"/>
      <c r="TFG136"/>
      <c r="TFH136"/>
      <c r="TFI136"/>
      <c r="TFJ136"/>
      <c r="TFK136"/>
      <c r="TFL136"/>
      <c r="TFM136"/>
      <c r="TFN136"/>
      <c r="TFO136"/>
      <c r="TFP136"/>
      <c r="TFQ136"/>
      <c r="TFR136"/>
      <c r="TFS136"/>
      <c r="TFT136"/>
      <c r="TFU136"/>
      <c r="TFV136"/>
      <c r="TFW136"/>
      <c r="TFX136"/>
      <c r="TFY136"/>
      <c r="TFZ136"/>
      <c r="TGA136"/>
      <c r="TGB136"/>
      <c r="TGC136"/>
      <c r="TGD136"/>
      <c r="TGE136"/>
      <c r="TGF136"/>
      <c r="TGG136"/>
      <c r="TGH136"/>
      <c r="TGI136"/>
      <c r="TGJ136"/>
      <c r="TGK136"/>
      <c r="TGL136"/>
      <c r="TGM136"/>
      <c r="TGN136"/>
      <c r="TGO136"/>
      <c r="TGP136"/>
      <c r="TGQ136"/>
      <c r="TGR136"/>
      <c r="TGS136"/>
      <c r="TGT136"/>
      <c r="TGU136"/>
      <c r="TGV136"/>
      <c r="TGW136"/>
      <c r="TGX136"/>
      <c r="TGY136"/>
      <c r="TGZ136"/>
      <c r="THA136"/>
      <c r="THB136"/>
      <c r="THC136"/>
      <c r="THD136"/>
      <c r="THE136"/>
      <c r="THF136"/>
      <c r="THG136"/>
      <c r="THH136"/>
      <c r="THI136"/>
      <c r="THJ136"/>
      <c r="THK136"/>
      <c r="THL136"/>
      <c r="THM136"/>
      <c r="THN136"/>
      <c r="THO136"/>
      <c r="THP136"/>
      <c r="THQ136"/>
      <c r="THR136"/>
      <c r="THS136"/>
      <c r="THT136"/>
      <c r="THU136"/>
      <c r="THV136"/>
      <c r="THW136"/>
      <c r="THX136"/>
      <c r="THY136"/>
      <c r="THZ136"/>
      <c r="TIA136"/>
      <c r="TIB136"/>
      <c r="TIC136"/>
      <c r="TID136"/>
      <c r="TIE136"/>
      <c r="TIF136"/>
      <c r="TIG136"/>
      <c r="TIH136"/>
      <c r="TII136"/>
      <c r="TIJ136"/>
      <c r="TIK136"/>
      <c r="TIL136"/>
      <c r="TIM136"/>
      <c r="TIN136"/>
      <c r="TIO136"/>
      <c r="TIP136"/>
      <c r="TIQ136"/>
      <c r="TIR136"/>
      <c r="TIS136"/>
      <c r="TIT136"/>
      <c r="TIU136"/>
      <c r="TIV136"/>
      <c r="TIW136"/>
      <c r="TIX136"/>
      <c r="TIY136"/>
      <c r="TIZ136"/>
      <c r="TJA136"/>
      <c r="TJB136"/>
      <c r="TJC136"/>
      <c r="TJD136"/>
      <c r="TJE136"/>
      <c r="TJF136"/>
      <c r="TJG136"/>
      <c r="TJH136"/>
      <c r="TJI136"/>
      <c r="TJJ136"/>
      <c r="TJK136"/>
      <c r="TJL136"/>
      <c r="TJM136"/>
      <c r="TJN136"/>
      <c r="TJO136"/>
      <c r="TJP136"/>
      <c r="TJQ136"/>
      <c r="TJR136"/>
      <c r="TJS136"/>
      <c r="TJT136"/>
      <c r="TJU136"/>
      <c r="TJV136"/>
      <c r="TJW136"/>
      <c r="TJX136"/>
      <c r="TJY136"/>
      <c r="TJZ136"/>
      <c r="TKA136"/>
      <c r="TKB136"/>
      <c r="TKC136"/>
      <c r="TKD136"/>
      <c r="TKE136"/>
      <c r="TKF136"/>
      <c r="TKG136"/>
      <c r="TKH136"/>
      <c r="TKI136"/>
      <c r="TKJ136"/>
      <c r="TKK136"/>
      <c r="TKL136"/>
      <c r="TKM136"/>
      <c r="TKN136"/>
      <c r="TKO136"/>
      <c r="TKP136"/>
      <c r="TKQ136"/>
      <c r="TKR136"/>
      <c r="TKS136"/>
      <c r="TKT136"/>
      <c r="TKU136"/>
      <c r="TKV136"/>
      <c r="TKW136"/>
      <c r="TKX136"/>
      <c r="TKY136"/>
      <c r="TKZ136"/>
      <c r="TLA136"/>
      <c r="TLB136"/>
      <c r="TLC136"/>
      <c r="TLD136"/>
      <c r="TLE136"/>
      <c r="TLF136"/>
      <c r="TLG136"/>
      <c r="TLH136"/>
      <c r="TLI136"/>
      <c r="TLJ136"/>
      <c r="TLK136"/>
      <c r="TLL136"/>
      <c r="TLM136"/>
      <c r="TLN136"/>
      <c r="TLO136"/>
      <c r="TLP136"/>
      <c r="TLQ136"/>
      <c r="TLR136"/>
      <c r="TLS136"/>
      <c r="TLT136"/>
      <c r="TLU136"/>
      <c r="TLV136"/>
      <c r="TLW136"/>
      <c r="TLX136"/>
      <c r="TLY136"/>
      <c r="TLZ136"/>
      <c r="TMA136"/>
      <c r="TMB136"/>
      <c r="TMC136"/>
      <c r="TMD136"/>
      <c r="TME136"/>
      <c r="TMF136"/>
      <c r="TMG136"/>
      <c r="TMH136"/>
      <c r="TMI136"/>
      <c r="TMJ136"/>
      <c r="TMK136"/>
      <c r="TML136"/>
      <c r="TMM136"/>
      <c r="TMN136"/>
      <c r="TMO136"/>
      <c r="TMP136"/>
      <c r="TMQ136"/>
      <c r="TMR136"/>
      <c r="TMS136"/>
      <c r="TMT136"/>
      <c r="TMU136"/>
      <c r="TMV136"/>
      <c r="TMW136"/>
      <c r="TMX136"/>
      <c r="TMY136"/>
      <c r="TMZ136"/>
      <c r="TNA136"/>
      <c r="TNB136"/>
      <c r="TNC136"/>
      <c r="TND136"/>
      <c r="TNE136"/>
      <c r="TNF136"/>
      <c r="TNG136"/>
      <c r="TNH136"/>
      <c r="TNI136"/>
      <c r="TNJ136"/>
      <c r="TNK136"/>
      <c r="TNL136"/>
      <c r="TNM136"/>
      <c r="TNN136"/>
      <c r="TNO136"/>
      <c r="TNP136"/>
      <c r="TNQ136"/>
      <c r="TNR136"/>
      <c r="TNS136"/>
      <c r="TNT136"/>
      <c r="TNU136"/>
      <c r="TNV136"/>
      <c r="TNW136"/>
      <c r="TNX136"/>
      <c r="TNY136"/>
      <c r="TNZ136"/>
      <c r="TOA136"/>
      <c r="TOB136"/>
      <c r="TOC136"/>
      <c r="TOD136"/>
      <c r="TOE136"/>
      <c r="TOF136"/>
      <c r="TOG136"/>
      <c r="TOH136"/>
      <c r="TOI136"/>
      <c r="TOJ136"/>
      <c r="TOK136"/>
      <c r="TOL136"/>
      <c r="TOM136"/>
      <c r="TON136"/>
      <c r="TOO136"/>
      <c r="TOP136"/>
      <c r="TOQ136"/>
      <c r="TOR136"/>
      <c r="TOS136"/>
      <c r="TOT136"/>
      <c r="TOU136"/>
      <c r="TOV136"/>
      <c r="TOW136"/>
      <c r="TOX136"/>
      <c r="TOY136"/>
      <c r="TOZ136"/>
      <c r="TPA136"/>
      <c r="TPB136"/>
      <c r="TPC136"/>
      <c r="TPD136"/>
      <c r="TPE136"/>
      <c r="TPF136"/>
      <c r="TPG136"/>
      <c r="TPH136"/>
      <c r="TPI136"/>
      <c r="TPJ136"/>
      <c r="TPK136"/>
      <c r="TPL136"/>
      <c r="TPM136"/>
      <c r="TPN136"/>
      <c r="TPO136"/>
      <c r="TPP136"/>
      <c r="TPQ136"/>
      <c r="TPR136"/>
      <c r="TPS136"/>
      <c r="TPT136"/>
      <c r="TPU136"/>
      <c r="TPV136"/>
      <c r="TPW136"/>
      <c r="TPX136"/>
      <c r="TPY136"/>
      <c r="TPZ136"/>
      <c r="TQA136"/>
      <c r="TQB136"/>
      <c r="TQC136"/>
      <c r="TQD136"/>
      <c r="TQE136"/>
      <c r="TQF136"/>
      <c r="TQG136"/>
      <c r="TQH136"/>
      <c r="TQI136"/>
      <c r="TQJ136"/>
      <c r="TQK136"/>
      <c r="TQL136"/>
      <c r="TQM136"/>
      <c r="TQN136"/>
      <c r="TQO136"/>
      <c r="TQP136"/>
      <c r="TQQ136"/>
      <c r="TQR136"/>
      <c r="TQS136"/>
      <c r="TQT136"/>
      <c r="TQU136"/>
      <c r="TQV136"/>
      <c r="TQW136"/>
      <c r="TQX136"/>
      <c r="TQY136"/>
      <c r="TQZ136"/>
      <c r="TRA136"/>
      <c r="TRB136"/>
      <c r="TRC136"/>
      <c r="TRD136"/>
      <c r="TRE136"/>
      <c r="TRF136"/>
      <c r="TRG136"/>
      <c r="TRH136"/>
      <c r="TRI136"/>
      <c r="TRJ136"/>
      <c r="TRK136"/>
      <c r="TRL136"/>
      <c r="TRM136"/>
      <c r="TRN136"/>
      <c r="TRO136"/>
      <c r="TRP136"/>
      <c r="TRQ136"/>
      <c r="TRR136"/>
      <c r="TRS136"/>
      <c r="TRT136"/>
      <c r="TRU136"/>
      <c r="TRV136"/>
      <c r="TRW136"/>
      <c r="TRX136"/>
      <c r="TRY136"/>
      <c r="TRZ136"/>
      <c r="TSA136"/>
      <c r="TSB136"/>
      <c r="TSC136"/>
      <c r="TSD136"/>
      <c r="TSE136"/>
      <c r="TSF136"/>
      <c r="TSG136"/>
      <c r="TSH136"/>
      <c r="TSI136"/>
      <c r="TSJ136"/>
      <c r="TSK136"/>
      <c r="TSL136"/>
      <c r="TSM136"/>
      <c r="TSN136"/>
      <c r="TSO136"/>
      <c r="TSP136"/>
      <c r="TSQ136"/>
      <c r="TSR136"/>
      <c r="TSS136"/>
      <c r="TST136"/>
      <c r="TSU136"/>
      <c r="TSV136"/>
      <c r="TSW136"/>
      <c r="TSX136"/>
      <c r="TSY136"/>
      <c r="TSZ136"/>
      <c r="TTA136"/>
      <c r="TTB136"/>
      <c r="TTC136"/>
      <c r="TTD136"/>
      <c r="TTE136"/>
      <c r="TTF136"/>
      <c r="TTG136"/>
      <c r="TTH136"/>
      <c r="TTI136"/>
      <c r="TTJ136"/>
      <c r="TTK136"/>
      <c r="TTL136"/>
      <c r="TTM136"/>
      <c r="TTN136"/>
      <c r="TTO136"/>
      <c r="TTP136"/>
      <c r="TTQ136"/>
      <c r="TTR136"/>
      <c r="TTS136"/>
      <c r="TTT136"/>
      <c r="TTU136"/>
      <c r="TTV136"/>
      <c r="TTW136"/>
      <c r="TTX136"/>
      <c r="TTY136"/>
      <c r="TTZ136"/>
      <c r="TUA136"/>
      <c r="TUB136"/>
      <c r="TUC136"/>
      <c r="TUD136"/>
      <c r="TUE136"/>
      <c r="TUF136"/>
      <c r="TUG136"/>
      <c r="TUH136"/>
      <c r="TUI136"/>
      <c r="TUJ136"/>
      <c r="TUK136"/>
      <c r="TUL136"/>
      <c r="TUM136"/>
      <c r="TUN136"/>
      <c r="TUO136"/>
      <c r="TUP136"/>
      <c r="TUQ136"/>
      <c r="TUR136"/>
      <c r="TUS136"/>
      <c r="TUT136"/>
      <c r="TUU136"/>
      <c r="TUV136"/>
      <c r="TUW136"/>
      <c r="TUX136"/>
      <c r="TUY136"/>
      <c r="TUZ136"/>
      <c r="TVA136"/>
      <c r="TVB136"/>
      <c r="TVC136"/>
      <c r="TVD136"/>
      <c r="TVE136"/>
      <c r="TVF136"/>
      <c r="TVG136"/>
      <c r="TVH136"/>
      <c r="TVI136"/>
      <c r="TVJ136"/>
      <c r="TVK136"/>
      <c r="TVL136"/>
      <c r="TVM136"/>
      <c r="TVN136"/>
      <c r="TVO136"/>
      <c r="TVP136"/>
      <c r="TVQ136"/>
      <c r="TVR136"/>
      <c r="TVS136"/>
      <c r="TVT136"/>
      <c r="TVU136"/>
      <c r="TVV136"/>
      <c r="TVW136"/>
      <c r="TVX136"/>
      <c r="TVY136"/>
      <c r="TVZ136"/>
      <c r="TWA136"/>
      <c r="TWB136"/>
      <c r="TWC136"/>
      <c r="TWD136"/>
      <c r="TWE136"/>
      <c r="TWF136"/>
      <c r="TWG136"/>
      <c r="TWH136"/>
      <c r="TWI136"/>
      <c r="TWJ136"/>
      <c r="TWK136"/>
      <c r="TWL136"/>
      <c r="TWM136"/>
      <c r="TWN136"/>
      <c r="TWO136"/>
      <c r="TWP136"/>
      <c r="TWQ136"/>
      <c r="TWR136"/>
      <c r="TWS136"/>
      <c r="TWT136"/>
      <c r="TWU136"/>
      <c r="TWV136"/>
      <c r="TWW136"/>
      <c r="TWX136"/>
      <c r="TWY136"/>
      <c r="TWZ136"/>
      <c r="TXA136"/>
      <c r="TXB136"/>
      <c r="TXC136"/>
      <c r="TXD136"/>
      <c r="TXE136"/>
      <c r="TXF136"/>
      <c r="TXG136"/>
      <c r="TXH136"/>
      <c r="TXI136"/>
      <c r="TXJ136"/>
      <c r="TXK136"/>
      <c r="TXL136"/>
      <c r="TXM136"/>
      <c r="TXN136"/>
      <c r="TXO136"/>
      <c r="TXP136"/>
      <c r="TXQ136"/>
      <c r="TXR136"/>
      <c r="TXS136"/>
      <c r="TXT136"/>
      <c r="TXU136"/>
      <c r="TXV136"/>
      <c r="TXW136"/>
      <c r="TXX136"/>
      <c r="TXY136"/>
      <c r="TXZ136"/>
      <c r="TYA136"/>
      <c r="TYB136"/>
      <c r="TYC136"/>
      <c r="TYD136"/>
      <c r="TYE136"/>
      <c r="TYF136"/>
      <c r="TYG136"/>
      <c r="TYH136"/>
      <c r="TYI136"/>
      <c r="TYJ136"/>
      <c r="TYK136"/>
      <c r="TYL136"/>
      <c r="TYM136"/>
      <c r="TYN136"/>
      <c r="TYO136"/>
      <c r="TYP136"/>
      <c r="TYQ136"/>
      <c r="TYR136"/>
      <c r="TYS136"/>
      <c r="TYT136"/>
      <c r="TYU136"/>
      <c r="TYV136"/>
      <c r="TYW136"/>
      <c r="TYX136"/>
      <c r="TYY136"/>
      <c r="TYZ136"/>
      <c r="TZA136"/>
      <c r="TZB136"/>
      <c r="TZC136"/>
      <c r="TZD136"/>
      <c r="TZE136"/>
      <c r="TZF136"/>
      <c r="TZG136"/>
      <c r="TZH136"/>
      <c r="TZI136"/>
      <c r="TZJ136"/>
      <c r="TZK136"/>
      <c r="TZL136"/>
      <c r="TZM136"/>
      <c r="TZN136"/>
      <c r="TZO136"/>
      <c r="TZP136"/>
      <c r="TZQ136"/>
      <c r="TZR136"/>
      <c r="TZS136"/>
      <c r="TZT136"/>
      <c r="TZU136"/>
      <c r="TZV136"/>
      <c r="TZW136"/>
      <c r="TZX136"/>
      <c r="TZY136"/>
      <c r="TZZ136"/>
      <c r="UAA136"/>
      <c r="UAB136"/>
      <c r="UAC136"/>
      <c r="UAD136"/>
      <c r="UAE136"/>
      <c r="UAF136"/>
      <c r="UAG136"/>
      <c r="UAH136"/>
      <c r="UAI136"/>
      <c r="UAJ136"/>
      <c r="UAK136"/>
      <c r="UAL136"/>
      <c r="UAM136"/>
      <c r="UAN136"/>
      <c r="UAO136"/>
      <c r="UAP136"/>
      <c r="UAQ136"/>
      <c r="UAR136"/>
      <c r="UAS136"/>
      <c r="UAT136"/>
      <c r="UAU136"/>
      <c r="UAV136"/>
      <c r="UAW136"/>
      <c r="UAX136"/>
      <c r="UAY136"/>
      <c r="UAZ136"/>
      <c r="UBA136"/>
      <c r="UBB136"/>
      <c r="UBC136"/>
      <c r="UBD136"/>
      <c r="UBE136"/>
      <c r="UBF136"/>
      <c r="UBG136"/>
      <c r="UBH136"/>
      <c r="UBI136"/>
      <c r="UBJ136"/>
      <c r="UBK136"/>
      <c r="UBL136"/>
      <c r="UBM136"/>
      <c r="UBN136"/>
      <c r="UBO136"/>
      <c r="UBP136"/>
      <c r="UBQ136"/>
      <c r="UBR136"/>
      <c r="UBS136"/>
      <c r="UBT136"/>
      <c r="UBU136"/>
      <c r="UBV136"/>
      <c r="UBW136"/>
      <c r="UBX136"/>
      <c r="UBY136"/>
      <c r="UBZ136"/>
      <c r="UCA136"/>
      <c r="UCB136"/>
      <c r="UCC136"/>
      <c r="UCD136"/>
      <c r="UCE136"/>
      <c r="UCF136"/>
      <c r="UCG136"/>
      <c r="UCH136"/>
      <c r="UCI136"/>
      <c r="UCJ136"/>
      <c r="UCK136"/>
      <c r="UCL136"/>
      <c r="UCM136"/>
      <c r="UCN136"/>
      <c r="UCO136"/>
      <c r="UCP136"/>
      <c r="UCQ136"/>
      <c r="UCR136"/>
      <c r="UCS136"/>
      <c r="UCT136"/>
      <c r="UCU136"/>
      <c r="UCV136"/>
      <c r="UCW136"/>
      <c r="UCX136"/>
      <c r="UCY136"/>
      <c r="UCZ136"/>
      <c r="UDA136"/>
      <c r="UDB136"/>
      <c r="UDC136"/>
      <c r="UDD136"/>
      <c r="UDE136"/>
      <c r="UDF136"/>
      <c r="UDG136"/>
      <c r="UDH136"/>
      <c r="UDI136"/>
      <c r="UDJ136"/>
      <c r="UDK136"/>
      <c r="UDL136"/>
      <c r="UDM136"/>
      <c r="UDN136"/>
      <c r="UDO136"/>
      <c r="UDP136"/>
      <c r="UDQ136"/>
      <c r="UDR136"/>
      <c r="UDS136"/>
      <c r="UDT136"/>
      <c r="UDU136"/>
      <c r="UDV136"/>
      <c r="UDW136"/>
      <c r="UDX136"/>
      <c r="UDY136"/>
      <c r="UDZ136"/>
      <c r="UEA136"/>
      <c r="UEB136"/>
      <c r="UEC136"/>
      <c r="UED136"/>
      <c r="UEE136"/>
      <c r="UEF136"/>
      <c r="UEG136"/>
      <c r="UEH136"/>
      <c r="UEI136"/>
      <c r="UEJ136"/>
      <c r="UEK136"/>
      <c r="UEL136"/>
      <c r="UEM136"/>
      <c r="UEN136"/>
      <c r="UEO136"/>
      <c r="UEP136"/>
      <c r="UEQ136"/>
      <c r="UER136"/>
      <c r="UES136"/>
      <c r="UET136"/>
      <c r="UEU136"/>
      <c r="UEV136"/>
      <c r="UEW136"/>
      <c r="UEX136"/>
      <c r="UEY136"/>
      <c r="UEZ136"/>
      <c r="UFA136"/>
      <c r="UFB136"/>
      <c r="UFC136"/>
      <c r="UFD136"/>
      <c r="UFE136"/>
      <c r="UFF136"/>
      <c r="UFG136"/>
      <c r="UFH136"/>
      <c r="UFI136"/>
      <c r="UFJ136"/>
      <c r="UFK136"/>
      <c r="UFL136"/>
      <c r="UFM136"/>
      <c r="UFN136"/>
      <c r="UFO136"/>
      <c r="UFP136"/>
      <c r="UFQ136"/>
      <c r="UFR136"/>
      <c r="UFS136"/>
      <c r="UFT136"/>
      <c r="UFU136"/>
      <c r="UFV136"/>
      <c r="UFW136"/>
      <c r="UFX136"/>
      <c r="UFY136"/>
      <c r="UFZ136"/>
      <c r="UGA136"/>
      <c r="UGB136"/>
      <c r="UGC136"/>
      <c r="UGD136"/>
      <c r="UGE136"/>
      <c r="UGF136"/>
      <c r="UGG136"/>
      <c r="UGH136"/>
      <c r="UGI136"/>
      <c r="UGJ136"/>
      <c r="UGK136"/>
      <c r="UGL136"/>
      <c r="UGM136"/>
      <c r="UGN136"/>
      <c r="UGO136"/>
      <c r="UGP136"/>
      <c r="UGQ136"/>
      <c r="UGR136"/>
      <c r="UGS136"/>
      <c r="UGT136"/>
      <c r="UGU136"/>
      <c r="UGV136"/>
      <c r="UGW136"/>
      <c r="UGX136"/>
      <c r="UGY136"/>
      <c r="UGZ136"/>
      <c r="UHA136"/>
      <c r="UHB136"/>
      <c r="UHC136"/>
      <c r="UHD136"/>
      <c r="UHE136"/>
      <c r="UHF136"/>
      <c r="UHG136"/>
      <c r="UHH136"/>
      <c r="UHI136"/>
      <c r="UHJ136"/>
      <c r="UHK136"/>
      <c r="UHL136"/>
      <c r="UHM136"/>
      <c r="UHN136"/>
      <c r="UHO136"/>
      <c r="UHP136"/>
      <c r="UHQ136"/>
      <c r="UHR136"/>
      <c r="UHS136"/>
      <c r="UHT136"/>
      <c r="UHU136"/>
      <c r="UHV136"/>
      <c r="UHW136"/>
      <c r="UHX136"/>
      <c r="UHY136"/>
      <c r="UHZ136"/>
      <c r="UIA136"/>
      <c r="UIB136"/>
      <c r="UIC136"/>
      <c r="UID136"/>
      <c r="UIE136"/>
      <c r="UIF136"/>
      <c r="UIG136"/>
      <c r="UIH136"/>
      <c r="UII136"/>
      <c r="UIJ136"/>
      <c r="UIK136"/>
      <c r="UIL136"/>
      <c r="UIM136"/>
      <c r="UIN136"/>
      <c r="UIO136"/>
      <c r="UIP136"/>
      <c r="UIQ136"/>
      <c r="UIR136"/>
      <c r="UIS136"/>
      <c r="UIT136"/>
      <c r="UIU136"/>
      <c r="UIV136"/>
      <c r="UIW136"/>
      <c r="UIX136"/>
      <c r="UIY136"/>
      <c r="UIZ136"/>
      <c r="UJA136"/>
      <c r="UJB136"/>
      <c r="UJC136"/>
      <c r="UJD136"/>
      <c r="UJE136"/>
      <c r="UJF136"/>
      <c r="UJG136"/>
      <c r="UJH136"/>
      <c r="UJI136"/>
      <c r="UJJ136"/>
      <c r="UJK136"/>
      <c r="UJL136"/>
      <c r="UJM136"/>
      <c r="UJN136"/>
      <c r="UJO136"/>
      <c r="UJP136"/>
      <c r="UJQ136"/>
      <c r="UJR136"/>
      <c r="UJS136"/>
      <c r="UJT136"/>
      <c r="UJU136"/>
      <c r="UJV136"/>
      <c r="UJW136"/>
      <c r="UJX136"/>
      <c r="UJY136"/>
      <c r="UJZ136"/>
      <c r="UKA136"/>
      <c r="UKB136"/>
      <c r="UKC136"/>
      <c r="UKD136"/>
      <c r="UKE136"/>
      <c r="UKF136"/>
      <c r="UKG136"/>
      <c r="UKH136"/>
      <c r="UKI136"/>
      <c r="UKJ136"/>
      <c r="UKK136"/>
      <c r="UKL136"/>
      <c r="UKM136"/>
      <c r="UKN136"/>
      <c r="UKO136"/>
      <c r="UKP136"/>
      <c r="UKQ136"/>
      <c r="UKR136"/>
      <c r="UKS136"/>
      <c r="UKT136"/>
      <c r="UKU136"/>
      <c r="UKV136"/>
      <c r="UKW136"/>
      <c r="UKX136"/>
      <c r="UKY136"/>
      <c r="UKZ136"/>
      <c r="ULA136"/>
      <c r="ULB136"/>
      <c r="ULC136"/>
      <c r="ULD136"/>
      <c r="ULE136"/>
      <c r="ULF136"/>
      <c r="ULG136"/>
      <c r="ULH136"/>
      <c r="ULI136"/>
      <c r="ULJ136"/>
      <c r="ULK136"/>
      <c r="ULL136"/>
      <c r="ULM136"/>
      <c r="ULN136"/>
      <c r="ULO136"/>
      <c r="ULP136"/>
      <c r="ULQ136"/>
      <c r="ULR136"/>
      <c r="ULS136"/>
      <c r="ULT136"/>
      <c r="ULU136"/>
      <c r="ULV136"/>
      <c r="ULW136"/>
      <c r="ULX136"/>
      <c r="ULY136"/>
      <c r="ULZ136"/>
      <c r="UMA136"/>
      <c r="UMB136"/>
      <c r="UMC136"/>
      <c r="UMD136"/>
      <c r="UME136"/>
      <c r="UMF136"/>
      <c r="UMG136"/>
      <c r="UMH136"/>
      <c r="UMI136"/>
      <c r="UMJ136"/>
      <c r="UMK136"/>
      <c r="UML136"/>
      <c r="UMM136"/>
      <c r="UMN136"/>
      <c r="UMO136"/>
      <c r="UMP136"/>
      <c r="UMQ136"/>
      <c r="UMR136"/>
      <c r="UMS136"/>
      <c r="UMT136"/>
      <c r="UMU136"/>
      <c r="UMV136"/>
      <c r="UMW136"/>
      <c r="UMX136"/>
      <c r="UMY136"/>
      <c r="UMZ136"/>
      <c r="UNA136"/>
      <c r="UNB136"/>
      <c r="UNC136"/>
      <c r="UND136"/>
      <c r="UNE136"/>
      <c r="UNF136"/>
      <c r="UNG136"/>
      <c r="UNH136"/>
      <c r="UNI136"/>
      <c r="UNJ136"/>
      <c r="UNK136"/>
      <c r="UNL136"/>
      <c r="UNM136"/>
      <c r="UNN136"/>
      <c r="UNO136"/>
      <c r="UNP136"/>
      <c r="UNQ136"/>
      <c r="UNR136"/>
      <c r="UNS136"/>
      <c r="UNT136"/>
      <c r="UNU136"/>
      <c r="UNV136"/>
      <c r="UNW136"/>
      <c r="UNX136"/>
      <c r="UNY136"/>
      <c r="UNZ136"/>
      <c r="UOA136"/>
      <c r="UOB136"/>
      <c r="UOC136"/>
      <c r="UOD136"/>
      <c r="UOE136"/>
      <c r="UOF136"/>
      <c r="UOG136"/>
      <c r="UOH136"/>
      <c r="UOI136"/>
      <c r="UOJ136"/>
      <c r="UOK136"/>
      <c r="UOL136"/>
      <c r="UOM136"/>
      <c r="UON136"/>
      <c r="UOO136"/>
      <c r="UOP136"/>
      <c r="UOQ136"/>
      <c r="UOR136"/>
      <c r="UOS136"/>
      <c r="UOT136"/>
      <c r="UOU136"/>
      <c r="UOV136"/>
      <c r="UOW136"/>
      <c r="UOX136"/>
      <c r="UOY136"/>
      <c r="UOZ136"/>
      <c r="UPA136"/>
      <c r="UPB136"/>
      <c r="UPC136"/>
      <c r="UPD136"/>
      <c r="UPE136"/>
      <c r="UPF136"/>
      <c r="UPG136"/>
      <c r="UPH136"/>
      <c r="UPI136"/>
      <c r="UPJ136"/>
      <c r="UPK136"/>
      <c r="UPL136"/>
      <c r="UPM136"/>
      <c r="UPN136"/>
      <c r="UPO136"/>
      <c r="UPP136"/>
      <c r="UPQ136"/>
      <c r="UPR136"/>
      <c r="UPS136"/>
      <c r="UPT136"/>
      <c r="UPU136"/>
      <c r="UPV136"/>
      <c r="UPW136"/>
      <c r="UPX136"/>
      <c r="UPY136"/>
      <c r="UPZ136"/>
      <c r="UQA136"/>
      <c r="UQB136"/>
      <c r="UQC136"/>
      <c r="UQD136"/>
      <c r="UQE136"/>
      <c r="UQF136"/>
      <c r="UQG136"/>
      <c r="UQH136"/>
      <c r="UQI136"/>
      <c r="UQJ136"/>
      <c r="UQK136"/>
      <c r="UQL136"/>
      <c r="UQM136"/>
      <c r="UQN136"/>
      <c r="UQO136"/>
      <c r="UQP136"/>
      <c r="UQQ136"/>
      <c r="UQR136"/>
      <c r="UQS136"/>
      <c r="UQT136"/>
      <c r="UQU136"/>
      <c r="UQV136"/>
      <c r="UQW136"/>
      <c r="UQX136"/>
      <c r="UQY136"/>
      <c r="UQZ136"/>
      <c r="URA136"/>
      <c r="URB136"/>
      <c r="URC136"/>
      <c r="URD136"/>
      <c r="URE136"/>
      <c r="URF136"/>
      <c r="URG136"/>
      <c r="URH136"/>
      <c r="URI136"/>
      <c r="URJ136"/>
      <c r="URK136"/>
      <c r="URL136"/>
      <c r="URM136"/>
      <c r="URN136"/>
      <c r="URO136"/>
      <c r="URP136"/>
      <c r="URQ136"/>
      <c r="URR136"/>
      <c r="URS136"/>
      <c r="URT136"/>
      <c r="URU136"/>
      <c r="URV136"/>
      <c r="URW136"/>
      <c r="URX136"/>
      <c r="URY136"/>
      <c r="URZ136"/>
      <c r="USA136"/>
      <c r="USB136"/>
      <c r="USC136"/>
      <c r="USD136"/>
      <c r="USE136"/>
      <c r="USF136"/>
      <c r="USG136"/>
      <c r="USH136"/>
      <c r="USI136"/>
      <c r="USJ136"/>
      <c r="USK136"/>
      <c r="USL136"/>
      <c r="USM136"/>
      <c r="USN136"/>
      <c r="USO136"/>
      <c r="USP136"/>
      <c r="USQ136"/>
      <c r="USR136"/>
      <c r="USS136"/>
      <c r="UST136"/>
      <c r="USU136"/>
      <c r="USV136"/>
      <c r="USW136"/>
      <c r="USX136"/>
      <c r="USY136"/>
      <c r="USZ136"/>
      <c r="UTA136"/>
      <c r="UTB136"/>
      <c r="UTC136"/>
      <c r="UTD136"/>
      <c r="UTE136"/>
      <c r="UTF136"/>
      <c r="UTG136"/>
      <c r="UTH136"/>
      <c r="UTI136"/>
      <c r="UTJ136"/>
      <c r="UTK136"/>
      <c r="UTL136"/>
      <c r="UTM136"/>
      <c r="UTN136"/>
      <c r="UTO136"/>
      <c r="UTP136"/>
      <c r="UTQ136"/>
      <c r="UTR136"/>
      <c r="UTS136"/>
      <c r="UTT136"/>
      <c r="UTU136"/>
      <c r="UTV136"/>
      <c r="UTW136"/>
      <c r="UTX136"/>
      <c r="UTY136"/>
      <c r="UTZ136"/>
      <c r="UUA136"/>
      <c r="UUB136"/>
      <c r="UUC136"/>
      <c r="UUD136"/>
      <c r="UUE136"/>
      <c r="UUF136"/>
      <c r="UUG136"/>
      <c r="UUH136"/>
      <c r="UUI136"/>
      <c r="UUJ136"/>
      <c r="UUK136"/>
      <c r="UUL136"/>
      <c r="UUM136"/>
      <c r="UUN136"/>
      <c r="UUO136"/>
      <c r="UUP136"/>
      <c r="UUQ136"/>
      <c r="UUR136"/>
      <c r="UUS136"/>
      <c r="UUT136"/>
      <c r="UUU136"/>
      <c r="UUV136"/>
      <c r="UUW136"/>
      <c r="UUX136"/>
      <c r="UUY136"/>
      <c r="UUZ136"/>
      <c r="UVA136"/>
      <c r="UVB136"/>
      <c r="UVC136"/>
      <c r="UVD136"/>
      <c r="UVE136"/>
      <c r="UVF136"/>
      <c r="UVG136"/>
      <c r="UVH136"/>
      <c r="UVI136"/>
      <c r="UVJ136"/>
      <c r="UVK136"/>
      <c r="UVL136"/>
      <c r="UVM136"/>
      <c r="UVN136"/>
      <c r="UVO136"/>
      <c r="UVP136"/>
      <c r="UVQ136"/>
      <c r="UVR136"/>
      <c r="UVS136"/>
      <c r="UVT136"/>
      <c r="UVU136"/>
      <c r="UVV136"/>
      <c r="UVW136"/>
      <c r="UVX136"/>
      <c r="UVY136"/>
      <c r="UVZ136"/>
      <c r="UWA136"/>
      <c r="UWB136"/>
      <c r="UWC136"/>
      <c r="UWD136"/>
      <c r="UWE136"/>
      <c r="UWF136"/>
      <c r="UWG136"/>
      <c r="UWH136"/>
      <c r="UWI136"/>
      <c r="UWJ136"/>
      <c r="UWK136"/>
      <c r="UWL136"/>
      <c r="UWM136"/>
      <c r="UWN136"/>
      <c r="UWO136"/>
      <c r="UWP136"/>
      <c r="UWQ136"/>
      <c r="UWR136"/>
      <c r="UWS136"/>
      <c r="UWT136"/>
      <c r="UWU136"/>
      <c r="UWV136"/>
      <c r="UWW136"/>
      <c r="UWX136"/>
      <c r="UWY136"/>
      <c r="UWZ136"/>
      <c r="UXA136"/>
      <c r="UXB136"/>
      <c r="UXC136"/>
      <c r="UXD136"/>
      <c r="UXE136"/>
      <c r="UXF136"/>
      <c r="UXG136"/>
      <c r="UXH136"/>
      <c r="UXI136"/>
      <c r="UXJ136"/>
      <c r="UXK136"/>
      <c r="UXL136"/>
      <c r="UXM136"/>
      <c r="UXN136"/>
      <c r="UXO136"/>
      <c r="UXP136"/>
      <c r="UXQ136"/>
      <c r="UXR136"/>
      <c r="UXS136"/>
      <c r="UXT136"/>
      <c r="UXU136"/>
      <c r="UXV136"/>
      <c r="UXW136"/>
      <c r="UXX136"/>
      <c r="UXY136"/>
      <c r="UXZ136"/>
      <c r="UYA136"/>
      <c r="UYB136"/>
      <c r="UYC136"/>
      <c r="UYD136"/>
      <c r="UYE136"/>
      <c r="UYF136"/>
      <c r="UYG136"/>
      <c r="UYH136"/>
      <c r="UYI136"/>
      <c r="UYJ136"/>
      <c r="UYK136"/>
      <c r="UYL136"/>
      <c r="UYM136"/>
      <c r="UYN136"/>
      <c r="UYO136"/>
      <c r="UYP136"/>
      <c r="UYQ136"/>
      <c r="UYR136"/>
      <c r="UYS136"/>
      <c r="UYT136"/>
      <c r="UYU136"/>
      <c r="UYV136"/>
      <c r="UYW136"/>
      <c r="UYX136"/>
      <c r="UYY136"/>
      <c r="UYZ136"/>
      <c r="UZA136"/>
      <c r="UZB136"/>
      <c r="UZC136"/>
      <c r="UZD136"/>
      <c r="UZE136"/>
      <c r="UZF136"/>
      <c r="UZG136"/>
      <c r="UZH136"/>
      <c r="UZI136"/>
      <c r="UZJ136"/>
      <c r="UZK136"/>
      <c r="UZL136"/>
      <c r="UZM136"/>
      <c r="UZN136"/>
      <c r="UZO136"/>
      <c r="UZP136"/>
      <c r="UZQ136"/>
      <c r="UZR136"/>
      <c r="UZS136"/>
      <c r="UZT136"/>
      <c r="UZU136"/>
      <c r="UZV136"/>
      <c r="UZW136"/>
      <c r="UZX136"/>
      <c r="UZY136"/>
      <c r="UZZ136"/>
      <c r="VAA136"/>
      <c r="VAB136"/>
      <c r="VAC136"/>
      <c r="VAD136"/>
      <c r="VAE136"/>
      <c r="VAF136"/>
      <c r="VAG136"/>
      <c r="VAH136"/>
      <c r="VAI136"/>
      <c r="VAJ136"/>
      <c r="VAK136"/>
      <c r="VAL136"/>
      <c r="VAM136"/>
      <c r="VAN136"/>
      <c r="VAO136"/>
      <c r="VAP136"/>
      <c r="VAQ136"/>
      <c r="VAR136"/>
      <c r="VAS136"/>
      <c r="VAT136"/>
      <c r="VAU136"/>
      <c r="VAV136"/>
      <c r="VAW136"/>
      <c r="VAX136"/>
      <c r="VAY136"/>
      <c r="VAZ136"/>
      <c r="VBA136"/>
      <c r="VBB136"/>
      <c r="VBC136"/>
      <c r="VBD136"/>
      <c r="VBE136"/>
      <c r="VBF136"/>
      <c r="VBG136"/>
      <c r="VBH136"/>
      <c r="VBI136"/>
      <c r="VBJ136"/>
      <c r="VBK136"/>
      <c r="VBL136"/>
      <c r="VBM136"/>
      <c r="VBN136"/>
      <c r="VBO136"/>
      <c r="VBP136"/>
      <c r="VBQ136"/>
      <c r="VBR136"/>
      <c r="VBS136"/>
      <c r="VBT136"/>
      <c r="VBU136"/>
      <c r="VBV136"/>
      <c r="VBW136"/>
      <c r="VBX136"/>
      <c r="VBY136"/>
      <c r="VBZ136"/>
      <c r="VCA136"/>
      <c r="VCB136"/>
      <c r="VCC136"/>
      <c r="VCD136"/>
      <c r="VCE136"/>
      <c r="VCF136"/>
      <c r="VCG136"/>
      <c r="VCH136"/>
      <c r="VCI136"/>
      <c r="VCJ136"/>
      <c r="VCK136"/>
      <c r="VCL136"/>
      <c r="VCM136"/>
      <c r="VCN136"/>
      <c r="VCO136"/>
      <c r="VCP136"/>
      <c r="VCQ136"/>
      <c r="VCR136"/>
      <c r="VCS136"/>
      <c r="VCT136"/>
      <c r="VCU136"/>
      <c r="VCV136"/>
      <c r="VCW136"/>
      <c r="VCX136"/>
      <c r="VCY136"/>
      <c r="VCZ136"/>
      <c r="VDA136"/>
      <c r="VDB136"/>
      <c r="VDC136"/>
      <c r="VDD136"/>
      <c r="VDE136"/>
      <c r="VDF136"/>
      <c r="VDG136"/>
      <c r="VDH136"/>
      <c r="VDI136"/>
      <c r="VDJ136"/>
      <c r="VDK136"/>
      <c r="VDL136"/>
      <c r="VDM136"/>
      <c r="VDN136"/>
      <c r="VDO136"/>
      <c r="VDP136"/>
      <c r="VDQ136"/>
      <c r="VDR136"/>
      <c r="VDS136"/>
      <c r="VDT136"/>
      <c r="VDU136"/>
      <c r="VDV136"/>
      <c r="VDW136"/>
      <c r="VDX136"/>
      <c r="VDY136"/>
      <c r="VDZ136"/>
      <c r="VEA136"/>
      <c r="VEB136"/>
      <c r="VEC136"/>
      <c r="VED136"/>
      <c r="VEE136"/>
      <c r="VEF136"/>
      <c r="VEG136"/>
      <c r="VEH136"/>
      <c r="VEI136"/>
      <c r="VEJ136"/>
      <c r="VEK136"/>
      <c r="VEL136"/>
      <c r="VEM136"/>
      <c r="VEN136"/>
      <c r="VEO136"/>
      <c r="VEP136"/>
      <c r="VEQ136"/>
      <c r="VER136"/>
      <c r="VES136"/>
      <c r="VET136"/>
      <c r="VEU136"/>
      <c r="VEV136"/>
      <c r="VEW136"/>
      <c r="VEX136"/>
      <c r="VEY136"/>
      <c r="VEZ136"/>
      <c r="VFA136"/>
      <c r="VFB136"/>
      <c r="VFC136"/>
      <c r="VFD136"/>
      <c r="VFE136"/>
      <c r="VFF136"/>
      <c r="VFG136"/>
      <c r="VFH136"/>
      <c r="VFI136"/>
      <c r="VFJ136"/>
      <c r="VFK136"/>
      <c r="VFL136"/>
      <c r="VFM136"/>
      <c r="VFN136"/>
      <c r="VFO136"/>
      <c r="VFP136"/>
      <c r="VFQ136"/>
      <c r="VFR136"/>
      <c r="VFS136"/>
      <c r="VFT136"/>
      <c r="VFU136"/>
      <c r="VFV136"/>
      <c r="VFW136"/>
      <c r="VFX136"/>
      <c r="VFY136"/>
      <c r="VFZ136"/>
      <c r="VGA136"/>
      <c r="VGB136"/>
      <c r="VGC136"/>
      <c r="VGD136"/>
      <c r="VGE136"/>
      <c r="VGF136"/>
      <c r="VGG136"/>
      <c r="VGH136"/>
      <c r="VGI136"/>
      <c r="VGJ136"/>
      <c r="VGK136"/>
      <c r="VGL136"/>
      <c r="VGM136"/>
      <c r="VGN136"/>
      <c r="VGO136"/>
      <c r="VGP136"/>
      <c r="VGQ136"/>
      <c r="VGR136"/>
      <c r="VGS136"/>
      <c r="VGT136"/>
      <c r="VGU136"/>
      <c r="VGV136"/>
      <c r="VGW136"/>
      <c r="VGX136"/>
      <c r="VGY136"/>
      <c r="VGZ136"/>
      <c r="VHA136"/>
      <c r="VHB136"/>
      <c r="VHC136"/>
      <c r="VHD136"/>
      <c r="VHE136"/>
      <c r="VHF136"/>
      <c r="VHG136"/>
      <c r="VHH136"/>
      <c r="VHI136"/>
      <c r="VHJ136"/>
      <c r="VHK136"/>
      <c r="VHL136"/>
      <c r="VHM136"/>
      <c r="VHN136"/>
      <c r="VHO136"/>
      <c r="VHP136"/>
      <c r="VHQ136"/>
      <c r="VHR136"/>
      <c r="VHS136"/>
      <c r="VHT136"/>
      <c r="VHU136"/>
      <c r="VHV136"/>
      <c r="VHW136"/>
      <c r="VHX136"/>
      <c r="VHY136"/>
      <c r="VHZ136"/>
      <c r="VIA136"/>
      <c r="VIB136"/>
      <c r="VIC136"/>
      <c r="VID136"/>
      <c r="VIE136"/>
      <c r="VIF136"/>
      <c r="VIG136"/>
      <c r="VIH136"/>
      <c r="VII136"/>
      <c r="VIJ136"/>
      <c r="VIK136"/>
      <c r="VIL136"/>
      <c r="VIM136"/>
      <c r="VIN136"/>
      <c r="VIO136"/>
      <c r="VIP136"/>
      <c r="VIQ136"/>
      <c r="VIR136"/>
      <c r="VIS136"/>
      <c r="VIT136"/>
      <c r="VIU136"/>
      <c r="VIV136"/>
      <c r="VIW136"/>
      <c r="VIX136"/>
      <c r="VIY136"/>
      <c r="VIZ136"/>
      <c r="VJA136"/>
      <c r="VJB136"/>
      <c r="VJC136"/>
      <c r="VJD136"/>
      <c r="VJE136"/>
      <c r="VJF136"/>
      <c r="VJG136"/>
      <c r="VJH136"/>
      <c r="VJI136"/>
      <c r="VJJ136"/>
      <c r="VJK136"/>
      <c r="VJL136"/>
      <c r="VJM136"/>
      <c r="VJN136"/>
      <c r="VJO136"/>
      <c r="VJP136"/>
      <c r="VJQ136"/>
      <c r="VJR136"/>
      <c r="VJS136"/>
      <c r="VJT136"/>
      <c r="VJU136"/>
      <c r="VJV136"/>
      <c r="VJW136"/>
      <c r="VJX136"/>
      <c r="VJY136"/>
      <c r="VJZ136"/>
      <c r="VKA136"/>
      <c r="VKB136"/>
      <c r="VKC136"/>
      <c r="VKD136"/>
      <c r="VKE136"/>
      <c r="VKF136"/>
      <c r="VKG136"/>
      <c r="VKH136"/>
      <c r="VKI136"/>
      <c r="VKJ136"/>
      <c r="VKK136"/>
      <c r="VKL136"/>
      <c r="VKM136"/>
      <c r="VKN136"/>
      <c r="VKO136"/>
      <c r="VKP136"/>
      <c r="VKQ136"/>
      <c r="VKR136"/>
      <c r="VKS136"/>
      <c r="VKT136"/>
      <c r="VKU136"/>
      <c r="VKV136"/>
      <c r="VKW136"/>
      <c r="VKX136"/>
      <c r="VKY136"/>
      <c r="VKZ136"/>
      <c r="VLA136"/>
      <c r="VLB136"/>
      <c r="VLC136"/>
      <c r="VLD136"/>
      <c r="VLE136"/>
      <c r="VLF136"/>
      <c r="VLG136"/>
      <c r="VLH136"/>
      <c r="VLI136"/>
      <c r="VLJ136"/>
      <c r="VLK136"/>
      <c r="VLL136"/>
      <c r="VLM136"/>
      <c r="VLN136"/>
      <c r="VLO136"/>
      <c r="VLP136"/>
      <c r="VLQ136"/>
      <c r="VLR136"/>
      <c r="VLS136"/>
      <c r="VLT136"/>
      <c r="VLU136"/>
      <c r="VLV136"/>
      <c r="VLW136"/>
      <c r="VLX136"/>
      <c r="VLY136"/>
      <c r="VLZ136"/>
      <c r="VMA136"/>
      <c r="VMB136"/>
      <c r="VMC136"/>
      <c r="VMD136"/>
      <c r="VME136"/>
      <c r="VMF136"/>
      <c r="VMG136"/>
      <c r="VMH136"/>
      <c r="VMI136"/>
      <c r="VMJ136"/>
      <c r="VMK136"/>
      <c r="VML136"/>
      <c r="VMM136"/>
      <c r="VMN136"/>
      <c r="VMO136"/>
      <c r="VMP136"/>
      <c r="VMQ136"/>
      <c r="VMR136"/>
      <c r="VMS136"/>
      <c r="VMT136"/>
      <c r="VMU136"/>
      <c r="VMV136"/>
      <c r="VMW136"/>
      <c r="VMX136"/>
      <c r="VMY136"/>
      <c r="VMZ136"/>
      <c r="VNA136"/>
      <c r="VNB136"/>
      <c r="VNC136"/>
      <c r="VND136"/>
      <c r="VNE136"/>
      <c r="VNF136"/>
      <c r="VNG136"/>
      <c r="VNH136"/>
      <c r="VNI136"/>
      <c r="VNJ136"/>
      <c r="VNK136"/>
      <c r="VNL136"/>
      <c r="VNM136"/>
      <c r="VNN136"/>
      <c r="VNO136"/>
      <c r="VNP136"/>
      <c r="VNQ136"/>
      <c r="VNR136"/>
      <c r="VNS136"/>
      <c r="VNT136"/>
      <c r="VNU136"/>
      <c r="VNV136"/>
      <c r="VNW136"/>
      <c r="VNX136"/>
      <c r="VNY136"/>
      <c r="VNZ136"/>
      <c r="VOA136"/>
      <c r="VOB136"/>
      <c r="VOC136"/>
      <c r="VOD136"/>
      <c r="VOE136"/>
      <c r="VOF136"/>
      <c r="VOG136"/>
      <c r="VOH136"/>
      <c r="VOI136"/>
      <c r="VOJ136"/>
      <c r="VOK136"/>
      <c r="VOL136"/>
      <c r="VOM136"/>
      <c r="VON136"/>
      <c r="VOO136"/>
      <c r="VOP136"/>
      <c r="VOQ136"/>
      <c r="VOR136"/>
      <c r="VOS136"/>
      <c r="VOT136"/>
      <c r="VOU136"/>
      <c r="VOV136"/>
      <c r="VOW136"/>
      <c r="VOX136"/>
      <c r="VOY136"/>
      <c r="VOZ136"/>
      <c r="VPA136"/>
      <c r="VPB136"/>
      <c r="VPC136"/>
      <c r="VPD136"/>
      <c r="VPE136"/>
      <c r="VPF136"/>
      <c r="VPG136"/>
      <c r="VPH136"/>
      <c r="VPI136"/>
      <c r="VPJ136"/>
      <c r="VPK136"/>
      <c r="VPL136"/>
      <c r="VPM136"/>
      <c r="VPN136"/>
      <c r="VPO136"/>
      <c r="VPP136"/>
      <c r="VPQ136"/>
      <c r="VPR136"/>
      <c r="VPS136"/>
      <c r="VPT136"/>
      <c r="VPU136"/>
      <c r="VPV136"/>
      <c r="VPW136"/>
      <c r="VPX136"/>
      <c r="VPY136"/>
      <c r="VPZ136"/>
      <c r="VQA136"/>
      <c r="VQB136"/>
      <c r="VQC136"/>
      <c r="VQD136"/>
      <c r="VQE136"/>
      <c r="VQF136"/>
      <c r="VQG136"/>
      <c r="VQH136"/>
      <c r="VQI136"/>
      <c r="VQJ136"/>
      <c r="VQK136"/>
      <c r="VQL136"/>
      <c r="VQM136"/>
      <c r="VQN136"/>
      <c r="VQO136"/>
      <c r="VQP136"/>
      <c r="VQQ136"/>
      <c r="VQR136"/>
      <c r="VQS136"/>
      <c r="VQT136"/>
      <c r="VQU136"/>
      <c r="VQV136"/>
      <c r="VQW136"/>
      <c r="VQX136"/>
      <c r="VQY136"/>
      <c r="VQZ136"/>
      <c r="VRA136"/>
      <c r="VRB136"/>
      <c r="VRC136"/>
      <c r="VRD136"/>
      <c r="VRE136"/>
      <c r="VRF136"/>
      <c r="VRG136"/>
      <c r="VRH136"/>
      <c r="VRI136"/>
      <c r="VRJ136"/>
      <c r="VRK136"/>
      <c r="VRL136"/>
      <c r="VRM136"/>
      <c r="VRN136"/>
      <c r="VRO136"/>
      <c r="VRP136"/>
      <c r="VRQ136"/>
      <c r="VRR136"/>
      <c r="VRS136"/>
      <c r="VRT136"/>
      <c r="VRU136"/>
      <c r="VRV136"/>
      <c r="VRW136"/>
      <c r="VRX136"/>
      <c r="VRY136"/>
      <c r="VRZ136"/>
      <c r="VSA136"/>
      <c r="VSB136"/>
      <c r="VSC136"/>
      <c r="VSD136"/>
      <c r="VSE136"/>
      <c r="VSF136"/>
      <c r="VSG136"/>
      <c r="VSH136"/>
      <c r="VSI136"/>
      <c r="VSJ136"/>
      <c r="VSK136"/>
      <c r="VSL136"/>
      <c r="VSM136"/>
      <c r="VSN136"/>
      <c r="VSO136"/>
      <c r="VSP136"/>
      <c r="VSQ136"/>
      <c r="VSR136"/>
      <c r="VSS136"/>
      <c r="VST136"/>
      <c r="VSU136"/>
      <c r="VSV136"/>
      <c r="VSW136"/>
      <c r="VSX136"/>
      <c r="VSY136"/>
      <c r="VSZ136"/>
      <c r="VTA136"/>
      <c r="VTB136"/>
      <c r="VTC136"/>
      <c r="VTD136"/>
      <c r="VTE136"/>
      <c r="VTF136"/>
      <c r="VTG136"/>
      <c r="VTH136"/>
      <c r="VTI136"/>
      <c r="VTJ136"/>
      <c r="VTK136"/>
      <c r="VTL136"/>
      <c r="VTM136"/>
      <c r="VTN136"/>
      <c r="VTO136"/>
      <c r="VTP136"/>
      <c r="VTQ136"/>
      <c r="VTR136"/>
      <c r="VTS136"/>
      <c r="VTT136"/>
      <c r="VTU136"/>
      <c r="VTV136"/>
      <c r="VTW136"/>
      <c r="VTX136"/>
      <c r="VTY136"/>
      <c r="VTZ136"/>
      <c r="VUA136"/>
      <c r="VUB136"/>
      <c r="VUC136"/>
      <c r="VUD136"/>
      <c r="VUE136"/>
      <c r="VUF136"/>
      <c r="VUG136"/>
      <c r="VUH136"/>
      <c r="VUI136"/>
      <c r="VUJ136"/>
      <c r="VUK136"/>
      <c r="VUL136"/>
      <c r="VUM136"/>
      <c r="VUN136"/>
      <c r="VUO136"/>
      <c r="VUP136"/>
      <c r="VUQ136"/>
      <c r="VUR136"/>
      <c r="VUS136"/>
      <c r="VUT136"/>
      <c r="VUU136"/>
      <c r="VUV136"/>
      <c r="VUW136"/>
      <c r="VUX136"/>
      <c r="VUY136"/>
      <c r="VUZ136"/>
      <c r="VVA136"/>
      <c r="VVB136"/>
      <c r="VVC136"/>
      <c r="VVD136"/>
      <c r="VVE136"/>
      <c r="VVF136"/>
      <c r="VVG136"/>
      <c r="VVH136"/>
      <c r="VVI136"/>
      <c r="VVJ136"/>
      <c r="VVK136"/>
      <c r="VVL136"/>
      <c r="VVM136"/>
      <c r="VVN136"/>
      <c r="VVO136"/>
      <c r="VVP136"/>
      <c r="VVQ136"/>
      <c r="VVR136"/>
      <c r="VVS136"/>
      <c r="VVT136"/>
      <c r="VVU136"/>
      <c r="VVV136"/>
      <c r="VVW136"/>
      <c r="VVX136"/>
      <c r="VVY136"/>
      <c r="VVZ136"/>
      <c r="VWA136"/>
      <c r="VWB136"/>
      <c r="VWC136"/>
      <c r="VWD136"/>
      <c r="VWE136"/>
      <c r="VWF136"/>
      <c r="VWG136"/>
      <c r="VWH136"/>
      <c r="VWI136"/>
      <c r="VWJ136"/>
      <c r="VWK136"/>
      <c r="VWL136"/>
      <c r="VWM136"/>
      <c r="VWN136"/>
      <c r="VWO136"/>
      <c r="VWP136"/>
      <c r="VWQ136"/>
      <c r="VWR136"/>
      <c r="VWS136"/>
      <c r="VWT136"/>
      <c r="VWU136"/>
      <c r="VWV136"/>
      <c r="VWW136"/>
      <c r="VWX136"/>
      <c r="VWY136"/>
      <c r="VWZ136"/>
      <c r="VXA136"/>
      <c r="VXB136"/>
      <c r="VXC136"/>
      <c r="VXD136"/>
      <c r="VXE136"/>
      <c r="VXF136"/>
      <c r="VXG136"/>
      <c r="VXH136"/>
      <c r="VXI136"/>
      <c r="VXJ136"/>
      <c r="VXK136"/>
      <c r="VXL136"/>
      <c r="VXM136"/>
      <c r="VXN136"/>
      <c r="VXO136"/>
      <c r="VXP136"/>
      <c r="VXQ136"/>
      <c r="VXR136"/>
      <c r="VXS136"/>
      <c r="VXT136"/>
      <c r="VXU136"/>
      <c r="VXV136"/>
      <c r="VXW136"/>
      <c r="VXX136"/>
      <c r="VXY136"/>
      <c r="VXZ136"/>
      <c r="VYA136"/>
      <c r="VYB136"/>
      <c r="VYC136"/>
      <c r="VYD136"/>
      <c r="VYE136"/>
      <c r="VYF136"/>
      <c r="VYG136"/>
      <c r="VYH136"/>
      <c r="VYI136"/>
      <c r="VYJ136"/>
      <c r="VYK136"/>
      <c r="VYL136"/>
      <c r="VYM136"/>
      <c r="VYN136"/>
      <c r="VYO136"/>
      <c r="VYP136"/>
      <c r="VYQ136"/>
      <c r="VYR136"/>
      <c r="VYS136"/>
      <c r="VYT136"/>
      <c r="VYU136"/>
      <c r="VYV136"/>
      <c r="VYW136"/>
      <c r="VYX136"/>
      <c r="VYY136"/>
      <c r="VYZ136"/>
      <c r="VZA136"/>
      <c r="VZB136"/>
      <c r="VZC136"/>
      <c r="VZD136"/>
      <c r="VZE136"/>
      <c r="VZF136"/>
      <c r="VZG136"/>
      <c r="VZH136"/>
      <c r="VZI136"/>
      <c r="VZJ136"/>
      <c r="VZK136"/>
      <c r="VZL136"/>
      <c r="VZM136"/>
      <c r="VZN136"/>
      <c r="VZO136"/>
      <c r="VZP136"/>
      <c r="VZQ136"/>
      <c r="VZR136"/>
      <c r="VZS136"/>
      <c r="VZT136"/>
      <c r="VZU136"/>
      <c r="VZV136"/>
      <c r="VZW136"/>
      <c r="VZX136"/>
      <c r="VZY136"/>
      <c r="VZZ136"/>
      <c r="WAA136"/>
      <c r="WAB136"/>
      <c r="WAC136"/>
      <c r="WAD136"/>
      <c r="WAE136"/>
      <c r="WAF136"/>
      <c r="WAG136"/>
      <c r="WAH136"/>
      <c r="WAI136"/>
      <c r="WAJ136"/>
      <c r="WAK136"/>
      <c r="WAL136"/>
      <c r="WAM136"/>
      <c r="WAN136"/>
      <c r="WAO136"/>
      <c r="WAP136"/>
      <c r="WAQ136"/>
      <c r="WAR136"/>
      <c r="WAS136"/>
      <c r="WAT136"/>
      <c r="WAU136"/>
      <c r="WAV136"/>
      <c r="WAW136"/>
      <c r="WAX136"/>
      <c r="WAY136"/>
      <c r="WAZ136"/>
      <c r="WBA136"/>
      <c r="WBB136"/>
      <c r="WBC136"/>
      <c r="WBD136"/>
      <c r="WBE136"/>
      <c r="WBF136"/>
      <c r="WBG136"/>
      <c r="WBH136"/>
      <c r="WBI136"/>
      <c r="WBJ136"/>
      <c r="WBK136"/>
      <c r="WBL136"/>
      <c r="WBM136"/>
      <c r="WBN136"/>
      <c r="WBO136"/>
      <c r="WBP136"/>
      <c r="WBQ136"/>
      <c r="WBR136"/>
      <c r="WBS136"/>
      <c r="WBT136"/>
      <c r="WBU136"/>
      <c r="WBV136"/>
      <c r="WBW136"/>
      <c r="WBX136"/>
      <c r="WBY136"/>
      <c r="WBZ136"/>
      <c r="WCA136"/>
      <c r="WCB136"/>
      <c r="WCC136"/>
      <c r="WCD136"/>
      <c r="WCE136"/>
      <c r="WCF136"/>
      <c r="WCG136"/>
      <c r="WCH136"/>
      <c r="WCI136"/>
      <c r="WCJ136"/>
      <c r="WCK136"/>
      <c r="WCL136"/>
      <c r="WCM136"/>
      <c r="WCN136"/>
      <c r="WCO136"/>
      <c r="WCP136"/>
      <c r="WCQ136"/>
      <c r="WCR136"/>
      <c r="WCS136"/>
      <c r="WCT136"/>
      <c r="WCU136"/>
      <c r="WCV136"/>
      <c r="WCW136"/>
      <c r="WCX136"/>
      <c r="WCY136"/>
      <c r="WCZ136"/>
      <c r="WDA136"/>
      <c r="WDB136"/>
      <c r="WDC136"/>
      <c r="WDD136"/>
      <c r="WDE136"/>
      <c r="WDF136"/>
      <c r="WDG136"/>
      <c r="WDH136"/>
      <c r="WDI136"/>
      <c r="WDJ136"/>
      <c r="WDK136"/>
      <c r="WDL136"/>
      <c r="WDM136"/>
      <c r="WDN136"/>
      <c r="WDO136"/>
      <c r="WDP136"/>
      <c r="WDQ136"/>
      <c r="WDR136"/>
      <c r="WDS136"/>
      <c r="WDT136"/>
      <c r="WDU136"/>
      <c r="WDV136"/>
      <c r="WDW136"/>
      <c r="WDX136"/>
      <c r="WDY136"/>
      <c r="WDZ136"/>
      <c r="WEA136"/>
      <c r="WEB136"/>
      <c r="WEC136"/>
      <c r="WED136"/>
      <c r="WEE136"/>
      <c r="WEF136"/>
      <c r="WEG136"/>
      <c r="WEH136"/>
      <c r="WEI136"/>
      <c r="WEJ136"/>
      <c r="WEK136"/>
      <c r="WEL136"/>
      <c r="WEM136"/>
      <c r="WEN136"/>
      <c r="WEO136"/>
      <c r="WEP136"/>
      <c r="WEQ136"/>
      <c r="WER136"/>
      <c r="WES136"/>
      <c r="WET136"/>
      <c r="WEU136"/>
      <c r="WEV136"/>
      <c r="WEW136"/>
      <c r="WEX136"/>
      <c r="WEY136"/>
      <c r="WEZ136"/>
      <c r="WFA136"/>
      <c r="WFB136"/>
      <c r="WFC136"/>
      <c r="WFD136"/>
      <c r="WFE136"/>
      <c r="WFF136"/>
      <c r="WFG136"/>
      <c r="WFH136"/>
      <c r="WFI136"/>
      <c r="WFJ136"/>
      <c r="WFK136"/>
      <c r="WFL136"/>
      <c r="WFM136"/>
      <c r="WFN136"/>
      <c r="WFO136"/>
      <c r="WFP136"/>
      <c r="WFQ136"/>
      <c r="WFR136"/>
      <c r="WFS136"/>
      <c r="WFT136"/>
      <c r="WFU136"/>
      <c r="WFV136"/>
      <c r="WFW136"/>
      <c r="WFX136"/>
      <c r="WFY136"/>
      <c r="WFZ136"/>
      <c r="WGA136"/>
      <c r="WGB136"/>
      <c r="WGC136"/>
      <c r="WGD136"/>
      <c r="WGE136"/>
      <c r="WGF136"/>
      <c r="WGG136"/>
      <c r="WGH136"/>
      <c r="WGI136"/>
      <c r="WGJ136"/>
      <c r="WGK136"/>
      <c r="WGL136"/>
      <c r="WGM136"/>
      <c r="WGN136"/>
      <c r="WGO136"/>
      <c r="WGP136"/>
      <c r="WGQ136"/>
      <c r="WGR136"/>
      <c r="WGS136"/>
      <c r="WGT136"/>
      <c r="WGU136"/>
      <c r="WGV136"/>
      <c r="WGW136"/>
      <c r="WGX136"/>
      <c r="WGY136"/>
      <c r="WGZ136"/>
      <c r="WHA136"/>
      <c r="WHB136"/>
      <c r="WHC136"/>
      <c r="WHD136"/>
      <c r="WHE136"/>
      <c r="WHF136"/>
      <c r="WHG136"/>
      <c r="WHH136"/>
      <c r="WHI136"/>
      <c r="WHJ136"/>
      <c r="WHK136"/>
      <c r="WHL136"/>
      <c r="WHM136"/>
      <c r="WHN136"/>
      <c r="WHO136"/>
      <c r="WHP136"/>
      <c r="WHQ136"/>
      <c r="WHR136"/>
      <c r="WHS136"/>
      <c r="WHT136"/>
      <c r="WHU136"/>
      <c r="WHV136"/>
      <c r="WHW136"/>
      <c r="WHX136"/>
      <c r="WHY136"/>
      <c r="WHZ136"/>
      <c r="WIA136"/>
      <c r="WIB136"/>
      <c r="WIC136"/>
      <c r="WID136"/>
      <c r="WIE136"/>
      <c r="WIF136"/>
      <c r="WIG136"/>
      <c r="WIH136"/>
      <c r="WII136"/>
      <c r="WIJ136"/>
      <c r="WIK136"/>
      <c r="WIL136"/>
      <c r="WIM136"/>
      <c r="WIN136"/>
      <c r="WIO136"/>
      <c r="WIP136"/>
      <c r="WIQ136"/>
      <c r="WIR136"/>
      <c r="WIS136"/>
      <c r="WIT136"/>
      <c r="WIU136"/>
      <c r="WIV136"/>
      <c r="WIW136"/>
      <c r="WIX136"/>
      <c r="WIY136"/>
      <c r="WIZ136"/>
      <c r="WJA136"/>
      <c r="WJB136"/>
      <c r="WJC136"/>
      <c r="WJD136"/>
      <c r="WJE136"/>
      <c r="WJF136"/>
      <c r="WJG136"/>
      <c r="WJH136"/>
      <c r="WJI136"/>
      <c r="WJJ136"/>
      <c r="WJK136"/>
      <c r="WJL136"/>
      <c r="WJM136"/>
      <c r="WJN136"/>
      <c r="WJO136"/>
      <c r="WJP136"/>
      <c r="WJQ136"/>
      <c r="WJR136"/>
      <c r="WJS136"/>
      <c r="WJT136"/>
      <c r="WJU136"/>
      <c r="WJV136"/>
      <c r="WJW136"/>
      <c r="WJX136"/>
      <c r="WJY136"/>
      <c r="WJZ136"/>
      <c r="WKA136"/>
      <c r="WKB136"/>
      <c r="WKC136"/>
      <c r="WKD136"/>
      <c r="WKE136"/>
      <c r="WKF136"/>
      <c r="WKG136"/>
      <c r="WKH136"/>
      <c r="WKI136"/>
      <c r="WKJ136"/>
      <c r="WKK136"/>
      <c r="WKL136"/>
      <c r="WKM136"/>
      <c r="WKN136"/>
      <c r="WKO136"/>
      <c r="WKP136"/>
      <c r="WKQ136"/>
      <c r="WKR136"/>
      <c r="WKS136"/>
      <c r="WKT136"/>
      <c r="WKU136"/>
      <c r="WKV136"/>
      <c r="WKW136"/>
      <c r="WKX136"/>
      <c r="WKY136"/>
      <c r="WKZ136"/>
      <c r="WLA136"/>
      <c r="WLB136"/>
      <c r="WLC136"/>
      <c r="WLD136"/>
      <c r="WLE136"/>
      <c r="WLF136"/>
      <c r="WLG136"/>
      <c r="WLH136"/>
      <c r="WLI136"/>
      <c r="WLJ136"/>
      <c r="WLK136"/>
      <c r="WLL136"/>
      <c r="WLM136"/>
      <c r="WLN136"/>
      <c r="WLO136"/>
      <c r="WLP136"/>
      <c r="WLQ136"/>
      <c r="WLR136"/>
      <c r="WLS136"/>
      <c r="WLT136"/>
      <c r="WLU136"/>
      <c r="WLV136"/>
      <c r="WLW136"/>
      <c r="WLX136"/>
      <c r="WLY136"/>
      <c r="WLZ136"/>
      <c r="WMA136"/>
      <c r="WMB136"/>
      <c r="WMC136"/>
      <c r="WMD136"/>
      <c r="WME136"/>
      <c r="WMF136"/>
      <c r="WMG136"/>
      <c r="WMH136"/>
      <c r="WMI136"/>
      <c r="WMJ136"/>
      <c r="WMK136"/>
      <c r="WML136"/>
      <c r="WMM136"/>
      <c r="WMN136"/>
      <c r="WMO136"/>
      <c r="WMP136"/>
      <c r="WMQ136"/>
      <c r="WMR136"/>
      <c r="WMS136"/>
      <c r="WMT136"/>
      <c r="WMU136"/>
      <c r="WMV136"/>
      <c r="WMW136"/>
      <c r="WMX136"/>
      <c r="WMY136"/>
      <c r="WMZ136"/>
      <c r="WNA136"/>
      <c r="WNB136"/>
      <c r="WNC136"/>
      <c r="WND136"/>
      <c r="WNE136"/>
      <c r="WNF136"/>
      <c r="WNG136"/>
      <c r="WNH136"/>
      <c r="WNI136"/>
      <c r="WNJ136"/>
      <c r="WNK136"/>
      <c r="WNL136"/>
      <c r="WNM136"/>
      <c r="WNN136"/>
      <c r="WNO136"/>
      <c r="WNP136"/>
      <c r="WNQ136"/>
      <c r="WNR136"/>
      <c r="WNS136"/>
      <c r="WNT136"/>
      <c r="WNU136"/>
      <c r="WNV136"/>
      <c r="WNW136"/>
      <c r="WNX136"/>
      <c r="WNY136"/>
      <c r="WNZ136"/>
      <c r="WOA136"/>
      <c r="WOB136"/>
      <c r="WOC136"/>
      <c r="WOD136"/>
      <c r="WOE136"/>
      <c r="WOF136"/>
      <c r="WOG136"/>
      <c r="WOH136"/>
      <c r="WOI136"/>
      <c r="WOJ136"/>
      <c r="WOK136"/>
      <c r="WOL136"/>
      <c r="WOM136"/>
      <c r="WON136"/>
      <c r="WOO136"/>
      <c r="WOP136"/>
      <c r="WOQ136"/>
      <c r="WOR136"/>
      <c r="WOS136"/>
      <c r="WOT136"/>
      <c r="WOU136"/>
      <c r="WOV136"/>
      <c r="WOW136"/>
      <c r="WOX136"/>
      <c r="WOY136"/>
      <c r="WOZ136"/>
      <c r="WPA136"/>
      <c r="WPB136"/>
      <c r="WPC136"/>
      <c r="WPD136"/>
      <c r="WPE136"/>
      <c r="WPF136"/>
      <c r="WPG136"/>
      <c r="WPH136"/>
      <c r="WPI136"/>
      <c r="WPJ136"/>
      <c r="WPK136"/>
      <c r="WPL136"/>
      <c r="WPM136"/>
      <c r="WPN136"/>
      <c r="WPO136"/>
      <c r="WPP136"/>
      <c r="WPQ136"/>
      <c r="WPR136"/>
      <c r="WPS136"/>
      <c r="WPT136"/>
      <c r="WPU136"/>
      <c r="WPV136"/>
      <c r="WPW136"/>
      <c r="WPX136"/>
      <c r="WPY136"/>
      <c r="WPZ136"/>
      <c r="WQA136"/>
      <c r="WQB136"/>
      <c r="WQC136"/>
      <c r="WQD136"/>
      <c r="WQE136"/>
      <c r="WQF136"/>
      <c r="WQG136"/>
      <c r="WQH136"/>
      <c r="WQI136"/>
      <c r="WQJ136"/>
      <c r="WQK136"/>
      <c r="WQL136"/>
      <c r="WQM136"/>
      <c r="WQN136"/>
      <c r="WQO136"/>
      <c r="WQP136"/>
      <c r="WQQ136"/>
      <c r="WQR136"/>
      <c r="WQS136"/>
      <c r="WQT136"/>
      <c r="WQU136"/>
      <c r="WQV136"/>
      <c r="WQW136"/>
      <c r="WQX136"/>
      <c r="WQY136"/>
      <c r="WQZ136"/>
      <c r="WRA136"/>
      <c r="WRB136"/>
      <c r="WRC136"/>
      <c r="WRD136"/>
      <c r="WRE136"/>
      <c r="WRF136"/>
      <c r="WRG136"/>
      <c r="WRH136"/>
      <c r="WRI136"/>
      <c r="WRJ136"/>
      <c r="WRK136"/>
      <c r="WRL136"/>
      <c r="WRM136"/>
      <c r="WRN136"/>
      <c r="WRO136"/>
      <c r="WRP136"/>
      <c r="WRQ136"/>
      <c r="WRR136"/>
      <c r="WRS136"/>
      <c r="WRT136"/>
      <c r="WRU136"/>
      <c r="WRV136"/>
      <c r="WRW136"/>
      <c r="WRX136"/>
      <c r="WRY136"/>
      <c r="WRZ136"/>
      <c r="WSA136"/>
      <c r="WSB136"/>
      <c r="WSC136"/>
      <c r="WSD136"/>
      <c r="WSE136"/>
      <c r="WSF136"/>
      <c r="WSG136"/>
      <c r="WSH136"/>
      <c r="WSI136"/>
      <c r="WSJ136"/>
      <c r="WSK136"/>
      <c r="WSL136"/>
      <c r="WSM136"/>
      <c r="WSN136"/>
      <c r="WSO136"/>
      <c r="WSP136"/>
      <c r="WSQ136"/>
      <c r="WSR136"/>
      <c r="WSS136"/>
      <c r="WST136"/>
      <c r="WSU136"/>
      <c r="WSV136"/>
      <c r="WSW136"/>
      <c r="WSX136"/>
      <c r="WSY136"/>
      <c r="WSZ136"/>
      <c r="WTA136"/>
      <c r="WTB136"/>
      <c r="WTC136"/>
      <c r="WTD136"/>
      <c r="WTE136"/>
      <c r="WTF136"/>
      <c r="WTG136"/>
      <c r="WTH136"/>
      <c r="WTI136"/>
      <c r="WTJ136"/>
      <c r="WTK136"/>
      <c r="WTL136"/>
      <c r="WTM136"/>
      <c r="WTN136"/>
      <c r="WTO136"/>
      <c r="WTP136"/>
      <c r="WTQ136"/>
      <c r="WTR136"/>
      <c r="WTS136"/>
      <c r="WTT136"/>
      <c r="WTU136"/>
      <c r="WTV136"/>
      <c r="WTW136"/>
      <c r="WTX136"/>
      <c r="WTY136"/>
      <c r="WTZ136"/>
      <c r="WUA136"/>
      <c r="WUB136"/>
      <c r="WUC136"/>
      <c r="WUD136"/>
      <c r="WUE136"/>
      <c r="WUF136"/>
      <c r="WUG136"/>
      <c r="WUH136"/>
      <c r="WUI136"/>
      <c r="WUJ136"/>
      <c r="WUK136"/>
      <c r="WUL136"/>
      <c r="WUM136"/>
      <c r="WUN136"/>
      <c r="WUO136"/>
      <c r="WUP136"/>
      <c r="WUQ136"/>
      <c r="WUR136"/>
      <c r="WUS136"/>
      <c r="WUT136"/>
      <c r="WUU136"/>
      <c r="WUV136"/>
      <c r="WUW136"/>
      <c r="WUX136"/>
      <c r="WUY136"/>
      <c r="WUZ136"/>
      <c r="WVA136"/>
      <c r="WVB136"/>
      <c r="WVC136"/>
      <c r="WVD136"/>
      <c r="WVE136"/>
      <c r="WVF136"/>
      <c r="WVG136"/>
      <c r="WVH136"/>
      <c r="WVI136"/>
      <c r="WVJ136"/>
      <c r="WVK136"/>
      <c r="WVL136"/>
      <c r="WVM136"/>
      <c r="WVN136"/>
      <c r="WVO136"/>
      <c r="WVP136"/>
      <c r="WVQ136"/>
      <c r="WVR136"/>
      <c r="WVS136"/>
      <c r="WVT136"/>
      <c r="WVU136"/>
      <c r="WVV136"/>
      <c r="WVW136"/>
      <c r="WVX136"/>
      <c r="WVY136"/>
      <c r="WVZ136"/>
      <c r="WWA136"/>
      <c r="WWB136"/>
      <c r="WWC136"/>
      <c r="WWD136"/>
      <c r="WWE136"/>
      <c r="WWF136"/>
      <c r="WWG136"/>
      <c r="WWH136"/>
      <c r="WWI136"/>
      <c r="WWJ136"/>
      <c r="WWK136"/>
      <c r="WWL136"/>
      <c r="WWM136"/>
      <c r="WWN136"/>
      <c r="WWO136"/>
      <c r="WWP136"/>
      <c r="WWQ136"/>
      <c r="WWR136"/>
      <c r="WWS136"/>
      <c r="WWT136"/>
      <c r="WWU136"/>
      <c r="WWV136"/>
      <c r="WWW136"/>
      <c r="WWX136"/>
      <c r="WWY136"/>
      <c r="WWZ136"/>
      <c r="WXA136"/>
      <c r="WXB136"/>
      <c r="WXC136"/>
      <c r="WXD136"/>
      <c r="WXE136"/>
      <c r="WXF136"/>
      <c r="WXG136"/>
      <c r="WXH136"/>
      <c r="WXI136"/>
      <c r="WXJ136"/>
      <c r="WXK136"/>
      <c r="WXL136"/>
      <c r="WXM136"/>
      <c r="WXN136"/>
      <c r="WXO136"/>
      <c r="WXP136"/>
      <c r="WXQ136"/>
      <c r="WXR136"/>
      <c r="WXS136"/>
      <c r="WXT136"/>
      <c r="WXU136"/>
      <c r="WXV136"/>
      <c r="WXW136"/>
      <c r="WXX136"/>
      <c r="WXY136"/>
      <c r="WXZ136"/>
      <c r="WYA136"/>
      <c r="WYB136"/>
      <c r="WYC136"/>
      <c r="WYD136"/>
      <c r="WYE136"/>
      <c r="WYF136"/>
      <c r="WYG136"/>
      <c r="WYH136"/>
      <c r="WYI136"/>
      <c r="WYJ136"/>
      <c r="WYK136"/>
      <c r="WYL136"/>
      <c r="WYM136"/>
      <c r="WYN136"/>
      <c r="WYO136"/>
      <c r="WYP136"/>
      <c r="WYQ136"/>
      <c r="WYR136"/>
      <c r="WYS136"/>
      <c r="WYT136"/>
      <c r="WYU136"/>
      <c r="WYV136"/>
      <c r="WYW136"/>
      <c r="WYX136"/>
      <c r="WYY136"/>
      <c r="WYZ136"/>
      <c r="WZA136"/>
      <c r="WZB136"/>
      <c r="WZC136"/>
      <c r="WZD136"/>
      <c r="WZE136"/>
      <c r="WZF136"/>
      <c r="WZG136"/>
      <c r="WZH136"/>
      <c r="WZI136"/>
      <c r="WZJ136"/>
      <c r="WZK136"/>
      <c r="WZL136"/>
      <c r="WZM136"/>
      <c r="WZN136"/>
      <c r="WZO136"/>
      <c r="WZP136"/>
      <c r="WZQ136"/>
      <c r="WZR136"/>
      <c r="WZS136"/>
      <c r="WZT136"/>
      <c r="WZU136"/>
      <c r="WZV136"/>
      <c r="WZW136"/>
      <c r="WZX136"/>
      <c r="WZY136"/>
      <c r="WZZ136"/>
      <c r="XAA136"/>
      <c r="XAB136"/>
      <c r="XAC136"/>
      <c r="XAD136"/>
      <c r="XAE136"/>
      <c r="XAF136"/>
      <c r="XAG136"/>
      <c r="XAH136"/>
      <c r="XAI136"/>
      <c r="XAJ136"/>
      <c r="XAK136"/>
      <c r="XAL136"/>
      <c r="XAM136"/>
      <c r="XAN136"/>
      <c r="XAO136"/>
      <c r="XAP136"/>
      <c r="XAQ136"/>
      <c r="XAR136"/>
      <c r="XAS136"/>
      <c r="XAT136"/>
      <c r="XAU136"/>
      <c r="XAV136"/>
      <c r="XAW136"/>
      <c r="XAX136"/>
      <c r="XAY136"/>
      <c r="XAZ136"/>
      <c r="XBA136"/>
      <c r="XBB136"/>
      <c r="XBC136"/>
      <c r="XBD136"/>
      <c r="XBE136"/>
      <c r="XBF136"/>
      <c r="XBG136"/>
      <c r="XBH136"/>
      <c r="XBI136"/>
      <c r="XBJ136"/>
      <c r="XBK136"/>
      <c r="XBL136"/>
      <c r="XBM136"/>
      <c r="XBN136"/>
      <c r="XBO136"/>
      <c r="XBP136"/>
      <c r="XBQ136"/>
      <c r="XBR136"/>
      <c r="XBS136"/>
      <c r="XBT136"/>
      <c r="XBU136"/>
      <c r="XBV136"/>
      <c r="XBW136"/>
      <c r="XBX136"/>
      <c r="XBY136"/>
      <c r="XBZ136"/>
      <c r="XCA136"/>
      <c r="XCB136"/>
      <c r="XCC136"/>
      <c r="XCD136"/>
      <c r="XCE136"/>
      <c r="XCF136"/>
      <c r="XCG136"/>
      <c r="XCH136"/>
      <c r="XCI136"/>
      <c r="XCJ136"/>
      <c r="XCK136"/>
      <c r="XCL136"/>
      <c r="XCM136"/>
      <c r="XCN136"/>
      <c r="XCO136"/>
      <c r="XCP136"/>
      <c r="XCQ136"/>
      <c r="XCR136"/>
      <c r="XCS136"/>
      <c r="XCT136"/>
      <c r="XCU136"/>
      <c r="XCV136"/>
      <c r="XCW136"/>
      <c r="XCX136"/>
      <c r="XCY136"/>
      <c r="XCZ136"/>
      <c r="XDA136"/>
      <c r="XDB136"/>
      <c r="XDC136"/>
      <c r="XDD136"/>
      <c r="XDE136"/>
      <c r="XDF136"/>
      <c r="XDG136"/>
      <c r="XDH136"/>
      <c r="XDI136"/>
      <c r="XDJ136"/>
      <c r="XDK136"/>
      <c r="XDL136"/>
      <c r="XDM136"/>
      <c r="XDN136"/>
      <c r="XDO136"/>
      <c r="XDP136"/>
      <c r="XDQ136"/>
      <c r="XDR136"/>
      <c r="XDS136"/>
      <c r="XDT136"/>
      <c r="XDU136"/>
      <c r="XDV136"/>
      <c r="XDW136"/>
      <c r="XDX136"/>
      <c r="XDY136"/>
      <c r="XDZ136"/>
      <c r="XEA136"/>
      <c r="XEB136"/>
      <c r="XEC136"/>
      <c r="XED136"/>
      <c r="XEE136"/>
      <c r="XEF136"/>
      <c r="XEG136"/>
      <c r="XEH136"/>
      <c r="XEI136"/>
      <c r="XEJ136"/>
      <c r="XEK136"/>
      <c r="XEL136"/>
      <c r="XEM136"/>
      <c r="XEN136"/>
      <c r="XEO136"/>
      <c r="XEP136"/>
      <c r="XEQ136"/>
      <c r="XER136"/>
      <c r="XES136"/>
      <c r="XET136"/>
      <c r="XEU136"/>
      <c r="XEV136"/>
      <c r="XEW136"/>
      <c r="XEX136"/>
      <c r="XEY136"/>
      <c r="XEZ136"/>
      <c r="XFA136"/>
      <c r="XFB136"/>
      <c r="XFC136"/>
    </row>
    <row r="137" spans="1:16383" s="422" customFormat="1" ht="15" customHeight="1" x14ac:dyDescent="0.2">
      <c r="A137" s="662" t="s">
        <v>560</v>
      </c>
      <c r="B137" s="679">
        <v>0.3</v>
      </c>
      <c r="C137" s="679">
        <v>0.32</v>
      </c>
      <c r="D137" s="679">
        <v>0.34</v>
      </c>
      <c r="E137" s="679">
        <v>0.36</v>
      </c>
      <c r="F137" s="680">
        <v>0.38</v>
      </c>
      <c r="G137" s="88"/>
      <c r="H137" s="88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  <c r="AMK137"/>
      <c r="AML137"/>
      <c r="AMM137"/>
      <c r="AMN137"/>
      <c r="AMO137"/>
      <c r="AMP137"/>
      <c r="AMQ137"/>
      <c r="AMR137"/>
      <c r="AMS137"/>
      <c r="AMT137"/>
      <c r="AMU137"/>
      <c r="AMV137"/>
      <c r="AMW137"/>
      <c r="AMX137"/>
      <c r="AMY137"/>
      <c r="AMZ137"/>
      <c r="ANA137"/>
      <c r="ANB137"/>
      <c r="ANC137"/>
      <c r="AND137"/>
      <c r="ANE137"/>
      <c r="ANF137"/>
      <c r="ANG137"/>
      <c r="ANH137"/>
      <c r="ANI137"/>
      <c r="ANJ137"/>
      <c r="ANK137"/>
      <c r="ANL137"/>
      <c r="ANM137"/>
      <c r="ANN137"/>
      <c r="ANO137"/>
      <c r="ANP137"/>
      <c r="ANQ137"/>
      <c r="ANR137"/>
      <c r="ANS137"/>
      <c r="ANT137"/>
      <c r="ANU137"/>
      <c r="ANV137"/>
      <c r="ANW137"/>
      <c r="ANX137"/>
      <c r="ANY137"/>
      <c r="ANZ137"/>
      <c r="AOA137"/>
      <c r="AOB137"/>
      <c r="AOC137"/>
      <c r="AOD137"/>
      <c r="AOE137"/>
      <c r="AOF137"/>
      <c r="AOG137"/>
      <c r="AOH137"/>
      <c r="AOI137"/>
      <c r="AOJ137"/>
      <c r="AOK137"/>
      <c r="AOL137"/>
      <c r="AOM137"/>
      <c r="AON137"/>
      <c r="AOO137"/>
      <c r="AOP137"/>
      <c r="AOQ137"/>
      <c r="AOR137"/>
      <c r="AOS137"/>
      <c r="AOT137"/>
      <c r="AOU137"/>
      <c r="AOV137"/>
      <c r="AOW137"/>
      <c r="AOX137"/>
      <c r="AOY137"/>
      <c r="AOZ137"/>
      <c r="APA137"/>
      <c r="APB137"/>
      <c r="APC137"/>
      <c r="APD137"/>
      <c r="APE137"/>
      <c r="APF137"/>
      <c r="APG137"/>
      <c r="APH137"/>
      <c r="API137"/>
      <c r="APJ137"/>
      <c r="APK137"/>
      <c r="APL137"/>
      <c r="APM137"/>
      <c r="APN137"/>
      <c r="APO137"/>
      <c r="APP137"/>
      <c r="APQ137"/>
      <c r="APR137"/>
      <c r="APS137"/>
      <c r="APT137"/>
      <c r="APU137"/>
      <c r="APV137"/>
      <c r="APW137"/>
      <c r="APX137"/>
      <c r="APY137"/>
      <c r="APZ137"/>
      <c r="AQA137"/>
      <c r="AQB137"/>
      <c r="AQC137"/>
      <c r="AQD137"/>
      <c r="AQE137"/>
      <c r="AQF137"/>
      <c r="AQG137"/>
      <c r="AQH137"/>
      <c r="AQI137"/>
      <c r="AQJ137"/>
      <c r="AQK137"/>
      <c r="AQL137"/>
      <c r="AQM137"/>
      <c r="AQN137"/>
      <c r="AQO137"/>
      <c r="AQP137"/>
      <c r="AQQ137"/>
      <c r="AQR137"/>
      <c r="AQS137"/>
      <c r="AQT137"/>
      <c r="AQU137"/>
      <c r="AQV137"/>
      <c r="AQW137"/>
      <c r="AQX137"/>
      <c r="AQY137"/>
      <c r="AQZ137"/>
      <c r="ARA137"/>
      <c r="ARB137"/>
      <c r="ARC137"/>
      <c r="ARD137"/>
      <c r="ARE137"/>
      <c r="ARF137"/>
      <c r="ARG137"/>
      <c r="ARH137"/>
      <c r="ARI137"/>
      <c r="ARJ137"/>
      <c r="ARK137"/>
      <c r="ARL137"/>
      <c r="ARM137"/>
      <c r="ARN137"/>
      <c r="ARO137"/>
      <c r="ARP137"/>
      <c r="ARQ137"/>
      <c r="ARR137"/>
      <c r="ARS137"/>
      <c r="ART137"/>
      <c r="ARU137"/>
      <c r="ARV137"/>
      <c r="ARW137"/>
      <c r="ARX137"/>
      <c r="ARY137"/>
      <c r="ARZ137"/>
      <c r="ASA137"/>
      <c r="ASB137"/>
      <c r="ASC137"/>
      <c r="ASD137"/>
      <c r="ASE137"/>
      <c r="ASF137"/>
      <c r="ASG137"/>
      <c r="ASH137"/>
      <c r="ASI137"/>
      <c r="ASJ137"/>
      <c r="ASK137"/>
      <c r="ASL137"/>
      <c r="ASM137"/>
      <c r="ASN137"/>
      <c r="ASO137"/>
      <c r="ASP137"/>
      <c r="ASQ137"/>
      <c r="ASR137"/>
      <c r="ASS137"/>
      <c r="AST137"/>
      <c r="ASU137"/>
      <c r="ASV137"/>
      <c r="ASW137"/>
      <c r="ASX137"/>
      <c r="ASY137"/>
      <c r="ASZ137"/>
      <c r="ATA137"/>
      <c r="ATB137"/>
      <c r="ATC137"/>
      <c r="ATD137"/>
      <c r="ATE137"/>
      <c r="ATF137"/>
      <c r="ATG137"/>
      <c r="ATH137"/>
      <c r="ATI137"/>
      <c r="ATJ137"/>
      <c r="ATK137"/>
      <c r="ATL137"/>
      <c r="ATM137"/>
      <c r="ATN137"/>
      <c r="ATO137"/>
      <c r="ATP137"/>
      <c r="ATQ137"/>
      <c r="ATR137"/>
      <c r="ATS137"/>
      <c r="ATT137"/>
      <c r="ATU137"/>
      <c r="ATV137"/>
      <c r="ATW137"/>
      <c r="ATX137"/>
      <c r="ATY137"/>
      <c r="ATZ137"/>
      <c r="AUA137"/>
      <c r="AUB137"/>
      <c r="AUC137"/>
      <c r="AUD137"/>
      <c r="AUE137"/>
      <c r="AUF137"/>
      <c r="AUG137"/>
      <c r="AUH137"/>
      <c r="AUI137"/>
      <c r="AUJ137"/>
      <c r="AUK137"/>
      <c r="AUL137"/>
      <c r="AUM137"/>
      <c r="AUN137"/>
      <c r="AUO137"/>
      <c r="AUP137"/>
      <c r="AUQ137"/>
      <c r="AUR137"/>
      <c r="AUS137"/>
      <c r="AUT137"/>
      <c r="AUU137"/>
      <c r="AUV137"/>
      <c r="AUW137"/>
      <c r="AUX137"/>
      <c r="AUY137"/>
      <c r="AUZ137"/>
      <c r="AVA137"/>
      <c r="AVB137"/>
      <c r="AVC137"/>
      <c r="AVD137"/>
      <c r="AVE137"/>
      <c r="AVF137"/>
      <c r="AVG137"/>
      <c r="AVH137"/>
      <c r="AVI137"/>
      <c r="AVJ137"/>
      <c r="AVK137"/>
      <c r="AVL137"/>
      <c r="AVM137"/>
      <c r="AVN137"/>
      <c r="AVO137"/>
      <c r="AVP137"/>
      <c r="AVQ137"/>
      <c r="AVR137"/>
      <c r="AVS137"/>
      <c r="AVT137"/>
      <c r="AVU137"/>
      <c r="AVV137"/>
      <c r="AVW137"/>
      <c r="AVX137"/>
      <c r="AVY137"/>
      <c r="AVZ137"/>
      <c r="AWA137"/>
      <c r="AWB137"/>
      <c r="AWC137"/>
      <c r="AWD137"/>
      <c r="AWE137"/>
      <c r="AWF137"/>
      <c r="AWG137"/>
      <c r="AWH137"/>
      <c r="AWI137"/>
      <c r="AWJ137"/>
      <c r="AWK137"/>
      <c r="AWL137"/>
      <c r="AWM137"/>
      <c r="AWN137"/>
      <c r="AWO137"/>
      <c r="AWP137"/>
      <c r="AWQ137"/>
      <c r="AWR137"/>
      <c r="AWS137"/>
      <c r="AWT137"/>
      <c r="AWU137"/>
      <c r="AWV137"/>
      <c r="AWW137"/>
      <c r="AWX137"/>
      <c r="AWY137"/>
      <c r="AWZ137"/>
      <c r="AXA137"/>
      <c r="AXB137"/>
      <c r="AXC137"/>
      <c r="AXD137"/>
      <c r="AXE137"/>
      <c r="AXF137"/>
      <c r="AXG137"/>
      <c r="AXH137"/>
      <c r="AXI137"/>
      <c r="AXJ137"/>
      <c r="AXK137"/>
      <c r="AXL137"/>
      <c r="AXM137"/>
      <c r="AXN137"/>
      <c r="AXO137"/>
      <c r="AXP137"/>
      <c r="AXQ137"/>
      <c r="AXR137"/>
      <c r="AXS137"/>
      <c r="AXT137"/>
      <c r="AXU137"/>
      <c r="AXV137"/>
      <c r="AXW137"/>
      <c r="AXX137"/>
      <c r="AXY137"/>
      <c r="AXZ137"/>
      <c r="AYA137"/>
      <c r="AYB137"/>
      <c r="AYC137"/>
      <c r="AYD137"/>
      <c r="AYE137"/>
      <c r="AYF137"/>
      <c r="AYG137"/>
      <c r="AYH137"/>
      <c r="AYI137"/>
      <c r="AYJ137"/>
      <c r="AYK137"/>
      <c r="AYL137"/>
      <c r="AYM137"/>
      <c r="AYN137"/>
      <c r="AYO137"/>
      <c r="AYP137"/>
      <c r="AYQ137"/>
      <c r="AYR137"/>
      <c r="AYS137"/>
      <c r="AYT137"/>
      <c r="AYU137"/>
      <c r="AYV137"/>
      <c r="AYW137"/>
      <c r="AYX137"/>
      <c r="AYY137"/>
      <c r="AYZ137"/>
      <c r="AZA137"/>
      <c r="AZB137"/>
      <c r="AZC137"/>
      <c r="AZD137"/>
      <c r="AZE137"/>
      <c r="AZF137"/>
      <c r="AZG137"/>
      <c r="AZH137"/>
      <c r="AZI137"/>
      <c r="AZJ137"/>
      <c r="AZK137"/>
      <c r="AZL137"/>
      <c r="AZM137"/>
      <c r="AZN137"/>
      <c r="AZO137"/>
      <c r="AZP137"/>
      <c r="AZQ137"/>
      <c r="AZR137"/>
      <c r="AZS137"/>
      <c r="AZT137"/>
      <c r="AZU137"/>
      <c r="AZV137"/>
      <c r="AZW137"/>
      <c r="AZX137"/>
      <c r="AZY137"/>
      <c r="AZZ137"/>
      <c r="BAA137"/>
      <c r="BAB137"/>
      <c r="BAC137"/>
      <c r="BAD137"/>
      <c r="BAE137"/>
      <c r="BAF137"/>
      <c r="BAG137"/>
      <c r="BAH137"/>
      <c r="BAI137"/>
      <c r="BAJ137"/>
      <c r="BAK137"/>
      <c r="BAL137"/>
      <c r="BAM137"/>
      <c r="BAN137"/>
      <c r="BAO137"/>
      <c r="BAP137"/>
      <c r="BAQ137"/>
      <c r="BAR137"/>
      <c r="BAS137"/>
      <c r="BAT137"/>
      <c r="BAU137"/>
      <c r="BAV137"/>
      <c r="BAW137"/>
      <c r="BAX137"/>
      <c r="BAY137"/>
      <c r="BAZ137"/>
      <c r="BBA137"/>
      <c r="BBB137"/>
      <c r="BBC137"/>
      <c r="BBD137"/>
      <c r="BBE137"/>
      <c r="BBF137"/>
      <c r="BBG137"/>
      <c r="BBH137"/>
      <c r="BBI137"/>
      <c r="BBJ137"/>
      <c r="BBK137"/>
      <c r="BBL137"/>
      <c r="BBM137"/>
      <c r="BBN137"/>
      <c r="BBO137"/>
      <c r="BBP137"/>
      <c r="BBQ137"/>
      <c r="BBR137"/>
      <c r="BBS137"/>
      <c r="BBT137"/>
      <c r="BBU137"/>
      <c r="BBV137"/>
      <c r="BBW137"/>
      <c r="BBX137"/>
      <c r="BBY137"/>
      <c r="BBZ137"/>
      <c r="BCA137"/>
      <c r="BCB137"/>
      <c r="BCC137"/>
      <c r="BCD137"/>
      <c r="BCE137"/>
      <c r="BCF137"/>
      <c r="BCG137"/>
      <c r="BCH137"/>
      <c r="BCI137"/>
      <c r="BCJ137"/>
      <c r="BCK137"/>
      <c r="BCL137"/>
      <c r="BCM137"/>
      <c r="BCN137"/>
      <c r="BCO137"/>
      <c r="BCP137"/>
      <c r="BCQ137"/>
      <c r="BCR137"/>
      <c r="BCS137"/>
      <c r="BCT137"/>
      <c r="BCU137"/>
      <c r="BCV137"/>
      <c r="BCW137"/>
      <c r="BCX137"/>
      <c r="BCY137"/>
      <c r="BCZ137"/>
      <c r="BDA137"/>
      <c r="BDB137"/>
      <c r="BDC137"/>
      <c r="BDD137"/>
      <c r="BDE137"/>
      <c r="BDF137"/>
      <c r="BDG137"/>
      <c r="BDH137"/>
      <c r="BDI137"/>
      <c r="BDJ137"/>
      <c r="BDK137"/>
      <c r="BDL137"/>
      <c r="BDM137"/>
      <c r="BDN137"/>
      <c r="BDO137"/>
      <c r="BDP137"/>
      <c r="BDQ137"/>
      <c r="BDR137"/>
      <c r="BDS137"/>
      <c r="BDT137"/>
      <c r="BDU137"/>
      <c r="BDV137"/>
      <c r="BDW137"/>
      <c r="BDX137"/>
      <c r="BDY137"/>
      <c r="BDZ137"/>
      <c r="BEA137"/>
      <c r="BEB137"/>
      <c r="BEC137"/>
      <c r="BED137"/>
      <c r="BEE137"/>
      <c r="BEF137"/>
      <c r="BEG137"/>
      <c r="BEH137"/>
      <c r="BEI137"/>
      <c r="BEJ137"/>
      <c r="BEK137"/>
      <c r="BEL137"/>
      <c r="BEM137"/>
      <c r="BEN137"/>
      <c r="BEO137"/>
      <c r="BEP137"/>
      <c r="BEQ137"/>
      <c r="BER137"/>
      <c r="BES137"/>
      <c r="BET137"/>
      <c r="BEU137"/>
      <c r="BEV137"/>
      <c r="BEW137"/>
      <c r="BEX137"/>
      <c r="BEY137"/>
      <c r="BEZ137"/>
      <c r="BFA137"/>
      <c r="BFB137"/>
      <c r="BFC137"/>
      <c r="BFD137"/>
      <c r="BFE137"/>
      <c r="BFF137"/>
      <c r="BFG137"/>
      <c r="BFH137"/>
      <c r="BFI137"/>
      <c r="BFJ137"/>
      <c r="BFK137"/>
      <c r="BFL137"/>
      <c r="BFM137"/>
      <c r="BFN137"/>
      <c r="BFO137"/>
      <c r="BFP137"/>
      <c r="BFQ137"/>
      <c r="BFR137"/>
      <c r="BFS137"/>
      <c r="BFT137"/>
      <c r="BFU137"/>
      <c r="BFV137"/>
      <c r="BFW137"/>
      <c r="BFX137"/>
      <c r="BFY137"/>
      <c r="BFZ137"/>
      <c r="BGA137"/>
      <c r="BGB137"/>
      <c r="BGC137"/>
      <c r="BGD137"/>
      <c r="BGE137"/>
      <c r="BGF137"/>
      <c r="BGG137"/>
      <c r="BGH137"/>
      <c r="BGI137"/>
      <c r="BGJ137"/>
      <c r="BGK137"/>
      <c r="BGL137"/>
      <c r="BGM137"/>
      <c r="BGN137"/>
      <c r="BGO137"/>
      <c r="BGP137"/>
      <c r="BGQ137"/>
      <c r="BGR137"/>
      <c r="BGS137"/>
      <c r="BGT137"/>
      <c r="BGU137"/>
      <c r="BGV137"/>
      <c r="BGW137"/>
      <c r="BGX137"/>
      <c r="BGY137"/>
      <c r="BGZ137"/>
      <c r="BHA137"/>
      <c r="BHB137"/>
      <c r="BHC137"/>
      <c r="BHD137"/>
      <c r="BHE137"/>
      <c r="BHF137"/>
      <c r="BHG137"/>
      <c r="BHH137"/>
      <c r="BHI137"/>
      <c r="BHJ137"/>
      <c r="BHK137"/>
      <c r="BHL137"/>
      <c r="BHM137"/>
      <c r="BHN137"/>
      <c r="BHO137"/>
      <c r="BHP137"/>
      <c r="BHQ137"/>
      <c r="BHR137"/>
      <c r="BHS137"/>
      <c r="BHT137"/>
      <c r="BHU137"/>
      <c r="BHV137"/>
      <c r="BHW137"/>
      <c r="BHX137"/>
      <c r="BHY137"/>
      <c r="BHZ137"/>
      <c r="BIA137"/>
      <c r="BIB137"/>
      <c r="BIC137"/>
      <c r="BID137"/>
      <c r="BIE137"/>
      <c r="BIF137"/>
      <c r="BIG137"/>
      <c r="BIH137"/>
      <c r="BII137"/>
      <c r="BIJ137"/>
      <c r="BIK137"/>
      <c r="BIL137"/>
      <c r="BIM137"/>
      <c r="BIN137"/>
      <c r="BIO137"/>
      <c r="BIP137"/>
      <c r="BIQ137"/>
      <c r="BIR137"/>
      <c r="BIS137"/>
      <c r="BIT137"/>
      <c r="BIU137"/>
      <c r="BIV137"/>
      <c r="BIW137"/>
      <c r="BIX137"/>
      <c r="BIY137"/>
      <c r="BIZ137"/>
      <c r="BJA137"/>
      <c r="BJB137"/>
      <c r="BJC137"/>
      <c r="BJD137"/>
      <c r="BJE137"/>
      <c r="BJF137"/>
      <c r="BJG137"/>
      <c r="BJH137"/>
      <c r="BJI137"/>
      <c r="BJJ137"/>
      <c r="BJK137"/>
      <c r="BJL137"/>
      <c r="BJM137"/>
      <c r="BJN137"/>
      <c r="BJO137"/>
      <c r="BJP137"/>
      <c r="BJQ137"/>
      <c r="BJR137"/>
      <c r="BJS137"/>
      <c r="BJT137"/>
      <c r="BJU137"/>
      <c r="BJV137"/>
      <c r="BJW137"/>
      <c r="BJX137"/>
      <c r="BJY137"/>
      <c r="BJZ137"/>
      <c r="BKA137"/>
      <c r="BKB137"/>
      <c r="BKC137"/>
      <c r="BKD137"/>
      <c r="BKE137"/>
      <c r="BKF137"/>
      <c r="BKG137"/>
      <c r="BKH137"/>
      <c r="BKI137"/>
      <c r="BKJ137"/>
      <c r="BKK137"/>
      <c r="BKL137"/>
      <c r="BKM137"/>
      <c r="BKN137"/>
      <c r="BKO137"/>
      <c r="BKP137"/>
      <c r="BKQ137"/>
      <c r="BKR137"/>
      <c r="BKS137"/>
      <c r="BKT137"/>
      <c r="BKU137"/>
      <c r="BKV137"/>
      <c r="BKW137"/>
      <c r="BKX137"/>
      <c r="BKY137"/>
      <c r="BKZ137"/>
      <c r="BLA137"/>
      <c r="BLB137"/>
      <c r="BLC137"/>
      <c r="BLD137"/>
      <c r="BLE137"/>
      <c r="BLF137"/>
      <c r="BLG137"/>
      <c r="BLH137"/>
      <c r="BLI137"/>
      <c r="BLJ137"/>
      <c r="BLK137"/>
      <c r="BLL137"/>
      <c r="BLM137"/>
      <c r="BLN137"/>
      <c r="BLO137"/>
      <c r="BLP137"/>
      <c r="BLQ137"/>
      <c r="BLR137"/>
      <c r="BLS137"/>
      <c r="BLT137"/>
      <c r="BLU137"/>
      <c r="BLV137"/>
      <c r="BLW137"/>
      <c r="BLX137"/>
      <c r="BLY137"/>
      <c r="BLZ137"/>
      <c r="BMA137"/>
      <c r="BMB137"/>
      <c r="BMC137"/>
      <c r="BMD137"/>
      <c r="BME137"/>
      <c r="BMF137"/>
      <c r="BMG137"/>
      <c r="BMH137"/>
      <c r="BMI137"/>
      <c r="BMJ137"/>
      <c r="BMK137"/>
      <c r="BML137"/>
      <c r="BMM137"/>
      <c r="BMN137"/>
      <c r="BMO137"/>
      <c r="BMP137"/>
      <c r="BMQ137"/>
      <c r="BMR137"/>
      <c r="BMS137"/>
      <c r="BMT137"/>
      <c r="BMU137"/>
      <c r="BMV137"/>
      <c r="BMW137"/>
      <c r="BMX137"/>
      <c r="BMY137"/>
      <c r="BMZ137"/>
      <c r="BNA137"/>
      <c r="BNB137"/>
      <c r="BNC137"/>
      <c r="BND137"/>
      <c r="BNE137"/>
      <c r="BNF137"/>
      <c r="BNG137"/>
      <c r="BNH137"/>
      <c r="BNI137"/>
      <c r="BNJ137"/>
      <c r="BNK137"/>
      <c r="BNL137"/>
      <c r="BNM137"/>
      <c r="BNN137"/>
      <c r="BNO137"/>
      <c r="BNP137"/>
      <c r="BNQ137"/>
      <c r="BNR137"/>
      <c r="BNS137"/>
      <c r="BNT137"/>
      <c r="BNU137"/>
      <c r="BNV137"/>
      <c r="BNW137"/>
      <c r="BNX137"/>
      <c r="BNY137"/>
      <c r="BNZ137"/>
      <c r="BOA137"/>
      <c r="BOB137"/>
      <c r="BOC137"/>
      <c r="BOD137"/>
      <c r="BOE137"/>
      <c r="BOF137"/>
      <c r="BOG137"/>
      <c r="BOH137"/>
      <c r="BOI137"/>
      <c r="BOJ137"/>
      <c r="BOK137"/>
      <c r="BOL137"/>
      <c r="BOM137"/>
      <c r="BON137"/>
      <c r="BOO137"/>
      <c r="BOP137"/>
      <c r="BOQ137"/>
      <c r="BOR137"/>
      <c r="BOS137"/>
      <c r="BOT137"/>
      <c r="BOU137"/>
      <c r="BOV137"/>
      <c r="BOW137"/>
      <c r="BOX137"/>
      <c r="BOY137"/>
      <c r="BOZ137"/>
      <c r="BPA137"/>
      <c r="BPB137"/>
      <c r="BPC137"/>
      <c r="BPD137"/>
      <c r="BPE137"/>
      <c r="BPF137"/>
      <c r="BPG137"/>
      <c r="BPH137"/>
      <c r="BPI137"/>
      <c r="BPJ137"/>
      <c r="BPK137"/>
      <c r="BPL137"/>
      <c r="BPM137"/>
      <c r="BPN137"/>
      <c r="BPO137"/>
      <c r="BPP137"/>
      <c r="BPQ137"/>
      <c r="BPR137"/>
      <c r="BPS137"/>
      <c r="BPT137"/>
      <c r="BPU137"/>
      <c r="BPV137"/>
      <c r="BPW137"/>
      <c r="BPX137"/>
      <c r="BPY137"/>
      <c r="BPZ137"/>
      <c r="BQA137"/>
      <c r="BQB137"/>
      <c r="BQC137"/>
      <c r="BQD137"/>
      <c r="BQE137"/>
      <c r="BQF137"/>
      <c r="BQG137"/>
      <c r="BQH137"/>
      <c r="BQI137"/>
      <c r="BQJ137"/>
      <c r="BQK137"/>
      <c r="BQL137"/>
      <c r="BQM137"/>
      <c r="BQN137"/>
      <c r="BQO137"/>
      <c r="BQP137"/>
      <c r="BQQ137"/>
      <c r="BQR137"/>
      <c r="BQS137"/>
      <c r="BQT137"/>
      <c r="BQU137"/>
      <c r="BQV137"/>
      <c r="BQW137"/>
      <c r="BQX137"/>
      <c r="BQY137"/>
      <c r="BQZ137"/>
      <c r="BRA137"/>
      <c r="BRB137"/>
      <c r="BRC137"/>
      <c r="BRD137"/>
      <c r="BRE137"/>
      <c r="BRF137"/>
      <c r="BRG137"/>
      <c r="BRH137"/>
      <c r="BRI137"/>
      <c r="BRJ137"/>
      <c r="BRK137"/>
      <c r="BRL137"/>
      <c r="BRM137"/>
      <c r="BRN137"/>
      <c r="BRO137"/>
      <c r="BRP137"/>
      <c r="BRQ137"/>
      <c r="BRR137"/>
      <c r="BRS137"/>
      <c r="BRT137"/>
      <c r="BRU137"/>
      <c r="BRV137"/>
      <c r="BRW137"/>
      <c r="BRX137"/>
      <c r="BRY137"/>
      <c r="BRZ137"/>
      <c r="BSA137"/>
      <c r="BSB137"/>
      <c r="BSC137"/>
      <c r="BSD137"/>
      <c r="BSE137"/>
      <c r="BSF137"/>
      <c r="BSG137"/>
      <c r="BSH137"/>
      <c r="BSI137"/>
      <c r="BSJ137"/>
      <c r="BSK137"/>
      <c r="BSL137"/>
      <c r="BSM137"/>
      <c r="BSN137"/>
      <c r="BSO137"/>
      <c r="BSP137"/>
      <c r="BSQ137"/>
      <c r="BSR137"/>
      <c r="BSS137"/>
      <c r="BST137"/>
      <c r="BSU137"/>
      <c r="BSV137"/>
      <c r="BSW137"/>
      <c r="BSX137"/>
      <c r="BSY137"/>
      <c r="BSZ137"/>
      <c r="BTA137"/>
      <c r="BTB137"/>
      <c r="BTC137"/>
      <c r="BTD137"/>
      <c r="BTE137"/>
      <c r="BTF137"/>
      <c r="BTG137"/>
      <c r="BTH137"/>
      <c r="BTI137"/>
      <c r="BTJ137"/>
      <c r="BTK137"/>
      <c r="BTL137"/>
      <c r="BTM137"/>
      <c r="BTN137"/>
      <c r="BTO137"/>
      <c r="BTP137"/>
      <c r="BTQ137"/>
      <c r="BTR137"/>
      <c r="BTS137"/>
      <c r="BTT137"/>
      <c r="BTU137"/>
      <c r="BTV137"/>
      <c r="BTW137"/>
      <c r="BTX137"/>
      <c r="BTY137"/>
      <c r="BTZ137"/>
      <c r="BUA137"/>
      <c r="BUB137"/>
      <c r="BUC137"/>
      <c r="BUD137"/>
      <c r="BUE137"/>
      <c r="BUF137"/>
      <c r="BUG137"/>
      <c r="BUH137"/>
      <c r="BUI137"/>
      <c r="BUJ137"/>
      <c r="BUK137"/>
      <c r="BUL137"/>
      <c r="BUM137"/>
      <c r="BUN137"/>
      <c r="BUO137"/>
      <c r="BUP137"/>
      <c r="BUQ137"/>
      <c r="BUR137"/>
      <c r="BUS137"/>
      <c r="BUT137"/>
      <c r="BUU137"/>
      <c r="BUV137"/>
      <c r="BUW137"/>
      <c r="BUX137"/>
      <c r="BUY137"/>
      <c r="BUZ137"/>
      <c r="BVA137"/>
      <c r="BVB137"/>
      <c r="BVC137"/>
      <c r="BVD137"/>
      <c r="BVE137"/>
      <c r="BVF137"/>
      <c r="BVG137"/>
      <c r="BVH137"/>
      <c r="BVI137"/>
      <c r="BVJ137"/>
      <c r="BVK137"/>
      <c r="BVL137"/>
      <c r="BVM137"/>
      <c r="BVN137"/>
      <c r="BVO137"/>
      <c r="BVP137"/>
      <c r="BVQ137"/>
      <c r="BVR137"/>
      <c r="BVS137"/>
      <c r="BVT137"/>
      <c r="BVU137"/>
      <c r="BVV137"/>
      <c r="BVW137"/>
      <c r="BVX137"/>
      <c r="BVY137"/>
      <c r="BVZ137"/>
      <c r="BWA137"/>
      <c r="BWB137"/>
      <c r="BWC137"/>
      <c r="BWD137"/>
      <c r="BWE137"/>
      <c r="BWF137"/>
      <c r="BWG137"/>
      <c r="BWH137"/>
      <c r="BWI137"/>
      <c r="BWJ137"/>
      <c r="BWK137"/>
      <c r="BWL137"/>
      <c r="BWM137"/>
      <c r="BWN137"/>
      <c r="BWO137"/>
      <c r="BWP137"/>
      <c r="BWQ137"/>
      <c r="BWR137"/>
      <c r="BWS137"/>
      <c r="BWT137"/>
      <c r="BWU137"/>
      <c r="BWV137"/>
      <c r="BWW137"/>
      <c r="BWX137"/>
      <c r="BWY137"/>
      <c r="BWZ137"/>
      <c r="BXA137"/>
      <c r="BXB137"/>
      <c r="BXC137"/>
      <c r="BXD137"/>
      <c r="BXE137"/>
      <c r="BXF137"/>
      <c r="BXG137"/>
      <c r="BXH137"/>
      <c r="BXI137"/>
      <c r="BXJ137"/>
      <c r="BXK137"/>
      <c r="BXL137"/>
      <c r="BXM137"/>
      <c r="BXN137"/>
      <c r="BXO137"/>
      <c r="BXP137"/>
      <c r="BXQ137"/>
      <c r="BXR137"/>
      <c r="BXS137"/>
      <c r="BXT137"/>
      <c r="BXU137"/>
      <c r="BXV137"/>
      <c r="BXW137"/>
      <c r="BXX137"/>
      <c r="BXY137"/>
      <c r="BXZ137"/>
      <c r="BYA137"/>
      <c r="BYB137"/>
      <c r="BYC137"/>
      <c r="BYD137"/>
      <c r="BYE137"/>
      <c r="BYF137"/>
      <c r="BYG137"/>
      <c r="BYH137"/>
      <c r="BYI137"/>
      <c r="BYJ137"/>
      <c r="BYK137"/>
      <c r="BYL137"/>
      <c r="BYM137"/>
      <c r="BYN137"/>
      <c r="BYO137"/>
      <c r="BYP137"/>
      <c r="BYQ137"/>
      <c r="BYR137"/>
      <c r="BYS137"/>
      <c r="BYT137"/>
      <c r="BYU137"/>
      <c r="BYV137"/>
      <c r="BYW137"/>
      <c r="BYX137"/>
      <c r="BYY137"/>
      <c r="BYZ137"/>
      <c r="BZA137"/>
      <c r="BZB137"/>
      <c r="BZC137"/>
      <c r="BZD137"/>
      <c r="BZE137"/>
      <c r="BZF137"/>
      <c r="BZG137"/>
      <c r="BZH137"/>
      <c r="BZI137"/>
      <c r="BZJ137"/>
      <c r="BZK137"/>
      <c r="BZL137"/>
      <c r="BZM137"/>
      <c r="BZN137"/>
      <c r="BZO137"/>
      <c r="BZP137"/>
      <c r="BZQ137"/>
      <c r="BZR137"/>
      <c r="BZS137"/>
      <c r="BZT137"/>
      <c r="BZU137"/>
      <c r="BZV137"/>
      <c r="BZW137"/>
      <c r="BZX137"/>
      <c r="BZY137"/>
      <c r="BZZ137"/>
      <c r="CAA137"/>
      <c r="CAB137"/>
      <c r="CAC137"/>
      <c r="CAD137"/>
      <c r="CAE137"/>
      <c r="CAF137"/>
      <c r="CAG137"/>
      <c r="CAH137"/>
      <c r="CAI137"/>
      <c r="CAJ137"/>
      <c r="CAK137"/>
      <c r="CAL137"/>
      <c r="CAM137"/>
      <c r="CAN137"/>
      <c r="CAO137"/>
      <c r="CAP137"/>
      <c r="CAQ137"/>
      <c r="CAR137"/>
      <c r="CAS137"/>
      <c r="CAT137"/>
      <c r="CAU137"/>
      <c r="CAV137"/>
      <c r="CAW137"/>
      <c r="CAX137"/>
      <c r="CAY137"/>
      <c r="CAZ137"/>
      <c r="CBA137"/>
      <c r="CBB137"/>
      <c r="CBC137"/>
      <c r="CBD137"/>
      <c r="CBE137"/>
      <c r="CBF137"/>
      <c r="CBG137"/>
      <c r="CBH137"/>
      <c r="CBI137"/>
      <c r="CBJ137"/>
      <c r="CBK137"/>
      <c r="CBL137"/>
      <c r="CBM137"/>
      <c r="CBN137"/>
      <c r="CBO137"/>
      <c r="CBP137"/>
      <c r="CBQ137"/>
      <c r="CBR137"/>
      <c r="CBS137"/>
      <c r="CBT137"/>
      <c r="CBU137"/>
      <c r="CBV137"/>
      <c r="CBW137"/>
      <c r="CBX137"/>
      <c r="CBY137"/>
      <c r="CBZ137"/>
      <c r="CCA137"/>
      <c r="CCB137"/>
      <c r="CCC137"/>
      <c r="CCD137"/>
      <c r="CCE137"/>
      <c r="CCF137"/>
      <c r="CCG137"/>
      <c r="CCH137"/>
      <c r="CCI137"/>
      <c r="CCJ137"/>
      <c r="CCK137"/>
      <c r="CCL137"/>
      <c r="CCM137"/>
      <c r="CCN137"/>
      <c r="CCO137"/>
      <c r="CCP137"/>
      <c r="CCQ137"/>
      <c r="CCR137"/>
      <c r="CCS137"/>
      <c r="CCT137"/>
      <c r="CCU137"/>
      <c r="CCV137"/>
      <c r="CCW137"/>
      <c r="CCX137"/>
      <c r="CCY137"/>
      <c r="CCZ137"/>
      <c r="CDA137"/>
      <c r="CDB137"/>
      <c r="CDC137"/>
      <c r="CDD137"/>
      <c r="CDE137"/>
      <c r="CDF137"/>
      <c r="CDG137"/>
      <c r="CDH137"/>
      <c r="CDI137"/>
      <c r="CDJ137"/>
      <c r="CDK137"/>
      <c r="CDL137"/>
      <c r="CDM137"/>
      <c r="CDN137"/>
      <c r="CDO137"/>
      <c r="CDP137"/>
      <c r="CDQ137"/>
      <c r="CDR137"/>
      <c r="CDS137"/>
      <c r="CDT137"/>
      <c r="CDU137"/>
      <c r="CDV137"/>
      <c r="CDW137"/>
      <c r="CDX137"/>
      <c r="CDY137"/>
      <c r="CDZ137"/>
      <c r="CEA137"/>
      <c r="CEB137"/>
      <c r="CEC137"/>
      <c r="CED137"/>
      <c r="CEE137"/>
      <c r="CEF137"/>
      <c r="CEG137"/>
      <c r="CEH137"/>
      <c r="CEI137"/>
      <c r="CEJ137"/>
      <c r="CEK137"/>
      <c r="CEL137"/>
      <c r="CEM137"/>
      <c r="CEN137"/>
      <c r="CEO137"/>
      <c r="CEP137"/>
      <c r="CEQ137"/>
      <c r="CER137"/>
      <c r="CES137"/>
      <c r="CET137"/>
      <c r="CEU137"/>
      <c r="CEV137"/>
      <c r="CEW137"/>
      <c r="CEX137"/>
      <c r="CEY137"/>
      <c r="CEZ137"/>
      <c r="CFA137"/>
      <c r="CFB137"/>
      <c r="CFC137"/>
      <c r="CFD137"/>
      <c r="CFE137"/>
      <c r="CFF137"/>
      <c r="CFG137"/>
      <c r="CFH137"/>
      <c r="CFI137"/>
      <c r="CFJ137"/>
      <c r="CFK137"/>
      <c r="CFL137"/>
      <c r="CFM137"/>
      <c r="CFN137"/>
      <c r="CFO137"/>
      <c r="CFP137"/>
      <c r="CFQ137"/>
      <c r="CFR137"/>
      <c r="CFS137"/>
      <c r="CFT137"/>
      <c r="CFU137"/>
      <c r="CFV137"/>
      <c r="CFW137"/>
      <c r="CFX137"/>
      <c r="CFY137"/>
      <c r="CFZ137"/>
      <c r="CGA137"/>
      <c r="CGB137"/>
      <c r="CGC137"/>
      <c r="CGD137"/>
      <c r="CGE137"/>
      <c r="CGF137"/>
      <c r="CGG137"/>
      <c r="CGH137"/>
      <c r="CGI137"/>
      <c r="CGJ137"/>
      <c r="CGK137"/>
      <c r="CGL137"/>
      <c r="CGM137"/>
      <c r="CGN137"/>
      <c r="CGO137"/>
      <c r="CGP137"/>
      <c r="CGQ137"/>
      <c r="CGR137"/>
      <c r="CGS137"/>
      <c r="CGT137"/>
      <c r="CGU137"/>
      <c r="CGV137"/>
      <c r="CGW137"/>
      <c r="CGX137"/>
      <c r="CGY137"/>
      <c r="CGZ137"/>
      <c r="CHA137"/>
      <c r="CHB137"/>
      <c r="CHC137"/>
      <c r="CHD137"/>
      <c r="CHE137"/>
      <c r="CHF137"/>
      <c r="CHG137"/>
      <c r="CHH137"/>
      <c r="CHI137"/>
      <c r="CHJ137"/>
      <c r="CHK137"/>
      <c r="CHL137"/>
      <c r="CHM137"/>
      <c r="CHN137"/>
      <c r="CHO137"/>
      <c r="CHP137"/>
      <c r="CHQ137"/>
      <c r="CHR137"/>
      <c r="CHS137"/>
      <c r="CHT137"/>
      <c r="CHU137"/>
      <c r="CHV137"/>
      <c r="CHW137"/>
      <c r="CHX137"/>
      <c r="CHY137"/>
      <c r="CHZ137"/>
      <c r="CIA137"/>
      <c r="CIB137"/>
      <c r="CIC137"/>
      <c r="CID137"/>
      <c r="CIE137"/>
      <c r="CIF137"/>
      <c r="CIG137"/>
      <c r="CIH137"/>
      <c r="CII137"/>
      <c r="CIJ137"/>
      <c r="CIK137"/>
      <c r="CIL137"/>
      <c r="CIM137"/>
      <c r="CIN137"/>
      <c r="CIO137"/>
      <c r="CIP137"/>
      <c r="CIQ137"/>
      <c r="CIR137"/>
      <c r="CIS137"/>
      <c r="CIT137"/>
      <c r="CIU137"/>
      <c r="CIV137"/>
      <c r="CIW137"/>
      <c r="CIX137"/>
      <c r="CIY137"/>
      <c r="CIZ137"/>
      <c r="CJA137"/>
      <c r="CJB137"/>
      <c r="CJC137"/>
      <c r="CJD137"/>
      <c r="CJE137"/>
      <c r="CJF137"/>
      <c r="CJG137"/>
      <c r="CJH137"/>
      <c r="CJI137"/>
      <c r="CJJ137"/>
      <c r="CJK137"/>
      <c r="CJL137"/>
      <c r="CJM137"/>
      <c r="CJN137"/>
      <c r="CJO137"/>
      <c r="CJP137"/>
      <c r="CJQ137"/>
      <c r="CJR137"/>
      <c r="CJS137"/>
      <c r="CJT137"/>
      <c r="CJU137"/>
      <c r="CJV137"/>
      <c r="CJW137"/>
      <c r="CJX137"/>
      <c r="CJY137"/>
      <c r="CJZ137"/>
      <c r="CKA137"/>
      <c r="CKB137"/>
      <c r="CKC137"/>
      <c r="CKD137"/>
      <c r="CKE137"/>
      <c r="CKF137"/>
      <c r="CKG137"/>
      <c r="CKH137"/>
      <c r="CKI137"/>
      <c r="CKJ137"/>
      <c r="CKK137"/>
      <c r="CKL137"/>
      <c r="CKM137"/>
      <c r="CKN137"/>
      <c r="CKO137"/>
      <c r="CKP137"/>
      <c r="CKQ137"/>
      <c r="CKR137"/>
      <c r="CKS137"/>
      <c r="CKT137"/>
      <c r="CKU137"/>
      <c r="CKV137"/>
      <c r="CKW137"/>
      <c r="CKX137"/>
      <c r="CKY137"/>
      <c r="CKZ137"/>
      <c r="CLA137"/>
      <c r="CLB137"/>
      <c r="CLC137"/>
      <c r="CLD137"/>
      <c r="CLE137"/>
      <c r="CLF137"/>
      <c r="CLG137"/>
      <c r="CLH137"/>
      <c r="CLI137"/>
      <c r="CLJ137"/>
      <c r="CLK137"/>
      <c r="CLL137"/>
      <c r="CLM137"/>
      <c r="CLN137"/>
      <c r="CLO137"/>
      <c r="CLP137"/>
      <c r="CLQ137"/>
      <c r="CLR137"/>
      <c r="CLS137"/>
      <c r="CLT137"/>
      <c r="CLU137"/>
      <c r="CLV137"/>
      <c r="CLW137"/>
      <c r="CLX137"/>
      <c r="CLY137"/>
      <c r="CLZ137"/>
      <c r="CMA137"/>
      <c r="CMB137"/>
      <c r="CMC137"/>
      <c r="CMD137"/>
      <c r="CME137"/>
      <c r="CMF137"/>
      <c r="CMG137"/>
      <c r="CMH137"/>
      <c r="CMI137"/>
      <c r="CMJ137"/>
      <c r="CMK137"/>
      <c r="CML137"/>
      <c r="CMM137"/>
      <c r="CMN137"/>
      <c r="CMO137"/>
      <c r="CMP137"/>
      <c r="CMQ137"/>
      <c r="CMR137"/>
      <c r="CMS137"/>
      <c r="CMT137"/>
      <c r="CMU137"/>
      <c r="CMV137"/>
      <c r="CMW137"/>
      <c r="CMX137"/>
      <c r="CMY137"/>
      <c r="CMZ137"/>
      <c r="CNA137"/>
      <c r="CNB137"/>
      <c r="CNC137"/>
      <c r="CND137"/>
      <c r="CNE137"/>
      <c r="CNF137"/>
      <c r="CNG137"/>
      <c r="CNH137"/>
      <c r="CNI137"/>
      <c r="CNJ137"/>
      <c r="CNK137"/>
      <c r="CNL137"/>
      <c r="CNM137"/>
      <c r="CNN137"/>
      <c r="CNO137"/>
      <c r="CNP137"/>
      <c r="CNQ137"/>
      <c r="CNR137"/>
      <c r="CNS137"/>
      <c r="CNT137"/>
      <c r="CNU137"/>
      <c r="CNV137"/>
      <c r="CNW137"/>
      <c r="CNX137"/>
      <c r="CNY137"/>
      <c r="CNZ137"/>
      <c r="COA137"/>
      <c r="COB137"/>
      <c r="COC137"/>
      <c r="COD137"/>
      <c r="COE137"/>
      <c r="COF137"/>
      <c r="COG137"/>
      <c r="COH137"/>
      <c r="COI137"/>
      <c r="COJ137"/>
      <c r="COK137"/>
      <c r="COL137"/>
      <c r="COM137"/>
      <c r="CON137"/>
      <c r="COO137"/>
      <c r="COP137"/>
      <c r="COQ137"/>
      <c r="COR137"/>
      <c r="COS137"/>
      <c r="COT137"/>
      <c r="COU137"/>
      <c r="COV137"/>
      <c r="COW137"/>
      <c r="COX137"/>
      <c r="COY137"/>
      <c r="COZ137"/>
      <c r="CPA137"/>
      <c r="CPB137"/>
      <c r="CPC137"/>
      <c r="CPD137"/>
      <c r="CPE137"/>
      <c r="CPF137"/>
      <c r="CPG137"/>
      <c r="CPH137"/>
      <c r="CPI137"/>
      <c r="CPJ137"/>
      <c r="CPK137"/>
      <c r="CPL137"/>
      <c r="CPM137"/>
      <c r="CPN137"/>
      <c r="CPO137"/>
      <c r="CPP137"/>
      <c r="CPQ137"/>
      <c r="CPR137"/>
      <c r="CPS137"/>
      <c r="CPT137"/>
      <c r="CPU137"/>
      <c r="CPV137"/>
      <c r="CPW137"/>
      <c r="CPX137"/>
      <c r="CPY137"/>
      <c r="CPZ137"/>
      <c r="CQA137"/>
      <c r="CQB137"/>
      <c r="CQC137"/>
      <c r="CQD137"/>
      <c r="CQE137"/>
      <c r="CQF137"/>
      <c r="CQG137"/>
      <c r="CQH137"/>
      <c r="CQI137"/>
      <c r="CQJ137"/>
      <c r="CQK137"/>
      <c r="CQL137"/>
      <c r="CQM137"/>
      <c r="CQN137"/>
      <c r="CQO137"/>
      <c r="CQP137"/>
      <c r="CQQ137"/>
      <c r="CQR137"/>
      <c r="CQS137"/>
      <c r="CQT137"/>
      <c r="CQU137"/>
      <c r="CQV137"/>
      <c r="CQW137"/>
      <c r="CQX137"/>
      <c r="CQY137"/>
      <c r="CQZ137"/>
      <c r="CRA137"/>
      <c r="CRB137"/>
      <c r="CRC137"/>
      <c r="CRD137"/>
      <c r="CRE137"/>
      <c r="CRF137"/>
      <c r="CRG137"/>
      <c r="CRH137"/>
      <c r="CRI137"/>
      <c r="CRJ137"/>
      <c r="CRK137"/>
      <c r="CRL137"/>
      <c r="CRM137"/>
      <c r="CRN137"/>
      <c r="CRO137"/>
      <c r="CRP137"/>
      <c r="CRQ137"/>
      <c r="CRR137"/>
      <c r="CRS137"/>
      <c r="CRT137"/>
      <c r="CRU137"/>
      <c r="CRV137"/>
      <c r="CRW137"/>
      <c r="CRX137"/>
      <c r="CRY137"/>
      <c r="CRZ137"/>
      <c r="CSA137"/>
      <c r="CSB137"/>
      <c r="CSC137"/>
      <c r="CSD137"/>
      <c r="CSE137"/>
      <c r="CSF137"/>
      <c r="CSG137"/>
      <c r="CSH137"/>
      <c r="CSI137"/>
      <c r="CSJ137"/>
      <c r="CSK137"/>
      <c r="CSL137"/>
      <c r="CSM137"/>
      <c r="CSN137"/>
      <c r="CSO137"/>
      <c r="CSP137"/>
      <c r="CSQ137"/>
      <c r="CSR137"/>
      <c r="CSS137"/>
      <c r="CST137"/>
      <c r="CSU137"/>
      <c r="CSV137"/>
      <c r="CSW137"/>
      <c r="CSX137"/>
      <c r="CSY137"/>
      <c r="CSZ137"/>
      <c r="CTA137"/>
      <c r="CTB137"/>
      <c r="CTC137"/>
      <c r="CTD137"/>
      <c r="CTE137"/>
      <c r="CTF137"/>
      <c r="CTG137"/>
      <c r="CTH137"/>
      <c r="CTI137"/>
      <c r="CTJ137"/>
      <c r="CTK137"/>
      <c r="CTL137"/>
      <c r="CTM137"/>
      <c r="CTN137"/>
      <c r="CTO137"/>
      <c r="CTP137"/>
      <c r="CTQ137"/>
      <c r="CTR137"/>
      <c r="CTS137"/>
      <c r="CTT137"/>
      <c r="CTU137"/>
      <c r="CTV137"/>
      <c r="CTW137"/>
      <c r="CTX137"/>
      <c r="CTY137"/>
      <c r="CTZ137"/>
      <c r="CUA137"/>
      <c r="CUB137"/>
      <c r="CUC137"/>
      <c r="CUD137"/>
      <c r="CUE137"/>
      <c r="CUF137"/>
      <c r="CUG137"/>
      <c r="CUH137"/>
      <c r="CUI137"/>
      <c r="CUJ137"/>
      <c r="CUK137"/>
      <c r="CUL137"/>
      <c r="CUM137"/>
      <c r="CUN137"/>
      <c r="CUO137"/>
      <c r="CUP137"/>
      <c r="CUQ137"/>
      <c r="CUR137"/>
      <c r="CUS137"/>
      <c r="CUT137"/>
      <c r="CUU137"/>
      <c r="CUV137"/>
      <c r="CUW137"/>
      <c r="CUX137"/>
      <c r="CUY137"/>
      <c r="CUZ137"/>
      <c r="CVA137"/>
      <c r="CVB137"/>
      <c r="CVC137"/>
      <c r="CVD137"/>
      <c r="CVE137"/>
      <c r="CVF137"/>
      <c r="CVG137"/>
      <c r="CVH137"/>
      <c r="CVI137"/>
      <c r="CVJ137"/>
      <c r="CVK137"/>
      <c r="CVL137"/>
      <c r="CVM137"/>
      <c r="CVN137"/>
      <c r="CVO137"/>
      <c r="CVP137"/>
      <c r="CVQ137"/>
      <c r="CVR137"/>
      <c r="CVS137"/>
      <c r="CVT137"/>
      <c r="CVU137"/>
      <c r="CVV137"/>
      <c r="CVW137"/>
      <c r="CVX137"/>
      <c r="CVY137"/>
      <c r="CVZ137"/>
      <c r="CWA137"/>
      <c r="CWB137"/>
      <c r="CWC137"/>
      <c r="CWD137"/>
      <c r="CWE137"/>
      <c r="CWF137"/>
      <c r="CWG137"/>
      <c r="CWH137"/>
      <c r="CWI137"/>
      <c r="CWJ137"/>
      <c r="CWK137"/>
      <c r="CWL137"/>
      <c r="CWM137"/>
      <c r="CWN137"/>
      <c r="CWO137"/>
      <c r="CWP137"/>
      <c r="CWQ137"/>
      <c r="CWR137"/>
      <c r="CWS137"/>
      <c r="CWT137"/>
      <c r="CWU137"/>
      <c r="CWV137"/>
      <c r="CWW137"/>
      <c r="CWX137"/>
      <c r="CWY137"/>
      <c r="CWZ137"/>
      <c r="CXA137"/>
      <c r="CXB137"/>
      <c r="CXC137"/>
      <c r="CXD137"/>
      <c r="CXE137"/>
      <c r="CXF137"/>
      <c r="CXG137"/>
      <c r="CXH137"/>
      <c r="CXI137"/>
      <c r="CXJ137"/>
      <c r="CXK137"/>
      <c r="CXL137"/>
      <c r="CXM137"/>
      <c r="CXN137"/>
      <c r="CXO137"/>
      <c r="CXP137"/>
      <c r="CXQ137"/>
      <c r="CXR137"/>
      <c r="CXS137"/>
      <c r="CXT137"/>
      <c r="CXU137"/>
      <c r="CXV137"/>
      <c r="CXW137"/>
      <c r="CXX137"/>
      <c r="CXY137"/>
      <c r="CXZ137"/>
      <c r="CYA137"/>
      <c r="CYB137"/>
      <c r="CYC137"/>
      <c r="CYD137"/>
      <c r="CYE137"/>
      <c r="CYF137"/>
      <c r="CYG137"/>
      <c r="CYH137"/>
      <c r="CYI137"/>
      <c r="CYJ137"/>
      <c r="CYK137"/>
      <c r="CYL137"/>
      <c r="CYM137"/>
      <c r="CYN137"/>
      <c r="CYO137"/>
      <c r="CYP137"/>
      <c r="CYQ137"/>
      <c r="CYR137"/>
      <c r="CYS137"/>
      <c r="CYT137"/>
      <c r="CYU137"/>
      <c r="CYV137"/>
      <c r="CYW137"/>
      <c r="CYX137"/>
      <c r="CYY137"/>
      <c r="CYZ137"/>
      <c r="CZA137"/>
      <c r="CZB137"/>
      <c r="CZC137"/>
      <c r="CZD137"/>
      <c r="CZE137"/>
      <c r="CZF137"/>
      <c r="CZG137"/>
      <c r="CZH137"/>
      <c r="CZI137"/>
      <c r="CZJ137"/>
      <c r="CZK137"/>
      <c r="CZL137"/>
      <c r="CZM137"/>
      <c r="CZN137"/>
      <c r="CZO137"/>
      <c r="CZP137"/>
      <c r="CZQ137"/>
      <c r="CZR137"/>
      <c r="CZS137"/>
      <c r="CZT137"/>
      <c r="CZU137"/>
      <c r="CZV137"/>
      <c r="CZW137"/>
      <c r="CZX137"/>
      <c r="CZY137"/>
      <c r="CZZ137"/>
      <c r="DAA137"/>
      <c r="DAB137"/>
      <c r="DAC137"/>
      <c r="DAD137"/>
      <c r="DAE137"/>
      <c r="DAF137"/>
      <c r="DAG137"/>
      <c r="DAH137"/>
      <c r="DAI137"/>
      <c r="DAJ137"/>
      <c r="DAK137"/>
      <c r="DAL137"/>
      <c r="DAM137"/>
      <c r="DAN137"/>
      <c r="DAO137"/>
      <c r="DAP137"/>
      <c r="DAQ137"/>
      <c r="DAR137"/>
      <c r="DAS137"/>
      <c r="DAT137"/>
      <c r="DAU137"/>
      <c r="DAV137"/>
      <c r="DAW137"/>
      <c r="DAX137"/>
      <c r="DAY137"/>
      <c r="DAZ137"/>
      <c r="DBA137"/>
      <c r="DBB137"/>
      <c r="DBC137"/>
      <c r="DBD137"/>
      <c r="DBE137"/>
      <c r="DBF137"/>
      <c r="DBG137"/>
      <c r="DBH137"/>
      <c r="DBI137"/>
      <c r="DBJ137"/>
      <c r="DBK137"/>
      <c r="DBL137"/>
      <c r="DBM137"/>
      <c r="DBN137"/>
      <c r="DBO137"/>
      <c r="DBP137"/>
      <c r="DBQ137"/>
      <c r="DBR137"/>
      <c r="DBS137"/>
      <c r="DBT137"/>
      <c r="DBU137"/>
      <c r="DBV137"/>
      <c r="DBW137"/>
      <c r="DBX137"/>
      <c r="DBY137"/>
      <c r="DBZ137"/>
      <c r="DCA137"/>
      <c r="DCB137"/>
      <c r="DCC137"/>
      <c r="DCD137"/>
      <c r="DCE137"/>
      <c r="DCF137"/>
      <c r="DCG137"/>
      <c r="DCH137"/>
      <c r="DCI137"/>
      <c r="DCJ137"/>
      <c r="DCK137"/>
      <c r="DCL137"/>
      <c r="DCM137"/>
      <c r="DCN137"/>
      <c r="DCO137"/>
      <c r="DCP137"/>
      <c r="DCQ137"/>
      <c r="DCR137"/>
      <c r="DCS137"/>
      <c r="DCT137"/>
      <c r="DCU137"/>
      <c r="DCV137"/>
      <c r="DCW137"/>
      <c r="DCX137"/>
      <c r="DCY137"/>
      <c r="DCZ137"/>
      <c r="DDA137"/>
      <c r="DDB137"/>
      <c r="DDC137"/>
      <c r="DDD137"/>
      <c r="DDE137"/>
      <c r="DDF137"/>
      <c r="DDG137"/>
      <c r="DDH137"/>
      <c r="DDI137"/>
      <c r="DDJ137"/>
      <c r="DDK137"/>
      <c r="DDL137"/>
      <c r="DDM137"/>
      <c r="DDN137"/>
      <c r="DDO137"/>
      <c r="DDP137"/>
      <c r="DDQ137"/>
      <c r="DDR137"/>
      <c r="DDS137"/>
      <c r="DDT137"/>
      <c r="DDU137"/>
      <c r="DDV137"/>
      <c r="DDW137"/>
      <c r="DDX137"/>
      <c r="DDY137"/>
      <c r="DDZ137"/>
      <c r="DEA137"/>
      <c r="DEB137"/>
      <c r="DEC137"/>
      <c r="DED137"/>
      <c r="DEE137"/>
      <c r="DEF137"/>
      <c r="DEG137"/>
      <c r="DEH137"/>
      <c r="DEI137"/>
      <c r="DEJ137"/>
      <c r="DEK137"/>
      <c r="DEL137"/>
      <c r="DEM137"/>
      <c r="DEN137"/>
      <c r="DEO137"/>
      <c r="DEP137"/>
      <c r="DEQ137"/>
      <c r="DER137"/>
      <c r="DES137"/>
      <c r="DET137"/>
      <c r="DEU137"/>
      <c r="DEV137"/>
      <c r="DEW137"/>
      <c r="DEX137"/>
      <c r="DEY137"/>
      <c r="DEZ137"/>
      <c r="DFA137"/>
      <c r="DFB137"/>
      <c r="DFC137"/>
      <c r="DFD137"/>
      <c r="DFE137"/>
      <c r="DFF137"/>
      <c r="DFG137"/>
      <c r="DFH137"/>
      <c r="DFI137"/>
      <c r="DFJ137"/>
      <c r="DFK137"/>
      <c r="DFL137"/>
      <c r="DFM137"/>
      <c r="DFN137"/>
      <c r="DFO137"/>
      <c r="DFP137"/>
      <c r="DFQ137"/>
      <c r="DFR137"/>
      <c r="DFS137"/>
      <c r="DFT137"/>
      <c r="DFU137"/>
      <c r="DFV137"/>
      <c r="DFW137"/>
      <c r="DFX137"/>
      <c r="DFY137"/>
      <c r="DFZ137"/>
      <c r="DGA137"/>
      <c r="DGB137"/>
      <c r="DGC137"/>
      <c r="DGD137"/>
      <c r="DGE137"/>
      <c r="DGF137"/>
      <c r="DGG137"/>
      <c r="DGH137"/>
      <c r="DGI137"/>
      <c r="DGJ137"/>
      <c r="DGK137"/>
      <c r="DGL137"/>
      <c r="DGM137"/>
      <c r="DGN137"/>
      <c r="DGO137"/>
      <c r="DGP137"/>
      <c r="DGQ137"/>
      <c r="DGR137"/>
      <c r="DGS137"/>
      <c r="DGT137"/>
      <c r="DGU137"/>
      <c r="DGV137"/>
      <c r="DGW137"/>
      <c r="DGX137"/>
      <c r="DGY137"/>
      <c r="DGZ137"/>
      <c r="DHA137"/>
      <c r="DHB137"/>
      <c r="DHC137"/>
      <c r="DHD137"/>
      <c r="DHE137"/>
      <c r="DHF137"/>
      <c r="DHG137"/>
      <c r="DHH137"/>
      <c r="DHI137"/>
      <c r="DHJ137"/>
      <c r="DHK137"/>
      <c r="DHL137"/>
      <c r="DHM137"/>
      <c r="DHN137"/>
      <c r="DHO137"/>
      <c r="DHP137"/>
      <c r="DHQ137"/>
      <c r="DHR137"/>
      <c r="DHS137"/>
      <c r="DHT137"/>
      <c r="DHU137"/>
      <c r="DHV137"/>
      <c r="DHW137"/>
      <c r="DHX137"/>
      <c r="DHY137"/>
      <c r="DHZ137"/>
      <c r="DIA137"/>
      <c r="DIB137"/>
      <c r="DIC137"/>
      <c r="DID137"/>
      <c r="DIE137"/>
      <c r="DIF137"/>
      <c r="DIG137"/>
      <c r="DIH137"/>
      <c r="DII137"/>
      <c r="DIJ137"/>
      <c r="DIK137"/>
      <c r="DIL137"/>
      <c r="DIM137"/>
      <c r="DIN137"/>
      <c r="DIO137"/>
      <c r="DIP137"/>
      <c r="DIQ137"/>
      <c r="DIR137"/>
      <c r="DIS137"/>
      <c r="DIT137"/>
      <c r="DIU137"/>
      <c r="DIV137"/>
      <c r="DIW137"/>
      <c r="DIX137"/>
      <c r="DIY137"/>
      <c r="DIZ137"/>
      <c r="DJA137"/>
      <c r="DJB137"/>
      <c r="DJC137"/>
      <c r="DJD137"/>
      <c r="DJE137"/>
      <c r="DJF137"/>
      <c r="DJG137"/>
      <c r="DJH137"/>
      <c r="DJI137"/>
      <c r="DJJ137"/>
      <c r="DJK137"/>
      <c r="DJL137"/>
      <c r="DJM137"/>
      <c r="DJN137"/>
      <c r="DJO137"/>
      <c r="DJP137"/>
      <c r="DJQ137"/>
      <c r="DJR137"/>
      <c r="DJS137"/>
      <c r="DJT137"/>
      <c r="DJU137"/>
      <c r="DJV137"/>
      <c r="DJW137"/>
      <c r="DJX137"/>
      <c r="DJY137"/>
      <c r="DJZ137"/>
      <c r="DKA137"/>
      <c r="DKB137"/>
      <c r="DKC137"/>
      <c r="DKD137"/>
      <c r="DKE137"/>
      <c r="DKF137"/>
      <c r="DKG137"/>
      <c r="DKH137"/>
      <c r="DKI137"/>
      <c r="DKJ137"/>
      <c r="DKK137"/>
      <c r="DKL137"/>
      <c r="DKM137"/>
      <c r="DKN137"/>
      <c r="DKO137"/>
      <c r="DKP137"/>
      <c r="DKQ137"/>
      <c r="DKR137"/>
      <c r="DKS137"/>
      <c r="DKT137"/>
      <c r="DKU137"/>
      <c r="DKV137"/>
      <c r="DKW137"/>
      <c r="DKX137"/>
      <c r="DKY137"/>
      <c r="DKZ137"/>
      <c r="DLA137"/>
      <c r="DLB137"/>
      <c r="DLC137"/>
      <c r="DLD137"/>
      <c r="DLE137"/>
      <c r="DLF137"/>
      <c r="DLG137"/>
      <c r="DLH137"/>
      <c r="DLI137"/>
      <c r="DLJ137"/>
      <c r="DLK137"/>
      <c r="DLL137"/>
      <c r="DLM137"/>
      <c r="DLN137"/>
      <c r="DLO137"/>
      <c r="DLP137"/>
      <c r="DLQ137"/>
      <c r="DLR137"/>
      <c r="DLS137"/>
      <c r="DLT137"/>
      <c r="DLU137"/>
      <c r="DLV137"/>
      <c r="DLW137"/>
      <c r="DLX137"/>
      <c r="DLY137"/>
      <c r="DLZ137"/>
      <c r="DMA137"/>
      <c r="DMB137"/>
      <c r="DMC137"/>
      <c r="DMD137"/>
      <c r="DME137"/>
      <c r="DMF137"/>
      <c r="DMG137"/>
      <c r="DMH137"/>
      <c r="DMI137"/>
      <c r="DMJ137"/>
      <c r="DMK137"/>
      <c r="DML137"/>
      <c r="DMM137"/>
      <c r="DMN137"/>
      <c r="DMO137"/>
      <c r="DMP137"/>
      <c r="DMQ137"/>
      <c r="DMR137"/>
      <c r="DMS137"/>
      <c r="DMT137"/>
      <c r="DMU137"/>
      <c r="DMV137"/>
      <c r="DMW137"/>
      <c r="DMX137"/>
      <c r="DMY137"/>
      <c r="DMZ137"/>
      <c r="DNA137"/>
      <c r="DNB137"/>
      <c r="DNC137"/>
      <c r="DND137"/>
      <c r="DNE137"/>
      <c r="DNF137"/>
      <c r="DNG137"/>
      <c r="DNH137"/>
      <c r="DNI137"/>
      <c r="DNJ137"/>
      <c r="DNK137"/>
      <c r="DNL137"/>
      <c r="DNM137"/>
      <c r="DNN137"/>
      <c r="DNO137"/>
      <c r="DNP137"/>
      <c r="DNQ137"/>
      <c r="DNR137"/>
      <c r="DNS137"/>
      <c r="DNT137"/>
      <c r="DNU137"/>
      <c r="DNV137"/>
      <c r="DNW137"/>
      <c r="DNX137"/>
      <c r="DNY137"/>
      <c r="DNZ137"/>
      <c r="DOA137"/>
      <c r="DOB137"/>
      <c r="DOC137"/>
      <c r="DOD137"/>
      <c r="DOE137"/>
      <c r="DOF137"/>
      <c r="DOG137"/>
      <c r="DOH137"/>
      <c r="DOI137"/>
      <c r="DOJ137"/>
      <c r="DOK137"/>
      <c r="DOL137"/>
      <c r="DOM137"/>
      <c r="DON137"/>
      <c r="DOO137"/>
      <c r="DOP137"/>
      <c r="DOQ137"/>
      <c r="DOR137"/>
      <c r="DOS137"/>
      <c r="DOT137"/>
      <c r="DOU137"/>
      <c r="DOV137"/>
      <c r="DOW137"/>
      <c r="DOX137"/>
      <c r="DOY137"/>
      <c r="DOZ137"/>
      <c r="DPA137"/>
      <c r="DPB137"/>
      <c r="DPC137"/>
      <c r="DPD137"/>
      <c r="DPE137"/>
      <c r="DPF137"/>
      <c r="DPG137"/>
      <c r="DPH137"/>
      <c r="DPI137"/>
      <c r="DPJ137"/>
      <c r="DPK137"/>
      <c r="DPL137"/>
      <c r="DPM137"/>
      <c r="DPN137"/>
      <c r="DPO137"/>
      <c r="DPP137"/>
      <c r="DPQ137"/>
      <c r="DPR137"/>
      <c r="DPS137"/>
      <c r="DPT137"/>
      <c r="DPU137"/>
      <c r="DPV137"/>
      <c r="DPW137"/>
      <c r="DPX137"/>
      <c r="DPY137"/>
      <c r="DPZ137"/>
      <c r="DQA137"/>
      <c r="DQB137"/>
      <c r="DQC137"/>
      <c r="DQD137"/>
      <c r="DQE137"/>
      <c r="DQF137"/>
      <c r="DQG137"/>
      <c r="DQH137"/>
      <c r="DQI137"/>
      <c r="DQJ137"/>
      <c r="DQK137"/>
      <c r="DQL137"/>
      <c r="DQM137"/>
      <c r="DQN137"/>
      <c r="DQO137"/>
      <c r="DQP137"/>
      <c r="DQQ137"/>
      <c r="DQR137"/>
      <c r="DQS137"/>
      <c r="DQT137"/>
      <c r="DQU137"/>
      <c r="DQV137"/>
      <c r="DQW137"/>
      <c r="DQX137"/>
      <c r="DQY137"/>
      <c r="DQZ137"/>
      <c r="DRA137"/>
      <c r="DRB137"/>
      <c r="DRC137"/>
      <c r="DRD137"/>
      <c r="DRE137"/>
      <c r="DRF137"/>
      <c r="DRG137"/>
      <c r="DRH137"/>
      <c r="DRI137"/>
      <c r="DRJ137"/>
      <c r="DRK137"/>
      <c r="DRL137"/>
      <c r="DRM137"/>
      <c r="DRN137"/>
      <c r="DRO137"/>
      <c r="DRP137"/>
      <c r="DRQ137"/>
      <c r="DRR137"/>
      <c r="DRS137"/>
      <c r="DRT137"/>
      <c r="DRU137"/>
      <c r="DRV137"/>
      <c r="DRW137"/>
      <c r="DRX137"/>
      <c r="DRY137"/>
      <c r="DRZ137"/>
      <c r="DSA137"/>
      <c r="DSB137"/>
      <c r="DSC137"/>
      <c r="DSD137"/>
      <c r="DSE137"/>
      <c r="DSF137"/>
      <c r="DSG137"/>
      <c r="DSH137"/>
      <c r="DSI137"/>
      <c r="DSJ137"/>
      <c r="DSK137"/>
      <c r="DSL137"/>
      <c r="DSM137"/>
      <c r="DSN137"/>
      <c r="DSO137"/>
      <c r="DSP137"/>
      <c r="DSQ137"/>
      <c r="DSR137"/>
      <c r="DSS137"/>
      <c r="DST137"/>
      <c r="DSU137"/>
      <c r="DSV137"/>
      <c r="DSW137"/>
      <c r="DSX137"/>
      <c r="DSY137"/>
      <c r="DSZ137"/>
      <c r="DTA137"/>
      <c r="DTB137"/>
      <c r="DTC137"/>
      <c r="DTD137"/>
      <c r="DTE137"/>
      <c r="DTF137"/>
      <c r="DTG137"/>
      <c r="DTH137"/>
      <c r="DTI137"/>
      <c r="DTJ137"/>
      <c r="DTK137"/>
      <c r="DTL137"/>
      <c r="DTM137"/>
      <c r="DTN137"/>
      <c r="DTO137"/>
      <c r="DTP137"/>
      <c r="DTQ137"/>
      <c r="DTR137"/>
      <c r="DTS137"/>
      <c r="DTT137"/>
      <c r="DTU137"/>
      <c r="DTV137"/>
      <c r="DTW137"/>
      <c r="DTX137"/>
      <c r="DTY137"/>
      <c r="DTZ137"/>
      <c r="DUA137"/>
      <c r="DUB137"/>
      <c r="DUC137"/>
      <c r="DUD137"/>
      <c r="DUE137"/>
      <c r="DUF137"/>
      <c r="DUG137"/>
      <c r="DUH137"/>
      <c r="DUI137"/>
      <c r="DUJ137"/>
      <c r="DUK137"/>
      <c r="DUL137"/>
      <c r="DUM137"/>
      <c r="DUN137"/>
      <c r="DUO137"/>
      <c r="DUP137"/>
      <c r="DUQ137"/>
      <c r="DUR137"/>
      <c r="DUS137"/>
      <c r="DUT137"/>
      <c r="DUU137"/>
      <c r="DUV137"/>
      <c r="DUW137"/>
      <c r="DUX137"/>
      <c r="DUY137"/>
      <c r="DUZ137"/>
      <c r="DVA137"/>
      <c r="DVB137"/>
      <c r="DVC137"/>
      <c r="DVD137"/>
      <c r="DVE137"/>
      <c r="DVF137"/>
      <c r="DVG137"/>
      <c r="DVH137"/>
      <c r="DVI137"/>
      <c r="DVJ137"/>
      <c r="DVK137"/>
      <c r="DVL137"/>
      <c r="DVM137"/>
      <c r="DVN137"/>
      <c r="DVO137"/>
      <c r="DVP137"/>
      <c r="DVQ137"/>
      <c r="DVR137"/>
      <c r="DVS137"/>
      <c r="DVT137"/>
      <c r="DVU137"/>
      <c r="DVV137"/>
      <c r="DVW137"/>
      <c r="DVX137"/>
      <c r="DVY137"/>
      <c r="DVZ137"/>
      <c r="DWA137"/>
      <c r="DWB137"/>
      <c r="DWC137"/>
      <c r="DWD137"/>
      <c r="DWE137"/>
      <c r="DWF137"/>
      <c r="DWG137"/>
      <c r="DWH137"/>
      <c r="DWI137"/>
      <c r="DWJ137"/>
      <c r="DWK137"/>
      <c r="DWL137"/>
      <c r="DWM137"/>
      <c r="DWN137"/>
      <c r="DWO137"/>
      <c r="DWP137"/>
      <c r="DWQ137"/>
      <c r="DWR137"/>
      <c r="DWS137"/>
      <c r="DWT137"/>
      <c r="DWU137"/>
      <c r="DWV137"/>
      <c r="DWW137"/>
      <c r="DWX137"/>
      <c r="DWY137"/>
      <c r="DWZ137"/>
      <c r="DXA137"/>
      <c r="DXB137"/>
      <c r="DXC137"/>
      <c r="DXD137"/>
      <c r="DXE137"/>
      <c r="DXF137"/>
      <c r="DXG137"/>
      <c r="DXH137"/>
      <c r="DXI137"/>
      <c r="DXJ137"/>
      <c r="DXK137"/>
      <c r="DXL137"/>
      <c r="DXM137"/>
      <c r="DXN137"/>
      <c r="DXO137"/>
      <c r="DXP137"/>
      <c r="DXQ137"/>
      <c r="DXR137"/>
      <c r="DXS137"/>
      <c r="DXT137"/>
      <c r="DXU137"/>
      <c r="DXV137"/>
      <c r="DXW137"/>
      <c r="DXX137"/>
      <c r="DXY137"/>
      <c r="DXZ137"/>
      <c r="DYA137"/>
      <c r="DYB137"/>
      <c r="DYC137"/>
      <c r="DYD137"/>
      <c r="DYE137"/>
      <c r="DYF137"/>
      <c r="DYG137"/>
      <c r="DYH137"/>
      <c r="DYI137"/>
      <c r="DYJ137"/>
      <c r="DYK137"/>
      <c r="DYL137"/>
      <c r="DYM137"/>
      <c r="DYN137"/>
      <c r="DYO137"/>
      <c r="DYP137"/>
      <c r="DYQ137"/>
      <c r="DYR137"/>
      <c r="DYS137"/>
      <c r="DYT137"/>
      <c r="DYU137"/>
      <c r="DYV137"/>
      <c r="DYW137"/>
      <c r="DYX137"/>
      <c r="DYY137"/>
      <c r="DYZ137"/>
      <c r="DZA137"/>
      <c r="DZB137"/>
      <c r="DZC137"/>
      <c r="DZD137"/>
      <c r="DZE137"/>
      <c r="DZF137"/>
      <c r="DZG137"/>
      <c r="DZH137"/>
      <c r="DZI137"/>
      <c r="DZJ137"/>
      <c r="DZK137"/>
      <c r="DZL137"/>
      <c r="DZM137"/>
      <c r="DZN137"/>
      <c r="DZO137"/>
      <c r="DZP137"/>
      <c r="DZQ137"/>
      <c r="DZR137"/>
      <c r="DZS137"/>
      <c r="DZT137"/>
      <c r="DZU137"/>
      <c r="DZV137"/>
      <c r="DZW137"/>
      <c r="DZX137"/>
      <c r="DZY137"/>
      <c r="DZZ137"/>
      <c r="EAA137"/>
      <c r="EAB137"/>
      <c r="EAC137"/>
      <c r="EAD137"/>
      <c r="EAE137"/>
      <c r="EAF137"/>
      <c r="EAG137"/>
      <c r="EAH137"/>
      <c r="EAI137"/>
      <c r="EAJ137"/>
      <c r="EAK137"/>
      <c r="EAL137"/>
      <c r="EAM137"/>
      <c r="EAN137"/>
      <c r="EAO137"/>
      <c r="EAP137"/>
      <c r="EAQ137"/>
      <c r="EAR137"/>
      <c r="EAS137"/>
      <c r="EAT137"/>
      <c r="EAU137"/>
      <c r="EAV137"/>
      <c r="EAW137"/>
      <c r="EAX137"/>
      <c r="EAY137"/>
      <c r="EAZ137"/>
      <c r="EBA137"/>
      <c r="EBB137"/>
      <c r="EBC137"/>
      <c r="EBD137"/>
      <c r="EBE137"/>
      <c r="EBF137"/>
      <c r="EBG137"/>
      <c r="EBH137"/>
      <c r="EBI137"/>
      <c r="EBJ137"/>
      <c r="EBK137"/>
      <c r="EBL137"/>
      <c r="EBM137"/>
      <c r="EBN137"/>
      <c r="EBO137"/>
      <c r="EBP137"/>
      <c r="EBQ137"/>
      <c r="EBR137"/>
      <c r="EBS137"/>
      <c r="EBT137"/>
      <c r="EBU137"/>
      <c r="EBV137"/>
      <c r="EBW137"/>
      <c r="EBX137"/>
      <c r="EBY137"/>
      <c r="EBZ137"/>
      <c r="ECA137"/>
      <c r="ECB137"/>
      <c r="ECC137"/>
      <c r="ECD137"/>
      <c r="ECE137"/>
      <c r="ECF137"/>
      <c r="ECG137"/>
      <c r="ECH137"/>
      <c r="ECI137"/>
      <c r="ECJ137"/>
      <c r="ECK137"/>
      <c r="ECL137"/>
      <c r="ECM137"/>
      <c r="ECN137"/>
      <c r="ECO137"/>
      <c r="ECP137"/>
      <c r="ECQ137"/>
      <c r="ECR137"/>
      <c r="ECS137"/>
      <c r="ECT137"/>
      <c r="ECU137"/>
      <c r="ECV137"/>
      <c r="ECW137"/>
      <c r="ECX137"/>
      <c r="ECY137"/>
      <c r="ECZ137"/>
      <c r="EDA137"/>
      <c r="EDB137"/>
      <c r="EDC137"/>
      <c r="EDD137"/>
      <c r="EDE137"/>
      <c r="EDF137"/>
      <c r="EDG137"/>
      <c r="EDH137"/>
      <c r="EDI137"/>
      <c r="EDJ137"/>
      <c r="EDK137"/>
      <c r="EDL137"/>
      <c r="EDM137"/>
      <c r="EDN137"/>
      <c r="EDO137"/>
      <c r="EDP137"/>
      <c r="EDQ137"/>
      <c r="EDR137"/>
      <c r="EDS137"/>
      <c r="EDT137"/>
      <c r="EDU137"/>
      <c r="EDV137"/>
      <c r="EDW137"/>
      <c r="EDX137"/>
      <c r="EDY137"/>
      <c r="EDZ137"/>
      <c r="EEA137"/>
      <c r="EEB137"/>
      <c r="EEC137"/>
      <c r="EED137"/>
      <c r="EEE137"/>
      <c r="EEF137"/>
      <c r="EEG137"/>
      <c r="EEH137"/>
      <c r="EEI137"/>
      <c r="EEJ137"/>
      <c r="EEK137"/>
      <c r="EEL137"/>
      <c r="EEM137"/>
      <c r="EEN137"/>
      <c r="EEO137"/>
      <c r="EEP137"/>
      <c r="EEQ137"/>
      <c r="EER137"/>
      <c r="EES137"/>
      <c r="EET137"/>
      <c r="EEU137"/>
      <c r="EEV137"/>
      <c r="EEW137"/>
      <c r="EEX137"/>
      <c r="EEY137"/>
      <c r="EEZ137"/>
      <c r="EFA137"/>
      <c r="EFB137"/>
      <c r="EFC137"/>
      <c r="EFD137"/>
      <c r="EFE137"/>
      <c r="EFF137"/>
      <c r="EFG137"/>
      <c r="EFH137"/>
      <c r="EFI137"/>
      <c r="EFJ137"/>
      <c r="EFK137"/>
      <c r="EFL137"/>
      <c r="EFM137"/>
      <c r="EFN137"/>
      <c r="EFO137"/>
      <c r="EFP137"/>
      <c r="EFQ137"/>
      <c r="EFR137"/>
      <c r="EFS137"/>
      <c r="EFT137"/>
      <c r="EFU137"/>
      <c r="EFV137"/>
      <c r="EFW137"/>
      <c r="EFX137"/>
      <c r="EFY137"/>
      <c r="EFZ137"/>
      <c r="EGA137"/>
      <c r="EGB137"/>
      <c r="EGC137"/>
      <c r="EGD137"/>
      <c r="EGE137"/>
      <c r="EGF137"/>
      <c r="EGG137"/>
      <c r="EGH137"/>
      <c r="EGI137"/>
      <c r="EGJ137"/>
      <c r="EGK137"/>
      <c r="EGL137"/>
      <c r="EGM137"/>
      <c r="EGN137"/>
      <c r="EGO137"/>
      <c r="EGP137"/>
      <c r="EGQ137"/>
      <c r="EGR137"/>
      <c r="EGS137"/>
      <c r="EGT137"/>
      <c r="EGU137"/>
      <c r="EGV137"/>
      <c r="EGW137"/>
      <c r="EGX137"/>
      <c r="EGY137"/>
      <c r="EGZ137"/>
      <c r="EHA137"/>
      <c r="EHB137"/>
      <c r="EHC137"/>
      <c r="EHD137"/>
      <c r="EHE137"/>
      <c r="EHF137"/>
      <c r="EHG137"/>
      <c r="EHH137"/>
      <c r="EHI137"/>
      <c r="EHJ137"/>
      <c r="EHK137"/>
      <c r="EHL137"/>
      <c r="EHM137"/>
      <c r="EHN137"/>
      <c r="EHO137"/>
      <c r="EHP137"/>
      <c r="EHQ137"/>
      <c r="EHR137"/>
      <c r="EHS137"/>
      <c r="EHT137"/>
      <c r="EHU137"/>
      <c r="EHV137"/>
      <c r="EHW137"/>
      <c r="EHX137"/>
      <c r="EHY137"/>
      <c r="EHZ137"/>
      <c r="EIA137"/>
      <c r="EIB137"/>
      <c r="EIC137"/>
      <c r="EID137"/>
      <c r="EIE137"/>
      <c r="EIF137"/>
      <c r="EIG137"/>
      <c r="EIH137"/>
      <c r="EII137"/>
      <c r="EIJ137"/>
      <c r="EIK137"/>
      <c r="EIL137"/>
      <c r="EIM137"/>
      <c r="EIN137"/>
      <c r="EIO137"/>
      <c r="EIP137"/>
      <c r="EIQ137"/>
      <c r="EIR137"/>
      <c r="EIS137"/>
      <c r="EIT137"/>
      <c r="EIU137"/>
      <c r="EIV137"/>
      <c r="EIW137"/>
      <c r="EIX137"/>
      <c r="EIY137"/>
      <c r="EIZ137"/>
      <c r="EJA137"/>
      <c r="EJB137"/>
      <c r="EJC137"/>
      <c r="EJD137"/>
      <c r="EJE137"/>
      <c r="EJF137"/>
      <c r="EJG137"/>
      <c r="EJH137"/>
      <c r="EJI137"/>
      <c r="EJJ137"/>
      <c r="EJK137"/>
      <c r="EJL137"/>
      <c r="EJM137"/>
      <c r="EJN137"/>
      <c r="EJO137"/>
      <c r="EJP137"/>
      <c r="EJQ137"/>
      <c r="EJR137"/>
      <c r="EJS137"/>
      <c r="EJT137"/>
      <c r="EJU137"/>
      <c r="EJV137"/>
      <c r="EJW137"/>
      <c r="EJX137"/>
      <c r="EJY137"/>
      <c r="EJZ137"/>
      <c r="EKA137"/>
      <c r="EKB137"/>
      <c r="EKC137"/>
      <c r="EKD137"/>
      <c r="EKE137"/>
      <c r="EKF137"/>
      <c r="EKG137"/>
      <c r="EKH137"/>
      <c r="EKI137"/>
      <c r="EKJ137"/>
      <c r="EKK137"/>
      <c r="EKL137"/>
      <c r="EKM137"/>
      <c r="EKN137"/>
      <c r="EKO137"/>
      <c r="EKP137"/>
      <c r="EKQ137"/>
      <c r="EKR137"/>
      <c r="EKS137"/>
      <c r="EKT137"/>
      <c r="EKU137"/>
      <c r="EKV137"/>
      <c r="EKW137"/>
      <c r="EKX137"/>
      <c r="EKY137"/>
      <c r="EKZ137"/>
      <c r="ELA137"/>
      <c r="ELB137"/>
      <c r="ELC137"/>
      <c r="ELD137"/>
      <c r="ELE137"/>
      <c r="ELF137"/>
      <c r="ELG137"/>
      <c r="ELH137"/>
      <c r="ELI137"/>
      <c r="ELJ137"/>
      <c r="ELK137"/>
      <c r="ELL137"/>
      <c r="ELM137"/>
      <c r="ELN137"/>
      <c r="ELO137"/>
      <c r="ELP137"/>
      <c r="ELQ137"/>
      <c r="ELR137"/>
      <c r="ELS137"/>
      <c r="ELT137"/>
      <c r="ELU137"/>
      <c r="ELV137"/>
      <c r="ELW137"/>
      <c r="ELX137"/>
      <c r="ELY137"/>
      <c r="ELZ137"/>
      <c r="EMA137"/>
      <c r="EMB137"/>
      <c r="EMC137"/>
      <c r="EMD137"/>
      <c r="EME137"/>
      <c r="EMF137"/>
      <c r="EMG137"/>
      <c r="EMH137"/>
      <c r="EMI137"/>
      <c r="EMJ137"/>
      <c r="EMK137"/>
      <c r="EML137"/>
      <c r="EMM137"/>
      <c r="EMN137"/>
      <c r="EMO137"/>
      <c r="EMP137"/>
      <c r="EMQ137"/>
      <c r="EMR137"/>
      <c r="EMS137"/>
      <c r="EMT137"/>
      <c r="EMU137"/>
      <c r="EMV137"/>
      <c r="EMW137"/>
      <c r="EMX137"/>
      <c r="EMY137"/>
      <c r="EMZ137"/>
      <c r="ENA137"/>
      <c r="ENB137"/>
      <c r="ENC137"/>
      <c r="END137"/>
      <c r="ENE137"/>
      <c r="ENF137"/>
      <c r="ENG137"/>
      <c r="ENH137"/>
      <c r="ENI137"/>
      <c r="ENJ137"/>
      <c r="ENK137"/>
      <c r="ENL137"/>
      <c r="ENM137"/>
      <c r="ENN137"/>
      <c r="ENO137"/>
      <c r="ENP137"/>
      <c r="ENQ137"/>
      <c r="ENR137"/>
      <c r="ENS137"/>
      <c r="ENT137"/>
      <c r="ENU137"/>
      <c r="ENV137"/>
      <c r="ENW137"/>
      <c r="ENX137"/>
      <c r="ENY137"/>
      <c r="ENZ137"/>
      <c r="EOA137"/>
      <c r="EOB137"/>
      <c r="EOC137"/>
      <c r="EOD137"/>
      <c r="EOE137"/>
      <c r="EOF137"/>
      <c r="EOG137"/>
      <c r="EOH137"/>
      <c r="EOI137"/>
      <c r="EOJ137"/>
      <c r="EOK137"/>
      <c r="EOL137"/>
      <c r="EOM137"/>
      <c r="EON137"/>
      <c r="EOO137"/>
      <c r="EOP137"/>
      <c r="EOQ137"/>
      <c r="EOR137"/>
      <c r="EOS137"/>
      <c r="EOT137"/>
      <c r="EOU137"/>
      <c r="EOV137"/>
      <c r="EOW137"/>
      <c r="EOX137"/>
      <c r="EOY137"/>
      <c r="EOZ137"/>
      <c r="EPA137"/>
      <c r="EPB137"/>
      <c r="EPC137"/>
      <c r="EPD137"/>
      <c r="EPE137"/>
      <c r="EPF137"/>
      <c r="EPG137"/>
      <c r="EPH137"/>
      <c r="EPI137"/>
      <c r="EPJ137"/>
      <c r="EPK137"/>
      <c r="EPL137"/>
      <c r="EPM137"/>
      <c r="EPN137"/>
      <c r="EPO137"/>
      <c r="EPP137"/>
      <c r="EPQ137"/>
      <c r="EPR137"/>
      <c r="EPS137"/>
      <c r="EPT137"/>
      <c r="EPU137"/>
      <c r="EPV137"/>
      <c r="EPW137"/>
      <c r="EPX137"/>
      <c r="EPY137"/>
      <c r="EPZ137"/>
      <c r="EQA137"/>
      <c r="EQB137"/>
      <c r="EQC137"/>
      <c r="EQD137"/>
      <c r="EQE137"/>
      <c r="EQF137"/>
      <c r="EQG137"/>
      <c r="EQH137"/>
      <c r="EQI137"/>
      <c r="EQJ137"/>
      <c r="EQK137"/>
      <c r="EQL137"/>
      <c r="EQM137"/>
      <c r="EQN137"/>
      <c r="EQO137"/>
      <c r="EQP137"/>
      <c r="EQQ137"/>
      <c r="EQR137"/>
      <c r="EQS137"/>
      <c r="EQT137"/>
      <c r="EQU137"/>
      <c r="EQV137"/>
      <c r="EQW137"/>
      <c r="EQX137"/>
      <c r="EQY137"/>
      <c r="EQZ137"/>
      <c r="ERA137"/>
      <c r="ERB137"/>
      <c r="ERC137"/>
      <c r="ERD137"/>
      <c r="ERE137"/>
      <c r="ERF137"/>
      <c r="ERG137"/>
      <c r="ERH137"/>
      <c r="ERI137"/>
      <c r="ERJ137"/>
      <c r="ERK137"/>
      <c r="ERL137"/>
      <c r="ERM137"/>
      <c r="ERN137"/>
      <c r="ERO137"/>
      <c r="ERP137"/>
      <c r="ERQ137"/>
      <c r="ERR137"/>
      <c r="ERS137"/>
      <c r="ERT137"/>
      <c r="ERU137"/>
      <c r="ERV137"/>
      <c r="ERW137"/>
      <c r="ERX137"/>
      <c r="ERY137"/>
      <c r="ERZ137"/>
      <c r="ESA137"/>
      <c r="ESB137"/>
      <c r="ESC137"/>
      <c r="ESD137"/>
      <c r="ESE137"/>
      <c r="ESF137"/>
      <c r="ESG137"/>
      <c r="ESH137"/>
      <c r="ESI137"/>
      <c r="ESJ137"/>
      <c r="ESK137"/>
      <c r="ESL137"/>
      <c r="ESM137"/>
      <c r="ESN137"/>
      <c r="ESO137"/>
      <c r="ESP137"/>
      <c r="ESQ137"/>
      <c r="ESR137"/>
      <c r="ESS137"/>
      <c r="EST137"/>
      <c r="ESU137"/>
      <c r="ESV137"/>
      <c r="ESW137"/>
      <c r="ESX137"/>
      <c r="ESY137"/>
      <c r="ESZ137"/>
      <c r="ETA137"/>
      <c r="ETB137"/>
      <c r="ETC137"/>
      <c r="ETD137"/>
      <c r="ETE137"/>
      <c r="ETF137"/>
      <c r="ETG137"/>
      <c r="ETH137"/>
      <c r="ETI137"/>
      <c r="ETJ137"/>
      <c r="ETK137"/>
      <c r="ETL137"/>
      <c r="ETM137"/>
      <c r="ETN137"/>
      <c r="ETO137"/>
      <c r="ETP137"/>
      <c r="ETQ137"/>
      <c r="ETR137"/>
      <c r="ETS137"/>
      <c r="ETT137"/>
      <c r="ETU137"/>
      <c r="ETV137"/>
      <c r="ETW137"/>
      <c r="ETX137"/>
      <c r="ETY137"/>
      <c r="ETZ137"/>
      <c r="EUA137"/>
      <c r="EUB137"/>
      <c r="EUC137"/>
      <c r="EUD137"/>
      <c r="EUE137"/>
      <c r="EUF137"/>
      <c r="EUG137"/>
      <c r="EUH137"/>
      <c r="EUI137"/>
      <c r="EUJ137"/>
      <c r="EUK137"/>
      <c r="EUL137"/>
      <c r="EUM137"/>
      <c r="EUN137"/>
      <c r="EUO137"/>
      <c r="EUP137"/>
      <c r="EUQ137"/>
      <c r="EUR137"/>
      <c r="EUS137"/>
      <c r="EUT137"/>
      <c r="EUU137"/>
      <c r="EUV137"/>
      <c r="EUW137"/>
      <c r="EUX137"/>
      <c r="EUY137"/>
      <c r="EUZ137"/>
      <c r="EVA137"/>
      <c r="EVB137"/>
      <c r="EVC137"/>
      <c r="EVD137"/>
      <c r="EVE137"/>
      <c r="EVF137"/>
      <c r="EVG137"/>
      <c r="EVH137"/>
      <c r="EVI137"/>
      <c r="EVJ137"/>
      <c r="EVK137"/>
      <c r="EVL137"/>
      <c r="EVM137"/>
      <c r="EVN137"/>
      <c r="EVO137"/>
      <c r="EVP137"/>
      <c r="EVQ137"/>
      <c r="EVR137"/>
      <c r="EVS137"/>
      <c r="EVT137"/>
      <c r="EVU137"/>
      <c r="EVV137"/>
      <c r="EVW137"/>
      <c r="EVX137"/>
      <c r="EVY137"/>
      <c r="EVZ137"/>
      <c r="EWA137"/>
      <c r="EWB137"/>
      <c r="EWC137"/>
      <c r="EWD137"/>
      <c r="EWE137"/>
      <c r="EWF137"/>
      <c r="EWG137"/>
      <c r="EWH137"/>
      <c r="EWI137"/>
      <c r="EWJ137"/>
      <c r="EWK137"/>
      <c r="EWL137"/>
      <c r="EWM137"/>
      <c r="EWN137"/>
      <c r="EWO137"/>
      <c r="EWP137"/>
      <c r="EWQ137"/>
      <c r="EWR137"/>
      <c r="EWS137"/>
      <c r="EWT137"/>
      <c r="EWU137"/>
      <c r="EWV137"/>
      <c r="EWW137"/>
      <c r="EWX137"/>
      <c r="EWY137"/>
      <c r="EWZ137"/>
      <c r="EXA137"/>
      <c r="EXB137"/>
      <c r="EXC137"/>
      <c r="EXD137"/>
      <c r="EXE137"/>
      <c r="EXF137"/>
      <c r="EXG137"/>
      <c r="EXH137"/>
      <c r="EXI137"/>
      <c r="EXJ137"/>
      <c r="EXK137"/>
      <c r="EXL137"/>
      <c r="EXM137"/>
      <c r="EXN137"/>
      <c r="EXO137"/>
      <c r="EXP137"/>
      <c r="EXQ137"/>
      <c r="EXR137"/>
      <c r="EXS137"/>
      <c r="EXT137"/>
      <c r="EXU137"/>
      <c r="EXV137"/>
      <c r="EXW137"/>
      <c r="EXX137"/>
      <c r="EXY137"/>
      <c r="EXZ137"/>
      <c r="EYA137"/>
      <c r="EYB137"/>
      <c r="EYC137"/>
      <c r="EYD137"/>
      <c r="EYE137"/>
      <c r="EYF137"/>
      <c r="EYG137"/>
      <c r="EYH137"/>
      <c r="EYI137"/>
      <c r="EYJ137"/>
      <c r="EYK137"/>
      <c r="EYL137"/>
      <c r="EYM137"/>
      <c r="EYN137"/>
      <c r="EYO137"/>
      <c r="EYP137"/>
      <c r="EYQ137"/>
      <c r="EYR137"/>
      <c r="EYS137"/>
      <c r="EYT137"/>
      <c r="EYU137"/>
      <c r="EYV137"/>
      <c r="EYW137"/>
      <c r="EYX137"/>
      <c r="EYY137"/>
      <c r="EYZ137"/>
      <c r="EZA137"/>
      <c r="EZB137"/>
      <c r="EZC137"/>
      <c r="EZD137"/>
      <c r="EZE137"/>
      <c r="EZF137"/>
      <c r="EZG137"/>
      <c r="EZH137"/>
      <c r="EZI137"/>
      <c r="EZJ137"/>
      <c r="EZK137"/>
      <c r="EZL137"/>
      <c r="EZM137"/>
      <c r="EZN137"/>
      <c r="EZO137"/>
      <c r="EZP137"/>
      <c r="EZQ137"/>
      <c r="EZR137"/>
      <c r="EZS137"/>
      <c r="EZT137"/>
      <c r="EZU137"/>
      <c r="EZV137"/>
      <c r="EZW137"/>
      <c r="EZX137"/>
      <c r="EZY137"/>
      <c r="EZZ137"/>
      <c r="FAA137"/>
      <c r="FAB137"/>
      <c r="FAC137"/>
      <c r="FAD137"/>
      <c r="FAE137"/>
      <c r="FAF137"/>
      <c r="FAG137"/>
      <c r="FAH137"/>
      <c r="FAI137"/>
      <c r="FAJ137"/>
      <c r="FAK137"/>
      <c r="FAL137"/>
      <c r="FAM137"/>
      <c r="FAN137"/>
      <c r="FAO137"/>
      <c r="FAP137"/>
      <c r="FAQ137"/>
      <c r="FAR137"/>
      <c r="FAS137"/>
      <c r="FAT137"/>
      <c r="FAU137"/>
      <c r="FAV137"/>
      <c r="FAW137"/>
      <c r="FAX137"/>
      <c r="FAY137"/>
      <c r="FAZ137"/>
      <c r="FBA137"/>
      <c r="FBB137"/>
      <c r="FBC137"/>
      <c r="FBD137"/>
      <c r="FBE137"/>
      <c r="FBF137"/>
      <c r="FBG137"/>
      <c r="FBH137"/>
      <c r="FBI137"/>
      <c r="FBJ137"/>
      <c r="FBK137"/>
      <c r="FBL137"/>
      <c r="FBM137"/>
      <c r="FBN137"/>
      <c r="FBO137"/>
      <c r="FBP137"/>
      <c r="FBQ137"/>
      <c r="FBR137"/>
      <c r="FBS137"/>
      <c r="FBT137"/>
      <c r="FBU137"/>
      <c r="FBV137"/>
      <c r="FBW137"/>
      <c r="FBX137"/>
      <c r="FBY137"/>
      <c r="FBZ137"/>
      <c r="FCA137"/>
      <c r="FCB137"/>
      <c r="FCC137"/>
      <c r="FCD137"/>
      <c r="FCE137"/>
      <c r="FCF137"/>
      <c r="FCG137"/>
      <c r="FCH137"/>
      <c r="FCI137"/>
      <c r="FCJ137"/>
      <c r="FCK137"/>
      <c r="FCL137"/>
      <c r="FCM137"/>
      <c r="FCN137"/>
      <c r="FCO137"/>
      <c r="FCP137"/>
      <c r="FCQ137"/>
      <c r="FCR137"/>
      <c r="FCS137"/>
      <c r="FCT137"/>
      <c r="FCU137"/>
      <c r="FCV137"/>
      <c r="FCW137"/>
      <c r="FCX137"/>
      <c r="FCY137"/>
      <c r="FCZ137"/>
      <c r="FDA137"/>
      <c r="FDB137"/>
      <c r="FDC137"/>
      <c r="FDD137"/>
      <c r="FDE137"/>
      <c r="FDF137"/>
      <c r="FDG137"/>
      <c r="FDH137"/>
      <c r="FDI137"/>
      <c r="FDJ137"/>
      <c r="FDK137"/>
      <c r="FDL137"/>
      <c r="FDM137"/>
      <c r="FDN137"/>
      <c r="FDO137"/>
      <c r="FDP137"/>
      <c r="FDQ137"/>
      <c r="FDR137"/>
      <c r="FDS137"/>
      <c r="FDT137"/>
      <c r="FDU137"/>
      <c r="FDV137"/>
      <c r="FDW137"/>
      <c r="FDX137"/>
      <c r="FDY137"/>
      <c r="FDZ137"/>
      <c r="FEA137"/>
      <c r="FEB137"/>
      <c r="FEC137"/>
      <c r="FED137"/>
      <c r="FEE137"/>
      <c r="FEF137"/>
      <c r="FEG137"/>
      <c r="FEH137"/>
      <c r="FEI137"/>
      <c r="FEJ137"/>
      <c r="FEK137"/>
      <c r="FEL137"/>
      <c r="FEM137"/>
      <c r="FEN137"/>
      <c r="FEO137"/>
      <c r="FEP137"/>
      <c r="FEQ137"/>
      <c r="FER137"/>
      <c r="FES137"/>
      <c r="FET137"/>
      <c r="FEU137"/>
      <c r="FEV137"/>
      <c r="FEW137"/>
      <c r="FEX137"/>
      <c r="FEY137"/>
      <c r="FEZ137"/>
      <c r="FFA137"/>
      <c r="FFB137"/>
      <c r="FFC137"/>
      <c r="FFD137"/>
      <c r="FFE137"/>
      <c r="FFF137"/>
      <c r="FFG137"/>
      <c r="FFH137"/>
      <c r="FFI137"/>
      <c r="FFJ137"/>
      <c r="FFK137"/>
      <c r="FFL137"/>
      <c r="FFM137"/>
      <c r="FFN137"/>
      <c r="FFO137"/>
      <c r="FFP137"/>
      <c r="FFQ137"/>
      <c r="FFR137"/>
      <c r="FFS137"/>
      <c r="FFT137"/>
      <c r="FFU137"/>
      <c r="FFV137"/>
      <c r="FFW137"/>
      <c r="FFX137"/>
      <c r="FFY137"/>
      <c r="FFZ137"/>
      <c r="FGA137"/>
      <c r="FGB137"/>
      <c r="FGC137"/>
      <c r="FGD137"/>
      <c r="FGE137"/>
      <c r="FGF137"/>
      <c r="FGG137"/>
      <c r="FGH137"/>
      <c r="FGI137"/>
      <c r="FGJ137"/>
      <c r="FGK137"/>
      <c r="FGL137"/>
      <c r="FGM137"/>
      <c r="FGN137"/>
      <c r="FGO137"/>
      <c r="FGP137"/>
      <c r="FGQ137"/>
      <c r="FGR137"/>
      <c r="FGS137"/>
      <c r="FGT137"/>
      <c r="FGU137"/>
      <c r="FGV137"/>
      <c r="FGW137"/>
      <c r="FGX137"/>
      <c r="FGY137"/>
      <c r="FGZ137"/>
      <c r="FHA137"/>
      <c r="FHB137"/>
      <c r="FHC137"/>
      <c r="FHD137"/>
      <c r="FHE137"/>
      <c r="FHF137"/>
      <c r="FHG137"/>
      <c r="FHH137"/>
      <c r="FHI137"/>
      <c r="FHJ137"/>
      <c r="FHK137"/>
      <c r="FHL137"/>
      <c r="FHM137"/>
      <c r="FHN137"/>
      <c r="FHO137"/>
      <c r="FHP137"/>
      <c r="FHQ137"/>
      <c r="FHR137"/>
      <c r="FHS137"/>
      <c r="FHT137"/>
      <c r="FHU137"/>
      <c r="FHV137"/>
      <c r="FHW137"/>
      <c r="FHX137"/>
      <c r="FHY137"/>
      <c r="FHZ137"/>
      <c r="FIA137"/>
      <c r="FIB137"/>
      <c r="FIC137"/>
      <c r="FID137"/>
      <c r="FIE137"/>
      <c r="FIF137"/>
      <c r="FIG137"/>
      <c r="FIH137"/>
      <c r="FII137"/>
      <c r="FIJ137"/>
      <c r="FIK137"/>
      <c r="FIL137"/>
      <c r="FIM137"/>
      <c r="FIN137"/>
      <c r="FIO137"/>
      <c r="FIP137"/>
      <c r="FIQ137"/>
      <c r="FIR137"/>
      <c r="FIS137"/>
      <c r="FIT137"/>
      <c r="FIU137"/>
      <c r="FIV137"/>
      <c r="FIW137"/>
      <c r="FIX137"/>
      <c r="FIY137"/>
      <c r="FIZ137"/>
      <c r="FJA137"/>
      <c r="FJB137"/>
      <c r="FJC137"/>
      <c r="FJD137"/>
      <c r="FJE137"/>
      <c r="FJF137"/>
      <c r="FJG137"/>
      <c r="FJH137"/>
      <c r="FJI137"/>
      <c r="FJJ137"/>
      <c r="FJK137"/>
      <c r="FJL137"/>
      <c r="FJM137"/>
      <c r="FJN137"/>
      <c r="FJO137"/>
      <c r="FJP137"/>
      <c r="FJQ137"/>
      <c r="FJR137"/>
      <c r="FJS137"/>
      <c r="FJT137"/>
      <c r="FJU137"/>
      <c r="FJV137"/>
      <c r="FJW137"/>
      <c r="FJX137"/>
      <c r="FJY137"/>
      <c r="FJZ137"/>
      <c r="FKA137"/>
      <c r="FKB137"/>
      <c r="FKC137"/>
      <c r="FKD137"/>
      <c r="FKE137"/>
      <c r="FKF137"/>
      <c r="FKG137"/>
      <c r="FKH137"/>
      <c r="FKI137"/>
      <c r="FKJ137"/>
      <c r="FKK137"/>
      <c r="FKL137"/>
      <c r="FKM137"/>
      <c r="FKN137"/>
      <c r="FKO137"/>
      <c r="FKP137"/>
      <c r="FKQ137"/>
      <c r="FKR137"/>
      <c r="FKS137"/>
      <c r="FKT137"/>
      <c r="FKU137"/>
      <c r="FKV137"/>
      <c r="FKW137"/>
      <c r="FKX137"/>
      <c r="FKY137"/>
      <c r="FKZ137"/>
      <c r="FLA137"/>
      <c r="FLB137"/>
      <c r="FLC137"/>
      <c r="FLD137"/>
      <c r="FLE137"/>
      <c r="FLF137"/>
      <c r="FLG137"/>
      <c r="FLH137"/>
      <c r="FLI137"/>
      <c r="FLJ137"/>
      <c r="FLK137"/>
      <c r="FLL137"/>
      <c r="FLM137"/>
      <c r="FLN137"/>
      <c r="FLO137"/>
      <c r="FLP137"/>
      <c r="FLQ137"/>
      <c r="FLR137"/>
      <c r="FLS137"/>
      <c r="FLT137"/>
      <c r="FLU137"/>
      <c r="FLV137"/>
      <c r="FLW137"/>
      <c r="FLX137"/>
      <c r="FLY137"/>
      <c r="FLZ137"/>
      <c r="FMA137"/>
      <c r="FMB137"/>
      <c r="FMC137"/>
      <c r="FMD137"/>
      <c r="FME137"/>
      <c r="FMF137"/>
      <c r="FMG137"/>
      <c r="FMH137"/>
      <c r="FMI137"/>
      <c r="FMJ137"/>
      <c r="FMK137"/>
      <c r="FML137"/>
      <c r="FMM137"/>
      <c r="FMN137"/>
      <c r="FMO137"/>
      <c r="FMP137"/>
      <c r="FMQ137"/>
      <c r="FMR137"/>
      <c r="FMS137"/>
      <c r="FMT137"/>
      <c r="FMU137"/>
      <c r="FMV137"/>
      <c r="FMW137"/>
      <c r="FMX137"/>
      <c r="FMY137"/>
      <c r="FMZ137"/>
      <c r="FNA137"/>
      <c r="FNB137"/>
      <c r="FNC137"/>
      <c r="FND137"/>
      <c r="FNE137"/>
      <c r="FNF137"/>
      <c r="FNG137"/>
      <c r="FNH137"/>
      <c r="FNI137"/>
      <c r="FNJ137"/>
      <c r="FNK137"/>
      <c r="FNL137"/>
      <c r="FNM137"/>
      <c r="FNN137"/>
      <c r="FNO137"/>
      <c r="FNP137"/>
      <c r="FNQ137"/>
      <c r="FNR137"/>
      <c r="FNS137"/>
      <c r="FNT137"/>
      <c r="FNU137"/>
      <c r="FNV137"/>
      <c r="FNW137"/>
      <c r="FNX137"/>
      <c r="FNY137"/>
      <c r="FNZ137"/>
      <c r="FOA137"/>
      <c r="FOB137"/>
      <c r="FOC137"/>
      <c r="FOD137"/>
      <c r="FOE137"/>
      <c r="FOF137"/>
      <c r="FOG137"/>
      <c r="FOH137"/>
      <c r="FOI137"/>
      <c r="FOJ137"/>
      <c r="FOK137"/>
      <c r="FOL137"/>
      <c r="FOM137"/>
      <c r="FON137"/>
      <c r="FOO137"/>
      <c r="FOP137"/>
      <c r="FOQ137"/>
      <c r="FOR137"/>
      <c r="FOS137"/>
      <c r="FOT137"/>
      <c r="FOU137"/>
      <c r="FOV137"/>
      <c r="FOW137"/>
      <c r="FOX137"/>
      <c r="FOY137"/>
      <c r="FOZ137"/>
      <c r="FPA137"/>
      <c r="FPB137"/>
      <c r="FPC137"/>
      <c r="FPD137"/>
      <c r="FPE137"/>
      <c r="FPF137"/>
      <c r="FPG137"/>
      <c r="FPH137"/>
      <c r="FPI137"/>
      <c r="FPJ137"/>
      <c r="FPK137"/>
      <c r="FPL137"/>
      <c r="FPM137"/>
      <c r="FPN137"/>
      <c r="FPO137"/>
      <c r="FPP137"/>
      <c r="FPQ137"/>
      <c r="FPR137"/>
      <c r="FPS137"/>
      <c r="FPT137"/>
      <c r="FPU137"/>
      <c r="FPV137"/>
      <c r="FPW137"/>
      <c r="FPX137"/>
      <c r="FPY137"/>
      <c r="FPZ137"/>
      <c r="FQA137"/>
      <c r="FQB137"/>
      <c r="FQC137"/>
      <c r="FQD137"/>
      <c r="FQE137"/>
      <c r="FQF137"/>
      <c r="FQG137"/>
      <c r="FQH137"/>
      <c r="FQI137"/>
      <c r="FQJ137"/>
      <c r="FQK137"/>
      <c r="FQL137"/>
      <c r="FQM137"/>
      <c r="FQN137"/>
      <c r="FQO137"/>
      <c r="FQP137"/>
      <c r="FQQ137"/>
      <c r="FQR137"/>
      <c r="FQS137"/>
      <c r="FQT137"/>
      <c r="FQU137"/>
      <c r="FQV137"/>
      <c r="FQW137"/>
      <c r="FQX137"/>
      <c r="FQY137"/>
      <c r="FQZ137"/>
      <c r="FRA137"/>
      <c r="FRB137"/>
      <c r="FRC137"/>
      <c r="FRD137"/>
      <c r="FRE137"/>
      <c r="FRF137"/>
      <c r="FRG137"/>
      <c r="FRH137"/>
      <c r="FRI137"/>
      <c r="FRJ137"/>
      <c r="FRK137"/>
      <c r="FRL137"/>
      <c r="FRM137"/>
      <c r="FRN137"/>
      <c r="FRO137"/>
      <c r="FRP137"/>
      <c r="FRQ137"/>
      <c r="FRR137"/>
      <c r="FRS137"/>
      <c r="FRT137"/>
      <c r="FRU137"/>
      <c r="FRV137"/>
      <c r="FRW137"/>
      <c r="FRX137"/>
      <c r="FRY137"/>
      <c r="FRZ137"/>
      <c r="FSA137"/>
      <c r="FSB137"/>
      <c r="FSC137"/>
      <c r="FSD137"/>
      <c r="FSE137"/>
      <c r="FSF137"/>
      <c r="FSG137"/>
      <c r="FSH137"/>
      <c r="FSI137"/>
      <c r="FSJ137"/>
      <c r="FSK137"/>
      <c r="FSL137"/>
      <c r="FSM137"/>
      <c r="FSN137"/>
      <c r="FSO137"/>
      <c r="FSP137"/>
      <c r="FSQ137"/>
      <c r="FSR137"/>
      <c r="FSS137"/>
      <c r="FST137"/>
      <c r="FSU137"/>
      <c r="FSV137"/>
      <c r="FSW137"/>
      <c r="FSX137"/>
      <c r="FSY137"/>
      <c r="FSZ137"/>
      <c r="FTA137"/>
      <c r="FTB137"/>
      <c r="FTC137"/>
      <c r="FTD137"/>
      <c r="FTE137"/>
      <c r="FTF137"/>
      <c r="FTG137"/>
      <c r="FTH137"/>
      <c r="FTI137"/>
      <c r="FTJ137"/>
      <c r="FTK137"/>
      <c r="FTL137"/>
      <c r="FTM137"/>
      <c r="FTN137"/>
      <c r="FTO137"/>
      <c r="FTP137"/>
      <c r="FTQ137"/>
      <c r="FTR137"/>
      <c r="FTS137"/>
      <c r="FTT137"/>
      <c r="FTU137"/>
      <c r="FTV137"/>
      <c r="FTW137"/>
      <c r="FTX137"/>
      <c r="FTY137"/>
      <c r="FTZ137"/>
      <c r="FUA137"/>
      <c r="FUB137"/>
      <c r="FUC137"/>
      <c r="FUD137"/>
      <c r="FUE137"/>
      <c r="FUF137"/>
      <c r="FUG137"/>
      <c r="FUH137"/>
      <c r="FUI137"/>
      <c r="FUJ137"/>
      <c r="FUK137"/>
      <c r="FUL137"/>
      <c r="FUM137"/>
      <c r="FUN137"/>
      <c r="FUO137"/>
      <c r="FUP137"/>
      <c r="FUQ137"/>
      <c r="FUR137"/>
      <c r="FUS137"/>
      <c r="FUT137"/>
      <c r="FUU137"/>
      <c r="FUV137"/>
      <c r="FUW137"/>
      <c r="FUX137"/>
      <c r="FUY137"/>
      <c r="FUZ137"/>
      <c r="FVA137"/>
      <c r="FVB137"/>
      <c r="FVC137"/>
      <c r="FVD137"/>
      <c r="FVE137"/>
      <c r="FVF137"/>
      <c r="FVG137"/>
      <c r="FVH137"/>
      <c r="FVI137"/>
      <c r="FVJ137"/>
      <c r="FVK137"/>
      <c r="FVL137"/>
      <c r="FVM137"/>
      <c r="FVN137"/>
      <c r="FVO137"/>
      <c r="FVP137"/>
      <c r="FVQ137"/>
      <c r="FVR137"/>
      <c r="FVS137"/>
      <c r="FVT137"/>
      <c r="FVU137"/>
      <c r="FVV137"/>
      <c r="FVW137"/>
      <c r="FVX137"/>
      <c r="FVY137"/>
      <c r="FVZ137"/>
      <c r="FWA137"/>
      <c r="FWB137"/>
      <c r="FWC137"/>
      <c r="FWD137"/>
      <c r="FWE137"/>
      <c r="FWF137"/>
      <c r="FWG137"/>
      <c r="FWH137"/>
      <c r="FWI137"/>
      <c r="FWJ137"/>
      <c r="FWK137"/>
      <c r="FWL137"/>
      <c r="FWM137"/>
      <c r="FWN137"/>
      <c r="FWO137"/>
      <c r="FWP137"/>
      <c r="FWQ137"/>
      <c r="FWR137"/>
      <c r="FWS137"/>
      <c r="FWT137"/>
      <c r="FWU137"/>
      <c r="FWV137"/>
      <c r="FWW137"/>
      <c r="FWX137"/>
      <c r="FWY137"/>
      <c r="FWZ137"/>
      <c r="FXA137"/>
      <c r="FXB137"/>
      <c r="FXC137"/>
      <c r="FXD137"/>
      <c r="FXE137"/>
      <c r="FXF137"/>
      <c r="FXG137"/>
      <c r="FXH137"/>
      <c r="FXI137"/>
      <c r="FXJ137"/>
      <c r="FXK137"/>
      <c r="FXL137"/>
      <c r="FXM137"/>
      <c r="FXN137"/>
      <c r="FXO137"/>
      <c r="FXP137"/>
      <c r="FXQ137"/>
      <c r="FXR137"/>
      <c r="FXS137"/>
      <c r="FXT137"/>
      <c r="FXU137"/>
      <c r="FXV137"/>
      <c r="FXW137"/>
      <c r="FXX137"/>
      <c r="FXY137"/>
      <c r="FXZ137"/>
      <c r="FYA137"/>
      <c r="FYB137"/>
      <c r="FYC137"/>
      <c r="FYD137"/>
      <c r="FYE137"/>
      <c r="FYF137"/>
      <c r="FYG137"/>
      <c r="FYH137"/>
      <c r="FYI137"/>
      <c r="FYJ137"/>
      <c r="FYK137"/>
      <c r="FYL137"/>
      <c r="FYM137"/>
      <c r="FYN137"/>
      <c r="FYO137"/>
      <c r="FYP137"/>
      <c r="FYQ137"/>
      <c r="FYR137"/>
      <c r="FYS137"/>
      <c r="FYT137"/>
      <c r="FYU137"/>
      <c r="FYV137"/>
      <c r="FYW137"/>
      <c r="FYX137"/>
      <c r="FYY137"/>
      <c r="FYZ137"/>
      <c r="FZA137"/>
      <c r="FZB137"/>
      <c r="FZC137"/>
      <c r="FZD137"/>
      <c r="FZE137"/>
      <c r="FZF137"/>
      <c r="FZG137"/>
      <c r="FZH137"/>
      <c r="FZI137"/>
      <c r="FZJ137"/>
      <c r="FZK137"/>
      <c r="FZL137"/>
      <c r="FZM137"/>
      <c r="FZN137"/>
      <c r="FZO137"/>
      <c r="FZP137"/>
      <c r="FZQ137"/>
      <c r="FZR137"/>
      <c r="FZS137"/>
      <c r="FZT137"/>
      <c r="FZU137"/>
      <c r="FZV137"/>
      <c r="FZW137"/>
      <c r="FZX137"/>
      <c r="FZY137"/>
      <c r="FZZ137"/>
      <c r="GAA137"/>
      <c r="GAB137"/>
      <c r="GAC137"/>
      <c r="GAD137"/>
      <c r="GAE137"/>
      <c r="GAF137"/>
      <c r="GAG137"/>
      <c r="GAH137"/>
      <c r="GAI137"/>
      <c r="GAJ137"/>
      <c r="GAK137"/>
      <c r="GAL137"/>
      <c r="GAM137"/>
      <c r="GAN137"/>
      <c r="GAO137"/>
      <c r="GAP137"/>
      <c r="GAQ137"/>
      <c r="GAR137"/>
      <c r="GAS137"/>
      <c r="GAT137"/>
      <c r="GAU137"/>
      <c r="GAV137"/>
      <c r="GAW137"/>
      <c r="GAX137"/>
      <c r="GAY137"/>
      <c r="GAZ137"/>
      <c r="GBA137"/>
      <c r="GBB137"/>
      <c r="GBC137"/>
      <c r="GBD137"/>
      <c r="GBE137"/>
      <c r="GBF137"/>
      <c r="GBG137"/>
      <c r="GBH137"/>
      <c r="GBI137"/>
      <c r="GBJ137"/>
      <c r="GBK137"/>
      <c r="GBL137"/>
      <c r="GBM137"/>
      <c r="GBN137"/>
      <c r="GBO137"/>
      <c r="GBP137"/>
      <c r="GBQ137"/>
      <c r="GBR137"/>
      <c r="GBS137"/>
      <c r="GBT137"/>
      <c r="GBU137"/>
      <c r="GBV137"/>
      <c r="GBW137"/>
      <c r="GBX137"/>
      <c r="GBY137"/>
      <c r="GBZ137"/>
      <c r="GCA137"/>
      <c r="GCB137"/>
      <c r="GCC137"/>
      <c r="GCD137"/>
      <c r="GCE137"/>
      <c r="GCF137"/>
      <c r="GCG137"/>
      <c r="GCH137"/>
      <c r="GCI137"/>
      <c r="GCJ137"/>
      <c r="GCK137"/>
      <c r="GCL137"/>
      <c r="GCM137"/>
      <c r="GCN137"/>
      <c r="GCO137"/>
      <c r="GCP137"/>
      <c r="GCQ137"/>
      <c r="GCR137"/>
      <c r="GCS137"/>
      <c r="GCT137"/>
      <c r="GCU137"/>
      <c r="GCV137"/>
      <c r="GCW137"/>
      <c r="GCX137"/>
      <c r="GCY137"/>
      <c r="GCZ137"/>
      <c r="GDA137"/>
      <c r="GDB137"/>
      <c r="GDC137"/>
      <c r="GDD137"/>
      <c r="GDE137"/>
      <c r="GDF137"/>
      <c r="GDG137"/>
      <c r="GDH137"/>
      <c r="GDI137"/>
      <c r="GDJ137"/>
      <c r="GDK137"/>
      <c r="GDL137"/>
      <c r="GDM137"/>
      <c r="GDN137"/>
      <c r="GDO137"/>
      <c r="GDP137"/>
      <c r="GDQ137"/>
      <c r="GDR137"/>
      <c r="GDS137"/>
      <c r="GDT137"/>
      <c r="GDU137"/>
      <c r="GDV137"/>
      <c r="GDW137"/>
      <c r="GDX137"/>
      <c r="GDY137"/>
      <c r="GDZ137"/>
      <c r="GEA137"/>
      <c r="GEB137"/>
      <c r="GEC137"/>
      <c r="GED137"/>
      <c r="GEE137"/>
      <c r="GEF137"/>
      <c r="GEG137"/>
      <c r="GEH137"/>
      <c r="GEI137"/>
      <c r="GEJ137"/>
      <c r="GEK137"/>
      <c r="GEL137"/>
      <c r="GEM137"/>
      <c r="GEN137"/>
      <c r="GEO137"/>
      <c r="GEP137"/>
      <c r="GEQ137"/>
      <c r="GER137"/>
      <c r="GES137"/>
      <c r="GET137"/>
      <c r="GEU137"/>
      <c r="GEV137"/>
      <c r="GEW137"/>
      <c r="GEX137"/>
      <c r="GEY137"/>
      <c r="GEZ137"/>
      <c r="GFA137"/>
      <c r="GFB137"/>
      <c r="GFC137"/>
      <c r="GFD137"/>
      <c r="GFE137"/>
      <c r="GFF137"/>
      <c r="GFG137"/>
      <c r="GFH137"/>
      <c r="GFI137"/>
      <c r="GFJ137"/>
      <c r="GFK137"/>
      <c r="GFL137"/>
      <c r="GFM137"/>
      <c r="GFN137"/>
      <c r="GFO137"/>
      <c r="GFP137"/>
      <c r="GFQ137"/>
      <c r="GFR137"/>
      <c r="GFS137"/>
      <c r="GFT137"/>
      <c r="GFU137"/>
      <c r="GFV137"/>
      <c r="GFW137"/>
      <c r="GFX137"/>
      <c r="GFY137"/>
      <c r="GFZ137"/>
      <c r="GGA137"/>
      <c r="GGB137"/>
      <c r="GGC137"/>
      <c r="GGD137"/>
      <c r="GGE137"/>
      <c r="GGF137"/>
      <c r="GGG137"/>
      <c r="GGH137"/>
      <c r="GGI137"/>
      <c r="GGJ137"/>
      <c r="GGK137"/>
      <c r="GGL137"/>
      <c r="GGM137"/>
      <c r="GGN137"/>
      <c r="GGO137"/>
      <c r="GGP137"/>
      <c r="GGQ137"/>
      <c r="GGR137"/>
      <c r="GGS137"/>
      <c r="GGT137"/>
      <c r="GGU137"/>
      <c r="GGV137"/>
      <c r="GGW137"/>
      <c r="GGX137"/>
      <c r="GGY137"/>
      <c r="GGZ137"/>
      <c r="GHA137"/>
      <c r="GHB137"/>
      <c r="GHC137"/>
      <c r="GHD137"/>
      <c r="GHE137"/>
      <c r="GHF137"/>
      <c r="GHG137"/>
      <c r="GHH137"/>
      <c r="GHI137"/>
      <c r="GHJ137"/>
      <c r="GHK137"/>
      <c r="GHL137"/>
      <c r="GHM137"/>
      <c r="GHN137"/>
      <c r="GHO137"/>
      <c r="GHP137"/>
      <c r="GHQ137"/>
      <c r="GHR137"/>
      <c r="GHS137"/>
      <c r="GHT137"/>
      <c r="GHU137"/>
      <c r="GHV137"/>
      <c r="GHW137"/>
      <c r="GHX137"/>
      <c r="GHY137"/>
      <c r="GHZ137"/>
      <c r="GIA137"/>
      <c r="GIB137"/>
      <c r="GIC137"/>
      <c r="GID137"/>
      <c r="GIE137"/>
      <c r="GIF137"/>
      <c r="GIG137"/>
      <c r="GIH137"/>
      <c r="GII137"/>
      <c r="GIJ137"/>
      <c r="GIK137"/>
      <c r="GIL137"/>
      <c r="GIM137"/>
      <c r="GIN137"/>
      <c r="GIO137"/>
      <c r="GIP137"/>
      <c r="GIQ137"/>
      <c r="GIR137"/>
      <c r="GIS137"/>
      <c r="GIT137"/>
      <c r="GIU137"/>
      <c r="GIV137"/>
      <c r="GIW137"/>
      <c r="GIX137"/>
      <c r="GIY137"/>
      <c r="GIZ137"/>
      <c r="GJA137"/>
      <c r="GJB137"/>
      <c r="GJC137"/>
      <c r="GJD137"/>
      <c r="GJE137"/>
      <c r="GJF137"/>
      <c r="GJG137"/>
      <c r="GJH137"/>
      <c r="GJI137"/>
      <c r="GJJ137"/>
      <c r="GJK137"/>
      <c r="GJL137"/>
      <c r="GJM137"/>
      <c r="GJN137"/>
      <c r="GJO137"/>
      <c r="GJP137"/>
      <c r="GJQ137"/>
      <c r="GJR137"/>
      <c r="GJS137"/>
      <c r="GJT137"/>
      <c r="GJU137"/>
      <c r="GJV137"/>
      <c r="GJW137"/>
      <c r="GJX137"/>
      <c r="GJY137"/>
      <c r="GJZ137"/>
      <c r="GKA137"/>
      <c r="GKB137"/>
      <c r="GKC137"/>
      <c r="GKD137"/>
      <c r="GKE137"/>
      <c r="GKF137"/>
      <c r="GKG137"/>
      <c r="GKH137"/>
      <c r="GKI137"/>
      <c r="GKJ137"/>
      <c r="GKK137"/>
      <c r="GKL137"/>
      <c r="GKM137"/>
      <c r="GKN137"/>
      <c r="GKO137"/>
      <c r="GKP137"/>
      <c r="GKQ137"/>
      <c r="GKR137"/>
      <c r="GKS137"/>
      <c r="GKT137"/>
      <c r="GKU137"/>
      <c r="GKV137"/>
      <c r="GKW137"/>
      <c r="GKX137"/>
      <c r="GKY137"/>
      <c r="GKZ137"/>
      <c r="GLA137"/>
      <c r="GLB137"/>
      <c r="GLC137"/>
      <c r="GLD137"/>
      <c r="GLE137"/>
      <c r="GLF137"/>
      <c r="GLG137"/>
      <c r="GLH137"/>
      <c r="GLI137"/>
      <c r="GLJ137"/>
      <c r="GLK137"/>
      <c r="GLL137"/>
      <c r="GLM137"/>
      <c r="GLN137"/>
      <c r="GLO137"/>
      <c r="GLP137"/>
      <c r="GLQ137"/>
      <c r="GLR137"/>
      <c r="GLS137"/>
      <c r="GLT137"/>
      <c r="GLU137"/>
      <c r="GLV137"/>
      <c r="GLW137"/>
      <c r="GLX137"/>
      <c r="GLY137"/>
      <c r="GLZ137"/>
      <c r="GMA137"/>
      <c r="GMB137"/>
      <c r="GMC137"/>
      <c r="GMD137"/>
      <c r="GME137"/>
      <c r="GMF137"/>
      <c r="GMG137"/>
      <c r="GMH137"/>
      <c r="GMI137"/>
      <c r="GMJ137"/>
      <c r="GMK137"/>
      <c r="GML137"/>
      <c r="GMM137"/>
      <c r="GMN137"/>
      <c r="GMO137"/>
      <c r="GMP137"/>
      <c r="GMQ137"/>
      <c r="GMR137"/>
      <c r="GMS137"/>
      <c r="GMT137"/>
      <c r="GMU137"/>
      <c r="GMV137"/>
      <c r="GMW137"/>
      <c r="GMX137"/>
      <c r="GMY137"/>
      <c r="GMZ137"/>
      <c r="GNA137"/>
      <c r="GNB137"/>
      <c r="GNC137"/>
      <c r="GND137"/>
      <c r="GNE137"/>
      <c r="GNF137"/>
      <c r="GNG137"/>
      <c r="GNH137"/>
      <c r="GNI137"/>
      <c r="GNJ137"/>
      <c r="GNK137"/>
      <c r="GNL137"/>
      <c r="GNM137"/>
      <c r="GNN137"/>
      <c r="GNO137"/>
      <c r="GNP137"/>
      <c r="GNQ137"/>
      <c r="GNR137"/>
      <c r="GNS137"/>
      <c r="GNT137"/>
      <c r="GNU137"/>
      <c r="GNV137"/>
      <c r="GNW137"/>
      <c r="GNX137"/>
      <c r="GNY137"/>
      <c r="GNZ137"/>
      <c r="GOA137"/>
      <c r="GOB137"/>
      <c r="GOC137"/>
      <c r="GOD137"/>
      <c r="GOE137"/>
      <c r="GOF137"/>
      <c r="GOG137"/>
      <c r="GOH137"/>
      <c r="GOI137"/>
      <c r="GOJ137"/>
      <c r="GOK137"/>
      <c r="GOL137"/>
      <c r="GOM137"/>
      <c r="GON137"/>
      <c r="GOO137"/>
      <c r="GOP137"/>
      <c r="GOQ137"/>
      <c r="GOR137"/>
      <c r="GOS137"/>
      <c r="GOT137"/>
      <c r="GOU137"/>
      <c r="GOV137"/>
      <c r="GOW137"/>
      <c r="GOX137"/>
      <c r="GOY137"/>
      <c r="GOZ137"/>
      <c r="GPA137"/>
      <c r="GPB137"/>
      <c r="GPC137"/>
      <c r="GPD137"/>
      <c r="GPE137"/>
      <c r="GPF137"/>
      <c r="GPG137"/>
      <c r="GPH137"/>
      <c r="GPI137"/>
      <c r="GPJ137"/>
      <c r="GPK137"/>
      <c r="GPL137"/>
      <c r="GPM137"/>
      <c r="GPN137"/>
      <c r="GPO137"/>
      <c r="GPP137"/>
      <c r="GPQ137"/>
      <c r="GPR137"/>
      <c r="GPS137"/>
      <c r="GPT137"/>
      <c r="GPU137"/>
      <c r="GPV137"/>
      <c r="GPW137"/>
      <c r="GPX137"/>
      <c r="GPY137"/>
      <c r="GPZ137"/>
      <c r="GQA137"/>
      <c r="GQB137"/>
      <c r="GQC137"/>
      <c r="GQD137"/>
      <c r="GQE137"/>
      <c r="GQF137"/>
      <c r="GQG137"/>
      <c r="GQH137"/>
      <c r="GQI137"/>
      <c r="GQJ137"/>
      <c r="GQK137"/>
      <c r="GQL137"/>
      <c r="GQM137"/>
      <c r="GQN137"/>
      <c r="GQO137"/>
      <c r="GQP137"/>
      <c r="GQQ137"/>
      <c r="GQR137"/>
      <c r="GQS137"/>
      <c r="GQT137"/>
      <c r="GQU137"/>
      <c r="GQV137"/>
      <c r="GQW137"/>
      <c r="GQX137"/>
      <c r="GQY137"/>
      <c r="GQZ137"/>
      <c r="GRA137"/>
      <c r="GRB137"/>
      <c r="GRC137"/>
      <c r="GRD137"/>
      <c r="GRE137"/>
      <c r="GRF137"/>
      <c r="GRG137"/>
      <c r="GRH137"/>
      <c r="GRI137"/>
      <c r="GRJ137"/>
      <c r="GRK137"/>
      <c r="GRL137"/>
      <c r="GRM137"/>
      <c r="GRN137"/>
      <c r="GRO137"/>
      <c r="GRP137"/>
      <c r="GRQ137"/>
      <c r="GRR137"/>
      <c r="GRS137"/>
      <c r="GRT137"/>
      <c r="GRU137"/>
      <c r="GRV137"/>
      <c r="GRW137"/>
      <c r="GRX137"/>
      <c r="GRY137"/>
      <c r="GRZ137"/>
      <c r="GSA137"/>
      <c r="GSB137"/>
      <c r="GSC137"/>
      <c r="GSD137"/>
      <c r="GSE137"/>
      <c r="GSF137"/>
      <c r="GSG137"/>
      <c r="GSH137"/>
      <c r="GSI137"/>
      <c r="GSJ137"/>
      <c r="GSK137"/>
      <c r="GSL137"/>
      <c r="GSM137"/>
      <c r="GSN137"/>
      <c r="GSO137"/>
      <c r="GSP137"/>
      <c r="GSQ137"/>
      <c r="GSR137"/>
      <c r="GSS137"/>
      <c r="GST137"/>
      <c r="GSU137"/>
      <c r="GSV137"/>
      <c r="GSW137"/>
      <c r="GSX137"/>
      <c r="GSY137"/>
      <c r="GSZ137"/>
      <c r="GTA137"/>
      <c r="GTB137"/>
      <c r="GTC137"/>
      <c r="GTD137"/>
      <c r="GTE137"/>
      <c r="GTF137"/>
      <c r="GTG137"/>
      <c r="GTH137"/>
      <c r="GTI137"/>
      <c r="GTJ137"/>
      <c r="GTK137"/>
      <c r="GTL137"/>
      <c r="GTM137"/>
      <c r="GTN137"/>
      <c r="GTO137"/>
      <c r="GTP137"/>
      <c r="GTQ137"/>
      <c r="GTR137"/>
      <c r="GTS137"/>
      <c r="GTT137"/>
      <c r="GTU137"/>
      <c r="GTV137"/>
      <c r="GTW137"/>
      <c r="GTX137"/>
      <c r="GTY137"/>
      <c r="GTZ137"/>
      <c r="GUA137"/>
      <c r="GUB137"/>
      <c r="GUC137"/>
      <c r="GUD137"/>
      <c r="GUE137"/>
      <c r="GUF137"/>
      <c r="GUG137"/>
      <c r="GUH137"/>
      <c r="GUI137"/>
      <c r="GUJ137"/>
      <c r="GUK137"/>
      <c r="GUL137"/>
      <c r="GUM137"/>
      <c r="GUN137"/>
      <c r="GUO137"/>
      <c r="GUP137"/>
      <c r="GUQ137"/>
      <c r="GUR137"/>
      <c r="GUS137"/>
      <c r="GUT137"/>
      <c r="GUU137"/>
      <c r="GUV137"/>
      <c r="GUW137"/>
      <c r="GUX137"/>
      <c r="GUY137"/>
      <c r="GUZ137"/>
      <c r="GVA137"/>
      <c r="GVB137"/>
      <c r="GVC137"/>
      <c r="GVD137"/>
      <c r="GVE137"/>
      <c r="GVF137"/>
      <c r="GVG137"/>
      <c r="GVH137"/>
      <c r="GVI137"/>
      <c r="GVJ137"/>
      <c r="GVK137"/>
      <c r="GVL137"/>
      <c r="GVM137"/>
      <c r="GVN137"/>
      <c r="GVO137"/>
      <c r="GVP137"/>
      <c r="GVQ137"/>
      <c r="GVR137"/>
      <c r="GVS137"/>
      <c r="GVT137"/>
      <c r="GVU137"/>
      <c r="GVV137"/>
      <c r="GVW137"/>
      <c r="GVX137"/>
      <c r="GVY137"/>
      <c r="GVZ137"/>
      <c r="GWA137"/>
      <c r="GWB137"/>
      <c r="GWC137"/>
      <c r="GWD137"/>
      <c r="GWE137"/>
      <c r="GWF137"/>
      <c r="GWG137"/>
      <c r="GWH137"/>
      <c r="GWI137"/>
      <c r="GWJ137"/>
      <c r="GWK137"/>
      <c r="GWL137"/>
      <c r="GWM137"/>
      <c r="GWN137"/>
      <c r="GWO137"/>
      <c r="GWP137"/>
      <c r="GWQ137"/>
      <c r="GWR137"/>
      <c r="GWS137"/>
      <c r="GWT137"/>
      <c r="GWU137"/>
      <c r="GWV137"/>
      <c r="GWW137"/>
      <c r="GWX137"/>
      <c r="GWY137"/>
      <c r="GWZ137"/>
      <c r="GXA137"/>
      <c r="GXB137"/>
      <c r="GXC137"/>
      <c r="GXD137"/>
      <c r="GXE137"/>
      <c r="GXF137"/>
      <c r="GXG137"/>
      <c r="GXH137"/>
      <c r="GXI137"/>
      <c r="GXJ137"/>
      <c r="GXK137"/>
      <c r="GXL137"/>
      <c r="GXM137"/>
      <c r="GXN137"/>
      <c r="GXO137"/>
      <c r="GXP137"/>
      <c r="GXQ137"/>
      <c r="GXR137"/>
      <c r="GXS137"/>
      <c r="GXT137"/>
      <c r="GXU137"/>
      <c r="GXV137"/>
      <c r="GXW137"/>
      <c r="GXX137"/>
      <c r="GXY137"/>
      <c r="GXZ137"/>
      <c r="GYA137"/>
      <c r="GYB137"/>
      <c r="GYC137"/>
      <c r="GYD137"/>
      <c r="GYE137"/>
      <c r="GYF137"/>
      <c r="GYG137"/>
      <c r="GYH137"/>
      <c r="GYI137"/>
      <c r="GYJ137"/>
      <c r="GYK137"/>
      <c r="GYL137"/>
      <c r="GYM137"/>
      <c r="GYN137"/>
      <c r="GYO137"/>
      <c r="GYP137"/>
      <c r="GYQ137"/>
      <c r="GYR137"/>
      <c r="GYS137"/>
      <c r="GYT137"/>
      <c r="GYU137"/>
      <c r="GYV137"/>
      <c r="GYW137"/>
      <c r="GYX137"/>
      <c r="GYY137"/>
      <c r="GYZ137"/>
      <c r="GZA137"/>
      <c r="GZB137"/>
      <c r="GZC137"/>
      <c r="GZD137"/>
      <c r="GZE137"/>
      <c r="GZF137"/>
      <c r="GZG137"/>
      <c r="GZH137"/>
      <c r="GZI137"/>
      <c r="GZJ137"/>
      <c r="GZK137"/>
      <c r="GZL137"/>
      <c r="GZM137"/>
      <c r="GZN137"/>
      <c r="GZO137"/>
      <c r="GZP137"/>
      <c r="GZQ137"/>
      <c r="GZR137"/>
      <c r="GZS137"/>
      <c r="GZT137"/>
      <c r="GZU137"/>
      <c r="GZV137"/>
      <c r="GZW137"/>
      <c r="GZX137"/>
      <c r="GZY137"/>
      <c r="GZZ137"/>
      <c r="HAA137"/>
      <c r="HAB137"/>
      <c r="HAC137"/>
      <c r="HAD137"/>
      <c r="HAE137"/>
      <c r="HAF137"/>
      <c r="HAG137"/>
      <c r="HAH137"/>
      <c r="HAI137"/>
      <c r="HAJ137"/>
      <c r="HAK137"/>
      <c r="HAL137"/>
      <c r="HAM137"/>
      <c r="HAN137"/>
      <c r="HAO137"/>
      <c r="HAP137"/>
      <c r="HAQ137"/>
      <c r="HAR137"/>
      <c r="HAS137"/>
      <c r="HAT137"/>
      <c r="HAU137"/>
      <c r="HAV137"/>
      <c r="HAW137"/>
      <c r="HAX137"/>
      <c r="HAY137"/>
      <c r="HAZ137"/>
      <c r="HBA137"/>
      <c r="HBB137"/>
      <c r="HBC137"/>
      <c r="HBD137"/>
      <c r="HBE137"/>
      <c r="HBF137"/>
      <c r="HBG137"/>
      <c r="HBH137"/>
      <c r="HBI137"/>
      <c r="HBJ137"/>
      <c r="HBK137"/>
      <c r="HBL137"/>
      <c r="HBM137"/>
      <c r="HBN137"/>
      <c r="HBO137"/>
      <c r="HBP137"/>
      <c r="HBQ137"/>
      <c r="HBR137"/>
      <c r="HBS137"/>
      <c r="HBT137"/>
      <c r="HBU137"/>
      <c r="HBV137"/>
      <c r="HBW137"/>
      <c r="HBX137"/>
      <c r="HBY137"/>
      <c r="HBZ137"/>
      <c r="HCA137"/>
      <c r="HCB137"/>
      <c r="HCC137"/>
      <c r="HCD137"/>
      <c r="HCE137"/>
      <c r="HCF137"/>
      <c r="HCG137"/>
      <c r="HCH137"/>
      <c r="HCI137"/>
      <c r="HCJ137"/>
      <c r="HCK137"/>
      <c r="HCL137"/>
      <c r="HCM137"/>
      <c r="HCN137"/>
      <c r="HCO137"/>
      <c r="HCP137"/>
      <c r="HCQ137"/>
      <c r="HCR137"/>
      <c r="HCS137"/>
      <c r="HCT137"/>
      <c r="HCU137"/>
      <c r="HCV137"/>
      <c r="HCW137"/>
      <c r="HCX137"/>
      <c r="HCY137"/>
      <c r="HCZ137"/>
      <c r="HDA137"/>
      <c r="HDB137"/>
      <c r="HDC137"/>
      <c r="HDD137"/>
      <c r="HDE137"/>
      <c r="HDF137"/>
      <c r="HDG137"/>
      <c r="HDH137"/>
      <c r="HDI137"/>
      <c r="HDJ137"/>
      <c r="HDK137"/>
      <c r="HDL137"/>
      <c r="HDM137"/>
      <c r="HDN137"/>
      <c r="HDO137"/>
      <c r="HDP137"/>
      <c r="HDQ137"/>
      <c r="HDR137"/>
      <c r="HDS137"/>
      <c r="HDT137"/>
      <c r="HDU137"/>
      <c r="HDV137"/>
      <c r="HDW137"/>
      <c r="HDX137"/>
      <c r="HDY137"/>
      <c r="HDZ137"/>
      <c r="HEA137"/>
      <c r="HEB137"/>
      <c r="HEC137"/>
      <c r="HED137"/>
      <c r="HEE137"/>
      <c r="HEF137"/>
      <c r="HEG137"/>
      <c r="HEH137"/>
      <c r="HEI137"/>
      <c r="HEJ137"/>
      <c r="HEK137"/>
      <c r="HEL137"/>
      <c r="HEM137"/>
      <c r="HEN137"/>
      <c r="HEO137"/>
      <c r="HEP137"/>
      <c r="HEQ137"/>
      <c r="HER137"/>
      <c r="HES137"/>
      <c r="HET137"/>
      <c r="HEU137"/>
      <c r="HEV137"/>
      <c r="HEW137"/>
      <c r="HEX137"/>
      <c r="HEY137"/>
      <c r="HEZ137"/>
      <c r="HFA137"/>
      <c r="HFB137"/>
      <c r="HFC137"/>
      <c r="HFD137"/>
      <c r="HFE137"/>
      <c r="HFF137"/>
      <c r="HFG137"/>
      <c r="HFH137"/>
      <c r="HFI137"/>
      <c r="HFJ137"/>
      <c r="HFK137"/>
      <c r="HFL137"/>
      <c r="HFM137"/>
      <c r="HFN137"/>
      <c r="HFO137"/>
      <c r="HFP137"/>
      <c r="HFQ137"/>
      <c r="HFR137"/>
      <c r="HFS137"/>
      <c r="HFT137"/>
      <c r="HFU137"/>
      <c r="HFV137"/>
      <c r="HFW137"/>
      <c r="HFX137"/>
      <c r="HFY137"/>
      <c r="HFZ137"/>
      <c r="HGA137"/>
      <c r="HGB137"/>
      <c r="HGC137"/>
      <c r="HGD137"/>
      <c r="HGE137"/>
      <c r="HGF137"/>
      <c r="HGG137"/>
      <c r="HGH137"/>
      <c r="HGI137"/>
      <c r="HGJ137"/>
      <c r="HGK137"/>
      <c r="HGL137"/>
      <c r="HGM137"/>
      <c r="HGN137"/>
      <c r="HGO137"/>
      <c r="HGP137"/>
      <c r="HGQ137"/>
      <c r="HGR137"/>
      <c r="HGS137"/>
      <c r="HGT137"/>
      <c r="HGU137"/>
      <c r="HGV137"/>
      <c r="HGW137"/>
      <c r="HGX137"/>
      <c r="HGY137"/>
      <c r="HGZ137"/>
      <c r="HHA137"/>
      <c r="HHB137"/>
      <c r="HHC137"/>
      <c r="HHD137"/>
      <c r="HHE137"/>
      <c r="HHF137"/>
      <c r="HHG137"/>
      <c r="HHH137"/>
      <c r="HHI137"/>
      <c r="HHJ137"/>
      <c r="HHK137"/>
      <c r="HHL137"/>
      <c r="HHM137"/>
      <c r="HHN137"/>
      <c r="HHO137"/>
      <c r="HHP137"/>
      <c r="HHQ137"/>
      <c r="HHR137"/>
      <c r="HHS137"/>
      <c r="HHT137"/>
      <c r="HHU137"/>
      <c r="HHV137"/>
      <c r="HHW137"/>
      <c r="HHX137"/>
      <c r="HHY137"/>
      <c r="HHZ137"/>
      <c r="HIA137"/>
      <c r="HIB137"/>
      <c r="HIC137"/>
      <c r="HID137"/>
      <c r="HIE137"/>
      <c r="HIF137"/>
      <c r="HIG137"/>
      <c r="HIH137"/>
      <c r="HII137"/>
      <c r="HIJ137"/>
      <c r="HIK137"/>
      <c r="HIL137"/>
      <c r="HIM137"/>
      <c r="HIN137"/>
      <c r="HIO137"/>
      <c r="HIP137"/>
      <c r="HIQ137"/>
      <c r="HIR137"/>
      <c r="HIS137"/>
      <c r="HIT137"/>
      <c r="HIU137"/>
      <c r="HIV137"/>
      <c r="HIW137"/>
      <c r="HIX137"/>
      <c r="HIY137"/>
      <c r="HIZ137"/>
      <c r="HJA137"/>
      <c r="HJB137"/>
      <c r="HJC137"/>
      <c r="HJD137"/>
      <c r="HJE137"/>
      <c r="HJF137"/>
      <c r="HJG137"/>
      <c r="HJH137"/>
      <c r="HJI137"/>
      <c r="HJJ137"/>
      <c r="HJK137"/>
      <c r="HJL137"/>
      <c r="HJM137"/>
      <c r="HJN137"/>
      <c r="HJO137"/>
      <c r="HJP137"/>
      <c r="HJQ137"/>
      <c r="HJR137"/>
      <c r="HJS137"/>
      <c r="HJT137"/>
      <c r="HJU137"/>
      <c r="HJV137"/>
      <c r="HJW137"/>
      <c r="HJX137"/>
      <c r="HJY137"/>
      <c r="HJZ137"/>
      <c r="HKA137"/>
      <c r="HKB137"/>
      <c r="HKC137"/>
      <c r="HKD137"/>
      <c r="HKE137"/>
      <c r="HKF137"/>
      <c r="HKG137"/>
      <c r="HKH137"/>
      <c r="HKI137"/>
      <c r="HKJ137"/>
      <c r="HKK137"/>
      <c r="HKL137"/>
      <c r="HKM137"/>
      <c r="HKN137"/>
      <c r="HKO137"/>
      <c r="HKP137"/>
      <c r="HKQ137"/>
      <c r="HKR137"/>
      <c r="HKS137"/>
      <c r="HKT137"/>
      <c r="HKU137"/>
      <c r="HKV137"/>
      <c r="HKW137"/>
      <c r="HKX137"/>
      <c r="HKY137"/>
      <c r="HKZ137"/>
      <c r="HLA137"/>
      <c r="HLB137"/>
      <c r="HLC137"/>
      <c r="HLD137"/>
      <c r="HLE137"/>
      <c r="HLF137"/>
      <c r="HLG137"/>
      <c r="HLH137"/>
      <c r="HLI137"/>
      <c r="HLJ137"/>
      <c r="HLK137"/>
      <c r="HLL137"/>
      <c r="HLM137"/>
      <c r="HLN137"/>
      <c r="HLO137"/>
      <c r="HLP137"/>
      <c r="HLQ137"/>
      <c r="HLR137"/>
      <c r="HLS137"/>
      <c r="HLT137"/>
      <c r="HLU137"/>
      <c r="HLV137"/>
      <c r="HLW137"/>
      <c r="HLX137"/>
      <c r="HLY137"/>
      <c r="HLZ137"/>
      <c r="HMA137"/>
      <c r="HMB137"/>
      <c r="HMC137"/>
      <c r="HMD137"/>
      <c r="HME137"/>
      <c r="HMF137"/>
      <c r="HMG137"/>
      <c r="HMH137"/>
      <c r="HMI137"/>
      <c r="HMJ137"/>
      <c r="HMK137"/>
      <c r="HML137"/>
      <c r="HMM137"/>
      <c r="HMN137"/>
      <c r="HMO137"/>
      <c r="HMP137"/>
      <c r="HMQ137"/>
      <c r="HMR137"/>
      <c r="HMS137"/>
      <c r="HMT137"/>
      <c r="HMU137"/>
      <c r="HMV137"/>
      <c r="HMW137"/>
      <c r="HMX137"/>
      <c r="HMY137"/>
      <c r="HMZ137"/>
      <c r="HNA137"/>
      <c r="HNB137"/>
      <c r="HNC137"/>
      <c r="HND137"/>
      <c r="HNE137"/>
      <c r="HNF137"/>
      <c r="HNG137"/>
      <c r="HNH137"/>
      <c r="HNI137"/>
      <c r="HNJ137"/>
      <c r="HNK137"/>
      <c r="HNL137"/>
      <c r="HNM137"/>
      <c r="HNN137"/>
      <c r="HNO137"/>
      <c r="HNP137"/>
      <c r="HNQ137"/>
      <c r="HNR137"/>
      <c r="HNS137"/>
      <c r="HNT137"/>
      <c r="HNU137"/>
      <c r="HNV137"/>
      <c r="HNW137"/>
      <c r="HNX137"/>
      <c r="HNY137"/>
      <c r="HNZ137"/>
      <c r="HOA137"/>
      <c r="HOB137"/>
      <c r="HOC137"/>
      <c r="HOD137"/>
      <c r="HOE137"/>
      <c r="HOF137"/>
      <c r="HOG137"/>
      <c r="HOH137"/>
      <c r="HOI137"/>
      <c r="HOJ137"/>
      <c r="HOK137"/>
      <c r="HOL137"/>
      <c r="HOM137"/>
      <c r="HON137"/>
      <c r="HOO137"/>
      <c r="HOP137"/>
      <c r="HOQ137"/>
      <c r="HOR137"/>
      <c r="HOS137"/>
      <c r="HOT137"/>
      <c r="HOU137"/>
      <c r="HOV137"/>
      <c r="HOW137"/>
      <c r="HOX137"/>
      <c r="HOY137"/>
      <c r="HOZ137"/>
      <c r="HPA137"/>
      <c r="HPB137"/>
      <c r="HPC137"/>
      <c r="HPD137"/>
      <c r="HPE137"/>
      <c r="HPF137"/>
      <c r="HPG137"/>
      <c r="HPH137"/>
      <c r="HPI137"/>
      <c r="HPJ137"/>
      <c r="HPK137"/>
      <c r="HPL137"/>
      <c r="HPM137"/>
      <c r="HPN137"/>
      <c r="HPO137"/>
      <c r="HPP137"/>
      <c r="HPQ137"/>
      <c r="HPR137"/>
      <c r="HPS137"/>
      <c r="HPT137"/>
      <c r="HPU137"/>
      <c r="HPV137"/>
      <c r="HPW137"/>
      <c r="HPX137"/>
      <c r="HPY137"/>
      <c r="HPZ137"/>
      <c r="HQA137"/>
      <c r="HQB137"/>
      <c r="HQC137"/>
      <c r="HQD137"/>
      <c r="HQE137"/>
      <c r="HQF137"/>
      <c r="HQG137"/>
      <c r="HQH137"/>
      <c r="HQI137"/>
      <c r="HQJ137"/>
      <c r="HQK137"/>
      <c r="HQL137"/>
      <c r="HQM137"/>
      <c r="HQN137"/>
      <c r="HQO137"/>
      <c r="HQP137"/>
      <c r="HQQ137"/>
      <c r="HQR137"/>
      <c r="HQS137"/>
      <c r="HQT137"/>
      <c r="HQU137"/>
      <c r="HQV137"/>
      <c r="HQW137"/>
      <c r="HQX137"/>
      <c r="HQY137"/>
      <c r="HQZ137"/>
      <c r="HRA137"/>
      <c r="HRB137"/>
      <c r="HRC137"/>
      <c r="HRD137"/>
      <c r="HRE137"/>
      <c r="HRF137"/>
      <c r="HRG137"/>
      <c r="HRH137"/>
      <c r="HRI137"/>
      <c r="HRJ137"/>
      <c r="HRK137"/>
      <c r="HRL137"/>
      <c r="HRM137"/>
      <c r="HRN137"/>
      <c r="HRO137"/>
      <c r="HRP137"/>
      <c r="HRQ137"/>
      <c r="HRR137"/>
      <c r="HRS137"/>
      <c r="HRT137"/>
      <c r="HRU137"/>
      <c r="HRV137"/>
      <c r="HRW137"/>
      <c r="HRX137"/>
      <c r="HRY137"/>
      <c r="HRZ137"/>
      <c r="HSA137"/>
      <c r="HSB137"/>
      <c r="HSC137"/>
      <c r="HSD137"/>
      <c r="HSE137"/>
      <c r="HSF137"/>
      <c r="HSG137"/>
      <c r="HSH137"/>
      <c r="HSI137"/>
      <c r="HSJ137"/>
      <c r="HSK137"/>
      <c r="HSL137"/>
      <c r="HSM137"/>
      <c r="HSN137"/>
      <c r="HSO137"/>
      <c r="HSP137"/>
      <c r="HSQ137"/>
      <c r="HSR137"/>
      <c r="HSS137"/>
      <c r="HST137"/>
      <c r="HSU137"/>
      <c r="HSV137"/>
      <c r="HSW137"/>
      <c r="HSX137"/>
      <c r="HSY137"/>
      <c r="HSZ137"/>
      <c r="HTA137"/>
      <c r="HTB137"/>
      <c r="HTC137"/>
      <c r="HTD137"/>
      <c r="HTE137"/>
      <c r="HTF137"/>
      <c r="HTG137"/>
      <c r="HTH137"/>
      <c r="HTI137"/>
      <c r="HTJ137"/>
      <c r="HTK137"/>
      <c r="HTL137"/>
      <c r="HTM137"/>
      <c r="HTN137"/>
      <c r="HTO137"/>
      <c r="HTP137"/>
      <c r="HTQ137"/>
      <c r="HTR137"/>
      <c r="HTS137"/>
      <c r="HTT137"/>
      <c r="HTU137"/>
      <c r="HTV137"/>
      <c r="HTW137"/>
      <c r="HTX137"/>
      <c r="HTY137"/>
      <c r="HTZ137"/>
      <c r="HUA137"/>
      <c r="HUB137"/>
      <c r="HUC137"/>
      <c r="HUD137"/>
      <c r="HUE137"/>
      <c r="HUF137"/>
      <c r="HUG137"/>
      <c r="HUH137"/>
      <c r="HUI137"/>
      <c r="HUJ137"/>
      <c r="HUK137"/>
      <c r="HUL137"/>
      <c r="HUM137"/>
      <c r="HUN137"/>
      <c r="HUO137"/>
      <c r="HUP137"/>
      <c r="HUQ137"/>
      <c r="HUR137"/>
      <c r="HUS137"/>
      <c r="HUT137"/>
      <c r="HUU137"/>
      <c r="HUV137"/>
      <c r="HUW137"/>
      <c r="HUX137"/>
      <c r="HUY137"/>
      <c r="HUZ137"/>
      <c r="HVA137"/>
      <c r="HVB137"/>
      <c r="HVC137"/>
      <c r="HVD137"/>
      <c r="HVE137"/>
      <c r="HVF137"/>
      <c r="HVG137"/>
      <c r="HVH137"/>
      <c r="HVI137"/>
      <c r="HVJ137"/>
      <c r="HVK137"/>
      <c r="HVL137"/>
      <c r="HVM137"/>
      <c r="HVN137"/>
      <c r="HVO137"/>
      <c r="HVP137"/>
      <c r="HVQ137"/>
      <c r="HVR137"/>
      <c r="HVS137"/>
      <c r="HVT137"/>
      <c r="HVU137"/>
      <c r="HVV137"/>
      <c r="HVW137"/>
      <c r="HVX137"/>
      <c r="HVY137"/>
      <c r="HVZ137"/>
      <c r="HWA137"/>
      <c r="HWB137"/>
      <c r="HWC137"/>
      <c r="HWD137"/>
      <c r="HWE137"/>
      <c r="HWF137"/>
      <c r="HWG137"/>
      <c r="HWH137"/>
      <c r="HWI137"/>
      <c r="HWJ137"/>
      <c r="HWK137"/>
      <c r="HWL137"/>
      <c r="HWM137"/>
      <c r="HWN137"/>
      <c r="HWO137"/>
      <c r="HWP137"/>
      <c r="HWQ137"/>
      <c r="HWR137"/>
      <c r="HWS137"/>
      <c r="HWT137"/>
      <c r="HWU137"/>
      <c r="HWV137"/>
      <c r="HWW137"/>
      <c r="HWX137"/>
      <c r="HWY137"/>
      <c r="HWZ137"/>
      <c r="HXA137"/>
      <c r="HXB137"/>
      <c r="HXC137"/>
      <c r="HXD137"/>
      <c r="HXE137"/>
      <c r="HXF137"/>
      <c r="HXG137"/>
      <c r="HXH137"/>
      <c r="HXI137"/>
      <c r="HXJ137"/>
      <c r="HXK137"/>
      <c r="HXL137"/>
      <c r="HXM137"/>
      <c r="HXN137"/>
      <c r="HXO137"/>
      <c r="HXP137"/>
      <c r="HXQ137"/>
      <c r="HXR137"/>
      <c r="HXS137"/>
      <c r="HXT137"/>
      <c r="HXU137"/>
      <c r="HXV137"/>
      <c r="HXW137"/>
      <c r="HXX137"/>
      <c r="HXY137"/>
      <c r="HXZ137"/>
      <c r="HYA137"/>
      <c r="HYB137"/>
      <c r="HYC137"/>
      <c r="HYD137"/>
      <c r="HYE137"/>
      <c r="HYF137"/>
      <c r="HYG137"/>
      <c r="HYH137"/>
      <c r="HYI137"/>
      <c r="HYJ137"/>
      <c r="HYK137"/>
      <c r="HYL137"/>
      <c r="HYM137"/>
      <c r="HYN137"/>
      <c r="HYO137"/>
      <c r="HYP137"/>
      <c r="HYQ137"/>
      <c r="HYR137"/>
      <c r="HYS137"/>
      <c r="HYT137"/>
      <c r="HYU137"/>
      <c r="HYV137"/>
      <c r="HYW137"/>
      <c r="HYX137"/>
      <c r="HYY137"/>
      <c r="HYZ137"/>
      <c r="HZA137"/>
      <c r="HZB137"/>
      <c r="HZC137"/>
      <c r="HZD137"/>
      <c r="HZE137"/>
      <c r="HZF137"/>
      <c r="HZG137"/>
      <c r="HZH137"/>
      <c r="HZI137"/>
      <c r="HZJ137"/>
      <c r="HZK137"/>
      <c r="HZL137"/>
      <c r="HZM137"/>
      <c r="HZN137"/>
      <c r="HZO137"/>
      <c r="HZP137"/>
      <c r="HZQ137"/>
      <c r="HZR137"/>
      <c r="HZS137"/>
      <c r="HZT137"/>
      <c r="HZU137"/>
      <c r="HZV137"/>
      <c r="HZW137"/>
      <c r="HZX137"/>
      <c r="HZY137"/>
      <c r="HZZ137"/>
      <c r="IAA137"/>
      <c r="IAB137"/>
      <c r="IAC137"/>
      <c r="IAD137"/>
      <c r="IAE137"/>
      <c r="IAF137"/>
      <c r="IAG137"/>
      <c r="IAH137"/>
      <c r="IAI137"/>
      <c r="IAJ137"/>
      <c r="IAK137"/>
      <c r="IAL137"/>
      <c r="IAM137"/>
      <c r="IAN137"/>
      <c r="IAO137"/>
      <c r="IAP137"/>
      <c r="IAQ137"/>
      <c r="IAR137"/>
      <c r="IAS137"/>
      <c r="IAT137"/>
      <c r="IAU137"/>
      <c r="IAV137"/>
      <c r="IAW137"/>
      <c r="IAX137"/>
      <c r="IAY137"/>
      <c r="IAZ137"/>
      <c r="IBA137"/>
      <c r="IBB137"/>
      <c r="IBC137"/>
      <c r="IBD137"/>
      <c r="IBE137"/>
      <c r="IBF137"/>
      <c r="IBG137"/>
      <c r="IBH137"/>
      <c r="IBI137"/>
      <c r="IBJ137"/>
      <c r="IBK137"/>
      <c r="IBL137"/>
      <c r="IBM137"/>
      <c r="IBN137"/>
      <c r="IBO137"/>
      <c r="IBP137"/>
      <c r="IBQ137"/>
      <c r="IBR137"/>
      <c r="IBS137"/>
      <c r="IBT137"/>
      <c r="IBU137"/>
      <c r="IBV137"/>
      <c r="IBW137"/>
      <c r="IBX137"/>
      <c r="IBY137"/>
      <c r="IBZ137"/>
      <c r="ICA137"/>
      <c r="ICB137"/>
      <c r="ICC137"/>
      <c r="ICD137"/>
      <c r="ICE137"/>
      <c r="ICF137"/>
      <c r="ICG137"/>
      <c r="ICH137"/>
      <c r="ICI137"/>
      <c r="ICJ137"/>
      <c r="ICK137"/>
      <c r="ICL137"/>
      <c r="ICM137"/>
      <c r="ICN137"/>
      <c r="ICO137"/>
      <c r="ICP137"/>
      <c r="ICQ137"/>
      <c r="ICR137"/>
      <c r="ICS137"/>
      <c r="ICT137"/>
      <c r="ICU137"/>
      <c r="ICV137"/>
      <c r="ICW137"/>
      <c r="ICX137"/>
      <c r="ICY137"/>
      <c r="ICZ137"/>
      <c r="IDA137"/>
      <c r="IDB137"/>
      <c r="IDC137"/>
      <c r="IDD137"/>
      <c r="IDE137"/>
      <c r="IDF137"/>
      <c r="IDG137"/>
      <c r="IDH137"/>
      <c r="IDI137"/>
      <c r="IDJ137"/>
      <c r="IDK137"/>
      <c r="IDL137"/>
      <c r="IDM137"/>
      <c r="IDN137"/>
      <c r="IDO137"/>
      <c r="IDP137"/>
      <c r="IDQ137"/>
      <c r="IDR137"/>
      <c r="IDS137"/>
      <c r="IDT137"/>
      <c r="IDU137"/>
      <c r="IDV137"/>
      <c r="IDW137"/>
      <c r="IDX137"/>
      <c r="IDY137"/>
      <c r="IDZ137"/>
      <c r="IEA137"/>
      <c r="IEB137"/>
      <c r="IEC137"/>
      <c r="IED137"/>
      <c r="IEE137"/>
      <c r="IEF137"/>
      <c r="IEG137"/>
      <c r="IEH137"/>
      <c r="IEI137"/>
      <c r="IEJ137"/>
      <c r="IEK137"/>
      <c r="IEL137"/>
      <c r="IEM137"/>
      <c r="IEN137"/>
      <c r="IEO137"/>
      <c r="IEP137"/>
      <c r="IEQ137"/>
      <c r="IER137"/>
      <c r="IES137"/>
      <c r="IET137"/>
      <c r="IEU137"/>
      <c r="IEV137"/>
      <c r="IEW137"/>
      <c r="IEX137"/>
      <c r="IEY137"/>
      <c r="IEZ137"/>
      <c r="IFA137"/>
      <c r="IFB137"/>
      <c r="IFC137"/>
      <c r="IFD137"/>
      <c r="IFE137"/>
      <c r="IFF137"/>
      <c r="IFG137"/>
      <c r="IFH137"/>
      <c r="IFI137"/>
      <c r="IFJ137"/>
      <c r="IFK137"/>
      <c r="IFL137"/>
      <c r="IFM137"/>
      <c r="IFN137"/>
      <c r="IFO137"/>
      <c r="IFP137"/>
      <c r="IFQ137"/>
      <c r="IFR137"/>
      <c r="IFS137"/>
      <c r="IFT137"/>
      <c r="IFU137"/>
      <c r="IFV137"/>
      <c r="IFW137"/>
      <c r="IFX137"/>
      <c r="IFY137"/>
      <c r="IFZ137"/>
      <c r="IGA137"/>
      <c r="IGB137"/>
      <c r="IGC137"/>
      <c r="IGD137"/>
      <c r="IGE137"/>
      <c r="IGF137"/>
      <c r="IGG137"/>
      <c r="IGH137"/>
      <c r="IGI137"/>
      <c r="IGJ137"/>
      <c r="IGK137"/>
      <c r="IGL137"/>
      <c r="IGM137"/>
      <c r="IGN137"/>
      <c r="IGO137"/>
      <c r="IGP137"/>
      <c r="IGQ137"/>
      <c r="IGR137"/>
      <c r="IGS137"/>
      <c r="IGT137"/>
      <c r="IGU137"/>
      <c r="IGV137"/>
      <c r="IGW137"/>
      <c r="IGX137"/>
      <c r="IGY137"/>
      <c r="IGZ137"/>
      <c r="IHA137"/>
      <c r="IHB137"/>
      <c r="IHC137"/>
      <c r="IHD137"/>
      <c r="IHE137"/>
      <c r="IHF137"/>
      <c r="IHG137"/>
      <c r="IHH137"/>
      <c r="IHI137"/>
      <c r="IHJ137"/>
      <c r="IHK137"/>
      <c r="IHL137"/>
      <c r="IHM137"/>
      <c r="IHN137"/>
      <c r="IHO137"/>
      <c r="IHP137"/>
      <c r="IHQ137"/>
      <c r="IHR137"/>
      <c r="IHS137"/>
      <c r="IHT137"/>
      <c r="IHU137"/>
      <c r="IHV137"/>
      <c r="IHW137"/>
      <c r="IHX137"/>
      <c r="IHY137"/>
      <c r="IHZ137"/>
      <c r="IIA137"/>
      <c r="IIB137"/>
      <c r="IIC137"/>
      <c r="IID137"/>
      <c r="IIE137"/>
      <c r="IIF137"/>
      <c r="IIG137"/>
      <c r="IIH137"/>
      <c r="III137"/>
      <c r="IIJ137"/>
      <c r="IIK137"/>
      <c r="IIL137"/>
      <c r="IIM137"/>
      <c r="IIN137"/>
      <c r="IIO137"/>
      <c r="IIP137"/>
      <c r="IIQ137"/>
      <c r="IIR137"/>
      <c r="IIS137"/>
      <c r="IIT137"/>
      <c r="IIU137"/>
      <c r="IIV137"/>
      <c r="IIW137"/>
      <c r="IIX137"/>
      <c r="IIY137"/>
      <c r="IIZ137"/>
      <c r="IJA137"/>
      <c r="IJB137"/>
      <c r="IJC137"/>
      <c r="IJD137"/>
      <c r="IJE137"/>
      <c r="IJF137"/>
      <c r="IJG137"/>
      <c r="IJH137"/>
      <c r="IJI137"/>
      <c r="IJJ137"/>
      <c r="IJK137"/>
      <c r="IJL137"/>
      <c r="IJM137"/>
      <c r="IJN137"/>
      <c r="IJO137"/>
      <c r="IJP137"/>
      <c r="IJQ137"/>
      <c r="IJR137"/>
      <c r="IJS137"/>
      <c r="IJT137"/>
      <c r="IJU137"/>
      <c r="IJV137"/>
      <c r="IJW137"/>
      <c r="IJX137"/>
      <c r="IJY137"/>
      <c r="IJZ137"/>
      <c r="IKA137"/>
      <c r="IKB137"/>
      <c r="IKC137"/>
      <c r="IKD137"/>
      <c r="IKE137"/>
      <c r="IKF137"/>
      <c r="IKG137"/>
      <c r="IKH137"/>
      <c r="IKI137"/>
      <c r="IKJ137"/>
      <c r="IKK137"/>
      <c r="IKL137"/>
      <c r="IKM137"/>
      <c r="IKN137"/>
      <c r="IKO137"/>
      <c r="IKP137"/>
      <c r="IKQ137"/>
      <c r="IKR137"/>
      <c r="IKS137"/>
      <c r="IKT137"/>
      <c r="IKU137"/>
      <c r="IKV137"/>
      <c r="IKW137"/>
      <c r="IKX137"/>
      <c r="IKY137"/>
      <c r="IKZ137"/>
      <c r="ILA137"/>
      <c r="ILB137"/>
      <c r="ILC137"/>
      <c r="ILD137"/>
      <c r="ILE137"/>
      <c r="ILF137"/>
      <c r="ILG137"/>
      <c r="ILH137"/>
      <c r="ILI137"/>
      <c r="ILJ137"/>
      <c r="ILK137"/>
      <c r="ILL137"/>
      <c r="ILM137"/>
      <c r="ILN137"/>
      <c r="ILO137"/>
      <c r="ILP137"/>
      <c r="ILQ137"/>
      <c r="ILR137"/>
      <c r="ILS137"/>
      <c r="ILT137"/>
      <c r="ILU137"/>
      <c r="ILV137"/>
      <c r="ILW137"/>
      <c r="ILX137"/>
      <c r="ILY137"/>
      <c r="ILZ137"/>
      <c r="IMA137"/>
      <c r="IMB137"/>
      <c r="IMC137"/>
      <c r="IMD137"/>
      <c r="IME137"/>
      <c r="IMF137"/>
      <c r="IMG137"/>
      <c r="IMH137"/>
      <c r="IMI137"/>
      <c r="IMJ137"/>
      <c r="IMK137"/>
      <c r="IML137"/>
      <c r="IMM137"/>
      <c r="IMN137"/>
      <c r="IMO137"/>
      <c r="IMP137"/>
      <c r="IMQ137"/>
      <c r="IMR137"/>
      <c r="IMS137"/>
      <c r="IMT137"/>
      <c r="IMU137"/>
      <c r="IMV137"/>
      <c r="IMW137"/>
      <c r="IMX137"/>
      <c r="IMY137"/>
      <c r="IMZ137"/>
      <c r="INA137"/>
      <c r="INB137"/>
      <c r="INC137"/>
      <c r="IND137"/>
      <c r="INE137"/>
      <c r="INF137"/>
      <c r="ING137"/>
      <c r="INH137"/>
      <c r="INI137"/>
      <c r="INJ137"/>
      <c r="INK137"/>
      <c r="INL137"/>
      <c r="INM137"/>
      <c r="INN137"/>
      <c r="INO137"/>
      <c r="INP137"/>
      <c r="INQ137"/>
      <c r="INR137"/>
      <c r="INS137"/>
      <c r="INT137"/>
      <c r="INU137"/>
      <c r="INV137"/>
      <c r="INW137"/>
      <c r="INX137"/>
      <c r="INY137"/>
      <c r="INZ137"/>
      <c r="IOA137"/>
      <c r="IOB137"/>
      <c r="IOC137"/>
      <c r="IOD137"/>
      <c r="IOE137"/>
      <c r="IOF137"/>
      <c r="IOG137"/>
      <c r="IOH137"/>
      <c r="IOI137"/>
      <c r="IOJ137"/>
      <c r="IOK137"/>
      <c r="IOL137"/>
      <c r="IOM137"/>
      <c r="ION137"/>
      <c r="IOO137"/>
      <c r="IOP137"/>
      <c r="IOQ137"/>
      <c r="IOR137"/>
      <c r="IOS137"/>
      <c r="IOT137"/>
      <c r="IOU137"/>
      <c r="IOV137"/>
      <c r="IOW137"/>
      <c r="IOX137"/>
      <c r="IOY137"/>
      <c r="IOZ137"/>
      <c r="IPA137"/>
      <c r="IPB137"/>
      <c r="IPC137"/>
      <c r="IPD137"/>
      <c r="IPE137"/>
      <c r="IPF137"/>
      <c r="IPG137"/>
      <c r="IPH137"/>
      <c r="IPI137"/>
      <c r="IPJ137"/>
      <c r="IPK137"/>
      <c r="IPL137"/>
      <c r="IPM137"/>
      <c r="IPN137"/>
      <c r="IPO137"/>
      <c r="IPP137"/>
      <c r="IPQ137"/>
      <c r="IPR137"/>
      <c r="IPS137"/>
      <c r="IPT137"/>
      <c r="IPU137"/>
      <c r="IPV137"/>
      <c r="IPW137"/>
      <c r="IPX137"/>
      <c r="IPY137"/>
      <c r="IPZ137"/>
      <c r="IQA137"/>
      <c r="IQB137"/>
      <c r="IQC137"/>
      <c r="IQD137"/>
      <c r="IQE137"/>
      <c r="IQF137"/>
      <c r="IQG137"/>
      <c r="IQH137"/>
      <c r="IQI137"/>
      <c r="IQJ137"/>
      <c r="IQK137"/>
      <c r="IQL137"/>
      <c r="IQM137"/>
      <c r="IQN137"/>
      <c r="IQO137"/>
      <c r="IQP137"/>
      <c r="IQQ137"/>
      <c r="IQR137"/>
      <c r="IQS137"/>
      <c r="IQT137"/>
      <c r="IQU137"/>
      <c r="IQV137"/>
      <c r="IQW137"/>
      <c r="IQX137"/>
      <c r="IQY137"/>
      <c r="IQZ137"/>
      <c r="IRA137"/>
      <c r="IRB137"/>
      <c r="IRC137"/>
      <c r="IRD137"/>
      <c r="IRE137"/>
      <c r="IRF137"/>
      <c r="IRG137"/>
      <c r="IRH137"/>
      <c r="IRI137"/>
      <c r="IRJ137"/>
      <c r="IRK137"/>
      <c r="IRL137"/>
      <c r="IRM137"/>
      <c r="IRN137"/>
      <c r="IRO137"/>
      <c r="IRP137"/>
      <c r="IRQ137"/>
      <c r="IRR137"/>
      <c r="IRS137"/>
      <c r="IRT137"/>
      <c r="IRU137"/>
      <c r="IRV137"/>
      <c r="IRW137"/>
      <c r="IRX137"/>
      <c r="IRY137"/>
      <c r="IRZ137"/>
      <c r="ISA137"/>
      <c r="ISB137"/>
      <c r="ISC137"/>
      <c r="ISD137"/>
      <c r="ISE137"/>
      <c r="ISF137"/>
      <c r="ISG137"/>
      <c r="ISH137"/>
      <c r="ISI137"/>
      <c r="ISJ137"/>
      <c r="ISK137"/>
      <c r="ISL137"/>
      <c r="ISM137"/>
      <c r="ISN137"/>
      <c r="ISO137"/>
      <c r="ISP137"/>
      <c r="ISQ137"/>
      <c r="ISR137"/>
      <c r="ISS137"/>
      <c r="IST137"/>
      <c r="ISU137"/>
      <c r="ISV137"/>
      <c r="ISW137"/>
      <c r="ISX137"/>
      <c r="ISY137"/>
      <c r="ISZ137"/>
      <c r="ITA137"/>
      <c r="ITB137"/>
      <c r="ITC137"/>
      <c r="ITD137"/>
      <c r="ITE137"/>
      <c r="ITF137"/>
      <c r="ITG137"/>
      <c r="ITH137"/>
      <c r="ITI137"/>
      <c r="ITJ137"/>
      <c r="ITK137"/>
      <c r="ITL137"/>
      <c r="ITM137"/>
      <c r="ITN137"/>
      <c r="ITO137"/>
      <c r="ITP137"/>
      <c r="ITQ137"/>
      <c r="ITR137"/>
      <c r="ITS137"/>
      <c r="ITT137"/>
      <c r="ITU137"/>
      <c r="ITV137"/>
      <c r="ITW137"/>
      <c r="ITX137"/>
      <c r="ITY137"/>
      <c r="ITZ137"/>
      <c r="IUA137"/>
      <c r="IUB137"/>
      <c r="IUC137"/>
      <c r="IUD137"/>
      <c r="IUE137"/>
      <c r="IUF137"/>
      <c r="IUG137"/>
      <c r="IUH137"/>
      <c r="IUI137"/>
      <c r="IUJ137"/>
      <c r="IUK137"/>
      <c r="IUL137"/>
      <c r="IUM137"/>
      <c r="IUN137"/>
      <c r="IUO137"/>
      <c r="IUP137"/>
      <c r="IUQ137"/>
      <c r="IUR137"/>
      <c r="IUS137"/>
      <c r="IUT137"/>
      <c r="IUU137"/>
      <c r="IUV137"/>
      <c r="IUW137"/>
      <c r="IUX137"/>
      <c r="IUY137"/>
      <c r="IUZ137"/>
      <c r="IVA137"/>
      <c r="IVB137"/>
      <c r="IVC137"/>
      <c r="IVD137"/>
      <c r="IVE137"/>
      <c r="IVF137"/>
      <c r="IVG137"/>
      <c r="IVH137"/>
      <c r="IVI137"/>
      <c r="IVJ137"/>
      <c r="IVK137"/>
      <c r="IVL137"/>
      <c r="IVM137"/>
      <c r="IVN137"/>
      <c r="IVO137"/>
      <c r="IVP137"/>
      <c r="IVQ137"/>
      <c r="IVR137"/>
      <c r="IVS137"/>
      <c r="IVT137"/>
      <c r="IVU137"/>
      <c r="IVV137"/>
      <c r="IVW137"/>
      <c r="IVX137"/>
      <c r="IVY137"/>
      <c r="IVZ137"/>
      <c r="IWA137"/>
      <c r="IWB137"/>
      <c r="IWC137"/>
      <c r="IWD137"/>
      <c r="IWE137"/>
      <c r="IWF137"/>
      <c r="IWG137"/>
      <c r="IWH137"/>
      <c r="IWI137"/>
      <c r="IWJ137"/>
      <c r="IWK137"/>
      <c r="IWL137"/>
      <c r="IWM137"/>
      <c r="IWN137"/>
      <c r="IWO137"/>
      <c r="IWP137"/>
      <c r="IWQ137"/>
      <c r="IWR137"/>
      <c r="IWS137"/>
      <c r="IWT137"/>
      <c r="IWU137"/>
      <c r="IWV137"/>
      <c r="IWW137"/>
      <c r="IWX137"/>
      <c r="IWY137"/>
      <c r="IWZ137"/>
      <c r="IXA137"/>
      <c r="IXB137"/>
      <c r="IXC137"/>
      <c r="IXD137"/>
      <c r="IXE137"/>
      <c r="IXF137"/>
      <c r="IXG137"/>
      <c r="IXH137"/>
      <c r="IXI137"/>
      <c r="IXJ137"/>
      <c r="IXK137"/>
      <c r="IXL137"/>
      <c r="IXM137"/>
      <c r="IXN137"/>
      <c r="IXO137"/>
      <c r="IXP137"/>
      <c r="IXQ137"/>
      <c r="IXR137"/>
      <c r="IXS137"/>
      <c r="IXT137"/>
      <c r="IXU137"/>
      <c r="IXV137"/>
      <c r="IXW137"/>
      <c r="IXX137"/>
      <c r="IXY137"/>
      <c r="IXZ137"/>
      <c r="IYA137"/>
      <c r="IYB137"/>
      <c r="IYC137"/>
      <c r="IYD137"/>
      <c r="IYE137"/>
      <c r="IYF137"/>
      <c r="IYG137"/>
      <c r="IYH137"/>
      <c r="IYI137"/>
      <c r="IYJ137"/>
      <c r="IYK137"/>
      <c r="IYL137"/>
      <c r="IYM137"/>
      <c r="IYN137"/>
      <c r="IYO137"/>
      <c r="IYP137"/>
      <c r="IYQ137"/>
      <c r="IYR137"/>
      <c r="IYS137"/>
      <c r="IYT137"/>
      <c r="IYU137"/>
      <c r="IYV137"/>
      <c r="IYW137"/>
      <c r="IYX137"/>
      <c r="IYY137"/>
      <c r="IYZ137"/>
      <c r="IZA137"/>
      <c r="IZB137"/>
      <c r="IZC137"/>
      <c r="IZD137"/>
      <c r="IZE137"/>
      <c r="IZF137"/>
      <c r="IZG137"/>
      <c r="IZH137"/>
      <c r="IZI137"/>
      <c r="IZJ137"/>
      <c r="IZK137"/>
      <c r="IZL137"/>
      <c r="IZM137"/>
      <c r="IZN137"/>
      <c r="IZO137"/>
      <c r="IZP137"/>
      <c r="IZQ137"/>
      <c r="IZR137"/>
      <c r="IZS137"/>
      <c r="IZT137"/>
      <c r="IZU137"/>
      <c r="IZV137"/>
      <c r="IZW137"/>
      <c r="IZX137"/>
      <c r="IZY137"/>
      <c r="IZZ137"/>
      <c r="JAA137"/>
      <c r="JAB137"/>
      <c r="JAC137"/>
      <c r="JAD137"/>
      <c r="JAE137"/>
      <c r="JAF137"/>
      <c r="JAG137"/>
      <c r="JAH137"/>
      <c r="JAI137"/>
      <c r="JAJ137"/>
      <c r="JAK137"/>
      <c r="JAL137"/>
      <c r="JAM137"/>
      <c r="JAN137"/>
      <c r="JAO137"/>
      <c r="JAP137"/>
      <c r="JAQ137"/>
      <c r="JAR137"/>
      <c r="JAS137"/>
      <c r="JAT137"/>
      <c r="JAU137"/>
      <c r="JAV137"/>
      <c r="JAW137"/>
      <c r="JAX137"/>
      <c r="JAY137"/>
      <c r="JAZ137"/>
      <c r="JBA137"/>
      <c r="JBB137"/>
      <c r="JBC137"/>
      <c r="JBD137"/>
      <c r="JBE137"/>
      <c r="JBF137"/>
      <c r="JBG137"/>
      <c r="JBH137"/>
      <c r="JBI137"/>
      <c r="JBJ137"/>
      <c r="JBK137"/>
      <c r="JBL137"/>
      <c r="JBM137"/>
      <c r="JBN137"/>
      <c r="JBO137"/>
      <c r="JBP137"/>
      <c r="JBQ137"/>
      <c r="JBR137"/>
      <c r="JBS137"/>
      <c r="JBT137"/>
      <c r="JBU137"/>
      <c r="JBV137"/>
      <c r="JBW137"/>
      <c r="JBX137"/>
      <c r="JBY137"/>
      <c r="JBZ137"/>
      <c r="JCA137"/>
      <c r="JCB137"/>
      <c r="JCC137"/>
      <c r="JCD137"/>
      <c r="JCE137"/>
      <c r="JCF137"/>
      <c r="JCG137"/>
      <c r="JCH137"/>
      <c r="JCI137"/>
      <c r="JCJ137"/>
      <c r="JCK137"/>
      <c r="JCL137"/>
      <c r="JCM137"/>
      <c r="JCN137"/>
      <c r="JCO137"/>
      <c r="JCP137"/>
      <c r="JCQ137"/>
      <c r="JCR137"/>
      <c r="JCS137"/>
      <c r="JCT137"/>
      <c r="JCU137"/>
      <c r="JCV137"/>
      <c r="JCW137"/>
      <c r="JCX137"/>
      <c r="JCY137"/>
      <c r="JCZ137"/>
      <c r="JDA137"/>
      <c r="JDB137"/>
      <c r="JDC137"/>
      <c r="JDD137"/>
      <c r="JDE137"/>
      <c r="JDF137"/>
      <c r="JDG137"/>
      <c r="JDH137"/>
      <c r="JDI137"/>
      <c r="JDJ137"/>
      <c r="JDK137"/>
      <c r="JDL137"/>
      <c r="JDM137"/>
      <c r="JDN137"/>
      <c r="JDO137"/>
      <c r="JDP137"/>
      <c r="JDQ137"/>
      <c r="JDR137"/>
      <c r="JDS137"/>
      <c r="JDT137"/>
      <c r="JDU137"/>
      <c r="JDV137"/>
      <c r="JDW137"/>
      <c r="JDX137"/>
      <c r="JDY137"/>
      <c r="JDZ137"/>
      <c r="JEA137"/>
      <c r="JEB137"/>
      <c r="JEC137"/>
      <c r="JED137"/>
      <c r="JEE137"/>
      <c r="JEF137"/>
      <c r="JEG137"/>
      <c r="JEH137"/>
      <c r="JEI137"/>
      <c r="JEJ137"/>
      <c r="JEK137"/>
      <c r="JEL137"/>
      <c r="JEM137"/>
      <c r="JEN137"/>
      <c r="JEO137"/>
      <c r="JEP137"/>
      <c r="JEQ137"/>
      <c r="JER137"/>
      <c r="JES137"/>
      <c r="JET137"/>
      <c r="JEU137"/>
      <c r="JEV137"/>
      <c r="JEW137"/>
      <c r="JEX137"/>
      <c r="JEY137"/>
      <c r="JEZ137"/>
      <c r="JFA137"/>
      <c r="JFB137"/>
      <c r="JFC137"/>
      <c r="JFD137"/>
      <c r="JFE137"/>
      <c r="JFF137"/>
      <c r="JFG137"/>
      <c r="JFH137"/>
      <c r="JFI137"/>
      <c r="JFJ137"/>
      <c r="JFK137"/>
      <c r="JFL137"/>
      <c r="JFM137"/>
      <c r="JFN137"/>
      <c r="JFO137"/>
      <c r="JFP137"/>
      <c r="JFQ137"/>
      <c r="JFR137"/>
      <c r="JFS137"/>
      <c r="JFT137"/>
      <c r="JFU137"/>
      <c r="JFV137"/>
      <c r="JFW137"/>
      <c r="JFX137"/>
      <c r="JFY137"/>
      <c r="JFZ137"/>
      <c r="JGA137"/>
      <c r="JGB137"/>
      <c r="JGC137"/>
      <c r="JGD137"/>
      <c r="JGE137"/>
      <c r="JGF137"/>
      <c r="JGG137"/>
      <c r="JGH137"/>
      <c r="JGI137"/>
      <c r="JGJ137"/>
      <c r="JGK137"/>
      <c r="JGL137"/>
      <c r="JGM137"/>
      <c r="JGN137"/>
      <c r="JGO137"/>
      <c r="JGP137"/>
      <c r="JGQ137"/>
      <c r="JGR137"/>
      <c r="JGS137"/>
      <c r="JGT137"/>
      <c r="JGU137"/>
      <c r="JGV137"/>
      <c r="JGW137"/>
      <c r="JGX137"/>
      <c r="JGY137"/>
      <c r="JGZ137"/>
      <c r="JHA137"/>
      <c r="JHB137"/>
      <c r="JHC137"/>
      <c r="JHD137"/>
      <c r="JHE137"/>
      <c r="JHF137"/>
      <c r="JHG137"/>
      <c r="JHH137"/>
      <c r="JHI137"/>
      <c r="JHJ137"/>
      <c r="JHK137"/>
      <c r="JHL137"/>
      <c r="JHM137"/>
      <c r="JHN137"/>
      <c r="JHO137"/>
      <c r="JHP137"/>
      <c r="JHQ137"/>
      <c r="JHR137"/>
      <c r="JHS137"/>
      <c r="JHT137"/>
      <c r="JHU137"/>
      <c r="JHV137"/>
      <c r="JHW137"/>
      <c r="JHX137"/>
      <c r="JHY137"/>
      <c r="JHZ137"/>
      <c r="JIA137"/>
      <c r="JIB137"/>
      <c r="JIC137"/>
      <c r="JID137"/>
      <c r="JIE137"/>
      <c r="JIF137"/>
      <c r="JIG137"/>
      <c r="JIH137"/>
      <c r="JII137"/>
      <c r="JIJ137"/>
      <c r="JIK137"/>
      <c r="JIL137"/>
      <c r="JIM137"/>
      <c r="JIN137"/>
      <c r="JIO137"/>
      <c r="JIP137"/>
      <c r="JIQ137"/>
      <c r="JIR137"/>
      <c r="JIS137"/>
      <c r="JIT137"/>
      <c r="JIU137"/>
      <c r="JIV137"/>
      <c r="JIW137"/>
      <c r="JIX137"/>
      <c r="JIY137"/>
      <c r="JIZ137"/>
      <c r="JJA137"/>
      <c r="JJB137"/>
      <c r="JJC137"/>
      <c r="JJD137"/>
      <c r="JJE137"/>
      <c r="JJF137"/>
      <c r="JJG137"/>
      <c r="JJH137"/>
      <c r="JJI137"/>
      <c r="JJJ137"/>
      <c r="JJK137"/>
      <c r="JJL137"/>
      <c r="JJM137"/>
      <c r="JJN137"/>
      <c r="JJO137"/>
      <c r="JJP137"/>
      <c r="JJQ137"/>
      <c r="JJR137"/>
      <c r="JJS137"/>
      <c r="JJT137"/>
      <c r="JJU137"/>
      <c r="JJV137"/>
      <c r="JJW137"/>
      <c r="JJX137"/>
      <c r="JJY137"/>
      <c r="JJZ137"/>
      <c r="JKA137"/>
      <c r="JKB137"/>
      <c r="JKC137"/>
      <c r="JKD137"/>
      <c r="JKE137"/>
      <c r="JKF137"/>
      <c r="JKG137"/>
      <c r="JKH137"/>
      <c r="JKI137"/>
      <c r="JKJ137"/>
      <c r="JKK137"/>
      <c r="JKL137"/>
      <c r="JKM137"/>
      <c r="JKN137"/>
      <c r="JKO137"/>
      <c r="JKP137"/>
      <c r="JKQ137"/>
      <c r="JKR137"/>
      <c r="JKS137"/>
      <c r="JKT137"/>
      <c r="JKU137"/>
      <c r="JKV137"/>
      <c r="JKW137"/>
      <c r="JKX137"/>
      <c r="JKY137"/>
      <c r="JKZ137"/>
      <c r="JLA137"/>
      <c r="JLB137"/>
      <c r="JLC137"/>
      <c r="JLD137"/>
      <c r="JLE137"/>
      <c r="JLF137"/>
      <c r="JLG137"/>
      <c r="JLH137"/>
      <c r="JLI137"/>
      <c r="JLJ137"/>
      <c r="JLK137"/>
      <c r="JLL137"/>
      <c r="JLM137"/>
      <c r="JLN137"/>
      <c r="JLO137"/>
      <c r="JLP137"/>
      <c r="JLQ137"/>
      <c r="JLR137"/>
      <c r="JLS137"/>
      <c r="JLT137"/>
      <c r="JLU137"/>
      <c r="JLV137"/>
      <c r="JLW137"/>
      <c r="JLX137"/>
      <c r="JLY137"/>
      <c r="JLZ137"/>
      <c r="JMA137"/>
      <c r="JMB137"/>
      <c r="JMC137"/>
      <c r="JMD137"/>
      <c r="JME137"/>
      <c r="JMF137"/>
      <c r="JMG137"/>
      <c r="JMH137"/>
      <c r="JMI137"/>
      <c r="JMJ137"/>
      <c r="JMK137"/>
      <c r="JML137"/>
      <c r="JMM137"/>
      <c r="JMN137"/>
      <c r="JMO137"/>
      <c r="JMP137"/>
      <c r="JMQ137"/>
      <c r="JMR137"/>
      <c r="JMS137"/>
      <c r="JMT137"/>
      <c r="JMU137"/>
      <c r="JMV137"/>
      <c r="JMW137"/>
      <c r="JMX137"/>
      <c r="JMY137"/>
      <c r="JMZ137"/>
      <c r="JNA137"/>
      <c r="JNB137"/>
      <c r="JNC137"/>
      <c r="JND137"/>
      <c r="JNE137"/>
      <c r="JNF137"/>
      <c r="JNG137"/>
      <c r="JNH137"/>
      <c r="JNI137"/>
      <c r="JNJ137"/>
      <c r="JNK137"/>
      <c r="JNL137"/>
      <c r="JNM137"/>
      <c r="JNN137"/>
      <c r="JNO137"/>
      <c r="JNP137"/>
      <c r="JNQ137"/>
      <c r="JNR137"/>
      <c r="JNS137"/>
      <c r="JNT137"/>
      <c r="JNU137"/>
      <c r="JNV137"/>
      <c r="JNW137"/>
      <c r="JNX137"/>
      <c r="JNY137"/>
      <c r="JNZ137"/>
      <c r="JOA137"/>
      <c r="JOB137"/>
      <c r="JOC137"/>
      <c r="JOD137"/>
      <c r="JOE137"/>
      <c r="JOF137"/>
      <c r="JOG137"/>
      <c r="JOH137"/>
      <c r="JOI137"/>
      <c r="JOJ137"/>
      <c r="JOK137"/>
      <c r="JOL137"/>
      <c r="JOM137"/>
      <c r="JON137"/>
      <c r="JOO137"/>
      <c r="JOP137"/>
      <c r="JOQ137"/>
      <c r="JOR137"/>
      <c r="JOS137"/>
      <c r="JOT137"/>
      <c r="JOU137"/>
      <c r="JOV137"/>
      <c r="JOW137"/>
      <c r="JOX137"/>
      <c r="JOY137"/>
      <c r="JOZ137"/>
      <c r="JPA137"/>
      <c r="JPB137"/>
      <c r="JPC137"/>
      <c r="JPD137"/>
      <c r="JPE137"/>
      <c r="JPF137"/>
      <c r="JPG137"/>
      <c r="JPH137"/>
      <c r="JPI137"/>
      <c r="JPJ137"/>
      <c r="JPK137"/>
      <c r="JPL137"/>
      <c r="JPM137"/>
      <c r="JPN137"/>
      <c r="JPO137"/>
      <c r="JPP137"/>
      <c r="JPQ137"/>
      <c r="JPR137"/>
      <c r="JPS137"/>
      <c r="JPT137"/>
      <c r="JPU137"/>
      <c r="JPV137"/>
      <c r="JPW137"/>
      <c r="JPX137"/>
      <c r="JPY137"/>
      <c r="JPZ137"/>
      <c r="JQA137"/>
      <c r="JQB137"/>
      <c r="JQC137"/>
      <c r="JQD137"/>
      <c r="JQE137"/>
      <c r="JQF137"/>
      <c r="JQG137"/>
      <c r="JQH137"/>
      <c r="JQI137"/>
      <c r="JQJ137"/>
      <c r="JQK137"/>
      <c r="JQL137"/>
      <c r="JQM137"/>
      <c r="JQN137"/>
      <c r="JQO137"/>
      <c r="JQP137"/>
      <c r="JQQ137"/>
      <c r="JQR137"/>
      <c r="JQS137"/>
      <c r="JQT137"/>
      <c r="JQU137"/>
      <c r="JQV137"/>
      <c r="JQW137"/>
      <c r="JQX137"/>
      <c r="JQY137"/>
      <c r="JQZ137"/>
      <c r="JRA137"/>
      <c r="JRB137"/>
      <c r="JRC137"/>
      <c r="JRD137"/>
      <c r="JRE137"/>
      <c r="JRF137"/>
      <c r="JRG137"/>
      <c r="JRH137"/>
      <c r="JRI137"/>
      <c r="JRJ137"/>
      <c r="JRK137"/>
      <c r="JRL137"/>
      <c r="JRM137"/>
      <c r="JRN137"/>
      <c r="JRO137"/>
      <c r="JRP137"/>
      <c r="JRQ137"/>
      <c r="JRR137"/>
      <c r="JRS137"/>
      <c r="JRT137"/>
      <c r="JRU137"/>
      <c r="JRV137"/>
      <c r="JRW137"/>
      <c r="JRX137"/>
      <c r="JRY137"/>
      <c r="JRZ137"/>
      <c r="JSA137"/>
      <c r="JSB137"/>
      <c r="JSC137"/>
      <c r="JSD137"/>
      <c r="JSE137"/>
      <c r="JSF137"/>
      <c r="JSG137"/>
      <c r="JSH137"/>
      <c r="JSI137"/>
      <c r="JSJ137"/>
      <c r="JSK137"/>
      <c r="JSL137"/>
      <c r="JSM137"/>
      <c r="JSN137"/>
      <c r="JSO137"/>
      <c r="JSP137"/>
      <c r="JSQ137"/>
      <c r="JSR137"/>
      <c r="JSS137"/>
      <c r="JST137"/>
      <c r="JSU137"/>
      <c r="JSV137"/>
      <c r="JSW137"/>
      <c r="JSX137"/>
      <c r="JSY137"/>
      <c r="JSZ137"/>
      <c r="JTA137"/>
      <c r="JTB137"/>
      <c r="JTC137"/>
      <c r="JTD137"/>
      <c r="JTE137"/>
      <c r="JTF137"/>
      <c r="JTG137"/>
      <c r="JTH137"/>
      <c r="JTI137"/>
      <c r="JTJ137"/>
      <c r="JTK137"/>
      <c r="JTL137"/>
      <c r="JTM137"/>
      <c r="JTN137"/>
      <c r="JTO137"/>
      <c r="JTP137"/>
      <c r="JTQ137"/>
      <c r="JTR137"/>
      <c r="JTS137"/>
      <c r="JTT137"/>
      <c r="JTU137"/>
      <c r="JTV137"/>
      <c r="JTW137"/>
      <c r="JTX137"/>
      <c r="JTY137"/>
      <c r="JTZ137"/>
      <c r="JUA137"/>
      <c r="JUB137"/>
      <c r="JUC137"/>
      <c r="JUD137"/>
      <c r="JUE137"/>
      <c r="JUF137"/>
      <c r="JUG137"/>
      <c r="JUH137"/>
      <c r="JUI137"/>
      <c r="JUJ137"/>
      <c r="JUK137"/>
      <c r="JUL137"/>
      <c r="JUM137"/>
      <c r="JUN137"/>
      <c r="JUO137"/>
      <c r="JUP137"/>
      <c r="JUQ137"/>
      <c r="JUR137"/>
      <c r="JUS137"/>
      <c r="JUT137"/>
      <c r="JUU137"/>
      <c r="JUV137"/>
      <c r="JUW137"/>
      <c r="JUX137"/>
      <c r="JUY137"/>
      <c r="JUZ137"/>
      <c r="JVA137"/>
      <c r="JVB137"/>
      <c r="JVC137"/>
      <c r="JVD137"/>
      <c r="JVE137"/>
      <c r="JVF137"/>
      <c r="JVG137"/>
      <c r="JVH137"/>
      <c r="JVI137"/>
      <c r="JVJ137"/>
      <c r="JVK137"/>
      <c r="JVL137"/>
      <c r="JVM137"/>
      <c r="JVN137"/>
      <c r="JVO137"/>
      <c r="JVP137"/>
      <c r="JVQ137"/>
      <c r="JVR137"/>
      <c r="JVS137"/>
      <c r="JVT137"/>
      <c r="JVU137"/>
      <c r="JVV137"/>
      <c r="JVW137"/>
      <c r="JVX137"/>
      <c r="JVY137"/>
      <c r="JVZ137"/>
      <c r="JWA137"/>
      <c r="JWB137"/>
      <c r="JWC137"/>
      <c r="JWD137"/>
      <c r="JWE137"/>
      <c r="JWF137"/>
      <c r="JWG137"/>
      <c r="JWH137"/>
      <c r="JWI137"/>
      <c r="JWJ137"/>
      <c r="JWK137"/>
      <c r="JWL137"/>
      <c r="JWM137"/>
      <c r="JWN137"/>
      <c r="JWO137"/>
      <c r="JWP137"/>
      <c r="JWQ137"/>
      <c r="JWR137"/>
      <c r="JWS137"/>
      <c r="JWT137"/>
      <c r="JWU137"/>
      <c r="JWV137"/>
      <c r="JWW137"/>
      <c r="JWX137"/>
      <c r="JWY137"/>
      <c r="JWZ137"/>
      <c r="JXA137"/>
      <c r="JXB137"/>
      <c r="JXC137"/>
      <c r="JXD137"/>
      <c r="JXE137"/>
      <c r="JXF137"/>
      <c r="JXG137"/>
      <c r="JXH137"/>
      <c r="JXI137"/>
      <c r="JXJ137"/>
      <c r="JXK137"/>
      <c r="JXL137"/>
      <c r="JXM137"/>
      <c r="JXN137"/>
      <c r="JXO137"/>
      <c r="JXP137"/>
      <c r="JXQ137"/>
      <c r="JXR137"/>
      <c r="JXS137"/>
      <c r="JXT137"/>
      <c r="JXU137"/>
      <c r="JXV137"/>
      <c r="JXW137"/>
      <c r="JXX137"/>
      <c r="JXY137"/>
      <c r="JXZ137"/>
      <c r="JYA137"/>
      <c r="JYB137"/>
      <c r="JYC137"/>
      <c r="JYD137"/>
      <c r="JYE137"/>
      <c r="JYF137"/>
      <c r="JYG137"/>
      <c r="JYH137"/>
      <c r="JYI137"/>
      <c r="JYJ137"/>
      <c r="JYK137"/>
      <c r="JYL137"/>
      <c r="JYM137"/>
      <c r="JYN137"/>
      <c r="JYO137"/>
      <c r="JYP137"/>
      <c r="JYQ137"/>
      <c r="JYR137"/>
      <c r="JYS137"/>
      <c r="JYT137"/>
      <c r="JYU137"/>
      <c r="JYV137"/>
      <c r="JYW137"/>
      <c r="JYX137"/>
      <c r="JYY137"/>
      <c r="JYZ137"/>
      <c r="JZA137"/>
      <c r="JZB137"/>
      <c r="JZC137"/>
      <c r="JZD137"/>
      <c r="JZE137"/>
      <c r="JZF137"/>
      <c r="JZG137"/>
      <c r="JZH137"/>
      <c r="JZI137"/>
      <c r="JZJ137"/>
      <c r="JZK137"/>
      <c r="JZL137"/>
      <c r="JZM137"/>
      <c r="JZN137"/>
      <c r="JZO137"/>
      <c r="JZP137"/>
      <c r="JZQ137"/>
      <c r="JZR137"/>
      <c r="JZS137"/>
      <c r="JZT137"/>
      <c r="JZU137"/>
      <c r="JZV137"/>
      <c r="JZW137"/>
      <c r="JZX137"/>
      <c r="JZY137"/>
      <c r="JZZ137"/>
      <c r="KAA137"/>
      <c r="KAB137"/>
      <c r="KAC137"/>
      <c r="KAD137"/>
      <c r="KAE137"/>
      <c r="KAF137"/>
      <c r="KAG137"/>
      <c r="KAH137"/>
      <c r="KAI137"/>
      <c r="KAJ137"/>
      <c r="KAK137"/>
      <c r="KAL137"/>
      <c r="KAM137"/>
      <c r="KAN137"/>
      <c r="KAO137"/>
      <c r="KAP137"/>
      <c r="KAQ137"/>
      <c r="KAR137"/>
      <c r="KAS137"/>
      <c r="KAT137"/>
      <c r="KAU137"/>
      <c r="KAV137"/>
      <c r="KAW137"/>
      <c r="KAX137"/>
      <c r="KAY137"/>
      <c r="KAZ137"/>
      <c r="KBA137"/>
      <c r="KBB137"/>
      <c r="KBC137"/>
      <c r="KBD137"/>
      <c r="KBE137"/>
      <c r="KBF137"/>
      <c r="KBG137"/>
      <c r="KBH137"/>
      <c r="KBI137"/>
      <c r="KBJ137"/>
      <c r="KBK137"/>
      <c r="KBL137"/>
      <c r="KBM137"/>
      <c r="KBN137"/>
      <c r="KBO137"/>
      <c r="KBP137"/>
      <c r="KBQ137"/>
      <c r="KBR137"/>
      <c r="KBS137"/>
      <c r="KBT137"/>
      <c r="KBU137"/>
      <c r="KBV137"/>
      <c r="KBW137"/>
      <c r="KBX137"/>
      <c r="KBY137"/>
      <c r="KBZ137"/>
      <c r="KCA137"/>
      <c r="KCB137"/>
      <c r="KCC137"/>
      <c r="KCD137"/>
      <c r="KCE137"/>
      <c r="KCF137"/>
      <c r="KCG137"/>
      <c r="KCH137"/>
      <c r="KCI137"/>
      <c r="KCJ137"/>
      <c r="KCK137"/>
      <c r="KCL137"/>
      <c r="KCM137"/>
      <c r="KCN137"/>
      <c r="KCO137"/>
      <c r="KCP137"/>
      <c r="KCQ137"/>
      <c r="KCR137"/>
      <c r="KCS137"/>
      <c r="KCT137"/>
      <c r="KCU137"/>
      <c r="KCV137"/>
      <c r="KCW137"/>
      <c r="KCX137"/>
      <c r="KCY137"/>
      <c r="KCZ137"/>
      <c r="KDA137"/>
      <c r="KDB137"/>
      <c r="KDC137"/>
      <c r="KDD137"/>
      <c r="KDE137"/>
      <c r="KDF137"/>
      <c r="KDG137"/>
      <c r="KDH137"/>
      <c r="KDI137"/>
      <c r="KDJ137"/>
      <c r="KDK137"/>
      <c r="KDL137"/>
      <c r="KDM137"/>
      <c r="KDN137"/>
      <c r="KDO137"/>
      <c r="KDP137"/>
      <c r="KDQ137"/>
      <c r="KDR137"/>
      <c r="KDS137"/>
      <c r="KDT137"/>
      <c r="KDU137"/>
      <c r="KDV137"/>
      <c r="KDW137"/>
      <c r="KDX137"/>
      <c r="KDY137"/>
      <c r="KDZ137"/>
      <c r="KEA137"/>
      <c r="KEB137"/>
      <c r="KEC137"/>
      <c r="KED137"/>
      <c r="KEE137"/>
      <c r="KEF137"/>
      <c r="KEG137"/>
      <c r="KEH137"/>
      <c r="KEI137"/>
      <c r="KEJ137"/>
      <c r="KEK137"/>
      <c r="KEL137"/>
      <c r="KEM137"/>
      <c r="KEN137"/>
      <c r="KEO137"/>
      <c r="KEP137"/>
      <c r="KEQ137"/>
      <c r="KER137"/>
      <c r="KES137"/>
      <c r="KET137"/>
      <c r="KEU137"/>
      <c r="KEV137"/>
      <c r="KEW137"/>
      <c r="KEX137"/>
      <c r="KEY137"/>
      <c r="KEZ137"/>
      <c r="KFA137"/>
      <c r="KFB137"/>
      <c r="KFC137"/>
      <c r="KFD137"/>
      <c r="KFE137"/>
      <c r="KFF137"/>
      <c r="KFG137"/>
      <c r="KFH137"/>
      <c r="KFI137"/>
      <c r="KFJ137"/>
      <c r="KFK137"/>
      <c r="KFL137"/>
      <c r="KFM137"/>
      <c r="KFN137"/>
      <c r="KFO137"/>
      <c r="KFP137"/>
      <c r="KFQ137"/>
      <c r="KFR137"/>
      <c r="KFS137"/>
      <c r="KFT137"/>
      <c r="KFU137"/>
      <c r="KFV137"/>
      <c r="KFW137"/>
      <c r="KFX137"/>
      <c r="KFY137"/>
      <c r="KFZ137"/>
      <c r="KGA137"/>
      <c r="KGB137"/>
      <c r="KGC137"/>
      <c r="KGD137"/>
      <c r="KGE137"/>
      <c r="KGF137"/>
      <c r="KGG137"/>
      <c r="KGH137"/>
      <c r="KGI137"/>
      <c r="KGJ137"/>
      <c r="KGK137"/>
      <c r="KGL137"/>
      <c r="KGM137"/>
      <c r="KGN137"/>
      <c r="KGO137"/>
      <c r="KGP137"/>
      <c r="KGQ137"/>
      <c r="KGR137"/>
      <c r="KGS137"/>
      <c r="KGT137"/>
      <c r="KGU137"/>
      <c r="KGV137"/>
      <c r="KGW137"/>
      <c r="KGX137"/>
      <c r="KGY137"/>
      <c r="KGZ137"/>
      <c r="KHA137"/>
      <c r="KHB137"/>
      <c r="KHC137"/>
      <c r="KHD137"/>
      <c r="KHE137"/>
      <c r="KHF137"/>
      <c r="KHG137"/>
      <c r="KHH137"/>
      <c r="KHI137"/>
      <c r="KHJ137"/>
      <c r="KHK137"/>
      <c r="KHL137"/>
      <c r="KHM137"/>
      <c r="KHN137"/>
      <c r="KHO137"/>
      <c r="KHP137"/>
      <c r="KHQ137"/>
      <c r="KHR137"/>
      <c r="KHS137"/>
      <c r="KHT137"/>
      <c r="KHU137"/>
      <c r="KHV137"/>
      <c r="KHW137"/>
      <c r="KHX137"/>
      <c r="KHY137"/>
      <c r="KHZ137"/>
      <c r="KIA137"/>
      <c r="KIB137"/>
      <c r="KIC137"/>
      <c r="KID137"/>
      <c r="KIE137"/>
      <c r="KIF137"/>
      <c r="KIG137"/>
      <c r="KIH137"/>
      <c r="KII137"/>
      <c r="KIJ137"/>
      <c r="KIK137"/>
      <c r="KIL137"/>
      <c r="KIM137"/>
      <c r="KIN137"/>
      <c r="KIO137"/>
      <c r="KIP137"/>
      <c r="KIQ137"/>
      <c r="KIR137"/>
      <c r="KIS137"/>
      <c r="KIT137"/>
      <c r="KIU137"/>
      <c r="KIV137"/>
      <c r="KIW137"/>
      <c r="KIX137"/>
      <c r="KIY137"/>
      <c r="KIZ137"/>
      <c r="KJA137"/>
      <c r="KJB137"/>
      <c r="KJC137"/>
      <c r="KJD137"/>
      <c r="KJE137"/>
      <c r="KJF137"/>
      <c r="KJG137"/>
      <c r="KJH137"/>
      <c r="KJI137"/>
      <c r="KJJ137"/>
      <c r="KJK137"/>
      <c r="KJL137"/>
      <c r="KJM137"/>
      <c r="KJN137"/>
      <c r="KJO137"/>
      <c r="KJP137"/>
      <c r="KJQ137"/>
      <c r="KJR137"/>
      <c r="KJS137"/>
      <c r="KJT137"/>
      <c r="KJU137"/>
      <c r="KJV137"/>
      <c r="KJW137"/>
      <c r="KJX137"/>
      <c r="KJY137"/>
      <c r="KJZ137"/>
      <c r="KKA137"/>
      <c r="KKB137"/>
      <c r="KKC137"/>
      <c r="KKD137"/>
      <c r="KKE137"/>
      <c r="KKF137"/>
      <c r="KKG137"/>
      <c r="KKH137"/>
      <c r="KKI137"/>
      <c r="KKJ137"/>
      <c r="KKK137"/>
      <c r="KKL137"/>
      <c r="KKM137"/>
      <c r="KKN137"/>
      <c r="KKO137"/>
      <c r="KKP137"/>
      <c r="KKQ137"/>
      <c r="KKR137"/>
      <c r="KKS137"/>
      <c r="KKT137"/>
      <c r="KKU137"/>
      <c r="KKV137"/>
      <c r="KKW137"/>
      <c r="KKX137"/>
      <c r="KKY137"/>
      <c r="KKZ137"/>
      <c r="KLA137"/>
      <c r="KLB137"/>
      <c r="KLC137"/>
      <c r="KLD137"/>
      <c r="KLE137"/>
      <c r="KLF137"/>
      <c r="KLG137"/>
      <c r="KLH137"/>
      <c r="KLI137"/>
      <c r="KLJ137"/>
      <c r="KLK137"/>
      <c r="KLL137"/>
      <c r="KLM137"/>
      <c r="KLN137"/>
      <c r="KLO137"/>
      <c r="KLP137"/>
      <c r="KLQ137"/>
      <c r="KLR137"/>
      <c r="KLS137"/>
      <c r="KLT137"/>
      <c r="KLU137"/>
      <c r="KLV137"/>
      <c r="KLW137"/>
      <c r="KLX137"/>
      <c r="KLY137"/>
      <c r="KLZ137"/>
      <c r="KMA137"/>
      <c r="KMB137"/>
      <c r="KMC137"/>
      <c r="KMD137"/>
      <c r="KME137"/>
      <c r="KMF137"/>
      <c r="KMG137"/>
      <c r="KMH137"/>
      <c r="KMI137"/>
      <c r="KMJ137"/>
      <c r="KMK137"/>
      <c r="KML137"/>
      <c r="KMM137"/>
      <c r="KMN137"/>
      <c r="KMO137"/>
      <c r="KMP137"/>
      <c r="KMQ137"/>
      <c r="KMR137"/>
      <c r="KMS137"/>
      <c r="KMT137"/>
      <c r="KMU137"/>
      <c r="KMV137"/>
      <c r="KMW137"/>
      <c r="KMX137"/>
      <c r="KMY137"/>
      <c r="KMZ137"/>
      <c r="KNA137"/>
      <c r="KNB137"/>
      <c r="KNC137"/>
      <c r="KND137"/>
      <c r="KNE137"/>
      <c r="KNF137"/>
      <c r="KNG137"/>
      <c r="KNH137"/>
      <c r="KNI137"/>
      <c r="KNJ137"/>
      <c r="KNK137"/>
      <c r="KNL137"/>
      <c r="KNM137"/>
      <c r="KNN137"/>
      <c r="KNO137"/>
      <c r="KNP137"/>
      <c r="KNQ137"/>
      <c r="KNR137"/>
      <c r="KNS137"/>
      <c r="KNT137"/>
      <c r="KNU137"/>
      <c r="KNV137"/>
      <c r="KNW137"/>
      <c r="KNX137"/>
      <c r="KNY137"/>
      <c r="KNZ137"/>
      <c r="KOA137"/>
      <c r="KOB137"/>
      <c r="KOC137"/>
      <c r="KOD137"/>
      <c r="KOE137"/>
      <c r="KOF137"/>
      <c r="KOG137"/>
      <c r="KOH137"/>
      <c r="KOI137"/>
      <c r="KOJ137"/>
      <c r="KOK137"/>
      <c r="KOL137"/>
      <c r="KOM137"/>
      <c r="KON137"/>
      <c r="KOO137"/>
      <c r="KOP137"/>
      <c r="KOQ137"/>
      <c r="KOR137"/>
      <c r="KOS137"/>
      <c r="KOT137"/>
      <c r="KOU137"/>
      <c r="KOV137"/>
      <c r="KOW137"/>
      <c r="KOX137"/>
      <c r="KOY137"/>
      <c r="KOZ137"/>
      <c r="KPA137"/>
      <c r="KPB137"/>
      <c r="KPC137"/>
      <c r="KPD137"/>
      <c r="KPE137"/>
      <c r="KPF137"/>
      <c r="KPG137"/>
      <c r="KPH137"/>
      <c r="KPI137"/>
      <c r="KPJ137"/>
      <c r="KPK137"/>
      <c r="KPL137"/>
      <c r="KPM137"/>
      <c r="KPN137"/>
      <c r="KPO137"/>
      <c r="KPP137"/>
      <c r="KPQ137"/>
      <c r="KPR137"/>
      <c r="KPS137"/>
      <c r="KPT137"/>
      <c r="KPU137"/>
      <c r="KPV137"/>
      <c r="KPW137"/>
      <c r="KPX137"/>
      <c r="KPY137"/>
      <c r="KPZ137"/>
      <c r="KQA137"/>
      <c r="KQB137"/>
      <c r="KQC137"/>
      <c r="KQD137"/>
      <c r="KQE137"/>
      <c r="KQF137"/>
      <c r="KQG137"/>
      <c r="KQH137"/>
      <c r="KQI137"/>
      <c r="KQJ137"/>
      <c r="KQK137"/>
      <c r="KQL137"/>
      <c r="KQM137"/>
      <c r="KQN137"/>
      <c r="KQO137"/>
      <c r="KQP137"/>
      <c r="KQQ137"/>
      <c r="KQR137"/>
      <c r="KQS137"/>
      <c r="KQT137"/>
      <c r="KQU137"/>
      <c r="KQV137"/>
      <c r="KQW137"/>
      <c r="KQX137"/>
      <c r="KQY137"/>
      <c r="KQZ137"/>
      <c r="KRA137"/>
      <c r="KRB137"/>
      <c r="KRC137"/>
      <c r="KRD137"/>
      <c r="KRE137"/>
      <c r="KRF137"/>
      <c r="KRG137"/>
      <c r="KRH137"/>
      <c r="KRI137"/>
      <c r="KRJ137"/>
      <c r="KRK137"/>
      <c r="KRL137"/>
      <c r="KRM137"/>
      <c r="KRN137"/>
      <c r="KRO137"/>
      <c r="KRP137"/>
      <c r="KRQ137"/>
      <c r="KRR137"/>
      <c r="KRS137"/>
      <c r="KRT137"/>
      <c r="KRU137"/>
      <c r="KRV137"/>
      <c r="KRW137"/>
      <c r="KRX137"/>
      <c r="KRY137"/>
      <c r="KRZ137"/>
      <c r="KSA137"/>
      <c r="KSB137"/>
      <c r="KSC137"/>
      <c r="KSD137"/>
      <c r="KSE137"/>
      <c r="KSF137"/>
      <c r="KSG137"/>
      <c r="KSH137"/>
      <c r="KSI137"/>
      <c r="KSJ137"/>
      <c r="KSK137"/>
      <c r="KSL137"/>
      <c r="KSM137"/>
      <c r="KSN137"/>
      <c r="KSO137"/>
      <c r="KSP137"/>
      <c r="KSQ137"/>
      <c r="KSR137"/>
      <c r="KSS137"/>
      <c r="KST137"/>
      <c r="KSU137"/>
      <c r="KSV137"/>
      <c r="KSW137"/>
      <c r="KSX137"/>
      <c r="KSY137"/>
      <c r="KSZ137"/>
      <c r="KTA137"/>
      <c r="KTB137"/>
      <c r="KTC137"/>
      <c r="KTD137"/>
      <c r="KTE137"/>
      <c r="KTF137"/>
      <c r="KTG137"/>
      <c r="KTH137"/>
      <c r="KTI137"/>
      <c r="KTJ137"/>
      <c r="KTK137"/>
      <c r="KTL137"/>
      <c r="KTM137"/>
      <c r="KTN137"/>
      <c r="KTO137"/>
      <c r="KTP137"/>
      <c r="KTQ137"/>
      <c r="KTR137"/>
      <c r="KTS137"/>
      <c r="KTT137"/>
      <c r="KTU137"/>
      <c r="KTV137"/>
      <c r="KTW137"/>
      <c r="KTX137"/>
      <c r="KTY137"/>
      <c r="KTZ137"/>
      <c r="KUA137"/>
      <c r="KUB137"/>
      <c r="KUC137"/>
      <c r="KUD137"/>
      <c r="KUE137"/>
      <c r="KUF137"/>
      <c r="KUG137"/>
      <c r="KUH137"/>
      <c r="KUI137"/>
      <c r="KUJ137"/>
      <c r="KUK137"/>
      <c r="KUL137"/>
      <c r="KUM137"/>
      <c r="KUN137"/>
      <c r="KUO137"/>
      <c r="KUP137"/>
      <c r="KUQ137"/>
      <c r="KUR137"/>
      <c r="KUS137"/>
      <c r="KUT137"/>
      <c r="KUU137"/>
      <c r="KUV137"/>
      <c r="KUW137"/>
      <c r="KUX137"/>
      <c r="KUY137"/>
      <c r="KUZ137"/>
      <c r="KVA137"/>
      <c r="KVB137"/>
      <c r="KVC137"/>
      <c r="KVD137"/>
      <c r="KVE137"/>
      <c r="KVF137"/>
      <c r="KVG137"/>
      <c r="KVH137"/>
      <c r="KVI137"/>
      <c r="KVJ137"/>
      <c r="KVK137"/>
      <c r="KVL137"/>
      <c r="KVM137"/>
      <c r="KVN137"/>
      <c r="KVO137"/>
      <c r="KVP137"/>
      <c r="KVQ137"/>
      <c r="KVR137"/>
      <c r="KVS137"/>
      <c r="KVT137"/>
      <c r="KVU137"/>
      <c r="KVV137"/>
      <c r="KVW137"/>
      <c r="KVX137"/>
      <c r="KVY137"/>
      <c r="KVZ137"/>
      <c r="KWA137"/>
      <c r="KWB137"/>
      <c r="KWC137"/>
      <c r="KWD137"/>
      <c r="KWE137"/>
      <c r="KWF137"/>
      <c r="KWG137"/>
      <c r="KWH137"/>
      <c r="KWI137"/>
      <c r="KWJ137"/>
      <c r="KWK137"/>
      <c r="KWL137"/>
      <c r="KWM137"/>
      <c r="KWN137"/>
      <c r="KWO137"/>
      <c r="KWP137"/>
      <c r="KWQ137"/>
      <c r="KWR137"/>
      <c r="KWS137"/>
      <c r="KWT137"/>
      <c r="KWU137"/>
      <c r="KWV137"/>
      <c r="KWW137"/>
      <c r="KWX137"/>
      <c r="KWY137"/>
      <c r="KWZ137"/>
      <c r="KXA137"/>
      <c r="KXB137"/>
      <c r="KXC137"/>
      <c r="KXD137"/>
      <c r="KXE137"/>
      <c r="KXF137"/>
      <c r="KXG137"/>
      <c r="KXH137"/>
      <c r="KXI137"/>
      <c r="KXJ137"/>
      <c r="KXK137"/>
      <c r="KXL137"/>
      <c r="KXM137"/>
      <c r="KXN137"/>
      <c r="KXO137"/>
      <c r="KXP137"/>
      <c r="KXQ137"/>
      <c r="KXR137"/>
      <c r="KXS137"/>
      <c r="KXT137"/>
      <c r="KXU137"/>
      <c r="KXV137"/>
      <c r="KXW137"/>
      <c r="KXX137"/>
      <c r="KXY137"/>
      <c r="KXZ137"/>
      <c r="KYA137"/>
      <c r="KYB137"/>
      <c r="KYC137"/>
      <c r="KYD137"/>
      <c r="KYE137"/>
      <c r="KYF137"/>
      <c r="KYG137"/>
      <c r="KYH137"/>
      <c r="KYI137"/>
      <c r="KYJ137"/>
      <c r="KYK137"/>
      <c r="KYL137"/>
      <c r="KYM137"/>
      <c r="KYN137"/>
      <c r="KYO137"/>
      <c r="KYP137"/>
      <c r="KYQ137"/>
      <c r="KYR137"/>
      <c r="KYS137"/>
      <c r="KYT137"/>
      <c r="KYU137"/>
      <c r="KYV137"/>
      <c r="KYW137"/>
      <c r="KYX137"/>
      <c r="KYY137"/>
      <c r="KYZ137"/>
      <c r="KZA137"/>
      <c r="KZB137"/>
      <c r="KZC137"/>
      <c r="KZD137"/>
      <c r="KZE137"/>
      <c r="KZF137"/>
      <c r="KZG137"/>
      <c r="KZH137"/>
      <c r="KZI137"/>
      <c r="KZJ137"/>
      <c r="KZK137"/>
      <c r="KZL137"/>
      <c r="KZM137"/>
      <c r="KZN137"/>
      <c r="KZO137"/>
      <c r="KZP137"/>
      <c r="KZQ137"/>
      <c r="KZR137"/>
      <c r="KZS137"/>
      <c r="KZT137"/>
      <c r="KZU137"/>
      <c r="KZV137"/>
      <c r="KZW137"/>
      <c r="KZX137"/>
      <c r="KZY137"/>
      <c r="KZZ137"/>
      <c r="LAA137"/>
      <c r="LAB137"/>
      <c r="LAC137"/>
      <c r="LAD137"/>
      <c r="LAE137"/>
      <c r="LAF137"/>
      <c r="LAG137"/>
      <c r="LAH137"/>
      <c r="LAI137"/>
      <c r="LAJ137"/>
      <c r="LAK137"/>
      <c r="LAL137"/>
      <c r="LAM137"/>
      <c r="LAN137"/>
      <c r="LAO137"/>
      <c r="LAP137"/>
      <c r="LAQ137"/>
      <c r="LAR137"/>
      <c r="LAS137"/>
      <c r="LAT137"/>
      <c r="LAU137"/>
      <c r="LAV137"/>
      <c r="LAW137"/>
      <c r="LAX137"/>
      <c r="LAY137"/>
      <c r="LAZ137"/>
      <c r="LBA137"/>
      <c r="LBB137"/>
      <c r="LBC137"/>
      <c r="LBD137"/>
      <c r="LBE137"/>
      <c r="LBF137"/>
      <c r="LBG137"/>
      <c r="LBH137"/>
      <c r="LBI137"/>
      <c r="LBJ137"/>
      <c r="LBK137"/>
      <c r="LBL137"/>
      <c r="LBM137"/>
      <c r="LBN137"/>
      <c r="LBO137"/>
      <c r="LBP137"/>
      <c r="LBQ137"/>
      <c r="LBR137"/>
      <c r="LBS137"/>
      <c r="LBT137"/>
      <c r="LBU137"/>
      <c r="LBV137"/>
      <c r="LBW137"/>
      <c r="LBX137"/>
      <c r="LBY137"/>
      <c r="LBZ137"/>
      <c r="LCA137"/>
      <c r="LCB137"/>
      <c r="LCC137"/>
      <c r="LCD137"/>
      <c r="LCE137"/>
      <c r="LCF137"/>
      <c r="LCG137"/>
      <c r="LCH137"/>
      <c r="LCI137"/>
      <c r="LCJ137"/>
      <c r="LCK137"/>
      <c r="LCL137"/>
      <c r="LCM137"/>
      <c r="LCN137"/>
      <c r="LCO137"/>
      <c r="LCP137"/>
      <c r="LCQ137"/>
      <c r="LCR137"/>
      <c r="LCS137"/>
      <c r="LCT137"/>
      <c r="LCU137"/>
      <c r="LCV137"/>
      <c r="LCW137"/>
      <c r="LCX137"/>
      <c r="LCY137"/>
      <c r="LCZ137"/>
      <c r="LDA137"/>
      <c r="LDB137"/>
      <c r="LDC137"/>
      <c r="LDD137"/>
      <c r="LDE137"/>
      <c r="LDF137"/>
      <c r="LDG137"/>
      <c r="LDH137"/>
      <c r="LDI137"/>
      <c r="LDJ137"/>
      <c r="LDK137"/>
      <c r="LDL137"/>
      <c r="LDM137"/>
      <c r="LDN137"/>
      <c r="LDO137"/>
      <c r="LDP137"/>
      <c r="LDQ137"/>
      <c r="LDR137"/>
      <c r="LDS137"/>
      <c r="LDT137"/>
      <c r="LDU137"/>
      <c r="LDV137"/>
      <c r="LDW137"/>
      <c r="LDX137"/>
      <c r="LDY137"/>
      <c r="LDZ137"/>
      <c r="LEA137"/>
      <c r="LEB137"/>
      <c r="LEC137"/>
      <c r="LED137"/>
      <c r="LEE137"/>
      <c r="LEF137"/>
      <c r="LEG137"/>
      <c r="LEH137"/>
      <c r="LEI137"/>
      <c r="LEJ137"/>
      <c r="LEK137"/>
      <c r="LEL137"/>
      <c r="LEM137"/>
      <c r="LEN137"/>
      <c r="LEO137"/>
      <c r="LEP137"/>
      <c r="LEQ137"/>
      <c r="LER137"/>
      <c r="LES137"/>
      <c r="LET137"/>
      <c r="LEU137"/>
      <c r="LEV137"/>
      <c r="LEW137"/>
      <c r="LEX137"/>
      <c r="LEY137"/>
      <c r="LEZ137"/>
      <c r="LFA137"/>
      <c r="LFB137"/>
      <c r="LFC137"/>
      <c r="LFD137"/>
      <c r="LFE137"/>
      <c r="LFF137"/>
      <c r="LFG137"/>
      <c r="LFH137"/>
      <c r="LFI137"/>
      <c r="LFJ137"/>
      <c r="LFK137"/>
      <c r="LFL137"/>
      <c r="LFM137"/>
      <c r="LFN137"/>
      <c r="LFO137"/>
      <c r="LFP137"/>
      <c r="LFQ137"/>
      <c r="LFR137"/>
      <c r="LFS137"/>
      <c r="LFT137"/>
      <c r="LFU137"/>
      <c r="LFV137"/>
      <c r="LFW137"/>
      <c r="LFX137"/>
      <c r="LFY137"/>
      <c r="LFZ137"/>
      <c r="LGA137"/>
      <c r="LGB137"/>
      <c r="LGC137"/>
      <c r="LGD137"/>
      <c r="LGE137"/>
      <c r="LGF137"/>
      <c r="LGG137"/>
      <c r="LGH137"/>
      <c r="LGI137"/>
      <c r="LGJ137"/>
      <c r="LGK137"/>
      <c r="LGL137"/>
      <c r="LGM137"/>
      <c r="LGN137"/>
      <c r="LGO137"/>
      <c r="LGP137"/>
      <c r="LGQ137"/>
      <c r="LGR137"/>
      <c r="LGS137"/>
      <c r="LGT137"/>
      <c r="LGU137"/>
      <c r="LGV137"/>
      <c r="LGW137"/>
      <c r="LGX137"/>
      <c r="LGY137"/>
      <c r="LGZ137"/>
      <c r="LHA137"/>
      <c r="LHB137"/>
      <c r="LHC137"/>
      <c r="LHD137"/>
      <c r="LHE137"/>
      <c r="LHF137"/>
      <c r="LHG137"/>
      <c r="LHH137"/>
      <c r="LHI137"/>
      <c r="LHJ137"/>
      <c r="LHK137"/>
      <c r="LHL137"/>
      <c r="LHM137"/>
      <c r="LHN137"/>
      <c r="LHO137"/>
      <c r="LHP137"/>
      <c r="LHQ137"/>
      <c r="LHR137"/>
      <c r="LHS137"/>
      <c r="LHT137"/>
      <c r="LHU137"/>
      <c r="LHV137"/>
      <c r="LHW137"/>
      <c r="LHX137"/>
      <c r="LHY137"/>
      <c r="LHZ137"/>
      <c r="LIA137"/>
      <c r="LIB137"/>
      <c r="LIC137"/>
      <c r="LID137"/>
      <c r="LIE137"/>
      <c r="LIF137"/>
      <c r="LIG137"/>
      <c r="LIH137"/>
      <c r="LII137"/>
      <c r="LIJ137"/>
      <c r="LIK137"/>
      <c r="LIL137"/>
      <c r="LIM137"/>
      <c r="LIN137"/>
      <c r="LIO137"/>
      <c r="LIP137"/>
      <c r="LIQ137"/>
      <c r="LIR137"/>
      <c r="LIS137"/>
      <c r="LIT137"/>
      <c r="LIU137"/>
      <c r="LIV137"/>
      <c r="LIW137"/>
      <c r="LIX137"/>
      <c r="LIY137"/>
      <c r="LIZ137"/>
      <c r="LJA137"/>
      <c r="LJB137"/>
      <c r="LJC137"/>
      <c r="LJD137"/>
      <c r="LJE137"/>
      <c r="LJF137"/>
      <c r="LJG137"/>
      <c r="LJH137"/>
      <c r="LJI137"/>
      <c r="LJJ137"/>
      <c r="LJK137"/>
      <c r="LJL137"/>
      <c r="LJM137"/>
      <c r="LJN137"/>
      <c r="LJO137"/>
      <c r="LJP137"/>
      <c r="LJQ137"/>
      <c r="LJR137"/>
      <c r="LJS137"/>
      <c r="LJT137"/>
      <c r="LJU137"/>
      <c r="LJV137"/>
      <c r="LJW137"/>
      <c r="LJX137"/>
      <c r="LJY137"/>
      <c r="LJZ137"/>
      <c r="LKA137"/>
      <c r="LKB137"/>
      <c r="LKC137"/>
      <c r="LKD137"/>
      <c r="LKE137"/>
      <c r="LKF137"/>
      <c r="LKG137"/>
      <c r="LKH137"/>
      <c r="LKI137"/>
      <c r="LKJ137"/>
      <c r="LKK137"/>
      <c r="LKL137"/>
      <c r="LKM137"/>
      <c r="LKN137"/>
      <c r="LKO137"/>
      <c r="LKP137"/>
      <c r="LKQ137"/>
      <c r="LKR137"/>
      <c r="LKS137"/>
      <c r="LKT137"/>
      <c r="LKU137"/>
      <c r="LKV137"/>
      <c r="LKW137"/>
      <c r="LKX137"/>
      <c r="LKY137"/>
      <c r="LKZ137"/>
      <c r="LLA137"/>
      <c r="LLB137"/>
      <c r="LLC137"/>
      <c r="LLD137"/>
      <c r="LLE137"/>
      <c r="LLF137"/>
      <c r="LLG137"/>
      <c r="LLH137"/>
      <c r="LLI137"/>
      <c r="LLJ137"/>
      <c r="LLK137"/>
      <c r="LLL137"/>
      <c r="LLM137"/>
      <c r="LLN137"/>
      <c r="LLO137"/>
      <c r="LLP137"/>
      <c r="LLQ137"/>
      <c r="LLR137"/>
      <c r="LLS137"/>
      <c r="LLT137"/>
      <c r="LLU137"/>
      <c r="LLV137"/>
      <c r="LLW137"/>
      <c r="LLX137"/>
      <c r="LLY137"/>
      <c r="LLZ137"/>
      <c r="LMA137"/>
      <c r="LMB137"/>
      <c r="LMC137"/>
      <c r="LMD137"/>
      <c r="LME137"/>
      <c r="LMF137"/>
      <c r="LMG137"/>
      <c r="LMH137"/>
      <c r="LMI137"/>
      <c r="LMJ137"/>
      <c r="LMK137"/>
      <c r="LML137"/>
      <c r="LMM137"/>
      <c r="LMN137"/>
      <c r="LMO137"/>
      <c r="LMP137"/>
      <c r="LMQ137"/>
      <c r="LMR137"/>
      <c r="LMS137"/>
      <c r="LMT137"/>
      <c r="LMU137"/>
      <c r="LMV137"/>
      <c r="LMW137"/>
      <c r="LMX137"/>
      <c r="LMY137"/>
      <c r="LMZ137"/>
      <c r="LNA137"/>
      <c r="LNB137"/>
      <c r="LNC137"/>
      <c r="LND137"/>
      <c r="LNE137"/>
      <c r="LNF137"/>
      <c r="LNG137"/>
      <c r="LNH137"/>
      <c r="LNI137"/>
      <c r="LNJ137"/>
      <c r="LNK137"/>
      <c r="LNL137"/>
      <c r="LNM137"/>
      <c r="LNN137"/>
      <c r="LNO137"/>
      <c r="LNP137"/>
      <c r="LNQ137"/>
      <c r="LNR137"/>
      <c r="LNS137"/>
      <c r="LNT137"/>
      <c r="LNU137"/>
      <c r="LNV137"/>
      <c r="LNW137"/>
      <c r="LNX137"/>
      <c r="LNY137"/>
      <c r="LNZ137"/>
      <c r="LOA137"/>
      <c r="LOB137"/>
      <c r="LOC137"/>
      <c r="LOD137"/>
      <c r="LOE137"/>
      <c r="LOF137"/>
      <c r="LOG137"/>
      <c r="LOH137"/>
      <c r="LOI137"/>
      <c r="LOJ137"/>
      <c r="LOK137"/>
      <c r="LOL137"/>
      <c r="LOM137"/>
      <c r="LON137"/>
      <c r="LOO137"/>
      <c r="LOP137"/>
      <c r="LOQ137"/>
      <c r="LOR137"/>
      <c r="LOS137"/>
      <c r="LOT137"/>
      <c r="LOU137"/>
      <c r="LOV137"/>
      <c r="LOW137"/>
      <c r="LOX137"/>
      <c r="LOY137"/>
      <c r="LOZ137"/>
      <c r="LPA137"/>
      <c r="LPB137"/>
      <c r="LPC137"/>
      <c r="LPD137"/>
      <c r="LPE137"/>
      <c r="LPF137"/>
      <c r="LPG137"/>
      <c r="LPH137"/>
      <c r="LPI137"/>
      <c r="LPJ137"/>
      <c r="LPK137"/>
      <c r="LPL137"/>
      <c r="LPM137"/>
      <c r="LPN137"/>
      <c r="LPO137"/>
      <c r="LPP137"/>
      <c r="LPQ137"/>
      <c r="LPR137"/>
      <c r="LPS137"/>
      <c r="LPT137"/>
      <c r="LPU137"/>
      <c r="LPV137"/>
      <c r="LPW137"/>
      <c r="LPX137"/>
      <c r="LPY137"/>
      <c r="LPZ137"/>
      <c r="LQA137"/>
      <c r="LQB137"/>
      <c r="LQC137"/>
      <c r="LQD137"/>
      <c r="LQE137"/>
      <c r="LQF137"/>
      <c r="LQG137"/>
      <c r="LQH137"/>
      <c r="LQI137"/>
      <c r="LQJ137"/>
      <c r="LQK137"/>
      <c r="LQL137"/>
      <c r="LQM137"/>
      <c r="LQN137"/>
      <c r="LQO137"/>
      <c r="LQP137"/>
      <c r="LQQ137"/>
      <c r="LQR137"/>
      <c r="LQS137"/>
      <c r="LQT137"/>
      <c r="LQU137"/>
      <c r="LQV137"/>
      <c r="LQW137"/>
      <c r="LQX137"/>
      <c r="LQY137"/>
      <c r="LQZ137"/>
      <c r="LRA137"/>
      <c r="LRB137"/>
      <c r="LRC137"/>
      <c r="LRD137"/>
      <c r="LRE137"/>
      <c r="LRF137"/>
      <c r="LRG137"/>
      <c r="LRH137"/>
      <c r="LRI137"/>
      <c r="LRJ137"/>
      <c r="LRK137"/>
      <c r="LRL137"/>
      <c r="LRM137"/>
      <c r="LRN137"/>
      <c r="LRO137"/>
      <c r="LRP137"/>
      <c r="LRQ137"/>
      <c r="LRR137"/>
      <c r="LRS137"/>
      <c r="LRT137"/>
      <c r="LRU137"/>
      <c r="LRV137"/>
      <c r="LRW137"/>
      <c r="LRX137"/>
      <c r="LRY137"/>
      <c r="LRZ137"/>
      <c r="LSA137"/>
      <c r="LSB137"/>
      <c r="LSC137"/>
      <c r="LSD137"/>
      <c r="LSE137"/>
      <c r="LSF137"/>
      <c r="LSG137"/>
      <c r="LSH137"/>
      <c r="LSI137"/>
      <c r="LSJ137"/>
      <c r="LSK137"/>
      <c r="LSL137"/>
      <c r="LSM137"/>
      <c r="LSN137"/>
      <c r="LSO137"/>
      <c r="LSP137"/>
      <c r="LSQ137"/>
      <c r="LSR137"/>
      <c r="LSS137"/>
      <c r="LST137"/>
      <c r="LSU137"/>
      <c r="LSV137"/>
      <c r="LSW137"/>
      <c r="LSX137"/>
      <c r="LSY137"/>
      <c r="LSZ137"/>
      <c r="LTA137"/>
      <c r="LTB137"/>
      <c r="LTC137"/>
      <c r="LTD137"/>
      <c r="LTE137"/>
      <c r="LTF137"/>
      <c r="LTG137"/>
      <c r="LTH137"/>
      <c r="LTI137"/>
      <c r="LTJ137"/>
      <c r="LTK137"/>
      <c r="LTL137"/>
      <c r="LTM137"/>
      <c r="LTN137"/>
      <c r="LTO137"/>
      <c r="LTP137"/>
      <c r="LTQ137"/>
      <c r="LTR137"/>
      <c r="LTS137"/>
      <c r="LTT137"/>
      <c r="LTU137"/>
      <c r="LTV137"/>
      <c r="LTW137"/>
      <c r="LTX137"/>
      <c r="LTY137"/>
      <c r="LTZ137"/>
      <c r="LUA137"/>
      <c r="LUB137"/>
      <c r="LUC137"/>
      <c r="LUD137"/>
      <c r="LUE137"/>
      <c r="LUF137"/>
      <c r="LUG137"/>
      <c r="LUH137"/>
      <c r="LUI137"/>
      <c r="LUJ137"/>
      <c r="LUK137"/>
      <c r="LUL137"/>
      <c r="LUM137"/>
      <c r="LUN137"/>
      <c r="LUO137"/>
      <c r="LUP137"/>
      <c r="LUQ137"/>
      <c r="LUR137"/>
      <c r="LUS137"/>
      <c r="LUT137"/>
      <c r="LUU137"/>
      <c r="LUV137"/>
      <c r="LUW137"/>
      <c r="LUX137"/>
      <c r="LUY137"/>
      <c r="LUZ137"/>
      <c r="LVA137"/>
      <c r="LVB137"/>
      <c r="LVC137"/>
      <c r="LVD137"/>
      <c r="LVE137"/>
      <c r="LVF137"/>
      <c r="LVG137"/>
      <c r="LVH137"/>
      <c r="LVI137"/>
      <c r="LVJ137"/>
      <c r="LVK137"/>
      <c r="LVL137"/>
      <c r="LVM137"/>
      <c r="LVN137"/>
      <c r="LVO137"/>
      <c r="LVP137"/>
      <c r="LVQ137"/>
      <c r="LVR137"/>
      <c r="LVS137"/>
      <c r="LVT137"/>
      <c r="LVU137"/>
      <c r="LVV137"/>
      <c r="LVW137"/>
      <c r="LVX137"/>
      <c r="LVY137"/>
      <c r="LVZ137"/>
      <c r="LWA137"/>
      <c r="LWB137"/>
      <c r="LWC137"/>
      <c r="LWD137"/>
      <c r="LWE137"/>
      <c r="LWF137"/>
      <c r="LWG137"/>
      <c r="LWH137"/>
      <c r="LWI137"/>
      <c r="LWJ137"/>
      <c r="LWK137"/>
      <c r="LWL137"/>
      <c r="LWM137"/>
      <c r="LWN137"/>
      <c r="LWO137"/>
      <c r="LWP137"/>
      <c r="LWQ137"/>
      <c r="LWR137"/>
      <c r="LWS137"/>
      <c r="LWT137"/>
      <c r="LWU137"/>
      <c r="LWV137"/>
      <c r="LWW137"/>
      <c r="LWX137"/>
      <c r="LWY137"/>
      <c r="LWZ137"/>
      <c r="LXA137"/>
      <c r="LXB137"/>
      <c r="LXC137"/>
      <c r="LXD137"/>
      <c r="LXE137"/>
      <c r="LXF137"/>
      <c r="LXG137"/>
      <c r="LXH137"/>
      <c r="LXI137"/>
      <c r="LXJ137"/>
      <c r="LXK137"/>
      <c r="LXL137"/>
      <c r="LXM137"/>
      <c r="LXN137"/>
      <c r="LXO137"/>
      <c r="LXP137"/>
      <c r="LXQ137"/>
      <c r="LXR137"/>
      <c r="LXS137"/>
      <c r="LXT137"/>
      <c r="LXU137"/>
      <c r="LXV137"/>
      <c r="LXW137"/>
      <c r="LXX137"/>
      <c r="LXY137"/>
      <c r="LXZ137"/>
      <c r="LYA137"/>
      <c r="LYB137"/>
      <c r="LYC137"/>
      <c r="LYD137"/>
      <c r="LYE137"/>
      <c r="LYF137"/>
      <c r="LYG137"/>
      <c r="LYH137"/>
      <c r="LYI137"/>
      <c r="LYJ137"/>
      <c r="LYK137"/>
      <c r="LYL137"/>
      <c r="LYM137"/>
      <c r="LYN137"/>
      <c r="LYO137"/>
      <c r="LYP137"/>
      <c r="LYQ137"/>
      <c r="LYR137"/>
      <c r="LYS137"/>
      <c r="LYT137"/>
      <c r="LYU137"/>
      <c r="LYV137"/>
      <c r="LYW137"/>
      <c r="LYX137"/>
      <c r="LYY137"/>
      <c r="LYZ137"/>
      <c r="LZA137"/>
      <c r="LZB137"/>
      <c r="LZC137"/>
      <c r="LZD137"/>
      <c r="LZE137"/>
      <c r="LZF137"/>
      <c r="LZG137"/>
      <c r="LZH137"/>
      <c r="LZI137"/>
      <c r="LZJ137"/>
      <c r="LZK137"/>
      <c r="LZL137"/>
      <c r="LZM137"/>
      <c r="LZN137"/>
      <c r="LZO137"/>
      <c r="LZP137"/>
      <c r="LZQ137"/>
      <c r="LZR137"/>
      <c r="LZS137"/>
      <c r="LZT137"/>
      <c r="LZU137"/>
      <c r="LZV137"/>
      <c r="LZW137"/>
      <c r="LZX137"/>
      <c r="LZY137"/>
      <c r="LZZ137"/>
      <c r="MAA137"/>
      <c r="MAB137"/>
      <c r="MAC137"/>
      <c r="MAD137"/>
      <c r="MAE137"/>
      <c r="MAF137"/>
      <c r="MAG137"/>
      <c r="MAH137"/>
      <c r="MAI137"/>
      <c r="MAJ137"/>
      <c r="MAK137"/>
      <c r="MAL137"/>
      <c r="MAM137"/>
      <c r="MAN137"/>
      <c r="MAO137"/>
      <c r="MAP137"/>
      <c r="MAQ137"/>
      <c r="MAR137"/>
      <c r="MAS137"/>
      <c r="MAT137"/>
      <c r="MAU137"/>
      <c r="MAV137"/>
      <c r="MAW137"/>
      <c r="MAX137"/>
      <c r="MAY137"/>
      <c r="MAZ137"/>
      <c r="MBA137"/>
      <c r="MBB137"/>
      <c r="MBC137"/>
      <c r="MBD137"/>
      <c r="MBE137"/>
      <c r="MBF137"/>
      <c r="MBG137"/>
      <c r="MBH137"/>
      <c r="MBI137"/>
      <c r="MBJ137"/>
      <c r="MBK137"/>
      <c r="MBL137"/>
      <c r="MBM137"/>
      <c r="MBN137"/>
      <c r="MBO137"/>
      <c r="MBP137"/>
      <c r="MBQ137"/>
      <c r="MBR137"/>
      <c r="MBS137"/>
      <c r="MBT137"/>
      <c r="MBU137"/>
      <c r="MBV137"/>
      <c r="MBW137"/>
      <c r="MBX137"/>
      <c r="MBY137"/>
      <c r="MBZ137"/>
      <c r="MCA137"/>
      <c r="MCB137"/>
      <c r="MCC137"/>
      <c r="MCD137"/>
      <c r="MCE137"/>
      <c r="MCF137"/>
      <c r="MCG137"/>
      <c r="MCH137"/>
      <c r="MCI137"/>
      <c r="MCJ137"/>
      <c r="MCK137"/>
      <c r="MCL137"/>
      <c r="MCM137"/>
      <c r="MCN137"/>
      <c r="MCO137"/>
      <c r="MCP137"/>
      <c r="MCQ137"/>
      <c r="MCR137"/>
      <c r="MCS137"/>
      <c r="MCT137"/>
      <c r="MCU137"/>
      <c r="MCV137"/>
      <c r="MCW137"/>
      <c r="MCX137"/>
      <c r="MCY137"/>
      <c r="MCZ137"/>
      <c r="MDA137"/>
      <c r="MDB137"/>
      <c r="MDC137"/>
      <c r="MDD137"/>
      <c r="MDE137"/>
      <c r="MDF137"/>
      <c r="MDG137"/>
      <c r="MDH137"/>
      <c r="MDI137"/>
      <c r="MDJ137"/>
      <c r="MDK137"/>
      <c r="MDL137"/>
      <c r="MDM137"/>
      <c r="MDN137"/>
      <c r="MDO137"/>
      <c r="MDP137"/>
      <c r="MDQ137"/>
      <c r="MDR137"/>
      <c r="MDS137"/>
      <c r="MDT137"/>
      <c r="MDU137"/>
      <c r="MDV137"/>
      <c r="MDW137"/>
      <c r="MDX137"/>
      <c r="MDY137"/>
      <c r="MDZ137"/>
      <c r="MEA137"/>
      <c r="MEB137"/>
      <c r="MEC137"/>
      <c r="MED137"/>
      <c r="MEE137"/>
      <c r="MEF137"/>
      <c r="MEG137"/>
      <c r="MEH137"/>
      <c r="MEI137"/>
      <c r="MEJ137"/>
      <c r="MEK137"/>
      <c r="MEL137"/>
      <c r="MEM137"/>
      <c r="MEN137"/>
      <c r="MEO137"/>
      <c r="MEP137"/>
      <c r="MEQ137"/>
      <c r="MER137"/>
      <c r="MES137"/>
      <c r="MET137"/>
      <c r="MEU137"/>
      <c r="MEV137"/>
      <c r="MEW137"/>
      <c r="MEX137"/>
      <c r="MEY137"/>
      <c r="MEZ137"/>
      <c r="MFA137"/>
      <c r="MFB137"/>
      <c r="MFC137"/>
      <c r="MFD137"/>
      <c r="MFE137"/>
      <c r="MFF137"/>
      <c r="MFG137"/>
      <c r="MFH137"/>
      <c r="MFI137"/>
      <c r="MFJ137"/>
      <c r="MFK137"/>
      <c r="MFL137"/>
      <c r="MFM137"/>
      <c r="MFN137"/>
      <c r="MFO137"/>
      <c r="MFP137"/>
      <c r="MFQ137"/>
      <c r="MFR137"/>
      <c r="MFS137"/>
      <c r="MFT137"/>
      <c r="MFU137"/>
      <c r="MFV137"/>
      <c r="MFW137"/>
      <c r="MFX137"/>
      <c r="MFY137"/>
      <c r="MFZ137"/>
      <c r="MGA137"/>
      <c r="MGB137"/>
      <c r="MGC137"/>
      <c r="MGD137"/>
      <c r="MGE137"/>
      <c r="MGF137"/>
      <c r="MGG137"/>
      <c r="MGH137"/>
      <c r="MGI137"/>
      <c r="MGJ137"/>
      <c r="MGK137"/>
      <c r="MGL137"/>
      <c r="MGM137"/>
      <c r="MGN137"/>
      <c r="MGO137"/>
      <c r="MGP137"/>
      <c r="MGQ137"/>
      <c r="MGR137"/>
      <c r="MGS137"/>
      <c r="MGT137"/>
      <c r="MGU137"/>
      <c r="MGV137"/>
      <c r="MGW137"/>
      <c r="MGX137"/>
      <c r="MGY137"/>
      <c r="MGZ137"/>
      <c r="MHA137"/>
      <c r="MHB137"/>
      <c r="MHC137"/>
      <c r="MHD137"/>
      <c r="MHE137"/>
      <c r="MHF137"/>
      <c r="MHG137"/>
      <c r="MHH137"/>
      <c r="MHI137"/>
      <c r="MHJ137"/>
      <c r="MHK137"/>
      <c r="MHL137"/>
      <c r="MHM137"/>
      <c r="MHN137"/>
      <c r="MHO137"/>
      <c r="MHP137"/>
      <c r="MHQ137"/>
      <c r="MHR137"/>
      <c r="MHS137"/>
      <c r="MHT137"/>
      <c r="MHU137"/>
      <c r="MHV137"/>
      <c r="MHW137"/>
      <c r="MHX137"/>
      <c r="MHY137"/>
      <c r="MHZ137"/>
      <c r="MIA137"/>
      <c r="MIB137"/>
      <c r="MIC137"/>
      <c r="MID137"/>
      <c r="MIE137"/>
      <c r="MIF137"/>
      <c r="MIG137"/>
      <c r="MIH137"/>
      <c r="MII137"/>
      <c r="MIJ137"/>
      <c r="MIK137"/>
      <c r="MIL137"/>
      <c r="MIM137"/>
      <c r="MIN137"/>
      <c r="MIO137"/>
      <c r="MIP137"/>
      <c r="MIQ137"/>
      <c r="MIR137"/>
      <c r="MIS137"/>
      <c r="MIT137"/>
      <c r="MIU137"/>
      <c r="MIV137"/>
      <c r="MIW137"/>
      <c r="MIX137"/>
      <c r="MIY137"/>
      <c r="MIZ137"/>
      <c r="MJA137"/>
      <c r="MJB137"/>
      <c r="MJC137"/>
      <c r="MJD137"/>
      <c r="MJE137"/>
      <c r="MJF137"/>
      <c r="MJG137"/>
      <c r="MJH137"/>
      <c r="MJI137"/>
      <c r="MJJ137"/>
      <c r="MJK137"/>
      <c r="MJL137"/>
      <c r="MJM137"/>
      <c r="MJN137"/>
      <c r="MJO137"/>
      <c r="MJP137"/>
      <c r="MJQ137"/>
      <c r="MJR137"/>
      <c r="MJS137"/>
      <c r="MJT137"/>
      <c r="MJU137"/>
      <c r="MJV137"/>
      <c r="MJW137"/>
      <c r="MJX137"/>
      <c r="MJY137"/>
      <c r="MJZ137"/>
      <c r="MKA137"/>
      <c r="MKB137"/>
      <c r="MKC137"/>
      <c r="MKD137"/>
      <c r="MKE137"/>
      <c r="MKF137"/>
      <c r="MKG137"/>
      <c r="MKH137"/>
      <c r="MKI137"/>
      <c r="MKJ137"/>
      <c r="MKK137"/>
      <c r="MKL137"/>
      <c r="MKM137"/>
      <c r="MKN137"/>
      <c r="MKO137"/>
      <c r="MKP137"/>
      <c r="MKQ137"/>
      <c r="MKR137"/>
      <c r="MKS137"/>
      <c r="MKT137"/>
      <c r="MKU137"/>
      <c r="MKV137"/>
      <c r="MKW137"/>
      <c r="MKX137"/>
      <c r="MKY137"/>
      <c r="MKZ137"/>
      <c r="MLA137"/>
      <c r="MLB137"/>
      <c r="MLC137"/>
      <c r="MLD137"/>
      <c r="MLE137"/>
      <c r="MLF137"/>
      <c r="MLG137"/>
      <c r="MLH137"/>
      <c r="MLI137"/>
      <c r="MLJ137"/>
      <c r="MLK137"/>
      <c r="MLL137"/>
      <c r="MLM137"/>
      <c r="MLN137"/>
      <c r="MLO137"/>
      <c r="MLP137"/>
      <c r="MLQ137"/>
      <c r="MLR137"/>
      <c r="MLS137"/>
      <c r="MLT137"/>
      <c r="MLU137"/>
      <c r="MLV137"/>
      <c r="MLW137"/>
      <c r="MLX137"/>
      <c r="MLY137"/>
      <c r="MLZ137"/>
      <c r="MMA137"/>
      <c r="MMB137"/>
      <c r="MMC137"/>
      <c r="MMD137"/>
      <c r="MME137"/>
      <c r="MMF137"/>
      <c r="MMG137"/>
      <c r="MMH137"/>
      <c r="MMI137"/>
      <c r="MMJ137"/>
      <c r="MMK137"/>
      <c r="MML137"/>
      <c r="MMM137"/>
      <c r="MMN137"/>
      <c r="MMO137"/>
      <c r="MMP137"/>
      <c r="MMQ137"/>
      <c r="MMR137"/>
      <c r="MMS137"/>
      <c r="MMT137"/>
      <c r="MMU137"/>
      <c r="MMV137"/>
      <c r="MMW137"/>
      <c r="MMX137"/>
      <c r="MMY137"/>
      <c r="MMZ137"/>
      <c r="MNA137"/>
      <c r="MNB137"/>
      <c r="MNC137"/>
      <c r="MND137"/>
      <c r="MNE137"/>
      <c r="MNF137"/>
      <c r="MNG137"/>
      <c r="MNH137"/>
      <c r="MNI137"/>
      <c r="MNJ137"/>
      <c r="MNK137"/>
      <c r="MNL137"/>
      <c r="MNM137"/>
      <c r="MNN137"/>
      <c r="MNO137"/>
      <c r="MNP137"/>
      <c r="MNQ137"/>
      <c r="MNR137"/>
      <c r="MNS137"/>
      <c r="MNT137"/>
      <c r="MNU137"/>
      <c r="MNV137"/>
      <c r="MNW137"/>
      <c r="MNX137"/>
      <c r="MNY137"/>
      <c r="MNZ137"/>
      <c r="MOA137"/>
      <c r="MOB137"/>
      <c r="MOC137"/>
      <c r="MOD137"/>
      <c r="MOE137"/>
      <c r="MOF137"/>
      <c r="MOG137"/>
      <c r="MOH137"/>
      <c r="MOI137"/>
      <c r="MOJ137"/>
      <c r="MOK137"/>
      <c r="MOL137"/>
      <c r="MOM137"/>
      <c r="MON137"/>
      <c r="MOO137"/>
      <c r="MOP137"/>
      <c r="MOQ137"/>
      <c r="MOR137"/>
      <c r="MOS137"/>
      <c r="MOT137"/>
      <c r="MOU137"/>
      <c r="MOV137"/>
      <c r="MOW137"/>
      <c r="MOX137"/>
      <c r="MOY137"/>
      <c r="MOZ137"/>
      <c r="MPA137"/>
      <c r="MPB137"/>
      <c r="MPC137"/>
      <c r="MPD137"/>
      <c r="MPE137"/>
      <c r="MPF137"/>
      <c r="MPG137"/>
      <c r="MPH137"/>
      <c r="MPI137"/>
      <c r="MPJ137"/>
      <c r="MPK137"/>
      <c r="MPL137"/>
      <c r="MPM137"/>
      <c r="MPN137"/>
      <c r="MPO137"/>
      <c r="MPP137"/>
      <c r="MPQ137"/>
      <c r="MPR137"/>
      <c r="MPS137"/>
      <c r="MPT137"/>
      <c r="MPU137"/>
      <c r="MPV137"/>
      <c r="MPW137"/>
      <c r="MPX137"/>
      <c r="MPY137"/>
      <c r="MPZ137"/>
      <c r="MQA137"/>
      <c r="MQB137"/>
      <c r="MQC137"/>
      <c r="MQD137"/>
      <c r="MQE137"/>
      <c r="MQF137"/>
      <c r="MQG137"/>
      <c r="MQH137"/>
      <c r="MQI137"/>
      <c r="MQJ137"/>
      <c r="MQK137"/>
      <c r="MQL137"/>
      <c r="MQM137"/>
      <c r="MQN137"/>
      <c r="MQO137"/>
      <c r="MQP137"/>
      <c r="MQQ137"/>
      <c r="MQR137"/>
      <c r="MQS137"/>
      <c r="MQT137"/>
      <c r="MQU137"/>
      <c r="MQV137"/>
      <c r="MQW137"/>
      <c r="MQX137"/>
      <c r="MQY137"/>
      <c r="MQZ137"/>
      <c r="MRA137"/>
      <c r="MRB137"/>
      <c r="MRC137"/>
      <c r="MRD137"/>
      <c r="MRE137"/>
      <c r="MRF137"/>
      <c r="MRG137"/>
      <c r="MRH137"/>
      <c r="MRI137"/>
      <c r="MRJ137"/>
      <c r="MRK137"/>
      <c r="MRL137"/>
      <c r="MRM137"/>
      <c r="MRN137"/>
      <c r="MRO137"/>
      <c r="MRP137"/>
      <c r="MRQ137"/>
      <c r="MRR137"/>
      <c r="MRS137"/>
      <c r="MRT137"/>
      <c r="MRU137"/>
      <c r="MRV137"/>
      <c r="MRW137"/>
      <c r="MRX137"/>
      <c r="MRY137"/>
      <c r="MRZ137"/>
      <c r="MSA137"/>
      <c r="MSB137"/>
      <c r="MSC137"/>
      <c r="MSD137"/>
      <c r="MSE137"/>
      <c r="MSF137"/>
      <c r="MSG137"/>
      <c r="MSH137"/>
      <c r="MSI137"/>
      <c r="MSJ137"/>
      <c r="MSK137"/>
      <c r="MSL137"/>
      <c r="MSM137"/>
      <c r="MSN137"/>
      <c r="MSO137"/>
      <c r="MSP137"/>
      <c r="MSQ137"/>
      <c r="MSR137"/>
      <c r="MSS137"/>
      <c r="MST137"/>
      <c r="MSU137"/>
      <c r="MSV137"/>
      <c r="MSW137"/>
      <c r="MSX137"/>
      <c r="MSY137"/>
      <c r="MSZ137"/>
      <c r="MTA137"/>
      <c r="MTB137"/>
      <c r="MTC137"/>
      <c r="MTD137"/>
      <c r="MTE137"/>
      <c r="MTF137"/>
      <c r="MTG137"/>
      <c r="MTH137"/>
      <c r="MTI137"/>
      <c r="MTJ137"/>
      <c r="MTK137"/>
      <c r="MTL137"/>
      <c r="MTM137"/>
      <c r="MTN137"/>
      <c r="MTO137"/>
      <c r="MTP137"/>
      <c r="MTQ137"/>
      <c r="MTR137"/>
      <c r="MTS137"/>
      <c r="MTT137"/>
      <c r="MTU137"/>
      <c r="MTV137"/>
      <c r="MTW137"/>
      <c r="MTX137"/>
      <c r="MTY137"/>
      <c r="MTZ137"/>
      <c r="MUA137"/>
      <c r="MUB137"/>
      <c r="MUC137"/>
      <c r="MUD137"/>
      <c r="MUE137"/>
      <c r="MUF137"/>
      <c r="MUG137"/>
      <c r="MUH137"/>
      <c r="MUI137"/>
      <c r="MUJ137"/>
      <c r="MUK137"/>
      <c r="MUL137"/>
      <c r="MUM137"/>
      <c r="MUN137"/>
      <c r="MUO137"/>
      <c r="MUP137"/>
      <c r="MUQ137"/>
      <c r="MUR137"/>
      <c r="MUS137"/>
      <c r="MUT137"/>
      <c r="MUU137"/>
      <c r="MUV137"/>
      <c r="MUW137"/>
      <c r="MUX137"/>
      <c r="MUY137"/>
      <c r="MUZ137"/>
      <c r="MVA137"/>
      <c r="MVB137"/>
      <c r="MVC137"/>
      <c r="MVD137"/>
      <c r="MVE137"/>
      <c r="MVF137"/>
      <c r="MVG137"/>
      <c r="MVH137"/>
      <c r="MVI137"/>
      <c r="MVJ137"/>
      <c r="MVK137"/>
      <c r="MVL137"/>
      <c r="MVM137"/>
      <c r="MVN137"/>
      <c r="MVO137"/>
      <c r="MVP137"/>
      <c r="MVQ137"/>
      <c r="MVR137"/>
      <c r="MVS137"/>
      <c r="MVT137"/>
      <c r="MVU137"/>
      <c r="MVV137"/>
      <c r="MVW137"/>
      <c r="MVX137"/>
      <c r="MVY137"/>
      <c r="MVZ137"/>
      <c r="MWA137"/>
      <c r="MWB137"/>
      <c r="MWC137"/>
      <c r="MWD137"/>
      <c r="MWE137"/>
      <c r="MWF137"/>
      <c r="MWG137"/>
      <c r="MWH137"/>
      <c r="MWI137"/>
      <c r="MWJ137"/>
      <c r="MWK137"/>
      <c r="MWL137"/>
      <c r="MWM137"/>
      <c r="MWN137"/>
      <c r="MWO137"/>
      <c r="MWP137"/>
      <c r="MWQ137"/>
      <c r="MWR137"/>
      <c r="MWS137"/>
      <c r="MWT137"/>
      <c r="MWU137"/>
      <c r="MWV137"/>
      <c r="MWW137"/>
      <c r="MWX137"/>
      <c r="MWY137"/>
      <c r="MWZ137"/>
      <c r="MXA137"/>
      <c r="MXB137"/>
      <c r="MXC137"/>
      <c r="MXD137"/>
      <c r="MXE137"/>
      <c r="MXF137"/>
      <c r="MXG137"/>
      <c r="MXH137"/>
      <c r="MXI137"/>
      <c r="MXJ137"/>
      <c r="MXK137"/>
      <c r="MXL137"/>
      <c r="MXM137"/>
      <c r="MXN137"/>
      <c r="MXO137"/>
      <c r="MXP137"/>
      <c r="MXQ137"/>
      <c r="MXR137"/>
      <c r="MXS137"/>
      <c r="MXT137"/>
      <c r="MXU137"/>
      <c r="MXV137"/>
      <c r="MXW137"/>
      <c r="MXX137"/>
      <c r="MXY137"/>
      <c r="MXZ137"/>
      <c r="MYA137"/>
      <c r="MYB137"/>
      <c r="MYC137"/>
      <c r="MYD137"/>
      <c r="MYE137"/>
      <c r="MYF137"/>
      <c r="MYG137"/>
      <c r="MYH137"/>
      <c r="MYI137"/>
      <c r="MYJ137"/>
      <c r="MYK137"/>
      <c r="MYL137"/>
      <c r="MYM137"/>
      <c r="MYN137"/>
      <c r="MYO137"/>
      <c r="MYP137"/>
      <c r="MYQ137"/>
      <c r="MYR137"/>
      <c r="MYS137"/>
      <c r="MYT137"/>
      <c r="MYU137"/>
      <c r="MYV137"/>
      <c r="MYW137"/>
      <c r="MYX137"/>
      <c r="MYY137"/>
      <c r="MYZ137"/>
      <c r="MZA137"/>
      <c r="MZB137"/>
      <c r="MZC137"/>
      <c r="MZD137"/>
      <c r="MZE137"/>
      <c r="MZF137"/>
      <c r="MZG137"/>
      <c r="MZH137"/>
      <c r="MZI137"/>
      <c r="MZJ137"/>
      <c r="MZK137"/>
      <c r="MZL137"/>
      <c r="MZM137"/>
      <c r="MZN137"/>
      <c r="MZO137"/>
      <c r="MZP137"/>
      <c r="MZQ137"/>
      <c r="MZR137"/>
      <c r="MZS137"/>
      <c r="MZT137"/>
      <c r="MZU137"/>
      <c r="MZV137"/>
      <c r="MZW137"/>
      <c r="MZX137"/>
      <c r="MZY137"/>
      <c r="MZZ137"/>
      <c r="NAA137"/>
      <c r="NAB137"/>
      <c r="NAC137"/>
      <c r="NAD137"/>
      <c r="NAE137"/>
      <c r="NAF137"/>
      <c r="NAG137"/>
      <c r="NAH137"/>
      <c r="NAI137"/>
      <c r="NAJ137"/>
      <c r="NAK137"/>
      <c r="NAL137"/>
      <c r="NAM137"/>
      <c r="NAN137"/>
      <c r="NAO137"/>
      <c r="NAP137"/>
      <c r="NAQ137"/>
      <c r="NAR137"/>
      <c r="NAS137"/>
      <c r="NAT137"/>
      <c r="NAU137"/>
      <c r="NAV137"/>
      <c r="NAW137"/>
      <c r="NAX137"/>
      <c r="NAY137"/>
      <c r="NAZ137"/>
      <c r="NBA137"/>
      <c r="NBB137"/>
      <c r="NBC137"/>
      <c r="NBD137"/>
      <c r="NBE137"/>
      <c r="NBF137"/>
      <c r="NBG137"/>
      <c r="NBH137"/>
      <c r="NBI137"/>
      <c r="NBJ137"/>
      <c r="NBK137"/>
      <c r="NBL137"/>
      <c r="NBM137"/>
      <c r="NBN137"/>
      <c r="NBO137"/>
      <c r="NBP137"/>
      <c r="NBQ137"/>
      <c r="NBR137"/>
      <c r="NBS137"/>
      <c r="NBT137"/>
      <c r="NBU137"/>
      <c r="NBV137"/>
      <c r="NBW137"/>
      <c r="NBX137"/>
      <c r="NBY137"/>
      <c r="NBZ137"/>
      <c r="NCA137"/>
      <c r="NCB137"/>
      <c r="NCC137"/>
      <c r="NCD137"/>
      <c r="NCE137"/>
      <c r="NCF137"/>
      <c r="NCG137"/>
      <c r="NCH137"/>
      <c r="NCI137"/>
      <c r="NCJ137"/>
      <c r="NCK137"/>
      <c r="NCL137"/>
      <c r="NCM137"/>
      <c r="NCN137"/>
      <c r="NCO137"/>
      <c r="NCP137"/>
      <c r="NCQ137"/>
      <c r="NCR137"/>
      <c r="NCS137"/>
      <c r="NCT137"/>
      <c r="NCU137"/>
      <c r="NCV137"/>
      <c r="NCW137"/>
      <c r="NCX137"/>
      <c r="NCY137"/>
      <c r="NCZ137"/>
      <c r="NDA137"/>
      <c r="NDB137"/>
      <c r="NDC137"/>
      <c r="NDD137"/>
      <c r="NDE137"/>
      <c r="NDF137"/>
      <c r="NDG137"/>
      <c r="NDH137"/>
      <c r="NDI137"/>
      <c r="NDJ137"/>
      <c r="NDK137"/>
      <c r="NDL137"/>
      <c r="NDM137"/>
      <c r="NDN137"/>
      <c r="NDO137"/>
      <c r="NDP137"/>
      <c r="NDQ137"/>
      <c r="NDR137"/>
      <c r="NDS137"/>
      <c r="NDT137"/>
      <c r="NDU137"/>
      <c r="NDV137"/>
      <c r="NDW137"/>
      <c r="NDX137"/>
      <c r="NDY137"/>
      <c r="NDZ137"/>
      <c r="NEA137"/>
      <c r="NEB137"/>
      <c r="NEC137"/>
      <c r="NED137"/>
      <c r="NEE137"/>
      <c r="NEF137"/>
      <c r="NEG137"/>
      <c r="NEH137"/>
      <c r="NEI137"/>
      <c r="NEJ137"/>
      <c r="NEK137"/>
      <c r="NEL137"/>
      <c r="NEM137"/>
      <c r="NEN137"/>
      <c r="NEO137"/>
      <c r="NEP137"/>
      <c r="NEQ137"/>
      <c r="NER137"/>
      <c r="NES137"/>
      <c r="NET137"/>
      <c r="NEU137"/>
      <c r="NEV137"/>
      <c r="NEW137"/>
      <c r="NEX137"/>
      <c r="NEY137"/>
      <c r="NEZ137"/>
      <c r="NFA137"/>
      <c r="NFB137"/>
      <c r="NFC137"/>
      <c r="NFD137"/>
      <c r="NFE137"/>
      <c r="NFF137"/>
      <c r="NFG137"/>
      <c r="NFH137"/>
      <c r="NFI137"/>
      <c r="NFJ137"/>
      <c r="NFK137"/>
      <c r="NFL137"/>
      <c r="NFM137"/>
      <c r="NFN137"/>
      <c r="NFO137"/>
      <c r="NFP137"/>
      <c r="NFQ137"/>
      <c r="NFR137"/>
      <c r="NFS137"/>
      <c r="NFT137"/>
      <c r="NFU137"/>
      <c r="NFV137"/>
      <c r="NFW137"/>
      <c r="NFX137"/>
      <c r="NFY137"/>
      <c r="NFZ137"/>
      <c r="NGA137"/>
      <c r="NGB137"/>
      <c r="NGC137"/>
      <c r="NGD137"/>
      <c r="NGE137"/>
      <c r="NGF137"/>
      <c r="NGG137"/>
      <c r="NGH137"/>
      <c r="NGI137"/>
      <c r="NGJ137"/>
      <c r="NGK137"/>
      <c r="NGL137"/>
      <c r="NGM137"/>
      <c r="NGN137"/>
      <c r="NGO137"/>
      <c r="NGP137"/>
      <c r="NGQ137"/>
      <c r="NGR137"/>
      <c r="NGS137"/>
      <c r="NGT137"/>
      <c r="NGU137"/>
      <c r="NGV137"/>
      <c r="NGW137"/>
      <c r="NGX137"/>
      <c r="NGY137"/>
      <c r="NGZ137"/>
      <c r="NHA137"/>
      <c r="NHB137"/>
      <c r="NHC137"/>
      <c r="NHD137"/>
      <c r="NHE137"/>
      <c r="NHF137"/>
      <c r="NHG137"/>
      <c r="NHH137"/>
      <c r="NHI137"/>
      <c r="NHJ137"/>
      <c r="NHK137"/>
      <c r="NHL137"/>
      <c r="NHM137"/>
      <c r="NHN137"/>
      <c r="NHO137"/>
      <c r="NHP137"/>
      <c r="NHQ137"/>
      <c r="NHR137"/>
      <c r="NHS137"/>
      <c r="NHT137"/>
      <c r="NHU137"/>
      <c r="NHV137"/>
      <c r="NHW137"/>
      <c r="NHX137"/>
      <c r="NHY137"/>
      <c r="NHZ137"/>
      <c r="NIA137"/>
      <c r="NIB137"/>
      <c r="NIC137"/>
      <c r="NID137"/>
      <c r="NIE137"/>
      <c r="NIF137"/>
      <c r="NIG137"/>
      <c r="NIH137"/>
      <c r="NII137"/>
      <c r="NIJ137"/>
      <c r="NIK137"/>
      <c r="NIL137"/>
      <c r="NIM137"/>
      <c r="NIN137"/>
      <c r="NIO137"/>
      <c r="NIP137"/>
      <c r="NIQ137"/>
      <c r="NIR137"/>
      <c r="NIS137"/>
      <c r="NIT137"/>
      <c r="NIU137"/>
      <c r="NIV137"/>
      <c r="NIW137"/>
      <c r="NIX137"/>
      <c r="NIY137"/>
      <c r="NIZ137"/>
      <c r="NJA137"/>
      <c r="NJB137"/>
      <c r="NJC137"/>
      <c r="NJD137"/>
      <c r="NJE137"/>
      <c r="NJF137"/>
      <c r="NJG137"/>
      <c r="NJH137"/>
      <c r="NJI137"/>
      <c r="NJJ137"/>
      <c r="NJK137"/>
      <c r="NJL137"/>
      <c r="NJM137"/>
      <c r="NJN137"/>
      <c r="NJO137"/>
      <c r="NJP137"/>
      <c r="NJQ137"/>
      <c r="NJR137"/>
      <c r="NJS137"/>
      <c r="NJT137"/>
      <c r="NJU137"/>
      <c r="NJV137"/>
      <c r="NJW137"/>
      <c r="NJX137"/>
      <c r="NJY137"/>
      <c r="NJZ137"/>
      <c r="NKA137"/>
      <c r="NKB137"/>
      <c r="NKC137"/>
      <c r="NKD137"/>
      <c r="NKE137"/>
      <c r="NKF137"/>
      <c r="NKG137"/>
      <c r="NKH137"/>
      <c r="NKI137"/>
      <c r="NKJ137"/>
      <c r="NKK137"/>
      <c r="NKL137"/>
      <c r="NKM137"/>
      <c r="NKN137"/>
      <c r="NKO137"/>
      <c r="NKP137"/>
      <c r="NKQ137"/>
      <c r="NKR137"/>
      <c r="NKS137"/>
      <c r="NKT137"/>
      <c r="NKU137"/>
      <c r="NKV137"/>
      <c r="NKW137"/>
      <c r="NKX137"/>
      <c r="NKY137"/>
      <c r="NKZ137"/>
      <c r="NLA137"/>
      <c r="NLB137"/>
      <c r="NLC137"/>
      <c r="NLD137"/>
      <c r="NLE137"/>
      <c r="NLF137"/>
      <c r="NLG137"/>
      <c r="NLH137"/>
      <c r="NLI137"/>
      <c r="NLJ137"/>
      <c r="NLK137"/>
      <c r="NLL137"/>
      <c r="NLM137"/>
      <c r="NLN137"/>
      <c r="NLO137"/>
      <c r="NLP137"/>
      <c r="NLQ137"/>
      <c r="NLR137"/>
      <c r="NLS137"/>
      <c r="NLT137"/>
      <c r="NLU137"/>
      <c r="NLV137"/>
      <c r="NLW137"/>
      <c r="NLX137"/>
      <c r="NLY137"/>
      <c r="NLZ137"/>
      <c r="NMA137"/>
      <c r="NMB137"/>
      <c r="NMC137"/>
      <c r="NMD137"/>
      <c r="NME137"/>
      <c r="NMF137"/>
      <c r="NMG137"/>
      <c r="NMH137"/>
      <c r="NMI137"/>
      <c r="NMJ137"/>
      <c r="NMK137"/>
      <c r="NML137"/>
      <c r="NMM137"/>
      <c r="NMN137"/>
      <c r="NMO137"/>
      <c r="NMP137"/>
      <c r="NMQ137"/>
      <c r="NMR137"/>
      <c r="NMS137"/>
      <c r="NMT137"/>
      <c r="NMU137"/>
      <c r="NMV137"/>
      <c r="NMW137"/>
      <c r="NMX137"/>
      <c r="NMY137"/>
      <c r="NMZ137"/>
      <c r="NNA137"/>
      <c r="NNB137"/>
      <c r="NNC137"/>
      <c r="NND137"/>
      <c r="NNE137"/>
      <c r="NNF137"/>
      <c r="NNG137"/>
      <c r="NNH137"/>
      <c r="NNI137"/>
      <c r="NNJ137"/>
      <c r="NNK137"/>
      <c r="NNL137"/>
      <c r="NNM137"/>
      <c r="NNN137"/>
      <c r="NNO137"/>
      <c r="NNP137"/>
      <c r="NNQ137"/>
      <c r="NNR137"/>
      <c r="NNS137"/>
      <c r="NNT137"/>
      <c r="NNU137"/>
      <c r="NNV137"/>
      <c r="NNW137"/>
      <c r="NNX137"/>
      <c r="NNY137"/>
      <c r="NNZ137"/>
      <c r="NOA137"/>
      <c r="NOB137"/>
      <c r="NOC137"/>
      <c r="NOD137"/>
      <c r="NOE137"/>
      <c r="NOF137"/>
      <c r="NOG137"/>
      <c r="NOH137"/>
      <c r="NOI137"/>
      <c r="NOJ137"/>
      <c r="NOK137"/>
      <c r="NOL137"/>
      <c r="NOM137"/>
      <c r="NON137"/>
      <c r="NOO137"/>
      <c r="NOP137"/>
      <c r="NOQ137"/>
      <c r="NOR137"/>
      <c r="NOS137"/>
      <c r="NOT137"/>
      <c r="NOU137"/>
      <c r="NOV137"/>
      <c r="NOW137"/>
      <c r="NOX137"/>
      <c r="NOY137"/>
      <c r="NOZ137"/>
      <c r="NPA137"/>
      <c r="NPB137"/>
      <c r="NPC137"/>
      <c r="NPD137"/>
      <c r="NPE137"/>
      <c r="NPF137"/>
      <c r="NPG137"/>
      <c r="NPH137"/>
      <c r="NPI137"/>
      <c r="NPJ137"/>
      <c r="NPK137"/>
      <c r="NPL137"/>
      <c r="NPM137"/>
      <c r="NPN137"/>
      <c r="NPO137"/>
      <c r="NPP137"/>
      <c r="NPQ137"/>
      <c r="NPR137"/>
      <c r="NPS137"/>
      <c r="NPT137"/>
      <c r="NPU137"/>
      <c r="NPV137"/>
      <c r="NPW137"/>
      <c r="NPX137"/>
      <c r="NPY137"/>
      <c r="NPZ137"/>
      <c r="NQA137"/>
      <c r="NQB137"/>
      <c r="NQC137"/>
      <c r="NQD137"/>
      <c r="NQE137"/>
      <c r="NQF137"/>
      <c r="NQG137"/>
      <c r="NQH137"/>
      <c r="NQI137"/>
      <c r="NQJ137"/>
      <c r="NQK137"/>
      <c r="NQL137"/>
      <c r="NQM137"/>
      <c r="NQN137"/>
      <c r="NQO137"/>
      <c r="NQP137"/>
      <c r="NQQ137"/>
      <c r="NQR137"/>
      <c r="NQS137"/>
      <c r="NQT137"/>
      <c r="NQU137"/>
      <c r="NQV137"/>
      <c r="NQW137"/>
      <c r="NQX137"/>
      <c r="NQY137"/>
      <c r="NQZ137"/>
      <c r="NRA137"/>
      <c r="NRB137"/>
      <c r="NRC137"/>
      <c r="NRD137"/>
      <c r="NRE137"/>
      <c r="NRF137"/>
      <c r="NRG137"/>
      <c r="NRH137"/>
      <c r="NRI137"/>
      <c r="NRJ137"/>
      <c r="NRK137"/>
      <c r="NRL137"/>
      <c r="NRM137"/>
      <c r="NRN137"/>
      <c r="NRO137"/>
      <c r="NRP137"/>
      <c r="NRQ137"/>
      <c r="NRR137"/>
      <c r="NRS137"/>
      <c r="NRT137"/>
      <c r="NRU137"/>
      <c r="NRV137"/>
      <c r="NRW137"/>
      <c r="NRX137"/>
      <c r="NRY137"/>
      <c r="NRZ137"/>
      <c r="NSA137"/>
      <c r="NSB137"/>
      <c r="NSC137"/>
      <c r="NSD137"/>
      <c r="NSE137"/>
      <c r="NSF137"/>
      <c r="NSG137"/>
      <c r="NSH137"/>
      <c r="NSI137"/>
      <c r="NSJ137"/>
      <c r="NSK137"/>
      <c r="NSL137"/>
      <c r="NSM137"/>
      <c r="NSN137"/>
      <c r="NSO137"/>
      <c r="NSP137"/>
      <c r="NSQ137"/>
      <c r="NSR137"/>
      <c r="NSS137"/>
      <c r="NST137"/>
      <c r="NSU137"/>
      <c r="NSV137"/>
      <c r="NSW137"/>
      <c r="NSX137"/>
      <c r="NSY137"/>
      <c r="NSZ137"/>
      <c r="NTA137"/>
      <c r="NTB137"/>
      <c r="NTC137"/>
      <c r="NTD137"/>
      <c r="NTE137"/>
      <c r="NTF137"/>
      <c r="NTG137"/>
      <c r="NTH137"/>
      <c r="NTI137"/>
      <c r="NTJ137"/>
      <c r="NTK137"/>
      <c r="NTL137"/>
      <c r="NTM137"/>
      <c r="NTN137"/>
      <c r="NTO137"/>
      <c r="NTP137"/>
      <c r="NTQ137"/>
      <c r="NTR137"/>
      <c r="NTS137"/>
      <c r="NTT137"/>
      <c r="NTU137"/>
      <c r="NTV137"/>
      <c r="NTW137"/>
      <c r="NTX137"/>
      <c r="NTY137"/>
      <c r="NTZ137"/>
      <c r="NUA137"/>
      <c r="NUB137"/>
      <c r="NUC137"/>
      <c r="NUD137"/>
      <c r="NUE137"/>
      <c r="NUF137"/>
      <c r="NUG137"/>
      <c r="NUH137"/>
      <c r="NUI137"/>
      <c r="NUJ137"/>
      <c r="NUK137"/>
      <c r="NUL137"/>
      <c r="NUM137"/>
      <c r="NUN137"/>
      <c r="NUO137"/>
      <c r="NUP137"/>
      <c r="NUQ137"/>
      <c r="NUR137"/>
      <c r="NUS137"/>
      <c r="NUT137"/>
      <c r="NUU137"/>
      <c r="NUV137"/>
      <c r="NUW137"/>
      <c r="NUX137"/>
      <c r="NUY137"/>
      <c r="NUZ137"/>
      <c r="NVA137"/>
      <c r="NVB137"/>
      <c r="NVC137"/>
      <c r="NVD137"/>
      <c r="NVE137"/>
      <c r="NVF137"/>
      <c r="NVG137"/>
      <c r="NVH137"/>
      <c r="NVI137"/>
      <c r="NVJ137"/>
      <c r="NVK137"/>
      <c r="NVL137"/>
      <c r="NVM137"/>
      <c r="NVN137"/>
      <c r="NVO137"/>
      <c r="NVP137"/>
      <c r="NVQ137"/>
      <c r="NVR137"/>
      <c r="NVS137"/>
      <c r="NVT137"/>
      <c r="NVU137"/>
      <c r="NVV137"/>
      <c r="NVW137"/>
      <c r="NVX137"/>
      <c r="NVY137"/>
      <c r="NVZ137"/>
      <c r="NWA137"/>
      <c r="NWB137"/>
      <c r="NWC137"/>
      <c r="NWD137"/>
      <c r="NWE137"/>
      <c r="NWF137"/>
      <c r="NWG137"/>
      <c r="NWH137"/>
      <c r="NWI137"/>
      <c r="NWJ137"/>
      <c r="NWK137"/>
      <c r="NWL137"/>
      <c r="NWM137"/>
      <c r="NWN137"/>
      <c r="NWO137"/>
      <c r="NWP137"/>
      <c r="NWQ137"/>
      <c r="NWR137"/>
      <c r="NWS137"/>
      <c r="NWT137"/>
      <c r="NWU137"/>
      <c r="NWV137"/>
      <c r="NWW137"/>
      <c r="NWX137"/>
      <c r="NWY137"/>
      <c r="NWZ137"/>
      <c r="NXA137"/>
      <c r="NXB137"/>
      <c r="NXC137"/>
      <c r="NXD137"/>
      <c r="NXE137"/>
      <c r="NXF137"/>
      <c r="NXG137"/>
      <c r="NXH137"/>
      <c r="NXI137"/>
      <c r="NXJ137"/>
      <c r="NXK137"/>
      <c r="NXL137"/>
      <c r="NXM137"/>
      <c r="NXN137"/>
      <c r="NXO137"/>
      <c r="NXP137"/>
      <c r="NXQ137"/>
      <c r="NXR137"/>
      <c r="NXS137"/>
      <c r="NXT137"/>
      <c r="NXU137"/>
      <c r="NXV137"/>
      <c r="NXW137"/>
      <c r="NXX137"/>
      <c r="NXY137"/>
      <c r="NXZ137"/>
      <c r="NYA137"/>
      <c r="NYB137"/>
      <c r="NYC137"/>
      <c r="NYD137"/>
      <c r="NYE137"/>
      <c r="NYF137"/>
      <c r="NYG137"/>
      <c r="NYH137"/>
      <c r="NYI137"/>
      <c r="NYJ137"/>
      <c r="NYK137"/>
      <c r="NYL137"/>
      <c r="NYM137"/>
      <c r="NYN137"/>
      <c r="NYO137"/>
      <c r="NYP137"/>
      <c r="NYQ137"/>
      <c r="NYR137"/>
      <c r="NYS137"/>
      <c r="NYT137"/>
      <c r="NYU137"/>
      <c r="NYV137"/>
      <c r="NYW137"/>
      <c r="NYX137"/>
      <c r="NYY137"/>
      <c r="NYZ137"/>
      <c r="NZA137"/>
      <c r="NZB137"/>
      <c r="NZC137"/>
      <c r="NZD137"/>
      <c r="NZE137"/>
      <c r="NZF137"/>
      <c r="NZG137"/>
      <c r="NZH137"/>
      <c r="NZI137"/>
      <c r="NZJ137"/>
      <c r="NZK137"/>
      <c r="NZL137"/>
      <c r="NZM137"/>
      <c r="NZN137"/>
      <c r="NZO137"/>
      <c r="NZP137"/>
      <c r="NZQ137"/>
      <c r="NZR137"/>
      <c r="NZS137"/>
      <c r="NZT137"/>
      <c r="NZU137"/>
      <c r="NZV137"/>
      <c r="NZW137"/>
      <c r="NZX137"/>
      <c r="NZY137"/>
      <c r="NZZ137"/>
      <c r="OAA137"/>
      <c r="OAB137"/>
      <c r="OAC137"/>
      <c r="OAD137"/>
      <c r="OAE137"/>
      <c r="OAF137"/>
      <c r="OAG137"/>
      <c r="OAH137"/>
      <c r="OAI137"/>
      <c r="OAJ137"/>
      <c r="OAK137"/>
      <c r="OAL137"/>
      <c r="OAM137"/>
      <c r="OAN137"/>
      <c r="OAO137"/>
      <c r="OAP137"/>
      <c r="OAQ137"/>
      <c r="OAR137"/>
      <c r="OAS137"/>
      <c r="OAT137"/>
      <c r="OAU137"/>
      <c r="OAV137"/>
      <c r="OAW137"/>
      <c r="OAX137"/>
      <c r="OAY137"/>
      <c r="OAZ137"/>
      <c r="OBA137"/>
      <c r="OBB137"/>
      <c r="OBC137"/>
      <c r="OBD137"/>
      <c r="OBE137"/>
      <c r="OBF137"/>
      <c r="OBG137"/>
      <c r="OBH137"/>
      <c r="OBI137"/>
      <c r="OBJ137"/>
      <c r="OBK137"/>
      <c r="OBL137"/>
      <c r="OBM137"/>
      <c r="OBN137"/>
      <c r="OBO137"/>
      <c r="OBP137"/>
      <c r="OBQ137"/>
      <c r="OBR137"/>
      <c r="OBS137"/>
      <c r="OBT137"/>
      <c r="OBU137"/>
      <c r="OBV137"/>
      <c r="OBW137"/>
      <c r="OBX137"/>
      <c r="OBY137"/>
      <c r="OBZ137"/>
      <c r="OCA137"/>
      <c r="OCB137"/>
      <c r="OCC137"/>
      <c r="OCD137"/>
      <c r="OCE137"/>
      <c r="OCF137"/>
      <c r="OCG137"/>
      <c r="OCH137"/>
      <c r="OCI137"/>
      <c r="OCJ137"/>
      <c r="OCK137"/>
      <c r="OCL137"/>
      <c r="OCM137"/>
      <c r="OCN137"/>
      <c r="OCO137"/>
      <c r="OCP137"/>
      <c r="OCQ137"/>
      <c r="OCR137"/>
      <c r="OCS137"/>
      <c r="OCT137"/>
      <c r="OCU137"/>
      <c r="OCV137"/>
      <c r="OCW137"/>
      <c r="OCX137"/>
      <c r="OCY137"/>
      <c r="OCZ137"/>
      <c r="ODA137"/>
      <c r="ODB137"/>
      <c r="ODC137"/>
      <c r="ODD137"/>
      <c r="ODE137"/>
      <c r="ODF137"/>
      <c r="ODG137"/>
      <c r="ODH137"/>
      <c r="ODI137"/>
      <c r="ODJ137"/>
      <c r="ODK137"/>
      <c r="ODL137"/>
      <c r="ODM137"/>
      <c r="ODN137"/>
      <c r="ODO137"/>
      <c r="ODP137"/>
      <c r="ODQ137"/>
      <c r="ODR137"/>
      <c r="ODS137"/>
      <c r="ODT137"/>
      <c r="ODU137"/>
      <c r="ODV137"/>
      <c r="ODW137"/>
      <c r="ODX137"/>
      <c r="ODY137"/>
      <c r="ODZ137"/>
      <c r="OEA137"/>
      <c r="OEB137"/>
      <c r="OEC137"/>
      <c r="OED137"/>
      <c r="OEE137"/>
      <c r="OEF137"/>
      <c r="OEG137"/>
      <c r="OEH137"/>
      <c r="OEI137"/>
      <c r="OEJ137"/>
      <c r="OEK137"/>
      <c r="OEL137"/>
      <c r="OEM137"/>
      <c r="OEN137"/>
      <c r="OEO137"/>
      <c r="OEP137"/>
      <c r="OEQ137"/>
      <c r="OER137"/>
      <c r="OES137"/>
      <c r="OET137"/>
      <c r="OEU137"/>
      <c r="OEV137"/>
      <c r="OEW137"/>
      <c r="OEX137"/>
      <c r="OEY137"/>
      <c r="OEZ137"/>
      <c r="OFA137"/>
      <c r="OFB137"/>
      <c r="OFC137"/>
      <c r="OFD137"/>
      <c r="OFE137"/>
      <c r="OFF137"/>
      <c r="OFG137"/>
      <c r="OFH137"/>
      <c r="OFI137"/>
      <c r="OFJ137"/>
      <c r="OFK137"/>
      <c r="OFL137"/>
      <c r="OFM137"/>
      <c r="OFN137"/>
      <c r="OFO137"/>
      <c r="OFP137"/>
      <c r="OFQ137"/>
      <c r="OFR137"/>
      <c r="OFS137"/>
      <c r="OFT137"/>
      <c r="OFU137"/>
      <c r="OFV137"/>
      <c r="OFW137"/>
      <c r="OFX137"/>
      <c r="OFY137"/>
      <c r="OFZ137"/>
      <c r="OGA137"/>
      <c r="OGB137"/>
      <c r="OGC137"/>
      <c r="OGD137"/>
      <c r="OGE137"/>
      <c r="OGF137"/>
      <c r="OGG137"/>
      <c r="OGH137"/>
      <c r="OGI137"/>
      <c r="OGJ137"/>
      <c r="OGK137"/>
      <c r="OGL137"/>
      <c r="OGM137"/>
      <c r="OGN137"/>
      <c r="OGO137"/>
      <c r="OGP137"/>
      <c r="OGQ137"/>
      <c r="OGR137"/>
      <c r="OGS137"/>
      <c r="OGT137"/>
      <c r="OGU137"/>
      <c r="OGV137"/>
      <c r="OGW137"/>
      <c r="OGX137"/>
      <c r="OGY137"/>
      <c r="OGZ137"/>
      <c r="OHA137"/>
      <c r="OHB137"/>
      <c r="OHC137"/>
      <c r="OHD137"/>
      <c r="OHE137"/>
      <c r="OHF137"/>
      <c r="OHG137"/>
      <c r="OHH137"/>
      <c r="OHI137"/>
      <c r="OHJ137"/>
      <c r="OHK137"/>
      <c r="OHL137"/>
      <c r="OHM137"/>
      <c r="OHN137"/>
      <c r="OHO137"/>
      <c r="OHP137"/>
      <c r="OHQ137"/>
      <c r="OHR137"/>
      <c r="OHS137"/>
      <c r="OHT137"/>
      <c r="OHU137"/>
      <c r="OHV137"/>
      <c r="OHW137"/>
      <c r="OHX137"/>
      <c r="OHY137"/>
      <c r="OHZ137"/>
      <c r="OIA137"/>
      <c r="OIB137"/>
      <c r="OIC137"/>
      <c r="OID137"/>
      <c r="OIE137"/>
      <c r="OIF137"/>
      <c r="OIG137"/>
      <c r="OIH137"/>
      <c r="OII137"/>
      <c r="OIJ137"/>
      <c r="OIK137"/>
      <c r="OIL137"/>
      <c r="OIM137"/>
      <c r="OIN137"/>
      <c r="OIO137"/>
      <c r="OIP137"/>
      <c r="OIQ137"/>
      <c r="OIR137"/>
      <c r="OIS137"/>
      <c r="OIT137"/>
      <c r="OIU137"/>
      <c r="OIV137"/>
      <c r="OIW137"/>
      <c r="OIX137"/>
      <c r="OIY137"/>
      <c r="OIZ137"/>
      <c r="OJA137"/>
      <c r="OJB137"/>
      <c r="OJC137"/>
      <c r="OJD137"/>
      <c r="OJE137"/>
      <c r="OJF137"/>
      <c r="OJG137"/>
      <c r="OJH137"/>
      <c r="OJI137"/>
      <c r="OJJ137"/>
      <c r="OJK137"/>
      <c r="OJL137"/>
      <c r="OJM137"/>
      <c r="OJN137"/>
      <c r="OJO137"/>
      <c r="OJP137"/>
      <c r="OJQ137"/>
      <c r="OJR137"/>
      <c r="OJS137"/>
      <c r="OJT137"/>
      <c r="OJU137"/>
      <c r="OJV137"/>
      <c r="OJW137"/>
      <c r="OJX137"/>
      <c r="OJY137"/>
      <c r="OJZ137"/>
      <c r="OKA137"/>
      <c r="OKB137"/>
      <c r="OKC137"/>
      <c r="OKD137"/>
      <c r="OKE137"/>
      <c r="OKF137"/>
      <c r="OKG137"/>
      <c r="OKH137"/>
      <c r="OKI137"/>
      <c r="OKJ137"/>
      <c r="OKK137"/>
      <c r="OKL137"/>
      <c r="OKM137"/>
      <c r="OKN137"/>
      <c r="OKO137"/>
      <c r="OKP137"/>
      <c r="OKQ137"/>
      <c r="OKR137"/>
      <c r="OKS137"/>
      <c r="OKT137"/>
      <c r="OKU137"/>
      <c r="OKV137"/>
      <c r="OKW137"/>
      <c r="OKX137"/>
      <c r="OKY137"/>
      <c r="OKZ137"/>
      <c r="OLA137"/>
      <c r="OLB137"/>
      <c r="OLC137"/>
      <c r="OLD137"/>
      <c r="OLE137"/>
      <c r="OLF137"/>
      <c r="OLG137"/>
      <c r="OLH137"/>
      <c r="OLI137"/>
      <c r="OLJ137"/>
      <c r="OLK137"/>
      <c r="OLL137"/>
      <c r="OLM137"/>
      <c r="OLN137"/>
      <c r="OLO137"/>
      <c r="OLP137"/>
      <c r="OLQ137"/>
      <c r="OLR137"/>
      <c r="OLS137"/>
      <c r="OLT137"/>
      <c r="OLU137"/>
      <c r="OLV137"/>
      <c r="OLW137"/>
      <c r="OLX137"/>
      <c r="OLY137"/>
      <c r="OLZ137"/>
      <c r="OMA137"/>
      <c r="OMB137"/>
      <c r="OMC137"/>
      <c r="OMD137"/>
      <c r="OME137"/>
      <c r="OMF137"/>
      <c r="OMG137"/>
      <c r="OMH137"/>
      <c r="OMI137"/>
      <c r="OMJ137"/>
      <c r="OMK137"/>
      <c r="OML137"/>
      <c r="OMM137"/>
      <c r="OMN137"/>
      <c r="OMO137"/>
      <c r="OMP137"/>
      <c r="OMQ137"/>
      <c r="OMR137"/>
      <c r="OMS137"/>
      <c r="OMT137"/>
      <c r="OMU137"/>
      <c r="OMV137"/>
      <c r="OMW137"/>
      <c r="OMX137"/>
      <c r="OMY137"/>
      <c r="OMZ137"/>
      <c r="ONA137"/>
      <c r="ONB137"/>
      <c r="ONC137"/>
      <c r="OND137"/>
      <c r="ONE137"/>
      <c r="ONF137"/>
      <c r="ONG137"/>
      <c r="ONH137"/>
      <c r="ONI137"/>
      <c r="ONJ137"/>
      <c r="ONK137"/>
      <c r="ONL137"/>
      <c r="ONM137"/>
      <c r="ONN137"/>
      <c r="ONO137"/>
      <c r="ONP137"/>
      <c r="ONQ137"/>
      <c r="ONR137"/>
      <c r="ONS137"/>
      <c r="ONT137"/>
      <c r="ONU137"/>
      <c r="ONV137"/>
      <c r="ONW137"/>
      <c r="ONX137"/>
      <c r="ONY137"/>
      <c r="ONZ137"/>
      <c r="OOA137"/>
      <c r="OOB137"/>
      <c r="OOC137"/>
      <c r="OOD137"/>
      <c r="OOE137"/>
      <c r="OOF137"/>
      <c r="OOG137"/>
      <c r="OOH137"/>
      <c r="OOI137"/>
      <c r="OOJ137"/>
      <c r="OOK137"/>
      <c r="OOL137"/>
      <c r="OOM137"/>
      <c r="OON137"/>
      <c r="OOO137"/>
      <c r="OOP137"/>
      <c r="OOQ137"/>
      <c r="OOR137"/>
      <c r="OOS137"/>
      <c r="OOT137"/>
      <c r="OOU137"/>
      <c r="OOV137"/>
      <c r="OOW137"/>
      <c r="OOX137"/>
      <c r="OOY137"/>
      <c r="OOZ137"/>
      <c r="OPA137"/>
      <c r="OPB137"/>
      <c r="OPC137"/>
      <c r="OPD137"/>
      <c r="OPE137"/>
      <c r="OPF137"/>
      <c r="OPG137"/>
      <c r="OPH137"/>
      <c r="OPI137"/>
      <c r="OPJ137"/>
      <c r="OPK137"/>
      <c r="OPL137"/>
      <c r="OPM137"/>
      <c r="OPN137"/>
      <c r="OPO137"/>
      <c r="OPP137"/>
      <c r="OPQ137"/>
      <c r="OPR137"/>
      <c r="OPS137"/>
      <c r="OPT137"/>
      <c r="OPU137"/>
      <c r="OPV137"/>
      <c r="OPW137"/>
      <c r="OPX137"/>
      <c r="OPY137"/>
      <c r="OPZ137"/>
      <c r="OQA137"/>
      <c r="OQB137"/>
      <c r="OQC137"/>
      <c r="OQD137"/>
      <c r="OQE137"/>
      <c r="OQF137"/>
      <c r="OQG137"/>
      <c r="OQH137"/>
      <c r="OQI137"/>
      <c r="OQJ137"/>
      <c r="OQK137"/>
      <c r="OQL137"/>
      <c r="OQM137"/>
      <c r="OQN137"/>
      <c r="OQO137"/>
      <c r="OQP137"/>
      <c r="OQQ137"/>
      <c r="OQR137"/>
      <c r="OQS137"/>
      <c r="OQT137"/>
      <c r="OQU137"/>
      <c r="OQV137"/>
      <c r="OQW137"/>
      <c r="OQX137"/>
      <c r="OQY137"/>
      <c r="OQZ137"/>
      <c r="ORA137"/>
      <c r="ORB137"/>
      <c r="ORC137"/>
      <c r="ORD137"/>
      <c r="ORE137"/>
      <c r="ORF137"/>
      <c r="ORG137"/>
      <c r="ORH137"/>
      <c r="ORI137"/>
      <c r="ORJ137"/>
      <c r="ORK137"/>
      <c r="ORL137"/>
      <c r="ORM137"/>
      <c r="ORN137"/>
      <c r="ORO137"/>
      <c r="ORP137"/>
      <c r="ORQ137"/>
      <c r="ORR137"/>
      <c r="ORS137"/>
      <c r="ORT137"/>
      <c r="ORU137"/>
      <c r="ORV137"/>
      <c r="ORW137"/>
      <c r="ORX137"/>
      <c r="ORY137"/>
      <c r="ORZ137"/>
      <c r="OSA137"/>
      <c r="OSB137"/>
      <c r="OSC137"/>
      <c r="OSD137"/>
      <c r="OSE137"/>
      <c r="OSF137"/>
      <c r="OSG137"/>
      <c r="OSH137"/>
      <c r="OSI137"/>
      <c r="OSJ137"/>
      <c r="OSK137"/>
      <c r="OSL137"/>
      <c r="OSM137"/>
      <c r="OSN137"/>
      <c r="OSO137"/>
      <c r="OSP137"/>
      <c r="OSQ137"/>
      <c r="OSR137"/>
      <c r="OSS137"/>
      <c r="OST137"/>
      <c r="OSU137"/>
      <c r="OSV137"/>
      <c r="OSW137"/>
      <c r="OSX137"/>
      <c r="OSY137"/>
      <c r="OSZ137"/>
      <c r="OTA137"/>
      <c r="OTB137"/>
      <c r="OTC137"/>
      <c r="OTD137"/>
      <c r="OTE137"/>
      <c r="OTF137"/>
      <c r="OTG137"/>
      <c r="OTH137"/>
      <c r="OTI137"/>
      <c r="OTJ137"/>
      <c r="OTK137"/>
      <c r="OTL137"/>
      <c r="OTM137"/>
      <c r="OTN137"/>
      <c r="OTO137"/>
      <c r="OTP137"/>
      <c r="OTQ137"/>
      <c r="OTR137"/>
      <c r="OTS137"/>
      <c r="OTT137"/>
      <c r="OTU137"/>
      <c r="OTV137"/>
      <c r="OTW137"/>
      <c r="OTX137"/>
      <c r="OTY137"/>
      <c r="OTZ137"/>
      <c r="OUA137"/>
      <c r="OUB137"/>
      <c r="OUC137"/>
      <c r="OUD137"/>
      <c r="OUE137"/>
      <c r="OUF137"/>
      <c r="OUG137"/>
      <c r="OUH137"/>
      <c r="OUI137"/>
      <c r="OUJ137"/>
      <c r="OUK137"/>
      <c r="OUL137"/>
      <c r="OUM137"/>
      <c r="OUN137"/>
      <c r="OUO137"/>
      <c r="OUP137"/>
      <c r="OUQ137"/>
      <c r="OUR137"/>
      <c r="OUS137"/>
      <c r="OUT137"/>
      <c r="OUU137"/>
      <c r="OUV137"/>
      <c r="OUW137"/>
      <c r="OUX137"/>
      <c r="OUY137"/>
      <c r="OUZ137"/>
      <c r="OVA137"/>
      <c r="OVB137"/>
      <c r="OVC137"/>
      <c r="OVD137"/>
      <c r="OVE137"/>
      <c r="OVF137"/>
      <c r="OVG137"/>
      <c r="OVH137"/>
      <c r="OVI137"/>
      <c r="OVJ137"/>
      <c r="OVK137"/>
      <c r="OVL137"/>
      <c r="OVM137"/>
      <c r="OVN137"/>
      <c r="OVO137"/>
      <c r="OVP137"/>
      <c r="OVQ137"/>
      <c r="OVR137"/>
      <c r="OVS137"/>
      <c r="OVT137"/>
      <c r="OVU137"/>
      <c r="OVV137"/>
      <c r="OVW137"/>
      <c r="OVX137"/>
      <c r="OVY137"/>
      <c r="OVZ137"/>
      <c r="OWA137"/>
      <c r="OWB137"/>
      <c r="OWC137"/>
      <c r="OWD137"/>
      <c r="OWE137"/>
      <c r="OWF137"/>
      <c r="OWG137"/>
      <c r="OWH137"/>
      <c r="OWI137"/>
      <c r="OWJ137"/>
      <c r="OWK137"/>
      <c r="OWL137"/>
      <c r="OWM137"/>
      <c r="OWN137"/>
      <c r="OWO137"/>
      <c r="OWP137"/>
      <c r="OWQ137"/>
      <c r="OWR137"/>
      <c r="OWS137"/>
      <c r="OWT137"/>
      <c r="OWU137"/>
      <c r="OWV137"/>
      <c r="OWW137"/>
      <c r="OWX137"/>
      <c r="OWY137"/>
      <c r="OWZ137"/>
      <c r="OXA137"/>
      <c r="OXB137"/>
      <c r="OXC137"/>
      <c r="OXD137"/>
      <c r="OXE137"/>
      <c r="OXF137"/>
      <c r="OXG137"/>
      <c r="OXH137"/>
      <c r="OXI137"/>
      <c r="OXJ137"/>
      <c r="OXK137"/>
      <c r="OXL137"/>
      <c r="OXM137"/>
      <c r="OXN137"/>
      <c r="OXO137"/>
      <c r="OXP137"/>
      <c r="OXQ137"/>
      <c r="OXR137"/>
      <c r="OXS137"/>
      <c r="OXT137"/>
      <c r="OXU137"/>
      <c r="OXV137"/>
      <c r="OXW137"/>
      <c r="OXX137"/>
      <c r="OXY137"/>
      <c r="OXZ137"/>
      <c r="OYA137"/>
      <c r="OYB137"/>
      <c r="OYC137"/>
      <c r="OYD137"/>
      <c r="OYE137"/>
      <c r="OYF137"/>
      <c r="OYG137"/>
      <c r="OYH137"/>
      <c r="OYI137"/>
      <c r="OYJ137"/>
      <c r="OYK137"/>
      <c r="OYL137"/>
      <c r="OYM137"/>
      <c r="OYN137"/>
      <c r="OYO137"/>
      <c r="OYP137"/>
      <c r="OYQ137"/>
      <c r="OYR137"/>
      <c r="OYS137"/>
      <c r="OYT137"/>
      <c r="OYU137"/>
      <c r="OYV137"/>
      <c r="OYW137"/>
      <c r="OYX137"/>
      <c r="OYY137"/>
      <c r="OYZ137"/>
      <c r="OZA137"/>
      <c r="OZB137"/>
      <c r="OZC137"/>
      <c r="OZD137"/>
      <c r="OZE137"/>
      <c r="OZF137"/>
      <c r="OZG137"/>
      <c r="OZH137"/>
      <c r="OZI137"/>
      <c r="OZJ137"/>
      <c r="OZK137"/>
      <c r="OZL137"/>
      <c r="OZM137"/>
      <c r="OZN137"/>
      <c r="OZO137"/>
      <c r="OZP137"/>
      <c r="OZQ137"/>
      <c r="OZR137"/>
      <c r="OZS137"/>
      <c r="OZT137"/>
      <c r="OZU137"/>
      <c r="OZV137"/>
      <c r="OZW137"/>
      <c r="OZX137"/>
      <c r="OZY137"/>
      <c r="OZZ137"/>
      <c r="PAA137"/>
      <c r="PAB137"/>
      <c r="PAC137"/>
      <c r="PAD137"/>
      <c r="PAE137"/>
      <c r="PAF137"/>
      <c r="PAG137"/>
      <c r="PAH137"/>
      <c r="PAI137"/>
      <c r="PAJ137"/>
      <c r="PAK137"/>
      <c r="PAL137"/>
      <c r="PAM137"/>
      <c r="PAN137"/>
      <c r="PAO137"/>
      <c r="PAP137"/>
      <c r="PAQ137"/>
      <c r="PAR137"/>
      <c r="PAS137"/>
      <c r="PAT137"/>
      <c r="PAU137"/>
      <c r="PAV137"/>
      <c r="PAW137"/>
      <c r="PAX137"/>
      <c r="PAY137"/>
      <c r="PAZ137"/>
      <c r="PBA137"/>
      <c r="PBB137"/>
      <c r="PBC137"/>
      <c r="PBD137"/>
      <c r="PBE137"/>
      <c r="PBF137"/>
      <c r="PBG137"/>
      <c r="PBH137"/>
      <c r="PBI137"/>
      <c r="PBJ137"/>
      <c r="PBK137"/>
      <c r="PBL137"/>
      <c r="PBM137"/>
      <c r="PBN137"/>
      <c r="PBO137"/>
      <c r="PBP137"/>
      <c r="PBQ137"/>
      <c r="PBR137"/>
      <c r="PBS137"/>
      <c r="PBT137"/>
      <c r="PBU137"/>
      <c r="PBV137"/>
      <c r="PBW137"/>
      <c r="PBX137"/>
      <c r="PBY137"/>
      <c r="PBZ137"/>
      <c r="PCA137"/>
      <c r="PCB137"/>
      <c r="PCC137"/>
      <c r="PCD137"/>
      <c r="PCE137"/>
      <c r="PCF137"/>
      <c r="PCG137"/>
      <c r="PCH137"/>
      <c r="PCI137"/>
      <c r="PCJ137"/>
      <c r="PCK137"/>
      <c r="PCL137"/>
      <c r="PCM137"/>
      <c r="PCN137"/>
      <c r="PCO137"/>
      <c r="PCP137"/>
      <c r="PCQ137"/>
      <c r="PCR137"/>
      <c r="PCS137"/>
      <c r="PCT137"/>
      <c r="PCU137"/>
      <c r="PCV137"/>
      <c r="PCW137"/>
      <c r="PCX137"/>
      <c r="PCY137"/>
      <c r="PCZ137"/>
      <c r="PDA137"/>
      <c r="PDB137"/>
      <c r="PDC137"/>
      <c r="PDD137"/>
      <c r="PDE137"/>
      <c r="PDF137"/>
      <c r="PDG137"/>
      <c r="PDH137"/>
      <c r="PDI137"/>
      <c r="PDJ137"/>
      <c r="PDK137"/>
      <c r="PDL137"/>
      <c r="PDM137"/>
      <c r="PDN137"/>
      <c r="PDO137"/>
      <c r="PDP137"/>
      <c r="PDQ137"/>
      <c r="PDR137"/>
      <c r="PDS137"/>
      <c r="PDT137"/>
      <c r="PDU137"/>
      <c r="PDV137"/>
      <c r="PDW137"/>
      <c r="PDX137"/>
      <c r="PDY137"/>
      <c r="PDZ137"/>
      <c r="PEA137"/>
      <c r="PEB137"/>
      <c r="PEC137"/>
      <c r="PED137"/>
      <c r="PEE137"/>
      <c r="PEF137"/>
      <c r="PEG137"/>
      <c r="PEH137"/>
      <c r="PEI137"/>
      <c r="PEJ137"/>
      <c r="PEK137"/>
      <c r="PEL137"/>
      <c r="PEM137"/>
      <c r="PEN137"/>
      <c r="PEO137"/>
      <c r="PEP137"/>
      <c r="PEQ137"/>
      <c r="PER137"/>
      <c r="PES137"/>
      <c r="PET137"/>
      <c r="PEU137"/>
      <c r="PEV137"/>
      <c r="PEW137"/>
      <c r="PEX137"/>
      <c r="PEY137"/>
      <c r="PEZ137"/>
      <c r="PFA137"/>
      <c r="PFB137"/>
      <c r="PFC137"/>
      <c r="PFD137"/>
      <c r="PFE137"/>
      <c r="PFF137"/>
      <c r="PFG137"/>
      <c r="PFH137"/>
      <c r="PFI137"/>
      <c r="PFJ137"/>
      <c r="PFK137"/>
      <c r="PFL137"/>
      <c r="PFM137"/>
      <c r="PFN137"/>
      <c r="PFO137"/>
      <c r="PFP137"/>
      <c r="PFQ137"/>
      <c r="PFR137"/>
      <c r="PFS137"/>
      <c r="PFT137"/>
      <c r="PFU137"/>
      <c r="PFV137"/>
      <c r="PFW137"/>
      <c r="PFX137"/>
      <c r="PFY137"/>
      <c r="PFZ137"/>
      <c r="PGA137"/>
      <c r="PGB137"/>
      <c r="PGC137"/>
      <c r="PGD137"/>
      <c r="PGE137"/>
      <c r="PGF137"/>
      <c r="PGG137"/>
      <c r="PGH137"/>
      <c r="PGI137"/>
      <c r="PGJ137"/>
      <c r="PGK137"/>
      <c r="PGL137"/>
      <c r="PGM137"/>
      <c r="PGN137"/>
      <c r="PGO137"/>
      <c r="PGP137"/>
      <c r="PGQ137"/>
      <c r="PGR137"/>
      <c r="PGS137"/>
      <c r="PGT137"/>
      <c r="PGU137"/>
      <c r="PGV137"/>
      <c r="PGW137"/>
      <c r="PGX137"/>
      <c r="PGY137"/>
      <c r="PGZ137"/>
      <c r="PHA137"/>
      <c r="PHB137"/>
      <c r="PHC137"/>
      <c r="PHD137"/>
      <c r="PHE137"/>
      <c r="PHF137"/>
      <c r="PHG137"/>
      <c r="PHH137"/>
      <c r="PHI137"/>
      <c r="PHJ137"/>
      <c r="PHK137"/>
      <c r="PHL137"/>
      <c r="PHM137"/>
      <c r="PHN137"/>
      <c r="PHO137"/>
      <c r="PHP137"/>
      <c r="PHQ137"/>
      <c r="PHR137"/>
      <c r="PHS137"/>
      <c r="PHT137"/>
      <c r="PHU137"/>
      <c r="PHV137"/>
      <c r="PHW137"/>
      <c r="PHX137"/>
      <c r="PHY137"/>
      <c r="PHZ137"/>
      <c r="PIA137"/>
      <c r="PIB137"/>
      <c r="PIC137"/>
      <c r="PID137"/>
      <c r="PIE137"/>
      <c r="PIF137"/>
      <c r="PIG137"/>
      <c r="PIH137"/>
      <c r="PII137"/>
      <c r="PIJ137"/>
      <c r="PIK137"/>
      <c r="PIL137"/>
      <c r="PIM137"/>
      <c r="PIN137"/>
      <c r="PIO137"/>
      <c r="PIP137"/>
      <c r="PIQ137"/>
      <c r="PIR137"/>
      <c r="PIS137"/>
      <c r="PIT137"/>
      <c r="PIU137"/>
      <c r="PIV137"/>
      <c r="PIW137"/>
      <c r="PIX137"/>
      <c r="PIY137"/>
      <c r="PIZ137"/>
      <c r="PJA137"/>
      <c r="PJB137"/>
      <c r="PJC137"/>
      <c r="PJD137"/>
      <c r="PJE137"/>
      <c r="PJF137"/>
      <c r="PJG137"/>
      <c r="PJH137"/>
      <c r="PJI137"/>
      <c r="PJJ137"/>
      <c r="PJK137"/>
      <c r="PJL137"/>
      <c r="PJM137"/>
      <c r="PJN137"/>
      <c r="PJO137"/>
      <c r="PJP137"/>
      <c r="PJQ137"/>
      <c r="PJR137"/>
      <c r="PJS137"/>
      <c r="PJT137"/>
      <c r="PJU137"/>
      <c r="PJV137"/>
      <c r="PJW137"/>
      <c r="PJX137"/>
      <c r="PJY137"/>
      <c r="PJZ137"/>
      <c r="PKA137"/>
      <c r="PKB137"/>
      <c r="PKC137"/>
      <c r="PKD137"/>
      <c r="PKE137"/>
      <c r="PKF137"/>
      <c r="PKG137"/>
      <c r="PKH137"/>
      <c r="PKI137"/>
      <c r="PKJ137"/>
      <c r="PKK137"/>
      <c r="PKL137"/>
      <c r="PKM137"/>
      <c r="PKN137"/>
      <c r="PKO137"/>
      <c r="PKP137"/>
      <c r="PKQ137"/>
      <c r="PKR137"/>
      <c r="PKS137"/>
      <c r="PKT137"/>
      <c r="PKU137"/>
      <c r="PKV137"/>
      <c r="PKW137"/>
      <c r="PKX137"/>
      <c r="PKY137"/>
      <c r="PKZ137"/>
      <c r="PLA137"/>
      <c r="PLB137"/>
      <c r="PLC137"/>
      <c r="PLD137"/>
      <c r="PLE137"/>
      <c r="PLF137"/>
      <c r="PLG137"/>
      <c r="PLH137"/>
      <c r="PLI137"/>
      <c r="PLJ137"/>
      <c r="PLK137"/>
      <c r="PLL137"/>
      <c r="PLM137"/>
      <c r="PLN137"/>
      <c r="PLO137"/>
      <c r="PLP137"/>
      <c r="PLQ137"/>
      <c r="PLR137"/>
      <c r="PLS137"/>
      <c r="PLT137"/>
      <c r="PLU137"/>
      <c r="PLV137"/>
      <c r="PLW137"/>
      <c r="PLX137"/>
      <c r="PLY137"/>
      <c r="PLZ137"/>
      <c r="PMA137"/>
      <c r="PMB137"/>
      <c r="PMC137"/>
      <c r="PMD137"/>
      <c r="PME137"/>
      <c r="PMF137"/>
      <c r="PMG137"/>
      <c r="PMH137"/>
      <c r="PMI137"/>
      <c r="PMJ137"/>
      <c r="PMK137"/>
      <c r="PML137"/>
      <c r="PMM137"/>
      <c r="PMN137"/>
      <c r="PMO137"/>
      <c r="PMP137"/>
      <c r="PMQ137"/>
      <c r="PMR137"/>
      <c r="PMS137"/>
      <c r="PMT137"/>
      <c r="PMU137"/>
      <c r="PMV137"/>
      <c r="PMW137"/>
      <c r="PMX137"/>
      <c r="PMY137"/>
      <c r="PMZ137"/>
      <c r="PNA137"/>
      <c r="PNB137"/>
      <c r="PNC137"/>
      <c r="PND137"/>
      <c r="PNE137"/>
      <c r="PNF137"/>
      <c r="PNG137"/>
      <c r="PNH137"/>
      <c r="PNI137"/>
      <c r="PNJ137"/>
      <c r="PNK137"/>
      <c r="PNL137"/>
      <c r="PNM137"/>
      <c r="PNN137"/>
      <c r="PNO137"/>
      <c r="PNP137"/>
      <c r="PNQ137"/>
      <c r="PNR137"/>
      <c r="PNS137"/>
      <c r="PNT137"/>
      <c r="PNU137"/>
      <c r="PNV137"/>
      <c r="PNW137"/>
      <c r="PNX137"/>
      <c r="PNY137"/>
      <c r="PNZ137"/>
      <c r="POA137"/>
      <c r="POB137"/>
      <c r="POC137"/>
      <c r="POD137"/>
      <c r="POE137"/>
      <c r="POF137"/>
      <c r="POG137"/>
      <c r="POH137"/>
      <c r="POI137"/>
      <c r="POJ137"/>
      <c r="POK137"/>
      <c r="POL137"/>
      <c r="POM137"/>
      <c r="PON137"/>
      <c r="POO137"/>
      <c r="POP137"/>
      <c r="POQ137"/>
      <c r="POR137"/>
      <c r="POS137"/>
      <c r="POT137"/>
      <c r="POU137"/>
      <c r="POV137"/>
      <c r="POW137"/>
      <c r="POX137"/>
      <c r="POY137"/>
      <c r="POZ137"/>
      <c r="PPA137"/>
      <c r="PPB137"/>
      <c r="PPC137"/>
      <c r="PPD137"/>
      <c r="PPE137"/>
      <c r="PPF137"/>
      <c r="PPG137"/>
      <c r="PPH137"/>
      <c r="PPI137"/>
      <c r="PPJ137"/>
      <c r="PPK137"/>
      <c r="PPL137"/>
      <c r="PPM137"/>
      <c r="PPN137"/>
      <c r="PPO137"/>
      <c r="PPP137"/>
      <c r="PPQ137"/>
      <c r="PPR137"/>
      <c r="PPS137"/>
      <c r="PPT137"/>
      <c r="PPU137"/>
      <c r="PPV137"/>
      <c r="PPW137"/>
      <c r="PPX137"/>
      <c r="PPY137"/>
      <c r="PPZ137"/>
      <c r="PQA137"/>
      <c r="PQB137"/>
      <c r="PQC137"/>
      <c r="PQD137"/>
      <c r="PQE137"/>
      <c r="PQF137"/>
      <c r="PQG137"/>
      <c r="PQH137"/>
      <c r="PQI137"/>
      <c r="PQJ137"/>
      <c r="PQK137"/>
      <c r="PQL137"/>
      <c r="PQM137"/>
      <c r="PQN137"/>
      <c r="PQO137"/>
      <c r="PQP137"/>
      <c r="PQQ137"/>
      <c r="PQR137"/>
      <c r="PQS137"/>
      <c r="PQT137"/>
      <c r="PQU137"/>
      <c r="PQV137"/>
      <c r="PQW137"/>
      <c r="PQX137"/>
      <c r="PQY137"/>
      <c r="PQZ137"/>
      <c r="PRA137"/>
      <c r="PRB137"/>
      <c r="PRC137"/>
      <c r="PRD137"/>
      <c r="PRE137"/>
      <c r="PRF137"/>
      <c r="PRG137"/>
      <c r="PRH137"/>
      <c r="PRI137"/>
      <c r="PRJ137"/>
      <c r="PRK137"/>
      <c r="PRL137"/>
      <c r="PRM137"/>
      <c r="PRN137"/>
      <c r="PRO137"/>
      <c r="PRP137"/>
      <c r="PRQ137"/>
      <c r="PRR137"/>
      <c r="PRS137"/>
      <c r="PRT137"/>
      <c r="PRU137"/>
      <c r="PRV137"/>
      <c r="PRW137"/>
      <c r="PRX137"/>
      <c r="PRY137"/>
      <c r="PRZ137"/>
      <c r="PSA137"/>
      <c r="PSB137"/>
      <c r="PSC137"/>
      <c r="PSD137"/>
      <c r="PSE137"/>
      <c r="PSF137"/>
      <c r="PSG137"/>
      <c r="PSH137"/>
      <c r="PSI137"/>
      <c r="PSJ137"/>
      <c r="PSK137"/>
      <c r="PSL137"/>
      <c r="PSM137"/>
      <c r="PSN137"/>
      <c r="PSO137"/>
      <c r="PSP137"/>
      <c r="PSQ137"/>
      <c r="PSR137"/>
      <c r="PSS137"/>
      <c r="PST137"/>
      <c r="PSU137"/>
      <c r="PSV137"/>
      <c r="PSW137"/>
      <c r="PSX137"/>
      <c r="PSY137"/>
      <c r="PSZ137"/>
      <c r="PTA137"/>
      <c r="PTB137"/>
      <c r="PTC137"/>
      <c r="PTD137"/>
      <c r="PTE137"/>
      <c r="PTF137"/>
      <c r="PTG137"/>
      <c r="PTH137"/>
      <c r="PTI137"/>
      <c r="PTJ137"/>
      <c r="PTK137"/>
      <c r="PTL137"/>
      <c r="PTM137"/>
      <c r="PTN137"/>
      <c r="PTO137"/>
      <c r="PTP137"/>
      <c r="PTQ137"/>
      <c r="PTR137"/>
      <c r="PTS137"/>
      <c r="PTT137"/>
      <c r="PTU137"/>
      <c r="PTV137"/>
      <c r="PTW137"/>
      <c r="PTX137"/>
      <c r="PTY137"/>
      <c r="PTZ137"/>
      <c r="PUA137"/>
      <c r="PUB137"/>
      <c r="PUC137"/>
      <c r="PUD137"/>
      <c r="PUE137"/>
      <c r="PUF137"/>
      <c r="PUG137"/>
      <c r="PUH137"/>
      <c r="PUI137"/>
      <c r="PUJ137"/>
      <c r="PUK137"/>
      <c r="PUL137"/>
      <c r="PUM137"/>
      <c r="PUN137"/>
      <c r="PUO137"/>
      <c r="PUP137"/>
      <c r="PUQ137"/>
      <c r="PUR137"/>
      <c r="PUS137"/>
      <c r="PUT137"/>
      <c r="PUU137"/>
      <c r="PUV137"/>
      <c r="PUW137"/>
      <c r="PUX137"/>
      <c r="PUY137"/>
      <c r="PUZ137"/>
      <c r="PVA137"/>
      <c r="PVB137"/>
      <c r="PVC137"/>
      <c r="PVD137"/>
      <c r="PVE137"/>
      <c r="PVF137"/>
      <c r="PVG137"/>
      <c r="PVH137"/>
      <c r="PVI137"/>
      <c r="PVJ137"/>
      <c r="PVK137"/>
      <c r="PVL137"/>
      <c r="PVM137"/>
      <c r="PVN137"/>
      <c r="PVO137"/>
      <c r="PVP137"/>
      <c r="PVQ137"/>
      <c r="PVR137"/>
      <c r="PVS137"/>
      <c r="PVT137"/>
      <c r="PVU137"/>
      <c r="PVV137"/>
      <c r="PVW137"/>
      <c r="PVX137"/>
      <c r="PVY137"/>
      <c r="PVZ137"/>
      <c r="PWA137"/>
      <c r="PWB137"/>
      <c r="PWC137"/>
      <c r="PWD137"/>
      <c r="PWE137"/>
      <c r="PWF137"/>
      <c r="PWG137"/>
      <c r="PWH137"/>
      <c r="PWI137"/>
      <c r="PWJ137"/>
      <c r="PWK137"/>
      <c r="PWL137"/>
      <c r="PWM137"/>
      <c r="PWN137"/>
      <c r="PWO137"/>
      <c r="PWP137"/>
      <c r="PWQ137"/>
      <c r="PWR137"/>
      <c r="PWS137"/>
      <c r="PWT137"/>
      <c r="PWU137"/>
      <c r="PWV137"/>
      <c r="PWW137"/>
      <c r="PWX137"/>
      <c r="PWY137"/>
      <c r="PWZ137"/>
      <c r="PXA137"/>
      <c r="PXB137"/>
      <c r="PXC137"/>
      <c r="PXD137"/>
      <c r="PXE137"/>
      <c r="PXF137"/>
      <c r="PXG137"/>
      <c r="PXH137"/>
      <c r="PXI137"/>
      <c r="PXJ137"/>
      <c r="PXK137"/>
      <c r="PXL137"/>
      <c r="PXM137"/>
      <c r="PXN137"/>
      <c r="PXO137"/>
      <c r="PXP137"/>
      <c r="PXQ137"/>
      <c r="PXR137"/>
      <c r="PXS137"/>
      <c r="PXT137"/>
      <c r="PXU137"/>
      <c r="PXV137"/>
      <c r="PXW137"/>
      <c r="PXX137"/>
      <c r="PXY137"/>
      <c r="PXZ137"/>
      <c r="PYA137"/>
      <c r="PYB137"/>
      <c r="PYC137"/>
      <c r="PYD137"/>
      <c r="PYE137"/>
      <c r="PYF137"/>
      <c r="PYG137"/>
      <c r="PYH137"/>
      <c r="PYI137"/>
      <c r="PYJ137"/>
      <c r="PYK137"/>
      <c r="PYL137"/>
      <c r="PYM137"/>
      <c r="PYN137"/>
      <c r="PYO137"/>
      <c r="PYP137"/>
      <c r="PYQ137"/>
      <c r="PYR137"/>
      <c r="PYS137"/>
      <c r="PYT137"/>
      <c r="PYU137"/>
      <c r="PYV137"/>
      <c r="PYW137"/>
      <c r="PYX137"/>
      <c r="PYY137"/>
      <c r="PYZ137"/>
      <c r="PZA137"/>
      <c r="PZB137"/>
      <c r="PZC137"/>
      <c r="PZD137"/>
      <c r="PZE137"/>
      <c r="PZF137"/>
      <c r="PZG137"/>
      <c r="PZH137"/>
      <c r="PZI137"/>
      <c r="PZJ137"/>
      <c r="PZK137"/>
      <c r="PZL137"/>
      <c r="PZM137"/>
      <c r="PZN137"/>
      <c r="PZO137"/>
      <c r="PZP137"/>
      <c r="PZQ137"/>
      <c r="PZR137"/>
      <c r="PZS137"/>
      <c r="PZT137"/>
      <c r="PZU137"/>
      <c r="PZV137"/>
      <c r="PZW137"/>
      <c r="PZX137"/>
      <c r="PZY137"/>
      <c r="PZZ137"/>
      <c r="QAA137"/>
      <c r="QAB137"/>
      <c r="QAC137"/>
      <c r="QAD137"/>
      <c r="QAE137"/>
      <c r="QAF137"/>
      <c r="QAG137"/>
      <c r="QAH137"/>
      <c r="QAI137"/>
      <c r="QAJ137"/>
      <c r="QAK137"/>
      <c r="QAL137"/>
      <c r="QAM137"/>
      <c r="QAN137"/>
      <c r="QAO137"/>
      <c r="QAP137"/>
      <c r="QAQ137"/>
      <c r="QAR137"/>
      <c r="QAS137"/>
      <c r="QAT137"/>
      <c r="QAU137"/>
      <c r="QAV137"/>
      <c r="QAW137"/>
      <c r="QAX137"/>
      <c r="QAY137"/>
      <c r="QAZ137"/>
      <c r="QBA137"/>
      <c r="QBB137"/>
      <c r="QBC137"/>
      <c r="QBD137"/>
      <c r="QBE137"/>
      <c r="QBF137"/>
      <c r="QBG137"/>
      <c r="QBH137"/>
      <c r="QBI137"/>
      <c r="QBJ137"/>
      <c r="QBK137"/>
      <c r="QBL137"/>
      <c r="QBM137"/>
      <c r="QBN137"/>
      <c r="QBO137"/>
      <c r="QBP137"/>
      <c r="QBQ137"/>
      <c r="QBR137"/>
      <c r="QBS137"/>
      <c r="QBT137"/>
      <c r="QBU137"/>
      <c r="QBV137"/>
      <c r="QBW137"/>
      <c r="QBX137"/>
      <c r="QBY137"/>
      <c r="QBZ137"/>
      <c r="QCA137"/>
      <c r="QCB137"/>
      <c r="QCC137"/>
      <c r="QCD137"/>
      <c r="QCE137"/>
      <c r="QCF137"/>
      <c r="QCG137"/>
      <c r="QCH137"/>
      <c r="QCI137"/>
      <c r="QCJ137"/>
      <c r="QCK137"/>
      <c r="QCL137"/>
      <c r="QCM137"/>
      <c r="QCN137"/>
      <c r="QCO137"/>
      <c r="QCP137"/>
      <c r="QCQ137"/>
      <c r="QCR137"/>
      <c r="QCS137"/>
      <c r="QCT137"/>
      <c r="QCU137"/>
      <c r="QCV137"/>
      <c r="QCW137"/>
      <c r="QCX137"/>
      <c r="QCY137"/>
      <c r="QCZ137"/>
      <c r="QDA137"/>
      <c r="QDB137"/>
      <c r="QDC137"/>
      <c r="QDD137"/>
      <c r="QDE137"/>
      <c r="QDF137"/>
      <c r="QDG137"/>
      <c r="QDH137"/>
      <c r="QDI137"/>
      <c r="QDJ137"/>
      <c r="QDK137"/>
      <c r="QDL137"/>
      <c r="QDM137"/>
      <c r="QDN137"/>
      <c r="QDO137"/>
      <c r="QDP137"/>
      <c r="QDQ137"/>
      <c r="QDR137"/>
      <c r="QDS137"/>
      <c r="QDT137"/>
      <c r="QDU137"/>
      <c r="QDV137"/>
      <c r="QDW137"/>
      <c r="QDX137"/>
      <c r="QDY137"/>
      <c r="QDZ137"/>
      <c r="QEA137"/>
      <c r="QEB137"/>
      <c r="QEC137"/>
      <c r="QED137"/>
      <c r="QEE137"/>
      <c r="QEF137"/>
      <c r="QEG137"/>
      <c r="QEH137"/>
      <c r="QEI137"/>
      <c r="QEJ137"/>
      <c r="QEK137"/>
      <c r="QEL137"/>
      <c r="QEM137"/>
      <c r="QEN137"/>
      <c r="QEO137"/>
      <c r="QEP137"/>
      <c r="QEQ137"/>
      <c r="QER137"/>
      <c r="QES137"/>
      <c r="QET137"/>
      <c r="QEU137"/>
      <c r="QEV137"/>
      <c r="QEW137"/>
      <c r="QEX137"/>
      <c r="QEY137"/>
      <c r="QEZ137"/>
      <c r="QFA137"/>
      <c r="QFB137"/>
      <c r="QFC137"/>
      <c r="QFD137"/>
      <c r="QFE137"/>
      <c r="QFF137"/>
      <c r="QFG137"/>
      <c r="QFH137"/>
      <c r="QFI137"/>
      <c r="QFJ137"/>
      <c r="QFK137"/>
      <c r="QFL137"/>
      <c r="QFM137"/>
      <c r="QFN137"/>
      <c r="QFO137"/>
      <c r="QFP137"/>
      <c r="QFQ137"/>
      <c r="QFR137"/>
      <c r="QFS137"/>
      <c r="QFT137"/>
      <c r="QFU137"/>
      <c r="QFV137"/>
      <c r="QFW137"/>
      <c r="QFX137"/>
      <c r="QFY137"/>
      <c r="QFZ137"/>
      <c r="QGA137"/>
      <c r="QGB137"/>
      <c r="QGC137"/>
      <c r="QGD137"/>
      <c r="QGE137"/>
      <c r="QGF137"/>
      <c r="QGG137"/>
      <c r="QGH137"/>
      <c r="QGI137"/>
      <c r="QGJ137"/>
      <c r="QGK137"/>
      <c r="QGL137"/>
      <c r="QGM137"/>
      <c r="QGN137"/>
      <c r="QGO137"/>
      <c r="QGP137"/>
      <c r="QGQ137"/>
      <c r="QGR137"/>
      <c r="QGS137"/>
      <c r="QGT137"/>
      <c r="QGU137"/>
      <c r="QGV137"/>
      <c r="QGW137"/>
      <c r="QGX137"/>
      <c r="QGY137"/>
      <c r="QGZ137"/>
      <c r="QHA137"/>
      <c r="QHB137"/>
      <c r="QHC137"/>
      <c r="QHD137"/>
      <c r="QHE137"/>
      <c r="QHF137"/>
      <c r="QHG137"/>
      <c r="QHH137"/>
      <c r="QHI137"/>
      <c r="QHJ137"/>
      <c r="QHK137"/>
      <c r="QHL137"/>
      <c r="QHM137"/>
      <c r="QHN137"/>
      <c r="QHO137"/>
      <c r="QHP137"/>
      <c r="QHQ137"/>
      <c r="QHR137"/>
      <c r="QHS137"/>
      <c r="QHT137"/>
      <c r="QHU137"/>
      <c r="QHV137"/>
      <c r="QHW137"/>
      <c r="QHX137"/>
      <c r="QHY137"/>
      <c r="QHZ137"/>
      <c r="QIA137"/>
      <c r="QIB137"/>
      <c r="QIC137"/>
      <c r="QID137"/>
      <c r="QIE137"/>
      <c r="QIF137"/>
      <c r="QIG137"/>
      <c r="QIH137"/>
      <c r="QII137"/>
      <c r="QIJ137"/>
      <c r="QIK137"/>
      <c r="QIL137"/>
      <c r="QIM137"/>
      <c r="QIN137"/>
      <c r="QIO137"/>
      <c r="QIP137"/>
      <c r="QIQ137"/>
      <c r="QIR137"/>
      <c r="QIS137"/>
      <c r="QIT137"/>
      <c r="QIU137"/>
      <c r="QIV137"/>
      <c r="QIW137"/>
      <c r="QIX137"/>
      <c r="QIY137"/>
      <c r="QIZ137"/>
      <c r="QJA137"/>
      <c r="QJB137"/>
      <c r="QJC137"/>
      <c r="QJD137"/>
      <c r="QJE137"/>
      <c r="QJF137"/>
      <c r="QJG137"/>
      <c r="QJH137"/>
      <c r="QJI137"/>
      <c r="QJJ137"/>
      <c r="QJK137"/>
      <c r="QJL137"/>
      <c r="QJM137"/>
      <c r="QJN137"/>
      <c r="QJO137"/>
      <c r="QJP137"/>
      <c r="QJQ137"/>
      <c r="QJR137"/>
      <c r="QJS137"/>
      <c r="QJT137"/>
      <c r="QJU137"/>
      <c r="QJV137"/>
      <c r="QJW137"/>
      <c r="QJX137"/>
      <c r="QJY137"/>
      <c r="QJZ137"/>
      <c r="QKA137"/>
      <c r="QKB137"/>
      <c r="QKC137"/>
      <c r="QKD137"/>
      <c r="QKE137"/>
      <c r="QKF137"/>
      <c r="QKG137"/>
      <c r="QKH137"/>
      <c r="QKI137"/>
      <c r="QKJ137"/>
      <c r="QKK137"/>
      <c r="QKL137"/>
      <c r="QKM137"/>
      <c r="QKN137"/>
      <c r="QKO137"/>
      <c r="QKP137"/>
      <c r="QKQ137"/>
      <c r="QKR137"/>
      <c r="QKS137"/>
      <c r="QKT137"/>
      <c r="QKU137"/>
      <c r="QKV137"/>
      <c r="QKW137"/>
      <c r="QKX137"/>
      <c r="QKY137"/>
      <c r="QKZ137"/>
      <c r="QLA137"/>
      <c r="QLB137"/>
      <c r="QLC137"/>
      <c r="QLD137"/>
      <c r="QLE137"/>
      <c r="QLF137"/>
      <c r="QLG137"/>
      <c r="QLH137"/>
      <c r="QLI137"/>
      <c r="QLJ137"/>
      <c r="QLK137"/>
      <c r="QLL137"/>
      <c r="QLM137"/>
      <c r="QLN137"/>
      <c r="QLO137"/>
      <c r="QLP137"/>
      <c r="QLQ137"/>
      <c r="QLR137"/>
      <c r="QLS137"/>
      <c r="QLT137"/>
      <c r="QLU137"/>
      <c r="QLV137"/>
      <c r="QLW137"/>
      <c r="QLX137"/>
      <c r="QLY137"/>
      <c r="QLZ137"/>
      <c r="QMA137"/>
      <c r="QMB137"/>
      <c r="QMC137"/>
      <c r="QMD137"/>
      <c r="QME137"/>
      <c r="QMF137"/>
      <c r="QMG137"/>
      <c r="QMH137"/>
      <c r="QMI137"/>
      <c r="QMJ137"/>
      <c r="QMK137"/>
      <c r="QML137"/>
      <c r="QMM137"/>
      <c r="QMN137"/>
      <c r="QMO137"/>
      <c r="QMP137"/>
      <c r="QMQ137"/>
      <c r="QMR137"/>
      <c r="QMS137"/>
      <c r="QMT137"/>
      <c r="QMU137"/>
      <c r="QMV137"/>
      <c r="QMW137"/>
      <c r="QMX137"/>
      <c r="QMY137"/>
      <c r="QMZ137"/>
      <c r="QNA137"/>
      <c r="QNB137"/>
      <c r="QNC137"/>
      <c r="QND137"/>
      <c r="QNE137"/>
      <c r="QNF137"/>
      <c r="QNG137"/>
      <c r="QNH137"/>
      <c r="QNI137"/>
      <c r="QNJ137"/>
      <c r="QNK137"/>
      <c r="QNL137"/>
      <c r="QNM137"/>
      <c r="QNN137"/>
      <c r="QNO137"/>
      <c r="QNP137"/>
      <c r="QNQ137"/>
      <c r="QNR137"/>
      <c r="QNS137"/>
      <c r="QNT137"/>
      <c r="QNU137"/>
      <c r="QNV137"/>
      <c r="QNW137"/>
      <c r="QNX137"/>
      <c r="QNY137"/>
      <c r="QNZ137"/>
      <c r="QOA137"/>
      <c r="QOB137"/>
      <c r="QOC137"/>
      <c r="QOD137"/>
      <c r="QOE137"/>
      <c r="QOF137"/>
      <c r="QOG137"/>
      <c r="QOH137"/>
      <c r="QOI137"/>
      <c r="QOJ137"/>
      <c r="QOK137"/>
      <c r="QOL137"/>
      <c r="QOM137"/>
      <c r="QON137"/>
      <c r="QOO137"/>
      <c r="QOP137"/>
      <c r="QOQ137"/>
      <c r="QOR137"/>
      <c r="QOS137"/>
      <c r="QOT137"/>
      <c r="QOU137"/>
      <c r="QOV137"/>
      <c r="QOW137"/>
      <c r="QOX137"/>
      <c r="QOY137"/>
      <c r="QOZ137"/>
      <c r="QPA137"/>
      <c r="QPB137"/>
      <c r="QPC137"/>
      <c r="QPD137"/>
      <c r="QPE137"/>
      <c r="QPF137"/>
      <c r="QPG137"/>
      <c r="QPH137"/>
      <c r="QPI137"/>
      <c r="QPJ137"/>
      <c r="QPK137"/>
      <c r="QPL137"/>
      <c r="QPM137"/>
      <c r="QPN137"/>
      <c r="QPO137"/>
      <c r="QPP137"/>
      <c r="QPQ137"/>
      <c r="QPR137"/>
      <c r="QPS137"/>
      <c r="QPT137"/>
      <c r="QPU137"/>
      <c r="QPV137"/>
      <c r="QPW137"/>
      <c r="QPX137"/>
      <c r="QPY137"/>
      <c r="QPZ137"/>
      <c r="QQA137"/>
      <c r="QQB137"/>
      <c r="QQC137"/>
      <c r="QQD137"/>
      <c r="QQE137"/>
      <c r="QQF137"/>
      <c r="QQG137"/>
      <c r="QQH137"/>
      <c r="QQI137"/>
      <c r="QQJ137"/>
      <c r="QQK137"/>
      <c r="QQL137"/>
      <c r="QQM137"/>
      <c r="QQN137"/>
      <c r="QQO137"/>
      <c r="QQP137"/>
      <c r="QQQ137"/>
      <c r="QQR137"/>
      <c r="QQS137"/>
      <c r="QQT137"/>
      <c r="QQU137"/>
      <c r="QQV137"/>
      <c r="QQW137"/>
      <c r="QQX137"/>
      <c r="QQY137"/>
      <c r="QQZ137"/>
      <c r="QRA137"/>
      <c r="QRB137"/>
      <c r="QRC137"/>
      <c r="QRD137"/>
      <c r="QRE137"/>
      <c r="QRF137"/>
      <c r="QRG137"/>
      <c r="QRH137"/>
      <c r="QRI137"/>
      <c r="QRJ137"/>
      <c r="QRK137"/>
      <c r="QRL137"/>
      <c r="QRM137"/>
      <c r="QRN137"/>
      <c r="QRO137"/>
      <c r="QRP137"/>
      <c r="QRQ137"/>
      <c r="QRR137"/>
      <c r="QRS137"/>
      <c r="QRT137"/>
      <c r="QRU137"/>
      <c r="QRV137"/>
      <c r="QRW137"/>
      <c r="QRX137"/>
      <c r="QRY137"/>
      <c r="QRZ137"/>
      <c r="QSA137"/>
      <c r="QSB137"/>
      <c r="QSC137"/>
      <c r="QSD137"/>
      <c r="QSE137"/>
      <c r="QSF137"/>
      <c r="QSG137"/>
      <c r="QSH137"/>
      <c r="QSI137"/>
      <c r="QSJ137"/>
      <c r="QSK137"/>
      <c r="QSL137"/>
      <c r="QSM137"/>
      <c r="QSN137"/>
      <c r="QSO137"/>
      <c r="QSP137"/>
      <c r="QSQ137"/>
      <c r="QSR137"/>
      <c r="QSS137"/>
      <c r="QST137"/>
      <c r="QSU137"/>
      <c r="QSV137"/>
      <c r="QSW137"/>
      <c r="QSX137"/>
      <c r="QSY137"/>
      <c r="QSZ137"/>
      <c r="QTA137"/>
      <c r="QTB137"/>
      <c r="QTC137"/>
      <c r="QTD137"/>
      <c r="QTE137"/>
      <c r="QTF137"/>
      <c r="QTG137"/>
      <c r="QTH137"/>
      <c r="QTI137"/>
      <c r="QTJ137"/>
      <c r="QTK137"/>
      <c r="QTL137"/>
      <c r="QTM137"/>
      <c r="QTN137"/>
      <c r="QTO137"/>
      <c r="QTP137"/>
      <c r="QTQ137"/>
      <c r="QTR137"/>
      <c r="QTS137"/>
      <c r="QTT137"/>
      <c r="QTU137"/>
      <c r="QTV137"/>
      <c r="QTW137"/>
      <c r="QTX137"/>
      <c r="QTY137"/>
      <c r="QTZ137"/>
      <c r="QUA137"/>
      <c r="QUB137"/>
      <c r="QUC137"/>
      <c r="QUD137"/>
      <c r="QUE137"/>
      <c r="QUF137"/>
      <c r="QUG137"/>
      <c r="QUH137"/>
      <c r="QUI137"/>
      <c r="QUJ137"/>
      <c r="QUK137"/>
      <c r="QUL137"/>
      <c r="QUM137"/>
      <c r="QUN137"/>
      <c r="QUO137"/>
      <c r="QUP137"/>
      <c r="QUQ137"/>
      <c r="QUR137"/>
      <c r="QUS137"/>
      <c r="QUT137"/>
      <c r="QUU137"/>
      <c r="QUV137"/>
      <c r="QUW137"/>
      <c r="QUX137"/>
      <c r="QUY137"/>
      <c r="QUZ137"/>
      <c r="QVA137"/>
      <c r="QVB137"/>
      <c r="QVC137"/>
      <c r="QVD137"/>
      <c r="QVE137"/>
      <c r="QVF137"/>
      <c r="QVG137"/>
      <c r="QVH137"/>
      <c r="QVI137"/>
      <c r="QVJ137"/>
      <c r="QVK137"/>
      <c r="QVL137"/>
      <c r="QVM137"/>
      <c r="QVN137"/>
      <c r="QVO137"/>
      <c r="QVP137"/>
      <c r="QVQ137"/>
      <c r="QVR137"/>
      <c r="QVS137"/>
      <c r="QVT137"/>
      <c r="QVU137"/>
      <c r="QVV137"/>
      <c r="QVW137"/>
      <c r="QVX137"/>
      <c r="QVY137"/>
      <c r="QVZ137"/>
      <c r="QWA137"/>
      <c r="QWB137"/>
      <c r="QWC137"/>
      <c r="QWD137"/>
      <c r="QWE137"/>
      <c r="QWF137"/>
      <c r="QWG137"/>
      <c r="QWH137"/>
      <c r="QWI137"/>
      <c r="QWJ137"/>
      <c r="QWK137"/>
      <c r="QWL137"/>
      <c r="QWM137"/>
      <c r="QWN137"/>
      <c r="QWO137"/>
      <c r="QWP137"/>
      <c r="QWQ137"/>
      <c r="QWR137"/>
      <c r="QWS137"/>
      <c r="QWT137"/>
      <c r="QWU137"/>
      <c r="QWV137"/>
      <c r="QWW137"/>
      <c r="QWX137"/>
      <c r="QWY137"/>
      <c r="QWZ137"/>
      <c r="QXA137"/>
      <c r="QXB137"/>
      <c r="QXC137"/>
      <c r="QXD137"/>
      <c r="QXE137"/>
      <c r="QXF137"/>
      <c r="QXG137"/>
      <c r="QXH137"/>
      <c r="QXI137"/>
      <c r="QXJ137"/>
      <c r="QXK137"/>
      <c r="QXL137"/>
      <c r="QXM137"/>
      <c r="QXN137"/>
      <c r="QXO137"/>
      <c r="QXP137"/>
      <c r="QXQ137"/>
      <c r="QXR137"/>
      <c r="QXS137"/>
      <c r="QXT137"/>
      <c r="QXU137"/>
      <c r="QXV137"/>
      <c r="QXW137"/>
      <c r="QXX137"/>
      <c r="QXY137"/>
      <c r="QXZ137"/>
      <c r="QYA137"/>
      <c r="QYB137"/>
      <c r="QYC137"/>
      <c r="QYD137"/>
      <c r="QYE137"/>
      <c r="QYF137"/>
      <c r="QYG137"/>
      <c r="QYH137"/>
      <c r="QYI137"/>
      <c r="QYJ137"/>
      <c r="QYK137"/>
      <c r="QYL137"/>
      <c r="QYM137"/>
      <c r="QYN137"/>
      <c r="QYO137"/>
      <c r="QYP137"/>
      <c r="QYQ137"/>
      <c r="QYR137"/>
      <c r="QYS137"/>
      <c r="QYT137"/>
      <c r="QYU137"/>
      <c r="QYV137"/>
      <c r="QYW137"/>
      <c r="QYX137"/>
      <c r="QYY137"/>
      <c r="QYZ137"/>
      <c r="QZA137"/>
      <c r="QZB137"/>
      <c r="QZC137"/>
      <c r="QZD137"/>
      <c r="QZE137"/>
      <c r="QZF137"/>
      <c r="QZG137"/>
      <c r="QZH137"/>
      <c r="QZI137"/>
      <c r="QZJ137"/>
      <c r="QZK137"/>
      <c r="QZL137"/>
      <c r="QZM137"/>
      <c r="QZN137"/>
      <c r="QZO137"/>
      <c r="QZP137"/>
      <c r="QZQ137"/>
      <c r="QZR137"/>
      <c r="QZS137"/>
      <c r="QZT137"/>
      <c r="QZU137"/>
      <c r="QZV137"/>
      <c r="QZW137"/>
      <c r="QZX137"/>
      <c r="QZY137"/>
      <c r="QZZ137"/>
      <c r="RAA137"/>
      <c r="RAB137"/>
      <c r="RAC137"/>
      <c r="RAD137"/>
      <c r="RAE137"/>
      <c r="RAF137"/>
      <c r="RAG137"/>
      <c r="RAH137"/>
      <c r="RAI137"/>
      <c r="RAJ137"/>
      <c r="RAK137"/>
      <c r="RAL137"/>
      <c r="RAM137"/>
      <c r="RAN137"/>
      <c r="RAO137"/>
      <c r="RAP137"/>
      <c r="RAQ137"/>
      <c r="RAR137"/>
      <c r="RAS137"/>
      <c r="RAT137"/>
      <c r="RAU137"/>
      <c r="RAV137"/>
      <c r="RAW137"/>
      <c r="RAX137"/>
      <c r="RAY137"/>
      <c r="RAZ137"/>
      <c r="RBA137"/>
      <c r="RBB137"/>
      <c r="RBC137"/>
      <c r="RBD137"/>
      <c r="RBE137"/>
      <c r="RBF137"/>
      <c r="RBG137"/>
      <c r="RBH137"/>
      <c r="RBI137"/>
      <c r="RBJ137"/>
      <c r="RBK137"/>
      <c r="RBL137"/>
      <c r="RBM137"/>
      <c r="RBN137"/>
      <c r="RBO137"/>
      <c r="RBP137"/>
      <c r="RBQ137"/>
      <c r="RBR137"/>
      <c r="RBS137"/>
      <c r="RBT137"/>
      <c r="RBU137"/>
      <c r="RBV137"/>
      <c r="RBW137"/>
      <c r="RBX137"/>
      <c r="RBY137"/>
      <c r="RBZ137"/>
      <c r="RCA137"/>
      <c r="RCB137"/>
      <c r="RCC137"/>
      <c r="RCD137"/>
      <c r="RCE137"/>
      <c r="RCF137"/>
      <c r="RCG137"/>
      <c r="RCH137"/>
      <c r="RCI137"/>
      <c r="RCJ137"/>
      <c r="RCK137"/>
      <c r="RCL137"/>
      <c r="RCM137"/>
      <c r="RCN137"/>
      <c r="RCO137"/>
      <c r="RCP137"/>
      <c r="RCQ137"/>
      <c r="RCR137"/>
      <c r="RCS137"/>
      <c r="RCT137"/>
      <c r="RCU137"/>
      <c r="RCV137"/>
      <c r="RCW137"/>
      <c r="RCX137"/>
      <c r="RCY137"/>
      <c r="RCZ137"/>
      <c r="RDA137"/>
      <c r="RDB137"/>
      <c r="RDC137"/>
      <c r="RDD137"/>
      <c r="RDE137"/>
      <c r="RDF137"/>
      <c r="RDG137"/>
      <c r="RDH137"/>
      <c r="RDI137"/>
      <c r="RDJ137"/>
      <c r="RDK137"/>
      <c r="RDL137"/>
      <c r="RDM137"/>
      <c r="RDN137"/>
      <c r="RDO137"/>
      <c r="RDP137"/>
      <c r="RDQ137"/>
      <c r="RDR137"/>
      <c r="RDS137"/>
      <c r="RDT137"/>
      <c r="RDU137"/>
      <c r="RDV137"/>
      <c r="RDW137"/>
      <c r="RDX137"/>
      <c r="RDY137"/>
      <c r="RDZ137"/>
      <c r="REA137"/>
      <c r="REB137"/>
      <c r="REC137"/>
      <c r="RED137"/>
      <c r="REE137"/>
      <c r="REF137"/>
      <c r="REG137"/>
      <c r="REH137"/>
      <c r="REI137"/>
      <c r="REJ137"/>
      <c r="REK137"/>
      <c r="REL137"/>
      <c r="REM137"/>
      <c r="REN137"/>
      <c r="REO137"/>
      <c r="REP137"/>
      <c r="REQ137"/>
      <c r="RER137"/>
      <c r="RES137"/>
      <c r="RET137"/>
      <c r="REU137"/>
      <c r="REV137"/>
      <c r="REW137"/>
      <c r="REX137"/>
      <c r="REY137"/>
      <c r="REZ137"/>
      <c r="RFA137"/>
      <c r="RFB137"/>
      <c r="RFC137"/>
      <c r="RFD137"/>
      <c r="RFE137"/>
      <c r="RFF137"/>
      <c r="RFG137"/>
      <c r="RFH137"/>
      <c r="RFI137"/>
      <c r="RFJ137"/>
      <c r="RFK137"/>
      <c r="RFL137"/>
      <c r="RFM137"/>
      <c r="RFN137"/>
      <c r="RFO137"/>
      <c r="RFP137"/>
      <c r="RFQ137"/>
      <c r="RFR137"/>
      <c r="RFS137"/>
      <c r="RFT137"/>
      <c r="RFU137"/>
      <c r="RFV137"/>
      <c r="RFW137"/>
      <c r="RFX137"/>
      <c r="RFY137"/>
      <c r="RFZ137"/>
      <c r="RGA137"/>
      <c r="RGB137"/>
      <c r="RGC137"/>
      <c r="RGD137"/>
      <c r="RGE137"/>
      <c r="RGF137"/>
      <c r="RGG137"/>
      <c r="RGH137"/>
      <c r="RGI137"/>
      <c r="RGJ137"/>
      <c r="RGK137"/>
      <c r="RGL137"/>
      <c r="RGM137"/>
      <c r="RGN137"/>
      <c r="RGO137"/>
      <c r="RGP137"/>
      <c r="RGQ137"/>
      <c r="RGR137"/>
      <c r="RGS137"/>
      <c r="RGT137"/>
      <c r="RGU137"/>
      <c r="RGV137"/>
      <c r="RGW137"/>
      <c r="RGX137"/>
      <c r="RGY137"/>
      <c r="RGZ137"/>
      <c r="RHA137"/>
      <c r="RHB137"/>
      <c r="RHC137"/>
      <c r="RHD137"/>
      <c r="RHE137"/>
      <c r="RHF137"/>
      <c r="RHG137"/>
      <c r="RHH137"/>
      <c r="RHI137"/>
      <c r="RHJ137"/>
      <c r="RHK137"/>
      <c r="RHL137"/>
      <c r="RHM137"/>
      <c r="RHN137"/>
      <c r="RHO137"/>
      <c r="RHP137"/>
      <c r="RHQ137"/>
      <c r="RHR137"/>
      <c r="RHS137"/>
      <c r="RHT137"/>
      <c r="RHU137"/>
      <c r="RHV137"/>
      <c r="RHW137"/>
      <c r="RHX137"/>
      <c r="RHY137"/>
      <c r="RHZ137"/>
      <c r="RIA137"/>
      <c r="RIB137"/>
      <c r="RIC137"/>
      <c r="RID137"/>
      <c r="RIE137"/>
      <c r="RIF137"/>
      <c r="RIG137"/>
      <c r="RIH137"/>
      <c r="RII137"/>
      <c r="RIJ137"/>
      <c r="RIK137"/>
      <c r="RIL137"/>
      <c r="RIM137"/>
      <c r="RIN137"/>
      <c r="RIO137"/>
      <c r="RIP137"/>
      <c r="RIQ137"/>
      <c r="RIR137"/>
      <c r="RIS137"/>
      <c r="RIT137"/>
      <c r="RIU137"/>
      <c r="RIV137"/>
      <c r="RIW137"/>
      <c r="RIX137"/>
      <c r="RIY137"/>
      <c r="RIZ137"/>
      <c r="RJA137"/>
      <c r="RJB137"/>
      <c r="RJC137"/>
      <c r="RJD137"/>
      <c r="RJE137"/>
      <c r="RJF137"/>
      <c r="RJG137"/>
      <c r="RJH137"/>
      <c r="RJI137"/>
      <c r="RJJ137"/>
      <c r="RJK137"/>
      <c r="RJL137"/>
      <c r="RJM137"/>
      <c r="RJN137"/>
      <c r="RJO137"/>
      <c r="RJP137"/>
      <c r="RJQ137"/>
      <c r="RJR137"/>
      <c r="RJS137"/>
      <c r="RJT137"/>
      <c r="RJU137"/>
      <c r="RJV137"/>
      <c r="RJW137"/>
      <c r="RJX137"/>
      <c r="RJY137"/>
      <c r="RJZ137"/>
      <c r="RKA137"/>
      <c r="RKB137"/>
      <c r="RKC137"/>
      <c r="RKD137"/>
      <c r="RKE137"/>
      <c r="RKF137"/>
      <c r="RKG137"/>
      <c r="RKH137"/>
      <c r="RKI137"/>
      <c r="RKJ137"/>
      <c r="RKK137"/>
      <c r="RKL137"/>
      <c r="RKM137"/>
      <c r="RKN137"/>
      <c r="RKO137"/>
      <c r="RKP137"/>
      <c r="RKQ137"/>
      <c r="RKR137"/>
      <c r="RKS137"/>
      <c r="RKT137"/>
      <c r="RKU137"/>
      <c r="RKV137"/>
      <c r="RKW137"/>
      <c r="RKX137"/>
      <c r="RKY137"/>
      <c r="RKZ137"/>
      <c r="RLA137"/>
      <c r="RLB137"/>
      <c r="RLC137"/>
      <c r="RLD137"/>
      <c r="RLE137"/>
      <c r="RLF137"/>
      <c r="RLG137"/>
      <c r="RLH137"/>
      <c r="RLI137"/>
      <c r="RLJ137"/>
      <c r="RLK137"/>
      <c r="RLL137"/>
      <c r="RLM137"/>
      <c r="RLN137"/>
      <c r="RLO137"/>
      <c r="RLP137"/>
      <c r="RLQ137"/>
      <c r="RLR137"/>
      <c r="RLS137"/>
      <c r="RLT137"/>
      <c r="RLU137"/>
      <c r="RLV137"/>
      <c r="RLW137"/>
      <c r="RLX137"/>
      <c r="RLY137"/>
      <c r="RLZ137"/>
      <c r="RMA137"/>
      <c r="RMB137"/>
      <c r="RMC137"/>
      <c r="RMD137"/>
      <c r="RME137"/>
      <c r="RMF137"/>
      <c r="RMG137"/>
      <c r="RMH137"/>
      <c r="RMI137"/>
      <c r="RMJ137"/>
      <c r="RMK137"/>
      <c r="RML137"/>
      <c r="RMM137"/>
      <c r="RMN137"/>
      <c r="RMO137"/>
      <c r="RMP137"/>
      <c r="RMQ137"/>
      <c r="RMR137"/>
      <c r="RMS137"/>
      <c r="RMT137"/>
      <c r="RMU137"/>
      <c r="RMV137"/>
      <c r="RMW137"/>
      <c r="RMX137"/>
      <c r="RMY137"/>
      <c r="RMZ137"/>
      <c r="RNA137"/>
      <c r="RNB137"/>
      <c r="RNC137"/>
      <c r="RND137"/>
      <c r="RNE137"/>
      <c r="RNF137"/>
      <c r="RNG137"/>
      <c r="RNH137"/>
      <c r="RNI137"/>
      <c r="RNJ137"/>
      <c r="RNK137"/>
      <c r="RNL137"/>
      <c r="RNM137"/>
      <c r="RNN137"/>
      <c r="RNO137"/>
      <c r="RNP137"/>
      <c r="RNQ137"/>
      <c r="RNR137"/>
      <c r="RNS137"/>
      <c r="RNT137"/>
      <c r="RNU137"/>
      <c r="RNV137"/>
      <c r="RNW137"/>
      <c r="RNX137"/>
      <c r="RNY137"/>
      <c r="RNZ137"/>
      <c r="ROA137"/>
      <c r="ROB137"/>
      <c r="ROC137"/>
      <c r="ROD137"/>
      <c r="ROE137"/>
      <c r="ROF137"/>
      <c r="ROG137"/>
      <c r="ROH137"/>
      <c r="ROI137"/>
      <c r="ROJ137"/>
      <c r="ROK137"/>
      <c r="ROL137"/>
      <c r="ROM137"/>
      <c r="RON137"/>
      <c r="ROO137"/>
      <c r="ROP137"/>
      <c r="ROQ137"/>
      <c r="ROR137"/>
      <c r="ROS137"/>
      <c r="ROT137"/>
      <c r="ROU137"/>
      <c r="ROV137"/>
      <c r="ROW137"/>
      <c r="ROX137"/>
      <c r="ROY137"/>
      <c r="ROZ137"/>
      <c r="RPA137"/>
      <c r="RPB137"/>
      <c r="RPC137"/>
      <c r="RPD137"/>
      <c r="RPE137"/>
      <c r="RPF137"/>
      <c r="RPG137"/>
      <c r="RPH137"/>
      <c r="RPI137"/>
      <c r="RPJ137"/>
      <c r="RPK137"/>
      <c r="RPL137"/>
      <c r="RPM137"/>
      <c r="RPN137"/>
      <c r="RPO137"/>
      <c r="RPP137"/>
      <c r="RPQ137"/>
      <c r="RPR137"/>
      <c r="RPS137"/>
      <c r="RPT137"/>
      <c r="RPU137"/>
      <c r="RPV137"/>
      <c r="RPW137"/>
      <c r="RPX137"/>
      <c r="RPY137"/>
      <c r="RPZ137"/>
      <c r="RQA137"/>
      <c r="RQB137"/>
      <c r="RQC137"/>
      <c r="RQD137"/>
      <c r="RQE137"/>
      <c r="RQF137"/>
      <c r="RQG137"/>
      <c r="RQH137"/>
      <c r="RQI137"/>
      <c r="RQJ137"/>
      <c r="RQK137"/>
      <c r="RQL137"/>
      <c r="RQM137"/>
      <c r="RQN137"/>
      <c r="RQO137"/>
      <c r="RQP137"/>
      <c r="RQQ137"/>
      <c r="RQR137"/>
      <c r="RQS137"/>
      <c r="RQT137"/>
      <c r="RQU137"/>
      <c r="RQV137"/>
      <c r="RQW137"/>
      <c r="RQX137"/>
      <c r="RQY137"/>
      <c r="RQZ137"/>
      <c r="RRA137"/>
      <c r="RRB137"/>
      <c r="RRC137"/>
      <c r="RRD137"/>
      <c r="RRE137"/>
      <c r="RRF137"/>
      <c r="RRG137"/>
      <c r="RRH137"/>
      <c r="RRI137"/>
      <c r="RRJ137"/>
      <c r="RRK137"/>
      <c r="RRL137"/>
      <c r="RRM137"/>
      <c r="RRN137"/>
      <c r="RRO137"/>
      <c r="RRP137"/>
      <c r="RRQ137"/>
      <c r="RRR137"/>
      <c r="RRS137"/>
      <c r="RRT137"/>
      <c r="RRU137"/>
      <c r="RRV137"/>
      <c r="RRW137"/>
      <c r="RRX137"/>
      <c r="RRY137"/>
      <c r="RRZ137"/>
      <c r="RSA137"/>
      <c r="RSB137"/>
      <c r="RSC137"/>
      <c r="RSD137"/>
      <c r="RSE137"/>
      <c r="RSF137"/>
      <c r="RSG137"/>
      <c r="RSH137"/>
      <c r="RSI137"/>
      <c r="RSJ137"/>
      <c r="RSK137"/>
      <c r="RSL137"/>
      <c r="RSM137"/>
      <c r="RSN137"/>
      <c r="RSO137"/>
      <c r="RSP137"/>
      <c r="RSQ137"/>
      <c r="RSR137"/>
      <c r="RSS137"/>
      <c r="RST137"/>
      <c r="RSU137"/>
      <c r="RSV137"/>
      <c r="RSW137"/>
      <c r="RSX137"/>
      <c r="RSY137"/>
      <c r="RSZ137"/>
      <c r="RTA137"/>
      <c r="RTB137"/>
      <c r="RTC137"/>
      <c r="RTD137"/>
      <c r="RTE137"/>
      <c r="RTF137"/>
      <c r="RTG137"/>
      <c r="RTH137"/>
      <c r="RTI137"/>
      <c r="RTJ137"/>
      <c r="RTK137"/>
      <c r="RTL137"/>
      <c r="RTM137"/>
      <c r="RTN137"/>
      <c r="RTO137"/>
      <c r="RTP137"/>
      <c r="RTQ137"/>
      <c r="RTR137"/>
      <c r="RTS137"/>
      <c r="RTT137"/>
      <c r="RTU137"/>
      <c r="RTV137"/>
      <c r="RTW137"/>
      <c r="RTX137"/>
      <c r="RTY137"/>
      <c r="RTZ137"/>
      <c r="RUA137"/>
      <c r="RUB137"/>
      <c r="RUC137"/>
      <c r="RUD137"/>
      <c r="RUE137"/>
      <c r="RUF137"/>
      <c r="RUG137"/>
      <c r="RUH137"/>
      <c r="RUI137"/>
      <c r="RUJ137"/>
      <c r="RUK137"/>
      <c r="RUL137"/>
      <c r="RUM137"/>
      <c r="RUN137"/>
      <c r="RUO137"/>
      <c r="RUP137"/>
      <c r="RUQ137"/>
      <c r="RUR137"/>
      <c r="RUS137"/>
      <c r="RUT137"/>
      <c r="RUU137"/>
      <c r="RUV137"/>
      <c r="RUW137"/>
      <c r="RUX137"/>
      <c r="RUY137"/>
      <c r="RUZ137"/>
      <c r="RVA137"/>
      <c r="RVB137"/>
      <c r="RVC137"/>
      <c r="RVD137"/>
      <c r="RVE137"/>
      <c r="RVF137"/>
      <c r="RVG137"/>
      <c r="RVH137"/>
      <c r="RVI137"/>
      <c r="RVJ137"/>
      <c r="RVK137"/>
      <c r="RVL137"/>
      <c r="RVM137"/>
      <c r="RVN137"/>
      <c r="RVO137"/>
      <c r="RVP137"/>
      <c r="RVQ137"/>
      <c r="RVR137"/>
      <c r="RVS137"/>
      <c r="RVT137"/>
      <c r="RVU137"/>
      <c r="RVV137"/>
      <c r="RVW137"/>
      <c r="RVX137"/>
      <c r="RVY137"/>
      <c r="RVZ137"/>
      <c r="RWA137"/>
      <c r="RWB137"/>
      <c r="RWC137"/>
      <c r="RWD137"/>
      <c r="RWE137"/>
      <c r="RWF137"/>
      <c r="RWG137"/>
      <c r="RWH137"/>
      <c r="RWI137"/>
      <c r="RWJ137"/>
      <c r="RWK137"/>
      <c r="RWL137"/>
      <c r="RWM137"/>
      <c r="RWN137"/>
      <c r="RWO137"/>
      <c r="RWP137"/>
      <c r="RWQ137"/>
      <c r="RWR137"/>
      <c r="RWS137"/>
      <c r="RWT137"/>
      <c r="RWU137"/>
      <c r="RWV137"/>
      <c r="RWW137"/>
      <c r="RWX137"/>
      <c r="RWY137"/>
      <c r="RWZ137"/>
      <c r="RXA137"/>
      <c r="RXB137"/>
      <c r="RXC137"/>
      <c r="RXD137"/>
      <c r="RXE137"/>
      <c r="RXF137"/>
      <c r="RXG137"/>
      <c r="RXH137"/>
      <c r="RXI137"/>
      <c r="RXJ137"/>
      <c r="RXK137"/>
      <c r="RXL137"/>
      <c r="RXM137"/>
      <c r="RXN137"/>
      <c r="RXO137"/>
      <c r="RXP137"/>
      <c r="RXQ137"/>
      <c r="RXR137"/>
      <c r="RXS137"/>
      <c r="RXT137"/>
      <c r="RXU137"/>
      <c r="RXV137"/>
      <c r="RXW137"/>
      <c r="RXX137"/>
      <c r="RXY137"/>
      <c r="RXZ137"/>
      <c r="RYA137"/>
      <c r="RYB137"/>
      <c r="RYC137"/>
      <c r="RYD137"/>
      <c r="RYE137"/>
      <c r="RYF137"/>
      <c r="RYG137"/>
      <c r="RYH137"/>
      <c r="RYI137"/>
      <c r="RYJ137"/>
      <c r="RYK137"/>
      <c r="RYL137"/>
      <c r="RYM137"/>
      <c r="RYN137"/>
      <c r="RYO137"/>
      <c r="RYP137"/>
      <c r="RYQ137"/>
      <c r="RYR137"/>
      <c r="RYS137"/>
      <c r="RYT137"/>
      <c r="RYU137"/>
      <c r="RYV137"/>
      <c r="RYW137"/>
      <c r="RYX137"/>
      <c r="RYY137"/>
      <c r="RYZ137"/>
      <c r="RZA137"/>
      <c r="RZB137"/>
      <c r="RZC137"/>
      <c r="RZD137"/>
      <c r="RZE137"/>
      <c r="RZF137"/>
      <c r="RZG137"/>
      <c r="RZH137"/>
      <c r="RZI137"/>
      <c r="RZJ137"/>
      <c r="RZK137"/>
      <c r="RZL137"/>
      <c r="RZM137"/>
      <c r="RZN137"/>
      <c r="RZO137"/>
      <c r="RZP137"/>
      <c r="RZQ137"/>
      <c r="RZR137"/>
      <c r="RZS137"/>
      <c r="RZT137"/>
      <c r="RZU137"/>
      <c r="RZV137"/>
      <c r="RZW137"/>
      <c r="RZX137"/>
      <c r="RZY137"/>
      <c r="RZZ137"/>
      <c r="SAA137"/>
      <c r="SAB137"/>
      <c r="SAC137"/>
      <c r="SAD137"/>
      <c r="SAE137"/>
      <c r="SAF137"/>
      <c r="SAG137"/>
      <c r="SAH137"/>
      <c r="SAI137"/>
      <c r="SAJ137"/>
      <c r="SAK137"/>
      <c r="SAL137"/>
      <c r="SAM137"/>
      <c r="SAN137"/>
      <c r="SAO137"/>
      <c r="SAP137"/>
      <c r="SAQ137"/>
      <c r="SAR137"/>
      <c r="SAS137"/>
      <c r="SAT137"/>
      <c r="SAU137"/>
      <c r="SAV137"/>
      <c r="SAW137"/>
      <c r="SAX137"/>
      <c r="SAY137"/>
      <c r="SAZ137"/>
      <c r="SBA137"/>
      <c r="SBB137"/>
      <c r="SBC137"/>
      <c r="SBD137"/>
      <c r="SBE137"/>
      <c r="SBF137"/>
      <c r="SBG137"/>
      <c r="SBH137"/>
      <c r="SBI137"/>
      <c r="SBJ137"/>
      <c r="SBK137"/>
      <c r="SBL137"/>
      <c r="SBM137"/>
      <c r="SBN137"/>
      <c r="SBO137"/>
      <c r="SBP137"/>
      <c r="SBQ137"/>
      <c r="SBR137"/>
      <c r="SBS137"/>
      <c r="SBT137"/>
      <c r="SBU137"/>
      <c r="SBV137"/>
      <c r="SBW137"/>
      <c r="SBX137"/>
      <c r="SBY137"/>
      <c r="SBZ137"/>
      <c r="SCA137"/>
      <c r="SCB137"/>
      <c r="SCC137"/>
      <c r="SCD137"/>
      <c r="SCE137"/>
      <c r="SCF137"/>
      <c r="SCG137"/>
      <c r="SCH137"/>
      <c r="SCI137"/>
      <c r="SCJ137"/>
      <c r="SCK137"/>
      <c r="SCL137"/>
      <c r="SCM137"/>
      <c r="SCN137"/>
      <c r="SCO137"/>
      <c r="SCP137"/>
      <c r="SCQ137"/>
      <c r="SCR137"/>
      <c r="SCS137"/>
      <c r="SCT137"/>
      <c r="SCU137"/>
      <c r="SCV137"/>
      <c r="SCW137"/>
      <c r="SCX137"/>
      <c r="SCY137"/>
      <c r="SCZ137"/>
      <c r="SDA137"/>
      <c r="SDB137"/>
      <c r="SDC137"/>
      <c r="SDD137"/>
      <c r="SDE137"/>
      <c r="SDF137"/>
      <c r="SDG137"/>
      <c r="SDH137"/>
      <c r="SDI137"/>
      <c r="SDJ137"/>
      <c r="SDK137"/>
      <c r="SDL137"/>
      <c r="SDM137"/>
      <c r="SDN137"/>
      <c r="SDO137"/>
      <c r="SDP137"/>
      <c r="SDQ137"/>
      <c r="SDR137"/>
      <c r="SDS137"/>
      <c r="SDT137"/>
      <c r="SDU137"/>
      <c r="SDV137"/>
      <c r="SDW137"/>
      <c r="SDX137"/>
      <c r="SDY137"/>
      <c r="SDZ137"/>
      <c r="SEA137"/>
      <c r="SEB137"/>
      <c r="SEC137"/>
      <c r="SED137"/>
      <c r="SEE137"/>
      <c r="SEF137"/>
      <c r="SEG137"/>
      <c r="SEH137"/>
      <c r="SEI137"/>
      <c r="SEJ137"/>
      <c r="SEK137"/>
      <c r="SEL137"/>
      <c r="SEM137"/>
      <c r="SEN137"/>
      <c r="SEO137"/>
      <c r="SEP137"/>
      <c r="SEQ137"/>
      <c r="SER137"/>
      <c r="SES137"/>
      <c r="SET137"/>
      <c r="SEU137"/>
      <c r="SEV137"/>
      <c r="SEW137"/>
      <c r="SEX137"/>
      <c r="SEY137"/>
      <c r="SEZ137"/>
      <c r="SFA137"/>
      <c r="SFB137"/>
      <c r="SFC137"/>
      <c r="SFD137"/>
      <c r="SFE137"/>
      <c r="SFF137"/>
      <c r="SFG137"/>
      <c r="SFH137"/>
      <c r="SFI137"/>
      <c r="SFJ137"/>
      <c r="SFK137"/>
      <c r="SFL137"/>
      <c r="SFM137"/>
      <c r="SFN137"/>
      <c r="SFO137"/>
      <c r="SFP137"/>
      <c r="SFQ137"/>
      <c r="SFR137"/>
      <c r="SFS137"/>
      <c r="SFT137"/>
      <c r="SFU137"/>
      <c r="SFV137"/>
      <c r="SFW137"/>
      <c r="SFX137"/>
      <c r="SFY137"/>
      <c r="SFZ137"/>
      <c r="SGA137"/>
      <c r="SGB137"/>
      <c r="SGC137"/>
      <c r="SGD137"/>
      <c r="SGE137"/>
      <c r="SGF137"/>
      <c r="SGG137"/>
      <c r="SGH137"/>
      <c r="SGI137"/>
      <c r="SGJ137"/>
      <c r="SGK137"/>
      <c r="SGL137"/>
      <c r="SGM137"/>
      <c r="SGN137"/>
      <c r="SGO137"/>
      <c r="SGP137"/>
      <c r="SGQ137"/>
      <c r="SGR137"/>
      <c r="SGS137"/>
      <c r="SGT137"/>
      <c r="SGU137"/>
      <c r="SGV137"/>
      <c r="SGW137"/>
      <c r="SGX137"/>
      <c r="SGY137"/>
      <c r="SGZ137"/>
      <c r="SHA137"/>
      <c r="SHB137"/>
      <c r="SHC137"/>
      <c r="SHD137"/>
      <c r="SHE137"/>
      <c r="SHF137"/>
      <c r="SHG137"/>
      <c r="SHH137"/>
      <c r="SHI137"/>
      <c r="SHJ137"/>
      <c r="SHK137"/>
      <c r="SHL137"/>
      <c r="SHM137"/>
      <c r="SHN137"/>
      <c r="SHO137"/>
      <c r="SHP137"/>
      <c r="SHQ137"/>
      <c r="SHR137"/>
      <c r="SHS137"/>
      <c r="SHT137"/>
      <c r="SHU137"/>
      <c r="SHV137"/>
      <c r="SHW137"/>
      <c r="SHX137"/>
      <c r="SHY137"/>
      <c r="SHZ137"/>
      <c r="SIA137"/>
      <c r="SIB137"/>
      <c r="SIC137"/>
      <c r="SID137"/>
      <c r="SIE137"/>
      <c r="SIF137"/>
      <c r="SIG137"/>
      <c r="SIH137"/>
      <c r="SII137"/>
      <c r="SIJ137"/>
      <c r="SIK137"/>
      <c r="SIL137"/>
      <c r="SIM137"/>
      <c r="SIN137"/>
      <c r="SIO137"/>
      <c r="SIP137"/>
      <c r="SIQ137"/>
      <c r="SIR137"/>
      <c r="SIS137"/>
      <c r="SIT137"/>
      <c r="SIU137"/>
      <c r="SIV137"/>
      <c r="SIW137"/>
      <c r="SIX137"/>
      <c r="SIY137"/>
      <c r="SIZ137"/>
      <c r="SJA137"/>
      <c r="SJB137"/>
      <c r="SJC137"/>
      <c r="SJD137"/>
      <c r="SJE137"/>
      <c r="SJF137"/>
      <c r="SJG137"/>
      <c r="SJH137"/>
      <c r="SJI137"/>
      <c r="SJJ137"/>
      <c r="SJK137"/>
      <c r="SJL137"/>
      <c r="SJM137"/>
      <c r="SJN137"/>
      <c r="SJO137"/>
      <c r="SJP137"/>
      <c r="SJQ137"/>
      <c r="SJR137"/>
      <c r="SJS137"/>
      <c r="SJT137"/>
      <c r="SJU137"/>
      <c r="SJV137"/>
      <c r="SJW137"/>
      <c r="SJX137"/>
      <c r="SJY137"/>
      <c r="SJZ137"/>
      <c r="SKA137"/>
      <c r="SKB137"/>
      <c r="SKC137"/>
      <c r="SKD137"/>
      <c r="SKE137"/>
      <c r="SKF137"/>
      <c r="SKG137"/>
      <c r="SKH137"/>
      <c r="SKI137"/>
      <c r="SKJ137"/>
      <c r="SKK137"/>
      <c r="SKL137"/>
      <c r="SKM137"/>
      <c r="SKN137"/>
      <c r="SKO137"/>
      <c r="SKP137"/>
      <c r="SKQ137"/>
      <c r="SKR137"/>
      <c r="SKS137"/>
      <c r="SKT137"/>
      <c r="SKU137"/>
      <c r="SKV137"/>
      <c r="SKW137"/>
      <c r="SKX137"/>
      <c r="SKY137"/>
      <c r="SKZ137"/>
      <c r="SLA137"/>
      <c r="SLB137"/>
      <c r="SLC137"/>
      <c r="SLD137"/>
      <c r="SLE137"/>
      <c r="SLF137"/>
      <c r="SLG137"/>
      <c r="SLH137"/>
      <c r="SLI137"/>
      <c r="SLJ137"/>
      <c r="SLK137"/>
      <c r="SLL137"/>
      <c r="SLM137"/>
      <c r="SLN137"/>
      <c r="SLO137"/>
      <c r="SLP137"/>
      <c r="SLQ137"/>
      <c r="SLR137"/>
      <c r="SLS137"/>
      <c r="SLT137"/>
      <c r="SLU137"/>
      <c r="SLV137"/>
      <c r="SLW137"/>
      <c r="SLX137"/>
      <c r="SLY137"/>
      <c r="SLZ137"/>
      <c r="SMA137"/>
      <c r="SMB137"/>
      <c r="SMC137"/>
      <c r="SMD137"/>
      <c r="SME137"/>
      <c r="SMF137"/>
      <c r="SMG137"/>
      <c r="SMH137"/>
      <c r="SMI137"/>
      <c r="SMJ137"/>
      <c r="SMK137"/>
      <c r="SML137"/>
      <c r="SMM137"/>
      <c r="SMN137"/>
      <c r="SMO137"/>
      <c r="SMP137"/>
      <c r="SMQ137"/>
      <c r="SMR137"/>
      <c r="SMS137"/>
      <c r="SMT137"/>
      <c r="SMU137"/>
      <c r="SMV137"/>
      <c r="SMW137"/>
      <c r="SMX137"/>
      <c r="SMY137"/>
      <c r="SMZ137"/>
      <c r="SNA137"/>
      <c r="SNB137"/>
      <c r="SNC137"/>
      <c r="SND137"/>
      <c r="SNE137"/>
      <c r="SNF137"/>
      <c r="SNG137"/>
      <c r="SNH137"/>
      <c r="SNI137"/>
      <c r="SNJ137"/>
      <c r="SNK137"/>
      <c r="SNL137"/>
      <c r="SNM137"/>
      <c r="SNN137"/>
      <c r="SNO137"/>
      <c r="SNP137"/>
      <c r="SNQ137"/>
      <c r="SNR137"/>
      <c r="SNS137"/>
      <c r="SNT137"/>
      <c r="SNU137"/>
      <c r="SNV137"/>
      <c r="SNW137"/>
      <c r="SNX137"/>
      <c r="SNY137"/>
      <c r="SNZ137"/>
      <c r="SOA137"/>
      <c r="SOB137"/>
      <c r="SOC137"/>
      <c r="SOD137"/>
      <c r="SOE137"/>
      <c r="SOF137"/>
      <c r="SOG137"/>
      <c r="SOH137"/>
      <c r="SOI137"/>
      <c r="SOJ137"/>
      <c r="SOK137"/>
      <c r="SOL137"/>
      <c r="SOM137"/>
      <c r="SON137"/>
      <c r="SOO137"/>
      <c r="SOP137"/>
      <c r="SOQ137"/>
      <c r="SOR137"/>
      <c r="SOS137"/>
      <c r="SOT137"/>
      <c r="SOU137"/>
      <c r="SOV137"/>
      <c r="SOW137"/>
      <c r="SOX137"/>
      <c r="SOY137"/>
      <c r="SOZ137"/>
      <c r="SPA137"/>
      <c r="SPB137"/>
      <c r="SPC137"/>
      <c r="SPD137"/>
      <c r="SPE137"/>
      <c r="SPF137"/>
      <c r="SPG137"/>
      <c r="SPH137"/>
      <c r="SPI137"/>
      <c r="SPJ137"/>
      <c r="SPK137"/>
      <c r="SPL137"/>
      <c r="SPM137"/>
      <c r="SPN137"/>
      <c r="SPO137"/>
      <c r="SPP137"/>
      <c r="SPQ137"/>
      <c r="SPR137"/>
      <c r="SPS137"/>
      <c r="SPT137"/>
      <c r="SPU137"/>
      <c r="SPV137"/>
      <c r="SPW137"/>
      <c r="SPX137"/>
      <c r="SPY137"/>
      <c r="SPZ137"/>
      <c r="SQA137"/>
      <c r="SQB137"/>
      <c r="SQC137"/>
      <c r="SQD137"/>
      <c r="SQE137"/>
      <c r="SQF137"/>
      <c r="SQG137"/>
      <c r="SQH137"/>
      <c r="SQI137"/>
      <c r="SQJ137"/>
      <c r="SQK137"/>
      <c r="SQL137"/>
      <c r="SQM137"/>
      <c r="SQN137"/>
      <c r="SQO137"/>
      <c r="SQP137"/>
      <c r="SQQ137"/>
      <c r="SQR137"/>
      <c r="SQS137"/>
      <c r="SQT137"/>
      <c r="SQU137"/>
      <c r="SQV137"/>
      <c r="SQW137"/>
      <c r="SQX137"/>
      <c r="SQY137"/>
      <c r="SQZ137"/>
      <c r="SRA137"/>
      <c r="SRB137"/>
      <c r="SRC137"/>
      <c r="SRD137"/>
      <c r="SRE137"/>
      <c r="SRF137"/>
      <c r="SRG137"/>
      <c r="SRH137"/>
      <c r="SRI137"/>
      <c r="SRJ137"/>
      <c r="SRK137"/>
      <c r="SRL137"/>
      <c r="SRM137"/>
      <c r="SRN137"/>
      <c r="SRO137"/>
      <c r="SRP137"/>
      <c r="SRQ137"/>
      <c r="SRR137"/>
      <c r="SRS137"/>
      <c r="SRT137"/>
      <c r="SRU137"/>
      <c r="SRV137"/>
      <c r="SRW137"/>
      <c r="SRX137"/>
      <c r="SRY137"/>
      <c r="SRZ137"/>
      <c r="SSA137"/>
      <c r="SSB137"/>
      <c r="SSC137"/>
      <c r="SSD137"/>
      <c r="SSE137"/>
      <c r="SSF137"/>
      <c r="SSG137"/>
      <c r="SSH137"/>
      <c r="SSI137"/>
      <c r="SSJ137"/>
      <c r="SSK137"/>
      <c r="SSL137"/>
      <c r="SSM137"/>
      <c r="SSN137"/>
      <c r="SSO137"/>
      <c r="SSP137"/>
      <c r="SSQ137"/>
      <c r="SSR137"/>
      <c r="SSS137"/>
      <c r="SST137"/>
      <c r="SSU137"/>
      <c r="SSV137"/>
      <c r="SSW137"/>
      <c r="SSX137"/>
      <c r="SSY137"/>
      <c r="SSZ137"/>
      <c r="STA137"/>
      <c r="STB137"/>
      <c r="STC137"/>
      <c r="STD137"/>
      <c r="STE137"/>
      <c r="STF137"/>
      <c r="STG137"/>
      <c r="STH137"/>
      <c r="STI137"/>
      <c r="STJ137"/>
      <c r="STK137"/>
      <c r="STL137"/>
      <c r="STM137"/>
      <c r="STN137"/>
      <c r="STO137"/>
      <c r="STP137"/>
      <c r="STQ137"/>
      <c r="STR137"/>
      <c r="STS137"/>
      <c r="STT137"/>
      <c r="STU137"/>
      <c r="STV137"/>
      <c r="STW137"/>
      <c r="STX137"/>
      <c r="STY137"/>
      <c r="STZ137"/>
      <c r="SUA137"/>
      <c r="SUB137"/>
      <c r="SUC137"/>
      <c r="SUD137"/>
      <c r="SUE137"/>
      <c r="SUF137"/>
      <c r="SUG137"/>
      <c r="SUH137"/>
      <c r="SUI137"/>
      <c r="SUJ137"/>
      <c r="SUK137"/>
      <c r="SUL137"/>
      <c r="SUM137"/>
      <c r="SUN137"/>
      <c r="SUO137"/>
      <c r="SUP137"/>
      <c r="SUQ137"/>
      <c r="SUR137"/>
      <c r="SUS137"/>
      <c r="SUT137"/>
      <c r="SUU137"/>
      <c r="SUV137"/>
      <c r="SUW137"/>
      <c r="SUX137"/>
      <c r="SUY137"/>
      <c r="SUZ137"/>
      <c r="SVA137"/>
      <c r="SVB137"/>
      <c r="SVC137"/>
      <c r="SVD137"/>
      <c r="SVE137"/>
      <c r="SVF137"/>
      <c r="SVG137"/>
      <c r="SVH137"/>
      <c r="SVI137"/>
      <c r="SVJ137"/>
      <c r="SVK137"/>
      <c r="SVL137"/>
      <c r="SVM137"/>
      <c r="SVN137"/>
      <c r="SVO137"/>
      <c r="SVP137"/>
      <c r="SVQ137"/>
      <c r="SVR137"/>
      <c r="SVS137"/>
      <c r="SVT137"/>
      <c r="SVU137"/>
      <c r="SVV137"/>
      <c r="SVW137"/>
      <c r="SVX137"/>
      <c r="SVY137"/>
      <c r="SVZ137"/>
      <c r="SWA137"/>
      <c r="SWB137"/>
      <c r="SWC137"/>
      <c r="SWD137"/>
      <c r="SWE137"/>
      <c r="SWF137"/>
      <c r="SWG137"/>
      <c r="SWH137"/>
      <c r="SWI137"/>
      <c r="SWJ137"/>
      <c r="SWK137"/>
      <c r="SWL137"/>
      <c r="SWM137"/>
      <c r="SWN137"/>
      <c r="SWO137"/>
      <c r="SWP137"/>
      <c r="SWQ137"/>
      <c r="SWR137"/>
      <c r="SWS137"/>
      <c r="SWT137"/>
      <c r="SWU137"/>
      <c r="SWV137"/>
      <c r="SWW137"/>
      <c r="SWX137"/>
      <c r="SWY137"/>
      <c r="SWZ137"/>
      <c r="SXA137"/>
      <c r="SXB137"/>
      <c r="SXC137"/>
      <c r="SXD137"/>
      <c r="SXE137"/>
      <c r="SXF137"/>
      <c r="SXG137"/>
      <c r="SXH137"/>
      <c r="SXI137"/>
      <c r="SXJ137"/>
      <c r="SXK137"/>
      <c r="SXL137"/>
      <c r="SXM137"/>
      <c r="SXN137"/>
      <c r="SXO137"/>
      <c r="SXP137"/>
      <c r="SXQ137"/>
      <c r="SXR137"/>
      <c r="SXS137"/>
      <c r="SXT137"/>
      <c r="SXU137"/>
      <c r="SXV137"/>
      <c r="SXW137"/>
      <c r="SXX137"/>
      <c r="SXY137"/>
      <c r="SXZ137"/>
      <c r="SYA137"/>
      <c r="SYB137"/>
      <c r="SYC137"/>
      <c r="SYD137"/>
      <c r="SYE137"/>
      <c r="SYF137"/>
      <c r="SYG137"/>
      <c r="SYH137"/>
      <c r="SYI137"/>
      <c r="SYJ137"/>
      <c r="SYK137"/>
      <c r="SYL137"/>
      <c r="SYM137"/>
      <c r="SYN137"/>
      <c r="SYO137"/>
      <c r="SYP137"/>
      <c r="SYQ137"/>
      <c r="SYR137"/>
      <c r="SYS137"/>
      <c r="SYT137"/>
      <c r="SYU137"/>
      <c r="SYV137"/>
      <c r="SYW137"/>
      <c r="SYX137"/>
      <c r="SYY137"/>
      <c r="SYZ137"/>
      <c r="SZA137"/>
      <c r="SZB137"/>
      <c r="SZC137"/>
      <c r="SZD137"/>
      <c r="SZE137"/>
      <c r="SZF137"/>
      <c r="SZG137"/>
      <c r="SZH137"/>
      <c r="SZI137"/>
      <c r="SZJ137"/>
      <c r="SZK137"/>
      <c r="SZL137"/>
      <c r="SZM137"/>
      <c r="SZN137"/>
      <c r="SZO137"/>
      <c r="SZP137"/>
      <c r="SZQ137"/>
      <c r="SZR137"/>
      <c r="SZS137"/>
      <c r="SZT137"/>
      <c r="SZU137"/>
      <c r="SZV137"/>
      <c r="SZW137"/>
      <c r="SZX137"/>
      <c r="SZY137"/>
      <c r="SZZ137"/>
      <c r="TAA137"/>
      <c r="TAB137"/>
      <c r="TAC137"/>
      <c r="TAD137"/>
      <c r="TAE137"/>
      <c r="TAF137"/>
      <c r="TAG137"/>
      <c r="TAH137"/>
      <c r="TAI137"/>
      <c r="TAJ137"/>
      <c r="TAK137"/>
      <c r="TAL137"/>
      <c r="TAM137"/>
      <c r="TAN137"/>
      <c r="TAO137"/>
      <c r="TAP137"/>
      <c r="TAQ137"/>
      <c r="TAR137"/>
      <c r="TAS137"/>
      <c r="TAT137"/>
      <c r="TAU137"/>
      <c r="TAV137"/>
      <c r="TAW137"/>
      <c r="TAX137"/>
      <c r="TAY137"/>
      <c r="TAZ137"/>
      <c r="TBA137"/>
      <c r="TBB137"/>
      <c r="TBC137"/>
      <c r="TBD137"/>
      <c r="TBE137"/>
      <c r="TBF137"/>
      <c r="TBG137"/>
      <c r="TBH137"/>
      <c r="TBI137"/>
      <c r="TBJ137"/>
      <c r="TBK137"/>
      <c r="TBL137"/>
      <c r="TBM137"/>
      <c r="TBN137"/>
      <c r="TBO137"/>
      <c r="TBP137"/>
      <c r="TBQ137"/>
      <c r="TBR137"/>
      <c r="TBS137"/>
      <c r="TBT137"/>
      <c r="TBU137"/>
      <c r="TBV137"/>
      <c r="TBW137"/>
      <c r="TBX137"/>
      <c r="TBY137"/>
      <c r="TBZ137"/>
      <c r="TCA137"/>
      <c r="TCB137"/>
      <c r="TCC137"/>
      <c r="TCD137"/>
      <c r="TCE137"/>
      <c r="TCF137"/>
      <c r="TCG137"/>
      <c r="TCH137"/>
      <c r="TCI137"/>
      <c r="TCJ137"/>
      <c r="TCK137"/>
      <c r="TCL137"/>
      <c r="TCM137"/>
      <c r="TCN137"/>
      <c r="TCO137"/>
      <c r="TCP137"/>
      <c r="TCQ137"/>
      <c r="TCR137"/>
      <c r="TCS137"/>
      <c r="TCT137"/>
      <c r="TCU137"/>
      <c r="TCV137"/>
      <c r="TCW137"/>
      <c r="TCX137"/>
      <c r="TCY137"/>
      <c r="TCZ137"/>
      <c r="TDA137"/>
      <c r="TDB137"/>
      <c r="TDC137"/>
      <c r="TDD137"/>
      <c r="TDE137"/>
      <c r="TDF137"/>
      <c r="TDG137"/>
      <c r="TDH137"/>
      <c r="TDI137"/>
      <c r="TDJ137"/>
      <c r="TDK137"/>
      <c r="TDL137"/>
      <c r="TDM137"/>
      <c r="TDN137"/>
      <c r="TDO137"/>
      <c r="TDP137"/>
      <c r="TDQ137"/>
      <c r="TDR137"/>
      <c r="TDS137"/>
      <c r="TDT137"/>
      <c r="TDU137"/>
      <c r="TDV137"/>
      <c r="TDW137"/>
      <c r="TDX137"/>
      <c r="TDY137"/>
      <c r="TDZ137"/>
      <c r="TEA137"/>
      <c r="TEB137"/>
      <c r="TEC137"/>
      <c r="TED137"/>
      <c r="TEE137"/>
      <c r="TEF137"/>
      <c r="TEG137"/>
      <c r="TEH137"/>
      <c r="TEI137"/>
      <c r="TEJ137"/>
      <c r="TEK137"/>
      <c r="TEL137"/>
      <c r="TEM137"/>
      <c r="TEN137"/>
      <c r="TEO137"/>
      <c r="TEP137"/>
      <c r="TEQ137"/>
      <c r="TER137"/>
      <c r="TES137"/>
      <c r="TET137"/>
      <c r="TEU137"/>
      <c r="TEV137"/>
      <c r="TEW137"/>
      <c r="TEX137"/>
      <c r="TEY137"/>
      <c r="TEZ137"/>
      <c r="TFA137"/>
      <c r="TFB137"/>
      <c r="TFC137"/>
      <c r="TFD137"/>
      <c r="TFE137"/>
      <c r="TFF137"/>
      <c r="TFG137"/>
      <c r="TFH137"/>
      <c r="TFI137"/>
      <c r="TFJ137"/>
      <c r="TFK137"/>
      <c r="TFL137"/>
      <c r="TFM137"/>
      <c r="TFN137"/>
      <c r="TFO137"/>
      <c r="TFP137"/>
      <c r="TFQ137"/>
      <c r="TFR137"/>
      <c r="TFS137"/>
      <c r="TFT137"/>
      <c r="TFU137"/>
      <c r="TFV137"/>
      <c r="TFW137"/>
      <c r="TFX137"/>
      <c r="TFY137"/>
      <c r="TFZ137"/>
      <c r="TGA137"/>
      <c r="TGB137"/>
      <c r="TGC137"/>
      <c r="TGD137"/>
      <c r="TGE137"/>
      <c r="TGF137"/>
      <c r="TGG137"/>
      <c r="TGH137"/>
      <c r="TGI137"/>
      <c r="TGJ137"/>
      <c r="TGK137"/>
      <c r="TGL137"/>
      <c r="TGM137"/>
      <c r="TGN137"/>
      <c r="TGO137"/>
      <c r="TGP137"/>
      <c r="TGQ137"/>
      <c r="TGR137"/>
      <c r="TGS137"/>
      <c r="TGT137"/>
      <c r="TGU137"/>
      <c r="TGV137"/>
      <c r="TGW137"/>
      <c r="TGX137"/>
      <c r="TGY137"/>
      <c r="TGZ137"/>
      <c r="THA137"/>
      <c r="THB137"/>
      <c r="THC137"/>
      <c r="THD137"/>
      <c r="THE137"/>
      <c r="THF137"/>
      <c r="THG137"/>
      <c r="THH137"/>
      <c r="THI137"/>
      <c r="THJ137"/>
      <c r="THK137"/>
      <c r="THL137"/>
      <c r="THM137"/>
      <c r="THN137"/>
      <c r="THO137"/>
      <c r="THP137"/>
      <c r="THQ137"/>
      <c r="THR137"/>
      <c r="THS137"/>
      <c r="THT137"/>
      <c r="THU137"/>
      <c r="THV137"/>
      <c r="THW137"/>
      <c r="THX137"/>
      <c r="THY137"/>
      <c r="THZ137"/>
      <c r="TIA137"/>
      <c r="TIB137"/>
      <c r="TIC137"/>
      <c r="TID137"/>
      <c r="TIE137"/>
      <c r="TIF137"/>
      <c r="TIG137"/>
      <c r="TIH137"/>
      <c r="TII137"/>
      <c r="TIJ137"/>
      <c r="TIK137"/>
      <c r="TIL137"/>
      <c r="TIM137"/>
      <c r="TIN137"/>
      <c r="TIO137"/>
      <c r="TIP137"/>
      <c r="TIQ137"/>
      <c r="TIR137"/>
      <c r="TIS137"/>
      <c r="TIT137"/>
      <c r="TIU137"/>
      <c r="TIV137"/>
      <c r="TIW137"/>
      <c r="TIX137"/>
      <c r="TIY137"/>
      <c r="TIZ137"/>
      <c r="TJA137"/>
      <c r="TJB137"/>
      <c r="TJC137"/>
      <c r="TJD137"/>
      <c r="TJE137"/>
      <c r="TJF137"/>
      <c r="TJG137"/>
      <c r="TJH137"/>
      <c r="TJI137"/>
      <c r="TJJ137"/>
      <c r="TJK137"/>
      <c r="TJL137"/>
      <c r="TJM137"/>
      <c r="TJN137"/>
      <c r="TJO137"/>
      <c r="TJP137"/>
      <c r="TJQ137"/>
      <c r="TJR137"/>
      <c r="TJS137"/>
      <c r="TJT137"/>
      <c r="TJU137"/>
      <c r="TJV137"/>
      <c r="TJW137"/>
      <c r="TJX137"/>
      <c r="TJY137"/>
      <c r="TJZ137"/>
      <c r="TKA137"/>
      <c r="TKB137"/>
      <c r="TKC137"/>
      <c r="TKD137"/>
      <c r="TKE137"/>
      <c r="TKF137"/>
      <c r="TKG137"/>
      <c r="TKH137"/>
      <c r="TKI137"/>
      <c r="TKJ137"/>
      <c r="TKK137"/>
      <c r="TKL137"/>
      <c r="TKM137"/>
      <c r="TKN137"/>
      <c r="TKO137"/>
      <c r="TKP137"/>
      <c r="TKQ137"/>
      <c r="TKR137"/>
      <c r="TKS137"/>
      <c r="TKT137"/>
      <c r="TKU137"/>
      <c r="TKV137"/>
      <c r="TKW137"/>
      <c r="TKX137"/>
      <c r="TKY137"/>
      <c r="TKZ137"/>
      <c r="TLA137"/>
      <c r="TLB137"/>
      <c r="TLC137"/>
      <c r="TLD137"/>
      <c r="TLE137"/>
      <c r="TLF137"/>
      <c r="TLG137"/>
      <c r="TLH137"/>
      <c r="TLI137"/>
      <c r="TLJ137"/>
      <c r="TLK137"/>
      <c r="TLL137"/>
      <c r="TLM137"/>
      <c r="TLN137"/>
      <c r="TLO137"/>
      <c r="TLP137"/>
      <c r="TLQ137"/>
      <c r="TLR137"/>
      <c r="TLS137"/>
      <c r="TLT137"/>
      <c r="TLU137"/>
      <c r="TLV137"/>
      <c r="TLW137"/>
      <c r="TLX137"/>
      <c r="TLY137"/>
      <c r="TLZ137"/>
      <c r="TMA137"/>
      <c r="TMB137"/>
      <c r="TMC137"/>
      <c r="TMD137"/>
      <c r="TME137"/>
      <c r="TMF137"/>
      <c r="TMG137"/>
      <c r="TMH137"/>
      <c r="TMI137"/>
      <c r="TMJ137"/>
      <c r="TMK137"/>
      <c r="TML137"/>
      <c r="TMM137"/>
      <c r="TMN137"/>
      <c r="TMO137"/>
      <c r="TMP137"/>
      <c r="TMQ137"/>
      <c r="TMR137"/>
      <c r="TMS137"/>
      <c r="TMT137"/>
      <c r="TMU137"/>
      <c r="TMV137"/>
      <c r="TMW137"/>
      <c r="TMX137"/>
      <c r="TMY137"/>
      <c r="TMZ137"/>
      <c r="TNA137"/>
      <c r="TNB137"/>
      <c r="TNC137"/>
      <c r="TND137"/>
      <c r="TNE137"/>
      <c r="TNF137"/>
      <c r="TNG137"/>
      <c r="TNH137"/>
      <c r="TNI137"/>
      <c r="TNJ137"/>
      <c r="TNK137"/>
      <c r="TNL137"/>
      <c r="TNM137"/>
      <c r="TNN137"/>
      <c r="TNO137"/>
      <c r="TNP137"/>
      <c r="TNQ137"/>
      <c r="TNR137"/>
      <c r="TNS137"/>
      <c r="TNT137"/>
      <c r="TNU137"/>
      <c r="TNV137"/>
      <c r="TNW137"/>
      <c r="TNX137"/>
      <c r="TNY137"/>
      <c r="TNZ137"/>
      <c r="TOA137"/>
      <c r="TOB137"/>
      <c r="TOC137"/>
      <c r="TOD137"/>
      <c r="TOE137"/>
      <c r="TOF137"/>
      <c r="TOG137"/>
      <c r="TOH137"/>
      <c r="TOI137"/>
      <c r="TOJ137"/>
      <c r="TOK137"/>
      <c r="TOL137"/>
      <c r="TOM137"/>
      <c r="TON137"/>
      <c r="TOO137"/>
      <c r="TOP137"/>
      <c r="TOQ137"/>
      <c r="TOR137"/>
      <c r="TOS137"/>
      <c r="TOT137"/>
      <c r="TOU137"/>
      <c r="TOV137"/>
      <c r="TOW137"/>
      <c r="TOX137"/>
      <c r="TOY137"/>
      <c r="TOZ137"/>
      <c r="TPA137"/>
      <c r="TPB137"/>
      <c r="TPC137"/>
      <c r="TPD137"/>
      <c r="TPE137"/>
      <c r="TPF137"/>
      <c r="TPG137"/>
      <c r="TPH137"/>
      <c r="TPI137"/>
      <c r="TPJ137"/>
      <c r="TPK137"/>
      <c r="TPL137"/>
      <c r="TPM137"/>
      <c r="TPN137"/>
      <c r="TPO137"/>
      <c r="TPP137"/>
      <c r="TPQ137"/>
      <c r="TPR137"/>
      <c r="TPS137"/>
      <c r="TPT137"/>
      <c r="TPU137"/>
      <c r="TPV137"/>
      <c r="TPW137"/>
      <c r="TPX137"/>
      <c r="TPY137"/>
      <c r="TPZ137"/>
      <c r="TQA137"/>
      <c r="TQB137"/>
      <c r="TQC137"/>
      <c r="TQD137"/>
      <c r="TQE137"/>
      <c r="TQF137"/>
      <c r="TQG137"/>
      <c r="TQH137"/>
      <c r="TQI137"/>
      <c r="TQJ137"/>
      <c r="TQK137"/>
      <c r="TQL137"/>
      <c r="TQM137"/>
      <c r="TQN137"/>
      <c r="TQO137"/>
      <c r="TQP137"/>
      <c r="TQQ137"/>
      <c r="TQR137"/>
      <c r="TQS137"/>
      <c r="TQT137"/>
      <c r="TQU137"/>
      <c r="TQV137"/>
      <c r="TQW137"/>
      <c r="TQX137"/>
      <c r="TQY137"/>
      <c r="TQZ137"/>
      <c r="TRA137"/>
      <c r="TRB137"/>
      <c r="TRC137"/>
      <c r="TRD137"/>
      <c r="TRE137"/>
      <c r="TRF137"/>
      <c r="TRG137"/>
      <c r="TRH137"/>
      <c r="TRI137"/>
      <c r="TRJ137"/>
      <c r="TRK137"/>
      <c r="TRL137"/>
      <c r="TRM137"/>
      <c r="TRN137"/>
      <c r="TRO137"/>
      <c r="TRP137"/>
      <c r="TRQ137"/>
      <c r="TRR137"/>
      <c r="TRS137"/>
      <c r="TRT137"/>
      <c r="TRU137"/>
      <c r="TRV137"/>
      <c r="TRW137"/>
      <c r="TRX137"/>
      <c r="TRY137"/>
      <c r="TRZ137"/>
      <c r="TSA137"/>
      <c r="TSB137"/>
      <c r="TSC137"/>
      <c r="TSD137"/>
      <c r="TSE137"/>
      <c r="TSF137"/>
      <c r="TSG137"/>
      <c r="TSH137"/>
      <c r="TSI137"/>
      <c r="TSJ137"/>
      <c r="TSK137"/>
      <c r="TSL137"/>
      <c r="TSM137"/>
      <c r="TSN137"/>
      <c r="TSO137"/>
      <c r="TSP137"/>
      <c r="TSQ137"/>
      <c r="TSR137"/>
      <c r="TSS137"/>
      <c r="TST137"/>
      <c r="TSU137"/>
      <c r="TSV137"/>
      <c r="TSW137"/>
      <c r="TSX137"/>
      <c r="TSY137"/>
      <c r="TSZ137"/>
      <c r="TTA137"/>
      <c r="TTB137"/>
      <c r="TTC137"/>
      <c r="TTD137"/>
      <c r="TTE137"/>
      <c r="TTF137"/>
      <c r="TTG137"/>
      <c r="TTH137"/>
      <c r="TTI137"/>
      <c r="TTJ137"/>
      <c r="TTK137"/>
      <c r="TTL137"/>
      <c r="TTM137"/>
      <c r="TTN137"/>
      <c r="TTO137"/>
      <c r="TTP137"/>
      <c r="TTQ137"/>
      <c r="TTR137"/>
      <c r="TTS137"/>
      <c r="TTT137"/>
      <c r="TTU137"/>
      <c r="TTV137"/>
      <c r="TTW137"/>
      <c r="TTX137"/>
      <c r="TTY137"/>
      <c r="TTZ137"/>
      <c r="TUA137"/>
      <c r="TUB137"/>
      <c r="TUC137"/>
      <c r="TUD137"/>
      <c r="TUE137"/>
      <c r="TUF137"/>
      <c r="TUG137"/>
      <c r="TUH137"/>
      <c r="TUI137"/>
      <c r="TUJ137"/>
      <c r="TUK137"/>
      <c r="TUL137"/>
      <c r="TUM137"/>
      <c r="TUN137"/>
      <c r="TUO137"/>
      <c r="TUP137"/>
      <c r="TUQ137"/>
      <c r="TUR137"/>
      <c r="TUS137"/>
      <c r="TUT137"/>
      <c r="TUU137"/>
      <c r="TUV137"/>
      <c r="TUW137"/>
      <c r="TUX137"/>
      <c r="TUY137"/>
      <c r="TUZ137"/>
      <c r="TVA137"/>
      <c r="TVB137"/>
      <c r="TVC137"/>
      <c r="TVD137"/>
      <c r="TVE137"/>
      <c r="TVF137"/>
      <c r="TVG137"/>
      <c r="TVH137"/>
      <c r="TVI137"/>
      <c r="TVJ137"/>
      <c r="TVK137"/>
      <c r="TVL137"/>
      <c r="TVM137"/>
      <c r="TVN137"/>
      <c r="TVO137"/>
      <c r="TVP137"/>
      <c r="TVQ137"/>
      <c r="TVR137"/>
      <c r="TVS137"/>
      <c r="TVT137"/>
      <c r="TVU137"/>
      <c r="TVV137"/>
      <c r="TVW137"/>
      <c r="TVX137"/>
      <c r="TVY137"/>
      <c r="TVZ137"/>
      <c r="TWA137"/>
      <c r="TWB137"/>
      <c r="TWC137"/>
      <c r="TWD137"/>
      <c r="TWE137"/>
      <c r="TWF137"/>
      <c r="TWG137"/>
      <c r="TWH137"/>
      <c r="TWI137"/>
      <c r="TWJ137"/>
      <c r="TWK137"/>
      <c r="TWL137"/>
      <c r="TWM137"/>
      <c r="TWN137"/>
      <c r="TWO137"/>
      <c r="TWP137"/>
      <c r="TWQ137"/>
      <c r="TWR137"/>
      <c r="TWS137"/>
      <c r="TWT137"/>
      <c r="TWU137"/>
      <c r="TWV137"/>
      <c r="TWW137"/>
      <c r="TWX137"/>
      <c r="TWY137"/>
      <c r="TWZ137"/>
      <c r="TXA137"/>
      <c r="TXB137"/>
      <c r="TXC137"/>
      <c r="TXD137"/>
      <c r="TXE137"/>
      <c r="TXF137"/>
      <c r="TXG137"/>
      <c r="TXH137"/>
      <c r="TXI137"/>
      <c r="TXJ137"/>
      <c r="TXK137"/>
      <c r="TXL137"/>
      <c r="TXM137"/>
      <c r="TXN137"/>
      <c r="TXO137"/>
      <c r="TXP137"/>
      <c r="TXQ137"/>
      <c r="TXR137"/>
      <c r="TXS137"/>
      <c r="TXT137"/>
      <c r="TXU137"/>
      <c r="TXV137"/>
      <c r="TXW137"/>
      <c r="TXX137"/>
      <c r="TXY137"/>
      <c r="TXZ137"/>
      <c r="TYA137"/>
      <c r="TYB137"/>
      <c r="TYC137"/>
      <c r="TYD137"/>
      <c r="TYE137"/>
      <c r="TYF137"/>
      <c r="TYG137"/>
      <c r="TYH137"/>
      <c r="TYI137"/>
      <c r="TYJ137"/>
      <c r="TYK137"/>
      <c r="TYL137"/>
      <c r="TYM137"/>
      <c r="TYN137"/>
      <c r="TYO137"/>
      <c r="TYP137"/>
      <c r="TYQ137"/>
      <c r="TYR137"/>
      <c r="TYS137"/>
      <c r="TYT137"/>
      <c r="TYU137"/>
      <c r="TYV137"/>
      <c r="TYW137"/>
      <c r="TYX137"/>
      <c r="TYY137"/>
      <c r="TYZ137"/>
      <c r="TZA137"/>
      <c r="TZB137"/>
      <c r="TZC137"/>
      <c r="TZD137"/>
      <c r="TZE137"/>
      <c r="TZF137"/>
      <c r="TZG137"/>
      <c r="TZH137"/>
      <c r="TZI137"/>
      <c r="TZJ137"/>
      <c r="TZK137"/>
      <c r="TZL137"/>
      <c r="TZM137"/>
      <c r="TZN137"/>
      <c r="TZO137"/>
      <c r="TZP137"/>
      <c r="TZQ137"/>
      <c r="TZR137"/>
      <c r="TZS137"/>
      <c r="TZT137"/>
      <c r="TZU137"/>
      <c r="TZV137"/>
      <c r="TZW137"/>
      <c r="TZX137"/>
      <c r="TZY137"/>
      <c r="TZZ137"/>
      <c r="UAA137"/>
      <c r="UAB137"/>
      <c r="UAC137"/>
      <c r="UAD137"/>
      <c r="UAE137"/>
      <c r="UAF137"/>
      <c r="UAG137"/>
      <c r="UAH137"/>
      <c r="UAI137"/>
      <c r="UAJ137"/>
      <c r="UAK137"/>
      <c r="UAL137"/>
      <c r="UAM137"/>
      <c r="UAN137"/>
      <c r="UAO137"/>
      <c r="UAP137"/>
      <c r="UAQ137"/>
      <c r="UAR137"/>
      <c r="UAS137"/>
      <c r="UAT137"/>
      <c r="UAU137"/>
      <c r="UAV137"/>
      <c r="UAW137"/>
      <c r="UAX137"/>
      <c r="UAY137"/>
      <c r="UAZ137"/>
      <c r="UBA137"/>
      <c r="UBB137"/>
      <c r="UBC137"/>
      <c r="UBD137"/>
      <c r="UBE137"/>
      <c r="UBF137"/>
      <c r="UBG137"/>
      <c r="UBH137"/>
      <c r="UBI137"/>
      <c r="UBJ137"/>
      <c r="UBK137"/>
      <c r="UBL137"/>
      <c r="UBM137"/>
      <c r="UBN137"/>
      <c r="UBO137"/>
      <c r="UBP137"/>
      <c r="UBQ137"/>
      <c r="UBR137"/>
      <c r="UBS137"/>
      <c r="UBT137"/>
      <c r="UBU137"/>
      <c r="UBV137"/>
      <c r="UBW137"/>
      <c r="UBX137"/>
      <c r="UBY137"/>
      <c r="UBZ137"/>
      <c r="UCA137"/>
      <c r="UCB137"/>
      <c r="UCC137"/>
      <c r="UCD137"/>
      <c r="UCE137"/>
      <c r="UCF137"/>
      <c r="UCG137"/>
      <c r="UCH137"/>
      <c r="UCI137"/>
      <c r="UCJ137"/>
      <c r="UCK137"/>
      <c r="UCL137"/>
      <c r="UCM137"/>
      <c r="UCN137"/>
      <c r="UCO137"/>
      <c r="UCP137"/>
      <c r="UCQ137"/>
      <c r="UCR137"/>
      <c r="UCS137"/>
      <c r="UCT137"/>
      <c r="UCU137"/>
      <c r="UCV137"/>
      <c r="UCW137"/>
      <c r="UCX137"/>
      <c r="UCY137"/>
      <c r="UCZ137"/>
      <c r="UDA137"/>
      <c r="UDB137"/>
      <c r="UDC137"/>
      <c r="UDD137"/>
      <c r="UDE137"/>
      <c r="UDF137"/>
      <c r="UDG137"/>
      <c r="UDH137"/>
      <c r="UDI137"/>
      <c r="UDJ137"/>
      <c r="UDK137"/>
      <c r="UDL137"/>
      <c r="UDM137"/>
      <c r="UDN137"/>
      <c r="UDO137"/>
      <c r="UDP137"/>
      <c r="UDQ137"/>
      <c r="UDR137"/>
      <c r="UDS137"/>
      <c r="UDT137"/>
      <c r="UDU137"/>
      <c r="UDV137"/>
      <c r="UDW137"/>
      <c r="UDX137"/>
      <c r="UDY137"/>
      <c r="UDZ137"/>
      <c r="UEA137"/>
      <c r="UEB137"/>
      <c r="UEC137"/>
      <c r="UED137"/>
      <c r="UEE137"/>
      <c r="UEF137"/>
      <c r="UEG137"/>
      <c r="UEH137"/>
      <c r="UEI137"/>
      <c r="UEJ137"/>
      <c r="UEK137"/>
      <c r="UEL137"/>
      <c r="UEM137"/>
      <c r="UEN137"/>
      <c r="UEO137"/>
      <c r="UEP137"/>
      <c r="UEQ137"/>
      <c r="UER137"/>
      <c r="UES137"/>
      <c r="UET137"/>
      <c r="UEU137"/>
      <c r="UEV137"/>
      <c r="UEW137"/>
      <c r="UEX137"/>
      <c r="UEY137"/>
      <c r="UEZ137"/>
      <c r="UFA137"/>
      <c r="UFB137"/>
      <c r="UFC137"/>
      <c r="UFD137"/>
      <c r="UFE137"/>
      <c r="UFF137"/>
      <c r="UFG137"/>
      <c r="UFH137"/>
      <c r="UFI137"/>
      <c r="UFJ137"/>
      <c r="UFK137"/>
      <c r="UFL137"/>
      <c r="UFM137"/>
      <c r="UFN137"/>
      <c r="UFO137"/>
      <c r="UFP137"/>
      <c r="UFQ137"/>
      <c r="UFR137"/>
      <c r="UFS137"/>
      <c r="UFT137"/>
      <c r="UFU137"/>
      <c r="UFV137"/>
      <c r="UFW137"/>
      <c r="UFX137"/>
      <c r="UFY137"/>
      <c r="UFZ137"/>
      <c r="UGA137"/>
      <c r="UGB137"/>
      <c r="UGC137"/>
      <c r="UGD137"/>
      <c r="UGE137"/>
      <c r="UGF137"/>
      <c r="UGG137"/>
      <c r="UGH137"/>
      <c r="UGI137"/>
      <c r="UGJ137"/>
      <c r="UGK137"/>
      <c r="UGL137"/>
      <c r="UGM137"/>
      <c r="UGN137"/>
      <c r="UGO137"/>
      <c r="UGP137"/>
      <c r="UGQ137"/>
      <c r="UGR137"/>
      <c r="UGS137"/>
      <c r="UGT137"/>
      <c r="UGU137"/>
      <c r="UGV137"/>
      <c r="UGW137"/>
      <c r="UGX137"/>
      <c r="UGY137"/>
      <c r="UGZ137"/>
      <c r="UHA137"/>
      <c r="UHB137"/>
      <c r="UHC137"/>
      <c r="UHD137"/>
      <c r="UHE137"/>
      <c r="UHF137"/>
      <c r="UHG137"/>
      <c r="UHH137"/>
      <c r="UHI137"/>
      <c r="UHJ137"/>
      <c r="UHK137"/>
      <c r="UHL137"/>
      <c r="UHM137"/>
      <c r="UHN137"/>
      <c r="UHO137"/>
      <c r="UHP137"/>
      <c r="UHQ137"/>
      <c r="UHR137"/>
      <c r="UHS137"/>
      <c r="UHT137"/>
      <c r="UHU137"/>
      <c r="UHV137"/>
      <c r="UHW137"/>
      <c r="UHX137"/>
      <c r="UHY137"/>
      <c r="UHZ137"/>
      <c r="UIA137"/>
      <c r="UIB137"/>
      <c r="UIC137"/>
      <c r="UID137"/>
      <c r="UIE137"/>
      <c r="UIF137"/>
      <c r="UIG137"/>
      <c r="UIH137"/>
      <c r="UII137"/>
      <c r="UIJ137"/>
      <c r="UIK137"/>
      <c r="UIL137"/>
      <c r="UIM137"/>
      <c r="UIN137"/>
      <c r="UIO137"/>
      <c r="UIP137"/>
      <c r="UIQ137"/>
      <c r="UIR137"/>
      <c r="UIS137"/>
      <c r="UIT137"/>
      <c r="UIU137"/>
      <c r="UIV137"/>
      <c r="UIW137"/>
      <c r="UIX137"/>
      <c r="UIY137"/>
      <c r="UIZ137"/>
      <c r="UJA137"/>
      <c r="UJB137"/>
      <c r="UJC137"/>
      <c r="UJD137"/>
      <c r="UJE137"/>
      <c r="UJF137"/>
      <c r="UJG137"/>
      <c r="UJH137"/>
      <c r="UJI137"/>
      <c r="UJJ137"/>
      <c r="UJK137"/>
      <c r="UJL137"/>
      <c r="UJM137"/>
      <c r="UJN137"/>
      <c r="UJO137"/>
      <c r="UJP137"/>
      <c r="UJQ137"/>
      <c r="UJR137"/>
      <c r="UJS137"/>
      <c r="UJT137"/>
      <c r="UJU137"/>
      <c r="UJV137"/>
      <c r="UJW137"/>
      <c r="UJX137"/>
      <c r="UJY137"/>
      <c r="UJZ137"/>
      <c r="UKA137"/>
      <c r="UKB137"/>
      <c r="UKC137"/>
      <c r="UKD137"/>
      <c r="UKE137"/>
      <c r="UKF137"/>
      <c r="UKG137"/>
      <c r="UKH137"/>
      <c r="UKI137"/>
      <c r="UKJ137"/>
      <c r="UKK137"/>
      <c r="UKL137"/>
      <c r="UKM137"/>
      <c r="UKN137"/>
      <c r="UKO137"/>
      <c r="UKP137"/>
      <c r="UKQ137"/>
      <c r="UKR137"/>
      <c r="UKS137"/>
      <c r="UKT137"/>
      <c r="UKU137"/>
      <c r="UKV137"/>
      <c r="UKW137"/>
      <c r="UKX137"/>
      <c r="UKY137"/>
      <c r="UKZ137"/>
      <c r="ULA137"/>
      <c r="ULB137"/>
      <c r="ULC137"/>
      <c r="ULD137"/>
      <c r="ULE137"/>
      <c r="ULF137"/>
      <c r="ULG137"/>
      <c r="ULH137"/>
      <c r="ULI137"/>
      <c r="ULJ137"/>
      <c r="ULK137"/>
      <c r="ULL137"/>
      <c r="ULM137"/>
      <c r="ULN137"/>
      <c r="ULO137"/>
      <c r="ULP137"/>
      <c r="ULQ137"/>
      <c r="ULR137"/>
      <c r="ULS137"/>
      <c r="ULT137"/>
      <c r="ULU137"/>
      <c r="ULV137"/>
      <c r="ULW137"/>
      <c r="ULX137"/>
      <c r="ULY137"/>
      <c r="ULZ137"/>
      <c r="UMA137"/>
      <c r="UMB137"/>
      <c r="UMC137"/>
      <c r="UMD137"/>
      <c r="UME137"/>
      <c r="UMF137"/>
      <c r="UMG137"/>
      <c r="UMH137"/>
      <c r="UMI137"/>
      <c r="UMJ137"/>
      <c r="UMK137"/>
      <c r="UML137"/>
      <c r="UMM137"/>
      <c r="UMN137"/>
      <c r="UMO137"/>
      <c r="UMP137"/>
      <c r="UMQ137"/>
      <c r="UMR137"/>
      <c r="UMS137"/>
      <c r="UMT137"/>
      <c r="UMU137"/>
      <c r="UMV137"/>
      <c r="UMW137"/>
      <c r="UMX137"/>
      <c r="UMY137"/>
      <c r="UMZ137"/>
      <c r="UNA137"/>
      <c r="UNB137"/>
      <c r="UNC137"/>
      <c r="UND137"/>
      <c r="UNE137"/>
      <c r="UNF137"/>
      <c r="UNG137"/>
      <c r="UNH137"/>
      <c r="UNI137"/>
      <c r="UNJ137"/>
      <c r="UNK137"/>
      <c r="UNL137"/>
      <c r="UNM137"/>
      <c r="UNN137"/>
      <c r="UNO137"/>
      <c r="UNP137"/>
      <c r="UNQ137"/>
      <c r="UNR137"/>
      <c r="UNS137"/>
      <c r="UNT137"/>
      <c r="UNU137"/>
      <c r="UNV137"/>
      <c r="UNW137"/>
      <c r="UNX137"/>
      <c r="UNY137"/>
      <c r="UNZ137"/>
      <c r="UOA137"/>
      <c r="UOB137"/>
      <c r="UOC137"/>
      <c r="UOD137"/>
      <c r="UOE137"/>
      <c r="UOF137"/>
      <c r="UOG137"/>
      <c r="UOH137"/>
      <c r="UOI137"/>
      <c r="UOJ137"/>
      <c r="UOK137"/>
      <c r="UOL137"/>
      <c r="UOM137"/>
      <c r="UON137"/>
      <c r="UOO137"/>
      <c r="UOP137"/>
      <c r="UOQ137"/>
      <c r="UOR137"/>
      <c r="UOS137"/>
      <c r="UOT137"/>
      <c r="UOU137"/>
      <c r="UOV137"/>
      <c r="UOW137"/>
      <c r="UOX137"/>
      <c r="UOY137"/>
      <c r="UOZ137"/>
      <c r="UPA137"/>
      <c r="UPB137"/>
      <c r="UPC137"/>
      <c r="UPD137"/>
      <c r="UPE137"/>
      <c r="UPF137"/>
      <c r="UPG137"/>
      <c r="UPH137"/>
      <c r="UPI137"/>
      <c r="UPJ137"/>
      <c r="UPK137"/>
      <c r="UPL137"/>
      <c r="UPM137"/>
      <c r="UPN137"/>
      <c r="UPO137"/>
      <c r="UPP137"/>
      <c r="UPQ137"/>
      <c r="UPR137"/>
      <c r="UPS137"/>
      <c r="UPT137"/>
      <c r="UPU137"/>
      <c r="UPV137"/>
      <c r="UPW137"/>
      <c r="UPX137"/>
      <c r="UPY137"/>
      <c r="UPZ137"/>
      <c r="UQA137"/>
      <c r="UQB137"/>
      <c r="UQC137"/>
      <c r="UQD137"/>
      <c r="UQE137"/>
      <c r="UQF137"/>
      <c r="UQG137"/>
      <c r="UQH137"/>
      <c r="UQI137"/>
      <c r="UQJ137"/>
      <c r="UQK137"/>
      <c r="UQL137"/>
      <c r="UQM137"/>
      <c r="UQN137"/>
      <c r="UQO137"/>
      <c r="UQP137"/>
      <c r="UQQ137"/>
      <c r="UQR137"/>
      <c r="UQS137"/>
      <c r="UQT137"/>
      <c r="UQU137"/>
      <c r="UQV137"/>
      <c r="UQW137"/>
      <c r="UQX137"/>
      <c r="UQY137"/>
      <c r="UQZ137"/>
      <c r="URA137"/>
      <c r="URB137"/>
      <c r="URC137"/>
      <c r="URD137"/>
      <c r="URE137"/>
      <c r="URF137"/>
      <c r="URG137"/>
      <c r="URH137"/>
      <c r="URI137"/>
      <c r="URJ137"/>
      <c r="URK137"/>
      <c r="URL137"/>
      <c r="URM137"/>
      <c r="URN137"/>
      <c r="URO137"/>
      <c r="URP137"/>
      <c r="URQ137"/>
      <c r="URR137"/>
      <c r="URS137"/>
      <c r="URT137"/>
      <c r="URU137"/>
      <c r="URV137"/>
      <c r="URW137"/>
      <c r="URX137"/>
      <c r="URY137"/>
      <c r="URZ137"/>
      <c r="USA137"/>
      <c r="USB137"/>
      <c r="USC137"/>
      <c r="USD137"/>
      <c r="USE137"/>
      <c r="USF137"/>
      <c r="USG137"/>
      <c r="USH137"/>
      <c r="USI137"/>
      <c r="USJ137"/>
      <c r="USK137"/>
      <c r="USL137"/>
      <c r="USM137"/>
      <c r="USN137"/>
      <c r="USO137"/>
      <c r="USP137"/>
      <c r="USQ137"/>
      <c r="USR137"/>
      <c r="USS137"/>
      <c r="UST137"/>
      <c r="USU137"/>
      <c r="USV137"/>
      <c r="USW137"/>
      <c r="USX137"/>
      <c r="USY137"/>
      <c r="USZ137"/>
      <c r="UTA137"/>
      <c r="UTB137"/>
      <c r="UTC137"/>
      <c r="UTD137"/>
      <c r="UTE137"/>
      <c r="UTF137"/>
      <c r="UTG137"/>
      <c r="UTH137"/>
      <c r="UTI137"/>
      <c r="UTJ137"/>
      <c r="UTK137"/>
      <c r="UTL137"/>
      <c r="UTM137"/>
      <c r="UTN137"/>
      <c r="UTO137"/>
      <c r="UTP137"/>
      <c r="UTQ137"/>
      <c r="UTR137"/>
      <c r="UTS137"/>
      <c r="UTT137"/>
      <c r="UTU137"/>
      <c r="UTV137"/>
      <c r="UTW137"/>
      <c r="UTX137"/>
      <c r="UTY137"/>
      <c r="UTZ137"/>
      <c r="UUA137"/>
      <c r="UUB137"/>
      <c r="UUC137"/>
      <c r="UUD137"/>
      <c r="UUE137"/>
      <c r="UUF137"/>
      <c r="UUG137"/>
      <c r="UUH137"/>
      <c r="UUI137"/>
      <c r="UUJ137"/>
      <c r="UUK137"/>
      <c r="UUL137"/>
      <c r="UUM137"/>
      <c r="UUN137"/>
      <c r="UUO137"/>
      <c r="UUP137"/>
      <c r="UUQ137"/>
      <c r="UUR137"/>
      <c r="UUS137"/>
      <c r="UUT137"/>
      <c r="UUU137"/>
      <c r="UUV137"/>
      <c r="UUW137"/>
      <c r="UUX137"/>
      <c r="UUY137"/>
      <c r="UUZ137"/>
      <c r="UVA137"/>
      <c r="UVB137"/>
      <c r="UVC137"/>
      <c r="UVD137"/>
      <c r="UVE137"/>
      <c r="UVF137"/>
      <c r="UVG137"/>
      <c r="UVH137"/>
      <c r="UVI137"/>
      <c r="UVJ137"/>
      <c r="UVK137"/>
      <c r="UVL137"/>
      <c r="UVM137"/>
      <c r="UVN137"/>
      <c r="UVO137"/>
      <c r="UVP137"/>
      <c r="UVQ137"/>
      <c r="UVR137"/>
      <c r="UVS137"/>
      <c r="UVT137"/>
      <c r="UVU137"/>
      <c r="UVV137"/>
      <c r="UVW137"/>
      <c r="UVX137"/>
      <c r="UVY137"/>
      <c r="UVZ137"/>
      <c r="UWA137"/>
      <c r="UWB137"/>
      <c r="UWC137"/>
      <c r="UWD137"/>
      <c r="UWE137"/>
      <c r="UWF137"/>
      <c r="UWG137"/>
      <c r="UWH137"/>
      <c r="UWI137"/>
      <c r="UWJ137"/>
      <c r="UWK137"/>
      <c r="UWL137"/>
      <c r="UWM137"/>
      <c r="UWN137"/>
      <c r="UWO137"/>
      <c r="UWP137"/>
      <c r="UWQ137"/>
      <c r="UWR137"/>
      <c r="UWS137"/>
      <c r="UWT137"/>
      <c r="UWU137"/>
      <c r="UWV137"/>
      <c r="UWW137"/>
      <c r="UWX137"/>
      <c r="UWY137"/>
      <c r="UWZ137"/>
      <c r="UXA137"/>
      <c r="UXB137"/>
      <c r="UXC137"/>
      <c r="UXD137"/>
      <c r="UXE137"/>
      <c r="UXF137"/>
      <c r="UXG137"/>
      <c r="UXH137"/>
      <c r="UXI137"/>
      <c r="UXJ137"/>
      <c r="UXK137"/>
      <c r="UXL137"/>
      <c r="UXM137"/>
      <c r="UXN137"/>
      <c r="UXO137"/>
      <c r="UXP137"/>
      <c r="UXQ137"/>
      <c r="UXR137"/>
      <c r="UXS137"/>
      <c r="UXT137"/>
      <c r="UXU137"/>
      <c r="UXV137"/>
      <c r="UXW137"/>
      <c r="UXX137"/>
      <c r="UXY137"/>
      <c r="UXZ137"/>
      <c r="UYA137"/>
      <c r="UYB137"/>
      <c r="UYC137"/>
      <c r="UYD137"/>
      <c r="UYE137"/>
      <c r="UYF137"/>
      <c r="UYG137"/>
      <c r="UYH137"/>
      <c r="UYI137"/>
      <c r="UYJ137"/>
      <c r="UYK137"/>
      <c r="UYL137"/>
      <c r="UYM137"/>
      <c r="UYN137"/>
      <c r="UYO137"/>
      <c r="UYP137"/>
      <c r="UYQ137"/>
      <c r="UYR137"/>
      <c r="UYS137"/>
      <c r="UYT137"/>
      <c r="UYU137"/>
      <c r="UYV137"/>
      <c r="UYW137"/>
      <c r="UYX137"/>
      <c r="UYY137"/>
      <c r="UYZ137"/>
      <c r="UZA137"/>
      <c r="UZB137"/>
      <c r="UZC137"/>
      <c r="UZD137"/>
      <c r="UZE137"/>
      <c r="UZF137"/>
      <c r="UZG137"/>
      <c r="UZH137"/>
      <c r="UZI137"/>
      <c r="UZJ137"/>
      <c r="UZK137"/>
      <c r="UZL137"/>
      <c r="UZM137"/>
      <c r="UZN137"/>
      <c r="UZO137"/>
      <c r="UZP137"/>
      <c r="UZQ137"/>
      <c r="UZR137"/>
      <c r="UZS137"/>
      <c r="UZT137"/>
      <c r="UZU137"/>
      <c r="UZV137"/>
      <c r="UZW137"/>
      <c r="UZX137"/>
      <c r="UZY137"/>
      <c r="UZZ137"/>
      <c r="VAA137"/>
      <c r="VAB137"/>
      <c r="VAC137"/>
      <c r="VAD137"/>
      <c r="VAE137"/>
      <c r="VAF137"/>
      <c r="VAG137"/>
      <c r="VAH137"/>
      <c r="VAI137"/>
      <c r="VAJ137"/>
      <c r="VAK137"/>
      <c r="VAL137"/>
      <c r="VAM137"/>
      <c r="VAN137"/>
      <c r="VAO137"/>
      <c r="VAP137"/>
      <c r="VAQ137"/>
      <c r="VAR137"/>
      <c r="VAS137"/>
      <c r="VAT137"/>
      <c r="VAU137"/>
      <c r="VAV137"/>
      <c r="VAW137"/>
      <c r="VAX137"/>
      <c r="VAY137"/>
      <c r="VAZ137"/>
      <c r="VBA137"/>
      <c r="VBB137"/>
      <c r="VBC137"/>
      <c r="VBD137"/>
      <c r="VBE137"/>
      <c r="VBF137"/>
      <c r="VBG137"/>
      <c r="VBH137"/>
      <c r="VBI137"/>
      <c r="VBJ137"/>
      <c r="VBK137"/>
      <c r="VBL137"/>
      <c r="VBM137"/>
      <c r="VBN137"/>
      <c r="VBO137"/>
      <c r="VBP137"/>
      <c r="VBQ137"/>
      <c r="VBR137"/>
      <c r="VBS137"/>
      <c r="VBT137"/>
      <c r="VBU137"/>
      <c r="VBV137"/>
      <c r="VBW137"/>
      <c r="VBX137"/>
      <c r="VBY137"/>
      <c r="VBZ137"/>
      <c r="VCA137"/>
      <c r="VCB137"/>
      <c r="VCC137"/>
      <c r="VCD137"/>
      <c r="VCE137"/>
      <c r="VCF137"/>
      <c r="VCG137"/>
      <c r="VCH137"/>
      <c r="VCI137"/>
      <c r="VCJ137"/>
      <c r="VCK137"/>
      <c r="VCL137"/>
      <c r="VCM137"/>
      <c r="VCN137"/>
      <c r="VCO137"/>
      <c r="VCP137"/>
      <c r="VCQ137"/>
      <c r="VCR137"/>
      <c r="VCS137"/>
      <c r="VCT137"/>
      <c r="VCU137"/>
      <c r="VCV137"/>
      <c r="VCW137"/>
      <c r="VCX137"/>
      <c r="VCY137"/>
      <c r="VCZ137"/>
      <c r="VDA137"/>
      <c r="VDB137"/>
      <c r="VDC137"/>
      <c r="VDD137"/>
      <c r="VDE137"/>
      <c r="VDF137"/>
      <c r="VDG137"/>
      <c r="VDH137"/>
      <c r="VDI137"/>
      <c r="VDJ137"/>
      <c r="VDK137"/>
      <c r="VDL137"/>
      <c r="VDM137"/>
      <c r="VDN137"/>
      <c r="VDO137"/>
      <c r="VDP137"/>
      <c r="VDQ137"/>
      <c r="VDR137"/>
      <c r="VDS137"/>
      <c r="VDT137"/>
      <c r="VDU137"/>
      <c r="VDV137"/>
      <c r="VDW137"/>
      <c r="VDX137"/>
      <c r="VDY137"/>
      <c r="VDZ137"/>
      <c r="VEA137"/>
      <c r="VEB137"/>
      <c r="VEC137"/>
      <c r="VED137"/>
      <c r="VEE137"/>
      <c r="VEF137"/>
      <c r="VEG137"/>
      <c r="VEH137"/>
      <c r="VEI137"/>
      <c r="VEJ137"/>
      <c r="VEK137"/>
      <c r="VEL137"/>
      <c r="VEM137"/>
      <c r="VEN137"/>
      <c r="VEO137"/>
      <c r="VEP137"/>
      <c r="VEQ137"/>
      <c r="VER137"/>
      <c r="VES137"/>
      <c r="VET137"/>
      <c r="VEU137"/>
      <c r="VEV137"/>
      <c r="VEW137"/>
      <c r="VEX137"/>
      <c r="VEY137"/>
      <c r="VEZ137"/>
      <c r="VFA137"/>
      <c r="VFB137"/>
      <c r="VFC137"/>
      <c r="VFD137"/>
      <c r="VFE137"/>
      <c r="VFF137"/>
      <c r="VFG137"/>
      <c r="VFH137"/>
      <c r="VFI137"/>
      <c r="VFJ137"/>
      <c r="VFK137"/>
      <c r="VFL137"/>
      <c r="VFM137"/>
      <c r="VFN137"/>
      <c r="VFO137"/>
      <c r="VFP137"/>
      <c r="VFQ137"/>
      <c r="VFR137"/>
      <c r="VFS137"/>
      <c r="VFT137"/>
      <c r="VFU137"/>
      <c r="VFV137"/>
      <c r="VFW137"/>
      <c r="VFX137"/>
      <c r="VFY137"/>
      <c r="VFZ137"/>
      <c r="VGA137"/>
      <c r="VGB137"/>
      <c r="VGC137"/>
      <c r="VGD137"/>
      <c r="VGE137"/>
      <c r="VGF137"/>
      <c r="VGG137"/>
      <c r="VGH137"/>
      <c r="VGI137"/>
      <c r="VGJ137"/>
      <c r="VGK137"/>
      <c r="VGL137"/>
      <c r="VGM137"/>
      <c r="VGN137"/>
      <c r="VGO137"/>
      <c r="VGP137"/>
      <c r="VGQ137"/>
      <c r="VGR137"/>
      <c r="VGS137"/>
      <c r="VGT137"/>
      <c r="VGU137"/>
      <c r="VGV137"/>
      <c r="VGW137"/>
      <c r="VGX137"/>
      <c r="VGY137"/>
      <c r="VGZ137"/>
      <c r="VHA137"/>
      <c r="VHB137"/>
      <c r="VHC137"/>
      <c r="VHD137"/>
      <c r="VHE137"/>
      <c r="VHF137"/>
      <c r="VHG137"/>
      <c r="VHH137"/>
      <c r="VHI137"/>
      <c r="VHJ137"/>
      <c r="VHK137"/>
      <c r="VHL137"/>
      <c r="VHM137"/>
      <c r="VHN137"/>
      <c r="VHO137"/>
      <c r="VHP137"/>
      <c r="VHQ137"/>
      <c r="VHR137"/>
      <c r="VHS137"/>
      <c r="VHT137"/>
      <c r="VHU137"/>
      <c r="VHV137"/>
      <c r="VHW137"/>
      <c r="VHX137"/>
      <c r="VHY137"/>
      <c r="VHZ137"/>
      <c r="VIA137"/>
      <c r="VIB137"/>
      <c r="VIC137"/>
      <c r="VID137"/>
      <c r="VIE137"/>
      <c r="VIF137"/>
      <c r="VIG137"/>
      <c r="VIH137"/>
      <c r="VII137"/>
      <c r="VIJ137"/>
      <c r="VIK137"/>
      <c r="VIL137"/>
      <c r="VIM137"/>
      <c r="VIN137"/>
      <c r="VIO137"/>
      <c r="VIP137"/>
      <c r="VIQ137"/>
      <c r="VIR137"/>
      <c r="VIS137"/>
      <c r="VIT137"/>
      <c r="VIU137"/>
      <c r="VIV137"/>
      <c r="VIW137"/>
      <c r="VIX137"/>
      <c r="VIY137"/>
      <c r="VIZ137"/>
      <c r="VJA137"/>
      <c r="VJB137"/>
      <c r="VJC137"/>
      <c r="VJD137"/>
      <c r="VJE137"/>
      <c r="VJF137"/>
      <c r="VJG137"/>
      <c r="VJH137"/>
      <c r="VJI137"/>
      <c r="VJJ137"/>
      <c r="VJK137"/>
      <c r="VJL137"/>
      <c r="VJM137"/>
      <c r="VJN137"/>
      <c r="VJO137"/>
      <c r="VJP137"/>
      <c r="VJQ137"/>
      <c r="VJR137"/>
      <c r="VJS137"/>
      <c r="VJT137"/>
      <c r="VJU137"/>
      <c r="VJV137"/>
      <c r="VJW137"/>
      <c r="VJX137"/>
      <c r="VJY137"/>
      <c r="VJZ137"/>
      <c r="VKA137"/>
      <c r="VKB137"/>
      <c r="VKC137"/>
      <c r="VKD137"/>
      <c r="VKE137"/>
      <c r="VKF137"/>
      <c r="VKG137"/>
      <c r="VKH137"/>
      <c r="VKI137"/>
      <c r="VKJ137"/>
      <c r="VKK137"/>
      <c r="VKL137"/>
      <c r="VKM137"/>
      <c r="VKN137"/>
      <c r="VKO137"/>
      <c r="VKP137"/>
      <c r="VKQ137"/>
      <c r="VKR137"/>
      <c r="VKS137"/>
      <c r="VKT137"/>
      <c r="VKU137"/>
      <c r="VKV137"/>
      <c r="VKW137"/>
      <c r="VKX137"/>
      <c r="VKY137"/>
      <c r="VKZ137"/>
      <c r="VLA137"/>
      <c r="VLB137"/>
      <c r="VLC137"/>
      <c r="VLD137"/>
      <c r="VLE137"/>
      <c r="VLF137"/>
      <c r="VLG137"/>
      <c r="VLH137"/>
      <c r="VLI137"/>
      <c r="VLJ137"/>
      <c r="VLK137"/>
      <c r="VLL137"/>
      <c r="VLM137"/>
      <c r="VLN137"/>
      <c r="VLO137"/>
      <c r="VLP137"/>
      <c r="VLQ137"/>
      <c r="VLR137"/>
      <c r="VLS137"/>
      <c r="VLT137"/>
      <c r="VLU137"/>
      <c r="VLV137"/>
      <c r="VLW137"/>
      <c r="VLX137"/>
      <c r="VLY137"/>
      <c r="VLZ137"/>
      <c r="VMA137"/>
      <c r="VMB137"/>
      <c r="VMC137"/>
      <c r="VMD137"/>
      <c r="VME137"/>
      <c r="VMF137"/>
      <c r="VMG137"/>
      <c r="VMH137"/>
      <c r="VMI137"/>
      <c r="VMJ137"/>
      <c r="VMK137"/>
      <c r="VML137"/>
      <c r="VMM137"/>
      <c r="VMN137"/>
      <c r="VMO137"/>
      <c r="VMP137"/>
      <c r="VMQ137"/>
      <c r="VMR137"/>
      <c r="VMS137"/>
      <c r="VMT137"/>
      <c r="VMU137"/>
      <c r="VMV137"/>
      <c r="VMW137"/>
      <c r="VMX137"/>
      <c r="VMY137"/>
      <c r="VMZ137"/>
      <c r="VNA137"/>
      <c r="VNB137"/>
      <c r="VNC137"/>
      <c r="VND137"/>
      <c r="VNE137"/>
      <c r="VNF137"/>
      <c r="VNG137"/>
      <c r="VNH137"/>
      <c r="VNI137"/>
      <c r="VNJ137"/>
      <c r="VNK137"/>
      <c r="VNL137"/>
      <c r="VNM137"/>
      <c r="VNN137"/>
      <c r="VNO137"/>
      <c r="VNP137"/>
      <c r="VNQ137"/>
      <c r="VNR137"/>
      <c r="VNS137"/>
      <c r="VNT137"/>
      <c r="VNU137"/>
      <c r="VNV137"/>
      <c r="VNW137"/>
      <c r="VNX137"/>
      <c r="VNY137"/>
      <c r="VNZ137"/>
      <c r="VOA137"/>
      <c r="VOB137"/>
      <c r="VOC137"/>
      <c r="VOD137"/>
      <c r="VOE137"/>
      <c r="VOF137"/>
      <c r="VOG137"/>
      <c r="VOH137"/>
      <c r="VOI137"/>
      <c r="VOJ137"/>
      <c r="VOK137"/>
      <c r="VOL137"/>
      <c r="VOM137"/>
      <c r="VON137"/>
      <c r="VOO137"/>
      <c r="VOP137"/>
      <c r="VOQ137"/>
      <c r="VOR137"/>
      <c r="VOS137"/>
      <c r="VOT137"/>
      <c r="VOU137"/>
      <c r="VOV137"/>
      <c r="VOW137"/>
      <c r="VOX137"/>
      <c r="VOY137"/>
      <c r="VOZ137"/>
      <c r="VPA137"/>
      <c r="VPB137"/>
      <c r="VPC137"/>
      <c r="VPD137"/>
      <c r="VPE137"/>
      <c r="VPF137"/>
      <c r="VPG137"/>
      <c r="VPH137"/>
      <c r="VPI137"/>
      <c r="VPJ137"/>
      <c r="VPK137"/>
      <c r="VPL137"/>
      <c r="VPM137"/>
      <c r="VPN137"/>
      <c r="VPO137"/>
      <c r="VPP137"/>
      <c r="VPQ137"/>
      <c r="VPR137"/>
      <c r="VPS137"/>
      <c r="VPT137"/>
      <c r="VPU137"/>
      <c r="VPV137"/>
      <c r="VPW137"/>
      <c r="VPX137"/>
      <c r="VPY137"/>
      <c r="VPZ137"/>
      <c r="VQA137"/>
      <c r="VQB137"/>
      <c r="VQC137"/>
      <c r="VQD137"/>
      <c r="VQE137"/>
      <c r="VQF137"/>
      <c r="VQG137"/>
      <c r="VQH137"/>
      <c r="VQI137"/>
      <c r="VQJ137"/>
      <c r="VQK137"/>
      <c r="VQL137"/>
      <c r="VQM137"/>
      <c r="VQN137"/>
      <c r="VQO137"/>
      <c r="VQP137"/>
      <c r="VQQ137"/>
      <c r="VQR137"/>
      <c r="VQS137"/>
      <c r="VQT137"/>
      <c r="VQU137"/>
      <c r="VQV137"/>
      <c r="VQW137"/>
      <c r="VQX137"/>
      <c r="VQY137"/>
      <c r="VQZ137"/>
      <c r="VRA137"/>
      <c r="VRB137"/>
      <c r="VRC137"/>
      <c r="VRD137"/>
      <c r="VRE137"/>
      <c r="VRF137"/>
      <c r="VRG137"/>
      <c r="VRH137"/>
      <c r="VRI137"/>
      <c r="VRJ137"/>
      <c r="VRK137"/>
      <c r="VRL137"/>
      <c r="VRM137"/>
      <c r="VRN137"/>
      <c r="VRO137"/>
      <c r="VRP137"/>
      <c r="VRQ137"/>
      <c r="VRR137"/>
      <c r="VRS137"/>
      <c r="VRT137"/>
      <c r="VRU137"/>
      <c r="VRV137"/>
      <c r="VRW137"/>
      <c r="VRX137"/>
      <c r="VRY137"/>
      <c r="VRZ137"/>
      <c r="VSA137"/>
      <c r="VSB137"/>
      <c r="VSC137"/>
      <c r="VSD137"/>
      <c r="VSE137"/>
      <c r="VSF137"/>
      <c r="VSG137"/>
      <c r="VSH137"/>
      <c r="VSI137"/>
      <c r="VSJ137"/>
      <c r="VSK137"/>
      <c r="VSL137"/>
      <c r="VSM137"/>
      <c r="VSN137"/>
      <c r="VSO137"/>
      <c r="VSP137"/>
      <c r="VSQ137"/>
      <c r="VSR137"/>
      <c r="VSS137"/>
      <c r="VST137"/>
      <c r="VSU137"/>
      <c r="VSV137"/>
      <c r="VSW137"/>
      <c r="VSX137"/>
      <c r="VSY137"/>
      <c r="VSZ137"/>
      <c r="VTA137"/>
      <c r="VTB137"/>
      <c r="VTC137"/>
      <c r="VTD137"/>
      <c r="VTE137"/>
      <c r="VTF137"/>
      <c r="VTG137"/>
      <c r="VTH137"/>
      <c r="VTI137"/>
      <c r="VTJ137"/>
      <c r="VTK137"/>
      <c r="VTL137"/>
      <c r="VTM137"/>
      <c r="VTN137"/>
      <c r="VTO137"/>
      <c r="VTP137"/>
      <c r="VTQ137"/>
      <c r="VTR137"/>
      <c r="VTS137"/>
      <c r="VTT137"/>
      <c r="VTU137"/>
      <c r="VTV137"/>
      <c r="VTW137"/>
      <c r="VTX137"/>
      <c r="VTY137"/>
      <c r="VTZ137"/>
      <c r="VUA137"/>
      <c r="VUB137"/>
      <c r="VUC137"/>
      <c r="VUD137"/>
      <c r="VUE137"/>
      <c r="VUF137"/>
      <c r="VUG137"/>
      <c r="VUH137"/>
      <c r="VUI137"/>
      <c r="VUJ137"/>
      <c r="VUK137"/>
      <c r="VUL137"/>
      <c r="VUM137"/>
      <c r="VUN137"/>
      <c r="VUO137"/>
      <c r="VUP137"/>
      <c r="VUQ137"/>
      <c r="VUR137"/>
      <c r="VUS137"/>
      <c r="VUT137"/>
      <c r="VUU137"/>
      <c r="VUV137"/>
      <c r="VUW137"/>
      <c r="VUX137"/>
      <c r="VUY137"/>
      <c r="VUZ137"/>
      <c r="VVA137"/>
      <c r="VVB137"/>
      <c r="VVC137"/>
      <c r="VVD137"/>
      <c r="VVE137"/>
      <c r="VVF137"/>
      <c r="VVG137"/>
      <c r="VVH137"/>
      <c r="VVI137"/>
      <c r="VVJ137"/>
      <c r="VVK137"/>
      <c r="VVL137"/>
      <c r="VVM137"/>
      <c r="VVN137"/>
      <c r="VVO137"/>
      <c r="VVP137"/>
      <c r="VVQ137"/>
      <c r="VVR137"/>
      <c r="VVS137"/>
      <c r="VVT137"/>
      <c r="VVU137"/>
      <c r="VVV137"/>
      <c r="VVW137"/>
      <c r="VVX137"/>
      <c r="VVY137"/>
      <c r="VVZ137"/>
      <c r="VWA137"/>
      <c r="VWB137"/>
      <c r="VWC137"/>
      <c r="VWD137"/>
      <c r="VWE137"/>
      <c r="VWF137"/>
      <c r="VWG137"/>
      <c r="VWH137"/>
      <c r="VWI137"/>
      <c r="VWJ137"/>
      <c r="VWK137"/>
      <c r="VWL137"/>
      <c r="VWM137"/>
      <c r="VWN137"/>
      <c r="VWO137"/>
      <c r="VWP137"/>
      <c r="VWQ137"/>
      <c r="VWR137"/>
      <c r="VWS137"/>
      <c r="VWT137"/>
      <c r="VWU137"/>
      <c r="VWV137"/>
      <c r="VWW137"/>
      <c r="VWX137"/>
      <c r="VWY137"/>
      <c r="VWZ137"/>
      <c r="VXA137"/>
      <c r="VXB137"/>
      <c r="VXC137"/>
      <c r="VXD137"/>
      <c r="VXE137"/>
      <c r="VXF137"/>
      <c r="VXG137"/>
      <c r="VXH137"/>
      <c r="VXI137"/>
      <c r="VXJ137"/>
      <c r="VXK137"/>
      <c r="VXL137"/>
      <c r="VXM137"/>
      <c r="VXN137"/>
      <c r="VXO137"/>
      <c r="VXP137"/>
      <c r="VXQ137"/>
      <c r="VXR137"/>
      <c r="VXS137"/>
      <c r="VXT137"/>
      <c r="VXU137"/>
      <c r="VXV137"/>
      <c r="VXW137"/>
      <c r="VXX137"/>
      <c r="VXY137"/>
      <c r="VXZ137"/>
      <c r="VYA137"/>
      <c r="VYB137"/>
      <c r="VYC137"/>
      <c r="VYD137"/>
      <c r="VYE137"/>
      <c r="VYF137"/>
      <c r="VYG137"/>
      <c r="VYH137"/>
      <c r="VYI137"/>
      <c r="VYJ137"/>
      <c r="VYK137"/>
      <c r="VYL137"/>
      <c r="VYM137"/>
      <c r="VYN137"/>
      <c r="VYO137"/>
      <c r="VYP137"/>
      <c r="VYQ137"/>
      <c r="VYR137"/>
      <c r="VYS137"/>
      <c r="VYT137"/>
      <c r="VYU137"/>
      <c r="VYV137"/>
      <c r="VYW137"/>
      <c r="VYX137"/>
      <c r="VYY137"/>
      <c r="VYZ137"/>
      <c r="VZA137"/>
      <c r="VZB137"/>
      <c r="VZC137"/>
      <c r="VZD137"/>
      <c r="VZE137"/>
      <c r="VZF137"/>
      <c r="VZG137"/>
      <c r="VZH137"/>
      <c r="VZI137"/>
      <c r="VZJ137"/>
      <c r="VZK137"/>
      <c r="VZL137"/>
      <c r="VZM137"/>
      <c r="VZN137"/>
      <c r="VZO137"/>
      <c r="VZP137"/>
      <c r="VZQ137"/>
      <c r="VZR137"/>
      <c r="VZS137"/>
      <c r="VZT137"/>
      <c r="VZU137"/>
      <c r="VZV137"/>
      <c r="VZW137"/>
      <c r="VZX137"/>
      <c r="VZY137"/>
      <c r="VZZ137"/>
      <c r="WAA137"/>
      <c r="WAB137"/>
      <c r="WAC137"/>
      <c r="WAD137"/>
      <c r="WAE137"/>
      <c r="WAF137"/>
      <c r="WAG137"/>
      <c r="WAH137"/>
      <c r="WAI137"/>
      <c r="WAJ137"/>
      <c r="WAK137"/>
      <c r="WAL137"/>
      <c r="WAM137"/>
      <c r="WAN137"/>
      <c r="WAO137"/>
      <c r="WAP137"/>
      <c r="WAQ137"/>
      <c r="WAR137"/>
      <c r="WAS137"/>
      <c r="WAT137"/>
      <c r="WAU137"/>
      <c r="WAV137"/>
      <c r="WAW137"/>
      <c r="WAX137"/>
      <c r="WAY137"/>
      <c r="WAZ137"/>
      <c r="WBA137"/>
      <c r="WBB137"/>
      <c r="WBC137"/>
      <c r="WBD137"/>
      <c r="WBE137"/>
      <c r="WBF137"/>
      <c r="WBG137"/>
      <c r="WBH137"/>
      <c r="WBI137"/>
      <c r="WBJ137"/>
      <c r="WBK137"/>
      <c r="WBL137"/>
      <c r="WBM137"/>
      <c r="WBN137"/>
      <c r="WBO137"/>
      <c r="WBP137"/>
      <c r="WBQ137"/>
      <c r="WBR137"/>
      <c r="WBS137"/>
      <c r="WBT137"/>
      <c r="WBU137"/>
      <c r="WBV137"/>
      <c r="WBW137"/>
      <c r="WBX137"/>
      <c r="WBY137"/>
      <c r="WBZ137"/>
      <c r="WCA137"/>
      <c r="WCB137"/>
      <c r="WCC137"/>
      <c r="WCD137"/>
      <c r="WCE137"/>
      <c r="WCF137"/>
      <c r="WCG137"/>
      <c r="WCH137"/>
      <c r="WCI137"/>
      <c r="WCJ137"/>
      <c r="WCK137"/>
      <c r="WCL137"/>
      <c r="WCM137"/>
      <c r="WCN137"/>
      <c r="WCO137"/>
      <c r="WCP137"/>
      <c r="WCQ137"/>
      <c r="WCR137"/>
      <c r="WCS137"/>
      <c r="WCT137"/>
      <c r="WCU137"/>
      <c r="WCV137"/>
      <c r="WCW137"/>
      <c r="WCX137"/>
      <c r="WCY137"/>
      <c r="WCZ137"/>
      <c r="WDA137"/>
      <c r="WDB137"/>
      <c r="WDC137"/>
      <c r="WDD137"/>
      <c r="WDE137"/>
      <c r="WDF137"/>
      <c r="WDG137"/>
      <c r="WDH137"/>
      <c r="WDI137"/>
      <c r="WDJ137"/>
      <c r="WDK137"/>
      <c r="WDL137"/>
      <c r="WDM137"/>
      <c r="WDN137"/>
      <c r="WDO137"/>
      <c r="WDP137"/>
      <c r="WDQ137"/>
      <c r="WDR137"/>
      <c r="WDS137"/>
      <c r="WDT137"/>
      <c r="WDU137"/>
      <c r="WDV137"/>
      <c r="WDW137"/>
      <c r="WDX137"/>
      <c r="WDY137"/>
      <c r="WDZ137"/>
      <c r="WEA137"/>
      <c r="WEB137"/>
      <c r="WEC137"/>
      <c r="WED137"/>
      <c r="WEE137"/>
      <c r="WEF137"/>
      <c r="WEG137"/>
      <c r="WEH137"/>
      <c r="WEI137"/>
      <c r="WEJ137"/>
      <c r="WEK137"/>
      <c r="WEL137"/>
      <c r="WEM137"/>
      <c r="WEN137"/>
      <c r="WEO137"/>
      <c r="WEP137"/>
      <c r="WEQ137"/>
      <c r="WER137"/>
      <c r="WES137"/>
      <c r="WET137"/>
      <c r="WEU137"/>
      <c r="WEV137"/>
      <c r="WEW137"/>
      <c r="WEX137"/>
      <c r="WEY137"/>
      <c r="WEZ137"/>
      <c r="WFA137"/>
      <c r="WFB137"/>
      <c r="WFC137"/>
      <c r="WFD137"/>
      <c r="WFE137"/>
      <c r="WFF137"/>
      <c r="WFG137"/>
      <c r="WFH137"/>
      <c r="WFI137"/>
      <c r="WFJ137"/>
      <c r="WFK137"/>
      <c r="WFL137"/>
      <c r="WFM137"/>
      <c r="WFN137"/>
      <c r="WFO137"/>
      <c r="WFP137"/>
      <c r="WFQ137"/>
      <c r="WFR137"/>
      <c r="WFS137"/>
      <c r="WFT137"/>
      <c r="WFU137"/>
      <c r="WFV137"/>
      <c r="WFW137"/>
      <c r="WFX137"/>
      <c r="WFY137"/>
      <c r="WFZ137"/>
      <c r="WGA137"/>
      <c r="WGB137"/>
      <c r="WGC137"/>
      <c r="WGD137"/>
      <c r="WGE137"/>
      <c r="WGF137"/>
      <c r="WGG137"/>
      <c r="WGH137"/>
      <c r="WGI137"/>
      <c r="WGJ137"/>
      <c r="WGK137"/>
      <c r="WGL137"/>
      <c r="WGM137"/>
      <c r="WGN137"/>
      <c r="WGO137"/>
      <c r="WGP137"/>
      <c r="WGQ137"/>
      <c r="WGR137"/>
      <c r="WGS137"/>
      <c r="WGT137"/>
      <c r="WGU137"/>
      <c r="WGV137"/>
      <c r="WGW137"/>
      <c r="WGX137"/>
      <c r="WGY137"/>
      <c r="WGZ137"/>
      <c r="WHA137"/>
      <c r="WHB137"/>
      <c r="WHC137"/>
      <c r="WHD137"/>
      <c r="WHE137"/>
      <c r="WHF137"/>
      <c r="WHG137"/>
      <c r="WHH137"/>
      <c r="WHI137"/>
      <c r="WHJ137"/>
      <c r="WHK137"/>
      <c r="WHL137"/>
      <c r="WHM137"/>
      <c r="WHN137"/>
      <c r="WHO137"/>
      <c r="WHP137"/>
      <c r="WHQ137"/>
      <c r="WHR137"/>
      <c r="WHS137"/>
      <c r="WHT137"/>
      <c r="WHU137"/>
      <c r="WHV137"/>
      <c r="WHW137"/>
      <c r="WHX137"/>
      <c r="WHY137"/>
      <c r="WHZ137"/>
      <c r="WIA137"/>
      <c r="WIB137"/>
      <c r="WIC137"/>
      <c r="WID137"/>
      <c r="WIE137"/>
      <c r="WIF137"/>
      <c r="WIG137"/>
      <c r="WIH137"/>
      <c r="WII137"/>
      <c r="WIJ137"/>
      <c r="WIK137"/>
      <c r="WIL137"/>
      <c r="WIM137"/>
      <c r="WIN137"/>
      <c r="WIO137"/>
      <c r="WIP137"/>
      <c r="WIQ137"/>
      <c r="WIR137"/>
      <c r="WIS137"/>
      <c r="WIT137"/>
      <c r="WIU137"/>
      <c r="WIV137"/>
      <c r="WIW137"/>
      <c r="WIX137"/>
      <c r="WIY137"/>
      <c r="WIZ137"/>
      <c r="WJA137"/>
      <c r="WJB137"/>
      <c r="WJC137"/>
      <c r="WJD137"/>
      <c r="WJE137"/>
      <c r="WJF137"/>
      <c r="WJG137"/>
      <c r="WJH137"/>
      <c r="WJI137"/>
      <c r="WJJ137"/>
      <c r="WJK137"/>
      <c r="WJL137"/>
      <c r="WJM137"/>
      <c r="WJN137"/>
      <c r="WJO137"/>
      <c r="WJP137"/>
      <c r="WJQ137"/>
      <c r="WJR137"/>
      <c r="WJS137"/>
      <c r="WJT137"/>
      <c r="WJU137"/>
      <c r="WJV137"/>
      <c r="WJW137"/>
      <c r="WJX137"/>
      <c r="WJY137"/>
      <c r="WJZ137"/>
      <c r="WKA137"/>
      <c r="WKB137"/>
      <c r="WKC137"/>
      <c r="WKD137"/>
      <c r="WKE137"/>
      <c r="WKF137"/>
      <c r="WKG137"/>
      <c r="WKH137"/>
      <c r="WKI137"/>
      <c r="WKJ137"/>
      <c r="WKK137"/>
      <c r="WKL137"/>
      <c r="WKM137"/>
      <c r="WKN137"/>
      <c r="WKO137"/>
      <c r="WKP137"/>
      <c r="WKQ137"/>
      <c r="WKR137"/>
      <c r="WKS137"/>
      <c r="WKT137"/>
      <c r="WKU137"/>
      <c r="WKV137"/>
      <c r="WKW137"/>
      <c r="WKX137"/>
      <c r="WKY137"/>
      <c r="WKZ137"/>
      <c r="WLA137"/>
      <c r="WLB137"/>
      <c r="WLC137"/>
      <c r="WLD137"/>
      <c r="WLE137"/>
      <c r="WLF137"/>
      <c r="WLG137"/>
      <c r="WLH137"/>
      <c r="WLI137"/>
      <c r="WLJ137"/>
      <c r="WLK137"/>
      <c r="WLL137"/>
      <c r="WLM137"/>
      <c r="WLN137"/>
      <c r="WLO137"/>
      <c r="WLP137"/>
      <c r="WLQ137"/>
      <c r="WLR137"/>
      <c r="WLS137"/>
      <c r="WLT137"/>
      <c r="WLU137"/>
      <c r="WLV137"/>
      <c r="WLW137"/>
      <c r="WLX137"/>
      <c r="WLY137"/>
      <c r="WLZ137"/>
      <c r="WMA137"/>
      <c r="WMB137"/>
      <c r="WMC137"/>
      <c r="WMD137"/>
      <c r="WME137"/>
      <c r="WMF137"/>
      <c r="WMG137"/>
      <c r="WMH137"/>
      <c r="WMI137"/>
      <c r="WMJ137"/>
      <c r="WMK137"/>
      <c r="WML137"/>
      <c r="WMM137"/>
      <c r="WMN137"/>
      <c r="WMO137"/>
      <c r="WMP137"/>
      <c r="WMQ137"/>
      <c r="WMR137"/>
      <c r="WMS137"/>
      <c r="WMT137"/>
      <c r="WMU137"/>
      <c r="WMV137"/>
      <c r="WMW137"/>
      <c r="WMX137"/>
      <c r="WMY137"/>
      <c r="WMZ137"/>
      <c r="WNA137"/>
      <c r="WNB137"/>
      <c r="WNC137"/>
      <c r="WND137"/>
      <c r="WNE137"/>
      <c r="WNF137"/>
      <c r="WNG137"/>
      <c r="WNH137"/>
      <c r="WNI137"/>
      <c r="WNJ137"/>
      <c r="WNK137"/>
      <c r="WNL137"/>
      <c r="WNM137"/>
      <c r="WNN137"/>
      <c r="WNO137"/>
      <c r="WNP137"/>
      <c r="WNQ137"/>
      <c r="WNR137"/>
      <c r="WNS137"/>
      <c r="WNT137"/>
      <c r="WNU137"/>
      <c r="WNV137"/>
      <c r="WNW137"/>
      <c r="WNX137"/>
      <c r="WNY137"/>
      <c r="WNZ137"/>
      <c r="WOA137"/>
      <c r="WOB137"/>
      <c r="WOC137"/>
      <c r="WOD137"/>
      <c r="WOE137"/>
      <c r="WOF137"/>
      <c r="WOG137"/>
      <c r="WOH137"/>
      <c r="WOI137"/>
      <c r="WOJ137"/>
      <c r="WOK137"/>
      <c r="WOL137"/>
      <c r="WOM137"/>
      <c r="WON137"/>
      <c r="WOO137"/>
      <c r="WOP137"/>
      <c r="WOQ137"/>
      <c r="WOR137"/>
      <c r="WOS137"/>
      <c r="WOT137"/>
      <c r="WOU137"/>
      <c r="WOV137"/>
      <c r="WOW137"/>
      <c r="WOX137"/>
      <c r="WOY137"/>
      <c r="WOZ137"/>
      <c r="WPA137"/>
      <c r="WPB137"/>
      <c r="WPC137"/>
      <c r="WPD137"/>
      <c r="WPE137"/>
      <c r="WPF137"/>
      <c r="WPG137"/>
      <c r="WPH137"/>
      <c r="WPI137"/>
      <c r="WPJ137"/>
      <c r="WPK137"/>
      <c r="WPL137"/>
      <c r="WPM137"/>
      <c r="WPN137"/>
      <c r="WPO137"/>
      <c r="WPP137"/>
      <c r="WPQ137"/>
      <c r="WPR137"/>
      <c r="WPS137"/>
      <c r="WPT137"/>
      <c r="WPU137"/>
      <c r="WPV137"/>
      <c r="WPW137"/>
      <c r="WPX137"/>
      <c r="WPY137"/>
      <c r="WPZ137"/>
      <c r="WQA137"/>
      <c r="WQB137"/>
      <c r="WQC137"/>
      <c r="WQD137"/>
      <c r="WQE137"/>
      <c r="WQF137"/>
      <c r="WQG137"/>
      <c r="WQH137"/>
      <c r="WQI137"/>
      <c r="WQJ137"/>
      <c r="WQK137"/>
      <c r="WQL137"/>
      <c r="WQM137"/>
      <c r="WQN137"/>
      <c r="WQO137"/>
      <c r="WQP137"/>
      <c r="WQQ137"/>
      <c r="WQR137"/>
      <c r="WQS137"/>
      <c r="WQT137"/>
      <c r="WQU137"/>
      <c r="WQV137"/>
      <c r="WQW137"/>
      <c r="WQX137"/>
      <c r="WQY137"/>
      <c r="WQZ137"/>
      <c r="WRA137"/>
      <c r="WRB137"/>
      <c r="WRC137"/>
      <c r="WRD137"/>
      <c r="WRE137"/>
      <c r="WRF137"/>
      <c r="WRG137"/>
      <c r="WRH137"/>
      <c r="WRI137"/>
      <c r="WRJ137"/>
      <c r="WRK137"/>
      <c r="WRL137"/>
      <c r="WRM137"/>
      <c r="WRN137"/>
      <c r="WRO137"/>
      <c r="WRP137"/>
      <c r="WRQ137"/>
      <c r="WRR137"/>
      <c r="WRS137"/>
      <c r="WRT137"/>
      <c r="WRU137"/>
      <c r="WRV137"/>
      <c r="WRW137"/>
      <c r="WRX137"/>
      <c r="WRY137"/>
      <c r="WRZ137"/>
      <c r="WSA137"/>
      <c r="WSB137"/>
      <c r="WSC137"/>
      <c r="WSD137"/>
      <c r="WSE137"/>
      <c r="WSF137"/>
      <c r="WSG137"/>
      <c r="WSH137"/>
      <c r="WSI137"/>
      <c r="WSJ137"/>
      <c r="WSK137"/>
      <c r="WSL137"/>
      <c r="WSM137"/>
      <c r="WSN137"/>
      <c r="WSO137"/>
      <c r="WSP137"/>
      <c r="WSQ137"/>
      <c r="WSR137"/>
      <c r="WSS137"/>
      <c r="WST137"/>
      <c r="WSU137"/>
      <c r="WSV137"/>
      <c r="WSW137"/>
      <c r="WSX137"/>
      <c r="WSY137"/>
      <c r="WSZ137"/>
      <c r="WTA137"/>
      <c r="WTB137"/>
      <c r="WTC137"/>
      <c r="WTD137"/>
      <c r="WTE137"/>
      <c r="WTF137"/>
      <c r="WTG137"/>
      <c r="WTH137"/>
      <c r="WTI137"/>
      <c r="WTJ137"/>
      <c r="WTK137"/>
      <c r="WTL137"/>
      <c r="WTM137"/>
      <c r="WTN137"/>
      <c r="WTO137"/>
      <c r="WTP137"/>
      <c r="WTQ137"/>
      <c r="WTR137"/>
      <c r="WTS137"/>
      <c r="WTT137"/>
      <c r="WTU137"/>
      <c r="WTV137"/>
      <c r="WTW137"/>
      <c r="WTX137"/>
      <c r="WTY137"/>
      <c r="WTZ137"/>
      <c r="WUA137"/>
      <c r="WUB137"/>
      <c r="WUC137"/>
      <c r="WUD137"/>
      <c r="WUE137"/>
      <c r="WUF137"/>
      <c r="WUG137"/>
      <c r="WUH137"/>
      <c r="WUI137"/>
      <c r="WUJ137"/>
      <c r="WUK137"/>
      <c r="WUL137"/>
      <c r="WUM137"/>
      <c r="WUN137"/>
      <c r="WUO137"/>
      <c r="WUP137"/>
      <c r="WUQ137"/>
      <c r="WUR137"/>
      <c r="WUS137"/>
      <c r="WUT137"/>
      <c r="WUU137"/>
      <c r="WUV137"/>
      <c r="WUW137"/>
      <c r="WUX137"/>
      <c r="WUY137"/>
      <c r="WUZ137"/>
      <c r="WVA137"/>
      <c r="WVB137"/>
      <c r="WVC137"/>
      <c r="WVD137"/>
      <c r="WVE137"/>
      <c r="WVF137"/>
      <c r="WVG137"/>
      <c r="WVH137"/>
      <c r="WVI137"/>
      <c r="WVJ137"/>
      <c r="WVK137"/>
      <c r="WVL137"/>
      <c r="WVM137"/>
      <c r="WVN137"/>
      <c r="WVO137"/>
      <c r="WVP137"/>
      <c r="WVQ137"/>
      <c r="WVR137"/>
      <c r="WVS137"/>
      <c r="WVT137"/>
      <c r="WVU137"/>
      <c r="WVV137"/>
      <c r="WVW137"/>
      <c r="WVX137"/>
      <c r="WVY137"/>
      <c r="WVZ137"/>
      <c r="WWA137"/>
      <c r="WWB137"/>
      <c r="WWC137"/>
      <c r="WWD137"/>
      <c r="WWE137"/>
      <c r="WWF137"/>
      <c r="WWG137"/>
      <c r="WWH137"/>
      <c r="WWI137"/>
      <c r="WWJ137"/>
      <c r="WWK137"/>
      <c r="WWL137"/>
      <c r="WWM137"/>
      <c r="WWN137"/>
      <c r="WWO137"/>
      <c r="WWP137"/>
      <c r="WWQ137"/>
      <c r="WWR137"/>
      <c r="WWS137"/>
      <c r="WWT137"/>
      <c r="WWU137"/>
      <c r="WWV137"/>
      <c r="WWW137"/>
      <c r="WWX137"/>
      <c r="WWY137"/>
      <c r="WWZ137"/>
      <c r="WXA137"/>
      <c r="WXB137"/>
      <c r="WXC137"/>
      <c r="WXD137"/>
      <c r="WXE137"/>
      <c r="WXF137"/>
      <c r="WXG137"/>
      <c r="WXH137"/>
      <c r="WXI137"/>
      <c r="WXJ137"/>
      <c r="WXK137"/>
      <c r="WXL137"/>
      <c r="WXM137"/>
      <c r="WXN137"/>
      <c r="WXO137"/>
      <c r="WXP137"/>
      <c r="WXQ137"/>
      <c r="WXR137"/>
      <c r="WXS137"/>
      <c r="WXT137"/>
      <c r="WXU137"/>
      <c r="WXV137"/>
      <c r="WXW137"/>
      <c r="WXX137"/>
      <c r="WXY137"/>
      <c r="WXZ137"/>
      <c r="WYA137"/>
      <c r="WYB137"/>
      <c r="WYC137"/>
      <c r="WYD137"/>
      <c r="WYE137"/>
      <c r="WYF137"/>
      <c r="WYG137"/>
      <c r="WYH137"/>
      <c r="WYI137"/>
      <c r="WYJ137"/>
      <c r="WYK137"/>
      <c r="WYL137"/>
      <c r="WYM137"/>
      <c r="WYN137"/>
      <c r="WYO137"/>
      <c r="WYP137"/>
      <c r="WYQ137"/>
      <c r="WYR137"/>
      <c r="WYS137"/>
      <c r="WYT137"/>
      <c r="WYU137"/>
      <c r="WYV137"/>
      <c r="WYW137"/>
      <c r="WYX137"/>
      <c r="WYY137"/>
      <c r="WYZ137"/>
      <c r="WZA137"/>
      <c r="WZB137"/>
      <c r="WZC137"/>
      <c r="WZD137"/>
      <c r="WZE137"/>
      <c r="WZF137"/>
      <c r="WZG137"/>
      <c r="WZH137"/>
      <c r="WZI137"/>
      <c r="WZJ137"/>
      <c r="WZK137"/>
      <c r="WZL137"/>
      <c r="WZM137"/>
      <c r="WZN137"/>
      <c r="WZO137"/>
      <c r="WZP137"/>
      <c r="WZQ137"/>
      <c r="WZR137"/>
      <c r="WZS137"/>
      <c r="WZT137"/>
      <c r="WZU137"/>
      <c r="WZV137"/>
      <c r="WZW137"/>
      <c r="WZX137"/>
      <c r="WZY137"/>
      <c r="WZZ137"/>
      <c r="XAA137"/>
      <c r="XAB137"/>
      <c r="XAC137"/>
      <c r="XAD137"/>
      <c r="XAE137"/>
      <c r="XAF137"/>
      <c r="XAG137"/>
      <c r="XAH137"/>
      <c r="XAI137"/>
      <c r="XAJ137"/>
      <c r="XAK137"/>
      <c r="XAL137"/>
      <c r="XAM137"/>
      <c r="XAN137"/>
      <c r="XAO137"/>
      <c r="XAP137"/>
      <c r="XAQ137"/>
      <c r="XAR137"/>
      <c r="XAS137"/>
      <c r="XAT137"/>
      <c r="XAU137"/>
      <c r="XAV137"/>
      <c r="XAW137"/>
      <c r="XAX137"/>
      <c r="XAY137"/>
      <c r="XAZ137"/>
      <c r="XBA137"/>
      <c r="XBB137"/>
      <c r="XBC137"/>
      <c r="XBD137"/>
      <c r="XBE137"/>
      <c r="XBF137"/>
      <c r="XBG137"/>
      <c r="XBH137"/>
      <c r="XBI137"/>
      <c r="XBJ137"/>
      <c r="XBK137"/>
      <c r="XBL137"/>
      <c r="XBM137"/>
      <c r="XBN137"/>
      <c r="XBO137"/>
      <c r="XBP137"/>
      <c r="XBQ137"/>
      <c r="XBR137"/>
      <c r="XBS137"/>
      <c r="XBT137"/>
      <c r="XBU137"/>
      <c r="XBV137"/>
      <c r="XBW137"/>
      <c r="XBX137"/>
      <c r="XBY137"/>
      <c r="XBZ137"/>
      <c r="XCA137"/>
      <c r="XCB137"/>
      <c r="XCC137"/>
      <c r="XCD137"/>
      <c r="XCE137"/>
      <c r="XCF137"/>
      <c r="XCG137"/>
      <c r="XCH137"/>
      <c r="XCI137"/>
      <c r="XCJ137"/>
      <c r="XCK137"/>
      <c r="XCL137"/>
      <c r="XCM137"/>
      <c r="XCN137"/>
      <c r="XCO137"/>
      <c r="XCP137"/>
      <c r="XCQ137"/>
      <c r="XCR137"/>
      <c r="XCS137"/>
      <c r="XCT137"/>
      <c r="XCU137"/>
      <c r="XCV137"/>
      <c r="XCW137"/>
      <c r="XCX137"/>
      <c r="XCY137"/>
      <c r="XCZ137"/>
      <c r="XDA137"/>
      <c r="XDB137"/>
      <c r="XDC137"/>
      <c r="XDD137"/>
      <c r="XDE137"/>
      <c r="XDF137"/>
      <c r="XDG137"/>
      <c r="XDH137"/>
      <c r="XDI137"/>
      <c r="XDJ137"/>
      <c r="XDK137"/>
      <c r="XDL137"/>
      <c r="XDM137"/>
      <c r="XDN137"/>
      <c r="XDO137"/>
      <c r="XDP137"/>
      <c r="XDQ137"/>
      <c r="XDR137"/>
      <c r="XDS137"/>
      <c r="XDT137"/>
      <c r="XDU137"/>
      <c r="XDV137"/>
      <c r="XDW137"/>
      <c r="XDX137"/>
      <c r="XDY137"/>
      <c r="XDZ137"/>
      <c r="XEA137"/>
      <c r="XEB137"/>
      <c r="XEC137"/>
      <c r="XED137"/>
      <c r="XEE137"/>
      <c r="XEF137"/>
      <c r="XEG137"/>
      <c r="XEH137"/>
      <c r="XEI137"/>
      <c r="XEJ137"/>
      <c r="XEK137"/>
      <c r="XEL137"/>
      <c r="XEM137"/>
      <c r="XEN137"/>
      <c r="XEO137"/>
      <c r="XEP137"/>
      <c r="XEQ137"/>
      <c r="XER137"/>
      <c r="XES137"/>
      <c r="XET137"/>
      <c r="XEU137"/>
      <c r="XEV137"/>
      <c r="XEW137"/>
      <c r="XEX137"/>
      <c r="XEY137"/>
      <c r="XEZ137"/>
      <c r="XFA137"/>
      <c r="XFB137"/>
      <c r="XFC137"/>
    </row>
    <row r="138" spans="1:16383" s="422" customFormat="1" ht="15" customHeight="1" x14ac:dyDescent="0.2">
      <c r="A138" s="662" t="s">
        <v>561</v>
      </c>
      <c r="B138" s="898">
        <v>8.0000000000000004E-4</v>
      </c>
      <c r="C138" s="898">
        <v>8.0000000000000004E-4</v>
      </c>
      <c r="D138" s="898">
        <v>8.0000000000000004E-4</v>
      </c>
      <c r="E138" s="898">
        <v>8.0000000000000004E-4</v>
      </c>
      <c r="F138" s="899">
        <v>8.0000000000000004E-4</v>
      </c>
      <c r="G138" s="88"/>
      <c r="H138" s="8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  <c r="AMK138"/>
      <c r="AML138"/>
      <c r="AMM138"/>
      <c r="AMN138"/>
      <c r="AMO138"/>
      <c r="AMP138"/>
      <c r="AMQ138"/>
      <c r="AMR138"/>
      <c r="AMS138"/>
      <c r="AMT138"/>
      <c r="AMU138"/>
      <c r="AMV138"/>
      <c r="AMW138"/>
      <c r="AMX138"/>
      <c r="AMY138"/>
      <c r="AMZ138"/>
      <c r="ANA138"/>
      <c r="ANB138"/>
      <c r="ANC138"/>
      <c r="AND138"/>
      <c r="ANE138"/>
      <c r="ANF138"/>
      <c r="ANG138"/>
      <c r="ANH138"/>
      <c r="ANI138"/>
      <c r="ANJ138"/>
      <c r="ANK138"/>
      <c r="ANL138"/>
      <c r="ANM138"/>
      <c r="ANN138"/>
      <c r="ANO138"/>
      <c r="ANP138"/>
      <c r="ANQ138"/>
      <c r="ANR138"/>
      <c r="ANS138"/>
      <c r="ANT138"/>
      <c r="ANU138"/>
      <c r="ANV138"/>
      <c r="ANW138"/>
      <c r="ANX138"/>
      <c r="ANY138"/>
      <c r="ANZ138"/>
      <c r="AOA138"/>
      <c r="AOB138"/>
      <c r="AOC138"/>
      <c r="AOD138"/>
      <c r="AOE138"/>
      <c r="AOF138"/>
      <c r="AOG138"/>
      <c r="AOH138"/>
      <c r="AOI138"/>
      <c r="AOJ138"/>
      <c r="AOK138"/>
      <c r="AOL138"/>
      <c r="AOM138"/>
      <c r="AON138"/>
      <c r="AOO138"/>
      <c r="AOP138"/>
      <c r="AOQ138"/>
      <c r="AOR138"/>
      <c r="AOS138"/>
      <c r="AOT138"/>
      <c r="AOU138"/>
      <c r="AOV138"/>
      <c r="AOW138"/>
      <c r="AOX138"/>
      <c r="AOY138"/>
      <c r="AOZ138"/>
      <c r="APA138"/>
      <c r="APB138"/>
      <c r="APC138"/>
      <c r="APD138"/>
      <c r="APE138"/>
      <c r="APF138"/>
      <c r="APG138"/>
      <c r="APH138"/>
      <c r="API138"/>
      <c r="APJ138"/>
      <c r="APK138"/>
      <c r="APL138"/>
      <c r="APM138"/>
      <c r="APN138"/>
      <c r="APO138"/>
      <c r="APP138"/>
      <c r="APQ138"/>
      <c r="APR138"/>
      <c r="APS138"/>
      <c r="APT138"/>
      <c r="APU138"/>
      <c r="APV138"/>
      <c r="APW138"/>
      <c r="APX138"/>
      <c r="APY138"/>
      <c r="APZ138"/>
      <c r="AQA138"/>
      <c r="AQB138"/>
      <c r="AQC138"/>
      <c r="AQD138"/>
      <c r="AQE138"/>
      <c r="AQF138"/>
      <c r="AQG138"/>
      <c r="AQH138"/>
      <c r="AQI138"/>
      <c r="AQJ138"/>
      <c r="AQK138"/>
      <c r="AQL138"/>
      <c r="AQM138"/>
      <c r="AQN138"/>
      <c r="AQO138"/>
      <c r="AQP138"/>
      <c r="AQQ138"/>
      <c r="AQR138"/>
      <c r="AQS138"/>
      <c r="AQT138"/>
      <c r="AQU138"/>
      <c r="AQV138"/>
      <c r="AQW138"/>
      <c r="AQX138"/>
      <c r="AQY138"/>
      <c r="AQZ138"/>
      <c r="ARA138"/>
      <c r="ARB138"/>
      <c r="ARC138"/>
      <c r="ARD138"/>
      <c r="ARE138"/>
      <c r="ARF138"/>
      <c r="ARG138"/>
      <c r="ARH138"/>
      <c r="ARI138"/>
      <c r="ARJ138"/>
      <c r="ARK138"/>
      <c r="ARL138"/>
      <c r="ARM138"/>
      <c r="ARN138"/>
      <c r="ARO138"/>
      <c r="ARP138"/>
      <c r="ARQ138"/>
      <c r="ARR138"/>
      <c r="ARS138"/>
      <c r="ART138"/>
      <c r="ARU138"/>
      <c r="ARV138"/>
      <c r="ARW138"/>
      <c r="ARX138"/>
      <c r="ARY138"/>
      <c r="ARZ138"/>
      <c r="ASA138"/>
      <c r="ASB138"/>
      <c r="ASC138"/>
      <c r="ASD138"/>
      <c r="ASE138"/>
      <c r="ASF138"/>
      <c r="ASG138"/>
      <c r="ASH138"/>
      <c r="ASI138"/>
      <c r="ASJ138"/>
      <c r="ASK138"/>
      <c r="ASL138"/>
      <c r="ASM138"/>
      <c r="ASN138"/>
      <c r="ASO138"/>
      <c r="ASP138"/>
      <c r="ASQ138"/>
      <c r="ASR138"/>
      <c r="ASS138"/>
      <c r="AST138"/>
      <c r="ASU138"/>
      <c r="ASV138"/>
      <c r="ASW138"/>
      <c r="ASX138"/>
      <c r="ASY138"/>
      <c r="ASZ138"/>
      <c r="ATA138"/>
      <c r="ATB138"/>
      <c r="ATC138"/>
      <c r="ATD138"/>
      <c r="ATE138"/>
      <c r="ATF138"/>
      <c r="ATG138"/>
      <c r="ATH138"/>
      <c r="ATI138"/>
      <c r="ATJ138"/>
      <c r="ATK138"/>
      <c r="ATL138"/>
      <c r="ATM138"/>
      <c r="ATN138"/>
      <c r="ATO138"/>
      <c r="ATP138"/>
      <c r="ATQ138"/>
      <c r="ATR138"/>
      <c r="ATS138"/>
      <c r="ATT138"/>
      <c r="ATU138"/>
      <c r="ATV138"/>
      <c r="ATW138"/>
      <c r="ATX138"/>
      <c r="ATY138"/>
      <c r="ATZ138"/>
      <c r="AUA138"/>
      <c r="AUB138"/>
      <c r="AUC138"/>
      <c r="AUD138"/>
      <c r="AUE138"/>
      <c r="AUF138"/>
      <c r="AUG138"/>
      <c r="AUH138"/>
      <c r="AUI138"/>
      <c r="AUJ138"/>
      <c r="AUK138"/>
      <c r="AUL138"/>
      <c r="AUM138"/>
      <c r="AUN138"/>
      <c r="AUO138"/>
      <c r="AUP138"/>
      <c r="AUQ138"/>
      <c r="AUR138"/>
      <c r="AUS138"/>
      <c r="AUT138"/>
      <c r="AUU138"/>
      <c r="AUV138"/>
      <c r="AUW138"/>
      <c r="AUX138"/>
      <c r="AUY138"/>
      <c r="AUZ138"/>
      <c r="AVA138"/>
      <c r="AVB138"/>
      <c r="AVC138"/>
      <c r="AVD138"/>
      <c r="AVE138"/>
      <c r="AVF138"/>
      <c r="AVG138"/>
      <c r="AVH138"/>
      <c r="AVI138"/>
      <c r="AVJ138"/>
      <c r="AVK138"/>
      <c r="AVL138"/>
      <c r="AVM138"/>
      <c r="AVN138"/>
      <c r="AVO138"/>
      <c r="AVP138"/>
      <c r="AVQ138"/>
      <c r="AVR138"/>
      <c r="AVS138"/>
      <c r="AVT138"/>
      <c r="AVU138"/>
      <c r="AVV138"/>
      <c r="AVW138"/>
      <c r="AVX138"/>
      <c r="AVY138"/>
      <c r="AVZ138"/>
      <c r="AWA138"/>
      <c r="AWB138"/>
      <c r="AWC138"/>
      <c r="AWD138"/>
      <c r="AWE138"/>
      <c r="AWF138"/>
      <c r="AWG138"/>
      <c r="AWH138"/>
      <c r="AWI138"/>
      <c r="AWJ138"/>
      <c r="AWK138"/>
      <c r="AWL138"/>
      <c r="AWM138"/>
      <c r="AWN138"/>
      <c r="AWO138"/>
      <c r="AWP138"/>
      <c r="AWQ138"/>
      <c r="AWR138"/>
      <c r="AWS138"/>
      <c r="AWT138"/>
      <c r="AWU138"/>
      <c r="AWV138"/>
      <c r="AWW138"/>
      <c r="AWX138"/>
      <c r="AWY138"/>
      <c r="AWZ138"/>
      <c r="AXA138"/>
      <c r="AXB138"/>
      <c r="AXC138"/>
      <c r="AXD138"/>
      <c r="AXE138"/>
      <c r="AXF138"/>
      <c r="AXG138"/>
      <c r="AXH138"/>
      <c r="AXI138"/>
      <c r="AXJ138"/>
      <c r="AXK138"/>
      <c r="AXL138"/>
      <c r="AXM138"/>
      <c r="AXN138"/>
      <c r="AXO138"/>
      <c r="AXP138"/>
      <c r="AXQ138"/>
      <c r="AXR138"/>
      <c r="AXS138"/>
      <c r="AXT138"/>
      <c r="AXU138"/>
      <c r="AXV138"/>
      <c r="AXW138"/>
      <c r="AXX138"/>
      <c r="AXY138"/>
      <c r="AXZ138"/>
      <c r="AYA138"/>
      <c r="AYB138"/>
      <c r="AYC138"/>
      <c r="AYD138"/>
      <c r="AYE138"/>
      <c r="AYF138"/>
      <c r="AYG138"/>
      <c r="AYH138"/>
      <c r="AYI138"/>
      <c r="AYJ138"/>
      <c r="AYK138"/>
      <c r="AYL138"/>
      <c r="AYM138"/>
      <c r="AYN138"/>
      <c r="AYO138"/>
      <c r="AYP138"/>
      <c r="AYQ138"/>
      <c r="AYR138"/>
      <c r="AYS138"/>
      <c r="AYT138"/>
      <c r="AYU138"/>
      <c r="AYV138"/>
      <c r="AYW138"/>
      <c r="AYX138"/>
      <c r="AYY138"/>
      <c r="AYZ138"/>
      <c r="AZA138"/>
      <c r="AZB138"/>
      <c r="AZC138"/>
      <c r="AZD138"/>
      <c r="AZE138"/>
      <c r="AZF138"/>
      <c r="AZG138"/>
      <c r="AZH138"/>
      <c r="AZI138"/>
      <c r="AZJ138"/>
      <c r="AZK138"/>
      <c r="AZL138"/>
      <c r="AZM138"/>
      <c r="AZN138"/>
      <c r="AZO138"/>
      <c r="AZP138"/>
      <c r="AZQ138"/>
      <c r="AZR138"/>
      <c r="AZS138"/>
      <c r="AZT138"/>
      <c r="AZU138"/>
      <c r="AZV138"/>
      <c r="AZW138"/>
      <c r="AZX138"/>
      <c r="AZY138"/>
      <c r="AZZ138"/>
      <c r="BAA138"/>
      <c r="BAB138"/>
      <c r="BAC138"/>
      <c r="BAD138"/>
      <c r="BAE138"/>
      <c r="BAF138"/>
      <c r="BAG138"/>
      <c r="BAH138"/>
      <c r="BAI138"/>
      <c r="BAJ138"/>
      <c r="BAK138"/>
      <c r="BAL138"/>
      <c r="BAM138"/>
      <c r="BAN138"/>
      <c r="BAO138"/>
      <c r="BAP138"/>
      <c r="BAQ138"/>
      <c r="BAR138"/>
      <c r="BAS138"/>
      <c r="BAT138"/>
      <c r="BAU138"/>
      <c r="BAV138"/>
      <c r="BAW138"/>
      <c r="BAX138"/>
      <c r="BAY138"/>
      <c r="BAZ138"/>
      <c r="BBA138"/>
      <c r="BBB138"/>
      <c r="BBC138"/>
      <c r="BBD138"/>
      <c r="BBE138"/>
      <c r="BBF138"/>
      <c r="BBG138"/>
      <c r="BBH138"/>
      <c r="BBI138"/>
      <c r="BBJ138"/>
      <c r="BBK138"/>
      <c r="BBL138"/>
      <c r="BBM138"/>
      <c r="BBN138"/>
      <c r="BBO138"/>
      <c r="BBP138"/>
      <c r="BBQ138"/>
      <c r="BBR138"/>
      <c r="BBS138"/>
      <c r="BBT138"/>
      <c r="BBU138"/>
      <c r="BBV138"/>
      <c r="BBW138"/>
      <c r="BBX138"/>
      <c r="BBY138"/>
      <c r="BBZ138"/>
      <c r="BCA138"/>
      <c r="BCB138"/>
      <c r="BCC138"/>
      <c r="BCD138"/>
      <c r="BCE138"/>
      <c r="BCF138"/>
      <c r="BCG138"/>
      <c r="BCH138"/>
      <c r="BCI138"/>
      <c r="BCJ138"/>
      <c r="BCK138"/>
      <c r="BCL138"/>
      <c r="BCM138"/>
      <c r="BCN138"/>
      <c r="BCO138"/>
      <c r="BCP138"/>
      <c r="BCQ138"/>
      <c r="BCR138"/>
      <c r="BCS138"/>
      <c r="BCT138"/>
      <c r="BCU138"/>
      <c r="BCV138"/>
      <c r="BCW138"/>
      <c r="BCX138"/>
      <c r="BCY138"/>
      <c r="BCZ138"/>
      <c r="BDA138"/>
      <c r="BDB138"/>
      <c r="BDC138"/>
      <c r="BDD138"/>
      <c r="BDE138"/>
      <c r="BDF138"/>
      <c r="BDG138"/>
      <c r="BDH138"/>
      <c r="BDI138"/>
      <c r="BDJ138"/>
      <c r="BDK138"/>
      <c r="BDL138"/>
      <c r="BDM138"/>
      <c r="BDN138"/>
      <c r="BDO138"/>
      <c r="BDP138"/>
      <c r="BDQ138"/>
      <c r="BDR138"/>
      <c r="BDS138"/>
      <c r="BDT138"/>
      <c r="BDU138"/>
      <c r="BDV138"/>
      <c r="BDW138"/>
      <c r="BDX138"/>
      <c r="BDY138"/>
      <c r="BDZ138"/>
      <c r="BEA138"/>
      <c r="BEB138"/>
      <c r="BEC138"/>
      <c r="BED138"/>
      <c r="BEE138"/>
      <c r="BEF138"/>
      <c r="BEG138"/>
      <c r="BEH138"/>
      <c r="BEI138"/>
      <c r="BEJ138"/>
      <c r="BEK138"/>
      <c r="BEL138"/>
      <c r="BEM138"/>
      <c r="BEN138"/>
      <c r="BEO138"/>
      <c r="BEP138"/>
      <c r="BEQ138"/>
      <c r="BER138"/>
      <c r="BES138"/>
      <c r="BET138"/>
      <c r="BEU138"/>
      <c r="BEV138"/>
      <c r="BEW138"/>
      <c r="BEX138"/>
      <c r="BEY138"/>
      <c r="BEZ138"/>
      <c r="BFA138"/>
      <c r="BFB138"/>
      <c r="BFC138"/>
      <c r="BFD138"/>
      <c r="BFE138"/>
      <c r="BFF138"/>
      <c r="BFG138"/>
      <c r="BFH138"/>
      <c r="BFI138"/>
      <c r="BFJ138"/>
      <c r="BFK138"/>
      <c r="BFL138"/>
      <c r="BFM138"/>
      <c r="BFN138"/>
      <c r="BFO138"/>
      <c r="BFP138"/>
      <c r="BFQ138"/>
      <c r="BFR138"/>
      <c r="BFS138"/>
      <c r="BFT138"/>
      <c r="BFU138"/>
      <c r="BFV138"/>
      <c r="BFW138"/>
      <c r="BFX138"/>
      <c r="BFY138"/>
      <c r="BFZ138"/>
      <c r="BGA138"/>
      <c r="BGB138"/>
      <c r="BGC138"/>
      <c r="BGD138"/>
      <c r="BGE138"/>
      <c r="BGF138"/>
      <c r="BGG138"/>
      <c r="BGH138"/>
      <c r="BGI138"/>
      <c r="BGJ138"/>
      <c r="BGK138"/>
      <c r="BGL138"/>
      <c r="BGM138"/>
      <c r="BGN138"/>
      <c r="BGO138"/>
      <c r="BGP138"/>
      <c r="BGQ138"/>
      <c r="BGR138"/>
      <c r="BGS138"/>
      <c r="BGT138"/>
      <c r="BGU138"/>
      <c r="BGV138"/>
      <c r="BGW138"/>
      <c r="BGX138"/>
      <c r="BGY138"/>
      <c r="BGZ138"/>
      <c r="BHA138"/>
      <c r="BHB138"/>
      <c r="BHC138"/>
      <c r="BHD138"/>
      <c r="BHE138"/>
      <c r="BHF138"/>
      <c r="BHG138"/>
      <c r="BHH138"/>
      <c r="BHI138"/>
      <c r="BHJ138"/>
      <c r="BHK138"/>
      <c r="BHL138"/>
      <c r="BHM138"/>
      <c r="BHN138"/>
      <c r="BHO138"/>
      <c r="BHP138"/>
      <c r="BHQ138"/>
      <c r="BHR138"/>
      <c r="BHS138"/>
      <c r="BHT138"/>
      <c r="BHU138"/>
      <c r="BHV138"/>
      <c r="BHW138"/>
      <c r="BHX138"/>
      <c r="BHY138"/>
      <c r="BHZ138"/>
      <c r="BIA138"/>
      <c r="BIB138"/>
      <c r="BIC138"/>
      <c r="BID138"/>
      <c r="BIE138"/>
      <c r="BIF138"/>
      <c r="BIG138"/>
      <c r="BIH138"/>
      <c r="BII138"/>
      <c r="BIJ138"/>
      <c r="BIK138"/>
      <c r="BIL138"/>
      <c r="BIM138"/>
      <c r="BIN138"/>
      <c r="BIO138"/>
      <c r="BIP138"/>
      <c r="BIQ138"/>
      <c r="BIR138"/>
      <c r="BIS138"/>
      <c r="BIT138"/>
      <c r="BIU138"/>
      <c r="BIV138"/>
      <c r="BIW138"/>
      <c r="BIX138"/>
      <c r="BIY138"/>
      <c r="BIZ138"/>
      <c r="BJA138"/>
      <c r="BJB138"/>
      <c r="BJC138"/>
      <c r="BJD138"/>
      <c r="BJE138"/>
      <c r="BJF138"/>
      <c r="BJG138"/>
      <c r="BJH138"/>
      <c r="BJI138"/>
      <c r="BJJ138"/>
      <c r="BJK138"/>
      <c r="BJL138"/>
      <c r="BJM138"/>
      <c r="BJN138"/>
      <c r="BJO138"/>
      <c r="BJP138"/>
      <c r="BJQ138"/>
      <c r="BJR138"/>
      <c r="BJS138"/>
      <c r="BJT138"/>
      <c r="BJU138"/>
      <c r="BJV138"/>
      <c r="BJW138"/>
      <c r="BJX138"/>
      <c r="BJY138"/>
      <c r="BJZ138"/>
      <c r="BKA138"/>
      <c r="BKB138"/>
      <c r="BKC138"/>
      <c r="BKD138"/>
      <c r="BKE138"/>
      <c r="BKF138"/>
      <c r="BKG138"/>
      <c r="BKH138"/>
      <c r="BKI138"/>
      <c r="BKJ138"/>
      <c r="BKK138"/>
      <c r="BKL138"/>
      <c r="BKM138"/>
      <c r="BKN138"/>
      <c r="BKO138"/>
      <c r="BKP138"/>
      <c r="BKQ138"/>
      <c r="BKR138"/>
      <c r="BKS138"/>
      <c r="BKT138"/>
      <c r="BKU138"/>
      <c r="BKV138"/>
      <c r="BKW138"/>
      <c r="BKX138"/>
      <c r="BKY138"/>
      <c r="BKZ138"/>
      <c r="BLA138"/>
      <c r="BLB138"/>
      <c r="BLC138"/>
      <c r="BLD138"/>
      <c r="BLE138"/>
      <c r="BLF138"/>
      <c r="BLG138"/>
      <c r="BLH138"/>
      <c r="BLI138"/>
      <c r="BLJ138"/>
      <c r="BLK138"/>
      <c r="BLL138"/>
      <c r="BLM138"/>
      <c r="BLN138"/>
      <c r="BLO138"/>
      <c r="BLP138"/>
      <c r="BLQ138"/>
      <c r="BLR138"/>
      <c r="BLS138"/>
      <c r="BLT138"/>
      <c r="BLU138"/>
      <c r="BLV138"/>
      <c r="BLW138"/>
      <c r="BLX138"/>
      <c r="BLY138"/>
      <c r="BLZ138"/>
      <c r="BMA138"/>
      <c r="BMB138"/>
      <c r="BMC138"/>
      <c r="BMD138"/>
      <c r="BME138"/>
      <c r="BMF138"/>
      <c r="BMG138"/>
      <c r="BMH138"/>
      <c r="BMI138"/>
      <c r="BMJ138"/>
      <c r="BMK138"/>
      <c r="BML138"/>
      <c r="BMM138"/>
      <c r="BMN138"/>
      <c r="BMO138"/>
      <c r="BMP138"/>
      <c r="BMQ138"/>
      <c r="BMR138"/>
      <c r="BMS138"/>
      <c r="BMT138"/>
      <c r="BMU138"/>
      <c r="BMV138"/>
      <c r="BMW138"/>
      <c r="BMX138"/>
      <c r="BMY138"/>
      <c r="BMZ138"/>
      <c r="BNA138"/>
      <c r="BNB138"/>
      <c r="BNC138"/>
      <c r="BND138"/>
      <c r="BNE138"/>
      <c r="BNF138"/>
      <c r="BNG138"/>
      <c r="BNH138"/>
      <c r="BNI138"/>
      <c r="BNJ138"/>
      <c r="BNK138"/>
      <c r="BNL138"/>
      <c r="BNM138"/>
      <c r="BNN138"/>
      <c r="BNO138"/>
      <c r="BNP138"/>
      <c r="BNQ138"/>
      <c r="BNR138"/>
      <c r="BNS138"/>
      <c r="BNT138"/>
      <c r="BNU138"/>
      <c r="BNV138"/>
      <c r="BNW138"/>
      <c r="BNX138"/>
      <c r="BNY138"/>
      <c r="BNZ138"/>
      <c r="BOA138"/>
      <c r="BOB138"/>
      <c r="BOC138"/>
      <c r="BOD138"/>
      <c r="BOE138"/>
      <c r="BOF138"/>
      <c r="BOG138"/>
      <c r="BOH138"/>
      <c r="BOI138"/>
      <c r="BOJ138"/>
      <c r="BOK138"/>
      <c r="BOL138"/>
      <c r="BOM138"/>
      <c r="BON138"/>
      <c r="BOO138"/>
      <c r="BOP138"/>
      <c r="BOQ138"/>
      <c r="BOR138"/>
      <c r="BOS138"/>
      <c r="BOT138"/>
      <c r="BOU138"/>
      <c r="BOV138"/>
      <c r="BOW138"/>
      <c r="BOX138"/>
      <c r="BOY138"/>
      <c r="BOZ138"/>
      <c r="BPA138"/>
      <c r="BPB138"/>
      <c r="BPC138"/>
      <c r="BPD138"/>
      <c r="BPE138"/>
      <c r="BPF138"/>
      <c r="BPG138"/>
      <c r="BPH138"/>
      <c r="BPI138"/>
      <c r="BPJ138"/>
      <c r="BPK138"/>
      <c r="BPL138"/>
      <c r="BPM138"/>
      <c r="BPN138"/>
      <c r="BPO138"/>
      <c r="BPP138"/>
      <c r="BPQ138"/>
      <c r="BPR138"/>
      <c r="BPS138"/>
      <c r="BPT138"/>
      <c r="BPU138"/>
      <c r="BPV138"/>
      <c r="BPW138"/>
      <c r="BPX138"/>
      <c r="BPY138"/>
      <c r="BPZ138"/>
      <c r="BQA138"/>
      <c r="BQB138"/>
      <c r="BQC138"/>
      <c r="BQD138"/>
      <c r="BQE138"/>
      <c r="BQF138"/>
      <c r="BQG138"/>
      <c r="BQH138"/>
      <c r="BQI138"/>
      <c r="BQJ138"/>
      <c r="BQK138"/>
      <c r="BQL138"/>
      <c r="BQM138"/>
      <c r="BQN138"/>
      <c r="BQO138"/>
      <c r="BQP138"/>
      <c r="BQQ138"/>
      <c r="BQR138"/>
      <c r="BQS138"/>
      <c r="BQT138"/>
      <c r="BQU138"/>
      <c r="BQV138"/>
      <c r="BQW138"/>
      <c r="BQX138"/>
      <c r="BQY138"/>
      <c r="BQZ138"/>
      <c r="BRA138"/>
      <c r="BRB138"/>
      <c r="BRC138"/>
      <c r="BRD138"/>
      <c r="BRE138"/>
      <c r="BRF138"/>
      <c r="BRG138"/>
      <c r="BRH138"/>
      <c r="BRI138"/>
      <c r="BRJ138"/>
      <c r="BRK138"/>
      <c r="BRL138"/>
      <c r="BRM138"/>
      <c r="BRN138"/>
      <c r="BRO138"/>
      <c r="BRP138"/>
      <c r="BRQ138"/>
      <c r="BRR138"/>
      <c r="BRS138"/>
      <c r="BRT138"/>
      <c r="BRU138"/>
      <c r="BRV138"/>
      <c r="BRW138"/>
      <c r="BRX138"/>
      <c r="BRY138"/>
      <c r="BRZ138"/>
      <c r="BSA138"/>
      <c r="BSB138"/>
      <c r="BSC138"/>
      <c r="BSD138"/>
      <c r="BSE138"/>
      <c r="BSF138"/>
      <c r="BSG138"/>
      <c r="BSH138"/>
      <c r="BSI138"/>
      <c r="BSJ138"/>
      <c r="BSK138"/>
      <c r="BSL138"/>
      <c r="BSM138"/>
      <c r="BSN138"/>
      <c r="BSO138"/>
      <c r="BSP138"/>
      <c r="BSQ138"/>
      <c r="BSR138"/>
      <c r="BSS138"/>
      <c r="BST138"/>
      <c r="BSU138"/>
      <c r="BSV138"/>
      <c r="BSW138"/>
      <c r="BSX138"/>
      <c r="BSY138"/>
      <c r="BSZ138"/>
      <c r="BTA138"/>
      <c r="BTB138"/>
      <c r="BTC138"/>
      <c r="BTD138"/>
      <c r="BTE138"/>
      <c r="BTF138"/>
      <c r="BTG138"/>
      <c r="BTH138"/>
      <c r="BTI138"/>
      <c r="BTJ138"/>
      <c r="BTK138"/>
      <c r="BTL138"/>
      <c r="BTM138"/>
      <c r="BTN138"/>
      <c r="BTO138"/>
      <c r="BTP138"/>
      <c r="BTQ138"/>
      <c r="BTR138"/>
      <c r="BTS138"/>
      <c r="BTT138"/>
      <c r="BTU138"/>
      <c r="BTV138"/>
      <c r="BTW138"/>
      <c r="BTX138"/>
      <c r="BTY138"/>
      <c r="BTZ138"/>
      <c r="BUA138"/>
      <c r="BUB138"/>
      <c r="BUC138"/>
      <c r="BUD138"/>
      <c r="BUE138"/>
      <c r="BUF138"/>
      <c r="BUG138"/>
      <c r="BUH138"/>
      <c r="BUI138"/>
      <c r="BUJ138"/>
      <c r="BUK138"/>
      <c r="BUL138"/>
      <c r="BUM138"/>
      <c r="BUN138"/>
      <c r="BUO138"/>
      <c r="BUP138"/>
      <c r="BUQ138"/>
      <c r="BUR138"/>
      <c r="BUS138"/>
      <c r="BUT138"/>
      <c r="BUU138"/>
      <c r="BUV138"/>
      <c r="BUW138"/>
      <c r="BUX138"/>
      <c r="BUY138"/>
      <c r="BUZ138"/>
      <c r="BVA138"/>
      <c r="BVB138"/>
      <c r="BVC138"/>
      <c r="BVD138"/>
      <c r="BVE138"/>
      <c r="BVF138"/>
      <c r="BVG138"/>
      <c r="BVH138"/>
      <c r="BVI138"/>
      <c r="BVJ138"/>
      <c r="BVK138"/>
      <c r="BVL138"/>
      <c r="BVM138"/>
      <c r="BVN138"/>
      <c r="BVO138"/>
      <c r="BVP138"/>
      <c r="BVQ138"/>
      <c r="BVR138"/>
      <c r="BVS138"/>
      <c r="BVT138"/>
      <c r="BVU138"/>
      <c r="BVV138"/>
      <c r="BVW138"/>
      <c r="BVX138"/>
      <c r="BVY138"/>
      <c r="BVZ138"/>
      <c r="BWA138"/>
      <c r="BWB138"/>
      <c r="BWC138"/>
      <c r="BWD138"/>
      <c r="BWE138"/>
      <c r="BWF138"/>
      <c r="BWG138"/>
      <c r="BWH138"/>
      <c r="BWI138"/>
      <c r="BWJ138"/>
      <c r="BWK138"/>
      <c r="BWL138"/>
      <c r="BWM138"/>
      <c r="BWN138"/>
      <c r="BWO138"/>
      <c r="BWP138"/>
      <c r="BWQ138"/>
      <c r="BWR138"/>
      <c r="BWS138"/>
      <c r="BWT138"/>
      <c r="BWU138"/>
      <c r="BWV138"/>
      <c r="BWW138"/>
      <c r="BWX138"/>
      <c r="BWY138"/>
      <c r="BWZ138"/>
      <c r="BXA138"/>
      <c r="BXB138"/>
      <c r="BXC138"/>
      <c r="BXD138"/>
      <c r="BXE138"/>
      <c r="BXF138"/>
      <c r="BXG138"/>
      <c r="BXH138"/>
      <c r="BXI138"/>
      <c r="BXJ138"/>
      <c r="BXK138"/>
      <c r="BXL138"/>
      <c r="BXM138"/>
      <c r="BXN138"/>
      <c r="BXO138"/>
      <c r="BXP138"/>
      <c r="BXQ138"/>
      <c r="BXR138"/>
      <c r="BXS138"/>
      <c r="BXT138"/>
      <c r="BXU138"/>
      <c r="BXV138"/>
      <c r="BXW138"/>
      <c r="BXX138"/>
      <c r="BXY138"/>
      <c r="BXZ138"/>
      <c r="BYA138"/>
      <c r="BYB138"/>
      <c r="BYC138"/>
      <c r="BYD138"/>
      <c r="BYE138"/>
      <c r="BYF138"/>
      <c r="BYG138"/>
      <c r="BYH138"/>
      <c r="BYI138"/>
      <c r="BYJ138"/>
      <c r="BYK138"/>
      <c r="BYL138"/>
      <c r="BYM138"/>
      <c r="BYN138"/>
      <c r="BYO138"/>
      <c r="BYP138"/>
      <c r="BYQ138"/>
      <c r="BYR138"/>
      <c r="BYS138"/>
      <c r="BYT138"/>
      <c r="BYU138"/>
      <c r="BYV138"/>
      <c r="BYW138"/>
      <c r="BYX138"/>
      <c r="BYY138"/>
      <c r="BYZ138"/>
      <c r="BZA138"/>
      <c r="BZB138"/>
      <c r="BZC138"/>
      <c r="BZD138"/>
      <c r="BZE138"/>
      <c r="BZF138"/>
      <c r="BZG138"/>
      <c r="BZH138"/>
      <c r="BZI138"/>
      <c r="BZJ138"/>
      <c r="BZK138"/>
      <c r="BZL138"/>
      <c r="BZM138"/>
      <c r="BZN138"/>
      <c r="BZO138"/>
      <c r="BZP138"/>
      <c r="BZQ138"/>
      <c r="BZR138"/>
      <c r="BZS138"/>
      <c r="BZT138"/>
      <c r="BZU138"/>
      <c r="BZV138"/>
      <c r="BZW138"/>
      <c r="BZX138"/>
      <c r="BZY138"/>
      <c r="BZZ138"/>
      <c r="CAA138"/>
      <c r="CAB138"/>
      <c r="CAC138"/>
      <c r="CAD138"/>
      <c r="CAE138"/>
      <c r="CAF138"/>
      <c r="CAG138"/>
      <c r="CAH138"/>
      <c r="CAI138"/>
      <c r="CAJ138"/>
      <c r="CAK138"/>
      <c r="CAL138"/>
      <c r="CAM138"/>
      <c r="CAN138"/>
      <c r="CAO138"/>
      <c r="CAP138"/>
      <c r="CAQ138"/>
      <c r="CAR138"/>
      <c r="CAS138"/>
      <c r="CAT138"/>
      <c r="CAU138"/>
      <c r="CAV138"/>
      <c r="CAW138"/>
      <c r="CAX138"/>
      <c r="CAY138"/>
      <c r="CAZ138"/>
      <c r="CBA138"/>
      <c r="CBB138"/>
      <c r="CBC138"/>
      <c r="CBD138"/>
      <c r="CBE138"/>
      <c r="CBF138"/>
      <c r="CBG138"/>
      <c r="CBH138"/>
      <c r="CBI138"/>
      <c r="CBJ138"/>
      <c r="CBK138"/>
      <c r="CBL138"/>
      <c r="CBM138"/>
      <c r="CBN138"/>
      <c r="CBO138"/>
      <c r="CBP138"/>
      <c r="CBQ138"/>
      <c r="CBR138"/>
      <c r="CBS138"/>
      <c r="CBT138"/>
      <c r="CBU138"/>
      <c r="CBV138"/>
      <c r="CBW138"/>
      <c r="CBX138"/>
      <c r="CBY138"/>
      <c r="CBZ138"/>
      <c r="CCA138"/>
      <c r="CCB138"/>
      <c r="CCC138"/>
      <c r="CCD138"/>
      <c r="CCE138"/>
      <c r="CCF138"/>
      <c r="CCG138"/>
      <c r="CCH138"/>
      <c r="CCI138"/>
      <c r="CCJ138"/>
      <c r="CCK138"/>
      <c r="CCL138"/>
      <c r="CCM138"/>
      <c r="CCN138"/>
      <c r="CCO138"/>
      <c r="CCP138"/>
      <c r="CCQ138"/>
      <c r="CCR138"/>
      <c r="CCS138"/>
      <c r="CCT138"/>
      <c r="CCU138"/>
      <c r="CCV138"/>
      <c r="CCW138"/>
      <c r="CCX138"/>
      <c r="CCY138"/>
      <c r="CCZ138"/>
      <c r="CDA138"/>
      <c r="CDB138"/>
      <c r="CDC138"/>
      <c r="CDD138"/>
      <c r="CDE138"/>
      <c r="CDF138"/>
      <c r="CDG138"/>
      <c r="CDH138"/>
      <c r="CDI138"/>
      <c r="CDJ138"/>
      <c r="CDK138"/>
      <c r="CDL138"/>
      <c r="CDM138"/>
      <c r="CDN138"/>
      <c r="CDO138"/>
      <c r="CDP138"/>
      <c r="CDQ138"/>
      <c r="CDR138"/>
      <c r="CDS138"/>
      <c r="CDT138"/>
      <c r="CDU138"/>
      <c r="CDV138"/>
      <c r="CDW138"/>
      <c r="CDX138"/>
      <c r="CDY138"/>
      <c r="CDZ138"/>
      <c r="CEA138"/>
      <c r="CEB138"/>
      <c r="CEC138"/>
      <c r="CED138"/>
      <c r="CEE138"/>
      <c r="CEF138"/>
      <c r="CEG138"/>
      <c r="CEH138"/>
      <c r="CEI138"/>
      <c r="CEJ138"/>
      <c r="CEK138"/>
      <c r="CEL138"/>
      <c r="CEM138"/>
      <c r="CEN138"/>
      <c r="CEO138"/>
      <c r="CEP138"/>
      <c r="CEQ138"/>
      <c r="CER138"/>
      <c r="CES138"/>
      <c r="CET138"/>
      <c r="CEU138"/>
      <c r="CEV138"/>
      <c r="CEW138"/>
      <c r="CEX138"/>
      <c r="CEY138"/>
      <c r="CEZ138"/>
      <c r="CFA138"/>
      <c r="CFB138"/>
      <c r="CFC138"/>
      <c r="CFD138"/>
      <c r="CFE138"/>
      <c r="CFF138"/>
      <c r="CFG138"/>
      <c r="CFH138"/>
      <c r="CFI138"/>
      <c r="CFJ138"/>
      <c r="CFK138"/>
      <c r="CFL138"/>
      <c r="CFM138"/>
      <c r="CFN138"/>
      <c r="CFO138"/>
      <c r="CFP138"/>
      <c r="CFQ138"/>
      <c r="CFR138"/>
      <c r="CFS138"/>
      <c r="CFT138"/>
      <c r="CFU138"/>
      <c r="CFV138"/>
      <c r="CFW138"/>
      <c r="CFX138"/>
      <c r="CFY138"/>
      <c r="CFZ138"/>
      <c r="CGA138"/>
      <c r="CGB138"/>
      <c r="CGC138"/>
      <c r="CGD138"/>
      <c r="CGE138"/>
      <c r="CGF138"/>
      <c r="CGG138"/>
      <c r="CGH138"/>
      <c r="CGI138"/>
      <c r="CGJ138"/>
      <c r="CGK138"/>
      <c r="CGL138"/>
      <c r="CGM138"/>
      <c r="CGN138"/>
      <c r="CGO138"/>
      <c r="CGP138"/>
      <c r="CGQ138"/>
      <c r="CGR138"/>
      <c r="CGS138"/>
      <c r="CGT138"/>
      <c r="CGU138"/>
      <c r="CGV138"/>
      <c r="CGW138"/>
      <c r="CGX138"/>
      <c r="CGY138"/>
      <c r="CGZ138"/>
      <c r="CHA138"/>
      <c r="CHB138"/>
      <c r="CHC138"/>
      <c r="CHD138"/>
      <c r="CHE138"/>
      <c r="CHF138"/>
      <c r="CHG138"/>
      <c r="CHH138"/>
      <c r="CHI138"/>
      <c r="CHJ138"/>
      <c r="CHK138"/>
      <c r="CHL138"/>
      <c r="CHM138"/>
      <c r="CHN138"/>
      <c r="CHO138"/>
      <c r="CHP138"/>
      <c r="CHQ138"/>
      <c r="CHR138"/>
      <c r="CHS138"/>
      <c r="CHT138"/>
      <c r="CHU138"/>
      <c r="CHV138"/>
      <c r="CHW138"/>
      <c r="CHX138"/>
      <c r="CHY138"/>
      <c r="CHZ138"/>
      <c r="CIA138"/>
      <c r="CIB138"/>
      <c r="CIC138"/>
      <c r="CID138"/>
      <c r="CIE138"/>
      <c r="CIF138"/>
      <c r="CIG138"/>
      <c r="CIH138"/>
      <c r="CII138"/>
      <c r="CIJ138"/>
      <c r="CIK138"/>
      <c r="CIL138"/>
      <c r="CIM138"/>
      <c r="CIN138"/>
      <c r="CIO138"/>
      <c r="CIP138"/>
      <c r="CIQ138"/>
      <c r="CIR138"/>
      <c r="CIS138"/>
      <c r="CIT138"/>
      <c r="CIU138"/>
      <c r="CIV138"/>
      <c r="CIW138"/>
      <c r="CIX138"/>
      <c r="CIY138"/>
      <c r="CIZ138"/>
      <c r="CJA138"/>
      <c r="CJB138"/>
      <c r="CJC138"/>
      <c r="CJD138"/>
      <c r="CJE138"/>
      <c r="CJF138"/>
      <c r="CJG138"/>
      <c r="CJH138"/>
      <c r="CJI138"/>
      <c r="CJJ138"/>
      <c r="CJK138"/>
      <c r="CJL138"/>
      <c r="CJM138"/>
      <c r="CJN138"/>
      <c r="CJO138"/>
      <c r="CJP138"/>
      <c r="CJQ138"/>
      <c r="CJR138"/>
      <c r="CJS138"/>
      <c r="CJT138"/>
      <c r="CJU138"/>
      <c r="CJV138"/>
      <c r="CJW138"/>
      <c r="CJX138"/>
      <c r="CJY138"/>
      <c r="CJZ138"/>
      <c r="CKA138"/>
      <c r="CKB138"/>
      <c r="CKC138"/>
      <c r="CKD138"/>
      <c r="CKE138"/>
      <c r="CKF138"/>
      <c r="CKG138"/>
      <c r="CKH138"/>
      <c r="CKI138"/>
      <c r="CKJ138"/>
      <c r="CKK138"/>
      <c r="CKL138"/>
      <c r="CKM138"/>
      <c r="CKN138"/>
      <c r="CKO138"/>
      <c r="CKP138"/>
      <c r="CKQ138"/>
      <c r="CKR138"/>
      <c r="CKS138"/>
      <c r="CKT138"/>
      <c r="CKU138"/>
      <c r="CKV138"/>
      <c r="CKW138"/>
      <c r="CKX138"/>
      <c r="CKY138"/>
      <c r="CKZ138"/>
      <c r="CLA138"/>
      <c r="CLB138"/>
      <c r="CLC138"/>
      <c r="CLD138"/>
      <c r="CLE138"/>
      <c r="CLF138"/>
      <c r="CLG138"/>
      <c r="CLH138"/>
      <c r="CLI138"/>
      <c r="CLJ138"/>
      <c r="CLK138"/>
      <c r="CLL138"/>
      <c r="CLM138"/>
      <c r="CLN138"/>
      <c r="CLO138"/>
      <c r="CLP138"/>
      <c r="CLQ138"/>
      <c r="CLR138"/>
      <c r="CLS138"/>
      <c r="CLT138"/>
      <c r="CLU138"/>
      <c r="CLV138"/>
      <c r="CLW138"/>
      <c r="CLX138"/>
      <c r="CLY138"/>
      <c r="CLZ138"/>
      <c r="CMA138"/>
      <c r="CMB138"/>
      <c r="CMC138"/>
      <c r="CMD138"/>
      <c r="CME138"/>
      <c r="CMF138"/>
      <c r="CMG138"/>
      <c r="CMH138"/>
      <c r="CMI138"/>
      <c r="CMJ138"/>
      <c r="CMK138"/>
      <c r="CML138"/>
      <c r="CMM138"/>
      <c r="CMN138"/>
      <c r="CMO138"/>
      <c r="CMP138"/>
      <c r="CMQ138"/>
      <c r="CMR138"/>
      <c r="CMS138"/>
      <c r="CMT138"/>
      <c r="CMU138"/>
      <c r="CMV138"/>
      <c r="CMW138"/>
      <c r="CMX138"/>
      <c r="CMY138"/>
      <c r="CMZ138"/>
      <c r="CNA138"/>
      <c r="CNB138"/>
      <c r="CNC138"/>
      <c r="CND138"/>
      <c r="CNE138"/>
      <c r="CNF138"/>
      <c r="CNG138"/>
      <c r="CNH138"/>
      <c r="CNI138"/>
      <c r="CNJ138"/>
      <c r="CNK138"/>
      <c r="CNL138"/>
      <c r="CNM138"/>
      <c r="CNN138"/>
      <c r="CNO138"/>
      <c r="CNP138"/>
      <c r="CNQ138"/>
      <c r="CNR138"/>
      <c r="CNS138"/>
      <c r="CNT138"/>
      <c r="CNU138"/>
      <c r="CNV138"/>
      <c r="CNW138"/>
      <c r="CNX138"/>
      <c r="CNY138"/>
      <c r="CNZ138"/>
      <c r="COA138"/>
      <c r="COB138"/>
      <c r="COC138"/>
      <c r="COD138"/>
      <c r="COE138"/>
      <c r="COF138"/>
      <c r="COG138"/>
      <c r="COH138"/>
      <c r="COI138"/>
      <c r="COJ138"/>
      <c r="COK138"/>
      <c r="COL138"/>
      <c r="COM138"/>
      <c r="CON138"/>
      <c r="COO138"/>
      <c r="COP138"/>
      <c r="COQ138"/>
      <c r="COR138"/>
      <c r="COS138"/>
      <c r="COT138"/>
      <c r="COU138"/>
      <c r="COV138"/>
      <c r="COW138"/>
      <c r="COX138"/>
      <c r="COY138"/>
      <c r="COZ138"/>
      <c r="CPA138"/>
      <c r="CPB138"/>
      <c r="CPC138"/>
      <c r="CPD138"/>
      <c r="CPE138"/>
      <c r="CPF138"/>
      <c r="CPG138"/>
      <c r="CPH138"/>
      <c r="CPI138"/>
      <c r="CPJ138"/>
      <c r="CPK138"/>
      <c r="CPL138"/>
      <c r="CPM138"/>
      <c r="CPN138"/>
      <c r="CPO138"/>
      <c r="CPP138"/>
      <c r="CPQ138"/>
      <c r="CPR138"/>
      <c r="CPS138"/>
      <c r="CPT138"/>
      <c r="CPU138"/>
      <c r="CPV138"/>
      <c r="CPW138"/>
      <c r="CPX138"/>
      <c r="CPY138"/>
      <c r="CPZ138"/>
      <c r="CQA138"/>
      <c r="CQB138"/>
      <c r="CQC138"/>
      <c r="CQD138"/>
      <c r="CQE138"/>
      <c r="CQF138"/>
      <c r="CQG138"/>
      <c r="CQH138"/>
      <c r="CQI138"/>
      <c r="CQJ138"/>
      <c r="CQK138"/>
      <c r="CQL138"/>
      <c r="CQM138"/>
      <c r="CQN138"/>
      <c r="CQO138"/>
      <c r="CQP138"/>
      <c r="CQQ138"/>
      <c r="CQR138"/>
      <c r="CQS138"/>
      <c r="CQT138"/>
      <c r="CQU138"/>
      <c r="CQV138"/>
      <c r="CQW138"/>
      <c r="CQX138"/>
      <c r="CQY138"/>
      <c r="CQZ138"/>
      <c r="CRA138"/>
      <c r="CRB138"/>
      <c r="CRC138"/>
      <c r="CRD138"/>
      <c r="CRE138"/>
      <c r="CRF138"/>
      <c r="CRG138"/>
      <c r="CRH138"/>
      <c r="CRI138"/>
      <c r="CRJ138"/>
      <c r="CRK138"/>
      <c r="CRL138"/>
      <c r="CRM138"/>
      <c r="CRN138"/>
      <c r="CRO138"/>
      <c r="CRP138"/>
      <c r="CRQ138"/>
      <c r="CRR138"/>
      <c r="CRS138"/>
      <c r="CRT138"/>
      <c r="CRU138"/>
      <c r="CRV138"/>
      <c r="CRW138"/>
      <c r="CRX138"/>
      <c r="CRY138"/>
      <c r="CRZ138"/>
      <c r="CSA138"/>
      <c r="CSB138"/>
      <c r="CSC138"/>
      <c r="CSD138"/>
      <c r="CSE138"/>
      <c r="CSF138"/>
      <c r="CSG138"/>
      <c r="CSH138"/>
      <c r="CSI138"/>
      <c r="CSJ138"/>
      <c r="CSK138"/>
      <c r="CSL138"/>
      <c r="CSM138"/>
      <c r="CSN138"/>
      <c r="CSO138"/>
      <c r="CSP138"/>
      <c r="CSQ138"/>
      <c r="CSR138"/>
      <c r="CSS138"/>
      <c r="CST138"/>
      <c r="CSU138"/>
      <c r="CSV138"/>
      <c r="CSW138"/>
      <c r="CSX138"/>
      <c r="CSY138"/>
      <c r="CSZ138"/>
      <c r="CTA138"/>
      <c r="CTB138"/>
      <c r="CTC138"/>
      <c r="CTD138"/>
      <c r="CTE138"/>
      <c r="CTF138"/>
      <c r="CTG138"/>
      <c r="CTH138"/>
      <c r="CTI138"/>
      <c r="CTJ138"/>
      <c r="CTK138"/>
      <c r="CTL138"/>
      <c r="CTM138"/>
      <c r="CTN138"/>
      <c r="CTO138"/>
      <c r="CTP138"/>
      <c r="CTQ138"/>
      <c r="CTR138"/>
      <c r="CTS138"/>
      <c r="CTT138"/>
      <c r="CTU138"/>
      <c r="CTV138"/>
      <c r="CTW138"/>
      <c r="CTX138"/>
      <c r="CTY138"/>
      <c r="CTZ138"/>
      <c r="CUA138"/>
      <c r="CUB138"/>
      <c r="CUC138"/>
      <c r="CUD138"/>
      <c r="CUE138"/>
      <c r="CUF138"/>
      <c r="CUG138"/>
      <c r="CUH138"/>
      <c r="CUI138"/>
      <c r="CUJ138"/>
      <c r="CUK138"/>
      <c r="CUL138"/>
      <c r="CUM138"/>
      <c r="CUN138"/>
      <c r="CUO138"/>
      <c r="CUP138"/>
      <c r="CUQ138"/>
      <c r="CUR138"/>
      <c r="CUS138"/>
      <c r="CUT138"/>
      <c r="CUU138"/>
      <c r="CUV138"/>
      <c r="CUW138"/>
      <c r="CUX138"/>
      <c r="CUY138"/>
      <c r="CUZ138"/>
      <c r="CVA138"/>
      <c r="CVB138"/>
      <c r="CVC138"/>
      <c r="CVD138"/>
      <c r="CVE138"/>
      <c r="CVF138"/>
      <c r="CVG138"/>
      <c r="CVH138"/>
      <c r="CVI138"/>
      <c r="CVJ138"/>
      <c r="CVK138"/>
      <c r="CVL138"/>
      <c r="CVM138"/>
      <c r="CVN138"/>
      <c r="CVO138"/>
      <c r="CVP138"/>
      <c r="CVQ138"/>
      <c r="CVR138"/>
      <c r="CVS138"/>
      <c r="CVT138"/>
      <c r="CVU138"/>
      <c r="CVV138"/>
      <c r="CVW138"/>
      <c r="CVX138"/>
      <c r="CVY138"/>
      <c r="CVZ138"/>
      <c r="CWA138"/>
      <c r="CWB138"/>
      <c r="CWC138"/>
      <c r="CWD138"/>
      <c r="CWE138"/>
      <c r="CWF138"/>
      <c r="CWG138"/>
      <c r="CWH138"/>
      <c r="CWI138"/>
      <c r="CWJ138"/>
      <c r="CWK138"/>
      <c r="CWL138"/>
      <c r="CWM138"/>
      <c r="CWN138"/>
      <c r="CWO138"/>
      <c r="CWP138"/>
      <c r="CWQ138"/>
      <c r="CWR138"/>
      <c r="CWS138"/>
      <c r="CWT138"/>
      <c r="CWU138"/>
      <c r="CWV138"/>
      <c r="CWW138"/>
      <c r="CWX138"/>
      <c r="CWY138"/>
      <c r="CWZ138"/>
      <c r="CXA138"/>
      <c r="CXB138"/>
      <c r="CXC138"/>
      <c r="CXD138"/>
      <c r="CXE138"/>
      <c r="CXF138"/>
      <c r="CXG138"/>
      <c r="CXH138"/>
      <c r="CXI138"/>
      <c r="CXJ138"/>
      <c r="CXK138"/>
      <c r="CXL138"/>
      <c r="CXM138"/>
      <c r="CXN138"/>
      <c r="CXO138"/>
      <c r="CXP138"/>
      <c r="CXQ138"/>
      <c r="CXR138"/>
      <c r="CXS138"/>
      <c r="CXT138"/>
      <c r="CXU138"/>
      <c r="CXV138"/>
      <c r="CXW138"/>
      <c r="CXX138"/>
      <c r="CXY138"/>
      <c r="CXZ138"/>
      <c r="CYA138"/>
      <c r="CYB138"/>
      <c r="CYC138"/>
      <c r="CYD138"/>
      <c r="CYE138"/>
      <c r="CYF138"/>
      <c r="CYG138"/>
      <c r="CYH138"/>
      <c r="CYI138"/>
      <c r="CYJ138"/>
      <c r="CYK138"/>
      <c r="CYL138"/>
      <c r="CYM138"/>
      <c r="CYN138"/>
      <c r="CYO138"/>
      <c r="CYP138"/>
      <c r="CYQ138"/>
      <c r="CYR138"/>
      <c r="CYS138"/>
      <c r="CYT138"/>
      <c r="CYU138"/>
      <c r="CYV138"/>
      <c r="CYW138"/>
      <c r="CYX138"/>
      <c r="CYY138"/>
      <c r="CYZ138"/>
      <c r="CZA138"/>
      <c r="CZB138"/>
      <c r="CZC138"/>
      <c r="CZD138"/>
      <c r="CZE138"/>
      <c r="CZF138"/>
      <c r="CZG138"/>
      <c r="CZH138"/>
      <c r="CZI138"/>
      <c r="CZJ138"/>
      <c r="CZK138"/>
      <c r="CZL138"/>
      <c r="CZM138"/>
      <c r="CZN138"/>
      <c r="CZO138"/>
      <c r="CZP138"/>
      <c r="CZQ138"/>
      <c r="CZR138"/>
      <c r="CZS138"/>
      <c r="CZT138"/>
      <c r="CZU138"/>
      <c r="CZV138"/>
      <c r="CZW138"/>
      <c r="CZX138"/>
      <c r="CZY138"/>
      <c r="CZZ138"/>
      <c r="DAA138"/>
      <c r="DAB138"/>
      <c r="DAC138"/>
      <c r="DAD138"/>
      <c r="DAE138"/>
      <c r="DAF138"/>
      <c r="DAG138"/>
      <c r="DAH138"/>
      <c r="DAI138"/>
      <c r="DAJ138"/>
      <c r="DAK138"/>
      <c r="DAL138"/>
      <c r="DAM138"/>
      <c r="DAN138"/>
      <c r="DAO138"/>
      <c r="DAP138"/>
      <c r="DAQ138"/>
      <c r="DAR138"/>
      <c r="DAS138"/>
      <c r="DAT138"/>
      <c r="DAU138"/>
      <c r="DAV138"/>
      <c r="DAW138"/>
      <c r="DAX138"/>
      <c r="DAY138"/>
      <c r="DAZ138"/>
      <c r="DBA138"/>
      <c r="DBB138"/>
      <c r="DBC138"/>
      <c r="DBD138"/>
      <c r="DBE138"/>
      <c r="DBF138"/>
      <c r="DBG138"/>
      <c r="DBH138"/>
      <c r="DBI138"/>
      <c r="DBJ138"/>
      <c r="DBK138"/>
      <c r="DBL138"/>
      <c r="DBM138"/>
      <c r="DBN138"/>
      <c r="DBO138"/>
      <c r="DBP138"/>
      <c r="DBQ138"/>
      <c r="DBR138"/>
      <c r="DBS138"/>
      <c r="DBT138"/>
      <c r="DBU138"/>
      <c r="DBV138"/>
      <c r="DBW138"/>
      <c r="DBX138"/>
      <c r="DBY138"/>
      <c r="DBZ138"/>
      <c r="DCA138"/>
      <c r="DCB138"/>
      <c r="DCC138"/>
      <c r="DCD138"/>
      <c r="DCE138"/>
      <c r="DCF138"/>
      <c r="DCG138"/>
      <c r="DCH138"/>
      <c r="DCI138"/>
      <c r="DCJ138"/>
      <c r="DCK138"/>
      <c r="DCL138"/>
      <c r="DCM138"/>
      <c r="DCN138"/>
      <c r="DCO138"/>
      <c r="DCP138"/>
      <c r="DCQ138"/>
      <c r="DCR138"/>
      <c r="DCS138"/>
      <c r="DCT138"/>
      <c r="DCU138"/>
      <c r="DCV138"/>
      <c r="DCW138"/>
      <c r="DCX138"/>
      <c r="DCY138"/>
      <c r="DCZ138"/>
      <c r="DDA138"/>
      <c r="DDB138"/>
      <c r="DDC138"/>
      <c r="DDD138"/>
      <c r="DDE138"/>
      <c r="DDF138"/>
      <c r="DDG138"/>
      <c r="DDH138"/>
      <c r="DDI138"/>
      <c r="DDJ138"/>
      <c r="DDK138"/>
      <c r="DDL138"/>
      <c r="DDM138"/>
      <c r="DDN138"/>
      <c r="DDO138"/>
      <c r="DDP138"/>
      <c r="DDQ138"/>
      <c r="DDR138"/>
      <c r="DDS138"/>
      <c r="DDT138"/>
      <c r="DDU138"/>
      <c r="DDV138"/>
      <c r="DDW138"/>
      <c r="DDX138"/>
      <c r="DDY138"/>
      <c r="DDZ138"/>
      <c r="DEA138"/>
      <c r="DEB138"/>
      <c r="DEC138"/>
      <c r="DED138"/>
      <c r="DEE138"/>
      <c r="DEF138"/>
      <c r="DEG138"/>
      <c r="DEH138"/>
      <c r="DEI138"/>
      <c r="DEJ138"/>
      <c r="DEK138"/>
      <c r="DEL138"/>
      <c r="DEM138"/>
      <c r="DEN138"/>
      <c r="DEO138"/>
      <c r="DEP138"/>
      <c r="DEQ138"/>
      <c r="DER138"/>
      <c r="DES138"/>
      <c r="DET138"/>
      <c r="DEU138"/>
      <c r="DEV138"/>
      <c r="DEW138"/>
      <c r="DEX138"/>
      <c r="DEY138"/>
      <c r="DEZ138"/>
      <c r="DFA138"/>
      <c r="DFB138"/>
      <c r="DFC138"/>
      <c r="DFD138"/>
      <c r="DFE138"/>
      <c r="DFF138"/>
      <c r="DFG138"/>
      <c r="DFH138"/>
      <c r="DFI138"/>
      <c r="DFJ138"/>
      <c r="DFK138"/>
      <c r="DFL138"/>
      <c r="DFM138"/>
      <c r="DFN138"/>
      <c r="DFO138"/>
      <c r="DFP138"/>
      <c r="DFQ138"/>
      <c r="DFR138"/>
      <c r="DFS138"/>
      <c r="DFT138"/>
      <c r="DFU138"/>
      <c r="DFV138"/>
      <c r="DFW138"/>
      <c r="DFX138"/>
      <c r="DFY138"/>
      <c r="DFZ138"/>
      <c r="DGA138"/>
      <c r="DGB138"/>
      <c r="DGC138"/>
      <c r="DGD138"/>
      <c r="DGE138"/>
      <c r="DGF138"/>
      <c r="DGG138"/>
      <c r="DGH138"/>
      <c r="DGI138"/>
      <c r="DGJ138"/>
      <c r="DGK138"/>
      <c r="DGL138"/>
      <c r="DGM138"/>
      <c r="DGN138"/>
      <c r="DGO138"/>
      <c r="DGP138"/>
      <c r="DGQ138"/>
      <c r="DGR138"/>
      <c r="DGS138"/>
      <c r="DGT138"/>
      <c r="DGU138"/>
      <c r="DGV138"/>
      <c r="DGW138"/>
      <c r="DGX138"/>
      <c r="DGY138"/>
      <c r="DGZ138"/>
      <c r="DHA138"/>
      <c r="DHB138"/>
      <c r="DHC138"/>
      <c r="DHD138"/>
      <c r="DHE138"/>
      <c r="DHF138"/>
      <c r="DHG138"/>
      <c r="DHH138"/>
      <c r="DHI138"/>
      <c r="DHJ138"/>
      <c r="DHK138"/>
      <c r="DHL138"/>
      <c r="DHM138"/>
      <c r="DHN138"/>
      <c r="DHO138"/>
      <c r="DHP138"/>
      <c r="DHQ138"/>
      <c r="DHR138"/>
      <c r="DHS138"/>
      <c r="DHT138"/>
      <c r="DHU138"/>
      <c r="DHV138"/>
      <c r="DHW138"/>
      <c r="DHX138"/>
      <c r="DHY138"/>
      <c r="DHZ138"/>
      <c r="DIA138"/>
      <c r="DIB138"/>
      <c r="DIC138"/>
      <c r="DID138"/>
      <c r="DIE138"/>
      <c r="DIF138"/>
      <c r="DIG138"/>
      <c r="DIH138"/>
      <c r="DII138"/>
      <c r="DIJ138"/>
      <c r="DIK138"/>
      <c r="DIL138"/>
      <c r="DIM138"/>
      <c r="DIN138"/>
      <c r="DIO138"/>
      <c r="DIP138"/>
      <c r="DIQ138"/>
      <c r="DIR138"/>
      <c r="DIS138"/>
      <c r="DIT138"/>
      <c r="DIU138"/>
      <c r="DIV138"/>
      <c r="DIW138"/>
      <c r="DIX138"/>
      <c r="DIY138"/>
      <c r="DIZ138"/>
      <c r="DJA138"/>
      <c r="DJB138"/>
      <c r="DJC138"/>
      <c r="DJD138"/>
      <c r="DJE138"/>
      <c r="DJF138"/>
      <c r="DJG138"/>
      <c r="DJH138"/>
      <c r="DJI138"/>
      <c r="DJJ138"/>
      <c r="DJK138"/>
      <c r="DJL138"/>
      <c r="DJM138"/>
      <c r="DJN138"/>
      <c r="DJO138"/>
      <c r="DJP138"/>
      <c r="DJQ138"/>
      <c r="DJR138"/>
      <c r="DJS138"/>
      <c r="DJT138"/>
      <c r="DJU138"/>
      <c r="DJV138"/>
      <c r="DJW138"/>
      <c r="DJX138"/>
      <c r="DJY138"/>
      <c r="DJZ138"/>
      <c r="DKA138"/>
      <c r="DKB138"/>
      <c r="DKC138"/>
      <c r="DKD138"/>
      <c r="DKE138"/>
      <c r="DKF138"/>
      <c r="DKG138"/>
      <c r="DKH138"/>
      <c r="DKI138"/>
      <c r="DKJ138"/>
      <c r="DKK138"/>
      <c r="DKL138"/>
      <c r="DKM138"/>
      <c r="DKN138"/>
      <c r="DKO138"/>
      <c r="DKP138"/>
      <c r="DKQ138"/>
      <c r="DKR138"/>
      <c r="DKS138"/>
      <c r="DKT138"/>
      <c r="DKU138"/>
      <c r="DKV138"/>
      <c r="DKW138"/>
      <c r="DKX138"/>
      <c r="DKY138"/>
      <c r="DKZ138"/>
      <c r="DLA138"/>
      <c r="DLB138"/>
      <c r="DLC138"/>
      <c r="DLD138"/>
      <c r="DLE138"/>
      <c r="DLF138"/>
      <c r="DLG138"/>
      <c r="DLH138"/>
      <c r="DLI138"/>
      <c r="DLJ138"/>
      <c r="DLK138"/>
      <c r="DLL138"/>
      <c r="DLM138"/>
      <c r="DLN138"/>
      <c r="DLO138"/>
      <c r="DLP138"/>
      <c r="DLQ138"/>
      <c r="DLR138"/>
      <c r="DLS138"/>
      <c r="DLT138"/>
      <c r="DLU138"/>
      <c r="DLV138"/>
      <c r="DLW138"/>
      <c r="DLX138"/>
      <c r="DLY138"/>
      <c r="DLZ138"/>
      <c r="DMA138"/>
      <c r="DMB138"/>
      <c r="DMC138"/>
      <c r="DMD138"/>
      <c r="DME138"/>
      <c r="DMF138"/>
      <c r="DMG138"/>
      <c r="DMH138"/>
      <c r="DMI138"/>
      <c r="DMJ138"/>
      <c r="DMK138"/>
      <c r="DML138"/>
      <c r="DMM138"/>
      <c r="DMN138"/>
      <c r="DMO138"/>
      <c r="DMP138"/>
      <c r="DMQ138"/>
      <c r="DMR138"/>
      <c r="DMS138"/>
      <c r="DMT138"/>
      <c r="DMU138"/>
      <c r="DMV138"/>
      <c r="DMW138"/>
      <c r="DMX138"/>
      <c r="DMY138"/>
      <c r="DMZ138"/>
      <c r="DNA138"/>
      <c r="DNB138"/>
      <c r="DNC138"/>
      <c r="DND138"/>
      <c r="DNE138"/>
      <c r="DNF138"/>
      <c r="DNG138"/>
      <c r="DNH138"/>
      <c r="DNI138"/>
      <c r="DNJ138"/>
      <c r="DNK138"/>
      <c r="DNL138"/>
      <c r="DNM138"/>
      <c r="DNN138"/>
      <c r="DNO138"/>
      <c r="DNP138"/>
      <c r="DNQ138"/>
      <c r="DNR138"/>
      <c r="DNS138"/>
      <c r="DNT138"/>
      <c r="DNU138"/>
      <c r="DNV138"/>
      <c r="DNW138"/>
      <c r="DNX138"/>
      <c r="DNY138"/>
      <c r="DNZ138"/>
      <c r="DOA138"/>
      <c r="DOB138"/>
      <c r="DOC138"/>
      <c r="DOD138"/>
      <c r="DOE138"/>
      <c r="DOF138"/>
      <c r="DOG138"/>
      <c r="DOH138"/>
      <c r="DOI138"/>
      <c r="DOJ138"/>
      <c r="DOK138"/>
      <c r="DOL138"/>
      <c r="DOM138"/>
      <c r="DON138"/>
      <c r="DOO138"/>
      <c r="DOP138"/>
      <c r="DOQ138"/>
      <c r="DOR138"/>
      <c r="DOS138"/>
      <c r="DOT138"/>
      <c r="DOU138"/>
      <c r="DOV138"/>
      <c r="DOW138"/>
      <c r="DOX138"/>
      <c r="DOY138"/>
      <c r="DOZ138"/>
      <c r="DPA138"/>
      <c r="DPB138"/>
      <c r="DPC138"/>
      <c r="DPD138"/>
      <c r="DPE138"/>
      <c r="DPF138"/>
      <c r="DPG138"/>
      <c r="DPH138"/>
      <c r="DPI138"/>
      <c r="DPJ138"/>
      <c r="DPK138"/>
      <c r="DPL138"/>
      <c r="DPM138"/>
      <c r="DPN138"/>
      <c r="DPO138"/>
      <c r="DPP138"/>
      <c r="DPQ138"/>
      <c r="DPR138"/>
      <c r="DPS138"/>
      <c r="DPT138"/>
      <c r="DPU138"/>
      <c r="DPV138"/>
      <c r="DPW138"/>
      <c r="DPX138"/>
      <c r="DPY138"/>
      <c r="DPZ138"/>
      <c r="DQA138"/>
      <c r="DQB138"/>
      <c r="DQC138"/>
      <c r="DQD138"/>
      <c r="DQE138"/>
      <c r="DQF138"/>
      <c r="DQG138"/>
      <c r="DQH138"/>
      <c r="DQI138"/>
      <c r="DQJ138"/>
      <c r="DQK138"/>
      <c r="DQL138"/>
      <c r="DQM138"/>
      <c r="DQN138"/>
      <c r="DQO138"/>
      <c r="DQP138"/>
      <c r="DQQ138"/>
      <c r="DQR138"/>
      <c r="DQS138"/>
      <c r="DQT138"/>
      <c r="DQU138"/>
      <c r="DQV138"/>
      <c r="DQW138"/>
      <c r="DQX138"/>
      <c r="DQY138"/>
      <c r="DQZ138"/>
      <c r="DRA138"/>
      <c r="DRB138"/>
      <c r="DRC138"/>
      <c r="DRD138"/>
      <c r="DRE138"/>
      <c r="DRF138"/>
      <c r="DRG138"/>
      <c r="DRH138"/>
      <c r="DRI138"/>
      <c r="DRJ138"/>
      <c r="DRK138"/>
      <c r="DRL138"/>
      <c r="DRM138"/>
      <c r="DRN138"/>
      <c r="DRO138"/>
      <c r="DRP138"/>
      <c r="DRQ138"/>
      <c r="DRR138"/>
      <c r="DRS138"/>
      <c r="DRT138"/>
      <c r="DRU138"/>
      <c r="DRV138"/>
      <c r="DRW138"/>
      <c r="DRX138"/>
      <c r="DRY138"/>
      <c r="DRZ138"/>
      <c r="DSA138"/>
      <c r="DSB138"/>
      <c r="DSC138"/>
      <c r="DSD138"/>
      <c r="DSE138"/>
      <c r="DSF138"/>
      <c r="DSG138"/>
      <c r="DSH138"/>
      <c r="DSI138"/>
      <c r="DSJ138"/>
      <c r="DSK138"/>
      <c r="DSL138"/>
      <c r="DSM138"/>
      <c r="DSN138"/>
      <c r="DSO138"/>
      <c r="DSP138"/>
      <c r="DSQ138"/>
      <c r="DSR138"/>
      <c r="DSS138"/>
      <c r="DST138"/>
      <c r="DSU138"/>
      <c r="DSV138"/>
      <c r="DSW138"/>
      <c r="DSX138"/>
      <c r="DSY138"/>
      <c r="DSZ138"/>
      <c r="DTA138"/>
      <c r="DTB138"/>
      <c r="DTC138"/>
      <c r="DTD138"/>
      <c r="DTE138"/>
      <c r="DTF138"/>
      <c r="DTG138"/>
      <c r="DTH138"/>
      <c r="DTI138"/>
      <c r="DTJ138"/>
      <c r="DTK138"/>
      <c r="DTL138"/>
      <c r="DTM138"/>
      <c r="DTN138"/>
      <c r="DTO138"/>
      <c r="DTP138"/>
      <c r="DTQ138"/>
      <c r="DTR138"/>
      <c r="DTS138"/>
      <c r="DTT138"/>
      <c r="DTU138"/>
      <c r="DTV138"/>
      <c r="DTW138"/>
      <c r="DTX138"/>
      <c r="DTY138"/>
      <c r="DTZ138"/>
      <c r="DUA138"/>
      <c r="DUB138"/>
      <c r="DUC138"/>
      <c r="DUD138"/>
      <c r="DUE138"/>
      <c r="DUF138"/>
      <c r="DUG138"/>
      <c r="DUH138"/>
      <c r="DUI138"/>
      <c r="DUJ138"/>
      <c r="DUK138"/>
      <c r="DUL138"/>
      <c r="DUM138"/>
      <c r="DUN138"/>
      <c r="DUO138"/>
      <c r="DUP138"/>
      <c r="DUQ138"/>
      <c r="DUR138"/>
      <c r="DUS138"/>
      <c r="DUT138"/>
      <c r="DUU138"/>
      <c r="DUV138"/>
      <c r="DUW138"/>
      <c r="DUX138"/>
      <c r="DUY138"/>
      <c r="DUZ138"/>
      <c r="DVA138"/>
      <c r="DVB138"/>
      <c r="DVC138"/>
      <c r="DVD138"/>
      <c r="DVE138"/>
      <c r="DVF138"/>
      <c r="DVG138"/>
      <c r="DVH138"/>
      <c r="DVI138"/>
      <c r="DVJ138"/>
      <c r="DVK138"/>
      <c r="DVL138"/>
      <c r="DVM138"/>
      <c r="DVN138"/>
      <c r="DVO138"/>
      <c r="DVP138"/>
      <c r="DVQ138"/>
      <c r="DVR138"/>
      <c r="DVS138"/>
      <c r="DVT138"/>
      <c r="DVU138"/>
      <c r="DVV138"/>
      <c r="DVW138"/>
      <c r="DVX138"/>
      <c r="DVY138"/>
      <c r="DVZ138"/>
      <c r="DWA138"/>
      <c r="DWB138"/>
      <c r="DWC138"/>
      <c r="DWD138"/>
      <c r="DWE138"/>
      <c r="DWF138"/>
      <c r="DWG138"/>
      <c r="DWH138"/>
      <c r="DWI138"/>
      <c r="DWJ138"/>
      <c r="DWK138"/>
      <c r="DWL138"/>
      <c r="DWM138"/>
      <c r="DWN138"/>
      <c r="DWO138"/>
      <c r="DWP138"/>
      <c r="DWQ138"/>
      <c r="DWR138"/>
      <c r="DWS138"/>
      <c r="DWT138"/>
      <c r="DWU138"/>
      <c r="DWV138"/>
      <c r="DWW138"/>
      <c r="DWX138"/>
      <c r="DWY138"/>
      <c r="DWZ138"/>
      <c r="DXA138"/>
      <c r="DXB138"/>
      <c r="DXC138"/>
      <c r="DXD138"/>
      <c r="DXE138"/>
      <c r="DXF138"/>
      <c r="DXG138"/>
      <c r="DXH138"/>
      <c r="DXI138"/>
      <c r="DXJ138"/>
      <c r="DXK138"/>
      <c r="DXL138"/>
      <c r="DXM138"/>
      <c r="DXN138"/>
      <c r="DXO138"/>
      <c r="DXP138"/>
      <c r="DXQ138"/>
      <c r="DXR138"/>
      <c r="DXS138"/>
      <c r="DXT138"/>
      <c r="DXU138"/>
      <c r="DXV138"/>
      <c r="DXW138"/>
      <c r="DXX138"/>
      <c r="DXY138"/>
      <c r="DXZ138"/>
      <c r="DYA138"/>
      <c r="DYB138"/>
      <c r="DYC138"/>
      <c r="DYD138"/>
      <c r="DYE138"/>
      <c r="DYF138"/>
      <c r="DYG138"/>
      <c r="DYH138"/>
      <c r="DYI138"/>
      <c r="DYJ138"/>
      <c r="DYK138"/>
      <c r="DYL138"/>
      <c r="DYM138"/>
      <c r="DYN138"/>
      <c r="DYO138"/>
      <c r="DYP138"/>
      <c r="DYQ138"/>
      <c r="DYR138"/>
      <c r="DYS138"/>
      <c r="DYT138"/>
      <c r="DYU138"/>
      <c r="DYV138"/>
      <c r="DYW138"/>
      <c r="DYX138"/>
      <c r="DYY138"/>
      <c r="DYZ138"/>
      <c r="DZA138"/>
      <c r="DZB138"/>
      <c r="DZC138"/>
      <c r="DZD138"/>
      <c r="DZE138"/>
      <c r="DZF138"/>
      <c r="DZG138"/>
      <c r="DZH138"/>
      <c r="DZI138"/>
      <c r="DZJ138"/>
      <c r="DZK138"/>
      <c r="DZL138"/>
      <c r="DZM138"/>
      <c r="DZN138"/>
      <c r="DZO138"/>
      <c r="DZP138"/>
      <c r="DZQ138"/>
      <c r="DZR138"/>
      <c r="DZS138"/>
      <c r="DZT138"/>
      <c r="DZU138"/>
      <c r="DZV138"/>
      <c r="DZW138"/>
      <c r="DZX138"/>
      <c r="DZY138"/>
      <c r="DZZ138"/>
      <c r="EAA138"/>
      <c r="EAB138"/>
      <c r="EAC138"/>
      <c r="EAD138"/>
      <c r="EAE138"/>
      <c r="EAF138"/>
      <c r="EAG138"/>
      <c r="EAH138"/>
      <c r="EAI138"/>
      <c r="EAJ138"/>
      <c r="EAK138"/>
      <c r="EAL138"/>
      <c r="EAM138"/>
      <c r="EAN138"/>
      <c r="EAO138"/>
      <c r="EAP138"/>
      <c r="EAQ138"/>
      <c r="EAR138"/>
      <c r="EAS138"/>
      <c r="EAT138"/>
      <c r="EAU138"/>
      <c r="EAV138"/>
      <c r="EAW138"/>
      <c r="EAX138"/>
      <c r="EAY138"/>
      <c r="EAZ138"/>
      <c r="EBA138"/>
      <c r="EBB138"/>
      <c r="EBC138"/>
      <c r="EBD138"/>
      <c r="EBE138"/>
      <c r="EBF138"/>
      <c r="EBG138"/>
      <c r="EBH138"/>
      <c r="EBI138"/>
      <c r="EBJ138"/>
      <c r="EBK138"/>
      <c r="EBL138"/>
      <c r="EBM138"/>
      <c r="EBN138"/>
      <c r="EBO138"/>
      <c r="EBP138"/>
      <c r="EBQ138"/>
      <c r="EBR138"/>
      <c r="EBS138"/>
      <c r="EBT138"/>
      <c r="EBU138"/>
      <c r="EBV138"/>
      <c r="EBW138"/>
      <c r="EBX138"/>
      <c r="EBY138"/>
      <c r="EBZ138"/>
      <c r="ECA138"/>
      <c r="ECB138"/>
      <c r="ECC138"/>
      <c r="ECD138"/>
      <c r="ECE138"/>
      <c r="ECF138"/>
      <c r="ECG138"/>
      <c r="ECH138"/>
      <c r="ECI138"/>
      <c r="ECJ138"/>
      <c r="ECK138"/>
      <c r="ECL138"/>
      <c r="ECM138"/>
      <c r="ECN138"/>
      <c r="ECO138"/>
      <c r="ECP138"/>
      <c r="ECQ138"/>
      <c r="ECR138"/>
      <c r="ECS138"/>
      <c r="ECT138"/>
      <c r="ECU138"/>
      <c r="ECV138"/>
      <c r="ECW138"/>
      <c r="ECX138"/>
      <c r="ECY138"/>
      <c r="ECZ138"/>
      <c r="EDA138"/>
      <c r="EDB138"/>
      <c r="EDC138"/>
      <c r="EDD138"/>
      <c r="EDE138"/>
      <c r="EDF138"/>
      <c r="EDG138"/>
      <c r="EDH138"/>
      <c r="EDI138"/>
      <c r="EDJ138"/>
      <c r="EDK138"/>
      <c r="EDL138"/>
      <c r="EDM138"/>
      <c r="EDN138"/>
      <c r="EDO138"/>
      <c r="EDP138"/>
      <c r="EDQ138"/>
      <c r="EDR138"/>
      <c r="EDS138"/>
      <c r="EDT138"/>
      <c r="EDU138"/>
      <c r="EDV138"/>
      <c r="EDW138"/>
      <c r="EDX138"/>
      <c r="EDY138"/>
      <c r="EDZ138"/>
      <c r="EEA138"/>
      <c r="EEB138"/>
      <c r="EEC138"/>
      <c r="EED138"/>
      <c r="EEE138"/>
      <c r="EEF138"/>
      <c r="EEG138"/>
      <c r="EEH138"/>
      <c r="EEI138"/>
      <c r="EEJ138"/>
      <c r="EEK138"/>
      <c r="EEL138"/>
      <c r="EEM138"/>
      <c r="EEN138"/>
      <c r="EEO138"/>
      <c r="EEP138"/>
      <c r="EEQ138"/>
      <c r="EER138"/>
      <c r="EES138"/>
      <c r="EET138"/>
      <c r="EEU138"/>
      <c r="EEV138"/>
      <c r="EEW138"/>
      <c r="EEX138"/>
      <c r="EEY138"/>
      <c r="EEZ138"/>
      <c r="EFA138"/>
      <c r="EFB138"/>
      <c r="EFC138"/>
      <c r="EFD138"/>
      <c r="EFE138"/>
      <c r="EFF138"/>
      <c r="EFG138"/>
      <c r="EFH138"/>
      <c r="EFI138"/>
      <c r="EFJ138"/>
      <c r="EFK138"/>
      <c r="EFL138"/>
      <c r="EFM138"/>
      <c r="EFN138"/>
      <c r="EFO138"/>
      <c r="EFP138"/>
      <c r="EFQ138"/>
      <c r="EFR138"/>
      <c r="EFS138"/>
      <c r="EFT138"/>
      <c r="EFU138"/>
      <c r="EFV138"/>
      <c r="EFW138"/>
      <c r="EFX138"/>
      <c r="EFY138"/>
      <c r="EFZ138"/>
      <c r="EGA138"/>
      <c r="EGB138"/>
      <c r="EGC138"/>
      <c r="EGD138"/>
      <c r="EGE138"/>
      <c r="EGF138"/>
      <c r="EGG138"/>
      <c r="EGH138"/>
      <c r="EGI138"/>
      <c r="EGJ138"/>
      <c r="EGK138"/>
      <c r="EGL138"/>
      <c r="EGM138"/>
      <c r="EGN138"/>
      <c r="EGO138"/>
      <c r="EGP138"/>
      <c r="EGQ138"/>
      <c r="EGR138"/>
      <c r="EGS138"/>
      <c r="EGT138"/>
      <c r="EGU138"/>
      <c r="EGV138"/>
      <c r="EGW138"/>
      <c r="EGX138"/>
      <c r="EGY138"/>
      <c r="EGZ138"/>
      <c r="EHA138"/>
      <c r="EHB138"/>
      <c r="EHC138"/>
      <c r="EHD138"/>
      <c r="EHE138"/>
      <c r="EHF138"/>
      <c r="EHG138"/>
      <c r="EHH138"/>
      <c r="EHI138"/>
      <c r="EHJ138"/>
      <c r="EHK138"/>
      <c r="EHL138"/>
      <c r="EHM138"/>
      <c r="EHN138"/>
      <c r="EHO138"/>
      <c r="EHP138"/>
      <c r="EHQ138"/>
      <c r="EHR138"/>
      <c r="EHS138"/>
      <c r="EHT138"/>
      <c r="EHU138"/>
      <c r="EHV138"/>
      <c r="EHW138"/>
      <c r="EHX138"/>
      <c r="EHY138"/>
      <c r="EHZ138"/>
      <c r="EIA138"/>
      <c r="EIB138"/>
      <c r="EIC138"/>
      <c r="EID138"/>
      <c r="EIE138"/>
      <c r="EIF138"/>
      <c r="EIG138"/>
      <c r="EIH138"/>
      <c r="EII138"/>
      <c r="EIJ138"/>
      <c r="EIK138"/>
      <c r="EIL138"/>
      <c r="EIM138"/>
      <c r="EIN138"/>
      <c r="EIO138"/>
      <c r="EIP138"/>
      <c r="EIQ138"/>
      <c r="EIR138"/>
      <c r="EIS138"/>
      <c r="EIT138"/>
      <c r="EIU138"/>
      <c r="EIV138"/>
      <c r="EIW138"/>
      <c r="EIX138"/>
      <c r="EIY138"/>
      <c r="EIZ138"/>
      <c r="EJA138"/>
      <c r="EJB138"/>
      <c r="EJC138"/>
      <c r="EJD138"/>
      <c r="EJE138"/>
      <c r="EJF138"/>
      <c r="EJG138"/>
      <c r="EJH138"/>
      <c r="EJI138"/>
      <c r="EJJ138"/>
      <c r="EJK138"/>
      <c r="EJL138"/>
      <c r="EJM138"/>
      <c r="EJN138"/>
      <c r="EJO138"/>
      <c r="EJP138"/>
      <c r="EJQ138"/>
      <c r="EJR138"/>
      <c r="EJS138"/>
      <c r="EJT138"/>
      <c r="EJU138"/>
      <c r="EJV138"/>
      <c r="EJW138"/>
      <c r="EJX138"/>
      <c r="EJY138"/>
      <c r="EJZ138"/>
      <c r="EKA138"/>
      <c r="EKB138"/>
      <c r="EKC138"/>
      <c r="EKD138"/>
      <c r="EKE138"/>
      <c r="EKF138"/>
      <c r="EKG138"/>
      <c r="EKH138"/>
      <c r="EKI138"/>
      <c r="EKJ138"/>
      <c r="EKK138"/>
      <c r="EKL138"/>
      <c r="EKM138"/>
      <c r="EKN138"/>
      <c r="EKO138"/>
      <c r="EKP138"/>
      <c r="EKQ138"/>
      <c r="EKR138"/>
      <c r="EKS138"/>
      <c r="EKT138"/>
      <c r="EKU138"/>
      <c r="EKV138"/>
      <c r="EKW138"/>
      <c r="EKX138"/>
      <c r="EKY138"/>
      <c r="EKZ138"/>
      <c r="ELA138"/>
      <c r="ELB138"/>
      <c r="ELC138"/>
      <c r="ELD138"/>
      <c r="ELE138"/>
      <c r="ELF138"/>
      <c r="ELG138"/>
      <c r="ELH138"/>
      <c r="ELI138"/>
      <c r="ELJ138"/>
      <c r="ELK138"/>
      <c r="ELL138"/>
      <c r="ELM138"/>
      <c r="ELN138"/>
      <c r="ELO138"/>
      <c r="ELP138"/>
      <c r="ELQ138"/>
      <c r="ELR138"/>
      <c r="ELS138"/>
      <c r="ELT138"/>
      <c r="ELU138"/>
      <c r="ELV138"/>
      <c r="ELW138"/>
      <c r="ELX138"/>
      <c r="ELY138"/>
      <c r="ELZ138"/>
      <c r="EMA138"/>
      <c r="EMB138"/>
      <c r="EMC138"/>
      <c r="EMD138"/>
      <c r="EME138"/>
      <c r="EMF138"/>
      <c r="EMG138"/>
      <c r="EMH138"/>
      <c r="EMI138"/>
      <c r="EMJ138"/>
      <c r="EMK138"/>
      <c r="EML138"/>
      <c r="EMM138"/>
      <c r="EMN138"/>
      <c r="EMO138"/>
      <c r="EMP138"/>
      <c r="EMQ138"/>
      <c r="EMR138"/>
      <c r="EMS138"/>
      <c r="EMT138"/>
      <c r="EMU138"/>
      <c r="EMV138"/>
      <c r="EMW138"/>
      <c r="EMX138"/>
      <c r="EMY138"/>
      <c r="EMZ138"/>
      <c r="ENA138"/>
      <c r="ENB138"/>
      <c r="ENC138"/>
      <c r="END138"/>
      <c r="ENE138"/>
      <c r="ENF138"/>
      <c r="ENG138"/>
      <c r="ENH138"/>
      <c r="ENI138"/>
      <c r="ENJ138"/>
      <c r="ENK138"/>
      <c r="ENL138"/>
      <c r="ENM138"/>
      <c r="ENN138"/>
      <c r="ENO138"/>
      <c r="ENP138"/>
      <c r="ENQ138"/>
      <c r="ENR138"/>
      <c r="ENS138"/>
      <c r="ENT138"/>
      <c r="ENU138"/>
      <c r="ENV138"/>
      <c r="ENW138"/>
      <c r="ENX138"/>
      <c r="ENY138"/>
      <c r="ENZ138"/>
      <c r="EOA138"/>
      <c r="EOB138"/>
      <c r="EOC138"/>
      <c r="EOD138"/>
      <c r="EOE138"/>
      <c r="EOF138"/>
      <c r="EOG138"/>
      <c r="EOH138"/>
      <c r="EOI138"/>
      <c r="EOJ138"/>
      <c r="EOK138"/>
      <c r="EOL138"/>
      <c r="EOM138"/>
      <c r="EON138"/>
      <c r="EOO138"/>
      <c r="EOP138"/>
      <c r="EOQ138"/>
      <c r="EOR138"/>
      <c r="EOS138"/>
      <c r="EOT138"/>
      <c r="EOU138"/>
      <c r="EOV138"/>
      <c r="EOW138"/>
      <c r="EOX138"/>
      <c r="EOY138"/>
      <c r="EOZ138"/>
      <c r="EPA138"/>
      <c r="EPB138"/>
      <c r="EPC138"/>
      <c r="EPD138"/>
      <c r="EPE138"/>
      <c r="EPF138"/>
      <c r="EPG138"/>
      <c r="EPH138"/>
      <c r="EPI138"/>
      <c r="EPJ138"/>
      <c r="EPK138"/>
      <c r="EPL138"/>
      <c r="EPM138"/>
      <c r="EPN138"/>
      <c r="EPO138"/>
      <c r="EPP138"/>
      <c r="EPQ138"/>
      <c r="EPR138"/>
      <c r="EPS138"/>
      <c r="EPT138"/>
      <c r="EPU138"/>
      <c r="EPV138"/>
      <c r="EPW138"/>
      <c r="EPX138"/>
      <c r="EPY138"/>
      <c r="EPZ138"/>
      <c r="EQA138"/>
      <c r="EQB138"/>
      <c r="EQC138"/>
      <c r="EQD138"/>
      <c r="EQE138"/>
      <c r="EQF138"/>
      <c r="EQG138"/>
      <c r="EQH138"/>
      <c r="EQI138"/>
      <c r="EQJ138"/>
      <c r="EQK138"/>
      <c r="EQL138"/>
      <c r="EQM138"/>
      <c r="EQN138"/>
      <c r="EQO138"/>
      <c r="EQP138"/>
      <c r="EQQ138"/>
      <c r="EQR138"/>
      <c r="EQS138"/>
      <c r="EQT138"/>
      <c r="EQU138"/>
      <c r="EQV138"/>
      <c r="EQW138"/>
      <c r="EQX138"/>
      <c r="EQY138"/>
      <c r="EQZ138"/>
      <c r="ERA138"/>
      <c r="ERB138"/>
      <c r="ERC138"/>
      <c r="ERD138"/>
      <c r="ERE138"/>
      <c r="ERF138"/>
      <c r="ERG138"/>
      <c r="ERH138"/>
      <c r="ERI138"/>
      <c r="ERJ138"/>
      <c r="ERK138"/>
      <c r="ERL138"/>
      <c r="ERM138"/>
      <c r="ERN138"/>
      <c r="ERO138"/>
      <c r="ERP138"/>
      <c r="ERQ138"/>
      <c r="ERR138"/>
      <c r="ERS138"/>
      <c r="ERT138"/>
      <c r="ERU138"/>
      <c r="ERV138"/>
      <c r="ERW138"/>
      <c r="ERX138"/>
      <c r="ERY138"/>
      <c r="ERZ138"/>
      <c r="ESA138"/>
      <c r="ESB138"/>
      <c r="ESC138"/>
      <c r="ESD138"/>
      <c r="ESE138"/>
      <c r="ESF138"/>
      <c r="ESG138"/>
      <c r="ESH138"/>
      <c r="ESI138"/>
      <c r="ESJ138"/>
      <c r="ESK138"/>
      <c r="ESL138"/>
      <c r="ESM138"/>
      <c r="ESN138"/>
      <c r="ESO138"/>
      <c r="ESP138"/>
      <c r="ESQ138"/>
      <c r="ESR138"/>
      <c r="ESS138"/>
      <c r="EST138"/>
      <c r="ESU138"/>
      <c r="ESV138"/>
      <c r="ESW138"/>
      <c r="ESX138"/>
      <c r="ESY138"/>
      <c r="ESZ138"/>
      <c r="ETA138"/>
      <c r="ETB138"/>
      <c r="ETC138"/>
      <c r="ETD138"/>
      <c r="ETE138"/>
      <c r="ETF138"/>
      <c r="ETG138"/>
      <c r="ETH138"/>
      <c r="ETI138"/>
      <c r="ETJ138"/>
      <c r="ETK138"/>
      <c r="ETL138"/>
      <c r="ETM138"/>
      <c r="ETN138"/>
      <c r="ETO138"/>
      <c r="ETP138"/>
      <c r="ETQ138"/>
      <c r="ETR138"/>
      <c r="ETS138"/>
      <c r="ETT138"/>
      <c r="ETU138"/>
      <c r="ETV138"/>
      <c r="ETW138"/>
      <c r="ETX138"/>
      <c r="ETY138"/>
      <c r="ETZ138"/>
      <c r="EUA138"/>
      <c r="EUB138"/>
      <c r="EUC138"/>
      <c r="EUD138"/>
      <c r="EUE138"/>
      <c r="EUF138"/>
      <c r="EUG138"/>
      <c r="EUH138"/>
      <c r="EUI138"/>
      <c r="EUJ138"/>
      <c r="EUK138"/>
      <c r="EUL138"/>
      <c r="EUM138"/>
      <c r="EUN138"/>
      <c r="EUO138"/>
      <c r="EUP138"/>
      <c r="EUQ138"/>
      <c r="EUR138"/>
      <c r="EUS138"/>
      <c r="EUT138"/>
      <c r="EUU138"/>
      <c r="EUV138"/>
      <c r="EUW138"/>
      <c r="EUX138"/>
      <c r="EUY138"/>
      <c r="EUZ138"/>
      <c r="EVA138"/>
      <c r="EVB138"/>
      <c r="EVC138"/>
      <c r="EVD138"/>
      <c r="EVE138"/>
      <c r="EVF138"/>
      <c r="EVG138"/>
      <c r="EVH138"/>
      <c r="EVI138"/>
      <c r="EVJ138"/>
      <c r="EVK138"/>
      <c r="EVL138"/>
      <c r="EVM138"/>
      <c r="EVN138"/>
      <c r="EVO138"/>
      <c r="EVP138"/>
      <c r="EVQ138"/>
      <c r="EVR138"/>
      <c r="EVS138"/>
      <c r="EVT138"/>
      <c r="EVU138"/>
      <c r="EVV138"/>
      <c r="EVW138"/>
      <c r="EVX138"/>
      <c r="EVY138"/>
      <c r="EVZ138"/>
      <c r="EWA138"/>
      <c r="EWB138"/>
      <c r="EWC138"/>
      <c r="EWD138"/>
      <c r="EWE138"/>
      <c r="EWF138"/>
      <c r="EWG138"/>
      <c r="EWH138"/>
      <c r="EWI138"/>
      <c r="EWJ138"/>
      <c r="EWK138"/>
      <c r="EWL138"/>
      <c r="EWM138"/>
      <c r="EWN138"/>
      <c r="EWO138"/>
      <c r="EWP138"/>
      <c r="EWQ138"/>
      <c r="EWR138"/>
      <c r="EWS138"/>
      <c r="EWT138"/>
      <c r="EWU138"/>
      <c r="EWV138"/>
      <c r="EWW138"/>
      <c r="EWX138"/>
      <c r="EWY138"/>
      <c r="EWZ138"/>
      <c r="EXA138"/>
      <c r="EXB138"/>
      <c r="EXC138"/>
      <c r="EXD138"/>
      <c r="EXE138"/>
      <c r="EXF138"/>
      <c r="EXG138"/>
      <c r="EXH138"/>
      <c r="EXI138"/>
      <c r="EXJ138"/>
      <c r="EXK138"/>
      <c r="EXL138"/>
      <c r="EXM138"/>
      <c r="EXN138"/>
      <c r="EXO138"/>
      <c r="EXP138"/>
      <c r="EXQ138"/>
      <c r="EXR138"/>
      <c r="EXS138"/>
      <c r="EXT138"/>
      <c r="EXU138"/>
      <c r="EXV138"/>
      <c r="EXW138"/>
      <c r="EXX138"/>
      <c r="EXY138"/>
      <c r="EXZ138"/>
      <c r="EYA138"/>
      <c r="EYB138"/>
      <c r="EYC138"/>
      <c r="EYD138"/>
      <c r="EYE138"/>
      <c r="EYF138"/>
      <c r="EYG138"/>
      <c r="EYH138"/>
      <c r="EYI138"/>
      <c r="EYJ138"/>
      <c r="EYK138"/>
      <c r="EYL138"/>
      <c r="EYM138"/>
      <c r="EYN138"/>
      <c r="EYO138"/>
      <c r="EYP138"/>
      <c r="EYQ138"/>
      <c r="EYR138"/>
      <c r="EYS138"/>
      <c r="EYT138"/>
      <c r="EYU138"/>
      <c r="EYV138"/>
      <c r="EYW138"/>
      <c r="EYX138"/>
      <c r="EYY138"/>
      <c r="EYZ138"/>
      <c r="EZA138"/>
      <c r="EZB138"/>
      <c r="EZC138"/>
      <c r="EZD138"/>
      <c r="EZE138"/>
      <c r="EZF138"/>
      <c r="EZG138"/>
      <c r="EZH138"/>
      <c r="EZI138"/>
      <c r="EZJ138"/>
      <c r="EZK138"/>
      <c r="EZL138"/>
      <c r="EZM138"/>
      <c r="EZN138"/>
      <c r="EZO138"/>
      <c r="EZP138"/>
      <c r="EZQ138"/>
      <c r="EZR138"/>
      <c r="EZS138"/>
      <c r="EZT138"/>
      <c r="EZU138"/>
      <c r="EZV138"/>
      <c r="EZW138"/>
      <c r="EZX138"/>
      <c r="EZY138"/>
      <c r="EZZ138"/>
      <c r="FAA138"/>
      <c r="FAB138"/>
      <c r="FAC138"/>
      <c r="FAD138"/>
      <c r="FAE138"/>
      <c r="FAF138"/>
      <c r="FAG138"/>
      <c r="FAH138"/>
      <c r="FAI138"/>
      <c r="FAJ138"/>
      <c r="FAK138"/>
      <c r="FAL138"/>
      <c r="FAM138"/>
      <c r="FAN138"/>
      <c r="FAO138"/>
      <c r="FAP138"/>
      <c r="FAQ138"/>
      <c r="FAR138"/>
      <c r="FAS138"/>
      <c r="FAT138"/>
      <c r="FAU138"/>
      <c r="FAV138"/>
      <c r="FAW138"/>
      <c r="FAX138"/>
      <c r="FAY138"/>
      <c r="FAZ138"/>
      <c r="FBA138"/>
      <c r="FBB138"/>
      <c r="FBC138"/>
      <c r="FBD138"/>
      <c r="FBE138"/>
      <c r="FBF138"/>
      <c r="FBG138"/>
      <c r="FBH138"/>
      <c r="FBI138"/>
      <c r="FBJ138"/>
      <c r="FBK138"/>
      <c r="FBL138"/>
      <c r="FBM138"/>
      <c r="FBN138"/>
      <c r="FBO138"/>
      <c r="FBP138"/>
      <c r="FBQ138"/>
      <c r="FBR138"/>
      <c r="FBS138"/>
      <c r="FBT138"/>
      <c r="FBU138"/>
      <c r="FBV138"/>
      <c r="FBW138"/>
      <c r="FBX138"/>
      <c r="FBY138"/>
      <c r="FBZ138"/>
      <c r="FCA138"/>
      <c r="FCB138"/>
      <c r="FCC138"/>
      <c r="FCD138"/>
      <c r="FCE138"/>
      <c r="FCF138"/>
      <c r="FCG138"/>
      <c r="FCH138"/>
      <c r="FCI138"/>
      <c r="FCJ138"/>
      <c r="FCK138"/>
      <c r="FCL138"/>
      <c r="FCM138"/>
      <c r="FCN138"/>
      <c r="FCO138"/>
      <c r="FCP138"/>
      <c r="FCQ138"/>
      <c r="FCR138"/>
      <c r="FCS138"/>
      <c r="FCT138"/>
      <c r="FCU138"/>
      <c r="FCV138"/>
      <c r="FCW138"/>
      <c r="FCX138"/>
      <c r="FCY138"/>
      <c r="FCZ138"/>
      <c r="FDA138"/>
      <c r="FDB138"/>
      <c r="FDC138"/>
      <c r="FDD138"/>
      <c r="FDE138"/>
      <c r="FDF138"/>
      <c r="FDG138"/>
      <c r="FDH138"/>
      <c r="FDI138"/>
      <c r="FDJ138"/>
      <c r="FDK138"/>
      <c r="FDL138"/>
      <c r="FDM138"/>
      <c r="FDN138"/>
      <c r="FDO138"/>
      <c r="FDP138"/>
      <c r="FDQ138"/>
      <c r="FDR138"/>
      <c r="FDS138"/>
      <c r="FDT138"/>
      <c r="FDU138"/>
      <c r="FDV138"/>
      <c r="FDW138"/>
      <c r="FDX138"/>
      <c r="FDY138"/>
      <c r="FDZ138"/>
      <c r="FEA138"/>
      <c r="FEB138"/>
      <c r="FEC138"/>
      <c r="FED138"/>
      <c r="FEE138"/>
      <c r="FEF138"/>
      <c r="FEG138"/>
      <c r="FEH138"/>
      <c r="FEI138"/>
      <c r="FEJ138"/>
      <c r="FEK138"/>
      <c r="FEL138"/>
      <c r="FEM138"/>
      <c r="FEN138"/>
      <c r="FEO138"/>
      <c r="FEP138"/>
      <c r="FEQ138"/>
      <c r="FER138"/>
      <c r="FES138"/>
      <c r="FET138"/>
      <c r="FEU138"/>
      <c r="FEV138"/>
      <c r="FEW138"/>
      <c r="FEX138"/>
      <c r="FEY138"/>
      <c r="FEZ138"/>
      <c r="FFA138"/>
      <c r="FFB138"/>
      <c r="FFC138"/>
      <c r="FFD138"/>
      <c r="FFE138"/>
      <c r="FFF138"/>
      <c r="FFG138"/>
      <c r="FFH138"/>
      <c r="FFI138"/>
      <c r="FFJ138"/>
      <c r="FFK138"/>
      <c r="FFL138"/>
      <c r="FFM138"/>
      <c r="FFN138"/>
      <c r="FFO138"/>
      <c r="FFP138"/>
      <c r="FFQ138"/>
      <c r="FFR138"/>
      <c r="FFS138"/>
      <c r="FFT138"/>
      <c r="FFU138"/>
      <c r="FFV138"/>
      <c r="FFW138"/>
      <c r="FFX138"/>
      <c r="FFY138"/>
      <c r="FFZ138"/>
      <c r="FGA138"/>
      <c r="FGB138"/>
      <c r="FGC138"/>
      <c r="FGD138"/>
      <c r="FGE138"/>
      <c r="FGF138"/>
      <c r="FGG138"/>
      <c r="FGH138"/>
      <c r="FGI138"/>
      <c r="FGJ138"/>
      <c r="FGK138"/>
      <c r="FGL138"/>
      <c r="FGM138"/>
      <c r="FGN138"/>
      <c r="FGO138"/>
      <c r="FGP138"/>
      <c r="FGQ138"/>
      <c r="FGR138"/>
      <c r="FGS138"/>
      <c r="FGT138"/>
      <c r="FGU138"/>
      <c r="FGV138"/>
      <c r="FGW138"/>
      <c r="FGX138"/>
      <c r="FGY138"/>
      <c r="FGZ138"/>
      <c r="FHA138"/>
      <c r="FHB138"/>
      <c r="FHC138"/>
      <c r="FHD138"/>
      <c r="FHE138"/>
      <c r="FHF138"/>
      <c r="FHG138"/>
      <c r="FHH138"/>
      <c r="FHI138"/>
      <c r="FHJ138"/>
      <c r="FHK138"/>
      <c r="FHL138"/>
      <c r="FHM138"/>
      <c r="FHN138"/>
      <c r="FHO138"/>
      <c r="FHP138"/>
      <c r="FHQ138"/>
      <c r="FHR138"/>
      <c r="FHS138"/>
      <c r="FHT138"/>
      <c r="FHU138"/>
      <c r="FHV138"/>
      <c r="FHW138"/>
      <c r="FHX138"/>
      <c r="FHY138"/>
      <c r="FHZ138"/>
      <c r="FIA138"/>
      <c r="FIB138"/>
      <c r="FIC138"/>
      <c r="FID138"/>
      <c r="FIE138"/>
      <c r="FIF138"/>
      <c r="FIG138"/>
      <c r="FIH138"/>
      <c r="FII138"/>
      <c r="FIJ138"/>
      <c r="FIK138"/>
      <c r="FIL138"/>
      <c r="FIM138"/>
      <c r="FIN138"/>
      <c r="FIO138"/>
      <c r="FIP138"/>
      <c r="FIQ138"/>
      <c r="FIR138"/>
      <c r="FIS138"/>
      <c r="FIT138"/>
      <c r="FIU138"/>
      <c r="FIV138"/>
      <c r="FIW138"/>
      <c r="FIX138"/>
      <c r="FIY138"/>
      <c r="FIZ138"/>
      <c r="FJA138"/>
      <c r="FJB138"/>
      <c r="FJC138"/>
      <c r="FJD138"/>
      <c r="FJE138"/>
      <c r="FJF138"/>
      <c r="FJG138"/>
      <c r="FJH138"/>
      <c r="FJI138"/>
      <c r="FJJ138"/>
      <c r="FJK138"/>
      <c r="FJL138"/>
      <c r="FJM138"/>
      <c r="FJN138"/>
      <c r="FJO138"/>
      <c r="FJP138"/>
      <c r="FJQ138"/>
      <c r="FJR138"/>
      <c r="FJS138"/>
      <c r="FJT138"/>
      <c r="FJU138"/>
      <c r="FJV138"/>
      <c r="FJW138"/>
      <c r="FJX138"/>
      <c r="FJY138"/>
      <c r="FJZ138"/>
      <c r="FKA138"/>
      <c r="FKB138"/>
      <c r="FKC138"/>
      <c r="FKD138"/>
      <c r="FKE138"/>
      <c r="FKF138"/>
      <c r="FKG138"/>
      <c r="FKH138"/>
      <c r="FKI138"/>
      <c r="FKJ138"/>
      <c r="FKK138"/>
      <c r="FKL138"/>
      <c r="FKM138"/>
      <c r="FKN138"/>
      <c r="FKO138"/>
      <c r="FKP138"/>
      <c r="FKQ138"/>
      <c r="FKR138"/>
      <c r="FKS138"/>
      <c r="FKT138"/>
      <c r="FKU138"/>
      <c r="FKV138"/>
      <c r="FKW138"/>
      <c r="FKX138"/>
      <c r="FKY138"/>
      <c r="FKZ138"/>
      <c r="FLA138"/>
      <c r="FLB138"/>
      <c r="FLC138"/>
      <c r="FLD138"/>
      <c r="FLE138"/>
      <c r="FLF138"/>
      <c r="FLG138"/>
      <c r="FLH138"/>
      <c r="FLI138"/>
      <c r="FLJ138"/>
      <c r="FLK138"/>
      <c r="FLL138"/>
      <c r="FLM138"/>
      <c r="FLN138"/>
      <c r="FLO138"/>
      <c r="FLP138"/>
      <c r="FLQ138"/>
      <c r="FLR138"/>
      <c r="FLS138"/>
      <c r="FLT138"/>
      <c r="FLU138"/>
      <c r="FLV138"/>
      <c r="FLW138"/>
      <c r="FLX138"/>
      <c r="FLY138"/>
      <c r="FLZ138"/>
      <c r="FMA138"/>
      <c r="FMB138"/>
      <c r="FMC138"/>
      <c r="FMD138"/>
      <c r="FME138"/>
      <c r="FMF138"/>
      <c r="FMG138"/>
      <c r="FMH138"/>
      <c r="FMI138"/>
      <c r="FMJ138"/>
      <c r="FMK138"/>
      <c r="FML138"/>
      <c r="FMM138"/>
      <c r="FMN138"/>
      <c r="FMO138"/>
      <c r="FMP138"/>
      <c r="FMQ138"/>
      <c r="FMR138"/>
      <c r="FMS138"/>
      <c r="FMT138"/>
      <c r="FMU138"/>
      <c r="FMV138"/>
      <c r="FMW138"/>
      <c r="FMX138"/>
      <c r="FMY138"/>
      <c r="FMZ138"/>
      <c r="FNA138"/>
      <c r="FNB138"/>
      <c r="FNC138"/>
      <c r="FND138"/>
      <c r="FNE138"/>
      <c r="FNF138"/>
      <c r="FNG138"/>
      <c r="FNH138"/>
      <c r="FNI138"/>
      <c r="FNJ138"/>
      <c r="FNK138"/>
      <c r="FNL138"/>
      <c r="FNM138"/>
      <c r="FNN138"/>
      <c r="FNO138"/>
      <c r="FNP138"/>
      <c r="FNQ138"/>
      <c r="FNR138"/>
      <c r="FNS138"/>
      <c r="FNT138"/>
      <c r="FNU138"/>
      <c r="FNV138"/>
      <c r="FNW138"/>
      <c r="FNX138"/>
      <c r="FNY138"/>
      <c r="FNZ138"/>
      <c r="FOA138"/>
      <c r="FOB138"/>
      <c r="FOC138"/>
      <c r="FOD138"/>
      <c r="FOE138"/>
      <c r="FOF138"/>
      <c r="FOG138"/>
      <c r="FOH138"/>
      <c r="FOI138"/>
      <c r="FOJ138"/>
      <c r="FOK138"/>
      <c r="FOL138"/>
      <c r="FOM138"/>
      <c r="FON138"/>
      <c r="FOO138"/>
      <c r="FOP138"/>
      <c r="FOQ138"/>
      <c r="FOR138"/>
      <c r="FOS138"/>
      <c r="FOT138"/>
      <c r="FOU138"/>
      <c r="FOV138"/>
      <c r="FOW138"/>
      <c r="FOX138"/>
      <c r="FOY138"/>
      <c r="FOZ138"/>
      <c r="FPA138"/>
      <c r="FPB138"/>
      <c r="FPC138"/>
      <c r="FPD138"/>
      <c r="FPE138"/>
      <c r="FPF138"/>
      <c r="FPG138"/>
      <c r="FPH138"/>
      <c r="FPI138"/>
      <c r="FPJ138"/>
      <c r="FPK138"/>
      <c r="FPL138"/>
      <c r="FPM138"/>
      <c r="FPN138"/>
      <c r="FPO138"/>
      <c r="FPP138"/>
      <c r="FPQ138"/>
      <c r="FPR138"/>
      <c r="FPS138"/>
      <c r="FPT138"/>
      <c r="FPU138"/>
      <c r="FPV138"/>
      <c r="FPW138"/>
      <c r="FPX138"/>
      <c r="FPY138"/>
      <c r="FPZ138"/>
      <c r="FQA138"/>
      <c r="FQB138"/>
      <c r="FQC138"/>
      <c r="FQD138"/>
      <c r="FQE138"/>
      <c r="FQF138"/>
      <c r="FQG138"/>
      <c r="FQH138"/>
      <c r="FQI138"/>
      <c r="FQJ138"/>
      <c r="FQK138"/>
      <c r="FQL138"/>
      <c r="FQM138"/>
      <c r="FQN138"/>
      <c r="FQO138"/>
      <c r="FQP138"/>
      <c r="FQQ138"/>
      <c r="FQR138"/>
      <c r="FQS138"/>
      <c r="FQT138"/>
      <c r="FQU138"/>
      <c r="FQV138"/>
      <c r="FQW138"/>
      <c r="FQX138"/>
      <c r="FQY138"/>
      <c r="FQZ138"/>
      <c r="FRA138"/>
      <c r="FRB138"/>
      <c r="FRC138"/>
      <c r="FRD138"/>
      <c r="FRE138"/>
      <c r="FRF138"/>
      <c r="FRG138"/>
      <c r="FRH138"/>
      <c r="FRI138"/>
      <c r="FRJ138"/>
      <c r="FRK138"/>
      <c r="FRL138"/>
      <c r="FRM138"/>
      <c r="FRN138"/>
      <c r="FRO138"/>
      <c r="FRP138"/>
      <c r="FRQ138"/>
      <c r="FRR138"/>
      <c r="FRS138"/>
      <c r="FRT138"/>
      <c r="FRU138"/>
      <c r="FRV138"/>
      <c r="FRW138"/>
      <c r="FRX138"/>
      <c r="FRY138"/>
      <c r="FRZ138"/>
      <c r="FSA138"/>
      <c r="FSB138"/>
      <c r="FSC138"/>
      <c r="FSD138"/>
      <c r="FSE138"/>
      <c r="FSF138"/>
      <c r="FSG138"/>
      <c r="FSH138"/>
      <c r="FSI138"/>
      <c r="FSJ138"/>
      <c r="FSK138"/>
      <c r="FSL138"/>
      <c r="FSM138"/>
      <c r="FSN138"/>
      <c r="FSO138"/>
      <c r="FSP138"/>
      <c r="FSQ138"/>
      <c r="FSR138"/>
      <c r="FSS138"/>
      <c r="FST138"/>
      <c r="FSU138"/>
      <c r="FSV138"/>
      <c r="FSW138"/>
      <c r="FSX138"/>
      <c r="FSY138"/>
      <c r="FSZ138"/>
      <c r="FTA138"/>
      <c r="FTB138"/>
      <c r="FTC138"/>
      <c r="FTD138"/>
      <c r="FTE138"/>
      <c r="FTF138"/>
      <c r="FTG138"/>
      <c r="FTH138"/>
      <c r="FTI138"/>
      <c r="FTJ138"/>
      <c r="FTK138"/>
      <c r="FTL138"/>
      <c r="FTM138"/>
      <c r="FTN138"/>
      <c r="FTO138"/>
      <c r="FTP138"/>
      <c r="FTQ138"/>
      <c r="FTR138"/>
      <c r="FTS138"/>
      <c r="FTT138"/>
      <c r="FTU138"/>
      <c r="FTV138"/>
      <c r="FTW138"/>
      <c r="FTX138"/>
      <c r="FTY138"/>
      <c r="FTZ138"/>
      <c r="FUA138"/>
      <c r="FUB138"/>
      <c r="FUC138"/>
      <c r="FUD138"/>
      <c r="FUE138"/>
      <c r="FUF138"/>
      <c r="FUG138"/>
      <c r="FUH138"/>
      <c r="FUI138"/>
      <c r="FUJ138"/>
      <c r="FUK138"/>
      <c r="FUL138"/>
      <c r="FUM138"/>
      <c r="FUN138"/>
      <c r="FUO138"/>
      <c r="FUP138"/>
      <c r="FUQ138"/>
      <c r="FUR138"/>
      <c r="FUS138"/>
      <c r="FUT138"/>
      <c r="FUU138"/>
      <c r="FUV138"/>
      <c r="FUW138"/>
      <c r="FUX138"/>
      <c r="FUY138"/>
      <c r="FUZ138"/>
      <c r="FVA138"/>
      <c r="FVB138"/>
      <c r="FVC138"/>
      <c r="FVD138"/>
      <c r="FVE138"/>
      <c r="FVF138"/>
      <c r="FVG138"/>
      <c r="FVH138"/>
      <c r="FVI138"/>
      <c r="FVJ138"/>
      <c r="FVK138"/>
      <c r="FVL138"/>
      <c r="FVM138"/>
      <c r="FVN138"/>
      <c r="FVO138"/>
      <c r="FVP138"/>
      <c r="FVQ138"/>
      <c r="FVR138"/>
      <c r="FVS138"/>
      <c r="FVT138"/>
      <c r="FVU138"/>
      <c r="FVV138"/>
      <c r="FVW138"/>
      <c r="FVX138"/>
      <c r="FVY138"/>
      <c r="FVZ138"/>
      <c r="FWA138"/>
      <c r="FWB138"/>
      <c r="FWC138"/>
      <c r="FWD138"/>
      <c r="FWE138"/>
      <c r="FWF138"/>
      <c r="FWG138"/>
      <c r="FWH138"/>
      <c r="FWI138"/>
      <c r="FWJ138"/>
      <c r="FWK138"/>
      <c r="FWL138"/>
      <c r="FWM138"/>
      <c r="FWN138"/>
      <c r="FWO138"/>
      <c r="FWP138"/>
      <c r="FWQ138"/>
      <c r="FWR138"/>
      <c r="FWS138"/>
      <c r="FWT138"/>
      <c r="FWU138"/>
      <c r="FWV138"/>
      <c r="FWW138"/>
      <c r="FWX138"/>
      <c r="FWY138"/>
      <c r="FWZ138"/>
      <c r="FXA138"/>
      <c r="FXB138"/>
      <c r="FXC138"/>
      <c r="FXD138"/>
      <c r="FXE138"/>
      <c r="FXF138"/>
      <c r="FXG138"/>
      <c r="FXH138"/>
      <c r="FXI138"/>
      <c r="FXJ138"/>
      <c r="FXK138"/>
      <c r="FXL138"/>
      <c r="FXM138"/>
      <c r="FXN138"/>
      <c r="FXO138"/>
      <c r="FXP138"/>
      <c r="FXQ138"/>
      <c r="FXR138"/>
      <c r="FXS138"/>
      <c r="FXT138"/>
      <c r="FXU138"/>
      <c r="FXV138"/>
      <c r="FXW138"/>
      <c r="FXX138"/>
      <c r="FXY138"/>
      <c r="FXZ138"/>
      <c r="FYA138"/>
      <c r="FYB138"/>
      <c r="FYC138"/>
      <c r="FYD138"/>
      <c r="FYE138"/>
      <c r="FYF138"/>
      <c r="FYG138"/>
      <c r="FYH138"/>
      <c r="FYI138"/>
      <c r="FYJ138"/>
      <c r="FYK138"/>
      <c r="FYL138"/>
      <c r="FYM138"/>
      <c r="FYN138"/>
      <c r="FYO138"/>
      <c r="FYP138"/>
      <c r="FYQ138"/>
      <c r="FYR138"/>
      <c r="FYS138"/>
      <c r="FYT138"/>
      <c r="FYU138"/>
      <c r="FYV138"/>
      <c r="FYW138"/>
      <c r="FYX138"/>
      <c r="FYY138"/>
      <c r="FYZ138"/>
      <c r="FZA138"/>
      <c r="FZB138"/>
      <c r="FZC138"/>
      <c r="FZD138"/>
      <c r="FZE138"/>
      <c r="FZF138"/>
      <c r="FZG138"/>
      <c r="FZH138"/>
      <c r="FZI138"/>
      <c r="FZJ138"/>
      <c r="FZK138"/>
      <c r="FZL138"/>
      <c r="FZM138"/>
      <c r="FZN138"/>
      <c r="FZO138"/>
      <c r="FZP138"/>
      <c r="FZQ138"/>
      <c r="FZR138"/>
      <c r="FZS138"/>
      <c r="FZT138"/>
      <c r="FZU138"/>
      <c r="FZV138"/>
      <c r="FZW138"/>
      <c r="FZX138"/>
      <c r="FZY138"/>
      <c r="FZZ138"/>
      <c r="GAA138"/>
      <c r="GAB138"/>
      <c r="GAC138"/>
      <c r="GAD138"/>
      <c r="GAE138"/>
      <c r="GAF138"/>
      <c r="GAG138"/>
      <c r="GAH138"/>
      <c r="GAI138"/>
      <c r="GAJ138"/>
      <c r="GAK138"/>
      <c r="GAL138"/>
      <c r="GAM138"/>
      <c r="GAN138"/>
      <c r="GAO138"/>
      <c r="GAP138"/>
      <c r="GAQ138"/>
      <c r="GAR138"/>
      <c r="GAS138"/>
      <c r="GAT138"/>
      <c r="GAU138"/>
      <c r="GAV138"/>
      <c r="GAW138"/>
      <c r="GAX138"/>
      <c r="GAY138"/>
      <c r="GAZ138"/>
      <c r="GBA138"/>
      <c r="GBB138"/>
      <c r="GBC138"/>
      <c r="GBD138"/>
      <c r="GBE138"/>
      <c r="GBF138"/>
      <c r="GBG138"/>
      <c r="GBH138"/>
      <c r="GBI138"/>
      <c r="GBJ138"/>
      <c r="GBK138"/>
      <c r="GBL138"/>
      <c r="GBM138"/>
      <c r="GBN138"/>
      <c r="GBO138"/>
      <c r="GBP138"/>
      <c r="GBQ138"/>
      <c r="GBR138"/>
      <c r="GBS138"/>
      <c r="GBT138"/>
      <c r="GBU138"/>
      <c r="GBV138"/>
      <c r="GBW138"/>
      <c r="GBX138"/>
      <c r="GBY138"/>
      <c r="GBZ138"/>
      <c r="GCA138"/>
      <c r="GCB138"/>
      <c r="GCC138"/>
      <c r="GCD138"/>
      <c r="GCE138"/>
      <c r="GCF138"/>
      <c r="GCG138"/>
      <c r="GCH138"/>
      <c r="GCI138"/>
      <c r="GCJ138"/>
      <c r="GCK138"/>
      <c r="GCL138"/>
      <c r="GCM138"/>
      <c r="GCN138"/>
      <c r="GCO138"/>
      <c r="GCP138"/>
      <c r="GCQ138"/>
      <c r="GCR138"/>
      <c r="GCS138"/>
      <c r="GCT138"/>
      <c r="GCU138"/>
      <c r="GCV138"/>
      <c r="GCW138"/>
      <c r="GCX138"/>
      <c r="GCY138"/>
      <c r="GCZ138"/>
      <c r="GDA138"/>
      <c r="GDB138"/>
      <c r="GDC138"/>
      <c r="GDD138"/>
      <c r="GDE138"/>
      <c r="GDF138"/>
      <c r="GDG138"/>
      <c r="GDH138"/>
      <c r="GDI138"/>
      <c r="GDJ138"/>
      <c r="GDK138"/>
      <c r="GDL138"/>
      <c r="GDM138"/>
      <c r="GDN138"/>
      <c r="GDO138"/>
      <c r="GDP138"/>
      <c r="GDQ138"/>
      <c r="GDR138"/>
      <c r="GDS138"/>
      <c r="GDT138"/>
      <c r="GDU138"/>
      <c r="GDV138"/>
      <c r="GDW138"/>
      <c r="GDX138"/>
      <c r="GDY138"/>
      <c r="GDZ138"/>
      <c r="GEA138"/>
      <c r="GEB138"/>
      <c r="GEC138"/>
      <c r="GED138"/>
      <c r="GEE138"/>
      <c r="GEF138"/>
      <c r="GEG138"/>
      <c r="GEH138"/>
      <c r="GEI138"/>
      <c r="GEJ138"/>
      <c r="GEK138"/>
      <c r="GEL138"/>
      <c r="GEM138"/>
      <c r="GEN138"/>
      <c r="GEO138"/>
      <c r="GEP138"/>
      <c r="GEQ138"/>
      <c r="GER138"/>
      <c r="GES138"/>
      <c r="GET138"/>
      <c r="GEU138"/>
      <c r="GEV138"/>
      <c r="GEW138"/>
      <c r="GEX138"/>
      <c r="GEY138"/>
      <c r="GEZ138"/>
      <c r="GFA138"/>
      <c r="GFB138"/>
      <c r="GFC138"/>
      <c r="GFD138"/>
      <c r="GFE138"/>
      <c r="GFF138"/>
      <c r="GFG138"/>
      <c r="GFH138"/>
      <c r="GFI138"/>
      <c r="GFJ138"/>
      <c r="GFK138"/>
      <c r="GFL138"/>
      <c r="GFM138"/>
      <c r="GFN138"/>
      <c r="GFO138"/>
      <c r="GFP138"/>
      <c r="GFQ138"/>
      <c r="GFR138"/>
      <c r="GFS138"/>
      <c r="GFT138"/>
      <c r="GFU138"/>
      <c r="GFV138"/>
      <c r="GFW138"/>
      <c r="GFX138"/>
      <c r="GFY138"/>
      <c r="GFZ138"/>
      <c r="GGA138"/>
      <c r="GGB138"/>
      <c r="GGC138"/>
      <c r="GGD138"/>
      <c r="GGE138"/>
      <c r="GGF138"/>
      <c r="GGG138"/>
      <c r="GGH138"/>
      <c r="GGI138"/>
      <c r="GGJ138"/>
      <c r="GGK138"/>
      <c r="GGL138"/>
      <c r="GGM138"/>
      <c r="GGN138"/>
      <c r="GGO138"/>
      <c r="GGP138"/>
      <c r="GGQ138"/>
      <c r="GGR138"/>
      <c r="GGS138"/>
      <c r="GGT138"/>
      <c r="GGU138"/>
      <c r="GGV138"/>
      <c r="GGW138"/>
      <c r="GGX138"/>
      <c r="GGY138"/>
      <c r="GGZ138"/>
      <c r="GHA138"/>
      <c r="GHB138"/>
      <c r="GHC138"/>
      <c r="GHD138"/>
      <c r="GHE138"/>
      <c r="GHF138"/>
      <c r="GHG138"/>
      <c r="GHH138"/>
      <c r="GHI138"/>
      <c r="GHJ138"/>
      <c r="GHK138"/>
      <c r="GHL138"/>
      <c r="GHM138"/>
      <c r="GHN138"/>
      <c r="GHO138"/>
      <c r="GHP138"/>
      <c r="GHQ138"/>
      <c r="GHR138"/>
      <c r="GHS138"/>
      <c r="GHT138"/>
      <c r="GHU138"/>
      <c r="GHV138"/>
      <c r="GHW138"/>
      <c r="GHX138"/>
      <c r="GHY138"/>
      <c r="GHZ138"/>
      <c r="GIA138"/>
      <c r="GIB138"/>
      <c r="GIC138"/>
      <c r="GID138"/>
      <c r="GIE138"/>
      <c r="GIF138"/>
      <c r="GIG138"/>
      <c r="GIH138"/>
      <c r="GII138"/>
      <c r="GIJ138"/>
      <c r="GIK138"/>
      <c r="GIL138"/>
      <c r="GIM138"/>
      <c r="GIN138"/>
      <c r="GIO138"/>
      <c r="GIP138"/>
      <c r="GIQ138"/>
      <c r="GIR138"/>
      <c r="GIS138"/>
      <c r="GIT138"/>
      <c r="GIU138"/>
      <c r="GIV138"/>
      <c r="GIW138"/>
      <c r="GIX138"/>
      <c r="GIY138"/>
      <c r="GIZ138"/>
      <c r="GJA138"/>
      <c r="GJB138"/>
      <c r="GJC138"/>
      <c r="GJD138"/>
      <c r="GJE138"/>
      <c r="GJF138"/>
      <c r="GJG138"/>
      <c r="GJH138"/>
      <c r="GJI138"/>
      <c r="GJJ138"/>
      <c r="GJK138"/>
      <c r="GJL138"/>
      <c r="GJM138"/>
      <c r="GJN138"/>
      <c r="GJO138"/>
      <c r="GJP138"/>
      <c r="GJQ138"/>
      <c r="GJR138"/>
      <c r="GJS138"/>
      <c r="GJT138"/>
      <c r="GJU138"/>
      <c r="GJV138"/>
      <c r="GJW138"/>
      <c r="GJX138"/>
      <c r="GJY138"/>
      <c r="GJZ138"/>
      <c r="GKA138"/>
      <c r="GKB138"/>
      <c r="GKC138"/>
      <c r="GKD138"/>
      <c r="GKE138"/>
      <c r="GKF138"/>
      <c r="GKG138"/>
      <c r="GKH138"/>
      <c r="GKI138"/>
      <c r="GKJ138"/>
      <c r="GKK138"/>
      <c r="GKL138"/>
      <c r="GKM138"/>
      <c r="GKN138"/>
      <c r="GKO138"/>
      <c r="GKP138"/>
      <c r="GKQ138"/>
      <c r="GKR138"/>
      <c r="GKS138"/>
      <c r="GKT138"/>
      <c r="GKU138"/>
      <c r="GKV138"/>
      <c r="GKW138"/>
      <c r="GKX138"/>
      <c r="GKY138"/>
      <c r="GKZ138"/>
      <c r="GLA138"/>
      <c r="GLB138"/>
      <c r="GLC138"/>
      <c r="GLD138"/>
      <c r="GLE138"/>
      <c r="GLF138"/>
      <c r="GLG138"/>
      <c r="GLH138"/>
      <c r="GLI138"/>
      <c r="GLJ138"/>
      <c r="GLK138"/>
      <c r="GLL138"/>
      <c r="GLM138"/>
      <c r="GLN138"/>
      <c r="GLO138"/>
      <c r="GLP138"/>
      <c r="GLQ138"/>
      <c r="GLR138"/>
      <c r="GLS138"/>
      <c r="GLT138"/>
      <c r="GLU138"/>
      <c r="GLV138"/>
      <c r="GLW138"/>
      <c r="GLX138"/>
      <c r="GLY138"/>
      <c r="GLZ138"/>
      <c r="GMA138"/>
      <c r="GMB138"/>
      <c r="GMC138"/>
      <c r="GMD138"/>
      <c r="GME138"/>
      <c r="GMF138"/>
      <c r="GMG138"/>
      <c r="GMH138"/>
      <c r="GMI138"/>
      <c r="GMJ138"/>
      <c r="GMK138"/>
      <c r="GML138"/>
      <c r="GMM138"/>
      <c r="GMN138"/>
      <c r="GMO138"/>
      <c r="GMP138"/>
      <c r="GMQ138"/>
      <c r="GMR138"/>
      <c r="GMS138"/>
      <c r="GMT138"/>
      <c r="GMU138"/>
      <c r="GMV138"/>
      <c r="GMW138"/>
      <c r="GMX138"/>
      <c r="GMY138"/>
      <c r="GMZ138"/>
      <c r="GNA138"/>
      <c r="GNB138"/>
      <c r="GNC138"/>
      <c r="GND138"/>
      <c r="GNE138"/>
      <c r="GNF138"/>
      <c r="GNG138"/>
      <c r="GNH138"/>
      <c r="GNI138"/>
      <c r="GNJ138"/>
      <c r="GNK138"/>
      <c r="GNL138"/>
      <c r="GNM138"/>
      <c r="GNN138"/>
      <c r="GNO138"/>
      <c r="GNP138"/>
      <c r="GNQ138"/>
      <c r="GNR138"/>
      <c r="GNS138"/>
      <c r="GNT138"/>
      <c r="GNU138"/>
      <c r="GNV138"/>
      <c r="GNW138"/>
      <c r="GNX138"/>
      <c r="GNY138"/>
      <c r="GNZ138"/>
      <c r="GOA138"/>
      <c r="GOB138"/>
      <c r="GOC138"/>
      <c r="GOD138"/>
      <c r="GOE138"/>
      <c r="GOF138"/>
      <c r="GOG138"/>
      <c r="GOH138"/>
      <c r="GOI138"/>
      <c r="GOJ138"/>
      <c r="GOK138"/>
      <c r="GOL138"/>
      <c r="GOM138"/>
      <c r="GON138"/>
      <c r="GOO138"/>
      <c r="GOP138"/>
      <c r="GOQ138"/>
      <c r="GOR138"/>
      <c r="GOS138"/>
      <c r="GOT138"/>
      <c r="GOU138"/>
      <c r="GOV138"/>
      <c r="GOW138"/>
      <c r="GOX138"/>
      <c r="GOY138"/>
      <c r="GOZ138"/>
      <c r="GPA138"/>
      <c r="GPB138"/>
      <c r="GPC138"/>
      <c r="GPD138"/>
      <c r="GPE138"/>
      <c r="GPF138"/>
      <c r="GPG138"/>
      <c r="GPH138"/>
      <c r="GPI138"/>
      <c r="GPJ138"/>
      <c r="GPK138"/>
      <c r="GPL138"/>
      <c r="GPM138"/>
      <c r="GPN138"/>
      <c r="GPO138"/>
      <c r="GPP138"/>
      <c r="GPQ138"/>
      <c r="GPR138"/>
      <c r="GPS138"/>
      <c r="GPT138"/>
      <c r="GPU138"/>
      <c r="GPV138"/>
      <c r="GPW138"/>
      <c r="GPX138"/>
      <c r="GPY138"/>
      <c r="GPZ138"/>
      <c r="GQA138"/>
      <c r="GQB138"/>
      <c r="GQC138"/>
      <c r="GQD138"/>
      <c r="GQE138"/>
      <c r="GQF138"/>
      <c r="GQG138"/>
      <c r="GQH138"/>
      <c r="GQI138"/>
      <c r="GQJ138"/>
      <c r="GQK138"/>
      <c r="GQL138"/>
      <c r="GQM138"/>
      <c r="GQN138"/>
      <c r="GQO138"/>
      <c r="GQP138"/>
      <c r="GQQ138"/>
      <c r="GQR138"/>
      <c r="GQS138"/>
      <c r="GQT138"/>
      <c r="GQU138"/>
      <c r="GQV138"/>
      <c r="GQW138"/>
      <c r="GQX138"/>
      <c r="GQY138"/>
      <c r="GQZ138"/>
      <c r="GRA138"/>
      <c r="GRB138"/>
      <c r="GRC138"/>
      <c r="GRD138"/>
      <c r="GRE138"/>
      <c r="GRF138"/>
      <c r="GRG138"/>
      <c r="GRH138"/>
      <c r="GRI138"/>
      <c r="GRJ138"/>
      <c r="GRK138"/>
      <c r="GRL138"/>
      <c r="GRM138"/>
      <c r="GRN138"/>
      <c r="GRO138"/>
      <c r="GRP138"/>
      <c r="GRQ138"/>
      <c r="GRR138"/>
      <c r="GRS138"/>
      <c r="GRT138"/>
      <c r="GRU138"/>
      <c r="GRV138"/>
      <c r="GRW138"/>
      <c r="GRX138"/>
      <c r="GRY138"/>
      <c r="GRZ138"/>
      <c r="GSA138"/>
      <c r="GSB138"/>
      <c r="GSC138"/>
      <c r="GSD138"/>
      <c r="GSE138"/>
      <c r="GSF138"/>
      <c r="GSG138"/>
      <c r="GSH138"/>
      <c r="GSI138"/>
      <c r="GSJ138"/>
      <c r="GSK138"/>
      <c r="GSL138"/>
      <c r="GSM138"/>
      <c r="GSN138"/>
      <c r="GSO138"/>
      <c r="GSP138"/>
      <c r="GSQ138"/>
      <c r="GSR138"/>
      <c r="GSS138"/>
      <c r="GST138"/>
      <c r="GSU138"/>
      <c r="GSV138"/>
      <c r="GSW138"/>
      <c r="GSX138"/>
      <c r="GSY138"/>
      <c r="GSZ138"/>
      <c r="GTA138"/>
      <c r="GTB138"/>
      <c r="GTC138"/>
      <c r="GTD138"/>
      <c r="GTE138"/>
      <c r="GTF138"/>
      <c r="GTG138"/>
      <c r="GTH138"/>
      <c r="GTI138"/>
      <c r="GTJ138"/>
      <c r="GTK138"/>
      <c r="GTL138"/>
      <c r="GTM138"/>
      <c r="GTN138"/>
      <c r="GTO138"/>
      <c r="GTP138"/>
      <c r="GTQ138"/>
      <c r="GTR138"/>
      <c r="GTS138"/>
      <c r="GTT138"/>
      <c r="GTU138"/>
      <c r="GTV138"/>
      <c r="GTW138"/>
      <c r="GTX138"/>
      <c r="GTY138"/>
      <c r="GTZ138"/>
      <c r="GUA138"/>
      <c r="GUB138"/>
      <c r="GUC138"/>
      <c r="GUD138"/>
      <c r="GUE138"/>
      <c r="GUF138"/>
      <c r="GUG138"/>
      <c r="GUH138"/>
      <c r="GUI138"/>
      <c r="GUJ138"/>
      <c r="GUK138"/>
      <c r="GUL138"/>
      <c r="GUM138"/>
      <c r="GUN138"/>
      <c r="GUO138"/>
      <c r="GUP138"/>
      <c r="GUQ138"/>
      <c r="GUR138"/>
      <c r="GUS138"/>
      <c r="GUT138"/>
      <c r="GUU138"/>
      <c r="GUV138"/>
      <c r="GUW138"/>
      <c r="GUX138"/>
      <c r="GUY138"/>
      <c r="GUZ138"/>
      <c r="GVA138"/>
      <c r="GVB138"/>
      <c r="GVC138"/>
      <c r="GVD138"/>
      <c r="GVE138"/>
      <c r="GVF138"/>
      <c r="GVG138"/>
      <c r="GVH138"/>
      <c r="GVI138"/>
      <c r="GVJ138"/>
      <c r="GVK138"/>
      <c r="GVL138"/>
      <c r="GVM138"/>
      <c r="GVN138"/>
      <c r="GVO138"/>
      <c r="GVP138"/>
      <c r="GVQ138"/>
      <c r="GVR138"/>
      <c r="GVS138"/>
      <c r="GVT138"/>
      <c r="GVU138"/>
      <c r="GVV138"/>
      <c r="GVW138"/>
      <c r="GVX138"/>
      <c r="GVY138"/>
      <c r="GVZ138"/>
      <c r="GWA138"/>
      <c r="GWB138"/>
      <c r="GWC138"/>
      <c r="GWD138"/>
      <c r="GWE138"/>
      <c r="GWF138"/>
      <c r="GWG138"/>
      <c r="GWH138"/>
      <c r="GWI138"/>
      <c r="GWJ138"/>
      <c r="GWK138"/>
      <c r="GWL138"/>
      <c r="GWM138"/>
      <c r="GWN138"/>
      <c r="GWO138"/>
      <c r="GWP138"/>
      <c r="GWQ138"/>
      <c r="GWR138"/>
      <c r="GWS138"/>
      <c r="GWT138"/>
      <c r="GWU138"/>
      <c r="GWV138"/>
      <c r="GWW138"/>
      <c r="GWX138"/>
      <c r="GWY138"/>
      <c r="GWZ138"/>
      <c r="GXA138"/>
      <c r="GXB138"/>
      <c r="GXC138"/>
      <c r="GXD138"/>
      <c r="GXE138"/>
      <c r="GXF138"/>
      <c r="GXG138"/>
      <c r="GXH138"/>
      <c r="GXI138"/>
      <c r="GXJ138"/>
      <c r="GXK138"/>
      <c r="GXL138"/>
      <c r="GXM138"/>
      <c r="GXN138"/>
      <c r="GXO138"/>
      <c r="GXP138"/>
      <c r="GXQ138"/>
      <c r="GXR138"/>
      <c r="GXS138"/>
      <c r="GXT138"/>
      <c r="GXU138"/>
      <c r="GXV138"/>
      <c r="GXW138"/>
      <c r="GXX138"/>
      <c r="GXY138"/>
      <c r="GXZ138"/>
      <c r="GYA138"/>
      <c r="GYB138"/>
      <c r="GYC138"/>
      <c r="GYD138"/>
      <c r="GYE138"/>
      <c r="GYF138"/>
      <c r="GYG138"/>
      <c r="GYH138"/>
      <c r="GYI138"/>
      <c r="GYJ138"/>
      <c r="GYK138"/>
      <c r="GYL138"/>
      <c r="GYM138"/>
      <c r="GYN138"/>
      <c r="GYO138"/>
      <c r="GYP138"/>
      <c r="GYQ138"/>
      <c r="GYR138"/>
      <c r="GYS138"/>
      <c r="GYT138"/>
      <c r="GYU138"/>
      <c r="GYV138"/>
      <c r="GYW138"/>
      <c r="GYX138"/>
      <c r="GYY138"/>
      <c r="GYZ138"/>
      <c r="GZA138"/>
      <c r="GZB138"/>
      <c r="GZC138"/>
      <c r="GZD138"/>
      <c r="GZE138"/>
      <c r="GZF138"/>
      <c r="GZG138"/>
      <c r="GZH138"/>
      <c r="GZI138"/>
      <c r="GZJ138"/>
      <c r="GZK138"/>
      <c r="GZL138"/>
      <c r="GZM138"/>
      <c r="GZN138"/>
      <c r="GZO138"/>
      <c r="GZP138"/>
      <c r="GZQ138"/>
      <c r="GZR138"/>
      <c r="GZS138"/>
      <c r="GZT138"/>
      <c r="GZU138"/>
      <c r="GZV138"/>
      <c r="GZW138"/>
      <c r="GZX138"/>
      <c r="GZY138"/>
      <c r="GZZ138"/>
      <c r="HAA138"/>
      <c r="HAB138"/>
      <c r="HAC138"/>
      <c r="HAD138"/>
      <c r="HAE138"/>
      <c r="HAF138"/>
      <c r="HAG138"/>
      <c r="HAH138"/>
      <c r="HAI138"/>
      <c r="HAJ138"/>
      <c r="HAK138"/>
      <c r="HAL138"/>
      <c r="HAM138"/>
      <c r="HAN138"/>
      <c r="HAO138"/>
      <c r="HAP138"/>
      <c r="HAQ138"/>
      <c r="HAR138"/>
      <c r="HAS138"/>
      <c r="HAT138"/>
      <c r="HAU138"/>
      <c r="HAV138"/>
      <c r="HAW138"/>
      <c r="HAX138"/>
      <c r="HAY138"/>
      <c r="HAZ138"/>
      <c r="HBA138"/>
      <c r="HBB138"/>
      <c r="HBC138"/>
      <c r="HBD138"/>
      <c r="HBE138"/>
      <c r="HBF138"/>
      <c r="HBG138"/>
      <c r="HBH138"/>
      <c r="HBI138"/>
      <c r="HBJ138"/>
      <c r="HBK138"/>
      <c r="HBL138"/>
      <c r="HBM138"/>
      <c r="HBN138"/>
      <c r="HBO138"/>
      <c r="HBP138"/>
      <c r="HBQ138"/>
      <c r="HBR138"/>
      <c r="HBS138"/>
      <c r="HBT138"/>
      <c r="HBU138"/>
      <c r="HBV138"/>
      <c r="HBW138"/>
      <c r="HBX138"/>
      <c r="HBY138"/>
      <c r="HBZ138"/>
      <c r="HCA138"/>
      <c r="HCB138"/>
      <c r="HCC138"/>
      <c r="HCD138"/>
      <c r="HCE138"/>
      <c r="HCF138"/>
      <c r="HCG138"/>
      <c r="HCH138"/>
      <c r="HCI138"/>
      <c r="HCJ138"/>
      <c r="HCK138"/>
      <c r="HCL138"/>
      <c r="HCM138"/>
      <c r="HCN138"/>
      <c r="HCO138"/>
      <c r="HCP138"/>
      <c r="HCQ138"/>
      <c r="HCR138"/>
      <c r="HCS138"/>
      <c r="HCT138"/>
      <c r="HCU138"/>
      <c r="HCV138"/>
      <c r="HCW138"/>
      <c r="HCX138"/>
      <c r="HCY138"/>
      <c r="HCZ138"/>
      <c r="HDA138"/>
      <c r="HDB138"/>
      <c r="HDC138"/>
      <c r="HDD138"/>
      <c r="HDE138"/>
      <c r="HDF138"/>
      <c r="HDG138"/>
      <c r="HDH138"/>
      <c r="HDI138"/>
      <c r="HDJ138"/>
      <c r="HDK138"/>
      <c r="HDL138"/>
      <c r="HDM138"/>
      <c r="HDN138"/>
      <c r="HDO138"/>
      <c r="HDP138"/>
      <c r="HDQ138"/>
      <c r="HDR138"/>
      <c r="HDS138"/>
      <c r="HDT138"/>
      <c r="HDU138"/>
      <c r="HDV138"/>
      <c r="HDW138"/>
      <c r="HDX138"/>
      <c r="HDY138"/>
      <c r="HDZ138"/>
      <c r="HEA138"/>
      <c r="HEB138"/>
      <c r="HEC138"/>
      <c r="HED138"/>
      <c r="HEE138"/>
      <c r="HEF138"/>
      <c r="HEG138"/>
      <c r="HEH138"/>
      <c r="HEI138"/>
      <c r="HEJ138"/>
      <c r="HEK138"/>
      <c r="HEL138"/>
      <c r="HEM138"/>
      <c r="HEN138"/>
      <c r="HEO138"/>
      <c r="HEP138"/>
      <c r="HEQ138"/>
      <c r="HER138"/>
      <c r="HES138"/>
      <c r="HET138"/>
      <c r="HEU138"/>
      <c r="HEV138"/>
      <c r="HEW138"/>
      <c r="HEX138"/>
      <c r="HEY138"/>
      <c r="HEZ138"/>
      <c r="HFA138"/>
      <c r="HFB138"/>
      <c r="HFC138"/>
      <c r="HFD138"/>
      <c r="HFE138"/>
      <c r="HFF138"/>
      <c r="HFG138"/>
      <c r="HFH138"/>
      <c r="HFI138"/>
      <c r="HFJ138"/>
      <c r="HFK138"/>
      <c r="HFL138"/>
      <c r="HFM138"/>
      <c r="HFN138"/>
      <c r="HFO138"/>
      <c r="HFP138"/>
      <c r="HFQ138"/>
      <c r="HFR138"/>
      <c r="HFS138"/>
      <c r="HFT138"/>
      <c r="HFU138"/>
      <c r="HFV138"/>
      <c r="HFW138"/>
      <c r="HFX138"/>
      <c r="HFY138"/>
      <c r="HFZ138"/>
      <c r="HGA138"/>
      <c r="HGB138"/>
      <c r="HGC138"/>
      <c r="HGD138"/>
      <c r="HGE138"/>
      <c r="HGF138"/>
      <c r="HGG138"/>
      <c r="HGH138"/>
      <c r="HGI138"/>
      <c r="HGJ138"/>
      <c r="HGK138"/>
      <c r="HGL138"/>
      <c r="HGM138"/>
      <c r="HGN138"/>
      <c r="HGO138"/>
      <c r="HGP138"/>
      <c r="HGQ138"/>
      <c r="HGR138"/>
      <c r="HGS138"/>
      <c r="HGT138"/>
      <c r="HGU138"/>
      <c r="HGV138"/>
      <c r="HGW138"/>
      <c r="HGX138"/>
      <c r="HGY138"/>
      <c r="HGZ138"/>
      <c r="HHA138"/>
      <c r="HHB138"/>
      <c r="HHC138"/>
      <c r="HHD138"/>
      <c r="HHE138"/>
      <c r="HHF138"/>
      <c r="HHG138"/>
      <c r="HHH138"/>
      <c r="HHI138"/>
      <c r="HHJ138"/>
      <c r="HHK138"/>
      <c r="HHL138"/>
      <c r="HHM138"/>
      <c r="HHN138"/>
      <c r="HHO138"/>
      <c r="HHP138"/>
      <c r="HHQ138"/>
      <c r="HHR138"/>
      <c r="HHS138"/>
      <c r="HHT138"/>
      <c r="HHU138"/>
      <c r="HHV138"/>
      <c r="HHW138"/>
      <c r="HHX138"/>
      <c r="HHY138"/>
      <c r="HHZ138"/>
      <c r="HIA138"/>
      <c r="HIB138"/>
      <c r="HIC138"/>
      <c r="HID138"/>
      <c r="HIE138"/>
      <c r="HIF138"/>
      <c r="HIG138"/>
      <c r="HIH138"/>
      <c r="HII138"/>
      <c r="HIJ138"/>
      <c r="HIK138"/>
      <c r="HIL138"/>
      <c r="HIM138"/>
      <c r="HIN138"/>
      <c r="HIO138"/>
      <c r="HIP138"/>
      <c r="HIQ138"/>
      <c r="HIR138"/>
      <c r="HIS138"/>
      <c r="HIT138"/>
      <c r="HIU138"/>
      <c r="HIV138"/>
      <c r="HIW138"/>
      <c r="HIX138"/>
      <c r="HIY138"/>
      <c r="HIZ138"/>
      <c r="HJA138"/>
      <c r="HJB138"/>
      <c r="HJC138"/>
      <c r="HJD138"/>
      <c r="HJE138"/>
      <c r="HJF138"/>
      <c r="HJG138"/>
      <c r="HJH138"/>
      <c r="HJI138"/>
      <c r="HJJ138"/>
      <c r="HJK138"/>
      <c r="HJL138"/>
      <c r="HJM138"/>
      <c r="HJN138"/>
      <c r="HJO138"/>
      <c r="HJP138"/>
      <c r="HJQ138"/>
      <c r="HJR138"/>
      <c r="HJS138"/>
      <c r="HJT138"/>
      <c r="HJU138"/>
      <c r="HJV138"/>
      <c r="HJW138"/>
      <c r="HJX138"/>
      <c r="HJY138"/>
      <c r="HJZ138"/>
      <c r="HKA138"/>
      <c r="HKB138"/>
      <c r="HKC138"/>
      <c r="HKD138"/>
      <c r="HKE138"/>
      <c r="HKF138"/>
      <c r="HKG138"/>
      <c r="HKH138"/>
      <c r="HKI138"/>
      <c r="HKJ138"/>
      <c r="HKK138"/>
      <c r="HKL138"/>
      <c r="HKM138"/>
      <c r="HKN138"/>
      <c r="HKO138"/>
      <c r="HKP138"/>
      <c r="HKQ138"/>
      <c r="HKR138"/>
      <c r="HKS138"/>
      <c r="HKT138"/>
      <c r="HKU138"/>
      <c r="HKV138"/>
      <c r="HKW138"/>
      <c r="HKX138"/>
      <c r="HKY138"/>
      <c r="HKZ138"/>
      <c r="HLA138"/>
      <c r="HLB138"/>
      <c r="HLC138"/>
      <c r="HLD138"/>
      <c r="HLE138"/>
      <c r="HLF138"/>
      <c r="HLG138"/>
      <c r="HLH138"/>
      <c r="HLI138"/>
      <c r="HLJ138"/>
      <c r="HLK138"/>
      <c r="HLL138"/>
      <c r="HLM138"/>
      <c r="HLN138"/>
      <c r="HLO138"/>
      <c r="HLP138"/>
      <c r="HLQ138"/>
      <c r="HLR138"/>
      <c r="HLS138"/>
      <c r="HLT138"/>
      <c r="HLU138"/>
      <c r="HLV138"/>
      <c r="HLW138"/>
      <c r="HLX138"/>
      <c r="HLY138"/>
      <c r="HLZ138"/>
      <c r="HMA138"/>
      <c r="HMB138"/>
      <c r="HMC138"/>
      <c r="HMD138"/>
      <c r="HME138"/>
      <c r="HMF138"/>
      <c r="HMG138"/>
      <c r="HMH138"/>
      <c r="HMI138"/>
      <c r="HMJ138"/>
      <c r="HMK138"/>
      <c r="HML138"/>
      <c r="HMM138"/>
      <c r="HMN138"/>
      <c r="HMO138"/>
      <c r="HMP138"/>
      <c r="HMQ138"/>
      <c r="HMR138"/>
      <c r="HMS138"/>
      <c r="HMT138"/>
      <c r="HMU138"/>
      <c r="HMV138"/>
      <c r="HMW138"/>
      <c r="HMX138"/>
      <c r="HMY138"/>
      <c r="HMZ138"/>
      <c r="HNA138"/>
      <c r="HNB138"/>
      <c r="HNC138"/>
      <c r="HND138"/>
      <c r="HNE138"/>
      <c r="HNF138"/>
      <c r="HNG138"/>
      <c r="HNH138"/>
      <c r="HNI138"/>
      <c r="HNJ138"/>
      <c r="HNK138"/>
      <c r="HNL138"/>
      <c r="HNM138"/>
      <c r="HNN138"/>
      <c r="HNO138"/>
      <c r="HNP138"/>
      <c r="HNQ138"/>
      <c r="HNR138"/>
      <c r="HNS138"/>
      <c r="HNT138"/>
      <c r="HNU138"/>
      <c r="HNV138"/>
      <c r="HNW138"/>
      <c r="HNX138"/>
      <c r="HNY138"/>
      <c r="HNZ138"/>
      <c r="HOA138"/>
      <c r="HOB138"/>
      <c r="HOC138"/>
      <c r="HOD138"/>
      <c r="HOE138"/>
      <c r="HOF138"/>
      <c r="HOG138"/>
      <c r="HOH138"/>
      <c r="HOI138"/>
      <c r="HOJ138"/>
      <c r="HOK138"/>
      <c r="HOL138"/>
      <c r="HOM138"/>
      <c r="HON138"/>
      <c r="HOO138"/>
      <c r="HOP138"/>
      <c r="HOQ138"/>
      <c r="HOR138"/>
      <c r="HOS138"/>
      <c r="HOT138"/>
      <c r="HOU138"/>
      <c r="HOV138"/>
      <c r="HOW138"/>
      <c r="HOX138"/>
      <c r="HOY138"/>
      <c r="HOZ138"/>
      <c r="HPA138"/>
      <c r="HPB138"/>
      <c r="HPC138"/>
      <c r="HPD138"/>
      <c r="HPE138"/>
      <c r="HPF138"/>
      <c r="HPG138"/>
      <c r="HPH138"/>
      <c r="HPI138"/>
      <c r="HPJ138"/>
      <c r="HPK138"/>
      <c r="HPL138"/>
      <c r="HPM138"/>
      <c r="HPN138"/>
      <c r="HPO138"/>
      <c r="HPP138"/>
      <c r="HPQ138"/>
      <c r="HPR138"/>
      <c r="HPS138"/>
      <c r="HPT138"/>
      <c r="HPU138"/>
      <c r="HPV138"/>
      <c r="HPW138"/>
      <c r="HPX138"/>
      <c r="HPY138"/>
      <c r="HPZ138"/>
      <c r="HQA138"/>
      <c r="HQB138"/>
      <c r="HQC138"/>
      <c r="HQD138"/>
      <c r="HQE138"/>
      <c r="HQF138"/>
      <c r="HQG138"/>
      <c r="HQH138"/>
      <c r="HQI138"/>
      <c r="HQJ138"/>
      <c r="HQK138"/>
      <c r="HQL138"/>
      <c r="HQM138"/>
      <c r="HQN138"/>
      <c r="HQO138"/>
      <c r="HQP138"/>
      <c r="HQQ138"/>
      <c r="HQR138"/>
      <c r="HQS138"/>
      <c r="HQT138"/>
      <c r="HQU138"/>
      <c r="HQV138"/>
      <c r="HQW138"/>
      <c r="HQX138"/>
      <c r="HQY138"/>
      <c r="HQZ138"/>
      <c r="HRA138"/>
      <c r="HRB138"/>
      <c r="HRC138"/>
      <c r="HRD138"/>
      <c r="HRE138"/>
      <c r="HRF138"/>
      <c r="HRG138"/>
      <c r="HRH138"/>
      <c r="HRI138"/>
      <c r="HRJ138"/>
      <c r="HRK138"/>
      <c r="HRL138"/>
      <c r="HRM138"/>
      <c r="HRN138"/>
      <c r="HRO138"/>
      <c r="HRP138"/>
      <c r="HRQ138"/>
      <c r="HRR138"/>
      <c r="HRS138"/>
      <c r="HRT138"/>
      <c r="HRU138"/>
      <c r="HRV138"/>
      <c r="HRW138"/>
      <c r="HRX138"/>
      <c r="HRY138"/>
      <c r="HRZ138"/>
      <c r="HSA138"/>
      <c r="HSB138"/>
      <c r="HSC138"/>
      <c r="HSD138"/>
      <c r="HSE138"/>
      <c r="HSF138"/>
      <c r="HSG138"/>
      <c r="HSH138"/>
      <c r="HSI138"/>
      <c r="HSJ138"/>
      <c r="HSK138"/>
      <c r="HSL138"/>
      <c r="HSM138"/>
      <c r="HSN138"/>
      <c r="HSO138"/>
      <c r="HSP138"/>
      <c r="HSQ138"/>
      <c r="HSR138"/>
      <c r="HSS138"/>
      <c r="HST138"/>
      <c r="HSU138"/>
      <c r="HSV138"/>
      <c r="HSW138"/>
      <c r="HSX138"/>
      <c r="HSY138"/>
      <c r="HSZ138"/>
      <c r="HTA138"/>
      <c r="HTB138"/>
      <c r="HTC138"/>
      <c r="HTD138"/>
      <c r="HTE138"/>
      <c r="HTF138"/>
      <c r="HTG138"/>
      <c r="HTH138"/>
      <c r="HTI138"/>
      <c r="HTJ138"/>
      <c r="HTK138"/>
      <c r="HTL138"/>
      <c r="HTM138"/>
      <c r="HTN138"/>
      <c r="HTO138"/>
      <c r="HTP138"/>
      <c r="HTQ138"/>
      <c r="HTR138"/>
      <c r="HTS138"/>
      <c r="HTT138"/>
      <c r="HTU138"/>
      <c r="HTV138"/>
      <c r="HTW138"/>
      <c r="HTX138"/>
      <c r="HTY138"/>
      <c r="HTZ138"/>
      <c r="HUA138"/>
      <c r="HUB138"/>
      <c r="HUC138"/>
      <c r="HUD138"/>
      <c r="HUE138"/>
      <c r="HUF138"/>
      <c r="HUG138"/>
      <c r="HUH138"/>
      <c r="HUI138"/>
      <c r="HUJ138"/>
      <c r="HUK138"/>
      <c r="HUL138"/>
      <c r="HUM138"/>
      <c r="HUN138"/>
      <c r="HUO138"/>
      <c r="HUP138"/>
      <c r="HUQ138"/>
      <c r="HUR138"/>
      <c r="HUS138"/>
      <c r="HUT138"/>
      <c r="HUU138"/>
      <c r="HUV138"/>
      <c r="HUW138"/>
      <c r="HUX138"/>
      <c r="HUY138"/>
      <c r="HUZ138"/>
      <c r="HVA138"/>
      <c r="HVB138"/>
      <c r="HVC138"/>
      <c r="HVD138"/>
      <c r="HVE138"/>
      <c r="HVF138"/>
      <c r="HVG138"/>
      <c r="HVH138"/>
      <c r="HVI138"/>
      <c r="HVJ138"/>
      <c r="HVK138"/>
      <c r="HVL138"/>
      <c r="HVM138"/>
      <c r="HVN138"/>
      <c r="HVO138"/>
      <c r="HVP138"/>
      <c r="HVQ138"/>
      <c r="HVR138"/>
      <c r="HVS138"/>
      <c r="HVT138"/>
      <c r="HVU138"/>
      <c r="HVV138"/>
      <c r="HVW138"/>
      <c r="HVX138"/>
      <c r="HVY138"/>
      <c r="HVZ138"/>
      <c r="HWA138"/>
      <c r="HWB138"/>
      <c r="HWC138"/>
      <c r="HWD138"/>
      <c r="HWE138"/>
      <c r="HWF138"/>
      <c r="HWG138"/>
      <c r="HWH138"/>
      <c r="HWI138"/>
      <c r="HWJ138"/>
      <c r="HWK138"/>
      <c r="HWL138"/>
      <c r="HWM138"/>
      <c r="HWN138"/>
      <c r="HWO138"/>
      <c r="HWP138"/>
      <c r="HWQ138"/>
      <c r="HWR138"/>
      <c r="HWS138"/>
      <c r="HWT138"/>
      <c r="HWU138"/>
      <c r="HWV138"/>
      <c r="HWW138"/>
      <c r="HWX138"/>
      <c r="HWY138"/>
      <c r="HWZ138"/>
      <c r="HXA138"/>
      <c r="HXB138"/>
      <c r="HXC138"/>
      <c r="HXD138"/>
      <c r="HXE138"/>
      <c r="HXF138"/>
      <c r="HXG138"/>
      <c r="HXH138"/>
      <c r="HXI138"/>
      <c r="HXJ138"/>
      <c r="HXK138"/>
      <c r="HXL138"/>
      <c r="HXM138"/>
      <c r="HXN138"/>
      <c r="HXO138"/>
      <c r="HXP138"/>
      <c r="HXQ138"/>
      <c r="HXR138"/>
      <c r="HXS138"/>
      <c r="HXT138"/>
      <c r="HXU138"/>
      <c r="HXV138"/>
      <c r="HXW138"/>
      <c r="HXX138"/>
      <c r="HXY138"/>
      <c r="HXZ138"/>
      <c r="HYA138"/>
      <c r="HYB138"/>
      <c r="HYC138"/>
      <c r="HYD138"/>
      <c r="HYE138"/>
      <c r="HYF138"/>
      <c r="HYG138"/>
      <c r="HYH138"/>
      <c r="HYI138"/>
      <c r="HYJ138"/>
      <c r="HYK138"/>
      <c r="HYL138"/>
      <c r="HYM138"/>
      <c r="HYN138"/>
      <c r="HYO138"/>
      <c r="HYP138"/>
      <c r="HYQ138"/>
      <c r="HYR138"/>
      <c r="HYS138"/>
      <c r="HYT138"/>
      <c r="HYU138"/>
      <c r="HYV138"/>
      <c r="HYW138"/>
      <c r="HYX138"/>
      <c r="HYY138"/>
      <c r="HYZ138"/>
      <c r="HZA138"/>
      <c r="HZB138"/>
      <c r="HZC138"/>
      <c r="HZD138"/>
      <c r="HZE138"/>
      <c r="HZF138"/>
      <c r="HZG138"/>
      <c r="HZH138"/>
      <c r="HZI138"/>
      <c r="HZJ138"/>
      <c r="HZK138"/>
      <c r="HZL138"/>
      <c r="HZM138"/>
      <c r="HZN138"/>
      <c r="HZO138"/>
      <c r="HZP138"/>
      <c r="HZQ138"/>
      <c r="HZR138"/>
      <c r="HZS138"/>
      <c r="HZT138"/>
      <c r="HZU138"/>
      <c r="HZV138"/>
      <c r="HZW138"/>
      <c r="HZX138"/>
      <c r="HZY138"/>
      <c r="HZZ138"/>
      <c r="IAA138"/>
      <c r="IAB138"/>
      <c r="IAC138"/>
      <c r="IAD138"/>
      <c r="IAE138"/>
      <c r="IAF138"/>
      <c r="IAG138"/>
      <c r="IAH138"/>
      <c r="IAI138"/>
      <c r="IAJ138"/>
      <c r="IAK138"/>
      <c r="IAL138"/>
      <c r="IAM138"/>
      <c r="IAN138"/>
      <c r="IAO138"/>
      <c r="IAP138"/>
      <c r="IAQ138"/>
      <c r="IAR138"/>
      <c r="IAS138"/>
      <c r="IAT138"/>
      <c r="IAU138"/>
      <c r="IAV138"/>
      <c r="IAW138"/>
      <c r="IAX138"/>
      <c r="IAY138"/>
      <c r="IAZ138"/>
      <c r="IBA138"/>
      <c r="IBB138"/>
      <c r="IBC138"/>
      <c r="IBD138"/>
      <c r="IBE138"/>
      <c r="IBF138"/>
      <c r="IBG138"/>
      <c r="IBH138"/>
      <c r="IBI138"/>
      <c r="IBJ138"/>
      <c r="IBK138"/>
      <c r="IBL138"/>
      <c r="IBM138"/>
      <c r="IBN138"/>
      <c r="IBO138"/>
      <c r="IBP138"/>
      <c r="IBQ138"/>
      <c r="IBR138"/>
      <c r="IBS138"/>
      <c r="IBT138"/>
      <c r="IBU138"/>
      <c r="IBV138"/>
      <c r="IBW138"/>
      <c r="IBX138"/>
      <c r="IBY138"/>
      <c r="IBZ138"/>
      <c r="ICA138"/>
      <c r="ICB138"/>
      <c r="ICC138"/>
      <c r="ICD138"/>
      <c r="ICE138"/>
      <c r="ICF138"/>
      <c r="ICG138"/>
      <c r="ICH138"/>
      <c r="ICI138"/>
      <c r="ICJ138"/>
      <c r="ICK138"/>
      <c r="ICL138"/>
      <c r="ICM138"/>
      <c r="ICN138"/>
      <c r="ICO138"/>
      <c r="ICP138"/>
      <c r="ICQ138"/>
      <c r="ICR138"/>
      <c r="ICS138"/>
      <c r="ICT138"/>
      <c r="ICU138"/>
      <c r="ICV138"/>
      <c r="ICW138"/>
      <c r="ICX138"/>
      <c r="ICY138"/>
      <c r="ICZ138"/>
      <c r="IDA138"/>
      <c r="IDB138"/>
      <c r="IDC138"/>
      <c r="IDD138"/>
      <c r="IDE138"/>
      <c r="IDF138"/>
      <c r="IDG138"/>
      <c r="IDH138"/>
      <c r="IDI138"/>
      <c r="IDJ138"/>
      <c r="IDK138"/>
      <c r="IDL138"/>
      <c r="IDM138"/>
      <c r="IDN138"/>
      <c r="IDO138"/>
      <c r="IDP138"/>
      <c r="IDQ138"/>
      <c r="IDR138"/>
      <c r="IDS138"/>
      <c r="IDT138"/>
      <c r="IDU138"/>
      <c r="IDV138"/>
      <c r="IDW138"/>
      <c r="IDX138"/>
      <c r="IDY138"/>
      <c r="IDZ138"/>
      <c r="IEA138"/>
      <c r="IEB138"/>
      <c r="IEC138"/>
      <c r="IED138"/>
      <c r="IEE138"/>
      <c r="IEF138"/>
      <c r="IEG138"/>
      <c r="IEH138"/>
      <c r="IEI138"/>
      <c r="IEJ138"/>
      <c r="IEK138"/>
      <c r="IEL138"/>
      <c r="IEM138"/>
      <c r="IEN138"/>
      <c r="IEO138"/>
      <c r="IEP138"/>
      <c r="IEQ138"/>
      <c r="IER138"/>
      <c r="IES138"/>
      <c r="IET138"/>
      <c r="IEU138"/>
      <c r="IEV138"/>
      <c r="IEW138"/>
      <c r="IEX138"/>
      <c r="IEY138"/>
      <c r="IEZ138"/>
      <c r="IFA138"/>
      <c r="IFB138"/>
      <c r="IFC138"/>
      <c r="IFD138"/>
      <c r="IFE138"/>
      <c r="IFF138"/>
      <c r="IFG138"/>
      <c r="IFH138"/>
      <c r="IFI138"/>
      <c r="IFJ138"/>
      <c r="IFK138"/>
      <c r="IFL138"/>
      <c r="IFM138"/>
      <c r="IFN138"/>
      <c r="IFO138"/>
      <c r="IFP138"/>
      <c r="IFQ138"/>
      <c r="IFR138"/>
      <c r="IFS138"/>
      <c r="IFT138"/>
      <c r="IFU138"/>
      <c r="IFV138"/>
      <c r="IFW138"/>
      <c r="IFX138"/>
      <c r="IFY138"/>
      <c r="IFZ138"/>
      <c r="IGA138"/>
      <c r="IGB138"/>
      <c r="IGC138"/>
      <c r="IGD138"/>
      <c r="IGE138"/>
      <c r="IGF138"/>
      <c r="IGG138"/>
      <c r="IGH138"/>
      <c r="IGI138"/>
      <c r="IGJ138"/>
      <c r="IGK138"/>
      <c r="IGL138"/>
      <c r="IGM138"/>
      <c r="IGN138"/>
      <c r="IGO138"/>
      <c r="IGP138"/>
      <c r="IGQ138"/>
      <c r="IGR138"/>
      <c r="IGS138"/>
      <c r="IGT138"/>
      <c r="IGU138"/>
      <c r="IGV138"/>
      <c r="IGW138"/>
      <c r="IGX138"/>
      <c r="IGY138"/>
      <c r="IGZ138"/>
      <c r="IHA138"/>
      <c r="IHB138"/>
      <c r="IHC138"/>
      <c r="IHD138"/>
      <c r="IHE138"/>
      <c r="IHF138"/>
      <c r="IHG138"/>
      <c r="IHH138"/>
      <c r="IHI138"/>
      <c r="IHJ138"/>
      <c r="IHK138"/>
      <c r="IHL138"/>
      <c r="IHM138"/>
      <c r="IHN138"/>
      <c r="IHO138"/>
      <c r="IHP138"/>
      <c r="IHQ138"/>
      <c r="IHR138"/>
      <c r="IHS138"/>
      <c r="IHT138"/>
      <c r="IHU138"/>
      <c r="IHV138"/>
      <c r="IHW138"/>
      <c r="IHX138"/>
      <c r="IHY138"/>
      <c r="IHZ138"/>
      <c r="IIA138"/>
      <c r="IIB138"/>
      <c r="IIC138"/>
      <c r="IID138"/>
      <c r="IIE138"/>
      <c r="IIF138"/>
      <c r="IIG138"/>
      <c r="IIH138"/>
      <c r="III138"/>
      <c r="IIJ138"/>
      <c r="IIK138"/>
      <c r="IIL138"/>
      <c r="IIM138"/>
      <c r="IIN138"/>
      <c r="IIO138"/>
      <c r="IIP138"/>
      <c r="IIQ138"/>
      <c r="IIR138"/>
      <c r="IIS138"/>
      <c r="IIT138"/>
      <c r="IIU138"/>
      <c r="IIV138"/>
      <c r="IIW138"/>
      <c r="IIX138"/>
      <c r="IIY138"/>
      <c r="IIZ138"/>
      <c r="IJA138"/>
      <c r="IJB138"/>
      <c r="IJC138"/>
      <c r="IJD138"/>
      <c r="IJE138"/>
      <c r="IJF138"/>
      <c r="IJG138"/>
      <c r="IJH138"/>
      <c r="IJI138"/>
      <c r="IJJ138"/>
      <c r="IJK138"/>
      <c r="IJL138"/>
      <c r="IJM138"/>
      <c r="IJN138"/>
      <c r="IJO138"/>
      <c r="IJP138"/>
      <c r="IJQ138"/>
      <c r="IJR138"/>
      <c r="IJS138"/>
      <c r="IJT138"/>
      <c r="IJU138"/>
      <c r="IJV138"/>
      <c r="IJW138"/>
      <c r="IJX138"/>
      <c r="IJY138"/>
      <c r="IJZ138"/>
      <c r="IKA138"/>
      <c r="IKB138"/>
      <c r="IKC138"/>
      <c r="IKD138"/>
      <c r="IKE138"/>
      <c r="IKF138"/>
      <c r="IKG138"/>
      <c r="IKH138"/>
      <c r="IKI138"/>
      <c r="IKJ138"/>
      <c r="IKK138"/>
      <c r="IKL138"/>
      <c r="IKM138"/>
      <c r="IKN138"/>
      <c r="IKO138"/>
      <c r="IKP138"/>
      <c r="IKQ138"/>
      <c r="IKR138"/>
      <c r="IKS138"/>
      <c r="IKT138"/>
      <c r="IKU138"/>
      <c r="IKV138"/>
      <c r="IKW138"/>
      <c r="IKX138"/>
      <c r="IKY138"/>
      <c r="IKZ138"/>
      <c r="ILA138"/>
      <c r="ILB138"/>
      <c r="ILC138"/>
      <c r="ILD138"/>
      <c r="ILE138"/>
      <c r="ILF138"/>
      <c r="ILG138"/>
      <c r="ILH138"/>
      <c r="ILI138"/>
      <c r="ILJ138"/>
      <c r="ILK138"/>
      <c r="ILL138"/>
      <c r="ILM138"/>
      <c r="ILN138"/>
      <c r="ILO138"/>
      <c r="ILP138"/>
      <c r="ILQ138"/>
      <c r="ILR138"/>
      <c r="ILS138"/>
      <c r="ILT138"/>
      <c r="ILU138"/>
      <c r="ILV138"/>
      <c r="ILW138"/>
      <c r="ILX138"/>
      <c r="ILY138"/>
      <c r="ILZ138"/>
      <c r="IMA138"/>
      <c r="IMB138"/>
      <c r="IMC138"/>
      <c r="IMD138"/>
      <c r="IME138"/>
      <c r="IMF138"/>
      <c r="IMG138"/>
      <c r="IMH138"/>
      <c r="IMI138"/>
      <c r="IMJ138"/>
      <c r="IMK138"/>
      <c r="IML138"/>
      <c r="IMM138"/>
      <c r="IMN138"/>
      <c r="IMO138"/>
      <c r="IMP138"/>
      <c r="IMQ138"/>
      <c r="IMR138"/>
      <c r="IMS138"/>
      <c r="IMT138"/>
      <c r="IMU138"/>
      <c r="IMV138"/>
      <c r="IMW138"/>
      <c r="IMX138"/>
      <c r="IMY138"/>
      <c r="IMZ138"/>
      <c r="INA138"/>
      <c r="INB138"/>
      <c r="INC138"/>
      <c r="IND138"/>
      <c r="INE138"/>
      <c r="INF138"/>
      <c r="ING138"/>
      <c r="INH138"/>
      <c r="INI138"/>
      <c r="INJ138"/>
      <c r="INK138"/>
      <c r="INL138"/>
      <c r="INM138"/>
      <c r="INN138"/>
      <c r="INO138"/>
      <c r="INP138"/>
      <c r="INQ138"/>
      <c r="INR138"/>
      <c r="INS138"/>
      <c r="INT138"/>
      <c r="INU138"/>
      <c r="INV138"/>
      <c r="INW138"/>
      <c r="INX138"/>
      <c r="INY138"/>
      <c r="INZ138"/>
      <c r="IOA138"/>
      <c r="IOB138"/>
      <c r="IOC138"/>
      <c r="IOD138"/>
      <c r="IOE138"/>
      <c r="IOF138"/>
      <c r="IOG138"/>
      <c r="IOH138"/>
      <c r="IOI138"/>
      <c r="IOJ138"/>
      <c r="IOK138"/>
      <c r="IOL138"/>
      <c r="IOM138"/>
      <c r="ION138"/>
      <c r="IOO138"/>
      <c r="IOP138"/>
      <c r="IOQ138"/>
      <c r="IOR138"/>
      <c r="IOS138"/>
      <c r="IOT138"/>
      <c r="IOU138"/>
      <c r="IOV138"/>
      <c r="IOW138"/>
      <c r="IOX138"/>
      <c r="IOY138"/>
      <c r="IOZ138"/>
      <c r="IPA138"/>
      <c r="IPB138"/>
      <c r="IPC138"/>
      <c r="IPD138"/>
      <c r="IPE138"/>
      <c r="IPF138"/>
      <c r="IPG138"/>
      <c r="IPH138"/>
      <c r="IPI138"/>
      <c r="IPJ138"/>
      <c r="IPK138"/>
      <c r="IPL138"/>
      <c r="IPM138"/>
      <c r="IPN138"/>
      <c r="IPO138"/>
      <c r="IPP138"/>
      <c r="IPQ138"/>
      <c r="IPR138"/>
      <c r="IPS138"/>
      <c r="IPT138"/>
      <c r="IPU138"/>
      <c r="IPV138"/>
      <c r="IPW138"/>
      <c r="IPX138"/>
      <c r="IPY138"/>
      <c r="IPZ138"/>
      <c r="IQA138"/>
      <c r="IQB138"/>
      <c r="IQC138"/>
      <c r="IQD138"/>
      <c r="IQE138"/>
      <c r="IQF138"/>
      <c r="IQG138"/>
      <c r="IQH138"/>
      <c r="IQI138"/>
      <c r="IQJ138"/>
      <c r="IQK138"/>
      <c r="IQL138"/>
      <c r="IQM138"/>
      <c r="IQN138"/>
      <c r="IQO138"/>
      <c r="IQP138"/>
      <c r="IQQ138"/>
      <c r="IQR138"/>
      <c r="IQS138"/>
      <c r="IQT138"/>
      <c r="IQU138"/>
      <c r="IQV138"/>
      <c r="IQW138"/>
      <c r="IQX138"/>
      <c r="IQY138"/>
      <c r="IQZ138"/>
      <c r="IRA138"/>
      <c r="IRB138"/>
      <c r="IRC138"/>
      <c r="IRD138"/>
      <c r="IRE138"/>
      <c r="IRF138"/>
      <c r="IRG138"/>
      <c r="IRH138"/>
      <c r="IRI138"/>
      <c r="IRJ138"/>
      <c r="IRK138"/>
      <c r="IRL138"/>
      <c r="IRM138"/>
      <c r="IRN138"/>
      <c r="IRO138"/>
      <c r="IRP138"/>
      <c r="IRQ138"/>
      <c r="IRR138"/>
      <c r="IRS138"/>
      <c r="IRT138"/>
      <c r="IRU138"/>
      <c r="IRV138"/>
      <c r="IRW138"/>
      <c r="IRX138"/>
      <c r="IRY138"/>
      <c r="IRZ138"/>
      <c r="ISA138"/>
      <c r="ISB138"/>
      <c r="ISC138"/>
      <c r="ISD138"/>
      <c r="ISE138"/>
      <c r="ISF138"/>
      <c r="ISG138"/>
      <c r="ISH138"/>
      <c r="ISI138"/>
      <c r="ISJ138"/>
      <c r="ISK138"/>
      <c r="ISL138"/>
      <c r="ISM138"/>
      <c r="ISN138"/>
      <c r="ISO138"/>
      <c r="ISP138"/>
      <c r="ISQ138"/>
      <c r="ISR138"/>
      <c r="ISS138"/>
      <c r="IST138"/>
      <c r="ISU138"/>
      <c r="ISV138"/>
      <c r="ISW138"/>
      <c r="ISX138"/>
      <c r="ISY138"/>
      <c r="ISZ138"/>
      <c r="ITA138"/>
      <c r="ITB138"/>
      <c r="ITC138"/>
      <c r="ITD138"/>
      <c r="ITE138"/>
      <c r="ITF138"/>
      <c r="ITG138"/>
      <c r="ITH138"/>
      <c r="ITI138"/>
      <c r="ITJ138"/>
      <c r="ITK138"/>
      <c r="ITL138"/>
      <c r="ITM138"/>
      <c r="ITN138"/>
      <c r="ITO138"/>
      <c r="ITP138"/>
      <c r="ITQ138"/>
      <c r="ITR138"/>
      <c r="ITS138"/>
      <c r="ITT138"/>
      <c r="ITU138"/>
      <c r="ITV138"/>
      <c r="ITW138"/>
      <c r="ITX138"/>
      <c r="ITY138"/>
      <c r="ITZ138"/>
      <c r="IUA138"/>
      <c r="IUB138"/>
      <c r="IUC138"/>
      <c r="IUD138"/>
      <c r="IUE138"/>
      <c r="IUF138"/>
      <c r="IUG138"/>
      <c r="IUH138"/>
      <c r="IUI138"/>
      <c r="IUJ138"/>
      <c r="IUK138"/>
      <c r="IUL138"/>
      <c r="IUM138"/>
      <c r="IUN138"/>
      <c r="IUO138"/>
      <c r="IUP138"/>
      <c r="IUQ138"/>
      <c r="IUR138"/>
      <c r="IUS138"/>
      <c r="IUT138"/>
      <c r="IUU138"/>
      <c r="IUV138"/>
      <c r="IUW138"/>
      <c r="IUX138"/>
      <c r="IUY138"/>
      <c r="IUZ138"/>
      <c r="IVA138"/>
      <c r="IVB138"/>
      <c r="IVC138"/>
      <c r="IVD138"/>
      <c r="IVE138"/>
      <c r="IVF138"/>
      <c r="IVG138"/>
      <c r="IVH138"/>
      <c r="IVI138"/>
      <c r="IVJ138"/>
      <c r="IVK138"/>
      <c r="IVL138"/>
      <c r="IVM138"/>
      <c r="IVN138"/>
      <c r="IVO138"/>
      <c r="IVP138"/>
      <c r="IVQ138"/>
      <c r="IVR138"/>
      <c r="IVS138"/>
      <c r="IVT138"/>
      <c r="IVU138"/>
      <c r="IVV138"/>
      <c r="IVW138"/>
      <c r="IVX138"/>
      <c r="IVY138"/>
      <c r="IVZ138"/>
      <c r="IWA138"/>
      <c r="IWB138"/>
      <c r="IWC138"/>
      <c r="IWD138"/>
      <c r="IWE138"/>
      <c r="IWF138"/>
      <c r="IWG138"/>
      <c r="IWH138"/>
      <c r="IWI138"/>
      <c r="IWJ138"/>
      <c r="IWK138"/>
      <c r="IWL138"/>
      <c r="IWM138"/>
      <c r="IWN138"/>
      <c r="IWO138"/>
      <c r="IWP138"/>
      <c r="IWQ138"/>
      <c r="IWR138"/>
      <c r="IWS138"/>
      <c r="IWT138"/>
      <c r="IWU138"/>
      <c r="IWV138"/>
      <c r="IWW138"/>
      <c r="IWX138"/>
      <c r="IWY138"/>
      <c r="IWZ138"/>
      <c r="IXA138"/>
      <c r="IXB138"/>
      <c r="IXC138"/>
      <c r="IXD138"/>
      <c r="IXE138"/>
      <c r="IXF138"/>
      <c r="IXG138"/>
      <c r="IXH138"/>
      <c r="IXI138"/>
      <c r="IXJ138"/>
      <c r="IXK138"/>
      <c r="IXL138"/>
      <c r="IXM138"/>
      <c r="IXN138"/>
      <c r="IXO138"/>
      <c r="IXP138"/>
      <c r="IXQ138"/>
      <c r="IXR138"/>
      <c r="IXS138"/>
      <c r="IXT138"/>
      <c r="IXU138"/>
      <c r="IXV138"/>
      <c r="IXW138"/>
      <c r="IXX138"/>
      <c r="IXY138"/>
      <c r="IXZ138"/>
      <c r="IYA138"/>
      <c r="IYB138"/>
      <c r="IYC138"/>
      <c r="IYD138"/>
      <c r="IYE138"/>
      <c r="IYF138"/>
      <c r="IYG138"/>
      <c r="IYH138"/>
      <c r="IYI138"/>
      <c r="IYJ138"/>
      <c r="IYK138"/>
      <c r="IYL138"/>
      <c r="IYM138"/>
      <c r="IYN138"/>
      <c r="IYO138"/>
      <c r="IYP138"/>
      <c r="IYQ138"/>
      <c r="IYR138"/>
      <c r="IYS138"/>
      <c r="IYT138"/>
      <c r="IYU138"/>
      <c r="IYV138"/>
      <c r="IYW138"/>
      <c r="IYX138"/>
      <c r="IYY138"/>
      <c r="IYZ138"/>
      <c r="IZA138"/>
      <c r="IZB138"/>
      <c r="IZC138"/>
      <c r="IZD138"/>
      <c r="IZE138"/>
      <c r="IZF138"/>
      <c r="IZG138"/>
      <c r="IZH138"/>
      <c r="IZI138"/>
      <c r="IZJ138"/>
      <c r="IZK138"/>
      <c r="IZL138"/>
      <c r="IZM138"/>
      <c r="IZN138"/>
      <c r="IZO138"/>
      <c r="IZP138"/>
      <c r="IZQ138"/>
      <c r="IZR138"/>
      <c r="IZS138"/>
      <c r="IZT138"/>
      <c r="IZU138"/>
      <c r="IZV138"/>
      <c r="IZW138"/>
      <c r="IZX138"/>
      <c r="IZY138"/>
      <c r="IZZ138"/>
      <c r="JAA138"/>
      <c r="JAB138"/>
      <c r="JAC138"/>
      <c r="JAD138"/>
      <c r="JAE138"/>
      <c r="JAF138"/>
      <c r="JAG138"/>
      <c r="JAH138"/>
      <c r="JAI138"/>
      <c r="JAJ138"/>
      <c r="JAK138"/>
      <c r="JAL138"/>
      <c r="JAM138"/>
      <c r="JAN138"/>
      <c r="JAO138"/>
      <c r="JAP138"/>
      <c r="JAQ138"/>
      <c r="JAR138"/>
      <c r="JAS138"/>
      <c r="JAT138"/>
      <c r="JAU138"/>
      <c r="JAV138"/>
      <c r="JAW138"/>
      <c r="JAX138"/>
      <c r="JAY138"/>
      <c r="JAZ138"/>
      <c r="JBA138"/>
      <c r="JBB138"/>
      <c r="JBC138"/>
      <c r="JBD138"/>
      <c r="JBE138"/>
      <c r="JBF138"/>
      <c r="JBG138"/>
      <c r="JBH138"/>
      <c r="JBI138"/>
      <c r="JBJ138"/>
      <c r="JBK138"/>
      <c r="JBL138"/>
      <c r="JBM138"/>
      <c r="JBN138"/>
      <c r="JBO138"/>
      <c r="JBP138"/>
      <c r="JBQ138"/>
      <c r="JBR138"/>
      <c r="JBS138"/>
      <c r="JBT138"/>
      <c r="JBU138"/>
      <c r="JBV138"/>
      <c r="JBW138"/>
      <c r="JBX138"/>
      <c r="JBY138"/>
      <c r="JBZ138"/>
      <c r="JCA138"/>
      <c r="JCB138"/>
      <c r="JCC138"/>
      <c r="JCD138"/>
      <c r="JCE138"/>
      <c r="JCF138"/>
      <c r="JCG138"/>
      <c r="JCH138"/>
      <c r="JCI138"/>
      <c r="JCJ138"/>
      <c r="JCK138"/>
      <c r="JCL138"/>
      <c r="JCM138"/>
      <c r="JCN138"/>
      <c r="JCO138"/>
      <c r="JCP138"/>
      <c r="JCQ138"/>
      <c r="JCR138"/>
      <c r="JCS138"/>
      <c r="JCT138"/>
      <c r="JCU138"/>
      <c r="JCV138"/>
      <c r="JCW138"/>
      <c r="JCX138"/>
      <c r="JCY138"/>
      <c r="JCZ138"/>
      <c r="JDA138"/>
      <c r="JDB138"/>
      <c r="JDC138"/>
      <c r="JDD138"/>
      <c r="JDE138"/>
      <c r="JDF138"/>
      <c r="JDG138"/>
      <c r="JDH138"/>
      <c r="JDI138"/>
      <c r="JDJ138"/>
      <c r="JDK138"/>
      <c r="JDL138"/>
      <c r="JDM138"/>
      <c r="JDN138"/>
      <c r="JDO138"/>
      <c r="JDP138"/>
      <c r="JDQ138"/>
      <c r="JDR138"/>
      <c r="JDS138"/>
      <c r="JDT138"/>
      <c r="JDU138"/>
      <c r="JDV138"/>
      <c r="JDW138"/>
      <c r="JDX138"/>
      <c r="JDY138"/>
      <c r="JDZ138"/>
      <c r="JEA138"/>
      <c r="JEB138"/>
      <c r="JEC138"/>
      <c r="JED138"/>
      <c r="JEE138"/>
      <c r="JEF138"/>
      <c r="JEG138"/>
      <c r="JEH138"/>
      <c r="JEI138"/>
      <c r="JEJ138"/>
      <c r="JEK138"/>
      <c r="JEL138"/>
      <c r="JEM138"/>
      <c r="JEN138"/>
      <c r="JEO138"/>
      <c r="JEP138"/>
      <c r="JEQ138"/>
      <c r="JER138"/>
      <c r="JES138"/>
      <c r="JET138"/>
      <c r="JEU138"/>
      <c r="JEV138"/>
      <c r="JEW138"/>
      <c r="JEX138"/>
      <c r="JEY138"/>
      <c r="JEZ138"/>
      <c r="JFA138"/>
      <c r="JFB138"/>
      <c r="JFC138"/>
      <c r="JFD138"/>
      <c r="JFE138"/>
      <c r="JFF138"/>
      <c r="JFG138"/>
      <c r="JFH138"/>
      <c r="JFI138"/>
      <c r="JFJ138"/>
      <c r="JFK138"/>
      <c r="JFL138"/>
      <c r="JFM138"/>
      <c r="JFN138"/>
      <c r="JFO138"/>
      <c r="JFP138"/>
      <c r="JFQ138"/>
      <c r="JFR138"/>
      <c r="JFS138"/>
      <c r="JFT138"/>
      <c r="JFU138"/>
      <c r="JFV138"/>
      <c r="JFW138"/>
      <c r="JFX138"/>
      <c r="JFY138"/>
      <c r="JFZ138"/>
      <c r="JGA138"/>
      <c r="JGB138"/>
      <c r="JGC138"/>
      <c r="JGD138"/>
      <c r="JGE138"/>
      <c r="JGF138"/>
      <c r="JGG138"/>
      <c r="JGH138"/>
      <c r="JGI138"/>
      <c r="JGJ138"/>
      <c r="JGK138"/>
      <c r="JGL138"/>
      <c r="JGM138"/>
      <c r="JGN138"/>
      <c r="JGO138"/>
      <c r="JGP138"/>
      <c r="JGQ138"/>
      <c r="JGR138"/>
      <c r="JGS138"/>
      <c r="JGT138"/>
      <c r="JGU138"/>
      <c r="JGV138"/>
      <c r="JGW138"/>
      <c r="JGX138"/>
      <c r="JGY138"/>
      <c r="JGZ138"/>
      <c r="JHA138"/>
      <c r="JHB138"/>
      <c r="JHC138"/>
      <c r="JHD138"/>
      <c r="JHE138"/>
      <c r="JHF138"/>
      <c r="JHG138"/>
      <c r="JHH138"/>
      <c r="JHI138"/>
      <c r="JHJ138"/>
      <c r="JHK138"/>
      <c r="JHL138"/>
      <c r="JHM138"/>
      <c r="JHN138"/>
      <c r="JHO138"/>
      <c r="JHP138"/>
      <c r="JHQ138"/>
      <c r="JHR138"/>
      <c r="JHS138"/>
      <c r="JHT138"/>
      <c r="JHU138"/>
      <c r="JHV138"/>
      <c r="JHW138"/>
      <c r="JHX138"/>
      <c r="JHY138"/>
      <c r="JHZ138"/>
      <c r="JIA138"/>
      <c r="JIB138"/>
      <c r="JIC138"/>
      <c r="JID138"/>
      <c r="JIE138"/>
      <c r="JIF138"/>
      <c r="JIG138"/>
      <c r="JIH138"/>
      <c r="JII138"/>
      <c r="JIJ138"/>
      <c r="JIK138"/>
      <c r="JIL138"/>
      <c r="JIM138"/>
      <c r="JIN138"/>
      <c r="JIO138"/>
      <c r="JIP138"/>
      <c r="JIQ138"/>
      <c r="JIR138"/>
      <c r="JIS138"/>
      <c r="JIT138"/>
      <c r="JIU138"/>
      <c r="JIV138"/>
      <c r="JIW138"/>
      <c r="JIX138"/>
      <c r="JIY138"/>
      <c r="JIZ138"/>
      <c r="JJA138"/>
      <c r="JJB138"/>
      <c r="JJC138"/>
      <c r="JJD138"/>
      <c r="JJE138"/>
      <c r="JJF138"/>
      <c r="JJG138"/>
      <c r="JJH138"/>
      <c r="JJI138"/>
      <c r="JJJ138"/>
      <c r="JJK138"/>
      <c r="JJL138"/>
      <c r="JJM138"/>
      <c r="JJN138"/>
      <c r="JJO138"/>
      <c r="JJP138"/>
      <c r="JJQ138"/>
      <c r="JJR138"/>
      <c r="JJS138"/>
      <c r="JJT138"/>
      <c r="JJU138"/>
      <c r="JJV138"/>
      <c r="JJW138"/>
      <c r="JJX138"/>
      <c r="JJY138"/>
      <c r="JJZ138"/>
      <c r="JKA138"/>
      <c r="JKB138"/>
      <c r="JKC138"/>
      <c r="JKD138"/>
      <c r="JKE138"/>
      <c r="JKF138"/>
      <c r="JKG138"/>
      <c r="JKH138"/>
      <c r="JKI138"/>
      <c r="JKJ138"/>
      <c r="JKK138"/>
      <c r="JKL138"/>
      <c r="JKM138"/>
      <c r="JKN138"/>
      <c r="JKO138"/>
      <c r="JKP138"/>
      <c r="JKQ138"/>
      <c r="JKR138"/>
      <c r="JKS138"/>
      <c r="JKT138"/>
      <c r="JKU138"/>
      <c r="JKV138"/>
      <c r="JKW138"/>
      <c r="JKX138"/>
      <c r="JKY138"/>
      <c r="JKZ138"/>
      <c r="JLA138"/>
      <c r="JLB138"/>
      <c r="JLC138"/>
      <c r="JLD138"/>
      <c r="JLE138"/>
      <c r="JLF138"/>
      <c r="JLG138"/>
      <c r="JLH138"/>
      <c r="JLI138"/>
      <c r="JLJ138"/>
      <c r="JLK138"/>
      <c r="JLL138"/>
      <c r="JLM138"/>
      <c r="JLN138"/>
      <c r="JLO138"/>
      <c r="JLP138"/>
      <c r="JLQ138"/>
      <c r="JLR138"/>
      <c r="JLS138"/>
      <c r="JLT138"/>
      <c r="JLU138"/>
      <c r="JLV138"/>
      <c r="JLW138"/>
      <c r="JLX138"/>
      <c r="JLY138"/>
      <c r="JLZ138"/>
      <c r="JMA138"/>
      <c r="JMB138"/>
      <c r="JMC138"/>
      <c r="JMD138"/>
      <c r="JME138"/>
      <c r="JMF138"/>
      <c r="JMG138"/>
      <c r="JMH138"/>
      <c r="JMI138"/>
      <c r="JMJ138"/>
      <c r="JMK138"/>
      <c r="JML138"/>
      <c r="JMM138"/>
      <c r="JMN138"/>
      <c r="JMO138"/>
      <c r="JMP138"/>
      <c r="JMQ138"/>
      <c r="JMR138"/>
      <c r="JMS138"/>
      <c r="JMT138"/>
      <c r="JMU138"/>
      <c r="JMV138"/>
      <c r="JMW138"/>
      <c r="JMX138"/>
      <c r="JMY138"/>
      <c r="JMZ138"/>
      <c r="JNA138"/>
      <c r="JNB138"/>
      <c r="JNC138"/>
      <c r="JND138"/>
      <c r="JNE138"/>
      <c r="JNF138"/>
      <c r="JNG138"/>
      <c r="JNH138"/>
      <c r="JNI138"/>
      <c r="JNJ138"/>
      <c r="JNK138"/>
      <c r="JNL138"/>
      <c r="JNM138"/>
      <c r="JNN138"/>
      <c r="JNO138"/>
      <c r="JNP138"/>
      <c r="JNQ138"/>
      <c r="JNR138"/>
      <c r="JNS138"/>
      <c r="JNT138"/>
      <c r="JNU138"/>
      <c r="JNV138"/>
      <c r="JNW138"/>
      <c r="JNX138"/>
      <c r="JNY138"/>
      <c r="JNZ138"/>
      <c r="JOA138"/>
      <c r="JOB138"/>
      <c r="JOC138"/>
      <c r="JOD138"/>
      <c r="JOE138"/>
      <c r="JOF138"/>
      <c r="JOG138"/>
      <c r="JOH138"/>
      <c r="JOI138"/>
      <c r="JOJ138"/>
      <c r="JOK138"/>
      <c r="JOL138"/>
      <c r="JOM138"/>
      <c r="JON138"/>
      <c r="JOO138"/>
      <c r="JOP138"/>
      <c r="JOQ138"/>
      <c r="JOR138"/>
      <c r="JOS138"/>
      <c r="JOT138"/>
      <c r="JOU138"/>
      <c r="JOV138"/>
      <c r="JOW138"/>
      <c r="JOX138"/>
      <c r="JOY138"/>
      <c r="JOZ138"/>
      <c r="JPA138"/>
      <c r="JPB138"/>
      <c r="JPC138"/>
      <c r="JPD138"/>
      <c r="JPE138"/>
      <c r="JPF138"/>
      <c r="JPG138"/>
      <c r="JPH138"/>
      <c r="JPI138"/>
      <c r="JPJ138"/>
      <c r="JPK138"/>
      <c r="JPL138"/>
      <c r="JPM138"/>
      <c r="JPN138"/>
      <c r="JPO138"/>
      <c r="JPP138"/>
      <c r="JPQ138"/>
      <c r="JPR138"/>
      <c r="JPS138"/>
      <c r="JPT138"/>
      <c r="JPU138"/>
      <c r="JPV138"/>
      <c r="JPW138"/>
      <c r="JPX138"/>
      <c r="JPY138"/>
      <c r="JPZ138"/>
      <c r="JQA138"/>
      <c r="JQB138"/>
      <c r="JQC138"/>
      <c r="JQD138"/>
      <c r="JQE138"/>
      <c r="JQF138"/>
      <c r="JQG138"/>
      <c r="JQH138"/>
      <c r="JQI138"/>
      <c r="JQJ138"/>
      <c r="JQK138"/>
      <c r="JQL138"/>
      <c r="JQM138"/>
      <c r="JQN138"/>
      <c r="JQO138"/>
      <c r="JQP138"/>
      <c r="JQQ138"/>
      <c r="JQR138"/>
      <c r="JQS138"/>
      <c r="JQT138"/>
      <c r="JQU138"/>
      <c r="JQV138"/>
      <c r="JQW138"/>
      <c r="JQX138"/>
      <c r="JQY138"/>
      <c r="JQZ138"/>
      <c r="JRA138"/>
      <c r="JRB138"/>
      <c r="JRC138"/>
      <c r="JRD138"/>
      <c r="JRE138"/>
      <c r="JRF138"/>
      <c r="JRG138"/>
      <c r="JRH138"/>
      <c r="JRI138"/>
      <c r="JRJ138"/>
      <c r="JRK138"/>
      <c r="JRL138"/>
      <c r="JRM138"/>
      <c r="JRN138"/>
      <c r="JRO138"/>
      <c r="JRP138"/>
      <c r="JRQ138"/>
      <c r="JRR138"/>
      <c r="JRS138"/>
      <c r="JRT138"/>
      <c r="JRU138"/>
      <c r="JRV138"/>
      <c r="JRW138"/>
      <c r="JRX138"/>
      <c r="JRY138"/>
      <c r="JRZ138"/>
      <c r="JSA138"/>
      <c r="JSB138"/>
      <c r="JSC138"/>
      <c r="JSD138"/>
      <c r="JSE138"/>
      <c r="JSF138"/>
      <c r="JSG138"/>
      <c r="JSH138"/>
      <c r="JSI138"/>
      <c r="JSJ138"/>
      <c r="JSK138"/>
      <c r="JSL138"/>
      <c r="JSM138"/>
      <c r="JSN138"/>
      <c r="JSO138"/>
      <c r="JSP138"/>
      <c r="JSQ138"/>
      <c r="JSR138"/>
      <c r="JSS138"/>
      <c r="JST138"/>
      <c r="JSU138"/>
      <c r="JSV138"/>
      <c r="JSW138"/>
      <c r="JSX138"/>
      <c r="JSY138"/>
      <c r="JSZ138"/>
      <c r="JTA138"/>
      <c r="JTB138"/>
      <c r="JTC138"/>
      <c r="JTD138"/>
      <c r="JTE138"/>
      <c r="JTF138"/>
      <c r="JTG138"/>
      <c r="JTH138"/>
      <c r="JTI138"/>
      <c r="JTJ138"/>
      <c r="JTK138"/>
      <c r="JTL138"/>
      <c r="JTM138"/>
      <c r="JTN138"/>
      <c r="JTO138"/>
      <c r="JTP138"/>
      <c r="JTQ138"/>
      <c r="JTR138"/>
      <c r="JTS138"/>
      <c r="JTT138"/>
      <c r="JTU138"/>
      <c r="JTV138"/>
      <c r="JTW138"/>
      <c r="JTX138"/>
      <c r="JTY138"/>
      <c r="JTZ138"/>
      <c r="JUA138"/>
      <c r="JUB138"/>
      <c r="JUC138"/>
      <c r="JUD138"/>
      <c r="JUE138"/>
      <c r="JUF138"/>
      <c r="JUG138"/>
      <c r="JUH138"/>
      <c r="JUI138"/>
      <c r="JUJ138"/>
      <c r="JUK138"/>
      <c r="JUL138"/>
      <c r="JUM138"/>
      <c r="JUN138"/>
      <c r="JUO138"/>
      <c r="JUP138"/>
      <c r="JUQ138"/>
      <c r="JUR138"/>
      <c r="JUS138"/>
      <c r="JUT138"/>
      <c r="JUU138"/>
      <c r="JUV138"/>
      <c r="JUW138"/>
      <c r="JUX138"/>
      <c r="JUY138"/>
      <c r="JUZ138"/>
      <c r="JVA138"/>
      <c r="JVB138"/>
      <c r="JVC138"/>
      <c r="JVD138"/>
      <c r="JVE138"/>
      <c r="JVF138"/>
      <c r="JVG138"/>
      <c r="JVH138"/>
      <c r="JVI138"/>
      <c r="JVJ138"/>
      <c r="JVK138"/>
      <c r="JVL138"/>
      <c r="JVM138"/>
      <c r="JVN138"/>
      <c r="JVO138"/>
      <c r="JVP138"/>
      <c r="JVQ138"/>
      <c r="JVR138"/>
      <c r="JVS138"/>
      <c r="JVT138"/>
      <c r="JVU138"/>
      <c r="JVV138"/>
      <c r="JVW138"/>
      <c r="JVX138"/>
      <c r="JVY138"/>
      <c r="JVZ138"/>
      <c r="JWA138"/>
      <c r="JWB138"/>
      <c r="JWC138"/>
      <c r="JWD138"/>
      <c r="JWE138"/>
      <c r="JWF138"/>
      <c r="JWG138"/>
      <c r="JWH138"/>
      <c r="JWI138"/>
      <c r="JWJ138"/>
      <c r="JWK138"/>
      <c r="JWL138"/>
      <c r="JWM138"/>
      <c r="JWN138"/>
      <c r="JWO138"/>
      <c r="JWP138"/>
      <c r="JWQ138"/>
      <c r="JWR138"/>
      <c r="JWS138"/>
      <c r="JWT138"/>
      <c r="JWU138"/>
      <c r="JWV138"/>
      <c r="JWW138"/>
      <c r="JWX138"/>
      <c r="JWY138"/>
      <c r="JWZ138"/>
      <c r="JXA138"/>
      <c r="JXB138"/>
      <c r="JXC138"/>
      <c r="JXD138"/>
      <c r="JXE138"/>
      <c r="JXF138"/>
      <c r="JXG138"/>
      <c r="JXH138"/>
      <c r="JXI138"/>
      <c r="JXJ138"/>
      <c r="JXK138"/>
      <c r="JXL138"/>
      <c r="JXM138"/>
      <c r="JXN138"/>
      <c r="JXO138"/>
      <c r="JXP138"/>
      <c r="JXQ138"/>
      <c r="JXR138"/>
      <c r="JXS138"/>
      <c r="JXT138"/>
      <c r="JXU138"/>
      <c r="JXV138"/>
      <c r="JXW138"/>
      <c r="JXX138"/>
      <c r="JXY138"/>
      <c r="JXZ138"/>
      <c r="JYA138"/>
      <c r="JYB138"/>
      <c r="JYC138"/>
      <c r="JYD138"/>
      <c r="JYE138"/>
      <c r="JYF138"/>
      <c r="JYG138"/>
      <c r="JYH138"/>
      <c r="JYI138"/>
      <c r="JYJ138"/>
      <c r="JYK138"/>
      <c r="JYL138"/>
      <c r="JYM138"/>
      <c r="JYN138"/>
      <c r="JYO138"/>
      <c r="JYP138"/>
      <c r="JYQ138"/>
      <c r="JYR138"/>
      <c r="JYS138"/>
      <c r="JYT138"/>
      <c r="JYU138"/>
      <c r="JYV138"/>
      <c r="JYW138"/>
      <c r="JYX138"/>
      <c r="JYY138"/>
      <c r="JYZ138"/>
      <c r="JZA138"/>
      <c r="JZB138"/>
      <c r="JZC138"/>
      <c r="JZD138"/>
      <c r="JZE138"/>
      <c r="JZF138"/>
      <c r="JZG138"/>
      <c r="JZH138"/>
      <c r="JZI138"/>
      <c r="JZJ138"/>
      <c r="JZK138"/>
      <c r="JZL138"/>
      <c r="JZM138"/>
      <c r="JZN138"/>
      <c r="JZO138"/>
      <c r="JZP138"/>
      <c r="JZQ138"/>
      <c r="JZR138"/>
      <c r="JZS138"/>
      <c r="JZT138"/>
      <c r="JZU138"/>
      <c r="JZV138"/>
      <c r="JZW138"/>
      <c r="JZX138"/>
      <c r="JZY138"/>
      <c r="JZZ138"/>
      <c r="KAA138"/>
      <c r="KAB138"/>
      <c r="KAC138"/>
      <c r="KAD138"/>
      <c r="KAE138"/>
      <c r="KAF138"/>
      <c r="KAG138"/>
      <c r="KAH138"/>
      <c r="KAI138"/>
      <c r="KAJ138"/>
      <c r="KAK138"/>
      <c r="KAL138"/>
      <c r="KAM138"/>
      <c r="KAN138"/>
      <c r="KAO138"/>
      <c r="KAP138"/>
      <c r="KAQ138"/>
      <c r="KAR138"/>
      <c r="KAS138"/>
      <c r="KAT138"/>
      <c r="KAU138"/>
      <c r="KAV138"/>
      <c r="KAW138"/>
      <c r="KAX138"/>
      <c r="KAY138"/>
      <c r="KAZ138"/>
      <c r="KBA138"/>
      <c r="KBB138"/>
      <c r="KBC138"/>
      <c r="KBD138"/>
      <c r="KBE138"/>
      <c r="KBF138"/>
      <c r="KBG138"/>
      <c r="KBH138"/>
      <c r="KBI138"/>
      <c r="KBJ138"/>
      <c r="KBK138"/>
      <c r="KBL138"/>
      <c r="KBM138"/>
      <c r="KBN138"/>
      <c r="KBO138"/>
      <c r="KBP138"/>
      <c r="KBQ138"/>
      <c r="KBR138"/>
      <c r="KBS138"/>
      <c r="KBT138"/>
      <c r="KBU138"/>
      <c r="KBV138"/>
      <c r="KBW138"/>
      <c r="KBX138"/>
      <c r="KBY138"/>
      <c r="KBZ138"/>
      <c r="KCA138"/>
      <c r="KCB138"/>
      <c r="KCC138"/>
      <c r="KCD138"/>
      <c r="KCE138"/>
      <c r="KCF138"/>
      <c r="KCG138"/>
      <c r="KCH138"/>
      <c r="KCI138"/>
      <c r="KCJ138"/>
      <c r="KCK138"/>
      <c r="KCL138"/>
      <c r="KCM138"/>
      <c r="KCN138"/>
      <c r="KCO138"/>
      <c r="KCP138"/>
      <c r="KCQ138"/>
      <c r="KCR138"/>
      <c r="KCS138"/>
      <c r="KCT138"/>
      <c r="KCU138"/>
      <c r="KCV138"/>
      <c r="KCW138"/>
      <c r="KCX138"/>
      <c r="KCY138"/>
      <c r="KCZ138"/>
      <c r="KDA138"/>
      <c r="KDB138"/>
      <c r="KDC138"/>
      <c r="KDD138"/>
      <c r="KDE138"/>
      <c r="KDF138"/>
      <c r="KDG138"/>
      <c r="KDH138"/>
      <c r="KDI138"/>
      <c r="KDJ138"/>
      <c r="KDK138"/>
      <c r="KDL138"/>
      <c r="KDM138"/>
      <c r="KDN138"/>
      <c r="KDO138"/>
      <c r="KDP138"/>
      <c r="KDQ138"/>
      <c r="KDR138"/>
      <c r="KDS138"/>
      <c r="KDT138"/>
      <c r="KDU138"/>
      <c r="KDV138"/>
      <c r="KDW138"/>
      <c r="KDX138"/>
      <c r="KDY138"/>
      <c r="KDZ138"/>
      <c r="KEA138"/>
      <c r="KEB138"/>
      <c r="KEC138"/>
      <c r="KED138"/>
      <c r="KEE138"/>
      <c r="KEF138"/>
      <c r="KEG138"/>
      <c r="KEH138"/>
      <c r="KEI138"/>
      <c r="KEJ138"/>
      <c r="KEK138"/>
      <c r="KEL138"/>
      <c r="KEM138"/>
      <c r="KEN138"/>
      <c r="KEO138"/>
      <c r="KEP138"/>
      <c r="KEQ138"/>
      <c r="KER138"/>
      <c r="KES138"/>
      <c r="KET138"/>
      <c r="KEU138"/>
      <c r="KEV138"/>
      <c r="KEW138"/>
      <c r="KEX138"/>
      <c r="KEY138"/>
      <c r="KEZ138"/>
      <c r="KFA138"/>
      <c r="KFB138"/>
      <c r="KFC138"/>
      <c r="KFD138"/>
      <c r="KFE138"/>
      <c r="KFF138"/>
      <c r="KFG138"/>
      <c r="KFH138"/>
      <c r="KFI138"/>
      <c r="KFJ138"/>
      <c r="KFK138"/>
      <c r="KFL138"/>
      <c r="KFM138"/>
      <c r="KFN138"/>
      <c r="KFO138"/>
      <c r="KFP138"/>
      <c r="KFQ138"/>
      <c r="KFR138"/>
      <c r="KFS138"/>
      <c r="KFT138"/>
      <c r="KFU138"/>
      <c r="KFV138"/>
      <c r="KFW138"/>
      <c r="KFX138"/>
      <c r="KFY138"/>
      <c r="KFZ138"/>
      <c r="KGA138"/>
      <c r="KGB138"/>
      <c r="KGC138"/>
      <c r="KGD138"/>
      <c r="KGE138"/>
      <c r="KGF138"/>
      <c r="KGG138"/>
      <c r="KGH138"/>
      <c r="KGI138"/>
      <c r="KGJ138"/>
      <c r="KGK138"/>
      <c r="KGL138"/>
      <c r="KGM138"/>
      <c r="KGN138"/>
      <c r="KGO138"/>
      <c r="KGP138"/>
      <c r="KGQ138"/>
      <c r="KGR138"/>
      <c r="KGS138"/>
      <c r="KGT138"/>
      <c r="KGU138"/>
      <c r="KGV138"/>
      <c r="KGW138"/>
      <c r="KGX138"/>
      <c r="KGY138"/>
      <c r="KGZ138"/>
      <c r="KHA138"/>
      <c r="KHB138"/>
      <c r="KHC138"/>
      <c r="KHD138"/>
      <c r="KHE138"/>
      <c r="KHF138"/>
      <c r="KHG138"/>
      <c r="KHH138"/>
      <c r="KHI138"/>
      <c r="KHJ138"/>
      <c r="KHK138"/>
      <c r="KHL138"/>
      <c r="KHM138"/>
      <c r="KHN138"/>
      <c r="KHO138"/>
      <c r="KHP138"/>
      <c r="KHQ138"/>
      <c r="KHR138"/>
      <c r="KHS138"/>
      <c r="KHT138"/>
      <c r="KHU138"/>
      <c r="KHV138"/>
      <c r="KHW138"/>
      <c r="KHX138"/>
      <c r="KHY138"/>
      <c r="KHZ138"/>
      <c r="KIA138"/>
      <c r="KIB138"/>
      <c r="KIC138"/>
      <c r="KID138"/>
      <c r="KIE138"/>
      <c r="KIF138"/>
      <c r="KIG138"/>
      <c r="KIH138"/>
      <c r="KII138"/>
      <c r="KIJ138"/>
      <c r="KIK138"/>
      <c r="KIL138"/>
      <c r="KIM138"/>
      <c r="KIN138"/>
      <c r="KIO138"/>
      <c r="KIP138"/>
      <c r="KIQ138"/>
      <c r="KIR138"/>
      <c r="KIS138"/>
      <c r="KIT138"/>
      <c r="KIU138"/>
      <c r="KIV138"/>
      <c r="KIW138"/>
      <c r="KIX138"/>
      <c r="KIY138"/>
      <c r="KIZ138"/>
      <c r="KJA138"/>
      <c r="KJB138"/>
      <c r="KJC138"/>
      <c r="KJD138"/>
      <c r="KJE138"/>
      <c r="KJF138"/>
      <c r="KJG138"/>
      <c r="KJH138"/>
      <c r="KJI138"/>
      <c r="KJJ138"/>
      <c r="KJK138"/>
      <c r="KJL138"/>
      <c r="KJM138"/>
      <c r="KJN138"/>
      <c r="KJO138"/>
      <c r="KJP138"/>
      <c r="KJQ138"/>
      <c r="KJR138"/>
      <c r="KJS138"/>
      <c r="KJT138"/>
      <c r="KJU138"/>
      <c r="KJV138"/>
      <c r="KJW138"/>
      <c r="KJX138"/>
      <c r="KJY138"/>
      <c r="KJZ138"/>
      <c r="KKA138"/>
      <c r="KKB138"/>
      <c r="KKC138"/>
      <c r="KKD138"/>
      <c r="KKE138"/>
      <c r="KKF138"/>
      <c r="KKG138"/>
      <c r="KKH138"/>
      <c r="KKI138"/>
      <c r="KKJ138"/>
      <c r="KKK138"/>
      <c r="KKL138"/>
      <c r="KKM138"/>
      <c r="KKN138"/>
      <c r="KKO138"/>
      <c r="KKP138"/>
      <c r="KKQ138"/>
      <c r="KKR138"/>
      <c r="KKS138"/>
      <c r="KKT138"/>
      <c r="KKU138"/>
      <c r="KKV138"/>
      <c r="KKW138"/>
      <c r="KKX138"/>
      <c r="KKY138"/>
      <c r="KKZ138"/>
      <c r="KLA138"/>
      <c r="KLB138"/>
      <c r="KLC138"/>
      <c r="KLD138"/>
      <c r="KLE138"/>
      <c r="KLF138"/>
      <c r="KLG138"/>
      <c r="KLH138"/>
      <c r="KLI138"/>
      <c r="KLJ138"/>
      <c r="KLK138"/>
      <c r="KLL138"/>
      <c r="KLM138"/>
      <c r="KLN138"/>
      <c r="KLO138"/>
      <c r="KLP138"/>
      <c r="KLQ138"/>
      <c r="KLR138"/>
      <c r="KLS138"/>
      <c r="KLT138"/>
      <c r="KLU138"/>
      <c r="KLV138"/>
      <c r="KLW138"/>
      <c r="KLX138"/>
      <c r="KLY138"/>
      <c r="KLZ138"/>
      <c r="KMA138"/>
      <c r="KMB138"/>
      <c r="KMC138"/>
      <c r="KMD138"/>
      <c r="KME138"/>
      <c r="KMF138"/>
      <c r="KMG138"/>
      <c r="KMH138"/>
      <c r="KMI138"/>
      <c r="KMJ138"/>
      <c r="KMK138"/>
      <c r="KML138"/>
      <c r="KMM138"/>
      <c r="KMN138"/>
      <c r="KMO138"/>
      <c r="KMP138"/>
      <c r="KMQ138"/>
      <c r="KMR138"/>
      <c r="KMS138"/>
      <c r="KMT138"/>
      <c r="KMU138"/>
      <c r="KMV138"/>
      <c r="KMW138"/>
      <c r="KMX138"/>
      <c r="KMY138"/>
      <c r="KMZ138"/>
      <c r="KNA138"/>
      <c r="KNB138"/>
      <c r="KNC138"/>
      <c r="KND138"/>
      <c r="KNE138"/>
      <c r="KNF138"/>
      <c r="KNG138"/>
      <c r="KNH138"/>
      <c r="KNI138"/>
      <c r="KNJ138"/>
      <c r="KNK138"/>
      <c r="KNL138"/>
      <c r="KNM138"/>
      <c r="KNN138"/>
      <c r="KNO138"/>
      <c r="KNP138"/>
      <c r="KNQ138"/>
      <c r="KNR138"/>
      <c r="KNS138"/>
      <c r="KNT138"/>
      <c r="KNU138"/>
      <c r="KNV138"/>
      <c r="KNW138"/>
      <c r="KNX138"/>
      <c r="KNY138"/>
      <c r="KNZ138"/>
      <c r="KOA138"/>
      <c r="KOB138"/>
      <c r="KOC138"/>
      <c r="KOD138"/>
      <c r="KOE138"/>
      <c r="KOF138"/>
      <c r="KOG138"/>
      <c r="KOH138"/>
      <c r="KOI138"/>
      <c r="KOJ138"/>
      <c r="KOK138"/>
      <c r="KOL138"/>
      <c r="KOM138"/>
      <c r="KON138"/>
      <c r="KOO138"/>
      <c r="KOP138"/>
      <c r="KOQ138"/>
      <c r="KOR138"/>
      <c r="KOS138"/>
      <c r="KOT138"/>
      <c r="KOU138"/>
      <c r="KOV138"/>
      <c r="KOW138"/>
      <c r="KOX138"/>
      <c r="KOY138"/>
      <c r="KOZ138"/>
      <c r="KPA138"/>
      <c r="KPB138"/>
      <c r="KPC138"/>
      <c r="KPD138"/>
      <c r="KPE138"/>
      <c r="KPF138"/>
      <c r="KPG138"/>
      <c r="KPH138"/>
      <c r="KPI138"/>
      <c r="KPJ138"/>
      <c r="KPK138"/>
      <c r="KPL138"/>
      <c r="KPM138"/>
      <c r="KPN138"/>
      <c r="KPO138"/>
      <c r="KPP138"/>
      <c r="KPQ138"/>
      <c r="KPR138"/>
      <c r="KPS138"/>
      <c r="KPT138"/>
      <c r="KPU138"/>
      <c r="KPV138"/>
      <c r="KPW138"/>
      <c r="KPX138"/>
      <c r="KPY138"/>
      <c r="KPZ138"/>
      <c r="KQA138"/>
      <c r="KQB138"/>
      <c r="KQC138"/>
      <c r="KQD138"/>
      <c r="KQE138"/>
      <c r="KQF138"/>
      <c r="KQG138"/>
      <c r="KQH138"/>
      <c r="KQI138"/>
      <c r="KQJ138"/>
      <c r="KQK138"/>
      <c r="KQL138"/>
      <c r="KQM138"/>
      <c r="KQN138"/>
      <c r="KQO138"/>
      <c r="KQP138"/>
      <c r="KQQ138"/>
      <c r="KQR138"/>
      <c r="KQS138"/>
      <c r="KQT138"/>
      <c r="KQU138"/>
      <c r="KQV138"/>
      <c r="KQW138"/>
      <c r="KQX138"/>
      <c r="KQY138"/>
      <c r="KQZ138"/>
      <c r="KRA138"/>
      <c r="KRB138"/>
      <c r="KRC138"/>
      <c r="KRD138"/>
      <c r="KRE138"/>
      <c r="KRF138"/>
      <c r="KRG138"/>
      <c r="KRH138"/>
      <c r="KRI138"/>
      <c r="KRJ138"/>
      <c r="KRK138"/>
      <c r="KRL138"/>
      <c r="KRM138"/>
      <c r="KRN138"/>
      <c r="KRO138"/>
      <c r="KRP138"/>
      <c r="KRQ138"/>
      <c r="KRR138"/>
      <c r="KRS138"/>
      <c r="KRT138"/>
      <c r="KRU138"/>
      <c r="KRV138"/>
      <c r="KRW138"/>
      <c r="KRX138"/>
      <c r="KRY138"/>
      <c r="KRZ138"/>
      <c r="KSA138"/>
      <c r="KSB138"/>
      <c r="KSC138"/>
      <c r="KSD138"/>
      <c r="KSE138"/>
      <c r="KSF138"/>
      <c r="KSG138"/>
      <c r="KSH138"/>
      <c r="KSI138"/>
      <c r="KSJ138"/>
      <c r="KSK138"/>
      <c r="KSL138"/>
      <c r="KSM138"/>
      <c r="KSN138"/>
      <c r="KSO138"/>
      <c r="KSP138"/>
      <c r="KSQ138"/>
      <c r="KSR138"/>
      <c r="KSS138"/>
      <c r="KST138"/>
      <c r="KSU138"/>
      <c r="KSV138"/>
      <c r="KSW138"/>
      <c r="KSX138"/>
      <c r="KSY138"/>
      <c r="KSZ138"/>
      <c r="KTA138"/>
      <c r="KTB138"/>
      <c r="KTC138"/>
      <c r="KTD138"/>
      <c r="KTE138"/>
      <c r="KTF138"/>
      <c r="KTG138"/>
      <c r="KTH138"/>
      <c r="KTI138"/>
      <c r="KTJ138"/>
      <c r="KTK138"/>
      <c r="KTL138"/>
      <c r="KTM138"/>
      <c r="KTN138"/>
      <c r="KTO138"/>
      <c r="KTP138"/>
      <c r="KTQ138"/>
      <c r="KTR138"/>
      <c r="KTS138"/>
      <c r="KTT138"/>
      <c r="KTU138"/>
      <c r="KTV138"/>
      <c r="KTW138"/>
      <c r="KTX138"/>
      <c r="KTY138"/>
      <c r="KTZ138"/>
      <c r="KUA138"/>
      <c r="KUB138"/>
      <c r="KUC138"/>
      <c r="KUD138"/>
      <c r="KUE138"/>
      <c r="KUF138"/>
      <c r="KUG138"/>
      <c r="KUH138"/>
      <c r="KUI138"/>
      <c r="KUJ138"/>
      <c r="KUK138"/>
      <c r="KUL138"/>
      <c r="KUM138"/>
      <c r="KUN138"/>
      <c r="KUO138"/>
      <c r="KUP138"/>
      <c r="KUQ138"/>
      <c r="KUR138"/>
      <c r="KUS138"/>
      <c r="KUT138"/>
      <c r="KUU138"/>
      <c r="KUV138"/>
      <c r="KUW138"/>
      <c r="KUX138"/>
      <c r="KUY138"/>
      <c r="KUZ138"/>
      <c r="KVA138"/>
      <c r="KVB138"/>
      <c r="KVC138"/>
      <c r="KVD138"/>
      <c r="KVE138"/>
      <c r="KVF138"/>
      <c r="KVG138"/>
      <c r="KVH138"/>
      <c r="KVI138"/>
      <c r="KVJ138"/>
      <c r="KVK138"/>
      <c r="KVL138"/>
      <c r="KVM138"/>
      <c r="KVN138"/>
      <c r="KVO138"/>
      <c r="KVP138"/>
      <c r="KVQ138"/>
      <c r="KVR138"/>
      <c r="KVS138"/>
      <c r="KVT138"/>
      <c r="KVU138"/>
      <c r="KVV138"/>
      <c r="KVW138"/>
      <c r="KVX138"/>
      <c r="KVY138"/>
      <c r="KVZ138"/>
      <c r="KWA138"/>
      <c r="KWB138"/>
      <c r="KWC138"/>
      <c r="KWD138"/>
      <c r="KWE138"/>
      <c r="KWF138"/>
      <c r="KWG138"/>
      <c r="KWH138"/>
      <c r="KWI138"/>
      <c r="KWJ138"/>
      <c r="KWK138"/>
      <c r="KWL138"/>
      <c r="KWM138"/>
      <c r="KWN138"/>
      <c r="KWO138"/>
      <c r="KWP138"/>
      <c r="KWQ138"/>
      <c r="KWR138"/>
      <c r="KWS138"/>
      <c r="KWT138"/>
      <c r="KWU138"/>
      <c r="KWV138"/>
      <c r="KWW138"/>
      <c r="KWX138"/>
      <c r="KWY138"/>
      <c r="KWZ138"/>
      <c r="KXA138"/>
      <c r="KXB138"/>
      <c r="KXC138"/>
      <c r="KXD138"/>
      <c r="KXE138"/>
      <c r="KXF138"/>
      <c r="KXG138"/>
      <c r="KXH138"/>
      <c r="KXI138"/>
      <c r="KXJ138"/>
      <c r="KXK138"/>
      <c r="KXL138"/>
      <c r="KXM138"/>
      <c r="KXN138"/>
      <c r="KXO138"/>
      <c r="KXP138"/>
      <c r="KXQ138"/>
      <c r="KXR138"/>
      <c r="KXS138"/>
      <c r="KXT138"/>
      <c r="KXU138"/>
      <c r="KXV138"/>
      <c r="KXW138"/>
      <c r="KXX138"/>
      <c r="KXY138"/>
      <c r="KXZ138"/>
      <c r="KYA138"/>
      <c r="KYB138"/>
      <c r="KYC138"/>
      <c r="KYD138"/>
      <c r="KYE138"/>
      <c r="KYF138"/>
      <c r="KYG138"/>
      <c r="KYH138"/>
      <c r="KYI138"/>
      <c r="KYJ138"/>
      <c r="KYK138"/>
      <c r="KYL138"/>
      <c r="KYM138"/>
      <c r="KYN138"/>
      <c r="KYO138"/>
      <c r="KYP138"/>
      <c r="KYQ138"/>
      <c r="KYR138"/>
      <c r="KYS138"/>
      <c r="KYT138"/>
      <c r="KYU138"/>
      <c r="KYV138"/>
      <c r="KYW138"/>
      <c r="KYX138"/>
      <c r="KYY138"/>
      <c r="KYZ138"/>
      <c r="KZA138"/>
      <c r="KZB138"/>
      <c r="KZC138"/>
      <c r="KZD138"/>
      <c r="KZE138"/>
      <c r="KZF138"/>
      <c r="KZG138"/>
      <c r="KZH138"/>
      <c r="KZI138"/>
      <c r="KZJ138"/>
      <c r="KZK138"/>
      <c r="KZL138"/>
      <c r="KZM138"/>
      <c r="KZN138"/>
      <c r="KZO138"/>
      <c r="KZP138"/>
      <c r="KZQ138"/>
      <c r="KZR138"/>
      <c r="KZS138"/>
      <c r="KZT138"/>
      <c r="KZU138"/>
      <c r="KZV138"/>
      <c r="KZW138"/>
      <c r="KZX138"/>
      <c r="KZY138"/>
      <c r="KZZ138"/>
      <c r="LAA138"/>
      <c r="LAB138"/>
      <c r="LAC138"/>
      <c r="LAD138"/>
      <c r="LAE138"/>
      <c r="LAF138"/>
      <c r="LAG138"/>
      <c r="LAH138"/>
      <c r="LAI138"/>
      <c r="LAJ138"/>
      <c r="LAK138"/>
      <c r="LAL138"/>
      <c r="LAM138"/>
      <c r="LAN138"/>
      <c r="LAO138"/>
      <c r="LAP138"/>
      <c r="LAQ138"/>
      <c r="LAR138"/>
      <c r="LAS138"/>
      <c r="LAT138"/>
      <c r="LAU138"/>
      <c r="LAV138"/>
      <c r="LAW138"/>
      <c r="LAX138"/>
      <c r="LAY138"/>
      <c r="LAZ138"/>
      <c r="LBA138"/>
      <c r="LBB138"/>
      <c r="LBC138"/>
      <c r="LBD138"/>
      <c r="LBE138"/>
      <c r="LBF138"/>
      <c r="LBG138"/>
      <c r="LBH138"/>
      <c r="LBI138"/>
      <c r="LBJ138"/>
      <c r="LBK138"/>
      <c r="LBL138"/>
      <c r="LBM138"/>
      <c r="LBN138"/>
      <c r="LBO138"/>
      <c r="LBP138"/>
      <c r="LBQ138"/>
      <c r="LBR138"/>
      <c r="LBS138"/>
      <c r="LBT138"/>
      <c r="LBU138"/>
      <c r="LBV138"/>
      <c r="LBW138"/>
      <c r="LBX138"/>
      <c r="LBY138"/>
      <c r="LBZ138"/>
      <c r="LCA138"/>
      <c r="LCB138"/>
      <c r="LCC138"/>
      <c r="LCD138"/>
      <c r="LCE138"/>
      <c r="LCF138"/>
      <c r="LCG138"/>
      <c r="LCH138"/>
      <c r="LCI138"/>
      <c r="LCJ138"/>
      <c r="LCK138"/>
      <c r="LCL138"/>
      <c r="LCM138"/>
      <c r="LCN138"/>
      <c r="LCO138"/>
      <c r="LCP138"/>
      <c r="LCQ138"/>
      <c r="LCR138"/>
      <c r="LCS138"/>
      <c r="LCT138"/>
      <c r="LCU138"/>
      <c r="LCV138"/>
      <c r="LCW138"/>
      <c r="LCX138"/>
      <c r="LCY138"/>
      <c r="LCZ138"/>
      <c r="LDA138"/>
      <c r="LDB138"/>
      <c r="LDC138"/>
      <c r="LDD138"/>
      <c r="LDE138"/>
      <c r="LDF138"/>
      <c r="LDG138"/>
      <c r="LDH138"/>
      <c r="LDI138"/>
      <c r="LDJ138"/>
      <c r="LDK138"/>
      <c r="LDL138"/>
      <c r="LDM138"/>
      <c r="LDN138"/>
      <c r="LDO138"/>
      <c r="LDP138"/>
      <c r="LDQ138"/>
      <c r="LDR138"/>
      <c r="LDS138"/>
      <c r="LDT138"/>
      <c r="LDU138"/>
      <c r="LDV138"/>
      <c r="LDW138"/>
      <c r="LDX138"/>
      <c r="LDY138"/>
      <c r="LDZ138"/>
      <c r="LEA138"/>
      <c r="LEB138"/>
      <c r="LEC138"/>
      <c r="LED138"/>
      <c r="LEE138"/>
      <c r="LEF138"/>
      <c r="LEG138"/>
      <c r="LEH138"/>
      <c r="LEI138"/>
      <c r="LEJ138"/>
      <c r="LEK138"/>
      <c r="LEL138"/>
      <c r="LEM138"/>
      <c r="LEN138"/>
      <c r="LEO138"/>
      <c r="LEP138"/>
      <c r="LEQ138"/>
      <c r="LER138"/>
      <c r="LES138"/>
      <c r="LET138"/>
      <c r="LEU138"/>
      <c r="LEV138"/>
      <c r="LEW138"/>
      <c r="LEX138"/>
      <c r="LEY138"/>
      <c r="LEZ138"/>
      <c r="LFA138"/>
      <c r="LFB138"/>
      <c r="LFC138"/>
      <c r="LFD138"/>
      <c r="LFE138"/>
      <c r="LFF138"/>
      <c r="LFG138"/>
      <c r="LFH138"/>
      <c r="LFI138"/>
      <c r="LFJ138"/>
      <c r="LFK138"/>
      <c r="LFL138"/>
      <c r="LFM138"/>
      <c r="LFN138"/>
      <c r="LFO138"/>
      <c r="LFP138"/>
      <c r="LFQ138"/>
      <c r="LFR138"/>
      <c r="LFS138"/>
      <c r="LFT138"/>
      <c r="LFU138"/>
      <c r="LFV138"/>
      <c r="LFW138"/>
      <c r="LFX138"/>
      <c r="LFY138"/>
      <c r="LFZ138"/>
      <c r="LGA138"/>
      <c r="LGB138"/>
      <c r="LGC138"/>
      <c r="LGD138"/>
      <c r="LGE138"/>
      <c r="LGF138"/>
      <c r="LGG138"/>
      <c r="LGH138"/>
      <c r="LGI138"/>
      <c r="LGJ138"/>
      <c r="LGK138"/>
      <c r="LGL138"/>
      <c r="LGM138"/>
      <c r="LGN138"/>
      <c r="LGO138"/>
      <c r="LGP138"/>
      <c r="LGQ138"/>
      <c r="LGR138"/>
      <c r="LGS138"/>
      <c r="LGT138"/>
      <c r="LGU138"/>
      <c r="LGV138"/>
      <c r="LGW138"/>
      <c r="LGX138"/>
      <c r="LGY138"/>
      <c r="LGZ138"/>
      <c r="LHA138"/>
      <c r="LHB138"/>
      <c r="LHC138"/>
      <c r="LHD138"/>
      <c r="LHE138"/>
      <c r="LHF138"/>
      <c r="LHG138"/>
      <c r="LHH138"/>
      <c r="LHI138"/>
      <c r="LHJ138"/>
      <c r="LHK138"/>
      <c r="LHL138"/>
      <c r="LHM138"/>
      <c r="LHN138"/>
      <c r="LHO138"/>
      <c r="LHP138"/>
      <c r="LHQ138"/>
      <c r="LHR138"/>
      <c r="LHS138"/>
      <c r="LHT138"/>
      <c r="LHU138"/>
      <c r="LHV138"/>
      <c r="LHW138"/>
      <c r="LHX138"/>
      <c r="LHY138"/>
      <c r="LHZ138"/>
      <c r="LIA138"/>
      <c r="LIB138"/>
      <c r="LIC138"/>
      <c r="LID138"/>
      <c r="LIE138"/>
      <c r="LIF138"/>
      <c r="LIG138"/>
      <c r="LIH138"/>
      <c r="LII138"/>
      <c r="LIJ138"/>
      <c r="LIK138"/>
      <c r="LIL138"/>
      <c r="LIM138"/>
      <c r="LIN138"/>
      <c r="LIO138"/>
      <c r="LIP138"/>
      <c r="LIQ138"/>
      <c r="LIR138"/>
      <c r="LIS138"/>
      <c r="LIT138"/>
      <c r="LIU138"/>
      <c r="LIV138"/>
      <c r="LIW138"/>
      <c r="LIX138"/>
      <c r="LIY138"/>
      <c r="LIZ138"/>
      <c r="LJA138"/>
      <c r="LJB138"/>
      <c r="LJC138"/>
      <c r="LJD138"/>
      <c r="LJE138"/>
      <c r="LJF138"/>
      <c r="LJG138"/>
      <c r="LJH138"/>
      <c r="LJI138"/>
      <c r="LJJ138"/>
      <c r="LJK138"/>
      <c r="LJL138"/>
      <c r="LJM138"/>
      <c r="LJN138"/>
      <c r="LJO138"/>
      <c r="LJP138"/>
      <c r="LJQ138"/>
      <c r="LJR138"/>
      <c r="LJS138"/>
      <c r="LJT138"/>
      <c r="LJU138"/>
      <c r="LJV138"/>
      <c r="LJW138"/>
      <c r="LJX138"/>
      <c r="LJY138"/>
      <c r="LJZ138"/>
      <c r="LKA138"/>
      <c r="LKB138"/>
      <c r="LKC138"/>
      <c r="LKD138"/>
      <c r="LKE138"/>
      <c r="LKF138"/>
      <c r="LKG138"/>
      <c r="LKH138"/>
      <c r="LKI138"/>
      <c r="LKJ138"/>
      <c r="LKK138"/>
      <c r="LKL138"/>
      <c r="LKM138"/>
      <c r="LKN138"/>
      <c r="LKO138"/>
      <c r="LKP138"/>
      <c r="LKQ138"/>
      <c r="LKR138"/>
      <c r="LKS138"/>
      <c r="LKT138"/>
      <c r="LKU138"/>
      <c r="LKV138"/>
      <c r="LKW138"/>
      <c r="LKX138"/>
      <c r="LKY138"/>
      <c r="LKZ138"/>
      <c r="LLA138"/>
      <c r="LLB138"/>
      <c r="LLC138"/>
      <c r="LLD138"/>
      <c r="LLE138"/>
      <c r="LLF138"/>
      <c r="LLG138"/>
      <c r="LLH138"/>
      <c r="LLI138"/>
      <c r="LLJ138"/>
      <c r="LLK138"/>
      <c r="LLL138"/>
      <c r="LLM138"/>
      <c r="LLN138"/>
      <c r="LLO138"/>
      <c r="LLP138"/>
      <c r="LLQ138"/>
      <c r="LLR138"/>
      <c r="LLS138"/>
      <c r="LLT138"/>
      <c r="LLU138"/>
      <c r="LLV138"/>
      <c r="LLW138"/>
      <c r="LLX138"/>
      <c r="LLY138"/>
      <c r="LLZ138"/>
      <c r="LMA138"/>
      <c r="LMB138"/>
      <c r="LMC138"/>
      <c r="LMD138"/>
      <c r="LME138"/>
      <c r="LMF138"/>
      <c r="LMG138"/>
      <c r="LMH138"/>
      <c r="LMI138"/>
      <c r="LMJ138"/>
      <c r="LMK138"/>
      <c r="LML138"/>
      <c r="LMM138"/>
      <c r="LMN138"/>
      <c r="LMO138"/>
      <c r="LMP138"/>
      <c r="LMQ138"/>
      <c r="LMR138"/>
      <c r="LMS138"/>
      <c r="LMT138"/>
      <c r="LMU138"/>
      <c r="LMV138"/>
      <c r="LMW138"/>
      <c r="LMX138"/>
      <c r="LMY138"/>
      <c r="LMZ138"/>
      <c r="LNA138"/>
      <c r="LNB138"/>
      <c r="LNC138"/>
      <c r="LND138"/>
      <c r="LNE138"/>
      <c r="LNF138"/>
      <c r="LNG138"/>
      <c r="LNH138"/>
      <c r="LNI138"/>
      <c r="LNJ138"/>
      <c r="LNK138"/>
      <c r="LNL138"/>
      <c r="LNM138"/>
      <c r="LNN138"/>
      <c r="LNO138"/>
      <c r="LNP138"/>
      <c r="LNQ138"/>
      <c r="LNR138"/>
      <c r="LNS138"/>
      <c r="LNT138"/>
      <c r="LNU138"/>
      <c r="LNV138"/>
      <c r="LNW138"/>
      <c r="LNX138"/>
      <c r="LNY138"/>
      <c r="LNZ138"/>
      <c r="LOA138"/>
      <c r="LOB138"/>
      <c r="LOC138"/>
      <c r="LOD138"/>
      <c r="LOE138"/>
      <c r="LOF138"/>
      <c r="LOG138"/>
      <c r="LOH138"/>
      <c r="LOI138"/>
      <c r="LOJ138"/>
      <c r="LOK138"/>
      <c r="LOL138"/>
      <c r="LOM138"/>
      <c r="LON138"/>
      <c r="LOO138"/>
      <c r="LOP138"/>
      <c r="LOQ138"/>
      <c r="LOR138"/>
      <c r="LOS138"/>
      <c r="LOT138"/>
      <c r="LOU138"/>
      <c r="LOV138"/>
      <c r="LOW138"/>
      <c r="LOX138"/>
      <c r="LOY138"/>
      <c r="LOZ138"/>
      <c r="LPA138"/>
      <c r="LPB138"/>
      <c r="LPC138"/>
      <c r="LPD138"/>
      <c r="LPE138"/>
      <c r="LPF138"/>
      <c r="LPG138"/>
      <c r="LPH138"/>
      <c r="LPI138"/>
      <c r="LPJ138"/>
      <c r="LPK138"/>
      <c r="LPL138"/>
      <c r="LPM138"/>
      <c r="LPN138"/>
      <c r="LPO138"/>
      <c r="LPP138"/>
      <c r="LPQ138"/>
      <c r="LPR138"/>
      <c r="LPS138"/>
      <c r="LPT138"/>
      <c r="LPU138"/>
      <c r="LPV138"/>
      <c r="LPW138"/>
      <c r="LPX138"/>
      <c r="LPY138"/>
      <c r="LPZ138"/>
      <c r="LQA138"/>
      <c r="LQB138"/>
      <c r="LQC138"/>
      <c r="LQD138"/>
      <c r="LQE138"/>
      <c r="LQF138"/>
      <c r="LQG138"/>
      <c r="LQH138"/>
      <c r="LQI138"/>
      <c r="LQJ138"/>
      <c r="LQK138"/>
      <c r="LQL138"/>
      <c r="LQM138"/>
      <c r="LQN138"/>
      <c r="LQO138"/>
      <c r="LQP138"/>
      <c r="LQQ138"/>
      <c r="LQR138"/>
      <c r="LQS138"/>
      <c r="LQT138"/>
      <c r="LQU138"/>
      <c r="LQV138"/>
      <c r="LQW138"/>
      <c r="LQX138"/>
      <c r="LQY138"/>
      <c r="LQZ138"/>
      <c r="LRA138"/>
      <c r="LRB138"/>
      <c r="LRC138"/>
      <c r="LRD138"/>
      <c r="LRE138"/>
      <c r="LRF138"/>
      <c r="LRG138"/>
      <c r="LRH138"/>
      <c r="LRI138"/>
      <c r="LRJ138"/>
      <c r="LRK138"/>
      <c r="LRL138"/>
      <c r="LRM138"/>
      <c r="LRN138"/>
      <c r="LRO138"/>
      <c r="LRP138"/>
      <c r="LRQ138"/>
      <c r="LRR138"/>
      <c r="LRS138"/>
      <c r="LRT138"/>
      <c r="LRU138"/>
      <c r="LRV138"/>
      <c r="LRW138"/>
      <c r="LRX138"/>
      <c r="LRY138"/>
      <c r="LRZ138"/>
      <c r="LSA138"/>
      <c r="LSB138"/>
      <c r="LSC138"/>
      <c r="LSD138"/>
      <c r="LSE138"/>
      <c r="LSF138"/>
      <c r="LSG138"/>
      <c r="LSH138"/>
      <c r="LSI138"/>
      <c r="LSJ138"/>
      <c r="LSK138"/>
      <c r="LSL138"/>
      <c r="LSM138"/>
      <c r="LSN138"/>
      <c r="LSO138"/>
      <c r="LSP138"/>
      <c r="LSQ138"/>
      <c r="LSR138"/>
      <c r="LSS138"/>
      <c r="LST138"/>
      <c r="LSU138"/>
      <c r="LSV138"/>
      <c r="LSW138"/>
      <c r="LSX138"/>
      <c r="LSY138"/>
      <c r="LSZ138"/>
      <c r="LTA138"/>
      <c r="LTB138"/>
      <c r="LTC138"/>
      <c r="LTD138"/>
      <c r="LTE138"/>
      <c r="LTF138"/>
      <c r="LTG138"/>
      <c r="LTH138"/>
      <c r="LTI138"/>
      <c r="LTJ138"/>
      <c r="LTK138"/>
      <c r="LTL138"/>
      <c r="LTM138"/>
      <c r="LTN138"/>
      <c r="LTO138"/>
      <c r="LTP138"/>
      <c r="LTQ138"/>
      <c r="LTR138"/>
      <c r="LTS138"/>
      <c r="LTT138"/>
      <c r="LTU138"/>
      <c r="LTV138"/>
      <c r="LTW138"/>
      <c r="LTX138"/>
      <c r="LTY138"/>
      <c r="LTZ138"/>
      <c r="LUA138"/>
      <c r="LUB138"/>
      <c r="LUC138"/>
      <c r="LUD138"/>
      <c r="LUE138"/>
      <c r="LUF138"/>
      <c r="LUG138"/>
      <c r="LUH138"/>
      <c r="LUI138"/>
      <c r="LUJ138"/>
      <c r="LUK138"/>
      <c r="LUL138"/>
      <c r="LUM138"/>
      <c r="LUN138"/>
      <c r="LUO138"/>
      <c r="LUP138"/>
      <c r="LUQ138"/>
      <c r="LUR138"/>
      <c r="LUS138"/>
      <c r="LUT138"/>
      <c r="LUU138"/>
      <c r="LUV138"/>
      <c r="LUW138"/>
      <c r="LUX138"/>
      <c r="LUY138"/>
      <c r="LUZ138"/>
      <c r="LVA138"/>
      <c r="LVB138"/>
      <c r="LVC138"/>
      <c r="LVD138"/>
      <c r="LVE138"/>
      <c r="LVF138"/>
      <c r="LVG138"/>
      <c r="LVH138"/>
      <c r="LVI138"/>
      <c r="LVJ138"/>
      <c r="LVK138"/>
      <c r="LVL138"/>
      <c r="LVM138"/>
      <c r="LVN138"/>
      <c r="LVO138"/>
      <c r="LVP138"/>
      <c r="LVQ138"/>
      <c r="LVR138"/>
      <c r="LVS138"/>
      <c r="LVT138"/>
      <c r="LVU138"/>
      <c r="LVV138"/>
      <c r="LVW138"/>
      <c r="LVX138"/>
      <c r="LVY138"/>
      <c r="LVZ138"/>
      <c r="LWA138"/>
      <c r="LWB138"/>
      <c r="LWC138"/>
      <c r="LWD138"/>
      <c r="LWE138"/>
      <c r="LWF138"/>
      <c r="LWG138"/>
      <c r="LWH138"/>
      <c r="LWI138"/>
      <c r="LWJ138"/>
      <c r="LWK138"/>
      <c r="LWL138"/>
      <c r="LWM138"/>
      <c r="LWN138"/>
      <c r="LWO138"/>
      <c r="LWP138"/>
      <c r="LWQ138"/>
      <c r="LWR138"/>
      <c r="LWS138"/>
      <c r="LWT138"/>
      <c r="LWU138"/>
      <c r="LWV138"/>
      <c r="LWW138"/>
      <c r="LWX138"/>
      <c r="LWY138"/>
      <c r="LWZ138"/>
      <c r="LXA138"/>
      <c r="LXB138"/>
      <c r="LXC138"/>
      <c r="LXD138"/>
      <c r="LXE138"/>
      <c r="LXF138"/>
      <c r="LXG138"/>
      <c r="LXH138"/>
      <c r="LXI138"/>
      <c r="LXJ138"/>
      <c r="LXK138"/>
      <c r="LXL138"/>
      <c r="LXM138"/>
      <c r="LXN138"/>
      <c r="LXO138"/>
      <c r="LXP138"/>
      <c r="LXQ138"/>
      <c r="LXR138"/>
      <c r="LXS138"/>
      <c r="LXT138"/>
      <c r="LXU138"/>
      <c r="LXV138"/>
      <c r="LXW138"/>
      <c r="LXX138"/>
      <c r="LXY138"/>
      <c r="LXZ138"/>
      <c r="LYA138"/>
      <c r="LYB138"/>
      <c r="LYC138"/>
      <c r="LYD138"/>
      <c r="LYE138"/>
      <c r="LYF138"/>
      <c r="LYG138"/>
      <c r="LYH138"/>
      <c r="LYI138"/>
      <c r="LYJ138"/>
      <c r="LYK138"/>
      <c r="LYL138"/>
      <c r="LYM138"/>
      <c r="LYN138"/>
      <c r="LYO138"/>
      <c r="LYP138"/>
      <c r="LYQ138"/>
      <c r="LYR138"/>
      <c r="LYS138"/>
      <c r="LYT138"/>
      <c r="LYU138"/>
      <c r="LYV138"/>
      <c r="LYW138"/>
      <c r="LYX138"/>
      <c r="LYY138"/>
      <c r="LYZ138"/>
      <c r="LZA138"/>
      <c r="LZB138"/>
      <c r="LZC138"/>
      <c r="LZD138"/>
      <c r="LZE138"/>
      <c r="LZF138"/>
      <c r="LZG138"/>
      <c r="LZH138"/>
      <c r="LZI138"/>
      <c r="LZJ138"/>
      <c r="LZK138"/>
      <c r="LZL138"/>
      <c r="LZM138"/>
      <c r="LZN138"/>
      <c r="LZO138"/>
      <c r="LZP138"/>
      <c r="LZQ138"/>
      <c r="LZR138"/>
      <c r="LZS138"/>
      <c r="LZT138"/>
      <c r="LZU138"/>
      <c r="LZV138"/>
      <c r="LZW138"/>
      <c r="LZX138"/>
      <c r="LZY138"/>
      <c r="LZZ138"/>
      <c r="MAA138"/>
      <c r="MAB138"/>
      <c r="MAC138"/>
      <c r="MAD138"/>
      <c r="MAE138"/>
      <c r="MAF138"/>
      <c r="MAG138"/>
      <c r="MAH138"/>
      <c r="MAI138"/>
      <c r="MAJ138"/>
      <c r="MAK138"/>
      <c r="MAL138"/>
      <c r="MAM138"/>
      <c r="MAN138"/>
      <c r="MAO138"/>
      <c r="MAP138"/>
      <c r="MAQ138"/>
      <c r="MAR138"/>
      <c r="MAS138"/>
      <c r="MAT138"/>
      <c r="MAU138"/>
      <c r="MAV138"/>
      <c r="MAW138"/>
      <c r="MAX138"/>
      <c r="MAY138"/>
      <c r="MAZ138"/>
      <c r="MBA138"/>
      <c r="MBB138"/>
      <c r="MBC138"/>
      <c r="MBD138"/>
      <c r="MBE138"/>
      <c r="MBF138"/>
      <c r="MBG138"/>
      <c r="MBH138"/>
      <c r="MBI138"/>
      <c r="MBJ138"/>
      <c r="MBK138"/>
      <c r="MBL138"/>
      <c r="MBM138"/>
      <c r="MBN138"/>
      <c r="MBO138"/>
      <c r="MBP138"/>
      <c r="MBQ138"/>
      <c r="MBR138"/>
      <c r="MBS138"/>
      <c r="MBT138"/>
      <c r="MBU138"/>
      <c r="MBV138"/>
      <c r="MBW138"/>
      <c r="MBX138"/>
      <c r="MBY138"/>
      <c r="MBZ138"/>
      <c r="MCA138"/>
      <c r="MCB138"/>
      <c r="MCC138"/>
      <c r="MCD138"/>
      <c r="MCE138"/>
      <c r="MCF138"/>
      <c r="MCG138"/>
      <c r="MCH138"/>
      <c r="MCI138"/>
      <c r="MCJ138"/>
      <c r="MCK138"/>
      <c r="MCL138"/>
      <c r="MCM138"/>
      <c r="MCN138"/>
      <c r="MCO138"/>
      <c r="MCP138"/>
      <c r="MCQ138"/>
      <c r="MCR138"/>
      <c r="MCS138"/>
      <c r="MCT138"/>
      <c r="MCU138"/>
      <c r="MCV138"/>
      <c r="MCW138"/>
      <c r="MCX138"/>
      <c r="MCY138"/>
      <c r="MCZ138"/>
      <c r="MDA138"/>
      <c r="MDB138"/>
      <c r="MDC138"/>
      <c r="MDD138"/>
      <c r="MDE138"/>
      <c r="MDF138"/>
      <c r="MDG138"/>
      <c r="MDH138"/>
      <c r="MDI138"/>
      <c r="MDJ138"/>
      <c r="MDK138"/>
      <c r="MDL138"/>
      <c r="MDM138"/>
      <c r="MDN138"/>
      <c r="MDO138"/>
      <c r="MDP138"/>
      <c r="MDQ138"/>
      <c r="MDR138"/>
      <c r="MDS138"/>
      <c r="MDT138"/>
      <c r="MDU138"/>
      <c r="MDV138"/>
      <c r="MDW138"/>
      <c r="MDX138"/>
      <c r="MDY138"/>
      <c r="MDZ138"/>
      <c r="MEA138"/>
      <c r="MEB138"/>
      <c r="MEC138"/>
      <c r="MED138"/>
      <c r="MEE138"/>
      <c r="MEF138"/>
      <c r="MEG138"/>
      <c r="MEH138"/>
      <c r="MEI138"/>
      <c r="MEJ138"/>
      <c r="MEK138"/>
      <c r="MEL138"/>
      <c r="MEM138"/>
      <c r="MEN138"/>
      <c r="MEO138"/>
      <c r="MEP138"/>
      <c r="MEQ138"/>
      <c r="MER138"/>
      <c r="MES138"/>
      <c r="MET138"/>
      <c r="MEU138"/>
      <c r="MEV138"/>
      <c r="MEW138"/>
      <c r="MEX138"/>
      <c r="MEY138"/>
      <c r="MEZ138"/>
      <c r="MFA138"/>
      <c r="MFB138"/>
      <c r="MFC138"/>
      <c r="MFD138"/>
      <c r="MFE138"/>
      <c r="MFF138"/>
      <c r="MFG138"/>
      <c r="MFH138"/>
      <c r="MFI138"/>
      <c r="MFJ138"/>
      <c r="MFK138"/>
      <c r="MFL138"/>
      <c r="MFM138"/>
      <c r="MFN138"/>
      <c r="MFO138"/>
      <c r="MFP138"/>
      <c r="MFQ138"/>
      <c r="MFR138"/>
      <c r="MFS138"/>
      <c r="MFT138"/>
      <c r="MFU138"/>
      <c r="MFV138"/>
      <c r="MFW138"/>
      <c r="MFX138"/>
      <c r="MFY138"/>
      <c r="MFZ138"/>
      <c r="MGA138"/>
      <c r="MGB138"/>
      <c r="MGC138"/>
      <c r="MGD138"/>
      <c r="MGE138"/>
      <c r="MGF138"/>
      <c r="MGG138"/>
      <c r="MGH138"/>
      <c r="MGI138"/>
      <c r="MGJ138"/>
      <c r="MGK138"/>
      <c r="MGL138"/>
      <c r="MGM138"/>
      <c r="MGN138"/>
      <c r="MGO138"/>
      <c r="MGP138"/>
      <c r="MGQ138"/>
      <c r="MGR138"/>
      <c r="MGS138"/>
      <c r="MGT138"/>
      <c r="MGU138"/>
      <c r="MGV138"/>
      <c r="MGW138"/>
      <c r="MGX138"/>
      <c r="MGY138"/>
      <c r="MGZ138"/>
      <c r="MHA138"/>
      <c r="MHB138"/>
      <c r="MHC138"/>
      <c r="MHD138"/>
      <c r="MHE138"/>
      <c r="MHF138"/>
      <c r="MHG138"/>
      <c r="MHH138"/>
      <c r="MHI138"/>
      <c r="MHJ138"/>
      <c r="MHK138"/>
      <c r="MHL138"/>
      <c r="MHM138"/>
      <c r="MHN138"/>
      <c r="MHO138"/>
      <c r="MHP138"/>
      <c r="MHQ138"/>
      <c r="MHR138"/>
      <c r="MHS138"/>
      <c r="MHT138"/>
      <c r="MHU138"/>
      <c r="MHV138"/>
      <c r="MHW138"/>
      <c r="MHX138"/>
      <c r="MHY138"/>
      <c r="MHZ138"/>
      <c r="MIA138"/>
      <c r="MIB138"/>
      <c r="MIC138"/>
      <c r="MID138"/>
      <c r="MIE138"/>
      <c r="MIF138"/>
      <c r="MIG138"/>
      <c r="MIH138"/>
      <c r="MII138"/>
      <c r="MIJ138"/>
      <c r="MIK138"/>
      <c r="MIL138"/>
      <c r="MIM138"/>
      <c r="MIN138"/>
      <c r="MIO138"/>
      <c r="MIP138"/>
      <c r="MIQ138"/>
      <c r="MIR138"/>
      <c r="MIS138"/>
      <c r="MIT138"/>
      <c r="MIU138"/>
      <c r="MIV138"/>
      <c r="MIW138"/>
      <c r="MIX138"/>
      <c r="MIY138"/>
      <c r="MIZ138"/>
      <c r="MJA138"/>
      <c r="MJB138"/>
      <c r="MJC138"/>
      <c r="MJD138"/>
      <c r="MJE138"/>
      <c r="MJF138"/>
      <c r="MJG138"/>
      <c r="MJH138"/>
      <c r="MJI138"/>
      <c r="MJJ138"/>
      <c r="MJK138"/>
      <c r="MJL138"/>
      <c r="MJM138"/>
      <c r="MJN138"/>
      <c r="MJO138"/>
      <c r="MJP138"/>
      <c r="MJQ138"/>
      <c r="MJR138"/>
      <c r="MJS138"/>
      <c r="MJT138"/>
      <c r="MJU138"/>
      <c r="MJV138"/>
      <c r="MJW138"/>
      <c r="MJX138"/>
      <c r="MJY138"/>
      <c r="MJZ138"/>
      <c r="MKA138"/>
      <c r="MKB138"/>
      <c r="MKC138"/>
      <c r="MKD138"/>
      <c r="MKE138"/>
      <c r="MKF138"/>
      <c r="MKG138"/>
      <c r="MKH138"/>
      <c r="MKI138"/>
      <c r="MKJ138"/>
      <c r="MKK138"/>
      <c r="MKL138"/>
      <c r="MKM138"/>
      <c r="MKN138"/>
      <c r="MKO138"/>
      <c r="MKP138"/>
      <c r="MKQ138"/>
      <c r="MKR138"/>
      <c r="MKS138"/>
      <c r="MKT138"/>
      <c r="MKU138"/>
      <c r="MKV138"/>
      <c r="MKW138"/>
      <c r="MKX138"/>
      <c r="MKY138"/>
      <c r="MKZ138"/>
      <c r="MLA138"/>
      <c r="MLB138"/>
      <c r="MLC138"/>
      <c r="MLD138"/>
      <c r="MLE138"/>
      <c r="MLF138"/>
      <c r="MLG138"/>
      <c r="MLH138"/>
      <c r="MLI138"/>
      <c r="MLJ138"/>
      <c r="MLK138"/>
      <c r="MLL138"/>
      <c r="MLM138"/>
      <c r="MLN138"/>
      <c r="MLO138"/>
      <c r="MLP138"/>
      <c r="MLQ138"/>
      <c r="MLR138"/>
      <c r="MLS138"/>
      <c r="MLT138"/>
      <c r="MLU138"/>
      <c r="MLV138"/>
      <c r="MLW138"/>
      <c r="MLX138"/>
      <c r="MLY138"/>
      <c r="MLZ138"/>
      <c r="MMA138"/>
      <c r="MMB138"/>
      <c r="MMC138"/>
      <c r="MMD138"/>
      <c r="MME138"/>
      <c r="MMF138"/>
      <c r="MMG138"/>
      <c r="MMH138"/>
      <c r="MMI138"/>
      <c r="MMJ138"/>
      <c r="MMK138"/>
      <c r="MML138"/>
      <c r="MMM138"/>
      <c r="MMN138"/>
      <c r="MMO138"/>
      <c r="MMP138"/>
      <c r="MMQ138"/>
      <c r="MMR138"/>
      <c r="MMS138"/>
      <c r="MMT138"/>
      <c r="MMU138"/>
      <c r="MMV138"/>
      <c r="MMW138"/>
      <c r="MMX138"/>
      <c r="MMY138"/>
      <c r="MMZ138"/>
      <c r="MNA138"/>
      <c r="MNB138"/>
      <c r="MNC138"/>
      <c r="MND138"/>
      <c r="MNE138"/>
      <c r="MNF138"/>
      <c r="MNG138"/>
      <c r="MNH138"/>
      <c r="MNI138"/>
      <c r="MNJ138"/>
      <c r="MNK138"/>
      <c r="MNL138"/>
      <c r="MNM138"/>
      <c r="MNN138"/>
      <c r="MNO138"/>
      <c r="MNP138"/>
      <c r="MNQ138"/>
      <c r="MNR138"/>
      <c r="MNS138"/>
      <c r="MNT138"/>
      <c r="MNU138"/>
      <c r="MNV138"/>
      <c r="MNW138"/>
      <c r="MNX138"/>
      <c r="MNY138"/>
      <c r="MNZ138"/>
      <c r="MOA138"/>
      <c r="MOB138"/>
      <c r="MOC138"/>
      <c r="MOD138"/>
      <c r="MOE138"/>
      <c r="MOF138"/>
      <c r="MOG138"/>
      <c r="MOH138"/>
      <c r="MOI138"/>
      <c r="MOJ138"/>
      <c r="MOK138"/>
      <c r="MOL138"/>
      <c r="MOM138"/>
      <c r="MON138"/>
      <c r="MOO138"/>
      <c r="MOP138"/>
      <c r="MOQ138"/>
      <c r="MOR138"/>
      <c r="MOS138"/>
      <c r="MOT138"/>
      <c r="MOU138"/>
      <c r="MOV138"/>
      <c r="MOW138"/>
      <c r="MOX138"/>
      <c r="MOY138"/>
      <c r="MOZ138"/>
      <c r="MPA138"/>
      <c r="MPB138"/>
      <c r="MPC138"/>
      <c r="MPD138"/>
      <c r="MPE138"/>
      <c r="MPF138"/>
      <c r="MPG138"/>
      <c r="MPH138"/>
      <c r="MPI138"/>
      <c r="MPJ138"/>
      <c r="MPK138"/>
      <c r="MPL138"/>
      <c r="MPM138"/>
      <c r="MPN138"/>
      <c r="MPO138"/>
      <c r="MPP138"/>
      <c r="MPQ138"/>
      <c r="MPR138"/>
      <c r="MPS138"/>
      <c r="MPT138"/>
      <c r="MPU138"/>
      <c r="MPV138"/>
      <c r="MPW138"/>
      <c r="MPX138"/>
      <c r="MPY138"/>
      <c r="MPZ138"/>
      <c r="MQA138"/>
      <c r="MQB138"/>
      <c r="MQC138"/>
      <c r="MQD138"/>
      <c r="MQE138"/>
      <c r="MQF138"/>
      <c r="MQG138"/>
      <c r="MQH138"/>
      <c r="MQI138"/>
      <c r="MQJ138"/>
      <c r="MQK138"/>
      <c r="MQL138"/>
      <c r="MQM138"/>
      <c r="MQN138"/>
      <c r="MQO138"/>
      <c r="MQP138"/>
      <c r="MQQ138"/>
      <c r="MQR138"/>
      <c r="MQS138"/>
      <c r="MQT138"/>
      <c r="MQU138"/>
      <c r="MQV138"/>
      <c r="MQW138"/>
      <c r="MQX138"/>
      <c r="MQY138"/>
      <c r="MQZ138"/>
      <c r="MRA138"/>
      <c r="MRB138"/>
      <c r="MRC138"/>
      <c r="MRD138"/>
      <c r="MRE138"/>
      <c r="MRF138"/>
      <c r="MRG138"/>
      <c r="MRH138"/>
      <c r="MRI138"/>
      <c r="MRJ138"/>
      <c r="MRK138"/>
      <c r="MRL138"/>
      <c r="MRM138"/>
      <c r="MRN138"/>
      <c r="MRO138"/>
      <c r="MRP138"/>
      <c r="MRQ138"/>
      <c r="MRR138"/>
      <c r="MRS138"/>
      <c r="MRT138"/>
      <c r="MRU138"/>
      <c r="MRV138"/>
      <c r="MRW138"/>
      <c r="MRX138"/>
      <c r="MRY138"/>
      <c r="MRZ138"/>
      <c r="MSA138"/>
      <c r="MSB138"/>
      <c r="MSC138"/>
      <c r="MSD138"/>
      <c r="MSE138"/>
      <c r="MSF138"/>
      <c r="MSG138"/>
      <c r="MSH138"/>
      <c r="MSI138"/>
      <c r="MSJ138"/>
      <c r="MSK138"/>
      <c r="MSL138"/>
      <c r="MSM138"/>
      <c r="MSN138"/>
      <c r="MSO138"/>
      <c r="MSP138"/>
      <c r="MSQ138"/>
      <c r="MSR138"/>
      <c r="MSS138"/>
      <c r="MST138"/>
      <c r="MSU138"/>
      <c r="MSV138"/>
      <c r="MSW138"/>
      <c r="MSX138"/>
      <c r="MSY138"/>
      <c r="MSZ138"/>
      <c r="MTA138"/>
      <c r="MTB138"/>
      <c r="MTC138"/>
      <c r="MTD138"/>
      <c r="MTE138"/>
      <c r="MTF138"/>
      <c r="MTG138"/>
      <c r="MTH138"/>
      <c r="MTI138"/>
      <c r="MTJ138"/>
      <c r="MTK138"/>
      <c r="MTL138"/>
      <c r="MTM138"/>
      <c r="MTN138"/>
      <c r="MTO138"/>
      <c r="MTP138"/>
      <c r="MTQ138"/>
      <c r="MTR138"/>
      <c r="MTS138"/>
      <c r="MTT138"/>
      <c r="MTU138"/>
      <c r="MTV138"/>
      <c r="MTW138"/>
      <c r="MTX138"/>
      <c r="MTY138"/>
      <c r="MTZ138"/>
      <c r="MUA138"/>
      <c r="MUB138"/>
      <c r="MUC138"/>
      <c r="MUD138"/>
      <c r="MUE138"/>
      <c r="MUF138"/>
      <c r="MUG138"/>
      <c r="MUH138"/>
      <c r="MUI138"/>
      <c r="MUJ138"/>
      <c r="MUK138"/>
      <c r="MUL138"/>
      <c r="MUM138"/>
      <c r="MUN138"/>
      <c r="MUO138"/>
      <c r="MUP138"/>
      <c r="MUQ138"/>
      <c r="MUR138"/>
      <c r="MUS138"/>
      <c r="MUT138"/>
      <c r="MUU138"/>
      <c r="MUV138"/>
      <c r="MUW138"/>
      <c r="MUX138"/>
      <c r="MUY138"/>
      <c r="MUZ138"/>
      <c r="MVA138"/>
      <c r="MVB138"/>
      <c r="MVC138"/>
      <c r="MVD138"/>
      <c r="MVE138"/>
      <c r="MVF138"/>
      <c r="MVG138"/>
      <c r="MVH138"/>
      <c r="MVI138"/>
      <c r="MVJ138"/>
      <c r="MVK138"/>
      <c r="MVL138"/>
      <c r="MVM138"/>
      <c r="MVN138"/>
      <c r="MVO138"/>
      <c r="MVP138"/>
      <c r="MVQ138"/>
      <c r="MVR138"/>
      <c r="MVS138"/>
      <c r="MVT138"/>
      <c r="MVU138"/>
      <c r="MVV138"/>
      <c r="MVW138"/>
      <c r="MVX138"/>
      <c r="MVY138"/>
      <c r="MVZ138"/>
      <c r="MWA138"/>
      <c r="MWB138"/>
      <c r="MWC138"/>
      <c r="MWD138"/>
      <c r="MWE138"/>
      <c r="MWF138"/>
      <c r="MWG138"/>
      <c r="MWH138"/>
      <c r="MWI138"/>
      <c r="MWJ138"/>
      <c r="MWK138"/>
      <c r="MWL138"/>
      <c r="MWM138"/>
      <c r="MWN138"/>
      <c r="MWO138"/>
      <c r="MWP138"/>
      <c r="MWQ138"/>
      <c r="MWR138"/>
      <c r="MWS138"/>
      <c r="MWT138"/>
      <c r="MWU138"/>
      <c r="MWV138"/>
      <c r="MWW138"/>
      <c r="MWX138"/>
      <c r="MWY138"/>
      <c r="MWZ138"/>
      <c r="MXA138"/>
      <c r="MXB138"/>
      <c r="MXC138"/>
      <c r="MXD138"/>
      <c r="MXE138"/>
      <c r="MXF138"/>
      <c r="MXG138"/>
      <c r="MXH138"/>
      <c r="MXI138"/>
      <c r="MXJ138"/>
      <c r="MXK138"/>
      <c r="MXL138"/>
      <c r="MXM138"/>
      <c r="MXN138"/>
      <c r="MXO138"/>
      <c r="MXP138"/>
      <c r="MXQ138"/>
      <c r="MXR138"/>
      <c r="MXS138"/>
      <c r="MXT138"/>
      <c r="MXU138"/>
      <c r="MXV138"/>
      <c r="MXW138"/>
      <c r="MXX138"/>
      <c r="MXY138"/>
      <c r="MXZ138"/>
      <c r="MYA138"/>
      <c r="MYB138"/>
      <c r="MYC138"/>
      <c r="MYD138"/>
      <c r="MYE138"/>
      <c r="MYF138"/>
      <c r="MYG138"/>
      <c r="MYH138"/>
      <c r="MYI138"/>
      <c r="MYJ138"/>
      <c r="MYK138"/>
      <c r="MYL138"/>
      <c r="MYM138"/>
      <c r="MYN138"/>
      <c r="MYO138"/>
      <c r="MYP138"/>
      <c r="MYQ138"/>
      <c r="MYR138"/>
      <c r="MYS138"/>
      <c r="MYT138"/>
      <c r="MYU138"/>
      <c r="MYV138"/>
      <c r="MYW138"/>
      <c r="MYX138"/>
      <c r="MYY138"/>
      <c r="MYZ138"/>
      <c r="MZA138"/>
      <c r="MZB138"/>
      <c r="MZC138"/>
      <c r="MZD138"/>
      <c r="MZE138"/>
      <c r="MZF138"/>
      <c r="MZG138"/>
      <c r="MZH138"/>
      <c r="MZI138"/>
      <c r="MZJ138"/>
      <c r="MZK138"/>
      <c r="MZL138"/>
      <c r="MZM138"/>
      <c r="MZN138"/>
      <c r="MZO138"/>
      <c r="MZP138"/>
      <c r="MZQ138"/>
      <c r="MZR138"/>
      <c r="MZS138"/>
      <c r="MZT138"/>
      <c r="MZU138"/>
      <c r="MZV138"/>
      <c r="MZW138"/>
      <c r="MZX138"/>
      <c r="MZY138"/>
      <c r="MZZ138"/>
      <c r="NAA138"/>
      <c r="NAB138"/>
      <c r="NAC138"/>
      <c r="NAD138"/>
      <c r="NAE138"/>
      <c r="NAF138"/>
      <c r="NAG138"/>
      <c r="NAH138"/>
      <c r="NAI138"/>
      <c r="NAJ138"/>
      <c r="NAK138"/>
      <c r="NAL138"/>
      <c r="NAM138"/>
      <c r="NAN138"/>
      <c r="NAO138"/>
      <c r="NAP138"/>
      <c r="NAQ138"/>
      <c r="NAR138"/>
      <c r="NAS138"/>
      <c r="NAT138"/>
      <c r="NAU138"/>
      <c r="NAV138"/>
      <c r="NAW138"/>
      <c r="NAX138"/>
      <c r="NAY138"/>
      <c r="NAZ138"/>
      <c r="NBA138"/>
      <c r="NBB138"/>
      <c r="NBC138"/>
      <c r="NBD138"/>
      <c r="NBE138"/>
      <c r="NBF138"/>
      <c r="NBG138"/>
      <c r="NBH138"/>
      <c r="NBI138"/>
      <c r="NBJ138"/>
      <c r="NBK138"/>
      <c r="NBL138"/>
      <c r="NBM138"/>
      <c r="NBN138"/>
      <c r="NBO138"/>
      <c r="NBP138"/>
      <c r="NBQ138"/>
      <c r="NBR138"/>
      <c r="NBS138"/>
      <c r="NBT138"/>
      <c r="NBU138"/>
      <c r="NBV138"/>
      <c r="NBW138"/>
      <c r="NBX138"/>
      <c r="NBY138"/>
      <c r="NBZ138"/>
      <c r="NCA138"/>
      <c r="NCB138"/>
      <c r="NCC138"/>
      <c r="NCD138"/>
      <c r="NCE138"/>
      <c r="NCF138"/>
      <c r="NCG138"/>
      <c r="NCH138"/>
      <c r="NCI138"/>
      <c r="NCJ138"/>
      <c r="NCK138"/>
      <c r="NCL138"/>
      <c r="NCM138"/>
      <c r="NCN138"/>
      <c r="NCO138"/>
      <c r="NCP138"/>
      <c r="NCQ138"/>
      <c r="NCR138"/>
      <c r="NCS138"/>
      <c r="NCT138"/>
      <c r="NCU138"/>
      <c r="NCV138"/>
      <c r="NCW138"/>
      <c r="NCX138"/>
      <c r="NCY138"/>
      <c r="NCZ138"/>
      <c r="NDA138"/>
      <c r="NDB138"/>
      <c r="NDC138"/>
      <c r="NDD138"/>
      <c r="NDE138"/>
      <c r="NDF138"/>
      <c r="NDG138"/>
      <c r="NDH138"/>
      <c r="NDI138"/>
      <c r="NDJ138"/>
      <c r="NDK138"/>
      <c r="NDL138"/>
      <c r="NDM138"/>
      <c r="NDN138"/>
      <c r="NDO138"/>
      <c r="NDP138"/>
      <c r="NDQ138"/>
      <c r="NDR138"/>
      <c r="NDS138"/>
      <c r="NDT138"/>
      <c r="NDU138"/>
      <c r="NDV138"/>
      <c r="NDW138"/>
      <c r="NDX138"/>
      <c r="NDY138"/>
      <c r="NDZ138"/>
      <c r="NEA138"/>
      <c r="NEB138"/>
      <c r="NEC138"/>
      <c r="NED138"/>
      <c r="NEE138"/>
      <c r="NEF138"/>
      <c r="NEG138"/>
      <c r="NEH138"/>
      <c r="NEI138"/>
      <c r="NEJ138"/>
      <c r="NEK138"/>
      <c r="NEL138"/>
      <c r="NEM138"/>
      <c r="NEN138"/>
      <c r="NEO138"/>
      <c r="NEP138"/>
      <c r="NEQ138"/>
      <c r="NER138"/>
      <c r="NES138"/>
      <c r="NET138"/>
      <c r="NEU138"/>
      <c r="NEV138"/>
      <c r="NEW138"/>
      <c r="NEX138"/>
      <c r="NEY138"/>
      <c r="NEZ138"/>
      <c r="NFA138"/>
      <c r="NFB138"/>
      <c r="NFC138"/>
      <c r="NFD138"/>
      <c r="NFE138"/>
      <c r="NFF138"/>
      <c r="NFG138"/>
      <c r="NFH138"/>
      <c r="NFI138"/>
      <c r="NFJ138"/>
      <c r="NFK138"/>
      <c r="NFL138"/>
      <c r="NFM138"/>
      <c r="NFN138"/>
      <c r="NFO138"/>
      <c r="NFP138"/>
      <c r="NFQ138"/>
      <c r="NFR138"/>
      <c r="NFS138"/>
      <c r="NFT138"/>
      <c r="NFU138"/>
      <c r="NFV138"/>
      <c r="NFW138"/>
      <c r="NFX138"/>
      <c r="NFY138"/>
      <c r="NFZ138"/>
      <c r="NGA138"/>
      <c r="NGB138"/>
      <c r="NGC138"/>
      <c r="NGD138"/>
      <c r="NGE138"/>
      <c r="NGF138"/>
      <c r="NGG138"/>
      <c r="NGH138"/>
      <c r="NGI138"/>
      <c r="NGJ138"/>
      <c r="NGK138"/>
      <c r="NGL138"/>
      <c r="NGM138"/>
      <c r="NGN138"/>
      <c r="NGO138"/>
      <c r="NGP138"/>
      <c r="NGQ138"/>
      <c r="NGR138"/>
      <c r="NGS138"/>
      <c r="NGT138"/>
      <c r="NGU138"/>
      <c r="NGV138"/>
      <c r="NGW138"/>
      <c r="NGX138"/>
      <c r="NGY138"/>
      <c r="NGZ138"/>
      <c r="NHA138"/>
      <c r="NHB138"/>
      <c r="NHC138"/>
      <c r="NHD138"/>
      <c r="NHE138"/>
      <c r="NHF138"/>
      <c r="NHG138"/>
      <c r="NHH138"/>
      <c r="NHI138"/>
      <c r="NHJ138"/>
      <c r="NHK138"/>
      <c r="NHL138"/>
      <c r="NHM138"/>
      <c r="NHN138"/>
      <c r="NHO138"/>
      <c r="NHP138"/>
      <c r="NHQ138"/>
      <c r="NHR138"/>
      <c r="NHS138"/>
      <c r="NHT138"/>
      <c r="NHU138"/>
      <c r="NHV138"/>
      <c r="NHW138"/>
      <c r="NHX138"/>
      <c r="NHY138"/>
      <c r="NHZ138"/>
      <c r="NIA138"/>
      <c r="NIB138"/>
      <c r="NIC138"/>
      <c r="NID138"/>
      <c r="NIE138"/>
      <c r="NIF138"/>
      <c r="NIG138"/>
      <c r="NIH138"/>
      <c r="NII138"/>
      <c r="NIJ138"/>
      <c r="NIK138"/>
      <c r="NIL138"/>
      <c r="NIM138"/>
      <c r="NIN138"/>
      <c r="NIO138"/>
      <c r="NIP138"/>
      <c r="NIQ138"/>
      <c r="NIR138"/>
      <c r="NIS138"/>
      <c r="NIT138"/>
      <c r="NIU138"/>
      <c r="NIV138"/>
      <c r="NIW138"/>
      <c r="NIX138"/>
      <c r="NIY138"/>
      <c r="NIZ138"/>
      <c r="NJA138"/>
      <c r="NJB138"/>
      <c r="NJC138"/>
      <c r="NJD138"/>
      <c r="NJE138"/>
      <c r="NJF138"/>
      <c r="NJG138"/>
      <c r="NJH138"/>
      <c r="NJI138"/>
      <c r="NJJ138"/>
      <c r="NJK138"/>
      <c r="NJL138"/>
      <c r="NJM138"/>
      <c r="NJN138"/>
      <c r="NJO138"/>
      <c r="NJP138"/>
      <c r="NJQ138"/>
      <c r="NJR138"/>
      <c r="NJS138"/>
      <c r="NJT138"/>
      <c r="NJU138"/>
      <c r="NJV138"/>
      <c r="NJW138"/>
      <c r="NJX138"/>
      <c r="NJY138"/>
      <c r="NJZ138"/>
      <c r="NKA138"/>
      <c r="NKB138"/>
      <c r="NKC138"/>
      <c r="NKD138"/>
      <c r="NKE138"/>
      <c r="NKF138"/>
      <c r="NKG138"/>
      <c r="NKH138"/>
      <c r="NKI138"/>
      <c r="NKJ138"/>
      <c r="NKK138"/>
      <c r="NKL138"/>
      <c r="NKM138"/>
      <c r="NKN138"/>
      <c r="NKO138"/>
      <c r="NKP138"/>
      <c r="NKQ138"/>
      <c r="NKR138"/>
      <c r="NKS138"/>
      <c r="NKT138"/>
      <c r="NKU138"/>
      <c r="NKV138"/>
      <c r="NKW138"/>
      <c r="NKX138"/>
      <c r="NKY138"/>
      <c r="NKZ138"/>
      <c r="NLA138"/>
      <c r="NLB138"/>
      <c r="NLC138"/>
      <c r="NLD138"/>
      <c r="NLE138"/>
      <c r="NLF138"/>
      <c r="NLG138"/>
      <c r="NLH138"/>
      <c r="NLI138"/>
      <c r="NLJ138"/>
      <c r="NLK138"/>
      <c r="NLL138"/>
      <c r="NLM138"/>
      <c r="NLN138"/>
      <c r="NLO138"/>
      <c r="NLP138"/>
      <c r="NLQ138"/>
      <c r="NLR138"/>
      <c r="NLS138"/>
      <c r="NLT138"/>
      <c r="NLU138"/>
      <c r="NLV138"/>
      <c r="NLW138"/>
      <c r="NLX138"/>
      <c r="NLY138"/>
      <c r="NLZ138"/>
      <c r="NMA138"/>
      <c r="NMB138"/>
      <c r="NMC138"/>
      <c r="NMD138"/>
      <c r="NME138"/>
      <c r="NMF138"/>
      <c r="NMG138"/>
      <c r="NMH138"/>
      <c r="NMI138"/>
      <c r="NMJ138"/>
      <c r="NMK138"/>
      <c r="NML138"/>
      <c r="NMM138"/>
      <c r="NMN138"/>
      <c r="NMO138"/>
      <c r="NMP138"/>
      <c r="NMQ138"/>
      <c r="NMR138"/>
      <c r="NMS138"/>
      <c r="NMT138"/>
      <c r="NMU138"/>
      <c r="NMV138"/>
      <c r="NMW138"/>
      <c r="NMX138"/>
      <c r="NMY138"/>
      <c r="NMZ138"/>
      <c r="NNA138"/>
      <c r="NNB138"/>
      <c r="NNC138"/>
      <c r="NND138"/>
      <c r="NNE138"/>
      <c r="NNF138"/>
      <c r="NNG138"/>
      <c r="NNH138"/>
      <c r="NNI138"/>
      <c r="NNJ138"/>
      <c r="NNK138"/>
      <c r="NNL138"/>
      <c r="NNM138"/>
      <c r="NNN138"/>
      <c r="NNO138"/>
      <c r="NNP138"/>
      <c r="NNQ138"/>
      <c r="NNR138"/>
      <c r="NNS138"/>
      <c r="NNT138"/>
      <c r="NNU138"/>
      <c r="NNV138"/>
      <c r="NNW138"/>
      <c r="NNX138"/>
      <c r="NNY138"/>
      <c r="NNZ138"/>
      <c r="NOA138"/>
      <c r="NOB138"/>
      <c r="NOC138"/>
      <c r="NOD138"/>
      <c r="NOE138"/>
      <c r="NOF138"/>
      <c r="NOG138"/>
      <c r="NOH138"/>
      <c r="NOI138"/>
      <c r="NOJ138"/>
      <c r="NOK138"/>
      <c r="NOL138"/>
      <c r="NOM138"/>
      <c r="NON138"/>
      <c r="NOO138"/>
      <c r="NOP138"/>
      <c r="NOQ138"/>
      <c r="NOR138"/>
      <c r="NOS138"/>
      <c r="NOT138"/>
      <c r="NOU138"/>
      <c r="NOV138"/>
      <c r="NOW138"/>
      <c r="NOX138"/>
      <c r="NOY138"/>
      <c r="NOZ138"/>
      <c r="NPA138"/>
      <c r="NPB138"/>
      <c r="NPC138"/>
      <c r="NPD138"/>
      <c r="NPE138"/>
      <c r="NPF138"/>
      <c r="NPG138"/>
      <c r="NPH138"/>
      <c r="NPI138"/>
      <c r="NPJ138"/>
      <c r="NPK138"/>
      <c r="NPL138"/>
      <c r="NPM138"/>
      <c r="NPN138"/>
      <c r="NPO138"/>
      <c r="NPP138"/>
      <c r="NPQ138"/>
      <c r="NPR138"/>
      <c r="NPS138"/>
      <c r="NPT138"/>
      <c r="NPU138"/>
      <c r="NPV138"/>
      <c r="NPW138"/>
      <c r="NPX138"/>
      <c r="NPY138"/>
      <c r="NPZ138"/>
      <c r="NQA138"/>
      <c r="NQB138"/>
      <c r="NQC138"/>
      <c r="NQD138"/>
      <c r="NQE138"/>
      <c r="NQF138"/>
      <c r="NQG138"/>
      <c r="NQH138"/>
      <c r="NQI138"/>
      <c r="NQJ138"/>
      <c r="NQK138"/>
      <c r="NQL138"/>
      <c r="NQM138"/>
      <c r="NQN138"/>
      <c r="NQO138"/>
      <c r="NQP138"/>
      <c r="NQQ138"/>
      <c r="NQR138"/>
      <c r="NQS138"/>
      <c r="NQT138"/>
      <c r="NQU138"/>
      <c r="NQV138"/>
      <c r="NQW138"/>
      <c r="NQX138"/>
      <c r="NQY138"/>
      <c r="NQZ138"/>
      <c r="NRA138"/>
      <c r="NRB138"/>
      <c r="NRC138"/>
      <c r="NRD138"/>
      <c r="NRE138"/>
      <c r="NRF138"/>
      <c r="NRG138"/>
      <c r="NRH138"/>
      <c r="NRI138"/>
      <c r="NRJ138"/>
      <c r="NRK138"/>
      <c r="NRL138"/>
      <c r="NRM138"/>
      <c r="NRN138"/>
      <c r="NRO138"/>
      <c r="NRP138"/>
      <c r="NRQ138"/>
      <c r="NRR138"/>
      <c r="NRS138"/>
      <c r="NRT138"/>
      <c r="NRU138"/>
      <c r="NRV138"/>
      <c r="NRW138"/>
      <c r="NRX138"/>
      <c r="NRY138"/>
      <c r="NRZ138"/>
      <c r="NSA138"/>
      <c r="NSB138"/>
      <c r="NSC138"/>
      <c r="NSD138"/>
      <c r="NSE138"/>
      <c r="NSF138"/>
      <c r="NSG138"/>
      <c r="NSH138"/>
      <c r="NSI138"/>
      <c r="NSJ138"/>
      <c r="NSK138"/>
      <c r="NSL138"/>
      <c r="NSM138"/>
      <c r="NSN138"/>
      <c r="NSO138"/>
      <c r="NSP138"/>
      <c r="NSQ138"/>
      <c r="NSR138"/>
      <c r="NSS138"/>
      <c r="NST138"/>
      <c r="NSU138"/>
      <c r="NSV138"/>
      <c r="NSW138"/>
      <c r="NSX138"/>
      <c r="NSY138"/>
      <c r="NSZ138"/>
      <c r="NTA138"/>
      <c r="NTB138"/>
      <c r="NTC138"/>
      <c r="NTD138"/>
      <c r="NTE138"/>
      <c r="NTF138"/>
      <c r="NTG138"/>
      <c r="NTH138"/>
      <c r="NTI138"/>
      <c r="NTJ138"/>
      <c r="NTK138"/>
      <c r="NTL138"/>
      <c r="NTM138"/>
      <c r="NTN138"/>
      <c r="NTO138"/>
      <c r="NTP138"/>
      <c r="NTQ138"/>
      <c r="NTR138"/>
      <c r="NTS138"/>
      <c r="NTT138"/>
      <c r="NTU138"/>
      <c r="NTV138"/>
      <c r="NTW138"/>
      <c r="NTX138"/>
      <c r="NTY138"/>
      <c r="NTZ138"/>
      <c r="NUA138"/>
      <c r="NUB138"/>
      <c r="NUC138"/>
      <c r="NUD138"/>
      <c r="NUE138"/>
      <c r="NUF138"/>
      <c r="NUG138"/>
      <c r="NUH138"/>
      <c r="NUI138"/>
      <c r="NUJ138"/>
      <c r="NUK138"/>
      <c r="NUL138"/>
      <c r="NUM138"/>
      <c r="NUN138"/>
      <c r="NUO138"/>
      <c r="NUP138"/>
      <c r="NUQ138"/>
      <c r="NUR138"/>
      <c r="NUS138"/>
      <c r="NUT138"/>
      <c r="NUU138"/>
      <c r="NUV138"/>
      <c r="NUW138"/>
      <c r="NUX138"/>
      <c r="NUY138"/>
      <c r="NUZ138"/>
      <c r="NVA138"/>
      <c r="NVB138"/>
      <c r="NVC138"/>
      <c r="NVD138"/>
      <c r="NVE138"/>
      <c r="NVF138"/>
      <c r="NVG138"/>
      <c r="NVH138"/>
      <c r="NVI138"/>
      <c r="NVJ138"/>
      <c r="NVK138"/>
      <c r="NVL138"/>
      <c r="NVM138"/>
      <c r="NVN138"/>
      <c r="NVO138"/>
      <c r="NVP138"/>
      <c r="NVQ138"/>
      <c r="NVR138"/>
      <c r="NVS138"/>
      <c r="NVT138"/>
      <c r="NVU138"/>
      <c r="NVV138"/>
      <c r="NVW138"/>
      <c r="NVX138"/>
      <c r="NVY138"/>
      <c r="NVZ138"/>
      <c r="NWA138"/>
      <c r="NWB138"/>
      <c r="NWC138"/>
      <c r="NWD138"/>
      <c r="NWE138"/>
      <c r="NWF138"/>
      <c r="NWG138"/>
      <c r="NWH138"/>
      <c r="NWI138"/>
      <c r="NWJ138"/>
      <c r="NWK138"/>
      <c r="NWL138"/>
      <c r="NWM138"/>
      <c r="NWN138"/>
      <c r="NWO138"/>
      <c r="NWP138"/>
      <c r="NWQ138"/>
      <c r="NWR138"/>
      <c r="NWS138"/>
      <c r="NWT138"/>
      <c r="NWU138"/>
      <c r="NWV138"/>
      <c r="NWW138"/>
      <c r="NWX138"/>
      <c r="NWY138"/>
      <c r="NWZ138"/>
      <c r="NXA138"/>
      <c r="NXB138"/>
      <c r="NXC138"/>
      <c r="NXD138"/>
      <c r="NXE138"/>
      <c r="NXF138"/>
      <c r="NXG138"/>
      <c r="NXH138"/>
      <c r="NXI138"/>
      <c r="NXJ138"/>
      <c r="NXK138"/>
      <c r="NXL138"/>
      <c r="NXM138"/>
      <c r="NXN138"/>
      <c r="NXO138"/>
      <c r="NXP138"/>
      <c r="NXQ138"/>
      <c r="NXR138"/>
      <c r="NXS138"/>
      <c r="NXT138"/>
      <c r="NXU138"/>
      <c r="NXV138"/>
      <c r="NXW138"/>
      <c r="NXX138"/>
      <c r="NXY138"/>
      <c r="NXZ138"/>
      <c r="NYA138"/>
      <c r="NYB138"/>
      <c r="NYC138"/>
      <c r="NYD138"/>
      <c r="NYE138"/>
      <c r="NYF138"/>
      <c r="NYG138"/>
      <c r="NYH138"/>
      <c r="NYI138"/>
      <c r="NYJ138"/>
      <c r="NYK138"/>
      <c r="NYL138"/>
      <c r="NYM138"/>
      <c r="NYN138"/>
      <c r="NYO138"/>
      <c r="NYP138"/>
      <c r="NYQ138"/>
      <c r="NYR138"/>
      <c r="NYS138"/>
      <c r="NYT138"/>
      <c r="NYU138"/>
      <c r="NYV138"/>
      <c r="NYW138"/>
      <c r="NYX138"/>
      <c r="NYY138"/>
      <c r="NYZ138"/>
      <c r="NZA138"/>
      <c r="NZB138"/>
      <c r="NZC138"/>
      <c r="NZD138"/>
      <c r="NZE138"/>
      <c r="NZF138"/>
      <c r="NZG138"/>
      <c r="NZH138"/>
      <c r="NZI138"/>
      <c r="NZJ138"/>
      <c r="NZK138"/>
      <c r="NZL138"/>
      <c r="NZM138"/>
      <c r="NZN138"/>
      <c r="NZO138"/>
      <c r="NZP138"/>
      <c r="NZQ138"/>
      <c r="NZR138"/>
      <c r="NZS138"/>
      <c r="NZT138"/>
      <c r="NZU138"/>
      <c r="NZV138"/>
      <c r="NZW138"/>
      <c r="NZX138"/>
      <c r="NZY138"/>
      <c r="NZZ138"/>
      <c r="OAA138"/>
      <c r="OAB138"/>
      <c r="OAC138"/>
      <c r="OAD138"/>
      <c r="OAE138"/>
      <c r="OAF138"/>
      <c r="OAG138"/>
      <c r="OAH138"/>
      <c r="OAI138"/>
      <c r="OAJ138"/>
      <c r="OAK138"/>
      <c r="OAL138"/>
      <c r="OAM138"/>
      <c r="OAN138"/>
      <c r="OAO138"/>
      <c r="OAP138"/>
      <c r="OAQ138"/>
      <c r="OAR138"/>
      <c r="OAS138"/>
      <c r="OAT138"/>
      <c r="OAU138"/>
      <c r="OAV138"/>
      <c r="OAW138"/>
      <c r="OAX138"/>
      <c r="OAY138"/>
      <c r="OAZ138"/>
      <c r="OBA138"/>
      <c r="OBB138"/>
      <c r="OBC138"/>
      <c r="OBD138"/>
      <c r="OBE138"/>
      <c r="OBF138"/>
      <c r="OBG138"/>
      <c r="OBH138"/>
      <c r="OBI138"/>
      <c r="OBJ138"/>
      <c r="OBK138"/>
      <c r="OBL138"/>
      <c r="OBM138"/>
      <c r="OBN138"/>
      <c r="OBO138"/>
      <c r="OBP138"/>
      <c r="OBQ138"/>
      <c r="OBR138"/>
      <c r="OBS138"/>
      <c r="OBT138"/>
      <c r="OBU138"/>
      <c r="OBV138"/>
      <c r="OBW138"/>
      <c r="OBX138"/>
      <c r="OBY138"/>
      <c r="OBZ138"/>
      <c r="OCA138"/>
      <c r="OCB138"/>
      <c r="OCC138"/>
      <c r="OCD138"/>
      <c r="OCE138"/>
      <c r="OCF138"/>
      <c r="OCG138"/>
      <c r="OCH138"/>
      <c r="OCI138"/>
      <c r="OCJ138"/>
      <c r="OCK138"/>
      <c r="OCL138"/>
      <c r="OCM138"/>
      <c r="OCN138"/>
      <c r="OCO138"/>
      <c r="OCP138"/>
      <c r="OCQ138"/>
      <c r="OCR138"/>
      <c r="OCS138"/>
      <c r="OCT138"/>
      <c r="OCU138"/>
      <c r="OCV138"/>
      <c r="OCW138"/>
      <c r="OCX138"/>
      <c r="OCY138"/>
      <c r="OCZ138"/>
      <c r="ODA138"/>
      <c r="ODB138"/>
      <c r="ODC138"/>
      <c r="ODD138"/>
      <c r="ODE138"/>
      <c r="ODF138"/>
      <c r="ODG138"/>
      <c r="ODH138"/>
      <c r="ODI138"/>
      <c r="ODJ138"/>
      <c r="ODK138"/>
      <c r="ODL138"/>
      <c r="ODM138"/>
      <c r="ODN138"/>
      <c r="ODO138"/>
      <c r="ODP138"/>
      <c r="ODQ138"/>
      <c r="ODR138"/>
      <c r="ODS138"/>
      <c r="ODT138"/>
      <c r="ODU138"/>
      <c r="ODV138"/>
      <c r="ODW138"/>
      <c r="ODX138"/>
      <c r="ODY138"/>
      <c r="ODZ138"/>
      <c r="OEA138"/>
      <c r="OEB138"/>
      <c r="OEC138"/>
      <c r="OED138"/>
      <c r="OEE138"/>
      <c r="OEF138"/>
      <c r="OEG138"/>
      <c r="OEH138"/>
      <c r="OEI138"/>
      <c r="OEJ138"/>
      <c r="OEK138"/>
      <c r="OEL138"/>
      <c r="OEM138"/>
      <c r="OEN138"/>
      <c r="OEO138"/>
      <c r="OEP138"/>
      <c r="OEQ138"/>
      <c r="OER138"/>
      <c r="OES138"/>
      <c r="OET138"/>
      <c r="OEU138"/>
      <c r="OEV138"/>
      <c r="OEW138"/>
      <c r="OEX138"/>
      <c r="OEY138"/>
      <c r="OEZ138"/>
      <c r="OFA138"/>
      <c r="OFB138"/>
      <c r="OFC138"/>
      <c r="OFD138"/>
      <c r="OFE138"/>
      <c r="OFF138"/>
      <c r="OFG138"/>
      <c r="OFH138"/>
      <c r="OFI138"/>
      <c r="OFJ138"/>
      <c r="OFK138"/>
      <c r="OFL138"/>
      <c r="OFM138"/>
      <c r="OFN138"/>
      <c r="OFO138"/>
      <c r="OFP138"/>
      <c r="OFQ138"/>
      <c r="OFR138"/>
      <c r="OFS138"/>
      <c r="OFT138"/>
      <c r="OFU138"/>
      <c r="OFV138"/>
      <c r="OFW138"/>
      <c r="OFX138"/>
      <c r="OFY138"/>
      <c r="OFZ138"/>
      <c r="OGA138"/>
      <c r="OGB138"/>
      <c r="OGC138"/>
      <c r="OGD138"/>
      <c r="OGE138"/>
      <c r="OGF138"/>
      <c r="OGG138"/>
      <c r="OGH138"/>
      <c r="OGI138"/>
      <c r="OGJ138"/>
      <c r="OGK138"/>
      <c r="OGL138"/>
      <c r="OGM138"/>
      <c r="OGN138"/>
      <c r="OGO138"/>
      <c r="OGP138"/>
      <c r="OGQ138"/>
      <c r="OGR138"/>
      <c r="OGS138"/>
      <c r="OGT138"/>
      <c r="OGU138"/>
      <c r="OGV138"/>
      <c r="OGW138"/>
      <c r="OGX138"/>
      <c r="OGY138"/>
      <c r="OGZ138"/>
      <c r="OHA138"/>
      <c r="OHB138"/>
      <c r="OHC138"/>
      <c r="OHD138"/>
      <c r="OHE138"/>
      <c r="OHF138"/>
      <c r="OHG138"/>
      <c r="OHH138"/>
      <c r="OHI138"/>
      <c r="OHJ138"/>
      <c r="OHK138"/>
      <c r="OHL138"/>
      <c r="OHM138"/>
      <c r="OHN138"/>
      <c r="OHO138"/>
      <c r="OHP138"/>
      <c r="OHQ138"/>
      <c r="OHR138"/>
      <c r="OHS138"/>
      <c r="OHT138"/>
      <c r="OHU138"/>
      <c r="OHV138"/>
      <c r="OHW138"/>
      <c r="OHX138"/>
      <c r="OHY138"/>
      <c r="OHZ138"/>
      <c r="OIA138"/>
      <c r="OIB138"/>
      <c r="OIC138"/>
      <c r="OID138"/>
      <c r="OIE138"/>
      <c r="OIF138"/>
      <c r="OIG138"/>
      <c r="OIH138"/>
      <c r="OII138"/>
      <c r="OIJ138"/>
      <c r="OIK138"/>
      <c r="OIL138"/>
      <c r="OIM138"/>
      <c r="OIN138"/>
      <c r="OIO138"/>
      <c r="OIP138"/>
      <c r="OIQ138"/>
      <c r="OIR138"/>
      <c r="OIS138"/>
      <c r="OIT138"/>
      <c r="OIU138"/>
      <c r="OIV138"/>
      <c r="OIW138"/>
      <c r="OIX138"/>
      <c r="OIY138"/>
      <c r="OIZ138"/>
      <c r="OJA138"/>
      <c r="OJB138"/>
      <c r="OJC138"/>
      <c r="OJD138"/>
      <c r="OJE138"/>
      <c r="OJF138"/>
      <c r="OJG138"/>
      <c r="OJH138"/>
      <c r="OJI138"/>
      <c r="OJJ138"/>
      <c r="OJK138"/>
      <c r="OJL138"/>
      <c r="OJM138"/>
      <c r="OJN138"/>
      <c r="OJO138"/>
      <c r="OJP138"/>
      <c r="OJQ138"/>
      <c r="OJR138"/>
      <c r="OJS138"/>
      <c r="OJT138"/>
      <c r="OJU138"/>
      <c r="OJV138"/>
      <c r="OJW138"/>
      <c r="OJX138"/>
      <c r="OJY138"/>
      <c r="OJZ138"/>
      <c r="OKA138"/>
      <c r="OKB138"/>
      <c r="OKC138"/>
      <c r="OKD138"/>
      <c r="OKE138"/>
      <c r="OKF138"/>
      <c r="OKG138"/>
      <c r="OKH138"/>
      <c r="OKI138"/>
      <c r="OKJ138"/>
      <c r="OKK138"/>
      <c r="OKL138"/>
      <c r="OKM138"/>
      <c r="OKN138"/>
      <c r="OKO138"/>
      <c r="OKP138"/>
      <c r="OKQ138"/>
      <c r="OKR138"/>
      <c r="OKS138"/>
      <c r="OKT138"/>
      <c r="OKU138"/>
      <c r="OKV138"/>
      <c r="OKW138"/>
      <c r="OKX138"/>
      <c r="OKY138"/>
      <c r="OKZ138"/>
      <c r="OLA138"/>
      <c r="OLB138"/>
      <c r="OLC138"/>
      <c r="OLD138"/>
      <c r="OLE138"/>
      <c r="OLF138"/>
      <c r="OLG138"/>
      <c r="OLH138"/>
      <c r="OLI138"/>
      <c r="OLJ138"/>
      <c r="OLK138"/>
      <c r="OLL138"/>
      <c r="OLM138"/>
      <c r="OLN138"/>
      <c r="OLO138"/>
      <c r="OLP138"/>
      <c r="OLQ138"/>
      <c r="OLR138"/>
      <c r="OLS138"/>
      <c r="OLT138"/>
      <c r="OLU138"/>
      <c r="OLV138"/>
      <c r="OLW138"/>
      <c r="OLX138"/>
      <c r="OLY138"/>
      <c r="OLZ138"/>
      <c r="OMA138"/>
      <c r="OMB138"/>
      <c r="OMC138"/>
      <c r="OMD138"/>
      <c r="OME138"/>
      <c r="OMF138"/>
      <c r="OMG138"/>
      <c r="OMH138"/>
      <c r="OMI138"/>
      <c r="OMJ138"/>
      <c r="OMK138"/>
      <c r="OML138"/>
      <c r="OMM138"/>
      <c r="OMN138"/>
      <c r="OMO138"/>
      <c r="OMP138"/>
      <c r="OMQ138"/>
      <c r="OMR138"/>
      <c r="OMS138"/>
      <c r="OMT138"/>
      <c r="OMU138"/>
      <c r="OMV138"/>
      <c r="OMW138"/>
      <c r="OMX138"/>
      <c r="OMY138"/>
      <c r="OMZ138"/>
      <c r="ONA138"/>
      <c r="ONB138"/>
      <c r="ONC138"/>
      <c r="OND138"/>
      <c r="ONE138"/>
      <c r="ONF138"/>
      <c r="ONG138"/>
      <c r="ONH138"/>
      <c r="ONI138"/>
      <c r="ONJ138"/>
      <c r="ONK138"/>
      <c r="ONL138"/>
      <c r="ONM138"/>
      <c r="ONN138"/>
      <c r="ONO138"/>
      <c r="ONP138"/>
      <c r="ONQ138"/>
      <c r="ONR138"/>
      <c r="ONS138"/>
      <c r="ONT138"/>
      <c r="ONU138"/>
      <c r="ONV138"/>
      <c r="ONW138"/>
      <c r="ONX138"/>
      <c r="ONY138"/>
      <c r="ONZ138"/>
      <c r="OOA138"/>
      <c r="OOB138"/>
      <c r="OOC138"/>
      <c r="OOD138"/>
      <c r="OOE138"/>
      <c r="OOF138"/>
      <c r="OOG138"/>
      <c r="OOH138"/>
      <c r="OOI138"/>
      <c r="OOJ138"/>
      <c r="OOK138"/>
      <c r="OOL138"/>
      <c r="OOM138"/>
      <c r="OON138"/>
      <c r="OOO138"/>
      <c r="OOP138"/>
      <c r="OOQ138"/>
      <c r="OOR138"/>
      <c r="OOS138"/>
      <c r="OOT138"/>
      <c r="OOU138"/>
      <c r="OOV138"/>
      <c r="OOW138"/>
      <c r="OOX138"/>
      <c r="OOY138"/>
      <c r="OOZ138"/>
      <c r="OPA138"/>
      <c r="OPB138"/>
      <c r="OPC138"/>
      <c r="OPD138"/>
      <c r="OPE138"/>
      <c r="OPF138"/>
      <c r="OPG138"/>
      <c r="OPH138"/>
      <c r="OPI138"/>
      <c r="OPJ138"/>
      <c r="OPK138"/>
      <c r="OPL138"/>
      <c r="OPM138"/>
      <c r="OPN138"/>
      <c r="OPO138"/>
      <c r="OPP138"/>
      <c r="OPQ138"/>
      <c r="OPR138"/>
      <c r="OPS138"/>
      <c r="OPT138"/>
      <c r="OPU138"/>
      <c r="OPV138"/>
      <c r="OPW138"/>
      <c r="OPX138"/>
      <c r="OPY138"/>
      <c r="OPZ138"/>
      <c r="OQA138"/>
      <c r="OQB138"/>
      <c r="OQC138"/>
      <c r="OQD138"/>
      <c r="OQE138"/>
      <c r="OQF138"/>
      <c r="OQG138"/>
      <c r="OQH138"/>
      <c r="OQI138"/>
      <c r="OQJ138"/>
      <c r="OQK138"/>
      <c r="OQL138"/>
      <c r="OQM138"/>
      <c r="OQN138"/>
      <c r="OQO138"/>
      <c r="OQP138"/>
      <c r="OQQ138"/>
      <c r="OQR138"/>
      <c r="OQS138"/>
      <c r="OQT138"/>
      <c r="OQU138"/>
      <c r="OQV138"/>
      <c r="OQW138"/>
      <c r="OQX138"/>
      <c r="OQY138"/>
      <c r="OQZ138"/>
      <c r="ORA138"/>
      <c r="ORB138"/>
      <c r="ORC138"/>
      <c r="ORD138"/>
      <c r="ORE138"/>
      <c r="ORF138"/>
      <c r="ORG138"/>
      <c r="ORH138"/>
      <c r="ORI138"/>
      <c r="ORJ138"/>
      <c r="ORK138"/>
      <c r="ORL138"/>
      <c r="ORM138"/>
      <c r="ORN138"/>
      <c r="ORO138"/>
      <c r="ORP138"/>
      <c r="ORQ138"/>
      <c r="ORR138"/>
      <c r="ORS138"/>
      <c r="ORT138"/>
      <c r="ORU138"/>
      <c r="ORV138"/>
      <c r="ORW138"/>
      <c r="ORX138"/>
      <c r="ORY138"/>
      <c r="ORZ138"/>
      <c r="OSA138"/>
      <c r="OSB138"/>
      <c r="OSC138"/>
      <c r="OSD138"/>
      <c r="OSE138"/>
      <c r="OSF138"/>
      <c r="OSG138"/>
      <c r="OSH138"/>
      <c r="OSI138"/>
      <c r="OSJ138"/>
      <c r="OSK138"/>
      <c r="OSL138"/>
      <c r="OSM138"/>
      <c r="OSN138"/>
      <c r="OSO138"/>
      <c r="OSP138"/>
      <c r="OSQ138"/>
      <c r="OSR138"/>
      <c r="OSS138"/>
      <c r="OST138"/>
      <c r="OSU138"/>
      <c r="OSV138"/>
      <c r="OSW138"/>
      <c r="OSX138"/>
      <c r="OSY138"/>
      <c r="OSZ138"/>
      <c r="OTA138"/>
      <c r="OTB138"/>
      <c r="OTC138"/>
      <c r="OTD138"/>
      <c r="OTE138"/>
      <c r="OTF138"/>
      <c r="OTG138"/>
      <c r="OTH138"/>
      <c r="OTI138"/>
      <c r="OTJ138"/>
      <c r="OTK138"/>
      <c r="OTL138"/>
      <c r="OTM138"/>
      <c r="OTN138"/>
      <c r="OTO138"/>
      <c r="OTP138"/>
      <c r="OTQ138"/>
      <c r="OTR138"/>
      <c r="OTS138"/>
      <c r="OTT138"/>
      <c r="OTU138"/>
      <c r="OTV138"/>
      <c r="OTW138"/>
      <c r="OTX138"/>
      <c r="OTY138"/>
      <c r="OTZ138"/>
      <c r="OUA138"/>
      <c r="OUB138"/>
      <c r="OUC138"/>
      <c r="OUD138"/>
      <c r="OUE138"/>
      <c r="OUF138"/>
      <c r="OUG138"/>
      <c r="OUH138"/>
      <c r="OUI138"/>
      <c r="OUJ138"/>
      <c r="OUK138"/>
      <c r="OUL138"/>
      <c r="OUM138"/>
      <c r="OUN138"/>
      <c r="OUO138"/>
      <c r="OUP138"/>
      <c r="OUQ138"/>
      <c r="OUR138"/>
      <c r="OUS138"/>
      <c r="OUT138"/>
      <c r="OUU138"/>
      <c r="OUV138"/>
      <c r="OUW138"/>
      <c r="OUX138"/>
      <c r="OUY138"/>
      <c r="OUZ138"/>
      <c r="OVA138"/>
      <c r="OVB138"/>
      <c r="OVC138"/>
      <c r="OVD138"/>
      <c r="OVE138"/>
      <c r="OVF138"/>
      <c r="OVG138"/>
      <c r="OVH138"/>
      <c r="OVI138"/>
      <c r="OVJ138"/>
      <c r="OVK138"/>
      <c r="OVL138"/>
      <c r="OVM138"/>
      <c r="OVN138"/>
      <c r="OVO138"/>
      <c r="OVP138"/>
      <c r="OVQ138"/>
      <c r="OVR138"/>
      <c r="OVS138"/>
      <c r="OVT138"/>
      <c r="OVU138"/>
      <c r="OVV138"/>
      <c r="OVW138"/>
      <c r="OVX138"/>
      <c r="OVY138"/>
      <c r="OVZ138"/>
      <c r="OWA138"/>
      <c r="OWB138"/>
      <c r="OWC138"/>
      <c r="OWD138"/>
      <c r="OWE138"/>
      <c r="OWF138"/>
      <c r="OWG138"/>
      <c r="OWH138"/>
      <c r="OWI138"/>
      <c r="OWJ138"/>
      <c r="OWK138"/>
      <c r="OWL138"/>
      <c r="OWM138"/>
      <c r="OWN138"/>
      <c r="OWO138"/>
      <c r="OWP138"/>
      <c r="OWQ138"/>
      <c r="OWR138"/>
      <c r="OWS138"/>
      <c r="OWT138"/>
      <c r="OWU138"/>
      <c r="OWV138"/>
      <c r="OWW138"/>
      <c r="OWX138"/>
      <c r="OWY138"/>
      <c r="OWZ138"/>
      <c r="OXA138"/>
      <c r="OXB138"/>
      <c r="OXC138"/>
      <c r="OXD138"/>
      <c r="OXE138"/>
      <c r="OXF138"/>
      <c r="OXG138"/>
      <c r="OXH138"/>
      <c r="OXI138"/>
      <c r="OXJ138"/>
      <c r="OXK138"/>
      <c r="OXL138"/>
      <c r="OXM138"/>
      <c r="OXN138"/>
      <c r="OXO138"/>
      <c r="OXP138"/>
      <c r="OXQ138"/>
      <c r="OXR138"/>
      <c r="OXS138"/>
      <c r="OXT138"/>
      <c r="OXU138"/>
      <c r="OXV138"/>
      <c r="OXW138"/>
      <c r="OXX138"/>
      <c r="OXY138"/>
      <c r="OXZ138"/>
      <c r="OYA138"/>
      <c r="OYB138"/>
      <c r="OYC138"/>
      <c r="OYD138"/>
      <c r="OYE138"/>
      <c r="OYF138"/>
      <c r="OYG138"/>
      <c r="OYH138"/>
      <c r="OYI138"/>
      <c r="OYJ138"/>
      <c r="OYK138"/>
      <c r="OYL138"/>
      <c r="OYM138"/>
      <c r="OYN138"/>
      <c r="OYO138"/>
      <c r="OYP138"/>
      <c r="OYQ138"/>
      <c r="OYR138"/>
      <c r="OYS138"/>
      <c r="OYT138"/>
      <c r="OYU138"/>
      <c r="OYV138"/>
      <c r="OYW138"/>
      <c r="OYX138"/>
      <c r="OYY138"/>
      <c r="OYZ138"/>
      <c r="OZA138"/>
      <c r="OZB138"/>
      <c r="OZC138"/>
      <c r="OZD138"/>
      <c r="OZE138"/>
      <c r="OZF138"/>
      <c r="OZG138"/>
      <c r="OZH138"/>
      <c r="OZI138"/>
      <c r="OZJ138"/>
      <c r="OZK138"/>
      <c r="OZL138"/>
      <c r="OZM138"/>
      <c r="OZN138"/>
      <c r="OZO138"/>
      <c r="OZP138"/>
      <c r="OZQ138"/>
      <c r="OZR138"/>
      <c r="OZS138"/>
      <c r="OZT138"/>
      <c r="OZU138"/>
      <c r="OZV138"/>
      <c r="OZW138"/>
      <c r="OZX138"/>
      <c r="OZY138"/>
      <c r="OZZ138"/>
      <c r="PAA138"/>
      <c r="PAB138"/>
      <c r="PAC138"/>
      <c r="PAD138"/>
      <c r="PAE138"/>
      <c r="PAF138"/>
      <c r="PAG138"/>
      <c r="PAH138"/>
      <c r="PAI138"/>
      <c r="PAJ138"/>
      <c r="PAK138"/>
      <c r="PAL138"/>
      <c r="PAM138"/>
      <c r="PAN138"/>
      <c r="PAO138"/>
      <c r="PAP138"/>
      <c r="PAQ138"/>
      <c r="PAR138"/>
      <c r="PAS138"/>
      <c r="PAT138"/>
      <c r="PAU138"/>
      <c r="PAV138"/>
      <c r="PAW138"/>
      <c r="PAX138"/>
      <c r="PAY138"/>
      <c r="PAZ138"/>
      <c r="PBA138"/>
      <c r="PBB138"/>
      <c r="PBC138"/>
      <c r="PBD138"/>
      <c r="PBE138"/>
      <c r="PBF138"/>
      <c r="PBG138"/>
      <c r="PBH138"/>
      <c r="PBI138"/>
      <c r="PBJ138"/>
      <c r="PBK138"/>
      <c r="PBL138"/>
      <c r="PBM138"/>
      <c r="PBN138"/>
      <c r="PBO138"/>
      <c r="PBP138"/>
      <c r="PBQ138"/>
      <c r="PBR138"/>
      <c r="PBS138"/>
      <c r="PBT138"/>
      <c r="PBU138"/>
      <c r="PBV138"/>
      <c r="PBW138"/>
      <c r="PBX138"/>
      <c r="PBY138"/>
      <c r="PBZ138"/>
      <c r="PCA138"/>
      <c r="PCB138"/>
      <c r="PCC138"/>
      <c r="PCD138"/>
      <c r="PCE138"/>
      <c r="PCF138"/>
      <c r="PCG138"/>
      <c r="PCH138"/>
      <c r="PCI138"/>
      <c r="PCJ138"/>
      <c r="PCK138"/>
      <c r="PCL138"/>
      <c r="PCM138"/>
      <c r="PCN138"/>
      <c r="PCO138"/>
      <c r="PCP138"/>
      <c r="PCQ138"/>
      <c r="PCR138"/>
      <c r="PCS138"/>
      <c r="PCT138"/>
      <c r="PCU138"/>
      <c r="PCV138"/>
      <c r="PCW138"/>
      <c r="PCX138"/>
      <c r="PCY138"/>
      <c r="PCZ138"/>
      <c r="PDA138"/>
      <c r="PDB138"/>
      <c r="PDC138"/>
      <c r="PDD138"/>
      <c r="PDE138"/>
      <c r="PDF138"/>
      <c r="PDG138"/>
      <c r="PDH138"/>
      <c r="PDI138"/>
      <c r="PDJ138"/>
      <c r="PDK138"/>
      <c r="PDL138"/>
      <c r="PDM138"/>
      <c r="PDN138"/>
      <c r="PDO138"/>
      <c r="PDP138"/>
      <c r="PDQ138"/>
      <c r="PDR138"/>
      <c r="PDS138"/>
      <c r="PDT138"/>
      <c r="PDU138"/>
      <c r="PDV138"/>
      <c r="PDW138"/>
      <c r="PDX138"/>
      <c r="PDY138"/>
      <c r="PDZ138"/>
      <c r="PEA138"/>
      <c r="PEB138"/>
      <c r="PEC138"/>
      <c r="PED138"/>
      <c r="PEE138"/>
      <c r="PEF138"/>
      <c r="PEG138"/>
      <c r="PEH138"/>
      <c r="PEI138"/>
      <c r="PEJ138"/>
      <c r="PEK138"/>
      <c r="PEL138"/>
      <c r="PEM138"/>
      <c r="PEN138"/>
      <c r="PEO138"/>
      <c r="PEP138"/>
      <c r="PEQ138"/>
      <c r="PER138"/>
      <c r="PES138"/>
      <c r="PET138"/>
      <c r="PEU138"/>
      <c r="PEV138"/>
      <c r="PEW138"/>
      <c r="PEX138"/>
      <c r="PEY138"/>
      <c r="PEZ138"/>
      <c r="PFA138"/>
      <c r="PFB138"/>
      <c r="PFC138"/>
      <c r="PFD138"/>
      <c r="PFE138"/>
      <c r="PFF138"/>
      <c r="PFG138"/>
      <c r="PFH138"/>
      <c r="PFI138"/>
      <c r="PFJ138"/>
      <c r="PFK138"/>
      <c r="PFL138"/>
      <c r="PFM138"/>
      <c r="PFN138"/>
      <c r="PFO138"/>
      <c r="PFP138"/>
      <c r="PFQ138"/>
      <c r="PFR138"/>
      <c r="PFS138"/>
      <c r="PFT138"/>
      <c r="PFU138"/>
      <c r="PFV138"/>
      <c r="PFW138"/>
      <c r="PFX138"/>
      <c r="PFY138"/>
      <c r="PFZ138"/>
      <c r="PGA138"/>
      <c r="PGB138"/>
      <c r="PGC138"/>
      <c r="PGD138"/>
      <c r="PGE138"/>
      <c r="PGF138"/>
      <c r="PGG138"/>
      <c r="PGH138"/>
      <c r="PGI138"/>
      <c r="PGJ138"/>
      <c r="PGK138"/>
      <c r="PGL138"/>
      <c r="PGM138"/>
      <c r="PGN138"/>
      <c r="PGO138"/>
      <c r="PGP138"/>
      <c r="PGQ138"/>
      <c r="PGR138"/>
      <c r="PGS138"/>
      <c r="PGT138"/>
      <c r="PGU138"/>
      <c r="PGV138"/>
      <c r="PGW138"/>
      <c r="PGX138"/>
      <c r="PGY138"/>
      <c r="PGZ138"/>
      <c r="PHA138"/>
      <c r="PHB138"/>
      <c r="PHC138"/>
      <c r="PHD138"/>
      <c r="PHE138"/>
      <c r="PHF138"/>
      <c r="PHG138"/>
      <c r="PHH138"/>
      <c r="PHI138"/>
      <c r="PHJ138"/>
      <c r="PHK138"/>
      <c r="PHL138"/>
      <c r="PHM138"/>
      <c r="PHN138"/>
      <c r="PHO138"/>
      <c r="PHP138"/>
      <c r="PHQ138"/>
      <c r="PHR138"/>
      <c r="PHS138"/>
      <c r="PHT138"/>
      <c r="PHU138"/>
      <c r="PHV138"/>
      <c r="PHW138"/>
      <c r="PHX138"/>
      <c r="PHY138"/>
      <c r="PHZ138"/>
      <c r="PIA138"/>
      <c r="PIB138"/>
      <c r="PIC138"/>
      <c r="PID138"/>
      <c r="PIE138"/>
      <c r="PIF138"/>
      <c r="PIG138"/>
      <c r="PIH138"/>
      <c r="PII138"/>
      <c r="PIJ138"/>
      <c r="PIK138"/>
      <c r="PIL138"/>
      <c r="PIM138"/>
      <c r="PIN138"/>
      <c r="PIO138"/>
      <c r="PIP138"/>
      <c r="PIQ138"/>
      <c r="PIR138"/>
      <c r="PIS138"/>
      <c r="PIT138"/>
      <c r="PIU138"/>
      <c r="PIV138"/>
      <c r="PIW138"/>
      <c r="PIX138"/>
      <c r="PIY138"/>
      <c r="PIZ138"/>
      <c r="PJA138"/>
      <c r="PJB138"/>
      <c r="PJC138"/>
      <c r="PJD138"/>
      <c r="PJE138"/>
      <c r="PJF138"/>
      <c r="PJG138"/>
      <c r="PJH138"/>
      <c r="PJI138"/>
      <c r="PJJ138"/>
      <c r="PJK138"/>
      <c r="PJL138"/>
      <c r="PJM138"/>
      <c r="PJN138"/>
      <c r="PJO138"/>
      <c r="PJP138"/>
      <c r="PJQ138"/>
      <c r="PJR138"/>
      <c r="PJS138"/>
      <c r="PJT138"/>
      <c r="PJU138"/>
      <c r="PJV138"/>
      <c r="PJW138"/>
      <c r="PJX138"/>
      <c r="PJY138"/>
      <c r="PJZ138"/>
      <c r="PKA138"/>
      <c r="PKB138"/>
      <c r="PKC138"/>
      <c r="PKD138"/>
      <c r="PKE138"/>
      <c r="PKF138"/>
      <c r="PKG138"/>
      <c r="PKH138"/>
      <c r="PKI138"/>
      <c r="PKJ138"/>
      <c r="PKK138"/>
      <c r="PKL138"/>
      <c r="PKM138"/>
      <c r="PKN138"/>
      <c r="PKO138"/>
      <c r="PKP138"/>
      <c r="PKQ138"/>
      <c r="PKR138"/>
      <c r="PKS138"/>
      <c r="PKT138"/>
      <c r="PKU138"/>
      <c r="PKV138"/>
      <c r="PKW138"/>
      <c r="PKX138"/>
      <c r="PKY138"/>
      <c r="PKZ138"/>
      <c r="PLA138"/>
      <c r="PLB138"/>
      <c r="PLC138"/>
      <c r="PLD138"/>
      <c r="PLE138"/>
      <c r="PLF138"/>
      <c r="PLG138"/>
      <c r="PLH138"/>
      <c r="PLI138"/>
      <c r="PLJ138"/>
      <c r="PLK138"/>
      <c r="PLL138"/>
      <c r="PLM138"/>
      <c r="PLN138"/>
      <c r="PLO138"/>
      <c r="PLP138"/>
      <c r="PLQ138"/>
      <c r="PLR138"/>
      <c r="PLS138"/>
      <c r="PLT138"/>
      <c r="PLU138"/>
      <c r="PLV138"/>
      <c r="PLW138"/>
      <c r="PLX138"/>
      <c r="PLY138"/>
      <c r="PLZ138"/>
      <c r="PMA138"/>
      <c r="PMB138"/>
      <c r="PMC138"/>
      <c r="PMD138"/>
      <c r="PME138"/>
      <c r="PMF138"/>
      <c r="PMG138"/>
      <c r="PMH138"/>
      <c r="PMI138"/>
      <c r="PMJ138"/>
      <c r="PMK138"/>
      <c r="PML138"/>
      <c r="PMM138"/>
      <c r="PMN138"/>
      <c r="PMO138"/>
      <c r="PMP138"/>
      <c r="PMQ138"/>
      <c r="PMR138"/>
      <c r="PMS138"/>
      <c r="PMT138"/>
      <c r="PMU138"/>
      <c r="PMV138"/>
      <c r="PMW138"/>
      <c r="PMX138"/>
      <c r="PMY138"/>
      <c r="PMZ138"/>
      <c r="PNA138"/>
      <c r="PNB138"/>
      <c r="PNC138"/>
      <c r="PND138"/>
      <c r="PNE138"/>
      <c r="PNF138"/>
      <c r="PNG138"/>
      <c r="PNH138"/>
      <c r="PNI138"/>
      <c r="PNJ138"/>
      <c r="PNK138"/>
      <c r="PNL138"/>
      <c r="PNM138"/>
      <c r="PNN138"/>
      <c r="PNO138"/>
      <c r="PNP138"/>
      <c r="PNQ138"/>
      <c r="PNR138"/>
      <c r="PNS138"/>
      <c r="PNT138"/>
      <c r="PNU138"/>
      <c r="PNV138"/>
      <c r="PNW138"/>
      <c r="PNX138"/>
      <c r="PNY138"/>
      <c r="PNZ138"/>
      <c r="POA138"/>
      <c r="POB138"/>
      <c r="POC138"/>
      <c r="POD138"/>
      <c r="POE138"/>
      <c r="POF138"/>
      <c r="POG138"/>
      <c r="POH138"/>
      <c r="POI138"/>
      <c r="POJ138"/>
      <c r="POK138"/>
      <c r="POL138"/>
      <c r="POM138"/>
      <c r="PON138"/>
      <c r="POO138"/>
      <c r="POP138"/>
      <c r="POQ138"/>
      <c r="POR138"/>
      <c r="POS138"/>
      <c r="POT138"/>
      <c r="POU138"/>
      <c r="POV138"/>
      <c r="POW138"/>
      <c r="POX138"/>
      <c r="POY138"/>
      <c r="POZ138"/>
      <c r="PPA138"/>
      <c r="PPB138"/>
      <c r="PPC138"/>
      <c r="PPD138"/>
      <c r="PPE138"/>
      <c r="PPF138"/>
      <c r="PPG138"/>
      <c r="PPH138"/>
      <c r="PPI138"/>
      <c r="PPJ138"/>
      <c r="PPK138"/>
      <c r="PPL138"/>
      <c r="PPM138"/>
      <c r="PPN138"/>
      <c r="PPO138"/>
      <c r="PPP138"/>
      <c r="PPQ138"/>
      <c r="PPR138"/>
      <c r="PPS138"/>
      <c r="PPT138"/>
      <c r="PPU138"/>
      <c r="PPV138"/>
      <c r="PPW138"/>
      <c r="PPX138"/>
      <c r="PPY138"/>
      <c r="PPZ138"/>
      <c r="PQA138"/>
      <c r="PQB138"/>
      <c r="PQC138"/>
      <c r="PQD138"/>
      <c r="PQE138"/>
      <c r="PQF138"/>
      <c r="PQG138"/>
      <c r="PQH138"/>
      <c r="PQI138"/>
      <c r="PQJ138"/>
      <c r="PQK138"/>
      <c r="PQL138"/>
      <c r="PQM138"/>
      <c r="PQN138"/>
      <c r="PQO138"/>
      <c r="PQP138"/>
      <c r="PQQ138"/>
      <c r="PQR138"/>
      <c r="PQS138"/>
      <c r="PQT138"/>
      <c r="PQU138"/>
      <c r="PQV138"/>
      <c r="PQW138"/>
      <c r="PQX138"/>
      <c r="PQY138"/>
      <c r="PQZ138"/>
      <c r="PRA138"/>
      <c r="PRB138"/>
      <c r="PRC138"/>
      <c r="PRD138"/>
      <c r="PRE138"/>
      <c r="PRF138"/>
      <c r="PRG138"/>
      <c r="PRH138"/>
      <c r="PRI138"/>
      <c r="PRJ138"/>
      <c r="PRK138"/>
      <c r="PRL138"/>
      <c r="PRM138"/>
      <c r="PRN138"/>
      <c r="PRO138"/>
      <c r="PRP138"/>
      <c r="PRQ138"/>
      <c r="PRR138"/>
      <c r="PRS138"/>
      <c r="PRT138"/>
      <c r="PRU138"/>
      <c r="PRV138"/>
      <c r="PRW138"/>
      <c r="PRX138"/>
      <c r="PRY138"/>
      <c r="PRZ138"/>
      <c r="PSA138"/>
      <c r="PSB138"/>
      <c r="PSC138"/>
      <c r="PSD138"/>
      <c r="PSE138"/>
      <c r="PSF138"/>
      <c r="PSG138"/>
      <c r="PSH138"/>
      <c r="PSI138"/>
      <c r="PSJ138"/>
      <c r="PSK138"/>
      <c r="PSL138"/>
      <c r="PSM138"/>
      <c r="PSN138"/>
      <c r="PSO138"/>
      <c r="PSP138"/>
      <c r="PSQ138"/>
      <c r="PSR138"/>
      <c r="PSS138"/>
      <c r="PST138"/>
      <c r="PSU138"/>
      <c r="PSV138"/>
      <c r="PSW138"/>
      <c r="PSX138"/>
      <c r="PSY138"/>
      <c r="PSZ138"/>
      <c r="PTA138"/>
      <c r="PTB138"/>
      <c r="PTC138"/>
      <c r="PTD138"/>
      <c r="PTE138"/>
      <c r="PTF138"/>
      <c r="PTG138"/>
      <c r="PTH138"/>
      <c r="PTI138"/>
      <c r="PTJ138"/>
      <c r="PTK138"/>
      <c r="PTL138"/>
      <c r="PTM138"/>
      <c r="PTN138"/>
      <c r="PTO138"/>
      <c r="PTP138"/>
      <c r="PTQ138"/>
      <c r="PTR138"/>
      <c r="PTS138"/>
      <c r="PTT138"/>
      <c r="PTU138"/>
      <c r="PTV138"/>
      <c r="PTW138"/>
      <c r="PTX138"/>
      <c r="PTY138"/>
      <c r="PTZ138"/>
      <c r="PUA138"/>
      <c r="PUB138"/>
      <c r="PUC138"/>
      <c r="PUD138"/>
      <c r="PUE138"/>
      <c r="PUF138"/>
      <c r="PUG138"/>
      <c r="PUH138"/>
      <c r="PUI138"/>
      <c r="PUJ138"/>
      <c r="PUK138"/>
      <c r="PUL138"/>
      <c r="PUM138"/>
      <c r="PUN138"/>
      <c r="PUO138"/>
      <c r="PUP138"/>
      <c r="PUQ138"/>
      <c r="PUR138"/>
      <c r="PUS138"/>
      <c r="PUT138"/>
      <c r="PUU138"/>
      <c r="PUV138"/>
      <c r="PUW138"/>
      <c r="PUX138"/>
      <c r="PUY138"/>
      <c r="PUZ138"/>
      <c r="PVA138"/>
      <c r="PVB138"/>
      <c r="PVC138"/>
      <c r="PVD138"/>
      <c r="PVE138"/>
      <c r="PVF138"/>
      <c r="PVG138"/>
      <c r="PVH138"/>
      <c r="PVI138"/>
      <c r="PVJ138"/>
      <c r="PVK138"/>
      <c r="PVL138"/>
      <c r="PVM138"/>
      <c r="PVN138"/>
      <c r="PVO138"/>
      <c r="PVP138"/>
      <c r="PVQ138"/>
      <c r="PVR138"/>
      <c r="PVS138"/>
      <c r="PVT138"/>
      <c r="PVU138"/>
      <c r="PVV138"/>
      <c r="PVW138"/>
      <c r="PVX138"/>
      <c r="PVY138"/>
      <c r="PVZ138"/>
      <c r="PWA138"/>
      <c r="PWB138"/>
      <c r="PWC138"/>
      <c r="PWD138"/>
      <c r="PWE138"/>
      <c r="PWF138"/>
      <c r="PWG138"/>
      <c r="PWH138"/>
      <c r="PWI138"/>
      <c r="PWJ138"/>
      <c r="PWK138"/>
      <c r="PWL138"/>
      <c r="PWM138"/>
      <c r="PWN138"/>
      <c r="PWO138"/>
      <c r="PWP138"/>
      <c r="PWQ138"/>
      <c r="PWR138"/>
      <c r="PWS138"/>
      <c r="PWT138"/>
      <c r="PWU138"/>
      <c r="PWV138"/>
      <c r="PWW138"/>
      <c r="PWX138"/>
      <c r="PWY138"/>
      <c r="PWZ138"/>
      <c r="PXA138"/>
      <c r="PXB138"/>
      <c r="PXC138"/>
      <c r="PXD138"/>
      <c r="PXE138"/>
      <c r="PXF138"/>
      <c r="PXG138"/>
      <c r="PXH138"/>
      <c r="PXI138"/>
      <c r="PXJ138"/>
      <c r="PXK138"/>
      <c r="PXL138"/>
      <c r="PXM138"/>
      <c r="PXN138"/>
      <c r="PXO138"/>
      <c r="PXP138"/>
      <c r="PXQ138"/>
      <c r="PXR138"/>
      <c r="PXS138"/>
      <c r="PXT138"/>
      <c r="PXU138"/>
      <c r="PXV138"/>
      <c r="PXW138"/>
      <c r="PXX138"/>
      <c r="PXY138"/>
      <c r="PXZ138"/>
      <c r="PYA138"/>
      <c r="PYB138"/>
      <c r="PYC138"/>
      <c r="PYD138"/>
      <c r="PYE138"/>
      <c r="PYF138"/>
      <c r="PYG138"/>
      <c r="PYH138"/>
      <c r="PYI138"/>
      <c r="PYJ138"/>
      <c r="PYK138"/>
      <c r="PYL138"/>
      <c r="PYM138"/>
      <c r="PYN138"/>
      <c r="PYO138"/>
      <c r="PYP138"/>
      <c r="PYQ138"/>
      <c r="PYR138"/>
      <c r="PYS138"/>
      <c r="PYT138"/>
      <c r="PYU138"/>
      <c r="PYV138"/>
      <c r="PYW138"/>
      <c r="PYX138"/>
      <c r="PYY138"/>
      <c r="PYZ138"/>
      <c r="PZA138"/>
      <c r="PZB138"/>
      <c r="PZC138"/>
      <c r="PZD138"/>
      <c r="PZE138"/>
      <c r="PZF138"/>
      <c r="PZG138"/>
      <c r="PZH138"/>
      <c r="PZI138"/>
      <c r="PZJ138"/>
      <c r="PZK138"/>
      <c r="PZL138"/>
      <c r="PZM138"/>
      <c r="PZN138"/>
      <c r="PZO138"/>
      <c r="PZP138"/>
      <c r="PZQ138"/>
      <c r="PZR138"/>
      <c r="PZS138"/>
      <c r="PZT138"/>
      <c r="PZU138"/>
      <c r="PZV138"/>
      <c r="PZW138"/>
      <c r="PZX138"/>
      <c r="PZY138"/>
      <c r="PZZ138"/>
      <c r="QAA138"/>
      <c r="QAB138"/>
      <c r="QAC138"/>
      <c r="QAD138"/>
      <c r="QAE138"/>
      <c r="QAF138"/>
      <c r="QAG138"/>
      <c r="QAH138"/>
      <c r="QAI138"/>
      <c r="QAJ138"/>
      <c r="QAK138"/>
      <c r="QAL138"/>
      <c r="QAM138"/>
      <c r="QAN138"/>
      <c r="QAO138"/>
      <c r="QAP138"/>
      <c r="QAQ138"/>
      <c r="QAR138"/>
      <c r="QAS138"/>
      <c r="QAT138"/>
      <c r="QAU138"/>
      <c r="QAV138"/>
      <c r="QAW138"/>
      <c r="QAX138"/>
      <c r="QAY138"/>
      <c r="QAZ138"/>
      <c r="QBA138"/>
      <c r="QBB138"/>
      <c r="QBC138"/>
      <c r="QBD138"/>
      <c r="QBE138"/>
      <c r="QBF138"/>
      <c r="QBG138"/>
      <c r="QBH138"/>
      <c r="QBI138"/>
      <c r="QBJ138"/>
      <c r="QBK138"/>
      <c r="QBL138"/>
      <c r="QBM138"/>
      <c r="QBN138"/>
      <c r="QBO138"/>
      <c r="QBP138"/>
      <c r="QBQ138"/>
      <c r="QBR138"/>
      <c r="QBS138"/>
      <c r="QBT138"/>
      <c r="QBU138"/>
      <c r="QBV138"/>
      <c r="QBW138"/>
      <c r="QBX138"/>
      <c r="QBY138"/>
      <c r="QBZ138"/>
      <c r="QCA138"/>
      <c r="QCB138"/>
      <c r="QCC138"/>
      <c r="QCD138"/>
      <c r="QCE138"/>
      <c r="QCF138"/>
      <c r="QCG138"/>
      <c r="QCH138"/>
      <c r="QCI138"/>
      <c r="QCJ138"/>
      <c r="QCK138"/>
      <c r="QCL138"/>
      <c r="QCM138"/>
      <c r="QCN138"/>
      <c r="QCO138"/>
      <c r="QCP138"/>
      <c r="QCQ138"/>
      <c r="QCR138"/>
      <c r="QCS138"/>
      <c r="QCT138"/>
      <c r="QCU138"/>
      <c r="QCV138"/>
      <c r="QCW138"/>
      <c r="QCX138"/>
      <c r="QCY138"/>
      <c r="QCZ138"/>
      <c r="QDA138"/>
      <c r="QDB138"/>
      <c r="QDC138"/>
      <c r="QDD138"/>
      <c r="QDE138"/>
      <c r="QDF138"/>
      <c r="QDG138"/>
      <c r="QDH138"/>
      <c r="QDI138"/>
      <c r="QDJ138"/>
      <c r="QDK138"/>
      <c r="QDL138"/>
      <c r="QDM138"/>
      <c r="QDN138"/>
      <c r="QDO138"/>
      <c r="QDP138"/>
      <c r="QDQ138"/>
      <c r="QDR138"/>
      <c r="QDS138"/>
      <c r="QDT138"/>
      <c r="QDU138"/>
      <c r="QDV138"/>
      <c r="QDW138"/>
      <c r="QDX138"/>
      <c r="QDY138"/>
      <c r="QDZ138"/>
      <c r="QEA138"/>
      <c r="QEB138"/>
      <c r="QEC138"/>
      <c r="QED138"/>
      <c r="QEE138"/>
      <c r="QEF138"/>
      <c r="QEG138"/>
      <c r="QEH138"/>
      <c r="QEI138"/>
      <c r="QEJ138"/>
      <c r="QEK138"/>
      <c r="QEL138"/>
      <c r="QEM138"/>
      <c r="QEN138"/>
      <c r="QEO138"/>
      <c r="QEP138"/>
      <c r="QEQ138"/>
      <c r="QER138"/>
      <c r="QES138"/>
      <c r="QET138"/>
      <c r="QEU138"/>
      <c r="QEV138"/>
      <c r="QEW138"/>
      <c r="QEX138"/>
      <c r="QEY138"/>
      <c r="QEZ138"/>
      <c r="QFA138"/>
      <c r="QFB138"/>
      <c r="QFC138"/>
      <c r="QFD138"/>
      <c r="QFE138"/>
      <c r="QFF138"/>
      <c r="QFG138"/>
      <c r="QFH138"/>
      <c r="QFI138"/>
      <c r="QFJ138"/>
      <c r="QFK138"/>
      <c r="QFL138"/>
      <c r="QFM138"/>
      <c r="QFN138"/>
      <c r="QFO138"/>
      <c r="QFP138"/>
      <c r="QFQ138"/>
      <c r="QFR138"/>
      <c r="QFS138"/>
      <c r="QFT138"/>
      <c r="QFU138"/>
      <c r="QFV138"/>
      <c r="QFW138"/>
      <c r="QFX138"/>
      <c r="QFY138"/>
      <c r="QFZ138"/>
      <c r="QGA138"/>
      <c r="QGB138"/>
      <c r="QGC138"/>
      <c r="QGD138"/>
      <c r="QGE138"/>
      <c r="QGF138"/>
      <c r="QGG138"/>
      <c r="QGH138"/>
      <c r="QGI138"/>
      <c r="QGJ138"/>
      <c r="QGK138"/>
      <c r="QGL138"/>
      <c r="QGM138"/>
      <c r="QGN138"/>
      <c r="QGO138"/>
      <c r="QGP138"/>
      <c r="QGQ138"/>
      <c r="QGR138"/>
      <c r="QGS138"/>
      <c r="QGT138"/>
      <c r="QGU138"/>
      <c r="QGV138"/>
      <c r="QGW138"/>
      <c r="QGX138"/>
      <c r="QGY138"/>
      <c r="QGZ138"/>
      <c r="QHA138"/>
      <c r="QHB138"/>
      <c r="QHC138"/>
      <c r="QHD138"/>
      <c r="QHE138"/>
      <c r="QHF138"/>
      <c r="QHG138"/>
      <c r="QHH138"/>
      <c r="QHI138"/>
      <c r="QHJ138"/>
      <c r="QHK138"/>
      <c r="QHL138"/>
      <c r="QHM138"/>
      <c r="QHN138"/>
      <c r="QHO138"/>
      <c r="QHP138"/>
      <c r="QHQ138"/>
      <c r="QHR138"/>
      <c r="QHS138"/>
      <c r="QHT138"/>
      <c r="QHU138"/>
      <c r="QHV138"/>
      <c r="QHW138"/>
      <c r="QHX138"/>
      <c r="QHY138"/>
      <c r="QHZ138"/>
      <c r="QIA138"/>
      <c r="QIB138"/>
      <c r="QIC138"/>
      <c r="QID138"/>
      <c r="QIE138"/>
      <c r="QIF138"/>
      <c r="QIG138"/>
      <c r="QIH138"/>
      <c r="QII138"/>
      <c r="QIJ138"/>
      <c r="QIK138"/>
      <c r="QIL138"/>
      <c r="QIM138"/>
      <c r="QIN138"/>
      <c r="QIO138"/>
      <c r="QIP138"/>
      <c r="QIQ138"/>
      <c r="QIR138"/>
      <c r="QIS138"/>
      <c r="QIT138"/>
      <c r="QIU138"/>
      <c r="QIV138"/>
      <c r="QIW138"/>
      <c r="QIX138"/>
      <c r="QIY138"/>
      <c r="QIZ138"/>
      <c r="QJA138"/>
      <c r="QJB138"/>
      <c r="QJC138"/>
      <c r="QJD138"/>
      <c r="QJE138"/>
      <c r="QJF138"/>
      <c r="QJG138"/>
      <c r="QJH138"/>
      <c r="QJI138"/>
      <c r="QJJ138"/>
      <c r="QJK138"/>
      <c r="QJL138"/>
      <c r="QJM138"/>
      <c r="QJN138"/>
      <c r="QJO138"/>
      <c r="QJP138"/>
      <c r="QJQ138"/>
      <c r="QJR138"/>
      <c r="QJS138"/>
      <c r="QJT138"/>
      <c r="QJU138"/>
      <c r="QJV138"/>
      <c r="QJW138"/>
      <c r="QJX138"/>
      <c r="QJY138"/>
      <c r="QJZ138"/>
      <c r="QKA138"/>
      <c r="QKB138"/>
      <c r="QKC138"/>
      <c r="QKD138"/>
      <c r="QKE138"/>
      <c r="QKF138"/>
      <c r="QKG138"/>
      <c r="QKH138"/>
      <c r="QKI138"/>
      <c r="QKJ138"/>
      <c r="QKK138"/>
      <c r="QKL138"/>
      <c r="QKM138"/>
      <c r="QKN138"/>
      <c r="QKO138"/>
      <c r="QKP138"/>
      <c r="QKQ138"/>
      <c r="QKR138"/>
      <c r="QKS138"/>
      <c r="QKT138"/>
      <c r="QKU138"/>
      <c r="QKV138"/>
      <c r="QKW138"/>
      <c r="QKX138"/>
      <c r="QKY138"/>
      <c r="QKZ138"/>
      <c r="QLA138"/>
      <c r="QLB138"/>
      <c r="QLC138"/>
      <c r="QLD138"/>
      <c r="QLE138"/>
      <c r="QLF138"/>
      <c r="QLG138"/>
      <c r="QLH138"/>
      <c r="QLI138"/>
      <c r="QLJ138"/>
      <c r="QLK138"/>
      <c r="QLL138"/>
      <c r="QLM138"/>
      <c r="QLN138"/>
      <c r="QLO138"/>
      <c r="QLP138"/>
      <c r="QLQ138"/>
      <c r="QLR138"/>
      <c r="QLS138"/>
      <c r="QLT138"/>
      <c r="QLU138"/>
      <c r="QLV138"/>
      <c r="QLW138"/>
      <c r="QLX138"/>
      <c r="QLY138"/>
      <c r="QLZ138"/>
      <c r="QMA138"/>
      <c r="QMB138"/>
      <c r="QMC138"/>
      <c r="QMD138"/>
      <c r="QME138"/>
      <c r="QMF138"/>
      <c r="QMG138"/>
      <c r="QMH138"/>
      <c r="QMI138"/>
      <c r="QMJ138"/>
      <c r="QMK138"/>
      <c r="QML138"/>
      <c r="QMM138"/>
      <c r="QMN138"/>
      <c r="QMO138"/>
      <c r="QMP138"/>
      <c r="QMQ138"/>
      <c r="QMR138"/>
      <c r="QMS138"/>
      <c r="QMT138"/>
      <c r="QMU138"/>
      <c r="QMV138"/>
      <c r="QMW138"/>
      <c r="QMX138"/>
      <c r="QMY138"/>
      <c r="QMZ138"/>
      <c r="QNA138"/>
      <c r="QNB138"/>
      <c r="QNC138"/>
      <c r="QND138"/>
      <c r="QNE138"/>
      <c r="QNF138"/>
      <c r="QNG138"/>
      <c r="QNH138"/>
      <c r="QNI138"/>
      <c r="QNJ138"/>
      <c r="QNK138"/>
      <c r="QNL138"/>
      <c r="QNM138"/>
      <c r="QNN138"/>
      <c r="QNO138"/>
      <c r="QNP138"/>
      <c r="QNQ138"/>
      <c r="QNR138"/>
      <c r="QNS138"/>
      <c r="QNT138"/>
      <c r="QNU138"/>
      <c r="QNV138"/>
      <c r="QNW138"/>
      <c r="QNX138"/>
      <c r="QNY138"/>
      <c r="QNZ138"/>
      <c r="QOA138"/>
      <c r="QOB138"/>
      <c r="QOC138"/>
      <c r="QOD138"/>
      <c r="QOE138"/>
      <c r="QOF138"/>
      <c r="QOG138"/>
      <c r="QOH138"/>
      <c r="QOI138"/>
      <c r="QOJ138"/>
      <c r="QOK138"/>
      <c r="QOL138"/>
      <c r="QOM138"/>
      <c r="QON138"/>
      <c r="QOO138"/>
      <c r="QOP138"/>
      <c r="QOQ138"/>
      <c r="QOR138"/>
      <c r="QOS138"/>
      <c r="QOT138"/>
      <c r="QOU138"/>
      <c r="QOV138"/>
      <c r="QOW138"/>
      <c r="QOX138"/>
      <c r="QOY138"/>
      <c r="QOZ138"/>
      <c r="QPA138"/>
      <c r="QPB138"/>
      <c r="QPC138"/>
      <c r="QPD138"/>
      <c r="QPE138"/>
      <c r="QPF138"/>
      <c r="QPG138"/>
      <c r="QPH138"/>
      <c r="QPI138"/>
      <c r="QPJ138"/>
      <c r="QPK138"/>
      <c r="QPL138"/>
      <c r="QPM138"/>
      <c r="QPN138"/>
      <c r="QPO138"/>
      <c r="QPP138"/>
      <c r="QPQ138"/>
      <c r="QPR138"/>
      <c r="QPS138"/>
      <c r="QPT138"/>
      <c r="QPU138"/>
      <c r="QPV138"/>
      <c r="QPW138"/>
      <c r="QPX138"/>
      <c r="QPY138"/>
      <c r="QPZ138"/>
      <c r="QQA138"/>
      <c r="QQB138"/>
      <c r="QQC138"/>
      <c r="QQD138"/>
      <c r="QQE138"/>
      <c r="QQF138"/>
      <c r="QQG138"/>
      <c r="QQH138"/>
      <c r="QQI138"/>
      <c r="QQJ138"/>
      <c r="QQK138"/>
      <c r="QQL138"/>
      <c r="QQM138"/>
      <c r="QQN138"/>
      <c r="QQO138"/>
      <c r="QQP138"/>
      <c r="QQQ138"/>
      <c r="QQR138"/>
      <c r="QQS138"/>
      <c r="QQT138"/>
      <c r="QQU138"/>
      <c r="QQV138"/>
      <c r="QQW138"/>
      <c r="QQX138"/>
      <c r="QQY138"/>
      <c r="QQZ138"/>
      <c r="QRA138"/>
      <c r="QRB138"/>
      <c r="QRC138"/>
      <c r="QRD138"/>
      <c r="QRE138"/>
      <c r="QRF138"/>
      <c r="QRG138"/>
      <c r="QRH138"/>
      <c r="QRI138"/>
      <c r="QRJ138"/>
      <c r="QRK138"/>
      <c r="QRL138"/>
      <c r="QRM138"/>
      <c r="QRN138"/>
      <c r="QRO138"/>
      <c r="QRP138"/>
      <c r="QRQ138"/>
      <c r="QRR138"/>
      <c r="QRS138"/>
      <c r="QRT138"/>
      <c r="QRU138"/>
      <c r="QRV138"/>
      <c r="QRW138"/>
      <c r="QRX138"/>
      <c r="QRY138"/>
      <c r="QRZ138"/>
      <c r="QSA138"/>
      <c r="QSB138"/>
      <c r="QSC138"/>
      <c r="QSD138"/>
      <c r="QSE138"/>
      <c r="QSF138"/>
      <c r="QSG138"/>
      <c r="QSH138"/>
      <c r="QSI138"/>
      <c r="QSJ138"/>
      <c r="QSK138"/>
      <c r="QSL138"/>
      <c r="QSM138"/>
      <c r="QSN138"/>
      <c r="QSO138"/>
      <c r="QSP138"/>
      <c r="QSQ138"/>
      <c r="QSR138"/>
      <c r="QSS138"/>
      <c r="QST138"/>
      <c r="QSU138"/>
      <c r="QSV138"/>
      <c r="QSW138"/>
      <c r="QSX138"/>
      <c r="QSY138"/>
      <c r="QSZ138"/>
      <c r="QTA138"/>
      <c r="QTB138"/>
      <c r="QTC138"/>
      <c r="QTD138"/>
      <c r="QTE138"/>
      <c r="QTF138"/>
      <c r="QTG138"/>
      <c r="QTH138"/>
      <c r="QTI138"/>
      <c r="QTJ138"/>
      <c r="QTK138"/>
      <c r="QTL138"/>
      <c r="QTM138"/>
      <c r="QTN138"/>
      <c r="QTO138"/>
      <c r="QTP138"/>
      <c r="QTQ138"/>
      <c r="QTR138"/>
      <c r="QTS138"/>
      <c r="QTT138"/>
      <c r="QTU138"/>
      <c r="QTV138"/>
      <c r="QTW138"/>
      <c r="QTX138"/>
      <c r="QTY138"/>
      <c r="QTZ138"/>
      <c r="QUA138"/>
      <c r="QUB138"/>
      <c r="QUC138"/>
      <c r="QUD138"/>
      <c r="QUE138"/>
      <c r="QUF138"/>
      <c r="QUG138"/>
      <c r="QUH138"/>
      <c r="QUI138"/>
      <c r="QUJ138"/>
      <c r="QUK138"/>
      <c r="QUL138"/>
      <c r="QUM138"/>
      <c r="QUN138"/>
      <c r="QUO138"/>
      <c r="QUP138"/>
      <c r="QUQ138"/>
      <c r="QUR138"/>
      <c r="QUS138"/>
      <c r="QUT138"/>
      <c r="QUU138"/>
      <c r="QUV138"/>
      <c r="QUW138"/>
      <c r="QUX138"/>
      <c r="QUY138"/>
      <c r="QUZ138"/>
      <c r="QVA138"/>
      <c r="QVB138"/>
      <c r="QVC138"/>
      <c r="QVD138"/>
      <c r="QVE138"/>
      <c r="QVF138"/>
      <c r="QVG138"/>
      <c r="QVH138"/>
      <c r="QVI138"/>
      <c r="QVJ138"/>
      <c r="QVK138"/>
      <c r="QVL138"/>
      <c r="QVM138"/>
      <c r="QVN138"/>
      <c r="QVO138"/>
      <c r="QVP138"/>
      <c r="QVQ138"/>
      <c r="QVR138"/>
      <c r="QVS138"/>
      <c r="QVT138"/>
      <c r="QVU138"/>
      <c r="QVV138"/>
      <c r="QVW138"/>
      <c r="QVX138"/>
      <c r="QVY138"/>
      <c r="QVZ138"/>
      <c r="QWA138"/>
      <c r="QWB138"/>
      <c r="QWC138"/>
      <c r="QWD138"/>
      <c r="QWE138"/>
      <c r="QWF138"/>
      <c r="QWG138"/>
      <c r="QWH138"/>
      <c r="QWI138"/>
      <c r="QWJ138"/>
      <c r="QWK138"/>
      <c r="QWL138"/>
      <c r="QWM138"/>
      <c r="QWN138"/>
      <c r="QWO138"/>
      <c r="QWP138"/>
      <c r="QWQ138"/>
      <c r="QWR138"/>
      <c r="QWS138"/>
      <c r="QWT138"/>
      <c r="QWU138"/>
      <c r="QWV138"/>
      <c r="QWW138"/>
      <c r="QWX138"/>
      <c r="QWY138"/>
      <c r="QWZ138"/>
      <c r="QXA138"/>
      <c r="QXB138"/>
      <c r="QXC138"/>
      <c r="QXD138"/>
      <c r="QXE138"/>
      <c r="QXF138"/>
      <c r="QXG138"/>
      <c r="QXH138"/>
      <c r="QXI138"/>
      <c r="QXJ138"/>
      <c r="QXK138"/>
      <c r="QXL138"/>
      <c r="QXM138"/>
      <c r="QXN138"/>
      <c r="QXO138"/>
      <c r="QXP138"/>
      <c r="QXQ138"/>
      <c r="QXR138"/>
      <c r="QXS138"/>
      <c r="QXT138"/>
      <c r="QXU138"/>
      <c r="QXV138"/>
      <c r="QXW138"/>
      <c r="QXX138"/>
      <c r="QXY138"/>
      <c r="QXZ138"/>
      <c r="QYA138"/>
      <c r="QYB138"/>
      <c r="QYC138"/>
      <c r="QYD138"/>
      <c r="QYE138"/>
      <c r="QYF138"/>
      <c r="QYG138"/>
      <c r="QYH138"/>
      <c r="QYI138"/>
      <c r="QYJ138"/>
      <c r="QYK138"/>
      <c r="QYL138"/>
      <c r="QYM138"/>
      <c r="QYN138"/>
      <c r="QYO138"/>
      <c r="QYP138"/>
      <c r="QYQ138"/>
      <c r="QYR138"/>
      <c r="QYS138"/>
      <c r="QYT138"/>
      <c r="QYU138"/>
      <c r="QYV138"/>
      <c r="QYW138"/>
      <c r="QYX138"/>
      <c r="QYY138"/>
      <c r="QYZ138"/>
      <c r="QZA138"/>
      <c r="QZB138"/>
      <c r="QZC138"/>
      <c r="QZD138"/>
      <c r="QZE138"/>
      <c r="QZF138"/>
      <c r="QZG138"/>
      <c r="QZH138"/>
      <c r="QZI138"/>
      <c r="QZJ138"/>
      <c r="QZK138"/>
      <c r="QZL138"/>
      <c r="QZM138"/>
      <c r="QZN138"/>
      <c r="QZO138"/>
      <c r="QZP138"/>
      <c r="QZQ138"/>
      <c r="QZR138"/>
      <c r="QZS138"/>
      <c r="QZT138"/>
      <c r="QZU138"/>
      <c r="QZV138"/>
      <c r="QZW138"/>
      <c r="QZX138"/>
      <c r="QZY138"/>
      <c r="QZZ138"/>
      <c r="RAA138"/>
      <c r="RAB138"/>
      <c r="RAC138"/>
      <c r="RAD138"/>
      <c r="RAE138"/>
      <c r="RAF138"/>
      <c r="RAG138"/>
      <c r="RAH138"/>
      <c r="RAI138"/>
      <c r="RAJ138"/>
      <c r="RAK138"/>
      <c r="RAL138"/>
      <c r="RAM138"/>
      <c r="RAN138"/>
      <c r="RAO138"/>
      <c r="RAP138"/>
      <c r="RAQ138"/>
      <c r="RAR138"/>
      <c r="RAS138"/>
      <c r="RAT138"/>
      <c r="RAU138"/>
      <c r="RAV138"/>
      <c r="RAW138"/>
      <c r="RAX138"/>
      <c r="RAY138"/>
      <c r="RAZ138"/>
      <c r="RBA138"/>
      <c r="RBB138"/>
      <c r="RBC138"/>
      <c r="RBD138"/>
      <c r="RBE138"/>
      <c r="RBF138"/>
      <c r="RBG138"/>
      <c r="RBH138"/>
      <c r="RBI138"/>
      <c r="RBJ138"/>
      <c r="RBK138"/>
      <c r="RBL138"/>
      <c r="RBM138"/>
      <c r="RBN138"/>
      <c r="RBO138"/>
      <c r="RBP138"/>
      <c r="RBQ138"/>
      <c r="RBR138"/>
      <c r="RBS138"/>
      <c r="RBT138"/>
      <c r="RBU138"/>
      <c r="RBV138"/>
      <c r="RBW138"/>
      <c r="RBX138"/>
      <c r="RBY138"/>
      <c r="RBZ138"/>
      <c r="RCA138"/>
      <c r="RCB138"/>
      <c r="RCC138"/>
      <c r="RCD138"/>
      <c r="RCE138"/>
      <c r="RCF138"/>
      <c r="RCG138"/>
      <c r="RCH138"/>
      <c r="RCI138"/>
      <c r="RCJ138"/>
      <c r="RCK138"/>
      <c r="RCL138"/>
      <c r="RCM138"/>
      <c r="RCN138"/>
      <c r="RCO138"/>
      <c r="RCP138"/>
      <c r="RCQ138"/>
      <c r="RCR138"/>
      <c r="RCS138"/>
      <c r="RCT138"/>
      <c r="RCU138"/>
      <c r="RCV138"/>
      <c r="RCW138"/>
      <c r="RCX138"/>
      <c r="RCY138"/>
      <c r="RCZ138"/>
      <c r="RDA138"/>
      <c r="RDB138"/>
      <c r="RDC138"/>
      <c r="RDD138"/>
      <c r="RDE138"/>
      <c r="RDF138"/>
      <c r="RDG138"/>
      <c r="RDH138"/>
      <c r="RDI138"/>
      <c r="RDJ138"/>
      <c r="RDK138"/>
      <c r="RDL138"/>
      <c r="RDM138"/>
      <c r="RDN138"/>
      <c r="RDO138"/>
      <c r="RDP138"/>
      <c r="RDQ138"/>
      <c r="RDR138"/>
      <c r="RDS138"/>
      <c r="RDT138"/>
      <c r="RDU138"/>
      <c r="RDV138"/>
      <c r="RDW138"/>
      <c r="RDX138"/>
      <c r="RDY138"/>
      <c r="RDZ138"/>
      <c r="REA138"/>
      <c r="REB138"/>
      <c r="REC138"/>
      <c r="RED138"/>
      <c r="REE138"/>
      <c r="REF138"/>
      <c r="REG138"/>
      <c r="REH138"/>
      <c r="REI138"/>
      <c r="REJ138"/>
      <c r="REK138"/>
      <c r="REL138"/>
      <c r="REM138"/>
      <c r="REN138"/>
      <c r="REO138"/>
      <c r="REP138"/>
      <c r="REQ138"/>
      <c r="RER138"/>
      <c r="RES138"/>
      <c r="RET138"/>
      <c r="REU138"/>
      <c r="REV138"/>
      <c r="REW138"/>
      <c r="REX138"/>
      <c r="REY138"/>
      <c r="REZ138"/>
      <c r="RFA138"/>
      <c r="RFB138"/>
      <c r="RFC138"/>
      <c r="RFD138"/>
      <c r="RFE138"/>
      <c r="RFF138"/>
      <c r="RFG138"/>
      <c r="RFH138"/>
      <c r="RFI138"/>
      <c r="RFJ138"/>
      <c r="RFK138"/>
      <c r="RFL138"/>
      <c r="RFM138"/>
      <c r="RFN138"/>
      <c r="RFO138"/>
      <c r="RFP138"/>
      <c r="RFQ138"/>
      <c r="RFR138"/>
      <c r="RFS138"/>
      <c r="RFT138"/>
      <c r="RFU138"/>
      <c r="RFV138"/>
      <c r="RFW138"/>
      <c r="RFX138"/>
      <c r="RFY138"/>
      <c r="RFZ138"/>
      <c r="RGA138"/>
      <c r="RGB138"/>
      <c r="RGC138"/>
      <c r="RGD138"/>
      <c r="RGE138"/>
      <c r="RGF138"/>
      <c r="RGG138"/>
      <c r="RGH138"/>
      <c r="RGI138"/>
      <c r="RGJ138"/>
      <c r="RGK138"/>
      <c r="RGL138"/>
      <c r="RGM138"/>
      <c r="RGN138"/>
      <c r="RGO138"/>
      <c r="RGP138"/>
      <c r="RGQ138"/>
      <c r="RGR138"/>
      <c r="RGS138"/>
      <c r="RGT138"/>
      <c r="RGU138"/>
      <c r="RGV138"/>
      <c r="RGW138"/>
      <c r="RGX138"/>
      <c r="RGY138"/>
      <c r="RGZ138"/>
      <c r="RHA138"/>
      <c r="RHB138"/>
      <c r="RHC138"/>
      <c r="RHD138"/>
      <c r="RHE138"/>
      <c r="RHF138"/>
      <c r="RHG138"/>
      <c r="RHH138"/>
      <c r="RHI138"/>
      <c r="RHJ138"/>
      <c r="RHK138"/>
      <c r="RHL138"/>
      <c r="RHM138"/>
      <c r="RHN138"/>
      <c r="RHO138"/>
      <c r="RHP138"/>
      <c r="RHQ138"/>
      <c r="RHR138"/>
      <c r="RHS138"/>
      <c r="RHT138"/>
      <c r="RHU138"/>
      <c r="RHV138"/>
      <c r="RHW138"/>
      <c r="RHX138"/>
      <c r="RHY138"/>
      <c r="RHZ138"/>
      <c r="RIA138"/>
      <c r="RIB138"/>
      <c r="RIC138"/>
      <c r="RID138"/>
      <c r="RIE138"/>
      <c r="RIF138"/>
      <c r="RIG138"/>
      <c r="RIH138"/>
      <c r="RII138"/>
      <c r="RIJ138"/>
      <c r="RIK138"/>
      <c r="RIL138"/>
      <c r="RIM138"/>
      <c r="RIN138"/>
      <c r="RIO138"/>
      <c r="RIP138"/>
      <c r="RIQ138"/>
      <c r="RIR138"/>
      <c r="RIS138"/>
      <c r="RIT138"/>
      <c r="RIU138"/>
      <c r="RIV138"/>
      <c r="RIW138"/>
      <c r="RIX138"/>
      <c r="RIY138"/>
      <c r="RIZ138"/>
      <c r="RJA138"/>
      <c r="RJB138"/>
      <c r="RJC138"/>
      <c r="RJD138"/>
      <c r="RJE138"/>
      <c r="RJF138"/>
      <c r="RJG138"/>
      <c r="RJH138"/>
      <c r="RJI138"/>
      <c r="RJJ138"/>
      <c r="RJK138"/>
      <c r="RJL138"/>
      <c r="RJM138"/>
      <c r="RJN138"/>
      <c r="RJO138"/>
      <c r="RJP138"/>
      <c r="RJQ138"/>
      <c r="RJR138"/>
      <c r="RJS138"/>
      <c r="RJT138"/>
      <c r="RJU138"/>
      <c r="RJV138"/>
      <c r="RJW138"/>
      <c r="RJX138"/>
      <c r="RJY138"/>
      <c r="RJZ138"/>
      <c r="RKA138"/>
      <c r="RKB138"/>
      <c r="RKC138"/>
      <c r="RKD138"/>
      <c r="RKE138"/>
      <c r="RKF138"/>
      <c r="RKG138"/>
      <c r="RKH138"/>
      <c r="RKI138"/>
      <c r="RKJ138"/>
      <c r="RKK138"/>
      <c r="RKL138"/>
      <c r="RKM138"/>
      <c r="RKN138"/>
      <c r="RKO138"/>
      <c r="RKP138"/>
      <c r="RKQ138"/>
      <c r="RKR138"/>
      <c r="RKS138"/>
      <c r="RKT138"/>
      <c r="RKU138"/>
      <c r="RKV138"/>
      <c r="RKW138"/>
      <c r="RKX138"/>
      <c r="RKY138"/>
      <c r="RKZ138"/>
      <c r="RLA138"/>
      <c r="RLB138"/>
      <c r="RLC138"/>
      <c r="RLD138"/>
      <c r="RLE138"/>
      <c r="RLF138"/>
      <c r="RLG138"/>
      <c r="RLH138"/>
      <c r="RLI138"/>
      <c r="RLJ138"/>
      <c r="RLK138"/>
      <c r="RLL138"/>
      <c r="RLM138"/>
      <c r="RLN138"/>
      <c r="RLO138"/>
      <c r="RLP138"/>
      <c r="RLQ138"/>
      <c r="RLR138"/>
      <c r="RLS138"/>
      <c r="RLT138"/>
      <c r="RLU138"/>
      <c r="RLV138"/>
      <c r="RLW138"/>
      <c r="RLX138"/>
      <c r="RLY138"/>
      <c r="RLZ138"/>
      <c r="RMA138"/>
      <c r="RMB138"/>
      <c r="RMC138"/>
      <c r="RMD138"/>
      <c r="RME138"/>
      <c r="RMF138"/>
      <c r="RMG138"/>
      <c r="RMH138"/>
      <c r="RMI138"/>
      <c r="RMJ138"/>
      <c r="RMK138"/>
      <c r="RML138"/>
      <c r="RMM138"/>
      <c r="RMN138"/>
      <c r="RMO138"/>
      <c r="RMP138"/>
      <c r="RMQ138"/>
      <c r="RMR138"/>
      <c r="RMS138"/>
      <c r="RMT138"/>
      <c r="RMU138"/>
      <c r="RMV138"/>
      <c r="RMW138"/>
      <c r="RMX138"/>
      <c r="RMY138"/>
      <c r="RMZ138"/>
      <c r="RNA138"/>
      <c r="RNB138"/>
      <c r="RNC138"/>
      <c r="RND138"/>
      <c r="RNE138"/>
      <c r="RNF138"/>
      <c r="RNG138"/>
      <c r="RNH138"/>
      <c r="RNI138"/>
      <c r="RNJ138"/>
      <c r="RNK138"/>
      <c r="RNL138"/>
      <c r="RNM138"/>
      <c r="RNN138"/>
      <c r="RNO138"/>
      <c r="RNP138"/>
      <c r="RNQ138"/>
      <c r="RNR138"/>
      <c r="RNS138"/>
      <c r="RNT138"/>
      <c r="RNU138"/>
      <c r="RNV138"/>
      <c r="RNW138"/>
      <c r="RNX138"/>
      <c r="RNY138"/>
      <c r="RNZ138"/>
      <c r="ROA138"/>
      <c r="ROB138"/>
      <c r="ROC138"/>
      <c r="ROD138"/>
      <c r="ROE138"/>
      <c r="ROF138"/>
      <c r="ROG138"/>
      <c r="ROH138"/>
      <c r="ROI138"/>
      <c r="ROJ138"/>
      <c r="ROK138"/>
      <c r="ROL138"/>
      <c r="ROM138"/>
      <c r="RON138"/>
      <c r="ROO138"/>
      <c r="ROP138"/>
      <c r="ROQ138"/>
      <c r="ROR138"/>
      <c r="ROS138"/>
      <c r="ROT138"/>
      <c r="ROU138"/>
      <c r="ROV138"/>
      <c r="ROW138"/>
      <c r="ROX138"/>
      <c r="ROY138"/>
      <c r="ROZ138"/>
      <c r="RPA138"/>
      <c r="RPB138"/>
      <c r="RPC138"/>
      <c r="RPD138"/>
      <c r="RPE138"/>
      <c r="RPF138"/>
      <c r="RPG138"/>
      <c r="RPH138"/>
      <c r="RPI138"/>
      <c r="RPJ138"/>
      <c r="RPK138"/>
      <c r="RPL138"/>
      <c r="RPM138"/>
      <c r="RPN138"/>
      <c r="RPO138"/>
      <c r="RPP138"/>
      <c r="RPQ138"/>
      <c r="RPR138"/>
      <c r="RPS138"/>
      <c r="RPT138"/>
      <c r="RPU138"/>
      <c r="RPV138"/>
      <c r="RPW138"/>
      <c r="RPX138"/>
      <c r="RPY138"/>
      <c r="RPZ138"/>
      <c r="RQA138"/>
      <c r="RQB138"/>
      <c r="RQC138"/>
      <c r="RQD138"/>
      <c r="RQE138"/>
      <c r="RQF138"/>
      <c r="RQG138"/>
      <c r="RQH138"/>
      <c r="RQI138"/>
      <c r="RQJ138"/>
      <c r="RQK138"/>
      <c r="RQL138"/>
      <c r="RQM138"/>
      <c r="RQN138"/>
      <c r="RQO138"/>
      <c r="RQP138"/>
      <c r="RQQ138"/>
      <c r="RQR138"/>
      <c r="RQS138"/>
      <c r="RQT138"/>
      <c r="RQU138"/>
      <c r="RQV138"/>
      <c r="RQW138"/>
      <c r="RQX138"/>
      <c r="RQY138"/>
      <c r="RQZ138"/>
      <c r="RRA138"/>
      <c r="RRB138"/>
      <c r="RRC138"/>
      <c r="RRD138"/>
      <c r="RRE138"/>
      <c r="RRF138"/>
      <c r="RRG138"/>
      <c r="RRH138"/>
      <c r="RRI138"/>
      <c r="RRJ138"/>
      <c r="RRK138"/>
      <c r="RRL138"/>
      <c r="RRM138"/>
      <c r="RRN138"/>
      <c r="RRO138"/>
      <c r="RRP138"/>
      <c r="RRQ138"/>
      <c r="RRR138"/>
      <c r="RRS138"/>
      <c r="RRT138"/>
      <c r="RRU138"/>
      <c r="RRV138"/>
      <c r="RRW138"/>
      <c r="RRX138"/>
      <c r="RRY138"/>
      <c r="RRZ138"/>
      <c r="RSA138"/>
      <c r="RSB138"/>
      <c r="RSC138"/>
      <c r="RSD138"/>
      <c r="RSE138"/>
      <c r="RSF138"/>
      <c r="RSG138"/>
      <c r="RSH138"/>
      <c r="RSI138"/>
      <c r="RSJ138"/>
      <c r="RSK138"/>
      <c r="RSL138"/>
      <c r="RSM138"/>
      <c r="RSN138"/>
      <c r="RSO138"/>
      <c r="RSP138"/>
      <c r="RSQ138"/>
      <c r="RSR138"/>
      <c r="RSS138"/>
      <c r="RST138"/>
      <c r="RSU138"/>
      <c r="RSV138"/>
      <c r="RSW138"/>
      <c r="RSX138"/>
      <c r="RSY138"/>
      <c r="RSZ138"/>
      <c r="RTA138"/>
      <c r="RTB138"/>
      <c r="RTC138"/>
      <c r="RTD138"/>
      <c r="RTE138"/>
      <c r="RTF138"/>
      <c r="RTG138"/>
      <c r="RTH138"/>
      <c r="RTI138"/>
      <c r="RTJ138"/>
      <c r="RTK138"/>
      <c r="RTL138"/>
      <c r="RTM138"/>
      <c r="RTN138"/>
      <c r="RTO138"/>
      <c r="RTP138"/>
      <c r="RTQ138"/>
      <c r="RTR138"/>
      <c r="RTS138"/>
      <c r="RTT138"/>
      <c r="RTU138"/>
      <c r="RTV138"/>
      <c r="RTW138"/>
      <c r="RTX138"/>
      <c r="RTY138"/>
      <c r="RTZ138"/>
      <c r="RUA138"/>
      <c r="RUB138"/>
      <c r="RUC138"/>
      <c r="RUD138"/>
      <c r="RUE138"/>
      <c r="RUF138"/>
      <c r="RUG138"/>
      <c r="RUH138"/>
      <c r="RUI138"/>
      <c r="RUJ138"/>
      <c r="RUK138"/>
      <c r="RUL138"/>
      <c r="RUM138"/>
      <c r="RUN138"/>
      <c r="RUO138"/>
      <c r="RUP138"/>
      <c r="RUQ138"/>
      <c r="RUR138"/>
      <c r="RUS138"/>
      <c r="RUT138"/>
      <c r="RUU138"/>
      <c r="RUV138"/>
      <c r="RUW138"/>
      <c r="RUX138"/>
      <c r="RUY138"/>
      <c r="RUZ138"/>
      <c r="RVA138"/>
      <c r="RVB138"/>
      <c r="RVC138"/>
      <c r="RVD138"/>
      <c r="RVE138"/>
      <c r="RVF138"/>
      <c r="RVG138"/>
      <c r="RVH138"/>
      <c r="RVI138"/>
      <c r="RVJ138"/>
      <c r="RVK138"/>
      <c r="RVL138"/>
      <c r="RVM138"/>
      <c r="RVN138"/>
      <c r="RVO138"/>
      <c r="RVP138"/>
      <c r="RVQ138"/>
      <c r="RVR138"/>
      <c r="RVS138"/>
      <c r="RVT138"/>
      <c r="RVU138"/>
      <c r="RVV138"/>
      <c r="RVW138"/>
      <c r="RVX138"/>
      <c r="RVY138"/>
      <c r="RVZ138"/>
      <c r="RWA138"/>
      <c r="RWB138"/>
      <c r="RWC138"/>
      <c r="RWD138"/>
      <c r="RWE138"/>
      <c r="RWF138"/>
      <c r="RWG138"/>
      <c r="RWH138"/>
      <c r="RWI138"/>
      <c r="RWJ138"/>
      <c r="RWK138"/>
      <c r="RWL138"/>
      <c r="RWM138"/>
      <c r="RWN138"/>
      <c r="RWO138"/>
      <c r="RWP138"/>
      <c r="RWQ138"/>
      <c r="RWR138"/>
      <c r="RWS138"/>
      <c r="RWT138"/>
      <c r="RWU138"/>
      <c r="RWV138"/>
      <c r="RWW138"/>
      <c r="RWX138"/>
      <c r="RWY138"/>
      <c r="RWZ138"/>
      <c r="RXA138"/>
      <c r="RXB138"/>
      <c r="RXC138"/>
      <c r="RXD138"/>
      <c r="RXE138"/>
      <c r="RXF138"/>
      <c r="RXG138"/>
      <c r="RXH138"/>
      <c r="RXI138"/>
      <c r="RXJ138"/>
      <c r="RXK138"/>
      <c r="RXL138"/>
      <c r="RXM138"/>
      <c r="RXN138"/>
      <c r="RXO138"/>
      <c r="RXP138"/>
      <c r="RXQ138"/>
      <c r="RXR138"/>
      <c r="RXS138"/>
      <c r="RXT138"/>
      <c r="RXU138"/>
      <c r="RXV138"/>
      <c r="RXW138"/>
      <c r="RXX138"/>
      <c r="RXY138"/>
      <c r="RXZ138"/>
      <c r="RYA138"/>
      <c r="RYB138"/>
      <c r="RYC138"/>
      <c r="RYD138"/>
      <c r="RYE138"/>
      <c r="RYF138"/>
      <c r="RYG138"/>
      <c r="RYH138"/>
      <c r="RYI138"/>
      <c r="RYJ138"/>
      <c r="RYK138"/>
      <c r="RYL138"/>
      <c r="RYM138"/>
      <c r="RYN138"/>
      <c r="RYO138"/>
      <c r="RYP138"/>
      <c r="RYQ138"/>
      <c r="RYR138"/>
      <c r="RYS138"/>
      <c r="RYT138"/>
      <c r="RYU138"/>
      <c r="RYV138"/>
      <c r="RYW138"/>
      <c r="RYX138"/>
      <c r="RYY138"/>
      <c r="RYZ138"/>
      <c r="RZA138"/>
      <c r="RZB138"/>
      <c r="RZC138"/>
      <c r="RZD138"/>
      <c r="RZE138"/>
      <c r="RZF138"/>
      <c r="RZG138"/>
      <c r="RZH138"/>
      <c r="RZI138"/>
      <c r="RZJ138"/>
      <c r="RZK138"/>
      <c r="RZL138"/>
      <c r="RZM138"/>
      <c r="RZN138"/>
      <c r="RZO138"/>
      <c r="RZP138"/>
      <c r="RZQ138"/>
      <c r="RZR138"/>
      <c r="RZS138"/>
      <c r="RZT138"/>
      <c r="RZU138"/>
      <c r="RZV138"/>
      <c r="RZW138"/>
      <c r="RZX138"/>
      <c r="RZY138"/>
      <c r="RZZ138"/>
      <c r="SAA138"/>
      <c r="SAB138"/>
      <c r="SAC138"/>
      <c r="SAD138"/>
      <c r="SAE138"/>
      <c r="SAF138"/>
      <c r="SAG138"/>
      <c r="SAH138"/>
      <c r="SAI138"/>
      <c r="SAJ138"/>
      <c r="SAK138"/>
      <c r="SAL138"/>
      <c r="SAM138"/>
      <c r="SAN138"/>
      <c r="SAO138"/>
      <c r="SAP138"/>
      <c r="SAQ138"/>
      <c r="SAR138"/>
      <c r="SAS138"/>
      <c r="SAT138"/>
      <c r="SAU138"/>
      <c r="SAV138"/>
      <c r="SAW138"/>
      <c r="SAX138"/>
      <c r="SAY138"/>
      <c r="SAZ138"/>
      <c r="SBA138"/>
      <c r="SBB138"/>
      <c r="SBC138"/>
      <c r="SBD138"/>
      <c r="SBE138"/>
      <c r="SBF138"/>
      <c r="SBG138"/>
      <c r="SBH138"/>
      <c r="SBI138"/>
      <c r="SBJ138"/>
      <c r="SBK138"/>
      <c r="SBL138"/>
      <c r="SBM138"/>
      <c r="SBN138"/>
      <c r="SBO138"/>
      <c r="SBP138"/>
      <c r="SBQ138"/>
      <c r="SBR138"/>
      <c r="SBS138"/>
      <c r="SBT138"/>
      <c r="SBU138"/>
      <c r="SBV138"/>
      <c r="SBW138"/>
      <c r="SBX138"/>
      <c r="SBY138"/>
      <c r="SBZ138"/>
      <c r="SCA138"/>
      <c r="SCB138"/>
      <c r="SCC138"/>
      <c r="SCD138"/>
      <c r="SCE138"/>
      <c r="SCF138"/>
      <c r="SCG138"/>
      <c r="SCH138"/>
      <c r="SCI138"/>
      <c r="SCJ138"/>
      <c r="SCK138"/>
      <c r="SCL138"/>
      <c r="SCM138"/>
      <c r="SCN138"/>
      <c r="SCO138"/>
      <c r="SCP138"/>
      <c r="SCQ138"/>
      <c r="SCR138"/>
      <c r="SCS138"/>
      <c r="SCT138"/>
      <c r="SCU138"/>
      <c r="SCV138"/>
      <c r="SCW138"/>
      <c r="SCX138"/>
      <c r="SCY138"/>
      <c r="SCZ138"/>
      <c r="SDA138"/>
      <c r="SDB138"/>
      <c r="SDC138"/>
      <c r="SDD138"/>
      <c r="SDE138"/>
      <c r="SDF138"/>
      <c r="SDG138"/>
      <c r="SDH138"/>
      <c r="SDI138"/>
      <c r="SDJ138"/>
      <c r="SDK138"/>
      <c r="SDL138"/>
      <c r="SDM138"/>
      <c r="SDN138"/>
      <c r="SDO138"/>
      <c r="SDP138"/>
      <c r="SDQ138"/>
      <c r="SDR138"/>
      <c r="SDS138"/>
      <c r="SDT138"/>
      <c r="SDU138"/>
      <c r="SDV138"/>
      <c r="SDW138"/>
      <c r="SDX138"/>
      <c r="SDY138"/>
      <c r="SDZ138"/>
      <c r="SEA138"/>
      <c r="SEB138"/>
      <c r="SEC138"/>
      <c r="SED138"/>
      <c r="SEE138"/>
      <c r="SEF138"/>
      <c r="SEG138"/>
      <c r="SEH138"/>
      <c r="SEI138"/>
      <c r="SEJ138"/>
      <c r="SEK138"/>
      <c r="SEL138"/>
      <c r="SEM138"/>
      <c r="SEN138"/>
      <c r="SEO138"/>
      <c r="SEP138"/>
      <c r="SEQ138"/>
      <c r="SER138"/>
      <c r="SES138"/>
      <c r="SET138"/>
      <c r="SEU138"/>
      <c r="SEV138"/>
      <c r="SEW138"/>
      <c r="SEX138"/>
      <c r="SEY138"/>
      <c r="SEZ138"/>
      <c r="SFA138"/>
      <c r="SFB138"/>
      <c r="SFC138"/>
      <c r="SFD138"/>
      <c r="SFE138"/>
      <c r="SFF138"/>
      <c r="SFG138"/>
      <c r="SFH138"/>
      <c r="SFI138"/>
      <c r="SFJ138"/>
      <c r="SFK138"/>
      <c r="SFL138"/>
      <c r="SFM138"/>
      <c r="SFN138"/>
      <c r="SFO138"/>
      <c r="SFP138"/>
      <c r="SFQ138"/>
      <c r="SFR138"/>
      <c r="SFS138"/>
      <c r="SFT138"/>
      <c r="SFU138"/>
      <c r="SFV138"/>
      <c r="SFW138"/>
      <c r="SFX138"/>
      <c r="SFY138"/>
      <c r="SFZ138"/>
      <c r="SGA138"/>
      <c r="SGB138"/>
      <c r="SGC138"/>
      <c r="SGD138"/>
      <c r="SGE138"/>
      <c r="SGF138"/>
      <c r="SGG138"/>
      <c r="SGH138"/>
      <c r="SGI138"/>
      <c r="SGJ138"/>
      <c r="SGK138"/>
      <c r="SGL138"/>
      <c r="SGM138"/>
      <c r="SGN138"/>
      <c r="SGO138"/>
      <c r="SGP138"/>
      <c r="SGQ138"/>
      <c r="SGR138"/>
      <c r="SGS138"/>
      <c r="SGT138"/>
      <c r="SGU138"/>
      <c r="SGV138"/>
      <c r="SGW138"/>
      <c r="SGX138"/>
      <c r="SGY138"/>
      <c r="SGZ138"/>
      <c r="SHA138"/>
      <c r="SHB138"/>
      <c r="SHC138"/>
      <c r="SHD138"/>
      <c r="SHE138"/>
      <c r="SHF138"/>
      <c r="SHG138"/>
      <c r="SHH138"/>
      <c r="SHI138"/>
      <c r="SHJ138"/>
      <c r="SHK138"/>
      <c r="SHL138"/>
      <c r="SHM138"/>
      <c r="SHN138"/>
      <c r="SHO138"/>
      <c r="SHP138"/>
      <c r="SHQ138"/>
      <c r="SHR138"/>
      <c r="SHS138"/>
      <c r="SHT138"/>
      <c r="SHU138"/>
      <c r="SHV138"/>
      <c r="SHW138"/>
      <c r="SHX138"/>
      <c r="SHY138"/>
      <c r="SHZ138"/>
      <c r="SIA138"/>
      <c r="SIB138"/>
      <c r="SIC138"/>
      <c r="SID138"/>
      <c r="SIE138"/>
      <c r="SIF138"/>
      <c r="SIG138"/>
      <c r="SIH138"/>
      <c r="SII138"/>
      <c r="SIJ138"/>
      <c r="SIK138"/>
      <c r="SIL138"/>
      <c r="SIM138"/>
      <c r="SIN138"/>
      <c r="SIO138"/>
      <c r="SIP138"/>
      <c r="SIQ138"/>
      <c r="SIR138"/>
      <c r="SIS138"/>
      <c r="SIT138"/>
      <c r="SIU138"/>
      <c r="SIV138"/>
      <c r="SIW138"/>
      <c r="SIX138"/>
      <c r="SIY138"/>
      <c r="SIZ138"/>
      <c r="SJA138"/>
      <c r="SJB138"/>
      <c r="SJC138"/>
      <c r="SJD138"/>
      <c r="SJE138"/>
      <c r="SJF138"/>
      <c r="SJG138"/>
      <c r="SJH138"/>
      <c r="SJI138"/>
      <c r="SJJ138"/>
      <c r="SJK138"/>
      <c r="SJL138"/>
      <c r="SJM138"/>
      <c r="SJN138"/>
      <c r="SJO138"/>
      <c r="SJP138"/>
      <c r="SJQ138"/>
      <c r="SJR138"/>
      <c r="SJS138"/>
      <c r="SJT138"/>
      <c r="SJU138"/>
      <c r="SJV138"/>
      <c r="SJW138"/>
      <c r="SJX138"/>
      <c r="SJY138"/>
      <c r="SJZ138"/>
      <c r="SKA138"/>
      <c r="SKB138"/>
      <c r="SKC138"/>
      <c r="SKD138"/>
      <c r="SKE138"/>
      <c r="SKF138"/>
      <c r="SKG138"/>
      <c r="SKH138"/>
      <c r="SKI138"/>
      <c r="SKJ138"/>
      <c r="SKK138"/>
      <c r="SKL138"/>
      <c r="SKM138"/>
      <c r="SKN138"/>
      <c r="SKO138"/>
      <c r="SKP138"/>
      <c r="SKQ138"/>
      <c r="SKR138"/>
      <c r="SKS138"/>
      <c r="SKT138"/>
      <c r="SKU138"/>
      <c r="SKV138"/>
      <c r="SKW138"/>
      <c r="SKX138"/>
      <c r="SKY138"/>
      <c r="SKZ138"/>
      <c r="SLA138"/>
      <c r="SLB138"/>
      <c r="SLC138"/>
      <c r="SLD138"/>
      <c r="SLE138"/>
      <c r="SLF138"/>
      <c r="SLG138"/>
      <c r="SLH138"/>
      <c r="SLI138"/>
      <c r="SLJ138"/>
      <c r="SLK138"/>
      <c r="SLL138"/>
      <c r="SLM138"/>
      <c r="SLN138"/>
      <c r="SLO138"/>
      <c r="SLP138"/>
      <c r="SLQ138"/>
      <c r="SLR138"/>
      <c r="SLS138"/>
      <c r="SLT138"/>
      <c r="SLU138"/>
      <c r="SLV138"/>
      <c r="SLW138"/>
      <c r="SLX138"/>
      <c r="SLY138"/>
      <c r="SLZ138"/>
      <c r="SMA138"/>
      <c r="SMB138"/>
      <c r="SMC138"/>
      <c r="SMD138"/>
      <c r="SME138"/>
      <c r="SMF138"/>
      <c r="SMG138"/>
      <c r="SMH138"/>
      <c r="SMI138"/>
      <c r="SMJ138"/>
      <c r="SMK138"/>
      <c r="SML138"/>
      <c r="SMM138"/>
      <c r="SMN138"/>
      <c r="SMO138"/>
      <c r="SMP138"/>
      <c r="SMQ138"/>
      <c r="SMR138"/>
      <c r="SMS138"/>
      <c r="SMT138"/>
      <c r="SMU138"/>
      <c r="SMV138"/>
      <c r="SMW138"/>
      <c r="SMX138"/>
      <c r="SMY138"/>
      <c r="SMZ138"/>
      <c r="SNA138"/>
      <c r="SNB138"/>
      <c r="SNC138"/>
      <c r="SND138"/>
      <c r="SNE138"/>
      <c r="SNF138"/>
      <c r="SNG138"/>
      <c r="SNH138"/>
      <c r="SNI138"/>
      <c r="SNJ138"/>
      <c r="SNK138"/>
      <c r="SNL138"/>
      <c r="SNM138"/>
      <c r="SNN138"/>
      <c r="SNO138"/>
      <c r="SNP138"/>
      <c r="SNQ138"/>
      <c r="SNR138"/>
      <c r="SNS138"/>
      <c r="SNT138"/>
      <c r="SNU138"/>
      <c r="SNV138"/>
      <c r="SNW138"/>
      <c r="SNX138"/>
      <c r="SNY138"/>
      <c r="SNZ138"/>
      <c r="SOA138"/>
      <c r="SOB138"/>
      <c r="SOC138"/>
      <c r="SOD138"/>
      <c r="SOE138"/>
      <c r="SOF138"/>
      <c r="SOG138"/>
      <c r="SOH138"/>
      <c r="SOI138"/>
      <c r="SOJ138"/>
      <c r="SOK138"/>
      <c r="SOL138"/>
      <c r="SOM138"/>
      <c r="SON138"/>
      <c r="SOO138"/>
      <c r="SOP138"/>
      <c r="SOQ138"/>
      <c r="SOR138"/>
      <c r="SOS138"/>
      <c r="SOT138"/>
      <c r="SOU138"/>
      <c r="SOV138"/>
      <c r="SOW138"/>
      <c r="SOX138"/>
      <c r="SOY138"/>
      <c r="SOZ138"/>
      <c r="SPA138"/>
      <c r="SPB138"/>
      <c r="SPC138"/>
      <c r="SPD138"/>
      <c r="SPE138"/>
      <c r="SPF138"/>
      <c r="SPG138"/>
      <c r="SPH138"/>
      <c r="SPI138"/>
      <c r="SPJ138"/>
      <c r="SPK138"/>
      <c r="SPL138"/>
      <c r="SPM138"/>
      <c r="SPN138"/>
      <c r="SPO138"/>
      <c r="SPP138"/>
      <c r="SPQ138"/>
      <c r="SPR138"/>
      <c r="SPS138"/>
      <c r="SPT138"/>
      <c r="SPU138"/>
      <c r="SPV138"/>
      <c r="SPW138"/>
      <c r="SPX138"/>
      <c r="SPY138"/>
      <c r="SPZ138"/>
      <c r="SQA138"/>
      <c r="SQB138"/>
      <c r="SQC138"/>
      <c r="SQD138"/>
      <c r="SQE138"/>
      <c r="SQF138"/>
      <c r="SQG138"/>
      <c r="SQH138"/>
      <c r="SQI138"/>
      <c r="SQJ138"/>
      <c r="SQK138"/>
      <c r="SQL138"/>
      <c r="SQM138"/>
      <c r="SQN138"/>
      <c r="SQO138"/>
      <c r="SQP138"/>
      <c r="SQQ138"/>
      <c r="SQR138"/>
      <c r="SQS138"/>
      <c r="SQT138"/>
      <c r="SQU138"/>
      <c r="SQV138"/>
      <c r="SQW138"/>
      <c r="SQX138"/>
      <c r="SQY138"/>
      <c r="SQZ138"/>
      <c r="SRA138"/>
      <c r="SRB138"/>
      <c r="SRC138"/>
      <c r="SRD138"/>
      <c r="SRE138"/>
      <c r="SRF138"/>
      <c r="SRG138"/>
      <c r="SRH138"/>
      <c r="SRI138"/>
      <c r="SRJ138"/>
      <c r="SRK138"/>
      <c r="SRL138"/>
      <c r="SRM138"/>
      <c r="SRN138"/>
      <c r="SRO138"/>
      <c r="SRP138"/>
      <c r="SRQ138"/>
      <c r="SRR138"/>
      <c r="SRS138"/>
      <c r="SRT138"/>
      <c r="SRU138"/>
      <c r="SRV138"/>
      <c r="SRW138"/>
      <c r="SRX138"/>
      <c r="SRY138"/>
      <c r="SRZ138"/>
      <c r="SSA138"/>
      <c r="SSB138"/>
      <c r="SSC138"/>
      <c r="SSD138"/>
      <c r="SSE138"/>
      <c r="SSF138"/>
      <c r="SSG138"/>
      <c r="SSH138"/>
      <c r="SSI138"/>
      <c r="SSJ138"/>
      <c r="SSK138"/>
      <c r="SSL138"/>
      <c r="SSM138"/>
      <c r="SSN138"/>
      <c r="SSO138"/>
      <c r="SSP138"/>
      <c r="SSQ138"/>
      <c r="SSR138"/>
      <c r="SSS138"/>
      <c r="SST138"/>
      <c r="SSU138"/>
      <c r="SSV138"/>
      <c r="SSW138"/>
      <c r="SSX138"/>
      <c r="SSY138"/>
      <c r="SSZ138"/>
      <c r="STA138"/>
      <c r="STB138"/>
      <c r="STC138"/>
      <c r="STD138"/>
      <c r="STE138"/>
      <c r="STF138"/>
      <c r="STG138"/>
      <c r="STH138"/>
      <c r="STI138"/>
      <c r="STJ138"/>
      <c r="STK138"/>
      <c r="STL138"/>
      <c r="STM138"/>
      <c r="STN138"/>
      <c r="STO138"/>
      <c r="STP138"/>
      <c r="STQ138"/>
      <c r="STR138"/>
      <c r="STS138"/>
      <c r="STT138"/>
      <c r="STU138"/>
      <c r="STV138"/>
      <c r="STW138"/>
      <c r="STX138"/>
      <c r="STY138"/>
      <c r="STZ138"/>
      <c r="SUA138"/>
      <c r="SUB138"/>
      <c r="SUC138"/>
      <c r="SUD138"/>
      <c r="SUE138"/>
      <c r="SUF138"/>
      <c r="SUG138"/>
      <c r="SUH138"/>
      <c r="SUI138"/>
      <c r="SUJ138"/>
      <c r="SUK138"/>
      <c r="SUL138"/>
      <c r="SUM138"/>
      <c r="SUN138"/>
      <c r="SUO138"/>
      <c r="SUP138"/>
      <c r="SUQ138"/>
      <c r="SUR138"/>
      <c r="SUS138"/>
      <c r="SUT138"/>
      <c r="SUU138"/>
      <c r="SUV138"/>
      <c r="SUW138"/>
      <c r="SUX138"/>
      <c r="SUY138"/>
      <c r="SUZ138"/>
      <c r="SVA138"/>
      <c r="SVB138"/>
      <c r="SVC138"/>
      <c r="SVD138"/>
      <c r="SVE138"/>
      <c r="SVF138"/>
      <c r="SVG138"/>
      <c r="SVH138"/>
      <c r="SVI138"/>
      <c r="SVJ138"/>
      <c r="SVK138"/>
      <c r="SVL138"/>
      <c r="SVM138"/>
      <c r="SVN138"/>
      <c r="SVO138"/>
      <c r="SVP138"/>
      <c r="SVQ138"/>
      <c r="SVR138"/>
      <c r="SVS138"/>
      <c r="SVT138"/>
      <c r="SVU138"/>
      <c r="SVV138"/>
      <c r="SVW138"/>
      <c r="SVX138"/>
      <c r="SVY138"/>
      <c r="SVZ138"/>
      <c r="SWA138"/>
      <c r="SWB138"/>
      <c r="SWC138"/>
      <c r="SWD138"/>
      <c r="SWE138"/>
      <c r="SWF138"/>
      <c r="SWG138"/>
      <c r="SWH138"/>
      <c r="SWI138"/>
      <c r="SWJ138"/>
      <c r="SWK138"/>
      <c r="SWL138"/>
      <c r="SWM138"/>
      <c r="SWN138"/>
      <c r="SWO138"/>
      <c r="SWP138"/>
      <c r="SWQ138"/>
      <c r="SWR138"/>
      <c r="SWS138"/>
      <c r="SWT138"/>
      <c r="SWU138"/>
      <c r="SWV138"/>
      <c r="SWW138"/>
      <c r="SWX138"/>
      <c r="SWY138"/>
      <c r="SWZ138"/>
      <c r="SXA138"/>
      <c r="SXB138"/>
      <c r="SXC138"/>
      <c r="SXD138"/>
      <c r="SXE138"/>
      <c r="SXF138"/>
      <c r="SXG138"/>
      <c r="SXH138"/>
      <c r="SXI138"/>
      <c r="SXJ138"/>
      <c r="SXK138"/>
      <c r="SXL138"/>
      <c r="SXM138"/>
      <c r="SXN138"/>
      <c r="SXO138"/>
      <c r="SXP138"/>
      <c r="SXQ138"/>
      <c r="SXR138"/>
      <c r="SXS138"/>
      <c r="SXT138"/>
      <c r="SXU138"/>
      <c r="SXV138"/>
      <c r="SXW138"/>
      <c r="SXX138"/>
      <c r="SXY138"/>
      <c r="SXZ138"/>
      <c r="SYA138"/>
      <c r="SYB138"/>
      <c r="SYC138"/>
      <c r="SYD138"/>
      <c r="SYE138"/>
      <c r="SYF138"/>
      <c r="SYG138"/>
      <c r="SYH138"/>
      <c r="SYI138"/>
      <c r="SYJ138"/>
      <c r="SYK138"/>
      <c r="SYL138"/>
      <c r="SYM138"/>
      <c r="SYN138"/>
      <c r="SYO138"/>
      <c r="SYP138"/>
      <c r="SYQ138"/>
      <c r="SYR138"/>
      <c r="SYS138"/>
      <c r="SYT138"/>
      <c r="SYU138"/>
      <c r="SYV138"/>
      <c r="SYW138"/>
      <c r="SYX138"/>
      <c r="SYY138"/>
      <c r="SYZ138"/>
      <c r="SZA138"/>
      <c r="SZB138"/>
      <c r="SZC138"/>
      <c r="SZD138"/>
      <c r="SZE138"/>
      <c r="SZF138"/>
      <c r="SZG138"/>
      <c r="SZH138"/>
      <c r="SZI138"/>
      <c r="SZJ138"/>
      <c r="SZK138"/>
      <c r="SZL138"/>
      <c r="SZM138"/>
      <c r="SZN138"/>
      <c r="SZO138"/>
      <c r="SZP138"/>
      <c r="SZQ138"/>
      <c r="SZR138"/>
      <c r="SZS138"/>
      <c r="SZT138"/>
      <c r="SZU138"/>
      <c r="SZV138"/>
      <c r="SZW138"/>
      <c r="SZX138"/>
      <c r="SZY138"/>
      <c r="SZZ138"/>
      <c r="TAA138"/>
      <c r="TAB138"/>
      <c r="TAC138"/>
      <c r="TAD138"/>
      <c r="TAE138"/>
      <c r="TAF138"/>
      <c r="TAG138"/>
      <c r="TAH138"/>
      <c r="TAI138"/>
      <c r="TAJ138"/>
      <c r="TAK138"/>
      <c r="TAL138"/>
      <c r="TAM138"/>
      <c r="TAN138"/>
      <c r="TAO138"/>
      <c r="TAP138"/>
      <c r="TAQ138"/>
      <c r="TAR138"/>
      <c r="TAS138"/>
      <c r="TAT138"/>
      <c r="TAU138"/>
      <c r="TAV138"/>
      <c r="TAW138"/>
      <c r="TAX138"/>
      <c r="TAY138"/>
      <c r="TAZ138"/>
      <c r="TBA138"/>
      <c r="TBB138"/>
      <c r="TBC138"/>
      <c r="TBD138"/>
      <c r="TBE138"/>
      <c r="TBF138"/>
      <c r="TBG138"/>
      <c r="TBH138"/>
      <c r="TBI138"/>
      <c r="TBJ138"/>
      <c r="TBK138"/>
      <c r="TBL138"/>
      <c r="TBM138"/>
      <c r="TBN138"/>
      <c r="TBO138"/>
      <c r="TBP138"/>
      <c r="TBQ138"/>
      <c r="TBR138"/>
      <c r="TBS138"/>
      <c r="TBT138"/>
      <c r="TBU138"/>
      <c r="TBV138"/>
      <c r="TBW138"/>
      <c r="TBX138"/>
      <c r="TBY138"/>
      <c r="TBZ138"/>
      <c r="TCA138"/>
      <c r="TCB138"/>
      <c r="TCC138"/>
      <c r="TCD138"/>
      <c r="TCE138"/>
      <c r="TCF138"/>
      <c r="TCG138"/>
      <c r="TCH138"/>
      <c r="TCI138"/>
      <c r="TCJ138"/>
      <c r="TCK138"/>
      <c r="TCL138"/>
      <c r="TCM138"/>
      <c r="TCN138"/>
      <c r="TCO138"/>
      <c r="TCP138"/>
      <c r="TCQ138"/>
      <c r="TCR138"/>
      <c r="TCS138"/>
      <c r="TCT138"/>
      <c r="TCU138"/>
      <c r="TCV138"/>
      <c r="TCW138"/>
      <c r="TCX138"/>
      <c r="TCY138"/>
      <c r="TCZ138"/>
      <c r="TDA138"/>
      <c r="TDB138"/>
      <c r="TDC138"/>
      <c r="TDD138"/>
      <c r="TDE138"/>
      <c r="TDF138"/>
      <c r="TDG138"/>
      <c r="TDH138"/>
      <c r="TDI138"/>
      <c r="TDJ138"/>
      <c r="TDK138"/>
      <c r="TDL138"/>
      <c r="TDM138"/>
      <c r="TDN138"/>
      <c r="TDO138"/>
      <c r="TDP138"/>
      <c r="TDQ138"/>
      <c r="TDR138"/>
      <c r="TDS138"/>
      <c r="TDT138"/>
      <c r="TDU138"/>
      <c r="TDV138"/>
      <c r="TDW138"/>
      <c r="TDX138"/>
      <c r="TDY138"/>
      <c r="TDZ138"/>
      <c r="TEA138"/>
      <c r="TEB138"/>
      <c r="TEC138"/>
      <c r="TED138"/>
      <c r="TEE138"/>
      <c r="TEF138"/>
      <c r="TEG138"/>
      <c r="TEH138"/>
      <c r="TEI138"/>
      <c r="TEJ138"/>
      <c r="TEK138"/>
      <c r="TEL138"/>
      <c r="TEM138"/>
      <c r="TEN138"/>
      <c r="TEO138"/>
      <c r="TEP138"/>
      <c r="TEQ138"/>
      <c r="TER138"/>
      <c r="TES138"/>
      <c r="TET138"/>
      <c r="TEU138"/>
      <c r="TEV138"/>
      <c r="TEW138"/>
      <c r="TEX138"/>
      <c r="TEY138"/>
      <c r="TEZ138"/>
      <c r="TFA138"/>
      <c r="TFB138"/>
      <c r="TFC138"/>
      <c r="TFD138"/>
      <c r="TFE138"/>
      <c r="TFF138"/>
      <c r="TFG138"/>
      <c r="TFH138"/>
      <c r="TFI138"/>
      <c r="TFJ138"/>
      <c r="TFK138"/>
      <c r="TFL138"/>
      <c r="TFM138"/>
      <c r="TFN138"/>
      <c r="TFO138"/>
      <c r="TFP138"/>
      <c r="TFQ138"/>
      <c r="TFR138"/>
      <c r="TFS138"/>
      <c r="TFT138"/>
      <c r="TFU138"/>
      <c r="TFV138"/>
      <c r="TFW138"/>
      <c r="TFX138"/>
      <c r="TFY138"/>
      <c r="TFZ138"/>
      <c r="TGA138"/>
      <c r="TGB138"/>
      <c r="TGC138"/>
      <c r="TGD138"/>
      <c r="TGE138"/>
      <c r="TGF138"/>
      <c r="TGG138"/>
      <c r="TGH138"/>
      <c r="TGI138"/>
      <c r="TGJ138"/>
      <c r="TGK138"/>
      <c r="TGL138"/>
      <c r="TGM138"/>
      <c r="TGN138"/>
      <c r="TGO138"/>
      <c r="TGP138"/>
      <c r="TGQ138"/>
      <c r="TGR138"/>
      <c r="TGS138"/>
      <c r="TGT138"/>
      <c r="TGU138"/>
      <c r="TGV138"/>
      <c r="TGW138"/>
      <c r="TGX138"/>
      <c r="TGY138"/>
      <c r="TGZ138"/>
      <c r="THA138"/>
      <c r="THB138"/>
      <c r="THC138"/>
      <c r="THD138"/>
      <c r="THE138"/>
      <c r="THF138"/>
      <c r="THG138"/>
      <c r="THH138"/>
      <c r="THI138"/>
      <c r="THJ138"/>
      <c r="THK138"/>
      <c r="THL138"/>
      <c r="THM138"/>
      <c r="THN138"/>
      <c r="THO138"/>
      <c r="THP138"/>
      <c r="THQ138"/>
      <c r="THR138"/>
      <c r="THS138"/>
      <c r="THT138"/>
      <c r="THU138"/>
      <c r="THV138"/>
      <c r="THW138"/>
      <c r="THX138"/>
      <c r="THY138"/>
      <c r="THZ138"/>
      <c r="TIA138"/>
      <c r="TIB138"/>
      <c r="TIC138"/>
      <c r="TID138"/>
      <c r="TIE138"/>
      <c r="TIF138"/>
      <c r="TIG138"/>
      <c r="TIH138"/>
      <c r="TII138"/>
      <c r="TIJ138"/>
      <c r="TIK138"/>
      <c r="TIL138"/>
      <c r="TIM138"/>
      <c r="TIN138"/>
      <c r="TIO138"/>
      <c r="TIP138"/>
      <c r="TIQ138"/>
      <c r="TIR138"/>
      <c r="TIS138"/>
      <c r="TIT138"/>
      <c r="TIU138"/>
      <c r="TIV138"/>
      <c r="TIW138"/>
      <c r="TIX138"/>
      <c r="TIY138"/>
      <c r="TIZ138"/>
      <c r="TJA138"/>
      <c r="TJB138"/>
      <c r="TJC138"/>
      <c r="TJD138"/>
      <c r="TJE138"/>
      <c r="TJF138"/>
      <c r="TJG138"/>
      <c r="TJH138"/>
      <c r="TJI138"/>
      <c r="TJJ138"/>
      <c r="TJK138"/>
      <c r="TJL138"/>
      <c r="TJM138"/>
      <c r="TJN138"/>
      <c r="TJO138"/>
      <c r="TJP138"/>
      <c r="TJQ138"/>
      <c r="TJR138"/>
      <c r="TJS138"/>
      <c r="TJT138"/>
      <c r="TJU138"/>
      <c r="TJV138"/>
      <c r="TJW138"/>
      <c r="TJX138"/>
      <c r="TJY138"/>
      <c r="TJZ138"/>
      <c r="TKA138"/>
      <c r="TKB138"/>
      <c r="TKC138"/>
      <c r="TKD138"/>
      <c r="TKE138"/>
      <c r="TKF138"/>
      <c r="TKG138"/>
      <c r="TKH138"/>
      <c r="TKI138"/>
      <c r="TKJ138"/>
      <c r="TKK138"/>
      <c r="TKL138"/>
      <c r="TKM138"/>
      <c r="TKN138"/>
      <c r="TKO138"/>
      <c r="TKP138"/>
      <c r="TKQ138"/>
      <c r="TKR138"/>
      <c r="TKS138"/>
      <c r="TKT138"/>
      <c r="TKU138"/>
      <c r="TKV138"/>
      <c r="TKW138"/>
      <c r="TKX138"/>
      <c r="TKY138"/>
      <c r="TKZ138"/>
      <c r="TLA138"/>
      <c r="TLB138"/>
      <c r="TLC138"/>
      <c r="TLD138"/>
      <c r="TLE138"/>
      <c r="TLF138"/>
      <c r="TLG138"/>
      <c r="TLH138"/>
      <c r="TLI138"/>
      <c r="TLJ138"/>
      <c r="TLK138"/>
      <c r="TLL138"/>
      <c r="TLM138"/>
      <c r="TLN138"/>
      <c r="TLO138"/>
      <c r="TLP138"/>
      <c r="TLQ138"/>
      <c r="TLR138"/>
      <c r="TLS138"/>
      <c r="TLT138"/>
      <c r="TLU138"/>
      <c r="TLV138"/>
      <c r="TLW138"/>
      <c r="TLX138"/>
      <c r="TLY138"/>
      <c r="TLZ138"/>
      <c r="TMA138"/>
      <c r="TMB138"/>
      <c r="TMC138"/>
      <c r="TMD138"/>
      <c r="TME138"/>
      <c r="TMF138"/>
      <c r="TMG138"/>
      <c r="TMH138"/>
      <c r="TMI138"/>
      <c r="TMJ138"/>
      <c r="TMK138"/>
      <c r="TML138"/>
      <c r="TMM138"/>
      <c r="TMN138"/>
      <c r="TMO138"/>
      <c r="TMP138"/>
      <c r="TMQ138"/>
      <c r="TMR138"/>
      <c r="TMS138"/>
      <c r="TMT138"/>
      <c r="TMU138"/>
      <c r="TMV138"/>
      <c r="TMW138"/>
      <c r="TMX138"/>
      <c r="TMY138"/>
      <c r="TMZ138"/>
      <c r="TNA138"/>
      <c r="TNB138"/>
      <c r="TNC138"/>
      <c r="TND138"/>
      <c r="TNE138"/>
      <c r="TNF138"/>
      <c r="TNG138"/>
      <c r="TNH138"/>
      <c r="TNI138"/>
      <c r="TNJ138"/>
      <c r="TNK138"/>
      <c r="TNL138"/>
      <c r="TNM138"/>
      <c r="TNN138"/>
      <c r="TNO138"/>
      <c r="TNP138"/>
      <c r="TNQ138"/>
      <c r="TNR138"/>
      <c r="TNS138"/>
      <c r="TNT138"/>
      <c r="TNU138"/>
      <c r="TNV138"/>
      <c r="TNW138"/>
      <c r="TNX138"/>
      <c r="TNY138"/>
      <c r="TNZ138"/>
      <c r="TOA138"/>
      <c r="TOB138"/>
      <c r="TOC138"/>
      <c r="TOD138"/>
      <c r="TOE138"/>
      <c r="TOF138"/>
      <c r="TOG138"/>
      <c r="TOH138"/>
      <c r="TOI138"/>
      <c r="TOJ138"/>
      <c r="TOK138"/>
      <c r="TOL138"/>
      <c r="TOM138"/>
      <c r="TON138"/>
      <c r="TOO138"/>
      <c r="TOP138"/>
      <c r="TOQ138"/>
      <c r="TOR138"/>
      <c r="TOS138"/>
      <c r="TOT138"/>
      <c r="TOU138"/>
      <c r="TOV138"/>
      <c r="TOW138"/>
      <c r="TOX138"/>
      <c r="TOY138"/>
      <c r="TOZ138"/>
      <c r="TPA138"/>
      <c r="TPB138"/>
      <c r="TPC138"/>
      <c r="TPD138"/>
      <c r="TPE138"/>
      <c r="TPF138"/>
      <c r="TPG138"/>
      <c r="TPH138"/>
      <c r="TPI138"/>
      <c r="TPJ138"/>
      <c r="TPK138"/>
      <c r="TPL138"/>
      <c r="TPM138"/>
      <c r="TPN138"/>
      <c r="TPO138"/>
      <c r="TPP138"/>
      <c r="TPQ138"/>
      <c r="TPR138"/>
      <c r="TPS138"/>
      <c r="TPT138"/>
      <c r="TPU138"/>
      <c r="TPV138"/>
      <c r="TPW138"/>
      <c r="TPX138"/>
      <c r="TPY138"/>
      <c r="TPZ138"/>
      <c r="TQA138"/>
      <c r="TQB138"/>
      <c r="TQC138"/>
      <c r="TQD138"/>
      <c r="TQE138"/>
      <c r="TQF138"/>
      <c r="TQG138"/>
      <c r="TQH138"/>
      <c r="TQI138"/>
      <c r="TQJ138"/>
      <c r="TQK138"/>
      <c r="TQL138"/>
      <c r="TQM138"/>
      <c r="TQN138"/>
      <c r="TQO138"/>
      <c r="TQP138"/>
      <c r="TQQ138"/>
      <c r="TQR138"/>
      <c r="TQS138"/>
      <c r="TQT138"/>
      <c r="TQU138"/>
      <c r="TQV138"/>
      <c r="TQW138"/>
      <c r="TQX138"/>
      <c r="TQY138"/>
      <c r="TQZ138"/>
      <c r="TRA138"/>
      <c r="TRB138"/>
      <c r="TRC138"/>
      <c r="TRD138"/>
      <c r="TRE138"/>
      <c r="TRF138"/>
      <c r="TRG138"/>
      <c r="TRH138"/>
      <c r="TRI138"/>
      <c r="TRJ138"/>
      <c r="TRK138"/>
      <c r="TRL138"/>
      <c r="TRM138"/>
      <c r="TRN138"/>
      <c r="TRO138"/>
      <c r="TRP138"/>
      <c r="TRQ138"/>
      <c r="TRR138"/>
      <c r="TRS138"/>
      <c r="TRT138"/>
      <c r="TRU138"/>
      <c r="TRV138"/>
      <c r="TRW138"/>
      <c r="TRX138"/>
      <c r="TRY138"/>
      <c r="TRZ138"/>
      <c r="TSA138"/>
      <c r="TSB138"/>
      <c r="TSC138"/>
      <c r="TSD138"/>
      <c r="TSE138"/>
      <c r="TSF138"/>
      <c r="TSG138"/>
      <c r="TSH138"/>
      <c r="TSI138"/>
      <c r="TSJ138"/>
      <c r="TSK138"/>
      <c r="TSL138"/>
      <c r="TSM138"/>
      <c r="TSN138"/>
      <c r="TSO138"/>
      <c r="TSP138"/>
      <c r="TSQ138"/>
      <c r="TSR138"/>
      <c r="TSS138"/>
      <c r="TST138"/>
      <c r="TSU138"/>
      <c r="TSV138"/>
      <c r="TSW138"/>
      <c r="TSX138"/>
      <c r="TSY138"/>
      <c r="TSZ138"/>
      <c r="TTA138"/>
      <c r="TTB138"/>
      <c r="TTC138"/>
      <c r="TTD138"/>
      <c r="TTE138"/>
      <c r="TTF138"/>
      <c r="TTG138"/>
      <c r="TTH138"/>
      <c r="TTI138"/>
      <c r="TTJ138"/>
      <c r="TTK138"/>
      <c r="TTL138"/>
      <c r="TTM138"/>
      <c r="TTN138"/>
      <c r="TTO138"/>
      <c r="TTP138"/>
      <c r="TTQ138"/>
      <c r="TTR138"/>
      <c r="TTS138"/>
      <c r="TTT138"/>
      <c r="TTU138"/>
      <c r="TTV138"/>
      <c r="TTW138"/>
      <c r="TTX138"/>
      <c r="TTY138"/>
      <c r="TTZ138"/>
      <c r="TUA138"/>
      <c r="TUB138"/>
      <c r="TUC138"/>
      <c r="TUD138"/>
      <c r="TUE138"/>
      <c r="TUF138"/>
      <c r="TUG138"/>
      <c r="TUH138"/>
      <c r="TUI138"/>
      <c r="TUJ138"/>
      <c r="TUK138"/>
      <c r="TUL138"/>
      <c r="TUM138"/>
      <c r="TUN138"/>
      <c r="TUO138"/>
      <c r="TUP138"/>
      <c r="TUQ138"/>
      <c r="TUR138"/>
      <c r="TUS138"/>
      <c r="TUT138"/>
      <c r="TUU138"/>
      <c r="TUV138"/>
      <c r="TUW138"/>
      <c r="TUX138"/>
      <c r="TUY138"/>
      <c r="TUZ138"/>
      <c r="TVA138"/>
      <c r="TVB138"/>
      <c r="TVC138"/>
      <c r="TVD138"/>
      <c r="TVE138"/>
      <c r="TVF138"/>
      <c r="TVG138"/>
      <c r="TVH138"/>
      <c r="TVI138"/>
      <c r="TVJ138"/>
      <c r="TVK138"/>
      <c r="TVL138"/>
      <c r="TVM138"/>
      <c r="TVN138"/>
      <c r="TVO138"/>
      <c r="TVP138"/>
      <c r="TVQ138"/>
      <c r="TVR138"/>
      <c r="TVS138"/>
      <c r="TVT138"/>
      <c r="TVU138"/>
      <c r="TVV138"/>
      <c r="TVW138"/>
      <c r="TVX138"/>
      <c r="TVY138"/>
      <c r="TVZ138"/>
      <c r="TWA138"/>
      <c r="TWB138"/>
      <c r="TWC138"/>
      <c r="TWD138"/>
      <c r="TWE138"/>
      <c r="TWF138"/>
      <c r="TWG138"/>
      <c r="TWH138"/>
      <c r="TWI138"/>
      <c r="TWJ138"/>
      <c r="TWK138"/>
      <c r="TWL138"/>
      <c r="TWM138"/>
      <c r="TWN138"/>
      <c r="TWO138"/>
      <c r="TWP138"/>
      <c r="TWQ138"/>
      <c r="TWR138"/>
      <c r="TWS138"/>
      <c r="TWT138"/>
      <c r="TWU138"/>
      <c r="TWV138"/>
      <c r="TWW138"/>
      <c r="TWX138"/>
      <c r="TWY138"/>
      <c r="TWZ138"/>
      <c r="TXA138"/>
      <c r="TXB138"/>
      <c r="TXC138"/>
      <c r="TXD138"/>
      <c r="TXE138"/>
      <c r="TXF138"/>
      <c r="TXG138"/>
      <c r="TXH138"/>
      <c r="TXI138"/>
      <c r="TXJ138"/>
      <c r="TXK138"/>
      <c r="TXL138"/>
      <c r="TXM138"/>
      <c r="TXN138"/>
      <c r="TXO138"/>
      <c r="TXP138"/>
      <c r="TXQ138"/>
      <c r="TXR138"/>
      <c r="TXS138"/>
      <c r="TXT138"/>
      <c r="TXU138"/>
      <c r="TXV138"/>
      <c r="TXW138"/>
      <c r="TXX138"/>
      <c r="TXY138"/>
      <c r="TXZ138"/>
      <c r="TYA138"/>
      <c r="TYB138"/>
      <c r="TYC138"/>
      <c r="TYD138"/>
      <c r="TYE138"/>
      <c r="TYF138"/>
      <c r="TYG138"/>
      <c r="TYH138"/>
      <c r="TYI138"/>
      <c r="TYJ138"/>
      <c r="TYK138"/>
      <c r="TYL138"/>
      <c r="TYM138"/>
      <c r="TYN138"/>
      <c r="TYO138"/>
      <c r="TYP138"/>
      <c r="TYQ138"/>
      <c r="TYR138"/>
      <c r="TYS138"/>
      <c r="TYT138"/>
      <c r="TYU138"/>
      <c r="TYV138"/>
      <c r="TYW138"/>
      <c r="TYX138"/>
      <c r="TYY138"/>
      <c r="TYZ138"/>
      <c r="TZA138"/>
      <c r="TZB138"/>
      <c r="TZC138"/>
      <c r="TZD138"/>
      <c r="TZE138"/>
      <c r="TZF138"/>
      <c r="TZG138"/>
      <c r="TZH138"/>
      <c r="TZI138"/>
      <c r="TZJ138"/>
      <c r="TZK138"/>
      <c r="TZL138"/>
      <c r="TZM138"/>
      <c r="TZN138"/>
      <c r="TZO138"/>
      <c r="TZP138"/>
      <c r="TZQ138"/>
      <c r="TZR138"/>
      <c r="TZS138"/>
      <c r="TZT138"/>
      <c r="TZU138"/>
      <c r="TZV138"/>
      <c r="TZW138"/>
      <c r="TZX138"/>
      <c r="TZY138"/>
      <c r="TZZ138"/>
      <c r="UAA138"/>
      <c r="UAB138"/>
      <c r="UAC138"/>
      <c r="UAD138"/>
      <c r="UAE138"/>
      <c r="UAF138"/>
      <c r="UAG138"/>
      <c r="UAH138"/>
      <c r="UAI138"/>
      <c r="UAJ138"/>
      <c r="UAK138"/>
      <c r="UAL138"/>
      <c r="UAM138"/>
      <c r="UAN138"/>
      <c r="UAO138"/>
      <c r="UAP138"/>
      <c r="UAQ138"/>
      <c r="UAR138"/>
      <c r="UAS138"/>
      <c r="UAT138"/>
      <c r="UAU138"/>
      <c r="UAV138"/>
      <c r="UAW138"/>
      <c r="UAX138"/>
      <c r="UAY138"/>
      <c r="UAZ138"/>
      <c r="UBA138"/>
      <c r="UBB138"/>
      <c r="UBC138"/>
      <c r="UBD138"/>
      <c r="UBE138"/>
      <c r="UBF138"/>
      <c r="UBG138"/>
      <c r="UBH138"/>
      <c r="UBI138"/>
      <c r="UBJ138"/>
      <c r="UBK138"/>
      <c r="UBL138"/>
      <c r="UBM138"/>
      <c r="UBN138"/>
      <c r="UBO138"/>
      <c r="UBP138"/>
      <c r="UBQ138"/>
      <c r="UBR138"/>
      <c r="UBS138"/>
      <c r="UBT138"/>
      <c r="UBU138"/>
      <c r="UBV138"/>
      <c r="UBW138"/>
      <c r="UBX138"/>
      <c r="UBY138"/>
      <c r="UBZ138"/>
      <c r="UCA138"/>
      <c r="UCB138"/>
      <c r="UCC138"/>
      <c r="UCD138"/>
      <c r="UCE138"/>
      <c r="UCF138"/>
      <c r="UCG138"/>
      <c r="UCH138"/>
      <c r="UCI138"/>
      <c r="UCJ138"/>
      <c r="UCK138"/>
      <c r="UCL138"/>
      <c r="UCM138"/>
      <c r="UCN138"/>
      <c r="UCO138"/>
      <c r="UCP138"/>
      <c r="UCQ138"/>
      <c r="UCR138"/>
      <c r="UCS138"/>
      <c r="UCT138"/>
      <c r="UCU138"/>
      <c r="UCV138"/>
      <c r="UCW138"/>
      <c r="UCX138"/>
      <c r="UCY138"/>
      <c r="UCZ138"/>
      <c r="UDA138"/>
      <c r="UDB138"/>
      <c r="UDC138"/>
      <c r="UDD138"/>
      <c r="UDE138"/>
      <c r="UDF138"/>
      <c r="UDG138"/>
      <c r="UDH138"/>
      <c r="UDI138"/>
      <c r="UDJ138"/>
      <c r="UDK138"/>
      <c r="UDL138"/>
      <c r="UDM138"/>
      <c r="UDN138"/>
      <c r="UDO138"/>
      <c r="UDP138"/>
      <c r="UDQ138"/>
      <c r="UDR138"/>
      <c r="UDS138"/>
      <c r="UDT138"/>
      <c r="UDU138"/>
      <c r="UDV138"/>
      <c r="UDW138"/>
      <c r="UDX138"/>
      <c r="UDY138"/>
      <c r="UDZ138"/>
      <c r="UEA138"/>
      <c r="UEB138"/>
      <c r="UEC138"/>
      <c r="UED138"/>
      <c r="UEE138"/>
      <c r="UEF138"/>
      <c r="UEG138"/>
      <c r="UEH138"/>
      <c r="UEI138"/>
      <c r="UEJ138"/>
      <c r="UEK138"/>
      <c r="UEL138"/>
      <c r="UEM138"/>
      <c r="UEN138"/>
      <c r="UEO138"/>
      <c r="UEP138"/>
      <c r="UEQ138"/>
      <c r="UER138"/>
      <c r="UES138"/>
      <c r="UET138"/>
      <c r="UEU138"/>
      <c r="UEV138"/>
      <c r="UEW138"/>
      <c r="UEX138"/>
      <c r="UEY138"/>
      <c r="UEZ138"/>
      <c r="UFA138"/>
      <c r="UFB138"/>
      <c r="UFC138"/>
      <c r="UFD138"/>
      <c r="UFE138"/>
      <c r="UFF138"/>
      <c r="UFG138"/>
      <c r="UFH138"/>
      <c r="UFI138"/>
      <c r="UFJ138"/>
      <c r="UFK138"/>
      <c r="UFL138"/>
      <c r="UFM138"/>
      <c r="UFN138"/>
      <c r="UFO138"/>
      <c r="UFP138"/>
      <c r="UFQ138"/>
      <c r="UFR138"/>
      <c r="UFS138"/>
      <c r="UFT138"/>
      <c r="UFU138"/>
      <c r="UFV138"/>
      <c r="UFW138"/>
      <c r="UFX138"/>
      <c r="UFY138"/>
      <c r="UFZ138"/>
      <c r="UGA138"/>
      <c r="UGB138"/>
      <c r="UGC138"/>
      <c r="UGD138"/>
      <c r="UGE138"/>
      <c r="UGF138"/>
      <c r="UGG138"/>
      <c r="UGH138"/>
      <c r="UGI138"/>
      <c r="UGJ138"/>
      <c r="UGK138"/>
      <c r="UGL138"/>
      <c r="UGM138"/>
      <c r="UGN138"/>
      <c r="UGO138"/>
      <c r="UGP138"/>
      <c r="UGQ138"/>
      <c r="UGR138"/>
      <c r="UGS138"/>
      <c r="UGT138"/>
      <c r="UGU138"/>
      <c r="UGV138"/>
      <c r="UGW138"/>
      <c r="UGX138"/>
      <c r="UGY138"/>
      <c r="UGZ138"/>
      <c r="UHA138"/>
      <c r="UHB138"/>
      <c r="UHC138"/>
      <c r="UHD138"/>
      <c r="UHE138"/>
      <c r="UHF138"/>
      <c r="UHG138"/>
      <c r="UHH138"/>
      <c r="UHI138"/>
      <c r="UHJ138"/>
      <c r="UHK138"/>
      <c r="UHL138"/>
      <c r="UHM138"/>
      <c r="UHN138"/>
      <c r="UHO138"/>
      <c r="UHP138"/>
      <c r="UHQ138"/>
      <c r="UHR138"/>
      <c r="UHS138"/>
      <c r="UHT138"/>
      <c r="UHU138"/>
      <c r="UHV138"/>
      <c r="UHW138"/>
      <c r="UHX138"/>
      <c r="UHY138"/>
      <c r="UHZ138"/>
      <c r="UIA138"/>
      <c r="UIB138"/>
      <c r="UIC138"/>
      <c r="UID138"/>
      <c r="UIE138"/>
      <c r="UIF138"/>
      <c r="UIG138"/>
      <c r="UIH138"/>
      <c r="UII138"/>
      <c r="UIJ138"/>
      <c r="UIK138"/>
      <c r="UIL138"/>
      <c r="UIM138"/>
      <c r="UIN138"/>
      <c r="UIO138"/>
      <c r="UIP138"/>
      <c r="UIQ138"/>
      <c r="UIR138"/>
      <c r="UIS138"/>
      <c r="UIT138"/>
      <c r="UIU138"/>
      <c r="UIV138"/>
      <c r="UIW138"/>
      <c r="UIX138"/>
      <c r="UIY138"/>
      <c r="UIZ138"/>
      <c r="UJA138"/>
      <c r="UJB138"/>
      <c r="UJC138"/>
      <c r="UJD138"/>
      <c r="UJE138"/>
      <c r="UJF138"/>
      <c r="UJG138"/>
      <c r="UJH138"/>
      <c r="UJI138"/>
      <c r="UJJ138"/>
      <c r="UJK138"/>
      <c r="UJL138"/>
      <c r="UJM138"/>
      <c r="UJN138"/>
      <c r="UJO138"/>
      <c r="UJP138"/>
      <c r="UJQ138"/>
      <c r="UJR138"/>
      <c r="UJS138"/>
      <c r="UJT138"/>
      <c r="UJU138"/>
      <c r="UJV138"/>
      <c r="UJW138"/>
      <c r="UJX138"/>
      <c r="UJY138"/>
      <c r="UJZ138"/>
      <c r="UKA138"/>
      <c r="UKB138"/>
      <c r="UKC138"/>
      <c r="UKD138"/>
      <c r="UKE138"/>
      <c r="UKF138"/>
      <c r="UKG138"/>
      <c r="UKH138"/>
      <c r="UKI138"/>
      <c r="UKJ138"/>
      <c r="UKK138"/>
      <c r="UKL138"/>
      <c r="UKM138"/>
      <c r="UKN138"/>
      <c r="UKO138"/>
      <c r="UKP138"/>
      <c r="UKQ138"/>
      <c r="UKR138"/>
      <c r="UKS138"/>
      <c r="UKT138"/>
      <c r="UKU138"/>
      <c r="UKV138"/>
      <c r="UKW138"/>
      <c r="UKX138"/>
      <c r="UKY138"/>
      <c r="UKZ138"/>
      <c r="ULA138"/>
      <c r="ULB138"/>
      <c r="ULC138"/>
      <c r="ULD138"/>
      <c r="ULE138"/>
      <c r="ULF138"/>
      <c r="ULG138"/>
      <c r="ULH138"/>
      <c r="ULI138"/>
      <c r="ULJ138"/>
      <c r="ULK138"/>
      <c r="ULL138"/>
      <c r="ULM138"/>
      <c r="ULN138"/>
      <c r="ULO138"/>
      <c r="ULP138"/>
      <c r="ULQ138"/>
      <c r="ULR138"/>
      <c r="ULS138"/>
      <c r="ULT138"/>
      <c r="ULU138"/>
      <c r="ULV138"/>
      <c r="ULW138"/>
      <c r="ULX138"/>
      <c r="ULY138"/>
      <c r="ULZ138"/>
      <c r="UMA138"/>
      <c r="UMB138"/>
      <c r="UMC138"/>
      <c r="UMD138"/>
      <c r="UME138"/>
      <c r="UMF138"/>
      <c r="UMG138"/>
      <c r="UMH138"/>
      <c r="UMI138"/>
      <c r="UMJ138"/>
      <c r="UMK138"/>
      <c r="UML138"/>
      <c r="UMM138"/>
      <c r="UMN138"/>
      <c r="UMO138"/>
      <c r="UMP138"/>
      <c r="UMQ138"/>
      <c r="UMR138"/>
      <c r="UMS138"/>
      <c r="UMT138"/>
      <c r="UMU138"/>
      <c r="UMV138"/>
      <c r="UMW138"/>
      <c r="UMX138"/>
      <c r="UMY138"/>
      <c r="UMZ138"/>
      <c r="UNA138"/>
      <c r="UNB138"/>
      <c r="UNC138"/>
      <c r="UND138"/>
      <c r="UNE138"/>
      <c r="UNF138"/>
      <c r="UNG138"/>
      <c r="UNH138"/>
      <c r="UNI138"/>
      <c r="UNJ138"/>
      <c r="UNK138"/>
      <c r="UNL138"/>
      <c r="UNM138"/>
      <c r="UNN138"/>
      <c r="UNO138"/>
      <c r="UNP138"/>
      <c r="UNQ138"/>
      <c r="UNR138"/>
      <c r="UNS138"/>
      <c r="UNT138"/>
      <c r="UNU138"/>
      <c r="UNV138"/>
      <c r="UNW138"/>
      <c r="UNX138"/>
      <c r="UNY138"/>
      <c r="UNZ138"/>
      <c r="UOA138"/>
      <c r="UOB138"/>
      <c r="UOC138"/>
      <c r="UOD138"/>
      <c r="UOE138"/>
      <c r="UOF138"/>
      <c r="UOG138"/>
      <c r="UOH138"/>
      <c r="UOI138"/>
      <c r="UOJ138"/>
      <c r="UOK138"/>
      <c r="UOL138"/>
      <c r="UOM138"/>
      <c r="UON138"/>
      <c r="UOO138"/>
      <c r="UOP138"/>
      <c r="UOQ138"/>
      <c r="UOR138"/>
      <c r="UOS138"/>
      <c r="UOT138"/>
      <c r="UOU138"/>
      <c r="UOV138"/>
      <c r="UOW138"/>
      <c r="UOX138"/>
      <c r="UOY138"/>
      <c r="UOZ138"/>
      <c r="UPA138"/>
      <c r="UPB138"/>
      <c r="UPC138"/>
      <c r="UPD138"/>
      <c r="UPE138"/>
      <c r="UPF138"/>
      <c r="UPG138"/>
      <c r="UPH138"/>
      <c r="UPI138"/>
      <c r="UPJ138"/>
      <c r="UPK138"/>
      <c r="UPL138"/>
      <c r="UPM138"/>
      <c r="UPN138"/>
      <c r="UPO138"/>
      <c r="UPP138"/>
      <c r="UPQ138"/>
      <c r="UPR138"/>
      <c r="UPS138"/>
      <c r="UPT138"/>
      <c r="UPU138"/>
      <c r="UPV138"/>
      <c r="UPW138"/>
      <c r="UPX138"/>
      <c r="UPY138"/>
      <c r="UPZ138"/>
      <c r="UQA138"/>
      <c r="UQB138"/>
      <c r="UQC138"/>
      <c r="UQD138"/>
      <c r="UQE138"/>
      <c r="UQF138"/>
      <c r="UQG138"/>
      <c r="UQH138"/>
      <c r="UQI138"/>
      <c r="UQJ138"/>
      <c r="UQK138"/>
      <c r="UQL138"/>
      <c r="UQM138"/>
      <c r="UQN138"/>
      <c r="UQO138"/>
      <c r="UQP138"/>
      <c r="UQQ138"/>
      <c r="UQR138"/>
      <c r="UQS138"/>
      <c r="UQT138"/>
      <c r="UQU138"/>
      <c r="UQV138"/>
      <c r="UQW138"/>
      <c r="UQX138"/>
      <c r="UQY138"/>
      <c r="UQZ138"/>
      <c r="URA138"/>
      <c r="URB138"/>
      <c r="URC138"/>
      <c r="URD138"/>
      <c r="URE138"/>
      <c r="URF138"/>
      <c r="URG138"/>
      <c r="URH138"/>
      <c r="URI138"/>
      <c r="URJ138"/>
      <c r="URK138"/>
      <c r="URL138"/>
      <c r="URM138"/>
      <c r="URN138"/>
      <c r="URO138"/>
      <c r="URP138"/>
      <c r="URQ138"/>
      <c r="URR138"/>
      <c r="URS138"/>
      <c r="URT138"/>
      <c r="URU138"/>
      <c r="URV138"/>
      <c r="URW138"/>
      <c r="URX138"/>
      <c r="URY138"/>
      <c r="URZ138"/>
      <c r="USA138"/>
      <c r="USB138"/>
      <c r="USC138"/>
      <c r="USD138"/>
      <c r="USE138"/>
      <c r="USF138"/>
      <c r="USG138"/>
      <c r="USH138"/>
      <c r="USI138"/>
      <c r="USJ138"/>
      <c r="USK138"/>
      <c r="USL138"/>
      <c r="USM138"/>
      <c r="USN138"/>
      <c r="USO138"/>
      <c r="USP138"/>
      <c r="USQ138"/>
      <c r="USR138"/>
      <c r="USS138"/>
      <c r="UST138"/>
      <c r="USU138"/>
      <c r="USV138"/>
      <c r="USW138"/>
      <c r="USX138"/>
      <c r="USY138"/>
      <c r="USZ138"/>
      <c r="UTA138"/>
      <c r="UTB138"/>
      <c r="UTC138"/>
      <c r="UTD138"/>
      <c r="UTE138"/>
      <c r="UTF138"/>
      <c r="UTG138"/>
      <c r="UTH138"/>
      <c r="UTI138"/>
      <c r="UTJ138"/>
      <c r="UTK138"/>
      <c r="UTL138"/>
      <c r="UTM138"/>
      <c r="UTN138"/>
      <c r="UTO138"/>
      <c r="UTP138"/>
      <c r="UTQ138"/>
      <c r="UTR138"/>
      <c r="UTS138"/>
      <c r="UTT138"/>
      <c r="UTU138"/>
      <c r="UTV138"/>
      <c r="UTW138"/>
      <c r="UTX138"/>
      <c r="UTY138"/>
      <c r="UTZ138"/>
      <c r="UUA138"/>
      <c r="UUB138"/>
      <c r="UUC138"/>
      <c r="UUD138"/>
      <c r="UUE138"/>
      <c r="UUF138"/>
      <c r="UUG138"/>
      <c r="UUH138"/>
      <c r="UUI138"/>
      <c r="UUJ138"/>
      <c r="UUK138"/>
      <c r="UUL138"/>
      <c r="UUM138"/>
      <c r="UUN138"/>
      <c r="UUO138"/>
      <c r="UUP138"/>
      <c r="UUQ138"/>
      <c r="UUR138"/>
      <c r="UUS138"/>
      <c r="UUT138"/>
      <c r="UUU138"/>
      <c r="UUV138"/>
      <c r="UUW138"/>
      <c r="UUX138"/>
      <c r="UUY138"/>
      <c r="UUZ138"/>
      <c r="UVA138"/>
      <c r="UVB138"/>
      <c r="UVC138"/>
      <c r="UVD138"/>
      <c r="UVE138"/>
      <c r="UVF138"/>
      <c r="UVG138"/>
      <c r="UVH138"/>
      <c r="UVI138"/>
      <c r="UVJ138"/>
      <c r="UVK138"/>
      <c r="UVL138"/>
      <c r="UVM138"/>
      <c r="UVN138"/>
      <c r="UVO138"/>
      <c r="UVP138"/>
      <c r="UVQ138"/>
      <c r="UVR138"/>
      <c r="UVS138"/>
      <c r="UVT138"/>
      <c r="UVU138"/>
      <c r="UVV138"/>
      <c r="UVW138"/>
      <c r="UVX138"/>
      <c r="UVY138"/>
      <c r="UVZ138"/>
      <c r="UWA138"/>
      <c r="UWB138"/>
      <c r="UWC138"/>
      <c r="UWD138"/>
      <c r="UWE138"/>
      <c r="UWF138"/>
      <c r="UWG138"/>
      <c r="UWH138"/>
      <c r="UWI138"/>
      <c r="UWJ138"/>
      <c r="UWK138"/>
      <c r="UWL138"/>
      <c r="UWM138"/>
      <c r="UWN138"/>
      <c r="UWO138"/>
      <c r="UWP138"/>
      <c r="UWQ138"/>
      <c r="UWR138"/>
      <c r="UWS138"/>
      <c r="UWT138"/>
      <c r="UWU138"/>
      <c r="UWV138"/>
      <c r="UWW138"/>
      <c r="UWX138"/>
      <c r="UWY138"/>
      <c r="UWZ138"/>
      <c r="UXA138"/>
      <c r="UXB138"/>
      <c r="UXC138"/>
      <c r="UXD138"/>
      <c r="UXE138"/>
      <c r="UXF138"/>
      <c r="UXG138"/>
      <c r="UXH138"/>
      <c r="UXI138"/>
      <c r="UXJ138"/>
      <c r="UXK138"/>
      <c r="UXL138"/>
      <c r="UXM138"/>
      <c r="UXN138"/>
      <c r="UXO138"/>
      <c r="UXP138"/>
      <c r="UXQ138"/>
      <c r="UXR138"/>
      <c r="UXS138"/>
      <c r="UXT138"/>
      <c r="UXU138"/>
      <c r="UXV138"/>
      <c r="UXW138"/>
      <c r="UXX138"/>
      <c r="UXY138"/>
      <c r="UXZ138"/>
      <c r="UYA138"/>
      <c r="UYB138"/>
      <c r="UYC138"/>
      <c r="UYD138"/>
      <c r="UYE138"/>
      <c r="UYF138"/>
      <c r="UYG138"/>
      <c r="UYH138"/>
      <c r="UYI138"/>
      <c r="UYJ138"/>
      <c r="UYK138"/>
      <c r="UYL138"/>
      <c r="UYM138"/>
      <c r="UYN138"/>
      <c r="UYO138"/>
      <c r="UYP138"/>
      <c r="UYQ138"/>
      <c r="UYR138"/>
      <c r="UYS138"/>
      <c r="UYT138"/>
      <c r="UYU138"/>
      <c r="UYV138"/>
      <c r="UYW138"/>
      <c r="UYX138"/>
      <c r="UYY138"/>
      <c r="UYZ138"/>
      <c r="UZA138"/>
      <c r="UZB138"/>
      <c r="UZC138"/>
      <c r="UZD138"/>
      <c r="UZE138"/>
      <c r="UZF138"/>
      <c r="UZG138"/>
      <c r="UZH138"/>
      <c r="UZI138"/>
      <c r="UZJ138"/>
      <c r="UZK138"/>
      <c r="UZL138"/>
      <c r="UZM138"/>
      <c r="UZN138"/>
      <c r="UZO138"/>
      <c r="UZP138"/>
      <c r="UZQ138"/>
      <c r="UZR138"/>
      <c r="UZS138"/>
      <c r="UZT138"/>
      <c r="UZU138"/>
      <c r="UZV138"/>
      <c r="UZW138"/>
      <c r="UZX138"/>
      <c r="UZY138"/>
      <c r="UZZ138"/>
      <c r="VAA138"/>
      <c r="VAB138"/>
      <c r="VAC138"/>
      <c r="VAD138"/>
      <c r="VAE138"/>
      <c r="VAF138"/>
      <c r="VAG138"/>
      <c r="VAH138"/>
      <c r="VAI138"/>
      <c r="VAJ138"/>
      <c r="VAK138"/>
      <c r="VAL138"/>
      <c r="VAM138"/>
      <c r="VAN138"/>
      <c r="VAO138"/>
      <c r="VAP138"/>
      <c r="VAQ138"/>
      <c r="VAR138"/>
      <c r="VAS138"/>
      <c r="VAT138"/>
      <c r="VAU138"/>
      <c r="VAV138"/>
      <c r="VAW138"/>
      <c r="VAX138"/>
      <c r="VAY138"/>
      <c r="VAZ138"/>
      <c r="VBA138"/>
      <c r="VBB138"/>
      <c r="VBC138"/>
      <c r="VBD138"/>
      <c r="VBE138"/>
      <c r="VBF138"/>
      <c r="VBG138"/>
      <c r="VBH138"/>
      <c r="VBI138"/>
      <c r="VBJ138"/>
      <c r="VBK138"/>
      <c r="VBL138"/>
      <c r="VBM138"/>
      <c r="VBN138"/>
      <c r="VBO138"/>
      <c r="VBP138"/>
      <c r="VBQ138"/>
      <c r="VBR138"/>
      <c r="VBS138"/>
      <c r="VBT138"/>
      <c r="VBU138"/>
      <c r="VBV138"/>
      <c r="VBW138"/>
      <c r="VBX138"/>
      <c r="VBY138"/>
      <c r="VBZ138"/>
      <c r="VCA138"/>
      <c r="VCB138"/>
      <c r="VCC138"/>
      <c r="VCD138"/>
      <c r="VCE138"/>
      <c r="VCF138"/>
      <c r="VCG138"/>
      <c r="VCH138"/>
      <c r="VCI138"/>
      <c r="VCJ138"/>
      <c r="VCK138"/>
      <c r="VCL138"/>
      <c r="VCM138"/>
      <c r="VCN138"/>
      <c r="VCO138"/>
      <c r="VCP138"/>
      <c r="VCQ138"/>
      <c r="VCR138"/>
      <c r="VCS138"/>
      <c r="VCT138"/>
      <c r="VCU138"/>
      <c r="VCV138"/>
      <c r="VCW138"/>
      <c r="VCX138"/>
      <c r="VCY138"/>
      <c r="VCZ138"/>
      <c r="VDA138"/>
      <c r="VDB138"/>
      <c r="VDC138"/>
      <c r="VDD138"/>
      <c r="VDE138"/>
      <c r="VDF138"/>
      <c r="VDG138"/>
      <c r="VDH138"/>
      <c r="VDI138"/>
      <c r="VDJ138"/>
      <c r="VDK138"/>
      <c r="VDL138"/>
      <c r="VDM138"/>
      <c r="VDN138"/>
      <c r="VDO138"/>
      <c r="VDP138"/>
      <c r="VDQ138"/>
      <c r="VDR138"/>
      <c r="VDS138"/>
      <c r="VDT138"/>
      <c r="VDU138"/>
      <c r="VDV138"/>
      <c r="VDW138"/>
      <c r="VDX138"/>
      <c r="VDY138"/>
      <c r="VDZ138"/>
      <c r="VEA138"/>
      <c r="VEB138"/>
      <c r="VEC138"/>
      <c r="VED138"/>
      <c r="VEE138"/>
      <c r="VEF138"/>
      <c r="VEG138"/>
      <c r="VEH138"/>
      <c r="VEI138"/>
      <c r="VEJ138"/>
      <c r="VEK138"/>
      <c r="VEL138"/>
      <c r="VEM138"/>
      <c r="VEN138"/>
      <c r="VEO138"/>
      <c r="VEP138"/>
      <c r="VEQ138"/>
      <c r="VER138"/>
      <c r="VES138"/>
      <c r="VET138"/>
      <c r="VEU138"/>
      <c r="VEV138"/>
      <c r="VEW138"/>
      <c r="VEX138"/>
      <c r="VEY138"/>
      <c r="VEZ138"/>
      <c r="VFA138"/>
      <c r="VFB138"/>
      <c r="VFC138"/>
      <c r="VFD138"/>
      <c r="VFE138"/>
      <c r="VFF138"/>
      <c r="VFG138"/>
      <c r="VFH138"/>
      <c r="VFI138"/>
      <c r="VFJ138"/>
      <c r="VFK138"/>
      <c r="VFL138"/>
      <c r="VFM138"/>
      <c r="VFN138"/>
      <c r="VFO138"/>
      <c r="VFP138"/>
      <c r="VFQ138"/>
      <c r="VFR138"/>
      <c r="VFS138"/>
      <c r="VFT138"/>
      <c r="VFU138"/>
      <c r="VFV138"/>
      <c r="VFW138"/>
      <c r="VFX138"/>
      <c r="VFY138"/>
      <c r="VFZ138"/>
      <c r="VGA138"/>
      <c r="VGB138"/>
      <c r="VGC138"/>
      <c r="VGD138"/>
      <c r="VGE138"/>
      <c r="VGF138"/>
      <c r="VGG138"/>
      <c r="VGH138"/>
      <c r="VGI138"/>
      <c r="VGJ138"/>
      <c r="VGK138"/>
      <c r="VGL138"/>
      <c r="VGM138"/>
      <c r="VGN138"/>
      <c r="VGO138"/>
      <c r="VGP138"/>
      <c r="VGQ138"/>
      <c r="VGR138"/>
      <c r="VGS138"/>
      <c r="VGT138"/>
      <c r="VGU138"/>
      <c r="VGV138"/>
      <c r="VGW138"/>
      <c r="VGX138"/>
      <c r="VGY138"/>
      <c r="VGZ138"/>
      <c r="VHA138"/>
      <c r="VHB138"/>
      <c r="VHC138"/>
      <c r="VHD138"/>
      <c r="VHE138"/>
      <c r="VHF138"/>
      <c r="VHG138"/>
      <c r="VHH138"/>
      <c r="VHI138"/>
      <c r="VHJ138"/>
      <c r="VHK138"/>
      <c r="VHL138"/>
      <c r="VHM138"/>
      <c r="VHN138"/>
      <c r="VHO138"/>
      <c r="VHP138"/>
      <c r="VHQ138"/>
      <c r="VHR138"/>
      <c r="VHS138"/>
      <c r="VHT138"/>
      <c r="VHU138"/>
      <c r="VHV138"/>
      <c r="VHW138"/>
      <c r="VHX138"/>
      <c r="VHY138"/>
      <c r="VHZ138"/>
      <c r="VIA138"/>
      <c r="VIB138"/>
      <c r="VIC138"/>
      <c r="VID138"/>
      <c r="VIE138"/>
      <c r="VIF138"/>
      <c r="VIG138"/>
      <c r="VIH138"/>
      <c r="VII138"/>
      <c r="VIJ138"/>
      <c r="VIK138"/>
      <c r="VIL138"/>
      <c r="VIM138"/>
      <c r="VIN138"/>
      <c r="VIO138"/>
      <c r="VIP138"/>
      <c r="VIQ138"/>
      <c r="VIR138"/>
      <c r="VIS138"/>
      <c r="VIT138"/>
      <c r="VIU138"/>
      <c r="VIV138"/>
      <c r="VIW138"/>
      <c r="VIX138"/>
      <c r="VIY138"/>
      <c r="VIZ138"/>
      <c r="VJA138"/>
      <c r="VJB138"/>
      <c r="VJC138"/>
      <c r="VJD138"/>
      <c r="VJE138"/>
      <c r="VJF138"/>
      <c r="VJG138"/>
      <c r="VJH138"/>
      <c r="VJI138"/>
      <c r="VJJ138"/>
      <c r="VJK138"/>
      <c r="VJL138"/>
      <c r="VJM138"/>
      <c r="VJN138"/>
      <c r="VJO138"/>
      <c r="VJP138"/>
      <c r="VJQ138"/>
      <c r="VJR138"/>
      <c r="VJS138"/>
      <c r="VJT138"/>
      <c r="VJU138"/>
      <c r="VJV138"/>
      <c r="VJW138"/>
      <c r="VJX138"/>
      <c r="VJY138"/>
      <c r="VJZ138"/>
      <c r="VKA138"/>
      <c r="VKB138"/>
      <c r="VKC138"/>
      <c r="VKD138"/>
      <c r="VKE138"/>
      <c r="VKF138"/>
      <c r="VKG138"/>
      <c r="VKH138"/>
      <c r="VKI138"/>
      <c r="VKJ138"/>
      <c r="VKK138"/>
      <c r="VKL138"/>
      <c r="VKM138"/>
      <c r="VKN138"/>
      <c r="VKO138"/>
      <c r="VKP138"/>
      <c r="VKQ138"/>
      <c r="VKR138"/>
      <c r="VKS138"/>
      <c r="VKT138"/>
      <c r="VKU138"/>
      <c r="VKV138"/>
      <c r="VKW138"/>
      <c r="VKX138"/>
      <c r="VKY138"/>
      <c r="VKZ138"/>
      <c r="VLA138"/>
      <c r="VLB138"/>
      <c r="VLC138"/>
      <c r="VLD138"/>
      <c r="VLE138"/>
      <c r="VLF138"/>
      <c r="VLG138"/>
      <c r="VLH138"/>
      <c r="VLI138"/>
      <c r="VLJ138"/>
      <c r="VLK138"/>
      <c r="VLL138"/>
      <c r="VLM138"/>
      <c r="VLN138"/>
      <c r="VLO138"/>
      <c r="VLP138"/>
      <c r="VLQ138"/>
      <c r="VLR138"/>
      <c r="VLS138"/>
      <c r="VLT138"/>
      <c r="VLU138"/>
      <c r="VLV138"/>
      <c r="VLW138"/>
      <c r="VLX138"/>
      <c r="VLY138"/>
      <c r="VLZ138"/>
      <c r="VMA138"/>
      <c r="VMB138"/>
      <c r="VMC138"/>
      <c r="VMD138"/>
      <c r="VME138"/>
      <c r="VMF138"/>
      <c r="VMG138"/>
      <c r="VMH138"/>
      <c r="VMI138"/>
      <c r="VMJ138"/>
      <c r="VMK138"/>
      <c r="VML138"/>
      <c r="VMM138"/>
      <c r="VMN138"/>
      <c r="VMO138"/>
      <c r="VMP138"/>
      <c r="VMQ138"/>
      <c r="VMR138"/>
      <c r="VMS138"/>
      <c r="VMT138"/>
      <c r="VMU138"/>
      <c r="VMV138"/>
      <c r="VMW138"/>
      <c r="VMX138"/>
      <c r="VMY138"/>
      <c r="VMZ138"/>
      <c r="VNA138"/>
      <c r="VNB138"/>
      <c r="VNC138"/>
      <c r="VND138"/>
      <c r="VNE138"/>
      <c r="VNF138"/>
      <c r="VNG138"/>
      <c r="VNH138"/>
      <c r="VNI138"/>
      <c r="VNJ138"/>
      <c r="VNK138"/>
      <c r="VNL138"/>
      <c r="VNM138"/>
      <c r="VNN138"/>
      <c r="VNO138"/>
      <c r="VNP138"/>
      <c r="VNQ138"/>
      <c r="VNR138"/>
      <c r="VNS138"/>
      <c r="VNT138"/>
      <c r="VNU138"/>
      <c r="VNV138"/>
      <c r="VNW138"/>
      <c r="VNX138"/>
      <c r="VNY138"/>
      <c r="VNZ138"/>
      <c r="VOA138"/>
      <c r="VOB138"/>
      <c r="VOC138"/>
      <c r="VOD138"/>
      <c r="VOE138"/>
      <c r="VOF138"/>
      <c r="VOG138"/>
      <c r="VOH138"/>
      <c r="VOI138"/>
      <c r="VOJ138"/>
      <c r="VOK138"/>
      <c r="VOL138"/>
      <c r="VOM138"/>
      <c r="VON138"/>
      <c r="VOO138"/>
      <c r="VOP138"/>
      <c r="VOQ138"/>
      <c r="VOR138"/>
      <c r="VOS138"/>
      <c r="VOT138"/>
      <c r="VOU138"/>
      <c r="VOV138"/>
      <c r="VOW138"/>
      <c r="VOX138"/>
      <c r="VOY138"/>
      <c r="VOZ138"/>
      <c r="VPA138"/>
      <c r="VPB138"/>
      <c r="VPC138"/>
      <c r="VPD138"/>
      <c r="VPE138"/>
      <c r="VPF138"/>
      <c r="VPG138"/>
      <c r="VPH138"/>
      <c r="VPI138"/>
      <c r="VPJ138"/>
      <c r="VPK138"/>
      <c r="VPL138"/>
      <c r="VPM138"/>
      <c r="VPN138"/>
      <c r="VPO138"/>
      <c r="VPP138"/>
      <c r="VPQ138"/>
      <c r="VPR138"/>
      <c r="VPS138"/>
      <c r="VPT138"/>
      <c r="VPU138"/>
      <c r="VPV138"/>
      <c r="VPW138"/>
      <c r="VPX138"/>
      <c r="VPY138"/>
      <c r="VPZ138"/>
      <c r="VQA138"/>
      <c r="VQB138"/>
      <c r="VQC138"/>
      <c r="VQD138"/>
      <c r="VQE138"/>
      <c r="VQF138"/>
      <c r="VQG138"/>
      <c r="VQH138"/>
      <c r="VQI138"/>
      <c r="VQJ138"/>
      <c r="VQK138"/>
      <c r="VQL138"/>
      <c r="VQM138"/>
      <c r="VQN138"/>
      <c r="VQO138"/>
      <c r="VQP138"/>
      <c r="VQQ138"/>
      <c r="VQR138"/>
      <c r="VQS138"/>
      <c r="VQT138"/>
      <c r="VQU138"/>
      <c r="VQV138"/>
      <c r="VQW138"/>
      <c r="VQX138"/>
      <c r="VQY138"/>
      <c r="VQZ138"/>
      <c r="VRA138"/>
      <c r="VRB138"/>
      <c r="VRC138"/>
      <c r="VRD138"/>
      <c r="VRE138"/>
      <c r="VRF138"/>
      <c r="VRG138"/>
      <c r="VRH138"/>
      <c r="VRI138"/>
      <c r="VRJ138"/>
      <c r="VRK138"/>
      <c r="VRL138"/>
      <c r="VRM138"/>
      <c r="VRN138"/>
      <c r="VRO138"/>
      <c r="VRP138"/>
      <c r="VRQ138"/>
      <c r="VRR138"/>
      <c r="VRS138"/>
      <c r="VRT138"/>
      <c r="VRU138"/>
      <c r="VRV138"/>
      <c r="VRW138"/>
      <c r="VRX138"/>
      <c r="VRY138"/>
      <c r="VRZ138"/>
      <c r="VSA138"/>
      <c r="VSB138"/>
      <c r="VSC138"/>
      <c r="VSD138"/>
      <c r="VSE138"/>
      <c r="VSF138"/>
      <c r="VSG138"/>
      <c r="VSH138"/>
      <c r="VSI138"/>
      <c r="VSJ138"/>
      <c r="VSK138"/>
      <c r="VSL138"/>
      <c r="VSM138"/>
      <c r="VSN138"/>
      <c r="VSO138"/>
      <c r="VSP138"/>
      <c r="VSQ138"/>
      <c r="VSR138"/>
      <c r="VSS138"/>
      <c r="VST138"/>
      <c r="VSU138"/>
      <c r="VSV138"/>
      <c r="VSW138"/>
      <c r="VSX138"/>
      <c r="VSY138"/>
      <c r="VSZ138"/>
      <c r="VTA138"/>
      <c r="VTB138"/>
      <c r="VTC138"/>
      <c r="VTD138"/>
      <c r="VTE138"/>
      <c r="VTF138"/>
      <c r="VTG138"/>
      <c r="VTH138"/>
      <c r="VTI138"/>
      <c r="VTJ138"/>
      <c r="VTK138"/>
      <c r="VTL138"/>
      <c r="VTM138"/>
      <c r="VTN138"/>
      <c r="VTO138"/>
      <c r="VTP138"/>
      <c r="VTQ138"/>
      <c r="VTR138"/>
      <c r="VTS138"/>
      <c r="VTT138"/>
      <c r="VTU138"/>
      <c r="VTV138"/>
      <c r="VTW138"/>
      <c r="VTX138"/>
      <c r="VTY138"/>
      <c r="VTZ138"/>
      <c r="VUA138"/>
      <c r="VUB138"/>
      <c r="VUC138"/>
      <c r="VUD138"/>
      <c r="VUE138"/>
      <c r="VUF138"/>
      <c r="VUG138"/>
      <c r="VUH138"/>
      <c r="VUI138"/>
      <c r="VUJ138"/>
      <c r="VUK138"/>
      <c r="VUL138"/>
      <c r="VUM138"/>
      <c r="VUN138"/>
      <c r="VUO138"/>
      <c r="VUP138"/>
      <c r="VUQ138"/>
      <c r="VUR138"/>
      <c r="VUS138"/>
      <c r="VUT138"/>
      <c r="VUU138"/>
      <c r="VUV138"/>
      <c r="VUW138"/>
      <c r="VUX138"/>
      <c r="VUY138"/>
      <c r="VUZ138"/>
      <c r="VVA138"/>
      <c r="VVB138"/>
      <c r="VVC138"/>
      <c r="VVD138"/>
      <c r="VVE138"/>
      <c r="VVF138"/>
      <c r="VVG138"/>
      <c r="VVH138"/>
      <c r="VVI138"/>
      <c r="VVJ138"/>
      <c r="VVK138"/>
      <c r="VVL138"/>
      <c r="VVM138"/>
      <c r="VVN138"/>
      <c r="VVO138"/>
      <c r="VVP138"/>
      <c r="VVQ138"/>
      <c r="VVR138"/>
      <c r="VVS138"/>
      <c r="VVT138"/>
      <c r="VVU138"/>
      <c r="VVV138"/>
      <c r="VVW138"/>
      <c r="VVX138"/>
      <c r="VVY138"/>
      <c r="VVZ138"/>
      <c r="VWA138"/>
      <c r="VWB138"/>
      <c r="VWC138"/>
      <c r="VWD138"/>
      <c r="VWE138"/>
      <c r="VWF138"/>
      <c r="VWG138"/>
      <c r="VWH138"/>
      <c r="VWI138"/>
      <c r="VWJ138"/>
      <c r="VWK138"/>
      <c r="VWL138"/>
      <c r="VWM138"/>
      <c r="VWN138"/>
      <c r="VWO138"/>
      <c r="VWP138"/>
      <c r="VWQ138"/>
      <c r="VWR138"/>
      <c r="VWS138"/>
      <c r="VWT138"/>
      <c r="VWU138"/>
      <c r="VWV138"/>
      <c r="VWW138"/>
      <c r="VWX138"/>
      <c r="VWY138"/>
      <c r="VWZ138"/>
      <c r="VXA138"/>
      <c r="VXB138"/>
      <c r="VXC138"/>
      <c r="VXD138"/>
      <c r="VXE138"/>
      <c r="VXF138"/>
      <c r="VXG138"/>
      <c r="VXH138"/>
      <c r="VXI138"/>
      <c r="VXJ138"/>
      <c r="VXK138"/>
      <c r="VXL138"/>
      <c r="VXM138"/>
      <c r="VXN138"/>
      <c r="VXO138"/>
      <c r="VXP138"/>
      <c r="VXQ138"/>
      <c r="VXR138"/>
      <c r="VXS138"/>
      <c r="VXT138"/>
      <c r="VXU138"/>
      <c r="VXV138"/>
      <c r="VXW138"/>
      <c r="VXX138"/>
      <c r="VXY138"/>
      <c r="VXZ138"/>
      <c r="VYA138"/>
      <c r="VYB138"/>
      <c r="VYC138"/>
      <c r="VYD138"/>
      <c r="VYE138"/>
      <c r="VYF138"/>
      <c r="VYG138"/>
      <c r="VYH138"/>
      <c r="VYI138"/>
      <c r="VYJ138"/>
      <c r="VYK138"/>
      <c r="VYL138"/>
      <c r="VYM138"/>
      <c r="VYN138"/>
      <c r="VYO138"/>
      <c r="VYP138"/>
      <c r="VYQ138"/>
      <c r="VYR138"/>
      <c r="VYS138"/>
      <c r="VYT138"/>
      <c r="VYU138"/>
      <c r="VYV138"/>
      <c r="VYW138"/>
      <c r="VYX138"/>
      <c r="VYY138"/>
      <c r="VYZ138"/>
      <c r="VZA138"/>
      <c r="VZB138"/>
      <c r="VZC138"/>
      <c r="VZD138"/>
      <c r="VZE138"/>
      <c r="VZF138"/>
      <c r="VZG138"/>
      <c r="VZH138"/>
      <c r="VZI138"/>
      <c r="VZJ138"/>
      <c r="VZK138"/>
      <c r="VZL138"/>
      <c r="VZM138"/>
      <c r="VZN138"/>
      <c r="VZO138"/>
      <c r="VZP138"/>
      <c r="VZQ138"/>
      <c r="VZR138"/>
      <c r="VZS138"/>
      <c r="VZT138"/>
      <c r="VZU138"/>
      <c r="VZV138"/>
      <c r="VZW138"/>
      <c r="VZX138"/>
      <c r="VZY138"/>
      <c r="VZZ138"/>
      <c r="WAA138"/>
      <c r="WAB138"/>
      <c r="WAC138"/>
      <c r="WAD138"/>
      <c r="WAE138"/>
      <c r="WAF138"/>
      <c r="WAG138"/>
      <c r="WAH138"/>
      <c r="WAI138"/>
      <c r="WAJ138"/>
      <c r="WAK138"/>
      <c r="WAL138"/>
      <c r="WAM138"/>
      <c r="WAN138"/>
      <c r="WAO138"/>
      <c r="WAP138"/>
      <c r="WAQ138"/>
      <c r="WAR138"/>
      <c r="WAS138"/>
      <c r="WAT138"/>
      <c r="WAU138"/>
      <c r="WAV138"/>
      <c r="WAW138"/>
      <c r="WAX138"/>
      <c r="WAY138"/>
      <c r="WAZ138"/>
      <c r="WBA138"/>
      <c r="WBB138"/>
      <c r="WBC138"/>
      <c r="WBD138"/>
      <c r="WBE138"/>
      <c r="WBF138"/>
      <c r="WBG138"/>
      <c r="WBH138"/>
      <c r="WBI138"/>
      <c r="WBJ138"/>
      <c r="WBK138"/>
      <c r="WBL138"/>
      <c r="WBM138"/>
      <c r="WBN138"/>
      <c r="WBO138"/>
      <c r="WBP138"/>
      <c r="WBQ138"/>
      <c r="WBR138"/>
      <c r="WBS138"/>
      <c r="WBT138"/>
      <c r="WBU138"/>
      <c r="WBV138"/>
      <c r="WBW138"/>
      <c r="WBX138"/>
      <c r="WBY138"/>
      <c r="WBZ138"/>
      <c r="WCA138"/>
      <c r="WCB138"/>
      <c r="WCC138"/>
      <c r="WCD138"/>
      <c r="WCE138"/>
      <c r="WCF138"/>
      <c r="WCG138"/>
      <c r="WCH138"/>
      <c r="WCI138"/>
      <c r="WCJ138"/>
      <c r="WCK138"/>
      <c r="WCL138"/>
      <c r="WCM138"/>
      <c r="WCN138"/>
      <c r="WCO138"/>
      <c r="WCP138"/>
      <c r="WCQ138"/>
      <c r="WCR138"/>
      <c r="WCS138"/>
      <c r="WCT138"/>
      <c r="WCU138"/>
      <c r="WCV138"/>
      <c r="WCW138"/>
      <c r="WCX138"/>
      <c r="WCY138"/>
      <c r="WCZ138"/>
      <c r="WDA138"/>
      <c r="WDB138"/>
      <c r="WDC138"/>
      <c r="WDD138"/>
      <c r="WDE138"/>
      <c r="WDF138"/>
      <c r="WDG138"/>
      <c r="WDH138"/>
      <c r="WDI138"/>
      <c r="WDJ138"/>
      <c r="WDK138"/>
      <c r="WDL138"/>
      <c r="WDM138"/>
      <c r="WDN138"/>
      <c r="WDO138"/>
      <c r="WDP138"/>
      <c r="WDQ138"/>
      <c r="WDR138"/>
      <c r="WDS138"/>
      <c r="WDT138"/>
      <c r="WDU138"/>
      <c r="WDV138"/>
      <c r="WDW138"/>
      <c r="WDX138"/>
      <c r="WDY138"/>
      <c r="WDZ138"/>
      <c r="WEA138"/>
      <c r="WEB138"/>
      <c r="WEC138"/>
      <c r="WED138"/>
      <c r="WEE138"/>
      <c r="WEF138"/>
      <c r="WEG138"/>
      <c r="WEH138"/>
      <c r="WEI138"/>
      <c r="WEJ138"/>
      <c r="WEK138"/>
      <c r="WEL138"/>
      <c r="WEM138"/>
      <c r="WEN138"/>
      <c r="WEO138"/>
      <c r="WEP138"/>
      <c r="WEQ138"/>
      <c r="WER138"/>
      <c r="WES138"/>
      <c r="WET138"/>
      <c r="WEU138"/>
      <c r="WEV138"/>
      <c r="WEW138"/>
      <c r="WEX138"/>
      <c r="WEY138"/>
      <c r="WEZ138"/>
      <c r="WFA138"/>
      <c r="WFB138"/>
      <c r="WFC138"/>
      <c r="WFD138"/>
      <c r="WFE138"/>
      <c r="WFF138"/>
      <c r="WFG138"/>
      <c r="WFH138"/>
      <c r="WFI138"/>
      <c r="WFJ138"/>
      <c r="WFK138"/>
      <c r="WFL138"/>
      <c r="WFM138"/>
      <c r="WFN138"/>
      <c r="WFO138"/>
      <c r="WFP138"/>
      <c r="WFQ138"/>
      <c r="WFR138"/>
      <c r="WFS138"/>
      <c r="WFT138"/>
      <c r="WFU138"/>
      <c r="WFV138"/>
      <c r="WFW138"/>
      <c r="WFX138"/>
      <c r="WFY138"/>
      <c r="WFZ138"/>
      <c r="WGA138"/>
      <c r="WGB138"/>
      <c r="WGC138"/>
      <c r="WGD138"/>
      <c r="WGE138"/>
      <c r="WGF138"/>
      <c r="WGG138"/>
      <c r="WGH138"/>
      <c r="WGI138"/>
      <c r="WGJ138"/>
      <c r="WGK138"/>
      <c r="WGL138"/>
      <c r="WGM138"/>
      <c r="WGN138"/>
      <c r="WGO138"/>
      <c r="WGP138"/>
      <c r="WGQ138"/>
      <c r="WGR138"/>
      <c r="WGS138"/>
      <c r="WGT138"/>
      <c r="WGU138"/>
      <c r="WGV138"/>
      <c r="WGW138"/>
      <c r="WGX138"/>
      <c r="WGY138"/>
      <c r="WGZ138"/>
      <c r="WHA138"/>
      <c r="WHB138"/>
      <c r="WHC138"/>
      <c r="WHD138"/>
      <c r="WHE138"/>
      <c r="WHF138"/>
      <c r="WHG138"/>
      <c r="WHH138"/>
      <c r="WHI138"/>
      <c r="WHJ138"/>
      <c r="WHK138"/>
      <c r="WHL138"/>
      <c r="WHM138"/>
      <c r="WHN138"/>
      <c r="WHO138"/>
      <c r="WHP138"/>
      <c r="WHQ138"/>
      <c r="WHR138"/>
      <c r="WHS138"/>
      <c r="WHT138"/>
      <c r="WHU138"/>
      <c r="WHV138"/>
      <c r="WHW138"/>
      <c r="WHX138"/>
      <c r="WHY138"/>
      <c r="WHZ138"/>
      <c r="WIA138"/>
      <c r="WIB138"/>
      <c r="WIC138"/>
      <c r="WID138"/>
      <c r="WIE138"/>
      <c r="WIF138"/>
      <c r="WIG138"/>
      <c r="WIH138"/>
      <c r="WII138"/>
      <c r="WIJ138"/>
      <c r="WIK138"/>
      <c r="WIL138"/>
      <c r="WIM138"/>
      <c r="WIN138"/>
      <c r="WIO138"/>
      <c r="WIP138"/>
      <c r="WIQ138"/>
      <c r="WIR138"/>
      <c r="WIS138"/>
      <c r="WIT138"/>
      <c r="WIU138"/>
      <c r="WIV138"/>
      <c r="WIW138"/>
      <c r="WIX138"/>
      <c r="WIY138"/>
      <c r="WIZ138"/>
      <c r="WJA138"/>
      <c r="WJB138"/>
      <c r="WJC138"/>
      <c r="WJD138"/>
      <c r="WJE138"/>
      <c r="WJF138"/>
      <c r="WJG138"/>
      <c r="WJH138"/>
      <c r="WJI138"/>
      <c r="WJJ138"/>
      <c r="WJK138"/>
      <c r="WJL138"/>
      <c r="WJM138"/>
      <c r="WJN138"/>
      <c r="WJO138"/>
      <c r="WJP138"/>
      <c r="WJQ138"/>
      <c r="WJR138"/>
      <c r="WJS138"/>
      <c r="WJT138"/>
      <c r="WJU138"/>
      <c r="WJV138"/>
      <c r="WJW138"/>
      <c r="WJX138"/>
      <c r="WJY138"/>
      <c r="WJZ138"/>
      <c r="WKA138"/>
      <c r="WKB138"/>
      <c r="WKC138"/>
      <c r="WKD138"/>
      <c r="WKE138"/>
      <c r="WKF138"/>
      <c r="WKG138"/>
      <c r="WKH138"/>
      <c r="WKI138"/>
      <c r="WKJ138"/>
      <c r="WKK138"/>
      <c r="WKL138"/>
      <c r="WKM138"/>
      <c r="WKN138"/>
      <c r="WKO138"/>
      <c r="WKP138"/>
      <c r="WKQ138"/>
      <c r="WKR138"/>
      <c r="WKS138"/>
      <c r="WKT138"/>
      <c r="WKU138"/>
      <c r="WKV138"/>
      <c r="WKW138"/>
      <c r="WKX138"/>
      <c r="WKY138"/>
      <c r="WKZ138"/>
      <c r="WLA138"/>
      <c r="WLB138"/>
      <c r="WLC138"/>
      <c r="WLD138"/>
      <c r="WLE138"/>
      <c r="WLF138"/>
      <c r="WLG138"/>
      <c r="WLH138"/>
      <c r="WLI138"/>
      <c r="WLJ138"/>
      <c r="WLK138"/>
      <c r="WLL138"/>
      <c r="WLM138"/>
      <c r="WLN138"/>
      <c r="WLO138"/>
      <c r="WLP138"/>
      <c r="WLQ138"/>
      <c r="WLR138"/>
      <c r="WLS138"/>
      <c r="WLT138"/>
      <c r="WLU138"/>
      <c r="WLV138"/>
      <c r="WLW138"/>
      <c r="WLX138"/>
      <c r="WLY138"/>
      <c r="WLZ138"/>
      <c r="WMA138"/>
      <c r="WMB138"/>
      <c r="WMC138"/>
      <c r="WMD138"/>
      <c r="WME138"/>
      <c r="WMF138"/>
      <c r="WMG138"/>
      <c r="WMH138"/>
      <c r="WMI138"/>
      <c r="WMJ138"/>
      <c r="WMK138"/>
      <c r="WML138"/>
      <c r="WMM138"/>
      <c r="WMN138"/>
      <c r="WMO138"/>
      <c r="WMP138"/>
      <c r="WMQ138"/>
      <c r="WMR138"/>
      <c r="WMS138"/>
      <c r="WMT138"/>
      <c r="WMU138"/>
      <c r="WMV138"/>
      <c r="WMW138"/>
      <c r="WMX138"/>
      <c r="WMY138"/>
      <c r="WMZ138"/>
      <c r="WNA138"/>
      <c r="WNB138"/>
      <c r="WNC138"/>
      <c r="WND138"/>
      <c r="WNE138"/>
      <c r="WNF138"/>
      <c r="WNG138"/>
      <c r="WNH138"/>
      <c r="WNI138"/>
      <c r="WNJ138"/>
      <c r="WNK138"/>
      <c r="WNL138"/>
      <c r="WNM138"/>
      <c r="WNN138"/>
      <c r="WNO138"/>
      <c r="WNP138"/>
      <c r="WNQ138"/>
      <c r="WNR138"/>
      <c r="WNS138"/>
      <c r="WNT138"/>
      <c r="WNU138"/>
      <c r="WNV138"/>
      <c r="WNW138"/>
      <c r="WNX138"/>
      <c r="WNY138"/>
      <c r="WNZ138"/>
      <c r="WOA138"/>
      <c r="WOB138"/>
      <c r="WOC138"/>
      <c r="WOD138"/>
      <c r="WOE138"/>
      <c r="WOF138"/>
      <c r="WOG138"/>
      <c r="WOH138"/>
      <c r="WOI138"/>
      <c r="WOJ138"/>
      <c r="WOK138"/>
      <c r="WOL138"/>
      <c r="WOM138"/>
      <c r="WON138"/>
      <c r="WOO138"/>
      <c r="WOP138"/>
      <c r="WOQ138"/>
      <c r="WOR138"/>
      <c r="WOS138"/>
      <c r="WOT138"/>
      <c r="WOU138"/>
      <c r="WOV138"/>
      <c r="WOW138"/>
      <c r="WOX138"/>
      <c r="WOY138"/>
      <c r="WOZ138"/>
      <c r="WPA138"/>
      <c r="WPB138"/>
      <c r="WPC138"/>
      <c r="WPD138"/>
      <c r="WPE138"/>
      <c r="WPF138"/>
      <c r="WPG138"/>
      <c r="WPH138"/>
      <c r="WPI138"/>
      <c r="WPJ138"/>
      <c r="WPK138"/>
      <c r="WPL138"/>
      <c r="WPM138"/>
      <c r="WPN138"/>
      <c r="WPO138"/>
      <c r="WPP138"/>
      <c r="WPQ138"/>
      <c r="WPR138"/>
      <c r="WPS138"/>
      <c r="WPT138"/>
      <c r="WPU138"/>
      <c r="WPV138"/>
      <c r="WPW138"/>
      <c r="WPX138"/>
      <c r="WPY138"/>
      <c r="WPZ138"/>
      <c r="WQA138"/>
      <c r="WQB138"/>
      <c r="WQC138"/>
      <c r="WQD138"/>
      <c r="WQE138"/>
      <c r="WQF138"/>
      <c r="WQG138"/>
      <c r="WQH138"/>
      <c r="WQI138"/>
      <c r="WQJ138"/>
      <c r="WQK138"/>
      <c r="WQL138"/>
      <c r="WQM138"/>
      <c r="WQN138"/>
      <c r="WQO138"/>
      <c r="WQP138"/>
      <c r="WQQ138"/>
      <c r="WQR138"/>
      <c r="WQS138"/>
      <c r="WQT138"/>
      <c r="WQU138"/>
      <c r="WQV138"/>
      <c r="WQW138"/>
      <c r="WQX138"/>
      <c r="WQY138"/>
      <c r="WQZ138"/>
      <c r="WRA138"/>
      <c r="WRB138"/>
      <c r="WRC138"/>
      <c r="WRD138"/>
      <c r="WRE138"/>
      <c r="WRF138"/>
      <c r="WRG138"/>
      <c r="WRH138"/>
      <c r="WRI138"/>
      <c r="WRJ138"/>
      <c r="WRK138"/>
      <c r="WRL138"/>
      <c r="WRM138"/>
      <c r="WRN138"/>
      <c r="WRO138"/>
      <c r="WRP138"/>
      <c r="WRQ138"/>
      <c r="WRR138"/>
      <c r="WRS138"/>
      <c r="WRT138"/>
      <c r="WRU138"/>
      <c r="WRV138"/>
      <c r="WRW138"/>
      <c r="WRX138"/>
      <c r="WRY138"/>
      <c r="WRZ138"/>
      <c r="WSA138"/>
      <c r="WSB138"/>
      <c r="WSC138"/>
      <c r="WSD138"/>
      <c r="WSE138"/>
      <c r="WSF138"/>
      <c r="WSG138"/>
      <c r="WSH138"/>
      <c r="WSI138"/>
      <c r="WSJ138"/>
      <c r="WSK138"/>
      <c r="WSL138"/>
      <c r="WSM138"/>
      <c r="WSN138"/>
      <c r="WSO138"/>
      <c r="WSP138"/>
      <c r="WSQ138"/>
      <c r="WSR138"/>
      <c r="WSS138"/>
      <c r="WST138"/>
      <c r="WSU138"/>
      <c r="WSV138"/>
      <c r="WSW138"/>
      <c r="WSX138"/>
      <c r="WSY138"/>
      <c r="WSZ138"/>
      <c r="WTA138"/>
      <c r="WTB138"/>
      <c r="WTC138"/>
      <c r="WTD138"/>
      <c r="WTE138"/>
      <c r="WTF138"/>
      <c r="WTG138"/>
      <c r="WTH138"/>
      <c r="WTI138"/>
      <c r="WTJ138"/>
      <c r="WTK138"/>
      <c r="WTL138"/>
      <c r="WTM138"/>
      <c r="WTN138"/>
      <c r="WTO138"/>
      <c r="WTP138"/>
      <c r="WTQ138"/>
      <c r="WTR138"/>
      <c r="WTS138"/>
      <c r="WTT138"/>
      <c r="WTU138"/>
      <c r="WTV138"/>
      <c r="WTW138"/>
      <c r="WTX138"/>
      <c r="WTY138"/>
      <c r="WTZ138"/>
      <c r="WUA138"/>
      <c r="WUB138"/>
      <c r="WUC138"/>
      <c r="WUD138"/>
      <c r="WUE138"/>
      <c r="WUF138"/>
      <c r="WUG138"/>
      <c r="WUH138"/>
      <c r="WUI138"/>
      <c r="WUJ138"/>
      <c r="WUK138"/>
      <c r="WUL138"/>
      <c r="WUM138"/>
      <c r="WUN138"/>
      <c r="WUO138"/>
      <c r="WUP138"/>
      <c r="WUQ138"/>
      <c r="WUR138"/>
      <c r="WUS138"/>
      <c r="WUT138"/>
      <c r="WUU138"/>
      <c r="WUV138"/>
      <c r="WUW138"/>
      <c r="WUX138"/>
      <c r="WUY138"/>
      <c r="WUZ138"/>
      <c r="WVA138"/>
      <c r="WVB138"/>
      <c r="WVC138"/>
      <c r="WVD138"/>
      <c r="WVE138"/>
      <c r="WVF138"/>
      <c r="WVG138"/>
      <c r="WVH138"/>
      <c r="WVI138"/>
      <c r="WVJ138"/>
      <c r="WVK138"/>
      <c r="WVL138"/>
      <c r="WVM138"/>
      <c r="WVN138"/>
      <c r="WVO138"/>
      <c r="WVP138"/>
      <c r="WVQ138"/>
      <c r="WVR138"/>
      <c r="WVS138"/>
      <c r="WVT138"/>
      <c r="WVU138"/>
      <c r="WVV138"/>
      <c r="WVW138"/>
      <c r="WVX138"/>
      <c r="WVY138"/>
      <c r="WVZ138"/>
      <c r="WWA138"/>
      <c r="WWB138"/>
      <c r="WWC138"/>
      <c r="WWD138"/>
      <c r="WWE138"/>
      <c r="WWF138"/>
      <c r="WWG138"/>
      <c r="WWH138"/>
      <c r="WWI138"/>
      <c r="WWJ138"/>
      <c r="WWK138"/>
      <c r="WWL138"/>
      <c r="WWM138"/>
      <c r="WWN138"/>
      <c r="WWO138"/>
      <c r="WWP138"/>
      <c r="WWQ138"/>
      <c r="WWR138"/>
      <c r="WWS138"/>
      <c r="WWT138"/>
      <c r="WWU138"/>
      <c r="WWV138"/>
      <c r="WWW138"/>
      <c r="WWX138"/>
      <c r="WWY138"/>
      <c r="WWZ138"/>
      <c r="WXA138"/>
      <c r="WXB138"/>
      <c r="WXC138"/>
      <c r="WXD138"/>
      <c r="WXE138"/>
      <c r="WXF138"/>
      <c r="WXG138"/>
      <c r="WXH138"/>
      <c r="WXI138"/>
      <c r="WXJ138"/>
      <c r="WXK138"/>
      <c r="WXL138"/>
      <c r="WXM138"/>
      <c r="WXN138"/>
      <c r="WXO138"/>
      <c r="WXP138"/>
      <c r="WXQ138"/>
      <c r="WXR138"/>
      <c r="WXS138"/>
      <c r="WXT138"/>
      <c r="WXU138"/>
      <c r="WXV138"/>
      <c r="WXW138"/>
      <c r="WXX138"/>
      <c r="WXY138"/>
      <c r="WXZ138"/>
      <c r="WYA138"/>
      <c r="WYB138"/>
      <c r="WYC138"/>
      <c r="WYD138"/>
      <c r="WYE138"/>
      <c r="WYF138"/>
      <c r="WYG138"/>
      <c r="WYH138"/>
      <c r="WYI138"/>
      <c r="WYJ138"/>
      <c r="WYK138"/>
      <c r="WYL138"/>
      <c r="WYM138"/>
      <c r="WYN138"/>
      <c r="WYO138"/>
      <c r="WYP138"/>
      <c r="WYQ138"/>
      <c r="WYR138"/>
      <c r="WYS138"/>
      <c r="WYT138"/>
      <c r="WYU138"/>
      <c r="WYV138"/>
      <c r="WYW138"/>
      <c r="WYX138"/>
      <c r="WYY138"/>
      <c r="WYZ138"/>
      <c r="WZA138"/>
      <c r="WZB138"/>
      <c r="WZC138"/>
      <c r="WZD138"/>
      <c r="WZE138"/>
      <c r="WZF138"/>
      <c r="WZG138"/>
      <c r="WZH138"/>
      <c r="WZI138"/>
      <c r="WZJ138"/>
      <c r="WZK138"/>
      <c r="WZL138"/>
      <c r="WZM138"/>
      <c r="WZN138"/>
      <c r="WZO138"/>
      <c r="WZP138"/>
      <c r="WZQ138"/>
      <c r="WZR138"/>
      <c r="WZS138"/>
      <c r="WZT138"/>
      <c r="WZU138"/>
      <c r="WZV138"/>
      <c r="WZW138"/>
      <c r="WZX138"/>
      <c r="WZY138"/>
      <c r="WZZ138"/>
      <c r="XAA138"/>
      <c r="XAB138"/>
      <c r="XAC138"/>
      <c r="XAD138"/>
      <c r="XAE138"/>
      <c r="XAF138"/>
      <c r="XAG138"/>
      <c r="XAH138"/>
      <c r="XAI138"/>
      <c r="XAJ138"/>
      <c r="XAK138"/>
      <c r="XAL138"/>
      <c r="XAM138"/>
      <c r="XAN138"/>
      <c r="XAO138"/>
      <c r="XAP138"/>
      <c r="XAQ138"/>
      <c r="XAR138"/>
      <c r="XAS138"/>
      <c r="XAT138"/>
      <c r="XAU138"/>
      <c r="XAV138"/>
      <c r="XAW138"/>
      <c r="XAX138"/>
      <c r="XAY138"/>
      <c r="XAZ138"/>
      <c r="XBA138"/>
      <c r="XBB138"/>
      <c r="XBC138"/>
      <c r="XBD138"/>
      <c r="XBE138"/>
      <c r="XBF138"/>
      <c r="XBG138"/>
      <c r="XBH138"/>
      <c r="XBI138"/>
      <c r="XBJ138"/>
      <c r="XBK138"/>
      <c r="XBL138"/>
      <c r="XBM138"/>
      <c r="XBN138"/>
      <c r="XBO138"/>
      <c r="XBP138"/>
      <c r="XBQ138"/>
      <c r="XBR138"/>
      <c r="XBS138"/>
      <c r="XBT138"/>
      <c r="XBU138"/>
      <c r="XBV138"/>
      <c r="XBW138"/>
      <c r="XBX138"/>
      <c r="XBY138"/>
      <c r="XBZ138"/>
      <c r="XCA138"/>
      <c r="XCB138"/>
      <c r="XCC138"/>
      <c r="XCD138"/>
      <c r="XCE138"/>
      <c r="XCF138"/>
      <c r="XCG138"/>
      <c r="XCH138"/>
      <c r="XCI138"/>
      <c r="XCJ138"/>
      <c r="XCK138"/>
      <c r="XCL138"/>
      <c r="XCM138"/>
      <c r="XCN138"/>
      <c r="XCO138"/>
      <c r="XCP138"/>
      <c r="XCQ138"/>
      <c r="XCR138"/>
      <c r="XCS138"/>
      <c r="XCT138"/>
      <c r="XCU138"/>
      <c r="XCV138"/>
      <c r="XCW138"/>
      <c r="XCX138"/>
      <c r="XCY138"/>
      <c r="XCZ138"/>
      <c r="XDA138"/>
      <c r="XDB138"/>
      <c r="XDC138"/>
      <c r="XDD138"/>
      <c r="XDE138"/>
      <c r="XDF138"/>
      <c r="XDG138"/>
      <c r="XDH138"/>
      <c r="XDI138"/>
      <c r="XDJ138"/>
      <c r="XDK138"/>
      <c r="XDL138"/>
      <c r="XDM138"/>
      <c r="XDN138"/>
      <c r="XDO138"/>
      <c r="XDP138"/>
      <c r="XDQ138"/>
      <c r="XDR138"/>
      <c r="XDS138"/>
      <c r="XDT138"/>
      <c r="XDU138"/>
      <c r="XDV138"/>
      <c r="XDW138"/>
      <c r="XDX138"/>
      <c r="XDY138"/>
      <c r="XDZ138"/>
      <c r="XEA138"/>
      <c r="XEB138"/>
      <c r="XEC138"/>
      <c r="XED138"/>
      <c r="XEE138"/>
      <c r="XEF138"/>
      <c r="XEG138"/>
      <c r="XEH138"/>
      <c r="XEI138"/>
      <c r="XEJ138"/>
      <c r="XEK138"/>
      <c r="XEL138"/>
      <c r="XEM138"/>
      <c r="XEN138"/>
      <c r="XEO138"/>
      <c r="XEP138"/>
      <c r="XEQ138"/>
      <c r="XER138"/>
      <c r="XES138"/>
      <c r="XET138"/>
      <c r="XEU138"/>
      <c r="XEV138"/>
      <c r="XEW138"/>
      <c r="XEX138"/>
      <c r="XEY138"/>
      <c r="XEZ138"/>
      <c r="XFA138"/>
      <c r="XFB138"/>
      <c r="XFC138"/>
    </row>
    <row r="139" spans="1:16383" s="422" customFormat="1" ht="15" customHeight="1" x14ac:dyDescent="0.2">
      <c r="A139" s="662"/>
      <c r="B139" s="679"/>
      <c r="C139" s="679"/>
      <c r="D139" s="679"/>
      <c r="E139" s="679"/>
      <c r="F139" s="680"/>
      <c r="G139" s="88"/>
      <c r="H139" s="88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  <c r="AMK139"/>
      <c r="AML139"/>
      <c r="AMM139"/>
      <c r="AMN139"/>
      <c r="AMO139"/>
      <c r="AMP139"/>
      <c r="AMQ139"/>
      <c r="AMR139"/>
      <c r="AMS139"/>
      <c r="AMT139"/>
      <c r="AMU139"/>
      <c r="AMV139"/>
      <c r="AMW139"/>
      <c r="AMX139"/>
      <c r="AMY139"/>
      <c r="AMZ139"/>
      <c r="ANA139"/>
      <c r="ANB139"/>
      <c r="ANC139"/>
      <c r="AND139"/>
      <c r="ANE139"/>
      <c r="ANF139"/>
      <c r="ANG139"/>
      <c r="ANH139"/>
      <c r="ANI139"/>
      <c r="ANJ139"/>
      <c r="ANK139"/>
      <c r="ANL139"/>
      <c r="ANM139"/>
      <c r="ANN139"/>
      <c r="ANO139"/>
      <c r="ANP139"/>
      <c r="ANQ139"/>
      <c r="ANR139"/>
      <c r="ANS139"/>
      <c r="ANT139"/>
      <c r="ANU139"/>
      <c r="ANV139"/>
      <c r="ANW139"/>
      <c r="ANX139"/>
      <c r="ANY139"/>
      <c r="ANZ139"/>
      <c r="AOA139"/>
      <c r="AOB139"/>
      <c r="AOC139"/>
      <c r="AOD139"/>
      <c r="AOE139"/>
      <c r="AOF139"/>
      <c r="AOG139"/>
      <c r="AOH139"/>
      <c r="AOI139"/>
      <c r="AOJ139"/>
      <c r="AOK139"/>
      <c r="AOL139"/>
      <c r="AOM139"/>
      <c r="AON139"/>
      <c r="AOO139"/>
      <c r="AOP139"/>
      <c r="AOQ139"/>
      <c r="AOR139"/>
      <c r="AOS139"/>
      <c r="AOT139"/>
      <c r="AOU139"/>
      <c r="AOV139"/>
      <c r="AOW139"/>
      <c r="AOX139"/>
      <c r="AOY139"/>
      <c r="AOZ139"/>
      <c r="APA139"/>
      <c r="APB139"/>
      <c r="APC139"/>
      <c r="APD139"/>
      <c r="APE139"/>
      <c r="APF139"/>
      <c r="APG139"/>
      <c r="APH139"/>
      <c r="API139"/>
      <c r="APJ139"/>
      <c r="APK139"/>
      <c r="APL139"/>
      <c r="APM139"/>
      <c r="APN139"/>
      <c r="APO139"/>
      <c r="APP139"/>
      <c r="APQ139"/>
      <c r="APR139"/>
      <c r="APS139"/>
      <c r="APT139"/>
      <c r="APU139"/>
      <c r="APV139"/>
      <c r="APW139"/>
      <c r="APX139"/>
      <c r="APY139"/>
      <c r="APZ139"/>
      <c r="AQA139"/>
      <c r="AQB139"/>
      <c r="AQC139"/>
      <c r="AQD139"/>
      <c r="AQE139"/>
      <c r="AQF139"/>
      <c r="AQG139"/>
      <c r="AQH139"/>
      <c r="AQI139"/>
      <c r="AQJ139"/>
      <c r="AQK139"/>
      <c r="AQL139"/>
      <c r="AQM139"/>
      <c r="AQN139"/>
      <c r="AQO139"/>
      <c r="AQP139"/>
      <c r="AQQ139"/>
      <c r="AQR139"/>
      <c r="AQS139"/>
      <c r="AQT139"/>
      <c r="AQU139"/>
      <c r="AQV139"/>
      <c r="AQW139"/>
      <c r="AQX139"/>
      <c r="AQY139"/>
      <c r="AQZ139"/>
      <c r="ARA139"/>
      <c r="ARB139"/>
      <c r="ARC139"/>
      <c r="ARD139"/>
      <c r="ARE139"/>
      <c r="ARF139"/>
      <c r="ARG139"/>
      <c r="ARH139"/>
      <c r="ARI139"/>
      <c r="ARJ139"/>
      <c r="ARK139"/>
      <c r="ARL139"/>
      <c r="ARM139"/>
      <c r="ARN139"/>
      <c r="ARO139"/>
      <c r="ARP139"/>
      <c r="ARQ139"/>
      <c r="ARR139"/>
      <c r="ARS139"/>
      <c r="ART139"/>
      <c r="ARU139"/>
      <c r="ARV139"/>
      <c r="ARW139"/>
      <c r="ARX139"/>
      <c r="ARY139"/>
      <c r="ARZ139"/>
      <c r="ASA139"/>
      <c r="ASB139"/>
      <c r="ASC139"/>
      <c r="ASD139"/>
      <c r="ASE139"/>
      <c r="ASF139"/>
      <c r="ASG139"/>
      <c r="ASH139"/>
      <c r="ASI139"/>
      <c r="ASJ139"/>
      <c r="ASK139"/>
      <c r="ASL139"/>
      <c r="ASM139"/>
      <c r="ASN139"/>
      <c r="ASO139"/>
      <c r="ASP139"/>
      <c r="ASQ139"/>
      <c r="ASR139"/>
      <c r="ASS139"/>
      <c r="AST139"/>
      <c r="ASU139"/>
      <c r="ASV139"/>
      <c r="ASW139"/>
      <c r="ASX139"/>
      <c r="ASY139"/>
      <c r="ASZ139"/>
      <c r="ATA139"/>
      <c r="ATB139"/>
      <c r="ATC139"/>
      <c r="ATD139"/>
      <c r="ATE139"/>
      <c r="ATF139"/>
      <c r="ATG139"/>
      <c r="ATH139"/>
      <c r="ATI139"/>
      <c r="ATJ139"/>
      <c r="ATK139"/>
      <c r="ATL139"/>
      <c r="ATM139"/>
      <c r="ATN139"/>
      <c r="ATO139"/>
      <c r="ATP139"/>
      <c r="ATQ139"/>
      <c r="ATR139"/>
      <c r="ATS139"/>
      <c r="ATT139"/>
      <c r="ATU139"/>
      <c r="ATV139"/>
      <c r="ATW139"/>
      <c r="ATX139"/>
      <c r="ATY139"/>
      <c r="ATZ139"/>
      <c r="AUA139"/>
      <c r="AUB139"/>
      <c r="AUC139"/>
      <c r="AUD139"/>
      <c r="AUE139"/>
      <c r="AUF139"/>
      <c r="AUG139"/>
      <c r="AUH139"/>
      <c r="AUI139"/>
      <c r="AUJ139"/>
      <c r="AUK139"/>
      <c r="AUL139"/>
      <c r="AUM139"/>
      <c r="AUN139"/>
      <c r="AUO139"/>
      <c r="AUP139"/>
      <c r="AUQ139"/>
      <c r="AUR139"/>
      <c r="AUS139"/>
      <c r="AUT139"/>
      <c r="AUU139"/>
      <c r="AUV139"/>
      <c r="AUW139"/>
      <c r="AUX139"/>
      <c r="AUY139"/>
      <c r="AUZ139"/>
      <c r="AVA139"/>
      <c r="AVB139"/>
      <c r="AVC139"/>
      <c r="AVD139"/>
      <c r="AVE139"/>
      <c r="AVF139"/>
      <c r="AVG139"/>
      <c r="AVH139"/>
      <c r="AVI139"/>
      <c r="AVJ139"/>
      <c r="AVK139"/>
      <c r="AVL139"/>
      <c r="AVM139"/>
      <c r="AVN139"/>
      <c r="AVO139"/>
      <c r="AVP139"/>
      <c r="AVQ139"/>
      <c r="AVR139"/>
      <c r="AVS139"/>
      <c r="AVT139"/>
      <c r="AVU139"/>
      <c r="AVV139"/>
      <c r="AVW139"/>
      <c r="AVX139"/>
      <c r="AVY139"/>
      <c r="AVZ139"/>
      <c r="AWA139"/>
      <c r="AWB139"/>
      <c r="AWC139"/>
      <c r="AWD139"/>
      <c r="AWE139"/>
      <c r="AWF139"/>
      <c r="AWG139"/>
      <c r="AWH139"/>
      <c r="AWI139"/>
      <c r="AWJ139"/>
      <c r="AWK139"/>
      <c r="AWL139"/>
      <c r="AWM139"/>
      <c r="AWN139"/>
      <c r="AWO139"/>
      <c r="AWP139"/>
      <c r="AWQ139"/>
      <c r="AWR139"/>
      <c r="AWS139"/>
      <c r="AWT139"/>
      <c r="AWU139"/>
      <c r="AWV139"/>
      <c r="AWW139"/>
      <c r="AWX139"/>
      <c r="AWY139"/>
      <c r="AWZ139"/>
      <c r="AXA139"/>
      <c r="AXB139"/>
      <c r="AXC139"/>
      <c r="AXD139"/>
      <c r="AXE139"/>
      <c r="AXF139"/>
      <c r="AXG139"/>
      <c r="AXH139"/>
      <c r="AXI139"/>
      <c r="AXJ139"/>
      <c r="AXK139"/>
      <c r="AXL139"/>
      <c r="AXM139"/>
      <c r="AXN139"/>
      <c r="AXO139"/>
      <c r="AXP139"/>
      <c r="AXQ139"/>
      <c r="AXR139"/>
      <c r="AXS139"/>
      <c r="AXT139"/>
      <c r="AXU139"/>
      <c r="AXV139"/>
      <c r="AXW139"/>
      <c r="AXX139"/>
      <c r="AXY139"/>
      <c r="AXZ139"/>
      <c r="AYA139"/>
      <c r="AYB139"/>
      <c r="AYC139"/>
      <c r="AYD139"/>
      <c r="AYE139"/>
      <c r="AYF139"/>
      <c r="AYG139"/>
      <c r="AYH139"/>
      <c r="AYI139"/>
      <c r="AYJ139"/>
      <c r="AYK139"/>
      <c r="AYL139"/>
      <c r="AYM139"/>
      <c r="AYN139"/>
      <c r="AYO139"/>
      <c r="AYP139"/>
      <c r="AYQ139"/>
      <c r="AYR139"/>
      <c r="AYS139"/>
      <c r="AYT139"/>
      <c r="AYU139"/>
      <c r="AYV139"/>
      <c r="AYW139"/>
      <c r="AYX139"/>
      <c r="AYY139"/>
      <c r="AYZ139"/>
      <c r="AZA139"/>
      <c r="AZB139"/>
      <c r="AZC139"/>
      <c r="AZD139"/>
      <c r="AZE139"/>
      <c r="AZF139"/>
      <c r="AZG139"/>
      <c r="AZH139"/>
      <c r="AZI139"/>
      <c r="AZJ139"/>
      <c r="AZK139"/>
      <c r="AZL139"/>
      <c r="AZM139"/>
      <c r="AZN139"/>
      <c r="AZO139"/>
      <c r="AZP139"/>
      <c r="AZQ139"/>
      <c r="AZR139"/>
      <c r="AZS139"/>
      <c r="AZT139"/>
      <c r="AZU139"/>
      <c r="AZV139"/>
      <c r="AZW139"/>
      <c r="AZX139"/>
      <c r="AZY139"/>
      <c r="AZZ139"/>
      <c r="BAA139"/>
      <c r="BAB139"/>
      <c r="BAC139"/>
      <c r="BAD139"/>
      <c r="BAE139"/>
      <c r="BAF139"/>
      <c r="BAG139"/>
      <c r="BAH139"/>
      <c r="BAI139"/>
      <c r="BAJ139"/>
      <c r="BAK139"/>
      <c r="BAL139"/>
      <c r="BAM139"/>
      <c r="BAN139"/>
      <c r="BAO139"/>
      <c r="BAP139"/>
      <c r="BAQ139"/>
      <c r="BAR139"/>
      <c r="BAS139"/>
      <c r="BAT139"/>
      <c r="BAU139"/>
      <c r="BAV139"/>
      <c r="BAW139"/>
      <c r="BAX139"/>
      <c r="BAY139"/>
      <c r="BAZ139"/>
      <c r="BBA139"/>
      <c r="BBB139"/>
      <c r="BBC139"/>
      <c r="BBD139"/>
      <c r="BBE139"/>
      <c r="BBF139"/>
      <c r="BBG139"/>
      <c r="BBH139"/>
      <c r="BBI139"/>
      <c r="BBJ139"/>
      <c r="BBK139"/>
      <c r="BBL139"/>
      <c r="BBM139"/>
      <c r="BBN139"/>
      <c r="BBO139"/>
      <c r="BBP139"/>
      <c r="BBQ139"/>
      <c r="BBR139"/>
      <c r="BBS139"/>
      <c r="BBT139"/>
      <c r="BBU139"/>
      <c r="BBV139"/>
      <c r="BBW139"/>
      <c r="BBX139"/>
      <c r="BBY139"/>
      <c r="BBZ139"/>
      <c r="BCA139"/>
      <c r="BCB139"/>
      <c r="BCC139"/>
      <c r="BCD139"/>
      <c r="BCE139"/>
      <c r="BCF139"/>
      <c r="BCG139"/>
      <c r="BCH139"/>
      <c r="BCI139"/>
      <c r="BCJ139"/>
      <c r="BCK139"/>
      <c r="BCL139"/>
      <c r="BCM139"/>
      <c r="BCN139"/>
      <c r="BCO139"/>
      <c r="BCP139"/>
      <c r="BCQ139"/>
      <c r="BCR139"/>
      <c r="BCS139"/>
      <c r="BCT139"/>
      <c r="BCU139"/>
      <c r="BCV139"/>
      <c r="BCW139"/>
      <c r="BCX139"/>
      <c r="BCY139"/>
      <c r="BCZ139"/>
      <c r="BDA139"/>
      <c r="BDB139"/>
      <c r="BDC139"/>
      <c r="BDD139"/>
      <c r="BDE139"/>
      <c r="BDF139"/>
      <c r="BDG139"/>
      <c r="BDH139"/>
      <c r="BDI139"/>
      <c r="BDJ139"/>
      <c r="BDK139"/>
      <c r="BDL139"/>
      <c r="BDM139"/>
      <c r="BDN139"/>
      <c r="BDO139"/>
      <c r="BDP139"/>
      <c r="BDQ139"/>
      <c r="BDR139"/>
      <c r="BDS139"/>
      <c r="BDT139"/>
      <c r="BDU139"/>
      <c r="BDV139"/>
      <c r="BDW139"/>
      <c r="BDX139"/>
      <c r="BDY139"/>
      <c r="BDZ139"/>
      <c r="BEA139"/>
      <c r="BEB139"/>
      <c r="BEC139"/>
      <c r="BED139"/>
      <c r="BEE139"/>
      <c r="BEF139"/>
      <c r="BEG139"/>
      <c r="BEH139"/>
      <c r="BEI139"/>
      <c r="BEJ139"/>
      <c r="BEK139"/>
      <c r="BEL139"/>
      <c r="BEM139"/>
      <c r="BEN139"/>
      <c r="BEO139"/>
      <c r="BEP139"/>
      <c r="BEQ139"/>
      <c r="BER139"/>
      <c r="BES139"/>
      <c r="BET139"/>
      <c r="BEU139"/>
      <c r="BEV139"/>
      <c r="BEW139"/>
      <c r="BEX139"/>
      <c r="BEY139"/>
      <c r="BEZ139"/>
      <c r="BFA139"/>
      <c r="BFB139"/>
      <c r="BFC139"/>
      <c r="BFD139"/>
      <c r="BFE139"/>
      <c r="BFF139"/>
      <c r="BFG139"/>
      <c r="BFH139"/>
      <c r="BFI139"/>
      <c r="BFJ139"/>
      <c r="BFK139"/>
      <c r="BFL139"/>
      <c r="BFM139"/>
      <c r="BFN139"/>
      <c r="BFO139"/>
      <c r="BFP139"/>
      <c r="BFQ139"/>
      <c r="BFR139"/>
      <c r="BFS139"/>
      <c r="BFT139"/>
      <c r="BFU139"/>
      <c r="BFV139"/>
      <c r="BFW139"/>
      <c r="BFX139"/>
      <c r="BFY139"/>
      <c r="BFZ139"/>
      <c r="BGA139"/>
      <c r="BGB139"/>
      <c r="BGC139"/>
      <c r="BGD139"/>
      <c r="BGE139"/>
      <c r="BGF139"/>
      <c r="BGG139"/>
      <c r="BGH139"/>
      <c r="BGI139"/>
      <c r="BGJ139"/>
      <c r="BGK139"/>
      <c r="BGL139"/>
      <c r="BGM139"/>
      <c r="BGN139"/>
      <c r="BGO139"/>
      <c r="BGP139"/>
      <c r="BGQ139"/>
      <c r="BGR139"/>
      <c r="BGS139"/>
      <c r="BGT139"/>
      <c r="BGU139"/>
      <c r="BGV139"/>
      <c r="BGW139"/>
      <c r="BGX139"/>
      <c r="BGY139"/>
      <c r="BGZ139"/>
      <c r="BHA139"/>
      <c r="BHB139"/>
      <c r="BHC139"/>
      <c r="BHD139"/>
      <c r="BHE139"/>
      <c r="BHF139"/>
      <c r="BHG139"/>
      <c r="BHH139"/>
      <c r="BHI139"/>
      <c r="BHJ139"/>
      <c r="BHK139"/>
      <c r="BHL139"/>
      <c r="BHM139"/>
      <c r="BHN139"/>
      <c r="BHO139"/>
      <c r="BHP139"/>
      <c r="BHQ139"/>
      <c r="BHR139"/>
      <c r="BHS139"/>
      <c r="BHT139"/>
      <c r="BHU139"/>
      <c r="BHV139"/>
      <c r="BHW139"/>
      <c r="BHX139"/>
      <c r="BHY139"/>
      <c r="BHZ139"/>
      <c r="BIA139"/>
      <c r="BIB139"/>
      <c r="BIC139"/>
      <c r="BID139"/>
      <c r="BIE139"/>
      <c r="BIF139"/>
      <c r="BIG139"/>
      <c r="BIH139"/>
      <c r="BII139"/>
      <c r="BIJ139"/>
      <c r="BIK139"/>
      <c r="BIL139"/>
      <c r="BIM139"/>
      <c r="BIN139"/>
      <c r="BIO139"/>
      <c r="BIP139"/>
      <c r="BIQ139"/>
      <c r="BIR139"/>
      <c r="BIS139"/>
      <c r="BIT139"/>
      <c r="BIU139"/>
      <c r="BIV139"/>
      <c r="BIW139"/>
      <c r="BIX139"/>
      <c r="BIY139"/>
      <c r="BIZ139"/>
      <c r="BJA139"/>
      <c r="BJB139"/>
      <c r="BJC139"/>
      <c r="BJD139"/>
      <c r="BJE139"/>
      <c r="BJF139"/>
      <c r="BJG139"/>
      <c r="BJH139"/>
      <c r="BJI139"/>
      <c r="BJJ139"/>
      <c r="BJK139"/>
      <c r="BJL139"/>
      <c r="BJM139"/>
      <c r="BJN139"/>
      <c r="BJO139"/>
      <c r="BJP139"/>
      <c r="BJQ139"/>
      <c r="BJR139"/>
      <c r="BJS139"/>
      <c r="BJT139"/>
      <c r="BJU139"/>
      <c r="BJV139"/>
      <c r="BJW139"/>
      <c r="BJX139"/>
      <c r="BJY139"/>
      <c r="BJZ139"/>
      <c r="BKA139"/>
      <c r="BKB139"/>
      <c r="BKC139"/>
      <c r="BKD139"/>
      <c r="BKE139"/>
      <c r="BKF139"/>
      <c r="BKG139"/>
      <c r="BKH139"/>
      <c r="BKI139"/>
      <c r="BKJ139"/>
      <c r="BKK139"/>
      <c r="BKL139"/>
      <c r="BKM139"/>
      <c r="BKN139"/>
      <c r="BKO139"/>
      <c r="BKP139"/>
      <c r="BKQ139"/>
      <c r="BKR139"/>
      <c r="BKS139"/>
      <c r="BKT139"/>
      <c r="BKU139"/>
      <c r="BKV139"/>
      <c r="BKW139"/>
      <c r="BKX139"/>
      <c r="BKY139"/>
      <c r="BKZ139"/>
      <c r="BLA139"/>
      <c r="BLB139"/>
      <c r="BLC139"/>
      <c r="BLD139"/>
      <c r="BLE139"/>
      <c r="BLF139"/>
      <c r="BLG139"/>
      <c r="BLH139"/>
      <c r="BLI139"/>
      <c r="BLJ139"/>
      <c r="BLK139"/>
      <c r="BLL139"/>
      <c r="BLM139"/>
      <c r="BLN139"/>
      <c r="BLO139"/>
      <c r="BLP139"/>
      <c r="BLQ139"/>
      <c r="BLR139"/>
      <c r="BLS139"/>
      <c r="BLT139"/>
      <c r="BLU139"/>
      <c r="BLV139"/>
      <c r="BLW139"/>
      <c r="BLX139"/>
      <c r="BLY139"/>
      <c r="BLZ139"/>
      <c r="BMA139"/>
      <c r="BMB139"/>
      <c r="BMC139"/>
      <c r="BMD139"/>
      <c r="BME139"/>
      <c r="BMF139"/>
      <c r="BMG139"/>
      <c r="BMH139"/>
      <c r="BMI139"/>
      <c r="BMJ139"/>
      <c r="BMK139"/>
      <c r="BML139"/>
      <c r="BMM139"/>
      <c r="BMN139"/>
      <c r="BMO139"/>
      <c r="BMP139"/>
      <c r="BMQ139"/>
      <c r="BMR139"/>
      <c r="BMS139"/>
      <c r="BMT139"/>
      <c r="BMU139"/>
      <c r="BMV139"/>
      <c r="BMW139"/>
      <c r="BMX139"/>
      <c r="BMY139"/>
      <c r="BMZ139"/>
      <c r="BNA139"/>
      <c r="BNB139"/>
      <c r="BNC139"/>
      <c r="BND139"/>
      <c r="BNE139"/>
      <c r="BNF139"/>
      <c r="BNG139"/>
      <c r="BNH139"/>
      <c r="BNI139"/>
      <c r="BNJ139"/>
      <c r="BNK139"/>
      <c r="BNL139"/>
      <c r="BNM139"/>
      <c r="BNN139"/>
      <c r="BNO139"/>
      <c r="BNP139"/>
      <c r="BNQ139"/>
      <c r="BNR139"/>
      <c r="BNS139"/>
      <c r="BNT139"/>
      <c r="BNU139"/>
      <c r="BNV139"/>
      <c r="BNW139"/>
      <c r="BNX139"/>
      <c r="BNY139"/>
      <c r="BNZ139"/>
      <c r="BOA139"/>
      <c r="BOB139"/>
      <c r="BOC139"/>
      <c r="BOD139"/>
      <c r="BOE139"/>
      <c r="BOF139"/>
      <c r="BOG139"/>
      <c r="BOH139"/>
      <c r="BOI139"/>
      <c r="BOJ139"/>
      <c r="BOK139"/>
      <c r="BOL139"/>
      <c r="BOM139"/>
      <c r="BON139"/>
      <c r="BOO139"/>
      <c r="BOP139"/>
      <c r="BOQ139"/>
      <c r="BOR139"/>
      <c r="BOS139"/>
      <c r="BOT139"/>
      <c r="BOU139"/>
      <c r="BOV139"/>
      <c r="BOW139"/>
      <c r="BOX139"/>
      <c r="BOY139"/>
      <c r="BOZ139"/>
      <c r="BPA139"/>
      <c r="BPB139"/>
      <c r="BPC139"/>
      <c r="BPD139"/>
      <c r="BPE139"/>
      <c r="BPF139"/>
      <c r="BPG139"/>
      <c r="BPH139"/>
      <c r="BPI139"/>
      <c r="BPJ139"/>
      <c r="BPK139"/>
      <c r="BPL139"/>
      <c r="BPM139"/>
      <c r="BPN139"/>
      <c r="BPO139"/>
      <c r="BPP139"/>
      <c r="BPQ139"/>
      <c r="BPR139"/>
      <c r="BPS139"/>
      <c r="BPT139"/>
      <c r="BPU139"/>
      <c r="BPV139"/>
      <c r="BPW139"/>
      <c r="BPX139"/>
      <c r="BPY139"/>
      <c r="BPZ139"/>
      <c r="BQA139"/>
      <c r="BQB139"/>
      <c r="BQC139"/>
      <c r="BQD139"/>
      <c r="BQE139"/>
      <c r="BQF139"/>
      <c r="BQG139"/>
      <c r="BQH139"/>
      <c r="BQI139"/>
      <c r="BQJ139"/>
      <c r="BQK139"/>
      <c r="BQL139"/>
      <c r="BQM139"/>
      <c r="BQN139"/>
      <c r="BQO139"/>
      <c r="BQP139"/>
      <c r="BQQ139"/>
      <c r="BQR139"/>
      <c r="BQS139"/>
      <c r="BQT139"/>
      <c r="BQU139"/>
      <c r="BQV139"/>
      <c r="BQW139"/>
      <c r="BQX139"/>
      <c r="BQY139"/>
      <c r="BQZ139"/>
      <c r="BRA139"/>
      <c r="BRB139"/>
      <c r="BRC139"/>
      <c r="BRD139"/>
      <c r="BRE139"/>
      <c r="BRF139"/>
      <c r="BRG139"/>
      <c r="BRH139"/>
      <c r="BRI139"/>
      <c r="BRJ139"/>
      <c r="BRK139"/>
      <c r="BRL139"/>
      <c r="BRM139"/>
      <c r="BRN139"/>
      <c r="BRO139"/>
      <c r="BRP139"/>
      <c r="BRQ139"/>
      <c r="BRR139"/>
      <c r="BRS139"/>
      <c r="BRT139"/>
      <c r="BRU139"/>
      <c r="BRV139"/>
      <c r="BRW139"/>
      <c r="BRX139"/>
      <c r="BRY139"/>
      <c r="BRZ139"/>
      <c r="BSA139"/>
      <c r="BSB139"/>
      <c r="BSC139"/>
      <c r="BSD139"/>
      <c r="BSE139"/>
      <c r="BSF139"/>
      <c r="BSG139"/>
      <c r="BSH139"/>
      <c r="BSI139"/>
      <c r="BSJ139"/>
      <c r="BSK139"/>
      <c r="BSL139"/>
      <c r="BSM139"/>
      <c r="BSN139"/>
      <c r="BSO139"/>
      <c r="BSP139"/>
      <c r="BSQ139"/>
      <c r="BSR139"/>
      <c r="BSS139"/>
      <c r="BST139"/>
      <c r="BSU139"/>
      <c r="BSV139"/>
      <c r="BSW139"/>
      <c r="BSX139"/>
      <c r="BSY139"/>
      <c r="BSZ139"/>
      <c r="BTA139"/>
      <c r="BTB139"/>
      <c r="BTC139"/>
      <c r="BTD139"/>
      <c r="BTE139"/>
      <c r="BTF139"/>
      <c r="BTG139"/>
      <c r="BTH139"/>
      <c r="BTI139"/>
      <c r="BTJ139"/>
      <c r="BTK139"/>
      <c r="BTL139"/>
      <c r="BTM139"/>
      <c r="BTN139"/>
      <c r="BTO139"/>
      <c r="BTP139"/>
      <c r="BTQ139"/>
      <c r="BTR139"/>
      <c r="BTS139"/>
      <c r="BTT139"/>
      <c r="BTU139"/>
      <c r="BTV139"/>
      <c r="BTW139"/>
      <c r="BTX139"/>
      <c r="BTY139"/>
      <c r="BTZ139"/>
      <c r="BUA139"/>
      <c r="BUB139"/>
      <c r="BUC139"/>
      <c r="BUD139"/>
      <c r="BUE139"/>
      <c r="BUF139"/>
      <c r="BUG139"/>
      <c r="BUH139"/>
      <c r="BUI139"/>
      <c r="BUJ139"/>
      <c r="BUK139"/>
      <c r="BUL139"/>
      <c r="BUM139"/>
      <c r="BUN139"/>
      <c r="BUO139"/>
      <c r="BUP139"/>
      <c r="BUQ139"/>
      <c r="BUR139"/>
      <c r="BUS139"/>
      <c r="BUT139"/>
      <c r="BUU139"/>
      <c r="BUV139"/>
      <c r="BUW139"/>
      <c r="BUX139"/>
      <c r="BUY139"/>
      <c r="BUZ139"/>
      <c r="BVA139"/>
      <c r="BVB139"/>
      <c r="BVC139"/>
      <c r="BVD139"/>
      <c r="BVE139"/>
      <c r="BVF139"/>
      <c r="BVG139"/>
      <c r="BVH139"/>
      <c r="BVI139"/>
      <c r="BVJ139"/>
      <c r="BVK139"/>
      <c r="BVL139"/>
      <c r="BVM139"/>
      <c r="BVN139"/>
      <c r="BVO139"/>
      <c r="BVP139"/>
      <c r="BVQ139"/>
      <c r="BVR139"/>
      <c r="BVS139"/>
      <c r="BVT139"/>
      <c r="BVU139"/>
      <c r="BVV139"/>
      <c r="BVW139"/>
      <c r="BVX139"/>
      <c r="BVY139"/>
      <c r="BVZ139"/>
      <c r="BWA139"/>
      <c r="BWB139"/>
      <c r="BWC139"/>
      <c r="BWD139"/>
      <c r="BWE139"/>
      <c r="BWF139"/>
      <c r="BWG139"/>
      <c r="BWH139"/>
      <c r="BWI139"/>
      <c r="BWJ139"/>
      <c r="BWK139"/>
      <c r="BWL139"/>
      <c r="BWM139"/>
      <c r="BWN139"/>
      <c r="BWO139"/>
      <c r="BWP139"/>
      <c r="BWQ139"/>
      <c r="BWR139"/>
      <c r="BWS139"/>
      <c r="BWT139"/>
      <c r="BWU139"/>
      <c r="BWV139"/>
      <c r="BWW139"/>
      <c r="BWX139"/>
      <c r="BWY139"/>
      <c r="BWZ139"/>
      <c r="BXA139"/>
      <c r="BXB139"/>
      <c r="BXC139"/>
      <c r="BXD139"/>
      <c r="BXE139"/>
      <c r="BXF139"/>
      <c r="BXG139"/>
      <c r="BXH139"/>
      <c r="BXI139"/>
      <c r="BXJ139"/>
      <c r="BXK139"/>
      <c r="BXL139"/>
      <c r="BXM139"/>
      <c r="BXN139"/>
      <c r="BXO139"/>
      <c r="BXP139"/>
      <c r="BXQ139"/>
      <c r="BXR139"/>
      <c r="BXS139"/>
      <c r="BXT139"/>
      <c r="BXU139"/>
      <c r="BXV139"/>
      <c r="BXW139"/>
      <c r="BXX139"/>
      <c r="BXY139"/>
      <c r="BXZ139"/>
      <c r="BYA139"/>
      <c r="BYB139"/>
      <c r="BYC139"/>
      <c r="BYD139"/>
      <c r="BYE139"/>
      <c r="BYF139"/>
      <c r="BYG139"/>
      <c r="BYH139"/>
      <c r="BYI139"/>
      <c r="BYJ139"/>
      <c r="BYK139"/>
      <c r="BYL139"/>
      <c r="BYM139"/>
      <c r="BYN139"/>
      <c r="BYO139"/>
      <c r="BYP139"/>
      <c r="BYQ139"/>
      <c r="BYR139"/>
      <c r="BYS139"/>
      <c r="BYT139"/>
      <c r="BYU139"/>
      <c r="BYV139"/>
      <c r="BYW139"/>
      <c r="BYX139"/>
      <c r="BYY139"/>
      <c r="BYZ139"/>
      <c r="BZA139"/>
      <c r="BZB139"/>
      <c r="BZC139"/>
      <c r="BZD139"/>
      <c r="BZE139"/>
      <c r="BZF139"/>
      <c r="BZG139"/>
      <c r="BZH139"/>
      <c r="BZI139"/>
      <c r="BZJ139"/>
      <c r="BZK139"/>
      <c r="BZL139"/>
      <c r="BZM139"/>
      <c r="BZN139"/>
      <c r="BZO139"/>
      <c r="BZP139"/>
      <c r="BZQ139"/>
      <c r="BZR139"/>
      <c r="BZS139"/>
      <c r="BZT139"/>
      <c r="BZU139"/>
      <c r="BZV139"/>
      <c r="BZW139"/>
      <c r="BZX139"/>
      <c r="BZY139"/>
      <c r="BZZ139"/>
      <c r="CAA139"/>
      <c r="CAB139"/>
      <c r="CAC139"/>
      <c r="CAD139"/>
      <c r="CAE139"/>
      <c r="CAF139"/>
      <c r="CAG139"/>
      <c r="CAH139"/>
      <c r="CAI139"/>
      <c r="CAJ139"/>
      <c r="CAK139"/>
      <c r="CAL139"/>
      <c r="CAM139"/>
      <c r="CAN139"/>
      <c r="CAO139"/>
      <c r="CAP139"/>
      <c r="CAQ139"/>
      <c r="CAR139"/>
      <c r="CAS139"/>
      <c r="CAT139"/>
      <c r="CAU139"/>
      <c r="CAV139"/>
      <c r="CAW139"/>
      <c r="CAX139"/>
      <c r="CAY139"/>
      <c r="CAZ139"/>
      <c r="CBA139"/>
      <c r="CBB139"/>
      <c r="CBC139"/>
      <c r="CBD139"/>
      <c r="CBE139"/>
      <c r="CBF139"/>
      <c r="CBG139"/>
      <c r="CBH139"/>
      <c r="CBI139"/>
      <c r="CBJ139"/>
      <c r="CBK139"/>
      <c r="CBL139"/>
      <c r="CBM139"/>
      <c r="CBN139"/>
      <c r="CBO139"/>
      <c r="CBP139"/>
      <c r="CBQ139"/>
      <c r="CBR139"/>
      <c r="CBS139"/>
      <c r="CBT139"/>
      <c r="CBU139"/>
      <c r="CBV139"/>
      <c r="CBW139"/>
      <c r="CBX139"/>
      <c r="CBY139"/>
      <c r="CBZ139"/>
      <c r="CCA139"/>
      <c r="CCB139"/>
      <c r="CCC139"/>
      <c r="CCD139"/>
      <c r="CCE139"/>
      <c r="CCF139"/>
      <c r="CCG139"/>
      <c r="CCH139"/>
      <c r="CCI139"/>
      <c r="CCJ139"/>
      <c r="CCK139"/>
      <c r="CCL139"/>
      <c r="CCM139"/>
      <c r="CCN139"/>
      <c r="CCO139"/>
      <c r="CCP139"/>
      <c r="CCQ139"/>
      <c r="CCR139"/>
      <c r="CCS139"/>
      <c r="CCT139"/>
      <c r="CCU139"/>
      <c r="CCV139"/>
      <c r="CCW139"/>
      <c r="CCX139"/>
      <c r="CCY139"/>
      <c r="CCZ139"/>
      <c r="CDA139"/>
      <c r="CDB139"/>
      <c r="CDC139"/>
      <c r="CDD139"/>
      <c r="CDE139"/>
      <c r="CDF139"/>
      <c r="CDG139"/>
      <c r="CDH139"/>
      <c r="CDI139"/>
      <c r="CDJ139"/>
      <c r="CDK139"/>
      <c r="CDL139"/>
      <c r="CDM139"/>
      <c r="CDN139"/>
      <c r="CDO139"/>
      <c r="CDP139"/>
      <c r="CDQ139"/>
      <c r="CDR139"/>
      <c r="CDS139"/>
      <c r="CDT139"/>
      <c r="CDU139"/>
      <c r="CDV139"/>
      <c r="CDW139"/>
      <c r="CDX139"/>
      <c r="CDY139"/>
      <c r="CDZ139"/>
      <c r="CEA139"/>
      <c r="CEB139"/>
      <c r="CEC139"/>
      <c r="CED139"/>
      <c r="CEE139"/>
      <c r="CEF139"/>
      <c r="CEG139"/>
      <c r="CEH139"/>
      <c r="CEI139"/>
      <c r="CEJ139"/>
      <c r="CEK139"/>
      <c r="CEL139"/>
      <c r="CEM139"/>
      <c r="CEN139"/>
      <c r="CEO139"/>
      <c r="CEP139"/>
      <c r="CEQ139"/>
      <c r="CER139"/>
      <c r="CES139"/>
      <c r="CET139"/>
      <c r="CEU139"/>
      <c r="CEV139"/>
      <c r="CEW139"/>
      <c r="CEX139"/>
      <c r="CEY139"/>
      <c r="CEZ139"/>
      <c r="CFA139"/>
      <c r="CFB139"/>
      <c r="CFC139"/>
      <c r="CFD139"/>
      <c r="CFE139"/>
      <c r="CFF139"/>
      <c r="CFG139"/>
      <c r="CFH139"/>
      <c r="CFI139"/>
      <c r="CFJ139"/>
      <c r="CFK139"/>
      <c r="CFL139"/>
      <c r="CFM139"/>
      <c r="CFN139"/>
      <c r="CFO139"/>
      <c r="CFP139"/>
      <c r="CFQ139"/>
      <c r="CFR139"/>
      <c r="CFS139"/>
      <c r="CFT139"/>
      <c r="CFU139"/>
      <c r="CFV139"/>
      <c r="CFW139"/>
      <c r="CFX139"/>
      <c r="CFY139"/>
      <c r="CFZ139"/>
      <c r="CGA139"/>
      <c r="CGB139"/>
      <c r="CGC139"/>
      <c r="CGD139"/>
      <c r="CGE139"/>
      <c r="CGF139"/>
      <c r="CGG139"/>
      <c r="CGH139"/>
      <c r="CGI139"/>
      <c r="CGJ139"/>
      <c r="CGK139"/>
      <c r="CGL139"/>
      <c r="CGM139"/>
      <c r="CGN139"/>
      <c r="CGO139"/>
      <c r="CGP139"/>
      <c r="CGQ139"/>
      <c r="CGR139"/>
      <c r="CGS139"/>
      <c r="CGT139"/>
      <c r="CGU139"/>
      <c r="CGV139"/>
      <c r="CGW139"/>
      <c r="CGX139"/>
      <c r="CGY139"/>
      <c r="CGZ139"/>
      <c r="CHA139"/>
      <c r="CHB139"/>
      <c r="CHC139"/>
      <c r="CHD139"/>
      <c r="CHE139"/>
      <c r="CHF139"/>
      <c r="CHG139"/>
      <c r="CHH139"/>
      <c r="CHI139"/>
      <c r="CHJ139"/>
      <c r="CHK139"/>
      <c r="CHL139"/>
      <c r="CHM139"/>
      <c r="CHN139"/>
      <c r="CHO139"/>
      <c r="CHP139"/>
      <c r="CHQ139"/>
      <c r="CHR139"/>
      <c r="CHS139"/>
      <c r="CHT139"/>
      <c r="CHU139"/>
      <c r="CHV139"/>
      <c r="CHW139"/>
      <c r="CHX139"/>
      <c r="CHY139"/>
      <c r="CHZ139"/>
      <c r="CIA139"/>
      <c r="CIB139"/>
      <c r="CIC139"/>
      <c r="CID139"/>
      <c r="CIE139"/>
      <c r="CIF139"/>
      <c r="CIG139"/>
      <c r="CIH139"/>
      <c r="CII139"/>
      <c r="CIJ139"/>
      <c r="CIK139"/>
      <c r="CIL139"/>
      <c r="CIM139"/>
      <c r="CIN139"/>
      <c r="CIO139"/>
      <c r="CIP139"/>
      <c r="CIQ139"/>
      <c r="CIR139"/>
      <c r="CIS139"/>
      <c r="CIT139"/>
      <c r="CIU139"/>
      <c r="CIV139"/>
      <c r="CIW139"/>
      <c r="CIX139"/>
      <c r="CIY139"/>
      <c r="CIZ139"/>
      <c r="CJA139"/>
      <c r="CJB139"/>
      <c r="CJC139"/>
      <c r="CJD139"/>
      <c r="CJE139"/>
      <c r="CJF139"/>
      <c r="CJG139"/>
      <c r="CJH139"/>
      <c r="CJI139"/>
      <c r="CJJ139"/>
      <c r="CJK139"/>
      <c r="CJL139"/>
      <c r="CJM139"/>
      <c r="CJN139"/>
      <c r="CJO139"/>
      <c r="CJP139"/>
      <c r="CJQ139"/>
      <c r="CJR139"/>
      <c r="CJS139"/>
      <c r="CJT139"/>
      <c r="CJU139"/>
      <c r="CJV139"/>
      <c r="CJW139"/>
      <c r="CJX139"/>
      <c r="CJY139"/>
      <c r="CJZ139"/>
      <c r="CKA139"/>
      <c r="CKB139"/>
      <c r="CKC139"/>
      <c r="CKD139"/>
      <c r="CKE139"/>
      <c r="CKF139"/>
      <c r="CKG139"/>
      <c r="CKH139"/>
      <c r="CKI139"/>
      <c r="CKJ139"/>
      <c r="CKK139"/>
      <c r="CKL139"/>
      <c r="CKM139"/>
      <c r="CKN139"/>
      <c r="CKO139"/>
      <c r="CKP139"/>
      <c r="CKQ139"/>
      <c r="CKR139"/>
      <c r="CKS139"/>
      <c r="CKT139"/>
      <c r="CKU139"/>
      <c r="CKV139"/>
      <c r="CKW139"/>
      <c r="CKX139"/>
      <c r="CKY139"/>
      <c r="CKZ139"/>
      <c r="CLA139"/>
      <c r="CLB139"/>
      <c r="CLC139"/>
      <c r="CLD139"/>
      <c r="CLE139"/>
      <c r="CLF139"/>
      <c r="CLG139"/>
      <c r="CLH139"/>
      <c r="CLI139"/>
      <c r="CLJ139"/>
      <c r="CLK139"/>
      <c r="CLL139"/>
      <c r="CLM139"/>
      <c r="CLN139"/>
      <c r="CLO139"/>
      <c r="CLP139"/>
      <c r="CLQ139"/>
      <c r="CLR139"/>
      <c r="CLS139"/>
      <c r="CLT139"/>
      <c r="CLU139"/>
      <c r="CLV139"/>
      <c r="CLW139"/>
      <c r="CLX139"/>
      <c r="CLY139"/>
      <c r="CLZ139"/>
      <c r="CMA139"/>
      <c r="CMB139"/>
      <c r="CMC139"/>
      <c r="CMD139"/>
      <c r="CME139"/>
      <c r="CMF139"/>
      <c r="CMG139"/>
      <c r="CMH139"/>
      <c r="CMI139"/>
      <c r="CMJ139"/>
      <c r="CMK139"/>
      <c r="CML139"/>
      <c r="CMM139"/>
      <c r="CMN139"/>
      <c r="CMO139"/>
      <c r="CMP139"/>
      <c r="CMQ139"/>
      <c r="CMR139"/>
      <c r="CMS139"/>
      <c r="CMT139"/>
      <c r="CMU139"/>
      <c r="CMV139"/>
      <c r="CMW139"/>
      <c r="CMX139"/>
      <c r="CMY139"/>
      <c r="CMZ139"/>
      <c r="CNA139"/>
      <c r="CNB139"/>
      <c r="CNC139"/>
      <c r="CND139"/>
      <c r="CNE139"/>
      <c r="CNF139"/>
      <c r="CNG139"/>
      <c r="CNH139"/>
      <c r="CNI139"/>
      <c r="CNJ139"/>
      <c r="CNK139"/>
      <c r="CNL139"/>
      <c r="CNM139"/>
      <c r="CNN139"/>
      <c r="CNO139"/>
      <c r="CNP139"/>
      <c r="CNQ139"/>
      <c r="CNR139"/>
      <c r="CNS139"/>
      <c r="CNT139"/>
      <c r="CNU139"/>
      <c r="CNV139"/>
      <c r="CNW139"/>
      <c r="CNX139"/>
      <c r="CNY139"/>
      <c r="CNZ139"/>
      <c r="COA139"/>
      <c r="COB139"/>
      <c r="COC139"/>
      <c r="COD139"/>
      <c r="COE139"/>
      <c r="COF139"/>
      <c r="COG139"/>
      <c r="COH139"/>
      <c r="COI139"/>
      <c r="COJ139"/>
      <c r="COK139"/>
      <c r="COL139"/>
      <c r="COM139"/>
      <c r="CON139"/>
      <c r="COO139"/>
      <c r="COP139"/>
      <c r="COQ139"/>
      <c r="COR139"/>
      <c r="COS139"/>
      <c r="COT139"/>
      <c r="COU139"/>
      <c r="COV139"/>
      <c r="COW139"/>
      <c r="COX139"/>
      <c r="COY139"/>
      <c r="COZ139"/>
      <c r="CPA139"/>
      <c r="CPB139"/>
      <c r="CPC139"/>
      <c r="CPD139"/>
      <c r="CPE139"/>
      <c r="CPF139"/>
      <c r="CPG139"/>
      <c r="CPH139"/>
      <c r="CPI139"/>
      <c r="CPJ139"/>
      <c r="CPK139"/>
      <c r="CPL139"/>
      <c r="CPM139"/>
      <c r="CPN139"/>
      <c r="CPO139"/>
      <c r="CPP139"/>
      <c r="CPQ139"/>
      <c r="CPR139"/>
      <c r="CPS139"/>
      <c r="CPT139"/>
      <c r="CPU139"/>
      <c r="CPV139"/>
      <c r="CPW139"/>
      <c r="CPX139"/>
      <c r="CPY139"/>
      <c r="CPZ139"/>
      <c r="CQA139"/>
      <c r="CQB139"/>
      <c r="CQC139"/>
      <c r="CQD139"/>
      <c r="CQE139"/>
      <c r="CQF139"/>
      <c r="CQG139"/>
      <c r="CQH139"/>
      <c r="CQI139"/>
      <c r="CQJ139"/>
      <c r="CQK139"/>
      <c r="CQL139"/>
      <c r="CQM139"/>
      <c r="CQN139"/>
      <c r="CQO139"/>
      <c r="CQP139"/>
      <c r="CQQ139"/>
      <c r="CQR139"/>
      <c r="CQS139"/>
      <c r="CQT139"/>
      <c r="CQU139"/>
      <c r="CQV139"/>
      <c r="CQW139"/>
      <c r="CQX139"/>
      <c r="CQY139"/>
      <c r="CQZ139"/>
      <c r="CRA139"/>
      <c r="CRB139"/>
      <c r="CRC139"/>
      <c r="CRD139"/>
      <c r="CRE139"/>
      <c r="CRF139"/>
      <c r="CRG139"/>
      <c r="CRH139"/>
      <c r="CRI139"/>
      <c r="CRJ139"/>
      <c r="CRK139"/>
      <c r="CRL139"/>
      <c r="CRM139"/>
      <c r="CRN139"/>
      <c r="CRO139"/>
      <c r="CRP139"/>
      <c r="CRQ139"/>
      <c r="CRR139"/>
      <c r="CRS139"/>
      <c r="CRT139"/>
      <c r="CRU139"/>
      <c r="CRV139"/>
      <c r="CRW139"/>
      <c r="CRX139"/>
      <c r="CRY139"/>
      <c r="CRZ139"/>
      <c r="CSA139"/>
      <c r="CSB139"/>
      <c r="CSC139"/>
      <c r="CSD139"/>
      <c r="CSE139"/>
      <c r="CSF139"/>
      <c r="CSG139"/>
      <c r="CSH139"/>
      <c r="CSI139"/>
      <c r="CSJ139"/>
      <c r="CSK139"/>
      <c r="CSL139"/>
      <c r="CSM139"/>
      <c r="CSN139"/>
      <c r="CSO139"/>
      <c r="CSP139"/>
      <c r="CSQ139"/>
      <c r="CSR139"/>
      <c r="CSS139"/>
      <c r="CST139"/>
      <c r="CSU139"/>
      <c r="CSV139"/>
      <c r="CSW139"/>
      <c r="CSX139"/>
      <c r="CSY139"/>
      <c r="CSZ139"/>
      <c r="CTA139"/>
      <c r="CTB139"/>
      <c r="CTC139"/>
      <c r="CTD139"/>
      <c r="CTE139"/>
      <c r="CTF139"/>
      <c r="CTG139"/>
      <c r="CTH139"/>
      <c r="CTI139"/>
      <c r="CTJ139"/>
      <c r="CTK139"/>
      <c r="CTL139"/>
      <c r="CTM139"/>
      <c r="CTN139"/>
      <c r="CTO139"/>
      <c r="CTP139"/>
      <c r="CTQ139"/>
      <c r="CTR139"/>
      <c r="CTS139"/>
      <c r="CTT139"/>
      <c r="CTU139"/>
      <c r="CTV139"/>
      <c r="CTW139"/>
      <c r="CTX139"/>
      <c r="CTY139"/>
      <c r="CTZ139"/>
      <c r="CUA139"/>
      <c r="CUB139"/>
      <c r="CUC139"/>
      <c r="CUD139"/>
      <c r="CUE139"/>
      <c r="CUF139"/>
      <c r="CUG139"/>
      <c r="CUH139"/>
      <c r="CUI139"/>
      <c r="CUJ139"/>
      <c r="CUK139"/>
      <c r="CUL139"/>
      <c r="CUM139"/>
      <c r="CUN139"/>
      <c r="CUO139"/>
      <c r="CUP139"/>
      <c r="CUQ139"/>
      <c r="CUR139"/>
      <c r="CUS139"/>
      <c r="CUT139"/>
      <c r="CUU139"/>
      <c r="CUV139"/>
      <c r="CUW139"/>
      <c r="CUX139"/>
      <c r="CUY139"/>
      <c r="CUZ139"/>
      <c r="CVA139"/>
      <c r="CVB139"/>
      <c r="CVC139"/>
      <c r="CVD139"/>
      <c r="CVE139"/>
      <c r="CVF139"/>
      <c r="CVG139"/>
      <c r="CVH139"/>
      <c r="CVI139"/>
      <c r="CVJ139"/>
      <c r="CVK139"/>
      <c r="CVL139"/>
      <c r="CVM139"/>
      <c r="CVN139"/>
      <c r="CVO139"/>
      <c r="CVP139"/>
      <c r="CVQ139"/>
      <c r="CVR139"/>
      <c r="CVS139"/>
      <c r="CVT139"/>
      <c r="CVU139"/>
      <c r="CVV139"/>
      <c r="CVW139"/>
      <c r="CVX139"/>
      <c r="CVY139"/>
      <c r="CVZ139"/>
      <c r="CWA139"/>
      <c r="CWB139"/>
      <c r="CWC139"/>
      <c r="CWD139"/>
      <c r="CWE139"/>
      <c r="CWF139"/>
      <c r="CWG139"/>
      <c r="CWH139"/>
      <c r="CWI139"/>
      <c r="CWJ139"/>
      <c r="CWK139"/>
      <c r="CWL139"/>
      <c r="CWM139"/>
      <c r="CWN139"/>
      <c r="CWO139"/>
      <c r="CWP139"/>
      <c r="CWQ139"/>
      <c r="CWR139"/>
      <c r="CWS139"/>
      <c r="CWT139"/>
      <c r="CWU139"/>
      <c r="CWV139"/>
      <c r="CWW139"/>
      <c r="CWX139"/>
      <c r="CWY139"/>
      <c r="CWZ139"/>
      <c r="CXA139"/>
      <c r="CXB139"/>
      <c r="CXC139"/>
      <c r="CXD139"/>
      <c r="CXE139"/>
      <c r="CXF139"/>
      <c r="CXG139"/>
      <c r="CXH139"/>
      <c r="CXI139"/>
      <c r="CXJ139"/>
      <c r="CXK139"/>
      <c r="CXL139"/>
      <c r="CXM139"/>
      <c r="CXN139"/>
      <c r="CXO139"/>
      <c r="CXP139"/>
      <c r="CXQ139"/>
      <c r="CXR139"/>
      <c r="CXS139"/>
      <c r="CXT139"/>
      <c r="CXU139"/>
      <c r="CXV139"/>
      <c r="CXW139"/>
      <c r="CXX139"/>
      <c r="CXY139"/>
      <c r="CXZ139"/>
      <c r="CYA139"/>
      <c r="CYB139"/>
      <c r="CYC139"/>
      <c r="CYD139"/>
      <c r="CYE139"/>
      <c r="CYF139"/>
      <c r="CYG139"/>
      <c r="CYH139"/>
      <c r="CYI139"/>
      <c r="CYJ139"/>
      <c r="CYK139"/>
      <c r="CYL139"/>
      <c r="CYM139"/>
      <c r="CYN139"/>
      <c r="CYO139"/>
      <c r="CYP139"/>
      <c r="CYQ139"/>
      <c r="CYR139"/>
      <c r="CYS139"/>
      <c r="CYT139"/>
      <c r="CYU139"/>
      <c r="CYV139"/>
      <c r="CYW139"/>
      <c r="CYX139"/>
      <c r="CYY139"/>
      <c r="CYZ139"/>
      <c r="CZA139"/>
      <c r="CZB139"/>
      <c r="CZC139"/>
      <c r="CZD139"/>
      <c r="CZE139"/>
      <c r="CZF139"/>
      <c r="CZG139"/>
      <c r="CZH139"/>
      <c r="CZI139"/>
      <c r="CZJ139"/>
      <c r="CZK139"/>
      <c r="CZL139"/>
      <c r="CZM139"/>
      <c r="CZN139"/>
      <c r="CZO139"/>
      <c r="CZP139"/>
      <c r="CZQ139"/>
      <c r="CZR139"/>
      <c r="CZS139"/>
      <c r="CZT139"/>
      <c r="CZU139"/>
      <c r="CZV139"/>
      <c r="CZW139"/>
      <c r="CZX139"/>
      <c r="CZY139"/>
      <c r="CZZ139"/>
      <c r="DAA139"/>
      <c r="DAB139"/>
      <c r="DAC139"/>
      <c r="DAD139"/>
      <c r="DAE139"/>
      <c r="DAF139"/>
      <c r="DAG139"/>
      <c r="DAH139"/>
      <c r="DAI139"/>
      <c r="DAJ139"/>
      <c r="DAK139"/>
      <c r="DAL139"/>
      <c r="DAM139"/>
      <c r="DAN139"/>
      <c r="DAO139"/>
      <c r="DAP139"/>
      <c r="DAQ139"/>
      <c r="DAR139"/>
      <c r="DAS139"/>
      <c r="DAT139"/>
      <c r="DAU139"/>
      <c r="DAV139"/>
      <c r="DAW139"/>
      <c r="DAX139"/>
      <c r="DAY139"/>
      <c r="DAZ139"/>
      <c r="DBA139"/>
      <c r="DBB139"/>
      <c r="DBC139"/>
      <c r="DBD139"/>
      <c r="DBE139"/>
      <c r="DBF139"/>
      <c r="DBG139"/>
      <c r="DBH139"/>
      <c r="DBI139"/>
      <c r="DBJ139"/>
      <c r="DBK139"/>
      <c r="DBL139"/>
      <c r="DBM139"/>
      <c r="DBN139"/>
      <c r="DBO139"/>
      <c r="DBP139"/>
      <c r="DBQ139"/>
      <c r="DBR139"/>
      <c r="DBS139"/>
      <c r="DBT139"/>
      <c r="DBU139"/>
      <c r="DBV139"/>
      <c r="DBW139"/>
      <c r="DBX139"/>
      <c r="DBY139"/>
      <c r="DBZ139"/>
      <c r="DCA139"/>
      <c r="DCB139"/>
      <c r="DCC139"/>
      <c r="DCD139"/>
      <c r="DCE139"/>
      <c r="DCF139"/>
      <c r="DCG139"/>
      <c r="DCH139"/>
      <c r="DCI139"/>
      <c r="DCJ139"/>
      <c r="DCK139"/>
      <c r="DCL139"/>
      <c r="DCM139"/>
      <c r="DCN139"/>
      <c r="DCO139"/>
      <c r="DCP139"/>
      <c r="DCQ139"/>
      <c r="DCR139"/>
      <c r="DCS139"/>
      <c r="DCT139"/>
      <c r="DCU139"/>
      <c r="DCV139"/>
      <c r="DCW139"/>
      <c r="DCX139"/>
      <c r="DCY139"/>
      <c r="DCZ139"/>
      <c r="DDA139"/>
      <c r="DDB139"/>
      <c r="DDC139"/>
      <c r="DDD139"/>
      <c r="DDE139"/>
      <c r="DDF139"/>
      <c r="DDG139"/>
      <c r="DDH139"/>
      <c r="DDI139"/>
      <c r="DDJ139"/>
      <c r="DDK139"/>
      <c r="DDL139"/>
      <c r="DDM139"/>
      <c r="DDN139"/>
      <c r="DDO139"/>
      <c r="DDP139"/>
      <c r="DDQ139"/>
      <c r="DDR139"/>
      <c r="DDS139"/>
      <c r="DDT139"/>
      <c r="DDU139"/>
      <c r="DDV139"/>
      <c r="DDW139"/>
      <c r="DDX139"/>
      <c r="DDY139"/>
      <c r="DDZ139"/>
      <c r="DEA139"/>
      <c r="DEB139"/>
      <c r="DEC139"/>
      <c r="DED139"/>
      <c r="DEE139"/>
      <c r="DEF139"/>
      <c r="DEG139"/>
      <c r="DEH139"/>
      <c r="DEI139"/>
      <c r="DEJ139"/>
      <c r="DEK139"/>
      <c r="DEL139"/>
      <c r="DEM139"/>
      <c r="DEN139"/>
      <c r="DEO139"/>
      <c r="DEP139"/>
      <c r="DEQ139"/>
      <c r="DER139"/>
      <c r="DES139"/>
      <c r="DET139"/>
      <c r="DEU139"/>
      <c r="DEV139"/>
      <c r="DEW139"/>
      <c r="DEX139"/>
      <c r="DEY139"/>
      <c r="DEZ139"/>
      <c r="DFA139"/>
      <c r="DFB139"/>
      <c r="DFC139"/>
      <c r="DFD139"/>
      <c r="DFE139"/>
      <c r="DFF139"/>
      <c r="DFG139"/>
      <c r="DFH139"/>
      <c r="DFI139"/>
      <c r="DFJ139"/>
      <c r="DFK139"/>
      <c r="DFL139"/>
      <c r="DFM139"/>
      <c r="DFN139"/>
      <c r="DFO139"/>
      <c r="DFP139"/>
      <c r="DFQ139"/>
      <c r="DFR139"/>
      <c r="DFS139"/>
      <c r="DFT139"/>
      <c r="DFU139"/>
      <c r="DFV139"/>
      <c r="DFW139"/>
      <c r="DFX139"/>
      <c r="DFY139"/>
      <c r="DFZ139"/>
      <c r="DGA139"/>
      <c r="DGB139"/>
      <c r="DGC139"/>
      <c r="DGD139"/>
      <c r="DGE139"/>
      <c r="DGF139"/>
      <c r="DGG139"/>
      <c r="DGH139"/>
      <c r="DGI139"/>
      <c r="DGJ139"/>
      <c r="DGK139"/>
      <c r="DGL139"/>
      <c r="DGM139"/>
      <c r="DGN139"/>
      <c r="DGO139"/>
      <c r="DGP139"/>
      <c r="DGQ139"/>
      <c r="DGR139"/>
      <c r="DGS139"/>
      <c r="DGT139"/>
      <c r="DGU139"/>
      <c r="DGV139"/>
      <c r="DGW139"/>
      <c r="DGX139"/>
      <c r="DGY139"/>
      <c r="DGZ139"/>
      <c r="DHA139"/>
      <c r="DHB139"/>
      <c r="DHC139"/>
      <c r="DHD139"/>
      <c r="DHE139"/>
      <c r="DHF139"/>
      <c r="DHG139"/>
      <c r="DHH139"/>
      <c r="DHI139"/>
      <c r="DHJ139"/>
      <c r="DHK139"/>
      <c r="DHL139"/>
      <c r="DHM139"/>
      <c r="DHN139"/>
      <c r="DHO139"/>
      <c r="DHP139"/>
      <c r="DHQ139"/>
      <c r="DHR139"/>
      <c r="DHS139"/>
      <c r="DHT139"/>
      <c r="DHU139"/>
      <c r="DHV139"/>
      <c r="DHW139"/>
      <c r="DHX139"/>
      <c r="DHY139"/>
      <c r="DHZ139"/>
      <c r="DIA139"/>
      <c r="DIB139"/>
      <c r="DIC139"/>
      <c r="DID139"/>
      <c r="DIE139"/>
      <c r="DIF139"/>
      <c r="DIG139"/>
      <c r="DIH139"/>
      <c r="DII139"/>
      <c r="DIJ139"/>
      <c r="DIK139"/>
      <c r="DIL139"/>
      <c r="DIM139"/>
      <c r="DIN139"/>
      <c r="DIO139"/>
      <c r="DIP139"/>
      <c r="DIQ139"/>
      <c r="DIR139"/>
      <c r="DIS139"/>
      <c r="DIT139"/>
      <c r="DIU139"/>
      <c r="DIV139"/>
      <c r="DIW139"/>
      <c r="DIX139"/>
      <c r="DIY139"/>
      <c r="DIZ139"/>
      <c r="DJA139"/>
      <c r="DJB139"/>
      <c r="DJC139"/>
      <c r="DJD139"/>
      <c r="DJE139"/>
      <c r="DJF139"/>
      <c r="DJG139"/>
      <c r="DJH139"/>
      <c r="DJI139"/>
      <c r="DJJ139"/>
      <c r="DJK139"/>
      <c r="DJL139"/>
      <c r="DJM139"/>
      <c r="DJN139"/>
      <c r="DJO139"/>
      <c r="DJP139"/>
      <c r="DJQ139"/>
      <c r="DJR139"/>
      <c r="DJS139"/>
      <c r="DJT139"/>
      <c r="DJU139"/>
      <c r="DJV139"/>
      <c r="DJW139"/>
      <c r="DJX139"/>
      <c r="DJY139"/>
      <c r="DJZ139"/>
      <c r="DKA139"/>
      <c r="DKB139"/>
      <c r="DKC139"/>
      <c r="DKD139"/>
      <c r="DKE139"/>
      <c r="DKF139"/>
      <c r="DKG139"/>
      <c r="DKH139"/>
      <c r="DKI139"/>
      <c r="DKJ139"/>
      <c r="DKK139"/>
      <c r="DKL139"/>
      <c r="DKM139"/>
      <c r="DKN139"/>
      <c r="DKO139"/>
      <c r="DKP139"/>
      <c r="DKQ139"/>
      <c r="DKR139"/>
      <c r="DKS139"/>
      <c r="DKT139"/>
      <c r="DKU139"/>
      <c r="DKV139"/>
      <c r="DKW139"/>
      <c r="DKX139"/>
      <c r="DKY139"/>
      <c r="DKZ139"/>
      <c r="DLA139"/>
      <c r="DLB139"/>
      <c r="DLC139"/>
      <c r="DLD139"/>
      <c r="DLE139"/>
      <c r="DLF139"/>
      <c r="DLG139"/>
      <c r="DLH139"/>
      <c r="DLI139"/>
      <c r="DLJ139"/>
      <c r="DLK139"/>
      <c r="DLL139"/>
      <c r="DLM139"/>
      <c r="DLN139"/>
      <c r="DLO139"/>
      <c r="DLP139"/>
      <c r="DLQ139"/>
      <c r="DLR139"/>
      <c r="DLS139"/>
      <c r="DLT139"/>
      <c r="DLU139"/>
      <c r="DLV139"/>
      <c r="DLW139"/>
      <c r="DLX139"/>
      <c r="DLY139"/>
      <c r="DLZ139"/>
      <c r="DMA139"/>
      <c r="DMB139"/>
      <c r="DMC139"/>
      <c r="DMD139"/>
      <c r="DME139"/>
      <c r="DMF139"/>
      <c r="DMG139"/>
      <c r="DMH139"/>
      <c r="DMI139"/>
      <c r="DMJ139"/>
      <c r="DMK139"/>
      <c r="DML139"/>
      <c r="DMM139"/>
      <c r="DMN139"/>
      <c r="DMO139"/>
      <c r="DMP139"/>
      <c r="DMQ139"/>
      <c r="DMR139"/>
      <c r="DMS139"/>
      <c r="DMT139"/>
      <c r="DMU139"/>
      <c r="DMV139"/>
      <c r="DMW139"/>
      <c r="DMX139"/>
      <c r="DMY139"/>
      <c r="DMZ139"/>
      <c r="DNA139"/>
      <c r="DNB139"/>
      <c r="DNC139"/>
      <c r="DND139"/>
      <c r="DNE139"/>
      <c r="DNF139"/>
      <c r="DNG139"/>
      <c r="DNH139"/>
      <c r="DNI139"/>
      <c r="DNJ139"/>
      <c r="DNK139"/>
      <c r="DNL139"/>
      <c r="DNM139"/>
      <c r="DNN139"/>
      <c r="DNO139"/>
      <c r="DNP139"/>
      <c r="DNQ139"/>
      <c r="DNR139"/>
      <c r="DNS139"/>
      <c r="DNT139"/>
      <c r="DNU139"/>
      <c r="DNV139"/>
      <c r="DNW139"/>
      <c r="DNX139"/>
      <c r="DNY139"/>
      <c r="DNZ139"/>
      <c r="DOA139"/>
      <c r="DOB139"/>
      <c r="DOC139"/>
      <c r="DOD139"/>
      <c r="DOE139"/>
      <c r="DOF139"/>
      <c r="DOG139"/>
      <c r="DOH139"/>
      <c r="DOI139"/>
      <c r="DOJ139"/>
      <c r="DOK139"/>
      <c r="DOL139"/>
      <c r="DOM139"/>
      <c r="DON139"/>
      <c r="DOO139"/>
      <c r="DOP139"/>
      <c r="DOQ139"/>
      <c r="DOR139"/>
      <c r="DOS139"/>
      <c r="DOT139"/>
      <c r="DOU139"/>
      <c r="DOV139"/>
      <c r="DOW139"/>
      <c r="DOX139"/>
      <c r="DOY139"/>
      <c r="DOZ139"/>
      <c r="DPA139"/>
      <c r="DPB139"/>
      <c r="DPC139"/>
      <c r="DPD139"/>
      <c r="DPE139"/>
      <c r="DPF139"/>
      <c r="DPG139"/>
      <c r="DPH139"/>
      <c r="DPI139"/>
      <c r="DPJ139"/>
      <c r="DPK139"/>
      <c r="DPL139"/>
      <c r="DPM139"/>
      <c r="DPN139"/>
      <c r="DPO139"/>
      <c r="DPP139"/>
      <c r="DPQ139"/>
      <c r="DPR139"/>
      <c r="DPS139"/>
      <c r="DPT139"/>
      <c r="DPU139"/>
      <c r="DPV139"/>
      <c r="DPW139"/>
      <c r="DPX139"/>
      <c r="DPY139"/>
      <c r="DPZ139"/>
      <c r="DQA139"/>
      <c r="DQB139"/>
      <c r="DQC139"/>
      <c r="DQD139"/>
      <c r="DQE139"/>
      <c r="DQF139"/>
      <c r="DQG139"/>
      <c r="DQH139"/>
      <c r="DQI139"/>
      <c r="DQJ139"/>
      <c r="DQK139"/>
      <c r="DQL139"/>
      <c r="DQM139"/>
      <c r="DQN139"/>
      <c r="DQO139"/>
      <c r="DQP139"/>
      <c r="DQQ139"/>
      <c r="DQR139"/>
      <c r="DQS139"/>
      <c r="DQT139"/>
      <c r="DQU139"/>
      <c r="DQV139"/>
      <c r="DQW139"/>
      <c r="DQX139"/>
      <c r="DQY139"/>
      <c r="DQZ139"/>
      <c r="DRA139"/>
      <c r="DRB139"/>
      <c r="DRC139"/>
      <c r="DRD139"/>
      <c r="DRE139"/>
      <c r="DRF139"/>
      <c r="DRG139"/>
      <c r="DRH139"/>
      <c r="DRI139"/>
      <c r="DRJ139"/>
      <c r="DRK139"/>
      <c r="DRL139"/>
      <c r="DRM139"/>
      <c r="DRN139"/>
      <c r="DRO139"/>
      <c r="DRP139"/>
      <c r="DRQ139"/>
      <c r="DRR139"/>
      <c r="DRS139"/>
      <c r="DRT139"/>
      <c r="DRU139"/>
      <c r="DRV139"/>
      <c r="DRW139"/>
      <c r="DRX139"/>
      <c r="DRY139"/>
      <c r="DRZ139"/>
      <c r="DSA139"/>
      <c r="DSB139"/>
      <c r="DSC139"/>
      <c r="DSD139"/>
      <c r="DSE139"/>
      <c r="DSF139"/>
      <c r="DSG139"/>
      <c r="DSH139"/>
      <c r="DSI139"/>
      <c r="DSJ139"/>
      <c r="DSK139"/>
      <c r="DSL139"/>
      <c r="DSM139"/>
      <c r="DSN139"/>
      <c r="DSO139"/>
      <c r="DSP139"/>
      <c r="DSQ139"/>
      <c r="DSR139"/>
      <c r="DSS139"/>
      <c r="DST139"/>
      <c r="DSU139"/>
      <c r="DSV139"/>
      <c r="DSW139"/>
      <c r="DSX139"/>
      <c r="DSY139"/>
      <c r="DSZ139"/>
      <c r="DTA139"/>
      <c r="DTB139"/>
      <c r="DTC139"/>
      <c r="DTD139"/>
      <c r="DTE139"/>
      <c r="DTF139"/>
      <c r="DTG139"/>
      <c r="DTH139"/>
      <c r="DTI139"/>
      <c r="DTJ139"/>
      <c r="DTK139"/>
      <c r="DTL139"/>
      <c r="DTM139"/>
      <c r="DTN139"/>
      <c r="DTO139"/>
      <c r="DTP139"/>
      <c r="DTQ139"/>
      <c r="DTR139"/>
      <c r="DTS139"/>
      <c r="DTT139"/>
      <c r="DTU139"/>
      <c r="DTV139"/>
      <c r="DTW139"/>
      <c r="DTX139"/>
      <c r="DTY139"/>
      <c r="DTZ139"/>
      <c r="DUA139"/>
      <c r="DUB139"/>
      <c r="DUC139"/>
      <c r="DUD139"/>
      <c r="DUE139"/>
      <c r="DUF139"/>
      <c r="DUG139"/>
      <c r="DUH139"/>
      <c r="DUI139"/>
      <c r="DUJ139"/>
      <c r="DUK139"/>
      <c r="DUL139"/>
      <c r="DUM139"/>
      <c r="DUN139"/>
      <c r="DUO139"/>
      <c r="DUP139"/>
      <c r="DUQ139"/>
      <c r="DUR139"/>
      <c r="DUS139"/>
      <c r="DUT139"/>
      <c r="DUU139"/>
      <c r="DUV139"/>
      <c r="DUW139"/>
      <c r="DUX139"/>
      <c r="DUY139"/>
      <c r="DUZ139"/>
      <c r="DVA139"/>
      <c r="DVB139"/>
      <c r="DVC139"/>
      <c r="DVD139"/>
      <c r="DVE139"/>
      <c r="DVF139"/>
      <c r="DVG139"/>
      <c r="DVH139"/>
      <c r="DVI139"/>
      <c r="DVJ139"/>
      <c r="DVK139"/>
      <c r="DVL139"/>
      <c r="DVM139"/>
      <c r="DVN139"/>
      <c r="DVO139"/>
      <c r="DVP139"/>
      <c r="DVQ139"/>
      <c r="DVR139"/>
      <c r="DVS139"/>
      <c r="DVT139"/>
      <c r="DVU139"/>
      <c r="DVV139"/>
      <c r="DVW139"/>
      <c r="DVX139"/>
      <c r="DVY139"/>
      <c r="DVZ139"/>
      <c r="DWA139"/>
      <c r="DWB139"/>
      <c r="DWC139"/>
      <c r="DWD139"/>
      <c r="DWE139"/>
      <c r="DWF139"/>
      <c r="DWG139"/>
      <c r="DWH139"/>
      <c r="DWI139"/>
      <c r="DWJ139"/>
      <c r="DWK139"/>
      <c r="DWL139"/>
      <c r="DWM139"/>
      <c r="DWN139"/>
      <c r="DWO139"/>
      <c r="DWP139"/>
      <c r="DWQ139"/>
      <c r="DWR139"/>
      <c r="DWS139"/>
      <c r="DWT139"/>
      <c r="DWU139"/>
      <c r="DWV139"/>
      <c r="DWW139"/>
      <c r="DWX139"/>
      <c r="DWY139"/>
      <c r="DWZ139"/>
      <c r="DXA139"/>
      <c r="DXB139"/>
      <c r="DXC139"/>
      <c r="DXD139"/>
      <c r="DXE139"/>
      <c r="DXF139"/>
      <c r="DXG139"/>
      <c r="DXH139"/>
      <c r="DXI139"/>
      <c r="DXJ139"/>
      <c r="DXK139"/>
      <c r="DXL139"/>
      <c r="DXM139"/>
      <c r="DXN139"/>
      <c r="DXO139"/>
      <c r="DXP139"/>
      <c r="DXQ139"/>
      <c r="DXR139"/>
      <c r="DXS139"/>
      <c r="DXT139"/>
      <c r="DXU139"/>
      <c r="DXV139"/>
      <c r="DXW139"/>
      <c r="DXX139"/>
      <c r="DXY139"/>
      <c r="DXZ139"/>
      <c r="DYA139"/>
      <c r="DYB139"/>
      <c r="DYC139"/>
      <c r="DYD139"/>
      <c r="DYE139"/>
      <c r="DYF139"/>
      <c r="DYG139"/>
      <c r="DYH139"/>
      <c r="DYI139"/>
      <c r="DYJ139"/>
      <c r="DYK139"/>
      <c r="DYL139"/>
      <c r="DYM139"/>
      <c r="DYN139"/>
      <c r="DYO139"/>
      <c r="DYP139"/>
      <c r="DYQ139"/>
      <c r="DYR139"/>
      <c r="DYS139"/>
      <c r="DYT139"/>
      <c r="DYU139"/>
      <c r="DYV139"/>
      <c r="DYW139"/>
      <c r="DYX139"/>
      <c r="DYY139"/>
      <c r="DYZ139"/>
      <c r="DZA139"/>
      <c r="DZB139"/>
      <c r="DZC139"/>
      <c r="DZD139"/>
      <c r="DZE139"/>
      <c r="DZF139"/>
      <c r="DZG139"/>
      <c r="DZH139"/>
      <c r="DZI139"/>
      <c r="DZJ139"/>
      <c r="DZK139"/>
      <c r="DZL139"/>
      <c r="DZM139"/>
      <c r="DZN139"/>
      <c r="DZO139"/>
      <c r="DZP139"/>
      <c r="DZQ139"/>
      <c r="DZR139"/>
      <c r="DZS139"/>
      <c r="DZT139"/>
      <c r="DZU139"/>
      <c r="DZV139"/>
      <c r="DZW139"/>
      <c r="DZX139"/>
      <c r="DZY139"/>
      <c r="DZZ139"/>
      <c r="EAA139"/>
      <c r="EAB139"/>
      <c r="EAC139"/>
      <c r="EAD139"/>
      <c r="EAE139"/>
      <c r="EAF139"/>
      <c r="EAG139"/>
      <c r="EAH139"/>
      <c r="EAI139"/>
      <c r="EAJ139"/>
      <c r="EAK139"/>
      <c r="EAL139"/>
      <c r="EAM139"/>
      <c r="EAN139"/>
      <c r="EAO139"/>
      <c r="EAP139"/>
      <c r="EAQ139"/>
      <c r="EAR139"/>
      <c r="EAS139"/>
      <c r="EAT139"/>
      <c r="EAU139"/>
      <c r="EAV139"/>
      <c r="EAW139"/>
      <c r="EAX139"/>
      <c r="EAY139"/>
      <c r="EAZ139"/>
      <c r="EBA139"/>
      <c r="EBB139"/>
      <c r="EBC139"/>
      <c r="EBD139"/>
      <c r="EBE139"/>
      <c r="EBF139"/>
      <c r="EBG139"/>
      <c r="EBH139"/>
      <c r="EBI139"/>
      <c r="EBJ139"/>
      <c r="EBK139"/>
      <c r="EBL139"/>
      <c r="EBM139"/>
      <c r="EBN139"/>
      <c r="EBO139"/>
      <c r="EBP139"/>
      <c r="EBQ139"/>
      <c r="EBR139"/>
      <c r="EBS139"/>
      <c r="EBT139"/>
      <c r="EBU139"/>
      <c r="EBV139"/>
      <c r="EBW139"/>
      <c r="EBX139"/>
      <c r="EBY139"/>
      <c r="EBZ139"/>
      <c r="ECA139"/>
      <c r="ECB139"/>
      <c r="ECC139"/>
      <c r="ECD139"/>
      <c r="ECE139"/>
      <c r="ECF139"/>
      <c r="ECG139"/>
      <c r="ECH139"/>
      <c r="ECI139"/>
      <c r="ECJ139"/>
      <c r="ECK139"/>
      <c r="ECL139"/>
      <c r="ECM139"/>
      <c r="ECN139"/>
      <c r="ECO139"/>
      <c r="ECP139"/>
      <c r="ECQ139"/>
      <c r="ECR139"/>
      <c r="ECS139"/>
      <c r="ECT139"/>
      <c r="ECU139"/>
      <c r="ECV139"/>
      <c r="ECW139"/>
      <c r="ECX139"/>
      <c r="ECY139"/>
      <c r="ECZ139"/>
      <c r="EDA139"/>
      <c r="EDB139"/>
      <c r="EDC139"/>
      <c r="EDD139"/>
      <c r="EDE139"/>
      <c r="EDF139"/>
      <c r="EDG139"/>
      <c r="EDH139"/>
      <c r="EDI139"/>
      <c r="EDJ139"/>
      <c r="EDK139"/>
      <c r="EDL139"/>
      <c r="EDM139"/>
      <c r="EDN139"/>
      <c r="EDO139"/>
      <c r="EDP139"/>
      <c r="EDQ139"/>
      <c r="EDR139"/>
      <c r="EDS139"/>
      <c r="EDT139"/>
      <c r="EDU139"/>
      <c r="EDV139"/>
      <c r="EDW139"/>
      <c r="EDX139"/>
      <c r="EDY139"/>
      <c r="EDZ139"/>
      <c r="EEA139"/>
      <c r="EEB139"/>
      <c r="EEC139"/>
      <c r="EED139"/>
      <c r="EEE139"/>
      <c r="EEF139"/>
      <c r="EEG139"/>
      <c r="EEH139"/>
      <c r="EEI139"/>
      <c r="EEJ139"/>
      <c r="EEK139"/>
      <c r="EEL139"/>
      <c r="EEM139"/>
      <c r="EEN139"/>
      <c r="EEO139"/>
      <c r="EEP139"/>
      <c r="EEQ139"/>
      <c r="EER139"/>
      <c r="EES139"/>
      <c r="EET139"/>
      <c r="EEU139"/>
      <c r="EEV139"/>
      <c r="EEW139"/>
      <c r="EEX139"/>
      <c r="EEY139"/>
      <c r="EEZ139"/>
      <c r="EFA139"/>
      <c r="EFB139"/>
      <c r="EFC139"/>
      <c r="EFD139"/>
      <c r="EFE139"/>
      <c r="EFF139"/>
      <c r="EFG139"/>
      <c r="EFH139"/>
      <c r="EFI139"/>
      <c r="EFJ139"/>
      <c r="EFK139"/>
      <c r="EFL139"/>
      <c r="EFM139"/>
      <c r="EFN139"/>
      <c r="EFO139"/>
      <c r="EFP139"/>
      <c r="EFQ139"/>
      <c r="EFR139"/>
      <c r="EFS139"/>
      <c r="EFT139"/>
      <c r="EFU139"/>
      <c r="EFV139"/>
      <c r="EFW139"/>
      <c r="EFX139"/>
      <c r="EFY139"/>
      <c r="EFZ139"/>
      <c r="EGA139"/>
      <c r="EGB139"/>
      <c r="EGC139"/>
      <c r="EGD139"/>
      <c r="EGE139"/>
      <c r="EGF139"/>
      <c r="EGG139"/>
      <c r="EGH139"/>
      <c r="EGI139"/>
      <c r="EGJ139"/>
      <c r="EGK139"/>
      <c r="EGL139"/>
      <c r="EGM139"/>
      <c r="EGN139"/>
      <c r="EGO139"/>
      <c r="EGP139"/>
      <c r="EGQ139"/>
      <c r="EGR139"/>
      <c r="EGS139"/>
      <c r="EGT139"/>
      <c r="EGU139"/>
      <c r="EGV139"/>
      <c r="EGW139"/>
      <c r="EGX139"/>
      <c r="EGY139"/>
      <c r="EGZ139"/>
      <c r="EHA139"/>
      <c r="EHB139"/>
      <c r="EHC139"/>
      <c r="EHD139"/>
      <c r="EHE139"/>
      <c r="EHF139"/>
      <c r="EHG139"/>
      <c r="EHH139"/>
      <c r="EHI139"/>
      <c r="EHJ139"/>
      <c r="EHK139"/>
      <c r="EHL139"/>
      <c r="EHM139"/>
      <c r="EHN139"/>
      <c r="EHO139"/>
      <c r="EHP139"/>
      <c r="EHQ139"/>
      <c r="EHR139"/>
      <c r="EHS139"/>
      <c r="EHT139"/>
      <c r="EHU139"/>
      <c r="EHV139"/>
      <c r="EHW139"/>
      <c r="EHX139"/>
      <c r="EHY139"/>
      <c r="EHZ139"/>
      <c r="EIA139"/>
      <c r="EIB139"/>
      <c r="EIC139"/>
      <c r="EID139"/>
      <c r="EIE139"/>
      <c r="EIF139"/>
      <c r="EIG139"/>
      <c r="EIH139"/>
      <c r="EII139"/>
      <c r="EIJ139"/>
      <c r="EIK139"/>
      <c r="EIL139"/>
      <c r="EIM139"/>
      <c r="EIN139"/>
      <c r="EIO139"/>
      <c r="EIP139"/>
      <c r="EIQ139"/>
      <c r="EIR139"/>
      <c r="EIS139"/>
      <c r="EIT139"/>
      <c r="EIU139"/>
      <c r="EIV139"/>
      <c r="EIW139"/>
      <c r="EIX139"/>
      <c r="EIY139"/>
      <c r="EIZ139"/>
      <c r="EJA139"/>
      <c r="EJB139"/>
      <c r="EJC139"/>
      <c r="EJD139"/>
      <c r="EJE139"/>
      <c r="EJF139"/>
      <c r="EJG139"/>
      <c r="EJH139"/>
      <c r="EJI139"/>
      <c r="EJJ139"/>
      <c r="EJK139"/>
      <c r="EJL139"/>
      <c r="EJM139"/>
      <c r="EJN139"/>
      <c r="EJO139"/>
      <c r="EJP139"/>
      <c r="EJQ139"/>
      <c r="EJR139"/>
      <c r="EJS139"/>
      <c r="EJT139"/>
      <c r="EJU139"/>
      <c r="EJV139"/>
      <c r="EJW139"/>
      <c r="EJX139"/>
      <c r="EJY139"/>
      <c r="EJZ139"/>
      <c r="EKA139"/>
      <c r="EKB139"/>
      <c r="EKC139"/>
      <c r="EKD139"/>
      <c r="EKE139"/>
      <c r="EKF139"/>
      <c r="EKG139"/>
      <c r="EKH139"/>
      <c r="EKI139"/>
      <c r="EKJ139"/>
      <c r="EKK139"/>
      <c r="EKL139"/>
      <c r="EKM139"/>
      <c r="EKN139"/>
      <c r="EKO139"/>
      <c r="EKP139"/>
      <c r="EKQ139"/>
      <c r="EKR139"/>
      <c r="EKS139"/>
      <c r="EKT139"/>
      <c r="EKU139"/>
      <c r="EKV139"/>
      <c r="EKW139"/>
      <c r="EKX139"/>
      <c r="EKY139"/>
      <c r="EKZ139"/>
      <c r="ELA139"/>
      <c r="ELB139"/>
      <c r="ELC139"/>
      <c r="ELD139"/>
      <c r="ELE139"/>
      <c r="ELF139"/>
      <c r="ELG139"/>
      <c r="ELH139"/>
      <c r="ELI139"/>
      <c r="ELJ139"/>
      <c r="ELK139"/>
      <c r="ELL139"/>
      <c r="ELM139"/>
      <c r="ELN139"/>
      <c r="ELO139"/>
      <c r="ELP139"/>
      <c r="ELQ139"/>
      <c r="ELR139"/>
      <c r="ELS139"/>
      <c r="ELT139"/>
      <c r="ELU139"/>
      <c r="ELV139"/>
      <c r="ELW139"/>
      <c r="ELX139"/>
      <c r="ELY139"/>
      <c r="ELZ139"/>
      <c r="EMA139"/>
      <c r="EMB139"/>
      <c r="EMC139"/>
      <c r="EMD139"/>
      <c r="EME139"/>
      <c r="EMF139"/>
      <c r="EMG139"/>
      <c r="EMH139"/>
      <c r="EMI139"/>
      <c r="EMJ139"/>
      <c r="EMK139"/>
      <c r="EML139"/>
      <c r="EMM139"/>
      <c r="EMN139"/>
      <c r="EMO139"/>
      <c r="EMP139"/>
      <c r="EMQ139"/>
      <c r="EMR139"/>
      <c r="EMS139"/>
      <c r="EMT139"/>
      <c r="EMU139"/>
      <c r="EMV139"/>
      <c r="EMW139"/>
      <c r="EMX139"/>
      <c r="EMY139"/>
      <c r="EMZ139"/>
      <c r="ENA139"/>
      <c r="ENB139"/>
      <c r="ENC139"/>
      <c r="END139"/>
      <c r="ENE139"/>
      <c r="ENF139"/>
      <c r="ENG139"/>
      <c r="ENH139"/>
      <c r="ENI139"/>
      <c r="ENJ139"/>
      <c r="ENK139"/>
      <c r="ENL139"/>
      <c r="ENM139"/>
      <c r="ENN139"/>
      <c r="ENO139"/>
      <c r="ENP139"/>
      <c r="ENQ139"/>
      <c r="ENR139"/>
      <c r="ENS139"/>
      <c r="ENT139"/>
      <c r="ENU139"/>
      <c r="ENV139"/>
      <c r="ENW139"/>
      <c r="ENX139"/>
      <c r="ENY139"/>
      <c r="ENZ139"/>
      <c r="EOA139"/>
      <c r="EOB139"/>
      <c r="EOC139"/>
      <c r="EOD139"/>
      <c r="EOE139"/>
      <c r="EOF139"/>
      <c r="EOG139"/>
      <c r="EOH139"/>
      <c r="EOI139"/>
      <c r="EOJ139"/>
      <c r="EOK139"/>
      <c r="EOL139"/>
      <c r="EOM139"/>
      <c r="EON139"/>
      <c r="EOO139"/>
      <c r="EOP139"/>
      <c r="EOQ139"/>
      <c r="EOR139"/>
      <c r="EOS139"/>
      <c r="EOT139"/>
      <c r="EOU139"/>
      <c r="EOV139"/>
      <c r="EOW139"/>
      <c r="EOX139"/>
      <c r="EOY139"/>
      <c r="EOZ139"/>
      <c r="EPA139"/>
      <c r="EPB139"/>
      <c r="EPC139"/>
      <c r="EPD139"/>
      <c r="EPE139"/>
      <c r="EPF139"/>
      <c r="EPG139"/>
      <c r="EPH139"/>
      <c r="EPI139"/>
      <c r="EPJ139"/>
      <c r="EPK139"/>
      <c r="EPL139"/>
      <c r="EPM139"/>
      <c r="EPN139"/>
      <c r="EPO139"/>
      <c r="EPP139"/>
      <c r="EPQ139"/>
      <c r="EPR139"/>
      <c r="EPS139"/>
      <c r="EPT139"/>
      <c r="EPU139"/>
      <c r="EPV139"/>
      <c r="EPW139"/>
      <c r="EPX139"/>
      <c r="EPY139"/>
      <c r="EPZ139"/>
      <c r="EQA139"/>
      <c r="EQB139"/>
      <c r="EQC139"/>
      <c r="EQD139"/>
      <c r="EQE139"/>
      <c r="EQF139"/>
      <c r="EQG139"/>
      <c r="EQH139"/>
      <c r="EQI139"/>
      <c r="EQJ139"/>
      <c r="EQK139"/>
      <c r="EQL139"/>
      <c r="EQM139"/>
      <c r="EQN139"/>
      <c r="EQO139"/>
      <c r="EQP139"/>
      <c r="EQQ139"/>
      <c r="EQR139"/>
      <c r="EQS139"/>
      <c r="EQT139"/>
      <c r="EQU139"/>
      <c r="EQV139"/>
      <c r="EQW139"/>
      <c r="EQX139"/>
      <c r="EQY139"/>
      <c r="EQZ139"/>
      <c r="ERA139"/>
      <c r="ERB139"/>
      <c r="ERC139"/>
      <c r="ERD139"/>
      <c r="ERE139"/>
      <c r="ERF139"/>
      <c r="ERG139"/>
      <c r="ERH139"/>
      <c r="ERI139"/>
      <c r="ERJ139"/>
      <c r="ERK139"/>
      <c r="ERL139"/>
      <c r="ERM139"/>
      <c r="ERN139"/>
      <c r="ERO139"/>
      <c r="ERP139"/>
      <c r="ERQ139"/>
      <c r="ERR139"/>
      <c r="ERS139"/>
      <c r="ERT139"/>
      <c r="ERU139"/>
      <c r="ERV139"/>
      <c r="ERW139"/>
      <c r="ERX139"/>
      <c r="ERY139"/>
      <c r="ERZ139"/>
      <c r="ESA139"/>
      <c r="ESB139"/>
      <c r="ESC139"/>
      <c r="ESD139"/>
      <c r="ESE139"/>
      <c r="ESF139"/>
      <c r="ESG139"/>
      <c r="ESH139"/>
      <c r="ESI139"/>
      <c r="ESJ139"/>
      <c r="ESK139"/>
      <c r="ESL139"/>
      <c r="ESM139"/>
      <c r="ESN139"/>
      <c r="ESO139"/>
      <c r="ESP139"/>
      <c r="ESQ139"/>
      <c r="ESR139"/>
      <c r="ESS139"/>
      <c r="EST139"/>
      <c r="ESU139"/>
      <c r="ESV139"/>
      <c r="ESW139"/>
      <c r="ESX139"/>
      <c r="ESY139"/>
      <c r="ESZ139"/>
      <c r="ETA139"/>
      <c r="ETB139"/>
      <c r="ETC139"/>
      <c r="ETD139"/>
      <c r="ETE139"/>
      <c r="ETF139"/>
      <c r="ETG139"/>
      <c r="ETH139"/>
      <c r="ETI139"/>
      <c r="ETJ139"/>
      <c r="ETK139"/>
      <c r="ETL139"/>
      <c r="ETM139"/>
      <c r="ETN139"/>
      <c r="ETO139"/>
      <c r="ETP139"/>
      <c r="ETQ139"/>
      <c r="ETR139"/>
      <c r="ETS139"/>
      <c r="ETT139"/>
      <c r="ETU139"/>
      <c r="ETV139"/>
      <c r="ETW139"/>
      <c r="ETX139"/>
      <c r="ETY139"/>
      <c r="ETZ139"/>
      <c r="EUA139"/>
      <c r="EUB139"/>
      <c r="EUC139"/>
      <c r="EUD139"/>
      <c r="EUE139"/>
      <c r="EUF139"/>
      <c r="EUG139"/>
      <c r="EUH139"/>
      <c r="EUI139"/>
      <c r="EUJ139"/>
      <c r="EUK139"/>
      <c r="EUL139"/>
      <c r="EUM139"/>
      <c r="EUN139"/>
      <c r="EUO139"/>
      <c r="EUP139"/>
      <c r="EUQ139"/>
      <c r="EUR139"/>
      <c r="EUS139"/>
      <c r="EUT139"/>
      <c r="EUU139"/>
      <c r="EUV139"/>
      <c r="EUW139"/>
      <c r="EUX139"/>
      <c r="EUY139"/>
      <c r="EUZ139"/>
      <c r="EVA139"/>
      <c r="EVB139"/>
      <c r="EVC139"/>
      <c r="EVD139"/>
      <c r="EVE139"/>
      <c r="EVF139"/>
      <c r="EVG139"/>
      <c r="EVH139"/>
      <c r="EVI139"/>
      <c r="EVJ139"/>
      <c r="EVK139"/>
      <c r="EVL139"/>
      <c r="EVM139"/>
      <c r="EVN139"/>
      <c r="EVO139"/>
      <c r="EVP139"/>
      <c r="EVQ139"/>
      <c r="EVR139"/>
      <c r="EVS139"/>
      <c r="EVT139"/>
      <c r="EVU139"/>
      <c r="EVV139"/>
      <c r="EVW139"/>
      <c r="EVX139"/>
      <c r="EVY139"/>
      <c r="EVZ139"/>
      <c r="EWA139"/>
      <c r="EWB139"/>
      <c r="EWC139"/>
      <c r="EWD139"/>
      <c r="EWE139"/>
      <c r="EWF139"/>
      <c r="EWG139"/>
      <c r="EWH139"/>
      <c r="EWI139"/>
      <c r="EWJ139"/>
      <c r="EWK139"/>
      <c r="EWL139"/>
      <c r="EWM139"/>
      <c r="EWN139"/>
      <c r="EWO139"/>
      <c r="EWP139"/>
      <c r="EWQ139"/>
      <c r="EWR139"/>
      <c r="EWS139"/>
      <c r="EWT139"/>
      <c r="EWU139"/>
      <c r="EWV139"/>
      <c r="EWW139"/>
      <c r="EWX139"/>
      <c r="EWY139"/>
      <c r="EWZ139"/>
      <c r="EXA139"/>
      <c r="EXB139"/>
      <c r="EXC139"/>
      <c r="EXD139"/>
      <c r="EXE139"/>
      <c r="EXF139"/>
      <c r="EXG139"/>
      <c r="EXH139"/>
      <c r="EXI139"/>
      <c r="EXJ139"/>
      <c r="EXK139"/>
      <c r="EXL139"/>
      <c r="EXM139"/>
      <c r="EXN139"/>
      <c r="EXO139"/>
      <c r="EXP139"/>
      <c r="EXQ139"/>
      <c r="EXR139"/>
      <c r="EXS139"/>
      <c r="EXT139"/>
      <c r="EXU139"/>
      <c r="EXV139"/>
      <c r="EXW139"/>
      <c r="EXX139"/>
      <c r="EXY139"/>
      <c r="EXZ139"/>
      <c r="EYA139"/>
      <c r="EYB139"/>
      <c r="EYC139"/>
      <c r="EYD139"/>
      <c r="EYE139"/>
      <c r="EYF139"/>
      <c r="EYG139"/>
      <c r="EYH139"/>
      <c r="EYI139"/>
      <c r="EYJ139"/>
      <c r="EYK139"/>
      <c r="EYL139"/>
      <c r="EYM139"/>
      <c r="EYN139"/>
      <c r="EYO139"/>
      <c r="EYP139"/>
      <c r="EYQ139"/>
      <c r="EYR139"/>
      <c r="EYS139"/>
      <c r="EYT139"/>
      <c r="EYU139"/>
      <c r="EYV139"/>
      <c r="EYW139"/>
      <c r="EYX139"/>
      <c r="EYY139"/>
      <c r="EYZ139"/>
      <c r="EZA139"/>
      <c r="EZB139"/>
      <c r="EZC139"/>
      <c r="EZD139"/>
      <c r="EZE139"/>
      <c r="EZF139"/>
      <c r="EZG139"/>
      <c r="EZH139"/>
      <c r="EZI139"/>
      <c r="EZJ139"/>
      <c r="EZK139"/>
      <c r="EZL139"/>
      <c r="EZM139"/>
      <c r="EZN139"/>
      <c r="EZO139"/>
      <c r="EZP139"/>
      <c r="EZQ139"/>
      <c r="EZR139"/>
      <c r="EZS139"/>
      <c r="EZT139"/>
      <c r="EZU139"/>
      <c r="EZV139"/>
      <c r="EZW139"/>
      <c r="EZX139"/>
      <c r="EZY139"/>
      <c r="EZZ139"/>
      <c r="FAA139"/>
      <c r="FAB139"/>
      <c r="FAC139"/>
      <c r="FAD139"/>
      <c r="FAE139"/>
      <c r="FAF139"/>
      <c r="FAG139"/>
      <c r="FAH139"/>
      <c r="FAI139"/>
      <c r="FAJ139"/>
      <c r="FAK139"/>
      <c r="FAL139"/>
      <c r="FAM139"/>
      <c r="FAN139"/>
      <c r="FAO139"/>
      <c r="FAP139"/>
      <c r="FAQ139"/>
      <c r="FAR139"/>
      <c r="FAS139"/>
      <c r="FAT139"/>
      <c r="FAU139"/>
      <c r="FAV139"/>
      <c r="FAW139"/>
      <c r="FAX139"/>
      <c r="FAY139"/>
      <c r="FAZ139"/>
      <c r="FBA139"/>
      <c r="FBB139"/>
      <c r="FBC139"/>
      <c r="FBD139"/>
      <c r="FBE139"/>
      <c r="FBF139"/>
      <c r="FBG139"/>
      <c r="FBH139"/>
      <c r="FBI139"/>
      <c r="FBJ139"/>
      <c r="FBK139"/>
      <c r="FBL139"/>
      <c r="FBM139"/>
      <c r="FBN139"/>
      <c r="FBO139"/>
      <c r="FBP139"/>
      <c r="FBQ139"/>
      <c r="FBR139"/>
      <c r="FBS139"/>
      <c r="FBT139"/>
      <c r="FBU139"/>
      <c r="FBV139"/>
      <c r="FBW139"/>
      <c r="FBX139"/>
      <c r="FBY139"/>
      <c r="FBZ139"/>
      <c r="FCA139"/>
      <c r="FCB139"/>
      <c r="FCC139"/>
      <c r="FCD139"/>
      <c r="FCE139"/>
      <c r="FCF139"/>
      <c r="FCG139"/>
      <c r="FCH139"/>
      <c r="FCI139"/>
      <c r="FCJ139"/>
      <c r="FCK139"/>
      <c r="FCL139"/>
      <c r="FCM139"/>
      <c r="FCN139"/>
      <c r="FCO139"/>
      <c r="FCP139"/>
      <c r="FCQ139"/>
      <c r="FCR139"/>
      <c r="FCS139"/>
      <c r="FCT139"/>
      <c r="FCU139"/>
      <c r="FCV139"/>
      <c r="FCW139"/>
      <c r="FCX139"/>
      <c r="FCY139"/>
      <c r="FCZ139"/>
      <c r="FDA139"/>
      <c r="FDB139"/>
      <c r="FDC139"/>
      <c r="FDD139"/>
      <c r="FDE139"/>
      <c r="FDF139"/>
      <c r="FDG139"/>
      <c r="FDH139"/>
      <c r="FDI139"/>
      <c r="FDJ139"/>
      <c r="FDK139"/>
      <c r="FDL139"/>
      <c r="FDM139"/>
      <c r="FDN139"/>
      <c r="FDO139"/>
      <c r="FDP139"/>
      <c r="FDQ139"/>
      <c r="FDR139"/>
      <c r="FDS139"/>
      <c r="FDT139"/>
      <c r="FDU139"/>
      <c r="FDV139"/>
      <c r="FDW139"/>
      <c r="FDX139"/>
      <c r="FDY139"/>
      <c r="FDZ139"/>
      <c r="FEA139"/>
      <c r="FEB139"/>
      <c r="FEC139"/>
      <c r="FED139"/>
      <c r="FEE139"/>
      <c r="FEF139"/>
      <c r="FEG139"/>
      <c r="FEH139"/>
      <c r="FEI139"/>
      <c r="FEJ139"/>
      <c r="FEK139"/>
      <c r="FEL139"/>
      <c r="FEM139"/>
      <c r="FEN139"/>
      <c r="FEO139"/>
      <c r="FEP139"/>
      <c r="FEQ139"/>
      <c r="FER139"/>
      <c r="FES139"/>
      <c r="FET139"/>
      <c r="FEU139"/>
      <c r="FEV139"/>
      <c r="FEW139"/>
      <c r="FEX139"/>
      <c r="FEY139"/>
      <c r="FEZ139"/>
      <c r="FFA139"/>
      <c r="FFB139"/>
      <c r="FFC139"/>
      <c r="FFD139"/>
      <c r="FFE139"/>
      <c r="FFF139"/>
      <c r="FFG139"/>
      <c r="FFH139"/>
      <c r="FFI139"/>
      <c r="FFJ139"/>
      <c r="FFK139"/>
      <c r="FFL139"/>
      <c r="FFM139"/>
      <c r="FFN139"/>
      <c r="FFO139"/>
      <c r="FFP139"/>
      <c r="FFQ139"/>
      <c r="FFR139"/>
      <c r="FFS139"/>
      <c r="FFT139"/>
      <c r="FFU139"/>
      <c r="FFV139"/>
      <c r="FFW139"/>
      <c r="FFX139"/>
      <c r="FFY139"/>
      <c r="FFZ139"/>
      <c r="FGA139"/>
      <c r="FGB139"/>
      <c r="FGC139"/>
      <c r="FGD139"/>
      <c r="FGE139"/>
      <c r="FGF139"/>
      <c r="FGG139"/>
      <c r="FGH139"/>
      <c r="FGI139"/>
      <c r="FGJ139"/>
      <c r="FGK139"/>
      <c r="FGL139"/>
      <c r="FGM139"/>
      <c r="FGN139"/>
      <c r="FGO139"/>
      <c r="FGP139"/>
      <c r="FGQ139"/>
      <c r="FGR139"/>
      <c r="FGS139"/>
      <c r="FGT139"/>
      <c r="FGU139"/>
      <c r="FGV139"/>
      <c r="FGW139"/>
      <c r="FGX139"/>
      <c r="FGY139"/>
      <c r="FGZ139"/>
      <c r="FHA139"/>
      <c r="FHB139"/>
      <c r="FHC139"/>
      <c r="FHD139"/>
      <c r="FHE139"/>
      <c r="FHF139"/>
      <c r="FHG139"/>
      <c r="FHH139"/>
      <c r="FHI139"/>
      <c r="FHJ139"/>
      <c r="FHK139"/>
      <c r="FHL139"/>
      <c r="FHM139"/>
      <c r="FHN139"/>
      <c r="FHO139"/>
      <c r="FHP139"/>
      <c r="FHQ139"/>
      <c r="FHR139"/>
      <c r="FHS139"/>
      <c r="FHT139"/>
      <c r="FHU139"/>
      <c r="FHV139"/>
      <c r="FHW139"/>
      <c r="FHX139"/>
      <c r="FHY139"/>
      <c r="FHZ139"/>
      <c r="FIA139"/>
      <c r="FIB139"/>
      <c r="FIC139"/>
      <c r="FID139"/>
      <c r="FIE139"/>
      <c r="FIF139"/>
      <c r="FIG139"/>
      <c r="FIH139"/>
      <c r="FII139"/>
      <c r="FIJ139"/>
      <c r="FIK139"/>
      <c r="FIL139"/>
      <c r="FIM139"/>
      <c r="FIN139"/>
      <c r="FIO139"/>
      <c r="FIP139"/>
      <c r="FIQ139"/>
      <c r="FIR139"/>
      <c r="FIS139"/>
      <c r="FIT139"/>
      <c r="FIU139"/>
      <c r="FIV139"/>
      <c r="FIW139"/>
      <c r="FIX139"/>
      <c r="FIY139"/>
      <c r="FIZ139"/>
      <c r="FJA139"/>
      <c r="FJB139"/>
      <c r="FJC139"/>
      <c r="FJD139"/>
      <c r="FJE139"/>
      <c r="FJF139"/>
      <c r="FJG139"/>
      <c r="FJH139"/>
      <c r="FJI139"/>
      <c r="FJJ139"/>
      <c r="FJK139"/>
      <c r="FJL139"/>
      <c r="FJM139"/>
      <c r="FJN139"/>
      <c r="FJO139"/>
      <c r="FJP139"/>
      <c r="FJQ139"/>
      <c r="FJR139"/>
      <c r="FJS139"/>
      <c r="FJT139"/>
      <c r="FJU139"/>
      <c r="FJV139"/>
      <c r="FJW139"/>
      <c r="FJX139"/>
      <c r="FJY139"/>
      <c r="FJZ139"/>
      <c r="FKA139"/>
      <c r="FKB139"/>
      <c r="FKC139"/>
      <c r="FKD139"/>
      <c r="FKE139"/>
      <c r="FKF139"/>
      <c r="FKG139"/>
      <c r="FKH139"/>
      <c r="FKI139"/>
      <c r="FKJ139"/>
      <c r="FKK139"/>
      <c r="FKL139"/>
      <c r="FKM139"/>
      <c r="FKN139"/>
      <c r="FKO139"/>
      <c r="FKP139"/>
      <c r="FKQ139"/>
      <c r="FKR139"/>
      <c r="FKS139"/>
      <c r="FKT139"/>
      <c r="FKU139"/>
      <c r="FKV139"/>
      <c r="FKW139"/>
      <c r="FKX139"/>
      <c r="FKY139"/>
      <c r="FKZ139"/>
      <c r="FLA139"/>
      <c r="FLB139"/>
      <c r="FLC139"/>
      <c r="FLD139"/>
      <c r="FLE139"/>
      <c r="FLF139"/>
      <c r="FLG139"/>
      <c r="FLH139"/>
      <c r="FLI139"/>
      <c r="FLJ139"/>
      <c r="FLK139"/>
      <c r="FLL139"/>
      <c r="FLM139"/>
      <c r="FLN139"/>
      <c r="FLO139"/>
      <c r="FLP139"/>
      <c r="FLQ139"/>
      <c r="FLR139"/>
      <c r="FLS139"/>
      <c r="FLT139"/>
      <c r="FLU139"/>
      <c r="FLV139"/>
      <c r="FLW139"/>
      <c r="FLX139"/>
      <c r="FLY139"/>
      <c r="FLZ139"/>
      <c r="FMA139"/>
      <c r="FMB139"/>
      <c r="FMC139"/>
      <c r="FMD139"/>
      <c r="FME139"/>
      <c r="FMF139"/>
      <c r="FMG139"/>
      <c r="FMH139"/>
      <c r="FMI139"/>
      <c r="FMJ139"/>
      <c r="FMK139"/>
      <c r="FML139"/>
      <c r="FMM139"/>
      <c r="FMN139"/>
      <c r="FMO139"/>
      <c r="FMP139"/>
      <c r="FMQ139"/>
      <c r="FMR139"/>
      <c r="FMS139"/>
      <c r="FMT139"/>
      <c r="FMU139"/>
      <c r="FMV139"/>
      <c r="FMW139"/>
      <c r="FMX139"/>
      <c r="FMY139"/>
      <c r="FMZ139"/>
      <c r="FNA139"/>
      <c r="FNB139"/>
      <c r="FNC139"/>
      <c r="FND139"/>
      <c r="FNE139"/>
      <c r="FNF139"/>
      <c r="FNG139"/>
      <c r="FNH139"/>
      <c r="FNI139"/>
      <c r="FNJ139"/>
      <c r="FNK139"/>
      <c r="FNL139"/>
      <c r="FNM139"/>
      <c r="FNN139"/>
      <c r="FNO139"/>
      <c r="FNP139"/>
      <c r="FNQ139"/>
      <c r="FNR139"/>
      <c r="FNS139"/>
      <c r="FNT139"/>
      <c r="FNU139"/>
      <c r="FNV139"/>
      <c r="FNW139"/>
      <c r="FNX139"/>
      <c r="FNY139"/>
      <c r="FNZ139"/>
      <c r="FOA139"/>
      <c r="FOB139"/>
      <c r="FOC139"/>
      <c r="FOD139"/>
      <c r="FOE139"/>
      <c r="FOF139"/>
      <c r="FOG139"/>
      <c r="FOH139"/>
      <c r="FOI139"/>
      <c r="FOJ139"/>
      <c r="FOK139"/>
      <c r="FOL139"/>
      <c r="FOM139"/>
      <c r="FON139"/>
      <c r="FOO139"/>
      <c r="FOP139"/>
      <c r="FOQ139"/>
      <c r="FOR139"/>
      <c r="FOS139"/>
      <c r="FOT139"/>
      <c r="FOU139"/>
      <c r="FOV139"/>
      <c r="FOW139"/>
      <c r="FOX139"/>
      <c r="FOY139"/>
      <c r="FOZ139"/>
      <c r="FPA139"/>
      <c r="FPB139"/>
      <c r="FPC139"/>
      <c r="FPD139"/>
      <c r="FPE139"/>
      <c r="FPF139"/>
      <c r="FPG139"/>
      <c r="FPH139"/>
      <c r="FPI139"/>
      <c r="FPJ139"/>
      <c r="FPK139"/>
      <c r="FPL139"/>
      <c r="FPM139"/>
      <c r="FPN139"/>
      <c r="FPO139"/>
      <c r="FPP139"/>
      <c r="FPQ139"/>
      <c r="FPR139"/>
      <c r="FPS139"/>
      <c r="FPT139"/>
      <c r="FPU139"/>
      <c r="FPV139"/>
      <c r="FPW139"/>
      <c r="FPX139"/>
      <c r="FPY139"/>
      <c r="FPZ139"/>
      <c r="FQA139"/>
      <c r="FQB139"/>
      <c r="FQC139"/>
      <c r="FQD139"/>
      <c r="FQE139"/>
      <c r="FQF139"/>
      <c r="FQG139"/>
      <c r="FQH139"/>
      <c r="FQI139"/>
      <c r="FQJ139"/>
      <c r="FQK139"/>
      <c r="FQL139"/>
      <c r="FQM139"/>
      <c r="FQN139"/>
      <c r="FQO139"/>
      <c r="FQP139"/>
      <c r="FQQ139"/>
      <c r="FQR139"/>
      <c r="FQS139"/>
      <c r="FQT139"/>
      <c r="FQU139"/>
      <c r="FQV139"/>
      <c r="FQW139"/>
      <c r="FQX139"/>
      <c r="FQY139"/>
      <c r="FQZ139"/>
      <c r="FRA139"/>
      <c r="FRB139"/>
      <c r="FRC139"/>
      <c r="FRD139"/>
      <c r="FRE139"/>
      <c r="FRF139"/>
      <c r="FRG139"/>
      <c r="FRH139"/>
      <c r="FRI139"/>
      <c r="FRJ139"/>
      <c r="FRK139"/>
      <c r="FRL139"/>
      <c r="FRM139"/>
      <c r="FRN139"/>
      <c r="FRO139"/>
      <c r="FRP139"/>
      <c r="FRQ139"/>
      <c r="FRR139"/>
      <c r="FRS139"/>
      <c r="FRT139"/>
      <c r="FRU139"/>
      <c r="FRV139"/>
      <c r="FRW139"/>
      <c r="FRX139"/>
      <c r="FRY139"/>
      <c r="FRZ139"/>
      <c r="FSA139"/>
      <c r="FSB139"/>
      <c r="FSC139"/>
      <c r="FSD139"/>
      <c r="FSE139"/>
      <c r="FSF139"/>
      <c r="FSG139"/>
      <c r="FSH139"/>
      <c r="FSI139"/>
      <c r="FSJ139"/>
      <c r="FSK139"/>
      <c r="FSL139"/>
      <c r="FSM139"/>
      <c r="FSN139"/>
      <c r="FSO139"/>
      <c r="FSP139"/>
      <c r="FSQ139"/>
      <c r="FSR139"/>
      <c r="FSS139"/>
      <c r="FST139"/>
      <c r="FSU139"/>
      <c r="FSV139"/>
      <c r="FSW139"/>
      <c r="FSX139"/>
      <c r="FSY139"/>
      <c r="FSZ139"/>
      <c r="FTA139"/>
      <c r="FTB139"/>
      <c r="FTC139"/>
      <c r="FTD139"/>
      <c r="FTE139"/>
      <c r="FTF139"/>
      <c r="FTG139"/>
      <c r="FTH139"/>
      <c r="FTI139"/>
      <c r="FTJ139"/>
      <c r="FTK139"/>
      <c r="FTL139"/>
      <c r="FTM139"/>
      <c r="FTN139"/>
      <c r="FTO139"/>
      <c r="FTP139"/>
      <c r="FTQ139"/>
      <c r="FTR139"/>
      <c r="FTS139"/>
      <c r="FTT139"/>
      <c r="FTU139"/>
      <c r="FTV139"/>
      <c r="FTW139"/>
      <c r="FTX139"/>
      <c r="FTY139"/>
      <c r="FTZ139"/>
      <c r="FUA139"/>
      <c r="FUB139"/>
      <c r="FUC139"/>
      <c r="FUD139"/>
      <c r="FUE139"/>
      <c r="FUF139"/>
      <c r="FUG139"/>
      <c r="FUH139"/>
      <c r="FUI139"/>
      <c r="FUJ139"/>
      <c r="FUK139"/>
      <c r="FUL139"/>
      <c r="FUM139"/>
      <c r="FUN139"/>
      <c r="FUO139"/>
      <c r="FUP139"/>
      <c r="FUQ139"/>
      <c r="FUR139"/>
      <c r="FUS139"/>
      <c r="FUT139"/>
      <c r="FUU139"/>
      <c r="FUV139"/>
      <c r="FUW139"/>
      <c r="FUX139"/>
      <c r="FUY139"/>
      <c r="FUZ139"/>
      <c r="FVA139"/>
      <c r="FVB139"/>
      <c r="FVC139"/>
      <c r="FVD139"/>
      <c r="FVE139"/>
      <c r="FVF139"/>
      <c r="FVG139"/>
      <c r="FVH139"/>
      <c r="FVI139"/>
      <c r="FVJ139"/>
      <c r="FVK139"/>
      <c r="FVL139"/>
      <c r="FVM139"/>
      <c r="FVN139"/>
      <c r="FVO139"/>
      <c r="FVP139"/>
      <c r="FVQ139"/>
      <c r="FVR139"/>
      <c r="FVS139"/>
      <c r="FVT139"/>
      <c r="FVU139"/>
      <c r="FVV139"/>
      <c r="FVW139"/>
      <c r="FVX139"/>
      <c r="FVY139"/>
      <c r="FVZ139"/>
      <c r="FWA139"/>
      <c r="FWB139"/>
      <c r="FWC139"/>
      <c r="FWD139"/>
      <c r="FWE139"/>
      <c r="FWF139"/>
      <c r="FWG139"/>
      <c r="FWH139"/>
      <c r="FWI139"/>
      <c r="FWJ139"/>
      <c r="FWK139"/>
      <c r="FWL139"/>
      <c r="FWM139"/>
      <c r="FWN139"/>
      <c r="FWO139"/>
      <c r="FWP139"/>
      <c r="FWQ139"/>
      <c r="FWR139"/>
      <c r="FWS139"/>
      <c r="FWT139"/>
      <c r="FWU139"/>
      <c r="FWV139"/>
      <c r="FWW139"/>
      <c r="FWX139"/>
      <c r="FWY139"/>
      <c r="FWZ139"/>
      <c r="FXA139"/>
      <c r="FXB139"/>
      <c r="FXC139"/>
      <c r="FXD139"/>
      <c r="FXE139"/>
      <c r="FXF139"/>
      <c r="FXG139"/>
      <c r="FXH139"/>
      <c r="FXI139"/>
      <c r="FXJ139"/>
      <c r="FXK139"/>
      <c r="FXL139"/>
      <c r="FXM139"/>
      <c r="FXN139"/>
      <c r="FXO139"/>
      <c r="FXP139"/>
      <c r="FXQ139"/>
      <c r="FXR139"/>
      <c r="FXS139"/>
      <c r="FXT139"/>
      <c r="FXU139"/>
      <c r="FXV139"/>
      <c r="FXW139"/>
      <c r="FXX139"/>
      <c r="FXY139"/>
      <c r="FXZ139"/>
      <c r="FYA139"/>
      <c r="FYB139"/>
      <c r="FYC139"/>
      <c r="FYD139"/>
      <c r="FYE139"/>
      <c r="FYF139"/>
      <c r="FYG139"/>
      <c r="FYH139"/>
      <c r="FYI139"/>
      <c r="FYJ139"/>
      <c r="FYK139"/>
      <c r="FYL139"/>
      <c r="FYM139"/>
      <c r="FYN139"/>
      <c r="FYO139"/>
      <c r="FYP139"/>
      <c r="FYQ139"/>
      <c r="FYR139"/>
      <c r="FYS139"/>
      <c r="FYT139"/>
      <c r="FYU139"/>
      <c r="FYV139"/>
      <c r="FYW139"/>
      <c r="FYX139"/>
      <c r="FYY139"/>
      <c r="FYZ139"/>
      <c r="FZA139"/>
      <c r="FZB139"/>
      <c r="FZC139"/>
      <c r="FZD139"/>
      <c r="FZE139"/>
      <c r="FZF139"/>
      <c r="FZG139"/>
      <c r="FZH139"/>
      <c r="FZI139"/>
      <c r="FZJ139"/>
      <c r="FZK139"/>
      <c r="FZL139"/>
      <c r="FZM139"/>
      <c r="FZN139"/>
      <c r="FZO139"/>
      <c r="FZP139"/>
      <c r="FZQ139"/>
      <c r="FZR139"/>
      <c r="FZS139"/>
      <c r="FZT139"/>
      <c r="FZU139"/>
      <c r="FZV139"/>
      <c r="FZW139"/>
      <c r="FZX139"/>
      <c r="FZY139"/>
      <c r="FZZ139"/>
      <c r="GAA139"/>
      <c r="GAB139"/>
      <c r="GAC139"/>
      <c r="GAD139"/>
      <c r="GAE139"/>
      <c r="GAF139"/>
      <c r="GAG139"/>
      <c r="GAH139"/>
      <c r="GAI139"/>
      <c r="GAJ139"/>
      <c r="GAK139"/>
      <c r="GAL139"/>
      <c r="GAM139"/>
      <c r="GAN139"/>
      <c r="GAO139"/>
      <c r="GAP139"/>
      <c r="GAQ139"/>
      <c r="GAR139"/>
      <c r="GAS139"/>
      <c r="GAT139"/>
      <c r="GAU139"/>
      <c r="GAV139"/>
      <c r="GAW139"/>
      <c r="GAX139"/>
      <c r="GAY139"/>
      <c r="GAZ139"/>
      <c r="GBA139"/>
      <c r="GBB139"/>
      <c r="GBC139"/>
      <c r="GBD139"/>
      <c r="GBE139"/>
      <c r="GBF139"/>
      <c r="GBG139"/>
      <c r="GBH139"/>
      <c r="GBI139"/>
      <c r="GBJ139"/>
      <c r="GBK139"/>
      <c r="GBL139"/>
      <c r="GBM139"/>
      <c r="GBN139"/>
      <c r="GBO139"/>
      <c r="GBP139"/>
      <c r="GBQ139"/>
      <c r="GBR139"/>
      <c r="GBS139"/>
      <c r="GBT139"/>
      <c r="GBU139"/>
      <c r="GBV139"/>
      <c r="GBW139"/>
      <c r="GBX139"/>
      <c r="GBY139"/>
      <c r="GBZ139"/>
      <c r="GCA139"/>
      <c r="GCB139"/>
      <c r="GCC139"/>
      <c r="GCD139"/>
      <c r="GCE139"/>
      <c r="GCF139"/>
      <c r="GCG139"/>
      <c r="GCH139"/>
      <c r="GCI139"/>
      <c r="GCJ139"/>
      <c r="GCK139"/>
      <c r="GCL139"/>
      <c r="GCM139"/>
      <c r="GCN139"/>
      <c r="GCO139"/>
      <c r="GCP139"/>
      <c r="GCQ139"/>
      <c r="GCR139"/>
      <c r="GCS139"/>
      <c r="GCT139"/>
      <c r="GCU139"/>
      <c r="GCV139"/>
      <c r="GCW139"/>
      <c r="GCX139"/>
      <c r="GCY139"/>
      <c r="GCZ139"/>
      <c r="GDA139"/>
      <c r="GDB139"/>
      <c r="GDC139"/>
      <c r="GDD139"/>
      <c r="GDE139"/>
      <c r="GDF139"/>
      <c r="GDG139"/>
      <c r="GDH139"/>
      <c r="GDI139"/>
      <c r="GDJ139"/>
      <c r="GDK139"/>
      <c r="GDL139"/>
      <c r="GDM139"/>
      <c r="GDN139"/>
      <c r="GDO139"/>
      <c r="GDP139"/>
      <c r="GDQ139"/>
      <c r="GDR139"/>
      <c r="GDS139"/>
      <c r="GDT139"/>
      <c r="GDU139"/>
      <c r="GDV139"/>
      <c r="GDW139"/>
      <c r="GDX139"/>
      <c r="GDY139"/>
      <c r="GDZ139"/>
      <c r="GEA139"/>
      <c r="GEB139"/>
      <c r="GEC139"/>
      <c r="GED139"/>
      <c r="GEE139"/>
      <c r="GEF139"/>
      <c r="GEG139"/>
      <c r="GEH139"/>
      <c r="GEI139"/>
      <c r="GEJ139"/>
      <c r="GEK139"/>
      <c r="GEL139"/>
      <c r="GEM139"/>
      <c r="GEN139"/>
      <c r="GEO139"/>
      <c r="GEP139"/>
      <c r="GEQ139"/>
      <c r="GER139"/>
      <c r="GES139"/>
      <c r="GET139"/>
      <c r="GEU139"/>
      <c r="GEV139"/>
      <c r="GEW139"/>
      <c r="GEX139"/>
      <c r="GEY139"/>
      <c r="GEZ139"/>
      <c r="GFA139"/>
      <c r="GFB139"/>
      <c r="GFC139"/>
      <c r="GFD139"/>
      <c r="GFE139"/>
      <c r="GFF139"/>
      <c r="GFG139"/>
      <c r="GFH139"/>
      <c r="GFI139"/>
      <c r="GFJ139"/>
      <c r="GFK139"/>
      <c r="GFL139"/>
      <c r="GFM139"/>
      <c r="GFN139"/>
      <c r="GFO139"/>
      <c r="GFP139"/>
      <c r="GFQ139"/>
      <c r="GFR139"/>
      <c r="GFS139"/>
      <c r="GFT139"/>
      <c r="GFU139"/>
      <c r="GFV139"/>
      <c r="GFW139"/>
      <c r="GFX139"/>
      <c r="GFY139"/>
      <c r="GFZ139"/>
      <c r="GGA139"/>
      <c r="GGB139"/>
      <c r="GGC139"/>
      <c r="GGD139"/>
      <c r="GGE139"/>
      <c r="GGF139"/>
      <c r="GGG139"/>
      <c r="GGH139"/>
      <c r="GGI139"/>
      <c r="GGJ139"/>
      <c r="GGK139"/>
      <c r="GGL139"/>
      <c r="GGM139"/>
      <c r="GGN139"/>
      <c r="GGO139"/>
      <c r="GGP139"/>
      <c r="GGQ139"/>
      <c r="GGR139"/>
      <c r="GGS139"/>
      <c r="GGT139"/>
      <c r="GGU139"/>
      <c r="GGV139"/>
      <c r="GGW139"/>
      <c r="GGX139"/>
      <c r="GGY139"/>
      <c r="GGZ139"/>
      <c r="GHA139"/>
      <c r="GHB139"/>
      <c r="GHC139"/>
      <c r="GHD139"/>
      <c r="GHE139"/>
      <c r="GHF139"/>
      <c r="GHG139"/>
      <c r="GHH139"/>
      <c r="GHI139"/>
      <c r="GHJ139"/>
      <c r="GHK139"/>
      <c r="GHL139"/>
      <c r="GHM139"/>
      <c r="GHN139"/>
      <c r="GHO139"/>
      <c r="GHP139"/>
      <c r="GHQ139"/>
      <c r="GHR139"/>
      <c r="GHS139"/>
      <c r="GHT139"/>
      <c r="GHU139"/>
      <c r="GHV139"/>
      <c r="GHW139"/>
      <c r="GHX139"/>
      <c r="GHY139"/>
      <c r="GHZ139"/>
      <c r="GIA139"/>
      <c r="GIB139"/>
      <c r="GIC139"/>
      <c r="GID139"/>
      <c r="GIE139"/>
      <c r="GIF139"/>
      <c r="GIG139"/>
      <c r="GIH139"/>
      <c r="GII139"/>
      <c r="GIJ139"/>
      <c r="GIK139"/>
      <c r="GIL139"/>
      <c r="GIM139"/>
      <c r="GIN139"/>
      <c r="GIO139"/>
      <c r="GIP139"/>
      <c r="GIQ139"/>
      <c r="GIR139"/>
      <c r="GIS139"/>
      <c r="GIT139"/>
      <c r="GIU139"/>
      <c r="GIV139"/>
      <c r="GIW139"/>
      <c r="GIX139"/>
      <c r="GIY139"/>
      <c r="GIZ139"/>
      <c r="GJA139"/>
      <c r="GJB139"/>
      <c r="GJC139"/>
      <c r="GJD139"/>
      <c r="GJE139"/>
      <c r="GJF139"/>
      <c r="GJG139"/>
      <c r="GJH139"/>
      <c r="GJI139"/>
      <c r="GJJ139"/>
      <c r="GJK139"/>
      <c r="GJL139"/>
      <c r="GJM139"/>
      <c r="GJN139"/>
      <c r="GJO139"/>
      <c r="GJP139"/>
      <c r="GJQ139"/>
      <c r="GJR139"/>
      <c r="GJS139"/>
      <c r="GJT139"/>
      <c r="GJU139"/>
      <c r="GJV139"/>
      <c r="GJW139"/>
      <c r="GJX139"/>
      <c r="GJY139"/>
      <c r="GJZ139"/>
      <c r="GKA139"/>
      <c r="GKB139"/>
      <c r="GKC139"/>
      <c r="GKD139"/>
      <c r="GKE139"/>
      <c r="GKF139"/>
      <c r="GKG139"/>
      <c r="GKH139"/>
      <c r="GKI139"/>
      <c r="GKJ139"/>
      <c r="GKK139"/>
      <c r="GKL139"/>
      <c r="GKM139"/>
      <c r="GKN139"/>
      <c r="GKO139"/>
      <c r="GKP139"/>
      <c r="GKQ139"/>
      <c r="GKR139"/>
      <c r="GKS139"/>
      <c r="GKT139"/>
      <c r="GKU139"/>
      <c r="GKV139"/>
      <c r="GKW139"/>
      <c r="GKX139"/>
      <c r="GKY139"/>
      <c r="GKZ139"/>
      <c r="GLA139"/>
      <c r="GLB139"/>
      <c r="GLC139"/>
      <c r="GLD139"/>
      <c r="GLE139"/>
      <c r="GLF139"/>
      <c r="GLG139"/>
      <c r="GLH139"/>
      <c r="GLI139"/>
      <c r="GLJ139"/>
      <c r="GLK139"/>
      <c r="GLL139"/>
      <c r="GLM139"/>
      <c r="GLN139"/>
      <c r="GLO139"/>
      <c r="GLP139"/>
      <c r="GLQ139"/>
      <c r="GLR139"/>
      <c r="GLS139"/>
      <c r="GLT139"/>
      <c r="GLU139"/>
      <c r="GLV139"/>
      <c r="GLW139"/>
      <c r="GLX139"/>
      <c r="GLY139"/>
      <c r="GLZ139"/>
      <c r="GMA139"/>
      <c r="GMB139"/>
      <c r="GMC139"/>
      <c r="GMD139"/>
      <c r="GME139"/>
      <c r="GMF139"/>
      <c r="GMG139"/>
      <c r="GMH139"/>
      <c r="GMI139"/>
      <c r="GMJ139"/>
      <c r="GMK139"/>
      <c r="GML139"/>
      <c r="GMM139"/>
      <c r="GMN139"/>
      <c r="GMO139"/>
      <c r="GMP139"/>
      <c r="GMQ139"/>
      <c r="GMR139"/>
      <c r="GMS139"/>
      <c r="GMT139"/>
      <c r="GMU139"/>
      <c r="GMV139"/>
      <c r="GMW139"/>
      <c r="GMX139"/>
      <c r="GMY139"/>
      <c r="GMZ139"/>
      <c r="GNA139"/>
      <c r="GNB139"/>
      <c r="GNC139"/>
      <c r="GND139"/>
      <c r="GNE139"/>
      <c r="GNF139"/>
      <c r="GNG139"/>
      <c r="GNH139"/>
      <c r="GNI139"/>
      <c r="GNJ139"/>
      <c r="GNK139"/>
      <c r="GNL139"/>
      <c r="GNM139"/>
      <c r="GNN139"/>
      <c r="GNO139"/>
      <c r="GNP139"/>
      <c r="GNQ139"/>
      <c r="GNR139"/>
      <c r="GNS139"/>
      <c r="GNT139"/>
      <c r="GNU139"/>
      <c r="GNV139"/>
      <c r="GNW139"/>
      <c r="GNX139"/>
      <c r="GNY139"/>
      <c r="GNZ139"/>
      <c r="GOA139"/>
      <c r="GOB139"/>
      <c r="GOC139"/>
      <c r="GOD139"/>
      <c r="GOE139"/>
      <c r="GOF139"/>
      <c r="GOG139"/>
      <c r="GOH139"/>
      <c r="GOI139"/>
      <c r="GOJ139"/>
      <c r="GOK139"/>
      <c r="GOL139"/>
      <c r="GOM139"/>
      <c r="GON139"/>
      <c r="GOO139"/>
      <c r="GOP139"/>
      <c r="GOQ139"/>
      <c r="GOR139"/>
      <c r="GOS139"/>
      <c r="GOT139"/>
      <c r="GOU139"/>
      <c r="GOV139"/>
      <c r="GOW139"/>
      <c r="GOX139"/>
      <c r="GOY139"/>
      <c r="GOZ139"/>
      <c r="GPA139"/>
      <c r="GPB139"/>
      <c r="GPC139"/>
      <c r="GPD139"/>
      <c r="GPE139"/>
      <c r="GPF139"/>
      <c r="GPG139"/>
      <c r="GPH139"/>
      <c r="GPI139"/>
      <c r="GPJ139"/>
      <c r="GPK139"/>
      <c r="GPL139"/>
      <c r="GPM139"/>
      <c r="GPN139"/>
      <c r="GPO139"/>
      <c r="GPP139"/>
      <c r="GPQ139"/>
      <c r="GPR139"/>
      <c r="GPS139"/>
      <c r="GPT139"/>
      <c r="GPU139"/>
      <c r="GPV139"/>
      <c r="GPW139"/>
      <c r="GPX139"/>
      <c r="GPY139"/>
      <c r="GPZ139"/>
      <c r="GQA139"/>
      <c r="GQB139"/>
      <c r="GQC139"/>
      <c r="GQD139"/>
      <c r="GQE139"/>
      <c r="GQF139"/>
      <c r="GQG139"/>
      <c r="GQH139"/>
      <c r="GQI139"/>
      <c r="GQJ139"/>
      <c r="GQK139"/>
      <c r="GQL139"/>
      <c r="GQM139"/>
      <c r="GQN139"/>
      <c r="GQO139"/>
      <c r="GQP139"/>
      <c r="GQQ139"/>
      <c r="GQR139"/>
      <c r="GQS139"/>
      <c r="GQT139"/>
      <c r="GQU139"/>
      <c r="GQV139"/>
      <c r="GQW139"/>
      <c r="GQX139"/>
      <c r="GQY139"/>
      <c r="GQZ139"/>
      <c r="GRA139"/>
      <c r="GRB139"/>
      <c r="GRC139"/>
      <c r="GRD139"/>
      <c r="GRE139"/>
      <c r="GRF139"/>
      <c r="GRG139"/>
      <c r="GRH139"/>
      <c r="GRI139"/>
      <c r="GRJ139"/>
      <c r="GRK139"/>
      <c r="GRL139"/>
      <c r="GRM139"/>
      <c r="GRN139"/>
      <c r="GRO139"/>
      <c r="GRP139"/>
      <c r="GRQ139"/>
      <c r="GRR139"/>
      <c r="GRS139"/>
      <c r="GRT139"/>
      <c r="GRU139"/>
      <c r="GRV139"/>
      <c r="GRW139"/>
      <c r="GRX139"/>
      <c r="GRY139"/>
      <c r="GRZ139"/>
      <c r="GSA139"/>
      <c r="GSB139"/>
      <c r="GSC139"/>
      <c r="GSD139"/>
      <c r="GSE139"/>
      <c r="GSF139"/>
      <c r="GSG139"/>
      <c r="GSH139"/>
      <c r="GSI139"/>
      <c r="GSJ139"/>
      <c r="GSK139"/>
      <c r="GSL139"/>
      <c r="GSM139"/>
      <c r="GSN139"/>
      <c r="GSO139"/>
      <c r="GSP139"/>
      <c r="GSQ139"/>
      <c r="GSR139"/>
      <c r="GSS139"/>
      <c r="GST139"/>
      <c r="GSU139"/>
      <c r="GSV139"/>
      <c r="GSW139"/>
      <c r="GSX139"/>
      <c r="GSY139"/>
      <c r="GSZ139"/>
      <c r="GTA139"/>
      <c r="GTB139"/>
      <c r="GTC139"/>
      <c r="GTD139"/>
      <c r="GTE139"/>
      <c r="GTF139"/>
      <c r="GTG139"/>
      <c r="GTH139"/>
      <c r="GTI139"/>
      <c r="GTJ139"/>
      <c r="GTK139"/>
      <c r="GTL139"/>
      <c r="GTM139"/>
      <c r="GTN139"/>
      <c r="GTO139"/>
      <c r="GTP139"/>
      <c r="GTQ139"/>
      <c r="GTR139"/>
      <c r="GTS139"/>
      <c r="GTT139"/>
      <c r="GTU139"/>
      <c r="GTV139"/>
      <c r="GTW139"/>
      <c r="GTX139"/>
      <c r="GTY139"/>
      <c r="GTZ139"/>
      <c r="GUA139"/>
      <c r="GUB139"/>
      <c r="GUC139"/>
      <c r="GUD139"/>
      <c r="GUE139"/>
      <c r="GUF139"/>
      <c r="GUG139"/>
      <c r="GUH139"/>
      <c r="GUI139"/>
      <c r="GUJ139"/>
      <c r="GUK139"/>
      <c r="GUL139"/>
      <c r="GUM139"/>
      <c r="GUN139"/>
      <c r="GUO139"/>
      <c r="GUP139"/>
      <c r="GUQ139"/>
      <c r="GUR139"/>
      <c r="GUS139"/>
      <c r="GUT139"/>
      <c r="GUU139"/>
      <c r="GUV139"/>
      <c r="GUW139"/>
      <c r="GUX139"/>
      <c r="GUY139"/>
      <c r="GUZ139"/>
      <c r="GVA139"/>
      <c r="GVB139"/>
      <c r="GVC139"/>
      <c r="GVD139"/>
      <c r="GVE139"/>
      <c r="GVF139"/>
      <c r="GVG139"/>
      <c r="GVH139"/>
      <c r="GVI139"/>
      <c r="GVJ139"/>
      <c r="GVK139"/>
      <c r="GVL139"/>
      <c r="GVM139"/>
      <c r="GVN139"/>
      <c r="GVO139"/>
      <c r="GVP139"/>
      <c r="GVQ139"/>
      <c r="GVR139"/>
      <c r="GVS139"/>
      <c r="GVT139"/>
      <c r="GVU139"/>
      <c r="GVV139"/>
      <c r="GVW139"/>
      <c r="GVX139"/>
      <c r="GVY139"/>
      <c r="GVZ139"/>
      <c r="GWA139"/>
      <c r="GWB139"/>
      <c r="GWC139"/>
      <c r="GWD139"/>
      <c r="GWE139"/>
      <c r="GWF139"/>
      <c r="GWG139"/>
      <c r="GWH139"/>
      <c r="GWI139"/>
      <c r="GWJ139"/>
      <c r="GWK139"/>
      <c r="GWL139"/>
      <c r="GWM139"/>
      <c r="GWN139"/>
      <c r="GWO139"/>
      <c r="GWP139"/>
      <c r="GWQ139"/>
      <c r="GWR139"/>
      <c r="GWS139"/>
      <c r="GWT139"/>
      <c r="GWU139"/>
      <c r="GWV139"/>
      <c r="GWW139"/>
      <c r="GWX139"/>
      <c r="GWY139"/>
      <c r="GWZ139"/>
      <c r="GXA139"/>
      <c r="GXB139"/>
      <c r="GXC139"/>
      <c r="GXD139"/>
      <c r="GXE139"/>
      <c r="GXF139"/>
      <c r="GXG139"/>
      <c r="GXH139"/>
      <c r="GXI139"/>
      <c r="GXJ139"/>
      <c r="GXK139"/>
      <c r="GXL139"/>
      <c r="GXM139"/>
      <c r="GXN139"/>
      <c r="GXO139"/>
      <c r="GXP139"/>
      <c r="GXQ139"/>
      <c r="GXR139"/>
      <c r="GXS139"/>
      <c r="GXT139"/>
      <c r="GXU139"/>
      <c r="GXV139"/>
      <c r="GXW139"/>
      <c r="GXX139"/>
      <c r="GXY139"/>
      <c r="GXZ139"/>
      <c r="GYA139"/>
      <c r="GYB139"/>
      <c r="GYC139"/>
      <c r="GYD139"/>
      <c r="GYE139"/>
      <c r="GYF139"/>
      <c r="GYG139"/>
      <c r="GYH139"/>
      <c r="GYI139"/>
      <c r="GYJ139"/>
      <c r="GYK139"/>
      <c r="GYL139"/>
      <c r="GYM139"/>
      <c r="GYN139"/>
      <c r="GYO139"/>
      <c r="GYP139"/>
      <c r="GYQ139"/>
      <c r="GYR139"/>
      <c r="GYS139"/>
      <c r="GYT139"/>
      <c r="GYU139"/>
      <c r="GYV139"/>
      <c r="GYW139"/>
      <c r="GYX139"/>
      <c r="GYY139"/>
      <c r="GYZ139"/>
      <c r="GZA139"/>
      <c r="GZB139"/>
      <c r="GZC139"/>
      <c r="GZD139"/>
      <c r="GZE139"/>
      <c r="GZF139"/>
      <c r="GZG139"/>
      <c r="GZH139"/>
      <c r="GZI139"/>
      <c r="GZJ139"/>
      <c r="GZK139"/>
      <c r="GZL139"/>
      <c r="GZM139"/>
      <c r="GZN139"/>
      <c r="GZO139"/>
      <c r="GZP139"/>
      <c r="GZQ139"/>
      <c r="GZR139"/>
      <c r="GZS139"/>
      <c r="GZT139"/>
      <c r="GZU139"/>
      <c r="GZV139"/>
      <c r="GZW139"/>
      <c r="GZX139"/>
      <c r="GZY139"/>
      <c r="GZZ139"/>
      <c r="HAA139"/>
      <c r="HAB139"/>
      <c r="HAC139"/>
      <c r="HAD139"/>
      <c r="HAE139"/>
      <c r="HAF139"/>
      <c r="HAG139"/>
      <c r="HAH139"/>
      <c r="HAI139"/>
      <c r="HAJ139"/>
      <c r="HAK139"/>
      <c r="HAL139"/>
      <c r="HAM139"/>
      <c r="HAN139"/>
      <c r="HAO139"/>
      <c r="HAP139"/>
      <c r="HAQ139"/>
      <c r="HAR139"/>
      <c r="HAS139"/>
      <c r="HAT139"/>
      <c r="HAU139"/>
      <c r="HAV139"/>
      <c r="HAW139"/>
      <c r="HAX139"/>
      <c r="HAY139"/>
      <c r="HAZ139"/>
      <c r="HBA139"/>
      <c r="HBB139"/>
      <c r="HBC139"/>
      <c r="HBD139"/>
      <c r="HBE139"/>
      <c r="HBF139"/>
      <c r="HBG139"/>
      <c r="HBH139"/>
      <c r="HBI139"/>
      <c r="HBJ139"/>
      <c r="HBK139"/>
      <c r="HBL139"/>
      <c r="HBM139"/>
      <c r="HBN139"/>
      <c r="HBO139"/>
      <c r="HBP139"/>
      <c r="HBQ139"/>
      <c r="HBR139"/>
      <c r="HBS139"/>
      <c r="HBT139"/>
      <c r="HBU139"/>
      <c r="HBV139"/>
      <c r="HBW139"/>
      <c r="HBX139"/>
      <c r="HBY139"/>
      <c r="HBZ139"/>
      <c r="HCA139"/>
      <c r="HCB139"/>
      <c r="HCC139"/>
      <c r="HCD139"/>
      <c r="HCE139"/>
      <c r="HCF139"/>
      <c r="HCG139"/>
      <c r="HCH139"/>
      <c r="HCI139"/>
      <c r="HCJ139"/>
      <c r="HCK139"/>
      <c r="HCL139"/>
      <c r="HCM139"/>
      <c r="HCN139"/>
      <c r="HCO139"/>
      <c r="HCP139"/>
      <c r="HCQ139"/>
      <c r="HCR139"/>
      <c r="HCS139"/>
      <c r="HCT139"/>
      <c r="HCU139"/>
      <c r="HCV139"/>
      <c r="HCW139"/>
      <c r="HCX139"/>
      <c r="HCY139"/>
      <c r="HCZ139"/>
      <c r="HDA139"/>
      <c r="HDB139"/>
      <c r="HDC139"/>
      <c r="HDD139"/>
      <c r="HDE139"/>
      <c r="HDF139"/>
      <c r="HDG139"/>
      <c r="HDH139"/>
      <c r="HDI139"/>
      <c r="HDJ139"/>
      <c r="HDK139"/>
      <c r="HDL139"/>
      <c r="HDM139"/>
      <c r="HDN139"/>
      <c r="HDO139"/>
      <c r="HDP139"/>
      <c r="HDQ139"/>
      <c r="HDR139"/>
      <c r="HDS139"/>
      <c r="HDT139"/>
      <c r="HDU139"/>
      <c r="HDV139"/>
      <c r="HDW139"/>
      <c r="HDX139"/>
      <c r="HDY139"/>
      <c r="HDZ139"/>
      <c r="HEA139"/>
      <c r="HEB139"/>
      <c r="HEC139"/>
      <c r="HED139"/>
      <c r="HEE139"/>
      <c r="HEF139"/>
      <c r="HEG139"/>
      <c r="HEH139"/>
      <c r="HEI139"/>
      <c r="HEJ139"/>
      <c r="HEK139"/>
      <c r="HEL139"/>
      <c r="HEM139"/>
      <c r="HEN139"/>
      <c r="HEO139"/>
      <c r="HEP139"/>
      <c r="HEQ139"/>
      <c r="HER139"/>
      <c r="HES139"/>
      <c r="HET139"/>
      <c r="HEU139"/>
      <c r="HEV139"/>
      <c r="HEW139"/>
      <c r="HEX139"/>
      <c r="HEY139"/>
      <c r="HEZ139"/>
      <c r="HFA139"/>
      <c r="HFB139"/>
      <c r="HFC139"/>
      <c r="HFD139"/>
      <c r="HFE139"/>
      <c r="HFF139"/>
      <c r="HFG139"/>
      <c r="HFH139"/>
      <c r="HFI139"/>
      <c r="HFJ139"/>
      <c r="HFK139"/>
      <c r="HFL139"/>
      <c r="HFM139"/>
      <c r="HFN139"/>
      <c r="HFO139"/>
      <c r="HFP139"/>
      <c r="HFQ139"/>
      <c r="HFR139"/>
      <c r="HFS139"/>
      <c r="HFT139"/>
      <c r="HFU139"/>
      <c r="HFV139"/>
      <c r="HFW139"/>
      <c r="HFX139"/>
      <c r="HFY139"/>
      <c r="HFZ139"/>
      <c r="HGA139"/>
      <c r="HGB139"/>
      <c r="HGC139"/>
      <c r="HGD139"/>
      <c r="HGE139"/>
      <c r="HGF139"/>
      <c r="HGG139"/>
      <c r="HGH139"/>
      <c r="HGI139"/>
      <c r="HGJ139"/>
      <c r="HGK139"/>
      <c r="HGL139"/>
      <c r="HGM139"/>
      <c r="HGN139"/>
      <c r="HGO139"/>
      <c r="HGP139"/>
      <c r="HGQ139"/>
      <c r="HGR139"/>
      <c r="HGS139"/>
      <c r="HGT139"/>
      <c r="HGU139"/>
      <c r="HGV139"/>
      <c r="HGW139"/>
      <c r="HGX139"/>
      <c r="HGY139"/>
      <c r="HGZ139"/>
      <c r="HHA139"/>
      <c r="HHB139"/>
      <c r="HHC139"/>
      <c r="HHD139"/>
      <c r="HHE139"/>
      <c r="HHF139"/>
      <c r="HHG139"/>
      <c r="HHH139"/>
      <c r="HHI139"/>
      <c r="HHJ139"/>
      <c r="HHK139"/>
      <c r="HHL139"/>
      <c r="HHM139"/>
      <c r="HHN139"/>
      <c r="HHO139"/>
      <c r="HHP139"/>
      <c r="HHQ139"/>
      <c r="HHR139"/>
      <c r="HHS139"/>
      <c r="HHT139"/>
      <c r="HHU139"/>
      <c r="HHV139"/>
      <c r="HHW139"/>
      <c r="HHX139"/>
      <c r="HHY139"/>
      <c r="HHZ139"/>
      <c r="HIA139"/>
      <c r="HIB139"/>
      <c r="HIC139"/>
      <c r="HID139"/>
      <c r="HIE139"/>
      <c r="HIF139"/>
      <c r="HIG139"/>
      <c r="HIH139"/>
      <c r="HII139"/>
      <c r="HIJ139"/>
      <c r="HIK139"/>
      <c r="HIL139"/>
      <c r="HIM139"/>
      <c r="HIN139"/>
      <c r="HIO139"/>
      <c r="HIP139"/>
      <c r="HIQ139"/>
      <c r="HIR139"/>
      <c r="HIS139"/>
      <c r="HIT139"/>
      <c r="HIU139"/>
      <c r="HIV139"/>
      <c r="HIW139"/>
      <c r="HIX139"/>
      <c r="HIY139"/>
      <c r="HIZ139"/>
      <c r="HJA139"/>
      <c r="HJB139"/>
      <c r="HJC139"/>
      <c r="HJD139"/>
      <c r="HJE139"/>
      <c r="HJF139"/>
      <c r="HJG139"/>
      <c r="HJH139"/>
      <c r="HJI139"/>
      <c r="HJJ139"/>
      <c r="HJK139"/>
      <c r="HJL139"/>
      <c r="HJM139"/>
      <c r="HJN139"/>
      <c r="HJO139"/>
      <c r="HJP139"/>
      <c r="HJQ139"/>
      <c r="HJR139"/>
      <c r="HJS139"/>
      <c r="HJT139"/>
      <c r="HJU139"/>
      <c r="HJV139"/>
      <c r="HJW139"/>
      <c r="HJX139"/>
      <c r="HJY139"/>
      <c r="HJZ139"/>
      <c r="HKA139"/>
      <c r="HKB139"/>
      <c r="HKC139"/>
      <c r="HKD139"/>
      <c r="HKE139"/>
      <c r="HKF139"/>
      <c r="HKG139"/>
      <c r="HKH139"/>
      <c r="HKI139"/>
      <c r="HKJ139"/>
      <c r="HKK139"/>
      <c r="HKL139"/>
      <c r="HKM139"/>
      <c r="HKN139"/>
      <c r="HKO139"/>
      <c r="HKP139"/>
      <c r="HKQ139"/>
      <c r="HKR139"/>
      <c r="HKS139"/>
      <c r="HKT139"/>
      <c r="HKU139"/>
      <c r="HKV139"/>
      <c r="HKW139"/>
      <c r="HKX139"/>
      <c r="HKY139"/>
      <c r="HKZ139"/>
      <c r="HLA139"/>
      <c r="HLB139"/>
      <c r="HLC139"/>
      <c r="HLD139"/>
      <c r="HLE139"/>
      <c r="HLF139"/>
      <c r="HLG139"/>
      <c r="HLH139"/>
      <c r="HLI139"/>
      <c r="HLJ139"/>
      <c r="HLK139"/>
      <c r="HLL139"/>
      <c r="HLM139"/>
      <c r="HLN139"/>
      <c r="HLO139"/>
      <c r="HLP139"/>
      <c r="HLQ139"/>
      <c r="HLR139"/>
      <c r="HLS139"/>
      <c r="HLT139"/>
      <c r="HLU139"/>
      <c r="HLV139"/>
      <c r="HLW139"/>
      <c r="HLX139"/>
      <c r="HLY139"/>
      <c r="HLZ139"/>
      <c r="HMA139"/>
      <c r="HMB139"/>
      <c r="HMC139"/>
      <c r="HMD139"/>
      <c r="HME139"/>
      <c r="HMF139"/>
      <c r="HMG139"/>
      <c r="HMH139"/>
      <c r="HMI139"/>
      <c r="HMJ139"/>
      <c r="HMK139"/>
      <c r="HML139"/>
      <c r="HMM139"/>
      <c r="HMN139"/>
      <c r="HMO139"/>
      <c r="HMP139"/>
      <c r="HMQ139"/>
      <c r="HMR139"/>
      <c r="HMS139"/>
      <c r="HMT139"/>
      <c r="HMU139"/>
      <c r="HMV139"/>
      <c r="HMW139"/>
      <c r="HMX139"/>
      <c r="HMY139"/>
      <c r="HMZ139"/>
      <c r="HNA139"/>
      <c r="HNB139"/>
      <c r="HNC139"/>
      <c r="HND139"/>
      <c r="HNE139"/>
      <c r="HNF139"/>
      <c r="HNG139"/>
      <c r="HNH139"/>
      <c r="HNI139"/>
      <c r="HNJ139"/>
      <c r="HNK139"/>
      <c r="HNL139"/>
      <c r="HNM139"/>
      <c r="HNN139"/>
      <c r="HNO139"/>
      <c r="HNP139"/>
      <c r="HNQ139"/>
      <c r="HNR139"/>
      <c r="HNS139"/>
      <c r="HNT139"/>
      <c r="HNU139"/>
      <c r="HNV139"/>
      <c r="HNW139"/>
      <c r="HNX139"/>
      <c r="HNY139"/>
      <c r="HNZ139"/>
      <c r="HOA139"/>
      <c r="HOB139"/>
      <c r="HOC139"/>
      <c r="HOD139"/>
      <c r="HOE139"/>
      <c r="HOF139"/>
      <c r="HOG139"/>
      <c r="HOH139"/>
      <c r="HOI139"/>
      <c r="HOJ139"/>
      <c r="HOK139"/>
      <c r="HOL139"/>
      <c r="HOM139"/>
      <c r="HON139"/>
      <c r="HOO139"/>
      <c r="HOP139"/>
      <c r="HOQ139"/>
      <c r="HOR139"/>
      <c r="HOS139"/>
      <c r="HOT139"/>
      <c r="HOU139"/>
      <c r="HOV139"/>
      <c r="HOW139"/>
      <c r="HOX139"/>
      <c r="HOY139"/>
      <c r="HOZ139"/>
      <c r="HPA139"/>
      <c r="HPB139"/>
      <c r="HPC139"/>
      <c r="HPD139"/>
      <c r="HPE139"/>
      <c r="HPF139"/>
      <c r="HPG139"/>
      <c r="HPH139"/>
      <c r="HPI139"/>
      <c r="HPJ139"/>
      <c r="HPK139"/>
      <c r="HPL139"/>
      <c r="HPM139"/>
      <c r="HPN139"/>
      <c r="HPO139"/>
      <c r="HPP139"/>
      <c r="HPQ139"/>
      <c r="HPR139"/>
      <c r="HPS139"/>
      <c r="HPT139"/>
      <c r="HPU139"/>
      <c r="HPV139"/>
      <c r="HPW139"/>
      <c r="HPX139"/>
      <c r="HPY139"/>
      <c r="HPZ139"/>
      <c r="HQA139"/>
      <c r="HQB139"/>
      <c r="HQC139"/>
      <c r="HQD139"/>
      <c r="HQE139"/>
      <c r="HQF139"/>
      <c r="HQG139"/>
      <c r="HQH139"/>
      <c r="HQI139"/>
      <c r="HQJ139"/>
      <c r="HQK139"/>
      <c r="HQL139"/>
      <c r="HQM139"/>
      <c r="HQN139"/>
      <c r="HQO139"/>
      <c r="HQP139"/>
      <c r="HQQ139"/>
      <c r="HQR139"/>
      <c r="HQS139"/>
      <c r="HQT139"/>
      <c r="HQU139"/>
      <c r="HQV139"/>
      <c r="HQW139"/>
      <c r="HQX139"/>
      <c r="HQY139"/>
      <c r="HQZ139"/>
      <c r="HRA139"/>
      <c r="HRB139"/>
      <c r="HRC139"/>
      <c r="HRD139"/>
      <c r="HRE139"/>
      <c r="HRF139"/>
      <c r="HRG139"/>
      <c r="HRH139"/>
      <c r="HRI139"/>
      <c r="HRJ139"/>
      <c r="HRK139"/>
      <c r="HRL139"/>
      <c r="HRM139"/>
      <c r="HRN139"/>
      <c r="HRO139"/>
      <c r="HRP139"/>
      <c r="HRQ139"/>
      <c r="HRR139"/>
      <c r="HRS139"/>
      <c r="HRT139"/>
      <c r="HRU139"/>
      <c r="HRV139"/>
      <c r="HRW139"/>
      <c r="HRX139"/>
      <c r="HRY139"/>
      <c r="HRZ139"/>
      <c r="HSA139"/>
      <c r="HSB139"/>
      <c r="HSC139"/>
      <c r="HSD139"/>
      <c r="HSE139"/>
      <c r="HSF139"/>
      <c r="HSG139"/>
      <c r="HSH139"/>
      <c r="HSI139"/>
      <c r="HSJ139"/>
      <c r="HSK139"/>
      <c r="HSL139"/>
      <c r="HSM139"/>
      <c r="HSN139"/>
      <c r="HSO139"/>
      <c r="HSP139"/>
      <c r="HSQ139"/>
      <c r="HSR139"/>
      <c r="HSS139"/>
      <c r="HST139"/>
      <c r="HSU139"/>
      <c r="HSV139"/>
      <c r="HSW139"/>
      <c r="HSX139"/>
      <c r="HSY139"/>
      <c r="HSZ139"/>
      <c r="HTA139"/>
      <c r="HTB139"/>
      <c r="HTC139"/>
      <c r="HTD139"/>
      <c r="HTE139"/>
      <c r="HTF139"/>
      <c r="HTG139"/>
      <c r="HTH139"/>
      <c r="HTI139"/>
      <c r="HTJ139"/>
      <c r="HTK139"/>
      <c r="HTL139"/>
      <c r="HTM139"/>
      <c r="HTN139"/>
      <c r="HTO139"/>
      <c r="HTP139"/>
      <c r="HTQ139"/>
      <c r="HTR139"/>
      <c r="HTS139"/>
      <c r="HTT139"/>
      <c r="HTU139"/>
      <c r="HTV139"/>
      <c r="HTW139"/>
      <c r="HTX139"/>
      <c r="HTY139"/>
      <c r="HTZ139"/>
      <c r="HUA139"/>
      <c r="HUB139"/>
      <c r="HUC139"/>
      <c r="HUD139"/>
      <c r="HUE139"/>
      <c r="HUF139"/>
      <c r="HUG139"/>
      <c r="HUH139"/>
      <c r="HUI139"/>
      <c r="HUJ139"/>
      <c r="HUK139"/>
      <c r="HUL139"/>
      <c r="HUM139"/>
      <c r="HUN139"/>
      <c r="HUO139"/>
      <c r="HUP139"/>
      <c r="HUQ139"/>
      <c r="HUR139"/>
      <c r="HUS139"/>
      <c r="HUT139"/>
      <c r="HUU139"/>
      <c r="HUV139"/>
      <c r="HUW139"/>
      <c r="HUX139"/>
      <c r="HUY139"/>
      <c r="HUZ139"/>
      <c r="HVA139"/>
      <c r="HVB139"/>
      <c r="HVC139"/>
      <c r="HVD139"/>
      <c r="HVE139"/>
      <c r="HVF139"/>
      <c r="HVG139"/>
      <c r="HVH139"/>
      <c r="HVI139"/>
      <c r="HVJ139"/>
      <c r="HVK139"/>
      <c r="HVL139"/>
      <c r="HVM139"/>
      <c r="HVN139"/>
      <c r="HVO139"/>
      <c r="HVP139"/>
      <c r="HVQ139"/>
      <c r="HVR139"/>
      <c r="HVS139"/>
      <c r="HVT139"/>
      <c r="HVU139"/>
      <c r="HVV139"/>
      <c r="HVW139"/>
      <c r="HVX139"/>
      <c r="HVY139"/>
      <c r="HVZ139"/>
      <c r="HWA139"/>
      <c r="HWB139"/>
      <c r="HWC139"/>
      <c r="HWD139"/>
      <c r="HWE139"/>
      <c r="HWF139"/>
      <c r="HWG139"/>
      <c r="HWH139"/>
      <c r="HWI139"/>
      <c r="HWJ139"/>
      <c r="HWK139"/>
      <c r="HWL139"/>
      <c r="HWM139"/>
      <c r="HWN139"/>
      <c r="HWO139"/>
      <c r="HWP139"/>
      <c r="HWQ139"/>
      <c r="HWR139"/>
      <c r="HWS139"/>
      <c r="HWT139"/>
      <c r="HWU139"/>
      <c r="HWV139"/>
      <c r="HWW139"/>
      <c r="HWX139"/>
      <c r="HWY139"/>
      <c r="HWZ139"/>
      <c r="HXA139"/>
      <c r="HXB139"/>
      <c r="HXC139"/>
      <c r="HXD139"/>
      <c r="HXE139"/>
      <c r="HXF139"/>
      <c r="HXG139"/>
      <c r="HXH139"/>
      <c r="HXI139"/>
      <c r="HXJ139"/>
      <c r="HXK139"/>
      <c r="HXL139"/>
      <c r="HXM139"/>
      <c r="HXN139"/>
      <c r="HXO139"/>
      <c r="HXP139"/>
      <c r="HXQ139"/>
      <c r="HXR139"/>
      <c r="HXS139"/>
      <c r="HXT139"/>
      <c r="HXU139"/>
      <c r="HXV139"/>
      <c r="HXW139"/>
      <c r="HXX139"/>
      <c r="HXY139"/>
      <c r="HXZ139"/>
      <c r="HYA139"/>
      <c r="HYB139"/>
      <c r="HYC139"/>
      <c r="HYD139"/>
      <c r="HYE139"/>
      <c r="HYF139"/>
      <c r="HYG139"/>
      <c r="HYH139"/>
      <c r="HYI139"/>
      <c r="HYJ139"/>
      <c r="HYK139"/>
      <c r="HYL139"/>
      <c r="HYM139"/>
      <c r="HYN139"/>
      <c r="HYO139"/>
      <c r="HYP139"/>
      <c r="HYQ139"/>
      <c r="HYR139"/>
      <c r="HYS139"/>
      <c r="HYT139"/>
      <c r="HYU139"/>
      <c r="HYV139"/>
      <c r="HYW139"/>
      <c r="HYX139"/>
      <c r="HYY139"/>
      <c r="HYZ139"/>
      <c r="HZA139"/>
      <c r="HZB139"/>
      <c r="HZC139"/>
      <c r="HZD139"/>
      <c r="HZE139"/>
      <c r="HZF139"/>
      <c r="HZG139"/>
      <c r="HZH139"/>
      <c r="HZI139"/>
      <c r="HZJ139"/>
      <c r="HZK139"/>
      <c r="HZL139"/>
      <c r="HZM139"/>
      <c r="HZN139"/>
      <c r="HZO139"/>
      <c r="HZP139"/>
      <c r="HZQ139"/>
      <c r="HZR139"/>
      <c r="HZS139"/>
      <c r="HZT139"/>
      <c r="HZU139"/>
      <c r="HZV139"/>
      <c r="HZW139"/>
      <c r="HZX139"/>
      <c r="HZY139"/>
      <c r="HZZ139"/>
      <c r="IAA139"/>
      <c r="IAB139"/>
      <c r="IAC139"/>
      <c r="IAD139"/>
      <c r="IAE139"/>
      <c r="IAF139"/>
      <c r="IAG139"/>
      <c r="IAH139"/>
      <c r="IAI139"/>
      <c r="IAJ139"/>
      <c r="IAK139"/>
      <c r="IAL139"/>
      <c r="IAM139"/>
      <c r="IAN139"/>
      <c r="IAO139"/>
      <c r="IAP139"/>
      <c r="IAQ139"/>
      <c r="IAR139"/>
      <c r="IAS139"/>
      <c r="IAT139"/>
      <c r="IAU139"/>
      <c r="IAV139"/>
      <c r="IAW139"/>
      <c r="IAX139"/>
      <c r="IAY139"/>
      <c r="IAZ139"/>
      <c r="IBA139"/>
      <c r="IBB139"/>
      <c r="IBC139"/>
      <c r="IBD139"/>
      <c r="IBE139"/>
      <c r="IBF139"/>
      <c r="IBG139"/>
      <c r="IBH139"/>
      <c r="IBI139"/>
      <c r="IBJ139"/>
      <c r="IBK139"/>
      <c r="IBL139"/>
      <c r="IBM139"/>
      <c r="IBN139"/>
      <c r="IBO139"/>
      <c r="IBP139"/>
      <c r="IBQ139"/>
      <c r="IBR139"/>
      <c r="IBS139"/>
      <c r="IBT139"/>
      <c r="IBU139"/>
      <c r="IBV139"/>
      <c r="IBW139"/>
      <c r="IBX139"/>
      <c r="IBY139"/>
      <c r="IBZ139"/>
      <c r="ICA139"/>
      <c r="ICB139"/>
      <c r="ICC139"/>
      <c r="ICD139"/>
      <c r="ICE139"/>
      <c r="ICF139"/>
      <c r="ICG139"/>
      <c r="ICH139"/>
      <c r="ICI139"/>
      <c r="ICJ139"/>
      <c r="ICK139"/>
      <c r="ICL139"/>
      <c r="ICM139"/>
      <c r="ICN139"/>
      <c r="ICO139"/>
      <c r="ICP139"/>
      <c r="ICQ139"/>
      <c r="ICR139"/>
      <c r="ICS139"/>
      <c r="ICT139"/>
      <c r="ICU139"/>
      <c r="ICV139"/>
      <c r="ICW139"/>
      <c r="ICX139"/>
      <c r="ICY139"/>
      <c r="ICZ139"/>
      <c r="IDA139"/>
      <c r="IDB139"/>
      <c r="IDC139"/>
      <c r="IDD139"/>
      <c r="IDE139"/>
      <c r="IDF139"/>
      <c r="IDG139"/>
      <c r="IDH139"/>
      <c r="IDI139"/>
      <c r="IDJ139"/>
      <c r="IDK139"/>
      <c r="IDL139"/>
      <c r="IDM139"/>
      <c r="IDN139"/>
      <c r="IDO139"/>
      <c r="IDP139"/>
      <c r="IDQ139"/>
      <c r="IDR139"/>
      <c r="IDS139"/>
      <c r="IDT139"/>
      <c r="IDU139"/>
      <c r="IDV139"/>
      <c r="IDW139"/>
      <c r="IDX139"/>
      <c r="IDY139"/>
      <c r="IDZ139"/>
      <c r="IEA139"/>
      <c r="IEB139"/>
      <c r="IEC139"/>
      <c r="IED139"/>
      <c r="IEE139"/>
      <c r="IEF139"/>
      <c r="IEG139"/>
      <c r="IEH139"/>
      <c r="IEI139"/>
      <c r="IEJ139"/>
      <c r="IEK139"/>
      <c r="IEL139"/>
      <c r="IEM139"/>
      <c r="IEN139"/>
      <c r="IEO139"/>
      <c r="IEP139"/>
      <c r="IEQ139"/>
      <c r="IER139"/>
      <c r="IES139"/>
      <c r="IET139"/>
      <c r="IEU139"/>
      <c r="IEV139"/>
      <c r="IEW139"/>
      <c r="IEX139"/>
      <c r="IEY139"/>
      <c r="IEZ139"/>
      <c r="IFA139"/>
      <c r="IFB139"/>
      <c r="IFC139"/>
      <c r="IFD139"/>
      <c r="IFE139"/>
      <c r="IFF139"/>
      <c r="IFG139"/>
      <c r="IFH139"/>
      <c r="IFI139"/>
      <c r="IFJ139"/>
      <c r="IFK139"/>
      <c r="IFL139"/>
      <c r="IFM139"/>
      <c r="IFN139"/>
      <c r="IFO139"/>
      <c r="IFP139"/>
      <c r="IFQ139"/>
      <c r="IFR139"/>
      <c r="IFS139"/>
      <c r="IFT139"/>
      <c r="IFU139"/>
      <c r="IFV139"/>
      <c r="IFW139"/>
      <c r="IFX139"/>
      <c r="IFY139"/>
      <c r="IFZ139"/>
      <c r="IGA139"/>
      <c r="IGB139"/>
      <c r="IGC139"/>
      <c r="IGD139"/>
      <c r="IGE139"/>
      <c r="IGF139"/>
      <c r="IGG139"/>
      <c r="IGH139"/>
      <c r="IGI139"/>
      <c r="IGJ139"/>
      <c r="IGK139"/>
      <c r="IGL139"/>
      <c r="IGM139"/>
      <c r="IGN139"/>
      <c r="IGO139"/>
      <c r="IGP139"/>
      <c r="IGQ139"/>
      <c r="IGR139"/>
      <c r="IGS139"/>
      <c r="IGT139"/>
      <c r="IGU139"/>
      <c r="IGV139"/>
      <c r="IGW139"/>
      <c r="IGX139"/>
      <c r="IGY139"/>
      <c r="IGZ139"/>
      <c r="IHA139"/>
      <c r="IHB139"/>
      <c r="IHC139"/>
      <c r="IHD139"/>
      <c r="IHE139"/>
      <c r="IHF139"/>
      <c r="IHG139"/>
      <c r="IHH139"/>
      <c r="IHI139"/>
      <c r="IHJ139"/>
      <c r="IHK139"/>
      <c r="IHL139"/>
      <c r="IHM139"/>
      <c r="IHN139"/>
      <c r="IHO139"/>
      <c r="IHP139"/>
      <c r="IHQ139"/>
      <c r="IHR139"/>
      <c r="IHS139"/>
      <c r="IHT139"/>
      <c r="IHU139"/>
      <c r="IHV139"/>
      <c r="IHW139"/>
      <c r="IHX139"/>
      <c r="IHY139"/>
      <c r="IHZ139"/>
      <c r="IIA139"/>
      <c r="IIB139"/>
      <c r="IIC139"/>
      <c r="IID139"/>
      <c r="IIE139"/>
      <c r="IIF139"/>
      <c r="IIG139"/>
      <c r="IIH139"/>
      <c r="III139"/>
      <c r="IIJ139"/>
      <c r="IIK139"/>
      <c r="IIL139"/>
      <c r="IIM139"/>
      <c r="IIN139"/>
      <c r="IIO139"/>
      <c r="IIP139"/>
      <c r="IIQ139"/>
      <c r="IIR139"/>
      <c r="IIS139"/>
      <c r="IIT139"/>
      <c r="IIU139"/>
      <c r="IIV139"/>
      <c r="IIW139"/>
      <c r="IIX139"/>
      <c r="IIY139"/>
      <c r="IIZ139"/>
      <c r="IJA139"/>
      <c r="IJB139"/>
      <c r="IJC139"/>
      <c r="IJD139"/>
      <c r="IJE139"/>
      <c r="IJF139"/>
      <c r="IJG139"/>
      <c r="IJH139"/>
      <c r="IJI139"/>
      <c r="IJJ139"/>
      <c r="IJK139"/>
      <c r="IJL139"/>
      <c r="IJM139"/>
      <c r="IJN139"/>
      <c r="IJO139"/>
      <c r="IJP139"/>
      <c r="IJQ139"/>
      <c r="IJR139"/>
      <c r="IJS139"/>
      <c r="IJT139"/>
      <c r="IJU139"/>
      <c r="IJV139"/>
      <c r="IJW139"/>
      <c r="IJX139"/>
      <c r="IJY139"/>
      <c r="IJZ139"/>
      <c r="IKA139"/>
      <c r="IKB139"/>
      <c r="IKC139"/>
      <c r="IKD139"/>
      <c r="IKE139"/>
      <c r="IKF139"/>
      <c r="IKG139"/>
      <c r="IKH139"/>
      <c r="IKI139"/>
      <c r="IKJ139"/>
      <c r="IKK139"/>
      <c r="IKL139"/>
      <c r="IKM139"/>
      <c r="IKN139"/>
      <c r="IKO139"/>
      <c r="IKP139"/>
      <c r="IKQ139"/>
      <c r="IKR139"/>
      <c r="IKS139"/>
      <c r="IKT139"/>
      <c r="IKU139"/>
      <c r="IKV139"/>
      <c r="IKW139"/>
      <c r="IKX139"/>
      <c r="IKY139"/>
      <c r="IKZ139"/>
      <c r="ILA139"/>
      <c r="ILB139"/>
      <c r="ILC139"/>
      <c r="ILD139"/>
      <c r="ILE139"/>
      <c r="ILF139"/>
      <c r="ILG139"/>
      <c r="ILH139"/>
      <c r="ILI139"/>
      <c r="ILJ139"/>
      <c r="ILK139"/>
      <c r="ILL139"/>
      <c r="ILM139"/>
      <c r="ILN139"/>
      <c r="ILO139"/>
      <c r="ILP139"/>
      <c r="ILQ139"/>
      <c r="ILR139"/>
      <c r="ILS139"/>
      <c r="ILT139"/>
      <c r="ILU139"/>
      <c r="ILV139"/>
      <c r="ILW139"/>
      <c r="ILX139"/>
      <c r="ILY139"/>
      <c r="ILZ139"/>
      <c r="IMA139"/>
      <c r="IMB139"/>
      <c r="IMC139"/>
      <c r="IMD139"/>
      <c r="IME139"/>
      <c r="IMF139"/>
      <c r="IMG139"/>
      <c r="IMH139"/>
      <c r="IMI139"/>
      <c r="IMJ139"/>
      <c r="IMK139"/>
      <c r="IML139"/>
      <c r="IMM139"/>
      <c r="IMN139"/>
      <c r="IMO139"/>
      <c r="IMP139"/>
      <c r="IMQ139"/>
      <c r="IMR139"/>
      <c r="IMS139"/>
      <c r="IMT139"/>
      <c r="IMU139"/>
      <c r="IMV139"/>
      <c r="IMW139"/>
      <c r="IMX139"/>
      <c r="IMY139"/>
      <c r="IMZ139"/>
      <c r="INA139"/>
      <c r="INB139"/>
      <c r="INC139"/>
      <c r="IND139"/>
      <c r="INE139"/>
      <c r="INF139"/>
      <c r="ING139"/>
      <c r="INH139"/>
      <c r="INI139"/>
      <c r="INJ139"/>
      <c r="INK139"/>
      <c r="INL139"/>
      <c r="INM139"/>
      <c r="INN139"/>
      <c r="INO139"/>
      <c r="INP139"/>
      <c r="INQ139"/>
      <c r="INR139"/>
      <c r="INS139"/>
      <c r="INT139"/>
      <c r="INU139"/>
      <c r="INV139"/>
      <c r="INW139"/>
      <c r="INX139"/>
      <c r="INY139"/>
      <c r="INZ139"/>
      <c r="IOA139"/>
      <c r="IOB139"/>
      <c r="IOC139"/>
      <c r="IOD139"/>
      <c r="IOE139"/>
      <c r="IOF139"/>
      <c r="IOG139"/>
      <c r="IOH139"/>
      <c r="IOI139"/>
      <c r="IOJ139"/>
      <c r="IOK139"/>
      <c r="IOL139"/>
      <c r="IOM139"/>
      <c r="ION139"/>
      <c r="IOO139"/>
      <c r="IOP139"/>
      <c r="IOQ139"/>
      <c r="IOR139"/>
      <c r="IOS139"/>
      <c r="IOT139"/>
      <c r="IOU139"/>
      <c r="IOV139"/>
      <c r="IOW139"/>
      <c r="IOX139"/>
      <c r="IOY139"/>
      <c r="IOZ139"/>
      <c r="IPA139"/>
      <c r="IPB139"/>
      <c r="IPC139"/>
      <c r="IPD139"/>
      <c r="IPE139"/>
      <c r="IPF139"/>
      <c r="IPG139"/>
      <c r="IPH139"/>
      <c r="IPI139"/>
      <c r="IPJ139"/>
      <c r="IPK139"/>
      <c r="IPL139"/>
      <c r="IPM139"/>
      <c r="IPN139"/>
      <c r="IPO139"/>
      <c r="IPP139"/>
      <c r="IPQ139"/>
      <c r="IPR139"/>
      <c r="IPS139"/>
      <c r="IPT139"/>
      <c r="IPU139"/>
      <c r="IPV139"/>
      <c r="IPW139"/>
      <c r="IPX139"/>
      <c r="IPY139"/>
      <c r="IPZ139"/>
      <c r="IQA139"/>
      <c r="IQB139"/>
      <c r="IQC139"/>
      <c r="IQD139"/>
      <c r="IQE139"/>
      <c r="IQF139"/>
      <c r="IQG139"/>
      <c r="IQH139"/>
      <c r="IQI139"/>
      <c r="IQJ139"/>
      <c r="IQK139"/>
      <c r="IQL139"/>
      <c r="IQM139"/>
      <c r="IQN139"/>
      <c r="IQO139"/>
      <c r="IQP139"/>
      <c r="IQQ139"/>
      <c r="IQR139"/>
      <c r="IQS139"/>
      <c r="IQT139"/>
      <c r="IQU139"/>
      <c r="IQV139"/>
      <c r="IQW139"/>
      <c r="IQX139"/>
      <c r="IQY139"/>
      <c r="IQZ139"/>
      <c r="IRA139"/>
      <c r="IRB139"/>
      <c r="IRC139"/>
      <c r="IRD139"/>
      <c r="IRE139"/>
      <c r="IRF139"/>
      <c r="IRG139"/>
      <c r="IRH139"/>
      <c r="IRI139"/>
      <c r="IRJ139"/>
      <c r="IRK139"/>
      <c r="IRL139"/>
      <c r="IRM139"/>
      <c r="IRN139"/>
      <c r="IRO139"/>
      <c r="IRP139"/>
      <c r="IRQ139"/>
      <c r="IRR139"/>
      <c r="IRS139"/>
      <c r="IRT139"/>
      <c r="IRU139"/>
      <c r="IRV139"/>
      <c r="IRW139"/>
      <c r="IRX139"/>
      <c r="IRY139"/>
      <c r="IRZ139"/>
      <c r="ISA139"/>
      <c r="ISB139"/>
      <c r="ISC139"/>
      <c r="ISD139"/>
      <c r="ISE139"/>
      <c r="ISF139"/>
      <c r="ISG139"/>
      <c r="ISH139"/>
      <c r="ISI139"/>
      <c r="ISJ139"/>
      <c r="ISK139"/>
      <c r="ISL139"/>
      <c r="ISM139"/>
      <c r="ISN139"/>
      <c r="ISO139"/>
      <c r="ISP139"/>
      <c r="ISQ139"/>
      <c r="ISR139"/>
      <c r="ISS139"/>
      <c r="IST139"/>
      <c r="ISU139"/>
      <c r="ISV139"/>
      <c r="ISW139"/>
      <c r="ISX139"/>
      <c r="ISY139"/>
      <c r="ISZ139"/>
      <c r="ITA139"/>
      <c r="ITB139"/>
      <c r="ITC139"/>
      <c r="ITD139"/>
      <c r="ITE139"/>
      <c r="ITF139"/>
      <c r="ITG139"/>
      <c r="ITH139"/>
      <c r="ITI139"/>
      <c r="ITJ139"/>
      <c r="ITK139"/>
      <c r="ITL139"/>
      <c r="ITM139"/>
      <c r="ITN139"/>
      <c r="ITO139"/>
      <c r="ITP139"/>
      <c r="ITQ139"/>
      <c r="ITR139"/>
      <c r="ITS139"/>
      <c r="ITT139"/>
      <c r="ITU139"/>
      <c r="ITV139"/>
      <c r="ITW139"/>
      <c r="ITX139"/>
      <c r="ITY139"/>
      <c r="ITZ139"/>
      <c r="IUA139"/>
      <c r="IUB139"/>
      <c r="IUC139"/>
      <c r="IUD139"/>
      <c r="IUE139"/>
      <c r="IUF139"/>
      <c r="IUG139"/>
      <c r="IUH139"/>
      <c r="IUI139"/>
      <c r="IUJ139"/>
      <c r="IUK139"/>
      <c r="IUL139"/>
      <c r="IUM139"/>
      <c r="IUN139"/>
      <c r="IUO139"/>
      <c r="IUP139"/>
      <c r="IUQ139"/>
      <c r="IUR139"/>
      <c r="IUS139"/>
      <c r="IUT139"/>
      <c r="IUU139"/>
      <c r="IUV139"/>
      <c r="IUW139"/>
      <c r="IUX139"/>
      <c r="IUY139"/>
      <c r="IUZ139"/>
      <c r="IVA139"/>
      <c r="IVB139"/>
      <c r="IVC139"/>
      <c r="IVD139"/>
      <c r="IVE139"/>
      <c r="IVF139"/>
      <c r="IVG139"/>
      <c r="IVH139"/>
      <c r="IVI139"/>
      <c r="IVJ139"/>
      <c r="IVK139"/>
      <c r="IVL139"/>
      <c r="IVM139"/>
      <c r="IVN139"/>
      <c r="IVO139"/>
      <c r="IVP139"/>
      <c r="IVQ139"/>
      <c r="IVR139"/>
      <c r="IVS139"/>
      <c r="IVT139"/>
      <c r="IVU139"/>
      <c r="IVV139"/>
      <c r="IVW139"/>
      <c r="IVX139"/>
      <c r="IVY139"/>
      <c r="IVZ139"/>
      <c r="IWA139"/>
      <c r="IWB139"/>
      <c r="IWC139"/>
      <c r="IWD139"/>
      <c r="IWE139"/>
      <c r="IWF139"/>
      <c r="IWG139"/>
      <c r="IWH139"/>
      <c r="IWI139"/>
      <c r="IWJ139"/>
      <c r="IWK139"/>
      <c r="IWL139"/>
      <c r="IWM139"/>
      <c r="IWN139"/>
      <c r="IWO139"/>
      <c r="IWP139"/>
      <c r="IWQ139"/>
      <c r="IWR139"/>
      <c r="IWS139"/>
      <c r="IWT139"/>
      <c r="IWU139"/>
      <c r="IWV139"/>
      <c r="IWW139"/>
      <c r="IWX139"/>
      <c r="IWY139"/>
      <c r="IWZ139"/>
      <c r="IXA139"/>
      <c r="IXB139"/>
      <c r="IXC139"/>
      <c r="IXD139"/>
      <c r="IXE139"/>
      <c r="IXF139"/>
      <c r="IXG139"/>
      <c r="IXH139"/>
      <c r="IXI139"/>
      <c r="IXJ139"/>
      <c r="IXK139"/>
      <c r="IXL139"/>
      <c r="IXM139"/>
      <c r="IXN139"/>
      <c r="IXO139"/>
      <c r="IXP139"/>
      <c r="IXQ139"/>
      <c r="IXR139"/>
      <c r="IXS139"/>
      <c r="IXT139"/>
      <c r="IXU139"/>
      <c r="IXV139"/>
      <c r="IXW139"/>
      <c r="IXX139"/>
      <c r="IXY139"/>
      <c r="IXZ139"/>
      <c r="IYA139"/>
      <c r="IYB139"/>
      <c r="IYC139"/>
      <c r="IYD139"/>
      <c r="IYE139"/>
      <c r="IYF139"/>
      <c r="IYG139"/>
      <c r="IYH139"/>
      <c r="IYI139"/>
      <c r="IYJ139"/>
      <c r="IYK139"/>
      <c r="IYL139"/>
      <c r="IYM139"/>
      <c r="IYN139"/>
      <c r="IYO139"/>
      <c r="IYP139"/>
      <c r="IYQ139"/>
      <c r="IYR139"/>
      <c r="IYS139"/>
      <c r="IYT139"/>
      <c r="IYU139"/>
      <c r="IYV139"/>
      <c r="IYW139"/>
      <c r="IYX139"/>
      <c r="IYY139"/>
      <c r="IYZ139"/>
      <c r="IZA139"/>
      <c r="IZB139"/>
      <c r="IZC139"/>
      <c r="IZD139"/>
      <c r="IZE139"/>
      <c r="IZF139"/>
      <c r="IZG139"/>
      <c r="IZH139"/>
      <c r="IZI139"/>
      <c r="IZJ139"/>
      <c r="IZK139"/>
      <c r="IZL139"/>
      <c r="IZM139"/>
      <c r="IZN139"/>
      <c r="IZO139"/>
      <c r="IZP139"/>
      <c r="IZQ139"/>
      <c r="IZR139"/>
      <c r="IZS139"/>
      <c r="IZT139"/>
      <c r="IZU139"/>
      <c r="IZV139"/>
      <c r="IZW139"/>
      <c r="IZX139"/>
      <c r="IZY139"/>
      <c r="IZZ139"/>
      <c r="JAA139"/>
      <c r="JAB139"/>
      <c r="JAC139"/>
      <c r="JAD139"/>
      <c r="JAE139"/>
      <c r="JAF139"/>
      <c r="JAG139"/>
      <c r="JAH139"/>
      <c r="JAI139"/>
      <c r="JAJ139"/>
      <c r="JAK139"/>
      <c r="JAL139"/>
      <c r="JAM139"/>
      <c r="JAN139"/>
      <c r="JAO139"/>
      <c r="JAP139"/>
      <c r="JAQ139"/>
      <c r="JAR139"/>
      <c r="JAS139"/>
      <c r="JAT139"/>
      <c r="JAU139"/>
      <c r="JAV139"/>
      <c r="JAW139"/>
      <c r="JAX139"/>
      <c r="JAY139"/>
      <c r="JAZ139"/>
      <c r="JBA139"/>
      <c r="JBB139"/>
      <c r="JBC139"/>
      <c r="JBD139"/>
      <c r="JBE139"/>
      <c r="JBF139"/>
      <c r="JBG139"/>
      <c r="JBH139"/>
      <c r="JBI139"/>
      <c r="JBJ139"/>
      <c r="JBK139"/>
      <c r="JBL139"/>
      <c r="JBM139"/>
      <c r="JBN139"/>
      <c r="JBO139"/>
      <c r="JBP139"/>
      <c r="JBQ139"/>
      <c r="JBR139"/>
      <c r="JBS139"/>
      <c r="JBT139"/>
      <c r="JBU139"/>
      <c r="JBV139"/>
      <c r="JBW139"/>
      <c r="JBX139"/>
      <c r="JBY139"/>
      <c r="JBZ139"/>
      <c r="JCA139"/>
      <c r="JCB139"/>
      <c r="JCC139"/>
      <c r="JCD139"/>
      <c r="JCE139"/>
      <c r="JCF139"/>
      <c r="JCG139"/>
      <c r="JCH139"/>
      <c r="JCI139"/>
      <c r="JCJ139"/>
      <c r="JCK139"/>
      <c r="JCL139"/>
      <c r="JCM139"/>
      <c r="JCN139"/>
      <c r="JCO139"/>
      <c r="JCP139"/>
      <c r="JCQ139"/>
      <c r="JCR139"/>
      <c r="JCS139"/>
      <c r="JCT139"/>
      <c r="JCU139"/>
      <c r="JCV139"/>
      <c r="JCW139"/>
      <c r="JCX139"/>
      <c r="JCY139"/>
      <c r="JCZ139"/>
      <c r="JDA139"/>
      <c r="JDB139"/>
      <c r="JDC139"/>
      <c r="JDD139"/>
      <c r="JDE139"/>
      <c r="JDF139"/>
      <c r="JDG139"/>
      <c r="JDH139"/>
      <c r="JDI139"/>
      <c r="JDJ139"/>
      <c r="JDK139"/>
      <c r="JDL139"/>
      <c r="JDM139"/>
      <c r="JDN139"/>
      <c r="JDO139"/>
      <c r="JDP139"/>
      <c r="JDQ139"/>
      <c r="JDR139"/>
      <c r="JDS139"/>
      <c r="JDT139"/>
      <c r="JDU139"/>
      <c r="JDV139"/>
      <c r="JDW139"/>
      <c r="JDX139"/>
      <c r="JDY139"/>
      <c r="JDZ139"/>
      <c r="JEA139"/>
      <c r="JEB139"/>
      <c r="JEC139"/>
      <c r="JED139"/>
      <c r="JEE139"/>
      <c r="JEF139"/>
      <c r="JEG139"/>
      <c r="JEH139"/>
      <c r="JEI139"/>
      <c r="JEJ139"/>
      <c r="JEK139"/>
      <c r="JEL139"/>
      <c r="JEM139"/>
      <c r="JEN139"/>
      <c r="JEO139"/>
      <c r="JEP139"/>
      <c r="JEQ139"/>
      <c r="JER139"/>
      <c r="JES139"/>
      <c r="JET139"/>
      <c r="JEU139"/>
      <c r="JEV139"/>
      <c r="JEW139"/>
      <c r="JEX139"/>
      <c r="JEY139"/>
      <c r="JEZ139"/>
      <c r="JFA139"/>
      <c r="JFB139"/>
      <c r="JFC139"/>
      <c r="JFD139"/>
      <c r="JFE139"/>
      <c r="JFF139"/>
      <c r="JFG139"/>
      <c r="JFH139"/>
      <c r="JFI139"/>
      <c r="JFJ139"/>
      <c r="JFK139"/>
      <c r="JFL139"/>
      <c r="JFM139"/>
      <c r="JFN139"/>
      <c r="JFO139"/>
      <c r="JFP139"/>
      <c r="JFQ139"/>
      <c r="JFR139"/>
      <c r="JFS139"/>
      <c r="JFT139"/>
      <c r="JFU139"/>
      <c r="JFV139"/>
      <c r="JFW139"/>
      <c r="JFX139"/>
      <c r="JFY139"/>
      <c r="JFZ139"/>
      <c r="JGA139"/>
      <c r="JGB139"/>
      <c r="JGC139"/>
      <c r="JGD139"/>
      <c r="JGE139"/>
      <c r="JGF139"/>
      <c r="JGG139"/>
      <c r="JGH139"/>
      <c r="JGI139"/>
      <c r="JGJ139"/>
      <c r="JGK139"/>
      <c r="JGL139"/>
      <c r="JGM139"/>
      <c r="JGN139"/>
      <c r="JGO139"/>
      <c r="JGP139"/>
      <c r="JGQ139"/>
      <c r="JGR139"/>
      <c r="JGS139"/>
      <c r="JGT139"/>
      <c r="JGU139"/>
      <c r="JGV139"/>
      <c r="JGW139"/>
      <c r="JGX139"/>
      <c r="JGY139"/>
      <c r="JGZ139"/>
      <c r="JHA139"/>
      <c r="JHB139"/>
      <c r="JHC139"/>
      <c r="JHD139"/>
      <c r="JHE139"/>
      <c r="JHF139"/>
      <c r="JHG139"/>
      <c r="JHH139"/>
      <c r="JHI139"/>
      <c r="JHJ139"/>
      <c r="JHK139"/>
      <c r="JHL139"/>
      <c r="JHM139"/>
      <c r="JHN139"/>
      <c r="JHO139"/>
      <c r="JHP139"/>
      <c r="JHQ139"/>
      <c r="JHR139"/>
      <c r="JHS139"/>
      <c r="JHT139"/>
      <c r="JHU139"/>
      <c r="JHV139"/>
      <c r="JHW139"/>
      <c r="JHX139"/>
      <c r="JHY139"/>
      <c r="JHZ139"/>
      <c r="JIA139"/>
      <c r="JIB139"/>
      <c r="JIC139"/>
      <c r="JID139"/>
      <c r="JIE139"/>
      <c r="JIF139"/>
      <c r="JIG139"/>
      <c r="JIH139"/>
      <c r="JII139"/>
      <c r="JIJ139"/>
      <c r="JIK139"/>
      <c r="JIL139"/>
      <c r="JIM139"/>
      <c r="JIN139"/>
      <c r="JIO139"/>
      <c r="JIP139"/>
      <c r="JIQ139"/>
      <c r="JIR139"/>
      <c r="JIS139"/>
      <c r="JIT139"/>
      <c r="JIU139"/>
      <c r="JIV139"/>
      <c r="JIW139"/>
      <c r="JIX139"/>
      <c r="JIY139"/>
      <c r="JIZ139"/>
      <c r="JJA139"/>
      <c r="JJB139"/>
      <c r="JJC139"/>
      <c r="JJD139"/>
      <c r="JJE139"/>
      <c r="JJF139"/>
      <c r="JJG139"/>
      <c r="JJH139"/>
      <c r="JJI139"/>
      <c r="JJJ139"/>
      <c r="JJK139"/>
      <c r="JJL139"/>
      <c r="JJM139"/>
      <c r="JJN139"/>
      <c r="JJO139"/>
      <c r="JJP139"/>
      <c r="JJQ139"/>
      <c r="JJR139"/>
      <c r="JJS139"/>
      <c r="JJT139"/>
      <c r="JJU139"/>
      <c r="JJV139"/>
      <c r="JJW139"/>
      <c r="JJX139"/>
      <c r="JJY139"/>
      <c r="JJZ139"/>
      <c r="JKA139"/>
      <c r="JKB139"/>
      <c r="JKC139"/>
      <c r="JKD139"/>
      <c r="JKE139"/>
      <c r="JKF139"/>
      <c r="JKG139"/>
      <c r="JKH139"/>
      <c r="JKI139"/>
      <c r="JKJ139"/>
      <c r="JKK139"/>
      <c r="JKL139"/>
      <c r="JKM139"/>
      <c r="JKN139"/>
      <c r="JKO139"/>
      <c r="JKP139"/>
      <c r="JKQ139"/>
      <c r="JKR139"/>
      <c r="JKS139"/>
      <c r="JKT139"/>
      <c r="JKU139"/>
      <c r="JKV139"/>
      <c r="JKW139"/>
      <c r="JKX139"/>
      <c r="JKY139"/>
      <c r="JKZ139"/>
      <c r="JLA139"/>
      <c r="JLB139"/>
      <c r="JLC139"/>
      <c r="JLD139"/>
      <c r="JLE139"/>
      <c r="JLF139"/>
      <c r="JLG139"/>
      <c r="JLH139"/>
      <c r="JLI139"/>
      <c r="JLJ139"/>
      <c r="JLK139"/>
      <c r="JLL139"/>
      <c r="JLM139"/>
      <c r="JLN139"/>
      <c r="JLO139"/>
      <c r="JLP139"/>
      <c r="JLQ139"/>
      <c r="JLR139"/>
      <c r="JLS139"/>
      <c r="JLT139"/>
      <c r="JLU139"/>
      <c r="JLV139"/>
      <c r="JLW139"/>
      <c r="JLX139"/>
      <c r="JLY139"/>
      <c r="JLZ139"/>
      <c r="JMA139"/>
      <c r="JMB139"/>
      <c r="JMC139"/>
      <c r="JMD139"/>
      <c r="JME139"/>
      <c r="JMF139"/>
      <c r="JMG139"/>
      <c r="JMH139"/>
      <c r="JMI139"/>
      <c r="JMJ139"/>
      <c r="JMK139"/>
      <c r="JML139"/>
      <c r="JMM139"/>
      <c r="JMN139"/>
      <c r="JMO139"/>
      <c r="JMP139"/>
      <c r="JMQ139"/>
      <c r="JMR139"/>
      <c r="JMS139"/>
      <c r="JMT139"/>
      <c r="JMU139"/>
      <c r="JMV139"/>
      <c r="JMW139"/>
      <c r="JMX139"/>
      <c r="JMY139"/>
      <c r="JMZ139"/>
      <c r="JNA139"/>
      <c r="JNB139"/>
      <c r="JNC139"/>
      <c r="JND139"/>
      <c r="JNE139"/>
      <c r="JNF139"/>
      <c r="JNG139"/>
      <c r="JNH139"/>
      <c r="JNI139"/>
      <c r="JNJ139"/>
      <c r="JNK139"/>
      <c r="JNL139"/>
      <c r="JNM139"/>
      <c r="JNN139"/>
      <c r="JNO139"/>
      <c r="JNP139"/>
      <c r="JNQ139"/>
      <c r="JNR139"/>
      <c r="JNS139"/>
      <c r="JNT139"/>
      <c r="JNU139"/>
      <c r="JNV139"/>
      <c r="JNW139"/>
      <c r="JNX139"/>
      <c r="JNY139"/>
      <c r="JNZ139"/>
      <c r="JOA139"/>
      <c r="JOB139"/>
      <c r="JOC139"/>
      <c r="JOD139"/>
      <c r="JOE139"/>
      <c r="JOF139"/>
      <c r="JOG139"/>
      <c r="JOH139"/>
      <c r="JOI139"/>
      <c r="JOJ139"/>
      <c r="JOK139"/>
      <c r="JOL139"/>
      <c r="JOM139"/>
      <c r="JON139"/>
      <c r="JOO139"/>
      <c r="JOP139"/>
      <c r="JOQ139"/>
      <c r="JOR139"/>
      <c r="JOS139"/>
      <c r="JOT139"/>
      <c r="JOU139"/>
      <c r="JOV139"/>
      <c r="JOW139"/>
      <c r="JOX139"/>
      <c r="JOY139"/>
      <c r="JOZ139"/>
      <c r="JPA139"/>
      <c r="JPB139"/>
      <c r="JPC139"/>
      <c r="JPD139"/>
      <c r="JPE139"/>
      <c r="JPF139"/>
      <c r="JPG139"/>
      <c r="JPH139"/>
      <c r="JPI139"/>
      <c r="JPJ139"/>
      <c r="JPK139"/>
      <c r="JPL139"/>
      <c r="JPM139"/>
      <c r="JPN139"/>
      <c r="JPO139"/>
      <c r="JPP139"/>
      <c r="JPQ139"/>
      <c r="JPR139"/>
      <c r="JPS139"/>
      <c r="JPT139"/>
      <c r="JPU139"/>
      <c r="JPV139"/>
      <c r="JPW139"/>
      <c r="JPX139"/>
      <c r="JPY139"/>
      <c r="JPZ139"/>
      <c r="JQA139"/>
      <c r="JQB139"/>
      <c r="JQC139"/>
      <c r="JQD139"/>
      <c r="JQE139"/>
      <c r="JQF139"/>
      <c r="JQG139"/>
      <c r="JQH139"/>
      <c r="JQI139"/>
      <c r="JQJ139"/>
      <c r="JQK139"/>
      <c r="JQL139"/>
      <c r="JQM139"/>
      <c r="JQN139"/>
      <c r="JQO139"/>
      <c r="JQP139"/>
      <c r="JQQ139"/>
      <c r="JQR139"/>
      <c r="JQS139"/>
      <c r="JQT139"/>
      <c r="JQU139"/>
      <c r="JQV139"/>
      <c r="JQW139"/>
      <c r="JQX139"/>
      <c r="JQY139"/>
      <c r="JQZ139"/>
      <c r="JRA139"/>
      <c r="JRB139"/>
      <c r="JRC139"/>
      <c r="JRD139"/>
      <c r="JRE139"/>
      <c r="JRF139"/>
      <c r="JRG139"/>
      <c r="JRH139"/>
      <c r="JRI139"/>
      <c r="JRJ139"/>
      <c r="JRK139"/>
      <c r="JRL139"/>
      <c r="JRM139"/>
      <c r="JRN139"/>
      <c r="JRO139"/>
      <c r="JRP139"/>
      <c r="JRQ139"/>
      <c r="JRR139"/>
      <c r="JRS139"/>
      <c r="JRT139"/>
      <c r="JRU139"/>
      <c r="JRV139"/>
      <c r="JRW139"/>
      <c r="JRX139"/>
      <c r="JRY139"/>
      <c r="JRZ139"/>
      <c r="JSA139"/>
      <c r="JSB139"/>
      <c r="JSC139"/>
      <c r="JSD139"/>
      <c r="JSE139"/>
      <c r="JSF139"/>
      <c r="JSG139"/>
      <c r="JSH139"/>
      <c r="JSI139"/>
      <c r="JSJ139"/>
      <c r="JSK139"/>
      <c r="JSL139"/>
      <c r="JSM139"/>
      <c r="JSN139"/>
      <c r="JSO139"/>
      <c r="JSP139"/>
      <c r="JSQ139"/>
      <c r="JSR139"/>
      <c r="JSS139"/>
      <c r="JST139"/>
      <c r="JSU139"/>
      <c r="JSV139"/>
      <c r="JSW139"/>
      <c r="JSX139"/>
      <c r="JSY139"/>
      <c r="JSZ139"/>
      <c r="JTA139"/>
      <c r="JTB139"/>
      <c r="JTC139"/>
      <c r="JTD139"/>
      <c r="JTE139"/>
      <c r="JTF139"/>
      <c r="JTG139"/>
      <c r="JTH139"/>
      <c r="JTI139"/>
      <c r="JTJ139"/>
      <c r="JTK139"/>
      <c r="JTL139"/>
      <c r="JTM139"/>
      <c r="JTN139"/>
      <c r="JTO139"/>
      <c r="JTP139"/>
      <c r="JTQ139"/>
      <c r="JTR139"/>
      <c r="JTS139"/>
      <c r="JTT139"/>
      <c r="JTU139"/>
      <c r="JTV139"/>
      <c r="JTW139"/>
      <c r="JTX139"/>
      <c r="JTY139"/>
      <c r="JTZ139"/>
      <c r="JUA139"/>
      <c r="JUB139"/>
      <c r="JUC139"/>
      <c r="JUD139"/>
      <c r="JUE139"/>
      <c r="JUF139"/>
      <c r="JUG139"/>
      <c r="JUH139"/>
      <c r="JUI139"/>
      <c r="JUJ139"/>
      <c r="JUK139"/>
      <c r="JUL139"/>
      <c r="JUM139"/>
      <c r="JUN139"/>
      <c r="JUO139"/>
      <c r="JUP139"/>
      <c r="JUQ139"/>
      <c r="JUR139"/>
      <c r="JUS139"/>
      <c r="JUT139"/>
      <c r="JUU139"/>
      <c r="JUV139"/>
      <c r="JUW139"/>
      <c r="JUX139"/>
      <c r="JUY139"/>
      <c r="JUZ139"/>
      <c r="JVA139"/>
      <c r="JVB139"/>
      <c r="JVC139"/>
      <c r="JVD139"/>
      <c r="JVE139"/>
      <c r="JVF139"/>
      <c r="JVG139"/>
      <c r="JVH139"/>
      <c r="JVI139"/>
      <c r="JVJ139"/>
      <c r="JVK139"/>
      <c r="JVL139"/>
      <c r="JVM139"/>
      <c r="JVN139"/>
      <c r="JVO139"/>
      <c r="JVP139"/>
      <c r="JVQ139"/>
      <c r="JVR139"/>
      <c r="JVS139"/>
      <c r="JVT139"/>
      <c r="JVU139"/>
      <c r="JVV139"/>
      <c r="JVW139"/>
      <c r="JVX139"/>
      <c r="JVY139"/>
      <c r="JVZ139"/>
      <c r="JWA139"/>
      <c r="JWB139"/>
      <c r="JWC139"/>
      <c r="JWD139"/>
      <c r="JWE139"/>
      <c r="JWF139"/>
      <c r="JWG139"/>
      <c r="JWH139"/>
      <c r="JWI139"/>
      <c r="JWJ139"/>
      <c r="JWK139"/>
      <c r="JWL139"/>
      <c r="JWM139"/>
      <c r="JWN139"/>
      <c r="JWO139"/>
      <c r="JWP139"/>
      <c r="JWQ139"/>
      <c r="JWR139"/>
      <c r="JWS139"/>
      <c r="JWT139"/>
      <c r="JWU139"/>
      <c r="JWV139"/>
      <c r="JWW139"/>
      <c r="JWX139"/>
      <c r="JWY139"/>
      <c r="JWZ139"/>
      <c r="JXA139"/>
      <c r="JXB139"/>
      <c r="JXC139"/>
      <c r="JXD139"/>
      <c r="JXE139"/>
      <c r="JXF139"/>
      <c r="JXG139"/>
      <c r="JXH139"/>
      <c r="JXI139"/>
      <c r="JXJ139"/>
      <c r="JXK139"/>
      <c r="JXL139"/>
      <c r="JXM139"/>
      <c r="JXN139"/>
      <c r="JXO139"/>
      <c r="JXP139"/>
      <c r="JXQ139"/>
      <c r="JXR139"/>
      <c r="JXS139"/>
      <c r="JXT139"/>
      <c r="JXU139"/>
      <c r="JXV139"/>
      <c r="JXW139"/>
      <c r="JXX139"/>
      <c r="JXY139"/>
      <c r="JXZ139"/>
      <c r="JYA139"/>
      <c r="JYB139"/>
      <c r="JYC139"/>
      <c r="JYD139"/>
      <c r="JYE139"/>
      <c r="JYF139"/>
      <c r="JYG139"/>
      <c r="JYH139"/>
      <c r="JYI139"/>
      <c r="JYJ139"/>
      <c r="JYK139"/>
      <c r="JYL139"/>
      <c r="JYM139"/>
      <c r="JYN139"/>
      <c r="JYO139"/>
      <c r="JYP139"/>
      <c r="JYQ139"/>
      <c r="JYR139"/>
      <c r="JYS139"/>
      <c r="JYT139"/>
      <c r="JYU139"/>
      <c r="JYV139"/>
      <c r="JYW139"/>
      <c r="JYX139"/>
      <c r="JYY139"/>
      <c r="JYZ139"/>
      <c r="JZA139"/>
      <c r="JZB139"/>
      <c r="JZC139"/>
      <c r="JZD139"/>
      <c r="JZE139"/>
      <c r="JZF139"/>
      <c r="JZG139"/>
      <c r="JZH139"/>
      <c r="JZI139"/>
      <c r="JZJ139"/>
      <c r="JZK139"/>
      <c r="JZL139"/>
      <c r="JZM139"/>
      <c r="JZN139"/>
      <c r="JZO139"/>
      <c r="JZP139"/>
      <c r="JZQ139"/>
      <c r="JZR139"/>
      <c r="JZS139"/>
      <c r="JZT139"/>
      <c r="JZU139"/>
      <c r="JZV139"/>
      <c r="JZW139"/>
      <c r="JZX139"/>
      <c r="JZY139"/>
      <c r="JZZ139"/>
      <c r="KAA139"/>
      <c r="KAB139"/>
      <c r="KAC139"/>
      <c r="KAD139"/>
      <c r="KAE139"/>
      <c r="KAF139"/>
      <c r="KAG139"/>
      <c r="KAH139"/>
      <c r="KAI139"/>
      <c r="KAJ139"/>
      <c r="KAK139"/>
      <c r="KAL139"/>
      <c r="KAM139"/>
      <c r="KAN139"/>
      <c r="KAO139"/>
      <c r="KAP139"/>
      <c r="KAQ139"/>
      <c r="KAR139"/>
      <c r="KAS139"/>
      <c r="KAT139"/>
      <c r="KAU139"/>
      <c r="KAV139"/>
      <c r="KAW139"/>
      <c r="KAX139"/>
      <c r="KAY139"/>
      <c r="KAZ139"/>
      <c r="KBA139"/>
      <c r="KBB139"/>
      <c r="KBC139"/>
      <c r="KBD139"/>
      <c r="KBE139"/>
      <c r="KBF139"/>
      <c r="KBG139"/>
      <c r="KBH139"/>
      <c r="KBI139"/>
      <c r="KBJ139"/>
      <c r="KBK139"/>
      <c r="KBL139"/>
      <c r="KBM139"/>
      <c r="KBN139"/>
      <c r="KBO139"/>
      <c r="KBP139"/>
      <c r="KBQ139"/>
      <c r="KBR139"/>
      <c r="KBS139"/>
      <c r="KBT139"/>
      <c r="KBU139"/>
      <c r="KBV139"/>
      <c r="KBW139"/>
      <c r="KBX139"/>
      <c r="KBY139"/>
      <c r="KBZ139"/>
      <c r="KCA139"/>
      <c r="KCB139"/>
      <c r="KCC139"/>
      <c r="KCD139"/>
      <c r="KCE139"/>
      <c r="KCF139"/>
      <c r="KCG139"/>
      <c r="KCH139"/>
      <c r="KCI139"/>
      <c r="KCJ139"/>
      <c r="KCK139"/>
      <c r="KCL139"/>
      <c r="KCM139"/>
      <c r="KCN139"/>
      <c r="KCO139"/>
      <c r="KCP139"/>
      <c r="KCQ139"/>
      <c r="KCR139"/>
      <c r="KCS139"/>
      <c r="KCT139"/>
      <c r="KCU139"/>
      <c r="KCV139"/>
      <c r="KCW139"/>
      <c r="KCX139"/>
      <c r="KCY139"/>
      <c r="KCZ139"/>
      <c r="KDA139"/>
      <c r="KDB139"/>
      <c r="KDC139"/>
      <c r="KDD139"/>
      <c r="KDE139"/>
      <c r="KDF139"/>
      <c r="KDG139"/>
      <c r="KDH139"/>
      <c r="KDI139"/>
      <c r="KDJ139"/>
      <c r="KDK139"/>
      <c r="KDL139"/>
      <c r="KDM139"/>
      <c r="KDN139"/>
      <c r="KDO139"/>
      <c r="KDP139"/>
      <c r="KDQ139"/>
      <c r="KDR139"/>
      <c r="KDS139"/>
      <c r="KDT139"/>
      <c r="KDU139"/>
      <c r="KDV139"/>
      <c r="KDW139"/>
      <c r="KDX139"/>
      <c r="KDY139"/>
      <c r="KDZ139"/>
      <c r="KEA139"/>
      <c r="KEB139"/>
      <c r="KEC139"/>
      <c r="KED139"/>
      <c r="KEE139"/>
      <c r="KEF139"/>
      <c r="KEG139"/>
      <c r="KEH139"/>
      <c r="KEI139"/>
      <c r="KEJ139"/>
      <c r="KEK139"/>
      <c r="KEL139"/>
      <c r="KEM139"/>
      <c r="KEN139"/>
      <c r="KEO139"/>
      <c r="KEP139"/>
      <c r="KEQ139"/>
      <c r="KER139"/>
      <c r="KES139"/>
      <c r="KET139"/>
      <c r="KEU139"/>
      <c r="KEV139"/>
      <c r="KEW139"/>
      <c r="KEX139"/>
      <c r="KEY139"/>
      <c r="KEZ139"/>
      <c r="KFA139"/>
      <c r="KFB139"/>
      <c r="KFC139"/>
      <c r="KFD139"/>
      <c r="KFE139"/>
      <c r="KFF139"/>
      <c r="KFG139"/>
      <c r="KFH139"/>
      <c r="KFI139"/>
      <c r="KFJ139"/>
      <c r="KFK139"/>
      <c r="KFL139"/>
      <c r="KFM139"/>
      <c r="KFN139"/>
      <c r="KFO139"/>
      <c r="KFP139"/>
      <c r="KFQ139"/>
      <c r="KFR139"/>
      <c r="KFS139"/>
      <c r="KFT139"/>
      <c r="KFU139"/>
      <c r="KFV139"/>
      <c r="KFW139"/>
      <c r="KFX139"/>
      <c r="KFY139"/>
      <c r="KFZ139"/>
      <c r="KGA139"/>
      <c r="KGB139"/>
      <c r="KGC139"/>
      <c r="KGD139"/>
      <c r="KGE139"/>
      <c r="KGF139"/>
      <c r="KGG139"/>
      <c r="KGH139"/>
      <c r="KGI139"/>
      <c r="KGJ139"/>
      <c r="KGK139"/>
      <c r="KGL139"/>
      <c r="KGM139"/>
      <c r="KGN139"/>
      <c r="KGO139"/>
      <c r="KGP139"/>
      <c r="KGQ139"/>
      <c r="KGR139"/>
      <c r="KGS139"/>
      <c r="KGT139"/>
      <c r="KGU139"/>
      <c r="KGV139"/>
      <c r="KGW139"/>
      <c r="KGX139"/>
      <c r="KGY139"/>
      <c r="KGZ139"/>
      <c r="KHA139"/>
      <c r="KHB139"/>
      <c r="KHC139"/>
      <c r="KHD139"/>
      <c r="KHE139"/>
      <c r="KHF139"/>
      <c r="KHG139"/>
      <c r="KHH139"/>
      <c r="KHI139"/>
      <c r="KHJ139"/>
      <c r="KHK139"/>
      <c r="KHL139"/>
      <c r="KHM139"/>
      <c r="KHN139"/>
      <c r="KHO139"/>
      <c r="KHP139"/>
      <c r="KHQ139"/>
      <c r="KHR139"/>
      <c r="KHS139"/>
      <c r="KHT139"/>
      <c r="KHU139"/>
      <c r="KHV139"/>
      <c r="KHW139"/>
      <c r="KHX139"/>
      <c r="KHY139"/>
      <c r="KHZ139"/>
      <c r="KIA139"/>
      <c r="KIB139"/>
      <c r="KIC139"/>
      <c r="KID139"/>
      <c r="KIE139"/>
      <c r="KIF139"/>
      <c r="KIG139"/>
      <c r="KIH139"/>
      <c r="KII139"/>
      <c r="KIJ139"/>
      <c r="KIK139"/>
      <c r="KIL139"/>
      <c r="KIM139"/>
      <c r="KIN139"/>
      <c r="KIO139"/>
      <c r="KIP139"/>
      <c r="KIQ139"/>
      <c r="KIR139"/>
      <c r="KIS139"/>
      <c r="KIT139"/>
      <c r="KIU139"/>
      <c r="KIV139"/>
      <c r="KIW139"/>
      <c r="KIX139"/>
      <c r="KIY139"/>
      <c r="KIZ139"/>
      <c r="KJA139"/>
      <c r="KJB139"/>
      <c r="KJC139"/>
      <c r="KJD139"/>
      <c r="KJE139"/>
      <c r="KJF139"/>
      <c r="KJG139"/>
      <c r="KJH139"/>
      <c r="KJI139"/>
      <c r="KJJ139"/>
      <c r="KJK139"/>
      <c r="KJL139"/>
      <c r="KJM139"/>
      <c r="KJN139"/>
      <c r="KJO139"/>
      <c r="KJP139"/>
      <c r="KJQ139"/>
      <c r="KJR139"/>
      <c r="KJS139"/>
      <c r="KJT139"/>
      <c r="KJU139"/>
      <c r="KJV139"/>
      <c r="KJW139"/>
      <c r="KJX139"/>
      <c r="KJY139"/>
      <c r="KJZ139"/>
      <c r="KKA139"/>
      <c r="KKB139"/>
      <c r="KKC139"/>
      <c r="KKD139"/>
      <c r="KKE139"/>
      <c r="KKF139"/>
      <c r="KKG139"/>
      <c r="KKH139"/>
      <c r="KKI139"/>
      <c r="KKJ139"/>
      <c r="KKK139"/>
      <c r="KKL139"/>
      <c r="KKM139"/>
      <c r="KKN139"/>
      <c r="KKO139"/>
      <c r="KKP139"/>
      <c r="KKQ139"/>
      <c r="KKR139"/>
      <c r="KKS139"/>
      <c r="KKT139"/>
      <c r="KKU139"/>
      <c r="KKV139"/>
      <c r="KKW139"/>
      <c r="KKX139"/>
      <c r="KKY139"/>
      <c r="KKZ139"/>
      <c r="KLA139"/>
      <c r="KLB139"/>
      <c r="KLC139"/>
      <c r="KLD139"/>
      <c r="KLE139"/>
      <c r="KLF139"/>
      <c r="KLG139"/>
      <c r="KLH139"/>
      <c r="KLI139"/>
      <c r="KLJ139"/>
      <c r="KLK139"/>
      <c r="KLL139"/>
      <c r="KLM139"/>
      <c r="KLN139"/>
      <c r="KLO139"/>
      <c r="KLP139"/>
      <c r="KLQ139"/>
      <c r="KLR139"/>
      <c r="KLS139"/>
      <c r="KLT139"/>
      <c r="KLU139"/>
      <c r="KLV139"/>
      <c r="KLW139"/>
      <c r="KLX139"/>
      <c r="KLY139"/>
      <c r="KLZ139"/>
      <c r="KMA139"/>
      <c r="KMB139"/>
      <c r="KMC139"/>
      <c r="KMD139"/>
      <c r="KME139"/>
      <c r="KMF139"/>
      <c r="KMG139"/>
      <c r="KMH139"/>
      <c r="KMI139"/>
      <c r="KMJ139"/>
      <c r="KMK139"/>
      <c r="KML139"/>
      <c r="KMM139"/>
      <c r="KMN139"/>
      <c r="KMO139"/>
      <c r="KMP139"/>
      <c r="KMQ139"/>
      <c r="KMR139"/>
      <c r="KMS139"/>
      <c r="KMT139"/>
      <c r="KMU139"/>
      <c r="KMV139"/>
      <c r="KMW139"/>
      <c r="KMX139"/>
      <c r="KMY139"/>
      <c r="KMZ139"/>
      <c r="KNA139"/>
      <c r="KNB139"/>
      <c r="KNC139"/>
      <c r="KND139"/>
      <c r="KNE139"/>
      <c r="KNF139"/>
      <c r="KNG139"/>
      <c r="KNH139"/>
      <c r="KNI139"/>
      <c r="KNJ139"/>
      <c r="KNK139"/>
      <c r="KNL139"/>
      <c r="KNM139"/>
      <c r="KNN139"/>
      <c r="KNO139"/>
      <c r="KNP139"/>
      <c r="KNQ139"/>
      <c r="KNR139"/>
      <c r="KNS139"/>
      <c r="KNT139"/>
      <c r="KNU139"/>
      <c r="KNV139"/>
      <c r="KNW139"/>
      <c r="KNX139"/>
      <c r="KNY139"/>
      <c r="KNZ139"/>
      <c r="KOA139"/>
      <c r="KOB139"/>
      <c r="KOC139"/>
      <c r="KOD139"/>
      <c r="KOE139"/>
      <c r="KOF139"/>
      <c r="KOG139"/>
      <c r="KOH139"/>
      <c r="KOI139"/>
      <c r="KOJ139"/>
      <c r="KOK139"/>
      <c r="KOL139"/>
      <c r="KOM139"/>
      <c r="KON139"/>
      <c r="KOO139"/>
      <c r="KOP139"/>
      <c r="KOQ139"/>
      <c r="KOR139"/>
      <c r="KOS139"/>
      <c r="KOT139"/>
      <c r="KOU139"/>
      <c r="KOV139"/>
      <c r="KOW139"/>
      <c r="KOX139"/>
      <c r="KOY139"/>
      <c r="KOZ139"/>
      <c r="KPA139"/>
      <c r="KPB139"/>
      <c r="KPC139"/>
      <c r="KPD139"/>
      <c r="KPE139"/>
      <c r="KPF139"/>
      <c r="KPG139"/>
      <c r="KPH139"/>
      <c r="KPI139"/>
      <c r="KPJ139"/>
      <c r="KPK139"/>
      <c r="KPL139"/>
      <c r="KPM139"/>
      <c r="KPN139"/>
      <c r="KPO139"/>
      <c r="KPP139"/>
      <c r="KPQ139"/>
      <c r="KPR139"/>
      <c r="KPS139"/>
      <c r="KPT139"/>
      <c r="KPU139"/>
      <c r="KPV139"/>
      <c r="KPW139"/>
      <c r="KPX139"/>
      <c r="KPY139"/>
      <c r="KPZ139"/>
      <c r="KQA139"/>
      <c r="KQB139"/>
      <c r="KQC139"/>
      <c r="KQD139"/>
      <c r="KQE139"/>
      <c r="KQF139"/>
      <c r="KQG139"/>
      <c r="KQH139"/>
      <c r="KQI139"/>
      <c r="KQJ139"/>
      <c r="KQK139"/>
      <c r="KQL139"/>
      <c r="KQM139"/>
      <c r="KQN139"/>
      <c r="KQO139"/>
      <c r="KQP139"/>
      <c r="KQQ139"/>
      <c r="KQR139"/>
      <c r="KQS139"/>
      <c r="KQT139"/>
      <c r="KQU139"/>
      <c r="KQV139"/>
      <c r="KQW139"/>
      <c r="KQX139"/>
      <c r="KQY139"/>
      <c r="KQZ139"/>
      <c r="KRA139"/>
      <c r="KRB139"/>
      <c r="KRC139"/>
      <c r="KRD139"/>
      <c r="KRE139"/>
      <c r="KRF139"/>
      <c r="KRG139"/>
      <c r="KRH139"/>
      <c r="KRI139"/>
      <c r="KRJ139"/>
      <c r="KRK139"/>
      <c r="KRL139"/>
      <c r="KRM139"/>
      <c r="KRN139"/>
      <c r="KRO139"/>
      <c r="KRP139"/>
      <c r="KRQ139"/>
      <c r="KRR139"/>
      <c r="KRS139"/>
      <c r="KRT139"/>
      <c r="KRU139"/>
      <c r="KRV139"/>
      <c r="KRW139"/>
      <c r="KRX139"/>
      <c r="KRY139"/>
      <c r="KRZ139"/>
      <c r="KSA139"/>
      <c r="KSB139"/>
      <c r="KSC139"/>
      <c r="KSD139"/>
      <c r="KSE139"/>
      <c r="KSF139"/>
      <c r="KSG139"/>
      <c r="KSH139"/>
      <c r="KSI139"/>
      <c r="KSJ139"/>
      <c r="KSK139"/>
      <c r="KSL139"/>
      <c r="KSM139"/>
      <c r="KSN139"/>
      <c r="KSO139"/>
      <c r="KSP139"/>
      <c r="KSQ139"/>
      <c r="KSR139"/>
      <c r="KSS139"/>
      <c r="KST139"/>
      <c r="KSU139"/>
      <c r="KSV139"/>
      <c r="KSW139"/>
      <c r="KSX139"/>
      <c r="KSY139"/>
      <c r="KSZ139"/>
      <c r="KTA139"/>
      <c r="KTB139"/>
      <c r="KTC139"/>
      <c r="KTD139"/>
      <c r="KTE139"/>
      <c r="KTF139"/>
      <c r="KTG139"/>
      <c r="KTH139"/>
      <c r="KTI139"/>
      <c r="KTJ139"/>
      <c r="KTK139"/>
      <c r="KTL139"/>
      <c r="KTM139"/>
      <c r="KTN139"/>
      <c r="KTO139"/>
      <c r="KTP139"/>
      <c r="KTQ139"/>
      <c r="KTR139"/>
      <c r="KTS139"/>
      <c r="KTT139"/>
      <c r="KTU139"/>
      <c r="KTV139"/>
      <c r="KTW139"/>
      <c r="KTX139"/>
      <c r="KTY139"/>
      <c r="KTZ139"/>
      <c r="KUA139"/>
      <c r="KUB139"/>
      <c r="KUC139"/>
      <c r="KUD139"/>
      <c r="KUE139"/>
      <c r="KUF139"/>
      <c r="KUG139"/>
      <c r="KUH139"/>
      <c r="KUI139"/>
      <c r="KUJ139"/>
      <c r="KUK139"/>
      <c r="KUL139"/>
      <c r="KUM139"/>
      <c r="KUN139"/>
      <c r="KUO139"/>
      <c r="KUP139"/>
      <c r="KUQ139"/>
      <c r="KUR139"/>
      <c r="KUS139"/>
      <c r="KUT139"/>
      <c r="KUU139"/>
      <c r="KUV139"/>
      <c r="KUW139"/>
      <c r="KUX139"/>
      <c r="KUY139"/>
      <c r="KUZ139"/>
      <c r="KVA139"/>
      <c r="KVB139"/>
      <c r="KVC139"/>
      <c r="KVD139"/>
      <c r="KVE139"/>
      <c r="KVF139"/>
      <c r="KVG139"/>
      <c r="KVH139"/>
      <c r="KVI139"/>
      <c r="KVJ139"/>
      <c r="KVK139"/>
      <c r="KVL139"/>
      <c r="KVM139"/>
      <c r="KVN139"/>
      <c r="KVO139"/>
      <c r="KVP139"/>
      <c r="KVQ139"/>
      <c r="KVR139"/>
      <c r="KVS139"/>
      <c r="KVT139"/>
      <c r="KVU139"/>
      <c r="KVV139"/>
      <c r="KVW139"/>
      <c r="KVX139"/>
      <c r="KVY139"/>
      <c r="KVZ139"/>
      <c r="KWA139"/>
      <c r="KWB139"/>
      <c r="KWC139"/>
      <c r="KWD139"/>
      <c r="KWE139"/>
      <c r="KWF139"/>
      <c r="KWG139"/>
      <c r="KWH139"/>
      <c r="KWI139"/>
      <c r="KWJ139"/>
      <c r="KWK139"/>
      <c r="KWL139"/>
      <c r="KWM139"/>
      <c r="KWN139"/>
      <c r="KWO139"/>
      <c r="KWP139"/>
      <c r="KWQ139"/>
      <c r="KWR139"/>
      <c r="KWS139"/>
      <c r="KWT139"/>
      <c r="KWU139"/>
      <c r="KWV139"/>
      <c r="KWW139"/>
      <c r="KWX139"/>
      <c r="KWY139"/>
      <c r="KWZ139"/>
      <c r="KXA139"/>
      <c r="KXB139"/>
      <c r="KXC139"/>
      <c r="KXD139"/>
      <c r="KXE139"/>
      <c r="KXF139"/>
      <c r="KXG139"/>
      <c r="KXH139"/>
      <c r="KXI139"/>
      <c r="KXJ139"/>
      <c r="KXK139"/>
      <c r="KXL139"/>
      <c r="KXM139"/>
      <c r="KXN139"/>
      <c r="KXO139"/>
      <c r="KXP139"/>
      <c r="KXQ139"/>
      <c r="KXR139"/>
      <c r="KXS139"/>
      <c r="KXT139"/>
      <c r="KXU139"/>
      <c r="KXV139"/>
      <c r="KXW139"/>
      <c r="KXX139"/>
      <c r="KXY139"/>
      <c r="KXZ139"/>
      <c r="KYA139"/>
      <c r="KYB139"/>
      <c r="KYC139"/>
      <c r="KYD139"/>
      <c r="KYE139"/>
      <c r="KYF139"/>
      <c r="KYG139"/>
      <c r="KYH139"/>
      <c r="KYI139"/>
      <c r="KYJ139"/>
      <c r="KYK139"/>
      <c r="KYL139"/>
      <c r="KYM139"/>
      <c r="KYN139"/>
      <c r="KYO139"/>
      <c r="KYP139"/>
      <c r="KYQ139"/>
      <c r="KYR139"/>
      <c r="KYS139"/>
      <c r="KYT139"/>
      <c r="KYU139"/>
      <c r="KYV139"/>
      <c r="KYW139"/>
      <c r="KYX139"/>
      <c r="KYY139"/>
      <c r="KYZ139"/>
      <c r="KZA139"/>
      <c r="KZB139"/>
      <c r="KZC139"/>
      <c r="KZD139"/>
      <c r="KZE139"/>
      <c r="KZF139"/>
      <c r="KZG139"/>
      <c r="KZH139"/>
      <c r="KZI139"/>
      <c r="KZJ139"/>
      <c r="KZK139"/>
      <c r="KZL139"/>
      <c r="KZM139"/>
      <c r="KZN139"/>
      <c r="KZO139"/>
      <c r="KZP139"/>
      <c r="KZQ139"/>
      <c r="KZR139"/>
      <c r="KZS139"/>
      <c r="KZT139"/>
      <c r="KZU139"/>
      <c r="KZV139"/>
      <c r="KZW139"/>
      <c r="KZX139"/>
      <c r="KZY139"/>
      <c r="KZZ139"/>
      <c r="LAA139"/>
      <c r="LAB139"/>
      <c r="LAC139"/>
      <c r="LAD139"/>
      <c r="LAE139"/>
      <c r="LAF139"/>
      <c r="LAG139"/>
      <c r="LAH139"/>
      <c r="LAI139"/>
      <c r="LAJ139"/>
      <c r="LAK139"/>
      <c r="LAL139"/>
      <c r="LAM139"/>
      <c r="LAN139"/>
      <c r="LAO139"/>
      <c r="LAP139"/>
      <c r="LAQ139"/>
      <c r="LAR139"/>
      <c r="LAS139"/>
      <c r="LAT139"/>
      <c r="LAU139"/>
      <c r="LAV139"/>
      <c r="LAW139"/>
      <c r="LAX139"/>
      <c r="LAY139"/>
      <c r="LAZ139"/>
      <c r="LBA139"/>
      <c r="LBB139"/>
      <c r="LBC139"/>
      <c r="LBD139"/>
      <c r="LBE139"/>
      <c r="LBF139"/>
      <c r="LBG139"/>
      <c r="LBH139"/>
      <c r="LBI139"/>
      <c r="LBJ139"/>
      <c r="LBK139"/>
      <c r="LBL139"/>
      <c r="LBM139"/>
      <c r="LBN139"/>
      <c r="LBO139"/>
      <c r="LBP139"/>
      <c r="LBQ139"/>
      <c r="LBR139"/>
      <c r="LBS139"/>
      <c r="LBT139"/>
      <c r="LBU139"/>
      <c r="LBV139"/>
      <c r="LBW139"/>
      <c r="LBX139"/>
      <c r="LBY139"/>
      <c r="LBZ139"/>
      <c r="LCA139"/>
      <c r="LCB139"/>
      <c r="LCC139"/>
      <c r="LCD139"/>
      <c r="LCE139"/>
      <c r="LCF139"/>
      <c r="LCG139"/>
      <c r="LCH139"/>
      <c r="LCI139"/>
      <c r="LCJ139"/>
      <c r="LCK139"/>
      <c r="LCL139"/>
      <c r="LCM139"/>
      <c r="LCN139"/>
      <c r="LCO139"/>
      <c r="LCP139"/>
      <c r="LCQ139"/>
      <c r="LCR139"/>
      <c r="LCS139"/>
      <c r="LCT139"/>
      <c r="LCU139"/>
      <c r="LCV139"/>
      <c r="LCW139"/>
      <c r="LCX139"/>
      <c r="LCY139"/>
      <c r="LCZ139"/>
      <c r="LDA139"/>
      <c r="LDB139"/>
      <c r="LDC139"/>
      <c r="LDD139"/>
      <c r="LDE139"/>
      <c r="LDF139"/>
      <c r="LDG139"/>
      <c r="LDH139"/>
      <c r="LDI139"/>
      <c r="LDJ139"/>
      <c r="LDK139"/>
      <c r="LDL139"/>
      <c r="LDM139"/>
      <c r="LDN139"/>
      <c r="LDO139"/>
      <c r="LDP139"/>
      <c r="LDQ139"/>
      <c r="LDR139"/>
      <c r="LDS139"/>
      <c r="LDT139"/>
      <c r="LDU139"/>
      <c r="LDV139"/>
      <c r="LDW139"/>
      <c r="LDX139"/>
      <c r="LDY139"/>
      <c r="LDZ139"/>
      <c r="LEA139"/>
      <c r="LEB139"/>
      <c r="LEC139"/>
      <c r="LED139"/>
      <c r="LEE139"/>
      <c r="LEF139"/>
      <c r="LEG139"/>
      <c r="LEH139"/>
      <c r="LEI139"/>
      <c r="LEJ139"/>
      <c r="LEK139"/>
      <c r="LEL139"/>
      <c r="LEM139"/>
      <c r="LEN139"/>
      <c r="LEO139"/>
      <c r="LEP139"/>
      <c r="LEQ139"/>
      <c r="LER139"/>
      <c r="LES139"/>
      <c r="LET139"/>
      <c r="LEU139"/>
      <c r="LEV139"/>
      <c r="LEW139"/>
      <c r="LEX139"/>
      <c r="LEY139"/>
      <c r="LEZ139"/>
      <c r="LFA139"/>
      <c r="LFB139"/>
      <c r="LFC139"/>
      <c r="LFD139"/>
      <c r="LFE139"/>
      <c r="LFF139"/>
      <c r="LFG139"/>
      <c r="LFH139"/>
      <c r="LFI139"/>
      <c r="LFJ139"/>
      <c r="LFK139"/>
      <c r="LFL139"/>
      <c r="LFM139"/>
      <c r="LFN139"/>
      <c r="LFO139"/>
      <c r="LFP139"/>
      <c r="LFQ139"/>
      <c r="LFR139"/>
      <c r="LFS139"/>
      <c r="LFT139"/>
      <c r="LFU139"/>
      <c r="LFV139"/>
      <c r="LFW139"/>
      <c r="LFX139"/>
      <c r="LFY139"/>
      <c r="LFZ139"/>
      <c r="LGA139"/>
      <c r="LGB139"/>
      <c r="LGC139"/>
      <c r="LGD139"/>
      <c r="LGE139"/>
      <c r="LGF139"/>
      <c r="LGG139"/>
      <c r="LGH139"/>
      <c r="LGI139"/>
      <c r="LGJ139"/>
      <c r="LGK139"/>
      <c r="LGL139"/>
      <c r="LGM139"/>
      <c r="LGN139"/>
      <c r="LGO139"/>
      <c r="LGP139"/>
      <c r="LGQ139"/>
      <c r="LGR139"/>
      <c r="LGS139"/>
      <c r="LGT139"/>
      <c r="LGU139"/>
      <c r="LGV139"/>
      <c r="LGW139"/>
      <c r="LGX139"/>
      <c r="LGY139"/>
      <c r="LGZ139"/>
      <c r="LHA139"/>
      <c r="LHB139"/>
      <c r="LHC139"/>
      <c r="LHD139"/>
      <c r="LHE139"/>
      <c r="LHF139"/>
      <c r="LHG139"/>
      <c r="LHH139"/>
      <c r="LHI139"/>
      <c r="LHJ139"/>
      <c r="LHK139"/>
      <c r="LHL139"/>
      <c r="LHM139"/>
      <c r="LHN139"/>
      <c r="LHO139"/>
      <c r="LHP139"/>
      <c r="LHQ139"/>
      <c r="LHR139"/>
      <c r="LHS139"/>
      <c r="LHT139"/>
      <c r="LHU139"/>
      <c r="LHV139"/>
      <c r="LHW139"/>
      <c r="LHX139"/>
      <c r="LHY139"/>
      <c r="LHZ139"/>
      <c r="LIA139"/>
      <c r="LIB139"/>
      <c r="LIC139"/>
      <c r="LID139"/>
      <c r="LIE139"/>
      <c r="LIF139"/>
      <c r="LIG139"/>
      <c r="LIH139"/>
      <c r="LII139"/>
      <c r="LIJ139"/>
      <c r="LIK139"/>
      <c r="LIL139"/>
      <c r="LIM139"/>
      <c r="LIN139"/>
      <c r="LIO139"/>
      <c r="LIP139"/>
      <c r="LIQ139"/>
      <c r="LIR139"/>
      <c r="LIS139"/>
      <c r="LIT139"/>
      <c r="LIU139"/>
      <c r="LIV139"/>
      <c r="LIW139"/>
      <c r="LIX139"/>
      <c r="LIY139"/>
      <c r="LIZ139"/>
      <c r="LJA139"/>
      <c r="LJB139"/>
      <c r="LJC139"/>
      <c r="LJD139"/>
      <c r="LJE139"/>
      <c r="LJF139"/>
      <c r="LJG139"/>
      <c r="LJH139"/>
      <c r="LJI139"/>
      <c r="LJJ139"/>
      <c r="LJK139"/>
      <c r="LJL139"/>
      <c r="LJM139"/>
      <c r="LJN139"/>
      <c r="LJO139"/>
      <c r="LJP139"/>
      <c r="LJQ139"/>
      <c r="LJR139"/>
      <c r="LJS139"/>
      <c r="LJT139"/>
      <c r="LJU139"/>
      <c r="LJV139"/>
      <c r="LJW139"/>
      <c r="LJX139"/>
      <c r="LJY139"/>
      <c r="LJZ139"/>
      <c r="LKA139"/>
      <c r="LKB139"/>
      <c r="LKC139"/>
      <c r="LKD139"/>
      <c r="LKE139"/>
      <c r="LKF139"/>
      <c r="LKG139"/>
      <c r="LKH139"/>
      <c r="LKI139"/>
      <c r="LKJ139"/>
      <c r="LKK139"/>
      <c r="LKL139"/>
      <c r="LKM139"/>
      <c r="LKN139"/>
      <c r="LKO139"/>
      <c r="LKP139"/>
      <c r="LKQ139"/>
      <c r="LKR139"/>
      <c r="LKS139"/>
      <c r="LKT139"/>
      <c r="LKU139"/>
      <c r="LKV139"/>
      <c r="LKW139"/>
      <c r="LKX139"/>
      <c r="LKY139"/>
      <c r="LKZ139"/>
      <c r="LLA139"/>
      <c r="LLB139"/>
      <c r="LLC139"/>
      <c r="LLD139"/>
      <c r="LLE139"/>
      <c r="LLF139"/>
      <c r="LLG139"/>
      <c r="LLH139"/>
      <c r="LLI139"/>
      <c r="LLJ139"/>
      <c r="LLK139"/>
      <c r="LLL139"/>
      <c r="LLM139"/>
      <c r="LLN139"/>
      <c r="LLO139"/>
      <c r="LLP139"/>
      <c r="LLQ139"/>
      <c r="LLR139"/>
      <c r="LLS139"/>
      <c r="LLT139"/>
      <c r="LLU139"/>
      <c r="LLV139"/>
      <c r="LLW139"/>
      <c r="LLX139"/>
      <c r="LLY139"/>
      <c r="LLZ139"/>
      <c r="LMA139"/>
      <c r="LMB139"/>
      <c r="LMC139"/>
      <c r="LMD139"/>
      <c r="LME139"/>
      <c r="LMF139"/>
      <c r="LMG139"/>
      <c r="LMH139"/>
      <c r="LMI139"/>
      <c r="LMJ139"/>
      <c r="LMK139"/>
      <c r="LML139"/>
      <c r="LMM139"/>
      <c r="LMN139"/>
      <c r="LMO139"/>
      <c r="LMP139"/>
      <c r="LMQ139"/>
      <c r="LMR139"/>
      <c r="LMS139"/>
      <c r="LMT139"/>
      <c r="LMU139"/>
      <c r="LMV139"/>
      <c r="LMW139"/>
      <c r="LMX139"/>
      <c r="LMY139"/>
      <c r="LMZ139"/>
      <c r="LNA139"/>
      <c r="LNB139"/>
      <c r="LNC139"/>
      <c r="LND139"/>
      <c r="LNE139"/>
      <c r="LNF139"/>
      <c r="LNG139"/>
      <c r="LNH139"/>
      <c r="LNI139"/>
      <c r="LNJ139"/>
      <c r="LNK139"/>
      <c r="LNL139"/>
      <c r="LNM139"/>
      <c r="LNN139"/>
      <c r="LNO139"/>
      <c r="LNP139"/>
      <c r="LNQ139"/>
      <c r="LNR139"/>
      <c r="LNS139"/>
      <c r="LNT139"/>
      <c r="LNU139"/>
      <c r="LNV139"/>
      <c r="LNW139"/>
      <c r="LNX139"/>
      <c r="LNY139"/>
      <c r="LNZ139"/>
      <c r="LOA139"/>
      <c r="LOB139"/>
      <c r="LOC139"/>
      <c r="LOD139"/>
      <c r="LOE139"/>
      <c r="LOF139"/>
      <c r="LOG139"/>
      <c r="LOH139"/>
      <c r="LOI139"/>
      <c r="LOJ139"/>
      <c r="LOK139"/>
      <c r="LOL139"/>
      <c r="LOM139"/>
      <c r="LON139"/>
      <c r="LOO139"/>
      <c r="LOP139"/>
      <c r="LOQ139"/>
      <c r="LOR139"/>
      <c r="LOS139"/>
      <c r="LOT139"/>
      <c r="LOU139"/>
      <c r="LOV139"/>
      <c r="LOW139"/>
      <c r="LOX139"/>
      <c r="LOY139"/>
      <c r="LOZ139"/>
      <c r="LPA139"/>
      <c r="LPB139"/>
      <c r="LPC139"/>
      <c r="LPD139"/>
      <c r="LPE139"/>
      <c r="LPF139"/>
      <c r="LPG139"/>
      <c r="LPH139"/>
      <c r="LPI139"/>
      <c r="LPJ139"/>
      <c r="LPK139"/>
      <c r="LPL139"/>
      <c r="LPM139"/>
      <c r="LPN139"/>
      <c r="LPO139"/>
      <c r="LPP139"/>
      <c r="LPQ139"/>
      <c r="LPR139"/>
      <c r="LPS139"/>
      <c r="LPT139"/>
      <c r="LPU139"/>
      <c r="LPV139"/>
      <c r="LPW139"/>
      <c r="LPX139"/>
      <c r="LPY139"/>
      <c r="LPZ139"/>
      <c r="LQA139"/>
      <c r="LQB139"/>
      <c r="LQC139"/>
      <c r="LQD139"/>
      <c r="LQE139"/>
      <c r="LQF139"/>
      <c r="LQG139"/>
      <c r="LQH139"/>
      <c r="LQI139"/>
      <c r="LQJ139"/>
      <c r="LQK139"/>
      <c r="LQL139"/>
      <c r="LQM139"/>
      <c r="LQN139"/>
      <c r="LQO139"/>
      <c r="LQP139"/>
      <c r="LQQ139"/>
      <c r="LQR139"/>
      <c r="LQS139"/>
      <c r="LQT139"/>
      <c r="LQU139"/>
      <c r="LQV139"/>
      <c r="LQW139"/>
      <c r="LQX139"/>
      <c r="LQY139"/>
      <c r="LQZ139"/>
      <c r="LRA139"/>
      <c r="LRB139"/>
      <c r="LRC139"/>
      <c r="LRD139"/>
      <c r="LRE139"/>
      <c r="LRF139"/>
      <c r="LRG139"/>
      <c r="LRH139"/>
      <c r="LRI139"/>
      <c r="LRJ139"/>
      <c r="LRK139"/>
      <c r="LRL139"/>
      <c r="LRM139"/>
      <c r="LRN139"/>
      <c r="LRO139"/>
      <c r="LRP139"/>
      <c r="LRQ139"/>
      <c r="LRR139"/>
      <c r="LRS139"/>
      <c r="LRT139"/>
      <c r="LRU139"/>
      <c r="LRV139"/>
      <c r="LRW139"/>
      <c r="LRX139"/>
      <c r="LRY139"/>
      <c r="LRZ139"/>
      <c r="LSA139"/>
      <c r="LSB139"/>
      <c r="LSC139"/>
      <c r="LSD139"/>
      <c r="LSE139"/>
      <c r="LSF139"/>
      <c r="LSG139"/>
      <c r="LSH139"/>
      <c r="LSI139"/>
      <c r="LSJ139"/>
      <c r="LSK139"/>
      <c r="LSL139"/>
      <c r="LSM139"/>
      <c r="LSN139"/>
      <c r="LSO139"/>
      <c r="LSP139"/>
      <c r="LSQ139"/>
      <c r="LSR139"/>
      <c r="LSS139"/>
      <c r="LST139"/>
      <c r="LSU139"/>
      <c r="LSV139"/>
      <c r="LSW139"/>
      <c r="LSX139"/>
      <c r="LSY139"/>
      <c r="LSZ139"/>
      <c r="LTA139"/>
      <c r="LTB139"/>
      <c r="LTC139"/>
      <c r="LTD139"/>
      <c r="LTE139"/>
      <c r="LTF139"/>
      <c r="LTG139"/>
      <c r="LTH139"/>
      <c r="LTI139"/>
      <c r="LTJ139"/>
      <c r="LTK139"/>
      <c r="LTL139"/>
      <c r="LTM139"/>
      <c r="LTN139"/>
      <c r="LTO139"/>
      <c r="LTP139"/>
      <c r="LTQ139"/>
      <c r="LTR139"/>
      <c r="LTS139"/>
      <c r="LTT139"/>
      <c r="LTU139"/>
      <c r="LTV139"/>
      <c r="LTW139"/>
      <c r="LTX139"/>
      <c r="LTY139"/>
      <c r="LTZ139"/>
      <c r="LUA139"/>
      <c r="LUB139"/>
      <c r="LUC139"/>
      <c r="LUD139"/>
      <c r="LUE139"/>
      <c r="LUF139"/>
      <c r="LUG139"/>
      <c r="LUH139"/>
      <c r="LUI139"/>
      <c r="LUJ139"/>
      <c r="LUK139"/>
      <c r="LUL139"/>
      <c r="LUM139"/>
      <c r="LUN139"/>
      <c r="LUO139"/>
      <c r="LUP139"/>
      <c r="LUQ139"/>
      <c r="LUR139"/>
      <c r="LUS139"/>
      <c r="LUT139"/>
      <c r="LUU139"/>
      <c r="LUV139"/>
      <c r="LUW139"/>
      <c r="LUX139"/>
      <c r="LUY139"/>
      <c r="LUZ139"/>
      <c r="LVA139"/>
      <c r="LVB139"/>
      <c r="LVC139"/>
      <c r="LVD139"/>
      <c r="LVE139"/>
      <c r="LVF139"/>
      <c r="LVG139"/>
      <c r="LVH139"/>
      <c r="LVI139"/>
      <c r="LVJ139"/>
      <c r="LVK139"/>
      <c r="LVL139"/>
      <c r="LVM139"/>
      <c r="LVN139"/>
      <c r="LVO139"/>
      <c r="LVP139"/>
      <c r="LVQ139"/>
      <c r="LVR139"/>
      <c r="LVS139"/>
      <c r="LVT139"/>
      <c r="LVU139"/>
      <c r="LVV139"/>
      <c r="LVW139"/>
      <c r="LVX139"/>
      <c r="LVY139"/>
      <c r="LVZ139"/>
      <c r="LWA139"/>
      <c r="LWB139"/>
      <c r="LWC139"/>
      <c r="LWD139"/>
      <c r="LWE139"/>
      <c r="LWF139"/>
      <c r="LWG139"/>
      <c r="LWH139"/>
      <c r="LWI139"/>
      <c r="LWJ139"/>
      <c r="LWK139"/>
      <c r="LWL139"/>
      <c r="LWM139"/>
      <c r="LWN139"/>
      <c r="LWO139"/>
      <c r="LWP139"/>
      <c r="LWQ139"/>
      <c r="LWR139"/>
      <c r="LWS139"/>
      <c r="LWT139"/>
      <c r="LWU139"/>
      <c r="LWV139"/>
      <c r="LWW139"/>
      <c r="LWX139"/>
      <c r="LWY139"/>
      <c r="LWZ139"/>
      <c r="LXA139"/>
      <c r="LXB139"/>
      <c r="LXC139"/>
      <c r="LXD139"/>
      <c r="LXE139"/>
      <c r="LXF139"/>
      <c r="LXG139"/>
      <c r="LXH139"/>
      <c r="LXI139"/>
      <c r="LXJ139"/>
      <c r="LXK139"/>
      <c r="LXL139"/>
      <c r="LXM139"/>
      <c r="LXN139"/>
      <c r="LXO139"/>
      <c r="LXP139"/>
      <c r="LXQ139"/>
      <c r="LXR139"/>
      <c r="LXS139"/>
      <c r="LXT139"/>
      <c r="LXU139"/>
      <c r="LXV139"/>
      <c r="LXW139"/>
      <c r="LXX139"/>
      <c r="LXY139"/>
      <c r="LXZ139"/>
      <c r="LYA139"/>
      <c r="LYB139"/>
      <c r="LYC139"/>
      <c r="LYD139"/>
      <c r="LYE139"/>
      <c r="LYF139"/>
      <c r="LYG139"/>
      <c r="LYH139"/>
      <c r="LYI139"/>
      <c r="LYJ139"/>
      <c r="LYK139"/>
      <c r="LYL139"/>
      <c r="LYM139"/>
      <c r="LYN139"/>
      <c r="LYO139"/>
      <c r="LYP139"/>
      <c r="LYQ139"/>
      <c r="LYR139"/>
      <c r="LYS139"/>
      <c r="LYT139"/>
      <c r="LYU139"/>
      <c r="LYV139"/>
      <c r="LYW139"/>
      <c r="LYX139"/>
      <c r="LYY139"/>
      <c r="LYZ139"/>
      <c r="LZA139"/>
      <c r="LZB139"/>
      <c r="LZC139"/>
      <c r="LZD139"/>
      <c r="LZE139"/>
      <c r="LZF139"/>
      <c r="LZG139"/>
      <c r="LZH139"/>
      <c r="LZI139"/>
      <c r="LZJ139"/>
      <c r="LZK139"/>
      <c r="LZL139"/>
      <c r="LZM139"/>
      <c r="LZN139"/>
      <c r="LZO139"/>
      <c r="LZP139"/>
      <c r="LZQ139"/>
      <c r="LZR139"/>
      <c r="LZS139"/>
      <c r="LZT139"/>
      <c r="LZU139"/>
      <c r="LZV139"/>
      <c r="LZW139"/>
      <c r="LZX139"/>
      <c r="LZY139"/>
      <c r="LZZ139"/>
      <c r="MAA139"/>
      <c r="MAB139"/>
      <c r="MAC139"/>
      <c r="MAD139"/>
      <c r="MAE139"/>
      <c r="MAF139"/>
      <c r="MAG139"/>
      <c r="MAH139"/>
      <c r="MAI139"/>
      <c r="MAJ139"/>
      <c r="MAK139"/>
      <c r="MAL139"/>
      <c r="MAM139"/>
      <c r="MAN139"/>
      <c r="MAO139"/>
      <c r="MAP139"/>
      <c r="MAQ139"/>
      <c r="MAR139"/>
      <c r="MAS139"/>
      <c r="MAT139"/>
      <c r="MAU139"/>
      <c r="MAV139"/>
      <c r="MAW139"/>
      <c r="MAX139"/>
      <c r="MAY139"/>
      <c r="MAZ139"/>
      <c r="MBA139"/>
      <c r="MBB139"/>
      <c r="MBC139"/>
      <c r="MBD139"/>
      <c r="MBE139"/>
      <c r="MBF139"/>
      <c r="MBG139"/>
      <c r="MBH139"/>
      <c r="MBI139"/>
      <c r="MBJ139"/>
      <c r="MBK139"/>
      <c r="MBL139"/>
      <c r="MBM139"/>
      <c r="MBN139"/>
      <c r="MBO139"/>
      <c r="MBP139"/>
      <c r="MBQ139"/>
      <c r="MBR139"/>
      <c r="MBS139"/>
      <c r="MBT139"/>
      <c r="MBU139"/>
      <c r="MBV139"/>
      <c r="MBW139"/>
      <c r="MBX139"/>
      <c r="MBY139"/>
      <c r="MBZ139"/>
      <c r="MCA139"/>
      <c r="MCB139"/>
      <c r="MCC139"/>
      <c r="MCD139"/>
      <c r="MCE139"/>
      <c r="MCF139"/>
      <c r="MCG139"/>
      <c r="MCH139"/>
      <c r="MCI139"/>
      <c r="MCJ139"/>
      <c r="MCK139"/>
      <c r="MCL139"/>
      <c r="MCM139"/>
      <c r="MCN139"/>
      <c r="MCO139"/>
      <c r="MCP139"/>
      <c r="MCQ139"/>
      <c r="MCR139"/>
      <c r="MCS139"/>
      <c r="MCT139"/>
      <c r="MCU139"/>
      <c r="MCV139"/>
      <c r="MCW139"/>
      <c r="MCX139"/>
      <c r="MCY139"/>
      <c r="MCZ139"/>
      <c r="MDA139"/>
      <c r="MDB139"/>
      <c r="MDC139"/>
      <c r="MDD139"/>
      <c r="MDE139"/>
      <c r="MDF139"/>
      <c r="MDG139"/>
      <c r="MDH139"/>
      <c r="MDI139"/>
      <c r="MDJ139"/>
      <c r="MDK139"/>
      <c r="MDL139"/>
      <c r="MDM139"/>
      <c r="MDN139"/>
      <c r="MDO139"/>
      <c r="MDP139"/>
      <c r="MDQ139"/>
      <c r="MDR139"/>
      <c r="MDS139"/>
      <c r="MDT139"/>
      <c r="MDU139"/>
      <c r="MDV139"/>
      <c r="MDW139"/>
      <c r="MDX139"/>
      <c r="MDY139"/>
      <c r="MDZ139"/>
      <c r="MEA139"/>
      <c r="MEB139"/>
      <c r="MEC139"/>
      <c r="MED139"/>
      <c r="MEE139"/>
      <c r="MEF139"/>
      <c r="MEG139"/>
      <c r="MEH139"/>
      <c r="MEI139"/>
      <c r="MEJ139"/>
      <c r="MEK139"/>
      <c r="MEL139"/>
      <c r="MEM139"/>
      <c r="MEN139"/>
      <c r="MEO139"/>
      <c r="MEP139"/>
      <c r="MEQ139"/>
      <c r="MER139"/>
      <c r="MES139"/>
      <c r="MET139"/>
      <c r="MEU139"/>
      <c r="MEV139"/>
      <c r="MEW139"/>
      <c r="MEX139"/>
      <c r="MEY139"/>
      <c r="MEZ139"/>
      <c r="MFA139"/>
      <c r="MFB139"/>
      <c r="MFC139"/>
      <c r="MFD139"/>
      <c r="MFE139"/>
      <c r="MFF139"/>
      <c r="MFG139"/>
      <c r="MFH139"/>
      <c r="MFI139"/>
      <c r="MFJ139"/>
      <c r="MFK139"/>
      <c r="MFL139"/>
      <c r="MFM139"/>
      <c r="MFN139"/>
      <c r="MFO139"/>
      <c r="MFP139"/>
      <c r="MFQ139"/>
      <c r="MFR139"/>
      <c r="MFS139"/>
      <c r="MFT139"/>
      <c r="MFU139"/>
      <c r="MFV139"/>
      <c r="MFW139"/>
      <c r="MFX139"/>
      <c r="MFY139"/>
      <c r="MFZ139"/>
      <c r="MGA139"/>
      <c r="MGB139"/>
      <c r="MGC139"/>
      <c r="MGD139"/>
      <c r="MGE139"/>
      <c r="MGF139"/>
      <c r="MGG139"/>
      <c r="MGH139"/>
      <c r="MGI139"/>
      <c r="MGJ139"/>
      <c r="MGK139"/>
      <c r="MGL139"/>
      <c r="MGM139"/>
      <c r="MGN139"/>
      <c r="MGO139"/>
      <c r="MGP139"/>
      <c r="MGQ139"/>
      <c r="MGR139"/>
      <c r="MGS139"/>
      <c r="MGT139"/>
      <c r="MGU139"/>
      <c r="MGV139"/>
      <c r="MGW139"/>
      <c r="MGX139"/>
      <c r="MGY139"/>
      <c r="MGZ139"/>
      <c r="MHA139"/>
      <c r="MHB139"/>
      <c r="MHC139"/>
      <c r="MHD139"/>
      <c r="MHE139"/>
      <c r="MHF139"/>
      <c r="MHG139"/>
      <c r="MHH139"/>
      <c r="MHI139"/>
      <c r="MHJ139"/>
      <c r="MHK139"/>
      <c r="MHL139"/>
      <c r="MHM139"/>
      <c r="MHN139"/>
      <c r="MHO139"/>
      <c r="MHP139"/>
      <c r="MHQ139"/>
      <c r="MHR139"/>
      <c r="MHS139"/>
      <c r="MHT139"/>
      <c r="MHU139"/>
      <c r="MHV139"/>
      <c r="MHW139"/>
      <c r="MHX139"/>
      <c r="MHY139"/>
      <c r="MHZ139"/>
      <c r="MIA139"/>
      <c r="MIB139"/>
      <c r="MIC139"/>
      <c r="MID139"/>
      <c r="MIE139"/>
      <c r="MIF139"/>
      <c r="MIG139"/>
      <c r="MIH139"/>
      <c r="MII139"/>
      <c r="MIJ139"/>
      <c r="MIK139"/>
      <c r="MIL139"/>
      <c r="MIM139"/>
      <c r="MIN139"/>
      <c r="MIO139"/>
      <c r="MIP139"/>
      <c r="MIQ139"/>
      <c r="MIR139"/>
      <c r="MIS139"/>
      <c r="MIT139"/>
      <c r="MIU139"/>
      <c r="MIV139"/>
      <c r="MIW139"/>
      <c r="MIX139"/>
      <c r="MIY139"/>
      <c r="MIZ139"/>
      <c r="MJA139"/>
      <c r="MJB139"/>
      <c r="MJC139"/>
      <c r="MJD139"/>
      <c r="MJE139"/>
      <c r="MJF139"/>
      <c r="MJG139"/>
      <c r="MJH139"/>
      <c r="MJI139"/>
      <c r="MJJ139"/>
      <c r="MJK139"/>
      <c r="MJL139"/>
      <c r="MJM139"/>
      <c r="MJN139"/>
      <c r="MJO139"/>
      <c r="MJP139"/>
      <c r="MJQ139"/>
      <c r="MJR139"/>
      <c r="MJS139"/>
      <c r="MJT139"/>
      <c r="MJU139"/>
      <c r="MJV139"/>
      <c r="MJW139"/>
      <c r="MJX139"/>
      <c r="MJY139"/>
      <c r="MJZ139"/>
      <c r="MKA139"/>
      <c r="MKB139"/>
      <c r="MKC139"/>
      <c r="MKD139"/>
      <c r="MKE139"/>
      <c r="MKF139"/>
      <c r="MKG139"/>
      <c r="MKH139"/>
      <c r="MKI139"/>
      <c r="MKJ139"/>
      <c r="MKK139"/>
      <c r="MKL139"/>
      <c r="MKM139"/>
      <c r="MKN139"/>
      <c r="MKO139"/>
      <c r="MKP139"/>
      <c r="MKQ139"/>
      <c r="MKR139"/>
      <c r="MKS139"/>
      <c r="MKT139"/>
      <c r="MKU139"/>
      <c r="MKV139"/>
      <c r="MKW139"/>
      <c r="MKX139"/>
      <c r="MKY139"/>
      <c r="MKZ139"/>
      <c r="MLA139"/>
      <c r="MLB139"/>
      <c r="MLC139"/>
      <c r="MLD139"/>
      <c r="MLE139"/>
      <c r="MLF139"/>
      <c r="MLG139"/>
      <c r="MLH139"/>
      <c r="MLI139"/>
      <c r="MLJ139"/>
      <c r="MLK139"/>
      <c r="MLL139"/>
      <c r="MLM139"/>
      <c r="MLN139"/>
      <c r="MLO139"/>
      <c r="MLP139"/>
      <c r="MLQ139"/>
      <c r="MLR139"/>
      <c r="MLS139"/>
      <c r="MLT139"/>
      <c r="MLU139"/>
      <c r="MLV139"/>
      <c r="MLW139"/>
      <c r="MLX139"/>
      <c r="MLY139"/>
      <c r="MLZ139"/>
      <c r="MMA139"/>
      <c r="MMB139"/>
      <c r="MMC139"/>
      <c r="MMD139"/>
      <c r="MME139"/>
      <c r="MMF139"/>
      <c r="MMG139"/>
      <c r="MMH139"/>
      <c r="MMI139"/>
      <c r="MMJ139"/>
      <c r="MMK139"/>
      <c r="MML139"/>
      <c r="MMM139"/>
      <c r="MMN139"/>
      <c r="MMO139"/>
      <c r="MMP139"/>
      <c r="MMQ139"/>
      <c r="MMR139"/>
      <c r="MMS139"/>
      <c r="MMT139"/>
      <c r="MMU139"/>
      <c r="MMV139"/>
      <c r="MMW139"/>
      <c r="MMX139"/>
      <c r="MMY139"/>
      <c r="MMZ139"/>
      <c r="MNA139"/>
      <c r="MNB139"/>
      <c r="MNC139"/>
      <c r="MND139"/>
      <c r="MNE139"/>
      <c r="MNF139"/>
      <c r="MNG139"/>
      <c r="MNH139"/>
      <c r="MNI139"/>
      <c r="MNJ139"/>
      <c r="MNK139"/>
      <c r="MNL139"/>
      <c r="MNM139"/>
      <c r="MNN139"/>
      <c r="MNO139"/>
      <c r="MNP139"/>
      <c r="MNQ139"/>
      <c r="MNR139"/>
      <c r="MNS139"/>
      <c r="MNT139"/>
      <c r="MNU139"/>
      <c r="MNV139"/>
      <c r="MNW139"/>
      <c r="MNX139"/>
      <c r="MNY139"/>
      <c r="MNZ139"/>
      <c r="MOA139"/>
      <c r="MOB139"/>
      <c r="MOC139"/>
      <c r="MOD139"/>
      <c r="MOE139"/>
      <c r="MOF139"/>
      <c r="MOG139"/>
      <c r="MOH139"/>
      <c r="MOI139"/>
      <c r="MOJ139"/>
      <c r="MOK139"/>
      <c r="MOL139"/>
      <c r="MOM139"/>
      <c r="MON139"/>
      <c r="MOO139"/>
      <c r="MOP139"/>
      <c r="MOQ139"/>
      <c r="MOR139"/>
      <c r="MOS139"/>
      <c r="MOT139"/>
      <c r="MOU139"/>
      <c r="MOV139"/>
      <c r="MOW139"/>
      <c r="MOX139"/>
      <c r="MOY139"/>
      <c r="MOZ139"/>
      <c r="MPA139"/>
      <c r="MPB139"/>
      <c r="MPC139"/>
      <c r="MPD139"/>
      <c r="MPE139"/>
      <c r="MPF139"/>
      <c r="MPG139"/>
      <c r="MPH139"/>
      <c r="MPI139"/>
      <c r="MPJ139"/>
      <c r="MPK139"/>
      <c r="MPL139"/>
      <c r="MPM139"/>
      <c r="MPN139"/>
      <c r="MPO139"/>
      <c r="MPP139"/>
      <c r="MPQ139"/>
      <c r="MPR139"/>
      <c r="MPS139"/>
      <c r="MPT139"/>
      <c r="MPU139"/>
      <c r="MPV139"/>
      <c r="MPW139"/>
      <c r="MPX139"/>
      <c r="MPY139"/>
      <c r="MPZ139"/>
      <c r="MQA139"/>
      <c r="MQB139"/>
      <c r="MQC139"/>
      <c r="MQD139"/>
      <c r="MQE139"/>
      <c r="MQF139"/>
      <c r="MQG139"/>
      <c r="MQH139"/>
      <c r="MQI139"/>
      <c r="MQJ139"/>
      <c r="MQK139"/>
      <c r="MQL139"/>
      <c r="MQM139"/>
      <c r="MQN139"/>
      <c r="MQO139"/>
      <c r="MQP139"/>
      <c r="MQQ139"/>
      <c r="MQR139"/>
      <c r="MQS139"/>
      <c r="MQT139"/>
      <c r="MQU139"/>
      <c r="MQV139"/>
      <c r="MQW139"/>
      <c r="MQX139"/>
      <c r="MQY139"/>
      <c r="MQZ139"/>
      <c r="MRA139"/>
      <c r="MRB139"/>
      <c r="MRC139"/>
      <c r="MRD139"/>
      <c r="MRE139"/>
      <c r="MRF139"/>
      <c r="MRG139"/>
      <c r="MRH139"/>
      <c r="MRI139"/>
      <c r="MRJ139"/>
      <c r="MRK139"/>
      <c r="MRL139"/>
      <c r="MRM139"/>
      <c r="MRN139"/>
      <c r="MRO139"/>
      <c r="MRP139"/>
      <c r="MRQ139"/>
      <c r="MRR139"/>
      <c r="MRS139"/>
      <c r="MRT139"/>
      <c r="MRU139"/>
      <c r="MRV139"/>
      <c r="MRW139"/>
      <c r="MRX139"/>
      <c r="MRY139"/>
      <c r="MRZ139"/>
      <c r="MSA139"/>
      <c r="MSB139"/>
      <c r="MSC139"/>
      <c r="MSD139"/>
      <c r="MSE139"/>
      <c r="MSF139"/>
      <c r="MSG139"/>
      <c r="MSH139"/>
      <c r="MSI139"/>
      <c r="MSJ139"/>
      <c r="MSK139"/>
      <c r="MSL139"/>
      <c r="MSM139"/>
      <c r="MSN139"/>
      <c r="MSO139"/>
      <c r="MSP139"/>
      <c r="MSQ139"/>
      <c r="MSR139"/>
      <c r="MSS139"/>
      <c r="MST139"/>
      <c r="MSU139"/>
      <c r="MSV139"/>
      <c r="MSW139"/>
      <c r="MSX139"/>
      <c r="MSY139"/>
      <c r="MSZ139"/>
      <c r="MTA139"/>
      <c r="MTB139"/>
      <c r="MTC139"/>
      <c r="MTD139"/>
      <c r="MTE139"/>
      <c r="MTF139"/>
      <c r="MTG139"/>
      <c r="MTH139"/>
      <c r="MTI139"/>
      <c r="MTJ139"/>
      <c r="MTK139"/>
      <c r="MTL139"/>
      <c r="MTM139"/>
      <c r="MTN139"/>
      <c r="MTO139"/>
      <c r="MTP139"/>
      <c r="MTQ139"/>
      <c r="MTR139"/>
      <c r="MTS139"/>
      <c r="MTT139"/>
      <c r="MTU139"/>
      <c r="MTV139"/>
      <c r="MTW139"/>
      <c r="MTX139"/>
      <c r="MTY139"/>
      <c r="MTZ139"/>
      <c r="MUA139"/>
      <c r="MUB139"/>
      <c r="MUC139"/>
      <c r="MUD139"/>
      <c r="MUE139"/>
      <c r="MUF139"/>
      <c r="MUG139"/>
      <c r="MUH139"/>
      <c r="MUI139"/>
      <c r="MUJ139"/>
      <c r="MUK139"/>
      <c r="MUL139"/>
      <c r="MUM139"/>
      <c r="MUN139"/>
      <c r="MUO139"/>
      <c r="MUP139"/>
      <c r="MUQ139"/>
      <c r="MUR139"/>
      <c r="MUS139"/>
      <c r="MUT139"/>
      <c r="MUU139"/>
      <c r="MUV139"/>
      <c r="MUW139"/>
      <c r="MUX139"/>
      <c r="MUY139"/>
      <c r="MUZ139"/>
      <c r="MVA139"/>
      <c r="MVB139"/>
      <c r="MVC139"/>
      <c r="MVD139"/>
      <c r="MVE139"/>
      <c r="MVF139"/>
      <c r="MVG139"/>
      <c r="MVH139"/>
      <c r="MVI139"/>
      <c r="MVJ139"/>
      <c r="MVK139"/>
      <c r="MVL139"/>
      <c r="MVM139"/>
      <c r="MVN139"/>
      <c r="MVO139"/>
      <c r="MVP139"/>
      <c r="MVQ139"/>
      <c r="MVR139"/>
      <c r="MVS139"/>
      <c r="MVT139"/>
      <c r="MVU139"/>
      <c r="MVV139"/>
      <c r="MVW139"/>
      <c r="MVX139"/>
      <c r="MVY139"/>
      <c r="MVZ139"/>
      <c r="MWA139"/>
      <c r="MWB139"/>
      <c r="MWC139"/>
      <c r="MWD139"/>
      <c r="MWE139"/>
      <c r="MWF139"/>
      <c r="MWG139"/>
      <c r="MWH139"/>
      <c r="MWI139"/>
      <c r="MWJ139"/>
      <c r="MWK139"/>
      <c r="MWL139"/>
      <c r="MWM139"/>
      <c r="MWN139"/>
      <c r="MWO139"/>
      <c r="MWP139"/>
      <c r="MWQ139"/>
      <c r="MWR139"/>
      <c r="MWS139"/>
      <c r="MWT139"/>
      <c r="MWU139"/>
      <c r="MWV139"/>
      <c r="MWW139"/>
      <c r="MWX139"/>
      <c r="MWY139"/>
      <c r="MWZ139"/>
      <c r="MXA139"/>
      <c r="MXB139"/>
      <c r="MXC139"/>
      <c r="MXD139"/>
      <c r="MXE139"/>
      <c r="MXF139"/>
      <c r="MXG139"/>
      <c r="MXH139"/>
      <c r="MXI139"/>
      <c r="MXJ139"/>
      <c r="MXK139"/>
      <c r="MXL139"/>
      <c r="MXM139"/>
      <c r="MXN139"/>
      <c r="MXO139"/>
      <c r="MXP139"/>
      <c r="MXQ139"/>
      <c r="MXR139"/>
      <c r="MXS139"/>
      <c r="MXT139"/>
      <c r="MXU139"/>
      <c r="MXV139"/>
      <c r="MXW139"/>
      <c r="MXX139"/>
      <c r="MXY139"/>
      <c r="MXZ139"/>
      <c r="MYA139"/>
      <c r="MYB139"/>
      <c r="MYC139"/>
      <c r="MYD139"/>
      <c r="MYE139"/>
      <c r="MYF139"/>
      <c r="MYG139"/>
      <c r="MYH139"/>
      <c r="MYI139"/>
      <c r="MYJ139"/>
      <c r="MYK139"/>
      <c r="MYL139"/>
      <c r="MYM139"/>
      <c r="MYN139"/>
      <c r="MYO139"/>
      <c r="MYP139"/>
      <c r="MYQ139"/>
      <c r="MYR139"/>
      <c r="MYS139"/>
      <c r="MYT139"/>
      <c r="MYU139"/>
      <c r="MYV139"/>
      <c r="MYW139"/>
      <c r="MYX139"/>
      <c r="MYY139"/>
      <c r="MYZ139"/>
      <c r="MZA139"/>
      <c r="MZB139"/>
      <c r="MZC139"/>
      <c r="MZD139"/>
      <c r="MZE139"/>
      <c r="MZF139"/>
      <c r="MZG139"/>
      <c r="MZH139"/>
      <c r="MZI139"/>
      <c r="MZJ139"/>
      <c r="MZK139"/>
      <c r="MZL139"/>
      <c r="MZM139"/>
      <c r="MZN139"/>
      <c r="MZO139"/>
      <c r="MZP139"/>
      <c r="MZQ139"/>
      <c r="MZR139"/>
      <c r="MZS139"/>
      <c r="MZT139"/>
      <c r="MZU139"/>
      <c r="MZV139"/>
      <c r="MZW139"/>
      <c r="MZX139"/>
      <c r="MZY139"/>
      <c r="MZZ139"/>
      <c r="NAA139"/>
      <c r="NAB139"/>
      <c r="NAC139"/>
      <c r="NAD139"/>
      <c r="NAE139"/>
      <c r="NAF139"/>
      <c r="NAG139"/>
      <c r="NAH139"/>
      <c r="NAI139"/>
      <c r="NAJ139"/>
      <c r="NAK139"/>
      <c r="NAL139"/>
      <c r="NAM139"/>
      <c r="NAN139"/>
      <c r="NAO139"/>
      <c r="NAP139"/>
      <c r="NAQ139"/>
      <c r="NAR139"/>
      <c r="NAS139"/>
      <c r="NAT139"/>
      <c r="NAU139"/>
      <c r="NAV139"/>
      <c r="NAW139"/>
      <c r="NAX139"/>
      <c r="NAY139"/>
      <c r="NAZ139"/>
      <c r="NBA139"/>
      <c r="NBB139"/>
      <c r="NBC139"/>
      <c r="NBD139"/>
      <c r="NBE139"/>
      <c r="NBF139"/>
      <c r="NBG139"/>
      <c r="NBH139"/>
      <c r="NBI139"/>
      <c r="NBJ139"/>
      <c r="NBK139"/>
      <c r="NBL139"/>
      <c r="NBM139"/>
      <c r="NBN139"/>
      <c r="NBO139"/>
      <c r="NBP139"/>
      <c r="NBQ139"/>
      <c r="NBR139"/>
      <c r="NBS139"/>
      <c r="NBT139"/>
      <c r="NBU139"/>
      <c r="NBV139"/>
      <c r="NBW139"/>
      <c r="NBX139"/>
      <c r="NBY139"/>
      <c r="NBZ139"/>
      <c r="NCA139"/>
      <c r="NCB139"/>
      <c r="NCC139"/>
      <c r="NCD139"/>
      <c r="NCE139"/>
      <c r="NCF139"/>
      <c r="NCG139"/>
      <c r="NCH139"/>
      <c r="NCI139"/>
      <c r="NCJ139"/>
      <c r="NCK139"/>
      <c r="NCL139"/>
      <c r="NCM139"/>
      <c r="NCN139"/>
      <c r="NCO139"/>
      <c r="NCP139"/>
      <c r="NCQ139"/>
      <c r="NCR139"/>
      <c r="NCS139"/>
      <c r="NCT139"/>
      <c r="NCU139"/>
      <c r="NCV139"/>
      <c r="NCW139"/>
      <c r="NCX139"/>
      <c r="NCY139"/>
      <c r="NCZ139"/>
      <c r="NDA139"/>
      <c r="NDB139"/>
      <c r="NDC139"/>
      <c r="NDD139"/>
      <c r="NDE139"/>
      <c r="NDF139"/>
      <c r="NDG139"/>
      <c r="NDH139"/>
      <c r="NDI139"/>
      <c r="NDJ139"/>
      <c r="NDK139"/>
      <c r="NDL139"/>
      <c r="NDM139"/>
      <c r="NDN139"/>
      <c r="NDO139"/>
      <c r="NDP139"/>
      <c r="NDQ139"/>
      <c r="NDR139"/>
      <c r="NDS139"/>
      <c r="NDT139"/>
      <c r="NDU139"/>
      <c r="NDV139"/>
      <c r="NDW139"/>
      <c r="NDX139"/>
      <c r="NDY139"/>
      <c r="NDZ139"/>
      <c r="NEA139"/>
      <c r="NEB139"/>
      <c r="NEC139"/>
      <c r="NED139"/>
      <c r="NEE139"/>
      <c r="NEF139"/>
      <c r="NEG139"/>
      <c r="NEH139"/>
      <c r="NEI139"/>
      <c r="NEJ139"/>
      <c r="NEK139"/>
      <c r="NEL139"/>
      <c r="NEM139"/>
      <c r="NEN139"/>
      <c r="NEO139"/>
      <c r="NEP139"/>
      <c r="NEQ139"/>
      <c r="NER139"/>
      <c r="NES139"/>
      <c r="NET139"/>
      <c r="NEU139"/>
      <c r="NEV139"/>
      <c r="NEW139"/>
      <c r="NEX139"/>
      <c r="NEY139"/>
      <c r="NEZ139"/>
      <c r="NFA139"/>
      <c r="NFB139"/>
      <c r="NFC139"/>
      <c r="NFD139"/>
      <c r="NFE139"/>
      <c r="NFF139"/>
      <c r="NFG139"/>
      <c r="NFH139"/>
      <c r="NFI139"/>
      <c r="NFJ139"/>
      <c r="NFK139"/>
      <c r="NFL139"/>
      <c r="NFM139"/>
      <c r="NFN139"/>
      <c r="NFO139"/>
      <c r="NFP139"/>
      <c r="NFQ139"/>
      <c r="NFR139"/>
      <c r="NFS139"/>
      <c r="NFT139"/>
      <c r="NFU139"/>
      <c r="NFV139"/>
      <c r="NFW139"/>
      <c r="NFX139"/>
      <c r="NFY139"/>
      <c r="NFZ139"/>
      <c r="NGA139"/>
      <c r="NGB139"/>
      <c r="NGC139"/>
      <c r="NGD139"/>
      <c r="NGE139"/>
      <c r="NGF139"/>
      <c r="NGG139"/>
      <c r="NGH139"/>
      <c r="NGI139"/>
      <c r="NGJ139"/>
      <c r="NGK139"/>
      <c r="NGL139"/>
      <c r="NGM139"/>
      <c r="NGN139"/>
      <c r="NGO139"/>
      <c r="NGP139"/>
      <c r="NGQ139"/>
      <c r="NGR139"/>
      <c r="NGS139"/>
      <c r="NGT139"/>
      <c r="NGU139"/>
      <c r="NGV139"/>
      <c r="NGW139"/>
      <c r="NGX139"/>
      <c r="NGY139"/>
      <c r="NGZ139"/>
      <c r="NHA139"/>
      <c r="NHB139"/>
      <c r="NHC139"/>
      <c r="NHD139"/>
      <c r="NHE139"/>
      <c r="NHF139"/>
      <c r="NHG139"/>
      <c r="NHH139"/>
      <c r="NHI139"/>
      <c r="NHJ139"/>
      <c r="NHK139"/>
      <c r="NHL139"/>
      <c r="NHM139"/>
      <c r="NHN139"/>
      <c r="NHO139"/>
      <c r="NHP139"/>
      <c r="NHQ139"/>
      <c r="NHR139"/>
      <c r="NHS139"/>
      <c r="NHT139"/>
      <c r="NHU139"/>
      <c r="NHV139"/>
      <c r="NHW139"/>
      <c r="NHX139"/>
      <c r="NHY139"/>
      <c r="NHZ139"/>
      <c r="NIA139"/>
      <c r="NIB139"/>
      <c r="NIC139"/>
      <c r="NID139"/>
      <c r="NIE139"/>
      <c r="NIF139"/>
      <c r="NIG139"/>
      <c r="NIH139"/>
      <c r="NII139"/>
      <c r="NIJ139"/>
      <c r="NIK139"/>
      <c r="NIL139"/>
      <c r="NIM139"/>
      <c r="NIN139"/>
      <c r="NIO139"/>
      <c r="NIP139"/>
      <c r="NIQ139"/>
      <c r="NIR139"/>
      <c r="NIS139"/>
      <c r="NIT139"/>
      <c r="NIU139"/>
      <c r="NIV139"/>
      <c r="NIW139"/>
      <c r="NIX139"/>
      <c r="NIY139"/>
      <c r="NIZ139"/>
      <c r="NJA139"/>
      <c r="NJB139"/>
      <c r="NJC139"/>
      <c r="NJD139"/>
      <c r="NJE139"/>
      <c r="NJF139"/>
      <c r="NJG139"/>
      <c r="NJH139"/>
      <c r="NJI139"/>
      <c r="NJJ139"/>
      <c r="NJK139"/>
      <c r="NJL139"/>
      <c r="NJM139"/>
      <c r="NJN139"/>
      <c r="NJO139"/>
      <c r="NJP139"/>
      <c r="NJQ139"/>
      <c r="NJR139"/>
      <c r="NJS139"/>
      <c r="NJT139"/>
      <c r="NJU139"/>
      <c r="NJV139"/>
      <c r="NJW139"/>
      <c r="NJX139"/>
      <c r="NJY139"/>
      <c r="NJZ139"/>
      <c r="NKA139"/>
      <c r="NKB139"/>
      <c r="NKC139"/>
      <c r="NKD139"/>
      <c r="NKE139"/>
      <c r="NKF139"/>
      <c r="NKG139"/>
      <c r="NKH139"/>
      <c r="NKI139"/>
      <c r="NKJ139"/>
      <c r="NKK139"/>
      <c r="NKL139"/>
      <c r="NKM139"/>
      <c r="NKN139"/>
      <c r="NKO139"/>
      <c r="NKP139"/>
      <c r="NKQ139"/>
      <c r="NKR139"/>
      <c r="NKS139"/>
      <c r="NKT139"/>
      <c r="NKU139"/>
      <c r="NKV139"/>
      <c r="NKW139"/>
      <c r="NKX139"/>
      <c r="NKY139"/>
      <c r="NKZ139"/>
      <c r="NLA139"/>
      <c r="NLB139"/>
      <c r="NLC139"/>
      <c r="NLD139"/>
      <c r="NLE139"/>
      <c r="NLF139"/>
      <c r="NLG139"/>
      <c r="NLH139"/>
      <c r="NLI139"/>
      <c r="NLJ139"/>
      <c r="NLK139"/>
      <c r="NLL139"/>
      <c r="NLM139"/>
      <c r="NLN139"/>
      <c r="NLO139"/>
      <c r="NLP139"/>
      <c r="NLQ139"/>
      <c r="NLR139"/>
      <c r="NLS139"/>
      <c r="NLT139"/>
      <c r="NLU139"/>
      <c r="NLV139"/>
      <c r="NLW139"/>
      <c r="NLX139"/>
      <c r="NLY139"/>
      <c r="NLZ139"/>
      <c r="NMA139"/>
      <c r="NMB139"/>
      <c r="NMC139"/>
      <c r="NMD139"/>
      <c r="NME139"/>
      <c r="NMF139"/>
      <c r="NMG139"/>
      <c r="NMH139"/>
      <c r="NMI139"/>
      <c r="NMJ139"/>
      <c r="NMK139"/>
      <c r="NML139"/>
      <c r="NMM139"/>
      <c r="NMN139"/>
      <c r="NMO139"/>
      <c r="NMP139"/>
      <c r="NMQ139"/>
      <c r="NMR139"/>
      <c r="NMS139"/>
      <c r="NMT139"/>
      <c r="NMU139"/>
      <c r="NMV139"/>
      <c r="NMW139"/>
      <c r="NMX139"/>
      <c r="NMY139"/>
      <c r="NMZ139"/>
      <c r="NNA139"/>
      <c r="NNB139"/>
      <c r="NNC139"/>
      <c r="NND139"/>
      <c r="NNE139"/>
      <c r="NNF139"/>
      <c r="NNG139"/>
      <c r="NNH139"/>
      <c r="NNI139"/>
      <c r="NNJ139"/>
      <c r="NNK139"/>
      <c r="NNL139"/>
      <c r="NNM139"/>
      <c r="NNN139"/>
      <c r="NNO139"/>
      <c r="NNP139"/>
      <c r="NNQ139"/>
      <c r="NNR139"/>
      <c r="NNS139"/>
      <c r="NNT139"/>
      <c r="NNU139"/>
      <c r="NNV139"/>
      <c r="NNW139"/>
      <c r="NNX139"/>
      <c r="NNY139"/>
      <c r="NNZ139"/>
      <c r="NOA139"/>
      <c r="NOB139"/>
      <c r="NOC139"/>
      <c r="NOD139"/>
      <c r="NOE139"/>
      <c r="NOF139"/>
      <c r="NOG139"/>
      <c r="NOH139"/>
      <c r="NOI139"/>
      <c r="NOJ139"/>
      <c r="NOK139"/>
      <c r="NOL139"/>
      <c r="NOM139"/>
      <c r="NON139"/>
      <c r="NOO139"/>
      <c r="NOP139"/>
      <c r="NOQ139"/>
      <c r="NOR139"/>
      <c r="NOS139"/>
      <c r="NOT139"/>
      <c r="NOU139"/>
      <c r="NOV139"/>
      <c r="NOW139"/>
      <c r="NOX139"/>
      <c r="NOY139"/>
      <c r="NOZ139"/>
      <c r="NPA139"/>
      <c r="NPB139"/>
      <c r="NPC139"/>
      <c r="NPD139"/>
      <c r="NPE139"/>
      <c r="NPF139"/>
      <c r="NPG139"/>
      <c r="NPH139"/>
      <c r="NPI139"/>
      <c r="NPJ139"/>
      <c r="NPK139"/>
      <c r="NPL139"/>
      <c r="NPM139"/>
      <c r="NPN139"/>
      <c r="NPO139"/>
      <c r="NPP139"/>
      <c r="NPQ139"/>
      <c r="NPR139"/>
      <c r="NPS139"/>
      <c r="NPT139"/>
      <c r="NPU139"/>
      <c r="NPV139"/>
      <c r="NPW139"/>
      <c r="NPX139"/>
      <c r="NPY139"/>
      <c r="NPZ139"/>
      <c r="NQA139"/>
      <c r="NQB139"/>
      <c r="NQC139"/>
      <c r="NQD139"/>
      <c r="NQE139"/>
      <c r="NQF139"/>
      <c r="NQG139"/>
      <c r="NQH139"/>
      <c r="NQI139"/>
      <c r="NQJ139"/>
      <c r="NQK139"/>
      <c r="NQL139"/>
      <c r="NQM139"/>
      <c r="NQN139"/>
      <c r="NQO139"/>
      <c r="NQP139"/>
      <c r="NQQ139"/>
      <c r="NQR139"/>
      <c r="NQS139"/>
      <c r="NQT139"/>
      <c r="NQU139"/>
      <c r="NQV139"/>
      <c r="NQW139"/>
      <c r="NQX139"/>
      <c r="NQY139"/>
      <c r="NQZ139"/>
      <c r="NRA139"/>
      <c r="NRB139"/>
      <c r="NRC139"/>
      <c r="NRD139"/>
      <c r="NRE139"/>
      <c r="NRF139"/>
      <c r="NRG139"/>
      <c r="NRH139"/>
      <c r="NRI139"/>
      <c r="NRJ139"/>
      <c r="NRK139"/>
      <c r="NRL139"/>
      <c r="NRM139"/>
      <c r="NRN139"/>
      <c r="NRO139"/>
      <c r="NRP139"/>
      <c r="NRQ139"/>
      <c r="NRR139"/>
      <c r="NRS139"/>
      <c r="NRT139"/>
      <c r="NRU139"/>
      <c r="NRV139"/>
      <c r="NRW139"/>
      <c r="NRX139"/>
      <c r="NRY139"/>
      <c r="NRZ139"/>
      <c r="NSA139"/>
      <c r="NSB139"/>
      <c r="NSC139"/>
      <c r="NSD139"/>
      <c r="NSE139"/>
      <c r="NSF139"/>
      <c r="NSG139"/>
      <c r="NSH139"/>
      <c r="NSI139"/>
      <c r="NSJ139"/>
      <c r="NSK139"/>
      <c r="NSL139"/>
      <c r="NSM139"/>
      <c r="NSN139"/>
      <c r="NSO139"/>
      <c r="NSP139"/>
      <c r="NSQ139"/>
      <c r="NSR139"/>
      <c r="NSS139"/>
      <c r="NST139"/>
      <c r="NSU139"/>
      <c r="NSV139"/>
      <c r="NSW139"/>
      <c r="NSX139"/>
      <c r="NSY139"/>
      <c r="NSZ139"/>
      <c r="NTA139"/>
      <c r="NTB139"/>
      <c r="NTC139"/>
      <c r="NTD139"/>
      <c r="NTE139"/>
      <c r="NTF139"/>
      <c r="NTG139"/>
      <c r="NTH139"/>
      <c r="NTI139"/>
      <c r="NTJ139"/>
      <c r="NTK139"/>
      <c r="NTL139"/>
      <c r="NTM139"/>
      <c r="NTN139"/>
      <c r="NTO139"/>
      <c r="NTP139"/>
      <c r="NTQ139"/>
      <c r="NTR139"/>
      <c r="NTS139"/>
      <c r="NTT139"/>
      <c r="NTU139"/>
      <c r="NTV139"/>
      <c r="NTW139"/>
      <c r="NTX139"/>
      <c r="NTY139"/>
      <c r="NTZ139"/>
      <c r="NUA139"/>
      <c r="NUB139"/>
      <c r="NUC139"/>
      <c r="NUD139"/>
      <c r="NUE139"/>
      <c r="NUF139"/>
      <c r="NUG139"/>
      <c r="NUH139"/>
      <c r="NUI139"/>
      <c r="NUJ139"/>
      <c r="NUK139"/>
      <c r="NUL139"/>
      <c r="NUM139"/>
      <c r="NUN139"/>
      <c r="NUO139"/>
      <c r="NUP139"/>
      <c r="NUQ139"/>
      <c r="NUR139"/>
      <c r="NUS139"/>
      <c r="NUT139"/>
      <c r="NUU139"/>
      <c r="NUV139"/>
      <c r="NUW139"/>
      <c r="NUX139"/>
      <c r="NUY139"/>
      <c r="NUZ139"/>
      <c r="NVA139"/>
      <c r="NVB139"/>
      <c r="NVC139"/>
      <c r="NVD139"/>
      <c r="NVE139"/>
      <c r="NVF139"/>
      <c r="NVG139"/>
      <c r="NVH139"/>
      <c r="NVI139"/>
      <c r="NVJ139"/>
      <c r="NVK139"/>
      <c r="NVL139"/>
      <c r="NVM139"/>
      <c r="NVN139"/>
      <c r="NVO139"/>
      <c r="NVP139"/>
      <c r="NVQ139"/>
      <c r="NVR139"/>
      <c r="NVS139"/>
      <c r="NVT139"/>
      <c r="NVU139"/>
      <c r="NVV139"/>
      <c r="NVW139"/>
      <c r="NVX139"/>
      <c r="NVY139"/>
      <c r="NVZ139"/>
      <c r="NWA139"/>
      <c r="NWB139"/>
      <c r="NWC139"/>
      <c r="NWD139"/>
      <c r="NWE139"/>
      <c r="NWF139"/>
      <c r="NWG139"/>
      <c r="NWH139"/>
      <c r="NWI139"/>
      <c r="NWJ139"/>
      <c r="NWK139"/>
      <c r="NWL139"/>
      <c r="NWM139"/>
      <c r="NWN139"/>
      <c r="NWO139"/>
      <c r="NWP139"/>
      <c r="NWQ139"/>
      <c r="NWR139"/>
      <c r="NWS139"/>
      <c r="NWT139"/>
      <c r="NWU139"/>
      <c r="NWV139"/>
      <c r="NWW139"/>
      <c r="NWX139"/>
      <c r="NWY139"/>
      <c r="NWZ139"/>
      <c r="NXA139"/>
      <c r="NXB139"/>
      <c r="NXC139"/>
      <c r="NXD139"/>
      <c r="NXE139"/>
      <c r="NXF139"/>
      <c r="NXG139"/>
      <c r="NXH139"/>
      <c r="NXI139"/>
      <c r="NXJ139"/>
      <c r="NXK139"/>
      <c r="NXL139"/>
      <c r="NXM139"/>
      <c r="NXN139"/>
      <c r="NXO139"/>
      <c r="NXP139"/>
      <c r="NXQ139"/>
      <c r="NXR139"/>
      <c r="NXS139"/>
      <c r="NXT139"/>
      <c r="NXU139"/>
      <c r="NXV139"/>
      <c r="NXW139"/>
      <c r="NXX139"/>
      <c r="NXY139"/>
      <c r="NXZ139"/>
      <c r="NYA139"/>
      <c r="NYB139"/>
      <c r="NYC139"/>
      <c r="NYD139"/>
      <c r="NYE139"/>
      <c r="NYF139"/>
      <c r="NYG139"/>
      <c r="NYH139"/>
      <c r="NYI139"/>
      <c r="NYJ139"/>
      <c r="NYK139"/>
      <c r="NYL139"/>
      <c r="NYM139"/>
      <c r="NYN139"/>
      <c r="NYO139"/>
      <c r="NYP139"/>
      <c r="NYQ139"/>
      <c r="NYR139"/>
      <c r="NYS139"/>
      <c r="NYT139"/>
      <c r="NYU139"/>
      <c r="NYV139"/>
      <c r="NYW139"/>
      <c r="NYX139"/>
      <c r="NYY139"/>
      <c r="NYZ139"/>
      <c r="NZA139"/>
      <c r="NZB139"/>
      <c r="NZC139"/>
      <c r="NZD139"/>
      <c r="NZE139"/>
      <c r="NZF139"/>
      <c r="NZG139"/>
      <c r="NZH139"/>
      <c r="NZI139"/>
      <c r="NZJ139"/>
      <c r="NZK139"/>
      <c r="NZL139"/>
      <c r="NZM139"/>
      <c r="NZN139"/>
      <c r="NZO139"/>
      <c r="NZP139"/>
      <c r="NZQ139"/>
      <c r="NZR139"/>
      <c r="NZS139"/>
      <c r="NZT139"/>
      <c r="NZU139"/>
      <c r="NZV139"/>
      <c r="NZW139"/>
      <c r="NZX139"/>
      <c r="NZY139"/>
      <c r="NZZ139"/>
      <c r="OAA139"/>
      <c r="OAB139"/>
      <c r="OAC139"/>
      <c r="OAD139"/>
      <c r="OAE139"/>
      <c r="OAF139"/>
      <c r="OAG139"/>
      <c r="OAH139"/>
      <c r="OAI139"/>
      <c r="OAJ139"/>
      <c r="OAK139"/>
      <c r="OAL139"/>
      <c r="OAM139"/>
      <c r="OAN139"/>
      <c r="OAO139"/>
      <c r="OAP139"/>
      <c r="OAQ139"/>
      <c r="OAR139"/>
      <c r="OAS139"/>
      <c r="OAT139"/>
      <c r="OAU139"/>
      <c r="OAV139"/>
      <c r="OAW139"/>
      <c r="OAX139"/>
      <c r="OAY139"/>
      <c r="OAZ139"/>
      <c r="OBA139"/>
      <c r="OBB139"/>
      <c r="OBC139"/>
      <c r="OBD139"/>
      <c r="OBE139"/>
      <c r="OBF139"/>
      <c r="OBG139"/>
      <c r="OBH139"/>
      <c r="OBI139"/>
      <c r="OBJ139"/>
      <c r="OBK139"/>
      <c r="OBL139"/>
      <c r="OBM139"/>
      <c r="OBN139"/>
      <c r="OBO139"/>
      <c r="OBP139"/>
      <c r="OBQ139"/>
      <c r="OBR139"/>
      <c r="OBS139"/>
      <c r="OBT139"/>
      <c r="OBU139"/>
      <c r="OBV139"/>
      <c r="OBW139"/>
      <c r="OBX139"/>
      <c r="OBY139"/>
      <c r="OBZ139"/>
      <c r="OCA139"/>
      <c r="OCB139"/>
      <c r="OCC139"/>
      <c r="OCD139"/>
      <c r="OCE139"/>
      <c r="OCF139"/>
      <c r="OCG139"/>
      <c r="OCH139"/>
      <c r="OCI139"/>
      <c r="OCJ139"/>
      <c r="OCK139"/>
      <c r="OCL139"/>
      <c r="OCM139"/>
      <c r="OCN139"/>
      <c r="OCO139"/>
      <c r="OCP139"/>
      <c r="OCQ139"/>
      <c r="OCR139"/>
      <c r="OCS139"/>
      <c r="OCT139"/>
      <c r="OCU139"/>
      <c r="OCV139"/>
      <c r="OCW139"/>
      <c r="OCX139"/>
      <c r="OCY139"/>
      <c r="OCZ139"/>
      <c r="ODA139"/>
      <c r="ODB139"/>
      <c r="ODC139"/>
      <c r="ODD139"/>
      <c r="ODE139"/>
      <c r="ODF139"/>
      <c r="ODG139"/>
      <c r="ODH139"/>
      <c r="ODI139"/>
      <c r="ODJ139"/>
      <c r="ODK139"/>
      <c r="ODL139"/>
      <c r="ODM139"/>
      <c r="ODN139"/>
      <c r="ODO139"/>
      <c r="ODP139"/>
      <c r="ODQ139"/>
      <c r="ODR139"/>
      <c r="ODS139"/>
      <c r="ODT139"/>
      <c r="ODU139"/>
      <c r="ODV139"/>
      <c r="ODW139"/>
      <c r="ODX139"/>
      <c r="ODY139"/>
      <c r="ODZ139"/>
      <c r="OEA139"/>
      <c r="OEB139"/>
      <c r="OEC139"/>
      <c r="OED139"/>
      <c r="OEE139"/>
      <c r="OEF139"/>
      <c r="OEG139"/>
      <c r="OEH139"/>
      <c r="OEI139"/>
      <c r="OEJ139"/>
      <c r="OEK139"/>
      <c r="OEL139"/>
      <c r="OEM139"/>
      <c r="OEN139"/>
      <c r="OEO139"/>
      <c r="OEP139"/>
      <c r="OEQ139"/>
      <c r="OER139"/>
      <c r="OES139"/>
      <c r="OET139"/>
      <c r="OEU139"/>
      <c r="OEV139"/>
      <c r="OEW139"/>
      <c r="OEX139"/>
      <c r="OEY139"/>
      <c r="OEZ139"/>
      <c r="OFA139"/>
      <c r="OFB139"/>
      <c r="OFC139"/>
      <c r="OFD139"/>
      <c r="OFE139"/>
      <c r="OFF139"/>
      <c r="OFG139"/>
      <c r="OFH139"/>
      <c r="OFI139"/>
      <c r="OFJ139"/>
      <c r="OFK139"/>
      <c r="OFL139"/>
      <c r="OFM139"/>
      <c r="OFN139"/>
      <c r="OFO139"/>
      <c r="OFP139"/>
      <c r="OFQ139"/>
      <c r="OFR139"/>
      <c r="OFS139"/>
      <c r="OFT139"/>
      <c r="OFU139"/>
      <c r="OFV139"/>
      <c r="OFW139"/>
      <c r="OFX139"/>
      <c r="OFY139"/>
      <c r="OFZ139"/>
      <c r="OGA139"/>
      <c r="OGB139"/>
      <c r="OGC139"/>
      <c r="OGD139"/>
      <c r="OGE139"/>
      <c r="OGF139"/>
      <c r="OGG139"/>
      <c r="OGH139"/>
      <c r="OGI139"/>
      <c r="OGJ139"/>
      <c r="OGK139"/>
      <c r="OGL139"/>
      <c r="OGM139"/>
      <c r="OGN139"/>
      <c r="OGO139"/>
      <c r="OGP139"/>
      <c r="OGQ139"/>
      <c r="OGR139"/>
      <c r="OGS139"/>
      <c r="OGT139"/>
      <c r="OGU139"/>
      <c r="OGV139"/>
      <c r="OGW139"/>
      <c r="OGX139"/>
      <c r="OGY139"/>
      <c r="OGZ139"/>
      <c r="OHA139"/>
      <c r="OHB139"/>
      <c r="OHC139"/>
      <c r="OHD139"/>
      <c r="OHE139"/>
      <c r="OHF139"/>
      <c r="OHG139"/>
      <c r="OHH139"/>
      <c r="OHI139"/>
      <c r="OHJ139"/>
      <c r="OHK139"/>
      <c r="OHL139"/>
      <c r="OHM139"/>
      <c r="OHN139"/>
      <c r="OHO139"/>
      <c r="OHP139"/>
      <c r="OHQ139"/>
      <c r="OHR139"/>
      <c r="OHS139"/>
      <c r="OHT139"/>
      <c r="OHU139"/>
      <c r="OHV139"/>
      <c r="OHW139"/>
      <c r="OHX139"/>
      <c r="OHY139"/>
      <c r="OHZ139"/>
      <c r="OIA139"/>
      <c r="OIB139"/>
      <c r="OIC139"/>
      <c r="OID139"/>
      <c r="OIE139"/>
      <c r="OIF139"/>
      <c r="OIG139"/>
      <c r="OIH139"/>
      <c r="OII139"/>
      <c r="OIJ139"/>
      <c r="OIK139"/>
      <c r="OIL139"/>
      <c r="OIM139"/>
      <c r="OIN139"/>
      <c r="OIO139"/>
      <c r="OIP139"/>
      <c r="OIQ139"/>
      <c r="OIR139"/>
      <c r="OIS139"/>
      <c r="OIT139"/>
      <c r="OIU139"/>
      <c r="OIV139"/>
      <c r="OIW139"/>
      <c r="OIX139"/>
      <c r="OIY139"/>
      <c r="OIZ139"/>
      <c r="OJA139"/>
      <c r="OJB139"/>
      <c r="OJC139"/>
      <c r="OJD139"/>
      <c r="OJE139"/>
      <c r="OJF139"/>
      <c r="OJG139"/>
      <c r="OJH139"/>
      <c r="OJI139"/>
      <c r="OJJ139"/>
      <c r="OJK139"/>
      <c r="OJL139"/>
      <c r="OJM139"/>
      <c r="OJN139"/>
      <c r="OJO139"/>
      <c r="OJP139"/>
      <c r="OJQ139"/>
      <c r="OJR139"/>
      <c r="OJS139"/>
      <c r="OJT139"/>
      <c r="OJU139"/>
      <c r="OJV139"/>
      <c r="OJW139"/>
      <c r="OJX139"/>
      <c r="OJY139"/>
      <c r="OJZ139"/>
      <c r="OKA139"/>
      <c r="OKB139"/>
      <c r="OKC139"/>
      <c r="OKD139"/>
      <c r="OKE139"/>
      <c r="OKF139"/>
      <c r="OKG139"/>
      <c r="OKH139"/>
      <c r="OKI139"/>
      <c r="OKJ139"/>
      <c r="OKK139"/>
      <c r="OKL139"/>
      <c r="OKM139"/>
      <c r="OKN139"/>
      <c r="OKO139"/>
      <c r="OKP139"/>
      <c r="OKQ139"/>
      <c r="OKR139"/>
      <c r="OKS139"/>
      <c r="OKT139"/>
      <c r="OKU139"/>
      <c r="OKV139"/>
      <c r="OKW139"/>
      <c r="OKX139"/>
      <c r="OKY139"/>
      <c r="OKZ139"/>
      <c r="OLA139"/>
      <c r="OLB139"/>
      <c r="OLC139"/>
      <c r="OLD139"/>
      <c r="OLE139"/>
      <c r="OLF139"/>
      <c r="OLG139"/>
      <c r="OLH139"/>
      <c r="OLI139"/>
      <c r="OLJ139"/>
      <c r="OLK139"/>
      <c r="OLL139"/>
      <c r="OLM139"/>
      <c r="OLN139"/>
      <c r="OLO139"/>
      <c r="OLP139"/>
      <c r="OLQ139"/>
      <c r="OLR139"/>
      <c r="OLS139"/>
      <c r="OLT139"/>
      <c r="OLU139"/>
      <c r="OLV139"/>
      <c r="OLW139"/>
      <c r="OLX139"/>
      <c r="OLY139"/>
      <c r="OLZ139"/>
      <c r="OMA139"/>
      <c r="OMB139"/>
      <c r="OMC139"/>
      <c r="OMD139"/>
      <c r="OME139"/>
      <c r="OMF139"/>
      <c r="OMG139"/>
      <c r="OMH139"/>
      <c r="OMI139"/>
      <c r="OMJ139"/>
      <c r="OMK139"/>
      <c r="OML139"/>
      <c r="OMM139"/>
      <c r="OMN139"/>
      <c r="OMO139"/>
      <c r="OMP139"/>
      <c r="OMQ139"/>
      <c r="OMR139"/>
      <c r="OMS139"/>
      <c r="OMT139"/>
      <c r="OMU139"/>
      <c r="OMV139"/>
      <c r="OMW139"/>
      <c r="OMX139"/>
      <c r="OMY139"/>
      <c r="OMZ139"/>
      <c r="ONA139"/>
      <c r="ONB139"/>
      <c r="ONC139"/>
      <c r="OND139"/>
      <c r="ONE139"/>
      <c r="ONF139"/>
      <c r="ONG139"/>
      <c r="ONH139"/>
      <c r="ONI139"/>
      <c r="ONJ139"/>
      <c r="ONK139"/>
      <c r="ONL139"/>
      <c r="ONM139"/>
      <c r="ONN139"/>
      <c r="ONO139"/>
      <c r="ONP139"/>
      <c r="ONQ139"/>
      <c r="ONR139"/>
      <c r="ONS139"/>
      <c r="ONT139"/>
      <c r="ONU139"/>
      <c r="ONV139"/>
      <c r="ONW139"/>
      <c r="ONX139"/>
      <c r="ONY139"/>
      <c r="ONZ139"/>
      <c r="OOA139"/>
      <c r="OOB139"/>
      <c r="OOC139"/>
      <c r="OOD139"/>
      <c r="OOE139"/>
      <c r="OOF139"/>
      <c r="OOG139"/>
      <c r="OOH139"/>
      <c r="OOI139"/>
      <c r="OOJ139"/>
      <c r="OOK139"/>
      <c r="OOL139"/>
      <c r="OOM139"/>
      <c r="OON139"/>
      <c r="OOO139"/>
      <c r="OOP139"/>
      <c r="OOQ139"/>
      <c r="OOR139"/>
      <c r="OOS139"/>
      <c r="OOT139"/>
      <c r="OOU139"/>
      <c r="OOV139"/>
      <c r="OOW139"/>
      <c r="OOX139"/>
      <c r="OOY139"/>
      <c r="OOZ139"/>
      <c r="OPA139"/>
      <c r="OPB139"/>
      <c r="OPC139"/>
      <c r="OPD139"/>
      <c r="OPE139"/>
      <c r="OPF139"/>
      <c r="OPG139"/>
      <c r="OPH139"/>
      <c r="OPI139"/>
      <c r="OPJ139"/>
      <c r="OPK139"/>
      <c r="OPL139"/>
      <c r="OPM139"/>
      <c r="OPN139"/>
      <c r="OPO139"/>
      <c r="OPP139"/>
      <c r="OPQ139"/>
      <c r="OPR139"/>
      <c r="OPS139"/>
      <c r="OPT139"/>
      <c r="OPU139"/>
      <c r="OPV139"/>
      <c r="OPW139"/>
      <c r="OPX139"/>
      <c r="OPY139"/>
      <c r="OPZ139"/>
      <c r="OQA139"/>
      <c r="OQB139"/>
      <c r="OQC139"/>
      <c r="OQD139"/>
      <c r="OQE139"/>
      <c r="OQF139"/>
      <c r="OQG139"/>
      <c r="OQH139"/>
      <c r="OQI139"/>
      <c r="OQJ139"/>
      <c r="OQK139"/>
      <c r="OQL139"/>
      <c r="OQM139"/>
      <c r="OQN139"/>
      <c r="OQO139"/>
      <c r="OQP139"/>
      <c r="OQQ139"/>
      <c r="OQR139"/>
      <c r="OQS139"/>
      <c r="OQT139"/>
      <c r="OQU139"/>
      <c r="OQV139"/>
      <c r="OQW139"/>
      <c r="OQX139"/>
      <c r="OQY139"/>
      <c r="OQZ139"/>
      <c r="ORA139"/>
      <c r="ORB139"/>
      <c r="ORC139"/>
      <c r="ORD139"/>
      <c r="ORE139"/>
      <c r="ORF139"/>
      <c r="ORG139"/>
      <c r="ORH139"/>
      <c r="ORI139"/>
      <c r="ORJ139"/>
      <c r="ORK139"/>
      <c r="ORL139"/>
      <c r="ORM139"/>
      <c r="ORN139"/>
      <c r="ORO139"/>
      <c r="ORP139"/>
      <c r="ORQ139"/>
      <c r="ORR139"/>
      <c r="ORS139"/>
      <c r="ORT139"/>
      <c r="ORU139"/>
      <c r="ORV139"/>
      <c r="ORW139"/>
      <c r="ORX139"/>
      <c r="ORY139"/>
      <c r="ORZ139"/>
      <c r="OSA139"/>
      <c r="OSB139"/>
      <c r="OSC139"/>
      <c r="OSD139"/>
      <c r="OSE139"/>
      <c r="OSF139"/>
      <c r="OSG139"/>
      <c r="OSH139"/>
      <c r="OSI139"/>
      <c r="OSJ139"/>
      <c r="OSK139"/>
      <c r="OSL139"/>
      <c r="OSM139"/>
      <c r="OSN139"/>
      <c r="OSO139"/>
      <c r="OSP139"/>
      <c r="OSQ139"/>
      <c r="OSR139"/>
      <c r="OSS139"/>
      <c r="OST139"/>
      <c r="OSU139"/>
      <c r="OSV139"/>
      <c r="OSW139"/>
      <c r="OSX139"/>
      <c r="OSY139"/>
      <c r="OSZ139"/>
      <c r="OTA139"/>
      <c r="OTB139"/>
      <c r="OTC139"/>
      <c r="OTD139"/>
      <c r="OTE139"/>
      <c r="OTF139"/>
      <c r="OTG139"/>
      <c r="OTH139"/>
      <c r="OTI139"/>
      <c r="OTJ139"/>
      <c r="OTK139"/>
      <c r="OTL139"/>
      <c r="OTM139"/>
      <c r="OTN139"/>
      <c r="OTO139"/>
      <c r="OTP139"/>
      <c r="OTQ139"/>
      <c r="OTR139"/>
      <c r="OTS139"/>
      <c r="OTT139"/>
      <c r="OTU139"/>
      <c r="OTV139"/>
      <c r="OTW139"/>
      <c r="OTX139"/>
      <c r="OTY139"/>
      <c r="OTZ139"/>
      <c r="OUA139"/>
      <c r="OUB139"/>
      <c r="OUC139"/>
      <c r="OUD139"/>
      <c r="OUE139"/>
      <c r="OUF139"/>
      <c r="OUG139"/>
      <c r="OUH139"/>
      <c r="OUI139"/>
      <c r="OUJ139"/>
      <c r="OUK139"/>
      <c r="OUL139"/>
      <c r="OUM139"/>
      <c r="OUN139"/>
      <c r="OUO139"/>
      <c r="OUP139"/>
      <c r="OUQ139"/>
      <c r="OUR139"/>
      <c r="OUS139"/>
      <c r="OUT139"/>
      <c r="OUU139"/>
      <c r="OUV139"/>
      <c r="OUW139"/>
      <c r="OUX139"/>
      <c r="OUY139"/>
      <c r="OUZ139"/>
      <c r="OVA139"/>
      <c r="OVB139"/>
      <c r="OVC139"/>
      <c r="OVD139"/>
      <c r="OVE139"/>
      <c r="OVF139"/>
      <c r="OVG139"/>
      <c r="OVH139"/>
      <c r="OVI139"/>
      <c r="OVJ139"/>
      <c r="OVK139"/>
      <c r="OVL139"/>
      <c r="OVM139"/>
      <c r="OVN139"/>
      <c r="OVO139"/>
      <c r="OVP139"/>
      <c r="OVQ139"/>
      <c r="OVR139"/>
      <c r="OVS139"/>
      <c r="OVT139"/>
      <c r="OVU139"/>
      <c r="OVV139"/>
      <c r="OVW139"/>
      <c r="OVX139"/>
      <c r="OVY139"/>
      <c r="OVZ139"/>
      <c r="OWA139"/>
      <c r="OWB139"/>
      <c r="OWC139"/>
      <c r="OWD139"/>
      <c r="OWE139"/>
      <c r="OWF139"/>
      <c r="OWG139"/>
      <c r="OWH139"/>
      <c r="OWI139"/>
      <c r="OWJ139"/>
      <c r="OWK139"/>
      <c r="OWL139"/>
      <c r="OWM139"/>
      <c r="OWN139"/>
      <c r="OWO139"/>
      <c r="OWP139"/>
      <c r="OWQ139"/>
      <c r="OWR139"/>
      <c r="OWS139"/>
      <c r="OWT139"/>
      <c r="OWU139"/>
      <c r="OWV139"/>
      <c r="OWW139"/>
      <c r="OWX139"/>
      <c r="OWY139"/>
      <c r="OWZ139"/>
      <c r="OXA139"/>
      <c r="OXB139"/>
      <c r="OXC139"/>
      <c r="OXD139"/>
      <c r="OXE139"/>
      <c r="OXF139"/>
      <c r="OXG139"/>
      <c r="OXH139"/>
      <c r="OXI139"/>
      <c r="OXJ139"/>
      <c r="OXK139"/>
      <c r="OXL139"/>
      <c r="OXM139"/>
      <c r="OXN139"/>
      <c r="OXO139"/>
      <c r="OXP139"/>
      <c r="OXQ139"/>
      <c r="OXR139"/>
      <c r="OXS139"/>
      <c r="OXT139"/>
      <c r="OXU139"/>
      <c r="OXV139"/>
      <c r="OXW139"/>
      <c r="OXX139"/>
      <c r="OXY139"/>
      <c r="OXZ139"/>
      <c r="OYA139"/>
      <c r="OYB139"/>
      <c r="OYC139"/>
      <c r="OYD139"/>
      <c r="OYE139"/>
      <c r="OYF139"/>
      <c r="OYG139"/>
      <c r="OYH139"/>
      <c r="OYI139"/>
      <c r="OYJ139"/>
      <c r="OYK139"/>
      <c r="OYL139"/>
      <c r="OYM139"/>
      <c r="OYN139"/>
      <c r="OYO139"/>
      <c r="OYP139"/>
      <c r="OYQ139"/>
      <c r="OYR139"/>
      <c r="OYS139"/>
      <c r="OYT139"/>
      <c r="OYU139"/>
      <c r="OYV139"/>
      <c r="OYW139"/>
      <c r="OYX139"/>
      <c r="OYY139"/>
      <c r="OYZ139"/>
      <c r="OZA139"/>
      <c r="OZB139"/>
      <c r="OZC139"/>
      <c r="OZD139"/>
      <c r="OZE139"/>
      <c r="OZF139"/>
      <c r="OZG139"/>
      <c r="OZH139"/>
      <c r="OZI139"/>
      <c r="OZJ139"/>
      <c r="OZK139"/>
      <c r="OZL139"/>
      <c r="OZM139"/>
      <c r="OZN139"/>
      <c r="OZO139"/>
      <c r="OZP139"/>
      <c r="OZQ139"/>
      <c r="OZR139"/>
      <c r="OZS139"/>
      <c r="OZT139"/>
      <c r="OZU139"/>
      <c r="OZV139"/>
      <c r="OZW139"/>
      <c r="OZX139"/>
      <c r="OZY139"/>
      <c r="OZZ139"/>
      <c r="PAA139"/>
      <c r="PAB139"/>
      <c r="PAC139"/>
      <c r="PAD139"/>
      <c r="PAE139"/>
      <c r="PAF139"/>
      <c r="PAG139"/>
      <c r="PAH139"/>
      <c r="PAI139"/>
      <c r="PAJ139"/>
      <c r="PAK139"/>
      <c r="PAL139"/>
      <c r="PAM139"/>
      <c r="PAN139"/>
      <c r="PAO139"/>
      <c r="PAP139"/>
      <c r="PAQ139"/>
      <c r="PAR139"/>
      <c r="PAS139"/>
      <c r="PAT139"/>
      <c r="PAU139"/>
      <c r="PAV139"/>
      <c r="PAW139"/>
      <c r="PAX139"/>
      <c r="PAY139"/>
      <c r="PAZ139"/>
      <c r="PBA139"/>
      <c r="PBB139"/>
      <c r="PBC139"/>
      <c r="PBD139"/>
      <c r="PBE139"/>
      <c r="PBF139"/>
      <c r="PBG139"/>
      <c r="PBH139"/>
      <c r="PBI139"/>
      <c r="PBJ139"/>
      <c r="PBK139"/>
      <c r="PBL139"/>
      <c r="PBM139"/>
      <c r="PBN139"/>
      <c r="PBO139"/>
      <c r="PBP139"/>
      <c r="PBQ139"/>
      <c r="PBR139"/>
      <c r="PBS139"/>
      <c r="PBT139"/>
      <c r="PBU139"/>
      <c r="PBV139"/>
      <c r="PBW139"/>
      <c r="PBX139"/>
      <c r="PBY139"/>
      <c r="PBZ139"/>
      <c r="PCA139"/>
      <c r="PCB139"/>
      <c r="PCC139"/>
      <c r="PCD139"/>
      <c r="PCE139"/>
      <c r="PCF139"/>
      <c r="PCG139"/>
      <c r="PCH139"/>
      <c r="PCI139"/>
      <c r="PCJ139"/>
      <c r="PCK139"/>
      <c r="PCL139"/>
      <c r="PCM139"/>
      <c r="PCN139"/>
      <c r="PCO139"/>
      <c r="PCP139"/>
      <c r="PCQ139"/>
      <c r="PCR139"/>
      <c r="PCS139"/>
      <c r="PCT139"/>
      <c r="PCU139"/>
      <c r="PCV139"/>
      <c r="PCW139"/>
      <c r="PCX139"/>
      <c r="PCY139"/>
      <c r="PCZ139"/>
      <c r="PDA139"/>
      <c r="PDB139"/>
      <c r="PDC139"/>
      <c r="PDD139"/>
      <c r="PDE139"/>
      <c r="PDF139"/>
      <c r="PDG139"/>
      <c r="PDH139"/>
      <c r="PDI139"/>
      <c r="PDJ139"/>
      <c r="PDK139"/>
      <c r="PDL139"/>
      <c r="PDM139"/>
      <c r="PDN139"/>
      <c r="PDO139"/>
      <c r="PDP139"/>
      <c r="PDQ139"/>
      <c r="PDR139"/>
      <c r="PDS139"/>
      <c r="PDT139"/>
      <c r="PDU139"/>
      <c r="PDV139"/>
      <c r="PDW139"/>
      <c r="PDX139"/>
      <c r="PDY139"/>
      <c r="PDZ139"/>
      <c r="PEA139"/>
      <c r="PEB139"/>
      <c r="PEC139"/>
      <c r="PED139"/>
      <c r="PEE139"/>
      <c r="PEF139"/>
      <c r="PEG139"/>
      <c r="PEH139"/>
      <c r="PEI139"/>
      <c r="PEJ139"/>
      <c r="PEK139"/>
      <c r="PEL139"/>
      <c r="PEM139"/>
      <c r="PEN139"/>
      <c r="PEO139"/>
      <c r="PEP139"/>
      <c r="PEQ139"/>
      <c r="PER139"/>
      <c r="PES139"/>
      <c r="PET139"/>
      <c r="PEU139"/>
      <c r="PEV139"/>
      <c r="PEW139"/>
      <c r="PEX139"/>
      <c r="PEY139"/>
      <c r="PEZ139"/>
      <c r="PFA139"/>
      <c r="PFB139"/>
      <c r="PFC139"/>
      <c r="PFD139"/>
      <c r="PFE139"/>
      <c r="PFF139"/>
      <c r="PFG139"/>
      <c r="PFH139"/>
      <c r="PFI139"/>
      <c r="PFJ139"/>
      <c r="PFK139"/>
      <c r="PFL139"/>
      <c r="PFM139"/>
      <c r="PFN139"/>
      <c r="PFO139"/>
      <c r="PFP139"/>
      <c r="PFQ139"/>
      <c r="PFR139"/>
      <c r="PFS139"/>
      <c r="PFT139"/>
      <c r="PFU139"/>
      <c r="PFV139"/>
      <c r="PFW139"/>
      <c r="PFX139"/>
      <c r="PFY139"/>
      <c r="PFZ139"/>
      <c r="PGA139"/>
      <c r="PGB139"/>
      <c r="PGC139"/>
      <c r="PGD139"/>
      <c r="PGE139"/>
      <c r="PGF139"/>
      <c r="PGG139"/>
      <c r="PGH139"/>
      <c r="PGI139"/>
      <c r="PGJ139"/>
      <c r="PGK139"/>
      <c r="PGL139"/>
      <c r="PGM139"/>
      <c r="PGN139"/>
      <c r="PGO139"/>
      <c r="PGP139"/>
      <c r="PGQ139"/>
      <c r="PGR139"/>
      <c r="PGS139"/>
      <c r="PGT139"/>
      <c r="PGU139"/>
      <c r="PGV139"/>
      <c r="PGW139"/>
      <c r="PGX139"/>
      <c r="PGY139"/>
      <c r="PGZ139"/>
      <c r="PHA139"/>
      <c r="PHB139"/>
      <c r="PHC139"/>
      <c r="PHD139"/>
      <c r="PHE139"/>
      <c r="PHF139"/>
      <c r="PHG139"/>
      <c r="PHH139"/>
      <c r="PHI139"/>
      <c r="PHJ139"/>
      <c r="PHK139"/>
      <c r="PHL139"/>
      <c r="PHM139"/>
      <c r="PHN139"/>
      <c r="PHO139"/>
      <c r="PHP139"/>
      <c r="PHQ139"/>
      <c r="PHR139"/>
      <c r="PHS139"/>
      <c r="PHT139"/>
      <c r="PHU139"/>
      <c r="PHV139"/>
      <c r="PHW139"/>
      <c r="PHX139"/>
      <c r="PHY139"/>
      <c r="PHZ139"/>
      <c r="PIA139"/>
      <c r="PIB139"/>
      <c r="PIC139"/>
      <c r="PID139"/>
      <c r="PIE139"/>
      <c r="PIF139"/>
      <c r="PIG139"/>
      <c r="PIH139"/>
      <c r="PII139"/>
      <c r="PIJ139"/>
      <c r="PIK139"/>
      <c r="PIL139"/>
      <c r="PIM139"/>
      <c r="PIN139"/>
      <c r="PIO139"/>
      <c r="PIP139"/>
      <c r="PIQ139"/>
      <c r="PIR139"/>
      <c r="PIS139"/>
      <c r="PIT139"/>
      <c r="PIU139"/>
      <c r="PIV139"/>
      <c r="PIW139"/>
      <c r="PIX139"/>
      <c r="PIY139"/>
      <c r="PIZ139"/>
      <c r="PJA139"/>
      <c r="PJB139"/>
      <c r="PJC139"/>
      <c r="PJD139"/>
      <c r="PJE139"/>
      <c r="PJF139"/>
      <c r="PJG139"/>
      <c r="PJH139"/>
      <c r="PJI139"/>
      <c r="PJJ139"/>
      <c r="PJK139"/>
      <c r="PJL139"/>
      <c r="PJM139"/>
      <c r="PJN139"/>
      <c r="PJO139"/>
      <c r="PJP139"/>
      <c r="PJQ139"/>
      <c r="PJR139"/>
      <c r="PJS139"/>
      <c r="PJT139"/>
      <c r="PJU139"/>
      <c r="PJV139"/>
      <c r="PJW139"/>
      <c r="PJX139"/>
      <c r="PJY139"/>
      <c r="PJZ139"/>
      <c r="PKA139"/>
      <c r="PKB139"/>
      <c r="PKC139"/>
      <c r="PKD139"/>
      <c r="PKE139"/>
      <c r="PKF139"/>
      <c r="PKG139"/>
      <c r="PKH139"/>
      <c r="PKI139"/>
      <c r="PKJ139"/>
      <c r="PKK139"/>
      <c r="PKL139"/>
      <c r="PKM139"/>
      <c r="PKN139"/>
      <c r="PKO139"/>
      <c r="PKP139"/>
      <c r="PKQ139"/>
      <c r="PKR139"/>
      <c r="PKS139"/>
      <c r="PKT139"/>
      <c r="PKU139"/>
      <c r="PKV139"/>
      <c r="PKW139"/>
      <c r="PKX139"/>
      <c r="PKY139"/>
      <c r="PKZ139"/>
      <c r="PLA139"/>
      <c r="PLB139"/>
      <c r="PLC139"/>
      <c r="PLD139"/>
      <c r="PLE139"/>
      <c r="PLF139"/>
      <c r="PLG139"/>
      <c r="PLH139"/>
      <c r="PLI139"/>
      <c r="PLJ139"/>
      <c r="PLK139"/>
      <c r="PLL139"/>
      <c r="PLM139"/>
      <c r="PLN139"/>
      <c r="PLO139"/>
      <c r="PLP139"/>
      <c r="PLQ139"/>
      <c r="PLR139"/>
      <c r="PLS139"/>
      <c r="PLT139"/>
      <c r="PLU139"/>
      <c r="PLV139"/>
      <c r="PLW139"/>
      <c r="PLX139"/>
      <c r="PLY139"/>
      <c r="PLZ139"/>
      <c r="PMA139"/>
      <c r="PMB139"/>
      <c r="PMC139"/>
      <c r="PMD139"/>
      <c r="PME139"/>
      <c r="PMF139"/>
      <c r="PMG139"/>
      <c r="PMH139"/>
      <c r="PMI139"/>
      <c r="PMJ139"/>
      <c r="PMK139"/>
      <c r="PML139"/>
      <c r="PMM139"/>
      <c r="PMN139"/>
      <c r="PMO139"/>
      <c r="PMP139"/>
      <c r="PMQ139"/>
      <c r="PMR139"/>
      <c r="PMS139"/>
      <c r="PMT139"/>
      <c r="PMU139"/>
      <c r="PMV139"/>
      <c r="PMW139"/>
      <c r="PMX139"/>
      <c r="PMY139"/>
      <c r="PMZ139"/>
      <c r="PNA139"/>
      <c r="PNB139"/>
      <c r="PNC139"/>
      <c r="PND139"/>
      <c r="PNE139"/>
      <c r="PNF139"/>
      <c r="PNG139"/>
      <c r="PNH139"/>
      <c r="PNI139"/>
      <c r="PNJ139"/>
      <c r="PNK139"/>
      <c r="PNL139"/>
      <c r="PNM139"/>
      <c r="PNN139"/>
      <c r="PNO139"/>
      <c r="PNP139"/>
      <c r="PNQ139"/>
      <c r="PNR139"/>
      <c r="PNS139"/>
      <c r="PNT139"/>
      <c r="PNU139"/>
      <c r="PNV139"/>
      <c r="PNW139"/>
      <c r="PNX139"/>
      <c r="PNY139"/>
      <c r="PNZ139"/>
      <c r="POA139"/>
      <c r="POB139"/>
      <c r="POC139"/>
      <c r="POD139"/>
      <c r="POE139"/>
      <c r="POF139"/>
      <c r="POG139"/>
      <c r="POH139"/>
      <c r="POI139"/>
      <c r="POJ139"/>
      <c r="POK139"/>
      <c r="POL139"/>
      <c r="POM139"/>
      <c r="PON139"/>
      <c r="POO139"/>
      <c r="POP139"/>
      <c r="POQ139"/>
      <c r="POR139"/>
      <c r="POS139"/>
      <c r="POT139"/>
      <c r="POU139"/>
      <c r="POV139"/>
      <c r="POW139"/>
      <c r="POX139"/>
      <c r="POY139"/>
      <c r="POZ139"/>
      <c r="PPA139"/>
      <c r="PPB139"/>
      <c r="PPC139"/>
      <c r="PPD139"/>
      <c r="PPE139"/>
      <c r="PPF139"/>
      <c r="PPG139"/>
      <c r="PPH139"/>
      <c r="PPI139"/>
      <c r="PPJ139"/>
      <c r="PPK139"/>
      <c r="PPL139"/>
      <c r="PPM139"/>
      <c r="PPN139"/>
      <c r="PPO139"/>
      <c r="PPP139"/>
      <c r="PPQ139"/>
      <c r="PPR139"/>
      <c r="PPS139"/>
      <c r="PPT139"/>
      <c r="PPU139"/>
      <c r="PPV139"/>
      <c r="PPW139"/>
      <c r="PPX139"/>
      <c r="PPY139"/>
      <c r="PPZ139"/>
      <c r="PQA139"/>
      <c r="PQB139"/>
      <c r="PQC139"/>
      <c r="PQD139"/>
      <c r="PQE139"/>
      <c r="PQF139"/>
      <c r="PQG139"/>
      <c r="PQH139"/>
      <c r="PQI139"/>
      <c r="PQJ139"/>
      <c r="PQK139"/>
      <c r="PQL139"/>
      <c r="PQM139"/>
      <c r="PQN139"/>
      <c r="PQO139"/>
      <c r="PQP139"/>
      <c r="PQQ139"/>
      <c r="PQR139"/>
      <c r="PQS139"/>
      <c r="PQT139"/>
      <c r="PQU139"/>
      <c r="PQV139"/>
      <c r="PQW139"/>
      <c r="PQX139"/>
      <c r="PQY139"/>
      <c r="PQZ139"/>
      <c r="PRA139"/>
      <c r="PRB139"/>
      <c r="PRC139"/>
      <c r="PRD139"/>
      <c r="PRE139"/>
      <c r="PRF139"/>
      <c r="PRG139"/>
      <c r="PRH139"/>
      <c r="PRI139"/>
      <c r="PRJ139"/>
      <c r="PRK139"/>
      <c r="PRL139"/>
      <c r="PRM139"/>
      <c r="PRN139"/>
      <c r="PRO139"/>
      <c r="PRP139"/>
      <c r="PRQ139"/>
      <c r="PRR139"/>
      <c r="PRS139"/>
      <c r="PRT139"/>
      <c r="PRU139"/>
      <c r="PRV139"/>
      <c r="PRW139"/>
      <c r="PRX139"/>
      <c r="PRY139"/>
      <c r="PRZ139"/>
      <c r="PSA139"/>
      <c r="PSB139"/>
      <c r="PSC139"/>
      <c r="PSD139"/>
      <c r="PSE139"/>
      <c r="PSF139"/>
      <c r="PSG139"/>
      <c r="PSH139"/>
      <c r="PSI139"/>
      <c r="PSJ139"/>
      <c r="PSK139"/>
      <c r="PSL139"/>
      <c r="PSM139"/>
      <c r="PSN139"/>
      <c r="PSO139"/>
      <c r="PSP139"/>
      <c r="PSQ139"/>
      <c r="PSR139"/>
      <c r="PSS139"/>
      <c r="PST139"/>
      <c r="PSU139"/>
      <c r="PSV139"/>
      <c r="PSW139"/>
      <c r="PSX139"/>
      <c r="PSY139"/>
      <c r="PSZ139"/>
      <c r="PTA139"/>
      <c r="PTB139"/>
      <c r="PTC139"/>
      <c r="PTD139"/>
      <c r="PTE139"/>
      <c r="PTF139"/>
      <c r="PTG139"/>
      <c r="PTH139"/>
      <c r="PTI139"/>
      <c r="PTJ139"/>
      <c r="PTK139"/>
      <c r="PTL139"/>
      <c r="PTM139"/>
      <c r="PTN139"/>
      <c r="PTO139"/>
      <c r="PTP139"/>
      <c r="PTQ139"/>
      <c r="PTR139"/>
      <c r="PTS139"/>
      <c r="PTT139"/>
      <c r="PTU139"/>
      <c r="PTV139"/>
      <c r="PTW139"/>
      <c r="PTX139"/>
      <c r="PTY139"/>
      <c r="PTZ139"/>
      <c r="PUA139"/>
      <c r="PUB139"/>
      <c r="PUC139"/>
      <c r="PUD139"/>
      <c r="PUE139"/>
      <c r="PUF139"/>
      <c r="PUG139"/>
      <c r="PUH139"/>
      <c r="PUI139"/>
      <c r="PUJ139"/>
      <c r="PUK139"/>
      <c r="PUL139"/>
      <c r="PUM139"/>
      <c r="PUN139"/>
      <c r="PUO139"/>
      <c r="PUP139"/>
      <c r="PUQ139"/>
      <c r="PUR139"/>
      <c r="PUS139"/>
      <c r="PUT139"/>
      <c r="PUU139"/>
      <c r="PUV139"/>
      <c r="PUW139"/>
      <c r="PUX139"/>
      <c r="PUY139"/>
      <c r="PUZ139"/>
      <c r="PVA139"/>
      <c r="PVB139"/>
      <c r="PVC139"/>
      <c r="PVD139"/>
      <c r="PVE139"/>
      <c r="PVF139"/>
      <c r="PVG139"/>
      <c r="PVH139"/>
      <c r="PVI139"/>
      <c r="PVJ139"/>
      <c r="PVK139"/>
      <c r="PVL139"/>
      <c r="PVM139"/>
      <c r="PVN139"/>
      <c r="PVO139"/>
      <c r="PVP139"/>
      <c r="PVQ139"/>
      <c r="PVR139"/>
      <c r="PVS139"/>
      <c r="PVT139"/>
      <c r="PVU139"/>
      <c r="PVV139"/>
      <c r="PVW139"/>
      <c r="PVX139"/>
      <c r="PVY139"/>
      <c r="PVZ139"/>
      <c r="PWA139"/>
      <c r="PWB139"/>
      <c r="PWC139"/>
      <c r="PWD139"/>
      <c r="PWE139"/>
      <c r="PWF139"/>
      <c r="PWG139"/>
      <c r="PWH139"/>
      <c r="PWI139"/>
      <c r="PWJ139"/>
      <c r="PWK139"/>
      <c r="PWL139"/>
      <c r="PWM139"/>
      <c r="PWN139"/>
      <c r="PWO139"/>
      <c r="PWP139"/>
      <c r="PWQ139"/>
      <c r="PWR139"/>
      <c r="PWS139"/>
      <c r="PWT139"/>
      <c r="PWU139"/>
      <c r="PWV139"/>
      <c r="PWW139"/>
      <c r="PWX139"/>
      <c r="PWY139"/>
      <c r="PWZ139"/>
      <c r="PXA139"/>
      <c r="PXB139"/>
      <c r="PXC139"/>
      <c r="PXD139"/>
      <c r="PXE139"/>
      <c r="PXF139"/>
      <c r="PXG139"/>
      <c r="PXH139"/>
      <c r="PXI139"/>
      <c r="PXJ139"/>
      <c r="PXK139"/>
      <c r="PXL139"/>
      <c r="PXM139"/>
      <c r="PXN139"/>
      <c r="PXO139"/>
      <c r="PXP139"/>
      <c r="PXQ139"/>
      <c r="PXR139"/>
      <c r="PXS139"/>
      <c r="PXT139"/>
      <c r="PXU139"/>
      <c r="PXV139"/>
      <c r="PXW139"/>
      <c r="PXX139"/>
      <c r="PXY139"/>
      <c r="PXZ139"/>
      <c r="PYA139"/>
      <c r="PYB139"/>
      <c r="PYC139"/>
      <c r="PYD139"/>
      <c r="PYE139"/>
      <c r="PYF139"/>
      <c r="PYG139"/>
      <c r="PYH139"/>
      <c r="PYI139"/>
      <c r="PYJ139"/>
      <c r="PYK139"/>
      <c r="PYL139"/>
      <c r="PYM139"/>
      <c r="PYN139"/>
      <c r="PYO139"/>
      <c r="PYP139"/>
      <c r="PYQ139"/>
      <c r="PYR139"/>
      <c r="PYS139"/>
      <c r="PYT139"/>
      <c r="PYU139"/>
      <c r="PYV139"/>
      <c r="PYW139"/>
      <c r="PYX139"/>
      <c r="PYY139"/>
      <c r="PYZ139"/>
      <c r="PZA139"/>
      <c r="PZB139"/>
      <c r="PZC139"/>
      <c r="PZD139"/>
      <c r="PZE139"/>
      <c r="PZF139"/>
      <c r="PZG139"/>
      <c r="PZH139"/>
      <c r="PZI139"/>
      <c r="PZJ139"/>
      <c r="PZK139"/>
      <c r="PZL139"/>
      <c r="PZM139"/>
      <c r="PZN139"/>
      <c r="PZO139"/>
      <c r="PZP139"/>
      <c r="PZQ139"/>
      <c r="PZR139"/>
      <c r="PZS139"/>
      <c r="PZT139"/>
      <c r="PZU139"/>
      <c r="PZV139"/>
      <c r="PZW139"/>
      <c r="PZX139"/>
      <c r="PZY139"/>
      <c r="PZZ139"/>
      <c r="QAA139"/>
      <c r="QAB139"/>
      <c r="QAC139"/>
      <c r="QAD139"/>
      <c r="QAE139"/>
      <c r="QAF139"/>
      <c r="QAG139"/>
      <c r="QAH139"/>
      <c r="QAI139"/>
      <c r="QAJ139"/>
      <c r="QAK139"/>
      <c r="QAL139"/>
      <c r="QAM139"/>
      <c r="QAN139"/>
      <c r="QAO139"/>
      <c r="QAP139"/>
      <c r="QAQ139"/>
      <c r="QAR139"/>
      <c r="QAS139"/>
      <c r="QAT139"/>
      <c r="QAU139"/>
      <c r="QAV139"/>
      <c r="QAW139"/>
      <c r="QAX139"/>
      <c r="QAY139"/>
      <c r="QAZ139"/>
      <c r="QBA139"/>
      <c r="QBB139"/>
      <c r="QBC139"/>
      <c r="QBD139"/>
      <c r="QBE139"/>
      <c r="QBF139"/>
      <c r="QBG139"/>
      <c r="QBH139"/>
      <c r="QBI139"/>
      <c r="QBJ139"/>
      <c r="QBK139"/>
      <c r="QBL139"/>
      <c r="QBM139"/>
      <c r="QBN139"/>
      <c r="QBO139"/>
      <c r="QBP139"/>
      <c r="QBQ139"/>
      <c r="QBR139"/>
      <c r="QBS139"/>
      <c r="QBT139"/>
      <c r="QBU139"/>
      <c r="QBV139"/>
      <c r="QBW139"/>
      <c r="QBX139"/>
      <c r="QBY139"/>
      <c r="QBZ139"/>
      <c r="QCA139"/>
      <c r="QCB139"/>
      <c r="QCC139"/>
      <c r="QCD139"/>
      <c r="QCE139"/>
      <c r="QCF139"/>
      <c r="QCG139"/>
      <c r="QCH139"/>
      <c r="QCI139"/>
      <c r="QCJ139"/>
      <c r="QCK139"/>
      <c r="QCL139"/>
      <c r="QCM139"/>
      <c r="QCN139"/>
      <c r="QCO139"/>
      <c r="QCP139"/>
      <c r="QCQ139"/>
      <c r="QCR139"/>
      <c r="QCS139"/>
      <c r="QCT139"/>
      <c r="QCU139"/>
      <c r="QCV139"/>
      <c r="QCW139"/>
      <c r="QCX139"/>
      <c r="QCY139"/>
      <c r="QCZ139"/>
      <c r="QDA139"/>
      <c r="QDB139"/>
      <c r="QDC139"/>
      <c r="QDD139"/>
      <c r="QDE139"/>
      <c r="QDF139"/>
      <c r="QDG139"/>
      <c r="QDH139"/>
      <c r="QDI139"/>
      <c r="QDJ139"/>
      <c r="QDK139"/>
      <c r="QDL139"/>
      <c r="QDM139"/>
      <c r="QDN139"/>
      <c r="QDO139"/>
      <c r="QDP139"/>
      <c r="QDQ139"/>
      <c r="QDR139"/>
      <c r="QDS139"/>
      <c r="QDT139"/>
      <c r="QDU139"/>
      <c r="QDV139"/>
      <c r="QDW139"/>
      <c r="QDX139"/>
      <c r="QDY139"/>
      <c r="QDZ139"/>
      <c r="QEA139"/>
      <c r="QEB139"/>
      <c r="QEC139"/>
      <c r="QED139"/>
      <c r="QEE139"/>
      <c r="QEF139"/>
      <c r="QEG139"/>
      <c r="QEH139"/>
      <c r="QEI139"/>
      <c r="QEJ139"/>
      <c r="QEK139"/>
      <c r="QEL139"/>
      <c r="QEM139"/>
      <c r="QEN139"/>
      <c r="QEO139"/>
      <c r="QEP139"/>
      <c r="QEQ139"/>
      <c r="QER139"/>
      <c r="QES139"/>
      <c r="QET139"/>
      <c r="QEU139"/>
      <c r="QEV139"/>
      <c r="QEW139"/>
      <c r="QEX139"/>
      <c r="QEY139"/>
      <c r="QEZ139"/>
      <c r="QFA139"/>
      <c r="QFB139"/>
      <c r="QFC139"/>
      <c r="QFD139"/>
      <c r="QFE139"/>
      <c r="QFF139"/>
      <c r="QFG139"/>
      <c r="QFH139"/>
      <c r="QFI139"/>
      <c r="QFJ139"/>
      <c r="QFK139"/>
      <c r="QFL139"/>
      <c r="QFM139"/>
      <c r="QFN139"/>
      <c r="QFO139"/>
      <c r="QFP139"/>
      <c r="QFQ139"/>
      <c r="QFR139"/>
      <c r="QFS139"/>
      <c r="QFT139"/>
      <c r="QFU139"/>
      <c r="QFV139"/>
      <c r="QFW139"/>
      <c r="QFX139"/>
      <c r="QFY139"/>
      <c r="QFZ139"/>
      <c r="QGA139"/>
      <c r="QGB139"/>
      <c r="QGC139"/>
      <c r="QGD139"/>
      <c r="QGE139"/>
      <c r="QGF139"/>
      <c r="QGG139"/>
      <c r="QGH139"/>
      <c r="QGI139"/>
      <c r="QGJ139"/>
      <c r="QGK139"/>
      <c r="QGL139"/>
      <c r="QGM139"/>
      <c r="QGN139"/>
      <c r="QGO139"/>
      <c r="QGP139"/>
      <c r="QGQ139"/>
      <c r="QGR139"/>
      <c r="QGS139"/>
      <c r="QGT139"/>
      <c r="QGU139"/>
      <c r="QGV139"/>
      <c r="QGW139"/>
      <c r="QGX139"/>
      <c r="QGY139"/>
      <c r="QGZ139"/>
      <c r="QHA139"/>
      <c r="QHB139"/>
      <c r="QHC139"/>
      <c r="QHD139"/>
      <c r="QHE139"/>
      <c r="QHF139"/>
      <c r="QHG139"/>
      <c r="QHH139"/>
      <c r="QHI139"/>
      <c r="QHJ139"/>
      <c r="QHK139"/>
      <c r="QHL139"/>
      <c r="QHM139"/>
      <c r="QHN139"/>
      <c r="QHO139"/>
      <c r="QHP139"/>
      <c r="QHQ139"/>
      <c r="QHR139"/>
      <c r="QHS139"/>
      <c r="QHT139"/>
      <c r="QHU139"/>
      <c r="QHV139"/>
      <c r="QHW139"/>
      <c r="QHX139"/>
      <c r="QHY139"/>
      <c r="QHZ139"/>
      <c r="QIA139"/>
      <c r="QIB139"/>
      <c r="QIC139"/>
      <c r="QID139"/>
      <c r="QIE139"/>
      <c r="QIF139"/>
      <c r="QIG139"/>
      <c r="QIH139"/>
      <c r="QII139"/>
      <c r="QIJ139"/>
      <c r="QIK139"/>
      <c r="QIL139"/>
      <c r="QIM139"/>
      <c r="QIN139"/>
      <c r="QIO139"/>
      <c r="QIP139"/>
      <c r="QIQ139"/>
      <c r="QIR139"/>
      <c r="QIS139"/>
      <c r="QIT139"/>
      <c r="QIU139"/>
      <c r="QIV139"/>
      <c r="QIW139"/>
      <c r="QIX139"/>
      <c r="QIY139"/>
      <c r="QIZ139"/>
      <c r="QJA139"/>
      <c r="QJB139"/>
      <c r="QJC139"/>
      <c r="QJD139"/>
      <c r="QJE139"/>
      <c r="QJF139"/>
      <c r="QJG139"/>
      <c r="QJH139"/>
      <c r="QJI139"/>
      <c r="QJJ139"/>
      <c r="QJK139"/>
      <c r="QJL139"/>
      <c r="QJM139"/>
      <c r="QJN139"/>
      <c r="QJO139"/>
      <c r="QJP139"/>
      <c r="QJQ139"/>
      <c r="QJR139"/>
      <c r="QJS139"/>
      <c r="QJT139"/>
      <c r="QJU139"/>
      <c r="QJV139"/>
      <c r="QJW139"/>
      <c r="QJX139"/>
      <c r="QJY139"/>
      <c r="QJZ139"/>
      <c r="QKA139"/>
      <c r="QKB139"/>
      <c r="QKC139"/>
      <c r="QKD139"/>
      <c r="QKE139"/>
      <c r="QKF139"/>
      <c r="QKG139"/>
      <c r="QKH139"/>
      <c r="QKI139"/>
      <c r="QKJ139"/>
      <c r="QKK139"/>
      <c r="QKL139"/>
      <c r="QKM139"/>
      <c r="QKN139"/>
      <c r="QKO139"/>
      <c r="QKP139"/>
      <c r="QKQ139"/>
      <c r="QKR139"/>
      <c r="QKS139"/>
      <c r="QKT139"/>
      <c r="QKU139"/>
      <c r="QKV139"/>
      <c r="QKW139"/>
      <c r="QKX139"/>
      <c r="QKY139"/>
      <c r="QKZ139"/>
      <c r="QLA139"/>
      <c r="QLB139"/>
      <c r="QLC139"/>
      <c r="QLD139"/>
      <c r="QLE139"/>
      <c r="QLF139"/>
      <c r="QLG139"/>
      <c r="QLH139"/>
      <c r="QLI139"/>
      <c r="QLJ139"/>
      <c r="QLK139"/>
      <c r="QLL139"/>
      <c r="QLM139"/>
      <c r="QLN139"/>
      <c r="QLO139"/>
      <c r="QLP139"/>
      <c r="QLQ139"/>
      <c r="QLR139"/>
      <c r="QLS139"/>
      <c r="QLT139"/>
      <c r="QLU139"/>
      <c r="QLV139"/>
      <c r="QLW139"/>
      <c r="QLX139"/>
      <c r="QLY139"/>
      <c r="QLZ139"/>
      <c r="QMA139"/>
      <c r="QMB139"/>
      <c r="QMC139"/>
      <c r="QMD139"/>
      <c r="QME139"/>
      <c r="QMF139"/>
      <c r="QMG139"/>
      <c r="QMH139"/>
      <c r="QMI139"/>
      <c r="QMJ139"/>
      <c r="QMK139"/>
      <c r="QML139"/>
      <c r="QMM139"/>
      <c r="QMN139"/>
      <c r="QMO139"/>
      <c r="QMP139"/>
      <c r="QMQ139"/>
      <c r="QMR139"/>
      <c r="QMS139"/>
      <c r="QMT139"/>
      <c r="QMU139"/>
      <c r="QMV139"/>
      <c r="QMW139"/>
      <c r="QMX139"/>
      <c r="QMY139"/>
      <c r="QMZ139"/>
      <c r="QNA139"/>
      <c r="QNB139"/>
      <c r="QNC139"/>
      <c r="QND139"/>
      <c r="QNE139"/>
      <c r="QNF139"/>
      <c r="QNG139"/>
      <c r="QNH139"/>
      <c r="QNI139"/>
      <c r="QNJ139"/>
      <c r="QNK139"/>
      <c r="QNL139"/>
      <c r="QNM139"/>
      <c r="QNN139"/>
      <c r="QNO139"/>
      <c r="QNP139"/>
      <c r="QNQ139"/>
      <c r="QNR139"/>
      <c r="QNS139"/>
      <c r="QNT139"/>
      <c r="QNU139"/>
      <c r="QNV139"/>
      <c r="QNW139"/>
      <c r="QNX139"/>
      <c r="QNY139"/>
      <c r="QNZ139"/>
      <c r="QOA139"/>
      <c r="QOB139"/>
      <c r="QOC139"/>
      <c r="QOD139"/>
      <c r="QOE139"/>
      <c r="QOF139"/>
      <c r="QOG139"/>
      <c r="QOH139"/>
      <c r="QOI139"/>
      <c r="QOJ139"/>
      <c r="QOK139"/>
      <c r="QOL139"/>
      <c r="QOM139"/>
      <c r="QON139"/>
      <c r="QOO139"/>
      <c r="QOP139"/>
      <c r="QOQ139"/>
      <c r="QOR139"/>
      <c r="QOS139"/>
      <c r="QOT139"/>
      <c r="QOU139"/>
      <c r="QOV139"/>
      <c r="QOW139"/>
      <c r="QOX139"/>
      <c r="QOY139"/>
      <c r="QOZ139"/>
      <c r="QPA139"/>
      <c r="QPB139"/>
      <c r="QPC139"/>
      <c r="QPD139"/>
      <c r="QPE139"/>
      <c r="QPF139"/>
      <c r="QPG139"/>
      <c r="QPH139"/>
      <c r="QPI139"/>
      <c r="QPJ139"/>
      <c r="QPK139"/>
      <c r="QPL139"/>
      <c r="QPM139"/>
      <c r="QPN139"/>
      <c r="QPO139"/>
      <c r="QPP139"/>
      <c r="QPQ139"/>
      <c r="QPR139"/>
      <c r="QPS139"/>
      <c r="QPT139"/>
      <c r="QPU139"/>
      <c r="QPV139"/>
      <c r="QPW139"/>
      <c r="QPX139"/>
      <c r="QPY139"/>
      <c r="QPZ139"/>
      <c r="QQA139"/>
      <c r="QQB139"/>
      <c r="QQC139"/>
      <c r="QQD139"/>
      <c r="QQE139"/>
      <c r="QQF139"/>
      <c r="QQG139"/>
      <c r="QQH139"/>
      <c r="QQI139"/>
      <c r="QQJ139"/>
      <c r="QQK139"/>
      <c r="QQL139"/>
      <c r="QQM139"/>
      <c r="QQN139"/>
      <c r="QQO139"/>
      <c r="QQP139"/>
      <c r="QQQ139"/>
      <c r="QQR139"/>
      <c r="QQS139"/>
      <c r="QQT139"/>
      <c r="QQU139"/>
      <c r="QQV139"/>
      <c r="QQW139"/>
      <c r="QQX139"/>
      <c r="QQY139"/>
      <c r="QQZ139"/>
      <c r="QRA139"/>
      <c r="QRB139"/>
      <c r="QRC139"/>
      <c r="QRD139"/>
      <c r="QRE139"/>
      <c r="QRF139"/>
      <c r="QRG139"/>
      <c r="QRH139"/>
      <c r="QRI139"/>
      <c r="QRJ139"/>
      <c r="QRK139"/>
      <c r="QRL139"/>
      <c r="QRM139"/>
      <c r="QRN139"/>
      <c r="QRO139"/>
      <c r="QRP139"/>
      <c r="QRQ139"/>
      <c r="QRR139"/>
      <c r="QRS139"/>
      <c r="QRT139"/>
      <c r="QRU139"/>
      <c r="QRV139"/>
      <c r="QRW139"/>
      <c r="QRX139"/>
      <c r="QRY139"/>
      <c r="QRZ139"/>
      <c r="QSA139"/>
      <c r="QSB139"/>
      <c r="QSC139"/>
      <c r="QSD139"/>
      <c r="QSE139"/>
      <c r="QSF139"/>
      <c r="QSG139"/>
      <c r="QSH139"/>
      <c r="QSI139"/>
      <c r="QSJ139"/>
      <c r="QSK139"/>
      <c r="QSL139"/>
      <c r="QSM139"/>
      <c r="QSN139"/>
      <c r="QSO139"/>
      <c r="QSP139"/>
      <c r="QSQ139"/>
      <c r="QSR139"/>
      <c r="QSS139"/>
      <c r="QST139"/>
      <c r="QSU139"/>
      <c r="QSV139"/>
      <c r="QSW139"/>
      <c r="QSX139"/>
      <c r="QSY139"/>
      <c r="QSZ139"/>
      <c r="QTA139"/>
      <c r="QTB139"/>
      <c r="QTC139"/>
      <c r="QTD139"/>
      <c r="QTE139"/>
      <c r="QTF139"/>
      <c r="QTG139"/>
      <c r="QTH139"/>
      <c r="QTI139"/>
      <c r="QTJ139"/>
      <c r="QTK139"/>
      <c r="QTL139"/>
      <c r="QTM139"/>
      <c r="QTN139"/>
      <c r="QTO139"/>
      <c r="QTP139"/>
      <c r="QTQ139"/>
      <c r="QTR139"/>
      <c r="QTS139"/>
      <c r="QTT139"/>
      <c r="QTU139"/>
      <c r="QTV139"/>
      <c r="QTW139"/>
      <c r="QTX139"/>
      <c r="QTY139"/>
      <c r="QTZ139"/>
      <c r="QUA139"/>
      <c r="QUB139"/>
      <c r="QUC139"/>
      <c r="QUD139"/>
      <c r="QUE139"/>
      <c r="QUF139"/>
      <c r="QUG139"/>
      <c r="QUH139"/>
      <c r="QUI139"/>
      <c r="QUJ139"/>
      <c r="QUK139"/>
      <c r="QUL139"/>
      <c r="QUM139"/>
      <c r="QUN139"/>
      <c r="QUO139"/>
      <c r="QUP139"/>
      <c r="QUQ139"/>
      <c r="QUR139"/>
      <c r="QUS139"/>
      <c r="QUT139"/>
      <c r="QUU139"/>
      <c r="QUV139"/>
      <c r="QUW139"/>
      <c r="QUX139"/>
      <c r="QUY139"/>
      <c r="QUZ139"/>
      <c r="QVA139"/>
      <c r="QVB139"/>
      <c r="QVC139"/>
      <c r="QVD139"/>
      <c r="QVE139"/>
      <c r="QVF139"/>
      <c r="QVG139"/>
      <c r="QVH139"/>
      <c r="QVI139"/>
      <c r="QVJ139"/>
      <c r="QVK139"/>
      <c r="QVL139"/>
      <c r="QVM139"/>
      <c r="QVN139"/>
      <c r="QVO139"/>
      <c r="QVP139"/>
      <c r="QVQ139"/>
      <c r="QVR139"/>
      <c r="QVS139"/>
      <c r="QVT139"/>
      <c r="QVU139"/>
      <c r="QVV139"/>
      <c r="QVW139"/>
      <c r="QVX139"/>
      <c r="QVY139"/>
      <c r="QVZ139"/>
      <c r="QWA139"/>
      <c r="QWB139"/>
      <c r="QWC139"/>
      <c r="QWD139"/>
      <c r="QWE139"/>
      <c r="QWF139"/>
      <c r="QWG139"/>
      <c r="QWH139"/>
      <c r="QWI139"/>
      <c r="QWJ139"/>
      <c r="QWK139"/>
      <c r="QWL139"/>
      <c r="QWM139"/>
      <c r="QWN139"/>
      <c r="QWO139"/>
      <c r="QWP139"/>
      <c r="QWQ139"/>
      <c r="QWR139"/>
      <c r="QWS139"/>
      <c r="QWT139"/>
      <c r="QWU139"/>
      <c r="QWV139"/>
      <c r="QWW139"/>
      <c r="QWX139"/>
      <c r="QWY139"/>
      <c r="QWZ139"/>
      <c r="QXA139"/>
      <c r="QXB139"/>
      <c r="QXC139"/>
      <c r="QXD139"/>
      <c r="QXE139"/>
      <c r="QXF139"/>
      <c r="QXG139"/>
      <c r="QXH139"/>
      <c r="QXI139"/>
      <c r="QXJ139"/>
      <c r="QXK139"/>
      <c r="QXL139"/>
      <c r="QXM139"/>
      <c r="QXN139"/>
      <c r="QXO139"/>
      <c r="QXP139"/>
      <c r="QXQ139"/>
      <c r="QXR139"/>
      <c r="QXS139"/>
      <c r="QXT139"/>
      <c r="QXU139"/>
      <c r="QXV139"/>
      <c r="QXW139"/>
      <c r="QXX139"/>
      <c r="QXY139"/>
      <c r="QXZ139"/>
      <c r="QYA139"/>
      <c r="QYB139"/>
      <c r="QYC139"/>
      <c r="QYD139"/>
      <c r="QYE139"/>
      <c r="QYF139"/>
      <c r="QYG139"/>
      <c r="QYH139"/>
      <c r="QYI139"/>
      <c r="QYJ139"/>
      <c r="QYK139"/>
      <c r="QYL139"/>
      <c r="QYM139"/>
      <c r="QYN139"/>
      <c r="QYO139"/>
      <c r="QYP139"/>
      <c r="QYQ139"/>
      <c r="QYR139"/>
      <c r="QYS139"/>
      <c r="QYT139"/>
      <c r="QYU139"/>
      <c r="QYV139"/>
      <c r="QYW139"/>
      <c r="QYX139"/>
      <c r="QYY139"/>
      <c r="QYZ139"/>
      <c r="QZA139"/>
      <c r="QZB139"/>
      <c r="QZC139"/>
      <c r="QZD139"/>
      <c r="QZE139"/>
      <c r="QZF139"/>
      <c r="QZG139"/>
      <c r="QZH139"/>
      <c r="QZI139"/>
      <c r="QZJ139"/>
      <c r="QZK139"/>
      <c r="QZL139"/>
      <c r="QZM139"/>
      <c r="QZN139"/>
      <c r="QZO139"/>
      <c r="QZP139"/>
      <c r="QZQ139"/>
      <c r="QZR139"/>
      <c r="QZS139"/>
      <c r="QZT139"/>
      <c r="QZU139"/>
      <c r="QZV139"/>
      <c r="QZW139"/>
      <c r="QZX139"/>
      <c r="QZY139"/>
      <c r="QZZ139"/>
      <c r="RAA139"/>
      <c r="RAB139"/>
      <c r="RAC139"/>
      <c r="RAD139"/>
      <c r="RAE139"/>
      <c r="RAF139"/>
      <c r="RAG139"/>
      <c r="RAH139"/>
      <c r="RAI139"/>
      <c r="RAJ139"/>
      <c r="RAK139"/>
      <c r="RAL139"/>
      <c r="RAM139"/>
      <c r="RAN139"/>
      <c r="RAO139"/>
      <c r="RAP139"/>
      <c r="RAQ139"/>
      <c r="RAR139"/>
      <c r="RAS139"/>
      <c r="RAT139"/>
      <c r="RAU139"/>
      <c r="RAV139"/>
      <c r="RAW139"/>
      <c r="RAX139"/>
      <c r="RAY139"/>
      <c r="RAZ139"/>
      <c r="RBA139"/>
      <c r="RBB139"/>
      <c r="RBC139"/>
      <c r="RBD139"/>
      <c r="RBE139"/>
      <c r="RBF139"/>
      <c r="RBG139"/>
      <c r="RBH139"/>
      <c r="RBI139"/>
      <c r="RBJ139"/>
      <c r="RBK139"/>
      <c r="RBL139"/>
      <c r="RBM139"/>
      <c r="RBN139"/>
      <c r="RBO139"/>
      <c r="RBP139"/>
      <c r="RBQ139"/>
      <c r="RBR139"/>
      <c r="RBS139"/>
      <c r="RBT139"/>
      <c r="RBU139"/>
      <c r="RBV139"/>
      <c r="RBW139"/>
      <c r="RBX139"/>
      <c r="RBY139"/>
      <c r="RBZ139"/>
      <c r="RCA139"/>
      <c r="RCB139"/>
      <c r="RCC139"/>
      <c r="RCD139"/>
      <c r="RCE139"/>
      <c r="RCF139"/>
      <c r="RCG139"/>
      <c r="RCH139"/>
      <c r="RCI139"/>
      <c r="RCJ139"/>
      <c r="RCK139"/>
      <c r="RCL139"/>
      <c r="RCM139"/>
      <c r="RCN139"/>
      <c r="RCO139"/>
      <c r="RCP139"/>
      <c r="RCQ139"/>
      <c r="RCR139"/>
      <c r="RCS139"/>
      <c r="RCT139"/>
      <c r="RCU139"/>
      <c r="RCV139"/>
      <c r="RCW139"/>
      <c r="RCX139"/>
      <c r="RCY139"/>
      <c r="RCZ139"/>
      <c r="RDA139"/>
      <c r="RDB139"/>
      <c r="RDC139"/>
      <c r="RDD139"/>
      <c r="RDE139"/>
      <c r="RDF139"/>
      <c r="RDG139"/>
      <c r="RDH139"/>
      <c r="RDI139"/>
      <c r="RDJ139"/>
      <c r="RDK139"/>
      <c r="RDL139"/>
      <c r="RDM139"/>
      <c r="RDN139"/>
      <c r="RDO139"/>
      <c r="RDP139"/>
      <c r="RDQ139"/>
      <c r="RDR139"/>
      <c r="RDS139"/>
      <c r="RDT139"/>
      <c r="RDU139"/>
      <c r="RDV139"/>
      <c r="RDW139"/>
      <c r="RDX139"/>
      <c r="RDY139"/>
      <c r="RDZ139"/>
      <c r="REA139"/>
      <c r="REB139"/>
      <c r="REC139"/>
      <c r="RED139"/>
      <c r="REE139"/>
      <c r="REF139"/>
      <c r="REG139"/>
      <c r="REH139"/>
      <c r="REI139"/>
      <c r="REJ139"/>
      <c r="REK139"/>
      <c r="REL139"/>
      <c r="REM139"/>
      <c r="REN139"/>
      <c r="REO139"/>
      <c r="REP139"/>
      <c r="REQ139"/>
      <c r="RER139"/>
      <c r="RES139"/>
      <c r="RET139"/>
      <c r="REU139"/>
      <c r="REV139"/>
      <c r="REW139"/>
      <c r="REX139"/>
      <c r="REY139"/>
      <c r="REZ139"/>
      <c r="RFA139"/>
      <c r="RFB139"/>
      <c r="RFC139"/>
      <c r="RFD139"/>
      <c r="RFE139"/>
      <c r="RFF139"/>
      <c r="RFG139"/>
      <c r="RFH139"/>
      <c r="RFI139"/>
      <c r="RFJ139"/>
      <c r="RFK139"/>
      <c r="RFL139"/>
      <c r="RFM139"/>
      <c r="RFN139"/>
      <c r="RFO139"/>
      <c r="RFP139"/>
      <c r="RFQ139"/>
      <c r="RFR139"/>
      <c r="RFS139"/>
      <c r="RFT139"/>
      <c r="RFU139"/>
      <c r="RFV139"/>
      <c r="RFW139"/>
      <c r="RFX139"/>
      <c r="RFY139"/>
      <c r="RFZ139"/>
      <c r="RGA139"/>
      <c r="RGB139"/>
      <c r="RGC139"/>
      <c r="RGD139"/>
      <c r="RGE139"/>
      <c r="RGF139"/>
      <c r="RGG139"/>
      <c r="RGH139"/>
      <c r="RGI139"/>
      <c r="RGJ139"/>
      <c r="RGK139"/>
      <c r="RGL139"/>
      <c r="RGM139"/>
      <c r="RGN139"/>
      <c r="RGO139"/>
      <c r="RGP139"/>
      <c r="RGQ139"/>
      <c r="RGR139"/>
      <c r="RGS139"/>
      <c r="RGT139"/>
      <c r="RGU139"/>
      <c r="RGV139"/>
      <c r="RGW139"/>
      <c r="RGX139"/>
      <c r="RGY139"/>
      <c r="RGZ139"/>
      <c r="RHA139"/>
      <c r="RHB139"/>
      <c r="RHC139"/>
      <c r="RHD139"/>
      <c r="RHE139"/>
      <c r="RHF139"/>
      <c r="RHG139"/>
      <c r="RHH139"/>
      <c r="RHI139"/>
      <c r="RHJ139"/>
      <c r="RHK139"/>
      <c r="RHL139"/>
      <c r="RHM139"/>
      <c r="RHN139"/>
      <c r="RHO139"/>
      <c r="RHP139"/>
      <c r="RHQ139"/>
      <c r="RHR139"/>
      <c r="RHS139"/>
      <c r="RHT139"/>
      <c r="RHU139"/>
      <c r="RHV139"/>
      <c r="RHW139"/>
      <c r="RHX139"/>
      <c r="RHY139"/>
      <c r="RHZ139"/>
      <c r="RIA139"/>
      <c r="RIB139"/>
      <c r="RIC139"/>
      <c r="RID139"/>
      <c r="RIE139"/>
      <c r="RIF139"/>
      <c r="RIG139"/>
      <c r="RIH139"/>
      <c r="RII139"/>
      <c r="RIJ139"/>
      <c r="RIK139"/>
      <c r="RIL139"/>
      <c r="RIM139"/>
      <c r="RIN139"/>
      <c r="RIO139"/>
      <c r="RIP139"/>
      <c r="RIQ139"/>
      <c r="RIR139"/>
      <c r="RIS139"/>
      <c r="RIT139"/>
      <c r="RIU139"/>
      <c r="RIV139"/>
      <c r="RIW139"/>
      <c r="RIX139"/>
      <c r="RIY139"/>
      <c r="RIZ139"/>
      <c r="RJA139"/>
      <c r="RJB139"/>
      <c r="RJC139"/>
      <c r="RJD139"/>
      <c r="RJE139"/>
      <c r="RJF139"/>
      <c r="RJG139"/>
      <c r="RJH139"/>
      <c r="RJI139"/>
      <c r="RJJ139"/>
      <c r="RJK139"/>
      <c r="RJL139"/>
      <c r="RJM139"/>
      <c r="RJN139"/>
      <c r="RJO139"/>
      <c r="RJP139"/>
      <c r="RJQ139"/>
      <c r="RJR139"/>
      <c r="RJS139"/>
      <c r="RJT139"/>
      <c r="RJU139"/>
      <c r="RJV139"/>
      <c r="RJW139"/>
      <c r="RJX139"/>
      <c r="RJY139"/>
      <c r="RJZ139"/>
      <c r="RKA139"/>
      <c r="RKB139"/>
      <c r="RKC139"/>
      <c r="RKD139"/>
      <c r="RKE139"/>
      <c r="RKF139"/>
      <c r="RKG139"/>
      <c r="RKH139"/>
      <c r="RKI139"/>
      <c r="RKJ139"/>
      <c r="RKK139"/>
      <c r="RKL139"/>
      <c r="RKM139"/>
      <c r="RKN139"/>
      <c r="RKO139"/>
      <c r="RKP139"/>
      <c r="RKQ139"/>
      <c r="RKR139"/>
      <c r="RKS139"/>
      <c r="RKT139"/>
      <c r="RKU139"/>
      <c r="RKV139"/>
      <c r="RKW139"/>
      <c r="RKX139"/>
      <c r="RKY139"/>
      <c r="RKZ139"/>
      <c r="RLA139"/>
      <c r="RLB139"/>
      <c r="RLC139"/>
      <c r="RLD139"/>
      <c r="RLE139"/>
      <c r="RLF139"/>
      <c r="RLG139"/>
      <c r="RLH139"/>
      <c r="RLI139"/>
      <c r="RLJ139"/>
      <c r="RLK139"/>
      <c r="RLL139"/>
      <c r="RLM139"/>
      <c r="RLN139"/>
      <c r="RLO139"/>
      <c r="RLP139"/>
      <c r="RLQ139"/>
      <c r="RLR139"/>
      <c r="RLS139"/>
      <c r="RLT139"/>
      <c r="RLU139"/>
      <c r="RLV139"/>
      <c r="RLW139"/>
      <c r="RLX139"/>
      <c r="RLY139"/>
      <c r="RLZ139"/>
      <c r="RMA139"/>
      <c r="RMB139"/>
      <c r="RMC139"/>
      <c r="RMD139"/>
      <c r="RME139"/>
      <c r="RMF139"/>
      <c r="RMG139"/>
      <c r="RMH139"/>
      <c r="RMI139"/>
      <c r="RMJ139"/>
      <c r="RMK139"/>
      <c r="RML139"/>
      <c r="RMM139"/>
      <c r="RMN139"/>
      <c r="RMO139"/>
      <c r="RMP139"/>
      <c r="RMQ139"/>
      <c r="RMR139"/>
      <c r="RMS139"/>
      <c r="RMT139"/>
      <c r="RMU139"/>
      <c r="RMV139"/>
      <c r="RMW139"/>
      <c r="RMX139"/>
      <c r="RMY139"/>
      <c r="RMZ139"/>
      <c r="RNA139"/>
      <c r="RNB139"/>
      <c r="RNC139"/>
      <c r="RND139"/>
      <c r="RNE139"/>
      <c r="RNF139"/>
      <c r="RNG139"/>
      <c r="RNH139"/>
      <c r="RNI139"/>
      <c r="RNJ139"/>
      <c r="RNK139"/>
      <c r="RNL139"/>
      <c r="RNM139"/>
      <c r="RNN139"/>
      <c r="RNO139"/>
      <c r="RNP139"/>
      <c r="RNQ139"/>
      <c r="RNR139"/>
      <c r="RNS139"/>
      <c r="RNT139"/>
      <c r="RNU139"/>
      <c r="RNV139"/>
      <c r="RNW139"/>
      <c r="RNX139"/>
      <c r="RNY139"/>
      <c r="RNZ139"/>
      <c r="ROA139"/>
      <c r="ROB139"/>
      <c r="ROC139"/>
      <c r="ROD139"/>
      <c r="ROE139"/>
      <c r="ROF139"/>
      <c r="ROG139"/>
      <c r="ROH139"/>
      <c r="ROI139"/>
      <c r="ROJ139"/>
      <c r="ROK139"/>
      <c r="ROL139"/>
      <c r="ROM139"/>
      <c r="RON139"/>
      <c r="ROO139"/>
      <c r="ROP139"/>
      <c r="ROQ139"/>
      <c r="ROR139"/>
      <c r="ROS139"/>
      <c r="ROT139"/>
      <c r="ROU139"/>
      <c r="ROV139"/>
      <c r="ROW139"/>
      <c r="ROX139"/>
      <c r="ROY139"/>
      <c r="ROZ139"/>
      <c r="RPA139"/>
      <c r="RPB139"/>
      <c r="RPC139"/>
      <c r="RPD139"/>
      <c r="RPE139"/>
      <c r="RPF139"/>
      <c r="RPG139"/>
      <c r="RPH139"/>
      <c r="RPI139"/>
      <c r="RPJ139"/>
      <c r="RPK139"/>
      <c r="RPL139"/>
      <c r="RPM139"/>
      <c r="RPN139"/>
      <c r="RPO139"/>
      <c r="RPP139"/>
      <c r="RPQ139"/>
      <c r="RPR139"/>
      <c r="RPS139"/>
      <c r="RPT139"/>
      <c r="RPU139"/>
      <c r="RPV139"/>
      <c r="RPW139"/>
      <c r="RPX139"/>
      <c r="RPY139"/>
      <c r="RPZ139"/>
      <c r="RQA139"/>
      <c r="RQB139"/>
      <c r="RQC139"/>
      <c r="RQD139"/>
      <c r="RQE139"/>
      <c r="RQF139"/>
      <c r="RQG139"/>
      <c r="RQH139"/>
      <c r="RQI139"/>
      <c r="RQJ139"/>
      <c r="RQK139"/>
      <c r="RQL139"/>
      <c r="RQM139"/>
      <c r="RQN139"/>
      <c r="RQO139"/>
      <c r="RQP139"/>
      <c r="RQQ139"/>
      <c r="RQR139"/>
      <c r="RQS139"/>
      <c r="RQT139"/>
      <c r="RQU139"/>
      <c r="RQV139"/>
      <c r="RQW139"/>
      <c r="RQX139"/>
      <c r="RQY139"/>
      <c r="RQZ139"/>
      <c r="RRA139"/>
      <c r="RRB139"/>
      <c r="RRC139"/>
      <c r="RRD139"/>
      <c r="RRE139"/>
      <c r="RRF139"/>
      <c r="RRG139"/>
      <c r="RRH139"/>
      <c r="RRI139"/>
      <c r="RRJ139"/>
      <c r="RRK139"/>
      <c r="RRL139"/>
      <c r="RRM139"/>
      <c r="RRN139"/>
      <c r="RRO139"/>
      <c r="RRP139"/>
      <c r="RRQ139"/>
      <c r="RRR139"/>
      <c r="RRS139"/>
      <c r="RRT139"/>
      <c r="RRU139"/>
      <c r="RRV139"/>
      <c r="RRW139"/>
      <c r="RRX139"/>
      <c r="RRY139"/>
      <c r="RRZ139"/>
      <c r="RSA139"/>
      <c r="RSB139"/>
      <c r="RSC139"/>
      <c r="RSD139"/>
      <c r="RSE139"/>
      <c r="RSF139"/>
      <c r="RSG139"/>
      <c r="RSH139"/>
      <c r="RSI139"/>
      <c r="RSJ139"/>
      <c r="RSK139"/>
      <c r="RSL139"/>
      <c r="RSM139"/>
      <c r="RSN139"/>
      <c r="RSO139"/>
      <c r="RSP139"/>
      <c r="RSQ139"/>
      <c r="RSR139"/>
      <c r="RSS139"/>
      <c r="RST139"/>
      <c r="RSU139"/>
      <c r="RSV139"/>
      <c r="RSW139"/>
      <c r="RSX139"/>
      <c r="RSY139"/>
      <c r="RSZ139"/>
      <c r="RTA139"/>
      <c r="RTB139"/>
      <c r="RTC139"/>
      <c r="RTD139"/>
      <c r="RTE139"/>
      <c r="RTF139"/>
      <c r="RTG139"/>
      <c r="RTH139"/>
      <c r="RTI139"/>
      <c r="RTJ139"/>
      <c r="RTK139"/>
      <c r="RTL139"/>
      <c r="RTM139"/>
      <c r="RTN139"/>
      <c r="RTO139"/>
      <c r="RTP139"/>
      <c r="RTQ139"/>
      <c r="RTR139"/>
      <c r="RTS139"/>
      <c r="RTT139"/>
      <c r="RTU139"/>
      <c r="RTV139"/>
      <c r="RTW139"/>
      <c r="RTX139"/>
      <c r="RTY139"/>
      <c r="RTZ139"/>
      <c r="RUA139"/>
      <c r="RUB139"/>
      <c r="RUC139"/>
      <c r="RUD139"/>
      <c r="RUE139"/>
      <c r="RUF139"/>
      <c r="RUG139"/>
      <c r="RUH139"/>
      <c r="RUI139"/>
      <c r="RUJ139"/>
      <c r="RUK139"/>
      <c r="RUL139"/>
      <c r="RUM139"/>
      <c r="RUN139"/>
      <c r="RUO139"/>
      <c r="RUP139"/>
      <c r="RUQ139"/>
      <c r="RUR139"/>
      <c r="RUS139"/>
      <c r="RUT139"/>
      <c r="RUU139"/>
      <c r="RUV139"/>
      <c r="RUW139"/>
      <c r="RUX139"/>
      <c r="RUY139"/>
      <c r="RUZ139"/>
      <c r="RVA139"/>
      <c r="RVB139"/>
      <c r="RVC139"/>
      <c r="RVD139"/>
      <c r="RVE139"/>
      <c r="RVF139"/>
      <c r="RVG139"/>
      <c r="RVH139"/>
      <c r="RVI139"/>
      <c r="RVJ139"/>
      <c r="RVK139"/>
      <c r="RVL139"/>
      <c r="RVM139"/>
      <c r="RVN139"/>
      <c r="RVO139"/>
      <c r="RVP139"/>
      <c r="RVQ139"/>
      <c r="RVR139"/>
      <c r="RVS139"/>
      <c r="RVT139"/>
      <c r="RVU139"/>
      <c r="RVV139"/>
      <c r="RVW139"/>
      <c r="RVX139"/>
      <c r="RVY139"/>
      <c r="RVZ139"/>
      <c r="RWA139"/>
      <c r="RWB139"/>
      <c r="RWC139"/>
      <c r="RWD139"/>
      <c r="RWE139"/>
      <c r="RWF139"/>
      <c r="RWG139"/>
      <c r="RWH139"/>
      <c r="RWI139"/>
      <c r="RWJ139"/>
      <c r="RWK139"/>
      <c r="RWL139"/>
      <c r="RWM139"/>
      <c r="RWN139"/>
      <c r="RWO139"/>
      <c r="RWP139"/>
      <c r="RWQ139"/>
      <c r="RWR139"/>
      <c r="RWS139"/>
      <c r="RWT139"/>
      <c r="RWU139"/>
      <c r="RWV139"/>
      <c r="RWW139"/>
      <c r="RWX139"/>
      <c r="RWY139"/>
      <c r="RWZ139"/>
      <c r="RXA139"/>
      <c r="RXB139"/>
      <c r="RXC139"/>
      <c r="RXD139"/>
      <c r="RXE139"/>
      <c r="RXF139"/>
      <c r="RXG139"/>
      <c r="RXH139"/>
      <c r="RXI139"/>
      <c r="RXJ139"/>
      <c r="RXK139"/>
      <c r="RXL139"/>
      <c r="RXM139"/>
      <c r="RXN139"/>
      <c r="RXO139"/>
      <c r="RXP139"/>
      <c r="RXQ139"/>
      <c r="RXR139"/>
      <c r="RXS139"/>
      <c r="RXT139"/>
      <c r="RXU139"/>
      <c r="RXV139"/>
      <c r="RXW139"/>
      <c r="RXX139"/>
      <c r="RXY139"/>
      <c r="RXZ139"/>
      <c r="RYA139"/>
      <c r="RYB139"/>
      <c r="RYC139"/>
      <c r="RYD139"/>
      <c r="RYE139"/>
      <c r="RYF139"/>
      <c r="RYG139"/>
      <c r="RYH139"/>
      <c r="RYI139"/>
      <c r="RYJ139"/>
      <c r="RYK139"/>
      <c r="RYL139"/>
      <c r="RYM139"/>
      <c r="RYN139"/>
      <c r="RYO139"/>
      <c r="RYP139"/>
      <c r="RYQ139"/>
      <c r="RYR139"/>
      <c r="RYS139"/>
      <c r="RYT139"/>
      <c r="RYU139"/>
      <c r="RYV139"/>
      <c r="RYW139"/>
      <c r="RYX139"/>
      <c r="RYY139"/>
      <c r="RYZ139"/>
      <c r="RZA139"/>
      <c r="RZB139"/>
      <c r="RZC139"/>
      <c r="RZD139"/>
      <c r="RZE139"/>
      <c r="RZF139"/>
      <c r="RZG139"/>
      <c r="RZH139"/>
      <c r="RZI139"/>
      <c r="RZJ139"/>
      <c r="RZK139"/>
      <c r="RZL139"/>
      <c r="RZM139"/>
      <c r="RZN139"/>
      <c r="RZO139"/>
      <c r="RZP139"/>
      <c r="RZQ139"/>
      <c r="RZR139"/>
      <c r="RZS139"/>
      <c r="RZT139"/>
      <c r="RZU139"/>
      <c r="RZV139"/>
      <c r="RZW139"/>
      <c r="RZX139"/>
      <c r="RZY139"/>
      <c r="RZZ139"/>
      <c r="SAA139"/>
      <c r="SAB139"/>
      <c r="SAC139"/>
      <c r="SAD139"/>
      <c r="SAE139"/>
      <c r="SAF139"/>
      <c r="SAG139"/>
      <c r="SAH139"/>
      <c r="SAI139"/>
      <c r="SAJ139"/>
      <c r="SAK139"/>
      <c r="SAL139"/>
      <c r="SAM139"/>
      <c r="SAN139"/>
      <c r="SAO139"/>
      <c r="SAP139"/>
      <c r="SAQ139"/>
      <c r="SAR139"/>
      <c r="SAS139"/>
      <c r="SAT139"/>
      <c r="SAU139"/>
      <c r="SAV139"/>
      <c r="SAW139"/>
      <c r="SAX139"/>
      <c r="SAY139"/>
      <c r="SAZ139"/>
      <c r="SBA139"/>
      <c r="SBB139"/>
      <c r="SBC139"/>
      <c r="SBD139"/>
      <c r="SBE139"/>
      <c r="SBF139"/>
      <c r="SBG139"/>
      <c r="SBH139"/>
      <c r="SBI139"/>
      <c r="SBJ139"/>
      <c r="SBK139"/>
      <c r="SBL139"/>
      <c r="SBM139"/>
      <c r="SBN139"/>
      <c r="SBO139"/>
      <c r="SBP139"/>
      <c r="SBQ139"/>
      <c r="SBR139"/>
      <c r="SBS139"/>
      <c r="SBT139"/>
      <c r="SBU139"/>
      <c r="SBV139"/>
      <c r="SBW139"/>
      <c r="SBX139"/>
      <c r="SBY139"/>
      <c r="SBZ139"/>
      <c r="SCA139"/>
      <c r="SCB139"/>
      <c r="SCC139"/>
      <c r="SCD139"/>
      <c r="SCE139"/>
      <c r="SCF139"/>
      <c r="SCG139"/>
      <c r="SCH139"/>
      <c r="SCI139"/>
      <c r="SCJ139"/>
      <c r="SCK139"/>
      <c r="SCL139"/>
      <c r="SCM139"/>
      <c r="SCN139"/>
      <c r="SCO139"/>
      <c r="SCP139"/>
      <c r="SCQ139"/>
      <c r="SCR139"/>
      <c r="SCS139"/>
      <c r="SCT139"/>
      <c r="SCU139"/>
      <c r="SCV139"/>
      <c r="SCW139"/>
      <c r="SCX139"/>
      <c r="SCY139"/>
      <c r="SCZ139"/>
      <c r="SDA139"/>
      <c r="SDB139"/>
      <c r="SDC139"/>
      <c r="SDD139"/>
      <c r="SDE139"/>
      <c r="SDF139"/>
      <c r="SDG139"/>
      <c r="SDH139"/>
      <c r="SDI139"/>
      <c r="SDJ139"/>
      <c r="SDK139"/>
      <c r="SDL139"/>
      <c r="SDM139"/>
      <c r="SDN139"/>
      <c r="SDO139"/>
      <c r="SDP139"/>
      <c r="SDQ139"/>
      <c r="SDR139"/>
      <c r="SDS139"/>
      <c r="SDT139"/>
      <c r="SDU139"/>
      <c r="SDV139"/>
      <c r="SDW139"/>
      <c r="SDX139"/>
      <c r="SDY139"/>
      <c r="SDZ139"/>
      <c r="SEA139"/>
      <c r="SEB139"/>
      <c r="SEC139"/>
      <c r="SED139"/>
      <c r="SEE139"/>
      <c r="SEF139"/>
      <c r="SEG139"/>
      <c r="SEH139"/>
      <c r="SEI139"/>
      <c r="SEJ139"/>
      <c r="SEK139"/>
      <c r="SEL139"/>
      <c r="SEM139"/>
      <c r="SEN139"/>
      <c r="SEO139"/>
      <c r="SEP139"/>
      <c r="SEQ139"/>
      <c r="SER139"/>
      <c r="SES139"/>
      <c r="SET139"/>
      <c r="SEU139"/>
      <c r="SEV139"/>
      <c r="SEW139"/>
      <c r="SEX139"/>
      <c r="SEY139"/>
      <c r="SEZ139"/>
      <c r="SFA139"/>
      <c r="SFB139"/>
      <c r="SFC139"/>
      <c r="SFD139"/>
      <c r="SFE139"/>
      <c r="SFF139"/>
      <c r="SFG139"/>
      <c r="SFH139"/>
      <c r="SFI139"/>
      <c r="SFJ139"/>
      <c r="SFK139"/>
      <c r="SFL139"/>
      <c r="SFM139"/>
      <c r="SFN139"/>
      <c r="SFO139"/>
      <c r="SFP139"/>
      <c r="SFQ139"/>
      <c r="SFR139"/>
      <c r="SFS139"/>
      <c r="SFT139"/>
      <c r="SFU139"/>
      <c r="SFV139"/>
      <c r="SFW139"/>
      <c r="SFX139"/>
      <c r="SFY139"/>
      <c r="SFZ139"/>
      <c r="SGA139"/>
      <c r="SGB139"/>
      <c r="SGC139"/>
      <c r="SGD139"/>
      <c r="SGE139"/>
      <c r="SGF139"/>
      <c r="SGG139"/>
      <c r="SGH139"/>
      <c r="SGI139"/>
      <c r="SGJ139"/>
      <c r="SGK139"/>
      <c r="SGL139"/>
      <c r="SGM139"/>
      <c r="SGN139"/>
      <c r="SGO139"/>
      <c r="SGP139"/>
      <c r="SGQ139"/>
      <c r="SGR139"/>
      <c r="SGS139"/>
      <c r="SGT139"/>
      <c r="SGU139"/>
      <c r="SGV139"/>
      <c r="SGW139"/>
      <c r="SGX139"/>
      <c r="SGY139"/>
      <c r="SGZ139"/>
      <c r="SHA139"/>
      <c r="SHB139"/>
      <c r="SHC139"/>
      <c r="SHD139"/>
      <c r="SHE139"/>
      <c r="SHF139"/>
      <c r="SHG139"/>
      <c r="SHH139"/>
      <c r="SHI139"/>
      <c r="SHJ139"/>
      <c r="SHK139"/>
      <c r="SHL139"/>
      <c r="SHM139"/>
      <c r="SHN139"/>
      <c r="SHO139"/>
      <c r="SHP139"/>
      <c r="SHQ139"/>
      <c r="SHR139"/>
      <c r="SHS139"/>
      <c r="SHT139"/>
      <c r="SHU139"/>
      <c r="SHV139"/>
      <c r="SHW139"/>
      <c r="SHX139"/>
      <c r="SHY139"/>
      <c r="SHZ139"/>
      <c r="SIA139"/>
      <c r="SIB139"/>
      <c r="SIC139"/>
      <c r="SID139"/>
      <c r="SIE139"/>
      <c r="SIF139"/>
      <c r="SIG139"/>
      <c r="SIH139"/>
      <c r="SII139"/>
      <c r="SIJ139"/>
      <c r="SIK139"/>
      <c r="SIL139"/>
      <c r="SIM139"/>
      <c r="SIN139"/>
      <c r="SIO139"/>
      <c r="SIP139"/>
      <c r="SIQ139"/>
      <c r="SIR139"/>
      <c r="SIS139"/>
      <c r="SIT139"/>
      <c r="SIU139"/>
      <c r="SIV139"/>
      <c r="SIW139"/>
      <c r="SIX139"/>
      <c r="SIY139"/>
      <c r="SIZ139"/>
      <c r="SJA139"/>
      <c r="SJB139"/>
      <c r="SJC139"/>
      <c r="SJD139"/>
      <c r="SJE139"/>
      <c r="SJF139"/>
      <c r="SJG139"/>
      <c r="SJH139"/>
      <c r="SJI139"/>
      <c r="SJJ139"/>
      <c r="SJK139"/>
      <c r="SJL139"/>
      <c r="SJM139"/>
      <c r="SJN139"/>
      <c r="SJO139"/>
      <c r="SJP139"/>
      <c r="SJQ139"/>
      <c r="SJR139"/>
      <c r="SJS139"/>
      <c r="SJT139"/>
      <c r="SJU139"/>
      <c r="SJV139"/>
      <c r="SJW139"/>
      <c r="SJX139"/>
      <c r="SJY139"/>
      <c r="SJZ139"/>
      <c r="SKA139"/>
      <c r="SKB139"/>
      <c r="SKC139"/>
      <c r="SKD139"/>
      <c r="SKE139"/>
      <c r="SKF139"/>
      <c r="SKG139"/>
      <c r="SKH139"/>
      <c r="SKI139"/>
      <c r="SKJ139"/>
      <c r="SKK139"/>
      <c r="SKL139"/>
      <c r="SKM139"/>
      <c r="SKN139"/>
      <c r="SKO139"/>
      <c r="SKP139"/>
      <c r="SKQ139"/>
      <c r="SKR139"/>
      <c r="SKS139"/>
      <c r="SKT139"/>
      <c r="SKU139"/>
      <c r="SKV139"/>
      <c r="SKW139"/>
      <c r="SKX139"/>
      <c r="SKY139"/>
      <c r="SKZ139"/>
      <c r="SLA139"/>
      <c r="SLB139"/>
      <c r="SLC139"/>
      <c r="SLD139"/>
      <c r="SLE139"/>
      <c r="SLF139"/>
      <c r="SLG139"/>
      <c r="SLH139"/>
      <c r="SLI139"/>
      <c r="SLJ139"/>
      <c r="SLK139"/>
      <c r="SLL139"/>
      <c r="SLM139"/>
      <c r="SLN139"/>
      <c r="SLO139"/>
      <c r="SLP139"/>
      <c r="SLQ139"/>
      <c r="SLR139"/>
      <c r="SLS139"/>
      <c r="SLT139"/>
      <c r="SLU139"/>
      <c r="SLV139"/>
      <c r="SLW139"/>
      <c r="SLX139"/>
      <c r="SLY139"/>
      <c r="SLZ139"/>
      <c r="SMA139"/>
      <c r="SMB139"/>
      <c r="SMC139"/>
      <c r="SMD139"/>
      <c r="SME139"/>
      <c r="SMF139"/>
      <c r="SMG139"/>
      <c r="SMH139"/>
      <c r="SMI139"/>
      <c r="SMJ139"/>
      <c r="SMK139"/>
      <c r="SML139"/>
      <c r="SMM139"/>
      <c r="SMN139"/>
      <c r="SMO139"/>
      <c r="SMP139"/>
      <c r="SMQ139"/>
      <c r="SMR139"/>
      <c r="SMS139"/>
      <c r="SMT139"/>
      <c r="SMU139"/>
      <c r="SMV139"/>
      <c r="SMW139"/>
      <c r="SMX139"/>
      <c r="SMY139"/>
      <c r="SMZ139"/>
      <c r="SNA139"/>
      <c r="SNB139"/>
      <c r="SNC139"/>
      <c r="SND139"/>
      <c r="SNE139"/>
      <c r="SNF139"/>
      <c r="SNG139"/>
      <c r="SNH139"/>
      <c r="SNI139"/>
      <c r="SNJ139"/>
      <c r="SNK139"/>
      <c r="SNL139"/>
      <c r="SNM139"/>
      <c r="SNN139"/>
      <c r="SNO139"/>
      <c r="SNP139"/>
      <c r="SNQ139"/>
      <c r="SNR139"/>
      <c r="SNS139"/>
      <c r="SNT139"/>
      <c r="SNU139"/>
      <c r="SNV139"/>
      <c r="SNW139"/>
      <c r="SNX139"/>
      <c r="SNY139"/>
      <c r="SNZ139"/>
      <c r="SOA139"/>
      <c r="SOB139"/>
      <c r="SOC139"/>
      <c r="SOD139"/>
      <c r="SOE139"/>
      <c r="SOF139"/>
      <c r="SOG139"/>
      <c r="SOH139"/>
      <c r="SOI139"/>
      <c r="SOJ139"/>
      <c r="SOK139"/>
      <c r="SOL139"/>
      <c r="SOM139"/>
      <c r="SON139"/>
      <c r="SOO139"/>
      <c r="SOP139"/>
      <c r="SOQ139"/>
      <c r="SOR139"/>
      <c r="SOS139"/>
      <c r="SOT139"/>
      <c r="SOU139"/>
      <c r="SOV139"/>
      <c r="SOW139"/>
      <c r="SOX139"/>
      <c r="SOY139"/>
      <c r="SOZ139"/>
      <c r="SPA139"/>
      <c r="SPB139"/>
      <c r="SPC139"/>
      <c r="SPD139"/>
      <c r="SPE139"/>
      <c r="SPF139"/>
      <c r="SPG139"/>
      <c r="SPH139"/>
      <c r="SPI139"/>
      <c r="SPJ139"/>
      <c r="SPK139"/>
      <c r="SPL139"/>
      <c r="SPM139"/>
      <c r="SPN139"/>
      <c r="SPO139"/>
      <c r="SPP139"/>
      <c r="SPQ139"/>
      <c r="SPR139"/>
      <c r="SPS139"/>
      <c r="SPT139"/>
      <c r="SPU139"/>
      <c r="SPV139"/>
      <c r="SPW139"/>
      <c r="SPX139"/>
      <c r="SPY139"/>
      <c r="SPZ139"/>
      <c r="SQA139"/>
      <c r="SQB139"/>
      <c r="SQC139"/>
      <c r="SQD139"/>
      <c r="SQE139"/>
      <c r="SQF139"/>
      <c r="SQG139"/>
      <c r="SQH139"/>
      <c r="SQI139"/>
      <c r="SQJ139"/>
      <c r="SQK139"/>
      <c r="SQL139"/>
      <c r="SQM139"/>
      <c r="SQN139"/>
      <c r="SQO139"/>
      <c r="SQP139"/>
      <c r="SQQ139"/>
      <c r="SQR139"/>
      <c r="SQS139"/>
      <c r="SQT139"/>
      <c r="SQU139"/>
      <c r="SQV139"/>
      <c r="SQW139"/>
      <c r="SQX139"/>
      <c r="SQY139"/>
      <c r="SQZ139"/>
      <c r="SRA139"/>
      <c r="SRB139"/>
      <c r="SRC139"/>
      <c r="SRD139"/>
      <c r="SRE139"/>
      <c r="SRF139"/>
      <c r="SRG139"/>
      <c r="SRH139"/>
      <c r="SRI139"/>
      <c r="SRJ139"/>
      <c r="SRK139"/>
      <c r="SRL139"/>
      <c r="SRM139"/>
      <c r="SRN139"/>
      <c r="SRO139"/>
      <c r="SRP139"/>
      <c r="SRQ139"/>
      <c r="SRR139"/>
      <c r="SRS139"/>
      <c r="SRT139"/>
      <c r="SRU139"/>
      <c r="SRV139"/>
      <c r="SRW139"/>
      <c r="SRX139"/>
      <c r="SRY139"/>
      <c r="SRZ139"/>
      <c r="SSA139"/>
      <c r="SSB139"/>
      <c r="SSC139"/>
      <c r="SSD139"/>
      <c r="SSE139"/>
      <c r="SSF139"/>
      <c r="SSG139"/>
      <c r="SSH139"/>
      <c r="SSI139"/>
      <c r="SSJ139"/>
      <c r="SSK139"/>
      <c r="SSL139"/>
      <c r="SSM139"/>
      <c r="SSN139"/>
      <c r="SSO139"/>
      <c r="SSP139"/>
      <c r="SSQ139"/>
      <c r="SSR139"/>
      <c r="SSS139"/>
      <c r="SST139"/>
      <c r="SSU139"/>
      <c r="SSV139"/>
      <c r="SSW139"/>
      <c r="SSX139"/>
      <c r="SSY139"/>
      <c r="SSZ139"/>
      <c r="STA139"/>
      <c r="STB139"/>
      <c r="STC139"/>
      <c r="STD139"/>
      <c r="STE139"/>
      <c r="STF139"/>
      <c r="STG139"/>
      <c r="STH139"/>
      <c r="STI139"/>
      <c r="STJ139"/>
      <c r="STK139"/>
      <c r="STL139"/>
      <c r="STM139"/>
      <c r="STN139"/>
      <c r="STO139"/>
      <c r="STP139"/>
      <c r="STQ139"/>
      <c r="STR139"/>
      <c r="STS139"/>
      <c r="STT139"/>
      <c r="STU139"/>
      <c r="STV139"/>
      <c r="STW139"/>
      <c r="STX139"/>
      <c r="STY139"/>
      <c r="STZ139"/>
      <c r="SUA139"/>
      <c r="SUB139"/>
      <c r="SUC139"/>
      <c r="SUD139"/>
      <c r="SUE139"/>
      <c r="SUF139"/>
      <c r="SUG139"/>
      <c r="SUH139"/>
      <c r="SUI139"/>
      <c r="SUJ139"/>
      <c r="SUK139"/>
      <c r="SUL139"/>
      <c r="SUM139"/>
      <c r="SUN139"/>
      <c r="SUO139"/>
      <c r="SUP139"/>
      <c r="SUQ139"/>
      <c r="SUR139"/>
      <c r="SUS139"/>
      <c r="SUT139"/>
      <c r="SUU139"/>
      <c r="SUV139"/>
      <c r="SUW139"/>
      <c r="SUX139"/>
      <c r="SUY139"/>
      <c r="SUZ139"/>
      <c r="SVA139"/>
      <c r="SVB139"/>
      <c r="SVC139"/>
      <c r="SVD139"/>
      <c r="SVE139"/>
      <c r="SVF139"/>
      <c r="SVG139"/>
      <c r="SVH139"/>
      <c r="SVI139"/>
      <c r="SVJ139"/>
      <c r="SVK139"/>
      <c r="SVL139"/>
      <c r="SVM139"/>
      <c r="SVN139"/>
      <c r="SVO139"/>
      <c r="SVP139"/>
      <c r="SVQ139"/>
      <c r="SVR139"/>
      <c r="SVS139"/>
      <c r="SVT139"/>
      <c r="SVU139"/>
      <c r="SVV139"/>
      <c r="SVW139"/>
      <c r="SVX139"/>
      <c r="SVY139"/>
      <c r="SVZ139"/>
      <c r="SWA139"/>
      <c r="SWB139"/>
      <c r="SWC139"/>
      <c r="SWD139"/>
      <c r="SWE139"/>
      <c r="SWF139"/>
      <c r="SWG139"/>
      <c r="SWH139"/>
      <c r="SWI139"/>
      <c r="SWJ139"/>
      <c r="SWK139"/>
      <c r="SWL139"/>
      <c r="SWM139"/>
      <c r="SWN139"/>
      <c r="SWO139"/>
      <c r="SWP139"/>
      <c r="SWQ139"/>
      <c r="SWR139"/>
      <c r="SWS139"/>
      <c r="SWT139"/>
      <c r="SWU139"/>
      <c r="SWV139"/>
      <c r="SWW139"/>
      <c r="SWX139"/>
      <c r="SWY139"/>
      <c r="SWZ139"/>
      <c r="SXA139"/>
      <c r="SXB139"/>
      <c r="SXC139"/>
      <c r="SXD139"/>
      <c r="SXE139"/>
      <c r="SXF139"/>
      <c r="SXG139"/>
      <c r="SXH139"/>
      <c r="SXI139"/>
      <c r="SXJ139"/>
      <c r="SXK139"/>
      <c r="SXL139"/>
      <c r="SXM139"/>
      <c r="SXN139"/>
      <c r="SXO139"/>
      <c r="SXP139"/>
      <c r="SXQ139"/>
      <c r="SXR139"/>
      <c r="SXS139"/>
      <c r="SXT139"/>
      <c r="SXU139"/>
      <c r="SXV139"/>
      <c r="SXW139"/>
      <c r="SXX139"/>
      <c r="SXY139"/>
      <c r="SXZ139"/>
      <c r="SYA139"/>
      <c r="SYB139"/>
      <c r="SYC139"/>
      <c r="SYD139"/>
      <c r="SYE139"/>
      <c r="SYF139"/>
      <c r="SYG139"/>
      <c r="SYH139"/>
      <c r="SYI139"/>
      <c r="SYJ139"/>
      <c r="SYK139"/>
      <c r="SYL139"/>
      <c r="SYM139"/>
      <c r="SYN139"/>
      <c r="SYO139"/>
      <c r="SYP139"/>
      <c r="SYQ139"/>
      <c r="SYR139"/>
      <c r="SYS139"/>
      <c r="SYT139"/>
      <c r="SYU139"/>
      <c r="SYV139"/>
      <c r="SYW139"/>
      <c r="SYX139"/>
      <c r="SYY139"/>
      <c r="SYZ139"/>
      <c r="SZA139"/>
      <c r="SZB139"/>
      <c r="SZC139"/>
      <c r="SZD139"/>
      <c r="SZE139"/>
      <c r="SZF139"/>
      <c r="SZG139"/>
      <c r="SZH139"/>
      <c r="SZI139"/>
      <c r="SZJ139"/>
      <c r="SZK139"/>
      <c r="SZL139"/>
      <c r="SZM139"/>
      <c r="SZN139"/>
      <c r="SZO139"/>
      <c r="SZP139"/>
      <c r="SZQ139"/>
      <c r="SZR139"/>
      <c r="SZS139"/>
      <c r="SZT139"/>
      <c r="SZU139"/>
      <c r="SZV139"/>
      <c r="SZW139"/>
      <c r="SZX139"/>
      <c r="SZY139"/>
      <c r="SZZ139"/>
      <c r="TAA139"/>
      <c r="TAB139"/>
      <c r="TAC139"/>
      <c r="TAD139"/>
      <c r="TAE139"/>
      <c r="TAF139"/>
      <c r="TAG139"/>
      <c r="TAH139"/>
      <c r="TAI139"/>
      <c r="TAJ139"/>
      <c r="TAK139"/>
      <c r="TAL139"/>
      <c r="TAM139"/>
      <c r="TAN139"/>
      <c r="TAO139"/>
      <c r="TAP139"/>
      <c r="TAQ139"/>
      <c r="TAR139"/>
      <c r="TAS139"/>
      <c r="TAT139"/>
      <c r="TAU139"/>
      <c r="TAV139"/>
      <c r="TAW139"/>
      <c r="TAX139"/>
      <c r="TAY139"/>
      <c r="TAZ139"/>
      <c r="TBA139"/>
      <c r="TBB139"/>
      <c r="TBC139"/>
      <c r="TBD139"/>
      <c r="TBE139"/>
      <c r="TBF139"/>
      <c r="TBG139"/>
      <c r="TBH139"/>
      <c r="TBI139"/>
      <c r="TBJ139"/>
      <c r="TBK139"/>
      <c r="TBL139"/>
      <c r="TBM139"/>
      <c r="TBN139"/>
      <c r="TBO139"/>
      <c r="TBP139"/>
      <c r="TBQ139"/>
      <c r="TBR139"/>
      <c r="TBS139"/>
      <c r="TBT139"/>
      <c r="TBU139"/>
      <c r="TBV139"/>
      <c r="TBW139"/>
      <c r="TBX139"/>
      <c r="TBY139"/>
      <c r="TBZ139"/>
      <c r="TCA139"/>
      <c r="TCB139"/>
      <c r="TCC139"/>
      <c r="TCD139"/>
      <c r="TCE139"/>
      <c r="TCF139"/>
      <c r="TCG139"/>
      <c r="TCH139"/>
      <c r="TCI139"/>
      <c r="TCJ139"/>
      <c r="TCK139"/>
      <c r="TCL139"/>
      <c r="TCM139"/>
      <c r="TCN139"/>
      <c r="TCO139"/>
      <c r="TCP139"/>
      <c r="TCQ139"/>
      <c r="TCR139"/>
      <c r="TCS139"/>
      <c r="TCT139"/>
      <c r="TCU139"/>
      <c r="TCV139"/>
      <c r="TCW139"/>
      <c r="TCX139"/>
      <c r="TCY139"/>
      <c r="TCZ139"/>
      <c r="TDA139"/>
      <c r="TDB139"/>
      <c r="TDC139"/>
      <c r="TDD139"/>
      <c r="TDE139"/>
      <c r="TDF139"/>
      <c r="TDG139"/>
      <c r="TDH139"/>
      <c r="TDI139"/>
      <c r="TDJ139"/>
      <c r="TDK139"/>
      <c r="TDL139"/>
      <c r="TDM139"/>
      <c r="TDN139"/>
      <c r="TDO139"/>
      <c r="TDP139"/>
      <c r="TDQ139"/>
      <c r="TDR139"/>
      <c r="TDS139"/>
      <c r="TDT139"/>
      <c r="TDU139"/>
      <c r="TDV139"/>
      <c r="TDW139"/>
      <c r="TDX139"/>
      <c r="TDY139"/>
      <c r="TDZ139"/>
      <c r="TEA139"/>
      <c r="TEB139"/>
      <c r="TEC139"/>
      <c r="TED139"/>
      <c r="TEE139"/>
      <c r="TEF139"/>
      <c r="TEG139"/>
      <c r="TEH139"/>
      <c r="TEI139"/>
      <c r="TEJ139"/>
      <c r="TEK139"/>
      <c r="TEL139"/>
      <c r="TEM139"/>
      <c r="TEN139"/>
      <c r="TEO139"/>
      <c r="TEP139"/>
      <c r="TEQ139"/>
      <c r="TER139"/>
      <c r="TES139"/>
      <c r="TET139"/>
      <c r="TEU139"/>
      <c r="TEV139"/>
      <c r="TEW139"/>
      <c r="TEX139"/>
      <c r="TEY139"/>
      <c r="TEZ139"/>
      <c r="TFA139"/>
      <c r="TFB139"/>
      <c r="TFC139"/>
      <c r="TFD139"/>
      <c r="TFE139"/>
      <c r="TFF139"/>
      <c r="TFG139"/>
      <c r="TFH139"/>
      <c r="TFI139"/>
      <c r="TFJ139"/>
      <c r="TFK139"/>
      <c r="TFL139"/>
      <c r="TFM139"/>
      <c r="TFN139"/>
      <c r="TFO139"/>
      <c r="TFP139"/>
      <c r="TFQ139"/>
      <c r="TFR139"/>
      <c r="TFS139"/>
      <c r="TFT139"/>
      <c r="TFU139"/>
      <c r="TFV139"/>
      <c r="TFW139"/>
      <c r="TFX139"/>
      <c r="TFY139"/>
      <c r="TFZ139"/>
      <c r="TGA139"/>
      <c r="TGB139"/>
      <c r="TGC139"/>
      <c r="TGD139"/>
      <c r="TGE139"/>
      <c r="TGF139"/>
      <c r="TGG139"/>
      <c r="TGH139"/>
      <c r="TGI139"/>
      <c r="TGJ139"/>
      <c r="TGK139"/>
      <c r="TGL139"/>
      <c r="TGM139"/>
      <c r="TGN139"/>
      <c r="TGO139"/>
      <c r="TGP139"/>
      <c r="TGQ139"/>
      <c r="TGR139"/>
      <c r="TGS139"/>
      <c r="TGT139"/>
      <c r="TGU139"/>
      <c r="TGV139"/>
      <c r="TGW139"/>
      <c r="TGX139"/>
      <c r="TGY139"/>
      <c r="TGZ139"/>
      <c r="THA139"/>
      <c r="THB139"/>
      <c r="THC139"/>
      <c r="THD139"/>
      <c r="THE139"/>
      <c r="THF139"/>
      <c r="THG139"/>
      <c r="THH139"/>
      <c r="THI139"/>
      <c r="THJ139"/>
      <c r="THK139"/>
      <c r="THL139"/>
      <c r="THM139"/>
      <c r="THN139"/>
      <c r="THO139"/>
      <c r="THP139"/>
      <c r="THQ139"/>
      <c r="THR139"/>
      <c r="THS139"/>
      <c r="THT139"/>
      <c r="THU139"/>
      <c r="THV139"/>
      <c r="THW139"/>
      <c r="THX139"/>
      <c r="THY139"/>
      <c r="THZ139"/>
      <c r="TIA139"/>
      <c r="TIB139"/>
      <c r="TIC139"/>
      <c r="TID139"/>
      <c r="TIE139"/>
      <c r="TIF139"/>
      <c r="TIG139"/>
      <c r="TIH139"/>
      <c r="TII139"/>
      <c r="TIJ139"/>
      <c r="TIK139"/>
      <c r="TIL139"/>
      <c r="TIM139"/>
      <c r="TIN139"/>
      <c r="TIO139"/>
      <c r="TIP139"/>
      <c r="TIQ139"/>
      <c r="TIR139"/>
      <c r="TIS139"/>
      <c r="TIT139"/>
      <c r="TIU139"/>
      <c r="TIV139"/>
      <c r="TIW139"/>
      <c r="TIX139"/>
      <c r="TIY139"/>
      <c r="TIZ139"/>
      <c r="TJA139"/>
      <c r="TJB139"/>
      <c r="TJC139"/>
      <c r="TJD139"/>
      <c r="TJE139"/>
      <c r="TJF139"/>
      <c r="TJG139"/>
      <c r="TJH139"/>
      <c r="TJI139"/>
      <c r="TJJ139"/>
      <c r="TJK139"/>
      <c r="TJL139"/>
      <c r="TJM139"/>
      <c r="TJN139"/>
      <c r="TJO139"/>
      <c r="TJP139"/>
      <c r="TJQ139"/>
      <c r="TJR139"/>
      <c r="TJS139"/>
      <c r="TJT139"/>
      <c r="TJU139"/>
      <c r="TJV139"/>
      <c r="TJW139"/>
      <c r="TJX139"/>
      <c r="TJY139"/>
      <c r="TJZ139"/>
      <c r="TKA139"/>
      <c r="TKB139"/>
      <c r="TKC139"/>
      <c r="TKD139"/>
      <c r="TKE139"/>
      <c r="TKF139"/>
      <c r="TKG139"/>
      <c r="TKH139"/>
      <c r="TKI139"/>
      <c r="TKJ139"/>
      <c r="TKK139"/>
      <c r="TKL139"/>
      <c r="TKM139"/>
      <c r="TKN139"/>
      <c r="TKO139"/>
      <c r="TKP139"/>
      <c r="TKQ139"/>
      <c r="TKR139"/>
      <c r="TKS139"/>
      <c r="TKT139"/>
      <c r="TKU139"/>
      <c r="TKV139"/>
      <c r="TKW139"/>
      <c r="TKX139"/>
      <c r="TKY139"/>
      <c r="TKZ139"/>
      <c r="TLA139"/>
      <c r="TLB139"/>
      <c r="TLC139"/>
      <c r="TLD139"/>
      <c r="TLE139"/>
      <c r="TLF139"/>
      <c r="TLG139"/>
      <c r="TLH139"/>
      <c r="TLI139"/>
      <c r="TLJ139"/>
      <c r="TLK139"/>
      <c r="TLL139"/>
      <c r="TLM139"/>
      <c r="TLN139"/>
      <c r="TLO139"/>
      <c r="TLP139"/>
      <c r="TLQ139"/>
      <c r="TLR139"/>
      <c r="TLS139"/>
      <c r="TLT139"/>
      <c r="TLU139"/>
      <c r="TLV139"/>
      <c r="TLW139"/>
      <c r="TLX139"/>
      <c r="TLY139"/>
      <c r="TLZ139"/>
      <c r="TMA139"/>
      <c r="TMB139"/>
      <c r="TMC139"/>
      <c r="TMD139"/>
      <c r="TME139"/>
      <c r="TMF139"/>
      <c r="TMG139"/>
      <c r="TMH139"/>
      <c r="TMI139"/>
      <c r="TMJ139"/>
      <c r="TMK139"/>
      <c r="TML139"/>
      <c r="TMM139"/>
      <c r="TMN139"/>
      <c r="TMO139"/>
      <c r="TMP139"/>
      <c r="TMQ139"/>
      <c r="TMR139"/>
      <c r="TMS139"/>
      <c r="TMT139"/>
      <c r="TMU139"/>
      <c r="TMV139"/>
      <c r="TMW139"/>
      <c r="TMX139"/>
      <c r="TMY139"/>
      <c r="TMZ139"/>
      <c r="TNA139"/>
      <c r="TNB139"/>
      <c r="TNC139"/>
      <c r="TND139"/>
      <c r="TNE139"/>
      <c r="TNF139"/>
      <c r="TNG139"/>
      <c r="TNH139"/>
      <c r="TNI139"/>
      <c r="TNJ139"/>
      <c r="TNK139"/>
      <c r="TNL139"/>
      <c r="TNM139"/>
      <c r="TNN139"/>
      <c r="TNO139"/>
      <c r="TNP139"/>
      <c r="TNQ139"/>
      <c r="TNR139"/>
      <c r="TNS139"/>
      <c r="TNT139"/>
      <c r="TNU139"/>
      <c r="TNV139"/>
      <c r="TNW139"/>
      <c r="TNX139"/>
      <c r="TNY139"/>
      <c r="TNZ139"/>
      <c r="TOA139"/>
      <c r="TOB139"/>
      <c r="TOC139"/>
      <c r="TOD139"/>
      <c r="TOE139"/>
      <c r="TOF139"/>
      <c r="TOG139"/>
      <c r="TOH139"/>
      <c r="TOI139"/>
      <c r="TOJ139"/>
      <c r="TOK139"/>
      <c r="TOL139"/>
      <c r="TOM139"/>
      <c r="TON139"/>
      <c r="TOO139"/>
      <c r="TOP139"/>
      <c r="TOQ139"/>
      <c r="TOR139"/>
      <c r="TOS139"/>
      <c r="TOT139"/>
      <c r="TOU139"/>
      <c r="TOV139"/>
      <c r="TOW139"/>
      <c r="TOX139"/>
      <c r="TOY139"/>
      <c r="TOZ139"/>
      <c r="TPA139"/>
      <c r="TPB139"/>
      <c r="TPC139"/>
      <c r="TPD139"/>
      <c r="TPE139"/>
      <c r="TPF139"/>
      <c r="TPG139"/>
      <c r="TPH139"/>
      <c r="TPI139"/>
      <c r="TPJ139"/>
      <c r="TPK139"/>
      <c r="TPL139"/>
      <c r="TPM139"/>
      <c r="TPN139"/>
      <c r="TPO139"/>
      <c r="TPP139"/>
      <c r="TPQ139"/>
      <c r="TPR139"/>
      <c r="TPS139"/>
      <c r="TPT139"/>
      <c r="TPU139"/>
      <c r="TPV139"/>
      <c r="TPW139"/>
      <c r="TPX139"/>
      <c r="TPY139"/>
      <c r="TPZ139"/>
      <c r="TQA139"/>
      <c r="TQB139"/>
      <c r="TQC139"/>
      <c r="TQD139"/>
      <c r="TQE139"/>
      <c r="TQF139"/>
      <c r="TQG139"/>
      <c r="TQH139"/>
      <c r="TQI139"/>
      <c r="TQJ139"/>
      <c r="TQK139"/>
      <c r="TQL139"/>
      <c r="TQM139"/>
      <c r="TQN139"/>
      <c r="TQO139"/>
      <c r="TQP139"/>
      <c r="TQQ139"/>
      <c r="TQR139"/>
      <c r="TQS139"/>
      <c r="TQT139"/>
      <c r="TQU139"/>
      <c r="TQV139"/>
      <c r="TQW139"/>
      <c r="TQX139"/>
      <c r="TQY139"/>
      <c r="TQZ139"/>
      <c r="TRA139"/>
      <c r="TRB139"/>
      <c r="TRC139"/>
      <c r="TRD139"/>
      <c r="TRE139"/>
      <c r="TRF139"/>
      <c r="TRG139"/>
      <c r="TRH139"/>
      <c r="TRI139"/>
      <c r="TRJ139"/>
      <c r="TRK139"/>
      <c r="TRL139"/>
      <c r="TRM139"/>
      <c r="TRN139"/>
      <c r="TRO139"/>
      <c r="TRP139"/>
      <c r="TRQ139"/>
      <c r="TRR139"/>
      <c r="TRS139"/>
      <c r="TRT139"/>
      <c r="TRU139"/>
      <c r="TRV139"/>
      <c r="TRW139"/>
      <c r="TRX139"/>
      <c r="TRY139"/>
      <c r="TRZ139"/>
      <c r="TSA139"/>
      <c r="TSB139"/>
      <c r="TSC139"/>
      <c r="TSD139"/>
      <c r="TSE139"/>
      <c r="TSF139"/>
      <c r="TSG139"/>
      <c r="TSH139"/>
      <c r="TSI139"/>
      <c r="TSJ139"/>
      <c r="TSK139"/>
      <c r="TSL139"/>
      <c r="TSM139"/>
      <c r="TSN139"/>
      <c r="TSO139"/>
      <c r="TSP139"/>
      <c r="TSQ139"/>
      <c r="TSR139"/>
      <c r="TSS139"/>
      <c r="TST139"/>
      <c r="TSU139"/>
      <c r="TSV139"/>
      <c r="TSW139"/>
      <c r="TSX139"/>
      <c r="TSY139"/>
      <c r="TSZ139"/>
      <c r="TTA139"/>
      <c r="TTB139"/>
      <c r="TTC139"/>
      <c r="TTD139"/>
      <c r="TTE139"/>
      <c r="TTF139"/>
      <c r="TTG139"/>
      <c r="TTH139"/>
      <c r="TTI139"/>
      <c r="TTJ139"/>
      <c r="TTK139"/>
      <c r="TTL139"/>
      <c r="TTM139"/>
      <c r="TTN139"/>
      <c r="TTO139"/>
      <c r="TTP139"/>
      <c r="TTQ139"/>
      <c r="TTR139"/>
      <c r="TTS139"/>
      <c r="TTT139"/>
      <c r="TTU139"/>
      <c r="TTV139"/>
      <c r="TTW139"/>
      <c r="TTX139"/>
      <c r="TTY139"/>
      <c r="TTZ139"/>
      <c r="TUA139"/>
      <c r="TUB139"/>
      <c r="TUC139"/>
      <c r="TUD139"/>
      <c r="TUE139"/>
      <c r="TUF139"/>
      <c r="TUG139"/>
      <c r="TUH139"/>
      <c r="TUI139"/>
      <c r="TUJ139"/>
      <c r="TUK139"/>
      <c r="TUL139"/>
      <c r="TUM139"/>
      <c r="TUN139"/>
      <c r="TUO139"/>
      <c r="TUP139"/>
      <c r="TUQ139"/>
      <c r="TUR139"/>
      <c r="TUS139"/>
      <c r="TUT139"/>
      <c r="TUU139"/>
      <c r="TUV139"/>
      <c r="TUW139"/>
      <c r="TUX139"/>
      <c r="TUY139"/>
      <c r="TUZ139"/>
      <c r="TVA139"/>
      <c r="TVB139"/>
      <c r="TVC139"/>
      <c r="TVD139"/>
      <c r="TVE139"/>
      <c r="TVF139"/>
      <c r="TVG139"/>
      <c r="TVH139"/>
      <c r="TVI139"/>
      <c r="TVJ139"/>
      <c r="TVK139"/>
      <c r="TVL139"/>
      <c r="TVM139"/>
      <c r="TVN139"/>
      <c r="TVO139"/>
      <c r="TVP139"/>
      <c r="TVQ139"/>
      <c r="TVR139"/>
      <c r="TVS139"/>
      <c r="TVT139"/>
      <c r="TVU139"/>
      <c r="TVV139"/>
      <c r="TVW139"/>
      <c r="TVX139"/>
      <c r="TVY139"/>
      <c r="TVZ139"/>
      <c r="TWA139"/>
      <c r="TWB139"/>
      <c r="TWC139"/>
      <c r="TWD139"/>
      <c r="TWE139"/>
      <c r="TWF139"/>
      <c r="TWG139"/>
      <c r="TWH139"/>
      <c r="TWI139"/>
      <c r="TWJ139"/>
      <c r="TWK139"/>
      <c r="TWL139"/>
      <c r="TWM139"/>
      <c r="TWN139"/>
      <c r="TWO139"/>
      <c r="TWP139"/>
      <c r="TWQ139"/>
      <c r="TWR139"/>
      <c r="TWS139"/>
      <c r="TWT139"/>
      <c r="TWU139"/>
      <c r="TWV139"/>
      <c r="TWW139"/>
      <c r="TWX139"/>
      <c r="TWY139"/>
      <c r="TWZ139"/>
      <c r="TXA139"/>
      <c r="TXB139"/>
      <c r="TXC139"/>
      <c r="TXD139"/>
      <c r="TXE139"/>
      <c r="TXF139"/>
      <c r="TXG139"/>
      <c r="TXH139"/>
      <c r="TXI139"/>
      <c r="TXJ139"/>
      <c r="TXK139"/>
      <c r="TXL139"/>
      <c r="TXM139"/>
      <c r="TXN139"/>
      <c r="TXO139"/>
      <c r="TXP139"/>
      <c r="TXQ139"/>
      <c r="TXR139"/>
      <c r="TXS139"/>
      <c r="TXT139"/>
      <c r="TXU139"/>
      <c r="TXV139"/>
      <c r="TXW139"/>
      <c r="TXX139"/>
      <c r="TXY139"/>
      <c r="TXZ139"/>
      <c r="TYA139"/>
      <c r="TYB139"/>
      <c r="TYC139"/>
      <c r="TYD139"/>
      <c r="TYE139"/>
      <c r="TYF139"/>
      <c r="TYG139"/>
      <c r="TYH139"/>
      <c r="TYI139"/>
      <c r="TYJ139"/>
      <c r="TYK139"/>
      <c r="TYL139"/>
      <c r="TYM139"/>
      <c r="TYN139"/>
      <c r="TYO139"/>
      <c r="TYP139"/>
      <c r="TYQ139"/>
      <c r="TYR139"/>
      <c r="TYS139"/>
      <c r="TYT139"/>
      <c r="TYU139"/>
      <c r="TYV139"/>
      <c r="TYW139"/>
      <c r="TYX139"/>
      <c r="TYY139"/>
      <c r="TYZ139"/>
      <c r="TZA139"/>
      <c r="TZB139"/>
      <c r="TZC139"/>
      <c r="TZD139"/>
      <c r="TZE139"/>
      <c r="TZF139"/>
      <c r="TZG139"/>
      <c r="TZH139"/>
      <c r="TZI139"/>
      <c r="TZJ139"/>
      <c r="TZK139"/>
      <c r="TZL139"/>
      <c r="TZM139"/>
      <c r="TZN139"/>
      <c r="TZO139"/>
      <c r="TZP139"/>
      <c r="TZQ139"/>
      <c r="TZR139"/>
      <c r="TZS139"/>
      <c r="TZT139"/>
      <c r="TZU139"/>
      <c r="TZV139"/>
      <c r="TZW139"/>
      <c r="TZX139"/>
      <c r="TZY139"/>
      <c r="TZZ139"/>
      <c r="UAA139"/>
      <c r="UAB139"/>
      <c r="UAC139"/>
      <c r="UAD139"/>
      <c r="UAE139"/>
      <c r="UAF139"/>
      <c r="UAG139"/>
      <c r="UAH139"/>
      <c r="UAI139"/>
      <c r="UAJ139"/>
      <c r="UAK139"/>
      <c r="UAL139"/>
      <c r="UAM139"/>
      <c r="UAN139"/>
      <c r="UAO139"/>
      <c r="UAP139"/>
      <c r="UAQ139"/>
      <c r="UAR139"/>
      <c r="UAS139"/>
      <c r="UAT139"/>
      <c r="UAU139"/>
      <c r="UAV139"/>
      <c r="UAW139"/>
      <c r="UAX139"/>
      <c r="UAY139"/>
      <c r="UAZ139"/>
      <c r="UBA139"/>
      <c r="UBB139"/>
      <c r="UBC139"/>
      <c r="UBD139"/>
      <c r="UBE139"/>
      <c r="UBF139"/>
      <c r="UBG139"/>
      <c r="UBH139"/>
      <c r="UBI139"/>
      <c r="UBJ139"/>
      <c r="UBK139"/>
      <c r="UBL139"/>
      <c r="UBM139"/>
      <c r="UBN139"/>
      <c r="UBO139"/>
      <c r="UBP139"/>
      <c r="UBQ139"/>
      <c r="UBR139"/>
      <c r="UBS139"/>
      <c r="UBT139"/>
      <c r="UBU139"/>
      <c r="UBV139"/>
      <c r="UBW139"/>
      <c r="UBX139"/>
      <c r="UBY139"/>
      <c r="UBZ139"/>
      <c r="UCA139"/>
      <c r="UCB139"/>
      <c r="UCC139"/>
      <c r="UCD139"/>
      <c r="UCE139"/>
      <c r="UCF139"/>
      <c r="UCG139"/>
      <c r="UCH139"/>
      <c r="UCI139"/>
      <c r="UCJ139"/>
      <c r="UCK139"/>
      <c r="UCL139"/>
      <c r="UCM139"/>
      <c r="UCN139"/>
      <c r="UCO139"/>
      <c r="UCP139"/>
      <c r="UCQ139"/>
      <c r="UCR139"/>
      <c r="UCS139"/>
      <c r="UCT139"/>
      <c r="UCU139"/>
      <c r="UCV139"/>
      <c r="UCW139"/>
      <c r="UCX139"/>
      <c r="UCY139"/>
      <c r="UCZ139"/>
      <c r="UDA139"/>
      <c r="UDB139"/>
      <c r="UDC139"/>
      <c r="UDD139"/>
      <c r="UDE139"/>
      <c r="UDF139"/>
      <c r="UDG139"/>
      <c r="UDH139"/>
      <c r="UDI139"/>
      <c r="UDJ139"/>
      <c r="UDK139"/>
      <c r="UDL139"/>
      <c r="UDM139"/>
      <c r="UDN139"/>
      <c r="UDO139"/>
      <c r="UDP139"/>
      <c r="UDQ139"/>
      <c r="UDR139"/>
      <c r="UDS139"/>
      <c r="UDT139"/>
      <c r="UDU139"/>
      <c r="UDV139"/>
      <c r="UDW139"/>
      <c r="UDX139"/>
      <c r="UDY139"/>
      <c r="UDZ139"/>
      <c r="UEA139"/>
      <c r="UEB139"/>
      <c r="UEC139"/>
      <c r="UED139"/>
      <c r="UEE139"/>
      <c r="UEF139"/>
      <c r="UEG139"/>
      <c r="UEH139"/>
      <c r="UEI139"/>
      <c r="UEJ139"/>
      <c r="UEK139"/>
      <c r="UEL139"/>
      <c r="UEM139"/>
      <c r="UEN139"/>
      <c r="UEO139"/>
      <c r="UEP139"/>
      <c r="UEQ139"/>
      <c r="UER139"/>
      <c r="UES139"/>
      <c r="UET139"/>
      <c r="UEU139"/>
      <c r="UEV139"/>
      <c r="UEW139"/>
      <c r="UEX139"/>
      <c r="UEY139"/>
      <c r="UEZ139"/>
      <c r="UFA139"/>
      <c r="UFB139"/>
      <c r="UFC139"/>
      <c r="UFD139"/>
      <c r="UFE139"/>
      <c r="UFF139"/>
      <c r="UFG139"/>
      <c r="UFH139"/>
      <c r="UFI139"/>
      <c r="UFJ139"/>
      <c r="UFK139"/>
      <c r="UFL139"/>
      <c r="UFM139"/>
      <c r="UFN139"/>
      <c r="UFO139"/>
      <c r="UFP139"/>
      <c r="UFQ139"/>
      <c r="UFR139"/>
      <c r="UFS139"/>
      <c r="UFT139"/>
      <c r="UFU139"/>
      <c r="UFV139"/>
      <c r="UFW139"/>
      <c r="UFX139"/>
      <c r="UFY139"/>
      <c r="UFZ139"/>
      <c r="UGA139"/>
      <c r="UGB139"/>
      <c r="UGC139"/>
      <c r="UGD139"/>
      <c r="UGE139"/>
      <c r="UGF139"/>
      <c r="UGG139"/>
      <c r="UGH139"/>
      <c r="UGI139"/>
      <c r="UGJ139"/>
      <c r="UGK139"/>
      <c r="UGL139"/>
      <c r="UGM139"/>
      <c r="UGN139"/>
      <c r="UGO139"/>
      <c r="UGP139"/>
      <c r="UGQ139"/>
      <c r="UGR139"/>
      <c r="UGS139"/>
      <c r="UGT139"/>
      <c r="UGU139"/>
      <c r="UGV139"/>
      <c r="UGW139"/>
      <c r="UGX139"/>
      <c r="UGY139"/>
      <c r="UGZ139"/>
      <c r="UHA139"/>
      <c r="UHB139"/>
      <c r="UHC139"/>
      <c r="UHD139"/>
      <c r="UHE139"/>
      <c r="UHF139"/>
      <c r="UHG139"/>
      <c r="UHH139"/>
      <c r="UHI139"/>
      <c r="UHJ139"/>
      <c r="UHK139"/>
      <c r="UHL139"/>
      <c r="UHM139"/>
      <c r="UHN139"/>
      <c r="UHO139"/>
      <c r="UHP139"/>
      <c r="UHQ139"/>
      <c r="UHR139"/>
      <c r="UHS139"/>
      <c r="UHT139"/>
      <c r="UHU139"/>
      <c r="UHV139"/>
      <c r="UHW139"/>
      <c r="UHX139"/>
      <c r="UHY139"/>
      <c r="UHZ139"/>
      <c r="UIA139"/>
      <c r="UIB139"/>
      <c r="UIC139"/>
      <c r="UID139"/>
      <c r="UIE139"/>
      <c r="UIF139"/>
      <c r="UIG139"/>
      <c r="UIH139"/>
      <c r="UII139"/>
      <c r="UIJ139"/>
      <c r="UIK139"/>
      <c r="UIL139"/>
      <c r="UIM139"/>
      <c r="UIN139"/>
      <c r="UIO139"/>
      <c r="UIP139"/>
      <c r="UIQ139"/>
      <c r="UIR139"/>
      <c r="UIS139"/>
      <c r="UIT139"/>
      <c r="UIU139"/>
      <c r="UIV139"/>
      <c r="UIW139"/>
      <c r="UIX139"/>
      <c r="UIY139"/>
      <c r="UIZ139"/>
      <c r="UJA139"/>
      <c r="UJB139"/>
      <c r="UJC139"/>
      <c r="UJD139"/>
      <c r="UJE139"/>
      <c r="UJF139"/>
      <c r="UJG139"/>
      <c r="UJH139"/>
      <c r="UJI139"/>
      <c r="UJJ139"/>
      <c r="UJK139"/>
      <c r="UJL139"/>
      <c r="UJM139"/>
      <c r="UJN139"/>
      <c r="UJO139"/>
      <c r="UJP139"/>
      <c r="UJQ139"/>
      <c r="UJR139"/>
      <c r="UJS139"/>
      <c r="UJT139"/>
      <c r="UJU139"/>
      <c r="UJV139"/>
      <c r="UJW139"/>
      <c r="UJX139"/>
      <c r="UJY139"/>
      <c r="UJZ139"/>
      <c r="UKA139"/>
      <c r="UKB139"/>
      <c r="UKC139"/>
      <c r="UKD139"/>
      <c r="UKE139"/>
      <c r="UKF139"/>
      <c r="UKG139"/>
      <c r="UKH139"/>
      <c r="UKI139"/>
      <c r="UKJ139"/>
      <c r="UKK139"/>
      <c r="UKL139"/>
      <c r="UKM139"/>
      <c r="UKN139"/>
      <c r="UKO139"/>
      <c r="UKP139"/>
      <c r="UKQ139"/>
      <c r="UKR139"/>
      <c r="UKS139"/>
      <c r="UKT139"/>
      <c r="UKU139"/>
      <c r="UKV139"/>
      <c r="UKW139"/>
      <c r="UKX139"/>
      <c r="UKY139"/>
      <c r="UKZ139"/>
      <c r="ULA139"/>
      <c r="ULB139"/>
      <c r="ULC139"/>
      <c r="ULD139"/>
      <c r="ULE139"/>
      <c r="ULF139"/>
      <c r="ULG139"/>
      <c r="ULH139"/>
      <c r="ULI139"/>
      <c r="ULJ139"/>
      <c r="ULK139"/>
      <c r="ULL139"/>
      <c r="ULM139"/>
      <c r="ULN139"/>
      <c r="ULO139"/>
      <c r="ULP139"/>
      <c r="ULQ139"/>
      <c r="ULR139"/>
      <c r="ULS139"/>
      <c r="ULT139"/>
      <c r="ULU139"/>
      <c r="ULV139"/>
      <c r="ULW139"/>
      <c r="ULX139"/>
      <c r="ULY139"/>
      <c r="ULZ139"/>
      <c r="UMA139"/>
      <c r="UMB139"/>
      <c r="UMC139"/>
      <c r="UMD139"/>
      <c r="UME139"/>
      <c r="UMF139"/>
      <c r="UMG139"/>
      <c r="UMH139"/>
      <c r="UMI139"/>
      <c r="UMJ139"/>
      <c r="UMK139"/>
      <c r="UML139"/>
      <c r="UMM139"/>
      <c r="UMN139"/>
      <c r="UMO139"/>
      <c r="UMP139"/>
      <c r="UMQ139"/>
      <c r="UMR139"/>
      <c r="UMS139"/>
      <c r="UMT139"/>
      <c r="UMU139"/>
      <c r="UMV139"/>
      <c r="UMW139"/>
      <c r="UMX139"/>
      <c r="UMY139"/>
      <c r="UMZ139"/>
      <c r="UNA139"/>
      <c r="UNB139"/>
      <c r="UNC139"/>
      <c r="UND139"/>
      <c r="UNE139"/>
      <c r="UNF139"/>
      <c r="UNG139"/>
      <c r="UNH139"/>
      <c r="UNI139"/>
      <c r="UNJ139"/>
      <c r="UNK139"/>
      <c r="UNL139"/>
      <c r="UNM139"/>
      <c r="UNN139"/>
      <c r="UNO139"/>
      <c r="UNP139"/>
      <c r="UNQ139"/>
      <c r="UNR139"/>
      <c r="UNS139"/>
      <c r="UNT139"/>
      <c r="UNU139"/>
      <c r="UNV139"/>
      <c r="UNW139"/>
      <c r="UNX139"/>
      <c r="UNY139"/>
      <c r="UNZ139"/>
      <c r="UOA139"/>
      <c r="UOB139"/>
      <c r="UOC139"/>
      <c r="UOD139"/>
      <c r="UOE139"/>
      <c r="UOF139"/>
      <c r="UOG139"/>
      <c r="UOH139"/>
      <c r="UOI139"/>
      <c r="UOJ139"/>
      <c r="UOK139"/>
      <c r="UOL139"/>
      <c r="UOM139"/>
      <c r="UON139"/>
      <c r="UOO139"/>
      <c r="UOP139"/>
      <c r="UOQ139"/>
      <c r="UOR139"/>
      <c r="UOS139"/>
      <c r="UOT139"/>
      <c r="UOU139"/>
      <c r="UOV139"/>
      <c r="UOW139"/>
      <c r="UOX139"/>
      <c r="UOY139"/>
      <c r="UOZ139"/>
      <c r="UPA139"/>
      <c r="UPB139"/>
      <c r="UPC139"/>
      <c r="UPD139"/>
      <c r="UPE139"/>
      <c r="UPF139"/>
      <c r="UPG139"/>
      <c r="UPH139"/>
      <c r="UPI139"/>
      <c r="UPJ139"/>
      <c r="UPK139"/>
      <c r="UPL139"/>
      <c r="UPM139"/>
      <c r="UPN139"/>
      <c r="UPO139"/>
      <c r="UPP139"/>
      <c r="UPQ139"/>
      <c r="UPR139"/>
      <c r="UPS139"/>
      <c r="UPT139"/>
      <c r="UPU139"/>
      <c r="UPV139"/>
      <c r="UPW139"/>
      <c r="UPX139"/>
      <c r="UPY139"/>
      <c r="UPZ139"/>
      <c r="UQA139"/>
      <c r="UQB139"/>
      <c r="UQC139"/>
      <c r="UQD139"/>
      <c r="UQE139"/>
      <c r="UQF139"/>
      <c r="UQG139"/>
      <c r="UQH139"/>
      <c r="UQI139"/>
      <c r="UQJ139"/>
      <c r="UQK139"/>
      <c r="UQL139"/>
      <c r="UQM139"/>
      <c r="UQN139"/>
      <c r="UQO139"/>
      <c r="UQP139"/>
      <c r="UQQ139"/>
      <c r="UQR139"/>
      <c r="UQS139"/>
      <c r="UQT139"/>
      <c r="UQU139"/>
      <c r="UQV139"/>
      <c r="UQW139"/>
      <c r="UQX139"/>
      <c r="UQY139"/>
      <c r="UQZ139"/>
      <c r="URA139"/>
      <c r="URB139"/>
      <c r="URC139"/>
      <c r="URD139"/>
      <c r="URE139"/>
      <c r="URF139"/>
      <c r="URG139"/>
      <c r="URH139"/>
      <c r="URI139"/>
      <c r="URJ139"/>
      <c r="URK139"/>
      <c r="URL139"/>
      <c r="URM139"/>
      <c r="URN139"/>
      <c r="URO139"/>
      <c r="URP139"/>
      <c r="URQ139"/>
      <c r="URR139"/>
      <c r="URS139"/>
      <c r="URT139"/>
      <c r="URU139"/>
      <c r="URV139"/>
      <c r="URW139"/>
      <c r="URX139"/>
      <c r="URY139"/>
      <c r="URZ139"/>
      <c r="USA139"/>
      <c r="USB139"/>
      <c r="USC139"/>
      <c r="USD139"/>
      <c r="USE139"/>
      <c r="USF139"/>
      <c r="USG139"/>
      <c r="USH139"/>
      <c r="USI139"/>
      <c r="USJ139"/>
      <c r="USK139"/>
      <c r="USL139"/>
      <c r="USM139"/>
      <c r="USN139"/>
      <c r="USO139"/>
      <c r="USP139"/>
      <c r="USQ139"/>
      <c r="USR139"/>
      <c r="USS139"/>
      <c r="UST139"/>
      <c r="USU139"/>
      <c r="USV139"/>
      <c r="USW139"/>
      <c r="USX139"/>
      <c r="USY139"/>
      <c r="USZ139"/>
      <c r="UTA139"/>
      <c r="UTB139"/>
      <c r="UTC139"/>
      <c r="UTD139"/>
      <c r="UTE139"/>
      <c r="UTF139"/>
      <c r="UTG139"/>
      <c r="UTH139"/>
      <c r="UTI139"/>
      <c r="UTJ139"/>
      <c r="UTK139"/>
      <c r="UTL139"/>
      <c r="UTM139"/>
      <c r="UTN139"/>
      <c r="UTO139"/>
      <c r="UTP139"/>
      <c r="UTQ139"/>
      <c r="UTR139"/>
      <c r="UTS139"/>
      <c r="UTT139"/>
      <c r="UTU139"/>
      <c r="UTV139"/>
      <c r="UTW139"/>
      <c r="UTX139"/>
      <c r="UTY139"/>
      <c r="UTZ139"/>
      <c r="UUA139"/>
      <c r="UUB139"/>
      <c r="UUC139"/>
      <c r="UUD139"/>
      <c r="UUE139"/>
      <c r="UUF139"/>
      <c r="UUG139"/>
      <c r="UUH139"/>
      <c r="UUI139"/>
      <c r="UUJ139"/>
      <c r="UUK139"/>
      <c r="UUL139"/>
      <c r="UUM139"/>
      <c r="UUN139"/>
      <c r="UUO139"/>
      <c r="UUP139"/>
      <c r="UUQ139"/>
      <c r="UUR139"/>
      <c r="UUS139"/>
      <c r="UUT139"/>
      <c r="UUU139"/>
      <c r="UUV139"/>
      <c r="UUW139"/>
      <c r="UUX139"/>
      <c r="UUY139"/>
      <c r="UUZ139"/>
      <c r="UVA139"/>
      <c r="UVB139"/>
      <c r="UVC139"/>
      <c r="UVD139"/>
      <c r="UVE139"/>
      <c r="UVF139"/>
      <c r="UVG139"/>
      <c r="UVH139"/>
      <c r="UVI139"/>
      <c r="UVJ139"/>
      <c r="UVK139"/>
      <c r="UVL139"/>
      <c r="UVM139"/>
      <c r="UVN139"/>
      <c r="UVO139"/>
      <c r="UVP139"/>
      <c r="UVQ139"/>
      <c r="UVR139"/>
      <c r="UVS139"/>
      <c r="UVT139"/>
      <c r="UVU139"/>
      <c r="UVV139"/>
      <c r="UVW139"/>
      <c r="UVX139"/>
      <c r="UVY139"/>
      <c r="UVZ139"/>
      <c r="UWA139"/>
      <c r="UWB139"/>
      <c r="UWC139"/>
      <c r="UWD139"/>
      <c r="UWE139"/>
      <c r="UWF139"/>
      <c r="UWG139"/>
      <c r="UWH139"/>
      <c r="UWI139"/>
      <c r="UWJ139"/>
      <c r="UWK139"/>
      <c r="UWL139"/>
      <c r="UWM139"/>
      <c r="UWN139"/>
      <c r="UWO139"/>
      <c r="UWP139"/>
      <c r="UWQ139"/>
      <c r="UWR139"/>
      <c r="UWS139"/>
      <c r="UWT139"/>
      <c r="UWU139"/>
      <c r="UWV139"/>
      <c r="UWW139"/>
      <c r="UWX139"/>
      <c r="UWY139"/>
      <c r="UWZ139"/>
      <c r="UXA139"/>
      <c r="UXB139"/>
      <c r="UXC139"/>
      <c r="UXD139"/>
      <c r="UXE139"/>
      <c r="UXF139"/>
      <c r="UXG139"/>
      <c r="UXH139"/>
      <c r="UXI139"/>
      <c r="UXJ139"/>
      <c r="UXK139"/>
      <c r="UXL139"/>
      <c r="UXM139"/>
      <c r="UXN139"/>
      <c r="UXO139"/>
      <c r="UXP139"/>
      <c r="UXQ139"/>
      <c r="UXR139"/>
      <c r="UXS139"/>
      <c r="UXT139"/>
      <c r="UXU139"/>
      <c r="UXV139"/>
      <c r="UXW139"/>
      <c r="UXX139"/>
      <c r="UXY139"/>
      <c r="UXZ139"/>
      <c r="UYA139"/>
      <c r="UYB139"/>
      <c r="UYC139"/>
      <c r="UYD139"/>
      <c r="UYE139"/>
      <c r="UYF139"/>
      <c r="UYG139"/>
      <c r="UYH139"/>
      <c r="UYI139"/>
      <c r="UYJ139"/>
      <c r="UYK139"/>
      <c r="UYL139"/>
      <c r="UYM139"/>
      <c r="UYN139"/>
      <c r="UYO139"/>
      <c r="UYP139"/>
      <c r="UYQ139"/>
      <c r="UYR139"/>
      <c r="UYS139"/>
      <c r="UYT139"/>
      <c r="UYU139"/>
      <c r="UYV139"/>
      <c r="UYW139"/>
      <c r="UYX139"/>
      <c r="UYY139"/>
      <c r="UYZ139"/>
      <c r="UZA139"/>
      <c r="UZB139"/>
      <c r="UZC139"/>
      <c r="UZD139"/>
      <c r="UZE139"/>
      <c r="UZF139"/>
      <c r="UZG139"/>
      <c r="UZH139"/>
      <c r="UZI139"/>
      <c r="UZJ139"/>
      <c r="UZK139"/>
      <c r="UZL139"/>
      <c r="UZM139"/>
      <c r="UZN139"/>
      <c r="UZO139"/>
      <c r="UZP139"/>
      <c r="UZQ139"/>
      <c r="UZR139"/>
      <c r="UZS139"/>
      <c r="UZT139"/>
      <c r="UZU139"/>
      <c r="UZV139"/>
      <c r="UZW139"/>
      <c r="UZX139"/>
      <c r="UZY139"/>
      <c r="UZZ139"/>
      <c r="VAA139"/>
      <c r="VAB139"/>
      <c r="VAC139"/>
      <c r="VAD139"/>
      <c r="VAE139"/>
      <c r="VAF139"/>
      <c r="VAG139"/>
      <c r="VAH139"/>
      <c r="VAI139"/>
      <c r="VAJ139"/>
      <c r="VAK139"/>
      <c r="VAL139"/>
      <c r="VAM139"/>
      <c r="VAN139"/>
      <c r="VAO139"/>
      <c r="VAP139"/>
      <c r="VAQ139"/>
      <c r="VAR139"/>
      <c r="VAS139"/>
      <c r="VAT139"/>
      <c r="VAU139"/>
      <c r="VAV139"/>
      <c r="VAW139"/>
      <c r="VAX139"/>
      <c r="VAY139"/>
      <c r="VAZ139"/>
      <c r="VBA139"/>
      <c r="VBB139"/>
      <c r="VBC139"/>
      <c r="VBD139"/>
      <c r="VBE139"/>
      <c r="VBF139"/>
      <c r="VBG139"/>
      <c r="VBH139"/>
      <c r="VBI139"/>
      <c r="VBJ139"/>
      <c r="VBK139"/>
      <c r="VBL139"/>
      <c r="VBM139"/>
      <c r="VBN139"/>
      <c r="VBO139"/>
      <c r="VBP139"/>
      <c r="VBQ139"/>
      <c r="VBR139"/>
      <c r="VBS139"/>
      <c r="VBT139"/>
      <c r="VBU139"/>
      <c r="VBV139"/>
      <c r="VBW139"/>
      <c r="VBX139"/>
      <c r="VBY139"/>
      <c r="VBZ139"/>
      <c r="VCA139"/>
      <c r="VCB139"/>
      <c r="VCC139"/>
      <c r="VCD139"/>
      <c r="VCE139"/>
      <c r="VCF139"/>
      <c r="VCG139"/>
      <c r="VCH139"/>
      <c r="VCI139"/>
      <c r="VCJ139"/>
      <c r="VCK139"/>
      <c r="VCL139"/>
      <c r="VCM139"/>
      <c r="VCN139"/>
      <c r="VCO139"/>
      <c r="VCP139"/>
      <c r="VCQ139"/>
      <c r="VCR139"/>
      <c r="VCS139"/>
      <c r="VCT139"/>
      <c r="VCU139"/>
      <c r="VCV139"/>
      <c r="VCW139"/>
      <c r="VCX139"/>
      <c r="VCY139"/>
      <c r="VCZ139"/>
      <c r="VDA139"/>
      <c r="VDB139"/>
      <c r="VDC139"/>
      <c r="VDD139"/>
      <c r="VDE139"/>
      <c r="VDF139"/>
      <c r="VDG139"/>
      <c r="VDH139"/>
      <c r="VDI139"/>
      <c r="VDJ139"/>
      <c r="VDK139"/>
      <c r="VDL139"/>
      <c r="VDM139"/>
      <c r="VDN139"/>
      <c r="VDO139"/>
      <c r="VDP139"/>
      <c r="VDQ139"/>
      <c r="VDR139"/>
      <c r="VDS139"/>
      <c r="VDT139"/>
      <c r="VDU139"/>
      <c r="VDV139"/>
      <c r="VDW139"/>
      <c r="VDX139"/>
      <c r="VDY139"/>
      <c r="VDZ139"/>
      <c r="VEA139"/>
      <c r="VEB139"/>
      <c r="VEC139"/>
      <c r="VED139"/>
      <c r="VEE139"/>
      <c r="VEF139"/>
      <c r="VEG139"/>
      <c r="VEH139"/>
      <c r="VEI139"/>
      <c r="VEJ139"/>
      <c r="VEK139"/>
      <c r="VEL139"/>
      <c r="VEM139"/>
      <c r="VEN139"/>
      <c r="VEO139"/>
      <c r="VEP139"/>
      <c r="VEQ139"/>
      <c r="VER139"/>
      <c r="VES139"/>
      <c r="VET139"/>
      <c r="VEU139"/>
      <c r="VEV139"/>
      <c r="VEW139"/>
      <c r="VEX139"/>
      <c r="VEY139"/>
      <c r="VEZ139"/>
      <c r="VFA139"/>
      <c r="VFB139"/>
      <c r="VFC139"/>
      <c r="VFD139"/>
      <c r="VFE139"/>
      <c r="VFF139"/>
      <c r="VFG139"/>
      <c r="VFH139"/>
      <c r="VFI139"/>
      <c r="VFJ139"/>
      <c r="VFK139"/>
      <c r="VFL139"/>
      <c r="VFM139"/>
      <c r="VFN139"/>
      <c r="VFO139"/>
      <c r="VFP139"/>
      <c r="VFQ139"/>
      <c r="VFR139"/>
      <c r="VFS139"/>
      <c r="VFT139"/>
      <c r="VFU139"/>
      <c r="VFV139"/>
      <c r="VFW139"/>
      <c r="VFX139"/>
      <c r="VFY139"/>
      <c r="VFZ139"/>
      <c r="VGA139"/>
      <c r="VGB139"/>
      <c r="VGC139"/>
      <c r="VGD139"/>
      <c r="VGE139"/>
      <c r="VGF139"/>
      <c r="VGG139"/>
      <c r="VGH139"/>
      <c r="VGI139"/>
      <c r="VGJ139"/>
      <c r="VGK139"/>
      <c r="VGL139"/>
      <c r="VGM139"/>
      <c r="VGN139"/>
      <c r="VGO139"/>
      <c r="VGP139"/>
      <c r="VGQ139"/>
      <c r="VGR139"/>
      <c r="VGS139"/>
      <c r="VGT139"/>
      <c r="VGU139"/>
      <c r="VGV139"/>
      <c r="VGW139"/>
      <c r="VGX139"/>
      <c r="VGY139"/>
      <c r="VGZ139"/>
      <c r="VHA139"/>
      <c r="VHB139"/>
      <c r="VHC139"/>
      <c r="VHD139"/>
      <c r="VHE139"/>
      <c r="VHF139"/>
      <c r="VHG139"/>
      <c r="VHH139"/>
      <c r="VHI139"/>
      <c r="VHJ139"/>
      <c r="VHK139"/>
      <c r="VHL139"/>
      <c r="VHM139"/>
      <c r="VHN139"/>
      <c r="VHO139"/>
      <c r="VHP139"/>
      <c r="VHQ139"/>
      <c r="VHR139"/>
      <c r="VHS139"/>
      <c r="VHT139"/>
      <c r="VHU139"/>
      <c r="VHV139"/>
      <c r="VHW139"/>
      <c r="VHX139"/>
      <c r="VHY139"/>
      <c r="VHZ139"/>
      <c r="VIA139"/>
      <c r="VIB139"/>
      <c r="VIC139"/>
      <c r="VID139"/>
      <c r="VIE139"/>
      <c r="VIF139"/>
      <c r="VIG139"/>
      <c r="VIH139"/>
      <c r="VII139"/>
      <c r="VIJ139"/>
      <c r="VIK139"/>
      <c r="VIL139"/>
      <c r="VIM139"/>
      <c r="VIN139"/>
      <c r="VIO139"/>
      <c r="VIP139"/>
      <c r="VIQ139"/>
      <c r="VIR139"/>
      <c r="VIS139"/>
      <c r="VIT139"/>
      <c r="VIU139"/>
      <c r="VIV139"/>
      <c r="VIW139"/>
      <c r="VIX139"/>
      <c r="VIY139"/>
      <c r="VIZ139"/>
      <c r="VJA139"/>
      <c r="VJB139"/>
      <c r="VJC139"/>
      <c r="VJD139"/>
      <c r="VJE139"/>
      <c r="VJF139"/>
      <c r="VJG139"/>
      <c r="VJH139"/>
      <c r="VJI139"/>
      <c r="VJJ139"/>
      <c r="VJK139"/>
      <c r="VJL139"/>
      <c r="VJM139"/>
      <c r="VJN139"/>
      <c r="VJO139"/>
      <c r="VJP139"/>
      <c r="VJQ139"/>
      <c r="VJR139"/>
      <c r="VJS139"/>
      <c r="VJT139"/>
      <c r="VJU139"/>
      <c r="VJV139"/>
      <c r="VJW139"/>
      <c r="VJX139"/>
      <c r="VJY139"/>
      <c r="VJZ139"/>
      <c r="VKA139"/>
      <c r="VKB139"/>
      <c r="VKC139"/>
      <c r="VKD139"/>
      <c r="VKE139"/>
      <c r="VKF139"/>
      <c r="VKG139"/>
      <c r="VKH139"/>
      <c r="VKI139"/>
      <c r="VKJ139"/>
      <c r="VKK139"/>
      <c r="VKL139"/>
      <c r="VKM139"/>
      <c r="VKN139"/>
      <c r="VKO139"/>
      <c r="VKP139"/>
      <c r="VKQ139"/>
      <c r="VKR139"/>
      <c r="VKS139"/>
      <c r="VKT139"/>
      <c r="VKU139"/>
      <c r="VKV139"/>
      <c r="VKW139"/>
      <c r="VKX139"/>
      <c r="VKY139"/>
      <c r="VKZ139"/>
      <c r="VLA139"/>
      <c r="VLB139"/>
      <c r="VLC139"/>
      <c r="VLD139"/>
      <c r="VLE139"/>
      <c r="VLF139"/>
      <c r="VLG139"/>
      <c r="VLH139"/>
      <c r="VLI139"/>
      <c r="VLJ139"/>
      <c r="VLK139"/>
      <c r="VLL139"/>
      <c r="VLM139"/>
      <c r="VLN139"/>
      <c r="VLO139"/>
      <c r="VLP139"/>
      <c r="VLQ139"/>
      <c r="VLR139"/>
      <c r="VLS139"/>
      <c r="VLT139"/>
      <c r="VLU139"/>
      <c r="VLV139"/>
      <c r="VLW139"/>
      <c r="VLX139"/>
      <c r="VLY139"/>
      <c r="VLZ139"/>
      <c r="VMA139"/>
      <c r="VMB139"/>
      <c r="VMC139"/>
      <c r="VMD139"/>
      <c r="VME139"/>
      <c r="VMF139"/>
      <c r="VMG139"/>
      <c r="VMH139"/>
      <c r="VMI139"/>
      <c r="VMJ139"/>
      <c r="VMK139"/>
      <c r="VML139"/>
      <c r="VMM139"/>
      <c r="VMN139"/>
      <c r="VMO139"/>
      <c r="VMP139"/>
      <c r="VMQ139"/>
      <c r="VMR139"/>
      <c r="VMS139"/>
      <c r="VMT139"/>
      <c r="VMU139"/>
      <c r="VMV139"/>
      <c r="VMW139"/>
      <c r="VMX139"/>
      <c r="VMY139"/>
      <c r="VMZ139"/>
      <c r="VNA139"/>
      <c r="VNB139"/>
      <c r="VNC139"/>
      <c r="VND139"/>
      <c r="VNE139"/>
      <c r="VNF139"/>
      <c r="VNG139"/>
      <c r="VNH139"/>
      <c r="VNI139"/>
      <c r="VNJ139"/>
      <c r="VNK139"/>
      <c r="VNL139"/>
      <c r="VNM139"/>
      <c r="VNN139"/>
      <c r="VNO139"/>
      <c r="VNP139"/>
      <c r="VNQ139"/>
      <c r="VNR139"/>
      <c r="VNS139"/>
      <c r="VNT139"/>
      <c r="VNU139"/>
      <c r="VNV139"/>
      <c r="VNW139"/>
      <c r="VNX139"/>
      <c r="VNY139"/>
      <c r="VNZ139"/>
      <c r="VOA139"/>
      <c r="VOB139"/>
      <c r="VOC139"/>
      <c r="VOD139"/>
      <c r="VOE139"/>
      <c r="VOF139"/>
      <c r="VOG139"/>
      <c r="VOH139"/>
      <c r="VOI139"/>
      <c r="VOJ139"/>
      <c r="VOK139"/>
      <c r="VOL139"/>
      <c r="VOM139"/>
      <c r="VON139"/>
      <c r="VOO139"/>
      <c r="VOP139"/>
      <c r="VOQ139"/>
      <c r="VOR139"/>
      <c r="VOS139"/>
      <c r="VOT139"/>
      <c r="VOU139"/>
      <c r="VOV139"/>
      <c r="VOW139"/>
      <c r="VOX139"/>
      <c r="VOY139"/>
      <c r="VOZ139"/>
      <c r="VPA139"/>
      <c r="VPB139"/>
      <c r="VPC139"/>
      <c r="VPD139"/>
      <c r="VPE139"/>
      <c r="VPF139"/>
      <c r="VPG139"/>
      <c r="VPH139"/>
      <c r="VPI139"/>
      <c r="VPJ139"/>
      <c r="VPK139"/>
      <c r="VPL139"/>
      <c r="VPM139"/>
      <c r="VPN139"/>
      <c r="VPO139"/>
      <c r="VPP139"/>
      <c r="VPQ139"/>
      <c r="VPR139"/>
      <c r="VPS139"/>
      <c r="VPT139"/>
      <c r="VPU139"/>
      <c r="VPV139"/>
      <c r="VPW139"/>
      <c r="VPX139"/>
      <c r="VPY139"/>
      <c r="VPZ139"/>
      <c r="VQA139"/>
      <c r="VQB139"/>
      <c r="VQC139"/>
      <c r="VQD139"/>
      <c r="VQE139"/>
      <c r="VQF139"/>
      <c r="VQG139"/>
      <c r="VQH139"/>
      <c r="VQI139"/>
      <c r="VQJ139"/>
      <c r="VQK139"/>
      <c r="VQL139"/>
      <c r="VQM139"/>
      <c r="VQN139"/>
      <c r="VQO139"/>
      <c r="VQP139"/>
      <c r="VQQ139"/>
      <c r="VQR139"/>
      <c r="VQS139"/>
      <c r="VQT139"/>
      <c r="VQU139"/>
      <c r="VQV139"/>
      <c r="VQW139"/>
      <c r="VQX139"/>
      <c r="VQY139"/>
      <c r="VQZ139"/>
      <c r="VRA139"/>
      <c r="VRB139"/>
      <c r="VRC139"/>
      <c r="VRD139"/>
      <c r="VRE139"/>
      <c r="VRF139"/>
      <c r="VRG139"/>
      <c r="VRH139"/>
      <c r="VRI139"/>
      <c r="VRJ139"/>
      <c r="VRK139"/>
      <c r="VRL139"/>
      <c r="VRM139"/>
      <c r="VRN139"/>
      <c r="VRO139"/>
      <c r="VRP139"/>
      <c r="VRQ139"/>
      <c r="VRR139"/>
      <c r="VRS139"/>
      <c r="VRT139"/>
      <c r="VRU139"/>
      <c r="VRV139"/>
      <c r="VRW139"/>
      <c r="VRX139"/>
      <c r="VRY139"/>
      <c r="VRZ139"/>
      <c r="VSA139"/>
      <c r="VSB139"/>
      <c r="VSC139"/>
      <c r="VSD139"/>
      <c r="VSE139"/>
      <c r="VSF139"/>
      <c r="VSG139"/>
      <c r="VSH139"/>
      <c r="VSI139"/>
      <c r="VSJ139"/>
      <c r="VSK139"/>
      <c r="VSL139"/>
      <c r="VSM139"/>
      <c r="VSN139"/>
      <c r="VSO139"/>
      <c r="VSP139"/>
      <c r="VSQ139"/>
      <c r="VSR139"/>
      <c r="VSS139"/>
      <c r="VST139"/>
      <c r="VSU139"/>
      <c r="VSV139"/>
      <c r="VSW139"/>
      <c r="VSX139"/>
      <c r="VSY139"/>
      <c r="VSZ139"/>
      <c r="VTA139"/>
      <c r="VTB139"/>
      <c r="VTC139"/>
      <c r="VTD139"/>
      <c r="VTE139"/>
      <c r="VTF139"/>
      <c r="VTG139"/>
      <c r="VTH139"/>
      <c r="VTI139"/>
      <c r="VTJ139"/>
      <c r="VTK139"/>
      <c r="VTL139"/>
      <c r="VTM139"/>
      <c r="VTN139"/>
      <c r="VTO139"/>
      <c r="VTP139"/>
      <c r="VTQ139"/>
      <c r="VTR139"/>
      <c r="VTS139"/>
      <c r="VTT139"/>
      <c r="VTU139"/>
      <c r="VTV139"/>
      <c r="VTW139"/>
      <c r="VTX139"/>
      <c r="VTY139"/>
      <c r="VTZ139"/>
      <c r="VUA139"/>
      <c r="VUB139"/>
      <c r="VUC139"/>
      <c r="VUD139"/>
      <c r="VUE139"/>
      <c r="VUF139"/>
      <c r="VUG139"/>
      <c r="VUH139"/>
      <c r="VUI139"/>
      <c r="VUJ139"/>
      <c r="VUK139"/>
      <c r="VUL139"/>
      <c r="VUM139"/>
      <c r="VUN139"/>
      <c r="VUO139"/>
      <c r="VUP139"/>
      <c r="VUQ139"/>
      <c r="VUR139"/>
      <c r="VUS139"/>
      <c r="VUT139"/>
      <c r="VUU139"/>
      <c r="VUV139"/>
      <c r="VUW139"/>
      <c r="VUX139"/>
      <c r="VUY139"/>
      <c r="VUZ139"/>
      <c r="VVA139"/>
      <c r="VVB139"/>
      <c r="VVC139"/>
      <c r="VVD139"/>
      <c r="VVE139"/>
      <c r="VVF139"/>
      <c r="VVG139"/>
      <c r="VVH139"/>
      <c r="VVI139"/>
      <c r="VVJ139"/>
      <c r="VVK139"/>
      <c r="VVL139"/>
      <c r="VVM139"/>
      <c r="VVN139"/>
      <c r="VVO139"/>
      <c r="VVP139"/>
      <c r="VVQ139"/>
      <c r="VVR139"/>
      <c r="VVS139"/>
      <c r="VVT139"/>
      <c r="VVU139"/>
      <c r="VVV139"/>
      <c r="VVW139"/>
      <c r="VVX139"/>
      <c r="VVY139"/>
      <c r="VVZ139"/>
      <c r="VWA139"/>
      <c r="VWB139"/>
      <c r="VWC139"/>
      <c r="VWD139"/>
      <c r="VWE139"/>
      <c r="VWF139"/>
      <c r="VWG139"/>
      <c r="VWH139"/>
      <c r="VWI139"/>
      <c r="VWJ139"/>
      <c r="VWK139"/>
      <c r="VWL139"/>
      <c r="VWM139"/>
      <c r="VWN139"/>
      <c r="VWO139"/>
      <c r="VWP139"/>
      <c r="VWQ139"/>
      <c r="VWR139"/>
      <c r="VWS139"/>
      <c r="VWT139"/>
      <c r="VWU139"/>
      <c r="VWV139"/>
      <c r="VWW139"/>
      <c r="VWX139"/>
      <c r="VWY139"/>
      <c r="VWZ139"/>
      <c r="VXA139"/>
      <c r="VXB139"/>
      <c r="VXC139"/>
      <c r="VXD139"/>
      <c r="VXE139"/>
      <c r="VXF139"/>
      <c r="VXG139"/>
      <c r="VXH139"/>
      <c r="VXI139"/>
      <c r="VXJ139"/>
      <c r="VXK139"/>
      <c r="VXL139"/>
      <c r="VXM139"/>
      <c r="VXN139"/>
      <c r="VXO139"/>
      <c r="VXP139"/>
      <c r="VXQ139"/>
      <c r="VXR139"/>
      <c r="VXS139"/>
      <c r="VXT139"/>
      <c r="VXU139"/>
      <c r="VXV139"/>
      <c r="VXW139"/>
      <c r="VXX139"/>
      <c r="VXY139"/>
      <c r="VXZ139"/>
      <c r="VYA139"/>
      <c r="VYB139"/>
      <c r="VYC139"/>
      <c r="VYD139"/>
      <c r="VYE139"/>
      <c r="VYF139"/>
      <c r="VYG139"/>
      <c r="VYH139"/>
      <c r="VYI139"/>
      <c r="VYJ139"/>
      <c r="VYK139"/>
      <c r="VYL139"/>
      <c r="VYM139"/>
      <c r="VYN139"/>
      <c r="VYO139"/>
      <c r="VYP139"/>
      <c r="VYQ139"/>
      <c r="VYR139"/>
      <c r="VYS139"/>
      <c r="VYT139"/>
      <c r="VYU139"/>
      <c r="VYV139"/>
      <c r="VYW139"/>
      <c r="VYX139"/>
      <c r="VYY139"/>
      <c r="VYZ139"/>
      <c r="VZA139"/>
      <c r="VZB139"/>
      <c r="VZC139"/>
      <c r="VZD139"/>
      <c r="VZE139"/>
      <c r="VZF139"/>
      <c r="VZG139"/>
      <c r="VZH139"/>
      <c r="VZI139"/>
      <c r="VZJ139"/>
      <c r="VZK139"/>
      <c r="VZL139"/>
      <c r="VZM139"/>
      <c r="VZN139"/>
      <c r="VZO139"/>
      <c r="VZP139"/>
      <c r="VZQ139"/>
      <c r="VZR139"/>
      <c r="VZS139"/>
      <c r="VZT139"/>
      <c r="VZU139"/>
      <c r="VZV139"/>
      <c r="VZW139"/>
      <c r="VZX139"/>
      <c r="VZY139"/>
      <c r="VZZ139"/>
      <c r="WAA139"/>
      <c r="WAB139"/>
      <c r="WAC139"/>
      <c r="WAD139"/>
      <c r="WAE139"/>
      <c r="WAF139"/>
      <c r="WAG139"/>
      <c r="WAH139"/>
      <c r="WAI139"/>
      <c r="WAJ139"/>
      <c r="WAK139"/>
      <c r="WAL139"/>
      <c r="WAM139"/>
      <c r="WAN139"/>
      <c r="WAO139"/>
      <c r="WAP139"/>
      <c r="WAQ139"/>
      <c r="WAR139"/>
      <c r="WAS139"/>
      <c r="WAT139"/>
      <c r="WAU139"/>
      <c r="WAV139"/>
      <c r="WAW139"/>
      <c r="WAX139"/>
      <c r="WAY139"/>
      <c r="WAZ139"/>
      <c r="WBA139"/>
      <c r="WBB139"/>
      <c r="WBC139"/>
      <c r="WBD139"/>
      <c r="WBE139"/>
      <c r="WBF139"/>
      <c r="WBG139"/>
      <c r="WBH139"/>
      <c r="WBI139"/>
      <c r="WBJ139"/>
      <c r="WBK139"/>
      <c r="WBL139"/>
      <c r="WBM139"/>
      <c r="WBN139"/>
      <c r="WBO139"/>
      <c r="WBP139"/>
      <c r="WBQ139"/>
      <c r="WBR139"/>
      <c r="WBS139"/>
      <c r="WBT139"/>
      <c r="WBU139"/>
      <c r="WBV139"/>
      <c r="WBW139"/>
      <c r="WBX139"/>
      <c r="WBY139"/>
      <c r="WBZ139"/>
      <c r="WCA139"/>
      <c r="WCB139"/>
      <c r="WCC139"/>
      <c r="WCD139"/>
      <c r="WCE139"/>
      <c r="WCF139"/>
      <c r="WCG139"/>
      <c r="WCH139"/>
      <c r="WCI139"/>
      <c r="WCJ139"/>
      <c r="WCK139"/>
      <c r="WCL139"/>
      <c r="WCM139"/>
      <c r="WCN139"/>
      <c r="WCO139"/>
      <c r="WCP139"/>
      <c r="WCQ139"/>
      <c r="WCR139"/>
      <c r="WCS139"/>
      <c r="WCT139"/>
      <c r="WCU139"/>
      <c r="WCV139"/>
      <c r="WCW139"/>
      <c r="WCX139"/>
      <c r="WCY139"/>
      <c r="WCZ139"/>
      <c r="WDA139"/>
      <c r="WDB139"/>
      <c r="WDC139"/>
      <c r="WDD139"/>
      <c r="WDE139"/>
      <c r="WDF139"/>
      <c r="WDG139"/>
      <c r="WDH139"/>
      <c r="WDI139"/>
      <c r="WDJ139"/>
      <c r="WDK139"/>
      <c r="WDL139"/>
      <c r="WDM139"/>
      <c r="WDN139"/>
      <c r="WDO139"/>
      <c r="WDP139"/>
      <c r="WDQ139"/>
      <c r="WDR139"/>
      <c r="WDS139"/>
      <c r="WDT139"/>
      <c r="WDU139"/>
      <c r="WDV139"/>
      <c r="WDW139"/>
      <c r="WDX139"/>
      <c r="WDY139"/>
      <c r="WDZ139"/>
      <c r="WEA139"/>
      <c r="WEB139"/>
      <c r="WEC139"/>
      <c r="WED139"/>
      <c r="WEE139"/>
      <c r="WEF139"/>
      <c r="WEG139"/>
      <c r="WEH139"/>
      <c r="WEI139"/>
      <c r="WEJ139"/>
      <c r="WEK139"/>
      <c r="WEL139"/>
      <c r="WEM139"/>
      <c r="WEN139"/>
      <c r="WEO139"/>
      <c r="WEP139"/>
      <c r="WEQ139"/>
      <c r="WER139"/>
      <c r="WES139"/>
      <c r="WET139"/>
      <c r="WEU139"/>
      <c r="WEV139"/>
      <c r="WEW139"/>
      <c r="WEX139"/>
      <c r="WEY139"/>
      <c r="WEZ139"/>
      <c r="WFA139"/>
      <c r="WFB139"/>
      <c r="WFC139"/>
      <c r="WFD139"/>
      <c r="WFE139"/>
      <c r="WFF139"/>
      <c r="WFG139"/>
      <c r="WFH139"/>
      <c r="WFI139"/>
      <c r="WFJ139"/>
      <c r="WFK139"/>
      <c r="WFL139"/>
      <c r="WFM139"/>
      <c r="WFN139"/>
      <c r="WFO139"/>
      <c r="WFP139"/>
      <c r="WFQ139"/>
      <c r="WFR139"/>
      <c r="WFS139"/>
      <c r="WFT139"/>
      <c r="WFU139"/>
      <c r="WFV139"/>
      <c r="WFW139"/>
      <c r="WFX139"/>
      <c r="WFY139"/>
      <c r="WFZ139"/>
      <c r="WGA139"/>
      <c r="WGB139"/>
      <c r="WGC139"/>
      <c r="WGD139"/>
      <c r="WGE139"/>
      <c r="WGF139"/>
      <c r="WGG139"/>
      <c r="WGH139"/>
      <c r="WGI139"/>
      <c r="WGJ139"/>
      <c r="WGK139"/>
      <c r="WGL139"/>
      <c r="WGM139"/>
      <c r="WGN139"/>
      <c r="WGO139"/>
      <c r="WGP139"/>
      <c r="WGQ139"/>
      <c r="WGR139"/>
      <c r="WGS139"/>
      <c r="WGT139"/>
      <c r="WGU139"/>
      <c r="WGV139"/>
      <c r="WGW139"/>
      <c r="WGX139"/>
      <c r="WGY139"/>
      <c r="WGZ139"/>
      <c r="WHA139"/>
      <c r="WHB139"/>
      <c r="WHC139"/>
      <c r="WHD139"/>
      <c r="WHE139"/>
      <c r="WHF139"/>
      <c r="WHG139"/>
      <c r="WHH139"/>
      <c r="WHI139"/>
      <c r="WHJ139"/>
      <c r="WHK139"/>
      <c r="WHL139"/>
      <c r="WHM139"/>
      <c r="WHN139"/>
      <c r="WHO139"/>
      <c r="WHP139"/>
      <c r="WHQ139"/>
      <c r="WHR139"/>
      <c r="WHS139"/>
      <c r="WHT139"/>
      <c r="WHU139"/>
      <c r="WHV139"/>
      <c r="WHW139"/>
      <c r="WHX139"/>
      <c r="WHY139"/>
      <c r="WHZ139"/>
      <c r="WIA139"/>
      <c r="WIB139"/>
      <c r="WIC139"/>
      <c r="WID139"/>
      <c r="WIE139"/>
      <c r="WIF139"/>
      <c r="WIG139"/>
      <c r="WIH139"/>
      <c r="WII139"/>
      <c r="WIJ139"/>
      <c r="WIK139"/>
      <c r="WIL139"/>
      <c r="WIM139"/>
      <c r="WIN139"/>
      <c r="WIO139"/>
      <c r="WIP139"/>
      <c r="WIQ139"/>
      <c r="WIR139"/>
      <c r="WIS139"/>
      <c r="WIT139"/>
      <c r="WIU139"/>
      <c r="WIV139"/>
      <c r="WIW139"/>
      <c r="WIX139"/>
      <c r="WIY139"/>
      <c r="WIZ139"/>
      <c r="WJA139"/>
      <c r="WJB139"/>
      <c r="WJC139"/>
      <c r="WJD139"/>
      <c r="WJE139"/>
      <c r="WJF139"/>
      <c r="WJG139"/>
      <c r="WJH139"/>
      <c r="WJI139"/>
      <c r="WJJ139"/>
      <c r="WJK139"/>
      <c r="WJL139"/>
      <c r="WJM139"/>
      <c r="WJN139"/>
      <c r="WJO139"/>
      <c r="WJP139"/>
      <c r="WJQ139"/>
      <c r="WJR139"/>
      <c r="WJS139"/>
      <c r="WJT139"/>
      <c r="WJU139"/>
      <c r="WJV139"/>
      <c r="WJW139"/>
      <c r="WJX139"/>
      <c r="WJY139"/>
      <c r="WJZ139"/>
      <c r="WKA139"/>
      <c r="WKB139"/>
      <c r="WKC139"/>
      <c r="WKD139"/>
      <c r="WKE139"/>
      <c r="WKF139"/>
      <c r="WKG139"/>
      <c r="WKH139"/>
      <c r="WKI139"/>
      <c r="WKJ139"/>
      <c r="WKK139"/>
      <c r="WKL139"/>
      <c r="WKM139"/>
      <c r="WKN139"/>
      <c r="WKO139"/>
      <c r="WKP139"/>
      <c r="WKQ139"/>
      <c r="WKR139"/>
      <c r="WKS139"/>
      <c r="WKT139"/>
      <c r="WKU139"/>
      <c r="WKV139"/>
      <c r="WKW139"/>
      <c r="WKX139"/>
      <c r="WKY139"/>
      <c r="WKZ139"/>
      <c r="WLA139"/>
      <c r="WLB139"/>
      <c r="WLC139"/>
      <c r="WLD139"/>
      <c r="WLE139"/>
      <c r="WLF139"/>
      <c r="WLG139"/>
      <c r="WLH139"/>
      <c r="WLI139"/>
      <c r="WLJ139"/>
      <c r="WLK139"/>
      <c r="WLL139"/>
      <c r="WLM139"/>
      <c r="WLN139"/>
      <c r="WLO139"/>
      <c r="WLP139"/>
      <c r="WLQ139"/>
      <c r="WLR139"/>
      <c r="WLS139"/>
      <c r="WLT139"/>
      <c r="WLU139"/>
      <c r="WLV139"/>
      <c r="WLW139"/>
      <c r="WLX139"/>
      <c r="WLY139"/>
      <c r="WLZ139"/>
      <c r="WMA139"/>
      <c r="WMB139"/>
      <c r="WMC139"/>
      <c r="WMD139"/>
      <c r="WME139"/>
      <c r="WMF139"/>
      <c r="WMG139"/>
      <c r="WMH139"/>
      <c r="WMI139"/>
      <c r="WMJ139"/>
      <c r="WMK139"/>
      <c r="WML139"/>
      <c r="WMM139"/>
      <c r="WMN139"/>
      <c r="WMO139"/>
      <c r="WMP139"/>
      <c r="WMQ139"/>
      <c r="WMR139"/>
      <c r="WMS139"/>
      <c r="WMT139"/>
      <c r="WMU139"/>
      <c r="WMV139"/>
      <c r="WMW139"/>
      <c r="WMX139"/>
      <c r="WMY139"/>
      <c r="WMZ139"/>
      <c r="WNA139"/>
      <c r="WNB139"/>
      <c r="WNC139"/>
      <c r="WND139"/>
      <c r="WNE139"/>
      <c r="WNF139"/>
      <c r="WNG139"/>
      <c r="WNH139"/>
      <c r="WNI139"/>
      <c r="WNJ139"/>
      <c r="WNK139"/>
      <c r="WNL139"/>
      <c r="WNM139"/>
      <c r="WNN139"/>
      <c r="WNO139"/>
      <c r="WNP139"/>
      <c r="WNQ139"/>
      <c r="WNR139"/>
      <c r="WNS139"/>
      <c r="WNT139"/>
      <c r="WNU139"/>
      <c r="WNV139"/>
      <c r="WNW139"/>
      <c r="WNX139"/>
      <c r="WNY139"/>
      <c r="WNZ139"/>
      <c r="WOA139"/>
      <c r="WOB139"/>
      <c r="WOC139"/>
      <c r="WOD139"/>
      <c r="WOE139"/>
      <c r="WOF139"/>
      <c r="WOG139"/>
      <c r="WOH139"/>
      <c r="WOI139"/>
      <c r="WOJ139"/>
      <c r="WOK139"/>
      <c r="WOL139"/>
      <c r="WOM139"/>
      <c r="WON139"/>
      <c r="WOO139"/>
      <c r="WOP139"/>
      <c r="WOQ139"/>
      <c r="WOR139"/>
      <c r="WOS139"/>
      <c r="WOT139"/>
      <c r="WOU139"/>
      <c r="WOV139"/>
      <c r="WOW139"/>
      <c r="WOX139"/>
      <c r="WOY139"/>
      <c r="WOZ139"/>
      <c r="WPA139"/>
      <c r="WPB139"/>
      <c r="WPC139"/>
      <c r="WPD139"/>
      <c r="WPE139"/>
      <c r="WPF139"/>
      <c r="WPG139"/>
      <c r="WPH139"/>
      <c r="WPI139"/>
      <c r="WPJ139"/>
      <c r="WPK139"/>
      <c r="WPL139"/>
      <c r="WPM139"/>
      <c r="WPN139"/>
      <c r="WPO139"/>
      <c r="WPP139"/>
      <c r="WPQ139"/>
      <c r="WPR139"/>
      <c r="WPS139"/>
      <c r="WPT139"/>
      <c r="WPU139"/>
      <c r="WPV139"/>
      <c r="WPW139"/>
      <c r="WPX139"/>
      <c r="WPY139"/>
      <c r="WPZ139"/>
      <c r="WQA139"/>
      <c r="WQB139"/>
      <c r="WQC139"/>
      <c r="WQD139"/>
      <c r="WQE139"/>
      <c r="WQF139"/>
      <c r="WQG139"/>
      <c r="WQH139"/>
      <c r="WQI139"/>
      <c r="WQJ139"/>
      <c r="WQK139"/>
      <c r="WQL139"/>
      <c r="WQM139"/>
      <c r="WQN139"/>
      <c r="WQO139"/>
      <c r="WQP139"/>
      <c r="WQQ139"/>
      <c r="WQR139"/>
      <c r="WQS139"/>
      <c r="WQT139"/>
      <c r="WQU139"/>
      <c r="WQV139"/>
      <c r="WQW139"/>
      <c r="WQX139"/>
      <c r="WQY139"/>
      <c r="WQZ139"/>
      <c r="WRA139"/>
      <c r="WRB139"/>
      <c r="WRC139"/>
      <c r="WRD139"/>
      <c r="WRE139"/>
      <c r="WRF139"/>
      <c r="WRG139"/>
      <c r="WRH139"/>
      <c r="WRI139"/>
      <c r="WRJ139"/>
      <c r="WRK139"/>
      <c r="WRL139"/>
      <c r="WRM139"/>
      <c r="WRN139"/>
      <c r="WRO139"/>
      <c r="WRP139"/>
      <c r="WRQ139"/>
      <c r="WRR139"/>
      <c r="WRS139"/>
      <c r="WRT139"/>
      <c r="WRU139"/>
      <c r="WRV139"/>
      <c r="WRW139"/>
      <c r="WRX139"/>
      <c r="WRY139"/>
      <c r="WRZ139"/>
      <c r="WSA139"/>
      <c r="WSB139"/>
      <c r="WSC139"/>
      <c r="WSD139"/>
      <c r="WSE139"/>
      <c r="WSF139"/>
      <c r="WSG139"/>
      <c r="WSH139"/>
      <c r="WSI139"/>
      <c r="WSJ139"/>
      <c r="WSK139"/>
      <c r="WSL139"/>
      <c r="WSM139"/>
      <c r="WSN139"/>
      <c r="WSO139"/>
      <c r="WSP139"/>
      <c r="WSQ139"/>
      <c r="WSR139"/>
      <c r="WSS139"/>
      <c r="WST139"/>
      <c r="WSU139"/>
      <c r="WSV139"/>
      <c r="WSW139"/>
      <c r="WSX139"/>
      <c r="WSY139"/>
      <c r="WSZ139"/>
      <c r="WTA139"/>
      <c r="WTB139"/>
      <c r="WTC139"/>
      <c r="WTD139"/>
      <c r="WTE139"/>
      <c r="WTF139"/>
      <c r="WTG139"/>
      <c r="WTH139"/>
      <c r="WTI139"/>
      <c r="WTJ139"/>
      <c r="WTK139"/>
      <c r="WTL139"/>
      <c r="WTM139"/>
      <c r="WTN139"/>
      <c r="WTO139"/>
      <c r="WTP139"/>
      <c r="WTQ139"/>
      <c r="WTR139"/>
      <c r="WTS139"/>
      <c r="WTT139"/>
      <c r="WTU139"/>
      <c r="WTV139"/>
      <c r="WTW139"/>
      <c r="WTX139"/>
      <c r="WTY139"/>
      <c r="WTZ139"/>
      <c r="WUA139"/>
      <c r="WUB139"/>
      <c r="WUC139"/>
      <c r="WUD139"/>
      <c r="WUE139"/>
      <c r="WUF139"/>
      <c r="WUG139"/>
      <c r="WUH139"/>
      <c r="WUI139"/>
      <c r="WUJ139"/>
      <c r="WUK139"/>
      <c r="WUL139"/>
      <c r="WUM139"/>
      <c r="WUN139"/>
      <c r="WUO139"/>
      <c r="WUP139"/>
      <c r="WUQ139"/>
      <c r="WUR139"/>
      <c r="WUS139"/>
      <c r="WUT139"/>
      <c r="WUU139"/>
      <c r="WUV139"/>
      <c r="WUW139"/>
      <c r="WUX139"/>
      <c r="WUY139"/>
      <c r="WUZ139"/>
      <c r="WVA139"/>
      <c r="WVB139"/>
      <c r="WVC139"/>
      <c r="WVD139"/>
      <c r="WVE139"/>
      <c r="WVF139"/>
      <c r="WVG139"/>
      <c r="WVH139"/>
      <c r="WVI139"/>
      <c r="WVJ139"/>
      <c r="WVK139"/>
      <c r="WVL139"/>
      <c r="WVM139"/>
      <c r="WVN139"/>
      <c r="WVO139"/>
      <c r="WVP139"/>
      <c r="WVQ139"/>
      <c r="WVR139"/>
      <c r="WVS139"/>
      <c r="WVT139"/>
      <c r="WVU139"/>
      <c r="WVV139"/>
      <c r="WVW139"/>
      <c r="WVX139"/>
      <c r="WVY139"/>
      <c r="WVZ139"/>
      <c r="WWA139"/>
      <c r="WWB139"/>
      <c r="WWC139"/>
      <c r="WWD139"/>
      <c r="WWE139"/>
      <c r="WWF139"/>
      <c r="WWG139"/>
      <c r="WWH139"/>
      <c r="WWI139"/>
      <c r="WWJ139"/>
      <c r="WWK139"/>
      <c r="WWL139"/>
      <c r="WWM139"/>
      <c r="WWN139"/>
      <c r="WWO139"/>
      <c r="WWP139"/>
      <c r="WWQ139"/>
      <c r="WWR139"/>
      <c r="WWS139"/>
      <c r="WWT139"/>
      <c r="WWU139"/>
      <c r="WWV139"/>
      <c r="WWW139"/>
      <c r="WWX139"/>
      <c r="WWY139"/>
      <c r="WWZ139"/>
      <c r="WXA139"/>
      <c r="WXB139"/>
      <c r="WXC139"/>
      <c r="WXD139"/>
      <c r="WXE139"/>
      <c r="WXF139"/>
      <c r="WXG139"/>
      <c r="WXH139"/>
      <c r="WXI139"/>
      <c r="WXJ139"/>
      <c r="WXK139"/>
      <c r="WXL139"/>
      <c r="WXM139"/>
      <c r="WXN139"/>
      <c r="WXO139"/>
      <c r="WXP139"/>
      <c r="WXQ139"/>
      <c r="WXR139"/>
      <c r="WXS139"/>
      <c r="WXT139"/>
      <c r="WXU139"/>
      <c r="WXV139"/>
      <c r="WXW139"/>
      <c r="WXX139"/>
      <c r="WXY139"/>
      <c r="WXZ139"/>
      <c r="WYA139"/>
      <c r="WYB139"/>
      <c r="WYC139"/>
      <c r="WYD139"/>
      <c r="WYE139"/>
      <c r="WYF139"/>
      <c r="WYG139"/>
      <c r="WYH139"/>
      <c r="WYI139"/>
      <c r="WYJ139"/>
      <c r="WYK139"/>
      <c r="WYL139"/>
      <c r="WYM139"/>
      <c r="WYN139"/>
      <c r="WYO139"/>
      <c r="WYP139"/>
      <c r="WYQ139"/>
      <c r="WYR139"/>
      <c r="WYS139"/>
      <c r="WYT139"/>
      <c r="WYU139"/>
      <c r="WYV139"/>
      <c r="WYW139"/>
      <c r="WYX139"/>
      <c r="WYY139"/>
      <c r="WYZ139"/>
      <c r="WZA139"/>
      <c r="WZB139"/>
      <c r="WZC139"/>
      <c r="WZD139"/>
      <c r="WZE139"/>
      <c r="WZF139"/>
      <c r="WZG139"/>
      <c r="WZH139"/>
      <c r="WZI139"/>
      <c r="WZJ139"/>
      <c r="WZK139"/>
      <c r="WZL139"/>
      <c r="WZM139"/>
      <c r="WZN139"/>
      <c r="WZO139"/>
      <c r="WZP139"/>
      <c r="WZQ139"/>
      <c r="WZR139"/>
      <c r="WZS139"/>
      <c r="WZT139"/>
      <c r="WZU139"/>
      <c r="WZV139"/>
      <c r="WZW139"/>
      <c r="WZX139"/>
      <c r="WZY139"/>
      <c r="WZZ139"/>
      <c r="XAA139"/>
      <c r="XAB139"/>
      <c r="XAC139"/>
      <c r="XAD139"/>
      <c r="XAE139"/>
      <c r="XAF139"/>
      <c r="XAG139"/>
      <c r="XAH139"/>
      <c r="XAI139"/>
      <c r="XAJ139"/>
      <c r="XAK139"/>
      <c r="XAL139"/>
      <c r="XAM139"/>
      <c r="XAN139"/>
      <c r="XAO139"/>
      <c r="XAP139"/>
      <c r="XAQ139"/>
      <c r="XAR139"/>
      <c r="XAS139"/>
      <c r="XAT139"/>
      <c r="XAU139"/>
      <c r="XAV139"/>
      <c r="XAW139"/>
      <c r="XAX139"/>
      <c r="XAY139"/>
      <c r="XAZ139"/>
      <c r="XBA139"/>
      <c r="XBB139"/>
      <c r="XBC139"/>
      <c r="XBD139"/>
      <c r="XBE139"/>
      <c r="XBF139"/>
      <c r="XBG139"/>
      <c r="XBH139"/>
      <c r="XBI139"/>
      <c r="XBJ139"/>
      <c r="XBK139"/>
      <c r="XBL139"/>
      <c r="XBM139"/>
      <c r="XBN139"/>
      <c r="XBO139"/>
      <c r="XBP139"/>
      <c r="XBQ139"/>
      <c r="XBR139"/>
      <c r="XBS139"/>
      <c r="XBT139"/>
      <c r="XBU139"/>
      <c r="XBV139"/>
      <c r="XBW139"/>
      <c r="XBX139"/>
      <c r="XBY139"/>
      <c r="XBZ139"/>
      <c r="XCA139"/>
      <c r="XCB139"/>
      <c r="XCC139"/>
      <c r="XCD139"/>
      <c r="XCE139"/>
      <c r="XCF139"/>
      <c r="XCG139"/>
      <c r="XCH139"/>
      <c r="XCI139"/>
      <c r="XCJ139"/>
      <c r="XCK139"/>
      <c r="XCL139"/>
      <c r="XCM139"/>
      <c r="XCN139"/>
      <c r="XCO139"/>
      <c r="XCP139"/>
      <c r="XCQ139"/>
      <c r="XCR139"/>
      <c r="XCS139"/>
      <c r="XCT139"/>
      <c r="XCU139"/>
      <c r="XCV139"/>
      <c r="XCW139"/>
      <c r="XCX139"/>
      <c r="XCY139"/>
      <c r="XCZ139"/>
      <c r="XDA139"/>
      <c r="XDB139"/>
      <c r="XDC139"/>
      <c r="XDD139"/>
      <c r="XDE139"/>
      <c r="XDF139"/>
      <c r="XDG139"/>
      <c r="XDH139"/>
      <c r="XDI139"/>
      <c r="XDJ139"/>
      <c r="XDK139"/>
      <c r="XDL139"/>
      <c r="XDM139"/>
      <c r="XDN139"/>
      <c r="XDO139"/>
      <c r="XDP139"/>
      <c r="XDQ139"/>
      <c r="XDR139"/>
      <c r="XDS139"/>
      <c r="XDT139"/>
      <c r="XDU139"/>
      <c r="XDV139"/>
      <c r="XDW139"/>
      <c r="XDX139"/>
      <c r="XDY139"/>
      <c r="XDZ139"/>
      <c r="XEA139"/>
      <c r="XEB139"/>
      <c r="XEC139"/>
      <c r="XED139"/>
      <c r="XEE139"/>
      <c r="XEF139"/>
      <c r="XEG139"/>
      <c r="XEH139"/>
      <c r="XEI139"/>
      <c r="XEJ139"/>
      <c r="XEK139"/>
      <c r="XEL139"/>
      <c r="XEM139"/>
      <c r="XEN139"/>
      <c r="XEO139"/>
      <c r="XEP139"/>
      <c r="XEQ139"/>
      <c r="XER139"/>
      <c r="XES139"/>
      <c r="XET139"/>
      <c r="XEU139"/>
      <c r="XEV139"/>
      <c r="XEW139"/>
      <c r="XEX139"/>
      <c r="XEY139"/>
      <c r="XEZ139"/>
      <c r="XFA139"/>
      <c r="XFB139"/>
      <c r="XFC139"/>
    </row>
    <row r="140" spans="1:16383" s="422" customFormat="1" ht="15" customHeight="1" x14ac:dyDescent="0.2">
      <c r="A140" s="662" t="s">
        <v>562</v>
      </c>
      <c r="B140" s="677">
        <v>6000000</v>
      </c>
      <c r="C140" s="717">
        <f>+C77*C31*0.6</f>
        <v>720</v>
      </c>
      <c r="D140" s="717">
        <f>+D77*D31*0.7</f>
        <v>2590</v>
      </c>
      <c r="E140" s="717">
        <f>+E77*E31*0.7</f>
        <v>5740</v>
      </c>
      <c r="F140" s="885">
        <f>+F77*F31*0.7</f>
        <v>8680</v>
      </c>
      <c r="G140" s="550" t="s">
        <v>568</v>
      </c>
      <c r="H140" s="88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  <c r="AMK140"/>
      <c r="AML140"/>
      <c r="AMM140"/>
      <c r="AMN140"/>
      <c r="AMO140"/>
      <c r="AMP140"/>
      <c r="AMQ140"/>
      <c r="AMR140"/>
      <c r="AMS140"/>
      <c r="AMT140"/>
      <c r="AMU140"/>
      <c r="AMV140"/>
      <c r="AMW140"/>
      <c r="AMX140"/>
      <c r="AMY140"/>
      <c r="AMZ140"/>
      <c r="ANA140"/>
      <c r="ANB140"/>
      <c r="ANC140"/>
      <c r="AND140"/>
      <c r="ANE140"/>
      <c r="ANF140"/>
      <c r="ANG140"/>
      <c r="ANH140"/>
      <c r="ANI140"/>
      <c r="ANJ140"/>
      <c r="ANK140"/>
      <c r="ANL140"/>
      <c r="ANM140"/>
      <c r="ANN140"/>
      <c r="ANO140"/>
      <c r="ANP140"/>
      <c r="ANQ140"/>
      <c r="ANR140"/>
      <c r="ANS140"/>
      <c r="ANT140"/>
      <c r="ANU140"/>
      <c r="ANV140"/>
      <c r="ANW140"/>
      <c r="ANX140"/>
      <c r="ANY140"/>
      <c r="ANZ140"/>
      <c r="AOA140"/>
      <c r="AOB140"/>
      <c r="AOC140"/>
      <c r="AOD140"/>
      <c r="AOE140"/>
      <c r="AOF140"/>
      <c r="AOG140"/>
      <c r="AOH140"/>
      <c r="AOI140"/>
      <c r="AOJ140"/>
      <c r="AOK140"/>
      <c r="AOL140"/>
      <c r="AOM140"/>
      <c r="AON140"/>
      <c r="AOO140"/>
      <c r="AOP140"/>
      <c r="AOQ140"/>
      <c r="AOR140"/>
      <c r="AOS140"/>
      <c r="AOT140"/>
      <c r="AOU140"/>
      <c r="AOV140"/>
      <c r="AOW140"/>
      <c r="AOX140"/>
      <c r="AOY140"/>
      <c r="AOZ140"/>
      <c r="APA140"/>
      <c r="APB140"/>
      <c r="APC140"/>
      <c r="APD140"/>
      <c r="APE140"/>
      <c r="APF140"/>
      <c r="APG140"/>
      <c r="APH140"/>
      <c r="API140"/>
      <c r="APJ140"/>
      <c r="APK140"/>
      <c r="APL140"/>
      <c r="APM140"/>
      <c r="APN140"/>
      <c r="APO140"/>
      <c r="APP140"/>
      <c r="APQ140"/>
      <c r="APR140"/>
      <c r="APS140"/>
      <c r="APT140"/>
      <c r="APU140"/>
      <c r="APV140"/>
      <c r="APW140"/>
      <c r="APX140"/>
      <c r="APY140"/>
      <c r="APZ140"/>
      <c r="AQA140"/>
      <c r="AQB140"/>
      <c r="AQC140"/>
      <c r="AQD140"/>
      <c r="AQE140"/>
      <c r="AQF140"/>
      <c r="AQG140"/>
      <c r="AQH140"/>
      <c r="AQI140"/>
      <c r="AQJ140"/>
      <c r="AQK140"/>
      <c r="AQL140"/>
      <c r="AQM140"/>
      <c r="AQN140"/>
      <c r="AQO140"/>
      <c r="AQP140"/>
      <c r="AQQ140"/>
      <c r="AQR140"/>
      <c r="AQS140"/>
      <c r="AQT140"/>
      <c r="AQU140"/>
      <c r="AQV140"/>
      <c r="AQW140"/>
      <c r="AQX140"/>
      <c r="AQY140"/>
      <c r="AQZ140"/>
      <c r="ARA140"/>
      <c r="ARB140"/>
      <c r="ARC140"/>
      <c r="ARD140"/>
      <c r="ARE140"/>
      <c r="ARF140"/>
      <c r="ARG140"/>
      <c r="ARH140"/>
      <c r="ARI140"/>
      <c r="ARJ140"/>
      <c r="ARK140"/>
      <c r="ARL140"/>
      <c r="ARM140"/>
      <c r="ARN140"/>
      <c r="ARO140"/>
      <c r="ARP140"/>
      <c r="ARQ140"/>
      <c r="ARR140"/>
      <c r="ARS140"/>
      <c r="ART140"/>
      <c r="ARU140"/>
      <c r="ARV140"/>
      <c r="ARW140"/>
      <c r="ARX140"/>
      <c r="ARY140"/>
      <c r="ARZ140"/>
      <c r="ASA140"/>
      <c r="ASB140"/>
      <c r="ASC140"/>
      <c r="ASD140"/>
      <c r="ASE140"/>
      <c r="ASF140"/>
      <c r="ASG140"/>
      <c r="ASH140"/>
      <c r="ASI140"/>
      <c r="ASJ140"/>
      <c r="ASK140"/>
      <c r="ASL140"/>
      <c r="ASM140"/>
      <c r="ASN140"/>
      <c r="ASO140"/>
      <c r="ASP140"/>
      <c r="ASQ140"/>
      <c r="ASR140"/>
      <c r="ASS140"/>
      <c r="AST140"/>
      <c r="ASU140"/>
      <c r="ASV140"/>
      <c r="ASW140"/>
      <c r="ASX140"/>
      <c r="ASY140"/>
      <c r="ASZ140"/>
      <c r="ATA140"/>
      <c r="ATB140"/>
      <c r="ATC140"/>
      <c r="ATD140"/>
      <c r="ATE140"/>
      <c r="ATF140"/>
      <c r="ATG140"/>
      <c r="ATH140"/>
      <c r="ATI140"/>
      <c r="ATJ140"/>
      <c r="ATK140"/>
      <c r="ATL140"/>
      <c r="ATM140"/>
      <c r="ATN140"/>
      <c r="ATO140"/>
      <c r="ATP140"/>
      <c r="ATQ140"/>
      <c r="ATR140"/>
      <c r="ATS140"/>
      <c r="ATT140"/>
      <c r="ATU140"/>
      <c r="ATV140"/>
      <c r="ATW140"/>
      <c r="ATX140"/>
      <c r="ATY140"/>
      <c r="ATZ140"/>
      <c r="AUA140"/>
      <c r="AUB140"/>
      <c r="AUC140"/>
      <c r="AUD140"/>
      <c r="AUE140"/>
      <c r="AUF140"/>
      <c r="AUG140"/>
      <c r="AUH140"/>
      <c r="AUI140"/>
      <c r="AUJ140"/>
      <c r="AUK140"/>
      <c r="AUL140"/>
      <c r="AUM140"/>
      <c r="AUN140"/>
      <c r="AUO140"/>
      <c r="AUP140"/>
      <c r="AUQ140"/>
      <c r="AUR140"/>
      <c r="AUS140"/>
      <c r="AUT140"/>
      <c r="AUU140"/>
      <c r="AUV140"/>
      <c r="AUW140"/>
      <c r="AUX140"/>
      <c r="AUY140"/>
      <c r="AUZ140"/>
      <c r="AVA140"/>
      <c r="AVB140"/>
      <c r="AVC140"/>
      <c r="AVD140"/>
      <c r="AVE140"/>
      <c r="AVF140"/>
      <c r="AVG140"/>
      <c r="AVH140"/>
      <c r="AVI140"/>
      <c r="AVJ140"/>
      <c r="AVK140"/>
      <c r="AVL140"/>
      <c r="AVM140"/>
      <c r="AVN140"/>
      <c r="AVO140"/>
      <c r="AVP140"/>
      <c r="AVQ140"/>
      <c r="AVR140"/>
      <c r="AVS140"/>
      <c r="AVT140"/>
      <c r="AVU140"/>
      <c r="AVV140"/>
      <c r="AVW140"/>
      <c r="AVX140"/>
      <c r="AVY140"/>
      <c r="AVZ140"/>
      <c r="AWA140"/>
      <c r="AWB140"/>
      <c r="AWC140"/>
      <c r="AWD140"/>
      <c r="AWE140"/>
      <c r="AWF140"/>
      <c r="AWG140"/>
      <c r="AWH140"/>
      <c r="AWI140"/>
      <c r="AWJ140"/>
      <c r="AWK140"/>
      <c r="AWL140"/>
      <c r="AWM140"/>
      <c r="AWN140"/>
      <c r="AWO140"/>
      <c r="AWP140"/>
      <c r="AWQ140"/>
      <c r="AWR140"/>
      <c r="AWS140"/>
      <c r="AWT140"/>
      <c r="AWU140"/>
      <c r="AWV140"/>
      <c r="AWW140"/>
      <c r="AWX140"/>
      <c r="AWY140"/>
      <c r="AWZ140"/>
      <c r="AXA140"/>
      <c r="AXB140"/>
      <c r="AXC140"/>
      <c r="AXD140"/>
      <c r="AXE140"/>
      <c r="AXF140"/>
      <c r="AXG140"/>
      <c r="AXH140"/>
      <c r="AXI140"/>
      <c r="AXJ140"/>
      <c r="AXK140"/>
      <c r="AXL140"/>
      <c r="AXM140"/>
      <c r="AXN140"/>
      <c r="AXO140"/>
      <c r="AXP140"/>
      <c r="AXQ140"/>
      <c r="AXR140"/>
      <c r="AXS140"/>
      <c r="AXT140"/>
      <c r="AXU140"/>
      <c r="AXV140"/>
      <c r="AXW140"/>
      <c r="AXX140"/>
      <c r="AXY140"/>
      <c r="AXZ140"/>
      <c r="AYA140"/>
      <c r="AYB140"/>
      <c r="AYC140"/>
      <c r="AYD140"/>
      <c r="AYE140"/>
      <c r="AYF140"/>
      <c r="AYG140"/>
      <c r="AYH140"/>
      <c r="AYI140"/>
      <c r="AYJ140"/>
      <c r="AYK140"/>
      <c r="AYL140"/>
      <c r="AYM140"/>
      <c r="AYN140"/>
      <c r="AYO140"/>
      <c r="AYP140"/>
      <c r="AYQ140"/>
      <c r="AYR140"/>
      <c r="AYS140"/>
      <c r="AYT140"/>
      <c r="AYU140"/>
      <c r="AYV140"/>
      <c r="AYW140"/>
      <c r="AYX140"/>
      <c r="AYY140"/>
      <c r="AYZ140"/>
      <c r="AZA140"/>
      <c r="AZB140"/>
      <c r="AZC140"/>
      <c r="AZD140"/>
      <c r="AZE140"/>
      <c r="AZF140"/>
      <c r="AZG140"/>
      <c r="AZH140"/>
      <c r="AZI140"/>
      <c r="AZJ140"/>
      <c r="AZK140"/>
      <c r="AZL140"/>
      <c r="AZM140"/>
      <c r="AZN140"/>
      <c r="AZO140"/>
      <c r="AZP140"/>
      <c r="AZQ140"/>
      <c r="AZR140"/>
      <c r="AZS140"/>
      <c r="AZT140"/>
      <c r="AZU140"/>
      <c r="AZV140"/>
      <c r="AZW140"/>
      <c r="AZX140"/>
      <c r="AZY140"/>
      <c r="AZZ140"/>
      <c r="BAA140"/>
      <c r="BAB140"/>
      <c r="BAC140"/>
      <c r="BAD140"/>
      <c r="BAE140"/>
      <c r="BAF140"/>
      <c r="BAG140"/>
      <c r="BAH140"/>
      <c r="BAI140"/>
      <c r="BAJ140"/>
      <c r="BAK140"/>
      <c r="BAL140"/>
      <c r="BAM140"/>
      <c r="BAN140"/>
      <c r="BAO140"/>
      <c r="BAP140"/>
      <c r="BAQ140"/>
      <c r="BAR140"/>
      <c r="BAS140"/>
      <c r="BAT140"/>
      <c r="BAU140"/>
      <c r="BAV140"/>
      <c r="BAW140"/>
      <c r="BAX140"/>
      <c r="BAY140"/>
      <c r="BAZ140"/>
      <c r="BBA140"/>
      <c r="BBB140"/>
      <c r="BBC140"/>
      <c r="BBD140"/>
      <c r="BBE140"/>
      <c r="BBF140"/>
      <c r="BBG140"/>
      <c r="BBH140"/>
      <c r="BBI140"/>
      <c r="BBJ140"/>
      <c r="BBK140"/>
      <c r="BBL140"/>
      <c r="BBM140"/>
      <c r="BBN140"/>
      <c r="BBO140"/>
      <c r="BBP140"/>
      <c r="BBQ140"/>
      <c r="BBR140"/>
      <c r="BBS140"/>
      <c r="BBT140"/>
      <c r="BBU140"/>
      <c r="BBV140"/>
      <c r="BBW140"/>
      <c r="BBX140"/>
      <c r="BBY140"/>
      <c r="BBZ140"/>
      <c r="BCA140"/>
      <c r="BCB140"/>
      <c r="BCC140"/>
      <c r="BCD140"/>
      <c r="BCE140"/>
      <c r="BCF140"/>
      <c r="BCG140"/>
      <c r="BCH140"/>
      <c r="BCI140"/>
      <c r="BCJ140"/>
      <c r="BCK140"/>
      <c r="BCL140"/>
      <c r="BCM140"/>
      <c r="BCN140"/>
      <c r="BCO140"/>
      <c r="BCP140"/>
      <c r="BCQ140"/>
      <c r="BCR140"/>
      <c r="BCS140"/>
      <c r="BCT140"/>
      <c r="BCU140"/>
      <c r="BCV140"/>
      <c r="BCW140"/>
      <c r="BCX140"/>
      <c r="BCY140"/>
      <c r="BCZ140"/>
      <c r="BDA140"/>
      <c r="BDB140"/>
      <c r="BDC140"/>
      <c r="BDD140"/>
      <c r="BDE140"/>
      <c r="BDF140"/>
      <c r="BDG140"/>
      <c r="BDH140"/>
      <c r="BDI140"/>
      <c r="BDJ140"/>
      <c r="BDK140"/>
      <c r="BDL140"/>
      <c r="BDM140"/>
      <c r="BDN140"/>
      <c r="BDO140"/>
      <c r="BDP140"/>
      <c r="BDQ140"/>
      <c r="BDR140"/>
      <c r="BDS140"/>
      <c r="BDT140"/>
      <c r="BDU140"/>
      <c r="BDV140"/>
      <c r="BDW140"/>
      <c r="BDX140"/>
      <c r="BDY140"/>
      <c r="BDZ140"/>
      <c r="BEA140"/>
      <c r="BEB140"/>
      <c r="BEC140"/>
      <c r="BED140"/>
      <c r="BEE140"/>
      <c r="BEF140"/>
      <c r="BEG140"/>
      <c r="BEH140"/>
      <c r="BEI140"/>
      <c r="BEJ140"/>
      <c r="BEK140"/>
      <c r="BEL140"/>
      <c r="BEM140"/>
      <c r="BEN140"/>
      <c r="BEO140"/>
      <c r="BEP140"/>
      <c r="BEQ140"/>
      <c r="BER140"/>
      <c r="BES140"/>
      <c r="BET140"/>
      <c r="BEU140"/>
      <c r="BEV140"/>
      <c r="BEW140"/>
      <c r="BEX140"/>
      <c r="BEY140"/>
      <c r="BEZ140"/>
      <c r="BFA140"/>
      <c r="BFB140"/>
      <c r="BFC140"/>
      <c r="BFD140"/>
      <c r="BFE140"/>
      <c r="BFF140"/>
      <c r="BFG140"/>
      <c r="BFH140"/>
      <c r="BFI140"/>
      <c r="BFJ140"/>
      <c r="BFK140"/>
      <c r="BFL140"/>
      <c r="BFM140"/>
      <c r="BFN140"/>
      <c r="BFO140"/>
      <c r="BFP140"/>
      <c r="BFQ140"/>
      <c r="BFR140"/>
      <c r="BFS140"/>
      <c r="BFT140"/>
      <c r="BFU140"/>
      <c r="BFV140"/>
      <c r="BFW140"/>
      <c r="BFX140"/>
      <c r="BFY140"/>
      <c r="BFZ140"/>
      <c r="BGA140"/>
      <c r="BGB140"/>
      <c r="BGC140"/>
      <c r="BGD140"/>
      <c r="BGE140"/>
      <c r="BGF140"/>
      <c r="BGG140"/>
      <c r="BGH140"/>
      <c r="BGI140"/>
      <c r="BGJ140"/>
      <c r="BGK140"/>
      <c r="BGL140"/>
      <c r="BGM140"/>
      <c r="BGN140"/>
      <c r="BGO140"/>
      <c r="BGP140"/>
      <c r="BGQ140"/>
      <c r="BGR140"/>
      <c r="BGS140"/>
      <c r="BGT140"/>
      <c r="BGU140"/>
      <c r="BGV140"/>
      <c r="BGW140"/>
      <c r="BGX140"/>
      <c r="BGY140"/>
      <c r="BGZ140"/>
      <c r="BHA140"/>
      <c r="BHB140"/>
      <c r="BHC140"/>
      <c r="BHD140"/>
      <c r="BHE140"/>
      <c r="BHF140"/>
      <c r="BHG140"/>
      <c r="BHH140"/>
      <c r="BHI140"/>
      <c r="BHJ140"/>
      <c r="BHK140"/>
      <c r="BHL140"/>
      <c r="BHM140"/>
      <c r="BHN140"/>
      <c r="BHO140"/>
      <c r="BHP140"/>
      <c r="BHQ140"/>
      <c r="BHR140"/>
      <c r="BHS140"/>
      <c r="BHT140"/>
      <c r="BHU140"/>
      <c r="BHV140"/>
      <c r="BHW140"/>
      <c r="BHX140"/>
      <c r="BHY140"/>
      <c r="BHZ140"/>
      <c r="BIA140"/>
      <c r="BIB140"/>
      <c r="BIC140"/>
      <c r="BID140"/>
      <c r="BIE140"/>
      <c r="BIF140"/>
      <c r="BIG140"/>
      <c r="BIH140"/>
      <c r="BII140"/>
      <c r="BIJ140"/>
      <c r="BIK140"/>
      <c r="BIL140"/>
      <c r="BIM140"/>
      <c r="BIN140"/>
      <c r="BIO140"/>
      <c r="BIP140"/>
      <c r="BIQ140"/>
      <c r="BIR140"/>
      <c r="BIS140"/>
      <c r="BIT140"/>
      <c r="BIU140"/>
      <c r="BIV140"/>
      <c r="BIW140"/>
      <c r="BIX140"/>
      <c r="BIY140"/>
      <c r="BIZ140"/>
      <c r="BJA140"/>
      <c r="BJB140"/>
      <c r="BJC140"/>
      <c r="BJD140"/>
      <c r="BJE140"/>
      <c r="BJF140"/>
      <c r="BJG140"/>
      <c r="BJH140"/>
      <c r="BJI140"/>
      <c r="BJJ140"/>
      <c r="BJK140"/>
      <c r="BJL140"/>
      <c r="BJM140"/>
      <c r="BJN140"/>
      <c r="BJO140"/>
      <c r="BJP140"/>
      <c r="BJQ140"/>
      <c r="BJR140"/>
      <c r="BJS140"/>
      <c r="BJT140"/>
      <c r="BJU140"/>
      <c r="BJV140"/>
      <c r="BJW140"/>
      <c r="BJX140"/>
      <c r="BJY140"/>
      <c r="BJZ140"/>
      <c r="BKA140"/>
      <c r="BKB140"/>
      <c r="BKC140"/>
      <c r="BKD140"/>
      <c r="BKE140"/>
      <c r="BKF140"/>
      <c r="BKG140"/>
      <c r="BKH140"/>
      <c r="BKI140"/>
      <c r="BKJ140"/>
      <c r="BKK140"/>
      <c r="BKL140"/>
      <c r="BKM140"/>
      <c r="BKN140"/>
      <c r="BKO140"/>
      <c r="BKP140"/>
      <c r="BKQ140"/>
      <c r="BKR140"/>
      <c r="BKS140"/>
      <c r="BKT140"/>
      <c r="BKU140"/>
      <c r="BKV140"/>
      <c r="BKW140"/>
      <c r="BKX140"/>
      <c r="BKY140"/>
      <c r="BKZ140"/>
      <c r="BLA140"/>
      <c r="BLB140"/>
      <c r="BLC140"/>
      <c r="BLD140"/>
      <c r="BLE140"/>
      <c r="BLF140"/>
      <c r="BLG140"/>
      <c r="BLH140"/>
      <c r="BLI140"/>
      <c r="BLJ140"/>
      <c r="BLK140"/>
      <c r="BLL140"/>
      <c r="BLM140"/>
      <c r="BLN140"/>
      <c r="BLO140"/>
      <c r="BLP140"/>
      <c r="BLQ140"/>
      <c r="BLR140"/>
      <c r="BLS140"/>
      <c r="BLT140"/>
      <c r="BLU140"/>
      <c r="BLV140"/>
      <c r="BLW140"/>
      <c r="BLX140"/>
      <c r="BLY140"/>
      <c r="BLZ140"/>
      <c r="BMA140"/>
      <c r="BMB140"/>
      <c r="BMC140"/>
      <c r="BMD140"/>
      <c r="BME140"/>
      <c r="BMF140"/>
      <c r="BMG140"/>
      <c r="BMH140"/>
      <c r="BMI140"/>
      <c r="BMJ140"/>
      <c r="BMK140"/>
      <c r="BML140"/>
      <c r="BMM140"/>
      <c r="BMN140"/>
      <c r="BMO140"/>
      <c r="BMP140"/>
      <c r="BMQ140"/>
      <c r="BMR140"/>
      <c r="BMS140"/>
      <c r="BMT140"/>
      <c r="BMU140"/>
      <c r="BMV140"/>
      <c r="BMW140"/>
      <c r="BMX140"/>
      <c r="BMY140"/>
      <c r="BMZ140"/>
      <c r="BNA140"/>
      <c r="BNB140"/>
      <c r="BNC140"/>
      <c r="BND140"/>
      <c r="BNE140"/>
      <c r="BNF140"/>
      <c r="BNG140"/>
      <c r="BNH140"/>
      <c r="BNI140"/>
      <c r="BNJ140"/>
      <c r="BNK140"/>
      <c r="BNL140"/>
      <c r="BNM140"/>
      <c r="BNN140"/>
      <c r="BNO140"/>
      <c r="BNP140"/>
      <c r="BNQ140"/>
      <c r="BNR140"/>
      <c r="BNS140"/>
      <c r="BNT140"/>
      <c r="BNU140"/>
      <c r="BNV140"/>
      <c r="BNW140"/>
      <c r="BNX140"/>
      <c r="BNY140"/>
      <c r="BNZ140"/>
      <c r="BOA140"/>
      <c r="BOB140"/>
      <c r="BOC140"/>
      <c r="BOD140"/>
      <c r="BOE140"/>
      <c r="BOF140"/>
      <c r="BOG140"/>
      <c r="BOH140"/>
      <c r="BOI140"/>
      <c r="BOJ140"/>
      <c r="BOK140"/>
      <c r="BOL140"/>
      <c r="BOM140"/>
      <c r="BON140"/>
      <c r="BOO140"/>
      <c r="BOP140"/>
      <c r="BOQ140"/>
      <c r="BOR140"/>
      <c r="BOS140"/>
      <c r="BOT140"/>
      <c r="BOU140"/>
      <c r="BOV140"/>
      <c r="BOW140"/>
      <c r="BOX140"/>
      <c r="BOY140"/>
      <c r="BOZ140"/>
      <c r="BPA140"/>
      <c r="BPB140"/>
      <c r="BPC140"/>
      <c r="BPD140"/>
      <c r="BPE140"/>
      <c r="BPF140"/>
      <c r="BPG140"/>
      <c r="BPH140"/>
      <c r="BPI140"/>
      <c r="BPJ140"/>
      <c r="BPK140"/>
      <c r="BPL140"/>
      <c r="BPM140"/>
      <c r="BPN140"/>
      <c r="BPO140"/>
      <c r="BPP140"/>
      <c r="BPQ140"/>
      <c r="BPR140"/>
      <c r="BPS140"/>
      <c r="BPT140"/>
      <c r="BPU140"/>
      <c r="BPV140"/>
      <c r="BPW140"/>
      <c r="BPX140"/>
      <c r="BPY140"/>
      <c r="BPZ140"/>
      <c r="BQA140"/>
      <c r="BQB140"/>
      <c r="BQC140"/>
      <c r="BQD140"/>
      <c r="BQE140"/>
      <c r="BQF140"/>
      <c r="BQG140"/>
      <c r="BQH140"/>
      <c r="BQI140"/>
      <c r="BQJ140"/>
      <c r="BQK140"/>
      <c r="BQL140"/>
      <c r="BQM140"/>
      <c r="BQN140"/>
      <c r="BQO140"/>
      <c r="BQP140"/>
      <c r="BQQ140"/>
      <c r="BQR140"/>
      <c r="BQS140"/>
      <c r="BQT140"/>
      <c r="BQU140"/>
      <c r="BQV140"/>
      <c r="BQW140"/>
      <c r="BQX140"/>
      <c r="BQY140"/>
      <c r="BQZ140"/>
      <c r="BRA140"/>
      <c r="BRB140"/>
      <c r="BRC140"/>
      <c r="BRD140"/>
      <c r="BRE140"/>
      <c r="BRF140"/>
      <c r="BRG140"/>
      <c r="BRH140"/>
      <c r="BRI140"/>
      <c r="BRJ140"/>
      <c r="BRK140"/>
      <c r="BRL140"/>
      <c r="BRM140"/>
      <c r="BRN140"/>
      <c r="BRO140"/>
      <c r="BRP140"/>
      <c r="BRQ140"/>
      <c r="BRR140"/>
      <c r="BRS140"/>
      <c r="BRT140"/>
      <c r="BRU140"/>
      <c r="BRV140"/>
      <c r="BRW140"/>
      <c r="BRX140"/>
      <c r="BRY140"/>
      <c r="BRZ140"/>
      <c r="BSA140"/>
      <c r="BSB140"/>
      <c r="BSC140"/>
      <c r="BSD140"/>
      <c r="BSE140"/>
      <c r="BSF140"/>
      <c r="BSG140"/>
      <c r="BSH140"/>
      <c r="BSI140"/>
      <c r="BSJ140"/>
      <c r="BSK140"/>
      <c r="BSL140"/>
      <c r="BSM140"/>
      <c r="BSN140"/>
      <c r="BSO140"/>
      <c r="BSP140"/>
      <c r="BSQ140"/>
      <c r="BSR140"/>
      <c r="BSS140"/>
      <c r="BST140"/>
      <c r="BSU140"/>
      <c r="BSV140"/>
      <c r="BSW140"/>
      <c r="BSX140"/>
      <c r="BSY140"/>
      <c r="BSZ140"/>
      <c r="BTA140"/>
      <c r="BTB140"/>
      <c r="BTC140"/>
      <c r="BTD140"/>
      <c r="BTE140"/>
      <c r="BTF140"/>
      <c r="BTG140"/>
      <c r="BTH140"/>
      <c r="BTI140"/>
      <c r="BTJ140"/>
      <c r="BTK140"/>
      <c r="BTL140"/>
      <c r="BTM140"/>
      <c r="BTN140"/>
      <c r="BTO140"/>
      <c r="BTP140"/>
      <c r="BTQ140"/>
      <c r="BTR140"/>
      <c r="BTS140"/>
      <c r="BTT140"/>
      <c r="BTU140"/>
      <c r="BTV140"/>
      <c r="BTW140"/>
      <c r="BTX140"/>
      <c r="BTY140"/>
      <c r="BTZ140"/>
      <c r="BUA140"/>
      <c r="BUB140"/>
      <c r="BUC140"/>
      <c r="BUD140"/>
      <c r="BUE140"/>
      <c r="BUF140"/>
      <c r="BUG140"/>
      <c r="BUH140"/>
      <c r="BUI140"/>
      <c r="BUJ140"/>
      <c r="BUK140"/>
      <c r="BUL140"/>
      <c r="BUM140"/>
      <c r="BUN140"/>
      <c r="BUO140"/>
      <c r="BUP140"/>
      <c r="BUQ140"/>
      <c r="BUR140"/>
      <c r="BUS140"/>
      <c r="BUT140"/>
      <c r="BUU140"/>
      <c r="BUV140"/>
      <c r="BUW140"/>
      <c r="BUX140"/>
      <c r="BUY140"/>
      <c r="BUZ140"/>
      <c r="BVA140"/>
      <c r="BVB140"/>
      <c r="BVC140"/>
      <c r="BVD140"/>
      <c r="BVE140"/>
      <c r="BVF140"/>
      <c r="BVG140"/>
      <c r="BVH140"/>
      <c r="BVI140"/>
      <c r="BVJ140"/>
      <c r="BVK140"/>
      <c r="BVL140"/>
      <c r="BVM140"/>
      <c r="BVN140"/>
      <c r="BVO140"/>
      <c r="BVP140"/>
      <c r="BVQ140"/>
      <c r="BVR140"/>
      <c r="BVS140"/>
      <c r="BVT140"/>
      <c r="BVU140"/>
      <c r="BVV140"/>
      <c r="BVW140"/>
      <c r="BVX140"/>
      <c r="BVY140"/>
      <c r="BVZ140"/>
      <c r="BWA140"/>
      <c r="BWB140"/>
      <c r="BWC140"/>
      <c r="BWD140"/>
      <c r="BWE140"/>
      <c r="BWF140"/>
      <c r="BWG140"/>
      <c r="BWH140"/>
      <c r="BWI140"/>
      <c r="BWJ140"/>
      <c r="BWK140"/>
      <c r="BWL140"/>
      <c r="BWM140"/>
      <c r="BWN140"/>
      <c r="BWO140"/>
      <c r="BWP140"/>
      <c r="BWQ140"/>
      <c r="BWR140"/>
      <c r="BWS140"/>
      <c r="BWT140"/>
      <c r="BWU140"/>
      <c r="BWV140"/>
      <c r="BWW140"/>
      <c r="BWX140"/>
      <c r="BWY140"/>
      <c r="BWZ140"/>
      <c r="BXA140"/>
      <c r="BXB140"/>
      <c r="BXC140"/>
      <c r="BXD140"/>
      <c r="BXE140"/>
      <c r="BXF140"/>
      <c r="BXG140"/>
      <c r="BXH140"/>
      <c r="BXI140"/>
      <c r="BXJ140"/>
      <c r="BXK140"/>
      <c r="BXL140"/>
      <c r="BXM140"/>
      <c r="BXN140"/>
      <c r="BXO140"/>
      <c r="BXP140"/>
      <c r="BXQ140"/>
      <c r="BXR140"/>
      <c r="BXS140"/>
      <c r="BXT140"/>
      <c r="BXU140"/>
      <c r="BXV140"/>
      <c r="BXW140"/>
      <c r="BXX140"/>
      <c r="BXY140"/>
      <c r="BXZ140"/>
      <c r="BYA140"/>
      <c r="BYB140"/>
      <c r="BYC140"/>
      <c r="BYD140"/>
      <c r="BYE140"/>
      <c r="BYF140"/>
      <c r="BYG140"/>
      <c r="BYH140"/>
      <c r="BYI140"/>
      <c r="BYJ140"/>
      <c r="BYK140"/>
      <c r="BYL140"/>
      <c r="BYM140"/>
      <c r="BYN140"/>
      <c r="BYO140"/>
      <c r="BYP140"/>
      <c r="BYQ140"/>
      <c r="BYR140"/>
      <c r="BYS140"/>
      <c r="BYT140"/>
      <c r="BYU140"/>
      <c r="BYV140"/>
      <c r="BYW140"/>
      <c r="BYX140"/>
      <c r="BYY140"/>
      <c r="BYZ140"/>
      <c r="BZA140"/>
      <c r="BZB140"/>
      <c r="BZC140"/>
      <c r="BZD140"/>
      <c r="BZE140"/>
      <c r="BZF140"/>
      <c r="BZG140"/>
      <c r="BZH140"/>
      <c r="BZI140"/>
      <c r="BZJ140"/>
      <c r="BZK140"/>
      <c r="BZL140"/>
      <c r="BZM140"/>
      <c r="BZN140"/>
      <c r="BZO140"/>
      <c r="BZP140"/>
      <c r="BZQ140"/>
      <c r="BZR140"/>
      <c r="BZS140"/>
      <c r="BZT140"/>
      <c r="BZU140"/>
      <c r="BZV140"/>
      <c r="BZW140"/>
      <c r="BZX140"/>
      <c r="BZY140"/>
      <c r="BZZ140"/>
      <c r="CAA140"/>
      <c r="CAB140"/>
      <c r="CAC140"/>
      <c r="CAD140"/>
      <c r="CAE140"/>
      <c r="CAF140"/>
      <c r="CAG140"/>
      <c r="CAH140"/>
      <c r="CAI140"/>
      <c r="CAJ140"/>
      <c r="CAK140"/>
      <c r="CAL140"/>
      <c r="CAM140"/>
      <c r="CAN140"/>
      <c r="CAO140"/>
      <c r="CAP140"/>
      <c r="CAQ140"/>
      <c r="CAR140"/>
      <c r="CAS140"/>
      <c r="CAT140"/>
      <c r="CAU140"/>
      <c r="CAV140"/>
      <c r="CAW140"/>
      <c r="CAX140"/>
      <c r="CAY140"/>
      <c r="CAZ140"/>
      <c r="CBA140"/>
      <c r="CBB140"/>
      <c r="CBC140"/>
      <c r="CBD140"/>
      <c r="CBE140"/>
      <c r="CBF140"/>
      <c r="CBG140"/>
      <c r="CBH140"/>
      <c r="CBI140"/>
      <c r="CBJ140"/>
      <c r="CBK140"/>
      <c r="CBL140"/>
      <c r="CBM140"/>
      <c r="CBN140"/>
      <c r="CBO140"/>
      <c r="CBP140"/>
      <c r="CBQ140"/>
      <c r="CBR140"/>
      <c r="CBS140"/>
      <c r="CBT140"/>
      <c r="CBU140"/>
      <c r="CBV140"/>
      <c r="CBW140"/>
      <c r="CBX140"/>
      <c r="CBY140"/>
      <c r="CBZ140"/>
      <c r="CCA140"/>
      <c r="CCB140"/>
      <c r="CCC140"/>
      <c r="CCD140"/>
      <c r="CCE140"/>
      <c r="CCF140"/>
      <c r="CCG140"/>
      <c r="CCH140"/>
      <c r="CCI140"/>
      <c r="CCJ140"/>
      <c r="CCK140"/>
      <c r="CCL140"/>
      <c r="CCM140"/>
      <c r="CCN140"/>
      <c r="CCO140"/>
      <c r="CCP140"/>
      <c r="CCQ140"/>
      <c r="CCR140"/>
      <c r="CCS140"/>
      <c r="CCT140"/>
      <c r="CCU140"/>
      <c r="CCV140"/>
      <c r="CCW140"/>
      <c r="CCX140"/>
      <c r="CCY140"/>
      <c r="CCZ140"/>
      <c r="CDA140"/>
      <c r="CDB140"/>
      <c r="CDC140"/>
      <c r="CDD140"/>
      <c r="CDE140"/>
      <c r="CDF140"/>
      <c r="CDG140"/>
      <c r="CDH140"/>
      <c r="CDI140"/>
      <c r="CDJ140"/>
      <c r="CDK140"/>
      <c r="CDL140"/>
      <c r="CDM140"/>
      <c r="CDN140"/>
      <c r="CDO140"/>
      <c r="CDP140"/>
      <c r="CDQ140"/>
      <c r="CDR140"/>
      <c r="CDS140"/>
      <c r="CDT140"/>
      <c r="CDU140"/>
      <c r="CDV140"/>
      <c r="CDW140"/>
      <c r="CDX140"/>
      <c r="CDY140"/>
      <c r="CDZ140"/>
      <c r="CEA140"/>
      <c r="CEB140"/>
      <c r="CEC140"/>
      <c r="CED140"/>
      <c r="CEE140"/>
      <c r="CEF140"/>
      <c r="CEG140"/>
      <c r="CEH140"/>
      <c r="CEI140"/>
      <c r="CEJ140"/>
      <c r="CEK140"/>
      <c r="CEL140"/>
      <c r="CEM140"/>
      <c r="CEN140"/>
      <c r="CEO140"/>
      <c r="CEP140"/>
      <c r="CEQ140"/>
      <c r="CER140"/>
      <c r="CES140"/>
      <c r="CET140"/>
      <c r="CEU140"/>
      <c r="CEV140"/>
      <c r="CEW140"/>
      <c r="CEX140"/>
      <c r="CEY140"/>
      <c r="CEZ140"/>
      <c r="CFA140"/>
      <c r="CFB140"/>
      <c r="CFC140"/>
      <c r="CFD140"/>
      <c r="CFE140"/>
      <c r="CFF140"/>
      <c r="CFG140"/>
      <c r="CFH140"/>
      <c r="CFI140"/>
      <c r="CFJ140"/>
      <c r="CFK140"/>
      <c r="CFL140"/>
      <c r="CFM140"/>
      <c r="CFN140"/>
      <c r="CFO140"/>
      <c r="CFP140"/>
      <c r="CFQ140"/>
      <c r="CFR140"/>
      <c r="CFS140"/>
      <c r="CFT140"/>
      <c r="CFU140"/>
      <c r="CFV140"/>
      <c r="CFW140"/>
      <c r="CFX140"/>
      <c r="CFY140"/>
      <c r="CFZ140"/>
      <c r="CGA140"/>
      <c r="CGB140"/>
      <c r="CGC140"/>
      <c r="CGD140"/>
      <c r="CGE140"/>
      <c r="CGF140"/>
      <c r="CGG140"/>
      <c r="CGH140"/>
      <c r="CGI140"/>
      <c r="CGJ140"/>
      <c r="CGK140"/>
      <c r="CGL140"/>
      <c r="CGM140"/>
      <c r="CGN140"/>
      <c r="CGO140"/>
      <c r="CGP140"/>
      <c r="CGQ140"/>
      <c r="CGR140"/>
      <c r="CGS140"/>
      <c r="CGT140"/>
      <c r="CGU140"/>
      <c r="CGV140"/>
      <c r="CGW140"/>
      <c r="CGX140"/>
      <c r="CGY140"/>
      <c r="CGZ140"/>
      <c r="CHA140"/>
      <c r="CHB140"/>
      <c r="CHC140"/>
      <c r="CHD140"/>
      <c r="CHE140"/>
      <c r="CHF140"/>
      <c r="CHG140"/>
      <c r="CHH140"/>
      <c r="CHI140"/>
      <c r="CHJ140"/>
      <c r="CHK140"/>
      <c r="CHL140"/>
      <c r="CHM140"/>
      <c r="CHN140"/>
      <c r="CHO140"/>
      <c r="CHP140"/>
      <c r="CHQ140"/>
      <c r="CHR140"/>
      <c r="CHS140"/>
      <c r="CHT140"/>
      <c r="CHU140"/>
      <c r="CHV140"/>
      <c r="CHW140"/>
      <c r="CHX140"/>
      <c r="CHY140"/>
      <c r="CHZ140"/>
      <c r="CIA140"/>
      <c r="CIB140"/>
      <c r="CIC140"/>
      <c r="CID140"/>
      <c r="CIE140"/>
      <c r="CIF140"/>
      <c r="CIG140"/>
      <c r="CIH140"/>
      <c r="CII140"/>
      <c r="CIJ140"/>
      <c r="CIK140"/>
      <c r="CIL140"/>
      <c r="CIM140"/>
      <c r="CIN140"/>
      <c r="CIO140"/>
      <c r="CIP140"/>
      <c r="CIQ140"/>
      <c r="CIR140"/>
      <c r="CIS140"/>
      <c r="CIT140"/>
      <c r="CIU140"/>
      <c r="CIV140"/>
      <c r="CIW140"/>
      <c r="CIX140"/>
      <c r="CIY140"/>
      <c r="CIZ140"/>
      <c r="CJA140"/>
      <c r="CJB140"/>
      <c r="CJC140"/>
      <c r="CJD140"/>
      <c r="CJE140"/>
      <c r="CJF140"/>
      <c r="CJG140"/>
      <c r="CJH140"/>
      <c r="CJI140"/>
      <c r="CJJ140"/>
      <c r="CJK140"/>
      <c r="CJL140"/>
      <c r="CJM140"/>
      <c r="CJN140"/>
      <c r="CJO140"/>
      <c r="CJP140"/>
      <c r="CJQ140"/>
      <c r="CJR140"/>
      <c r="CJS140"/>
      <c r="CJT140"/>
      <c r="CJU140"/>
      <c r="CJV140"/>
      <c r="CJW140"/>
      <c r="CJX140"/>
      <c r="CJY140"/>
      <c r="CJZ140"/>
      <c r="CKA140"/>
      <c r="CKB140"/>
      <c r="CKC140"/>
      <c r="CKD140"/>
      <c r="CKE140"/>
      <c r="CKF140"/>
      <c r="CKG140"/>
      <c r="CKH140"/>
      <c r="CKI140"/>
      <c r="CKJ140"/>
      <c r="CKK140"/>
      <c r="CKL140"/>
      <c r="CKM140"/>
      <c r="CKN140"/>
      <c r="CKO140"/>
      <c r="CKP140"/>
      <c r="CKQ140"/>
      <c r="CKR140"/>
      <c r="CKS140"/>
      <c r="CKT140"/>
      <c r="CKU140"/>
      <c r="CKV140"/>
      <c r="CKW140"/>
      <c r="CKX140"/>
      <c r="CKY140"/>
      <c r="CKZ140"/>
      <c r="CLA140"/>
      <c r="CLB140"/>
      <c r="CLC140"/>
      <c r="CLD140"/>
      <c r="CLE140"/>
      <c r="CLF140"/>
      <c r="CLG140"/>
      <c r="CLH140"/>
      <c r="CLI140"/>
      <c r="CLJ140"/>
      <c r="CLK140"/>
      <c r="CLL140"/>
      <c r="CLM140"/>
      <c r="CLN140"/>
      <c r="CLO140"/>
      <c r="CLP140"/>
      <c r="CLQ140"/>
      <c r="CLR140"/>
      <c r="CLS140"/>
      <c r="CLT140"/>
      <c r="CLU140"/>
      <c r="CLV140"/>
      <c r="CLW140"/>
      <c r="CLX140"/>
      <c r="CLY140"/>
      <c r="CLZ140"/>
      <c r="CMA140"/>
      <c r="CMB140"/>
      <c r="CMC140"/>
      <c r="CMD140"/>
      <c r="CME140"/>
      <c r="CMF140"/>
      <c r="CMG140"/>
      <c r="CMH140"/>
      <c r="CMI140"/>
      <c r="CMJ140"/>
      <c r="CMK140"/>
      <c r="CML140"/>
      <c r="CMM140"/>
      <c r="CMN140"/>
      <c r="CMO140"/>
      <c r="CMP140"/>
      <c r="CMQ140"/>
      <c r="CMR140"/>
      <c r="CMS140"/>
      <c r="CMT140"/>
      <c r="CMU140"/>
      <c r="CMV140"/>
      <c r="CMW140"/>
      <c r="CMX140"/>
      <c r="CMY140"/>
      <c r="CMZ140"/>
      <c r="CNA140"/>
      <c r="CNB140"/>
      <c r="CNC140"/>
      <c r="CND140"/>
      <c r="CNE140"/>
      <c r="CNF140"/>
      <c r="CNG140"/>
      <c r="CNH140"/>
      <c r="CNI140"/>
      <c r="CNJ140"/>
      <c r="CNK140"/>
      <c r="CNL140"/>
      <c r="CNM140"/>
      <c r="CNN140"/>
      <c r="CNO140"/>
      <c r="CNP140"/>
      <c r="CNQ140"/>
      <c r="CNR140"/>
      <c r="CNS140"/>
      <c r="CNT140"/>
      <c r="CNU140"/>
      <c r="CNV140"/>
      <c r="CNW140"/>
      <c r="CNX140"/>
      <c r="CNY140"/>
      <c r="CNZ140"/>
      <c r="COA140"/>
      <c r="COB140"/>
      <c r="COC140"/>
      <c r="COD140"/>
      <c r="COE140"/>
      <c r="COF140"/>
      <c r="COG140"/>
      <c r="COH140"/>
      <c r="COI140"/>
      <c r="COJ140"/>
      <c r="COK140"/>
      <c r="COL140"/>
      <c r="COM140"/>
      <c r="CON140"/>
      <c r="COO140"/>
      <c r="COP140"/>
      <c r="COQ140"/>
      <c r="COR140"/>
      <c r="COS140"/>
      <c r="COT140"/>
      <c r="COU140"/>
      <c r="COV140"/>
      <c r="COW140"/>
      <c r="COX140"/>
      <c r="COY140"/>
      <c r="COZ140"/>
      <c r="CPA140"/>
      <c r="CPB140"/>
      <c r="CPC140"/>
      <c r="CPD140"/>
      <c r="CPE140"/>
      <c r="CPF140"/>
      <c r="CPG140"/>
      <c r="CPH140"/>
      <c r="CPI140"/>
      <c r="CPJ140"/>
      <c r="CPK140"/>
      <c r="CPL140"/>
      <c r="CPM140"/>
      <c r="CPN140"/>
      <c r="CPO140"/>
      <c r="CPP140"/>
      <c r="CPQ140"/>
      <c r="CPR140"/>
      <c r="CPS140"/>
      <c r="CPT140"/>
      <c r="CPU140"/>
      <c r="CPV140"/>
      <c r="CPW140"/>
      <c r="CPX140"/>
      <c r="CPY140"/>
      <c r="CPZ140"/>
      <c r="CQA140"/>
      <c r="CQB140"/>
      <c r="CQC140"/>
      <c r="CQD140"/>
      <c r="CQE140"/>
      <c r="CQF140"/>
      <c r="CQG140"/>
      <c r="CQH140"/>
      <c r="CQI140"/>
      <c r="CQJ140"/>
      <c r="CQK140"/>
      <c r="CQL140"/>
      <c r="CQM140"/>
      <c r="CQN140"/>
      <c r="CQO140"/>
      <c r="CQP140"/>
      <c r="CQQ140"/>
      <c r="CQR140"/>
      <c r="CQS140"/>
      <c r="CQT140"/>
      <c r="CQU140"/>
      <c r="CQV140"/>
      <c r="CQW140"/>
      <c r="CQX140"/>
      <c r="CQY140"/>
      <c r="CQZ140"/>
      <c r="CRA140"/>
      <c r="CRB140"/>
      <c r="CRC140"/>
      <c r="CRD140"/>
      <c r="CRE140"/>
      <c r="CRF140"/>
      <c r="CRG140"/>
      <c r="CRH140"/>
      <c r="CRI140"/>
      <c r="CRJ140"/>
      <c r="CRK140"/>
      <c r="CRL140"/>
      <c r="CRM140"/>
      <c r="CRN140"/>
      <c r="CRO140"/>
      <c r="CRP140"/>
      <c r="CRQ140"/>
      <c r="CRR140"/>
      <c r="CRS140"/>
      <c r="CRT140"/>
      <c r="CRU140"/>
      <c r="CRV140"/>
      <c r="CRW140"/>
      <c r="CRX140"/>
      <c r="CRY140"/>
      <c r="CRZ140"/>
      <c r="CSA140"/>
      <c r="CSB140"/>
      <c r="CSC140"/>
      <c r="CSD140"/>
      <c r="CSE140"/>
      <c r="CSF140"/>
      <c r="CSG140"/>
      <c r="CSH140"/>
      <c r="CSI140"/>
      <c r="CSJ140"/>
      <c r="CSK140"/>
      <c r="CSL140"/>
      <c r="CSM140"/>
      <c r="CSN140"/>
      <c r="CSO140"/>
      <c r="CSP140"/>
      <c r="CSQ140"/>
      <c r="CSR140"/>
      <c r="CSS140"/>
      <c r="CST140"/>
      <c r="CSU140"/>
      <c r="CSV140"/>
      <c r="CSW140"/>
      <c r="CSX140"/>
      <c r="CSY140"/>
      <c r="CSZ140"/>
      <c r="CTA140"/>
      <c r="CTB140"/>
      <c r="CTC140"/>
      <c r="CTD140"/>
      <c r="CTE140"/>
      <c r="CTF140"/>
      <c r="CTG140"/>
      <c r="CTH140"/>
      <c r="CTI140"/>
      <c r="CTJ140"/>
      <c r="CTK140"/>
      <c r="CTL140"/>
      <c r="CTM140"/>
      <c r="CTN140"/>
      <c r="CTO140"/>
      <c r="CTP140"/>
      <c r="CTQ140"/>
      <c r="CTR140"/>
      <c r="CTS140"/>
      <c r="CTT140"/>
      <c r="CTU140"/>
      <c r="CTV140"/>
      <c r="CTW140"/>
      <c r="CTX140"/>
      <c r="CTY140"/>
      <c r="CTZ140"/>
      <c r="CUA140"/>
      <c r="CUB140"/>
      <c r="CUC140"/>
      <c r="CUD140"/>
      <c r="CUE140"/>
      <c r="CUF140"/>
      <c r="CUG140"/>
      <c r="CUH140"/>
      <c r="CUI140"/>
      <c r="CUJ140"/>
      <c r="CUK140"/>
      <c r="CUL140"/>
      <c r="CUM140"/>
      <c r="CUN140"/>
      <c r="CUO140"/>
      <c r="CUP140"/>
      <c r="CUQ140"/>
      <c r="CUR140"/>
      <c r="CUS140"/>
      <c r="CUT140"/>
      <c r="CUU140"/>
      <c r="CUV140"/>
      <c r="CUW140"/>
      <c r="CUX140"/>
      <c r="CUY140"/>
      <c r="CUZ140"/>
      <c r="CVA140"/>
      <c r="CVB140"/>
      <c r="CVC140"/>
      <c r="CVD140"/>
      <c r="CVE140"/>
      <c r="CVF140"/>
      <c r="CVG140"/>
      <c r="CVH140"/>
      <c r="CVI140"/>
      <c r="CVJ140"/>
      <c r="CVK140"/>
      <c r="CVL140"/>
      <c r="CVM140"/>
      <c r="CVN140"/>
      <c r="CVO140"/>
      <c r="CVP140"/>
      <c r="CVQ140"/>
      <c r="CVR140"/>
      <c r="CVS140"/>
      <c r="CVT140"/>
      <c r="CVU140"/>
      <c r="CVV140"/>
      <c r="CVW140"/>
      <c r="CVX140"/>
      <c r="CVY140"/>
      <c r="CVZ140"/>
      <c r="CWA140"/>
      <c r="CWB140"/>
      <c r="CWC140"/>
      <c r="CWD140"/>
      <c r="CWE140"/>
      <c r="CWF140"/>
      <c r="CWG140"/>
      <c r="CWH140"/>
      <c r="CWI140"/>
      <c r="CWJ140"/>
      <c r="CWK140"/>
      <c r="CWL140"/>
      <c r="CWM140"/>
      <c r="CWN140"/>
      <c r="CWO140"/>
      <c r="CWP140"/>
      <c r="CWQ140"/>
      <c r="CWR140"/>
      <c r="CWS140"/>
      <c r="CWT140"/>
      <c r="CWU140"/>
      <c r="CWV140"/>
      <c r="CWW140"/>
      <c r="CWX140"/>
      <c r="CWY140"/>
      <c r="CWZ140"/>
      <c r="CXA140"/>
      <c r="CXB140"/>
      <c r="CXC140"/>
      <c r="CXD140"/>
      <c r="CXE140"/>
      <c r="CXF140"/>
      <c r="CXG140"/>
      <c r="CXH140"/>
      <c r="CXI140"/>
      <c r="CXJ140"/>
      <c r="CXK140"/>
      <c r="CXL140"/>
      <c r="CXM140"/>
      <c r="CXN140"/>
      <c r="CXO140"/>
      <c r="CXP140"/>
      <c r="CXQ140"/>
      <c r="CXR140"/>
      <c r="CXS140"/>
      <c r="CXT140"/>
      <c r="CXU140"/>
      <c r="CXV140"/>
      <c r="CXW140"/>
      <c r="CXX140"/>
      <c r="CXY140"/>
      <c r="CXZ140"/>
      <c r="CYA140"/>
      <c r="CYB140"/>
      <c r="CYC140"/>
      <c r="CYD140"/>
      <c r="CYE140"/>
      <c r="CYF140"/>
      <c r="CYG140"/>
      <c r="CYH140"/>
      <c r="CYI140"/>
      <c r="CYJ140"/>
      <c r="CYK140"/>
      <c r="CYL140"/>
      <c r="CYM140"/>
      <c r="CYN140"/>
      <c r="CYO140"/>
      <c r="CYP140"/>
      <c r="CYQ140"/>
      <c r="CYR140"/>
      <c r="CYS140"/>
      <c r="CYT140"/>
      <c r="CYU140"/>
      <c r="CYV140"/>
      <c r="CYW140"/>
      <c r="CYX140"/>
      <c r="CYY140"/>
      <c r="CYZ140"/>
      <c r="CZA140"/>
      <c r="CZB140"/>
      <c r="CZC140"/>
      <c r="CZD140"/>
      <c r="CZE140"/>
      <c r="CZF140"/>
      <c r="CZG140"/>
      <c r="CZH140"/>
      <c r="CZI140"/>
      <c r="CZJ140"/>
      <c r="CZK140"/>
      <c r="CZL140"/>
      <c r="CZM140"/>
      <c r="CZN140"/>
      <c r="CZO140"/>
      <c r="CZP140"/>
      <c r="CZQ140"/>
      <c r="CZR140"/>
      <c r="CZS140"/>
      <c r="CZT140"/>
      <c r="CZU140"/>
      <c r="CZV140"/>
      <c r="CZW140"/>
      <c r="CZX140"/>
      <c r="CZY140"/>
      <c r="CZZ140"/>
      <c r="DAA140"/>
      <c r="DAB140"/>
      <c r="DAC140"/>
      <c r="DAD140"/>
      <c r="DAE140"/>
      <c r="DAF140"/>
      <c r="DAG140"/>
      <c r="DAH140"/>
      <c r="DAI140"/>
      <c r="DAJ140"/>
      <c r="DAK140"/>
      <c r="DAL140"/>
      <c r="DAM140"/>
      <c r="DAN140"/>
      <c r="DAO140"/>
      <c r="DAP140"/>
      <c r="DAQ140"/>
      <c r="DAR140"/>
      <c r="DAS140"/>
      <c r="DAT140"/>
      <c r="DAU140"/>
      <c r="DAV140"/>
      <c r="DAW140"/>
      <c r="DAX140"/>
      <c r="DAY140"/>
      <c r="DAZ140"/>
      <c r="DBA140"/>
      <c r="DBB140"/>
      <c r="DBC140"/>
      <c r="DBD140"/>
      <c r="DBE140"/>
      <c r="DBF140"/>
      <c r="DBG140"/>
      <c r="DBH140"/>
      <c r="DBI140"/>
      <c r="DBJ140"/>
      <c r="DBK140"/>
      <c r="DBL140"/>
      <c r="DBM140"/>
      <c r="DBN140"/>
      <c r="DBO140"/>
      <c r="DBP140"/>
      <c r="DBQ140"/>
      <c r="DBR140"/>
      <c r="DBS140"/>
      <c r="DBT140"/>
      <c r="DBU140"/>
      <c r="DBV140"/>
      <c r="DBW140"/>
      <c r="DBX140"/>
      <c r="DBY140"/>
      <c r="DBZ140"/>
      <c r="DCA140"/>
      <c r="DCB140"/>
      <c r="DCC140"/>
      <c r="DCD140"/>
      <c r="DCE140"/>
      <c r="DCF140"/>
      <c r="DCG140"/>
      <c r="DCH140"/>
      <c r="DCI140"/>
      <c r="DCJ140"/>
      <c r="DCK140"/>
      <c r="DCL140"/>
      <c r="DCM140"/>
      <c r="DCN140"/>
      <c r="DCO140"/>
      <c r="DCP140"/>
      <c r="DCQ140"/>
      <c r="DCR140"/>
      <c r="DCS140"/>
      <c r="DCT140"/>
      <c r="DCU140"/>
      <c r="DCV140"/>
      <c r="DCW140"/>
      <c r="DCX140"/>
      <c r="DCY140"/>
      <c r="DCZ140"/>
      <c r="DDA140"/>
      <c r="DDB140"/>
      <c r="DDC140"/>
      <c r="DDD140"/>
      <c r="DDE140"/>
      <c r="DDF140"/>
      <c r="DDG140"/>
      <c r="DDH140"/>
      <c r="DDI140"/>
      <c r="DDJ140"/>
      <c r="DDK140"/>
      <c r="DDL140"/>
      <c r="DDM140"/>
      <c r="DDN140"/>
      <c r="DDO140"/>
      <c r="DDP140"/>
      <c r="DDQ140"/>
      <c r="DDR140"/>
      <c r="DDS140"/>
      <c r="DDT140"/>
      <c r="DDU140"/>
      <c r="DDV140"/>
      <c r="DDW140"/>
      <c r="DDX140"/>
      <c r="DDY140"/>
      <c r="DDZ140"/>
      <c r="DEA140"/>
      <c r="DEB140"/>
      <c r="DEC140"/>
      <c r="DED140"/>
      <c r="DEE140"/>
      <c r="DEF140"/>
      <c r="DEG140"/>
      <c r="DEH140"/>
      <c r="DEI140"/>
      <c r="DEJ140"/>
      <c r="DEK140"/>
      <c r="DEL140"/>
      <c r="DEM140"/>
      <c r="DEN140"/>
      <c r="DEO140"/>
      <c r="DEP140"/>
      <c r="DEQ140"/>
      <c r="DER140"/>
      <c r="DES140"/>
      <c r="DET140"/>
      <c r="DEU140"/>
      <c r="DEV140"/>
      <c r="DEW140"/>
      <c r="DEX140"/>
      <c r="DEY140"/>
      <c r="DEZ140"/>
      <c r="DFA140"/>
      <c r="DFB140"/>
      <c r="DFC140"/>
      <c r="DFD140"/>
      <c r="DFE140"/>
      <c r="DFF140"/>
      <c r="DFG140"/>
      <c r="DFH140"/>
      <c r="DFI140"/>
      <c r="DFJ140"/>
      <c r="DFK140"/>
      <c r="DFL140"/>
      <c r="DFM140"/>
      <c r="DFN140"/>
      <c r="DFO140"/>
      <c r="DFP140"/>
      <c r="DFQ140"/>
      <c r="DFR140"/>
      <c r="DFS140"/>
      <c r="DFT140"/>
      <c r="DFU140"/>
      <c r="DFV140"/>
      <c r="DFW140"/>
      <c r="DFX140"/>
      <c r="DFY140"/>
      <c r="DFZ140"/>
      <c r="DGA140"/>
      <c r="DGB140"/>
      <c r="DGC140"/>
      <c r="DGD140"/>
      <c r="DGE140"/>
      <c r="DGF140"/>
      <c r="DGG140"/>
      <c r="DGH140"/>
      <c r="DGI140"/>
      <c r="DGJ140"/>
      <c r="DGK140"/>
      <c r="DGL140"/>
      <c r="DGM140"/>
      <c r="DGN140"/>
      <c r="DGO140"/>
      <c r="DGP140"/>
      <c r="DGQ140"/>
      <c r="DGR140"/>
      <c r="DGS140"/>
      <c r="DGT140"/>
      <c r="DGU140"/>
      <c r="DGV140"/>
      <c r="DGW140"/>
      <c r="DGX140"/>
      <c r="DGY140"/>
      <c r="DGZ140"/>
      <c r="DHA140"/>
      <c r="DHB140"/>
      <c r="DHC140"/>
      <c r="DHD140"/>
      <c r="DHE140"/>
      <c r="DHF140"/>
      <c r="DHG140"/>
      <c r="DHH140"/>
      <c r="DHI140"/>
      <c r="DHJ140"/>
      <c r="DHK140"/>
      <c r="DHL140"/>
      <c r="DHM140"/>
      <c r="DHN140"/>
      <c r="DHO140"/>
      <c r="DHP140"/>
      <c r="DHQ140"/>
      <c r="DHR140"/>
      <c r="DHS140"/>
      <c r="DHT140"/>
      <c r="DHU140"/>
      <c r="DHV140"/>
      <c r="DHW140"/>
      <c r="DHX140"/>
      <c r="DHY140"/>
      <c r="DHZ140"/>
      <c r="DIA140"/>
      <c r="DIB140"/>
      <c r="DIC140"/>
      <c r="DID140"/>
      <c r="DIE140"/>
      <c r="DIF140"/>
      <c r="DIG140"/>
      <c r="DIH140"/>
      <c r="DII140"/>
      <c r="DIJ140"/>
      <c r="DIK140"/>
      <c r="DIL140"/>
      <c r="DIM140"/>
      <c r="DIN140"/>
      <c r="DIO140"/>
      <c r="DIP140"/>
      <c r="DIQ140"/>
      <c r="DIR140"/>
      <c r="DIS140"/>
      <c r="DIT140"/>
      <c r="DIU140"/>
      <c r="DIV140"/>
      <c r="DIW140"/>
      <c r="DIX140"/>
      <c r="DIY140"/>
      <c r="DIZ140"/>
      <c r="DJA140"/>
      <c r="DJB140"/>
      <c r="DJC140"/>
      <c r="DJD140"/>
      <c r="DJE140"/>
      <c r="DJF140"/>
      <c r="DJG140"/>
      <c r="DJH140"/>
      <c r="DJI140"/>
      <c r="DJJ140"/>
      <c r="DJK140"/>
      <c r="DJL140"/>
      <c r="DJM140"/>
      <c r="DJN140"/>
      <c r="DJO140"/>
      <c r="DJP140"/>
      <c r="DJQ140"/>
      <c r="DJR140"/>
      <c r="DJS140"/>
      <c r="DJT140"/>
      <c r="DJU140"/>
      <c r="DJV140"/>
      <c r="DJW140"/>
      <c r="DJX140"/>
      <c r="DJY140"/>
      <c r="DJZ140"/>
      <c r="DKA140"/>
      <c r="DKB140"/>
      <c r="DKC140"/>
      <c r="DKD140"/>
      <c r="DKE140"/>
      <c r="DKF140"/>
      <c r="DKG140"/>
      <c r="DKH140"/>
      <c r="DKI140"/>
      <c r="DKJ140"/>
      <c r="DKK140"/>
      <c r="DKL140"/>
      <c r="DKM140"/>
      <c r="DKN140"/>
      <c r="DKO140"/>
      <c r="DKP140"/>
      <c r="DKQ140"/>
      <c r="DKR140"/>
      <c r="DKS140"/>
      <c r="DKT140"/>
      <c r="DKU140"/>
      <c r="DKV140"/>
      <c r="DKW140"/>
      <c r="DKX140"/>
      <c r="DKY140"/>
      <c r="DKZ140"/>
      <c r="DLA140"/>
      <c r="DLB140"/>
      <c r="DLC140"/>
      <c r="DLD140"/>
      <c r="DLE140"/>
      <c r="DLF140"/>
      <c r="DLG140"/>
      <c r="DLH140"/>
      <c r="DLI140"/>
      <c r="DLJ140"/>
      <c r="DLK140"/>
      <c r="DLL140"/>
      <c r="DLM140"/>
      <c r="DLN140"/>
      <c r="DLO140"/>
      <c r="DLP140"/>
      <c r="DLQ140"/>
      <c r="DLR140"/>
      <c r="DLS140"/>
      <c r="DLT140"/>
      <c r="DLU140"/>
      <c r="DLV140"/>
      <c r="DLW140"/>
      <c r="DLX140"/>
      <c r="DLY140"/>
      <c r="DLZ140"/>
      <c r="DMA140"/>
      <c r="DMB140"/>
      <c r="DMC140"/>
      <c r="DMD140"/>
      <c r="DME140"/>
      <c r="DMF140"/>
      <c r="DMG140"/>
      <c r="DMH140"/>
      <c r="DMI140"/>
      <c r="DMJ140"/>
      <c r="DMK140"/>
      <c r="DML140"/>
      <c r="DMM140"/>
      <c r="DMN140"/>
      <c r="DMO140"/>
      <c r="DMP140"/>
      <c r="DMQ140"/>
      <c r="DMR140"/>
      <c r="DMS140"/>
      <c r="DMT140"/>
      <c r="DMU140"/>
      <c r="DMV140"/>
      <c r="DMW140"/>
      <c r="DMX140"/>
      <c r="DMY140"/>
      <c r="DMZ140"/>
      <c r="DNA140"/>
      <c r="DNB140"/>
      <c r="DNC140"/>
      <c r="DND140"/>
      <c r="DNE140"/>
      <c r="DNF140"/>
      <c r="DNG140"/>
      <c r="DNH140"/>
      <c r="DNI140"/>
      <c r="DNJ140"/>
      <c r="DNK140"/>
      <c r="DNL140"/>
      <c r="DNM140"/>
      <c r="DNN140"/>
      <c r="DNO140"/>
      <c r="DNP140"/>
      <c r="DNQ140"/>
      <c r="DNR140"/>
      <c r="DNS140"/>
      <c r="DNT140"/>
      <c r="DNU140"/>
      <c r="DNV140"/>
      <c r="DNW140"/>
      <c r="DNX140"/>
      <c r="DNY140"/>
      <c r="DNZ140"/>
      <c r="DOA140"/>
      <c r="DOB140"/>
      <c r="DOC140"/>
      <c r="DOD140"/>
      <c r="DOE140"/>
      <c r="DOF140"/>
      <c r="DOG140"/>
      <c r="DOH140"/>
      <c r="DOI140"/>
      <c r="DOJ140"/>
      <c r="DOK140"/>
      <c r="DOL140"/>
      <c r="DOM140"/>
      <c r="DON140"/>
      <c r="DOO140"/>
      <c r="DOP140"/>
      <c r="DOQ140"/>
      <c r="DOR140"/>
      <c r="DOS140"/>
      <c r="DOT140"/>
      <c r="DOU140"/>
      <c r="DOV140"/>
      <c r="DOW140"/>
      <c r="DOX140"/>
      <c r="DOY140"/>
      <c r="DOZ140"/>
      <c r="DPA140"/>
      <c r="DPB140"/>
      <c r="DPC140"/>
      <c r="DPD140"/>
      <c r="DPE140"/>
      <c r="DPF140"/>
      <c r="DPG140"/>
      <c r="DPH140"/>
      <c r="DPI140"/>
      <c r="DPJ140"/>
      <c r="DPK140"/>
      <c r="DPL140"/>
      <c r="DPM140"/>
      <c r="DPN140"/>
      <c r="DPO140"/>
      <c r="DPP140"/>
      <c r="DPQ140"/>
      <c r="DPR140"/>
      <c r="DPS140"/>
      <c r="DPT140"/>
      <c r="DPU140"/>
      <c r="DPV140"/>
      <c r="DPW140"/>
      <c r="DPX140"/>
      <c r="DPY140"/>
      <c r="DPZ140"/>
      <c r="DQA140"/>
      <c r="DQB140"/>
      <c r="DQC140"/>
      <c r="DQD140"/>
      <c r="DQE140"/>
      <c r="DQF140"/>
      <c r="DQG140"/>
      <c r="DQH140"/>
      <c r="DQI140"/>
      <c r="DQJ140"/>
      <c r="DQK140"/>
      <c r="DQL140"/>
      <c r="DQM140"/>
      <c r="DQN140"/>
      <c r="DQO140"/>
      <c r="DQP140"/>
      <c r="DQQ140"/>
      <c r="DQR140"/>
      <c r="DQS140"/>
      <c r="DQT140"/>
      <c r="DQU140"/>
      <c r="DQV140"/>
      <c r="DQW140"/>
      <c r="DQX140"/>
      <c r="DQY140"/>
      <c r="DQZ140"/>
      <c r="DRA140"/>
      <c r="DRB140"/>
      <c r="DRC140"/>
      <c r="DRD140"/>
      <c r="DRE140"/>
      <c r="DRF140"/>
      <c r="DRG140"/>
      <c r="DRH140"/>
      <c r="DRI140"/>
      <c r="DRJ140"/>
      <c r="DRK140"/>
      <c r="DRL140"/>
      <c r="DRM140"/>
      <c r="DRN140"/>
      <c r="DRO140"/>
      <c r="DRP140"/>
      <c r="DRQ140"/>
      <c r="DRR140"/>
      <c r="DRS140"/>
      <c r="DRT140"/>
      <c r="DRU140"/>
      <c r="DRV140"/>
      <c r="DRW140"/>
      <c r="DRX140"/>
      <c r="DRY140"/>
      <c r="DRZ140"/>
      <c r="DSA140"/>
      <c r="DSB140"/>
      <c r="DSC140"/>
      <c r="DSD140"/>
      <c r="DSE140"/>
      <c r="DSF140"/>
      <c r="DSG140"/>
      <c r="DSH140"/>
      <c r="DSI140"/>
      <c r="DSJ140"/>
      <c r="DSK140"/>
      <c r="DSL140"/>
      <c r="DSM140"/>
      <c r="DSN140"/>
      <c r="DSO140"/>
      <c r="DSP140"/>
      <c r="DSQ140"/>
      <c r="DSR140"/>
      <c r="DSS140"/>
      <c r="DST140"/>
      <c r="DSU140"/>
      <c r="DSV140"/>
      <c r="DSW140"/>
      <c r="DSX140"/>
      <c r="DSY140"/>
      <c r="DSZ140"/>
      <c r="DTA140"/>
      <c r="DTB140"/>
      <c r="DTC140"/>
      <c r="DTD140"/>
      <c r="DTE140"/>
      <c r="DTF140"/>
      <c r="DTG140"/>
      <c r="DTH140"/>
      <c r="DTI140"/>
      <c r="DTJ140"/>
      <c r="DTK140"/>
      <c r="DTL140"/>
      <c r="DTM140"/>
      <c r="DTN140"/>
      <c r="DTO140"/>
      <c r="DTP140"/>
      <c r="DTQ140"/>
      <c r="DTR140"/>
      <c r="DTS140"/>
      <c r="DTT140"/>
      <c r="DTU140"/>
      <c r="DTV140"/>
      <c r="DTW140"/>
      <c r="DTX140"/>
      <c r="DTY140"/>
      <c r="DTZ140"/>
      <c r="DUA140"/>
      <c r="DUB140"/>
      <c r="DUC140"/>
      <c r="DUD140"/>
      <c r="DUE140"/>
      <c r="DUF140"/>
      <c r="DUG140"/>
      <c r="DUH140"/>
      <c r="DUI140"/>
      <c r="DUJ140"/>
      <c r="DUK140"/>
      <c r="DUL140"/>
      <c r="DUM140"/>
      <c r="DUN140"/>
      <c r="DUO140"/>
      <c r="DUP140"/>
      <c r="DUQ140"/>
      <c r="DUR140"/>
      <c r="DUS140"/>
      <c r="DUT140"/>
      <c r="DUU140"/>
      <c r="DUV140"/>
      <c r="DUW140"/>
      <c r="DUX140"/>
      <c r="DUY140"/>
      <c r="DUZ140"/>
      <c r="DVA140"/>
      <c r="DVB140"/>
      <c r="DVC140"/>
      <c r="DVD140"/>
      <c r="DVE140"/>
      <c r="DVF140"/>
      <c r="DVG140"/>
      <c r="DVH140"/>
      <c r="DVI140"/>
      <c r="DVJ140"/>
      <c r="DVK140"/>
      <c r="DVL140"/>
      <c r="DVM140"/>
      <c r="DVN140"/>
      <c r="DVO140"/>
      <c r="DVP140"/>
      <c r="DVQ140"/>
      <c r="DVR140"/>
      <c r="DVS140"/>
      <c r="DVT140"/>
      <c r="DVU140"/>
      <c r="DVV140"/>
      <c r="DVW140"/>
      <c r="DVX140"/>
      <c r="DVY140"/>
      <c r="DVZ140"/>
      <c r="DWA140"/>
      <c r="DWB140"/>
      <c r="DWC140"/>
      <c r="DWD140"/>
      <c r="DWE140"/>
      <c r="DWF140"/>
      <c r="DWG140"/>
      <c r="DWH140"/>
      <c r="DWI140"/>
      <c r="DWJ140"/>
      <c r="DWK140"/>
      <c r="DWL140"/>
      <c r="DWM140"/>
      <c r="DWN140"/>
      <c r="DWO140"/>
      <c r="DWP140"/>
      <c r="DWQ140"/>
      <c r="DWR140"/>
      <c r="DWS140"/>
      <c r="DWT140"/>
      <c r="DWU140"/>
      <c r="DWV140"/>
      <c r="DWW140"/>
      <c r="DWX140"/>
      <c r="DWY140"/>
      <c r="DWZ140"/>
      <c r="DXA140"/>
      <c r="DXB140"/>
      <c r="DXC140"/>
      <c r="DXD140"/>
      <c r="DXE140"/>
      <c r="DXF140"/>
      <c r="DXG140"/>
      <c r="DXH140"/>
      <c r="DXI140"/>
      <c r="DXJ140"/>
      <c r="DXK140"/>
      <c r="DXL140"/>
      <c r="DXM140"/>
      <c r="DXN140"/>
      <c r="DXO140"/>
      <c r="DXP140"/>
      <c r="DXQ140"/>
      <c r="DXR140"/>
      <c r="DXS140"/>
      <c r="DXT140"/>
      <c r="DXU140"/>
      <c r="DXV140"/>
      <c r="DXW140"/>
      <c r="DXX140"/>
      <c r="DXY140"/>
      <c r="DXZ140"/>
      <c r="DYA140"/>
      <c r="DYB140"/>
      <c r="DYC140"/>
      <c r="DYD140"/>
      <c r="DYE140"/>
      <c r="DYF140"/>
      <c r="DYG140"/>
      <c r="DYH140"/>
      <c r="DYI140"/>
      <c r="DYJ140"/>
      <c r="DYK140"/>
      <c r="DYL140"/>
      <c r="DYM140"/>
      <c r="DYN140"/>
      <c r="DYO140"/>
      <c r="DYP140"/>
      <c r="DYQ140"/>
      <c r="DYR140"/>
      <c r="DYS140"/>
      <c r="DYT140"/>
      <c r="DYU140"/>
      <c r="DYV140"/>
      <c r="DYW140"/>
      <c r="DYX140"/>
      <c r="DYY140"/>
      <c r="DYZ140"/>
      <c r="DZA140"/>
      <c r="DZB140"/>
      <c r="DZC140"/>
      <c r="DZD140"/>
      <c r="DZE140"/>
      <c r="DZF140"/>
      <c r="DZG140"/>
      <c r="DZH140"/>
      <c r="DZI140"/>
      <c r="DZJ140"/>
      <c r="DZK140"/>
      <c r="DZL140"/>
      <c r="DZM140"/>
      <c r="DZN140"/>
      <c r="DZO140"/>
      <c r="DZP140"/>
      <c r="DZQ140"/>
      <c r="DZR140"/>
      <c r="DZS140"/>
      <c r="DZT140"/>
      <c r="DZU140"/>
      <c r="DZV140"/>
      <c r="DZW140"/>
      <c r="DZX140"/>
      <c r="DZY140"/>
      <c r="DZZ140"/>
      <c r="EAA140"/>
      <c r="EAB140"/>
      <c r="EAC140"/>
      <c r="EAD140"/>
      <c r="EAE140"/>
      <c r="EAF140"/>
      <c r="EAG140"/>
      <c r="EAH140"/>
      <c r="EAI140"/>
      <c r="EAJ140"/>
      <c r="EAK140"/>
      <c r="EAL140"/>
      <c r="EAM140"/>
      <c r="EAN140"/>
      <c r="EAO140"/>
      <c r="EAP140"/>
      <c r="EAQ140"/>
      <c r="EAR140"/>
      <c r="EAS140"/>
      <c r="EAT140"/>
      <c r="EAU140"/>
      <c r="EAV140"/>
      <c r="EAW140"/>
      <c r="EAX140"/>
      <c r="EAY140"/>
      <c r="EAZ140"/>
      <c r="EBA140"/>
      <c r="EBB140"/>
      <c r="EBC140"/>
      <c r="EBD140"/>
      <c r="EBE140"/>
      <c r="EBF140"/>
      <c r="EBG140"/>
      <c r="EBH140"/>
      <c r="EBI140"/>
      <c r="EBJ140"/>
      <c r="EBK140"/>
      <c r="EBL140"/>
      <c r="EBM140"/>
      <c r="EBN140"/>
      <c r="EBO140"/>
      <c r="EBP140"/>
      <c r="EBQ140"/>
      <c r="EBR140"/>
      <c r="EBS140"/>
      <c r="EBT140"/>
      <c r="EBU140"/>
      <c r="EBV140"/>
      <c r="EBW140"/>
      <c r="EBX140"/>
      <c r="EBY140"/>
      <c r="EBZ140"/>
      <c r="ECA140"/>
      <c r="ECB140"/>
      <c r="ECC140"/>
      <c r="ECD140"/>
      <c r="ECE140"/>
      <c r="ECF140"/>
      <c r="ECG140"/>
      <c r="ECH140"/>
      <c r="ECI140"/>
      <c r="ECJ140"/>
      <c r="ECK140"/>
      <c r="ECL140"/>
      <c r="ECM140"/>
      <c r="ECN140"/>
      <c r="ECO140"/>
      <c r="ECP140"/>
      <c r="ECQ140"/>
      <c r="ECR140"/>
      <c r="ECS140"/>
      <c r="ECT140"/>
      <c r="ECU140"/>
      <c r="ECV140"/>
      <c r="ECW140"/>
      <c r="ECX140"/>
      <c r="ECY140"/>
      <c r="ECZ140"/>
      <c r="EDA140"/>
      <c r="EDB140"/>
      <c r="EDC140"/>
      <c r="EDD140"/>
      <c r="EDE140"/>
      <c r="EDF140"/>
      <c r="EDG140"/>
      <c r="EDH140"/>
      <c r="EDI140"/>
      <c r="EDJ140"/>
      <c r="EDK140"/>
      <c r="EDL140"/>
      <c r="EDM140"/>
      <c r="EDN140"/>
      <c r="EDO140"/>
      <c r="EDP140"/>
      <c r="EDQ140"/>
      <c r="EDR140"/>
      <c r="EDS140"/>
      <c r="EDT140"/>
      <c r="EDU140"/>
      <c r="EDV140"/>
      <c r="EDW140"/>
      <c r="EDX140"/>
      <c r="EDY140"/>
      <c r="EDZ140"/>
      <c r="EEA140"/>
      <c r="EEB140"/>
      <c r="EEC140"/>
      <c r="EED140"/>
      <c r="EEE140"/>
      <c r="EEF140"/>
      <c r="EEG140"/>
      <c r="EEH140"/>
      <c r="EEI140"/>
      <c r="EEJ140"/>
      <c r="EEK140"/>
      <c r="EEL140"/>
      <c r="EEM140"/>
      <c r="EEN140"/>
      <c r="EEO140"/>
      <c r="EEP140"/>
      <c r="EEQ140"/>
      <c r="EER140"/>
      <c r="EES140"/>
      <c r="EET140"/>
      <c r="EEU140"/>
      <c r="EEV140"/>
      <c r="EEW140"/>
      <c r="EEX140"/>
      <c r="EEY140"/>
      <c r="EEZ140"/>
      <c r="EFA140"/>
      <c r="EFB140"/>
      <c r="EFC140"/>
      <c r="EFD140"/>
      <c r="EFE140"/>
      <c r="EFF140"/>
      <c r="EFG140"/>
      <c r="EFH140"/>
      <c r="EFI140"/>
      <c r="EFJ140"/>
      <c r="EFK140"/>
      <c r="EFL140"/>
      <c r="EFM140"/>
      <c r="EFN140"/>
      <c r="EFO140"/>
      <c r="EFP140"/>
      <c r="EFQ140"/>
      <c r="EFR140"/>
      <c r="EFS140"/>
      <c r="EFT140"/>
      <c r="EFU140"/>
      <c r="EFV140"/>
      <c r="EFW140"/>
      <c r="EFX140"/>
      <c r="EFY140"/>
      <c r="EFZ140"/>
      <c r="EGA140"/>
      <c r="EGB140"/>
      <c r="EGC140"/>
      <c r="EGD140"/>
      <c r="EGE140"/>
      <c r="EGF140"/>
      <c r="EGG140"/>
      <c r="EGH140"/>
      <c r="EGI140"/>
      <c r="EGJ140"/>
      <c r="EGK140"/>
      <c r="EGL140"/>
      <c r="EGM140"/>
      <c r="EGN140"/>
      <c r="EGO140"/>
      <c r="EGP140"/>
      <c r="EGQ140"/>
      <c r="EGR140"/>
      <c r="EGS140"/>
      <c r="EGT140"/>
      <c r="EGU140"/>
      <c r="EGV140"/>
      <c r="EGW140"/>
      <c r="EGX140"/>
      <c r="EGY140"/>
      <c r="EGZ140"/>
      <c r="EHA140"/>
      <c r="EHB140"/>
      <c r="EHC140"/>
      <c r="EHD140"/>
      <c r="EHE140"/>
      <c r="EHF140"/>
      <c r="EHG140"/>
      <c r="EHH140"/>
      <c r="EHI140"/>
      <c r="EHJ140"/>
      <c r="EHK140"/>
      <c r="EHL140"/>
      <c r="EHM140"/>
      <c r="EHN140"/>
      <c r="EHO140"/>
      <c r="EHP140"/>
      <c r="EHQ140"/>
      <c r="EHR140"/>
      <c r="EHS140"/>
      <c r="EHT140"/>
      <c r="EHU140"/>
      <c r="EHV140"/>
      <c r="EHW140"/>
      <c r="EHX140"/>
      <c r="EHY140"/>
      <c r="EHZ140"/>
      <c r="EIA140"/>
      <c r="EIB140"/>
      <c r="EIC140"/>
      <c r="EID140"/>
      <c r="EIE140"/>
      <c r="EIF140"/>
      <c r="EIG140"/>
      <c r="EIH140"/>
      <c r="EII140"/>
      <c r="EIJ140"/>
      <c r="EIK140"/>
      <c r="EIL140"/>
      <c r="EIM140"/>
      <c r="EIN140"/>
      <c r="EIO140"/>
      <c r="EIP140"/>
      <c r="EIQ140"/>
      <c r="EIR140"/>
      <c r="EIS140"/>
      <c r="EIT140"/>
      <c r="EIU140"/>
      <c r="EIV140"/>
      <c r="EIW140"/>
      <c r="EIX140"/>
      <c r="EIY140"/>
      <c r="EIZ140"/>
      <c r="EJA140"/>
      <c r="EJB140"/>
      <c r="EJC140"/>
      <c r="EJD140"/>
      <c r="EJE140"/>
      <c r="EJF140"/>
      <c r="EJG140"/>
      <c r="EJH140"/>
      <c r="EJI140"/>
      <c r="EJJ140"/>
      <c r="EJK140"/>
      <c r="EJL140"/>
      <c r="EJM140"/>
      <c r="EJN140"/>
      <c r="EJO140"/>
      <c r="EJP140"/>
      <c r="EJQ140"/>
      <c r="EJR140"/>
      <c r="EJS140"/>
      <c r="EJT140"/>
      <c r="EJU140"/>
      <c r="EJV140"/>
      <c r="EJW140"/>
      <c r="EJX140"/>
      <c r="EJY140"/>
      <c r="EJZ140"/>
      <c r="EKA140"/>
      <c r="EKB140"/>
      <c r="EKC140"/>
      <c r="EKD140"/>
      <c r="EKE140"/>
      <c r="EKF140"/>
      <c r="EKG140"/>
      <c r="EKH140"/>
      <c r="EKI140"/>
      <c r="EKJ140"/>
      <c r="EKK140"/>
      <c r="EKL140"/>
      <c r="EKM140"/>
      <c r="EKN140"/>
      <c r="EKO140"/>
      <c r="EKP140"/>
      <c r="EKQ140"/>
      <c r="EKR140"/>
      <c r="EKS140"/>
      <c r="EKT140"/>
      <c r="EKU140"/>
      <c r="EKV140"/>
      <c r="EKW140"/>
      <c r="EKX140"/>
      <c r="EKY140"/>
      <c r="EKZ140"/>
      <c r="ELA140"/>
      <c r="ELB140"/>
      <c r="ELC140"/>
      <c r="ELD140"/>
      <c r="ELE140"/>
      <c r="ELF140"/>
      <c r="ELG140"/>
      <c r="ELH140"/>
      <c r="ELI140"/>
      <c r="ELJ140"/>
      <c r="ELK140"/>
      <c r="ELL140"/>
      <c r="ELM140"/>
      <c r="ELN140"/>
      <c r="ELO140"/>
      <c r="ELP140"/>
      <c r="ELQ140"/>
      <c r="ELR140"/>
      <c r="ELS140"/>
      <c r="ELT140"/>
      <c r="ELU140"/>
      <c r="ELV140"/>
      <c r="ELW140"/>
      <c r="ELX140"/>
      <c r="ELY140"/>
      <c r="ELZ140"/>
      <c r="EMA140"/>
      <c r="EMB140"/>
      <c r="EMC140"/>
      <c r="EMD140"/>
      <c r="EME140"/>
      <c r="EMF140"/>
      <c r="EMG140"/>
      <c r="EMH140"/>
      <c r="EMI140"/>
      <c r="EMJ140"/>
      <c r="EMK140"/>
      <c r="EML140"/>
      <c r="EMM140"/>
      <c r="EMN140"/>
      <c r="EMO140"/>
      <c r="EMP140"/>
      <c r="EMQ140"/>
      <c r="EMR140"/>
      <c r="EMS140"/>
      <c r="EMT140"/>
      <c r="EMU140"/>
      <c r="EMV140"/>
      <c r="EMW140"/>
      <c r="EMX140"/>
      <c r="EMY140"/>
      <c r="EMZ140"/>
      <c r="ENA140"/>
      <c r="ENB140"/>
      <c r="ENC140"/>
      <c r="END140"/>
      <c r="ENE140"/>
      <c r="ENF140"/>
      <c r="ENG140"/>
      <c r="ENH140"/>
      <c r="ENI140"/>
      <c r="ENJ140"/>
      <c r="ENK140"/>
      <c r="ENL140"/>
      <c r="ENM140"/>
      <c r="ENN140"/>
      <c r="ENO140"/>
      <c r="ENP140"/>
      <c r="ENQ140"/>
      <c r="ENR140"/>
      <c r="ENS140"/>
      <c r="ENT140"/>
      <c r="ENU140"/>
      <c r="ENV140"/>
      <c r="ENW140"/>
      <c r="ENX140"/>
      <c r="ENY140"/>
      <c r="ENZ140"/>
      <c r="EOA140"/>
      <c r="EOB140"/>
      <c r="EOC140"/>
      <c r="EOD140"/>
      <c r="EOE140"/>
      <c r="EOF140"/>
      <c r="EOG140"/>
      <c r="EOH140"/>
      <c r="EOI140"/>
      <c r="EOJ140"/>
      <c r="EOK140"/>
      <c r="EOL140"/>
      <c r="EOM140"/>
      <c r="EON140"/>
      <c r="EOO140"/>
      <c r="EOP140"/>
      <c r="EOQ140"/>
      <c r="EOR140"/>
      <c r="EOS140"/>
      <c r="EOT140"/>
      <c r="EOU140"/>
      <c r="EOV140"/>
      <c r="EOW140"/>
      <c r="EOX140"/>
      <c r="EOY140"/>
      <c r="EOZ140"/>
      <c r="EPA140"/>
      <c r="EPB140"/>
      <c r="EPC140"/>
      <c r="EPD140"/>
      <c r="EPE140"/>
      <c r="EPF140"/>
      <c r="EPG140"/>
      <c r="EPH140"/>
      <c r="EPI140"/>
      <c r="EPJ140"/>
      <c r="EPK140"/>
      <c r="EPL140"/>
      <c r="EPM140"/>
      <c r="EPN140"/>
      <c r="EPO140"/>
      <c r="EPP140"/>
      <c r="EPQ140"/>
      <c r="EPR140"/>
      <c r="EPS140"/>
      <c r="EPT140"/>
      <c r="EPU140"/>
      <c r="EPV140"/>
      <c r="EPW140"/>
      <c r="EPX140"/>
      <c r="EPY140"/>
      <c r="EPZ140"/>
      <c r="EQA140"/>
      <c r="EQB140"/>
      <c r="EQC140"/>
      <c r="EQD140"/>
      <c r="EQE140"/>
      <c r="EQF140"/>
      <c r="EQG140"/>
      <c r="EQH140"/>
      <c r="EQI140"/>
      <c r="EQJ140"/>
      <c r="EQK140"/>
      <c r="EQL140"/>
      <c r="EQM140"/>
      <c r="EQN140"/>
      <c r="EQO140"/>
      <c r="EQP140"/>
      <c r="EQQ140"/>
      <c r="EQR140"/>
      <c r="EQS140"/>
      <c r="EQT140"/>
      <c r="EQU140"/>
      <c r="EQV140"/>
      <c r="EQW140"/>
      <c r="EQX140"/>
      <c r="EQY140"/>
      <c r="EQZ140"/>
      <c r="ERA140"/>
      <c r="ERB140"/>
      <c r="ERC140"/>
      <c r="ERD140"/>
      <c r="ERE140"/>
      <c r="ERF140"/>
      <c r="ERG140"/>
      <c r="ERH140"/>
      <c r="ERI140"/>
      <c r="ERJ140"/>
      <c r="ERK140"/>
      <c r="ERL140"/>
      <c r="ERM140"/>
      <c r="ERN140"/>
      <c r="ERO140"/>
      <c r="ERP140"/>
      <c r="ERQ140"/>
      <c r="ERR140"/>
      <c r="ERS140"/>
      <c r="ERT140"/>
      <c r="ERU140"/>
      <c r="ERV140"/>
      <c r="ERW140"/>
      <c r="ERX140"/>
      <c r="ERY140"/>
      <c r="ERZ140"/>
      <c r="ESA140"/>
      <c r="ESB140"/>
      <c r="ESC140"/>
      <c r="ESD140"/>
      <c r="ESE140"/>
      <c r="ESF140"/>
      <c r="ESG140"/>
      <c r="ESH140"/>
      <c r="ESI140"/>
      <c r="ESJ140"/>
      <c r="ESK140"/>
      <c r="ESL140"/>
      <c r="ESM140"/>
      <c r="ESN140"/>
      <c r="ESO140"/>
      <c r="ESP140"/>
      <c r="ESQ140"/>
      <c r="ESR140"/>
      <c r="ESS140"/>
      <c r="EST140"/>
      <c r="ESU140"/>
      <c r="ESV140"/>
      <c r="ESW140"/>
      <c r="ESX140"/>
      <c r="ESY140"/>
      <c r="ESZ140"/>
      <c r="ETA140"/>
      <c r="ETB140"/>
      <c r="ETC140"/>
      <c r="ETD140"/>
      <c r="ETE140"/>
      <c r="ETF140"/>
      <c r="ETG140"/>
      <c r="ETH140"/>
      <c r="ETI140"/>
      <c r="ETJ140"/>
      <c r="ETK140"/>
      <c r="ETL140"/>
      <c r="ETM140"/>
      <c r="ETN140"/>
      <c r="ETO140"/>
      <c r="ETP140"/>
      <c r="ETQ140"/>
      <c r="ETR140"/>
      <c r="ETS140"/>
      <c r="ETT140"/>
      <c r="ETU140"/>
      <c r="ETV140"/>
      <c r="ETW140"/>
      <c r="ETX140"/>
      <c r="ETY140"/>
      <c r="ETZ140"/>
      <c r="EUA140"/>
      <c r="EUB140"/>
      <c r="EUC140"/>
      <c r="EUD140"/>
      <c r="EUE140"/>
      <c r="EUF140"/>
      <c r="EUG140"/>
      <c r="EUH140"/>
      <c r="EUI140"/>
      <c r="EUJ140"/>
      <c r="EUK140"/>
      <c r="EUL140"/>
      <c r="EUM140"/>
      <c r="EUN140"/>
      <c r="EUO140"/>
      <c r="EUP140"/>
      <c r="EUQ140"/>
      <c r="EUR140"/>
      <c r="EUS140"/>
      <c r="EUT140"/>
      <c r="EUU140"/>
      <c r="EUV140"/>
      <c r="EUW140"/>
      <c r="EUX140"/>
      <c r="EUY140"/>
      <c r="EUZ140"/>
      <c r="EVA140"/>
      <c r="EVB140"/>
      <c r="EVC140"/>
      <c r="EVD140"/>
      <c r="EVE140"/>
      <c r="EVF140"/>
      <c r="EVG140"/>
      <c r="EVH140"/>
      <c r="EVI140"/>
      <c r="EVJ140"/>
      <c r="EVK140"/>
      <c r="EVL140"/>
      <c r="EVM140"/>
      <c r="EVN140"/>
      <c r="EVO140"/>
      <c r="EVP140"/>
      <c r="EVQ140"/>
      <c r="EVR140"/>
      <c r="EVS140"/>
      <c r="EVT140"/>
      <c r="EVU140"/>
      <c r="EVV140"/>
      <c r="EVW140"/>
      <c r="EVX140"/>
      <c r="EVY140"/>
      <c r="EVZ140"/>
      <c r="EWA140"/>
      <c r="EWB140"/>
      <c r="EWC140"/>
      <c r="EWD140"/>
      <c r="EWE140"/>
      <c r="EWF140"/>
      <c r="EWG140"/>
      <c r="EWH140"/>
      <c r="EWI140"/>
      <c r="EWJ140"/>
      <c r="EWK140"/>
      <c r="EWL140"/>
      <c r="EWM140"/>
      <c r="EWN140"/>
      <c r="EWO140"/>
      <c r="EWP140"/>
      <c r="EWQ140"/>
      <c r="EWR140"/>
      <c r="EWS140"/>
      <c r="EWT140"/>
      <c r="EWU140"/>
      <c r="EWV140"/>
      <c r="EWW140"/>
      <c r="EWX140"/>
      <c r="EWY140"/>
      <c r="EWZ140"/>
      <c r="EXA140"/>
      <c r="EXB140"/>
      <c r="EXC140"/>
      <c r="EXD140"/>
      <c r="EXE140"/>
      <c r="EXF140"/>
      <c r="EXG140"/>
      <c r="EXH140"/>
      <c r="EXI140"/>
      <c r="EXJ140"/>
      <c r="EXK140"/>
      <c r="EXL140"/>
      <c r="EXM140"/>
      <c r="EXN140"/>
      <c r="EXO140"/>
      <c r="EXP140"/>
      <c r="EXQ140"/>
      <c r="EXR140"/>
      <c r="EXS140"/>
      <c r="EXT140"/>
      <c r="EXU140"/>
      <c r="EXV140"/>
      <c r="EXW140"/>
      <c r="EXX140"/>
      <c r="EXY140"/>
      <c r="EXZ140"/>
      <c r="EYA140"/>
      <c r="EYB140"/>
      <c r="EYC140"/>
      <c r="EYD140"/>
      <c r="EYE140"/>
      <c r="EYF140"/>
      <c r="EYG140"/>
      <c r="EYH140"/>
      <c r="EYI140"/>
      <c r="EYJ140"/>
      <c r="EYK140"/>
      <c r="EYL140"/>
      <c r="EYM140"/>
      <c r="EYN140"/>
      <c r="EYO140"/>
      <c r="EYP140"/>
      <c r="EYQ140"/>
      <c r="EYR140"/>
      <c r="EYS140"/>
      <c r="EYT140"/>
      <c r="EYU140"/>
      <c r="EYV140"/>
      <c r="EYW140"/>
      <c r="EYX140"/>
      <c r="EYY140"/>
      <c r="EYZ140"/>
      <c r="EZA140"/>
      <c r="EZB140"/>
      <c r="EZC140"/>
      <c r="EZD140"/>
      <c r="EZE140"/>
      <c r="EZF140"/>
      <c r="EZG140"/>
      <c r="EZH140"/>
      <c r="EZI140"/>
      <c r="EZJ140"/>
      <c r="EZK140"/>
      <c r="EZL140"/>
      <c r="EZM140"/>
      <c r="EZN140"/>
      <c r="EZO140"/>
      <c r="EZP140"/>
      <c r="EZQ140"/>
      <c r="EZR140"/>
      <c r="EZS140"/>
      <c r="EZT140"/>
      <c r="EZU140"/>
      <c r="EZV140"/>
      <c r="EZW140"/>
      <c r="EZX140"/>
      <c r="EZY140"/>
      <c r="EZZ140"/>
      <c r="FAA140"/>
      <c r="FAB140"/>
      <c r="FAC140"/>
      <c r="FAD140"/>
      <c r="FAE140"/>
      <c r="FAF140"/>
      <c r="FAG140"/>
      <c r="FAH140"/>
      <c r="FAI140"/>
      <c r="FAJ140"/>
      <c r="FAK140"/>
      <c r="FAL140"/>
      <c r="FAM140"/>
      <c r="FAN140"/>
      <c r="FAO140"/>
      <c r="FAP140"/>
      <c r="FAQ140"/>
      <c r="FAR140"/>
      <c r="FAS140"/>
      <c r="FAT140"/>
      <c r="FAU140"/>
      <c r="FAV140"/>
      <c r="FAW140"/>
      <c r="FAX140"/>
      <c r="FAY140"/>
      <c r="FAZ140"/>
      <c r="FBA140"/>
      <c r="FBB140"/>
      <c r="FBC140"/>
      <c r="FBD140"/>
      <c r="FBE140"/>
      <c r="FBF140"/>
      <c r="FBG140"/>
      <c r="FBH140"/>
      <c r="FBI140"/>
      <c r="FBJ140"/>
      <c r="FBK140"/>
      <c r="FBL140"/>
      <c r="FBM140"/>
      <c r="FBN140"/>
      <c r="FBO140"/>
      <c r="FBP140"/>
      <c r="FBQ140"/>
      <c r="FBR140"/>
      <c r="FBS140"/>
      <c r="FBT140"/>
      <c r="FBU140"/>
      <c r="FBV140"/>
      <c r="FBW140"/>
      <c r="FBX140"/>
      <c r="FBY140"/>
      <c r="FBZ140"/>
      <c r="FCA140"/>
      <c r="FCB140"/>
      <c r="FCC140"/>
      <c r="FCD140"/>
      <c r="FCE140"/>
      <c r="FCF140"/>
      <c r="FCG140"/>
      <c r="FCH140"/>
      <c r="FCI140"/>
      <c r="FCJ140"/>
      <c r="FCK140"/>
      <c r="FCL140"/>
      <c r="FCM140"/>
      <c r="FCN140"/>
      <c r="FCO140"/>
      <c r="FCP140"/>
      <c r="FCQ140"/>
      <c r="FCR140"/>
      <c r="FCS140"/>
      <c r="FCT140"/>
      <c r="FCU140"/>
      <c r="FCV140"/>
      <c r="FCW140"/>
      <c r="FCX140"/>
      <c r="FCY140"/>
      <c r="FCZ140"/>
      <c r="FDA140"/>
      <c r="FDB140"/>
      <c r="FDC140"/>
      <c r="FDD140"/>
      <c r="FDE140"/>
      <c r="FDF140"/>
      <c r="FDG140"/>
      <c r="FDH140"/>
      <c r="FDI140"/>
      <c r="FDJ140"/>
      <c r="FDK140"/>
      <c r="FDL140"/>
      <c r="FDM140"/>
      <c r="FDN140"/>
      <c r="FDO140"/>
      <c r="FDP140"/>
      <c r="FDQ140"/>
      <c r="FDR140"/>
      <c r="FDS140"/>
      <c r="FDT140"/>
      <c r="FDU140"/>
      <c r="FDV140"/>
      <c r="FDW140"/>
      <c r="FDX140"/>
      <c r="FDY140"/>
      <c r="FDZ140"/>
      <c r="FEA140"/>
      <c r="FEB140"/>
      <c r="FEC140"/>
      <c r="FED140"/>
      <c r="FEE140"/>
      <c r="FEF140"/>
      <c r="FEG140"/>
      <c r="FEH140"/>
      <c r="FEI140"/>
      <c r="FEJ140"/>
      <c r="FEK140"/>
      <c r="FEL140"/>
      <c r="FEM140"/>
      <c r="FEN140"/>
      <c r="FEO140"/>
      <c r="FEP140"/>
      <c r="FEQ140"/>
      <c r="FER140"/>
      <c r="FES140"/>
      <c r="FET140"/>
      <c r="FEU140"/>
      <c r="FEV140"/>
      <c r="FEW140"/>
      <c r="FEX140"/>
      <c r="FEY140"/>
      <c r="FEZ140"/>
      <c r="FFA140"/>
      <c r="FFB140"/>
      <c r="FFC140"/>
      <c r="FFD140"/>
      <c r="FFE140"/>
      <c r="FFF140"/>
      <c r="FFG140"/>
      <c r="FFH140"/>
      <c r="FFI140"/>
      <c r="FFJ140"/>
      <c r="FFK140"/>
      <c r="FFL140"/>
      <c r="FFM140"/>
      <c r="FFN140"/>
      <c r="FFO140"/>
      <c r="FFP140"/>
      <c r="FFQ140"/>
      <c r="FFR140"/>
      <c r="FFS140"/>
      <c r="FFT140"/>
      <c r="FFU140"/>
      <c r="FFV140"/>
      <c r="FFW140"/>
      <c r="FFX140"/>
      <c r="FFY140"/>
      <c r="FFZ140"/>
      <c r="FGA140"/>
      <c r="FGB140"/>
      <c r="FGC140"/>
      <c r="FGD140"/>
      <c r="FGE140"/>
      <c r="FGF140"/>
      <c r="FGG140"/>
      <c r="FGH140"/>
      <c r="FGI140"/>
      <c r="FGJ140"/>
      <c r="FGK140"/>
      <c r="FGL140"/>
      <c r="FGM140"/>
      <c r="FGN140"/>
      <c r="FGO140"/>
      <c r="FGP140"/>
      <c r="FGQ140"/>
      <c r="FGR140"/>
      <c r="FGS140"/>
      <c r="FGT140"/>
      <c r="FGU140"/>
      <c r="FGV140"/>
      <c r="FGW140"/>
      <c r="FGX140"/>
      <c r="FGY140"/>
      <c r="FGZ140"/>
      <c r="FHA140"/>
      <c r="FHB140"/>
      <c r="FHC140"/>
      <c r="FHD140"/>
      <c r="FHE140"/>
      <c r="FHF140"/>
      <c r="FHG140"/>
      <c r="FHH140"/>
      <c r="FHI140"/>
      <c r="FHJ140"/>
      <c r="FHK140"/>
      <c r="FHL140"/>
      <c r="FHM140"/>
      <c r="FHN140"/>
      <c r="FHO140"/>
      <c r="FHP140"/>
      <c r="FHQ140"/>
      <c r="FHR140"/>
      <c r="FHS140"/>
      <c r="FHT140"/>
      <c r="FHU140"/>
      <c r="FHV140"/>
      <c r="FHW140"/>
      <c r="FHX140"/>
      <c r="FHY140"/>
      <c r="FHZ140"/>
      <c r="FIA140"/>
      <c r="FIB140"/>
      <c r="FIC140"/>
      <c r="FID140"/>
      <c r="FIE140"/>
      <c r="FIF140"/>
      <c r="FIG140"/>
      <c r="FIH140"/>
      <c r="FII140"/>
      <c r="FIJ140"/>
      <c r="FIK140"/>
      <c r="FIL140"/>
      <c r="FIM140"/>
      <c r="FIN140"/>
      <c r="FIO140"/>
      <c r="FIP140"/>
      <c r="FIQ140"/>
      <c r="FIR140"/>
      <c r="FIS140"/>
      <c r="FIT140"/>
      <c r="FIU140"/>
      <c r="FIV140"/>
      <c r="FIW140"/>
      <c r="FIX140"/>
      <c r="FIY140"/>
      <c r="FIZ140"/>
      <c r="FJA140"/>
      <c r="FJB140"/>
      <c r="FJC140"/>
      <c r="FJD140"/>
      <c r="FJE140"/>
      <c r="FJF140"/>
      <c r="FJG140"/>
      <c r="FJH140"/>
      <c r="FJI140"/>
      <c r="FJJ140"/>
      <c r="FJK140"/>
      <c r="FJL140"/>
      <c r="FJM140"/>
      <c r="FJN140"/>
      <c r="FJO140"/>
      <c r="FJP140"/>
      <c r="FJQ140"/>
      <c r="FJR140"/>
      <c r="FJS140"/>
      <c r="FJT140"/>
      <c r="FJU140"/>
      <c r="FJV140"/>
      <c r="FJW140"/>
      <c r="FJX140"/>
      <c r="FJY140"/>
      <c r="FJZ140"/>
      <c r="FKA140"/>
      <c r="FKB140"/>
      <c r="FKC140"/>
      <c r="FKD140"/>
      <c r="FKE140"/>
      <c r="FKF140"/>
      <c r="FKG140"/>
      <c r="FKH140"/>
      <c r="FKI140"/>
      <c r="FKJ140"/>
      <c r="FKK140"/>
      <c r="FKL140"/>
      <c r="FKM140"/>
      <c r="FKN140"/>
      <c r="FKO140"/>
      <c r="FKP140"/>
      <c r="FKQ140"/>
      <c r="FKR140"/>
      <c r="FKS140"/>
      <c r="FKT140"/>
      <c r="FKU140"/>
      <c r="FKV140"/>
      <c r="FKW140"/>
      <c r="FKX140"/>
      <c r="FKY140"/>
      <c r="FKZ140"/>
      <c r="FLA140"/>
      <c r="FLB140"/>
      <c r="FLC140"/>
      <c r="FLD140"/>
      <c r="FLE140"/>
      <c r="FLF140"/>
      <c r="FLG140"/>
      <c r="FLH140"/>
      <c r="FLI140"/>
      <c r="FLJ140"/>
      <c r="FLK140"/>
      <c r="FLL140"/>
      <c r="FLM140"/>
      <c r="FLN140"/>
      <c r="FLO140"/>
      <c r="FLP140"/>
      <c r="FLQ140"/>
      <c r="FLR140"/>
      <c r="FLS140"/>
      <c r="FLT140"/>
      <c r="FLU140"/>
      <c r="FLV140"/>
      <c r="FLW140"/>
      <c r="FLX140"/>
      <c r="FLY140"/>
      <c r="FLZ140"/>
      <c r="FMA140"/>
      <c r="FMB140"/>
      <c r="FMC140"/>
      <c r="FMD140"/>
      <c r="FME140"/>
      <c r="FMF140"/>
      <c r="FMG140"/>
      <c r="FMH140"/>
      <c r="FMI140"/>
      <c r="FMJ140"/>
      <c r="FMK140"/>
      <c r="FML140"/>
      <c r="FMM140"/>
      <c r="FMN140"/>
      <c r="FMO140"/>
      <c r="FMP140"/>
      <c r="FMQ140"/>
      <c r="FMR140"/>
      <c r="FMS140"/>
      <c r="FMT140"/>
      <c r="FMU140"/>
      <c r="FMV140"/>
      <c r="FMW140"/>
      <c r="FMX140"/>
      <c r="FMY140"/>
      <c r="FMZ140"/>
      <c r="FNA140"/>
      <c r="FNB140"/>
      <c r="FNC140"/>
      <c r="FND140"/>
      <c r="FNE140"/>
      <c r="FNF140"/>
      <c r="FNG140"/>
      <c r="FNH140"/>
      <c r="FNI140"/>
      <c r="FNJ140"/>
      <c r="FNK140"/>
      <c r="FNL140"/>
      <c r="FNM140"/>
      <c r="FNN140"/>
      <c r="FNO140"/>
      <c r="FNP140"/>
      <c r="FNQ140"/>
      <c r="FNR140"/>
      <c r="FNS140"/>
      <c r="FNT140"/>
      <c r="FNU140"/>
      <c r="FNV140"/>
      <c r="FNW140"/>
      <c r="FNX140"/>
      <c r="FNY140"/>
      <c r="FNZ140"/>
      <c r="FOA140"/>
      <c r="FOB140"/>
      <c r="FOC140"/>
      <c r="FOD140"/>
      <c r="FOE140"/>
      <c r="FOF140"/>
      <c r="FOG140"/>
      <c r="FOH140"/>
      <c r="FOI140"/>
      <c r="FOJ140"/>
      <c r="FOK140"/>
      <c r="FOL140"/>
      <c r="FOM140"/>
      <c r="FON140"/>
      <c r="FOO140"/>
      <c r="FOP140"/>
      <c r="FOQ140"/>
      <c r="FOR140"/>
      <c r="FOS140"/>
      <c r="FOT140"/>
      <c r="FOU140"/>
      <c r="FOV140"/>
      <c r="FOW140"/>
      <c r="FOX140"/>
      <c r="FOY140"/>
      <c r="FOZ140"/>
      <c r="FPA140"/>
      <c r="FPB140"/>
      <c r="FPC140"/>
      <c r="FPD140"/>
      <c r="FPE140"/>
      <c r="FPF140"/>
      <c r="FPG140"/>
      <c r="FPH140"/>
      <c r="FPI140"/>
      <c r="FPJ140"/>
      <c r="FPK140"/>
      <c r="FPL140"/>
      <c r="FPM140"/>
      <c r="FPN140"/>
      <c r="FPO140"/>
      <c r="FPP140"/>
      <c r="FPQ140"/>
      <c r="FPR140"/>
      <c r="FPS140"/>
      <c r="FPT140"/>
      <c r="FPU140"/>
      <c r="FPV140"/>
      <c r="FPW140"/>
      <c r="FPX140"/>
      <c r="FPY140"/>
      <c r="FPZ140"/>
      <c r="FQA140"/>
      <c r="FQB140"/>
      <c r="FQC140"/>
      <c r="FQD140"/>
      <c r="FQE140"/>
      <c r="FQF140"/>
      <c r="FQG140"/>
      <c r="FQH140"/>
      <c r="FQI140"/>
      <c r="FQJ140"/>
      <c r="FQK140"/>
      <c r="FQL140"/>
      <c r="FQM140"/>
      <c r="FQN140"/>
      <c r="FQO140"/>
      <c r="FQP140"/>
      <c r="FQQ140"/>
      <c r="FQR140"/>
      <c r="FQS140"/>
      <c r="FQT140"/>
      <c r="FQU140"/>
      <c r="FQV140"/>
      <c r="FQW140"/>
      <c r="FQX140"/>
      <c r="FQY140"/>
      <c r="FQZ140"/>
      <c r="FRA140"/>
      <c r="FRB140"/>
      <c r="FRC140"/>
      <c r="FRD140"/>
      <c r="FRE140"/>
      <c r="FRF140"/>
      <c r="FRG140"/>
      <c r="FRH140"/>
      <c r="FRI140"/>
      <c r="FRJ140"/>
      <c r="FRK140"/>
      <c r="FRL140"/>
      <c r="FRM140"/>
      <c r="FRN140"/>
      <c r="FRO140"/>
      <c r="FRP140"/>
      <c r="FRQ140"/>
      <c r="FRR140"/>
      <c r="FRS140"/>
      <c r="FRT140"/>
      <c r="FRU140"/>
      <c r="FRV140"/>
      <c r="FRW140"/>
      <c r="FRX140"/>
      <c r="FRY140"/>
      <c r="FRZ140"/>
      <c r="FSA140"/>
      <c r="FSB140"/>
      <c r="FSC140"/>
      <c r="FSD140"/>
      <c r="FSE140"/>
      <c r="FSF140"/>
      <c r="FSG140"/>
      <c r="FSH140"/>
      <c r="FSI140"/>
      <c r="FSJ140"/>
      <c r="FSK140"/>
      <c r="FSL140"/>
      <c r="FSM140"/>
      <c r="FSN140"/>
      <c r="FSO140"/>
      <c r="FSP140"/>
      <c r="FSQ140"/>
      <c r="FSR140"/>
      <c r="FSS140"/>
      <c r="FST140"/>
      <c r="FSU140"/>
      <c r="FSV140"/>
      <c r="FSW140"/>
      <c r="FSX140"/>
      <c r="FSY140"/>
      <c r="FSZ140"/>
      <c r="FTA140"/>
      <c r="FTB140"/>
      <c r="FTC140"/>
      <c r="FTD140"/>
      <c r="FTE140"/>
      <c r="FTF140"/>
      <c r="FTG140"/>
      <c r="FTH140"/>
      <c r="FTI140"/>
      <c r="FTJ140"/>
      <c r="FTK140"/>
      <c r="FTL140"/>
      <c r="FTM140"/>
      <c r="FTN140"/>
      <c r="FTO140"/>
      <c r="FTP140"/>
      <c r="FTQ140"/>
      <c r="FTR140"/>
      <c r="FTS140"/>
      <c r="FTT140"/>
      <c r="FTU140"/>
      <c r="FTV140"/>
      <c r="FTW140"/>
      <c r="FTX140"/>
      <c r="FTY140"/>
      <c r="FTZ140"/>
      <c r="FUA140"/>
      <c r="FUB140"/>
      <c r="FUC140"/>
      <c r="FUD140"/>
      <c r="FUE140"/>
      <c r="FUF140"/>
      <c r="FUG140"/>
      <c r="FUH140"/>
      <c r="FUI140"/>
      <c r="FUJ140"/>
      <c r="FUK140"/>
      <c r="FUL140"/>
      <c r="FUM140"/>
      <c r="FUN140"/>
      <c r="FUO140"/>
      <c r="FUP140"/>
      <c r="FUQ140"/>
      <c r="FUR140"/>
      <c r="FUS140"/>
      <c r="FUT140"/>
      <c r="FUU140"/>
      <c r="FUV140"/>
      <c r="FUW140"/>
      <c r="FUX140"/>
      <c r="FUY140"/>
      <c r="FUZ140"/>
      <c r="FVA140"/>
      <c r="FVB140"/>
      <c r="FVC140"/>
      <c r="FVD140"/>
      <c r="FVE140"/>
      <c r="FVF140"/>
      <c r="FVG140"/>
      <c r="FVH140"/>
      <c r="FVI140"/>
      <c r="FVJ140"/>
      <c r="FVK140"/>
      <c r="FVL140"/>
      <c r="FVM140"/>
      <c r="FVN140"/>
      <c r="FVO140"/>
      <c r="FVP140"/>
      <c r="FVQ140"/>
      <c r="FVR140"/>
      <c r="FVS140"/>
      <c r="FVT140"/>
      <c r="FVU140"/>
      <c r="FVV140"/>
      <c r="FVW140"/>
      <c r="FVX140"/>
      <c r="FVY140"/>
      <c r="FVZ140"/>
      <c r="FWA140"/>
      <c r="FWB140"/>
      <c r="FWC140"/>
      <c r="FWD140"/>
      <c r="FWE140"/>
      <c r="FWF140"/>
      <c r="FWG140"/>
      <c r="FWH140"/>
      <c r="FWI140"/>
      <c r="FWJ140"/>
      <c r="FWK140"/>
      <c r="FWL140"/>
      <c r="FWM140"/>
      <c r="FWN140"/>
      <c r="FWO140"/>
      <c r="FWP140"/>
      <c r="FWQ140"/>
      <c r="FWR140"/>
      <c r="FWS140"/>
      <c r="FWT140"/>
      <c r="FWU140"/>
      <c r="FWV140"/>
      <c r="FWW140"/>
      <c r="FWX140"/>
      <c r="FWY140"/>
      <c r="FWZ140"/>
      <c r="FXA140"/>
      <c r="FXB140"/>
      <c r="FXC140"/>
      <c r="FXD140"/>
      <c r="FXE140"/>
      <c r="FXF140"/>
      <c r="FXG140"/>
      <c r="FXH140"/>
      <c r="FXI140"/>
      <c r="FXJ140"/>
      <c r="FXK140"/>
      <c r="FXL140"/>
      <c r="FXM140"/>
      <c r="FXN140"/>
      <c r="FXO140"/>
      <c r="FXP140"/>
      <c r="FXQ140"/>
      <c r="FXR140"/>
      <c r="FXS140"/>
      <c r="FXT140"/>
      <c r="FXU140"/>
      <c r="FXV140"/>
      <c r="FXW140"/>
      <c r="FXX140"/>
      <c r="FXY140"/>
      <c r="FXZ140"/>
      <c r="FYA140"/>
      <c r="FYB140"/>
      <c r="FYC140"/>
      <c r="FYD140"/>
      <c r="FYE140"/>
      <c r="FYF140"/>
      <c r="FYG140"/>
      <c r="FYH140"/>
      <c r="FYI140"/>
      <c r="FYJ140"/>
      <c r="FYK140"/>
      <c r="FYL140"/>
      <c r="FYM140"/>
      <c r="FYN140"/>
      <c r="FYO140"/>
      <c r="FYP140"/>
      <c r="FYQ140"/>
      <c r="FYR140"/>
      <c r="FYS140"/>
      <c r="FYT140"/>
      <c r="FYU140"/>
      <c r="FYV140"/>
      <c r="FYW140"/>
      <c r="FYX140"/>
      <c r="FYY140"/>
      <c r="FYZ140"/>
      <c r="FZA140"/>
      <c r="FZB140"/>
      <c r="FZC140"/>
      <c r="FZD140"/>
      <c r="FZE140"/>
      <c r="FZF140"/>
      <c r="FZG140"/>
      <c r="FZH140"/>
      <c r="FZI140"/>
      <c r="FZJ140"/>
      <c r="FZK140"/>
      <c r="FZL140"/>
      <c r="FZM140"/>
      <c r="FZN140"/>
      <c r="FZO140"/>
      <c r="FZP140"/>
      <c r="FZQ140"/>
      <c r="FZR140"/>
      <c r="FZS140"/>
      <c r="FZT140"/>
      <c r="FZU140"/>
      <c r="FZV140"/>
      <c r="FZW140"/>
      <c r="FZX140"/>
      <c r="FZY140"/>
      <c r="FZZ140"/>
      <c r="GAA140"/>
      <c r="GAB140"/>
      <c r="GAC140"/>
      <c r="GAD140"/>
      <c r="GAE140"/>
      <c r="GAF140"/>
      <c r="GAG140"/>
      <c r="GAH140"/>
      <c r="GAI140"/>
      <c r="GAJ140"/>
      <c r="GAK140"/>
      <c r="GAL140"/>
      <c r="GAM140"/>
      <c r="GAN140"/>
      <c r="GAO140"/>
      <c r="GAP140"/>
      <c r="GAQ140"/>
      <c r="GAR140"/>
      <c r="GAS140"/>
      <c r="GAT140"/>
      <c r="GAU140"/>
      <c r="GAV140"/>
      <c r="GAW140"/>
      <c r="GAX140"/>
      <c r="GAY140"/>
      <c r="GAZ140"/>
      <c r="GBA140"/>
      <c r="GBB140"/>
      <c r="GBC140"/>
      <c r="GBD140"/>
      <c r="GBE140"/>
      <c r="GBF140"/>
      <c r="GBG140"/>
      <c r="GBH140"/>
      <c r="GBI140"/>
      <c r="GBJ140"/>
      <c r="GBK140"/>
      <c r="GBL140"/>
      <c r="GBM140"/>
      <c r="GBN140"/>
      <c r="GBO140"/>
      <c r="GBP140"/>
      <c r="GBQ140"/>
      <c r="GBR140"/>
      <c r="GBS140"/>
      <c r="GBT140"/>
      <c r="GBU140"/>
      <c r="GBV140"/>
      <c r="GBW140"/>
      <c r="GBX140"/>
      <c r="GBY140"/>
      <c r="GBZ140"/>
      <c r="GCA140"/>
      <c r="GCB140"/>
      <c r="GCC140"/>
      <c r="GCD140"/>
      <c r="GCE140"/>
      <c r="GCF140"/>
      <c r="GCG140"/>
      <c r="GCH140"/>
      <c r="GCI140"/>
      <c r="GCJ140"/>
      <c r="GCK140"/>
      <c r="GCL140"/>
      <c r="GCM140"/>
      <c r="GCN140"/>
      <c r="GCO140"/>
      <c r="GCP140"/>
      <c r="GCQ140"/>
      <c r="GCR140"/>
      <c r="GCS140"/>
      <c r="GCT140"/>
      <c r="GCU140"/>
      <c r="GCV140"/>
      <c r="GCW140"/>
      <c r="GCX140"/>
      <c r="GCY140"/>
      <c r="GCZ140"/>
      <c r="GDA140"/>
      <c r="GDB140"/>
      <c r="GDC140"/>
      <c r="GDD140"/>
      <c r="GDE140"/>
      <c r="GDF140"/>
      <c r="GDG140"/>
      <c r="GDH140"/>
      <c r="GDI140"/>
      <c r="GDJ140"/>
      <c r="GDK140"/>
      <c r="GDL140"/>
      <c r="GDM140"/>
      <c r="GDN140"/>
      <c r="GDO140"/>
      <c r="GDP140"/>
      <c r="GDQ140"/>
      <c r="GDR140"/>
      <c r="GDS140"/>
      <c r="GDT140"/>
      <c r="GDU140"/>
      <c r="GDV140"/>
      <c r="GDW140"/>
      <c r="GDX140"/>
      <c r="GDY140"/>
      <c r="GDZ140"/>
      <c r="GEA140"/>
      <c r="GEB140"/>
      <c r="GEC140"/>
      <c r="GED140"/>
      <c r="GEE140"/>
      <c r="GEF140"/>
      <c r="GEG140"/>
      <c r="GEH140"/>
      <c r="GEI140"/>
      <c r="GEJ140"/>
      <c r="GEK140"/>
      <c r="GEL140"/>
      <c r="GEM140"/>
      <c r="GEN140"/>
      <c r="GEO140"/>
      <c r="GEP140"/>
      <c r="GEQ140"/>
      <c r="GER140"/>
      <c r="GES140"/>
      <c r="GET140"/>
      <c r="GEU140"/>
      <c r="GEV140"/>
      <c r="GEW140"/>
      <c r="GEX140"/>
      <c r="GEY140"/>
      <c r="GEZ140"/>
      <c r="GFA140"/>
      <c r="GFB140"/>
      <c r="GFC140"/>
      <c r="GFD140"/>
      <c r="GFE140"/>
      <c r="GFF140"/>
      <c r="GFG140"/>
      <c r="GFH140"/>
      <c r="GFI140"/>
      <c r="GFJ140"/>
      <c r="GFK140"/>
      <c r="GFL140"/>
      <c r="GFM140"/>
      <c r="GFN140"/>
      <c r="GFO140"/>
      <c r="GFP140"/>
      <c r="GFQ140"/>
      <c r="GFR140"/>
      <c r="GFS140"/>
      <c r="GFT140"/>
      <c r="GFU140"/>
      <c r="GFV140"/>
      <c r="GFW140"/>
      <c r="GFX140"/>
      <c r="GFY140"/>
      <c r="GFZ140"/>
      <c r="GGA140"/>
      <c r="GGB140"/>
      <c r="GGC140"/>
      <c r="GGD140"/>
      <c r="GGE140"/>
      <c r="GGF140"/>
      <c r="GGG140"/>
      <c r="GGH140"/>
      <c r="GGI140"/>
      <c r="GGJ140"/>
      <c r="GGK140"/>
      <c r="GGL140"/>
      <c r="GGM140"/>
      <c r="GGN140"/>
      <c r="GGO140"/>
      <c r="GGP140"/>
      <c r="GGQ140"/>
      <c r="GGR140"/>
      <c r="GGS140"/>
      <c r="GGT140"/>
      <c r="GGU140"/>
      <c r="GGV140"/>
      <c r="GGW140"/>
      <c r="GGX140"/>
      <c r="GGY140"/>
      <c r="GGZ140"/>
      <c r="GHA140"/>
      <c r="GHB140"/>
      <c r="GHC140"/>
      <c r="GHD140"/>
      <c r="GHE140"/>
      <c r="GHF140"/>
      <c r="GHG140"/>
      <c r="GHH140"/>
      <c r="GHI140"/>
      <c r="GHJ140"/>
      <c r="GHK140"/>
      <c r="GHL140"/>
      <c r="GHM140"/>
      <c r="GHN140"/>
      <c r="GHO140"/>
      <c r="GHP140"/>
      <c r="GHQ140"/>
      <c r="GHR140"/>
      <c r="GHS140"/>
      <c r="GHT140"/>
      <c r="GHU140"/>
      <c r="GHV140"/>
      <c r="GHW140"/>
      <c r="GHX140"/>
      <c r="GHY140"/>
      <c r="GHZ140"/>
      <c r="GIA140"/>
      <c r="GIB140"/>
      <c r="GIC140"/>
      <c r="GID140"/>
      <c r="GIE140"/>
      <c r="GIF140"/>
      <c r="GIG140"/>
      <c r="GIH140"/>
      <c r="GII140"/>
      <c r="GIJ140"/>
      <c r="GIK140"/>
      <c r="GIL140"/>
      <c r="GIM140"/>
      <c r="GIN140"/>
      <c r="GIO140"/>
      <c r="GIP140"/>
      <c r="GIQ140"/>
      <c r="GIR140"/>
      <c r="GIS140"/>
      <c r="GIT140"/>
      <c r="GIU140"/>
      <c r="GIV140"/>
      <c r="GIW140"/>
      <c r="GIX140"/>
      <c r="GIY140"/>
      <c r="GIZ140"/>
      <c r="GJA140"/>
      <c r="GJB140"/>
      <c r="GJC140"/>
      <c r="GJD140"/>
      <c r="GJE140"/>
      <c r="GJF140"/>
      <c r="GJG140"/>
      <c r="GJH140"/>
      <c r="GJI140"/>
      <c r="GJJ140"/>
      <c r="GJK140"/>
      <c r="GJL140"/>
      <c r="GJM140"/>
      <c r="GJN140"/>
      <c r="GJO140"/>
      <c r="GJP140"/>
      <c r="GJQ140"/>
      <c r="GJR140"/>
      <c r="GJS140"/>
      <c r="GJT140"/>
      <c r="GJU140"/>
      <c r="GJV140"/>
      <c r="GJW140"/>
      <c r="GJX140"/>
      <c r="GJY140"/>
      <c r="GJZ140"/>
      <c r="GKA140"/>
      <c r="GKB140"/>
      <c r="GKC140"/>
      <c r="GKD140"/>
      <c r="GKE140"/>
      <c r="GKF140"/>
      <c r="GKG140"/>
      <c r="GKH140"/>
      <c r="GKI140"/>
      <c r="GKJ140"/>
      <c r="GKK140"/>
      <c r="GKL140"/>
      <c r="GKM140"/>
      <c r="GKN140"/>
      <c r="GKO140"/>
      <c r="GKP140"/>
      <c r="GKQ140"/>
      <c r="GKR140"/>
      <c r="GKS140"/>
      <c r="GKT140"/>
      <c r="GKU140"/>
      <c r="GKV140"/>
      <c r="GKW140"/>
      <c r="GKX140"/>
      <c r="GKY140"/>
      <c r="GKZ140"/>
      <c r="GLA140"/>
      <c r="GLB140"/>
      <c r="GLC140"/>
      <c r="GLD140"/>
      <c r="GLE140"/>
      <c r="GLF140"/>
      <c r="GLG140"/>
      <c r="GLH140"/>
      <c r="GLI140"/>
      <c r="GLJ140"/>
      <c r="GLK140"/>
      <c r="GLL140"/>
      <c r="GLM140"/>
      <c r="GLN140"/>
      <c r="GLO140"/>
      <c r="GLP140"/>
      <c r="GLQ140"/>
      <c r="GLR140"/>
      <c r="GLS140"/>
      <c r="GLT140"/>
      <c r="GLU140"/>
      <c r="GLV140"/>
      <c r="GLW140"/>
      <c r="GLX140"/>
      <c r="GLY140"/>
      <c r="GLZ140"/>
      <c r="GMA140"/>
      <c r="GMB140"/>
      <c r="GMC140"/>
      <c r="GMD140"/>
      <c r="GME140"/>
      <c r="GMF140"/>
      <c r="GMG140"/>
      <c r="GMH140"/>
      <c r="GMI140"/>
      <c r="GMJ140"/>
      <c r="GMK140"/>
      <c r="GML140"/>
      <c r="GMM140"/>
      <c r="GMN140"/>
      <c r="GMO140"/>
      <c r="GMP140"/>
      <c r="GMQ140"/>
      <c r="GMR140"/>
      <c r="GMS140"/>
      <c r="GMT140"/>
      <c r="GMU140"/>
      <c r="GMV140"/>
      <c r="GMW140"/>
      <c r="GMX140"/>
      <c r="GMY140"/>
      <c r="GMZ140"/>
      <c r="GNA140"/>
      <c r="GNB140"/>
      <c r="GNC140"/>
      <c r="GND140"/>
      <c r="GNE140"/>
      <c r="GNF140"/>
      <c r="GNG140"/>
      <c r="GNH140"/>
      <c r="GNI140"/>
      <c r="GNJ140"/>
      <c r="GNK140"/>
      <c r="GNL140"/>
      <c r="GNM140"/>
      <c r="GNN140"/>
      <c r="GNO140"/>
      <c r="GNP140"/>
      <c r="GNQ140"/>
      <c r="GNR140"/>
      <c r="GNS140"/>
      <c r="GNT140"/>
      <c r="GNU140"/>
      <c r="GNV140"/>
      <c r="GNW140"/>
      <c r="GNX140"/>
      <c r="GNY140"/>
      <c r="GNZ140"/>
      <c r="GOA140"/>
      <c r="GOB140"/>
      <c r="GOC140"/>
      <c r="GOD140"/>
      <c r="GOE140"/>
      <c r="GOF140"/>
      <c r="GOG140"/>
      <c r="GOH140"/>
      <c r="GOI140"/>
      <c r="GOJ140"/>
      <c r="GOK140"/>
      <c r="GOL140"/>
      <c r="GOM140"/>
      <c r="GON140"/>
      <c r="GOO140"/>
      <c r="GOP140"/>
      <c r="GOQ140"/>
      <c r="GOR140"/>
      <c r="GOS140"/>
      <c r="GOT140"/>
      <c r="GOU140"/>
      <c r="GOV140"/>
      <c r="GOW140"/>
      <c r="GOX140"/>
      <c r="GOY140"/>
      <c r="GOZ140"/>
      <c r="GPA140"/>
      <c r="GPB140"/>
      <c r="GPC140"/>
      <c r="GPD140"/>
      <c r="GPE140"/>
      <c r="GPF140"/>
      <c r="GPG140"/>
      <c r="GPH140"/>
      <c r="GPI140"/>
      <c r="GPJ140"/>
      <c r="GPK140"/>
      <c r="GPL140"/>
      <c r="GPM140"/>
      <c r="GPN140"/>
      <c r="GPO140"/>
      <c r="GPP140"/>
      <c r="GPQ140"/>
      <c r="GPR140"/>
      <c r="GPS140"/>
      <c r="GPT140"/>
      <c r="GPU140"/>
      <c r="GPV140"/>
      <c r="GPW140"/>
      <c r="GPX140"/>
      <c r="GPY140"/>
      <c r="GPZ140"/>
      <c r="GQA140"/>
      <c r="GQB140"/>
      <c r="GQC140"/>
      <c r="GQD140"/>
      <c r="GQE140"/>
      <c r="GQF140"/>
      <c r="GQG140"/>
      <c r="GQH140"/>
      <c r="GQI140"/>
      <c r="GQJ140"/>
      <c r="GQK140"/>
      <c r="GQL140"/>
      <c r="GQM140"/>
      <c r="GQN140"/>
      <c r="GQO140"/>
      <c r="GQP140"/>
      <c r="GQQ140"/>
      <c r="GQR140"/>
      <c r="GQS140"/>
      <c r="GQT140"/>
      <c r="GQU140"/>
      <c r="GQV140"/>
      <c r="GQW140"/>
      <c r="GQX140"/>
      <c r="GQY140"/>
      <c r="GQZ140"/>
      <c r="GRA140"/>
      <c r="GRB140"/>
      <c r="GRC140"/>
      <c r="GRD140"/>
      <c r="GRE140"/>
      <c r="GRF140"/>
      <c r="GRG140"/>
      <c r="GRH140"/>
      <c r="GRI140"/>
      <c r="GRJ140"/>
      <c r="GRK140"/>
      <c r="GRL140"/>
      <c r="GRM140"/>
      <c r="GRN140"/>
      <c r="GRO140"/>
      <c r="GRP140"/>
      <c r="GRQ140"/>
      <c r="GRR140"/>
      <c r="GRS140"/>
      <c r="GRT140"/>
      <c r="GRU140"/>
      <c r="GRV140"/>
      <c r="GRW140"/>
      <c r="GRX140"/>
      <c r="GRY140"/>
      <c r="GRZ140"/>
      <c r="GSA140"/>
      <c r="GSB140"/>
      <c r="GSC140"/>
      <c r="GSD140"/>
      <c r="GSE140"/>
      <c r="GSF140"/>
      <c r="GSG140"/>
      <c r="GSH140"/>
      <c r="GSI140"/>
      <c r="GSJ140"/>
      <c r="GSK140"/>
      <c r="GSL140"/>
      <c r="GSM140"/>
      <c r="GSN140"/>
      <c r="GSO140"/>
      <c r="GSP140"/>
      <c r="GSQ140"/>
      <c r="GSR140"/>
      <c r="GSS140"/>
      <c r="GST140"/>
      <c r="GSU140"/>
      <c r="GSV140"/>
      <c r="GSW140"/>
      <c r="GSX140"/>
      <c r="GSY140"/>
      <c r="GSZ140"/>
      <c r="GTA140"/>
      <c r="GTB140"/>
      <c r="GTC140"/>
      <c r="GTD140"/>
      <c r="GTE140"/>
      <c r="GTF140"/>
      <c r="GTG140"/>
      <c r="GTH140"/>
      <c r="GTI140"/>
      <c r="GTJ140"/>
      <c r="GTK140"/>
      <c r="GTL140"/>
      <c r="GTM140"/>
      <c r="GTN140"/>
      <c r="GTO140"/>
      <c r="GTP140"/>
      <c r="GTQ140"/>
      <c r="GTR140"/>
      <c r="GTS140"/>
      <c r="GTT140"/>
      <c r="GTU140"/>
      <c r="GTV140"/>
      <c r="GTW140"/>
      <c r="GTX140"/>
      <c r="GTY140"/>
      <c r="GTZ140"/>
      <c r="GUA140"/>
      <c r="GUB140"/>
      <c r="GUC140"/>
      <c r="GUD140"/>
      <c r="GUE140"/>
      <c r="GUF140"/>
      <c r="GUG140"/>
      <c r="GUH140"/>
      <c r="GUI140"/>
      <c r="GUJ140"/>
      <c r="GUK140"/>
      <c r="GUL140"/>
      <c r="GUM140"/>
      <c r="GUN140"/>
      <c r="GUO140"/>
      <c r="GUP140"/>
      <c r="GUQ140"/>
      <c r="GUR140"/>
      <c r="GUS140"/>
      <c r="GUT140"/>
      <c r="GUU140"/>
      <c r="GUV140"/>
      <c r="GUW140"/>
      <c r="GUX140"/>
      <c r="GUY140"/>
      <c r="GUZ140"/>
      <c r="GVA140"/>
      <c r="GVB140"/>
      <c r="GVC140"/>
      <c r="GVD140"/>
      <c r="GVE140"/>
      <c r="GVF140"/>
      <c r="GVG140"/>
      <c r="GVH140"/>
      <c r="GVI140"/>
      <c r="GVJ140"/>
      <c r="GVK140"/>
      <c r="GVL140"/>
      <c r="GVM140"/>
      <c r="GVN140"/>
      <c r="GVO140"/>
      <c r="GVP140"/>
      <c r="GVQ140"/>
      <c r="GVR140"/>
      <c r="GVS140"/>
      <c r="GVT140"/>
      <c r="GVU140"/>
      <c r="GVV140"/>
      <c r="GVW140"/>
      <c r="GVX140"/>
      <c r="GVY140"/>
      <c r="GVZ140"/>
      <c r="GWA140"/>
      <c r="GWB140"/>
      <c r="GWC140"/>
      <c r="GWD140"/>
      <c r="GWE140"/>
      <c r="GWF140"/>
      <c r="GWG140"/>
      <c r="GWH140"/>
      <c r="GWI140"/>
      <c r="GWJ140"/>
      <c r="GWK140"/>
      <c r="GWL140"/>
      <c r="GWM140"/>
      <c r="GWN140"/>
      <c r="GWO140"/>
      <c r="GWP140"/>
      <c r="GWQ140"/>
      <c r="GWR140"/>
      <c r="GWS140"/>
      <c r="GWT140"/>
      <c r="GWU140"/>
      <c r="GWV140"/>
      <c r="GWW140"/>
      <c r="GWX140"/>
      <c r="GWY140"/>
      <c r="GWZ140"/>
      <c r="GXA140"/>
      <c r="GXB140"/>
      <c r="GXC140"/>
      <c r="GXD140"/>
      <c r="GXE140"/>
      <c r="GXF140"/>
      <c r="GXG140"/>
      <c r="GXH140"/>
      <c r="GXI140"/>
      <c r="GXJ140"/>
      <c r="GXK140"/>
      <c r="GXL140"/>
      <c r="GXM140"/>
      <c r="GXN140"/>
      <c r="GXO140"/>
      <c r="GXP140"/>
      <c r="GXQ140"/>
      <c r="GXR140"/>
      <c r="GXS140"/>
      <c r="GXT140"/>
      <c r="GXU140"/>
      <c r="GXV140"/>
      <c r="GXW140"/>
      <c r="GXX140"/>
      <c r="GXY140"/>
      <c r="GXZ140"/>
      <c r="GYA140"/>
      <c r="GYB140"/>
      <c r="GYC140"/>
      <c r="GYD140"/>
      <c r="GYE140"/>
      <c r="GYF140"/>
      <c r="GYG140"/>
      <c r="GYH140"/>
      <c r="GYI140"/>
      <c r="GYJ140"/>
      <c r="GYK140"/>
      <c r="GYL140"/>
      <c r="GYM140"/>
      <c r="GYN140"/>
      <c r="GYO140"/>
      <c r="GYP140"/>
      <c r="GYQ140"/>
      <c r="GYR140"/>
      <c r="GYS140"/>
      <c r="GYT140"/>
      <c r="GYU140"/>
      <c r="GYV140"/>
      <c r="GYW140"/>
      <c r="GYX140"/>
      <c r="GYY140"/>
      <c r="GYZ140"/>
      <c r="GZA140"/>
      <c r="GZB140"/>
      <c r="GZC140"/>
      <c r="GZD140"/>
      <c r="GZE140"/>
      <c r="GZF140"/>
      <c r="GZG140"/>
      <c r="GZH140"/>
      <c r="GZI140"/>
      <c r="GZJ140"/>
      <c r="GZK140"/>
      <c r="GZL140"/>
      <c r="GZM140"/>
      <c r="GZN140"/>
      <c r="GZO140"/>
      <c r="GZP140"/>
      <c r="GZQ140"/>
      <c r="GZR140"/>
      <c r="GZS140"/>
      <c r="GZT140"/>
      <c r="GZU140"/>
      <c r="GZV140"/>
      <c r="GZW140"/>
      <c r="GZX140"/>
      <c r="GZY140"/>
      <c r="GZZ140"/>
      <c r="HAA140"/>
      <c r="HAB140"/>
      <c r="HAC140"/>
      <c r="HAD140"/>
      <c r="HAE140"/>
      <c r="HAF140"/>
      <c r="HAG140"/>
      <c r="HAH140"/>
      <c r="HAI140"/>
      <c r="HAJ140"/>
      <c r="HAK140"/>
      <c r="HAL140"/>
      <c r="HAM140"/>
      <c r="HAN140"/>
      <c r="HAO140"/>
      <c r="HAP140"/>
      <c r="HAQ140"/>
      <c r="HAR140"/>
      <c r="HAS140"/>
      <c r="HAT140"/>
      <c r="HAU140"/>
      <c r="HAV140"/>
      <c r="HAW140"/>
      <c r="HAX140"/>
      <c r="HAY140"/>
      <c r="HAZ140"/>
      <c r="HBA140"/>
      <c r="HBB140"/>
      <c r="HBC140"/>
      <c r="HBD140"/>
      <c r="HBE140"/>
      <c r="HBF140"/>
      <c r="HBG140"/>
      <c r="HBH140"/>
      <c r="HBI140"/>
      <c r="HBJ140"/>
      <c r="HBK140"/>
      <c r="HBL140"/>
      <c r="HBM140"/>
      <c r="HBN140"/>
      <c r="HBO140"/>
      <c r="HBP140"/>
      <c r="HBQ140"/>
      <c r="HBR140"/>
      <c r="HBS140"/>
      <c r="HBT140"/>
      <c r="HBU140"/>
      <c r="HBV140"/>
      <c r="HBW140"/>
      <c r="HBX140"/>
      <c r="HBY140"/>
      <c r="HBZ140"/>
      <c r="HCA140"/>
      <c r="HCB140"/>
      <c r="HCC140"/>
      <c r="HCD140"/>
      <c r="HCE140"/>
      <c r="HCF140"/>
      <c r="HCG140"/>
      <c r="HCH140"/>
      <c r="HCI140"/>
      <c r="HCJ140"/>
      <c r="HCK140"/>
      <c r="HCL140"/>
      <c r="HCM140"/>
      <c r="HCN140"/>
      <c r="HCO140"/>
      <c r="HCP140"/>
      <c r="HCQ140"/>
      <c r="HCR140"/>
      <c r="HCS140"/>
      <c r="HCT140"/>
      <c r="HCU140"/>
      <c r="HCV140"/>
      <c r="HCW140"/>
      <c r="HCX140"/>
      <c r="HCY140"/>
      <c r="HCZ140"/>
      <c r="HDA140"/>
      <c r="HDB140"/>
      <c r="HDC140"/>
      <c r="HDD140"/>
      <c r="HDE140"/>
      <c r="HDF140"/>
      <c r="HDG140"/>
      <c r="HDH140"/>
      <c r="HDI140"/>
      <c r="HDJ140"/>
      <c r="HDK140"/>
      <c r="HDL140"/>
      <c r="HDM140"/>
      <c r="HDN140"/>
      <c r="HDO140"/>
      <c r="HDP140"/>
      <c r="HDQ140"/>
      <c r="HDR140"/>
      <c r="HDS140"/>
      <c r="HDT140"/>
      <c r="HDU140"/>
      <c r="HDV140"/>
      <c r="HDW140"/>
      <c r="HDX140"/>
      <c r="HDY140"/>
      <c r="HDZ140"/>
      <c r="HEA140"/>
      <c r="HEB140"/>
      <c r="HEC140"/>
      <c r="HED140"/>
      <c r="HEE140"/>
      <c r="HEF140"/>
      <c r="HEG140"/>
      <c r="HEH140"/>
      <c r="HEI140"/>
      <c r="HEJ140"/>
      <c r="HEK140"/>
      <c r="HEL140"/>
      <c r="HEM140"/>
      <c r="HEN140"/>
      <c r="HEO140"/>
      <c r="HEP140"/>
      <c r="HEQ140"/>
      <c r="HER140"/>
      <c r="HES140"/>
      <c r="HET140"/>
      <c r="HEU140"/>
      <c r="HEV140"/>
      <c r="HEW140"/>
      <c r="HEX140"/>
      <c r="HEY140"/>
      <c r="HEZ140"/>
      <c r="HFA140"/>
      <c r="HFB140"/>
      <c r="HFC140"/>
      <c r="HFD140"/>
      <c r="HFE140"/>
      <c r="HFF140"/>
      <c r="HFG140"/>
      <c r="HFH140"/>
      <c r="HFI140"/>
      <c r="HFJ140"/>
      <c r="HFK140"/>
      <c r="HFL140"/>
      <c r="HFM140"/>
      <c r="HFN140"/>
      <c r="HFO140"/>
      <c r="HFP140"/>
      <c r="HFQ140"/>
      <c r="HFR140"/>
      <c r="HFS140"/>
      <c r="HFT140"/>
      <c r="HFU140"/>
      <c r="HFV140"/>
      <c r="HFW140"/>
      <c r="HFX140"/>
      <c r="HFY140"/>
      <c r="HFZ140"/>
      <c r="HGA140"/>
      <c r="HGB140"/>
      <c r="HGC140"/>
      <c r="HGD140"/>
      <c r="HGE140"/>
      <c r="HGF140"/>
      <c r="HGG140"/>
      <c r="HGH140"/>
      <c r="HGI140"/>
      <c r="HGJ140"/>
      <c r="HGK140"/>
      <c r="HGL140"/>
      <c r="HGM140"/>
      <c r="HGN140"/>
      <c r="HGO140"/>
      <c r="HGP140"/>
      <c r="HGQ140"/>
      <c r="HGR140"/>
      <c r="HGS140"/>
      <c r="HGT140"/>
      <c r="HGU140"/>
      <c r="HGV140"/>
      <c r="HGW140"/>
      <c r="HGX140"/>
      <c r="HGY140"/>
      <c r="HGZ140"/>
      <c r="HHA140"/>
      <c r="HHB140"/>
      <c r="HHC140"/>
      <c r="HHD140"/>
      <c r="HHE140"/>
      <c r="HHF140"/>
      <c r="HHG140"/>
      <c r="HHH140"/>
      <c r="HHI140"/>
      <c r="HHJ140"/>
      <c r="HHK140"/>
      <c r="HHL140"/>
      <c r="HHM140"/>
      <c r="HHN140"/>
      <c r="HHO140"/>
      <c r="HHP140"/>
      <c r="HHQ140"/>
      <c r="HHR140"/>
      <c r="HHS140"/>
      <c r="HHT140"/>
      <c r="HHU140"/>
      <c r="HHV140"/>
      <c r="HHW140"/>
      <c r="HHX140"/>
      <c r="HHY140"/>
      <c r="HHZ140"/>
      <c r="HIA140"/>
      <c r="HIB140"/>
      <c r="HIC140"/>
      <c r="HID140"/>
      <c r="HIE140"/>
      <c r="HIF140"/>
      <c r="HIG140"/>
      <c r="HIH140"/>
      <c r="HII140"/>
      <c r="HIJ140"/>
      <c r="HIK140"/>
      <c r="HIL140"/>
      <c r="HIM140"/>
      <c r="HIN140"/>
      <c r="HIO140"/>
      <c r="HIP140"/>
      <c r="HIQ140"/>
      <c r="HIR140"/>
      <c r="HIS140"/>
      <c r="HIT140"/>
      <c r="HIU140"/>
      <c r="HIV140"/>
      <c r="HIW140"/>
      <c r="HIX140"/>
      <c r="HIY140"/>
      <c r="HIZ140"/>
      <c r="HJA140"/>
      <c r="HJB140"/>
      <c r="HJC140"/>
      <c r="HJD140"/>
      <c r="HJE140"/>
      <c r="HJF140"/>
      <c r="HJG140"/>
      <c r="HJH140"/>
      <c r="HJI140"/>
      <c r="HJJ140"/>
      <c r="HJK140"/>
      <c r="HJL140"/>
      <c r="HJM140"/>
      <c r="HJN140"/>
      <c r="HJO140"/>
      <c r="HJP140"/>
      <c r="HJQ140"/>
      <c r="HJR140"/>
      <c r="HJS140"/>
      <c r="HJT140"/>
      <c r="HJU140"/>
      <c r="HJV140"/>
      <c r="HJW140"/>
      <c r="HJX140"/>
      <c r="HJY140"/>
      <c r="HJZ140"/>
      <c r="HKA140"/>
      <c r="HKB140"/>
      <c r="HKC140"/>
      <c r="HKD140"/>
      <c r="HKE140"/>
      <c r="HKF140"/>
      <c r="HKG140"/>
      <c r="HKH140"/>
      <c r="HKI140"/>
      <c r="HKJ140"/>
      <c r="HKK140"/>
      <c r="HKL140"/>
      <c r="HKM140"/>
      <c r="HKN140"/>
      <c r="HKO140"/>
      <c r="HKP140"/>
      <c r="HKQ140"/>
      <c r="HKR140"/>
      <c r="HKS140"/>
      <c r="HKT140"/>
      <c r="HKU140"/>
      <c r="HKV140"/>
      <c r="HKW140"/>
      <c r="HKX140"/>
      <c r="HKY140"/>
      <c r="HKZ140"/>
      <c r="HLA140"/>
      <c r="HLB140"/>
      <c r="HLC140"/>
      <c r="HLD140"/>
      <c r="HLE140"/>
      <c r="HLF140"/>
      <c r="HLG140"/>
      <c r="HLH140"/>
      <c r="HLI140"/>
      <c r="HLJ140"/>
      <c r="HLK140"/>
      <c r="HLL140"/>
      <c r="HLM140"/>
      <c r="HLN140"/>
      <c r="HLO140"/>
      <c r="HLP140"/>
      <c r="HLQ140"/>
      <c r="HLR140"/>
      <c r="HLS140"/>
      <c r="HLT140"/>
      <c r="HLU140"/>
      <c r="HLV140"/>
      <c r="HLW140"/>
      <c r="HLX140"/>
      <c r="HLY140"/>
      <c r="HLZ140"/>
      <c r="HMA140"/>
      <c r="HMB140"/>
      <c r="HMC140"/>
      <c r="HMD140"/>
      <c r="HME140"/>
      <c r="HMF140"/>
      <c r="HMG140"/>
      <c r="HMH140"/>
      <c r="HMI140"/>
      <c r="HMJ140"/>
      <c r="HMK140"/>
      <c r="HML140"/>
      <c r="HMM140"/>
      <c r="HMN140"/>
      <c r="HMO140"/>
      <c r="HMP140"/>
      <c r="HMQ140"/>
      <c r="HMR140"/>
      <c r="HMS140"/>
      <c r="HMT140"/>
      <c r="HMU140"/>
      <c r="HMV140"/>
      <c r="HMW140"/>
      <c r="HMX140"/>
      <c r="HMY140"/>
      <c r="HMZ140"/>
      <c r="HNA140"/>
      <c r="HNB140"/>
      <c r="HNC140"/>
      <c r="HND140"/>
      <c r="HNE140"/>
      <c r="HNF140"/>
      <c r="HNG140"/>
      <c r="HNH140"/>
      <c r="HNI140"/>
      <c r="HNJ140"/>
      <c r="HNK140"/>
      <c r="HNL140"/>
      <c r="HNM140"/>
      <c r="HNN140"/>
      <c r="HNO140"/>
      <c r="HNP140"/>
      <c r="HNQ140"/>
      <c r="HNR140"/>
      <c r="HNS140"/>
      <c r="HNT140"/>
      <c r="HNU140"/>
      <c r="HNV140"/>
      <c r="HNW140"/>
      <c r="HNX140"/>
      <c r="HNY140"/>
      <c r="HNZ140"/>
      <c r="HOA140"/>
      <c r="HOB140"/>
      <c r="HOC140"/>
      <c r="HOD140"/>
      <c r="HOE140"/>
      <c r="HOF140"/>
      <c r="HOG140"/>
      <c r="HOH140"/>
      <c r="HOI140"/>
      <c r="HOJ140"/>
      <c r="HOK140"/>
      <c r="HOL140"/>
      <c r="HOM140"/>
      <c r="HON140"/>
      <c r="HOO140"/>
      <c r="HOP140"/>
      <c r="HOQ140"/>
      <c r="HOR140"/>
      <c r="HOS140"/>
      <c r="HOT140"/>
      <c r="HOU140"/>
      <c r="HOV140"/>
      <c r="HOW140"/>
      <c r="HOX140"/>
      <c r="HOY140"/>
      <c r="HOZ140"/>
      <c r="HPA140"/>
      <c r="HPB140"/>
      <c r="HPC140"/>
      <c r="HPD140"/>
      <c r="HPE140"/>
      <c r="HPF140"/>
      <c r="HPG140"/>
      <c r="HPH140"/>
      <c r="HPI140"/>
      <c r="HPJ140"/>
      <c r="HPK140"/>
      <c r="HPL140"/>
      <c r="HPM140"/>
      <c r="HPN140"/>
      <c r="HPO140"/>
      <c r="HPP140"/>
      <c r="HPQ140"/>
      <c r="HPR140"/>
      <c r="HPS140"/>
      <c r="HPT140"/>
      <c r="HPU140"/>
      <c r="HPV140"/>
      <c r="HPW140"/>
      <c r="HPX140"/>
      <c r="HPY140"/>
      <c r="HPZ140"/>
      <c r="HQA140"/>
      <c r="HQB140"/>
      <c r="HQC140"/>
      <c r="HQD140"/>
      <c r="HQE140"/>
      <c r="HQF140"/>
      <c r="HQG140"/>
      <c r="HQH140"/>
      <c r="HQI140"/>
      <c r="HQJ140"/>
      <c r="HQK140"/>
      <c r="HQL140"/>
      <c r="HQM140"/>
      <c r="HQN140"/>
      <c r="HQO140"/>
      <c r="HQP140"/>
      <c r="HQQ140"/>
      <c r="HQR140"/>
      <c r="HQS140"/>
      <c r="HQT140"/>
      <c r="HQU140"/>
      <c r="HQV140"/>
      <c r="HQW140"/>
      <c r="HQX140"/>
      <c r="HQY140"/>
      <c r="HQZ140"/>
      <c r="HRA140"/>
      <c r="HRB140"/>
      <c r="HRC140"/>
      <c r="HRD140"/>
      <c r="HRE140"/>
      <c r="HRF140"/>
      <c r="HRG140"/>
      <c r="HRH140"/>
      <c r="HRI140"/>
      <c r="HRJ140"/>
      <c r="HRK140"/>
      <c r="HRL140"/>
      <c r="HRM140"/>
      <c r="HRN140"/>
      <c r="HRO140"/>
      <c r="HRP140"/>
      <c r="HRQ140"/>
      <c r="HRR140"/>
      <c r="HRS140"/>
      <c r="HRT140"/>
      <c r="HRU140"/>
      <c r="HRV140"/>
      <c r="HRW140"/>
      <c r="HRX140"/>
      <c r="HRY140"/>
      <c r="HRZ140"/>
      <c r="HSA140"/>
      <c r="HSB140"/>
      <c r="HSC140"/>
      <c r="HSD140"/>
      <c r="HSE140"/>
      <c r="HSF140"/>
      <c r="HSG140"/>
      <c r="HSH140"/>
      <c r="HSI140"/>
      <c r="HSJ140"/>
      <c r="HSK140"/>
      <c r="HSL140"/>
      <c r="HSM140"/>
      <c r="HSN140"/>
      <c r="HSO140"/>
      <c r="HSP140"/>
      <c r="HSQ140"/>
      <c r="HSR140"/>
      <c r="HSS140"/>
      <c r="HST140"/>
      <c r="HSU140"/>
      <c r="HSV140"/>
      <c r="HSW140"/>
      <c r="HSX140"/>
      <c r="HSY140"/>
      <c r="HSZ140"/>
      <c r="HTA140"/>
      <c r="HTB140"/>
      <c r="HTC140"/>
      <c r="HTD140"/>
      <c r="HTE140"/>
      <c r="HTF140"/>
      <c r="HTG140"/>
      <c r="HTH140"/>
      <c r="HTI140"/>
      <c r="HTJ140"/>
      <c r="HTK140"/>
      <c r="HTL140"/>
      <c r="HTM140"/>
      <c r="HTN140"/>
      <c r="HTO140"/>
      <c r="HTP140"/>
      <c r="HTQ140"/>
      <c r="HTR140"/>
      <c r="HTS140"/>
      <c r="HTT140"/>
      <c r="HTU140"/>
      <c r="HTV140"/>
      <c r="HTW140"/>
      <c r="HTX140"/>
      <c r="HTY140"/>
      <c r="HTZ140"/>
      <c r="HUA140"/>
      <c r="HUB140"/>
      <c r="HUC140"/>
      <c r="HUD140"/>
      <c r="HUE140"/>
      <c r="HUF140"/>
      <c r="HUG140"/>
      <c r="HUH140"/>
      <c r="HUI140"/>
      <c r="HUJ140"/>
      <c r="HUK140"/>
      <c r="HUL140"/>
      <c r="HUM140"/>
      <c r="HUN140"/>
      <c r="HUO140"/>
      <c r="HUP140"/>
      <c r="HUQ140"/>
      <c r="HUR140"/>
      <c r="HUS140"/>
      <c r="HUT140"/>
      <c r="HUU140"/>
      <c r="HUV140"/>
      <c r="HUW140"/>
      <c r="HUX140"/>
      <c r="HUY140"/>
      <c r="HUZ140"/>
      <c r="HVA140"/>
      <c r="HVB140"/>
      <c r="HVC140"/>
      <c r="HVD140"/>
      <c r="HVE140"/>
      <c r="HVF140"/>
      <c r="HVG140"/>
      <c r="HVH140"/>
      <c r="HVI140"/>
      <c r="HVJ140"/>
      <c r="HVK140"/>
      <c r="HVL140"/>
      <c r="HVM140"/>
      <c r="HVN140"/>
      <c r="HVO140"/>
      <c r="HVP140"/>
      <c r="HVQ140"/>
      <c r="HVR140"/>
      <c r="HVS140"/>
      <c r="HVT140"/>
      <c r="HVU140"/>
      <c r="HVV140"/>
      <c r="HVW140"/>
      <c r="HVX140"/>
      <c r="HVY140"/>
      <c r="HVZ140"/>
      <c r="HWA140"/>
      <c r="HWB140"/>
      <c r="HWC140"/>
      <c r="HWD140"/>
      <c r="HWE140"/>
      <c r="HWF140"/>
      <c r="HWG140"/>
      <c r="HWH140"/>
      <c r="HWI140"/>
      <c r="HWJ140"/>
      <c r="HWK140"/>
      <c r="HWL140"/>
      <c r="HWM140"/>
      <c r="HWN140"/>
      <c r="HWO140"/>
      <c r="HWP140"/>
      <c r="HWQ140"/>
      <c r="HWR140"/>
      <c r="HWS140"/>
      <c r="HWT140"/>
      <c r="HWU140"/>
      <c r="HWV140"/>
      <c r="HWW140"/>
      <c r="HWX140"/>
      <c r="HWY140"/>
      <c r="HWZ140"/>
      <c r="HXA140"/>
      <c r="HXB140"/>
      <c r="HXC140"/>
      <c r="HXD140"/>
      <c r="HXE140"/>
      <c r="HXF140"/>
      <c r="HXG140"/>
      <c r="HXH140"/>
      <c r="HXI140"/>
      <c r="HXJ140"/>
      <c r="HXK140"/>
      <c r="HXL140"/>
      <c r="HXM140"/>
      <c r="HXN140"/>
      <c r="HXO140"/>
      <c r="HXP140"/>
      <c r="HXQ140"/>
      <c r="HXR140"/>
      <c r="HXS140"/>
      <c r="HXT140"/>
      <c r="HXU140"/>
      <c r="HXV140"/>
      <c r="HXW140"/>
      <c r="HXX140"/>
      <c r="HXY140"/>
      <c r="HXZ140"/>
      <c r="HYA140"/>
      <c r="HYB140"/>
      <c r="HYC140"/>
      <c r="HYD140"/>
      <c r="HYE140"/>
      <c r="HYF140"/>
      <c r="HYG140"/>
      <c r="HYH140"/>
      <c r="HYI140"/>
      <c r="HYJ140"/>
      <c r="HYK140"/>
      <c r="HYL140"/>
      <c r="HYM140"/>
      <c r="HYN140"/>
      <c r="HYO140"/>
      <c r="HYP140"/>
      <c r="HYQ140"/>
      <c r="HYR140"/>
      <c r="HYS140"/>
      <c r="HYT140"/>
      <c r="HYU140"/>
      <c r="HYV140"/>
      <c r="HYW140"/>
      <c r="HYX140"/>
      <c r="HYY140"/>
      <c r="HYZ140"/>
      <c r="HZA140"/>
      <c r="HZB140"/>
      <c r="HZC140"/>
      <c r="HZD140"/>
      <c r="HZE140"/>
      <c r="HZF140"/>
      <c r="HZG140"/>
      <c r="HZH140"/>
      <c r="HZI140"/>
      <c r="HZJ140"/>
      <c r="HZK140"/>
      <c r="HZL140"/>
      <c r="HZM140"/>
      <c r="HZN140"/>
      <c r="HZO140"/>
      <c r="HZP140"/>
      <c r="HZQ140"/>
      <c r="HZR140"/>
      <c r="HZS140"/>
      <c r="HZT140"/>
      <c r="HZU140"/>
      <c r="HZV140"/>
      <c r="HZW140"/>
      <c r="HZX140"/>
      <c r="HZY140"/>
      <c r="HZZ140"/>
      <c r="IAA140"/>
      <c r="IAB140"/>
      <c r="IAC140"/>
      <c r="IAD140"/>
      <c r="IAE140"/>
      <c r="IAF140"/>
      <c r="IAG140"/>
      <c r="IAH140"/>
      <c r="IAI140"/>
      <c r="IAJ140"/>
      <c r="IAK140"/>
      <c r="IAL140"/>
      <c r="IAM140"/>
      <c r="IAN140"/>
      <c r="IAO140"/>
      <c r="IAP140"/>
      <c r="IAQ140"/>
      <c r="IAR140"/>
      <c r="IAS140"/>
      <c r="IAT140"/>
      <c r="IAU140"/>
      <c r="IAV140"/>
      <c r="IAW140"/>
      <c r="IAX140"/>
      <c r="IAY140"/>
      <c r="IAZ140"/>
      <c r="IBA140"/>
      <c r="IBB140"/>
      <c r="IBC140"/>
      <c r="IBD140"/>
      <c r="IBE140"/>
      <c r="IBF140"/>
      <c r="IBG140"/>
      <c r="IBH140"/>
      <c r="IBI140"/>
      <c r="IBJ140"/>
      <c r="IBK140"/>
      <c r="IBL140"/>
      <c r="IBM140"/>
      <c r="IBN140"/>
      <c r="IBO140"/>
      <c r="IBP140"/>
      <c r="IBQ140"/>
      <c r="IBR140"/>
      <c r="IBS140"/>
      <c r="IBT140"/>
      <c r="IBU140"/>
      <c r="IBV140"/>
      <c r="IBW140"/>
      <c r="IBX140"/>
      <c r="IBY140"/>
      <c r="IBZ140"/>
      <c r="ICA140"/>
      <c r="ICB140"/>
      <c r="ICC140"/>
      <c r="ICD140"/>
      <c r="ICE140"/>
      <c r="ICF140"/>
      <c r="ICG140"/>
      <c r="ICH140"/>
      <c r="ICI140"/>
      <c r="ICJ140"/>
      <c r="ICK140"/>
      <c r="ICL140"/>
      <c r="ICM140"/>
      <c r="ICN140"/>
      <c r="ICO140"/>
      <c r="ICP140"/>
      <c r="ICQ140"/>
      <c r="ICR140"/>
      <c r="ICS140"/>
      <c r="ICT140"/>
      <c r="ICU140"/>
      <c r="ICV140"/>
      <c r="ICW140"/>
      <c r="ICX140"/>
      <c r="ICY140"/>
      <c r="ICZ140"/>
      <c r="IDA140"/>
      <c r="IDB140"/>
      <c r="IDC140"/>
      <c r="IDD140"/>
      <c r="IDE140"/>
      <c r="IDF140"/>
      <c r="IDG140"/>
      <c r="IDH140"/>
      <c r="IDI140"/>
      <c r="IDJ140"/>
      <c r="IDK140"/>
      <c r="IDL140"/>
      <c r="IDM140"/>
      <c r="IDN140"/>
      <c r="IDO140"/>
      <c r="IDP140"/>
      <c r="IDQ140"/>
      <c r="IDR140"/>
      <c r="IDS140"/>
      <c r="IDT140"/>
      <c r="IDU140"/>
      <c r="IDV140"/>
      <c r="IDW140"/>
      <c r="IDX140"/>
      <c r="IDY140"/>
      <c r="IDZ140"/>
      <c r="IEA140"/>
      <c r="IEB140"/>
      <c r="IEC140"/>
      <c r="IED140"/>
      <c r="IEE140"/>
      <c r="IEF140"/>
      <c r="IEG140"/>
      <c r="IEH140"/>
      <c r="IEI140"/>
      <c r="IEJ140"/>
      <c r="IEK140"/>
      <c r="IEL140"/>
      <c r="IEM140"/>
      <c r="IEN140"/>
      <c r="IEO140"/>
      <c r="IEP140"/>
      <c r="IEQ140"/>
      <c r="IER140"/>
      <c r="IES140"/>
      <c r="IET140"/>
      <c r="IEU140"/>
      <c r="IEV140"/>
      <c r="IEW140"/>
      <c r="IEX140"/>
      <c r="IEY140"/>
      <c r="IEZ140"/>
      <c r="IFA140"/>
      <c r="IFB140"/>
      <c r="IFC140"/>
      <c r="IFD140"/>
      <c r="IFE140"/>
      <c r="IFF140"/>
      <c r="IFG140"/>
      <c r="IFH140"/>
      <c r="IFI140"/>
      <c r="IFJ140"/>
      <c r="IFK140"/>
      <c r="IFL140"/>
      <c r="IFM140"/>
      <c r="IFN140"/>
      <c r="IFO140"/>
      <c r="IFP140"/>
      <c r="IFQ140"/>
      <c r="IFR140"/>
      <c r="IFS140"/>
      <c r="IFT140"/>
      <c r="IFU140"/>
      <c r="IFV140"/>
      <c r="IFW140"/>
      <c r="IFX140"/>
      <c r="IFY140"/>
      <c r="IFZ140"/>
      <c r="IGA140"/>
      <c r="IGB140"/>
      <c r="IGC140"/>
      <c r="IGD140"/>
      <c r="IGE140"/>
      <c r="IGF140"/>
      <c r="IGG140"/>
      <c r="IGH140"/>
      <c r="IGI140"/>
      <c r="IGJ140"/>
      <c r="IGK140"/>
      <c r="IGL140"/>
      <c r="IGM140"/>
      <c r="IGN140"/>
      <c r="IGO140"/>
      <c r="IGP140"/>
      <c r="IGQ140"/>
      <c r="IGR140"/>
      <c r="IGS140"/>
      <c r="IGT140"/>
      <c r="IGU140"/>
      <c r="IGV140"/>
      <c r="IGW140"/>
      <c r="IGX140"/>
      <c r="IGY140"/>
      <c r="IGZ140"/>
      <c r="IHA140"/>
      <c r="IHB140"/>
      <c r="IHC140"/>
      <c r="IHD140"/>
      <c r="IHE140"/>
      <c r="IHF140"/>
      <c r="IHG140"/>
      <c r="IHH140"/>
      <c r="IHI140"/>
      <c r="IHJ140"/>
      <c r="IHK140"/>
      <c r="IHL140"/>
      <c r="IHM140"/>
      <c r="IHN140"/>
      <c r="IHO140"/>
      <c r="IHP140"/>
      <c r="IHQ140"/>
      <c r="IHR140"/>
      <c r="IHS140"/>
      <c r="IHT140"/>
      <c r="IHU140"/>
      <c r="IHV140"/>
      <c r="IHW140"/>
      <c r="IHX140"/>
      <c r="IHY140"/>
      <c r="IHZ140"/>
      <c r="IIA140"/>
      <c r="IIB140"/>
      <c r="IIC140"/>
      <c r="IID140"/>
      <c r="IIE140"/>
      <c r="IIF140"/>
      <c r="IIG140"/>
      <c r="IIH140"/>
      <c r="III140"/>
      <c r="IIJ140"/>
      <c r="IIK140"/>
      <c r="IIL140"/>
      <c r="IIM140"/>
      <c r="IIN140"/>
      <c r="IIO140"/>
      <c r="IIP140"/>
      <c r="IIQ140"/>
      <c r="IIR140"/>
      <c r="IIS140"/>
      <c r="IIT140"/>
      <c r="IIU140"/>
      <c r="IIV140"/>
      <c r="IIW140"/>
      <c r="IIX140"/>
      <c r="IIY140"/>
      <c r="IIZ140"/>
      <c r="IJA140"/>
      <c r="IJB140"/>
      <c r="IJC140"/>
      <c r="IJD140"/>
      <c r="IJE140"/>
      <c r="IJF140"/>
      <c r="IJG140"/>
      <c r="IJH140"/>
      <c r="IJI140"/>
      <c r="IJJ140"/>
      <c r="IJK140"/>
      <c r="IJL140"/>
      <c r="IJM140"/>
      <c r="IJN140"/>
      <c r="IJO140"/>
      <c r="IJP140"/>
      <c r="IJQ140"/>
      <c r="IJR140"/>
      <c r="IJS140"/>
      <c r="IJT140"/>
      <c r="IJU140"/>
      <c r="IJV140"/>
      <c r="IJW140"/>
      <c r="IJX140"/>
      <c r="IJY140"/>
      <c r="IJZ140"/>
      <c r="IKA140"/>
      <c r="IKB140"/>
      <c r="IKC140"/>
      <c r="IKD140"/>
      <c r="IKE140"/>
      <c r="IKF140"/>
      <c r="IKG140"/>
      <c r="IKH140"/>
      <c r="IKI140"/>
      <c r="IKJ140"/>
      <c r="IKK140"/>
      <c r="IKL140"/>
      <c r="IKM140"/>
      <c r="IKN140"/>
      <c r="IKO140"/>
      <c r="IKP140"/>
      <c r="IKQ140"/>
      <c r="IKR140"/>
      <c r="IKS140"/>
      <c r="IKT140"/>
      <c r="IKU140"/>
      <c r="IKV140"/>
      <c r="IKW140"/>
      <c r="IKX140"/>
      <c r="IKY140"/>
      <c r="IKZ140"/>
      <c r="ILA140"/>
      <c r="ILB140"/>
      <c r="ILC140"/>
      <c r="ILD140"/>
      <c r="ILE140"/>
      <c r="ILF140"/>
      <c r="ILG140"/>
      <c r="ILH140"/>
      <c r="ILI140"/>
      <c r="ILJ140"/>
      <c r="ILK140"/>
      <c r="ILL140"/>
      <c r="ILM140"/>
      <c r="ILN140"/>
      <c r="ILO140"/>
      <c r="ILP140"/>
      <c r="ILQ140"/>
      <c r="ILR140"/>
      <c r="ILS140"/>
      <c r="ILT140"/>
      <c r="ILU140"/>
      <c r="ILV140"/>
      <c r="ILW140"/>
      <c r="ILX140"/>
      <c r="ILY140"/>
      <c r="ILZ140"/>
      <c r="IMA140"/>
      <c r="IMB140"/>
      <c r="IMC140"/>
      <c r="IMD140"/>
      <c r="IME140"/>
      <c r="IMF140"/>
      <c r="IMG140"/>
      <c r="IMH140"/>
      <c r="IMI140"/>
      <c r="IMJ140"/>
      <c r="IMK140"/>
      <c r="IML140"/>
      <c r="IMM140"/>
      <c r="IMN140"/>
      <c r="IMO140"/>
      <c r="IMP140"/>
      <c r="IMQ140"/>
      <c r="IMR140"/>
      <c r="IMS140"/>
      <c r="IMT140"/>
      <c r="IMU140"/>
      <c r="IMV140"/>
      <c r="IMW140"/>
      <c r="IMX140"/>
      <c r="IMY140"/>
      <c r="IMZ140"/>
      <c r="INA140"/>
      <c r="INB140"/>
      <c r="INC140"/>
      <c r="IND140"/>
      <c r="INE140"/>
      <c r="INF140"/>
      <c r="ING140"/>
      <c r="INH140"/>
      <c r="INI140"/>
      <c r="INJ140"/>
      <c r="INK140"/>
      <c r="INL140"/>
      <c r="INM140"/>
      <c r="INN140"/>
      <c r="INO140"/>
      <c r="INP140"/>
      <c r="INQ140"/>
      <c r="INR140"/>
      <c r="INS140"/>
      <c r="INT140"/>
      <c r="INU140"/>
      <c r="INV140"/>
      <c r="INW140"/>
      <c r="INX140"/>
      <c r="INY140"/>
      <c r="INZ140"/>
      <c r="IOA140"/>
      <c r="IOB140"/>
      <c r="IOC140"/>
      <c r="IOD140"/>
      <c r="IOE140"/>
      <c r="IOF140"/>
      <c r="IOG140"/>
      <c r="IOH140"/>
      <c r="IOI140"/>
      <c r="IOJ140"/>
      <c r="IOK140"/>
      <c r="IOL140"/>
      <c r="IOM140"/>
      <c r="ION140"/>
      <c r="IOO140"/>
      <c r="IOP140"/>
      <c r="IOQ140"/>
      <c r="IOR140"/>
      <c r="IOS140"/>
      <c r="IOT140"/>
      <c r="IOU140"/>
      <c r="IOV140"/>
      <c r="IOW140"/>
      <c r="IOX140"/>
      <c r="IOY140"/>
      <c r="IOZ140"/>
      <c r="IPA140"/>
      <c r="IPB140"/>
      <c r="IPC140"/>
      <c r="IPD140"/>
      <c r="IPE140"/>
      <c r="IPF140"/>
      <c r="IPG140"/>
      <c r="IPH140"/>
      <c r="IPI140"/>
      <c r="IPJ140"/>
      <c r="IPK140"/>
      <c r="IPL140"/>
      <c r="IPM140"/>
      <c r="IPN140"/>
      <c r="IPO140"/>
      <c r="IPP140"/>
      <c r="IPQ140"/>
      <c r="IPR140"/>
      <c r="IPS140"/>
      <c r="IPT140"/>
      <c r="IPU140"/>
      <c r="IPV140"/>
      <c r="IPW140"/>
      <c r="IPX140"/>
      <c r="IPY140"/>
      <c r="IPZ140"/>
      <c r="IQA140"/>
      <c r="IQB140"/>
      <c r="IQC140"/>
      <c r="IQD140"/>
      <c r="IQE140"/>
      <c r="IQF140"/>
      <c r="IQG140"/>
      <c r="IQH140"/>
      <c r="IQI140"/>
      <c r="IQJ140"/>
      <c r="IQK140"/>
      <c r="IQL140"/>
      <c r="IQM140"/>
      <c r="IQN140"/>
      <c r="IQO140"/>
      <c r="IQP140"/>
      <c r="IQQ140"/>
      <c r="IQR140"/>
      <c r="IQS140"/>
      <c r="IQT140"/>
      <c r="IQU140"/>
      <c r="IQV140"/>
      <c r="IQW140"/>
      <c r="IQX140"/>
      <c r="IQY140"/>
      <c r="IQZ140"/>
      <c r="IRA140"/>
      <c r="IRB140"/>
      <c r="IRC140"/>
      <c r="IRD140"/>
      <c r="IRE140"/>
      <c r="IRF140"/>
      <c r="IRG140"/>
      <c r="IRH140"/>
      <c r="IRI140"/>
      <c r="IRJ140"/>
      <c r="IRK140"/>
      <c r="IRL140"/>
      <c r="IRM140"/>
      <c r="IRN140"/>
      <c r="IRO140"/>
      <c r="IRP140"/>
      <c r="IRQ140"/>
      <c r="IRR140"/>
      <c r="IRS140"/>
      <c r="IRT140"/>
      <c r="IRU140"/>
      <c r="IRV140"/>
      <c r="IRW140"/>
      <c r="IRX140"/>
      <c r="IRY140"/>
      <c r="IRZ140"/>
      <c r="ISA140"/>
      <c r="ISB140"/>
      <c r="ISC140"/>
      <c r="ISD140"/>
      <c r="ISE140"/>
      <c r="ISF140"/>
      <c r="ISG140"/>
      <c r="ISH140"/>
      <c r="ISI140"/>
      <c r="ISJ140"/>
      <c r="ISK140"/>
      <c r="ISL140"/>
      <c r="ISM140"/>
      <c r="ISN140"/>
      <c r="ISO140"/>
      <c r="ISP140"/>
      <c r="ISQ140"/>
      <c r="ISR140"/>
      <c r="ISS140"/>
      <c r="IST140"/>
      <c r="ISU140"/>
      <c r="ISV140"/>
      <c r="ISW140"/>
      <c r="ISX140"/>
      <c r="ISY140"/>
      <c r="ISZ140"/>
      <c r="ITA140"/>
      <c r="ITB140"/>
      <c r="ITC140"/>
      <c r="ITD140"/>
      <c r="ITE140"/>
      <c r="ITF140"/>
      <c r="ITG140"/>
      <c r="ITH140"/>
      <c r="ITI140"/>
      <c r="ITJ140"/>
      <c r="ITK140"/>
      <c r="ITL140"/>
      <c r="ITM140"/>
      <c r="ITN140"/>
      <c r="ITO140"/>
      <c r="ITP140"/>
      <c r="ITQ140"/>
      <c r="ITR140"/>
      <c r="ITS140"/>
      <c r="ITT140"/>
      <c r="ITU140"/>
      <c r="ITV140"/>
      <c r="ITW140"/>
      <c r="ITX140"/>
      <c r="ITY140"/>
      <c r="ITZ140"/>
      <c r="IUA140"/>
      <c r="IUB140"/>
      <c r="IUC140"/>
      <c r="IUD140"/>
      <c r="IUE140"/>
      <c r="IUF140"/>
      <c r="IUG140"/>
      <c r="IUH140"/>
      <c r="IUI140"/>
      <c r="IUJ140"/>
      <c r="IUK140"/>
      <c r="IUL140"/>
      <c r="IUM140"/>
      <c r="IUN140"/>
      <c r="IUO140"/>
      <c r="IUP140"/>
      <c r="IUQ140"/>
      <c r="IUR140"/>
      <c r="IUS140"/>
      <c r="IUT140"/>
      <c r="IUU140"/>
      <c r="IUV140"/>
      <c r="IUW140"/>
      <c r="IUX140"/>
      <c r="IUY140"/>
      <c r="IUZ140"/>
      <c r="IVA140"/>
      <c r="IVB140"/>
      <c r="IVC140"/>
      <c r="IVD140"/>
      <c r="IVE140"/>
      <c r="IVF140"/>
      <c r="IVG140"/>
      <c r="IVH140"/>
      <c r="IVI140"/>
      <c r="IVJ140"/>
      <c r="IVK140"/>
      <c r="IVL140"/>
      <c r="IVM140"/>
      <c r="IVN140"/>
      <c r="IVO140"/>
      <c r="IVP140"/>
      <c r="IVQ140"/>
      <c r="IVR140"/>
      <c r="IVS140"/>
      <c r="IVT140"/>
      <c r="IVU140"/>
      <c r="IVV140"/>
      <c r="IVW140"/>
      <c r="IVX140"/>
      <c r="IVY140"/>
      <c r="IVZ140"/>
      <c r="IWA140"/>
      <c r="IWB140"/>
      <c r="IWC140"/>
      <c r="IWD140"/>
      <c r="IWE140"/>
      <c r="IWF140"/>
      <c r="IWG140"/>
      <c r="IWH140"/>
      <c r="IWI140"/>
      <c r="IWJ140"/>
      <c r="IWK140"/>
      <c r="IWL140"/>
      <c r="IWM140"/>
      <c r="IWN140"/>
      <c r="IWO140"/>
      <c r="IWP140"/>
      <c r="IWQ140"/>
      <c r="IWR140"/>
      <c r="IWS140"/>
      <c r="IWT140"/>
      <c r="IWU140"/>
      <c r="IWV140"/>
      <c r="IWW140"/>
      <c r="IWX140"/>
      <c r="IWY140"/>
      <c r="IWZ140"/>
      <c r="IXA140"/>
      <c r="IXB140"/>
      <c r="IXC140"/>
      <c r="IXD140"/>
      <c r="IXE140"/>
      <c r="IXF140"/>
      <c r="IXG140"/>
      <c r="IXH140"/>
      <c r="IXI140"/>
      <c r="IXJ140"/>
      <c r="IXK140"/>
      <c r="IXL140"/>
      <c r="IXM140"/>
      <c r="IXN140"/>
      <c r="IXO140"/>
      <c r="IXP140"/>
      <c r="IXQ140"/>
      <c r="IXR140"/>
      <c r="IXS140"/>
      <c r="IXT140"/>
      <c r="IXU140"/>
      <c r="IXV140"/>
      <c r="IXW140"/>
      <c r="IXX140"/>
      <c r="IXY140"/>
      <c r="IXZ140"/>
      <c r="IYA140"/>
      <c r="IYB140"/>
      <c r="IYC140"/>
      <c r="IYD140"/>
      <c r="IYE140"/>
      <c r="IYF140"/>
      <c r="IYG140"/>
      <c r="IYH140"/>
      <c r="IYI140"/>
      <c r="IYJ140"/>
      <c r="IYK140"/>
      <c r="IYL140"/>
      <c r="IYM140"/>
      <c r="IYN140"/>
      <c r="IYO140"/>
      <c r="IYP140"/>
      <c r="IYQ140"/>
      <c r="IYR140"/>
      <c r="IYS140"/>
      <c r="IYT140"/>
      <c r="IYU140"/>
      <c r="IYV140"/>
      <c r="IYW140"/>
      <c r="IYX140"/>
      <c r="IYY140"/>
      <c r="IYZ140"/>
      <c r="IZA140"/>
      <c r="IZB140"/>
      <c r="IZC140"/>
      <c r="IZD140"/>
      <c r="IZE140"/>
      <c r="IZF140"/>
      <c r="IZG140"/>
      <c r="IZH140"/>
      <c r="IZI140"/>
      <c r="IZJ140"/>
      <c r="IZK140"/>
      <c r="IZL140"/>
      <c r="IZM140"/>
      <c r="IZN140"/>
      <c r="IZO140"/>
      <c r="IZP140"/>
      <c r="IZQ140"/>
      <c r="IZR140"/>
      <c r="IZS140"/>
      <c r="IZT140"/>
      <c r="IZU140"/>
      <c r="IZV140"/>
      <c r="IZW140"/>
      <c r="IZX140"/>
      <c r="IZY140"/>
      <c r="IZZ140"/>
      <c r="JAA140"/>
      <c r="JAB140"/>
      <c r="JAC140"/>
      <c r="JAD140"/>
      <c r="JAE140"/>
      <c r="JAF140"/>
      <c r="JAG140"/>
      <c r="JAH140"/>
      <c r="JAI140"/>
      <c r="JAJ140"/>
      <c r="JAK140"/>
      <c r="JAL140"/>
      <c r="JAM140"/>
      <c r="JAN140"/>
      <c r="JAO140"/>
      <c r="JAP140"/>
      <c r="JAQ140"/>
      <c r="JAR140"/>
      <c r="JAS140"/>
      <c r="JAT140"/>
      <c r="JAU140"/>
      <c r="JAV140"/>
      <c r="JAW140"/>
      <c r="JAX140"/>
      <c r="JAY140"/>
      <c r="JAZ140"/>
      <c r="JBA140"/>
      <c r="JBB140"/>
      <c r="JBC140"/>
      <c r="JBD140"/>
      <c r="JBE140"/>
      <c r="JBF140"/>
      <c r="JBG140"/>
      <c r="JBH140"/>
      <c r="JBI140"/>
      <c r="JBJ140"/>
      <c r="JBK140"/>
      <c r="JBL140"/>
      <c r="JBM140"/>
      <c r="JBN140"/>
      <c r="JBO140"/>
      <c r="JBP140"/>
      <c r="JBQ140"/>
      <c r="JBR140"/>
      <c r="JBS140"/>
      <c r="JBT140"/>
      <c r="JBU140"/>
      <c r="JBV140"/>
      <c r="JBW140"/>
      <c r="JBX140"/>
      <c r="JBY140"/>
      <c r="JBZ140"/>
      <c r="JCA140"/>
      <c r="JCB140"/>
      <c r="JCC140"/>
      <c r="JCD140"/>
      <c r="JCE140"/>
      <c r="JCF140"/>
      <c r="JCG140"/>
      <c r="JCH140"/>
      <c r="JCI140"/>
      <c r="JCJ140"/>
      <c r="JCK140"/>
      <c r="JCL140"/>
      <c r="JCM140"/>
      <c r="JCN140"/>
      <c r="JCO140"/>
      <c r="JCP140"/>
      <c r="JCQ140"/>
      <c r="JCR140"/>
      <c r="JCS140"/>
      <c r="JCT140"/>
      <c r="JCU140"/>
      <c r="JCV140"/>
      <c r="JCW140"/>
      <c r="JCX140"/>
      <c r="JCY140"/>
      <c r="JCZ140"/>
      <c r="JDA140"/>
      <c r="JDB140"/>
      <c r="JDC140"/>
      <c r="JDD140"/>
      <c r="JDE140"/>
      <c r="JDF140"/>
      <c r="JDG140"/>
      <c r="JDH140"/>
      <c r="JDI140"/>
      <c r="JDJ140"/>
      <c r="JDK140"/>
      <c r="JDL140"/>
      <c r="JDM140"/>
      <c r="JDN140"/>
      <c r="JDO140"/>
      <c r="JDP140"/>
      <c r="JDQ140"/>
      <c r="JDR140"/>
      <c r="JDS140"/>
      <c r="JDT140"/>
      <c r="JDU140"/>
      <c r="JDV140"/>
      <c r="JDW140"/>
      <c r="JDX140"/>
      <c r="JDY140"/>
      <c r="JDZ140"/>
      <c r="JEA140"/>
      <c r="JEB140"/>
      <c r="JEC140"/>
      <c r="JED140"/>
      <c r="JEE140"/>
      <c r="JEF140"/>
      <c r="JEG140"/>
      <c r="JEH140"/>
      <c r="JEI140"/>
      <c r="JEJ140"/>
      <c r="JEK140"/>
      <c r="JEL140"/>
      <c r="JEM140"/>
      <c r="JEN140"/>
      <c r="JEO140"/>
      <c r="JEP140"/>
      <c r="JEQ140"/>
      <c r="JER140"/>
      <c r="JES140"/>
      <c r="JET140"/>
      <c r="JEU140"/>
      <c r="JEV140"/>
      <c r="JEW140"/>
      <c r="JEX140"/>
      <c r="JEY140"/>
      <c r="JEZ140"/>
      <c r="JFA140"/>
      <c r="JFB140"/>
      <c r="JFC140"/>
      <c r="JFD140"/>
      <c r="JFE140"/>
      <c r="JFF140"/>
      <c r="JFG140"/>
      <c r="JFH140"/>
      <c r="JFI140"/>
      <c r="JFJ140"/>
      <c r="JFK140"/>
      <c r="JFL140"/>
      <c r="JFM140"/>
      <c r="JFN140"/>
      <c r="JFO140"/>
      <c r="JFP140"/>
      <c r="JFQ140"/>
      <c r="JFR140"/>
      <c r="JFS140"/>
      <c r="JFT140"/>
      <c r="JFU140"/>
      <c r="JFV140"/>
      <c r="JFW140"/>
      <c r="JFX140"/>
      <c r="JFY140"/>
      <c r="JFZ140"/>
      <c r="JGA140"/>
      <c r="JGB140"/>
      <c r="JGC140"/>
      <c r="JGD140"/>
      <c r="JGE140"/>
      <c r="JGF140"/>
      <c r="JGG140"/>
      <c r="JGH140"/>
      <c r="JGI140"/>
      <c r="JGJ140"/>
      <c r="JGK140"/>
      <c r="JGL140"/>
      <c r="JGM140"/>
      <c r="JGN140"/>
      <c r="JGO140"/>
      <c r="JGP140"/>
      <c r="JGQ140"/>
      <c r="JGR140"/>
      <c r="JGS140"/>
      <c r="JGT140"/>
      <c r="JGU140"/>
      <c r="JGV140"/>
      <c r="JGW140"/>
      <c r="JGX140"/>
      <c r="JGY140"/>
      <c r="JGZ140"/>
      <c r="JHA140"/>
      <c r="JHB140"/>
      <c r="JHC140"/>
      <c r="JHD140"/>
      <c r="JHE140"/>
      <c r="JHF140"/>
      <c r="JHG140"/>
      <c r="JHH140"/>
      <c r="JHI140"/>
      <c r="JHJ140"/>
      <c r="JHK140"/>
      <c r="JHL140"/>
      <c r="JHM140"/>
      <c r="JHN140"/>
      <c r="JHO140"/>
      <c r="JHP140"/>
      <c r="JHQ140"/>
      <c r="JHR140"/>
      <c r="JHS140"/>
      <c r="JHT140"/>
      <c r="JHU140"/>
      <c r="JHV140"/>
      <c r="JHW140"/>
      <c r="JHX140"/>
      <c r="JHY140"/>
      <c r="JHZ140"/>
      <c r="JIA140"/>
      <c r="JIB140"/>
      <c r="JIC140"/>
      <c r="JID140"/>
      <c r="JIE140"/>
      <c r="JIF140"/>
      <c r="JIG140"/>
      <c r="JIH140"/>
      <c r="JII140"/>
      <c r="JIJ140"/>
      <c r="JIK140"/>
      <c r="JIL140"/>
      <c r="JIM140"/>
      <c r="JIN140"/>
      <c r="JIO140"/>
      <c r="JIP140"/>
      <c r="JIQ140"/>
      <c r="JIR140"/>
      <c r="JIS140"/>
      <c r="JIT140"/>
      <c r="JIU140"/>
      <c r="JIV140"/>
      <c r="JIW140"/>
      <c r="JIX140"/>
      <c r="JIY140"/>
      <c r="JIZ140"/>
      <c r="JJA140"/>
      <c r="JJB140"/>
      <c r="JJC140"/>
      <c r="JJD140"/>
      <c r="JJE140"/>
      <c r="JJF140"/>
      <c r="JJG140"/>
      <c r="JJH140"/>
      <c r="JJI140"/>
      <c r="JJJ140"/>
      <c r="JJK140"/>
      <c r="JJL140"/>
      <c r="JJM140"/>
      <c r="JJN140"/>
      <c r="JJO140"/>
      <c r="JJP140"/>
      <c r="JJQ140"/>
      <c r="JJR140"/>
      <c r="JJS140"/>
      <c r="JJT140"/>
      <c r="JJU140"/>
      <c r="JJV140"/>
      <c r="JJW140"/>
      <c r="JJX140"/>
      <c r="JJY140"/>
      <c r="JJZ140"/>
      <c r="JKA140"/>
      <c r="JKB140"/>
      <c r="JKC140"/>
      <c r="JKD140"/>
      <c r="JKE140"/>
      <c r="JKF140"/>
      <c r="JKG140"/>
      <c r="JKH140"/>
      <c r="JKI140"/>
      <c r="JKJ140"/>
      <c r="JKK140"/>
      <c r="JKL140"/>
      <c r="JKM140"/>
      <c r="JKN140"/>
      <c r="JKO140"/>
      <c r="JKP140"/>
      <c r="JKQ140"/>
      <c r="JKR140"/>
      <c r="JKS140"/>
      <c r="JKT140"/>
      <c r="JKU140"/>
      <c r="JKV140"/>
      <c r="JKW140"/>
      <c r="JKX140"/>
      <c r="JKY140"/>
      <c r="JKZ140"/>
      <c r="JLA140"/>
      <c r="JLB140"/>
      <c r="JLC140"/>
      <c r="JLD140"/>
      <c r="JLE140"/>
      <c r="JLF140"/>
      <c r="JLG140"/>
      <c r="JLH140"/>
      <c r="JLI140"/>
      <c r="JLJ140"/>
      <c r="JLK140"/>
      <c r="JLL140"/>
      <c r="JLM140"/>
      <c r="JLN140"/>
      <c r="JLO140"/>
      <c r="JLP140"/>
      <c r="JLQ140"/>
      <c r="JLR140"/>
      <c r="JLS140"/>
      <c r="JLT140"/>
      <c r="JLU140"/>
      <c r="JLV140"/>
      <c r="JLW140"/>
      <c r="JLX140"/>
      <c r="JLY140"/>
      <c r="JLZ140"/>
      <c r="JMA140"/>
      <c r="JMB140"/>
      <c r="JMC140"/>
      <c r="JMD140"/>
      <c r="JME140"/>
      <c r="JMF140"/>
      <c r="JMG140"/>
      <c r="JMH140"/>
      <c r="JMI140"/>
      <c r="JMJ140"/>
      <c r="JMK140"/>
      <c r="JML140"/>
      <c r="JMM140"/>
      <c r="JMN140"/>
      <c r="JMO140"/>
      <c r="JMP140"/>
      <c r="JMQ140"/>
      <c r="JMR140"/>
      <c r="JMS140"/>
      <c r="JMT140"/>
      <c r="JMU140"/>
      <c r="JMV140"/>
      <c r="JMW140"/>
      <c r="JMX140"/>
      <c r="JMY140"/>
      <c r="JMZ140"/>
      <c r="JNA140"/>
      <c r="JNB140"/>
      <c r="JNC140"/>
      <c r="JND140"/>
      <c r="JNE140"/>
      <c r="JNF140"/>
      <c r="JNG140"/>
      <c r="JNH140"/>
      <c r="JNI140"/>
      <c r="JNJ140"/>
      <c r="JNK140"/>
      <c r="JNL140"/>
      <c r="JNM140"/>
      <c r="JNN140"/>
      <c r="JNO140"/>
      <c r="JNP140"/>
      <c r="JNQ140"/>
      <c r="JNR140"/>
      <c r="JNS140"/>
      <c r="JNT140"/>
      <c r="JNU140"/>
      <c r="JNV140"/>
      <c r="JNW140"/>
      <c r="JNX140"/>
      <c r="JNY140"/>
      <c r="JNZ140"/>
      <c r="JOA140"/>
      <c r="JOB140"/>
      <c r="JOC140"/>
      <c r="JOD140"/>
      <c r="JOE140"/>
      <c r="JOF140"/>
      <c r="JOG140"/>
      <c r="JOH140"/>
      <c r="JOI140"/>
      <c r="JOJ140"/>
      <c r="JOK140"/>
      <c r="JOL140"/>
      <c r="JOM140"/>
      <c r="JON140"/>
      <c r="JOO140"/>
      <c r="JOP140"/>
      <c r="JOQ140"/>
      <c r="JOR140"/>
      <c r="JOS140"/>
      <c r="JOT140"/>
      <c r="JOU140"/>
      <c r="JOV140"/>
      <c r="JOW140"/>
      <c r="JOX140"/>
      <c r="JOY140"/>
      <c r="JOZ140"/>
      <c r="JPA140"/>
      <c r="JPB140"/>
      <c r="JPC140"/>
      <c r="JPD140"/>
      <c r="JPE140"/>
      <c r="JPF140"/>
      <c r="JPG140"/>
      <c r="JPH140"/>
      <c r="JPI140"/>
      <c r="JPJ140"/>
      <c r="JPK140"/>
      <c r="JPL140"/>
      <c r="JPM140"/>
      <c r="JPN140"/>
      <c r="JPO140"/>
      <c r="JPP140"/>
      <c r="JPQ140"/>
      <c r="JPR140"/>
      <c r="JPS140"/>
      <c r="JPT140"/>
      <c r="JPU140"/>
      <c r="JPV140"/>
      <c r="JPW140"/>
      <c r="JPX140"/>
      <c r="JPY140"/>
      <c r="JPZ140"/>
      <c r="JQA140"/>
      <c r="JQB140"/>
      <c r="JQC140"/>
      <c r="JQD140"/>
      <c r="JQE140"/>
      <c r="JQF140"/>
      <c r="JQG140"/>
      <c r="JQH140"/>
      <c r="JQI140"/>
      <c r="JQJ140"/>
      <c r="JQK140"/>
      <c r="JQL140"/>
      <c r="JQM140"/>
      <c r="JQN140"/>
      <c r="JQO140"/>
      <c r="JQP140"/>
      <c r="JQQ140"/>
      <c r="JQR140"/>
      <c r="JQS140"/>
      <c r="JQT140"/>
      <c r="JQU140"/>
      <c r="JQV140"/>
      <c r="JQW140"/>
      <c r="JQX140"/>
      <c r="JQY140"/>
      <c r="JQZ140"/>
      <c r="JRA140"/>
      <c r="JRB140"/>
      <c r="JRC140"/>
      <c r="JRD140"/>
      <c r="JRE140"/>
      <c r="JRF140"/>
      <c r="JRG140"/>
      <c r="JRH140"/>
      <c r="JRI140"/>
      <c r="JRJ140"/>
      <c r="JRK140"/>
      <c r="JRL140"/>
      <c r="JRM140"/>
      <c r="JRN140"/>
      <c r="JRO140"/>
      <c r="JRP140"/>
      <c r="JRQ140"/>
      <c r="JRR140"/>
      <c r="JRS140"/>
      <c r="JRT140"/>
      <c r="JRU140"/>
      <c r="JRV140"/>
      <c r="JRW140"/>
      <c r="JRX140"/>
      <c r="JRY140"/>
      <c r="JRZ140"/>
      <c r="JSA140"/>
      <c r="JSB140"/>
      <c r="JSC140"/>
      <c r="JSD140"/>
      <c r="JSE140"/>
      <c r="JSF140"/>
      <c r="JSG140"/>
      <c r="JSH140"/>
      <c r="JSI140"/>
      <c r="JSJ140"/>
      <c r="JSK140"/>
      <c r="JSL140"/>
      <c r="JSM140"/>
      <c r="JSN140"/>
      <c r="JSO140"/>
      <c r="JSP140"/>
      <c r="JSQ140"/>
      <c r="JSR140"/>
      <c r="JSS140"/>
      <c r="JST140"/>
      <c r="JSU140"/>
      <c r="JSV140"/>
      <c r="JSW140"/>
      <c r="JSX140"/>
      <c r="JSY140"/>
      <c r="JSZ140"/>
      <c r="JTA140"/>
      <c r="JTB140"/>
      <c r="JTC140"/>
      <c r="JTD140"/>
      <c r="JTE140"/>
      <c r="JTF140"/>
      <c r="JTG140"/>
      <c r="JTH140"/>
      <c r="JTI140"/>
      <c r="JTJ140"/>
      <c r="JTK140"/>
      <c r="JTL140"/>
      <c r="JTM140"/>
      <c r="JTN140"/>
      <c r="JTO140"/>
      <c r="JTP140"/>
      <c r="JTQ140"/>
      <c r="JTR140"/>
      <c r="JTS140"/>
      <c r="JTT140"/>
      <c r="JTU140"/>
      <c r="JTV140"/>
      <c r="JTW140"/>
      <c r="JTX140"/>
      <c r="JTY140"/>
      <c r="JTZ140"/>
      <c r="JUA140"/>
      <c r="JUB140"/>
      <c r="JUC140"/>
      <c r="JUD140"/>
      <c r="JUE140"/>
      <c r="JUF140"/>
      <c r="JUG140"/>
      <c r="JUH140"/>
      <c r="JUI140"/>
      <c r="JUJ140"/>
      <c r="JUK140"/>
      <c r="JUL140"/>
      <c r="JUM140"/>
      <c r="JUN140"/>
      <c r="JUO140"/>
      <c r="JUP140"/>
      <c r="JUQ140"/>
      <c r="JUR140"/>
      <c r="JUS140"/>
      <c r="JUT140"/>
      <c r="JUU140"/>
      <c r="JUV140"/>
      <c r="JUW140"/>
      <c r="JUX140"/>
      <c r="JUY140"/>
      <c r="JUZ140"/>
      <c r="JVA140"/>
      <c r="JVB140"/>
      <c r="JVC140"/>
      <c r="JVD140"/>
      <c r="JVE140"/>
      <c r="JVF140"/>
      <c r="JVG140"/>
      <c r="JVH140"/>
      <c r="JVI140"/>
      <c r="JVJ140"/>
      <c r="JVK140"/>
      <c r="JVL140"/>
      <c r="JVM140"/>
      <c r="JVN140"/>
      <c r="JVO140"/>
      <c r="JVP140"/>
      <c r="JVQ140"/>
      <c r="JVR140"/>
      <c r="JVS140"/>
      <c r="JVT140"/>
      <c r="JVU140"/>
      <c r="JVV140"/>
      <c r="JVW140"/>
      <c r="JVX140"/>
      <c r="JVY140"/>
      <c r="JVZ140"/>
      <c r="JWA140"/>
      <c r="JWB140"/>
      <c r="JWC140"/>
      <c r="JWD140"/>
      <c r="JWE140"/>
      <c r="JWF140"/>
      <c r="JWG140"/>
      <c r="JWH140"/>
      <c r="JWI140"/>
      <c r="JWJ140"/>
      <c r="JWK140"/>
      <c r="JWL140"/>
      <c r="JWM140"/>
      <c r="JWN140"/>
      <c r="JWO140"/>
      <c r="JWP140"/>
      <c r="JWQ140"/>
      <c r="JWR140"/>
      <c r="JWS140"/>
      <c r="JWT140"/>
      <c r="JWU140"/>
      <c r="JWV140"/>
      <c r="JWW140"/>
      <c r="JWX140"/>
      <c r="JWY140"/>
      <c r="JWZ140"/>
      <c r="JXA140"/>
      <c r="JXB140"/>
      <c r="JXC140"/>
      <c r="JXD140"/>
      <c r="JXE140"/>
      <c r="JXF140"/>
      <c r="JXG140"/>
      <c r="JXH140"/>
      <c r="JXI140"/>
      <c r="JXJ140"/>
      <c r="JXK140"/>
      <c r="JXL140"/>
      <c r="JXM140"/>
      <c r="JXN140"/>
      <c r="JXO140"/>
      <c r="JXP140"/>
      <c r="JXQ140"/>
      <c r="JXR140"/>
      <c r="JXS140"/>
      <c r="JXT140"/>
      <c r="JXU140"/>
      <c r="JXV140"/>
      <c r="JXW140"/>
      <c r="JXX140"/>
      <c r="JXY140"/>
      <c r="JXZ140"/>
      <c r="JYA140"/>
      <c r="JYB140"/>
      <c r="JYC140"/>
      <c r="JYD140"/>
      <c r="JYE140"/>
      <c r="JYF140"/>
      <c r="JYG140"/>
      <c r="JYH140"/>
      <c r="JYI140"/>
      <c r="JYJ140"/>
      <c r="JYK140"/>
      <c r="JYL140"/>
      <c r="JYM140"/>
      <c r="JYN140"/>
      <c r="JYO140"/>
      <c r="JYP140"/>
      <c r="JYQ140"/>
      <c r="JYR140"/>
      <c r="JYS140"/>
      <c r="JYT140"/>
      <c r="JYU140"/>
      <c r="JYV140"/>
      <c r="JYW140"/>
      <c r="JYX140"/>
      <c r="JYY140"/>
      <c r="JYZ140"/>
      <c r="JZA140"/>
      <c r="JZB140"/>
      <c r="JZC140"/>
      <c r="JZD140"/>
      <c r="JZE140"/>
      <c r="JZF140"/>
      <c r="JZG140"/>
      <c r="JZH140"/>
      <c r="JZI140"/>
      <c r="JZJ140"/>
      <c r="JZK140"/>
      <c r="JZL140"/>
      <c r="JZM140"/>
      <c r="JZN140"/>
      <c r="JZO140"/>
      <c r="JZP140"/>
      <c r="JZQ140"/>
      <c r="JZR140"/>
      <c r="JZS140"/>
      <c r="JZT140"/>
      <c r="JZU140"/>
      <c r="JZV140"/>
      <c r="JZW140"/>
      <c r="JZX140"/>
      <c r="JZY140"/>
      <c r="JZZ140"/>
      <c r="KAA140"/>
      <c r="KAB140"/>
      <c r="KAC140"/>
      <c r="KAD140"/>
      <c r="KAE140"/>
      <c r="KAF140"/>
      <c r="KAG140"/>
      <c r="KAH140"/>
      <c r="KAI140"/>
      <c r="KAJ140"/>
      <c r="KAK140"/>
      <c r="KAL140"/>
      <c r="KAM140"/>
      <c r="KAN140"/>
      <c r="KAO140"/>
      <c r="KAP140"/>
      <c r="KAQ140"/>
      <c r="KAR140"/>
      <c r="KAS140"/>
      <c r="KAT140"/>
      <c r="KAU140"/>
      <c r="KAV140"/>
      <c r="KAW140"/>
      <c r="KAX140"/>
      <c r="KAY140"/>
      <c r="KAZ140"/>
      <c r="KBA140"/>
      <c r="KBB140"/>
      <c r="KBC140"/>
      <c r="KBD140"/>
      <c r="KBE140"/>
      <c r="KBF140"/>
      <c r="KBG140"/>
      <c r="KBH140"/>
      <c r="KBI140"/>
      <c r="KBJ140"/>
      <c r="KBK140"/>
      <c r="KBL140"/>
      <c r="KBM140"/>
      <c r="KBN140"/>
      <c r="KBO140"/>
      <c r="KBP140"/>
      <c r="KBQ140"/>
      <c r="KBR140"/>
      <c r="KBS140"/>
      <c r="KBT140"/>
      <c r="KBU140"/>
      <c r="KBV140"/>
      <c r="KBW140"/>
      <c r="KBX140"/>
      <c r="KBY140"/>
      <c r="KBZ140"/>
      <c r="KCA140"/>
      <c r="KCB140"/>
      <c r="KCC140"/>
      <c r="KCD140"/>
      <c r="KCE140"/>
      <c r="KCF140"/>
      <c r="KCG140"/>
      <c r="KCH140"/>
      <c r="KCI140"/>
      <c r="KCJ140"/>
      <c r="KCK140"/>
      <c r="KCL140"/>
      <c r="KCM140"/>
      <c r="KCN140"/>
      <c r="KCO140"/>
      <c r="KCP140"/>
      <c r="KCQ140"/>
      <c r="KCR140"/>
      <c r="KCS140"/>
      <c r="KCT140"/>
      <c r="KCU140"/>
      <c r="KCV140"/>
      <c r="KCW140"/>
      <c r="KCX140"/>
      <c r="KCY140"/>
      <c r="KCZ140"/>
      <c r="KDA140"/>
      <c r="KDB140"/>
      <c r="KDC140"/>
      <c r="KDD140"/>
      <c r="KDE140"/>
      <c r="KDF140"/>
      <c r="KDG140"/>
      <c r="KDH140"/>
      <c r="KDI140"/>
      <c r="KDJ140"/>
      <c r="KDK140"/>
      <c r="KDL140"/>
      <c r="KDM140"/>
      <c r="KDN140"/>
      <c r="KDO140"/>
      <c r="KDP140"/>
      <c r="KDQ140"/>
      <c r="KDR140"/>
      <c r="KDS140"/>
      <c r="KDT140"/>
      <c r="KDU140"/>
      <c r="KDV140"/>
      <c r="KDW140"/>
      <c r="KDX140"/>
      <c r="KDY140"/>
      <c r="KDZ140"/>
      <c r="KEA140"/>
      <c r="KEB140"/>
      <c r="KEC140"/>
      <c r="KED140"/>
      <c r="KEE140"/>
      <c r="KEF140"/>
      <c r="KEG140"/>
      <c r="KEH140"/>
      <c r="KEI140"/>
      <c r="KEJ140"/>
      <c r="KEK140"/>
      <c r="KEL140"/>
      <c r="KEM140"/>
      <c r="KEN140"/>
      <c r="KEO140"/>
      <c r="KEP140"/>
      <c r="KEQ140"/>
      <c r="KER140"/>
      <c r="KES140"/>
      <c r="KET140"/>
      <c r="KEU140"/>
      <c r="KEV140"/>
      <c r="KEW140"/>
      <c r="KEX140"/>
      <c r="KEY140"/>
      <c r="KEZ140"/>
      <c r="KFA140"/>
      <c r="KFB140"/>
      <c r="KFC140"/>
      <c r="KFD140"/>
      <c r="KFE140"/>
      <c r="KFF140"/>
      <c r="KFG140"/>
      <c r="KFH140"/>
      <c r="KFI140"/>
      <c r="KFJ140"/>
      <c r="KFK140"/>
      <c r="KFL140"/>
      <c r="KFM140"/>
      <c r="KFN140"/>
      <c r="KFO140"/>
      <c r="KFP140"/>
      <c r="KFQ140"/>
      <c r="KFR140"/>
      <c r="KFS140"/>
      <c r="KFT140"/>
      <c r="KFU140"/>
      <c r="KFV140"/>
      <c r="KFW140"/>
      <c r="KFX140"/>
      <c r="KFY140"/>
      <c r="KFZ140"/>
      <c r="KGA140"/>
      <c r="KGB140"/>
      <c r="KGC140"/>
      <c r="KGD140"/>
      <c r="KGE140"/>
      <c r="KGF140"/>
      <c r="KGG140"/>
      <c r="KGH140"/>
      <c r="KGI140"/>
      <c r="KGJ140"/>
      <c r="KGK140"/>
      <c r="KGL140"/>
      <c r="KGM140"/>
      <c r="KGN140"/>
      <c r="KGO140"/>
      <c r="KGP140"/>
      <c r="KGQ140"/>
      <c r="KGR140"/>
      <c r="KGS140"/>
      <c r="KGT140"/>
      <c r="KGU140"/>
      <c r="KGV140"/>
      <c r="KGW140"/>
      <c r="KGX140"/>
      <c r="KGY140"/>
      <c r="KGZ140"/>
      <c r="KHA140"/>
      <c r="KHB140"/>
      <c r="KHC140"/>
      <c r="KHD140"/>
      <c r="KHE140"/>
      <c r="KHF140"/>
      <c r="KHG140"/>
      <c r="KHH140"/>
      <c r="KHI140"/>
      <c r="KHJ140"/>
      <c r="KHK140"/>
      <c r="KHL140"/>
      <c r="KHM140"/>
      <c r="KHN140"/>
      <c r="KHO140"/>
      <c r="KHP140"/>
      <c r="KHQ140"/>
      <c r="KHR140"/>
      <c r="KHS140"/>
      <c r="KHT140"/>
      <c r="KHU140"/>
      <c r="KHV140"/>
      <c r="KHW140"/>
      <c r="KHX140"/>
      <c r="KHY140"/>
      <c r="KHZ140"/>
      <c r="KIA140"/>
      <c r="KIB140"/>
      <c r="KIC140"/>
      <c r="KID140"/>
      <c r="KIE140"/>
      <c r="KIF140"/>
      <c r="KIG140"/>
      <c r="KIH140"/>
      <c r="KII140"/>
      <c r="KIJ140"/>
      <c r="KIK140"/>
      <c r="KIL140"/>
      <c r="KIM140"/>
      <c r="KIN140"/>
      <c r="KIO140"/>
      <c r="KIP140"/>
      <c r="KIQ140"/>
      <c r="KIR140"/>
      <c r="KIS140"/>
      <c r="KIT140"/>
      <c r="KIU140"/>
      <c r="KIV140"/>
      <c r="KIW140"/>
      <c r="KIX140"/>
      <c r="KIY140"/>
      <c r="KIZ140"/>
      <c r="KJA140"/>
      <c r="KJB140"/>
      <c r="KJC140"/>
      <c r="KJD140"/>
      <c r="KJE140"/>
      <c r="KJF140"/>
      <c r="KJG140"/>
      <c r="KJH140"/>
      <c r="KJI140"/>
      <c r="KJJ140"/>
      <c r="KJK140"/>
      <c r="KJL140"/>
      <c r="KJM140"/>
      <c r="KJN140"/>
      <c r="KJO140"/>
      <c r="KJP140"/>
      <c r="KJQ140"/>
      <c r="KJR140"/>
      <c r="KJS140"/>
      <c r="KJT140"/>
      <c r="KJU140"/>
      <c r="KJV140"/>
      <c r="KJW140"/>
      <c r="KJX140"/>
      <c r="KJY140"/>
      <c r="KJZ140"/>
      <c r="KKA140"/>
      <c r="KKB140"/>
      <c r="KKC140"/>
      <c r="KKD140"/>
      <c r="KKE140"/>
      <c r="KKF140"/>
      <c r="KKG140"/>
      <c r="KKH140"/>
      <c r="KKI140"/>
      <c r="KKJ140"/>
      <c r="KKK140"/>
      <c r="KKL140"/>
      <c r="KKM140"/>
      <c r="KKN140"/>
      <c r="KKO140"/>
      <c r="KKP140"/>
      <c r="KKQ140"/>
      <c r="KKR140"/>
      <c r="KKS140"/>
      <c r="KKT140"/>
      <c r="KKU140"/>
      <c r="KKV140"/>
      <c r="KKW140"/>
      <c r="KKX140"/>
      <c r="KKY140"/>
      <c r="KKZ140"/>
      <c r="KLA140"/>
      <c r="KLB140"/>
      <c r="KLC140"/>
      <c r="KLD140"/>
      <c r="KLE140"/>
      <c r="KLF140"/>
      <c r="KLG140"/>
      <c r="KLH140"/>
      <c r="KLI140"/>
      <c r="KLJ140"/>
      <c r="KLK140"/>
      <c r="KLL140"/>
      <c r="KLM140"/>
      <c r="KLN140"/>
      <c r="KLO140"/>
      <c r="KLP140"/>
      <c r="KLQ140"/>
      <c r="KLR140"/>
      <c r="KLS140"/>
      <c r="KLT140"/>
      <c r="KLU140"/>
      <c r="KLV140"/>
      <c r="KLW140"/>
      <c r="KLX140"/>
      <c r="KLY140"/>
      <c r="KLZ140"/>
      <c r="KMA140"/>
      <c r="KMB140"/>
      <c r="KMC140"/>
      <c r="KMD140"/>
      <c r="KME140"/>
      <c r="KMF140"/>
      <c r="KMG140"/>
      <c r="KMH140"/>
      <c r="KMI140"/>
      <c r="KMJ140"/>
      <c r="KMK140"/>
      <c r="KML140"/>
      <c r="KMM140"/>
      <c r="KMN140"/>
      <c r="KMO140"/>
      <c r="KMP140"/>
      <c r="KMQ140"/>
      <c r="KMR140"/>
      <c r="KMS140"/>
      <c r="KMT140"/>
      <c r="KMU140"/>
      <c r="KMV140"/>
      <c r="KMW140"/>
      <c r="KMX140"/>
      <c r="KMY140"/>
      <c r="KMZ140"/>
      <c r="KNA140"/>
      <c r="KNB140"/>
      <c r="KNC140"/>
      <c r="KND140"/>
      <c r="KNE140"/>
      <c r="KNF140"/>
      <c r="KNG140"/>
      <c r="KNH140"/>
      <c r="KNI140"/>
      <c r="KNJ140"/>
      <c r="KNK140"/>
      <c r="KNL140"/>
      <c r="KNM140"/>
      <c r="KNN140"/>
      <c r="KNO140"/>
      <c r="KNP140"/>
      <c r="KNQ140"/>
      <c r="KNR140"/>
      <c r="KNS140"/>
      <c r="KNT140"/>
      <c r="KNU140"/>
      <c r="KNV140"/>
      <c r="KNW140"/>
      <c r="KNX140"/>
      <c r="KNY140"/>
      <c r="KNZ140"/>
      <c r="KOA140"/>
      <c r="KOB140"/>
      <c r="KOC140"/>
      <c r="KOD140"/>
      <c r="KOE140"/>
      <c r="KOF140"/>
      <c r="KOG140"/>
      <c r="KOH140"/>
      <c r="KOI140"/>
      <c r="KOJ140"/>
      <c r="KOK140"/>
      <c r="KOL140"/>
      <c r="KOM140"/>
      <c r="KON140"/>
      <c r="KOO140"/>
      <c r="KOP140"/>
      <c r="KOQ140"/>
      <c r="KOR140"/>
      <c r="KOS140"/>
      <c r="KOT140"/>
      <c r="KOU140"/>
      <c r="KOV140"/>
      <c r="KOW140"/>
      <c r="KOX140"/>
      <c r="KOY140"/>
      <c r="KOZ140"/>
      <c r="KPA140"/>
      <c r="KPB140"/>
      <c r="KPC140"/>
      <c r="KPD140"/>
      <c r="KPE140"/>
      <c r="KPF140"/>
      <c r="KPG140"/>
      <c r="KPH140"/>
      <c r="KPI140"/>
      <c r="KPJ140"/>
      <c r="KPK140"/>
      <c r="KPL140"/>
      <c r="KPM140"/>
      <c r="KPN140"/>
      <c r="KPO140"/>
      <c r="KPP140"/>
      <c r="KPQ140"/>
      <c r="KPR140"/>
      <c r="KPS140"/>
      <c r="KPT140"/>
      <c r="KPU140"/>
      <c r="KPV140"/>
      <c r="KPW140"/>
      <c r="KPX140"/>
      <c r="KPY140"/>
      <c r="KPZ140"/>
      <c r="KQA140"/>
      <c r="KQB140"/>
      <c r="KQC140"/>
      <c r="KQD140"/>
      <c r="KQE140"/>
      <c r="KQF140"/>
      <c r="KQG140"/>
      <c r="KQH140"/>
      <c r="KQI140"/>
      <c r="KQJ140"/>
      <c r="KQK140"/>
      <c r="KQL140"/>
      <c r="KQM140"/>
      <c r="KQN140"/>
      <c r="KQO140"/>
      <c r="KQP140"/>
      <c r="KQQ140"/>
      <c r="KQR140"/>
      <c r="KQS140"/>
      <c r="KQT140"/>
      <c r="KQU140"/>
      <c r="KQV140"/>
      <c r="KQW140"/>
      <c r="KQX140"/>
      <c r="KQY140"/>
      <c r="KQZ140"/>
      <c r="KRA140"/>
      <c r="KRB140"/>
      <c r="KRC140"/>
      <c r="KRD140"/>
      <c r="KRE140"/>
      <c r="KRF140"/>
      <c r="KRG140"/>
      <c r="KRH140"/>
      <c r="KRI140"/>
      <c r="KRJ140"/>
      <c r="KRK140"/>
      <c r="KRL140"/>
      <c r="KRM140"/>
      <c r="KRN140"/>
      <c r="KRO140"/>
      <c r="KRP140"/>
      <c r="KRQ140"/>
      <c r="KRR140"/>
      <c r="KRS140"/>
      <c r="KRT140"/>
      <c r="KRU140"/>
      <c r="KRV140"/>
      <c r="KRW140"/>
      <c r="KRX140"/>
      <c r="KRY140"/>
      <c r="KRZ140"/>
      <c r="KSA140"/>
      <c r="KSB140"/>
      <c r="KSC140"/>
      <c r="KSD140"/>
      <c r="KSE140"/>
      <c r="KSF140"/>
      <c r="KSG140"/>
      <c r="KSH140"/>
      <c r="KSI140"/>
      <c r="KSJ140"/>
      <c r="KSK140"/>
      <c r="KSL140"/>
      <c r="KSM140"/>
      <c r="KSN140"/>
      <c r="KSO140"/>
      <c r="KSP140"/>
      <c r="KSQ140"/>
      <c r="KSR140"/>
      <c r="KSS140"/>
      <c r="KST140"/>
      <c r="KSU140"/>
      <c r="KSV140"/>
      <c r="KSW140"/>
      <c r="KSX140"/>
      <c r="KSY140"/>
      <c r="KSZ140"/>
      <c r="KTA140"/>
      <c r="KTB140"/>
      <c r="KTC140"/>
      <c r="KTD140"/>
      <c r="KTE140"/>
      <c r="KTF140"/>
      <c r="KTG140"/>
      <c r="KTH140"/>
      <c r="KTI140"/>
      <c r="KTJ140"/>
      <c r="KTK140"/>
      <c r="KTL140"/>
      <c r="KTM140"/>
      <c r="KTN140"/>
      <c r="KTO140"/>
      <c r="KTP140"/>
      <c r="KTQ140"/>
      <c r="KTR140"/>
      <c r="KTS140"/>
      <c r="KTT140"/>
      <c r="KTU140"/>
      <c r="KTV140"/>
      <c r="KTW140"/>
      <c r="KTX140"/>
      <c r="KTY140"/>
      <c r="KTZ140"/>
      <c r="KUA140"/>
      <c r="KUB140"/>
      <c r="KUC140"/>
      <c r="KUD140"/>
      <c r="KUE140"/>
      <c r="KUF140"/>
      <c r="KUG140"/>
      <c r="KUH140"/>
      <c r="KUI140"/>
      <c r="KUJ140"/>
      <c r="KUK140"/>
      <c r="KUL140"/>
      <c r="KUM140"/>
      <c r="KUN140"/>
      <c r="KUO140"/>
      <c r="KUP140"/>
      <c r="KUQ140"/>
      <c r="KUR140"/>
      <c r="KUS140"/>
      <c r="KUT140"/>
      <c r="KUU140"/>
      <c r="KUV140"/>
      <c r="KUW140"/>
      <c r="KUX140"/>
      <c r="KUY140"/>
      <c r="KUZ140"/>
      <c r="KVA140"/>
      <c r="KVB140"/>
      <c r="KVC140"/>
      <c r="KVD140"/>
      <c r="KVE140"/>
      <c r="KVF140"/>
      <c r="KVG140"/>
      <c r="KVH140"/>
      <c r="KVI140"/>
      <c r="KVJ140"/>
      <c r="KVK140"/>
      <c r="KVL140"/>
      <c r="KVM140"/>
      <c r="KVN140"/>
      <c r="KVO140"/>
      <c r="KVP140"/>
      <c r="KVQ140"/>
      <c r="KVR140"/>
      <c r="KVS140"/>
      <c r="KVT140"/>
      <c r="KVU140"/>
      <c r="KVV140"/>
      <c r="KVW140"/>
      <c r="KVX140"/>
      <c r="KVY140"/>
      <c r="KVZ140"/>
      <c r="KWA140"/>
      <c r="KWB140"/>
      <c r="KWC140"/>
      <c r="KWD140"/>
      <c r="KWE140"/>
      <c r="KWF140"/>
      <c r="KWG140"/>
      <c r="KWH140"/>
      <c r="KWI140"/>
      <c r="KWJ140"/>
      <c r="KWK140"/>
      <c r="KWL140"/>
      <c r="KWM140"/>
      <c r="KWN140"/>
      <c r="KWO140"/>
      <c r="KWP140"/>
      <c r="KWQ140"/>
      <c r="KWR140"/>
      <c r="KWS140"/>
      <c r="KWT140"/>
      <c r="KWU140"/>
      <c r="KWV140"/>
      <c r="KWW140"/>
      <c r="KWX140"/>
      <c r="KWY140"/>
      <c r="KWZ140"/>
      <c r="KXA140"/>
      <c r="KXB140"/>
      <c r="KXC140"/>
      <c r="KXD140"/>
      <c r="KXE140"/>
      <c r="KXF140"/>
      <c r="KXG140"/>
      <c r="KXH140"/>
      <c r="KXI140"/>
      <c r="KXJ140"/>
      <c r="KXK140"/>
      <c r="KXL140"/>
      <c r="KXM140"/>
      <c r="KXN140"/>
      <c r="KXO140"/>
      <c r="KXP140"/>
      <c r="KXQ140"/>
      <c r="KXR140"/>
      <c r="KXS140"/>
      <c r="KXT140"/>
      <c r="KXU140"/>
      <c r="KXV140"/>
      <c r="KXW140"/>
      <c r="KXX140"/>
      <c r="KXY140"/>
      <c r="KXZ140"/>
      <c r="KYA140"/>
      <c r="KYB140"/>
      <c r="KYC140"/>
      <c r="KYD140"/>
      <c r="KYE140"/>
      <c r="KYF140"/>
      <c r="KYG140"/>
      <c r="KYH140"/>
      <c r="KYI140"/>
      <c r="KYJ140"/>
      <c r="KYK140"/>
      <c r="KYL140"/>
      <c r="KYM140"/>
      <c r="KYN140"/>
      <c r="KYO140"/>
      <c r="KYP140"/>
      <c r="KYQ140"/>
      <c r="KYR140"/>
      <c r="KYS140"/>
      <c r="KYT140"/>
      <c r="KYU140"/>
      <c r="KYV140"/>
      <c r="KYW140"/>
      <c r="KYX140"/>
      <c r="KYY140"/>
      <c r="KYZ140"/>
      <c r="KZA140"/>
      <c r="KZB140"/>
      <c r="KZC140"/>
      <c r="KZD140"/>
      <c r="KZE140"/>
      <c r="KZF140"/>
      <c r="KZG140"/>
      <c r="KZH140"/>
      <c r="KZI140"/>
      <c r="KZJ140"/>
      <c r="KZK140"/>
      <c r="KZL140"/>
      <c r="KZM140"/>
      <c r="KZN140"/>
      <c r="KZO140"/>
      <c r="KZP140"/>
      <c r="KZQ140"/>
      <c r="KZR140"/>
      <c r="KZS140"/>
      <c r="KZT140"/>
      <c r="KZU140"/>
      <c r="KZV140"/>
      <c r="KZW140"/>
      <c r="KZX140"/>
      <c r="KZY140"/>
      <c r="KZZ140"/>
      <c r="LAA140"/>
      <c r="LAB140"/>
      <c r="LAC140"/>
      <c r="LAD140"/>
      <c r="LAE140"/>
      <c r="LAF140"/>
      <c r="LAG140"/>
      <c r="LAH140"/>
      <c r="LAI140"/>
      <c r="LAJ140"/>
      <c r="LAK140"/>
      <c r="LAL140"/>
      <c r="LAM140"/>
      <c r="LAN140"/>
      <c r="LAO140"/>
      <c r="LAP140"/>
      <c r="LAQ140"/>
      <c r="LAR140"/>
      <c r="LAS140"/>
      <c r="LAT140"/>
      <c r="LAU140"/>
      <c r="LAV140"/>
      <c r="LAW140"/>
      <c r="LAX140"/>
      <c r="LAY140"/>
      <c r="LAZ140"/>
      <c r="LBA140"/>
      <c r="LBB140"/>
      <c r="LBC140"/>
      <c r="LBD140"/>
      <c r="LBE140"/>
      <c r="LBF140"/>
      <c r="LBG140"/>
      <c r="LBH140"/>
      <c r="LBI140"/>
      <c r="LBJ140"/>
      <c r="LBK140"/>
      <c r="LBL140"/>
      <c r="LBM140"/>
      <c r="LBN140"/>
      <c r="LBO140"/>
      <c r="LBP140"/>
      <c r="LBQ140"/>
      <c r="LBR140"/>
      <c r="LBS140"/>
      <c r="LBT140"/>
      <c r="LBU140"/>
      <c r="LBV140"/>
      <c r="LBW140"/>
      <c r="LBX140"/>
      <c r="LBY140"/>
      <c r="LBZ140"/>
      <c r="LCA140"/>
      <c r="LCB140"/>
      <c r="LCC140"/>
      <c r="LCD140"/>
      <c r="LCE140"/>
      <c r="LCF140"/>
      <c r="LCG140"/>
      <c r="LCH140"/>
      <c r="LCI140"/>
      <c r="LCJ140"/>
      <c r="LCK140"/>
      <c r="LCL140"/>
      <c r="LCM140"/>
      <c r="LCN140"/>
      <c r="LCO140"/>
      <c r="LCP140"/>
      <c r="LCQ140"/>
      <c r="LCR140"/>
      <c r="LCS140"/>
      <c r="LCT140"/>
      <c r="LCU140"/>
      <c r="LCV140"/>
      <c r="LCW140"/>
      <c r="LCX140"/>
      <c r="LCY140"/>
      <c r="LCZ140"/>
      <c r="LDA140"/>
      <c r="LDB140"/>
      <c r="LDC140"/>
      <c r="LDD140"/>
      <c r="LDE140"/>
      <c r="LDF140"/>
      <c r="LDG140"/>
      <c r="LDH140"/>
      <c r="LDI140"/>
      <c r="LDJ140"/>
      <c r="LDK140"/>
      <c r="LDL140"/>
      <c r="LDM140"/>
      <c r="LDN140"/>
      <c r="LDO140"/>
      <c r="LDP140"/>
      <c r="LDQ140"/>
      <c r="LDR140"/>
      <c r="LDS140"/>
      <c r="LDT140"/>
      <c r="LDU140"/>
      <c r="LDV140"/>
      <c r="LDW140"/>
      <c r="LDX140"/>
      <c r="LDY140"/>
      <c r="LDZ140"/>
      <c r="LEA140"/>
      <c r="LEB140"/>
      <c r="LEC140"/>
      <c r="LED140"/>
      <c r="LEE140"/>
      <c r="LEF140"/>
      <c r="LEG140"/>
      <c r="LEH140"/>
      <c r="LEI140"/>
      <c r="LEJ140"/>
      <c r="LEK140"/>
      <c r="LEL140"/>
      <c r="LEM140"/>
      <c r="LEN140"/>
      <c r="LEO140"/>
      <c r="LEP140"/>
      <c r="LEQ140"/>
      <c r="LER140"/>
      <c r="LES140"/>
      <c r="LET140"/>
      <c r="LEU140"/>
      <c r="LEV140"/>
      <c r="LEW140"/>
      <c r="LEX140"/>
      <c r="LEY140"/>
      <c r="LEZ140"/>
      <c r="LFA140"/>
      <c r="LFB140"/>
      <c r="LFC140"/>
      <c r="LFD140"/>
      <c r="LFE140"/>
      <c r="LFF140"/>
      <c r="LFG140"/>
      <c r="LFH140"/>
      <c r="LFI140"/>
      <c r="LFJ140"/>
      <c r="LFK140"/>
      <c r="LFL140"/>
      <c r="LFM140"/>
      <c r="LFN140"/>
      <c r="LFO140"/>
      <c r="LFP140"/>
      <c r="LFQ140"/>
      <c r="LFR140"/>
      <c r="LFS140"/>
      <c r="LFT140"/>
      <c r="LFU140"/>
      <c r="LFV140"/>
      <c r="LFW140"/>
      <c r="LFX140"/>
      <c r="LFY140"/>
      <c r="LFZ140"/>
      <c r="LGA140"/>
      <c r="LGB140"/>
      <c r="LGC140"/>
      <c r="LGD140"/>
      <c r="LGE140"/>
      <c r="LGF140"/>
      <c r="LGG140"/>
      <c r="LGH140"/>
      <c r="LGI140"/>
      <c r="LGJ140"/>
      <c r="LGK140"/>
      <c r="LGL140"/>
      <c r="LGM140"/>
      <c r="LGN140"/>
      <c r="LGO140"/>
      <c r="LGP140"/>
      <c r="LGQ140"/>
      <c r="LGR140"/>
      <c r="LGS140"/>
      <c r="LGT140"/>
      <c r="LGU140"/>
      <c r="LGV140"/>
      <c r="LGW140"/>
      <c r="LGX140"/>
      <c r="LGY140"/>
      <c r="LGZ140"/>
      <c r="LHA140"/>
      <c r="LHB140"/>
      <c r="LHC140"/>
      <c r="LHD140"/>
      <c r="LHE140"/>
      <c r="LHF140"/>
      <c r="LHG140"/>
      <c r="LHH140"/>
      <c r="LHI140"/>
      <c r="LHJ140"/>
      <c r="LHK140"/>
      <c r="LHL140"/>
      <c r="LHM140"/>
      <c r="LHN140"/>
      <c r="LHO140"/>
      <c r="LHP140"/>
      <c r="LHQ140"/>
      <c r="LHR140"/>
      <c r="LHS140"/>
      <c r="LHT140"/>
      <c r="LHU140"/>
      <c r="LHV140"/>
      <c r="LHW140"/>
      <c r="LHX140"/>
      <c r="LHY140"/>
      <c r="LHZ140"/>
      <c r="LIA140"/>
      <c r="LIB140"/>
      <c r="LIC140"/>
      <c r="LID140"/>
      <c r="LIE140"/>
      <c r="LIF140"/>
      <c r="LIG140"/>
      <c r="LIH140"/>
      <c r="LII140"/>
      <c r="LIJ140"/>
      <c r="LIK140"/>
      <c r="LIL140"/>
      <c r="LIM140"/>
      <c r="LIN140"/>
      <c r="LIO140"/>
      <c r="LIP140"/>
      <c r="LIQ140"/>
      <c r="LIR140"/>
      <c r="LIS140"/>
      <c r="LIT140"/>
      <c r="LIU140"/>
      <c r="LIV140"/>
      <c r="LIW140"/>
      <c r="LIX140"/>
      <c r="LIY140"/>
      <c r="LIZ140"/>
      <c r="LJA140"/>
      <c r="LJB140"/>
      <c r="LJC140"/>
      <c r="LJD140"/>
      <c r="LJE140"/>
      <c r="LJF140"/>
      <c r="LJG140"/>
      <c r="LJH140"/>
      <c r="LJI140"/>
      <c r="LJJ140"/>
      <c r="LJK140"/>
      <c r="LJL140"/>
      <c r="LJM140"/>
      <c r="LJN140"/>
      <c r="LJO140"/>
      <c r="LJP140"/>
      <c r="LJQ140"/>
      <c r="LJR140"/>
      <c r="LJS140"/>
      <c r="LJT140"/>
      <c r="LJU140"/>
      <c r="LJV140"/>
      <c r="LJW140"/>
      <c r="LJX140"/>
      <c r="LJY140"/>
      <c r="LJZ140"/>
      <c r="LKA140"/>
      <c r="LKB140"/>
      <c r="LKC140"/>
      <c r="LKD140"/>
      <c r="LKE140"/>
      <c r="LKF140"/>
      <c r="LKG140"/>
      <c r="LKH140"/>
      <c r="LKI140"/>
      <c r="LKJ140"/>
      <c r="LKK140"/>
      <c r="LKL140"/>
      <c r="LKM140"/>
      <c r="LKN140"/>
      <c r="LKO140"/>
      <c r="LKP140"/>
      <c r="LKQ140"/>
      <c r="LKR140"/>
      <c r="LKS140"/>
      <c r="LKT140"/>
      <c r="LKU140"/>
      <c r="LKV140"/>
      <c r="LKW140"/>
      <c r="LKX140"/>
      <c r="LKY140"/>
      <c r="LKZ140"/>
      <c r="LLA140"/>
      <c r="LLB140"/>
      <c r="LLC140"/>
      <c r="LLD140"/>
      <c r="LLE140"/>
      <c r="LLF140"/>
      <c r="LLG140"/>
      <c r="LLH140"/>
      <c r="LLI140"/>
      <c r="LLJ140"/>
      <c r="LLK140"/>
      <c r="LLL140"/>
      <c r="LLM140"/>
      <c r="LLN140"/>
      <c r="LLO140"/>
      <c r="LLP140"/>
      <c r="LLQ140"/>
      <c r="LLR140"/>
      <c r="LLS140"/>
      <c r="LLT140"/>
      <c r="LLU140"/>
      <c r="LLV140"/>
      <c r="LLW140"/>
      <c r="LLX140"/>
      <c r="LLY140"/>
      <c r="LLZ140"/>
      <c r="LMA140"/>
      <c r="LMB140"/>
      <c r="LMC140"/>
      <c r="LMD140"/>
      <c r="LME140"/>
      <c r="LMF140"/>
      <c r="LMG140"/>
      <c r="LMH140"/>
      <c r="LMI140"/>
      <c r="LMJ140"/>
      <c r="LMK140"/>
      <c r="LML140"/>
      <c r="LMM140"/>
      <c r="LMN140"/>
      <c r="LMO140"/>
      <c r="LMP140"/>
      <c r="LMQ140"/>
      <c r="LMR140"/>
      <c r="LMS140"/>
      <c r="LMT140"/>
      <c r="LMU140"/>
      <c r="LMV140"/>
      <c r="LMW140"/>
      <c r="LMX140"/>
      <c r="LMY140"/>
      <c r="LMZ140"/>
      <c r="LNA140"/>
      <c r="LNB140"/>
      <c r="LNC140"/>
      <c r="LND140"/>
      <c r="LNE140"/>
      <c r="LNF140"/>
      <c r="LNG140"/>
      <c r="LNH140"/>
      <c r="LNI140"/>
      <c r="LNJ140"/>
      <c r="LNK140"/>
      <c r="LNL140"/>
      <c r="LNM140"/>
      <c r="LNN140"/>
      <c r="LNO140"/>
      <c r="LNP140"/>
      <c r="LNQ140"/>
      <c r="LNR140"/>
      <c r="LNS140"/>
      <c r="LNT140"/>
      <c r="LNU140"/>
      <c r="LNV140"/>
      <c r="LNW140"/>
      <c r="LNX140"/>
      <c r="LNY140"/>
      <c r="LNZ140"/>
      <c r="LOA140"/>
      <c r="LOB140"/>
      <c r="LOC140"/>
      <c r="LOD140"/>
      <c r="LOE140"/>
      <c r="LOF140"/>
      <c r="LOG140"/>
      <c r="LOH140"/>
      <c r="LOI140"/>
      <c r="LOJ140"/>
      <c r="LOK140"/>
      <c r="LOL140"/>
      <c r="LOM140"/>
      <c r="LON140"/>
      <c r="LOO140"/>
      <c r="LOP140"/>
      <c r="LOQ140"/>
      <c r="LOR140"/>
      <c r="LOS140"/>
      <c r="LOT140"/>
      <c r="LOU140"/>
      <c r="LOV140"/>
      <c r="LOW140"/>
      <c r="LOX140"/>
      <c r="LOY140"/>
      <c r="LOZ140"/>
      <c r="LPA140"/>
      <c r="LPB140"/>
      <c r="LPC140"/>
      <c r="LPD140"/>
      <c r="LPE140"/>
      <c r="LPF140"/>
      <c r="LPG140"/>
      <c r="LPH140"/>
      <c r="LPI140"/>
      <c r="LPJ140"/>
      <c r="LPK140"/>
      <c r="LPL140"/>
      <c r="LPM140"/>
      <c r="LPN140"/>
      <c r="LPO140"/>
      <c r="LPP140"/>
      <c r="LPQ140"/>
      <c r="LPR140"/>
      <c r="LPS140"/>
      <c r="LPT140"/>
      <c r="LPU140"/>
      <c r="LPV140"/>
      <c r="LPW140"/>
      <c r="LPX140"/>
      <c r="LPY140"/>
      <c r="LPZ140"/>
      <c r="LQA140"/>
      <c r="LQB140"/>
      <c r="LQC140"/>
      <c r="LQD140"/>
      <c r="LQE140"/>
      <c r="LQF140"/>
      <c r="LQG140"/>
      <c r="LQH140"/>
      <c r="LQI140"/>
      <c r="LQJ140"/>
      <c r="LQK140"/>
      <c r="LQL140"/>
      <c r="LQM140"/>
      <c r="LQN140"/>
      <c r="LQO140"/>
      <c r="LQP140"/>
      <c r="LQQ140"/>
      <c r="LQR140"/>
      <c r="LQS140"/>
      <c r="LQT140"/>
      <c r="LQU140"/>
      <c r="LQV140"/>
      <c r="LQW140"/>
      <c r="LQX140"/>
      <c r="LQY140"/>
      <c r="LQZ140"/>
      <c r="LRA140"/>
      <c r="LRB140"/>
      <c r="LRC140"/>
      <c r="LRD140"/>
      <c r="LRE140"/>
      <c r="LRF140"/>
      <c r="LRG140"/>
      <c r="LRH140"/>
      <c r="LRI140"/>
      <c r="LRJ140"/>
      <c r="LRK140"/>
      <c r="LRL140"/>
      <c r="LRM140"/>
      <c r="LRN140"/>
      <c r="LRO140"/>
      <c r="LRP140"/>
      <c r="LRQ140"/>
      <c r="LRR140"/>
      <c r="LRS140"/>
      <c r="LRT140"/>
      <c r="LRU140"/>
      <c r="LRV140"/>
      <c r="LRW140"/>
      <c r="LRX140"/>
      <c r="LRY140"/>
      <c r="LRZ140"/>
      <c r="LSA140"/>
      <c r="LSB140"/>
      <c r="LSC140"/>
      <c r="LSD140"/>
      <c r="LSE140"/>
      <c r="LSF140"/>
      <c r="LSG140"/>
      <c r="LSH140"/>
      <c r="LSI140"/>
      <c r="LSJ140"/>
      <c r="LSK140"/>
      <c r="LSL140"/>
      <c r="LSM140"/>
      <c r="LSN140"/>
      <c r="LSO140"/>
      <c r="LSP140"/>
      <c r="LSQ140"/>
      <c r="LSR140"/>
      <c r="LSS140"/>
      <c r="LST140"/>
      <c r="LSU140"/>
      <c r="LSV140"/>
      <c r="LSW140"/>
      <c r="LSX140"/>
      <c r="LSY140"/>
      <c r="LSZ140"/>
      <c r="LTA140"/>
      <c r="LTB140"/>
      <c r="LTC140"/>
      <c r="LTD140"/>
      <c r="LTE140"/>
      <c r="LTF140"/>
      <c r="LTG140"/>
      <c r="LTH140"/>
      <c r="LTI140"/>
      <c r="LTJ140"/>
      <c r="LTK140"/>
      <c r="LTL140"/>
      <c r="LTM140"/>
      <c r="LTN140"/>
      <c r="LTO140"/>
      <c r="LTP140"/>
      <c r="LTQ140"/>
      <c r="LTR140"/>
      <c r="LTS140"/>
      <c r="LTT140"/>
      <c r="LTU140"/>
      <c r="LTV140"/>
      <c r="LTW140"/>
      <c r="LTX140"/>
      <c r="LTY140"/>
      <c r="LTZ140"/>
      <c r="LUA140"/>
      <c r="LUB140"/>
      <c r="LUC140"/>
      <c r="LUD140"/>
      <c r="LUE140"/>
      <c r="LUF140"/>
      <c r="LUG140"/>
      <c r="LUH140"/>
      <c r="LUI140"/>
      <c r="LUJ140"/>
      <c r="LUK140"/>
      <c r="LUL140"/>
      <c r="LUM140"/>
      <c r="LUN140"/>
      <c r="LUO140"/>
      <c r="LUP140"/>
      <c r="LUQ140"/>
      <c r="LUR140"/>
      <c r="LUS140"/>
      <c r="LUT140"/>
      <c r="LUU140"/>
      <c r="LUV140"/>
      <c r="LUW140"/>
      <c r="LUX140"/>
      <c r="LUY140"/>
      <c r="LUZ140"/>
      <c r="LVA140"/>
      <c r="LVB140"/>
      <c r="LVC140"/>
      <c r="LVD140"/>
      <c r="LVE140"/>
      <c r="LVF140"/>
      <c r="LVG140"/>
      <c r="LVH140"/>
      <c r="LVI140"/>
      <c r="LVJ140"/>
      <c r="LVK140"/>
      <c r="LVL140"/>
      <c r="LVM140"/>
      <c r="LVN140"/>
      <c r="LVO140"/>
      <c r="LVP140"/>
      <c r="LVQ140"/>
      <c r="LVR140"/>
      <c r="LVS140"/>
      <c r="LVT140"/>
      <c r="LVU140"/>
      <c r="LVV140"/>
      <c r="LVW140"/>
      <c r="LVX140"/>
      <c r="LVY140"/>
      <c r="LVZ140"/>
      <c r="LWA140"/>
      <c r="LWB140"/>
      <c r="LWC140"/>
      <c r="LWD140"/>
      <c r="LWE140"/>
      <c r="LWF140"/>
      <c r="LWG140"/>
      <c r="LWH140"/>
      <c r="LWI140"/>
      <c r="LWJ140"/>
      <c r="LWK140"/>
      <c r="LWL140"/>
      <c r="LWM140"/>
      <c r="LWN140"/>
      <c r="LWO140"/>
      <c r="LWP140"/>
      <c r="LWQ140"/>
      <c r="LWR140"/>
      <c r="LWS140"/>
      <c r="LWT140"/>
      <c r="LWU140"/>
      <c r="LWV140"/>
      <c r="LWW140"/>
      <c r="LWX140"/>
      <c r="LWY140"/>
      <c r="LWZ140"/>
      <c r="LXA140"/>
      <c r="LXB140"/>
      <c r="LXC140"/>
      <c r="LXD140"/>
      <c r="LXE140"/>
      <c r="LXF140"/>
      <c r="LXG140"/>
      <c r="LXH140"/>
      <c r="LXI140"/>
      <c r="LXJ140"/>
      <c r="LXK140"/>
      <c r="LXL140"/>
      <c r="LXM140"/>
      <c r="LXN140"/>
      <c r="LXO140"/>
      <c r="LXP140"/>
      <c r="LXQ140"/>
      <c r="LXR140"/>
      <c r="LXS140"/>
      <c r="LXT140"/>
      <c r="LXU140"/>
      <c r="LXV140"/>
      <c r="LXW140"/>
      <c r="LXX140"/>
      <c r="LXY140"/>
      <c r="LXZ140"/>
      <c r="LYA140"/>
      <c r="LYB140"/>
      <c r="LYC140"/>
      <c r="LYD140"/>
      <c r="LYE140"/>
      <c r="LYF140"/>
      <c r="LYG140"/>
      <c r="LYH140"/>
      <c r="LYI140"/>
      <c r="LYJ140"/>
      <c r="LYK140"/>
      <c r="LYL140"/>
      <c r="LYM140"/>
      <c r="LYN140"/>
      <c r="LYO140"/>
      <c r="LYP140"/>
      <c r="LYQ140"/>
      <c r="LYR140"/>
      <c r="LYS140"/>
      <c r="LYT140"/>
      <c r="LYU140"/>
      <c r="LYV140"/>
      <c r="LYW140"/>
      <c r="LYX140"/>
      <c r="LYY140"/>
      <c r="LYZ140"/>
      <c r="LZA140"/>
      <c r="LZB140"/>
      <c r="LZC140"/>
      <c r="LZD140"/>
      <c r="LZE140"/>
      <c r="LZF140"/>
      <c r="LZG140"/>
      <c r="LZH140"/>
      <c r="LZI140"/>
      <c r="LZJ140"/>
      <c r="LZK140"/>
      <c r="LZL140"/>
      <c r="LZM140"/>
      <c r="LZN140"/>
      <c r="LZO140"/>
      <c r="LZP140"/>
      <c r="LZQ140"/>
      <c r="LZR140"/>
      <c r="LZS140"/>
      <c r="LZT140"/>
      <c r="LZU140"/>
      <c r="LZV140"/>
      <c r="LZW140"/>
      <c r="LZX140"/>
      <c r="LZY140"/>
      <c r="LZZ140"/>
      <c r="MAA140"/>
      <c r="MAB140"/>
      <c r="MAC140"/>
      <c r="MAD140"/>
      <c r="MAE140"/>
      <c r="MAF140"/>
      <c r="MAG140"/>
      <c r="MAH140"/>
      <c r="MAI140"/>
      <c r="MAJ140"/>
      <c r="MAK140"/>
      <c r="MAL140"/>
      <c r="MAM140"/>
      <c r="MAN140"/>
      <c r="MAO140"/>
      <c r="MAP140"/>
      <c r="MAQ140"/>
      <c r="MAR140"/>
      <c r="MAS140"/>
      <c r="MAT140"/>
      <c r="MAU140"/>
      <c r="MAV140"/>
      <c r="MAW140"/>
      <c r="MAX140"/>
      <c r="MAY140"/>
      <c r="MAZ140"/>
      <c r="MBA140"/>
      <c r="MBB140"/>
      <c r="MBC140"/>
      <c r="MBD140"/>
      <c r="MBE140"/>
      <c r="MBF140"/>
      <c r="MBG140"/>
      <c r="MBH140"/>
      <c r="MBI140"/>
      <c r="MBJ140"/>
      <c r="MBK140"/>
      <c r="MBL140"/>
      <c r="MBM140"/>
      <c r="MBN140"/>
      <c r="MBO140"/>
      <c r="MBP140"/>
      <c r="MBQ140"/>
      <c r="MBR140"/>
      <c r="MBS140"/>
      <c r="MBT140"/>
      <c r="MBU140"/>
      <c r="MBV140"/>
      <c r="MBW140"/>
      <c r="MBX140"/>
      <c r="MBY140"/>
      <c r="MBZ140"/>
      <c r="MCA140"/>
      <c r="MCB140"/>
      <c r="MCC140"/>
      <c r="MCD140"/>
      <c r="MCE140"/>
      <c r="MCF140"/>
      <c r="MCG140"/>
      <c r="MCH140"/>
      <c r="MCI140"/>
      <c r="MCJ140"/>
      <c r="MCK140"/>
      <c r="MCL140"/>
      <c r="MCM140"/>
      <c r="MCN140"/>
      <c r="MCO140"/>
      <c r="MCP140"/>
      <c r="MCQ140"/>
      <c r="MCR140"/>
      <c r="MCS140"/>
      <c r="MCT140"/>
      <c r="MCU140"/>
      <c r="MCV140"/>
      <c r="MCW140"/>
      <c r="MCX140"/>
      <c r="MCY140"/>
      <c r="MCZ140"/>
      <c r="MDA140"/>
      <c r="MDB140"/>
      <c r="MDC140"/>
      <c r="MDD140"/>
      <c r="MDE140"/>
      <c r="MDF140"/>
      <c r="MDG140"/>
      <c r="MDH140"/>
      <c r="MDI140"/>
      <c r="MDJ140"/>
      <c r="MDK140"/>
      <c r="MDL140"/>
      <c r="MDM140"/>
      <c r="MDN140"/>
      <c r="MDO140"/>
      <c r="MDP140"/>
      <c r="MDQ140"/>
      <c r="MDR140"/>
      <c r="MDS140"/>
      <c r="MDT140"/>
      <c r="MDU140"/>
      <c r="MDV140"/>
      <c r="MDW140"/>
      <c r="MDX140"/>
      <c r="MDY140"/>
      <c r="MDZ140"/>
      <c r="MEA140"/>
      <c r="MEB140"/>
      <c r="MEC140"/>
      <c r="MED140"/>
      <c r="MEE140"/>
      <c r="MEF140"/>
      <c r="MEG140"/>
      <c r="MEH140"/>
      <c r="MEI140"/>
      <c r="MEJ140"/>
      <c r="MEK140"/>
      <c r="MEL140"/>
      <c r="MEM140"/>
      <c r="MEN140"/>
      <c r="MEO140"/>
      <c r="MEP140"/>
      <c r="MEQ140"/>
      <c r="MER140"/>
      <c r="MES140"/>
      <c r="MET140"/>
      <c r="MEU140"/>
      <c r="MEV140"/>
      <c r="MEW140"/>
      <c r="MEX140"/>
      <c r="MEY140"/>
      <c r="MEZ140"/>
      <c r="MFA140"/>
      <c r="MFB140"/>
      <c r="MFC140"/>
      <c r="MFD140"/>
      <c r="MFE140"/>
      <c r="MFF140"/>
      <c r="MFG140"/>
      <c r="MFH140"/>
      <c r="MFI140"/>
      <c r="MFJ140"/>
      <c r="MFK140"/>
      <c r="MFL140"/>
      <c r="MFM140"/>
      <c r="MFN140"/>
      <c r="MFO140"/>
      <c r="MFP140"/>
      <c r="MFQ140"/>
      <c r="MFR140"/>
      <c r="MFS140"/>
      <c r="MFT140"/>
      <c r="MFU140"/>
      <c r="MFV140"/>
      <c r="MFW140"/>
      <c r="MFX140"/>
      <c r="MFY140"/>
      <c r="MFZ140"/>
      <c r="MGA140"/>
      <c r="MGB140"/>
      <c r="MGC140"/>
      <c r="MGD140"/>
      <c r="MGE140"/>
      <c r="MGF140"/>
      <c r="MGG140"/>
      <c r="MGH140"/>
      <c r="MGI140"/>
      <c r="MGJ140"/>
      <c r="MGK140"/>
      <c r="MGL140"/>
      <c r="MGM140"/>
      <c r="MGN140"/>
      <c r="MGO140"/>
      <c r="MGP140"/>
      <c r="MGQ140"/>
      <c r="MGR140"/>
      <c r="MGS140"/>
      <c r="MGT140"/>
      <c r="MGU140"/>
      <c r="MGV140"/>
      <c r="MGW140"/>
      <c r="MGX140"/>
      <c r="MGY140"/>
      <c r="MGZ140"/>
      <c r="MHA140"/>
      <c r="MHB140"/>
      <c r="MHC140"/>
      <c r="MHD140"/>
      <c r="MHE140"/>
      <c r="MHF140"/>
      <c r="MHG140"/>
      <c r="MHH140"/>
      <c r="MHI140"/>
      <c r="MHJ140"/>
      <c r="MHK140"/>
      <c r="MHL140"/>
      <c r="MHM140"/>
      <c r="MHN140"/>
      <c r="MHO140"/>
      <c r="MHP140"/>
      <c r="MHQ140"/>
      <c r="MHR140"/>
      <c r="MHS140"/>
      <c r="MHT140"/>
      <c r="MHU140"/>
      <c r="MHV140"/>
      <c r="MHW140"/>
      <c r="MHX140"/>
      <c r="MHY140"/>
      <c r="MHZ140"/>
      <c r="MIA140"/>
      <c r="MIB140"/>
      <c r="MIC140"/>
      <c r="MID140"/>
      <c r="MIE140"/>
      <c r="MIF140"/>
      <c r="MIG140"/>
      <c r="MIH140"/>
      <c r="MII140"/>
      <c r="MIJ140"/>
      <c r="MIK140"/>
      <c r="MIL140"/>
      <c r="MIM140"/>
      <c r="MIN140"/>
      <c r="MIO140"/>
      <c r="MIP140"/>
      <c r="MIQ140"/>
      <c r="MIR140"/>
      <c r="MIS140"/>
      <c r="MIT140"/>
      <c r="MIU140"/>
      <c r="MIV140"/>
      <c r="MIW140"/>
      <c r="MIX140"/>
      <c r="MIY140"/>
      <c r="MIZ140"/>
      <c r="MJA140"/>
      <c r="MJB140"/>
      <c r="MJC140"/>
      <c r="MJD140"/>
      <c r="MJE140"/>
      <c r="MJF140"/>
      <c r="MJG140"/>
      <c r="MJH140"/>
      <c r="MJI140"/>
      <c r="MJJ140"/>
      <c r="MJK140"/>
      <c r="MJL140"/>
      <c r="MJM140"/>
      <c r="MJN140"/>
      <c r="MJO140"/>
      <c r="MJP140"/>
      <c r="MJQ140"/>
      <c r="MJR140"/>
      <c r="MJS140"/>
      <c r="MJT140"/>
      <c r="MJU140"/>
      <c r="MJV140"/>
      <c r="MJW140"/>
      <c r="MJX140"/>
      <c r="MJY140"/>
      <c r="MJZ140"/>
      <c r="MKA140"/>
      <c r="MKB140"/>
      <c r="MKC140"/>
      <c r="MKD140"/>
      <c r="MKE140"/>
      <c r="MKF140"/>
      <c r="MKG140"/>
      <c r="MKH140"/>
      <c r="MKI140"/>
      <c r="MKJ140"/>
      <c r="MKK140"/>
      <c r="MKL140"/>
      <c r="MKM140"/>
      <c r="MKN140"/>
      <c r="MKO140"/>
      <c r="MKP140"/>
      <c r="MKQ140"/>
      <c r="MKR140"/>
      <c r="MKS140"/>
      <c r="MKT140"/>
      <c r="MKU140"/>
      <c r="MKV140"/>
      <c r="MKW140"/>
      <c r="MKX140"/>
      <c r="MKY140"/>
      <c r="MKZ140"/>
      <c r="MLA140"/>
      <c r="MLB140"/>
      <c r="MLC140"/>
      <c r="MLD140"/>
      <c r="MLE140"/>
      <c r="MLF140"/>
      <c r="MLG140"/>
      <c r="MLH140"/>
      <c r="MLI140"/>
      <c r="MLJ140"/>
      <c r="MLK140"/>
      <c r="MLL140"/>
      <c r="MLM140"/>
      <c r="MLN140"/>
      <c r="MLO140"/>
      <c r="MLP140"/>
      <c r="MLQ140"/>
      <c r="MLR140"/>
      <c r="MLS140"/>
      <c r="MLT140"/>
      <c r="MLU140"/>
      <c r="MLV140"/>
      <c r="MLW140"/>
      <c r="MLX140"/>
      <c r="MLY140"/>
      <c r="MLZ140"/>
      <c r="MMA140"/>
      <c r="MMB140"/>
      <c r="MMC140"/>
      <c r="MMD140"/>
      <c r="MME140"/>
      <c r="MMF140"/>
      <c r="MMG140"/>
      <c r="MMH140"/>
      <c r="MMI140"/>
      <c r="MMJ140"/>
      <c r="MMK140"/>
      <c r="MML140"/>
      <c r="MMM140"/>
      <c r="MMN140"/>
      <c r="MMO140"/>
      <c r="MMP140"/>
      <c r="MMQ140"/>
      <c r="MMR140"/>
      <c r="MMS140"/>
      <c r="MMT140"/>
      <c r="MMU140"/>
      <c r="MMV140"/>
      <c r="MMW140"/>
      <c r="MMX140"/>
      <c r="MMY140"/>
      <c r="MMZ140"/>
      <c r="MNA140"/>
      <c r="MNB140"/>
      <c r="MNC140"/>
      <c r="MND140"/>
      <c r="MNE140"/>
      <c r="MNF140"/>
      <c r="MNG140"/>
      <c r="MNH140"/>
      <c r="MNI140"/>
      <c r="MNJ140"/>
      <c r="MNK140"/>
      <c r="MNL140"/>
      <c r="MNM140"/>
      <c r="MNN140"/>
      <c r="MNO140"/>
      <c r="MNP140"/>
      <c r="MNQ140"/>
      <c r="MNR140"/>
      <c r="MNS140"/>
      <c r="MNT140"/>
      <c r="MNU140"/>
      <c r="MNV140"/>
      <c r="MNW140"/>
      <c r="MNX140"/>
      <c r="MNY140"/>
      <c r="MNZ140"/>
      <c r="MOA140"/>
      <c r="MOB140"/>
      <c r="MOC140"/>
      <c r="MOD140"/>
      <c r="MOE140"/>
      <c r="MOF140"/>
      <c r="MOG140"/>
      <c r="MOH140"/>
      <c r="MOI140"/>
      <c r="MOJ140"/>
      <c r="MOK140"/>
      <c r="MOL140"/>
      <c r="MOM140"/>
      <c r="MON140"/>
      <c r="MOO140"/>
      <c r="MOP140"/>
      <c r="MOQ140"/>
      <c r="MOR140"/>
      <c r="MOS140"/>
      <c r="MOT140"/>
      <c r="MOU140"/>
      <c r="MOV140"/>
      <c r="MOW140"/>
      <c r="MOX140"/>
      <c r="MOY140"/>
      <c r="MOZ140"/>
      <c r="MPA140"/>
      <c r="MPB140"/>
      <c r="MPC140"/>
      <c r="MPD140"/>
      <c r="MPE140"/>
      <c r="MPF140"/>
      <c r="MPG140"/>
      <c r="MPH140"/>
      <c r="MPI140"/>
      <c r="MPJ140"/>
      <c r="MPK140"/>
      <c r="MPL140"/>
      <c r="MPM140"/>
      <c r="MPN140"/>
      <c r="MPO140"/>
      <c r="MPP140"/>
      <c r="MPQ140"/>
      <c r="MPR140"/>
      <c r="MPS140"/>
      <c r="MPT140"/>
      <c r="MPU140"/>
      <c r="MPV140"/>
      <c r="MPW140"/>
      <c r="MPX140"/>
      <c r="MPY140"/>
      <c r="MPZ140"/>
      <c r="MQA140"/>
      <c r="MQB140"/>
      <c r="MQC140"/>
      <c r="MQD140"/>
      <c r="MQE140"/>
      <c r="MQF140"/>
      <c r="MQG140"/>
      <c r="MQH140"/>
      <c r="MQI140"/>
      <c r="MQJ140"/>
      <c r="MQK140"/>
      <c r="MQL140"/>
      <c r="MQM140"/>
      <c r="MQN140"/>
      <c r="MQO140"/>
      <c r="MQP140"/>
      <c r="MQQ140"/>
      <c r="MQR140"/>
      <c r="MQS140"/>
      <c r="MQT140"/>
      <c r="MQU140"/>
      <c r="MQV140"/>
      <c r="MQW140"/>
      <c r="MQX140"/>
      <c r="MQY140"/>
      <c r="MQZ140"/>
      <c r="MRA140"/>
      <c r="MRB140"/>
      <c r="MRC140"/>
      <c r="MRD140"/>
      <c r="MRE140"/>
      <c r="MRF140"/>
      <c r="MRG140"/>
      <c r="MRH140"/>
      <c r="MRI140"/>
      <c r="MRJ140"/>
      <c r="MRK140"/>
      <c r="MRL140"/>
      <c r="MRM140"/>
      <c r="MRN140"/>
      <c r="MRO140"/>
      <c r="MRP140"/>
      <c r="MRQ140"/>
      <c r="MRR140"/>
      <c r="MRS140"/>
      <c r="MRT140"/>
      <c r="MRU140"/>
      <c r="MRV140"/>
      <c r="MRW140"/>
      <c r="MRX140"/>
      <c r="MRY140"/>
      <c r="MRZ140"/>
      <c r="MSA140"/>
      <c r="MSB140"/>
      <c r="MSC140"/>
      <c r="MSD140"/>
      <c r="MSE140"/>
      <c r="MSF140"/>
      <c r="MSG140"/>
      <c r="MSH140"/>
      <c r="MSI140"/>
      <c r="MSJ140"/>
      <c r="MSK140"/>
      <c r="MSL140"/>
      <c r="MSM140"/>
      <c r="MSN140"/>
      <c r="MSO140"/>
      <c r="MSP140"/>
      <c r="MSQ140"/>
      <c r="MSR140"/>
      <c r="MSS140"/>
      <c r="MST140"/>
      <c r="MSU140"/>
      <c r="MSV140"/>
      <c r="MSW140"/>
      <c r="MSX140"/>
      <c r="MSY140"/>
      <c r="MSZ140"/>
      <c r="MTA140"/>
      <c r="MTB140"/>
      <c r="MTC140"/>
      <c r="MTD140"/>
      <c r="MTE140"/>
      <c r="MTF140"/>
      <c r="MTG140"/>
      <c r="MTH140"/>
      <c r="MTI140"/>
      <c r="MTJ140"/>
      <c r="MTK140"/>
      <c r="MTL140"/>
      <c r="MTM140"/>
      <c r="MTN140"/>
      <c r="MTO140"/>
      <c r="MTP140"/>
      <c r="MTQ140"/>
      <c r="MTR140"/>
      <c r="MTS140"/>
      <c r="MTT140"/>
      <c r="MTU140"/>
      <c r="MTV140"/>
      <c r="MTW140"/>
      <c r="MTX140"/>
      <c r="MTY140"/>
      <c r="MTZ140"/>
      <c r="MUA140"/>
      <c r="MUB140"/>
      <c r="MUC140"/>
      <c r="MUD140"/>
      <c r="MUE140"/>
      <c r="MUF140"/>
      <c r="MUG140"/>
      <c r="MUH140"/>
      <c r="MUI140"/>
      <c r="MUJ140"/>
      <c r="MUK140"/>
      <c r="MUL140"/>
      <c r="MUM140"/>
      <c r="MUN140"/>
      <c r="MUO140"/>
      <c r="MUP140"/>
      <c r="MUQ140"/>
      <c r="MUR140"/>
      <c r="MUS140"/>
      <c r="MUT140"/>
      <c r="MUU140"/>
      <c r="MUV140"/>
      <c r="MUW140"/>
      <c r="MUX140"/>
      <c r="MUY140"/>
      <c r="MUZ140"/>
      <c r="MVA140"/>
      <c r="MVB140"/>
      <c r="MVC140"/>
      <c r="MVD140"/>
      <c r="MVE140"/>
      <c r="MVF140"/>
      <c r="MVG140"/>
      <c r="MVH140"/>
      <c r="MVI140"/>
      <c r="MVJ140"/>
      <c r="MVK140"/>
      <c r="MVL140"/>
      <c r="MVM140"/>
      <c r="MVN140"/>
      <c r="MVO140"/>
      <c r="MVP140"/>
      <c r="MVQ140"/>
      <c r="MVR140"/>
      <c r="MVS140"/>
      <c r="MVT140"/>
      <c r="MVU140"/>
      <c r="MVV140"/>
      <c r="MVW140"/>
      <c r="MVX140"/>
      <c r="MVY140"/>
      <c r="MVZ140"/>
      <c r="MWA140"/>
      <c r="MWB140"/>
      <c r="MWC140"/>
      <c r="MWD140"/>
      <c r="MWE140"/>
      <c r="MWF140"/>
      <c r="MWG140"/>
      <c r="MWH140"/>
      <c r="MWI140"/>
      <c r="MWJ140"/>
      <c r="MWK140"/>
      <c r="MWL140"/>
      <c r="MWM140"/>
      <c r="MWN140"/>
      <c r="MWO140"/>
      <c r="MWP140"/>
      <c r="MWQ140"/>
      <c r="MWR140"/>
      <c r="MWS140"/>
      <c r="MWT140"/>
      <c r="MWU140"/>
      <c r="MWV140"/>
      <c r="MWW140"/>
      <c r="MWX140"/>
      <c r="MWY140"/>
      <c r="MWZ140"/>
      <c r="MXA140"/>
      <c r="MXB140"/>
      <c r="MXC140"/>
      <c r="MXD140"/>
      <c r="MXE140"/>
      <c r="MXF140"/>
      <c r="MXG140"/>
      <c r="MXH140"/>
      <c r="MXI140"/>
      <c r="MXJ140"/>
      <c r="MXK140"/>
      <c r="MXL140"/>
      <c r="MXM140"/>
      <c r="MXN140"/>
      <c r="MXO140"/>
      <c r="MXP140"/>
      <c r="MXQ140"/>
      <c r="MXR140"/>
      <c r="MXS140"/>
      <c r="MXT140"/>
      <c r="MXU140"/>
      <c r="MXV140"/>
      <c r="MXW140"/>
      <c r="MXX140"/>
      <c r="MXY140"/>
      <c r="MXZ140"/>
      <c r="MYA140"/>
      <c r="MYB140"/>
      <c r="MYC140"/>
      <c r="MYD140"/>
      <c r="MYE140"/>
      <c r="MYF140"/>
      <c r="MYG140"/>
      <c r="MYH140"/>
      <c r="MYI140"/>
      <c r="MYJ140"/>
      <c r="MYK140"/>
      <c r="MYL140"/>
      <c r="MYM140"/>
      <c r="MYN140"/>
      <c r="MYO140"/>
      <c r="MYP140"/>
      <c r="MYQ140"/>
      <c r="MYR140"/>
      <c r="MYS140"/>
      <c r="MYT140"/>
      <c r="MYU140"/>
      <c r="MYV140"/>
      <c r="MYW140"/>
      <c r="MYX140"/>
      <c r="MYY140"/>
      <c r="MYZ140"/>
      <c r="MZA140"/>
      <c r="MZB140"/>
      <c r="MZC140"/>
      <c r="MZD140"/>
      <c r="MZE140"/>
      <c r="MZF140"/>
      <c r="MZG140"/>
      <c r="MZH140"/>
      <c r="MZI140"/>
      <c r="MZJ140"/>
      <c r="MZK140"/>
      <c r="MZL140"/>
      <c r="MZM140"/>
      <c r="MZN140"/>
      <c r="MZO140"/>
      <c r="MZP140"/>
      <c r="MZQ140"/>
      <c r="MZR140"/>
      <c r="MZS140"/>
      <c r="MZT140"/>
      <c r="MZU140"/>
      <c r="MZV140"/>
      <c r="MZW140"/>
      <c r="MZX140"/>
      <c r="MZY140"/>
      <c r="MZZ140"/>
      <c r="NAA140"/>
      <c r="NAB140"/>
      <c r="NAC140"/>
      <c r="NAD140"/>
      <c r="NAE140"/>
      <c r="NAF140"/>
      <c r="NAG140"/>
      <c r="NAH140"/>
      <c r="NAI140"/>
      <c r="NAJ140"/>
      <c r="NAK140"/>
      <c r="NAL140"/>
      <c r="NAM140"/>
      <c r="NAN140"/>
      <c r="NAO140"/>
      <c r="NAP140"/>
      <c r="NAQ140"/>
      <c r="NAR140"/>
      <c r="NAS140"/>
      <c r="NAT140"/>
      <c r="NAU140"/>
      <c r="NAV140"/>
      <c r="NAW140"/>
      <c r="NAX140"/>
      <c r="NAY140"/>
      <c r="NAZ140"/>
      <c r="NBA140"/>
      <c r="NBB140"/>
      <c r="NBC140"/>
      <c r="NBD140"/>
      <c r="NBE140"/>
      <c r="NBF140"/>
      <c r="NBG140"/>
      <c r="NBH140"/>
      <c r="NBI140"/>
      <c r="NBJ140"/>
      <c r="NBK140"/>
      <c r="NBL140"/>
      <c r="NBM140"/>
      <c r="NBN140"/>
      <c r="NBO140"/>
      <c r="NBP140"/>
      <c r="NBQ140"/>
      <c r="NBR140"/>
      <c r="NBS140"/>
      <c r="NBT140"/>
      <c r="NBU140"/>
      <c r="NBV140"/>
      <c r="NBW140"/>
      <c r="NBX140"/>
      <c r="NBY140"/>
      <c r="NBZ140"/>
      <c r="NCA140"/>
      <c r="NCB140"/>
      <c r="NCC140"/>
      <c r="NCD140"/>
      <c r="NCE140"/>
      <c r="NCF140"/>
      <c r="NCG140"/>
      <c r="NCH140"/>
      <c r="NCI140"/>
      <c r="NCJ140"/>
      <c r="NCK140"/>
      <c r="NCL140"/>
      <c r="NCM140"/>
      <c r="NCN140"/>
      <c r="NCO140"/>
      <c r="NCP140"/>
      <c r="NCQ140"/>
      <c r="NCR140"/>
      <c r="NCS140"/>
      <c r="NCT140"/>
      <c r="NCU140"/>
      <c r="NCV140"/>
      <c r="NCW140"/>
      <c r="NCX140"/>
      <c r="NCY140"/>
      <c r="NCZ140"/>
      <c r="NDA140"/>
      <c r="NDB140"/>
      <c r="NDC140"/>
      <c r="NDD140"/>
      <c r="NDE140"/>
      <c r="NDF140"/>
      <c r="NDG140"/>
      <c r="NDH140"/>
      <c r="NDI140"/>
      <c r="NDJ140"/>
      <c r="NDK140"/>
      <c r="NDL140"/>
      <c r="NDM140"/>
      <c r="NDN140"/>
      <c r="NDO140"/>
      <c r="NDP140"/>
      <c r="NDQ140"/>
      <c r="NDR140"/>
      <c r="NDS140"/>
      <c r="NDT140"/>
      <c r="NDU140"/>
      <c r="NDV140"/>
      <c r="NDW140"/>
      <c r="NDX140"/>
      <c r="NDY140"/>
      <c r="NDZ140"/>
      <c r="NEA140"/>
      <c r="NEB140"/>
      <c r="NEC140"/>
      <c r="NED140"/>
      <c r="NEE140"/>
      <c r="NEF140"/>
      <c r="NEG140"/>
      <c r="NEH140"/>
      <c r="NEI140"/>
      <c r="NEJ140"/>
      <c r="NEK140"/>
      <c r="NEL140"/>
      <c r="NEM140"/>
      <c r="NEN140"/>
      <c r="NEO140"/>
      <c r="NEP140"/>
      <c r="NEQ140"/>
      <c r="NER140"/>
      <c r="NES140"/>
      <c r="NET140"/>
      <c r="NEU140"/>
      <c r="NEV140"/>
      <c r="NEW140"/>
      <c r="NEX140"/>
      <c r="NEY140"/>
      <c r="NEZ140"/>
      <c r="NFA140"/>
      <c r="NFB140"/>
      <c r="NFC140"/>
      <c r="NFD140"/>
      <c r="NFE140"/>
      <c r="NFF140"/>
      <c r="NFG140"/>
      <c r="NFH140"/>
      <c r="NFI140"/>
      <c r="NFJ140"/>
      <c r="NFK140"/>
      <c r="NFL140"/>
      <c r="NFM140"/>
      <c r="NFN140"/>
      <c r="NFO140"/>
      <c r="NFP140"/>
      <c r="NFQ140"/>
      <c r="NFR140"/>
      <c r="NFS140"/>
      <c r="NFT140"/>
      <c r="NFU140"/>
      <c r="NFV140"/>
      <c r="NFW140"/>
      <c r="NFX140"/>
      <c r="NFY140"/>
      <c r="NFZ140"/>
      <c r="NGA140"/>
      <c r="NGB140"/>
      <c r="NGC140"/>
      <c r="NGD140"/>
      <c r="NGE140"/>
      <c r="NGF140"/>
      <c r="NGG140"/>
      <c r="NGH140"/>
      <c r="NGI140"/>
      <c r="NGJ140"/>
      <c r="NGK140"/>
      <c r="NGL140"/>
      <c r="NGM140"/>
      <c r="NGN140"/>
      <c r="NGO140"/>
      <c r="NGP140"/>
      <c r="NGQ140"/>
      <c r="NGR140"/>
      <c r="NGS140"/>
      <c r="NGT140"/>
      <c r="NGU140"/>
      <c r="NGV140"/>
      <c r="NGW140"/>
      <c r="NGX140"/>
      <c r="NGY140"/>
      <c r="NGZ140"/>
      <c r="NHA140"/>
      <c r="NHB140"/>
      <c r="NHC140"/>
      <c r="NHD140"/>
      <c r="NHE140"/>
      <c r="NHF140"/>
      <c r="NHG140"/>
      <c r="NHH140"/>
      <c r="NHI140"/>
      <c r="NHJ140"/>
      <c r="NHK140"/>
      <c r="NHL140"/>
      <c r="NHM140"/>
      <c r="NHN140"/>
      <c r="NHO140"/>
      <c r="NHP140"/>
      <c r="NHQ140"/>
      <c r="NHR140"/>
      <c r="NHS140"/>
      <c r="NHT140"/>
      <c r="NHU140"/>
      <c r="NHV140"/>
      <c r="NHW140"/>
      <c r="NHX140"/>
      <c r="NHY140"/>
      <c r="NHZ140"/>
      <c r="NIA140"/>
      <c r="NIB140"/>
      <c r="NIC140"/>
      <c r="NID140"/>
      <c r="NIE140"/>
      <c r="NIF140"/>
      <c r="NIG140"/>
      <c r="NIH140"/>
      <c r="NII140"/>
      <c r="NIJ140"/>
      <c r="NIK140"/>
      <c r="NIL140"/>
      <c r="NIM140"/>
      <c r="NIN140"/>
      <c r="NIO140"/>
      <c r="NIP140"/>
      <c r="NIQ140"/>
      <c r="NIR140"/>
      <c r="NIS140"/>
      <c r="NIT140"/>
      <c r="NIU140"/>
      <c r="NIV140"/>
      <c r="NIW140"/>
      <c r="NIX140"/>
      <c r="NIY140"/>
      <c r="NIZ140"/>
      <c r="NJA140"/>
      <c r="NJB140"/>
      <c r="NJC140"/>
      <c r="NJD140"/>
      <c r="NJE140"/>
      <c r="NJF140"/>
      <c r="NJG140"/>
      <c r="NJH140"/>
      <c r="NJI140"/>
      <c r="NJJ140"/>
      <c r="NJK140"/>
      <c r="NJL140"/>
      <c r="NJM140"/>
      <c r="NJN140"/>
      <c r="NJO140"/>
      <c r="NJP140"/>
      <c r="NJQ140"/>
      <c r="NJR140"/>
      <c r="NJS140"/>
      <c r="NJT140"/>
      <c r="NJU140"/>
      <c r="NJV140"/>
      <c r="NJW140"/>
      <c r="NJX140"/>
      <c r="NJY140"/>
      <c r="NJZ140"/>
      <c r="NKA140"/>
      <c r="NKB140"/>
      <c r="NKC140"/>
      <c r="NKD140"/>
      <c r="NKE140"/>
      <c r="NKF140"/>
      <c r="NKG140"/>
      <c r="NKH140"/>
      <c r="NKI140"/>
      <c r="NKJ140"/>
      <c r="NKK140"/>
      <c r="NKL140"/>
      <c r="NKM140"/>
      <c r="NKN140"/>
      <c r="NKO140"/>
      <c r="NKP140"/>
      <c r="NKQ140"/>
      <c r="NKR140"/>
      <c r="NKS140"/>
      <c r="NKT140"/>
      <c r="NKU140"/>
      <c r="NKV140"/>
      <c r="NKW140"/>
      <c r="NKX140"/>
      <c r="NKY140"/>
      <c r="NKZ140"/>
      <c r="NLA140"/>
      <c r="NLB140"/>
      <c r="NLC140"/>
      <c r="NLD140"/>
      <c r="NLE140"/>
      <c r="NLF140"/>
      <c r="NLG140"/>
      <c r="NLH140"/>
      <c r="NLI140"/>
      <c r="NLJ140"/>
      <c r="NLK140"/>
      <c r="NLL140"/>
      <c r="NLM140"/>
      <c r="NLN140"/>
      <c r="NLO140"/>
      <c r="NLP140"/>
      <c r="NLQ140"/>
      <c r="NLR140"/>
      <c r="NLS140"/>
      <c r="NLT140"/>
      <c r="NLU140"/>
      <c r="NLV140"/>
      <c r="NLW140"/>
      <c r="NLX140"/>
      <c r="NLY140"/>
      <c r="NLZ140"/>
      <c r="NMA140"/>
      <c r="NMB140"/>
      <c r="NMC140"/>
      <c r="NMD140"/>
      <c r="NME140"/>
      <c r="NMF140"/>
      <c r="NMG140"/>
      <c r="NMH140"/>
      <c r="NMI140"/>
      <c r="NMJ140"/>
      <c r="NMK140"/>
      <c r="NML140"/>
      <c r="NMM140"/>
      <c r="NMN140"/>
      <c r="NMO140"/>
      <c r="NMP140"/>
      <c r="NMQ140"/>
      <c r="NMR140"/>
      <c r="NMS140"/>
      <c r="NMT140"/>
      <c r="NMU140"/>
      <c r="NMV140"/>
      <c r="NMW140"/>
      <c r="NMX140"/>
      <c r="NMY140"/>
      <c r="NMZ140"/>
      <c r="NNA140"/>
      <c r="NNB140"/>
      <c r="NNC140"/>
      <c r="NND140"/>
      <c r="NNE140"/>
      <c r="NNF140"/>
      <c r="NNG140"/>
      <c r="NNH140"/>
      <c r="NNI140"/>
      <c r="NNJ140"/>
      <c r="NNK140"/>
      <c r="NNL140"/>
      <c r="NNM140"/>
      <c r="NNN140"/>
      <c r="NNO140"/>
      <c r="NNP140"/>
      <c r="NNQ140"/>
      <c r="NNR140"/>
      <c r="NNS140"/>
      <c r="NNT140"/>
      <c r="NNU140"/>
      <c r="NNV140"/>
      <c r="NNW140"/>
      <c r="NNX140"/>
      <c r="NNY140"/>
      <c r="NNZ140"/>
      <c r="NOA140"/>
      <c r="NOB140"/>
      <c r="NOC140"/>
      <c r="NOD140"/>
      <c r="NOE140"/>
      <c r="NOF140"/>
      <c r="NOG140"/>
      <c r="NOH140"/>
      <c r="NOI140"/>
      <c r="NOJ140"/>
      <c r="NOK140"/>
      <c r="NOL140"/>
      <c r="NOM140"/>
      <c r="NON140"/>
      <c r="NOO140"/>
      <c r="NOP140"/>
      <c r="NOQ140"/>
      <c r="NOR140"/>
      <c r="NOS140"/>
      <c r="NOT140"/>
      <c r="NOU140"/>
      <c r="NOV140"/>
      <c r="NOW140"/>
      <c r="NOX140"/>
      <c r="NOY140"/>
      <c r="NOZ140"/>
      <c r="NPA140"/>
      <c r="NPB140"/>
      <c r="NPC140"/>
      <c r="NPD140"/>
      <c r="NPE140"/>
      <c r="NPF140"/>
      <c r="NPG140"/>
      <c r="NPH140"/>
      <c r="NPI140"/>
      <c r="NPJ140"/>
      <c r="NPK140"/>
      <c r="NPL140"/>
      <c r="NPM140"/>
      <c r="NPN140"/>
      <c r="NPO140"/>
      <c r="NPP140"/>
      <c r="NPQ140"/>
      <c r="NPR140"/>
      <c r="NPS140"/>
      <c r="NPT140"/>
      <c r="NPU140"/>
      <c r="NPV140"/>
      <c r="NPW140"/>
      <c r="NPX140"/>
      <c r="NPY140"/>
      <c r="NPZ140"/>
      <c r="NQA140"/>
      <c r="NQB140"/>
      <c r="NQC140"/>
      <c r="NQD140"/>
      <c r="NQE140"/>
      <c r="NQF140"/>
      <c r="NQG140"/>
      <c r="NQH140"/>
      <c r="NQI140"/>
      <c r="NQJ140"/>
      <c r="NQK140"/>
      <c r="NQL140"/>
      <c r="NQM140"/>
      <c r="NQN140"/>
      <c r="NQO140"/>
      <c r="NQP140"/>
      <c r="NQQ140"/>
      <c r="NQR140"/>
      <c r="NQS140"/>
      <c r="NQT140"/>
      <c r="NQU140"/>
      <c r="NQV140"/>
      <c r="NQW140"/>
      <c r="NQX140"/>
      <c r="NQY140"/>
      <c r="NQZ140"/>
      <c r="NRA140"/>
      <c r="NRB140"/>
      <c r="NRC140"/>
      <c r="NRD140"/>
      <c r="NRE140"/>
      <c r="NRF140"/>
      <c r="NRG140"/>
      <c r="NRH140"/>
      <c r="NRI140"/>
      <c r="NRJ140"/>
      <c r="NRK140"/>
      <c r="NRL140"/>
      <c r="NRM140"/>
      <c r="NRN140"/>
      <c r="NRO140"/>
      <c r="NRP140"/>
      <c r="NRQ140"/>
      <c r="NRR140"/>
      <c r="NRS140"/>
      <c r="NRT140"/>
      <c r="NRU140"/>
      <c r="NRV140"/>
      <c r="NRW140"/>
      <c r="NRX140"/>
      <c r="NRY140"/>
      <c r="NRZ140"/>
      <c r="NSA140"/>
      <c r="NSB140"/>
      <c r="NSC140"/>
      <c r="NSD140"/>
      <c r="NSE140"/>
      <c r="NSF140"/>
      <c r="NSG140"/>
      <c r="NSH140"/>
      <c r="NSI140"/>
      <c r="NSJ140"/>
      <c r="NSK140"/>
      <c r="NSL140"/>
      <c r="NSM140"/>
      <c r="NSN140"/>
      <c r="NSO140"/>
      <c r="NSP140"/>
      <c r="NSQ140"/>
      <c r="NSR140"/>
      <c r="NSS140"/>
      <c r="NST140"/>
      <c r="NSU140"/>
      <c r="NSV140"/>
      <c r="NSW140"/>
      <c r="NSX140"/>
      <c r="NSY140"/>
      <c r="NSZ140"/>
      <c r="NTA140"/>
      <c r="NTB140"/>
      <c r="NTC140"/>
      <c r="NTD140"/>
      <c r="NTE140"/>
      <c r="NTF140"/>
      <c r="NTG140"/>
      <c r="NTH140"/>
      <c r="NTI140"/>
      <c r="NTJ140"/>
      <c r="NTK140"/>
      <c r="NTL140"/>
      <c r="NTM140"/>
      <c r="NTN140"/>
      <c r="NTO140"/>
      <c r="NTP140"/>
      <c r="NTQ140"/>
      <c r="NTR140"/>
      <c r="NTS140"/>
      <c r="NTT140"/>
      <c r="NTU140"/>
      <c r="NTV140"/>
      <c r="NTW140"/>
      <c r="NTX140"/>
      <c r="NTY140"/>
      <c r="NTZ140"/>
      <c r="NUA140"/>
      <c r="NUB140"/>
      <c r="NUC140"/>
      <c r="NUD140"/>
      <c r="NUE140"/>
      <c r="NUF140"/>
      <c r="NUG140"/>
      <c r="NUH140"/>
      <c r="NUI140"/>
      <c r="NUJ140"/>
      <c r="NUK140"/>
      <c r="NUL140"/>
      <c r="NUM140"/>
      <c r="NUN140"/>
      <c r="NUO140"/>
      <c r="NUP140"/>
      <c r="NUQ140"/>
      <c r="NUR140"/>
      <c r="NUS140"/>
      <c r="NUT140"/>
      <c r="NUU140"/>
      <c r="NUV140"/>
      <c r="NUW140"/>
      <c r="NUX140"/>
      <c r="NUY140"/>
      <c r="NUZ140"/>
      <c r="NVA140"/>
      <c r="NVB140"/>
      <c r="NVC140"/>
      <c r="NVD140"/>
      <c r="NVE140"/>
      <c r="NVF140"/>
      <c r="NVG140"/>
      <c r="NVH140"/>
      <c r="NVI140"/>
      <c r="NVJ140"/>
      <c r="NVK140"/>
      <c r="NVL140"/>
      <c r="NVM140"/>
      <c r="NVN140"/>
      <c r="NVO140"/>
      <c r="NVP140"/>
      <c r="NVQ140"/>
      <c r="NVR140"/>
      <c r="NVS140"/>
      <c r="NVT140"/>
      <c r="NVU140"/>
      <c r="NVV140"/>
      <c r="NVW140"/>
      <c r="NVX140"/>
      <c r="NVY140"/>
      <c r="NVZ140"/>
      <c r="NWA140"/>
      <c r="NWB140"/>
      <c r="NWC140"/>
      <c r="NWD140"/>
      <c r="NWE140"/>
      <c r="NWF140"/>
      <c r="NWG140"/>
      <c r="NWH140"/>
      <c r="NWI140"/>
      <c r="NWJ140"/>
      <c r="NWK140"/>
      <c r="NWL140"/>
      <c r="NWM140"/>
      <c r="NWN140"/>
      <c r="NWO140"/>
      <c r="NWP140"/>
      <c r="NWQ140"/>
      <c r="NWR140"/>
      <c r="NWS140"/>
      <c r="NWT140"/>
      <c r="NWU140"/>
      <c r="NWV140"/>
      <c r="NWW140"/>
      <c r="NWX140"/>
      <c r="NWY140"/>
      <c r="NWZ140"/>
      <c r="NXA140"/>
      <c r="NXB140"/>
      <c r="NXC140"/>
      <c r="NXD140"/>
      <c r="NXE140"/>
      <c r="NXF140"/>
      <c r="NXG140"/>
      <c r="NXH140"/>
      <c r="NXI140"/>
      <c r="NXJ140"/>
      <c r="NXK140"/>
      <c r="NXL140"/>
      <c r="NXM140"/>
      <c r="NXN140"/>
      <c r="NXO140"/>
      <c r="NXP140"/>
      <c r="NXQ140"/>
      <c r="NXR140"/>
      <c r="NXS140"/>
      <c r="NXT140"/>
      <c r="NXU140"/>
      <c r="NXV140"/>
      <c r="NXW140"/>
      <c r="NXX140"/>
      <c r="NXY140"/>
      <c r="NXZ140"/>
      <c r="NYA140"/>
      <c r="NYB140"/>
      <c r="NYC140"/>
      <c r="NYD140"/>
      <c r="NYE140"/>
      <c r="NYF140"/>
      <c r="NYG140"/>
      <c r="NYH140"/>
      <c r="NYI140"/>
      <c r="NYJ140"/>
      <c r="NYK140"/>
      <c r="NYL140"/>
      <c r="NYM140"/>
      <c r="NYN140"/>
      <c r="NYO140"/>
      <c r="NYP140"/>
      <c r="NYQ140"/>
      <c r="NYR140"/>
      <c r="NYS140"/>
      <c r="NYT140"/>
      <c r="NYU140"/>
      <c r="NYV140"/>
      <c r="NYW140"/>
      <c r="NYX140"/>
      <c r="NYY140"/>
      <c r="NYZ140"/>
      <c r="NZA140"/>
      <c r="NZB140"/>
      <c r="NZC140"/>
      <c r="NZD140"/>
      <c r="NZE140"/>
      <c r="NZF140"/>
      <c r="NZG140"/>
      <c r="NZH140"/>
      <c r="NZI140"/>
      <c r="NZJ140"/>
      <c r="NZK140"/>
      <c r="NZL140"/>
      <c r="NZM140"/>
      <c r="NZN140"/>
      <c r="NZO140"/>
      <c r="NZP140"/>
      <c r="NZQ140"/>
      <c r="NZR140"/>
      <c r="NZS140"/>
      <c r="NZT140"/>
      <c r="NZU140"/>
      <c r="NZV140"/>
      <c r="NZW140"/>
      <c r="NZX140"/>
      <c r="NZY140"/>
      <c r="NZZ140"/>
      <c r="OAA140"/>
      <c r="OAB140"/>
      <c r="OAC140"/>
      <c r="OAD140"/>
      <c r="OAE140"/>
      <c r="OAF140"/>
      <c r="OAG140"/>
      <c r="OAH140"/>
      <c r="OAI140"/>
      <c r="OAJ140"/>
      <c r="OAK140"/>
      <c r="OAL140"/>
      <c r="OAM140"/>
      <c r="OAN140"/>
      <c r="OAO140"/>
      <c r="OAP140"/>
      <c r="OAQ140"/>
      <c r="OAR140"/>
      <c r="OAS140"/>
      <c r="OAT140"/>
      <c r="OAU140"/>
      <c r="OAV140"/>
      <c r="OAW140"/>
      <c r="OAX140"/>
      <c r="OAY140"/>
      <c r="OAZ140"/>
      <c r="OBA140"/>
      <c r="OBB140"/>
      <c r="OBC140"/>
      <c r="OBD140"/>
      <c r="OBE140"/>
      <c r="OBF140"/>
      <c r="OBG140"/>
      <c r="OBH140"/>
      <c r="OBI140"/>
      <c r="OBJ140"/>
      <c r="OBK140"/>
      <c r="OBL140"/>
      <c r="OBM140"/>
      <c r="OBN140"/>
      <c r="OBO140"/>
      <c r="OBP140"/>
      <c r="OBQ140"/>
      <c r="OBR140"/>
      <c r="OBS140"/>
      <c r="OBT140"/>
      <c r="OBU140"/>
      <c r="OBV140"/>
      <c r="OBW140"/>
      <c r="OBX140"/>
      <c r="OBY140"/>
      <c r="OBZ140"/>
      <c r="OCA140"/>
      <c r="OCB140"/>
      <c r="OCC140"/>
      <c r="OCD140"/>
      <c r="OCE140"/>
      <c r="OCF140"/>
      <c r="OCG140"/>
      <c r="OCH140"/>
      <c r="OCI140"/>
      <c r="OCJ140"/>
      <c r="OCK140"/>
      <c r="OCL140"/>
      <c r="OCM140"/>
      <c r="OCN140"/>
      <c r="OCO140"/>
      <c r="OCP140"/>
      <c r="OCQ140"/>
      <c r="OCR140"/>
      <c r="OCS140"/>
      <c r="OCT140"/>
      <c r="OCU140"/>
      <c r="OCV140"/>
      <c r="OCW140"/>
      <c r="OCX140"/>
      <c r="OCY140"/>
      <c r="OCZ140"/>
      <c r="ODA140"/>
      <c r="ODB140"/>
      <c r="ODC140"/>
      <c r="ODD140"/>
      <c r="ODE140"/>
      <c r="ODF140"/>
      <c r="ODG140"/>
      <c r="ODH140"/>
      <c r="ODI140"/>
      <c r="ODJ140"/>
      <c r="ODK140"/>
      <c r="ODL140"/>
      <c r="ODM140"/>
      <c r="ODN140"/>
      <c r="ODO140"/>
      <c r="ODP140"/>
      <c r="ODQ140"/>
      <c r="ODR140"/>
      <c r="ODS140"/>
      <c r="ODT140"/>
      <c r="ODU140"/>
      <c r="ODV140"/>
      <c r="ODW140"/>
      <c r="ODX140"/>
      <c r="ODY140"/>
      <c r="ODZ140"/>
      <c r="OEA140"/>
      <c r="OEB140"/>
      <c r="OEC140"/>
      <c r="OED140"/>
      <c r="OEE140"/>
      <c r="OEF140"/>
      <c r="OEG140"/>
      <c r="OEH140"/>
      <c r="OEI140"/>
      <c r="OEJ140"/>
      <c r="OEK140"/>
      <c r="OEL140"/>
      <c r="OEM140"/>
      <c r="OEN140"/>
      <c r="OEO140"/>
      <c r="OEP140"/>
      <c r="OEQ140"/>
      <c r="OER140"/>
      <c r="OES140"/>
      <c r="OET140"/>
      <c r="OEU140"/>
      <c r="OEV140"/>
      <c r="OEW140"/>
      <c r="OEX140"/>
      <c r="OEY140"/>
      <c r="OEZ140"/>
      <c r="OFA140"/>
      <c r="OFB140"/>
      <c r="OFC140"/>
      <c r="OFD140"/>
      <c r="OFE140"/>
      <c r="OFF140"/>
      <c r="OFG140"/>
      <c r="OFH140"/>
      <c r="OFI140"/>
      <c r="OFJ140"/>
      <c r="OFK140"/>
      <c r="OFL140"/>
      <c r="OFM140"/>
      <c r="OFN140"/>
      <c r="OFO140"/>
      <c r="OFP140"/>
      <c r="OFQ140"/>
      <c r="OFR140"/>
      <c r="OFS140"/>
      <c r="OFT140"/>
      <c r="OFU140"/>
      <c r="OFV140"/>
      <c r="OFW140"/>
      <c r="OFX140"/>
      <c r="OFY140"/>
      <c r="OFZ140"/>
      <c r="OGA140"/>
      <c r="OGB140"/>
      <c r="OGC140"/>
      <c r="OGD140"/>
      <c r="OGE140"/>
      <c r="OGF140"/>
      <c r="OGG140"/>
      <c r="OGH140"/>
      <c r="OGI140"/>
      <c r="OGJ140"/>
      <c r="OGK140"/>
      <c r="OGL140"/>
      <c r="OGM140"/>
      <c r="OGN140"/>
      <c r="OGO140"/>
      <c r="OGP140"/>
      <c r="OGQ140"/>
      <c r="OGR140"/>
      <c r="OGS140"/>
      <c r="OGT140"/>
      <c r="OGU140"/>
      <c r="OGV140"/>
      <c r="OGW140"/>
      <c r="OGX140"/>
      <c r="OGY140"/>
      <c r="OGZ140"/>
      <c r="OHA140"/>
      <c r="OHB140"/>
      <c r="OHC140"/>
      <c r="OHD140"/>
      <c r="OHE140"/>
      <c r="OHF140"/>
      <c r="OHG140"/>
      <c r="OHH140"/>
      <c r="OHI140"/>
      <c r="OHJ140"/>
      <c r="OHK140"/>
      <c r="OHL140"/>
      <c r="OHM140"/>
      <c r="OHN140"/>
      <c r="OHO140"/>
      <c r="OHP140"/>
      <c r="OHQ140"/>
      <c r="OHR140"/>
      <c r="OHS140"/>
      <c r="OHT140"/>
      <c r="OHU140"/>
      <c r="OHV140"/>
      <c r="OHW140"/>
      <c r="OHX140"/>
      <c r="OHY140"/>
      <c r="OHZ140"/>
      <c r="OIA140"/>
      <c r="OIB140"/>
      <c r="OIC140"/>
      <c r="OID140"/>
      <c r="OIE140"/>
      <c r="OIF140"/>
      <c r="OIG140"/>
      <c r="OIH140"/>
      <c r="OII140"/>
      <c r="OIJ140"/>
      <c r="OIK140"/>
      <c r="OIL140"/>
      <c r="OIM140"/>
      <c r="OIN140"/>
      <c r="OIO140"/>
      <c r="OIP140"/>
      <c r="OIQ140"/>
      <c r="OIR140"/>
      <c r="OIS140"/>
      <c r="OIT140"/>
      <c r="OIU140"/>
      <c r="OIV140"/>
      <c r="OIW140"/>
      <c r="OIX140"/>
      <c r="OIY140"/>
      <c r="OIZ140"/>
      <c r="OJA140"/>
      <c r="OJB140"/>
      <c r="OJC140"/>
      <c r="OJD140"/>
      <c r="OJE140"/>
      <c r="OJF140"/>
      <c r="OJG140"/>
      <c r="OJH140"/>
      <c r="OJI140"/>
      <c r="OJJ140"/>
      <c r="OJK140"/>
      <c r="OJL140"/>
      <c r="OJM140"/>
      <c r="OJN140"/>
      <c r="OJO140"/>
      <c r="OJP140"/>
      <c r="OJQ140"/>
      <c r="OJR140"/>
      <c r="OJS140"/>
      <c r="OJT140"/>
      <c r="OJU140"/>
      <c r="OJV140"/>
      <c r="OJW140"/>
      <c r="OJX140"/>
      <c r="OJY140"/>
      <c r="OJZ140"/>
      <c r="OKA140"/>
      <c r="OKB140"/>
      <c r="OKC140"/>
      <c r="OKD140"/>
      <c r="OKE140"/>
      <c r="OKF140"/>
      <c r="OKG140"/>
      <c r="OKH140"/>
      <c r="OKI140"/>
      <c r="OKJ140"/>
      <c r="OKK140"/>
      <c r="OKL140"/>
      <c r="OKM140"/>
      <c r="OKN140"/>
      <c r="OKO140"/>
      <c r="OKP140"/>
      <c r="OKQ140"/>
      <c r="OKR140"/>
      <c r="OKS140"/>
      <c r="OKT140"/>
      <c r="OKU140"/>
      <c r="OKV140"/>
      <c r="OKW140"/>
      <c r="OKX140"/>
      <c r="OKY140"/>
      <c r="OKZ140"/>
      <c r="OLA140"/>
      <c r="OLB140"/>
      <c r="OLC140"/>
      <c r="OLD140"/>
      <c r="OLE140"/>
      <c r="OLF140"/>
      <c r="OLG140"/>
      <c r="OLH140"/>
      <c r="OLI140"/>
      <c r="OLJ140"/>
      <c r="OLK140"/>
      <c r="OLL140"/>
      <c r="OLM140"/>
      <c r="OLN140"/>
      <c r="OLO140"/>
      <c r="OLP140"/>
      <c r="OLQ140"/>
      <c r="OLR140"/>
      <c r="OLS140"/>
      <c r="OLT140"/>
      <c r="OLU140"/>
      <c r="OLV140"/>
      <c r="OLW140"/>
      <c r="OLX140"/>
      <c r="OLY140"/>
      <c r="OLZ140"/>
      <c r="OMA140"/>
      <c r="OMB140"/>
      <c r="OMC140"/>
      <c r="OMD140"/>
      <c r="OME140"/>
      <c r="OMF140"/>
      <c r="OMG140"/>
      <c r="OMH140"/>
      <c r="OMI140"/>
      <c r="OMJ140"/>
      <c r="OMK140"/>
      <c r="OML140"/>
      <c r="OMM140"/>
      <c r="OMN140"/>
      <c r="OMO140"/>
      <c r="OMP140"/>
      <c r="OMQ140"/>
      <c r="OMR140"/>
      <c r="OMS140"/>
      <c r="OMT140"/>
      <c r="OMU140"/>
      <c r="OMV140"/>
      <c r="OMW140"/>
      <c r="OMX140"/>
      <c r="OMY140"/>
      <c r="OMZ140"/>
      <c r="ONA140"/>
      <c r="ONB140"/>
      <c r="ONC140"/>
      <c r="OND140"/>
      <c r="ONE140"/>
      <c r="ONF140"/>
      <c r="ONG140"/>
      <c r="ONH140"/>
      <c r="ONI140"/>
      <c r="ONJ140"/>
      <c r="ONK140"/>
      <c r="ONL140"/>
      <c r="ONM140"/>
      <c r="ONN140"/>
      <c r="ONO140"/>
      <c r="ONP140"/>
      <c r="ONQ140"/>
      <c r="ONR140"/>
      <c r="ONS140"/>
      <c r="ONT140"/>
      <c r="ONU140"/>
      <c r="ONV140"/>
      <c r="ONW140"/>
      <c r="ONX140"/>
      <c r="ONY140"/>
      <c r="ONZ140"/>
      <c r="OOA140"/>
      <c r="OOB140"/>
      <c r="OOC140"/>
      <c r="OOD140"/>
      <c r="OOE140"/>
      <c r="OOF140"/>
      <c r="OOG140"/>
      <c r="OOH140"/>
      <c r="OOI140"/>
      <c r="OOJ140"/>
      <c r="OOK140"/>
      <c r="OOL140"/>
      <c r="OOM140"/>
      <c r="OON140"/>
      <c r="OOO140"/>
      <c r="OOP140"/>
      <c r="OOQ140"/>
      <c r="OOR140"/>
      <c r="OOS140"/>
      <c r="OOT140"/>
      <c r="OOU140"/>
      <c r="OOV140"/>
      <c r="OOW140"/>
      <c r="OOX140"/>
      <c r="OOY140"/>
      <c r="OOZ140"/>
      <c r="OPA140"/>
      <c r="OPB140"/>
      <c r="OPC140"/>
      <c r="OPD140"/>
      <c r="OPE140"/>
      <c r="OPF140"/>
      <c r="OPG140"/>
      <c r="OPH140"/>
      <c r="OPI140"/>
      <c r="OPJ140"/>
      <c r="OPK140"/>
      <c r="OPL140"/>
      <c r="OPM140"/>
      <c r="OPN140"/>
      <c r="OPO140"/>
      <c r="OPP140"/>
      <c r="OPQ140"/>
      <c r="OPR140"/>
      <c r="OPS140"/>
      <c r="OPT140"/>
      <c r="OPU140"/>
      <c r="OPV140"/>
      <c r="OPW140"/>
      <c r="OPX140"/>
      <c r="OPY140"/>
      <c r="OPZ140"/>
      <c r="OQA140"/>
      <c r="OQB140"/>
      <c r="OQC140"/>
      <c r="OQD140"/>
      <c r="OQE140"/>
      <c r="OQF140"/>
      <c r="OQG140"/>
      <c r="OQH140"/>
      <c r="OQI140"/>
      <c r="OQJ140"/>
      <c r="OQK140"/>
      <c r="OQL140"/>
      <c r="OQM140"/>
      <c r="OQN140"/>
      <c r="OQO140"/>
      <c r="OQP140"/>
      <c r="OQQ140"/>
      <c r="OQR140"/>
      <c r="OQS140"/>
      <c r="OQT140"/>
      <c r="OQU140"/>
      <c r="OQV140"/>
      <c r="OQW140"/>
      <c r="OQX140"/>
      <c r="OQY140"/>
      <c r="OQZ140"/>
      <c r="ORA140"/>
      <c r="ORB140"/>
      <c r="ORC140"/>
      <c r="ORD140"/>
      <c r="ORE140"/>
      <c r="ORF140"/>
      <c r="ORG140"/>
      <c r="ORH140"/>
      <c r="ORI140"/>
      <c r="ORJ140"/>
      <c r="ORK140"/>
      <c r="ORL140"/>
      <c r="ORM140"/>
      <c r="ORN140"/>
      <c r="ORO140"/>
      <c r="ORP140"/>
      <c r="ORQ140"/>
      <c r="ORR140"/>
      <c r="ORS140"/>
      <c r="ORT140"/>
      <c r="ORU140"/>
      <c r="ORV140"/>
      <c r="ORW140"/>
      <c r="ORX140"/>
      <c r="ORY140"/>
      <c r="ORZ140"/>
      <c r="OSA140"/>
      <c r="OSB140"/>
      <c r="OSC140"/>
      <c r="OSD140"/>
      <c r="OSE140"/>
      <c r="OSF140"/>
      <c r="OSG140"/>
      <c r="OSH140"/>
      <c r="OSI140"/>
      <c r="OSJ140"/>
      <c r="OSK140"/>
      <c r="OSL140"/>
      <c r="OSM140"/>
      <c r="OSN140"/>
      <c r="OSO140"/>
      <c r="OSP140"/>
      <c r="OSQ140"/>
      <c r="OSR140"/>
      <c r="OSS140"/>
      <c r="OST140"/>
      <c r="OSU140"/>
      <c r="OSV140"/>
      <c r="OSW140"/>
      <c r="OSX140"/>
      <c r="OSY140"/>
      <c r="OSZ140"/>
      <c r="OTA140"/>
      <c r="OTB140"/>
      <c r="OTC140"/>
      <c r="OTD140"/>
      <c r="OTE140"/>
      <c r="OTF140"/>
      <c r="OTG140"/>
      <c r="OTH140"/>
      <c r="OTI140"/>
      <c r="OTJ140"/>
      <c r="OTK140"/>
      <c r="OTL140"/>
      <c r="OTM140"/>
      <c r="OTN140"/>
      <c r="OTO140"/>
      <c r="OTP140"/>
      <c r="OTQ140"/>
      <c r="OTR140"/>
      <c r="OTS140"/>
      <c r="OTT140"/>
      <c r="OTU140"/>
      <c r="OTV140"/>
      <c r="OTW140"/>
      <c r="OTX140"/>
      <c r="OTY140"/>
      <c r="OTZ140"/>
      <c r="OUA140"/>
      <c r="OUB140"/>
      <c r="OUC140"/>
      <c r="OUD140"/>
      <c r="OUE140"/>
      <c r="OUF140"/>
      <c r="OUG140"/>
      <c r="OUH140"/>
      <c r="OUI140"/>
      <c r="OUJ140"/>
      <c r="OUK140"/>
      <c r="OUL140"/>
      <c r="OUM140"/>
      <c r="OUN140"/>
      <c r="OUO140"/>
      <c r="OUP140"/>
      <c r="OUQ140"/>
      <c r="OUR140"/>
      <c r="OUS140"/>
      <c r="OUT140"/>
      <c r="OUU140"/>
      <c r="OUV140"/>
      <c r="OUW140"/>
      <c r="OUX140"/>
      <c r="OUY140"/>
      <c r="OUZ140"/>
      <c r="OVA140"/>
      <c r="OVB140"/>
      <c r="OVC140"/>
      <c r="OVD140"/>
      <c r="OVE140"/>
      <c r="OVF140"/>
      <c r="OVG140"/>
      <c r="OVH140"/>
      <c r="OVI140"/>
      <c r="OVJ140"/>
      <c r="OVK140"/>
      <c r="OVL140"/>
      <c r="OVM140"/>
      <c r="OVN140"/>
      <c r="OVO140"/>
      <c r="OVP140"/>
      <c r="OVQ140"/>
      <c r="OVR140"/>
      <c r="OVS140"/>
      <c r="OVT140"/>
      <c r="OVU140"/>
      <c r="OVV140"/>
      <c r="OVW140"/>
      <c r="OVX140"/>
      <c r="OVY140"/>
      <c r="OVZ140"/>
      <c r="OWA140"/>
      <c r="OWB140"/>
      <c r="OWC140"/>
      <c r="OWD140"/>
      <c r="OWE140"/>
      <c r="OWF140"/>
      <c r="OWG140"/>
      <c r="OWH140"/>
      <c r="OWI140"/>
      <c r="OWJ140"/>
      <c r="OWK140"/>
      <c r="OWL140"/>
      <c r="OWM140"/>
      <c r="OWN140"/>
      <c r="OWO140"/>
      <c r="OWP140"/>
      <c r="OWQ140"/>
      <c r="OWR140"/>
      <c r="OWS140"/>
      <c r="OWT140"/>
      <c r="OWU140"/>
      <c r="OWV140"/>
      <c r="OWW140"/>
      <c r="OWX140"/>
      <c r="OWY140"/>
      <c r="OWZ140"/>
      <c r="OXA140"/>
      <c r="OXB140"/>
      <c r="OXC140"/>
      <c r="OXD140"/>
      <c r="OXE140"/>
      <c r="OXF140"/>
      <c r="OXG140"/>
      <c r="OXH140"/>
      <c r="OXI140"/>
      <c r="OXJ140"/>
      <c r="OXK140"/>
      <c r="OXL140"/>
      <c r="OXM140"/>
      <c r="OXN140"/>
      <c r="OXO140"/>
      <c r="OXP140"/>
      <c r="OXQ140"/>
      <c r="OXR140"/>
      <c r="OXS140"/>
      <c r="OXT140"/>
      <c r="OXU140"/>
      <c r="OXV140"/>
      <c r="OXW140"/>
      <c r="OXX140"/>
      <c r="OXY140"/>
      <c r="OXZ140"/>
      <c r="OYA140"/>
      <c r="OYB140"/>
      <c r="OYC140"/>
      <c r="OYD140"/>
      <c r="OYE140"/>
      <c r="OYF140"/>
      <c r="OYG140"/>
      <c r="OYH140"/>
      <c r="OYI140"/>
      <c r="OYJ140"/>
      <c r="OYK140"/>
      <c r="OYL140"/>
      <c r="OYM140"/>
      <c r="OYN140"/>
      <c r="OYO140"/>
      <c r="OYP140"/>
      <c r="OYQ140"/>
      <c r="OYR140"/>
      <c r="OYS140"/>
      <c r="OYT140"/>
      <c r="OYU140"/>
      <c r="OYV140"/>
      <c r="OYW140"/>
      <c r="OYX140"/>
      <c r="OYY140"/>
      <c r="OYZ140"/>
      <c r="OZA140"/>
      <c r="OZB140"/>
      <c r="OZC140"/>
      <c r="OZD140"/>
      <c r="OZE140"/>
      <c r="OZF140"/>
      <c r="OZG140"/>
      <c r="OZH140"/>
      <c r="OZI140"/>
      <c r="OZJ140"/>
      <c r="OZK140"/>
      <c r="OZL140"/>
      <c r="OZM140"/>
      <c r="OZN140"/>
      <c r="OZO140"/>
      <c r="OZP140"/>
      <c r="OZQ140"/>
      <c r="OZR140"/>
      <c r="OZS140"/>
      <c r="OZT140"/>
      <c r="OZU140"/>
      <c r="OZV140"/>
      <c r="OZW140"/>
      <c r="OZX140"/>
      <c r="OZY140"/>
      <c r="OZZ140"/>
      <c r="PAA140"/>
      <c r="PAB140"/>
      <c r="PAC140"/>
      <c r="PAD140"/>
      <c r="PAE140"/>
      <c r="PAF140"/>
      <c r="PAG140"/>
      <c r="PAH140"/>
      <c r="PAI140"/>
      <c r="PAJ140"/>
      <c r="PAK140"/>
      <c r="PAL140"/>
      <c r="PAM140"/>
      <c r="PAN140"/>
      <c r="PAO140"/>
      <c r="PAP140"/>
      <c r="PAQ140"/>
      <c r="PAR140"/>
      <c r="PAS140"/>
      <c r="PAT140"/>
      <c r="PAU140"/>
      <c r="PAV140"/>
      <c r="PAW140"/>
      <c r="PAX140"/>
      <c r="PAY140"/>
      <c r="PAZ140"/>
      <c r="PBA140"/>
      <c r="PBB140"/>
      <c r="PBC140"/>
      <c r="PBD140"/>
      <c r="PBE140"/>
      <c r="PBF140"/>
      <c r="PBG140"/>
      <c r="PBH140"/>
      <c r="PBI140"/>
      <c r="PBJ140"/>
      <c r="PBK140"/>
      <c r="PBL140"/>
      <c r="PBM140"/>
      <c r="PBN140"/>
      <c r="PBO140"/>
      <c r="PBP140"/>
      <c r="PBQ140"/>
      <c r="PBR140"/>
      <c r="PBS140"/>
      <c r="PBT140"/>
      <c r="PBU140"/>
      <c r="PBV140"/>
      <c r="PBW140"/>
      <c r="PBX140"/>
      <c r="PBY140"/>
      <c r="PBZ140"/>
      <c r="PCA140"/>
      <c r="PCB140"/>
      <c r="PCC140"/>
      <c r="PCD140"/>
      <c r="PCE140"/>
      <c r="PCF140"/>
      <c r="PCG140"/>
      <c r="PCH140"/>
      <c r="PCI140"/>
      <c r="PCJ140"/>
      <c r="PCK140"/>
      <c r="PCL140"/>
      <c r="PCM140"/>
      <c r="PCN140"/>
      <c r="PCO140"/>
      <c r="PCP140"/>
      <c r="PCQ140"/>
      <c r="PCR140"/>
      <c r="PCS140"/>
      <c r="PCT140"/>
      <c r="PCU140"/>
      <c r="PCV140"/>
      <c r="PCW140"/>
      <c r="PCX140"/>
      <c r="PCY140"/>
      <c r="PCZ140"/>
      <c r="PDA140"/>
      <c r="PDB140"/>
      <c r="PDC140"/>
      <c r="PDD140"/>
      <c r="PDE140"/>
      <c r="PDF140"/>
      <c r="PDG140"/>
      <c r="PDH140"/>
      <c r="PDI140"/>
      <c r="PDJ140"/>
      <c r="PDK140"/>
      <c r="PDL140"/>
      <c r="PDM140"/>
      <c r="PDN140"/>
      <c r="PDO140"/>
      <c r="PDP140"/>
      <c r="PDQ140"/>
      <c r="PDR140"/>
      <c r="PDS140"/>
      <c r="PDT140"/>
      <c r="PDU140"/>
      <c r="PDV140"/>
      <c r="PDW140"/>
      <c r="PDX140"/>
      <c r="PDY140"/>
      <c r="PDZ140"/>
      <c r="PEA140"/>
      <c r="PEB140"/>
      <c r="PEC140"/>
      <c r="PED140"/>
      <c r="PEE140"/>
      <c r="PEF140"/>
      <c r="PEG140"/>
      <c r="PEH140"/>
      <c r="PEI140"/>
      <c r="PEJ140"/>
      <c r="PEK140"/>
      <c r="PEL140"/>
      <c r="PEM140"/>
      <c r="PEN140"/>
      <c r="PEO140"/>
      <c r="PEP140"/>
      <c r="PEQ140"/>
      <c r="PER140"/>
      <c r="PES140"/>
      <c r="PET140"/>
      <c r="PEU140"/>
      <c r="PEV140"/>
      <c r="PEW140"/>
      <c r="PEX140"/>
      <c r="PEY140"/>
      <c r="PEZ140"/>
      <c r="PFA140"/>
      <c r="PFB140"/>
      <c r="PFC140"/>
      <c r="PFD140"/>
      <c r="PFE140"/>
      <c r="PFF140"/>
      <c r="PFG140"/>
      <c r="PFH140"/>
      <c r="PFI140"/>
      <c r="PFJ140"/>
      <c r="PFK140"/>
      <c r="PFL140"/>
      <c r="PFM140"/>
      <c r="PFN140"/>
      <c r="PFO140"/>
      <c r="PFP140"/>
      <c r="PFQ140"/>
      <c r="PFR140"/>
      <c r="PFS140"/>
      <c r="PFT140"/>
      <c r="PFU140"/>
      <c r="PFV140"/>
      <c r="PFW140"/>
      <c r="PFX140"/>
      <c r="PFY140"/>
      <c r="PFZ140"/>
      <c r="PGA140"/>
      <c r="PGB140"/>
      <c r="PGC140"/>
      <c r="PGD140"/>
      <c r="PGE140"/>
      <c r="PGF140"/>
      <c r="PGG140"/>
      <c r="PGH140"/>
      <c r="PGI140"/>
      <c r="PGJ140"/>
      <c r="PGK140"/>
      <c r="PGL140"/>
      <c r="PGM140"/>
      <c r="PGN140"/>
      <c r="PGO140"/>
      <c r="PGP140"/>
      <c r="PGQ140"/>
      <c r="PGR140"/>
      <c r="PGS140"/>
      <c r="PGT140"/>
      <c r="PGU140"/>
      <c r="PGV140"/>
      <c r="PGW140"/>
      <c r="PGX140"/>
      <c r="PGY140"/>
      <c r="PGZ140"/>
      <c r="PHA140"/>
      <c r="PHB140"/>
      <c r="PHC140"/>
      <c r="PHD140"/>
      <c r="PHE140"/>
      <c r="PHF140"/>
      <c r="PHG140"/>
      <c r="PHH140"/>
      <c r="PHI140"/>
      <c r="PHJ140"/>
      <c r="PHK140"/>
      <c r="PHL140"/>
      <c r="PHM140"/>
      <c r="PHN140"/>
      <c r="PHO140"/>
      <c r="PHP140"/>
      <c r="PHQ140"/>
      <c r="PHR140"/>
      <c r="PHS140"/>
      <c r="PHT140"/>
      <c r="PHU140"/>
      <c r="PHV140"/>
      <c r="PHW140"/>
      <c r="PHX140"/>
      <c r="PHY140"/>
      <c r="PHZ140"/>
      <c r="PIA140"/>
      <c r="PIB140"/>
      <c r="PIC140"/>
      <c r="PID140"/>
      <c r="PIE140"/>
      <c r="PIF140"/>
      <c r="PIG140"/>
      <c r="PIH140"/>
      <c r="PII140"/>
      <c r="PIJ140"/>
      <c r="PIK140"/>
      <c r="PIL140"/>
      <c r="PIM140"/>
      <c r="PIN140"/>
      <c r="PIO140"/>
      <c r="PIP140"/>
      <c r="PIQ140"/>
      <c r="PIR140"/>
      <c r="PIS140"/>
      <c r="PIT140"/>
      <c r="PIU140"/>
      <c r="PIV140"/>
      <c r="PIW140"/>
      <c r="PIX140"/>
      <c r="PIY140"/>
      <c r="PIZ140"/>
      <c r="PJA140"/>
      <c r="PJB140"/>
      <c r="PJC140"/>
      <c r="PJD140"/>
      <c r="PJE140"/>
      <c r="PJF140"/>
      <c r="PJG140"/>
      <c r="PJH140"/>
      <c r="PJI140"/>
      <c r="PJJ140"/>
      <c r="PJK140"/>
      <c r="PJL140"/>
      <c r="PJM140"/>
      <c r="PJN140"/>
      <c r="PJO140"/>
      <c r="PJP140"/>
      <c r="PJQ140"/>
      <c r="PJR140"/>
      <c r="PJS140"/>
      <c r="PJT140"/>
      <c r="PJU140"/>
      <c r="PJV140"/>
      <c r="PJW140"/>
      <c r="PJX140"/>
      <c r="PJY140"/>
      <c r="PJZ140"/>
      <c r="PKA140"/>
      <c r="PKB140"/>
      <c r="PKC140"/>
      <c r="PKD140"/>
      <c r="PKE140"/>
      <c r="PKF140"/>
      <c r="PKG140"/>
      <c r="PKH140"/>
      <c r="PKI140"/>
      <c r="PKJ140"/>
      <c r="PKK140"/>
      <c r="PKL140"/>
      <c r="PKM140"/>
      <c r="PKN140"/>
      <c r="PKO140"/>
      <c r="PKP140"/>
      <c r="PKQ140"/>
      <c r="PKR140"/>
      <c r="PKS140"/>
      <c r="PKT140"/>
      <c r="PKU140"/>
      <c r="PKV140"/>
      <c r="PKW140"/>
      <c r="PKX140"/>
      <c r="PKY140"/>
      <c r="PKZ140"/>
      <c r="PLA140"/>
      <c r="PLB140"/>
      <c r="PLC140"/>
      <c r="PLD140"/>
      <c r="PLE140"/>
      <c r="PLF140"/>
      <c r="PLG140"/>
      <c r="PLH140"/>
      <c r="PLI140"/>
      <c r="PLJ140"/>
      <c r="PLK140"/>
      <c r="PLL140"/>
      <c r="PLM140"/>
      <c r="PLN140"/>
      <c r="PLO140"/>
      <c r="PLP140"/>
      <c r="PLQ140"/>
      <c r="PLR140"/>
      <c r="PLS140"/>
      <c r="PLT140"/>
      <c r="PLU140"/>
      <c r="PLV140"/>
      <c r="PLW140"/>
      <c r="PLX140"/>
      <c r="PLY140"/>
      <c r="PLZ140"/>
      <c r="PMA140"/>
      <c r="PMB140"/>
      <c r="PMC140"/>
      <c r="PMD140"/>
      <c r="PME140"/>
      <c r="PMF140"/>
      <c r="PMG140"/>
      <c r="PMH140"/>
      <c r="PMI140"/>
      <c r="PMJ140"/>
      <c r="PMK140"/>
      <c r="PML140"/>
      <c r="PMM140"/>
      <c r="PMN140"/>
      <c r="PMO140"/>
      <c r="PMP140"/>
      <c r="PMQ140"/>
      <c r="PMR140"/>
      <c r="PMS140"/>
      <c r="PMT140"/>
      <c r="PMU140"/>
      <c r="PMV140"/>
      <c r="PMW140"/>
      <c r="PMX140"/>
      <c r="PMY140"/>
      <c r="PMZ140"/>
      <c r="PNA140"/>
      <c r="PNB140"/>
      <c r="PNC140"/>
      <c r="PND140"/>
      <c r="PNE140"/>
      <c r="PNF140"/>
      <c r="PNG140"/>
      <c r="PNH140"/>
      <c r="PNI140"/>
      <c r="PNJ140"/>
      <c r="PNK140"/>
      <c r="PNL140"/>
      <c r="PNM140"/>
      <c r="PNN140"/>
      <c r="PNO140"/>
      <c r="PNP140"/>
      <c r="PNQ140"/>
      <c r="PNR140"/>
      <c r="PNS140"/>
      <c r="PNT140"/>
      <c r="PNU140"/>
      <c r="PNV140"/>
      <c r="PNW140"/>
      <c r="PNX140"/>
      <c r="PNY140"/>
      <c r="PNZ140"/>
      <c r="POA140"/>
      <c r="POB140"/>
      <c r="POC140"/>
      <c r="POD140"/>
      <c r="POE140"/>
      <c r="POF140"/>
      <c r="POG140"/>
      <c r="POH140"/>
      <c r="POI140"/>
      <c r="POJ140"/>
      <c r="POK140"/>
      <c r="POL140"/>
      <c r="POM140"/>
      <c r="PON140"/>
      <c r="POO140"/>
      <c r="POP140"/>
      <c r="POQ140"/>
      <c r="POR140"/>
      <c r="POS140"/>
      <c r="POT140"/>
      <c r="POU140"/>
      <c r="POV140"/>
      <c r="POW140"/>
      <c r="POX140"/>
      <c r="POY140"/>
      <c r="POZ140"/>
      <c r="PPA140"/>
      <c r="PPB140"/>
      <c r="PPC140"/>
      <c r="PPD140"/>
      <c r="PPE140"/>
      <c r="PPF140"/>
      <c r="PPG140"/>
      <c r="PPH140"/>
      <c r="PPI140"/>
      <c r="PPJ140"/>
      <c r="PPK140"/>
      <c r="PPL140"/>
      <c r="PPM140"/>
      <c r="PPN140"/>
      <c r="PPO140"/>
      <c r="PPP140"/>
      <c r="PPQ140"/>
      <c r="PPR140"/>
      <c r="PPS140"/>
      <c r="PPT140"/>
      <c r="PPU140"/>
      <c r="PPV140"/>
      <c r="PPW140"/>
      <c r="PPX140"/>
      <c r="PPY140"/>
      <c r="PPZ140"/>
      <c r="PQA140"/>
      <c r="PQB140"/>
      <c r="PQC140"/>
      <c r="PQD140"/>
      <c r="PQE140"/>
      <c r="PQF140"/>
      <c r="PQG140"/>
      <c r="PQH140"/>
      <c r="PQI140"/>
      <c r="PQJ140"/>
      <c r="PQK140"/>
      <c r="PQL140"/>
      <c r="PQM140"/>
      <c r="PQN140"/>
      <c r="PQO140"/>
      <c r="PQP140"/>
      <c r="PQQ140"/>
      <c r="PQR140"/>
      <c r="PQS140"/>
      <c r="PQT140"/>
      <c r="PQU140"/>
      <c r="PQV140"/>
      <c r="PQW140"/>
      <c r="PQX140"/>
      <c r="PQY140"/>
      <c r="PQZ140"/>
      <c r="PRA140"/>
      <c r="PRB140"/>
      <c r="PRC140"/>
      <c r="PRD140"/>
      <c r="PRE140"/>
      <c r="PRF140"/>
      <c r="PRG140"/>
      <c r="PRH140"/>
      <c r="PRI140"/>
      <c r="PRJ140"/>
      <c r="PRK140"/>
      <c r="PRL140"/>
      <c r="PRM140"/>
      <c r="PRN140"/>
      <c r="PRO140"/>
      <c r="PRP140"/>
      <c r="PRQ140"/>
      <c r="PRR140"/>
      <c r="PRS140"/>
      <c r="PRT140"/>
      <c r="PRU140"/>
      <c r="PRV140"/>
      <c r="PRW140"/>
      <c r="PRX140"/>
      <c r="PRY140"/>
      <c r="PRZ140"/>
      <c r="PSA140"/>
      <c r="PSB140"/>
      <c r="PSC140"/>
      <c r="PSD140"/>
      <c r="PSE140"/>
      <c r="PSF140"/>
      <c r="PSG140"/>
      <c r="PSH140"/>
      <c r="PSI140"/>
      <c r="PSJ140"/>
      <c r="PSK140"/>
      <c r="PSL140"/>
      <c r="PSM140"/>
      <c r="PSN140"/>
      <c r="PSO140"/>
      <c r="PSP140"/>
      <c r="PSQ140"/>
      <c r="PSR140"/>
      <c r="PSS140"/>
      <c r="PST140"/>
      <c r="PSU140"/>
      <c r="PSV140"/>
      <c r="PSW140"/>
      <c r="PSX140"/>
      <c r="PSY140"/>
      <c r="PSZ140"/>
      <c r="PTA140"/>
      <c r="PTB140"/>
      <c r="PTC140"/>
      <c r="PTD140"/>
      <c r="PTE140"/>
      <c r="PTF140"/>
      <c r="PTG140"/>
      <c r="PTH140"/>
      <c r="PTI140"/>
      <c r="PTJ140"/>
      <c r="PTK140"/>
      <c r="PTL140"/>
      <c r="PTM140"/>
      <c r="PTN140"/>
      <c r="PTO140"/>
      <c r="PTP140"/>
      <c r="PTQ140"/>
      <c r="PTR140"/>
      <c r="PTS140"/>
      <c r="PTT140"/>
      <c r="PTU140"/>
      <c r="PTV140"/>
      <c r="PTW140"/>
      <c r="PTX140"/>
      <c r="PTY140"/>
      <c r="PTZ140"/>
      <c r="PUA140"/>
      <c r="PUB140"/>
      <c r="PUC140"/>
      <c r="PUD140"/>
      <c r="PUE140"/>
      <c r="PUF140"/>
      <c r="PUG140"/>
      <c r="PUH140"/>
      <c r="PUI140"/>
      <c r="PUJ140"/>
      <c r="PUK140"/>
      <c r="PUL140"/>
      <c r="PUM140"/>
      <c r="PUN140"/>
      <c r="PUO140"/>
      <c r="PUP140"/>
      <c r="PUQ140"/>
      <c r="PUR140"/>
      <c r="PUS140"/>
      <c r="PUT140"/>
      <c r="PUU140"/>
      <c r="PUV140"/>
      <c r="PUW140"/>
      <c r="PUX140"/>
      <c r="PUY140"/>
      <c r="PUZ140"/>
      <c r="PVA140"/>
      <c r="PVB140"/>
      <c r="PVC140"/>
      <c r="PVD140"/>
      <c r="PVE140"/>
      <c r="PVF140"/>
      <c r="PVG140"/>
      <c r="PVH140"/>
      <c r="PVI140"/>
      <c r="PVJ140"/>
      <c r="PVK140"/>
      <c r="PVL140"/>
      <c r="PVM140"/>
      <c r="PVN140"/>
      <c r="PVO140"/>
      <c r="PVP140"/>
      <c r="PVQ140"/>
      <c r="PVR140"/>
      <c r="PVS140"/>
      <c r="PVT140"/>
      <c r="PVU140"/>
      <c r="PVV140"/>
      <c r="PVW140"/>
      <c r="PVX140"/>
      <c r="PVY140"/>
      <c r="PVZ140"/>
      <c r="PWA140"/>
      <c r="PWB140"/>
      <c r="PWC140"/>
      <c r="PWD140"/>
      <c r="PWE140"/>
      <c r="PWF140"/>
      <c r="PWG140"/>
      <c r="PWH140"/>
      <c r="PWI140"/>
      <c r="PWJ140"/>
      <c r="PWK140"/>
      <c r="PWL140"/>
      <c r="PWM140"/>
      <c r="PWN140"/>
      <c r="PWO140"/>
      <c r="PWP140"/>
      <c r="PWQ140"/>
      <c r="PWR140"/>
      <c r="PWS140"/>
      <c r="PWT140"/>
      <c r="PWU140"/>
      <c r="PWV140"/>
      <c r="PWW140"/>
      <c r="PWX140"/>
      <c r="PWY140"/>
      <c r="PWZ140"/>
      <c r="PXA140"/>
      <c r="PXB140"/>
      <c r="PXC140"/>
      <c r="PXD140"/>
      <c r="PXE140"/>
      <c r="PXF140"/>
      <c r="PXG140"/>
      <c r="PXH140"/>
      <c r="PXI140"/>
      <c r="PXJ140"/>
      <c r="PXK140"/>
      <c r="PXL140"/>
      <c r="PXM140"/>
      <c r="PXN140"/>
      <c r="PXO140"/>
      <c r="PXP140"/>
      <c r="PXQ140"/>
      <c r="PXR140"/>
      <c r="PXS140"/>
      <c r="PXT140"/>
      <c r="PXU140"/>
      <c r="PXV140"/>
      <c r="PXW140"/>
      <c r="PXX140"/>
      <c r="PXY140"/>
      <c r="PXZ140"/>
      <c r="PYA140"/>
      <c r="PYB140"/>
      <c r="PYC140"/>
      <c r="PYD140"/>
      <c r="PYE140"/>
      <c r="PYF140"/>
      <c r="PYG140"/>
      <c r="PYH140"/>
      <c r="PYI140"/>
      <c r="PYJ140"/>
      <c r="PYK140"/>
      <c r="PYL140"/>
      <c r="PYM140"/>
      <c r="PYN140"/>
      <c r="PYO140"/>
      <c r="PYP140"/>
      <c r="PYQ140"/>
      <c r="PYR140"/>
      <c r="PYS140"/>
      <c r="PYT140"/>
      <c r="PYU140"/>
      <c r="PYV140"/>
      <c r="PYW140"/>
      <c r="PYX140"/>
      <c r="PYY140"/>
      <c r="PYZ140"/>
      <c r="PZA140"/>
      <c r="PZB140"/>
      <c r="PZC140"/>
      <c r="PZD140"/>
      <c r="PZE140"/>
      <c r="PZF140"/>
      <c r="PZG140"/>
      <c r="PZH140"/>
      <c r="PZI140"/>
      <c r="PZJ140"/>
      <c r="PZK140"/>
      <c r="PZL140"/>
      <c r="PZM140"/>
      <c r="PZN140"/>
      <c r="PZO140"/>
      <c r="PZP140"/>
      <c r="PZQ140"/>
      <c r="PZR140"/>
      <c r="PZS140"/>
      <c r="PZT140"/>
      <c r="PZU140"/>
      <c r="PZV140"/>
      <c r="PZW140"/>
      <c r="PZX140"/>
      <c r="PZY140"/>
      <c r="PZZ140"/>
      <c r="QAA140"/>
      <c r="QAB140"/>
      <c r="QAC140"/>
      <c r="QAD140"/>
      <c r="QAE140"/>
      <c r="QAF140"/>
      <c r="QAG140"/>
      <c r="QAH140"/>
      <c r="QAI140"/>
      <c r="QAJ140"/>
      <c r="QAK140"/>
      <c r="QAL140"/>
      <c r="QAM140"/>
      <c r="QAN140"/>
      <c r="QAO140"/>
      <c r="QAP140"/>
      <c r="QAQ140"/>
      <c r="QAR140"/>
      <c r="QAS140"/>
      <c r="QAT140"/>
      <c r="QAU140"/>
      <c r="QAV140"/>
      <c r="QAW140"/>
      <c r="QAX140"/>
      <c r="QAY140"/>
      <c r="QAZ140"/>
      <c r="QBA140"/>
      <c r="QBB140"/>
      <c r="QBC140"/>
      <c r="QBD140"/>
      <c r="QBE140"/>
      <c r="QBF140"/>
      <c r="QBG140"/>
      <c r="QBH140"/>
      <c r="QBI140"/>
      <c r="QBJ140"/>
      <c r="QBK140"/>
      <c r="QBL140"/>
      <c r="QBM140"/>
      <c r="QBN140"/>
      <c r="QBO140"/>
      <c r="QBP140"/>
      <c r="QBQ140"/>
      <c r="QBR140"/>
      <c r="QBS140"/>
      <c r="QBT140"/>
      <c r="QBU140"/>
      <c r="QBV140"/>
      <c r="QBW140"/>
      <c r="QBX140"/>
      <c r="QBY140"/>
      <c r="QBZ140"/>
      <c r="QCA140"/>
      <c r="QCB140"/>
      <c r="QCC140"/>
      <c r="QCD140"/>
      <c r="QCE140"/>
      <c r="QCF140"/>
      <c r="QCG140"/>
      <c r="QCH140"/>
      <c r="QCI140"/>
      <c r="QCJ140"/>
      <c r="QCK140"/>
      <c r="QCL140"/>
      <c r="QCM140"/>
      <c r="QCN140"/>
      <c r="QCO140"/>
      <c r="QCP140"/>
      <c r="QCQ140"/>
      <c r="QCR140"/>
      <c r="QCS140"/>
      <c r="QCT140"/>
      <c r="QCU140"/>
      <c r="QCV140"/>
      <c r="QCW140"/>
      <c r="QCX140"/>
      <c r="QCY140"/>
      <c r="QCZ140"/>
      <c r="QDA140"/>
      <c r="QDB140"/>
      <c r="QDC140"/>
      <c r="QDD140"/>
      <c r="QDE140"/>
      <c r="QDF140"/>
      <c r="QDG140"/>
      <c r="QDH140"/>
      <c r="QDI140"/>
      <c r="QDJ140"/>
      <c r="QDK140"/>
      <c r="QDL140"/>
      <c r="QDM140"/>
      <c r="QDN140"/>
      <c r="QDO140"/>
      <c r="QDP140"/>
      <c r="QDQ140"/>
      <c r="QDR140"/>
      <c r="QDS140"/>
      <c r="QDT140"/>
      <c r="QDU140"/>
      <c r="QDV140"/>
      <c r="QDW140"/>
      <c r="QDX140"/>
      <c r="QDY140"/>
      <c r="QDZ140"/>
      <c r="QEA140"/>
      <c r="QEB140"/>
      <c r="QEC140"/>
      <c r="QED140"/>
      <c r="QEE140"/>
      <c r="QEF140"/>
      <c r="QEG140"/>
      <c r="QEH140"/>
      <c r="QEI140"/>
      <c r="QEJ140"/>
      <c r="QEK140"/>
      <c r="QEL140"/>
      <c r="QEM140"/>
      <c r="QEN140"/>
      <c r="QEO140"/>
      <c r="QEP140"/>
      <c r="QEQ140"/>
      <c r="QER140"/>
      <c r="QES140"/>
      <c r="QET140"/>
      <c r="QEU140"/>
      <c r="QEV140"/>
      <c r="QEW140"/>
      <c r="QEX140"/>
      <c r="QEY140"/>
      <c r="QEZ140"/>
      <c r="QFA140"/>
      <c r="QFB140"/>
      <c r="QFC140"/>
      <c r="QFD140"/>
      <c r="QFE140"/>
      <c r="QFF140"/>
      <c r="QFG140"/>
      <c r="QFH140"/>
      <c r="QFI140"/>
      <c r="QFJ140"/>
      <c r="QFK140"/>
      <c r="QFL140"/>
      <c r="QFM140"/>
      <c r="QFN140"/>
      <c r="QFO140"/>
      <c r="QFP140"/>
      <c r="QFQ140"/>
      <c r="QFR140"/>
      <c r="QFS140"/>
      <c r="QFT140"/>
      <c r="QFU140"/>
      <c r="QFV140"/>
      <c r="QFW140"/>
      <c r="QFX140"/>
      <c r="QFY140"/>
      <c r="QFZ140"/>
      <c r="QGA140"/>
      <c r="QGB140"/>
      <c r="QGC140"/>
      <c r="QGD140"/>
      <c r="QGE140"/>
      <c r="QGF140"/>
      <c r="QGG140"/>
      <c r="QGH140"/>
      <c r="QGI140"/>
      <c r="QGJ140"/>
      <c r="QGK140"/>
      <c r="QGL140"/>
      <c r="QGM140"/>
      <c r="QGN140"/>
      <c r="QGO140"/>
      <c r="QGP140"/>
      <c r="QGQ140"/>
      <c r="QGR140"/>
      <c r="QGS140"/>
      <c r="QGT140"/>
      <c r="QGU140"/>
      <c r="QGV140"/>
      <c r="QGW140"/>
      <c r="QGX140"/>
      <c r="QGY140"/>
      <c r="QGZ140"/>
      <c r="QHA140"/>
      <c r="QHB140"/>
      <c r="QHC140"/>
      <c r="QHD140"/>
      <c r="QHE140"/>
      <c r="QHF140"/>
      <c r="QHG140"/>
      <c r="QHH140"/>
      <c r="QHI140"/>
      <c r="QHJ140"/>
      <c r="QHK140"/>
      <c r="QHL140"/>
      <c r="QHM140"/>
      <c r="QHN140"/>
      <c r="QHO140"/>
      <c r="QHP140"/>
      <c r="QHQ140"/>
      <c r="QHR140"/>
      <c r="QHS140"/>
      <c r="QHT140"/>
      <c r="QHU140"/>
      <c r="QHV140"/>
      <c r="QHW140"/>
      <c r="QHX140"/>
      <c r="QHY140"/>
      <c r="QHZ140"/>
      <c r="QIA140"/>
      <c r="QIB140"/>
      <c r="QIC140"/>
      <c r="QID140"/>
      <c r="QIE140"/>
      <c r="QIF140"/>
      <c r="QIG140"/>
      <c r="QIH140"/>
      <c r="QII140"/>
      <c r="QIJ140"/>
      <c r="QIK140"/>
      <c r="QIL140"/>
      <c r="QIM140"/>
      <c r="QIN140"/>
      <c r="QIO140"/>
      <c r="QIP140"/>
      <c r="QIQ140"/>
      <c r="QIR140"/>
      <c r="QIS140"/>
      <c r="QIT140"/>
      <c r="QIU140"/>
      <c r="QIV140"/>
      <c r="QIW140"/>
      <c r="QIX140"/>
      <c r="QIY140"/>
      <c r="QIZ140"/>
      <c r="QJA140"/>
      <c r="QJB140"/>
      <c r="QJC140"/>
      <c r="QJD140"/>
      <c r="QJE140"/>
      <c r="QJF140"/>
      <c r="QJG140"/>
      <c r="QJH140"/>
      <c r="QJI140"/>
      <c r="QJJ140"/>
      <c r="QJK140"/>
      <c r="QJL140"/>
      <c r="QJM140"/>
      <c r="QJN140"/>
      <c r="QJO140"/>
      <c r="QJP140"/>
      <c r="QJQ140"/>
      <c r="QJR140"/>
      <c r="QJS140"/>
      <c r="QJT140"/>
      <c r="QJU140"/>
      <c r="QJV140"/>
      <c r="QJW140"/>
      <c r="QJX140"/>
      <c r="QJY140"/>
      <c r="QJZ140"/>
      <c r="QKA140"/>
      <c r="QKB140"/>
      <c r="QKC140"/>
      <c r="QKD140"/>
      <c r="QKE140"/>
      <c r="QKF140"/>
      <c r="QKG140"/>
      <c r="QKH140"/>
      <c r="QKI140"/>
      <c r="QKJ140"/>
      <c r="QKK140"/>
      <c r="QKL140"/>
      <c r="QKM140"/>
      <c r="QKN140"/>
      <c r="QKO140"/>
      <c r="QKP140"/>
      <c r="QKQ140"/>
      <c r="QKR140"/>
      <c r="QKS140"/>
      <c r="QKT140"/>
      <c r="QKU140"/>
      <c r="QKV140"/>
      <c r="QKW140"/>
      <c r="QKX140"/>
      <c r="QKY140"/>
      <c r="QKZ140"/>
      <c r="QLA140"/>
      <c r="QLB140"/>
      <c r="QLC140"/>
      <c r="QLD140"/>
      <c r="QLE140"/>
      <c r="QLF140"/>
      <c r="QLG140"/>
      <c r="QLH140"/>
      <c r="QLI140"/>
      <c r="QLJ140"/>
      <c r="QLK140"/>
      <c r="QLL140"/>
      <c r="QLM140"/>
      <c r="QLN140"/>
      <c r="QLO140"/>
      <c r="QLP140"/>
      <c r="QLQ140"/>
      <c r="QLR140"/>
      <c r="QLS140"/>
      <c r="QLT140"/>
      <c r="QLU140"/>
      <c r="QLV140"/>
      <c r="QLW140"/>
      <c r="QLX140"/>
      <c r="QLY140"/>
      <c r="QLZ140"/>
      <c r="QMA140"/>
      <c r="QMB140"/>
      <c r="QMC140"/>
      <c r="QMD140"/>
      <c r="QME140"/>
      <c r="QMF140"/>
      <c r="QMG140"/>
      <c r="QMH140"/>
      <c r="QMI140"/>
      <c r="QMJ140"/>
      <c r="QMK140"/>
      <c r="QML140"/>
      <c r="QMM140"/>
      <c r="QMN140"/>
      <c r="QMO140"/>
      <c r="QMP140"/>
      <c r="QMQ140"/>
      <c r="QMR140"/>
      <c r="QMS140"/>
      <c r="QMT140"/>
      <c r="QMU140"/>
      <c r="QMV140"/>
      <c r="QMW140"/>
      <c r="QMX140"/>
      <c r="QMY140"/>
      <c r="QMZ140"/>
      <c r="QNA140"/>
      <c r="QNB140"/>
      <c r="QNC140"/>
      <c r="QND140"/>
      <c r="QNE140"/>
      <c r="QNF140"/>
      <c r="QNG140"/>
      <c r="QNH140"/>
      <c r="QNI140"/>
      <c r="QNJ140"/>
      <c r="QNK140"/>
      <c r="QNL140"/>
      <c r="QNM140"/>
      <c r="QNN140"/>
      <c r="QNO140"/>
      <c r="QNP140"/>
      <c r="QNQ140"/>
      <c r="QNR140"/>
      <c r="QNS140"/>
      <c r="QNT140"/>
      <c r="QNU140"/>
      <c r="QNV140"/>
      <c r="QNW140"/>
      <c r="QNX140"/>
      <c r="QNY140"/>
      <c r="QNZ140"/>
      <c r="QOA140"/>
      <c r="QOB140"/>
      <c r="QOC140"/>
      <c r="QOD140"/>
      <c r="QOE140"/>
      <c r="QOF140"/>
      <c r="QOG140"/>
      <c r="QOH140"/>
      <c r="QOI140"/>
      <c r="QOJ140"/>
      <c r="QOK140"/>
      <c r="QOL140"/>
      <c r="QOM140"/>
      <c r="QON140"/>
      <c r="QOO140"/>
      <c r="QOP140"/>
      <c r="QOQ140"/>
      <c r="QOR140"/>
      <c r="QOS140"/>
      <c r="QOT140"/>
      <c r="QOU140"/>
      <c r="QOV140"/>
      <c r="QOW140"/>
      <c r="QOX140"/>
      <c r="QOY140"/>
      <c r="QOZ140"/>
      <c r="QPA140"/>
      <c r="QPB140"/>
      <c r="QPC140"/>
      <c r="QPD140"/>
      <c r="QPE140"/>
      <c r="QPF140"/>
      <c r="QPG140"/>
      <c r="QPH140"/>
      <c r="QPI140"/>
      <c r="QPJ140"/>
      <c r="QPK140"/>
      <c r="QPL140"/>
      <c r="QPM140"/>
      <c r="QPN140"/>
      <c r="QPO140"/>
      <c r="QPP140"/>
      <c r="QPQ140"/>
      <c r="QPR140"/>
      <c r="QPS140"/>
      <c r="QPT140"/>
      <c r="QPU140"/>
      <c r="QPV140"/>
      <c r="QPW140"/>
      <c r="QPX140"/>
      <c r="QPY140"/>
      <c r="QPZ140"/>
      <c r="QQA140"/>
      <c r="QQB140"/>
      <c r="QQC140"/>
      <c r="QQD140"/>
      <c r="QQE140"/>
      <c r="QQF140"/>
      <c r="QQG140"/>
      <c r="QQH140"/>
      <c r="QQI140"/>
      <c r="QQJ140"/>
      <c r="QQK140"/>
      <c r="QQL140"/>
      <c r="QQM140"/>
      <c r="QQN140"/>
      <c r="QQO140"/>
      <c r="QQP140"/>
      <c r="QQQ140"/>
      <c r="QQR140"/>
      <c r="QQS140"/>
      <c r="QQT140"/>
      <c r="QQU140"/>
      <c r="QQV140"/>
      <c r="QQW140"/>
      <c r="QQX140"/>
      <c r="QQY140"/>
      <c r="QQZ140"/>
      <c r="QRA140"/>
      <c r="QRB140"/>
      <c r="QRC140"/>
      <c r="QRD140"/>
      <c r="QRE140"/>
      <c r="QRF140"/>
      <c r="QRG140"/>
      <c r="QRH140"/>
      <c r="QRI140"/>
      <c r="QRJ140"/>
      <c r="QRK140"/>
      <c r="QRL140"/>
      <c r="QRM140"/>
      <c r="QRN140"/>
      <c r="QRO140"/>
      <c r="QRP140"/>
      <c r="QRQ140"/>
      <c r="QRR140"/>
      <c r="QRS140"/>
      <c r="QRT140"/>
      <c r="QRU140"/>
      <c r="QRV140"/>
      <c r="QRW140"/>
      <c r="QRX140"/>
      <c r="QRY140"/>
      <c r="QRZ140"/>
      <c r="QSA140"/>
      <c r="QSB140"/>
      <c r="QSC140"/>
      <c r="QSD140"/>
      <c r="QSE140"/>
      <c r="QSF140"/>
      <c r="QSG140"/>
      <c r="QSH140"/>
      <c r="QSI140"/>
      <c r="QSJ140"/>
      <c r="QSK140"/>
      <c r="QSL140"/>
      <c r="QSM140"/>
      <c r="QSN140"/>
      <c r="QSO140"/>
      <c r="QSP140"/>
      <c r="QSQ140"/>
      <c r="QSR140"/>
      <c r="QSS140"/>
      <c r="QST140"/>
      <c r="QSU140"/>
      <c r="QSV140"/>
      <c r="QSW140"/>
      <c r="QSX140"/>
      <c r="QSY140"/>
      <c r="QSZ140"/>
      <c r="QTA140"/>
      <c r="QTB140"/>
      <c r="QTC140"/>
      <c r="QTD140"/>
      <c r="QTE140"/>
      <c r="QTF140"/>
      <c r="QTG140"/>
      <c r="QTH140"/>
      <c r="QTI140"/>
      <c r="QTJ140"/>
      <c r="QTK140"/>
      <c r="QTL140"/>
      <c r="QTM140"/>
      <c r="QTN140"/>
      <c r="QTO140"/>
      <c r="QTP140"/>
      <c r="QTQ140"/>
      <c r="QTR140"/>
      <c r="QTS140"/>
      <c r="QTT140"/>
      <c r="QTU140"/>
      <c r="QTV140"/>
      <c r="QTW140"/>
      <c r="QTX140"/>
      <c r="QTY140"/>
      <c r="QTZ140"/>
      <c r="QUA140"/>
      <c r="QUB140"/>
      <c r="QUC140"/>
      <c r="QUD140"/>
      <c r="QUE140"/>
      <c r="QUF140"/>
      <c r="QUG140"/>
      <c r="QUH140"/>
      <c r="QUI140"/>
      <c r="QUJ140"/>
      <c r="QUK140"/>
      <c r="QUL140"/>
      <c r="QUM140"/>
      <c r="QUN140"/>
      <c r="QUO140"/>
      <c r="QUP140"/>
      <c r="QUQ140"/>
      <c r="QUR140"/>
      <c r="QUS140"/>
      <c r="QUT140"/>
      <c r="QUU140"/>
      <c r="QUV140"/>
      <c r="QUW140"/>
      <c r="QUX140"/>
      <c r="QUY140"/>
      <c r="QUZ140"/>
      <c r="QVA140"/>
      <c r="QVB140"/>
      <c r="QVC140"/>
      <c r="QVD140"/>
      <c r="QVE140"/>
      <c r="QVF140"/>
      <c r="QVG140"/>
      <c r="QVH140"/>
      <c r="QVI140"/>
      <c r="QVJ140"/>
      <c r="QVK140"/>
      <c r="QVL140"/>
      <c r="QVM140"/>
      <c r="QVN140"/>
      <c r="QVO140"/>
      <c r="QVP140"/>
      <c r="QVQ140"/>
      <c r="QVR140"/>
      <c r="QVS140"/>
      <c r="QVT140"/>
      <c r="QVU140"/>
      <c r="QVV140"/>
      <c r="QVW140"/>
      <c r="QVX140"/>
      <c r="QVY140"/>
      <c r="QVZ140"/>
      <c r="QWA140"/>
      <c r="QWB140"/>
      <c r="QWC140"/>
      <c r="QWD140"/>
      <c r="QWE140"/>
      <c r="QWF140"/>
      <c r="QWG140"/>
      <c r="QWH140"/>
      <c r="QWI140"/>
      <c r="QWJ140"/>
      <c r="QWK140"/>
      <c r="QWL140"/>
      <c r="QWM140"/>
      <c r="QWN140"/>
      <c r="QWO140"/>
      <c r="QWP140"/>
      <c r="QWQ140"/>
      <c r="QWR140"/>
      <c r="QWS140"/>
      <c r="QWT140"/>
      <c r="QWU140"/>
      <c r="QWV140"/>
      <c r="QWW140"/>
      <c r="QWX140"/>
      <c r="QWY140"/>
      <c r="QWZ140"/>
      <c r="QXA140"/>
      <c r="QXB140"/>
      <c r="QXC140"/>
      <c r="QXD140"/>
      <c r="QXE140"/>
      <c r="QXF140"/>
      <c r="QXG140"/>
      <c r="QXH140"/>
      <c r="QXI140"/>
      <c r="QXJ140"/>
      <c r="QXK140"/>
      <c r="QXL140"/>
      <c r="QXM140"/>
      <c r="QXN140"/>
      <c r="QXO140"/>
      <c r="QXP140"/>
      <c r="QXQ140"/>
      <c r="QXR140"/>
      <c r="QXS140"/>
      <c r="QXT140"/>
      <c r="QXU140"/>
      <c r="QXV140"/>
      <c r="QXW140"/>
      <c r="QXX140"/>
      <c r="QXY140"/>
      <c r="QXZ140"/>
      <c r="QYA140"/>
      <c r="QYB140"/>
      <c r="QYC140"/>
      <c r="QYD140"/>
      <c r="QYE140"/>
      <c r="QYF140"/>
      <c r="QYG140"/>
      <c r="QYH140"/>
      <c r="QYI140"/>
      <c r="QYJ140"/>
      <c r="QYK140"/>
      <c r="QYL140"/>
      <c r="QYM140"/>
      <c r="QYN140"/>
      <c r="QYO140"/>
      <c r="QYP140"/>
      <c r="QYQ140"/>
      <c r="QYR140"/>
      <c r="QYS140"/>
      <c r="QYT140"/>
      <c r="QYU140"/>
      <c r="QYV140"/>
      <c r="QYW140"/>
      <c r="QYX140"/>
      <c r="QYY140"/>
      <c r="QYZ140"/>
      <c r="QZA140"/>
      <c r="QZB140"/>
      <c r="QZC140"/>
      <c r="QZD140"/>
      <c r="QZE140"/>
      <c r="QZF140"/>
      <c r="QZG140"/>
      <c r="QZH140"/>
      <c r="QZI140"/>
      <c r="QZJ140"/>
      <c r="QZK140"/>
      <c r="QZL140"/>
      <c r="QZM140"/>
      <c r="QZN140"/>
      <c r="QZO140"/>
      <c r="QZP140"/>
      <c r="QZQ140"/>
      <c r="QZR140"/>
      <c r="QZS140"/>
      <c r="QZT140"/>
      <c r="QZU140"/>
      <c r="QZV140"/>
      <c r="QZW140"/>
      <c r="QZX140"/>
      <c r="QZY140"/>
      <c r="QZZ140"/>
      <c r="RAA140"/>
      <c r="RAB140"/>
      <c r="RAC140"/>
      <c r="RAD140"/>
      <c r="RAE140"/>
      <c r="RAF140"/>
      <c r="RAG140"/>
      <c r="RAH140"/>
      <c r="RAI140"/>
      <c r="RAJ140"/>
      <c r="RAK140"/>
      <c r="RAL140"/>
      <c r="RAM140"/>
      <c r="RAN140"/>
      <c r="RAO140"/>
      <c r="RAP140"/>
      <c r="RAQ140"/>
      <c r="RAR140"/>
      <c r="RAS140"/>
      <c r="RAT140"/>
      <c r="RAU140"/>
      <c r="RAV140"/>
      <c r="RAW140"/>
      <c r="RAX140"/>
      <c r="RAY140"/>
      <c r="RAZ140"/>
      <c r="RBA140"/>
      <c r="RBB140"/>
      <c r="RBC140"/>
      <c r="RBD140"/>
      <c r="RBE140"/>
      <c r="RBF140"/>
      <c r="RBG140"/>
      <c r="RBH140"/>
      <c r="RBI140"/>
      <c r="RBJ140"/>
      <c r="RBK140"/>
      <c r="RBL140"/>
      <c r="RBM140"/>
      <c r="RBN140"/>
      <c r="RBO140"/>
      <c r="RBP140"/>
      <c r="RBQ140"/>
      <c r="RBR140"/>
      <c r="RBS140"/>
      <c r="RBT140"/>
      <c r="RBU140"/>
      <c r="RBV140"/>
      <c r="RBW140"/>
      <c r="RBX140"/>
      <c r="RBY140"/>
      <c r="RBZ140"/>
      <c r="RCA140"/>
      <c r="RCB140"/>
      <c r="RCC140"/>
      <c r="RCD140"/>
      <c r="RCE140"/>
      <c r="RCF140"/>
      <c r="RCG140"/>
      <c r="RCH140"/>
      <c r="RCI140"/>
      <c r="RCJ140"/>
      <c r="RCK140"/>
      <c r="RCL140"/>
      <c r="RCM140"/>
      <c r="RCN140"/>
      <c r="RCO140"/>
      <c r="RCP140"/>
      <c r="RCQ140"/>
      <c r="RCR140"/>
      <c r="RCS140"/>
      <c r="RCT140"/>
      <c r="RCU140"/>
      <c r="RCV140"/>
      <c r="RCW140"/>
      <c r="RCX140"/>
      <c r="RCY140"/>
      <c r="RCZ140"/>
      <c r="RDA140"/>
      <c r="RDB140"/>
      <c r="RDC140"/>
      <c r="RDD140"/>
      <c r="RDE140"/>
      <c r="RDF140"/>
      <c r="RDG140"/>
      <c r="RDH140"/>
      <c r="RDI140"/>
      <c r="RDJ140"/>
      <c r="RDK140"/>
      <c r="RDL140"/>
      <c r="RDM140"/>
      <c r="RDN140"/>
      <c r="RDO140"/>
      <c r="RDP140"/>
      <c r="RDQ140"/>
      <c r="RDR140"/>
      <c r="RDS140"/>
      <c r="RDT140"/>
      <c r="RDU140"/>
      <c r="RDV140"/>
      <c r="RDW140"/>
      <c r="RDX140"/>
      <c r="RDY140"/>
      <c r="RDZ140"/>
      <c r="REA140"/>
      <c r="REB140"/>
      <c r="REC140"/>
      <c r="RED140"/>
      <c r="REE140"/>
      <c r="REF140"/>
      <c r="REG140"/>
      <c r="REH140"/>
      <c r="REI140"/>
      <c r="REJ140"/>
      <c r="REK140"/>
      <c r="REL140"/>
      <c r="REM140"/>
      <c r="REN140"/>
      <c r="REO140"/>
      <c r="REP140"/>
      <c r="REQ140"/>
      <c r="RER140"/>
      <c r="RES140"/>
      <c r="RET140"/>
      <c r="REU140"/>
      <c r="REV140"/>
      <c r="REW140"/>
      <c r="REX140"/>
      <c r="REY140"/>
      <c r="REZ140"/>
      <c r="RFA140"/>
      <c r="RFB140"/>
      <c r="RFC140"/>
      <c r="RFD140"/>
      <c r="RFE140"/>
      <c r="RFF140"/>
      <c r="RFG140"/>
      <c r="RFH140"/>
      <c r="RFI140"/>
      <c r="RFJ140"/>
      <c r="RFK140"/>
      <c r="RFL140"/>
      <c r="RFM140"/>
      <c r="RFN140"/>
      <c r="RFO140"/>
      <c r="RFP140"/>
      <c r="RFQ140"/>
      <c r="RFR140"/>
      <c r="RFS140"/>
      <c r="RFT140"/>
      <c r="RFU140"/>
      <c r="RFV140"/>
      <c r="RFW140"/>
      <c r="RFX140"/>
      <c r="RFY140"/>
      <c r="RFZ140"/>
      <c r="RGA140"/>
      <c r="RGB140"/>
      <c r="RGC140"/>
      <c r="RGD140"/>
      <c r="RGE140"/>
      <c r="RGF140"/>
      <c r="RGG140"/>
      <c r="RGH140"/>
      <c r="RGI140"/>
      <c r="RGJ140"/>
      <c r="RGK140"/>
      <c r="RGL140"/>
      <c r="RGM140"/>
      <c r="RGN140"/>
      <c r="RGO140"/>
      <c r="RGP140"/>
      <c r="RGQ140"/>
      <c r="RGR140"/>
      <c r="RGS140"/>
      <c r="RGT140"/>
      <c r="RGU140"/>
      <c r="RGV140"/>
      <c r="RGW140"/>
      <c r="RGX140"/>
      <c r="RGY140"/>
      <c r="RGZ140"/>
      <c r="RHA140"/>
      <c r="RHB140"/>
      <c r="RHC140"/>
      <c r="RHD140"/>
      <c r="RHE140"/>
      <c r="RHF140"/>
      <c r="RHG140"/>
      <c r="RHH140"/>
      <c r="RHI140"/>
      <c r="RHJ140"/>
      <c r="RHK140"/>
      <c r="RHL140"/>
      <c r="RHM140"/>
      <c r="RHN140"/>
      <c r="RHO140"/>
      <c r="RHP140"/>
      <c r="RHQ140"/>
      <c r="RHR140"/>
      <c r="RHS140"/>
      <c r="RHT140"/>
      <c r="RHU140"/>
      <c r="RHV140"/>
      <c r="RHW140"/>
      <c r="RHX140"/>
      <c r="RHY140"/>
      <c r="RHZ140"/>
      <c r="RIA140"/>
      <c r="RIB140"/>
      <c r="RIC140"/>
      <c r="RID140"/>
      <c r="RIE140"/>
      <c r="RIF140"/>
      <c r="RIG140"/>
      <c r="RIH140"/>
      <c r="RII140"/>
      <c r="RIJ140"/>
      <c r="RIK140"/>
      <c r="RIL140"/>
      <c r="RIM140"/>
      <c r="RIN140"/>
      <c r="RIO140"/>
      <c r="RIP140"/>
      <c r="RIQ140"/>
      <c r="RIR140"/>
      <c r="RIS140"/>
      <c r="RIT140"/>
      <c r="RIU140"/>
      <c r="RIV140"/>
      <c r="RIW140"/>
      <c r="RIX140"/>
      <c r="RIY140"/>
      <c r="RIZ140"/>
      <c r="RJA140"/>
      <c r="RJB140"/>
      <c r="RJC140"/>
      <c r="RJD140"/>
      <c r="RJE140"/>
      <c r="RJF140"/>
      <c r="RJG140"/>
      <c r="RJH140"/>
      <c r="RJI140"/>
      <c r="RJJ140"/>
      <c r="RJK140"/>
      <c r="RJL140"/>
      <c r="RJM140"/>
      <c r="RJN140"/>
      <c r="RJO140"/>
      <c r="RJP140"/>
      <c r="RJQ140"/>
      <c r="RJR140"/>
      <c r="RJS140"/>
      <c r="RJT140"/>
      <c r="RJU140"/>
      <c r="RJV140"/>
      <c r="RJW140"/>
      <c r="RJX140"/>
      <c r="RJY140"/>
      <c r="RJZ140"/>
      <c r="RKA140"/>
      <c r="RKB140"/>
      <c r="RKC140"/>
      <c r="RKD140"/>
      <c r="RKE140"/>
      <c r="RKF140"/>
      <c r="RKG140"/>
      <c r="RKH140"/>
      <c r="RKI140"/>
      <c r="RKJ140"/>
      <c r="RKK140"/>
      <c r="RKL140"/>
      <c r="RKM140"/>
      <c r="RKN140"/>
      <c r="RKO140"/>
      <c r="RKP140"/>
      <c r="RKQ140"/>
      <c r="RKR140"/>
      <c r="RKS140"/>
      <c r="RKT140"/>
      <c r="RKU140"/>
      <c r="RKV140"/>
      <c r="RKW140"/>
      <c r="RKX140"/>
      <c r="RKY140"/>
      <c r="RKZ140"/>
      <c r="RLA140"/>
      <c r="RLB140"/>
      <c r="RLC140"/>
      <c r="RLD140"/>
      <c r="RLE140"/>
      <c r="RLF140"/>
      <c r="RLG140"/>
      <c r="RLH140"/>
      <c r="RLI140"/>
      <c r="RLJ140"/>
      <c r="RLK140"/>
      <c r="RLL140"/>
      <c r="RLM140"/>
      <c r="RLN140"/>
      <c r="RLO140"/>
      <c r="RLP140"/>
      <c r="RLQ140"/>
      <c r="RLR140"/>
      <c r="RLS140"/>
      <c r="RLT140"/>
      <c r="RLU140"/>
      <c r="RLV140"/>
      <c r="RLW140"/>
      <c r="RLX140"/>
      <c r="RLY140"/>
      <c r="RLZ140"/>
      <c r="RMA140"/>
      <c r="RMB140"/>
      <c r="RMC140"/>
      <c r="RMD140"/>
      <c r="RME140"/>
      <c r="RMF140"/>
      <c r="RMG140"/>
      <c r="RMH140"/>
      <c r="RMI140"/>
      <c r="RMJ140"/>
      <c r="RMK140"/>
      <c r="RML140"/>
      <c r="RMM140"/>
      <c r="RMN140"/>
      <c r="RMO140"/>
      <c r="RMP140"/>
      <c r="RMQ140"/>
      <c r="RMR140"/>
      <c r="RMS140"/>
      <c r="RMT140"/>
      <c r="RMU140"/>
      <c r="RMV140"/>
      <c r="RMW140"/>
      <c r="RMX140"/>
      <c r="RMY140"/>
      <c r="RMZ140"/>
      <c r="RNA140"/>
      <c r="RNB140"/>
      <c r="RNC140"/>
      <c r="RND140"/>
      <c r="RNE140"/>
      <c r="RNF140"/>
      <c r="RNG140"/>
      <c r="RNH140"/>
      <c r="RNI140"/>
      <c r="RNJ140"/>
      <c r="RNK140"/>
      <c r="RNL140"/>
      <c r="RNM140"/>
      <c r="RNN140"/>
      <c r="RNO140"/>
      <c r="RNP140"/>
      <c r="RNQ140"/>
      <c r="RNR140"/>
      <c r="RNS140"/>
      <c r="RNT140"/>
      <c r="RNU140"/>
      <c r="RNV140"/>
      <c r="RNW140"/>
      <c r="RNX140"/>
      <c r="RNY140"/>
      <c r="RNZ140"/>
      <c r="ROA140"/>
      <c r="ROB140"/>
      <c r="ROC140"/>
      <c r="ROD140"/>
      <c r="ROE140"/>
      <c r="ROF140"/>
      <c r="ROG140"/>
      <c r="ROH140"/>
      <c r="ROI140"/>
      <c r="ROJ140"/>
      <c r="ROK140"/>
      <c r="ROL140"/>
      <c r="ROM140"/>
      <c r="RON140"/>
      <c r="ROO140"/>
      <c r="ROP140"/>
      <c r="ROQ140"/>
      <c r="ROR140"/>
      <c r="ROS140"/>
      <c r="ROT140"/>
      <c r="ROU140"/>
      <c r="ROV140"/>
      <c r="ROW140"/>
      <c r="ROX140"/>
      <c r="ROY140"/>
      <c r="ROZ140"/>
      <c r="RPA140"/>
      <c r="RPB140"/>
      <c r="RPC140"/>
      <c r="RPD140"/>
      <c r="RPE140"/>
      <c r="RPF140"/>
      <c r="RPG140"/>
      <c r="RPH140"/>
      <c r="RPI140"/>
      <c r="RPJ140"/>
      <c r="RPK140"/>
      <c r="RPL140"/>
      <c r="RPM140"/>
      <c r="RPN140"/>
      <c r="RPO140"/>
      <c r="RPP140"/>
      <c r="RPQ140"/>
      <c r="RPR140"/>
      <c r="RPS140"/>
      <c r="RPT140"/>
      <c r="RPU140"/>
      <c r="RPV140"/>
      <c r="RPW140"/>
      <c r="RPX140"/>
      <c r="RPY140"/>
      <c r="RPZ140"/>
      <c r="RQA140"/>
      <c r="RQB140"/>
      <c r="RQC140"/>
      <c r="RQD140"/>
      <c r="RQE140"/>
      <c r="RQF140"/>
      <c r="RQG140"/>
      <c r="RQH140"/>
      <c r="RQI140"/>
      <c r="RQJ140"/>
      <c r="RQK140"/>
      <c r="RQL140"/>
      <c r="RQM140"/>
      <c r="RQN140"/>
      <c r="RQO140"/>
      <c r="RQP140"/>
      <c r="RQQ140"/>
      <c r="RQR140"/>
      <c r="RQS140"/>
      <c r="RQT140"/>
      <c r="RQU140"/>
      <c r="RQV140"/>
      <c r="RQW140"/>
      <c r="RQX140"/>
      <c r="RQY140"/>
      <c r="RQZ140"/>
      <c r="RRA140"/>
      <c r="RRB140"/>
      <c r="RRC140"/>
      <c r="RRD140"/>
      <c r="RRE140"/>
      <c r="RRF140"/>
      <c r="RRG140"/>
      <c r="RRH140"/>
      <c r="RRI140"/>
      <c r="RRJ140"/>
      <c r="RRK140"/>
      <c r="RRL140"/>
      <c r="RRM140"/>
      <c r="RRN140"/>
      <c r="RRO140"/>
      <c r="RRP140"/>
      <c r="RRQ140"/>
      <c r="RRR140"/>
      <c r="RRS140"/>
      <c r="RRT140"/>
      <c r="RRU140"/>
      <c r="RRV140"/>
      <c r="RRW140"/>
      <c r="RRX140"/>
      <c r="RRY140"/>
      <c r="RRZ140"/>
      <c r="RSA140"/>
      <c r="RSB140"/>
      <c r="RSC140"/>
      <c r="RSD140"/>
      <c r="RSE140"/>
      <c r="RSF140"/>
      <c r="RSG140"/>
      <c r="RSH140"/>
      <c r="RSI140"/>
      <c r="RSJ140"/>
      <c r="RSK140"/>
      <c r="RSL140"/>
      <c r="RSM140"/>
      <c r="RSN140"/>
      <c r="RSO140"/>
      <c r="RSP140"/>
      <c r="RSQ140"/>
      <c r="RSR140"/>
      <c r="RSS140"/>
      <c r="RST140"/>
      <c r="RSU140"/>
      <c r="RSV140"/>
      <c r="RSW140"/>
      <c r="RSX140"/>
      <c r="RSY140"/>
      <c r="RSZ140"/>
      <c r="RTA140"/>
      <c r="RTB140"/>
      <c r="RTC140"/>
      <c r="RTD140"/>
      <c r="RTE140"/>
      <c r="RTF140"/>
      <c r="RTG140"/>
      <c r="RTH140"/>
      <c r="RTI140"/>
      <c r="RTJ140"/>
      <c r="RTK140"/>
      <c r="RTL140"/>
      <c r="RTM140"/>
      <c r="RTN140"/>
      <c r="RTO140"/>
      <c r="RTP140"/>
      <c r="RTQ140"/>
      <c r="RTR140"/>
      <c r="RTS140"/>
      <c r="RTT140"/>
      <c r="RTU140"/>
      <c r="RTV140"/>
      <c r="RTW140"/>
      <c r="RTX140"/>
      <c r="RTY140"/>
      <c r="RTZ140"/>
      <c r="RUA140"/>
      <c r="RUB140"/>
      <c r="RUC140"/>
      <c r="RUD140"/>
      <c r="RUE140"/>
      <c r="RUF140"/>
      <c r="RUG140"/>
      <c r="RUH140"/>
      <c r="RUI140"/>
      <c r="RUJ140"/>
      <c r="RUK140"/>
      <c r="RUL140"/>
      <c r="RUM140"/>
      <c r="RUN140"/>
      <c r="RUO140"/>
      <c r="RUP140"/>
      <c r="RUQ140"/>
      <c r="RUR140"/>
      <c r="RUS140"/>
      <c r="RUT140"/>
      <c r="RUU140"/>
      <c r="RUV140"/>
      <c r="RUW140"/>
      <c r="RUX140"/>
      <c r="RUY140"/>
      <c r="RUZ140"/>
      <c r="RVA140"/>
      <c r="RVB140"/>
      <c r="RVC140"/>
      <c r="RVD140"/>
      <c r="RVE140"/>
      <c r="RVF140"/>
      <c r="RVG140"/>
      <c r="RVH140"/>
      <c r="RVI140"/>
      <c r="RVJ140"/>
      <c r="RVK140"/>
      <c r="RVL140"/>
      <c r="RVM140"/>
      <c r="RVN140"/>
      <c r="RVO140"/>
      <c r="RVP140"/>
      <c r="RVQ140"/>
      <c r="RVR140"/>
      <c r="RVS140"/>
      <c r="RVT140"/>
      <c r="RVU140"/>
      <c r="RVV140"/>
      <c r="RVW140"/>
      <c r="RVX140"/>
      <c r="RVY140"/>
      <c r="RVZ140"/>
      <c r="RWA140"/>
      <c r="RWB140"/>
      <c r="RWC140"/>
      <c r="RWD140"/>
      <c r="RWE140"/>
      <c r="RWF140"/>
      <c r="RWG140"/>
      <c r="RWH140"/>
      <c r="RWI140"/>
      <c r="RWJ140"/>
      <c r="RWK140"/>
      <c r="RWL140"/>
      <c r="RWM140"/>
      <c r="RWN140"/>
      <c r="RWO140"/>
      <c r="RWP140"/>
      <c r="RWQ140"/>
      <c r="RWR140"/>
      <c r="RWS140"/>
      <c r="RWT140"/>
      <c r="RWU140"/>
      <c r="RWV140"/>
      <c r="RWW140"/>
      <c r="RWX140"/>
      <c r="RWY140"/>
      <c r="RWZ140"/>
      <c r="RXA140"/>
      <c r="RXB140"/>
      <c r="RXC140"/>
      <c r="RXD140"/>
      <c r="RXE140"/>
      <c r="RXF140"/>
      <c r="RXG140"/>
      <c r="RXH140"/>
      <c r="RXI140"/>
      <c r="RXJ140"/>
      <c r="RXK140"/>
      <c r="RXL140"/>
      <c r="RXM140"/>
      <c r="RXN140"/>
      <c r="RXO140"/>
      <c r="RXP140"/>
      <c r="RXQ140"/>
      <c r="RXR140"/>
      <c r="RXS140"/>
      <c r="RXT140"/>
      <c r="RXU140"/>
      <c r="RXV140"/>
      <c r="RXW140"/>
      <c r="RXX140"/>
      <c r="RXY140"/>
      <c r="RXZ140"/>
      <c r="RYA140"/>
      <c r="RYB140"/>
      <c r="RYC140"/>
      <c r="RYD140"/>
      <c r="RYE140"/>
      <c r="RYF140"/>
      <c r="RYG140"/>
      <c r="RYH140"/>
      <c r="RYI140"/>
      <c r="RYJ140"/>
      <c r="RYK140"/>
      <c r="RYL140"/>
      <c r="RYM140"/>
      <c r="RYN140"/>
      <c r="RYO140"/>
      <c r="RYP140"/>
      <c r="RYQ140"/>
      <c r="RYR140"/>
      <c r="RYS140"/>
      <c r="RYT140"/>
      <c r="RYU140"/>
      <c r="RYV140"/>
      <c r="RYW140"/>
      <c r="RYX140"/>
      <c r="RYY140"/>
      <c r="RYZ140"/>
      <c r="RZA140"/>
      <c r="RZB140"/>
      <c r="RZC140"/>
      <c r="RZD140"/>
      <c r="RZE140"/>
      <c r="RZF140"/>
      <c r="RZG140"/>
      <c r="RZH140"/>
      <c r="RZI140"/>
      <c r="RZJ140"/>
      <c r="RZK140"/>
      <c r="RZL140"/>
      <c r="RZM140"/>
      <c r="RZN140"/>
      <c r="RZO140"/>
      <c r="RZP140"/>
      <c r="RZQ140"/>
      <c r="RZR140"/>
      <c r="RZS140"/>
      <c r="RZT140"/>
      <c r="RZU140"/>
      <c r="RZV140"/>
      <c r="RZW140"/>
      <c r="RZX140"/>
      <c r="RZY140"/>
      <c r="RZZ140"/>
      <c r="SAA140"/>
      <c r="SAB140"/>
      <c r="SAC140"/>
      <c r="SAD140"/>
      <c r="SAE140"/>
      <c r="SAF140"/>
      <c r="SAG140"/>
      <c r="SAH140"/>
      <c r="SAI140"/>
      <c r="SAJ140"/>
      <c r="SAK140"/>
      <c r="SAL140"/>
      <c r="SAM140"/>
      <c r="SAN140"/>
      <c r="SAO140"/>
      <c r="SAP140"/>
      <c r="SAQ140"/>
      <c r="SAR140"/>
      <c r="SAS140"/>
      <c r="SAT140"/>
      <c r="SAU140"/>
      <c r="SAV140"/>
      <c r="SAW140"/>
      <c r="SAX140"/>
      <c r="SAY140"/>
      <c r="SAZ140"/>
      <c r="SBA140"/>
      <c r="SBB140"/>
      <c r="SBC140"/>
      <c r="SBD140"/>
      <c r="SBE140"/>
      <c r="SBF140"/>
      <c r="SBG140"/>
      <c r="SBH140"/>
      <c r="SBI140"/>
      <c r="SBJ140"/>
      <c r="SBK140"/>
      <c r="SBL140"/>
      <c r="SBM140"/>
      <c r="SBN140"/>
      <c r="SBO140"/>
      <c r="SBP140"/>
      <c r="SBQ140"/>
      <c r="SBR140"/>
      <c r="SBS140"/>
      <c r="SBT140"/>
      <c r="SBU140"/>
      <c r="SBV140"/>
      <c r="SBW140"/>
      <c r="SBX140"/>
      <c r="SBY140"/>
      <c r="SBZ140"/>
      <c r="SCA140"/>
      <c r="SCB140"/>
      <c r="SCC140"/>
      <c r="SCD140"/>
      <c r="SCE140"/>
      <c r="SCF140"/>
      <c r="SCG140"/>
      <c r="SCH140"/>
      <c r="SCI140"/>
      <c r="SCJ140"/>
      <c r="SCK140"/>
      <c r="SCL140"/>
      <c r="SCM140"/>
      <c r="SCN140"/>
      <c r="SCO140"/>
      <c r="SCP140"/>
      <c r="SCQ140"/>
      <c r="SCR140"/>
      <c r="SCS140"/>
      <c r="SCT140"/>
      <c r="SCU140"/>
      <c r="SCV140"/>
      <c r="SCW140"/>
      <c r="SCX140"/>
      <c r="SCY140"/>
      <c r="SCZ140"/>
      <c r="SDA140"/>
      <c r="SDB140"/>
      <c r="SDC140"/>
      <c r="SDD140"/>
      <c r="SDE140"/>
      <c r="SDF140"/>
      <c r="SDG140"/>
      <c r="SDH140"/>
      <c r="SDI140"/>
      <c r="SDJ140"/>
      <c r="SDK140"/>
      <c r="SDL140"/>
      <c r="SDM140"/>
      <c r="SDN140"/>
      <c r="SDO140"/>
      <c r="SDP140"/>
      <c r="SDQ140"/>
      <c r="SDR140"/>
      <c r="SDS140"/>
      <c r="SDT140"/>
      <c r="SDU140"/>
      <c r="SDV140"/>
      <c r="SDW140"/>
      <c r="SDX140"/>
      <c r="SDY140"/>
      <c r="SDZ140"/>
      <c r="SEA140"/>
      <c r="SEB140"/>
      <c r="SEC140"/>
      <c r="SED140"/>
      <c r="SEE140"/>
      <c r="SEF140"/>
      <c r="SEG140"/>
      <c r="SEH140"/>
      <c r="SEI140"/>
      <c r="SEJ140"/>
      <c r="SEK140"/>
      <c r="SEL140"/>
      <c r="SEM140"/>
      <c r="SEN140"/>
      <c r="SEO140"/>
      <c r="SEP140"/>
      <c r="SEQ140"/>
      <c r="SER140"/>
      <c r="SES140"/>
      <c r="SET140"/>
      <c r="SEU140"/>
      <c r="SEV140"/>
      <c r="SEW140"/>
      <c r="SEX140"/>
      <c r="SEY140"/>
      <c r="SEZ140"/>
      <c r="SFA140"/>
      <c r="SFB140"/>
      <c r="SFC140"/>
      <c r="SFD140"/>
      <c r="SFE140"/>
      <c r="SFF140"/>
      <c r="SFG140"/>
      <c r="SFH140"/>
      <c r="SFI140"/>
      <c r="SFJ140"/>
      <c r="SFK140"/>
      <c r="SFL140"/>
      <c r="SFM140"/>
      <c r="SFN140"/>
      <c r="SFO140"/>
      <c r="SFP140"/>
      <c r="SFQ140"/>
      <c r="SFR140"/>
      <c r="SFS140"/>
      <c r="SFT140"/>
      <c r="SFU140"/>
      <c r="SFV140"/>
      <c r="SFW140"/>
      <c r="SFX140"/>
      <c r="SFY140"/>
      <c r="SFZ140"/>
      <c r="SGA140"/>
      <c r="SGB140"/>
      <c r="SGC140"/>
      <c r="SGD140"/>
      <c r="SGE140"/>
      <c r="SGF140"/>
      <c r="SGG140"/>
      <c r="SGH140"/>
      <c r="SGI140"/>
      <c r="SGJ140"/>
      <c r="SGK140"/>
      <c r="SGL140"/>
      <c r="SGM140"/>
      <c r="SGN140"/>
      <c r="SGO140"/>
      <c r="SGP140"/>
      <c r="SGQ140"/>
      <c r="SGR140"/>
      <c r="SGS140"/>
      <c r="SGT140"/>
      <c r="SGU140"/>
      <c r="SGV140"/>
      <c r="SGW140"/>
      <c r="SGX140"/>
      <c r="SGY140"/>
      <c r="SGZ140"/>
      <c r="SHA140"/>
      <c r="SHB140"/>
      <c r="SHC140"/>
      <c r="SHD140"/>
      <c r="SHE140"/>
      <c r="SHF140"/>
      <c r="SHG140"/>
      <c r="SHH140"/>
      <c r="SHI140"/>
      <c r="SHJ140"/>
      <c r="SHK140"/>
      <c r="SHL140"/>
      <c r="SHM140"/>
      <c r="SHN140"/>
      <c r="SHO140"/>
      <c r="SHP140"/>
      <c r="SHQ140"/>
      <c r="SHR140"/>
      <c r="SHS140"/>
      <c r="SHT140"/>
      <c r="SHU140"/>
      <c r="SHV140"/>
      <c r="SHW140"/>
      <c r="SHX140"/>
      <c r="SHY140"/>
      <c r="SHZ140"/>
      <c r="SIA140"/>
      <c r="SIB140"/>
      <c r="SIC140"/>
      <c r="SID140"/>
      <c r="SIE140"/>
      <c r="SIF140"/>
      <c r="SIG140"/>
      <c r="SIH140"/>
      <c r="SII140"/>
      <c r="SIJ140"/>
      <c r="SIK140"/>
      <c r="SIL140"/>
      <c r="SIM140"/>
      <c r="SIN140"/>
      <c r="SIO140"/>
      <c r="SIP140"/>
      <c r="SIQ140"/>
      <c r="SIR140"/>
      <c r="SIS140"/>
      <c r="SIT140"/>
      <c r="SIU140"/>
      <c r="SIV140"/>
      <c r="SIW140"/>
      <c r="SIX140"/>
      <c r="SIY140"/>
      <c r="SIZ140"/>
      <c r="SJA140"/>
      <c r="SJB140"/>
      <c r="SJC140"/>
      <c r="SJD140"/>
      <c r="SJE140"/>
      <c r="SJF140"/>
      <c r="SJG140"/>
      <c r="SJH140"/>
      <c r="SJI140"/>
      <c r="SJJ140"/>
      <c r="SJK140"/>
      <c r="SJL140"/>
      <c r="SJM140"/>
      <c r="SJN140"/>
      <c r="SJO140"/>
      <c r="SJP140"/>
      <c r="SJQ140"/>
      <c r="SJR140"/>
      <c r="SJS140"/>
      <c r="SJT140"/>
      <c r="SJU140"/>
      <c r="SJV140"/>
      <c r="SJW140"/>
      <c r="SJX140"/>
      <c r="SJY140"/>
      <c r="SJZ140"/>
      <c r="SKA140"/>
      <c r="SKB140"/>
      <c r="SKC140"/>
      <c r="SKD140"/>
      <c r="SKE140"/>
      <c r="SKF140"/>
      <c r="SKG140"/>
      <c r="SKH140"/>
      <c r="SKI140"/>
      <c r="SKJ140"/>
      <c r="SKK140"/>
      <c r="SKL140"/>
      <c r="SKM140"/>
      <c r="SKN140"/>
      <c r="SKO140"/>
      <c r="SKP140"/>
      <c r="SKQ140"/>
      <c r="SKR140"/>
      <c r="SKS140"/>
      <c r="SKT140"/>
      <c r="SKU140"/>
      <c r="SKV140"/>
      <c r="SKW140"/>
      <c r="SKX140"/>
      <c r="SKY140"/>
      <c r="SKZ140"/>
      <c r="SLA140"/>
      <c r="SLB140"/>
      <c r="SLC140"/>
      <c r="SLD140"/>
      <c r="SLE140"/>
      <c r="SLF140"/>
      <c r="SLG140"/>
      <c r="SLH140"/>
      <c r="SLI140"/>
      <c r="SLJ140"/>
      <c r="SLK140"/>
      <c r="SLL140"/>
      <c r="SLM140"/>
      <c r="SLN140"/>
      <c r="SLO140"/>
      <c r="SLP140"/>
      <c r="SLQ140"/>
      <c r="SLR140"/>
      <c r="SLS140"/>
      <c r="SLT140"/>
      <c r="SLU140"/>
      <c r="SLV140"/>
      <c r="SLW140"/>
      <c r="SLX140"/>
      <c r="SLY140"/>
      <c r="SLZ140"/>
      <c r="SMA140"/>
      <c r="SMB140"/>
      <c r="SMC140"/>
      <c r="SMD140"/>
      <c r="SME140"/>
      <c r="SMF140"/>
      <c r="SMG140"/>
      <c r="SMH140"/>
      <c r="SMI140"/>
      <c r="SMJ140"/>
      <c r="SMK140"/>
      <c r="SML140"/>
      <c r="SMM140"/>
      <c r="SMN140"/>
      <c r="SMO140"/>
      <c r="SMP140"/>
      <c r="SMQ140"/>
      <c r="SMR140"/>
      <c r="SMS140"/>
      <c r="SMT140"/>
      <c r="SMU140"/>
      <c r="SMV140"/>
      <c r="SMW140"/>
      <c r="SMX140"/>
      <c r="SMY140"/>
      <c r="SMZ140"/>
      <c r="SNA140"/>
      <c r="SNB140"/>
      <c r="SNC140"/>
      <c r="SND140"/>
      <c r="SNE140"/>
      <c r="SNF140"/>
      <c r="SNG140"/>
      <c r="SNH140"/>
      <c r="SNI140"/>
      <c r="SNJ140"/>
      <c r="SNK140"/>
      <c r="SNL140"/>
      <c r="SNM140"/>
      <c r="SNN140"/>
      <c r="SNO140"/>
      <c r="SNP140"/>
      <c r="SNQ140"/>
      <c r="SNR140"/>
      <c r="SNS140"/>
      <c r="SNT140"/>
      <c r="SNU140"/>
      <c r="SNV140"/>
      <c r="SNW140"/>
      <c r="SNX140"/>
      <c r="SNY140"/>
      <c r="SNZ140"/>
      <c r="SOA140"/>
      <c r="SOB140"/>
      <c r="SOC140"/>
      <c r="SOD140"/>
      <c r="SOE140"/>
      <c r="SOF140"/>
      <c r="SOG140"/>
      <c r="SOH140"/>
      <c r="SOI140"/>
      <c r="SOJ140"/>
      <c r="SOK140"/>
      <c r="SOL140"/>
      <c r="SOM140"/>
      <c r="SON140"/>
      <c r="SOO140"/>
      <c r="SOP140"/>
      <c r="SOQ140"/>
      <c r="SOR140"/>
      <c r="SOS140"/>
      <c r="SOT140"/>
      <c r="SOU140"/>
      <c r="SOV140"/>
      <c r="SOW140"/>
      <c r="SOX140"/>
      <c r="SOY140"/>
      <c r="SOZ140"/>
      <c r="SPA140"/>
      <c r="SPB140"/>
      <c r="SPC140"/>
      <c r="SPD140"/>
      <c r="SPE140"/>
      <c r="SPF140"/>
      <c r="SPG140"/>
      <c r="SPH140"/>
      <c r="SPI140"/>
      <c r="SPJ140"/>
      <c r="SPK140"/>
      <c r="SPL140"/>
      <c r="SPM140"/>
      <c r="SPN140"/>
      <c r="SPO140"/>
      <c r="SPP140"/>
      <c r="SPQ140"/>
      <c r="SPR140"/>
      <c r="SPS140"/>
      <c r="SPT140"/>
      <c r="SPU140"/>
      <c r="SPV140"/>
      <c r="SPW140"/>
      <c r="SPX140"/>
      <c r="SPY140"/>
      <c r="SPZ140"/>
      <c r="SQA140"/>
      <c r="SQB140"/>
      <c r="SQC140"/>
      <c r="SQD140"/>
      <c r="SQE140"/>
      <c r="SQF140"/>
      <c r="SQG140"/>
      <c r="SQH140"/>
      <c r="SQI140"/>
      <c r="SQJ140"/>
      <c r="SQK140"/>
      <c r="SQL140"/>
      <c r="SQM140"/>
      <c r="SQN140"/>
      <c r="SQO140"/>
      <c r="SQP140"/>
      <c r="SQQ140"/>
      <c r="SQR140"/>
      <c r="SQS140"/>
      <c r="SQT140"/>
      <c r="SQU140"/>
      <c r="SQV140"/>
      <c r="SQW140"/>
      <c r="SQX140"/>
      <c r="SQY140"/>
      <c r="SQZ140"/>
      <c r="SRA140"/>
      <c r="SRB140"/>
      <c r="SRC140"/>
      <c r="SRD140"/>
      <c r="SRE140"/>
      <c r="SRF140"/>
      <c r="SRG140"/>
      <c r="SRH140"/>
      <c r="SRI140"/>
      <c r="SRJ140"/>
      <c r="SRK140"/>
      <c r="SRL140"/>
      <c r="SRM140"/>
      <c r="SRN140"/>
      <c r="SRO140"/>
      <c r="SRP140"/>
      <c r="SRQ140"/>
      <c r="SRR140"/>
      <c r="SRS140"/>
      <c r="SRT140"/>
      <c r="SRU140"/>
      <c r="SRV140"/>
      <c r="SRW140"/>
      <c r="SRX140"/>
      <c r="SRY140"/>
      <c r="SRZ140"/>
      <c r="SSA140"/>
      <c r="SSB140"/>
      <c r="SSC140"/>
      <c r="SSD140"/>
      <c r="SSE140"/>
      <c r="SSF140"/>
      <c r="SSG140"/>
      <c r="SSH140"/>
      <c r="SSI140"/>
      <c r="SSJ140"/>
      <c r="SSK140"/>
      <c r="SSL140"/>
      <c r="SSM140"/>
      <c r="SSN140"/>
      <c r="SSO140"/>
      <c r="SSP140"/>
      <c r="SSQ140"/>
      <c r="SSR140"/>
      <c r="SSS140"/>
      <c r="SST140"/>
      <c r="SSU140"/>
      <c r="SSV140"/>
      <c r="SSW140"/>
      <c r="SSX140"/>
      <c r="SSY140"/>
      <c r="SSZ140"/>
      <c r="STA140"/>
      <c r="STB140"/>
      <c r="STC140"/>
      <c r="STD140"/>
      <c r="STE140"/>
      <c r="STF140"/>
      <c r="STG140"/>
      <c r="STH140"/>
      <c r="STI140"/>
      <c r="STJ140"/>
      <c r="STK140"/>
      <c r="STL140"/>
      <c r="STM140"/>
      <c r="STN140"/>
      <c r="STO140"/>
      <c r="STP140"/>
      <c r="STQ140"/>
      <c r="STR140"/>
      <c r="STS140"/>
      <c r="STT140"/>
      <c r="STU140"/>
      <c r="STV140"/>
      <c r="STW140"/>
      <c r="STX140"/>
      <c r="STY140"/>
      <c r="STZ140"/>
      <c r="SUA140"/>
      <c r="SUB140"/>
      <c r="SUC140"/>
      <c r="SUD140"/>
      <c r="SUE140"/>
      <c r="SUF140"/>
      <c r="SUG140"/>
      <c r="SUH140"/>
      <c r="SUI140"/>
      <c r="SUJ140"/>
      <c r="SUK140"/>
      <c r="SUL140"/>
      <c r="SUM140"/>
      <c r="SUN140"/>
      <c r="SUO140"/>
      <c r="SUP140"/>
      <c r="SUQ140"/>
      <c r="SUR140"/>
      <c r="SUS140"/>
      <c r="SUT140"/>
      <c r="SUU140"/>
      <c r="SUV140"/>
      <c r="SUW140"/>
      <c r="SUX140"/>
      <c r="SUY140"/>
      <c r="SUZ140"/>
      <c r="SVA140"/>
      <c r="SVB140"/>
      <c r="SVC140"/>
      <c r="SVD140"/>
      <c r="SVE140"/>
      <c r="SVF140"/>
      <c r="SVG140"/>
      <c r="SVH140"/>
      <c r="SVI140"/>
      <c r="SVJ140"/>
      <c r="SVK140"/>
      <c r="SVL140"/>
      <c r="SVM140"/>
      <c r="SVN140"/>
      <c r="SVO140"/>
      <c r="SVP140"/>
      <c r="SVQ140"/>
      <c r="SVR140"/>
      <c r="SVS140"/>
      <c r="SVT140"/>
      <c r="SVU140"/>
      <c r="SVV140"/>
      <c r="SVW140"/>
      <c r="SVX140"/>
      <c r="SVY140"/>
      <c r="SVZ140"/>
      <c r="SWA140"/>
      <c r="SWB140"/>
      <c r="SWC140"/>
      <c r="SWD140"/>
      <c r="SWE140"/>
      <c r="SWF140"/>
      <c r="SWG140"/>
      <c r="SWH140"/>
      <c r="SWI140"/>
      <c r="SWJ140"/>
      <c r="SWK140"/>
      <c r="SWL140"/>
      <c r="SWM140"/>
      <c r="SWN140"/>
      <c r="SWO140"/>
      <c r="SWP140"/>
      <c r="SWQ140"/>
      <c r="SWR140"/>
      <c r="SWS140"/>
      <c r="SWT140"/>
      <c r="SWU140"/>
      <c r="SWV140"/>
      <c r="SWW140"/>
      <c r="SWX140"/>
      <c r="SWY140"/>
      <c r="SWZ140"/>
      <c r="SXA140"/>
      <c r="SXB140"/>
      <c r="SXC140"/>
      <c r="SXD140"/>
      <c r="SXE140"/>
      <c r="SXF140"/>
      <c r="SXG140"/>
      <c r="SXH140"/>
      <c r="SXI140"/>
      <c r="SXJ140"/>
      <c r="SXK140"/>
      <c r="SXL140"/>
      <c r="SXM140"/>
      <c r="SXN140"/>
      <c r="SXO140"/>
      <c r="SXP140"/>
      <c r="SXQ140"/>
      <c r="SXR140"/>
      <c r="SXS140"/>
      <c r="SXT140"/>
      <c r="SXU140"/>
      <c r="SXV140"/>
      <c r="SXW140"/>
      <c r="SXX140"/>
      <c r="SXY140"/>
      <c r="SXZ140"/>
      <c r="SYA140"/>
      <c r="SYB140"/>
      <c r="SYC140"/>
      <c r="SYD140"/>
      <c r="SYE140"/>
      <c r="SYF140"/>
      <c r="SYG140"/>
      <c r="SYH140"/>
      <c r="SYI140"/>
      <c r="SYJ140"/>
      <c r="SYK140"/>
      <c r="SYL140"/>
      <c r="SYM140"/>
      <c r="SYN140"/>
      <c r="SYO140"/>
      <c r="SYP140"/>
      <c r="SYQ140"/>
      <c r="SYR140"/>
      <c r="SYS140"/>
      <c r="SYT140"/>
      <c r="SYU140"/>
      <c r="SYV140"/>
      <c r="SYW140"/>
      <c r="SYX140"/>
      <c r="SYY140"/>
      <c r="SYZ140"/>
      <c r="SZA140"/>
      <c r="SZB140"/>
      <c r="SZC140"/>
      <c r="SZD140"/>
      <c r="SZE140"/>
      <c r="SZF140"/>
      <c r="SZG140"/>
      <c r="SZH140"/>
      <c r="SZI140"/>
      <c r="SZJ140"/>
      <c r="SZK140"/>
      <c r="SZL140"/>
      <c r="SZM140"/>
      <c r="SZN140"/>
      <c r="SZO140"/>
      <c r="SZP140"/>
      <c r="SZQ140"/>
      <c r="SZR140"/>
      <c r="SZS140"/>
      <c r="SZT140"/>
      <c r="SZU140"/>
      <c r="SZV140"/>
      <c r="SZW140"/>
      <c r="SZX140"/>
      <c r="SZY140"/>
      <c r="SZZ140"/>
      <c r="TAA140"/>
      <c r="TAB140"/>
      <c r="TAC140"/>
      <c r="TAD140"/>
      <c r="TAE140"/>
      <c r="TAF140"/>
      <c r="TAG140"/>
      <c r="TAH140"/>
      <c r="TAI140"/>
      <c r="TAJ140"/>
      <c r="TAK140"/>
      <c r="TAL140"/>
      <c r="TAM140"/>
      <c r="TAN140"/>
      <c r="TAO140"/>
      <c r="TAP140"/>
      <c r="TAQ140"/>
      <c r="TAR140"/>
      <c r="TAS140"/>
      <c r="TAT140"/>
      <c r="TAU140"/>
      <c r="TAV140"/>
      <c r="TAW140"/>
      <c r="TAX140"/>
      <c r="TAY140"/>
      <c r="TAZ140"/>
      <c r="TBA140"/>
      <c r="TBB140"/>
      <c r="TBC140"/>
      <c r="TBD140"/>
      <c r="TBE140"/>
      <c r="TBF140"/>
      <c r="TBG140"/>
      <c r="TBH140"/>
      <c r="TBI140"/>
      <c r="TBJ140"/>
      <c r="TBK140"/>
      <c r="TBL140"/>
      <c r="TBM140"/>
      <c r="TBN140"/>
      <c r="TBO140"/>
      <c r="TBP140"/>
      <c r="TBQ140"/>
      <c r="TBR140"/>
      <c r="TBS140"/>
      <c r="TBT140"/>
      <c r="TBU140"/>
      <c r="TBV140"/>
      <c r="TBW140"/>
      <c r="TBX140"/>
      <c r="TBY140"/>
      <c r="TBZ140"/>
      <c r="TCA140"/>
      <c r="TCB140"/>
      <c r="TCC140"/>
      <c r="TCD140"/>
      <c r="TCE140"/>
      <c r="TCF140"/>
      <c r="TCG140"/>
      <c r="TCH140"/>
      <c r="TCI140"/>
      <c r="TCJ140"/>
      <c r="TCK140"/>
      <c r="TCL140"/>
      <c r="TCM140"/>
      <c r="TCN140"/>
      <c r="TCO140"/>
      <c r="TCP140"/>
      <c r="TCQ140"/>
      <c r="TCR140"/>
      <c r="TCS140"/>
      <c r="TCT140"/>
      <c r="TCU140"/>
      <c r="TCV140"/>
      <c r="TCW140"/>
      <c r="TCX140"/>
      <c r="TCY140"/>
      <c r="TCZ140"/>
      <c r="TDA140"/>
      <c r="TDB140"/>
      <c r="TDC140"/>
      <c r="TDD140"/>
      <c r="TDE140"/>
      <c r="TDF140"/>
      <c r="TDG140"/>
      <c r="TDH140"/>
      <c r="TDI140"/>
      <c r="TDJ140"/>
      <c r="TDK140"/>
      <c r="TDL140"/>
      <c r="TDM140"/>
      <c r="TDN140"/>
      <c r="TDO140"/>
      <c r="TDP140"/>
      <c r="TDQ140"/>
      <c r="TDR140"/>
      <c r="TDS140"/>
      <c r="TDT140"/>
      <c r="TDU140"/>
      <c r="TDV140"/>
      <c r="TDW140"/>
      <c r="TDX140"/>
      <c r="TDY140"/>
      <c r="TDZ140"/>
      <c r="TEA140"/>
      <c r="TEB140"/>
      <c r="TEC140"/>
      <c r="TED140"/>
      <c r="TEE140"/>
      <c r="TEF140"/>
      <c r="TEG140"/>
      <c r="TEH140"/>
      <c r="TEI140"/>
      <c r="TEJ140"/>
      <c r="TEK140"/>
      <c r="TEL140"/>
      <c r="TEM140"/>
      <c r="TEN140"/>
      <c r="TEO140"/>
      <c r="TEP140"/>
      <c r="TEQ140"/>
      <c r="TER140"/>
      <c r="TES140"/>
      <c r="TET140"/>
      <c r="TEU140"/>
      <c r="TEV140"/>
      <c r="TEW140"/>
      <c r="TEX140"/>
      <c r="TEY140"/>
      <c r="TEZ140"/>
      <c r="TFA140"/>
      <c r="TFB140"/>
      <c r="TFC140"/>
      <c r="TFD140"/>
      <c r="TFE140"/>
      <c r="TFF140"/>
      <c r="TFG140"/>
      <c r="TFH140"/>
      <c r="TFI140"/>
      <c r="TFJ140"/>
      <c r="TFK140"/>
      <c r="TFL140"/>
      <c r="TFM140"/>
      <c r="TFN140"/>
      <c r="TFO140"/>
      <c r="TFP140"/>
      <c r="TFQ140"/>
      <c r="TFR140"/>
      <c r="TFS140"/>
      <c r="TFT140"/>
      <c r="TFU140"/>
      <c r="TFV140"/>
      <c r="TFW140"/>
      <c r="TFX140"/>
      <c r="TFY140"/>
      <c r="TFZ140"/>
      <c r="TGA140"/>
      <c r="TGB140"/>
      <c r="TGC140"/>
      <c r="TGD140"/>
      <c r="TGE140"/>
      <c r="TGF140"/>
      <c r="TGG140"/>
      <c r="TGH140"/>
      <c r="TGI140"/>
      <c r="TGJ140"/>
      <c r="TGK140"/>
      <c r="TGL140"/>
      <c r="TGM140"/>
      <c r="TGN140"/>
      <c r="TGO140"/>
      <c r="TGP140"/>
      <c r="TGQ140"/>
      <c r="TGR140"/>
      <c r="TGS140"/>
      <c r="TGT140"/>
      <c r="TGU140"/>
      <c r="TGV140"/>
      <c r="TGW140"/>
      <c r="TGX140"/>
      <c r="TGY140"/>
      <c r="TGZ140"/>
      <c r="THA140"/>
      <c r="THB140"/>
      <c r="THC140"/>
      <c r="THD140"/>
      <c r="THE140"/>
      <c r="THF140"/>
      <c r="THG140"/>
      <c r="THH140"/>
      <c r="THI140"/>
      <c r="THJ140"/>
      <c r="THK140"/>
      <c r="THL140"/>
      <c r="THM140"/>
      <c r="THN140"/>
      <c r="THO140"/>
      <c r="THP140"/>
      <c r="THQ140"/>
      <c r="THR140"/>
      <c r="THS140"/>
      <c r="THT140"/>
      <c r="THU140"/>
      <c r="THV140"/>
      <c r="THW140"/>
      <c r="THX140"/>
      <c r="THY140"/>
      <c r="THZ140"/>
      <c r="TIA140"/>
      <c r="TIB140"/>
      <c r="TIC140"/>
      <c r="TID140"/>
      <c r="TIE140"/>
      <c r="TIF140"/>
      <c r="TIG140"/>
      <c r="TIH140"/>
      <c r="TII140"/>
      <c r="TIJ140"/>
      <c r="TIK140"/>
      <c r="TIL140"/>
      <c r="TIM140"/>
      <c r="TIN140"/>
      <c r="TIO140"/>
      <c r="TIP140"/>
      <c r="TIQ140"/>
      <c r="TIR140"/>
      <c r="TIS140"/>
      <c r="TIT140"/>
      <c r="TIU140"/>
      <c r="TIV140"/>
      <c r="TIW140"/>
      <c r="TIX140"/>
      <c r="TIY140"/>
      <c r="TIZ140"/>
      <c r="TJA140"/>
      <c r="TJB140"/>
      <c r="TJC140"/>
      <c r="TJD140"/>
      <c r="TJE140"/>
      <c r="TJF140"/>
      <c r="TJG140"/>
      <c r="TJH140"/>
      <c r="TJI140"/>
      <c r="TJJ140"/>
      <c r="TJK140"/>
      <c r="TJL140"/>
      <c r="TJM140"/>
      <c r="TJN140"/>
      <c r="TJO140"/>
      <c r="TJP140"/>
      <c r="TJQ140"/>
      <c r="TJR140"/>
      <c r="TJS140"/>
      <c r="TJT140"/>
      <c r="TJU140"/>
      <c r="TJV140"/>
      <c r="TJW140"/>
      <c r="TJX140"/>
      <c r="TJY140"/>
      <c r="TJZ140"/>
      <c r="TKA140"/>
      <c r="TKB140"/>
      <c r="TKC140"/>
      <c r="TKD140"/>
      <c r="TKE140"/>
      <c r="TKF140"/>
      <c r="TKG140"/>
      <c r="TKH140"/>
      <c r="TKI140"/>
      <c r="TKJ140"/>
      <c r="TKK140"/>
      <c r="TKL140"/>
      <c r="TKM140"/>
      <c r="TKN140"/>
      <c r="TKO140"/>
      <c r="TKP140"/>
      <c r="TKQ140"/>
      <c r="TKR140"/>
      <c r="TKS140"/>
      <c r="TKT140"/>
      <c r="TKU140"/>
      <c r="TKV140"/>
      <c r="TKW140"/>
      <c r="TKX140"/>
      <c r="TKY140"/>
      <c r="TKZ140"/>
      <c r="TLA140"/>
      <c r="TLB140"/>
      <c r="TLC140"/>
      <c r="TLD140"/>
      <c r="TLE140"/>
      <c r="TLF140"/>
      <c r="TLG140"/>
      <c r="TLH140"/>
      <c r="TLI140"/>
      <c r="TLJ140"/>
      <c r="TLK140"/>
      <c r="TLL140"/>
      <c r="TLM140"/>
      <c r="TLN140"/>
      <c r="TLO140"/>
      <c r="TLP140"/>
      <c r="TLQ140"/>
      <c r="TLR140"/>
      <c r="TLS140"/>
      <c r="TLT140"/>
      <c r="TLU140"/>
      <c r="TLV140"/>
      <c r="TLW140"/>
      <c r="TLX140"/>
      <c r="TLY140"/>
      <c r="TLZ140"/>
      <c r="TMA140"/>
      <c r="TMB140"/>
      <c r="TMC140"/>
      <c r="TMD140"/>
      <c r="TME140"/>
      <c r="TMF140"/>
      <c r="TMG140"/>
      <c r="TMH140"/>
      <c r="TMI140"/>
      <c r="TMJ140"/>
      <c r="TMK140"/>
      <c r="TML140"/>
      <c r="TMM140"/>
      <c r="TMN140"/>
      <c r="TMO140"/>
      <c r="TMP140"/>
      <c r="TMQ140"/>
      <c r="TMR140"/>
      <c r="TMS140"/>
      <c r="TMT140"/>
      <c r="TMU140"/>
      <c r="TMV140"/>
      <c r="TMW140"/>
      <c r="TMX140"/>
      <c r="TMY140"/>
      <c r="TMZ140"/>
      <c r="TNA140"/>
      <c r="TNB140"/>
      <c r="TNC140"/>
      <c r="TND140"/>
      <c r="TNE140"/>
      <c r="TNF140"/>
      <c r="TNG140"/>
      <c r="TNH140"/>
      <c r="TNI140"/>
      <c r="TNJ140"/>
      <c r="TNK140"/>
      <c r="TNL140"/>
      <c r="TNM140"/>
      <c r="TNN140"/>
      <c r="TNO140"/>
      <c r="TNP140"/>
      <c r="TNQ140"/>
      <c r="TNR140"/>
      <c r="TNS140"/>
      <c r="TNT140"/>
      <c r="TNU140"/>
      <c r="TNV140"/>
      <c r="TNW140"/>
      <c r="TNX140"/>
      <c r="TNY140"/>
      <c r="TNZ140"/>
      <c r="TOA140"/>
      <c r="TOB140"/>
      <c r="TOC140"/>
      <c r="TOD140"/>
      <c r="TOE140"/>
      <c r="TOF140"/>
      <c r="TOG140"/>
      <c r="TOH140"/>
      <c r="TOI140"/>
      <c r="TOJ140"/>
      <c r="TOK140"/>
      <c r="TOL140"/>
      <c r="TOM140"/>
      <c r="TON140"/>
      <c r="TOO140"/>
      <c r="TOP140"/>
      <c r="TOQ140"/>
      <c r="TOR140"/>
      <c r="TOS140"/>
      <c r="TOT140"/>
      <c r="TOU140"/>
      <c r="TOV140"/>
      <c r="TOW140"/>
      <c r="TOX140"/>
      <c r="TOY140"/>
      <c r="TOZ140"/>
      <c r="TPA140"/>
      <c r="TPB140"/>
      <c r="TPC140"/>
      <c r="TPD140"/>
      <c r="TPE140"/>
      <c r="TPF140"/>
      <c r="TPG140"/>
      <c r="TPH140"/>
      <c r="TPI140"/>
      <c r="TPJ140"/>
      <c r="TPK140"/>
      <c r="TPL140"/>
      <c r="TPM140"/>
      <c r="TPN140"/>
      <c r="TPO140"/>
      <c r="TPP140"/>
      <c r="TPQ140"/>
      <c r="TPR140"/>
      <c r="TPS140"/>
      <c r="TPT140"/>
      <c r="TPU140"/>
      <c r="TPV140"/>
      <c r="TPW140"/>
      <c r="TPX140"/>
      <c r="TPY140"/>
      <c r="TPZ140"/>
      <c r="TQA140"/>
      <c r="TQB140"/>
      <c r="TQC140"/>
      <c r="TQD140"/>
      <c r="TQE140"/>
      <c r="TQF140"/>
      <c r="TQG140"/>
      <c r="TQH140"/>
      <c r="TQI140"/>
      <c r="TQJ140"/>
      <c r="TQK140"/>
      <c r="TQL140"/>
      <c r="TQM140"/>
      <c r="TQN140"/>
      <c r="TQO140"/>
      <c r="TQP140"/>
      <c r="TQQ140"/>
      <c r="TQR140"/>
      <c r="TQS140"/>
      <c r="TQT140"/>
      <c r="TQU140"/>
      <c r="TQV140"/>
      <c r="TQW140"/>
      <c r="TQX140"/>
      <c r="TQY140"/>
      <c r="TQZ140"/>
      <c r="TRA140"/>
      <c r="TRB140"/>
      <c r="TRC140"/>
      <c r="TRD140"/>
      <c r="TRE140"/>
      <c r="TRF140"/>
      <c r="TRG140"/>
      <c r="TRH140"/>
      <c r="TRI140"/>
      <c r="TRJ140"/>
      <c r="TRK140"/>
      <c r="TRL140"/>
      <c r="TRM140"/>
      <c r="TRN140"/>
      <c r="TRO140"/>
      <c r="TRP140"/>
      <c r="TRQ140"/>
      <c r="TRR140"/>
      <c r="TRS140"/>
      <c r="TRT140"/>
      <c r="TRU140"/>
      <c r="TRV140"/>
      <c r="TRW140"/>
      <c r="TRX140"/>
      <c r="TRY140"/>
      <c r="TRZ140"/>
      <c r="TSA140"/>
      <c r="TSB140"/>
      <c r="TSC140"/>
      <c r="TSD140"/>
      <c r="TSE140"/>
      <c r="TSF140"/>
      <c r="TSG140"/>
      <c r="TSH140"/>
      <c r="TSI140"/>
      <c r="TSJ140"/>
      <c r="TSK140"/>
      <c r="TSL140"/>
      <c r="TSM140"/>
      <c r="TSN140"/>
      <c r="TSO140"/>
      <c r="TSP140"/>
      <c r="TSQ140"/>
      <c r="TSR140"/>
      <c r="TSS140"/>
      <c r="TST140"/>
      <c r="TSU140"/>
      <c r="TSV140"/>
      <c r="TSW140"/>
      <c r="TSX140"/>
      <c r="TSY140"/>
      <c r="TSZ140"/>
      <c r="TTA140"/>
      <c r="TTB140"/>
      <c r="TTC140"/>
      <c r="TTD140"/>
      <c r="TTE140"/>
      <c r="TTF140"/>
      <c r="TTG140"/>
      <c r="TTH140"/>
      <c r="TTI140"/>
      <c r="TTJ140"/>
      <c r="TTK140"/>
      <c r="TTL140"/>
      <c r="TTM140"/>
      <c r="TTN140"/>
      <c r="TTO140"/>
      <c r="TTP140"/>
      <c r="TTQ140"/>
      <c r="TTR140"/>
      <c r="TTS140"/>
      <c r="TTT140"/>
      <c r="TTU140"/>
      <c r="TTV140"/>
      <c r="TTW140"/>
      <c r="TTX140"/>
      <c r="TTY140"/>
      <c r="TTZ140"/>
      <c r="TUA140"/>
      <c r="TUB140"/>
      <c r="TUC140"/>
      <c r="TUD140"/>
      <c r="TUE140"/>
      <c r="TUF140"/>
      <c r="TUG140"/>
      <c r="TUH140"/>
      <c r="TUI140"/>
      <c r="TUJ140"/>
      <c r="TUK140"/>
      <c r="TUL140"/>
      <c r="TUM140"/>
      <c r="TUN140"/>
      <c r="TUO140"/>
      <c r="TUP140"/>
      <c r="TUQ140"/>
      <c r="TUR140"/>
      <c r="TUS140"/>
      <c r="TUT140"/>
      <c r="TUU140"/>
      <c r="TUV140"/>
      <c r="TUW140"/>
      <c r="TUX140"/>
      <c r="TUY140"/>
      <c r="TUZ140"/>
      <c r="TVA140"/>
      <c r="TVB140"/>
      <c r="TVC140"/>
      <c r="TVD140"/>
      <c r="TVE140"/>
      <c r="TVF140"/>
      <c r="TVG140"/>
      <c r="TVH140"/>
      <c r="TVI140"/>
      <c r="TVJ140"/>
      <c r="TVK140"/>
      <c r="TVL140"/>
      <c r="TVM140"/>
      <c r="TVN140"/>
      <c r="TVO140"/>
      <c r="TVP140"/>
      <c r="TVQ140"/>
      <c r="TVR140"/>
      <c r="TVS140"/>
      <c r="TVT140"/>
      <c r="TVU140"/>
      <c r="TVV140"/>
      <c r="TVW140"/>
      <c r="TVX140"/>
      <c r="TVY140"/>
      <c r="TVZ140"/>
      <c r="TWA140"/>
      <c r="TWB140"/>
      <c r="TWC140"/>
      <c r="TWD140"/>
      <c r="TWE140"/>
      <c r="TWF140"/>
      <c r="TWG140"/>
      <c r="TWH140"/>
      <c r="TWI140"/>
      <c r="TWJ140"/>
      <c r="TWK140"/>
      <c r="TWL140"/>
      <c r="TWM140"/>
      <c r="TWN140"/>
      <c r="TWO140"/>
      <c r="TWP140"/>
      <c r="TWQ140"/>
      <c r="TWR140"/>
      <c r="TWS140"/>
      <c r="TWT140"/>
      <c r="TWU140"/>
      <c r="TWV140"/>
      <c r="TWW140"/>
      <c r="TWX140"/>
      <c r="TWY140"/>
      <c r="TWZ140"/>
      <c r="TXA140"/>
      <c r="TXB140"/>
      <c r="TXC140"/>
      <c r="TXD140"/>
      <c r="TXE140"/>
      <c r="TXF140"/>
      <c r="TXG140"/>
      <c r="TXH140"/>
      <c r="TXI140"/>
      <c r="TXJ140"/>
      <c r="TXK140"/>
      <c r="TXL140"/>
      <c r="TXM140"/>
      <c r="TXN140"/>
      <c r="TXO140"/>
      <c r="TXP140"/>
      <c r="TXQ140"/>
      <c r="TXR140"/>
      <c r="TXS140"/>
      <c r="TXT140"/>
      <c r="TXU140"/>
      <c r="TXV140"/>
      <c r="TXW140"/>
      <c r="TXX140"/>
      <c r="TXY140"/>
      <c r="TXZ140"/>
      <c r="TYA140"/>
      <c r="TYB140"/>
      <c r="TYC140"/>
      <c r="TYD140"/>
      <c r="TYE140"/>
      <c r="TYF140"/>
      <c r="TYG140"/>
      <c r="TYH140"/>
      <c r="TYI140"/>
      <c r="TYJ140"/>
      <c r="TYK140"/>
      <c r="TYL140"/>
      <c r="TYM140"/>
      <c r="TYN140"/>
      <c r="TYO140"/>
      <c r="TYP140"/>
      <c r="TYQ140"/>
      <c r="TYR140"/>
      <c r="TYS140"/>
      <c r="TYT140"/>
      <c r="TYU140"/>
      <c r="TYV140"/>
      <c r="TYW140"/>
      <c r="TYX140"/>
      <c r="TYY140"/>
      <c r="TYZ140"/>
      <c r="TZA140"/>
      <c r="TZB140"/>
      <c r="TZC140"/>
      <c r="TZD140"/>
      <c r="TZE140"/>
      <c r="TZF140"/>
      <c r="TZG140"/>
      <c r="TZH140"/>
      <c r="TZI140"/>
      <c r="TZJ140"/>
      <c r="TZK140"/>
      <c r="TZL140"/>
      <c r="TZM140"/>
      <c r="TZN140"/>
      <c r="TZO140"/>
      <c r="TZP140"/>
      <c r="TZQ140"/>
      <c r="TZR140"/>
      <c r="TZS140"/>
      <c r="TZT140"/>
      <c r="TZU140"/>
      <c r="TZV140"/>
      <c r="TZW140"/>
      <c r="TZX140"/>
      <c r="TZY140"/>
      <c r="TZZ140"/>
      <c r="UAA140"/>
      <c r="UAB140"/>
      <c r="UAC140"/>
      <c r="UAD140"/>
      <c r="UAE140"/>
      <c r="UAF140"/>
      <c r="UAG140"/>
      <c r="UAH140"/>
      <c r="UAI140"/>
      <c r="UAJ140"/>
      <c r="UAK140"/>
      <c r="UAL140"/>
      <c r="UAM140"/>
      <c r="UAN140"/>
      <c r="UAO140"/>
      <c r="UAP140"/>
      <c r="UAQ140"/>
      <c r="UAR140"/>
      <c r="UAS140"/>
      <c r="UAT140"/>
      <c r="UAU140"/>
      <c r="UAV140"/>
      <c r="UAW140"/>
      <c r="UAX140"/>
      <c r="UAY140"/>
      <c r="UAZ140"/>
      <c r="UBA140"/>
      <c r="UBB140"/>
      <c r="UBC140"/>
      <c r="UBD140"/>
      <c r="UBE140"/>
      <c r="UBF140"/>
      <c r="UBG140"/>
      <c r="UBH140"/>
      <c r="UBI140"/>
      <c r="UBJ140"/>
      <c r="UBK140"/>
      <c r="UBL140"/>
      <c r="UBM140"/>
      <c r="UBN140"/>
      <c r="UBO140"/>
      <c r="UBP140"/>
      <c r="UBQ140"/>
      <c r="UBR140"/>
      <c r="UBS140"/>
      <c r="UBT140"/>
      <c r="UBU140"/>
      <c r="UBV140"/>
      <c r="UBW140"/>
      <c r="UBX140"/>
      <c r="UBY140"/>
      <c r="UBZ140"/>
      <c r="UCA140"/>
      <c r="UCB140"/>
      <c r="UCC140"/>
      <c r="UCD140"/>
      <c r="UCE140"/>
      <c r="UCF140"/>
      <c r="UCG140"/>
      <c r="UCH140"/>
      <c r="UCI140"/>
      <c r="UCJ140"/>
      <c r="UCK140"/>
      <c r="UCL140"/>
      <c r="UCM140"/>
      <c r="UCN140"/>
      <c r="UCO140"/>
      <c r="UCP140"/>
      <c r="UCQ140"/>
      <c r="UCR140"/>
      <c r="UCS140"/>
      <c r="UCT140"/>
      <c r="UCU140"/>
      <c r="UCV140"/>
      <c r="UCW140"/>
      <c r="UCX140"/>
      <c r="UCY140"/>
      <c r="UCZ140"/>
      <c r="UDA140"/>
      <c r="UDB140"/>
      <c r="UDC140"/>
      <c r="UDD140"/>
      <c r="UDE140"/>
      <c r="UDF140"/>
      <c r="UDG140"/>
      <c r="UDH140"/>
      <c r="UDI140"/>
      <c r="UDJ140"/>
      <c r="UDK140"/>
      <c r="UDL140"/>
      <c r="UDM140"/>
      <c r="UDN140"/>
      <c r="UDO140"/>
      <c r="UDP140"/>
      <c r="UDQ140"/>
      <c r="UDR140"/>
      <c r="UDS140"/>
      <c r="UDT140"/>
      <c r="UDU140"/>
      <c r="UDV140"/>
      <c r="UDW140"/>
      <c r="UDX140"/>
      <c r="UDY140"/>
      <c r="UDZ140"/>
      <c r="UEA140"/>
      <c r="UEB140"/>
      <c r="UEC140"/>
      <c r="UED140"/>
      <c r="UEE140"/>
      <c r="UEF140"/>
      <c r="UEG140"/>
      <c r="UEH140"/>
      <c r="UEI140"/>
      <c r="UEJ140"/>
      <c r="UEK140"/>
      <c r="UEL140"/>
      <c r="UEM140"/>
      <c r="UEN140"/>
      <c r="UEO140"/>
      <c r="UEP140"/>
      <c r="UEQ140"/>
      <c r="UER140"/>
      <c r="UES140"/>
      <c r="UET140"/>
      <c r="UEU140"/>
      <c r="UEV140"/>
      <c r="UEW140"/>
      <c r="UEX140"/>
      <c r="UEY140"/>
      <c r="UEZ140"/>
      <c r="UFA140"/>
      <c r="UFB140"/>
      <c r="UFC140"/>
      <c r="UFD140"/>
      <c r="UFE140"/>
      <c r="UFF140"/>
      <c r="UFG140"/>
      <c r="UFH140"/>
      <c r="UFI140"/>
      <c r="UFJ140"/>
      <c r="UFK140"/>
      <c r="UFL140"/>
      <c r="UFM140"/>
      <c r="UFN140"/>
      <c r="UFO140"/>
      <c r="UFP140"/>
      <c r="UFQ140"/>
      <c r="UFR140"/>
      <c r="UFS140"/>
      <c r="UFT140"/>
      <c r="UFU140"/>
      <c r="UFV140"/>
      <c r="UFW140"/>
      <c r="UFX140"/>
      <c r="UFY140"/>
      <c r="UFZ140"/>
      <c r="UGA140"/>
      <c r="UGB140"/>
      <c r="UGC140"/>
      <c r="UGD140"/>
      <c r="UGE140"/>
      <c r="UGF140"/>
      <c r="UGG140"/>
      <c r="UGH140"/>
      <c r="UGI140"/>
      <c r="UGJ140"/>
      <c r="UGK140"/>
      <c r="UGL140"/>
      <c r="UGM140"/>
      <c r="UGN140"/>
      <c r="UGO140"/>
      <c r="UGP140"/>
      <c r="UGQ140"/>
      <c r="UGR140"/>
      <c r="UGS140"/>
      <c r="UGT140"/>
      <c r="UGU140"/>
      <c r="UGV140"/>
      <c r="UGW140"/>
      <c r="UGX140"/>
      <c r="UGY140"/>
      <c r="UGZ140"/>
      <c r="UHA140"/>
      <c r="UHB140"/>
      <c r="UHC140"/>
      <c r="UHD140"/>
      <c r="UHE140"/>
      <c r="UHF140"/>
      <c r="UHG140"/>
      <c r="UHH140"/>
      <c r="UHI140"/>
      <c r="UHJ140"/>
      <c r="UHK140"/>
      <c r="UHL140"/>
      <c r="UHM140"/>
      <c r="UHN140"/>
      <c r="UHO140"/>
      <c r="UHP140"/>
      <c r="UHQ140"/>
      <c r="UHR140"/>
      <c r="UHS140"/>
      <c r="UHT140"/>
      <c r="UHU140"/>
      <c r="UHV140"/>
      <c r="UHW140"/>
      <c r="UHX140"/>
      <c r="UHY140"/>
      <c r="UHZ140"/>
      <c r="UIA140"/>
      <c r="UIB140"/>
      <c r="UIC140"/>
      <c r="UID140"/>
      <c r="UIE140"/>
      <c r="UIF140"/>
      <c r="UIG140"/>
      <c r="UIH140"/>
      <c r="UII140"/>
      <c r="UIJ140"/>
      <c r="UIK140"/>
      <c r="UIL140"/>
      <c r="UIM140"/>
      <c r="UIN140"/>
      <c r="UIO140"/>
      <c r="UIP140"/>
      <c r="UIQ140"/>
      <c r="UIR140"/>
      <c r="UIS140"/>
      <c r="UIT140"/>
      <c r="UIU140"/>
      <c r="UIV140"/>
      <c r="UIW140"/>
      <c r="UIX140"/>
      <c r="UIY140"/>
      <c r="UIZ140"/>
      <c r="UJA140"/>
      <c r="UJB140"/>
      <c r="UJC140"/>
      <c r="UJD140"/>
      <c r="UJE140"/>
      <c r="UJF140"/>
      <c r="UJG140"/>
      <c r="UJH140"/>
      <c r="UJI140"/>
      <c r="UJJ140"/>
      <c r="UJK140"/>
      <c r="UJL140"/>
      <c r="UJM140"/>
      <c r="UJN140"/>
      <c r="UJO140"/>
      <c r="UJP140"/>
      <c r="UJQ140"/>
      <c r="UJR140"/>
      <c r="UJS140"/>
      <c r="UJT140"/>
      <c r="UJU140"/>
      <c r="UJV140"/>
      <c r="UJW140"/>
      <c r="UJX140"/>
      <c r="UJY140"/>
      <c r="UJZ140"/>
      <c r="UKA140"/>
      <c r="UKB140"/>
      <c r="UKC140"/>
      <c r="UKD140"/>
      <c r="UKE140"/>
      <c r="UKF140"/>
      <c r="UKG140"/>
      <c r="UKH140"/>
      <c r="UKI140"/>
      <c r="UKJ140"/>
      <c r="UKK140"/>
      <c r="UKL140"/>
      <c r="UKM140"/>
      <c r="UKN140"/>
      <c r="UKO140"/>
      <c r="UKP140"/>
      <c r="UKQ140"/>
      <c r="UKR140"/>
      <c r="UKS140"/>
      <c r="UKT140"/>
      <c r="UKU140"/>
      <c r="UKV140"/>
      <c r="UKW140"/>
      <c r="UKX140"/>
      <c r="UKY140"/>
      <c r="UKZ140"/>
      <c r="ULA140"/>
      <c r="ULB140"/>
      <c r="ULC140"/>
      <c r="ULD140"/>
      <c r="ULE140"/>
      <c r="ULF140"/>
      <c r="ULG140"/>
      <c r="ULH140"/>
      <c r="ULI140"/>
      <c r="ULJ140"/>
      <c r="ULK140"/>
      <c r="ULL140"/>
      <c r="ULM140"/>
      <c r="ULN140"/>
      <c r="ULO140"/>
      <c r="ULP140"/>
      <c r="ULQ140"/>
      <c r="ULR140"/>
      <c r="ULS140"/>
      <c r="ULT140"/>
      <c r="ULU140"/>
      <c r="ULV140"/>
      <c r="ULW140"/>
      <c r="ULX140"/>
      <c r="ULY140"/>
      <c r="ULZ140"/>
      <c r="UMA140"/>
      <c r="UMB140"/>
      <c r="UMC140"/>
      <c r="UMD140"/>
      <c r="UME140"/>
      <c r="UMF140"/>
      <c r="UMG140"/>
      <c r="UMH140"/>
      <c r="UMI140"/>
      <c r="UMJ140"/>
      <c r="UMK140"/>
      <c r="UML140"/>
      <c r="UMM140"/>
      <c r="UMN140"/>
      <c r="UMO140"/>
      <c r="UMP140"/>
      <c r="UMQ140"/>
      <c r="UMR140"/>
      <c r="UMS140"/>
      <c r="UMT140"/>
      <c r="UMU140"/>
      <c r="UMV140"/>
      <c r="UMW140"/>
      <c r="UMX140"/>
      <c r="UMY140"/>
      <c r="UMZ140"/>
      <c r="UNA140"/>
      <c r="UNB140"/>
      <c r="UNC140"/>
      <c r="UND140"/>
      <c r="UNE140"/>
      <c r="UNF140"/>
      <c r="UNG140"/>
      <c r="UNH140"/>
      <c r="UNI140"/>
      <c r="UNJ140"/>
      <c r="UNK140"/>
      <c r="UNL140"/>
      <c r="UNM140"/>
      <c r="UNN140"/>
      <c r="UNO140"/>
      <c r="UNP140"/>
      <c r="UNQ140"/>
      <c r="UNR140"/>
      <c r="UNS140"/>
      <c r="UNT140"/>
      <c r="UNU140"/>
      <c r="UNV140"/>
      <c r="UNW140"/>
      <c r="UNX140"/>
      <c r="UNY140"/>
      <c r="UNZ140"/>
      <c r="UOA140"/>
      <c r="UOB140"/>
      <c r="UOC140"/>
      <c r="UOD140"/>
      <c r="UOE140"/>
      <c r="UOF140"/>
      <c r="UOG140"/>
      <c r="UOH140"/>
      <c r="UOI140"/>
      <c r="UOJ140"/>
      <c r="UOK140"/>
      <c r="UOL140"/>
      <c r="UOM140"/>
      <c r="UON140"/>
      <c r="UOO140"/>
      <c r="UOP140"/>
      <c r="UOQ140"/>
      <c r="UOR140"/>
      <c r="UOS140"/>
      <c r="UOT140"/>
      <c r="UOU140"/>
      <c r="UOV140"/>
      <c r="UOW140"/>
      <c r="UOX140"/>
      <c r="UOY140"/>
      <c r="UOZ140"/>
      <c r="UPA140"/>
      <c r="UPB140"/>
      <c r="UPC140"/>
      <c r="UPD140"/>
      <c r="UPE140"/>
      <c r="UPF140"/>
      <c r="UPG140"/>
      <c r="UPH140"/>
      <c r="UPI140"/>
      <c r="UPJ140"/>
      <c r="UPK140"/>
      <c r="UPL140"/>
      <c r="UPM140"/>
      <c r="UPN140"/>
      <c r="UPO140"/>
      <c r="UPP140"/>
      <c r="UPQ140"/>
      <c r="UPR140"/>
      <c r="UPS140"/>
      <c r="UPT140"/>
      <c r="UPU140"/>
      <c r="UPV140"/>
      <c r="UPW140"/>
      <c r="UPX140"/>
      <c r="UPY140"/>
      <c r="UPZ140"/>
      <c r="UQA140"/>
      <c r="UQB140"/>
      <c r="UQC140"/>
      <c r="UQD140"/>
      <c r="UQE140"/>
      <c r="UQF140"/>
      <c r="UQG140"/>
      <c r="UQH140"/>
      <c r="UQI140"/>
      <c r="UQJ140"/>
      <c r="UQK140"/>
      <c r="UQL140"/>
      <c r="UQM140"/>
      <c r="UQN140"/>
      <c r="UQO140"/>
      <c r="UQP140"/>
      <c r="UQQ140"/>
      <c r="UQR140"/>
      <c r="UQS140"/>
      <c r="UQT140"/>
      <c r="UQU140"/>
      <c r="UQV140"/>
      <c r="UQW140"/>
      <c r="UQX140"/>
      <c r="UQY140"/>
      <c r="UQZ140"/>
      <c r="URA140"/>
      <c r="URB140"/>
      <c r="URC140"/>
      <c r="URD140"/>
      <c r="URE140"/>
      <c r="URF140"/>
      <c r="URG140"/>
      <c r="URH140"/>
      <c r="URI140"/>
      <c r="URJ140"/>
      <c r="URK140"/>
      <c r="URL140"/>
      <c r="URM140"/>
      <c r="URN140"/>
      <c r="URO140"/>
      <c r="URP140"/>
      <c r="URQ140"/>
      <c r="URR140"/>
      <c r="URS140"/>
      <c r="URT140"/>
      <c r="URU140"/>
      <c r="URV140"/>
      <c r="URW140"/>
      <c r="URX140"/>
      <c r="URY140"/>
      <c r="URZ140"/>
      <c r="USA140"/>
      <c r="USB140"/>
      <c r="USC140"/>
      <c r="USD140"/>
      <c r="USE140"/>
      <c r="USF140"/>
      <c r="USG140"/>
      <c r="USH140"/>
      <c r="USI140"/>
      <c r="USJ140"/>
      <c r="USK140"/>
      <c r="USL140"/>
      <c r="USM140"/>
      <c r="USN140"/>
      <c r="USO140"/>
      <c r="USP140"/>
      <c r="USQ140"/>
      <c r="USR140"/>
      <c r="USS140"/>
      <c r="UST140"/>
      <c r="USU140"/>
      <c r="USV140"/>
      <c r="USW140"/>
      <c r="USX140"/>
      <c r="USY140"/>
      <c r="USZ140"/>
      <c r="UTA140"/>
      <c r="UTB140"/>
      <c r="UTC140"/>
      <c r="UTD140"/>
      <c r="UTE140"/>
      <c r="UTF140"/>
      <c r="UTG140"/>
      <c r="UTH140"/>
      <c r="UTI140"/>
      <c r="UTJ140"/>
      <c r="UTK140"/>
      <c r="UTL140"/>
      <c r="UTM140"/>
      <c r="UTN140"/>
      <c r="UTO140"/>
      <c r="UTP140"/>
      <c r="UTQ140"/>
      <c r="UTR140"/>
      <c r="UTS140"/>
      <c r="UTT140"/>
      <c r="UTU140"/>
      <c r="UTV140"/>
      <c r="UTW140"/>
      <c r="UTX140"/>
      <c r="UTY140"/>
      <c r="UTZ140"/>
      <c r="UUA140"/>
      <c r="UUB140"/>
      <c r="UUC140"/>
      <c r="UUD140"/>
      <c r="UUE140"/>
      <c r="UUF140"/>
      <c r="UUG140"/>
      <c r="UUH140"/>
      <c r="UUI140"/>
      <c r="UUJ140"/>
      <c r="UUK140"/>
      <c r="UUL140"/>
      <c r="UUM140"/>
      <c r="UUN140"/>
      <c r="UUO140"/>
      <c r="UUP140"/>
      <c r="UUQ140"/>
      <c r="UUR140"/>
      <c r="UUS140"/>
      <c r="UUT140"/>
      <c r="UUU140"/>
      <c r="UUV140"/>
      <c r="UUW140"/>
      <c r="UUX140"/>
      <c r="UUY140"/>
      <c r="UUZ140"/>
      <c r="UVA140"/>
      <c r="UVB140"/>
      <c r="UVC140"/>
      <c r="UVD140"/>
      <c r="UVE140"/>
      <c r="UVF140"/>
      <c r="UVG140"/>
      <c r="UVH140"/>
      <c r="UVI140"/>
      <c r="UVJ140"/>
      <c r="UVK140"/>
      <c r="UVL140"/>
      <c r="UVM140"/>
      <c r="UVN140"/>
      <c r="UVO140"/>
      <c r="UVP140"/>
      <c r="UVQ140"/>
      <c r="UVR140"/>
      <c r="UVS140"/>
      <c r="UVT140"/>
      <c r="UVU140"/>
      <c r="UVV140"/>
      <c r="UVW140"/>
      <c r="UVX140"/>
      <c r="UVY140"/>
      <c r="UVZ140"/>
      <c r="UWA140"/>
      <c r="UWB140"/>
      <c r="UWC140"/>
      <c r="UWD140"/>
      <c r="UWE140"/>
      <c r="UWF140"/>
      <c r="UWG140"/>
      <c r="UWH140"/>
      <c r="UWI140"/>
      <c r="UWJ140"/>
      <c r="UWK140"/>
      <c r="UWL140"/>
      <c r="UWM140"/>
      <c r="UWN140"/>
      <c r="UWO140"/>
      <c r="UWP140"/>
      <c r="UWQ140"/>
      <c r="UWR140"/>
      <c r="UWS140"/>
      <c r="UWT140"/>
      <c r="UWU140"/>
      <c r="UWV140"/>
      <c r="UWW140"/>
      <c r="UWX140"/>
      <c r="UWY140"/>
      <c r="UWZ140"/>
      <c r="UXA140"/>
      <c r="UXB140"/>
      <c r="UXC140"/>
      <c r="UXD140"/>
      <c r="UXE140"/>
      <c r="UXF140"/>
      <c r="UXG140"/>
      <c r="UXH140"/>
      <c r="UXI140"/>
      <c r="UXJ140"/>
      <c r="UXK140"/>
      <c r="UXL140"/>
      <c r="UXM140"/>
      <c r="UXN140"/>
      <c r="UXO140"/>
      <c r="UXP140"/>
      <c r="UXQ140"/>
      <c r="UXR140"/>
      <c r="UXS140"/>
      <c r="UXT140"/>
      <c r="UXU140"/>
      <c r="UXV140"/>
      <c r="UXW140"/>
      <c r="UXX140"/>
      <c r="UXY140"/>
      <c r="UXZ140"/>
      <c r="UYA140"/>
      <c r="UYB140"/>
      <c r="UYC140"/>
      <c r="UYD140"/>
      <c r="UYE140"/>
      <c r="UYF140"/>
      <c r="UYG140"/>
      <c r="UYH140"/>
      <c r="UYI140"/>
      <c r="UYJ140"/>
      <c r="UYK140"/>
      <c r="UYL140"/>
      <c r="UYM140"/>
      <c r="UYN140"/>
      <c r="UYO140"/>
      <c r="UYP140"/>
      <c r="UYQ140"/>
      <c r="UYR140"/>
      <c r="UYS140"/>
      <c r="UYT140"/>
      <c r="UYU140"/>
      <c r="UYV140"/>
      <c r="UYW140"/>
      <c r="UYX140"/>
      <c r="UYY140"/>
      <c r="UYZ140"/>
      <c r="UZA140"/>
      <c r="UZB140"/>
      <c r="UZC140"/>
      <c r="UZD140"/>
      <c r="UZE140"/>
      <c r="UZF140"/>
      <c r="UZG140"/>
      <c r="UZH140"/>
      <c r="UZI140"/>
      <c r="UZJ140"/>
      <c r="UZK140"/>
      <c r="UZL140"/>
      <c r="UZM140"/>
      <c r="UZN140"/>
      <c r="UZO140"/>
      <c r="UZP140"/>
      <c r="UZQ140"/>
      <c r="UZR140"/>
      <c r="UZS140"/>
      <c r="UZT140"/>
      <c r="UZU140"/>
      <c r="UZV140"/>
      <c r="UZW140"/>
      <c r="UZX140"/>
      <c r="UZY140"/>
      <c r="UZZ140"/>
      <c r="VAA140"/>
      <c r="VAB140"/>
      <c r="VAC140"/>
      <c r="VAD140"/>
      <c r="VAE140"/>
      <c r="VAF140"/>
      <c r="VAG140"/>
      <c r="VAH140"/>
      <c r="VAI140"/>
      <c r="VAJ140"/>
      <c r="VAK140"/>
      <c r="VAL140"/>
      <c r="VAM140"/>
      <c r="VAN140"/>
      <c r="VAO140"/>
      <c r="VAP140"/>
      <c r="VAQ140"/>
      <c r="VAR140"/>
      <c r="VAS140"/>
      <c r="VAT140"/>
      <c r="VAU140"/>
      <c r="VAV140"/>
      <c r="VAW140"/>
      <c r="VAX140"/>
      <c r="VAY140"/>
      <c r="VAZ140"/>
      <c r="VBA140"/>
      <c r="VBB140"/>
      <c r="VBC140"/>
      <c r="VBD140"/>
      <c r="VBE140"/>
      <c r="VBF140"/>
      <c r="VBG140"/>
      <c r="VBH140"/>
      <c r="VBI140"/>
      <c r="VBJ140"/>
      <c r="VBK140"/>
      <c r="VBL140"/>
      <c r="VBM140"/>
      <c r="VBN140"/>
      <c r="VBO140"/>
      <c r="VBP140"/>
      <c r="VBQ140"/>
      <c r="VBR140"/>
      <c r="VBS140"/>
      <c r="VBT140"/>
      <c r="VBU140"/>
      <c r="VBV140"/>
      <c r="VBW140"/>
      <c r="VBX140"/>
      <c r="VBY140"/>
      <c r="VBZ140"/>
      <c r="VCA140"/>
      <c r="VCB140"/>
      <c r="VCC140"/>
      <c r="VCD140"/>
      <c r="VCE140"/>
      <c r="VCF140"/>
      <c r="VCG140"/>
      <c r="VCH140"/>
      <c r="VCI140"/>
      <c r="VCJ140"/>
      <c r="VCK140"/>
      <c r="VCL140"/>
      <c r="VCM140"/>
      <c r="VCN140"/>
      <c r="VCO140"/>
      <c r="VCP140"/>
      <c r="VCQ140"/>
      <c r="VCR140"/>
      <c r="VCS140"/>
      <c r="VCT140"/>
      <c r="VCU140"/>
      <c r="VCV140"/>
      <c r="VCW140"/>
      <c r="VCX140"/>
      <c r="VCY140"/>
      <c r="VCZ140"/>
      <c r="VDA140"/>
      <c r="VDB140"/>
      <c r="VDC140"/>
      <c r="VDD140"/>
      <c r="VDE140"/>
      <c r="VDF140"/>
      <c r="VDG140"/>
      <c r="VDH140"/>
      <c r="VDI140"/>
      <c r="VDJ140"/>
      <c r="VDK140"/>
      <c r="VDL140"/>
      <c r="VDM140"/>
      <c r="VDN140"/>
      <c r="VDO140"/>
      <c r="VDP140"/>
      <c r="VDQ140"/>
      <c r="VDR140"/>
      <c r="VDS140"/>
      <c r="VDT140"/>
      <c r="VDU140"/>
      <c r="VDV140"/>
      <c r="VDW140"/>
      <c r="VDX140"/>
      <c r="VDY140"/>
      <c r="VDZ140"/>
      <c r="VEA140"/>
      <c r="VEB140"/>
      <c r="VEC140"/>
      <c r="VED140"/>
      <c r="VEE140"/>
      <c r="VEF140"/>
      <c r="VEG140"/>
      <c r="VEH140"/>
      <c r="VEI140"/>
      <c r="VEJ140"/>
      <c r="VEK140"/>
      <c r="VEL140"/>
      <c r="VEM140"/>
      <c r="VEN140"/>
      <c r="VEO140"/>
      <c r="VEP140"/>
      <c r="VEQ140"/>
      <c r="VER140"/>
      <c r="VES140"/>
      <c r="VET140"/>
      <c r="VEU140"/>
      <c r="VEV140"/>
      <c r="VEW140"/>
      <c r="VEX140"/>
      <c r="VEY140"/>
      <c r="VEZ140"/>
      <c r="VFA140"/>
      <c r="VFB140"/>
      <c r="VFC140"/>
      <c r="VFD140"/>
      <c r="VFE140"/>
      <c r="VFF140"/>
      <c r="VFG140"/>
      <c r="VFH140"/>
      <c r="VFI140"/>
      <c r="VFJ140"/>
      <c r="VFK140"/>
      <c r="VFL140"/>
      <c r="VFM140"/>
      <c r="VFN140"/>
      <c r="VFO140"/>
      <c r="VFP140"/>
      <c r="VFQ140"/>
      <c r="VFR140"/>
      <c r="VFS140"/>
      <c r="VFT140"/>
      <c r="VFU140"/>
      <c r="VFV140"/>
      <c r="VFW140"/>
      <c r="VFX140"/>
      <c r="VFY140"/>
      <c r="VFZ140"/>
      <c r="VGA140"/>
      <c r="VGB140"/>
      <c r="VGC140"/>
      <c r="VGD140"/>
      <c r="VGE140"/>
      <c r="VGF140"/>
      <c r="VGG140"/>
      <c r="VGH140"/>
      <c r="VGI140"/>
      <c r="VGJ140"/>
      <c r="VGK140"/>
      <c r="VGL140"/>
      <c r="VGM140"/>
      <c r="VGN140"/>
      <c r="VGO140"/>
      <c r="VGP140"/>
      <c r="VGQ140"/>
      <c r="VGR140"/>
      <c r="VGS140"/>
      <c r="VGT140"/>
      <c r="VGU140"/>
      <c r="VGV140"/>
      <c r="VGW140"/>
      <c r="VGX140"/>
      <c r="VGY140"/>
      <c r="VGZ140"/>
      <c r="VHA140"/>
      <c r="VHB140"/>
      <c r="VHC140"/>
      <c r="VHD140"/>
      <c r="VHE140"/>
      <c r="VHF140"/>
      <c r="VHG140"/>
      <c r="VHH140"/>
      <c r="VHI140"/>
      <c r="VHJ140"/>
      <c r="VHK140"/>
      <c r="VHL140"/>
      <c r="VHM140"/>
      <c r="VHN140"/>
      <c r="VHO140"/>
      <c r="VHP140"/>
      <c r="VHQ140"/>
      <c r="VHR140"/>
      <c r="VHS140"/>
      <c r="VHT140"/>
      <c r="VHU140"/>
      <c r="VHV140"/>
      <c r="VHW140"/>
      <c r="VHX140"/>
      <c r="VHY140"/>
      <c r="VHZ140"/>
      <c r="VIA140"/>
      <c r="VIB140"/>
      <c r="VIC140"/>
      <c r="VID140"/>
      <c r="VIE140"/>
      <c r="VIF140"/>
      <c r="VIG140"/>
      <c r="VIH140"/>
      <c r="VII140"/>
      <c r="VIJ140"/>
      <c r="VIK140"/>
      <c r="VIL140"/>
      <c r="VIM140"/>
      <c r="VIN140"/>
      <c r="VIO140"/>
      <c r="VIP140"/>
      <c r="VIQ140"/>
      <c r="VIR140"/>
      <c r="VIS140"/>
      <c r="VIT140"/>
      <c r="VIU140"/>
      <c r="VIV140"/>
      <c r="VIW140"/>
      <c r="VIX140"/>
      <c r="VIY140"/>
      <c r="VIZ140"/>
      <c r="VJA140"/>
      <c r="VJB140"/>
      <c r="VJC140"/>
      <c r="VJD140"/>
      <c r="VJE140"/>
      <c r="VJF140"/>
      <c r="VJG140"/>
      <c r="VJH140"/>
      <c r="VJI140"/>
      <c r="VJJ140"/>
      <c r="VJK140"/>
      <c r="VJL140"/>
      <c r="VJM140"/>
      <c r="VJN140"/>
      <c r="VJO140"/>
      <c r="VJP140"/>
      <c r="VJQ140"/>
      <c r="VJR140"/>
      <c r="VJS140"/>
      <c r="VJT140"/>
      <c r="VJU140"/>
      <c r="VJV140"/>
      <c r="VJW140"/>
      <c r="VJX140"/>
      <c r="VJY140"/>
      <c r="VJZ140"/>
      <c r="VKA140"/>
      <c r="VKB140"/>
      <c r="VKC140"/>
      <c r="VKD140"/>
      <c r="VKE140"/>
      <c r="VKF140"/>
      <c r="VKG140"/>
      <c r="VKH140"/>
      <c r="VKI140"/>
      <c r="VKJ140"/>
      <c r="VKK140"/>
      <c r="VKL140"/>
      <c r="VKM140"/>
      <c r="VKN140"/>
      <c r="VKO140"/>
      <c r="VKP140"/>
      <c r="VKQ140"/>
      <c r="VKR140"/>
      <c r="VKS140"/>
      <c r="VKT140"/>
      <c r="VKU140"/>
      <c r="VKV140"/>
      <c r="VKW140"/>
      <c r="VKX140"/>
      <c r="VKY140"/>
      <c r="VKZ140"/>
      <c r="VLA140"/>
      <c r="VLB140"/>
      <c r="VLC140"/>
      <c r="VLD140"/>
      <c r="VLE140"/>
      <c r="VLF140"/>
      <c r="VLG140"/>
      <c r="VLH140"/>
      <c r="VLI140"/>
      <c r="VLJ140"/>
      <c r="VLK140"/>
      <c r="VLL140"/>
      <c r="VLM140"/>
      <c r="VLN140"/>
      <c r="VLO140"/>
      <c r="VLP140"/>
      <c r="VLQ140"/>
      <c r="VLR140"/>
      <c r="VLS140"/>
      <c r="VLT140"/>
      <c r="VLU140"/>
      <c r="VLV140"/>
      <c r="VLW140"/>
      <c r="VLX140"/>
      <c r="VLY140"/>
      <c r="VLZ140"/>
      <c r="VMA140"/>
      <c r="VMB140"/>
      <c r="VMC140"/>
      <c r="VMD140"/>
      <c r="VME140"/>
      <c r="VMF140"/>
      <c r="VMG140"/>
      <c r="VMH140"/>
      <c r="VMI140"/>
      <c r="VMJ140"/>
      <c r="VMK140"/>
      <c r="VML140"/>
      <c r="VMM140"/>
      <c r="VMN140"/>
      <c r="VMO140"/>
      <c r="VMP140"/>
      <c r="VMQ140"/>
      <c r="VMR140"/>
      <c r="VMS140"/>
      <c r="VMT140"/>
      <c r="VMU140"/>
      <c r="VMV140"/>
      <c r="VMW140"/>
      <c r="VMX140"/>
      <c r="VMY140"/>
      <c r="VMZ140"/>
      <c r="VNA140"/>
      <c r="VNB140"/>
      <c r="VNC140"/>
      <c r="VND140"/>
      <c r="VNE140"/>
      <c r="VNF140"/>
      <c r="VNG140"/>
      <c r="VNH140"/>
      <c r="VNI140"/>
      <c r="VNJ140"/>
      <c r="VNK140"/>
      <c r="VNL140"/>
      <c r="VNM140"/>
      <c r="VNN140"/>
      <c r="VNO140"/>
      <c r="VNP140"/>
      <c r="VNQ140"/>
      <c r="VNR140"/>
      <c r="VNS140"/>
      <c r="VNT140"/>
      <c r="VNU140"/>
      <c r="VNV140"/>
      <c r="VNW140"/>
      <c r="VNX140"/>
      <c r="VNY140"/>
      <c r="VNZ140"/>
      <c r="VOA140"/>
      <c r="VOB140"/>
      <c r="VOC140"/>
      <c r="VOD140"/>
      <c r="VOE140"/>
      <c r="VOF140"/>
      <c r="VOG140"/>
      <c r="VOH140"/>
      <c r="VOI140"/>
      <c r="VOJ140"/>
      <c r="VOK140"/>
      <c r="VOL140"/>
      <c r="VOM140"/>
      <c r="VON140"/>
      <c r="VOO140"/>
      <c r="VOP140"/>
      <c r="VOQ140"/>
      <c r="VOR140"/>
      <c r="VOS140"/>
      <c r="VOT140"/>
      <c r="VOU140"/>
      <c r="VOV140"/>
      <c r="VOW140"/>
      <c r="VOX140"/>
      <c r="VOY140"/>
      <c r="VOZ140"/>
      <c r="VPA140"/>
      <c r="VPB140"/>
      <c r="VPC140"/>
      <c r="VPD140"/>
      <c r="VPE140"/>
      <c r="VPF140"/>
      <c r="VPG140"/>
      <c r="VPH140"/>
      <c r="VPI140"/>
      <c r="VPJ140"/>
      <c r="VPK140"/>
      <c r="VPL140"/>
      <c r="VPM140"/>
      <c r="VPN140"/>
      <c r="VPO140"/>
      <c r="VPP140"/>
      <c r="VPQ140"/>
      <c r="VPR140"/>
      <c r="VPS140"/>
      <c r="VPT140"/>
      <c r="VPU140"/>
      <c r="VPV140"/>
      <c r="VPW140"/>
      <c r="VPX140"/>
      <c r="VPY140"/>
      <c r="VPZ140"/>
      <c r="VQA140"/>
      <c r="VQB140"/>
      <c r="VQC140"/>
      <c r="VQD140"/>
      <c r="VQE140"/>
      <c r="VQF140"/>
      <c r="VQG140"/>
      <c r="VQH140"/>
      <c r="VQI140"/>
      <c r="VQJ140"/>
      <c r="VQK140"/>
      <c r="VQL140"/>
      <c r="VQM140"/>
      <c r="VQN140"/>
      <c r="VQO140"/>
      <c r="VQP140"/>
      <c r="VQQ140"/>
      <c r="VQR140"/>
      <c r="VQS140"/>
      <c r="VQT140"/>
      <c r="VQU140"/>
      <c r="VQV140"/>
      <c r="VQW140"/>
      <c r="VQX140"/>
      <c r="VQY140"/>
      <c r="VQZ140"/>
      <c r="VRA140"/>
      <c r="VRB140"/>
      <c r="VRC140"/>
      <c r="VRD140"/>
      <c r="VRE140"/>
      <c r="VRF140"/>
      <c r="VRG140"/>
      <c r="VRH140"/>
      <c r="VRI140"/>
      <c r="VRJ140"/>
      <c r="VRK140"/>
      <c r="VRL140"/>
      <c r="VRM140"/>
      <c r="VRN140"/>
      <c r="VRO140"/>
      <c r="VRP140"/>
      <c r="VRQ140"/>
      <c r="VRR140"/>
      <c r="VRS140"/>
      <c r="VRT140"/>
      <c r="VRU140"/>
      <c r="VRV140"/>
      <c r="VRW140"/>
      <c r="VRX140"/>
      <c r="VRY140"/>
      <c r="VRZ140"/>
      <c r="VSA140"/>
      <c r="VSB140"/>
      <c r="VSC140"/>
      <c r="VSD140"/>
      <c r="VSE140"/>
      <c r="VSF140"/>
      <c r="VSG140"/>
      <c r="VSH140"/>
      <c r="VSI140"/>
      <c r="VSJ140"/>
      <c r="VSK140"/>
      <c r="VSL140"/>
      <c r="VSM140"/>
      <c r="VSN140"/>
      <c r="VSO140"/>
      <c r="VSP140"/>
      <c r="VSQ140"/>
      <c r="VSR140"/>
      <c r="VSS140"/>
      <c r="VST140"/>
      <c r="VSU140"/>
      <c r="VSV140"/>
      <c r="VSW140"/>
      <c r="VSX140"/>
      <c r="VSY140"/>
      <c r="VSZ140"/>
      <c r="VTA140"/>
      <c r="VTB140"/>
      <c r="VTC140"/>
      <c r="VTD140"/>
      <c r="VTE140"/>
      <c r="VTF140"/>
      <c r="VTG140"/>
      <c r="VTH140"/>
      <c r="VTI140"/>
      <c r="VTJ140"/>
      <c r="VTK140"/>
      <c r="VTL140"/>
      <c r="VTM140"/>
      <c r="VTN140"/>
      <c r="VTO140"/>
      <c r="VTP140"/>
      <c r="VTQ140"/>
      <c r="VTR140"/>
      <c r="VTS140"/>
      <c r="VTT140"/>
      <c r="VTU140"/>
      <c r="VTV140"/>
      <c r="VTW140"/>
      <c r="VTX140"/>
      <c r="VTY140"/>
      <c r="VTZ140"/>
      <c r="VUA140"/>
      <c r="VUB140"/>
      <c r="VUC140"/>
      <c r="VUD140"/>
      <c r="VUE140"/>
      <c r="VUF140"/>
      <c r="VUG140"/>
      <c r="VUH140"/>
      <c r="VUI140"/>
      <c r="VUJ140"/>
      <c r="VUK140"/>
      <c r="VUL140"/>
      <c r="VUM140"/>
      <c r="VUN140"/>
      <c r="VUO140"/>
      <c r="VUP140"/>
      <c r="VUQ140"/>
      <c r="VUR140"/>
      <c r="VUS140"/>
      <c r="VUT140"/>
      <c r="VUU140"/>
      <c r="VUV140"/>
      <c r="VUW140"/>
      <c r="VUX140"/>
      <c r="VUY140"/>
      <c r="VUZ140"/>
      <c r="VVA140"/>
      <c r="VVB140"/>
      <c r="VVC140"/>
      <c r="VVD140"/>
      <c r="VVE140"/>
      <c r="VVF140"/>
      <c r="VVG140"/>
      <c r="VVH140"/>
      <c r="VVI140"/>
      <c r="VVJ140"/>
      <c r="VVK140"/>
      <c r="VVL140"/>
      <c r="VVM140"/>
      <c r="VVN140"/>
      <c r="VVO140"/>
      <c r="VVP140"/>
      <c r="VVQ140"/>
      <c r="VVR140"/>
      <c r="VVS140"/>
      <c r="VVT140"/>
      <c r="VVU140"/>
      <c r="VVV140"/>
      <c r="VVW140"/>
      <c r="VVX140"/>
      <c r="VVY140"/>
      <c r="VVZ140"/>
      <c r="VWA140"/>
      <c r="VWB140"/>
      <c r="VWC140"/>
      <c r="VWD140"/>
      <c r="VWE140"/>
      <c r="VWF140"/>
      <c r="VWG140"/>
      <c r="VWH140"/>
      <c r="VWI140"/>
      <c r="VWJ140"/>
      <c r="VWK140"/>
      <c r="VWL140"/>
      <c r="VWM140"/>
      <c r="VWN140"/>
      <c r="VWO140"/>
      <c r="VWP140"/>
      <c r="VWQ140"/>
      <c r="VWR140"/>
      <c r="VWS140"/>
      <c r="VWT140"/>
      <c r="VWU140"/>
      <c r="VWV140"/>
      <c r="VWW140"/>
      <c r="VWX140"/>
      <c r="VWY140"/>
      <c r="VWZ140"/>
      <c r="VXA140"/>
      <c r="VXB140"/>
      <c r="VXC140"/>
      <c r="VXD140"/>
      <c r="VXE140"/>
      <c r="VXF140"/>
      <c r="VXG140"/>
      <c r="VXH140"/>
      <c r="VXI140"/>
      <c r="VXJ140"/>
      <c r="VXK140"/>
      <c r="VXL140"/>
      <c r="VXM140"/>
      <c r="VXN140"/>
      <c r="VXO140"/>
      <c r="VXP140"/>
      <c r="VXQ140"/>
      <c r="VXR140"/>
      <c r="VXS140"/>
      <c r="VXT140"/>
      <c r="VXU140"/>
      <c r="VXV140"/>
      <c r="VXW140"/>
      <c r="VXX140"/>
      <c r="VXY140"/>
      <c r="VXZ140"/>
      <c r="VYA140"/>
      <c r="VYB140"/>
      <c r="VYC140"/>
      <c r="VYD140"/>
      <c r="VYE140"/>
      <c r="VYF140"/>
      <c r="VYG140"/>
      <c r="VYH140"/>
      <c r="VYI140"/>
      <c r="VYJ140"/>
      <c r="VYK140"/>
      <c r="VYL140"/>
      <c r="VYM140"/>
      <c r="VYN140"/>
      <c r="VYO140"/>
      <c r="VYP140"/>
      <c r="VYQ140"/>
      <c r="VYR140"/>
      <c r="VYS140"/>
      <c r="VYT140"/>
      <c r="VYU140"/>
      <c r="VYV140"/>
      <c r="VYW140"/>
      <c r="VYX140"/>
      <c r="VYY140"/>
      <c r="VYZ140"/>
      <c r="VZA140"/>
      <c r="VZB140"/>
      <c r="VZC140"/>
      <c r="VZD140"/>
      <c r="VZE140"/>
      <c r="VZF140"/>
      <c r="VZG140"/>
      <c r="VZH140"/>
      <c r="VZI140"/>
      <c r="VZJ140"/>
      <c r="VZK140"/>
      <c r="VZL140"/>
      <c r="VZM140"/>
      <c r="VZN140"/>
      <c r="VZO140"/>
      <c r="VZP140"/>
      <c r="VZQ140"/>
      <c r="VZR140"/>
      <c r="VZS140"/>
      <c r="VZT140"/>
      <c r="VZU140"/>
      <c r="VZV140"/>
      <c r="VZW140"/>
      <c r="VZX140"/>
      <c r="VZY140"/>
      <c r="VZZ140"/>
      <c r="WAA140"/>
      <c r="WAB140"/>
      <c r="WAC140"/>
      <c r="WAD140"/>
      <c r="WAE140"/>
      <c r="WAF140"/>
      <c r="WAG140"/>
      <c r="WAH140"/>
      <c r="WAI140"/>
      <c r="WAJ140"/>
      <c r="WAK140"/>
      <c r="WAL140"/>
      <c r="WAM140"/>
      <c r="WAN140"/>
      <c r="WAO140"/>
      <c r="WAP140"/>
      <c r="WAQ140"/>
      <c r="WAR140"/>
      <c r="WAS140"/>
      <c r="WAT140"/>
      <c r="WAU140"/>
      <c r="WAV140"/>
      <c r="WAW140"/>
      <c r="WAX140"/>
      <c r="WAY140"/>
      <c r="WAZ140"/>
      <c r="WBA140"/>
      <c r="WBB140"/>
      <c r="WBC140"/>
      <c r="WBD140"/>
      <c r="WBE140"/>
      <c r="WBF140"/>
      <c r="WBG140"/>
      <c r="WBH140"/>
      <c r="WBI140"/>
      <c r="WBJ140"/>
      <c r="WBK140"/>
      <c r="WBL140"/>
      <c r="WBM140"/>
      <c r="WBN140"/>
      <c r="WBO140"/>
      <c r="WBP140"/>
      <c r="WBQ140"/>
      <c r="WBR140"/>
      <c r="WBS140"/>
      <c r="WBT140"/>
      <c r="WBU140"/>
      <c r="WBV140"/>
      <c r="WBW140"/>
      <c r="WBX140"/>
      <c r="WBY140"/>
      <c r="WBZ140"/>
      <c r="WCA140"/>
      <c r="WCB140"/>
      <c r="WCC140"/>
      <c r="WCD140"/>
      <c r="WCE140"/>
      <c r="WCF140"/>
      <c r="WCG140"/>
      <c r="WCH140"/>
      <c r="WCI140"/>
      <c r="WCJ140"/>
      <c r="WCK140"/>
      <c r="WCL140"/>
      <c r="WCM140"/>
      <c r="WCN140"/>
      <c r="WCO140"/>
      <c r="WCP140"/>
      <c r="WCQ140"/>
      <c r="WCR140"/>
      <c r="WCS140"/>
      <c r="WCT140"/>
      <c r="WCU140"/>
      <c r="WCV140"/>
      <c r="WCW140"/>
      <c r="WCX140"/>
      <c r="WCY140"/>
      <c r="WCZ140"/>
      <c r="WDA140"/>
      <c r="WDB140"/>
      <c r="WDC140"/>
      <c r="WDD140"/>
      <c r="WDE140"/>
      <c r="WDF140"/>
      <c r="WDG140"/>
      <c r="WDH140"/>
      <c r="WDI140"/>
      <c r="WDJ140"/>
      <c r="WDK140"/>
      <c r="WDL140"/>
      <c r="WDM140"/>
      <c r="WDN140"/>
      <c r="WDO140"/>
      <c r="WDP140"/>
      <c r="WDQ140"/>
      <c r="WDR140"/>
      <c r="WDS140"/>
      <c r="WDT140"/>
      <c r="WDU140"/>
      <c r="WDV140"/>
      <c r="WDW140"/>
      <c r="WDX140"/>
      <c r="WDY140"/>
      <c r="WDZ140"/>
      <c r="WEA140"/>
      <c r="WEB140"/>
      <c r="WEC140"/>
      <c r="WED140"/>
      <c r="WEE140"/>
      <c r="WEF140"/>
      <c r="WEG140"/>
      <c r="WEH140"/>
      <c r="WEI140"/>
      <c r="WEJ140"/>
      <c r="WEK140"/>
      <c r="WEL140"/>
      <c r="WEM140"/>
      <c r="WEN140"/>
      <c r="WEO140"/>
      <c r="WEP140"/>
      <c r="WEQ140"/>
      <c r="WER140"/>
      <c r="WES140"/>
      <c r="WET140"/>
      <c r="WEU140"/>
      <c r="WEV140"/>
      <c r="WEW140"/>
      <c r="WEX140"/>
      <c r="WEY140"/>
      <c r="WEZ140"/>
      <c r="WFA140"/>
      <c r="WFB140"/>
      <c r="WFC140"/>
      <c r="WFD140"/>
      <c r="WFE140"/>
      <c r="WFF140"/>
      <c r="WFG140"/>
      <c r="WFH140"/>
      <c r="WFI140"/>
      <c r="WFJ140"/>
      <c r="WFK140"/>
      <c r="WFL140"/>
      <c r="WFM140"/>
      <c r="WFN140"/>
      <c r="WFO140"/>
      <c r="WFP140"/>
      <c r="WFQ140"/>
      <c r="WFR140"/>
      <c r="WFS140"/>
      <c r="WFT140"/>
      <c r="WFU140"/>
      <c r="WFV140"/>
      <c r="WFW140"/>
      <c r="WFX140"/>
      <c r="WFY140"/>
      <c r="WFZ140"/>
      <c r="WGA140"/>
      <c r="WGB140"/>
      <c r="WGC140"/>
      <c r="WGD140"/>
      <c r="WGE140"/>
      <c r="WGF140"/>
      <c r="WGG140"/>
      <c r="WGH140"/>
      <c r="WGI140"/>
      <c r="WGJ140"/>
      <c r="WGK140"/>
      <c r="WGL140"/>
      <c r="WGM140"/>
      <c r="WGN140"/>
      <c r="WGO140"/>
      <c r="WGP140"/>
      <c r="WGQ140"/>
      <c r="WGR140"/>
      <c r="WGS140"/>
      <c r="WGT140"/>
      <c r="WGU140"/>
      <c r="WGV140"/>
      <c r="WGW140"/>
      <c r="WGX140"/>
      <c r="WGY140"/>
      <c r="WGZ140"/>
      <c r="WHA140"/>
      <c r="WHB140"/>
      <c r="WHC140"/>
      <c r="WHD140"/>
      <c r="WHE140"/>
      <c r="WHF140"/>
      <c r="WHG140"/>
      <c r="WHH140"/>
      <c r="WHI140"/>
      <c r="WHJ140"/>
      <c r="WHK140"/>
      <c r="WHL140"/>
      <c r="WHM140"/>
      <c r="WHN140"/>
      <c r="WHO140"/>
      <c r="WHP140"/>
      <c r="WHQ140"/>
      <c r="WHR140"/>
      <c r="WHS140"/>
      <c r="WHT140"/>
      <c r="WHU140"/>
      <c r="WHV140"/>
      <c r="WHW140"/>
      <c r="WHX140"/>
      <c r="WHY140"/>
      <c r="WHZ140"/>
      <c r="WIA140"/>
      <c r="WIB140"/>
      <c r="WIC140"/>
      <c r="WID140"/>
      <c r="WIE140"/>
      <c r="WIF140"/>
      <c r="WIG140"/>
      <c r="WIH140"/>
      <c r="WII140"/>
      <c r="WIJ140"/>
      <c r="WIK140"/>
      <c r="WIL140"/>
      <c r="WIM140"/>
      <c r="WIN140"/>
      <c r="WIO140"/>
      <c r="WIP140"/>
      <c r="WIQ140"/>
      <c r="WIR140"/>
      <c r="WIS140"/>
      <c r="WIT140"/>
      <c r="WIU140"/>
      <c r="WIV140"/>
      <c r="WIW140"/>
      <c r="WIX140"/>
      <c r="WIY140"/>
      <c r="WIZ140"/>
      <c r="WJA140"/>
      <c r="WJB140"/>
      <c r="WJC140"/>
      <c r="WJD140"/>
      <c r="WJE140"/>
      <c r="WJF140"/>
      <c r="WJG140"/>
      <c r="WJH140"/>
      <c r="WJI140"/>
      <c r="WJJ140"/>
      <c r="WJK140"/>
      <c r="WJL140"/>
      <c r="WJM140"/>
      <c r="WJN140"/>
      <c r="WJO140"/>
      <c r="WJP140"/>
      <c r="WJQ140"/>
      <c r="WJR140"/>
      <c r="WJS140"/>
      <c r="WJT140"/>
      <c r="WJU140"/>
      <c r="WJV140"/>
      <c r="WJW140"/>
      <c r="WJX140"/>
      <c r="WJY140"/>
      <c r="WJZ140"/>
      <c r="WKA140"/>
      <c r="WKB140"/>
      <c r="WKC140"/>
      <c r="WKD140"/>
      <c r="WKE140"/>
      <c r="WKF140"/>
      <c r="WKG140"/>
      <c r="WKH140"/>
      <c r="WKI140"/>
      <c r="WKJ140"/>
      <c r="WKK140"/>
      <c r="WKL140"/>
      <c r="WKM140"/>
      <c r="WKN140"/>
      <c r="WKO140"/>
      <c r="WKP140"/>
      <c r="WKQ140"/>
      <c r="WKR140"/>
      <c r="WKS140"/>
      <c r="WKT140"/>
      <c r="WKU140"/>
      <c r="WKV140"/>
      <c r="WKW140"/>
      <c r="WKX140"/>
      <c r="WKY140"/>
      <c r="WKZ140"/>
      <c r="WLA140"/>
      <c r="WLB140"/>
      <c r="WLC140"/>
      <c r="WLD140"/>
      <c r="WLE140"/>
      <c r="WLF140"/>
      <c r="WLG140"/>
      <c r="WLH140"/>
      <c r="WLI140"/>
      <c r="WLJ140"/>
      <c r="WLK140"/>
      <c r="WLL140"/>
      <c r="WLM140"/>
      <c r="WLN140"/>
      <c r="WLO140"/>
      <c r="WLP140"/>
      <c r="WLQ140"/>
      <c r="WLR140"/>
      <c r="WLS140"/>
      <c r="WLT140"/>
      <c r="WLU140"/>
      <c r="WLV140"/>
      <c r="WLW140"/>
      <c r="WLX140"/>
      <c r="WLY140"/>
      <c r="WLZ140"/>
      <c r="WMA140"/>
      <c r="WMB140"/>
      <c r="WMC140"/>
      <c r="WMD140"/>
      <c r="WME140"/>
      <c r="WMF140"/>
      <c r="WMG140"/>
      <c r="WMH140"/>
      <c r="WMI140"/>
      <c r="WMJ140"/>
      <c r="WMK140"/>
      <c r="WML140"/>
      <c r="WMM140"/>
      <c r="WMN140"/>
      <c r="WMO140"/>
      <c r="WMP140"/>
      <c r="WMQ140"/>
      <c r="WMR140"/>
      <c r="WMS140"/>
      <c r="WMT140"/>
      <c r="WMU140"/>
      <c r="WMV140"/>
      <c r="WMW140"/>
      <c r="WMX140"/>
      <c r="WMY140"/>
      <c r="WMZ140"/>
      <c r="WNA140"/>
      <c r="WNB140"/>
      <c r="WNC140"/>
      <c r="WND140"/>
      <c r="WNE140"/>
      <c r="WNF140"/>
      <c r="WNG140"/>
      <c r="WNH140"/>
      <c r="WNI140"/>
      <c r="WNJ140"/>
      <c r="WNK140"/>
      <c r="WNL140"/>
      <c r="WNM140"/>
      <c r="WNN140"/>
      <c r="WNO140"/>
      <c r="WNP140"/>
      <c r="WNQ140"/>
      <c r="WNR140"/>
      <c r="WNS140"/>
      <c r="WNT140"/>
      <c r="WNU140"/>
      <c r="WNV140"/>
      <c r="WNW140"/>
      <c r="WNX140"/>
      <c r="WNY140"/>
      <c r="WNZ140"/>
      <c r="WOA140"/>
      <c r="WOB140"/>
      <c r="WOC140"/>
      <c r="WOD140"/>
      <c r="WOE140"/>
      <c r="WOF140"/>
      <c r="WOG140"/>
      <c r="WOH140"/>
      <c r="WOI140"/>
      <c r="WOJ140"/>
      <c r="WOK140"/>
      <c r="WOL140"/>
      <c r="WOM140"/>
      <c r="WON140"/>
      <c r="WOO140"/>
      <c r="WOP140"/>
      <c r="WOQ140"/>
      <c r="WOR140"/>
      <c r="WOS140"/>
      <c r="WOT140"/>
      <c r="WOU140"/>
      <c r="WOV140"/>
      <c r="WOW140"/>
      <c r="WOX140"/>
      <c r="WOY140"/>
      <c r="WOZ140"/>
      <c r="WPA140"/>
      <c r="WPB140"/>
      <c r="WPC140"/>
      <c r="WPD140"/>
      <c r="WPE140"/>
      <c r="WPF140"/>
      <c r="WPG140"/>
      <c r="WPH140"/>
      <c r="WPI140"/>
      <c r="WPJ140"/>
      <c r="WPK140"/>
      <c r="WPL140"/>
      <c r="WPM140"/>
      <c r="WPN140"/>
      <c r="WPO140"/>
      <c r="WPP140"/>
      <c r="WPQ140"/>
      <c r="WPR140"/>
      <c r="WPS140"/>
      <c r="WPT140"/>
      <c r="WPU140"/>
      <c r="WPV140"/>
      <c r="WPW140"/>
      <c r="WPX140"/>
      <c r="WPY140"/>
      <c r="WPZ140"/>
      <c r="WQA140"/>
      <c r="WQB140"/>
      <c r="WQC140"/>
      <c r="WQD140"/>
      <c r="WQE140"/>
      <c r="WQF140"/>
      <c r="WQG140"/>
      <c r="WQH140"/>
      <c r="WQI140"/>
      <c r="WQJ140"/>
      <c r="WQK140"/>
      <c r="WQL140"/>
      <c r="WQM140"/>
      <c r="WQN140"/>
      <c r="WQO140"/>
      <c r="WQP140"/>
      <c r="WQQ140"/>
      <c r="WQR140"/>
      <c r="WQS140"/>
      <c r="WQT140"/>
      <c r="WQU140"/>
      <c r="WQV140"/>
      <c r="WQW140"/>
      <c r="WQX140"/>
      <c r="WQY140"/>
      <c r="WQZ140"/>
      <c r="WRA140"/>
      <c r="WRB140"/>
      <c r="WRC140"/>
      <c r="WRD140"/>
      <c r="WRE140"/>
      <c r="WRF140"/>
      <c r="WRG140"/>
      <c r="WRH140"/>
      <c r="WRI140"/>
      <c r="WRJ140"/>
      <c r="WRK140"/>
      <c r="WRL140"/>
      <c r="WRM140"/>
      <c r="WRN140"/>
      <c r="WRO140"/>
      <c r="WRP140"/>
      <c r="WRQ140"/>
      <c r="WRR140"/>
      <c r="WRS140"/>
      <c r="WRT140"/>
      <c r="WRU140"/>
      <c r="WRV140"/>
      <c r="WRW140"/>
      <c r="WRX140"/>
      <c r="WRY140"/>
      <c r="WRZ140"/>
      <c r="WSA140"/>
      <c r="WSB140"/>
      <c r="WSC140"/>
      <c r="WSD140"/>
      <c r="WSE140"/>
      <c r="WSF140"/>
      <c r="WSG140"/>
      <c r="WSH140"/>
      <c r="WSI140"/>
      <c r="WSJ140"/>
      <c r="WSK140"/>
      <c r="WSL140"/>
      <c r="WSM140"/>
      <c r="WSN140"/>
      <c r="WSO140"/>
      <c r="WSP140"/>
      <c r="WSQ140"/>
      <c r="WSR140"/>
      <c r="WSS140"/>
      <c r="WST140"/>
      <c r="WSU140"/>
      <c r="WSV140"/>
      <c r="WSW140"/>
      <c r="WSX140"/>
      <c r="WSY140"/>
      <c r="WSZ140"/>
      <c r="WTA140"/>
      <c r="WTB140"/>
      <c r="WTC140"/>
      <c r="WTD140"/>
      <c r="WTE140"/>
      <c r="WTF140"/>
      <c r="WTG140"/>
      <c r="WTH140"/>
      <c r="WTI140"/>
      <c r="WTJ140"/>
      <c r="WTK140"/>
      <c r="WTL140"/>
      <c r="WTM140"/>
      <c r="WTN140"/>
      <c r="WTO140"/>
      <c r="WTP140"/>
      <c r="WTQ140"/>
      <c r="WTR140"/>
      <c r="WTS140"/>
      <c r="WTT140"/>
      <c r="WTU140"/>
      <c r="WTV140"/>
      <c r="WTW140"/>
      <c r="WTX140"/>
      <c r="WTY140"/>
      <c r="WTZ140"/>
      <c r="WUA140"/>
      <c r="WUB140"/>
      <c r="WUC140"/>
      <c r="WUD140"/>
      <c r="WUE140"/>
      <c r="WUF140"/>
      <c r="WUG140"/>
      <c r="WUH140"/>
      <c r="WUI140"/>
      <c r="WUJ140"/>
      <c r="WUK140"/>
      <c r="WUL140"/>
      <c r="WUM140"/>
      <c r="WUN140"/>
      <c r="WUO140"/>
      <c r="WUP140"/>
      <c r="WUQ140"/>
      <c r="WUR140"/>
      <c r="WUS140"/>
      <c r="WUT140"/>
      <c r="WUU140"/>
      <c r="WUV140"/>
      <c r="WUW140"/>
      <c r="WUX140"/>
      <c r="WUY140"/>
      <c r="WUZ140"/>
      <c r="WVA140"/>
      <c r="WVB140"/>
      <c r="WVC140"/>
      <c r="WVD140"/>
      <c r="WVE140"/>
      <c r="WVF140"/>
      <c r="WVG140"/>
      <c r="WVH140"/>
      <c r="WVI140"/>
      <c r="WVJ140"/>
      <c r="WVK140"/>
      <c r="WVL140"/>
      <c r="WVM140"/>
      <c r="WVN140"/>
      <c r="WVO140"/>
      <c r="WVP140"/>
      <c r="WVQ140"/>
      <c r="WVR140"/>
      <c r="WVS140"/>
      <c r="WVT140"/>
      <c r="WVU140"/>
      <c r="WVV140"/>
      <c r="WVW140"/>
      <c r="WVX140"/>
      <c r="WVY140"/>
      <c r="WVZ140"/>
      <c r="WWA140"/>
      <c r="WWB140"/>
      <c r="WWC140"/>
      <c r="WWD140"/>
      <c r="WWE140"/>
      <c r="WWF140"/>
      <c r="WWG140"/>
      <c r="WWH140"/>
      <c r="WWI140"/>
      <c r="WWJ140"/>
      <c r="WWK140"/>
      <c r="WWL140"/>
      <c r="WWM140"/>
      <c r="WWN140"/>
      <c r="WWO140"/>
      <c r="WWP140"/>
      <c r="WWQ140"/>
      <c r="WWR140"/>
      <c r="WWS140"/>
      <c r="WWT140"/>
      <c r="WWU140"/>
      <c r="WWV140"/>
      <c r="WWW140"/>
      <c r="WWX140"/>
      <c r="WWY140"/>
      <c r="WWZ140"/>
      <c r="WXA140"/>
      <c r="WXB140"/>
      <c r="WXC140"/>
      <c r="WXD140"/>
      <c r="WXE140"/>
      <c r="WXF140"/>
      <c r="WXG140"/>
      <c r="WXH140"/>
      <c r="WXI140"/>
      <c r="WXJ140"/>
      <c r="WXK140"/>
      <c r="WXL140"/>
      <c r="WXM140"/>
      <c r="WXN140"/>
      <c r="WXO140"/>
      <c r="WXP140"/>
      <c r="WXQ140"/>
      <c r="WXR140"/>
      <c r="WXS140"/>
      <c r="WXT140"/>
      <c r="WXU140"/>
      <c r="WXV140"/>
      <c r="WXW140"/>
      <c r="WXX140"/>
      <c r="WXY140"/>
      <c r="WXZ140"/>
      <c r="WYA140"/>
      <c r="WYB140"/>
      <c r="WYC140"/>
      <c r="WYD140"/>
      <c r="WYE140"/>
      <c r="WYF140"/>
      <c r="WYG140"/>
      <c r="WYH140"/>
      <c r="WYI140"/>
      <c r="WYJ140"/>
      <c r="WYK140"/>
      <c r="WYL140"/>
      <c r="WYM140"/>
      <c r="WYN140"/>
      <c r="WYO140"/>
      <c r="WYP140"/>
      <c r="WYQ140"/>
      <c r="WYR140"/>
      <c r="WYS140"/>
      <c r="WYT140"/>
      <c r="WYU140"/>
      <c r="WYV140"/>
      <c r="WYW140"/>
      <c r="WYX140"/>
      <c r="WYY140"/>
      <c r="WYZ140"/>
      <c r="WZA140"/>
      <c r="WZB140"/>
      <c r="WZC140"/>
      <c r="WZD140"/>
      <c r="WZE140"/>
      <c r="WZF140"/>
      <c r="WZG140"/>
      <c r="WZH140"/>
      <c r="WZI140"/>
      <c r="WZJ140"/>
      <c r="WZK140"/>
      <c r="WZL140"/>
      <c r="WZM140"/>
      <c r="WZN140"/>
      <c r="WZO140"/>
      <c r="WZP140"/>
      <c r="WZQ140"/>
      <c r="WZR140"/>
      <c r="WZS140"/>
      <c r="WZT140"/>
      <c r="WZU140"/>
      <c r="WZV140"/>
      <c r="WZW140"/>
      <c r="WZX140"/>
      <c r="WZY140"/>
      <c r="WZZ140"/>
      <c r="XAA140"/>
      <c r="XAB140"/>
      <c r="XAC140"/>
      <c r="XAD140"/>
      <c r="XAE140"/>
      <c r="XAF140"/>
      <c r="XAG140"/>
      <c r="XAH140"/>
      <c r="XAI140"/>
      <c r="XAJ140"/>
      <c r="XAK140"/>
      <c r="XAL140"/>
      <c r="XAM140"/>
      <c r="XAN140"/>
      <c r="XAO140"/>
      <c r="XAP140"/>
      <c r="XAQ140"/>
      <c r="XAR140"/>
      <c r="XAS140"/>
      <c r="XAT140"/>
      <c r="XAU140"/>
      <c r="XAV140"/>
      <c r="XAW140"/>
      <c r="XAX140"/>
      <c r="XAY140"/>
      <c r="XAZ140"/>
      <c r="XBA140"/>
      <c r="XBB140"/>
      <c r="XBC140"/>
      <c r="XBD140"/>
      <c r="XBE140"/>
      <c r="XBF140"/>
      <c r="XBG140"/>
      <c r="XBH140"/>
      <c r="XBI140"/>
      <c r="XBJ140"/>
      <c r="XBK140"/>
      <c r="XBL140"/>
      <c r="XBM140"/>
      <c r="XBN140"/>
      <c r="XBO140"/>
      <c r="XBP140"/>
      <c r="XBQ140"/>
      <c r="XBR140"/>
      <c r="XBS140"/>
      <c r="XBT140"/>
      <c r="XBU140"/>
      <c r="XBV140"/>
      <c r="XBW140"/>
      <c r="XBX140"/>
      <c r="XBY140"/>
      <c r="XBZ140"/>
      <c r="XCA140"/>
      <c r="XCB140"/>
      <c r="XCC140"/>
      <c r="XCD140"/>
      <c r="XCE140"/>
      <c r="XCF140"/>
      <c r="XCG140"/>
      <c r="XCH140"/>
      <c r="XCI140"/>
      <c r="XCJ140"/>
      <c r="XCK140"/>
      <c r="XCL140"/>
      <c r="XCM140"/>
      <c r="XCN140"/>
      <c r="XCO140"/>
      <c r="XCP140"/>
      <c r="XCQ140"/>
      <c r="XCR140"/>
      <c r="XCS140"/>
      <c r="XCT140"/>
      <c r="XCU140"/>
      <c r="XCV140"/>
      <c r="XCW140"/>
      <c r="XCX140"/>
      <c r="XCY140"/>
      <c r="XCZ140"/>
      <c r="XDA140"/>
      <c r="XDB140"/>
      <c r="XDC140"/>
      <c r="XDD140"/>
      <c r="XDE140"/>
      <c r="XDF140"/>
      <c r="XDG140"/>
      <c r="XDH140"/>
      <c r="XDI140"/>
      <c r="XDJ140"/>
      <c r="XDK140"/>
      <c r="XDL140"/>
      <c r="XDM140"/>
      <c r="XDN140"/>
      <c r="XDO140"/>
      <c r="XDP140"/>
      <c r="XDQ140"/>
      <c r="XDR140"/>
      <c r="XDS140"/>
      <c r="XDT140"/>
      <c r="XDU140"/>
      <c r="XDV140"/>
      <c r="XDW140"/>
      <c r="XDX140"/>
      <c r="XDY140"/>
      <c r="XDZ140"/>
      <c r="XEA140"/>
      <c r="XEB140"/>
      <c r="XEC140"/>
      <c r="XED140"/>
      <c r="XEE140"/>
      <c r="XEF140"/>
      <c r="XEG140"/>
      <c r="XEH140"/>
      <c r="XEI140"/>
      <c r="XEJ140"/>
      <c r="XEK140"/>
      <c r="XEL140"/>
      <c r="XEM140"/>
      <c r="XEN140"/>
      <c r="XEO140"/>
      <c r="XEP140"/>
      <c r="XEQ140"/>
      <c r="XER140"/>
      <c r="XES140"/>
      <c r="XET140"/>
      <c r="XEU140"/>
      <c r="XEV140"/>
      <c r="XEW140"/>
      <c r="XEX140"/>
      <c r="XEY140"/>
      <c r="XEZ140"/>
      <c r="XFA140"/>
      <c r="XFB140"/>
      <c r="XFC140"/>
    </row>
    <row r="141" spans="1:16383" ht="15" customHeight="1" x14ac:dyDescent="0.2">
      <c r="A141" s="662" t="s">
        <v>566</v>
      </c>
      <c r="B141" s="900">
        <f>+B138*B140*B137</f>
        <v>1440</v>
      </c>
      <c r="C141" s="900">
        <f>+C138*C140*C137</f>
        <v>0.18432000000000001</v>
      </c>
      <c r="D141" s="900">
        <f t="shared" ref="D141:F141" si="10">+D138*D140*D137</f>
        <v>0.70448000000000011</v>
      </c>
      <c r="E141" s="900">
        <f t="shared" si="10"/>
        <v>1.6531200000000001</v>
      </c>
      <c r="F141" s="901">
        <f t="shared" si="10"/>
        <v>2.6387200000000002</v>
      </c>
      <c r="G141" s="88"/>
      <c r="H141" s="88"/>
    </row>
    <row r="142" spans="1:16383" ht="15" customHeight="1" x14ac:dyDescent="0.2">
      <c r="A142" s="862"/>
      <c r="B142" s="882"/>
      <c r="C142" s="883"/>
      <c r="D142" s="883"/>
      <c r="E142" s="883"/>
      <c r="F142" s="884"/>
      <c r="G142" s="88"/>
      <c r="H142" s="88"/>
    </row>
    <row r="143" spans="1:16383" ht="15" customHeight="1" x14ac:dyDescent="0.25">
      <c r="A143" s="549" t="s">
        <v>644</v>
      </c>
      <c r="B143" s="827"/>
      <c r="C143" s="880"/>
      <c r="D143" s="880"/>
      <c r="E143" s="880"/>
      <c r="F143" s="881"/>
      <c r="G143" s="88"/>
      <c r="H143" s="88"/>
    </row>
    <row r="144" spans="1:16383" ht="15" customHeight="1" x14ac:dyDescent="0.2">
      <c r="A144" s="662" t="s">
        <v>684</v>
      </c>
      <c r="B144" s="679">
        <v>0</v>
      </c>
      <c r="C144" s="679">
        <v>0</v>
      </c>
      <c r="D144" s="679">
        <v>0</v>
      </c>
      <c r="E144" s="679">
        <v>0</v>
      </c>
      <c r="F144" s="680">
        <v>0</v>
      </c>
      <c r="G144" s="88"/>
      <c r="H144" s="88"/>
    </row>
    <row r="145" spans="1:16383" ht="15" customHeight="1" x14ac:dyDescent="0.2">
      <c r="A145" s="662" t="s">
        <v>645</v>
      </c>
      <c r="B145" s="679">
        <v>0.1</v>
      </c>
      <c r="C145" s="679">
        <v>0.1</v>
      </c>
      <c r="D145" s="679">
        <v>0.1</v>
      </c>
      <c r="E145" s="679">
        <v>0.1</v>
      </c>
      <c r="F145" s="680">
        <v>0.1</v>
      </c>
      <c r="G145" s="88"/>
      <c r="H145" s="88"/>
    </row>
    <row r="146" spans="1:16383" ht="15" customHeight="1" x14ac:dyDescent="0.2">
      <c r="A146" s="690"/>
      <c r="B146" s="882"/>
      <c r="C146" s="883"/>
      <c r="D146" s="883"/>
      <c r="E146" s="883"/>
      <c r="F146" s="884"/>
      <c r="G146" s="88"/>
      <c r="H146" s="88"/>
    </row>
    <row r="147" spans="1:16383" ht="15" customHeight="1" x14ac:dyDescent="0.25">
      <c r="A147" s="549" t="s">
        <v>604</v>
      </c>
      <c r="B147" s="827"/>
      <c r="C147" s="880"/>
      <c r="D147" s="880"/>
      <c r="E147" s="880"/>
      <c r="F147" s="881"/>
      <c r="G147" s="88"/>
      <c r="H147" s="88"/>
    </row>
    <row r="148" spans="1:16383" ht="15" customHeight="1" x14ac:dyDescent="0.2">
      <c r="A148" s="662"/>
      <c r="B148" s="827"/>
      <c r="C148" s="880"/>
      <c r="D148" s="880"/>
      <c r="E148" s="880"/>
      <c r="F148" s="881"/>
      <c r="G148" s="88"/>
      <c r="H148" s="88"/>
    </row>
    <row r="149" spans="1:16383" ht="15" customHeight="1" x14ac:dyDescent="0.2">
      <c r="A149" s="662" t="s">
        <v>603</v>
      </c>
      <c r="B149" s="679">
        <v>0.81</v>
      </c>
      <c r="C149" s="679">
        <v>0.81</v>
      </c>
      <c r="D149" s="679">
        <v>0.74</v>
      </c>
      <c r="E149" s="679">
        <v>0.71</v>
      </c>
      <c r="F149" s="680">
        <v>0.69</v>
      </c>
      <c r="G149" s="88"/>
      <c r="H149" s="88"/>
    </row>
    <row r="150" spans="1:16383" ht="15" customHeight="1" x14ac:dyDescent="0.2">
      <c r="A150" s="662" t="s">
        <v>602</v>
      </c>
      <c r="B150" s="827">
        <v>0.02</v>
      </c>
      <c r="C150" s="679">
        <v>0.02</v>
      </c>
      <c r="D150" s="679">
        <v>0.02</v>
      </c>
      <c r="E150" s="679">
        <v>0.02</v>
      </c>
      <c r="F150" s="680">
        <v>0.02</v>
      </c>
      <c r="G150" s="88"/>
      <c r="H150" s="88"/>
    </row>
    <row r="151" spans="1:16383" ht="15" customHeight="1" x14ac:dyDescent="0.2">
      <c r="A151" s="662"/>
      <c r="B151" s="882"/>
      <c r="C151" s="894"/>
      <c r="D151" s="894"/>
      <c r="E151" s="894"/>
      <c r="F151" s="895"/>
      <c r="G151" s="88"/>
      <c r="H151" s="88"/>
    </row>
    <row r="152" spans="1:16383" ht="15" customHeight="1" x14ac:dyDescent="0.25">
      <c r="A152" s="549" t="s">
        <v>639</v>
      </c>
      <c r="B152" s="827"/>
      <c r="C152" s="880"/>
      <c r="D152" s="880"/>
      <c r="E152" s="880"/>
      <c r="F152" s="881"/>
      <c r="G152" s="88"/>
      <c r="H152" s="88"/>
    </row>
    <row r="153" spans="1:16383" ht="15" customHeight="1" x14ac:dyDescent="0.2">
      <c r="A153" s="662" t="s">
        <v>637</v>
      </c>
      <c r="B153" s="679">
        <v>1</v>
      </c>
      <c r="C153" s="679">
        <v>1</v>
      </c>
      <c r="D153" s="679">
        <v>1</v>
      </c>
      <c r="E153" s="679">
        <v>1</v>
      </c>
      <c r="F153" s="680">
        <v>1</v>
      </c>
      <c r="G153" s="88"/>
      <c r="H153" s="88"/>
    </row>
    <row r="154" spans="1:16383" ht="15" customHeight="1" x14ac:dyDescent="0.2">
      <c r="A154" s="662" t="s">
        <v>638</v>
      </c>
      <c r="B154" s="679">
        <v>0</v>
      </c>
      <c r="C154" s="679">
        <v>0</v>
      </c>
      <c r="D154" s="679">
        <v>0</v>
      </c>
      <c r="E154" s="679">
        <v>0</v>
      </c>
      <c r="F154" s="680">
        <v>0</v>
      </c>
      <c r="G154" s="88"/>
      <c r="H154" s="88"/>
    </row>
    <row r="155" spans="1:16383" ht="15" customHeight="1" x14ac:dyDescent="0.2">
      <c r="A155" s="690"/>
      <c r="B155" s="882"/>
      <c r="C155" s="894"/>
      <c r="D155" s="894"/>
      <c r="E155" s="894"/>
      <c r="F155" s="895"/>
      <c r="G155" s="88"/>
      <c r="H155" s="88"/>
    </row>
    <row r="156" spans="1:16383" s="7" customFormat="1" ht="15" hidden="1" customHeight="1" x14ac:dyDescent="0.2">
      <c r="A156"/>
      <c r="B156"/>
      <c r="C156"/>
      <c r="D156"/>
      <c r="E156"/>
      <c r="F156"/>
      <c r="G156"/>
      <c r="H156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  <c r="AD156" s="88"/>
      <c r="AE156" s="88"/>
      <c r="AF156" s="88"/>
      <c r="AG156" s="88"/>
      <c r="AH156" s="88"/>
      <c r="AI156" s="88"/>
      <c r="AJ156" s="88"/>
      <c r="AK156" s="88"/>
      <c r="AL156" s="88"/>
      <c r="AM156" s="88"/>
      <c r="AN156" s="88"/>
      <c r="AO156" s="88"/>
      <c r="AP156" s="88"/>
      <c r="AQ156" s="88"/>
      <c r="AR156" s="88"/>
      <c r="AS156" s="88"/>
      <c r="AT156" s="88"/>
      <c r="AU156" s="88"/>
      <c r="AV156" s="88"/>
      <c r="AW156" s="88"/>
      <c r="AX156" s="88"/>
      <c r="AY156" s="88"/>
      <c r="AZ156" s="88"/>
      <c r="BA156" s="88"/>
      <c r="BB156" s="88"/>
      <c r="BC156" s="88"/>
      <c r="BD156" s="88"/>
      <c r="BE156" s="88"/>
      <c r="BF156" s="88"/>
      <c r="BG156" s="88"/>
      <c r="BH156" s="88"/>
      <c r="BI156" s="88"/>
      <c r="BJ156" s="88"/>
      <c r="BK156" s="88"/>
      <c r="BL156" s="88"/>
      <c r="BM156" s="88"/>
      <c r="BN156" s="88"/>
      <c r="BO156" s="88"/>
      <c r="BP156" s="88"/>
      <c r="BQ156" s="88"/>
      <c r="BR156" s="88"/>
      <c r="BS156" s="88"/>
      <c r="BT156" s="88"/>
      <c r="BU156" s="88"/>
      <c r="BV156" s="88"/>
      <c r="BW156" s="88"/>
      <c r="BX156" s="88"/>
      <c r="BY156" s="88"/>
      <c r="BZ156" s="88"/>
      <c r="CA156" s="88"/>
      <c r="CB156" s="88"/>
      <c r="CC156" s="88"/>
      <c r="CD156" s="88"/>
      <c r="CE156" s="88"/>
      <c r="CF156" s="88"/>
      <c r="CG156" s="88"/>
      <c r="CH156" s="88"/>
      <c r="CI156" s="88"/>
      <c r="CJ156" s="88"/>
      <c r="CK156" s="88"/>
      <c r="CL156" s="88"/>
      <c r="CM156" s="88"/>
      <c r="CN156" s="88"/>
      <c r="CO156" s="88"/>
      <c r="CP156" s="88"/>
      <c r="CQ156" s="88"/>
      <c r="CR156" s="88"/>
      <c r="CS156" s="88"/>
      <c r="CT156" s="88"/>
      <c r="CU156" s="88"/>
      <c r="CV156" s="88"/>
      <c r="CW156" s="88"/>
      <c r="CX156" s="88"/>
      <c r="CY156" s="88"/>
      <c r="CZ156" s="88"/>
      <c r="DA156" s="88"/>
      <c r="DB156" s="88"/>
      <c r="DC156" s="88"/>
      <c r="DD156" s="88"/>
      <c r="DE156" s="88"/>
      <c r="DF156" s="88"/>
      <c r="DG156" s="88"/>
      <c r="DH156" s="88"/>
      <c r="DI156" s="88"/>
      <c r="DJ156" s="88"/>
      <c r="DK156" s="88"/>
      <c r="DL156" s="88"/>
      <c r="DM156" s="88"/>
      <c r="DN156" s="88"/>
      <c r="DO156" s="88"/>
      <c r="DP156" s="88"/>
      <c r="DQ156" s="88"/>
      <c r="DR156" s="88"/>
      <c r="DS156" s="88"/>
      <c r="DT156" s="88"/>
      <c r="DU156" s="88"/>
      <c r="DV156" s="88"/>
      <c r="DW156" s="88"/>
      <c r="DX156" s="88"/>
      <c r="DY156" s="88"/>
      <c r="DZ156" s="88"/>
      <c r="EA156" s="88"/>
      <c r="EB156" s="88"/>
      <c r="EC156" s="88"/>
      <c r="ED156" s="88"/>
      <c r="EE156" s="88"/>
      <c r="EF156" s="88"/>
      <c r="EG156" s="88"/>
      <c r="EH156" s="88"/>
      <c r="EI156" s="88"/>
      <c r="EJ156" s="88"/>
      <c r="EK156" s="88"/>
      <c r="EL156" s="88"/>
      <c r="EM156" s="88"/>
      <c r="EN156" s="88"/>
      <c r="EO156" s="88"/>
      <c r="EP156" s="88"/>
      <c r="EQ156" s="88"/>
      <c r="ER156" s="88"/>
      <c r="ES156" s="88"/>
      <c r="ET156" s="88"/>
      <c r="EU156" s="88"/>
      <c r="EV156" s="88"/>
      <c r="EW156" s="88"/>
      <c r="EX156" s="88"/>
      <c r="EY156" s="88"/>
      <c r="EZ156" s="88"/>
      <c r="FA156" s="88"/>
      <c r="FB156" s="88"/>
      <c r="FC156" s="88"/>
      <c r="FD156" s="88"/>
      <c r="FE156" s="88"/>
      <c r="FF156" s="88"/>
      <c r="FG156" s="88"/>
      <c r="FH156" s="88"/>
      <c r="FI156" s="88"/>
      <c r="FJ156" s="88"/>
      <c r="FK156" s="88"/>
      <c r="FL156" s="88"/>
      <c r="FM156" s="88"/>
      <c r="FN156" s="88"/>
      <c r="FO156" s="88"/>
      <c r="FP156" s="88"/>
      <c r="FQ156" s="88"/>
      <c r="FR156" s="88"/>
      <c r="FS156" s="88"/>
      <c r="FT156" s="88"/>
      <c r="FU156" s="88"/>
      <c r="FV156" s="88"/>
      <c r="FW156" s="88"/>
      <c r="FX156" s="88"/>
      <c r="FY156" s="88"/>
      <c r="FZ156" s="88"/>
      <c r="GA156" s="88"/>
      <c r="GB156" s="88"/>
      <c r="GC156" s="88"/>
      <c r="GD156" s="88"/>
      <c r="GE156" s="88"/>
      <c r="GF156" s="88"/>
      <c r="GG156" s="88"/>
      <c r="GH156" s="88"/>
      <c r="GI156" s="88"/>
      <c r="GJ156" s="88"/>
      <c r="GK156" s="88"/>
      <c r="GL156" s="88"/>
      <c r="GM156" s="88"/>
      <c r="GN156" s="88"/>
      <c r="GO156" s="88"/>
      <c r="GP156" s="88"/>
      <c r="GQ156" s="88"/>
      <c r="GR156" s="88"/>
      <c r="GS156" s="88"/>
      <c r="GT156" s="88"/>
      <c r="GU156" s="88"/>
      <c r="GV156" s="88"/>
      <c r="GW156" s="88"/>
      <c r="GX156" s="88"/>
      <c r="GY156" s="88"/>
      <c r="GZ156" s="88"/>
      <c r="HA156" s="88"/>
      <c r="HB156" s="88"/>
      <c r="HC156" s="88"/>
      <c r="HD156" s="88"/>
      <c r="HE156" s="88"/>
      <c r="HF156" s="88"/>
      <c r="HG156" s="88"/>
      <c r="HH156" s="88"/>
      <c r="HI156" s="88"/>
      <c r="HJ156" s="88"/>
      <c r="HK156" s="88"/>
      <c r="HL156" s="88"/>
      <c r="HM156" s="88"/>
      <c r="HN156" s="88"/>
      <c r="HO156" s="88"/>
      <c r="HP156" s="88"/>
      <c r="HQ156" s="88"/>
      <c r="HR156" s="88"/>
      <c r="HS156" s="88"/>
      <c r="HT156" s="88"/>
      <c r="HU156" s="88"/>
      <c r="HV156" s="88"/>
      <c r="HW156" s="88"/>
      <c r="HX156" s="88"/>
      <c r="HY156" s="88"/>
      <c r="HZ156" s="88"/>
      <c r="IA156" s="88"/>
      <c r="IB156" s="88"/>
      <c r="IC156" s="88"/>
      <c r="ID156" s="88"/>
      <c r="IE156" s="88"/>
      <c r="IF156" s="88"/>
      <c r="IG156" s="88"/>
      <c r="IH156" s="88"/>
      <c r="II156" s="88"/>
      <c r="IJ156" s="88"/>
      <c r="IK156" s="88"/>
      <c r="IL156" s="88"/>
      <c r="IM156" s="88"/>
      <c r="IN156" s="88"/>
      <c r="IO156" s="88"/>
      <c r="IP156" s="88"/>
      <c r="IQ156" s="88"/>
      <c r="IR156" s="88"/>
      <c r="IS156" s="88"/>
      <c r="IT156" s="88"/>
      <c r="IU156" s="88"/>
      <c r="IV156" s="88"/>
      <c r="IW156" s="88"/>
      <c r="IX156" s="88"/>
      <c r="IY156" s="88"/>
      <c r="IZ156" s="88"/>
      <c r="JA156" s="88"/>
      <c r="JB156" s="88"/>
      <c r="JC156" s="88"/>
      <c r="JD156" s="88"/>
      <c r="JE156" s="88"/>
      <c r="JF156" s="88"/>
      <c r="JG156" s="88"/>
      <c r="JH156" s="88"/>
      <c r="JI156" s="88"/>
      <c r="JJ156" s="88"/>
      <c r="JK156" s="88"/>
      <c r="JL156" s="88"/>
      <c r="JM156" s="88"/>
      <c r="JN156" s="88"/>
      <c r="JO156" s="88"/>
      <c r="JP156" s="88"/>
      <c r="JQ156" s="88"/>
      <c r="JR156" s="88"/>
      <c r="JS156" s="88"/>
      <c r="JT156" s="88"/>
      <c r="JU156" s="88"/>
      <c r="JV156" s="88"/>
      <c r="JW156" s="88"/>
      <c r="JX156" s="88"/>
      <c r="JY156" s="88"/>
      <c r="JZ156" s="88"/>
      <c r="KA156" s="88"/>
      <c r="KB156" s="88"/>
      <c r="KC156" s="88"/>
      <c r="KD156" s="88"/>
      <c r="KE156" s="88"/>
      <c r="KF156" s="88"/>
      <c r="KG156" s="88"/>
      <c r="KH156" s="88"/>
      <c r="KI156" s="88"/>
      <c r="KJ156" s="88"/>
      <c r="KK156" s="88"/>
      <c r="KL156" s="88"/>
      <c r="KM156" s="88"/>
      <c r="KN156" s="88"/>
      <c r="KO156" s="88"/>
      <c r="KP156" s="88"/>
      <c r="KQ156" s="88"/>
      <c r="KR156" s="88"/>
      <c r="KS156" s="88"/>
      <c r="KT156" s="88"/>
      <c r="KU156" s="88"/>
      <c r="KV156" s="88"/>
      <c r="KW156" s="88"/>
      <c r="KX156" s="88"/>
      <c r="KY156" s="88"/>
      <c r="KZ156" s="88"/>
      <c r="LA156" s="88"/>
      <c r="LB156" s="88"/>
      <c r="LC156" s="88"/>
      <c r="LD156" s="88"/>
      <c r="LE156" s="88"/>
      <c r="LF156" s="88"/>
      <c r="LG156" s="88"/>
      <c r="LH156" s="88"/>
      <c r="LI156" s="88"/>
      <c r="LJ156" s="88"/>
      <c r="LK156" s="88"/>
      <c r="LL156" s="88"/>
      <c r="LM156" s="88"/>
      <c r="LN156" s="88"/>
      <c r="LO156" s="88"/>
      <c r="LP156" s="88"/>
      <c r="LQ156" s="88"/>
      <c r="LR156" s="88"/>
      <c r="LS156" s="88"/>
      <c r="LT156" s="88"/>
      <c r="LU156" s="88"/>
      <c r="LV156" s="88"/>
      <c r="LW156" s="88"/>
      <c r="LX156" s="88"/>
      <c r="LY156" s="88"/>
      <c r="LZ156" s="88"/>
      <c r="MA156" s="88"/>
      <c r="MB156" s="88"/>
      <c r="MC156" s="88"/>
      <c r="MD156" s="88"/>
      <c r="ME156" s="88"/>
      <c r="MF156" s="88"/>
      <c r="MG156" s="88"/>
      <c r="MH156" s="88"/>
      <c r="MI156" s="88"/>
      <c r="MJ156" s="88"/>
      <c r="MK156" s="88"/>
      <c r="ML156" s="88"/>
      <c r="MM156" s="88"/>
      <c r="MN156" s="88"/>
      <c r="MO156" s="88"/>
      <c r="MP156" s="88"/>
      <c r="MQ156" s="88"/>
      <c r="MR156" s="88"/>
      <c r="MS156" s="88"/>
      <c r="MT156" s="88"/>
      <c r="MU156" s="88"/>
      <c r="MV156" s="88"/>
      <c r="MW156" s="88"/>
      <c r="MX156" s="88"/>
      <c r="MY156" s="88"/>
      <c r="MZ156" s="88"/>
      <c r="NA156" s="88"/>
      <c r="NB156" s="88"/>
      <c r="NC156" s="88"/>
      <c r="ND156" s="88"/>
      <c r="NE156" s="88"/>
      <c r="NF156" s="88"/>
      <c r="NG156" s="88"/>
      <c r="NH156" s="88"/>
      <c r="NI156" s="88"/>
      <c r="NJ156" s="88"/>
      <c r="NK156" s="88"/>
      <c r="NL156" s="88"/>
      <c r="NM156" s="88"/>
      <c r="NN156" s="88"/>
      <c r="NO156" s="88"/>
      <c r="NP156" s="88"/>
      <c r="NQ156" s="88"/>
      <c r="NR156" s="88"/>
      <c r="NS156" s="88"/>
      <c r="NT156" s="88"/>
      <c r="NU156" s="88"/>
      <c r="NV156" s="88"/>
      <c r="NW156" s="88"/>
      <c r="NX156" s="88"/>
      <c r="NY156" s="88"/>
      <c r="NZ156" s="88"/>
      <c r="OA156" s="88"/>
      <c r="OB156" s="88"/>
      <c r="OC156" s="88"/>
      <c r="OD156" s="88"/>
      <c r="OE156" s="88"/>
      <c r="OF156" s="88"/>
      <c r="OG156" s="88"/>
      <c r="OH156" s="88"/>
      <c r="OI156" s="88"/>
      <c r="OJ156" s="88"/>
      <c r="OK156" s="88"/>
      <c r="OL156" s="88"/>
      <c r="OM156" s="88"/>
      <c r="ON156" s="88"/>
      <c r="OO156" s="88"/>
      <c r="OP156" s="88"/>
      <c r="OQ156" s="88"/>
      <c r="OR156" s="88"/>
      <c r="OS156" s="88"/>
      <c r="OT156" s="88"/>
      <c r="OU156" s="88"/>
      <c r="OV156" s="88"/>
      <c r="OW156" s="88"/>
      <c r="OX156" s="88"/>
      <c r="OY156" s="88"/>
      <c r="OZ156" s="88"/>
      <c r="PA156" s="88"/>
      <c r="PB156" s="88"/>
      <c r="PC156" s="88"/>
      <c r="PD156" s="88"/>
      <c r="PE156" s="88"/>
      <c r="PF156" s="88"/>
      <c r="PG156" s="88"/>
      <c r="PH156" s="88"/>
      <c r="PI156" s="88"/>
      <c r="PJ156" s="88"/>
      <c r="PK156" s="88"/>
      <c r="PL156" s="88"/>
      <c r="PM156" s="88"/>
      <c r="PN156" s="88"/>
      <c r="PO156" s="88"/>
      <c r="PP156" s="88"/>
      <c r="PQ156" s="88"/>
      <c r="PR156" s="88"/>
      <c r="PS156" s="88"/>
      <c r="PT156" s="88"/>
      <c r="PU156" s="88"/>
      <c r="PV156" s="88"/>
      <c r="PW156" s="88"/>
      <c r="PX156" s="88"/>
      <c r="PY156" s="88"/>
      <c r="PZ156" s="88"/>
      <c r="QA156" s="88"/>
      <c r="QB156" s="88"/>
      <c r="QC156" s="88"/>
      <c r="QD156" s="88"/>
      <c r="QE156" s="88"/>
      <c r="QF156" s="88"/>
      <c r="QG156" s="88"/>
      <c r="QH156" s="88"/>
      <c r="QI156" s="88"/>
      <c r="QJ156" s="88"/>
      <c r="QK156" s="88"/>
      <c r="QL156" s="88"/>
      <c r="QM156" s="88"/>
      <c r="QN156" s="88"/>
      <c r="QO156" s="88"/>
      <c r="QP156" s="88"/>
      <c r="QQ156" s="88"/>
      <c r="QR156" s="88"/>
      <c r="QS156" s="88"/>
      <c r="QT156" s="88"/>
      <c r="QU156" s="88"/>
      <c r="QV156" s="88"/>
      <c r="QW156" s="88"/>
      <c r="QX156" s="88"/>
      <c r="QY156" s="88"/>
      <c r="QZ156" s="88"/>
      <c r="RA156" s="88"/>
      <c r="RB156" s="88"/>
      <c r="RC156" s="88"/>
      <c r="RD156" s="88"/>
      <c r="RE156" s="88"/>
      <c r="RF156" s="88"/>
      <c r="RG156" s="88"/>
      <c r="RH156" s="88"/>
      <c r="RI156" s="88"/>
      <c r="RJ156" s="88"/>
      <c r="RK156" s="88"/>
      <c r="RL156" s="88"/>
      <c r="RM156" s="88"/>
      <c r="RN156" s="88"/>
      <c r="RO156" s="88"/>
      <c r="RP156" s="88"/>
      <c r="RQ156" s="88"/>
      <c r="RR156" s="88"/>
      <c r="RS156" s="88"/>
      <c r="RT156" s="88"/>
      <c r="RU156" s="88"/>
      <c r="RV156" s="88"/>
      <c r="RW156" s="88"/>
      <c r="RX156" s="88"/>
      <c r="RY156" s="88"/>
      <c r="RZ156" s="88"/>
      <c r="SA156" s="88"/>
      <c r="SB156" s="88"/>
      <c r="SC156" s="88"/>
      <c r="SD156" s="88"/>
      <c r="SE156" s="88"/>
      <c r="SF156" s="88"/>
      <c r="SG156" s="88"/>
      <c r="SH156" s="88"/>
      <c r="SI156" s="88"/>
      <c r="SJ156" s="88"/>
      <c r="SK156" s="88"/>
      <c r="SL156" s="88"/>
      <c r="SM156" s="88"/>
      <c r="SN156" s="88"/>
      <c r="SO156" s="88"/>
      <c r="SP156" s="88"/>
      <c r="SQ156" s="88"/>
      <c r="SR156" s="88"/>
      <c r="SS156" s="88"/>
      <c r="ST156" s="88"/>
      <c r="SU156" s="88"/>
      <c r="SV156" s="88"/>
      <c r="SW156" s="88"/>
      <c r="SX156" s="88"/>
      <c r="SY156" s="88"/>
      <c r="SZ156" s="88"/>
      <c r="TA156" s="88"/>
      <c r="TB156" s="88"/>
      <c r="TC156" s="88"/>
      <c r="TD156" s="88"/>
      <c r="TE156" s="88"/>
      <c r="TF156" s="88"/>
      <c r="TG156" s="88"/>
      <c r="TH156" s="88"/>
      <c r="TI156" s="88"/>
      <c r="TJ156" s="88"/>
      <c r="TK156" s="88"/>
      <c r="TL156" s="88"/>
      <c r="TM156" s="88"/>
      <c r="TN156" s="88"/>
      <c r="TO156" s="88"/>
      <c r="TP156" s="88"/>
      <c r="TQ156" s="88"/>
      <c r="TR156" s="88"/>
      <c r="TS156" s="88"/>
      <c r="TT156" s="88"/>
      <c r="TU156" s="88"/>
      <c r="TV156" s="88"/>
      <c r="TW156" s="88"/>
      <c r="TX156" s="88"/>
      <c r="TY156" s="88"/>
      <c r="TZ156" s="88"/>
      <c r="UA156" s="88"/>
      <c r="UB156" s="88"/>
      <c r="UC156" s="88"/>
      <c r="UD156" s="88"/>
      <c r="UE156" s="88"/>
      <c r="UF156" s="88"/>
      <c r="UG156" s="88"/>
      <c r="UH156" s="88"/>
      <c r="UI156" s="88"/>
      <c r="UJ156" s="88"/>
      <c r="UK156" s="88"/>
      <c r="UL156" s="88"/>
      <c r="UM156" s="88"/>
      <c r="UN156" s="88"/>
      <c r="UO156" s="88"/>
      <c r="UP156" s="88"/>
      <c r="UQ156" s="88"/>
      <c r="UR156" s="88"/>
      <c r="US156" s="88"/>
      <c r="UT156" s="88"/>
      <c r="UU156" s="88"/>
      <c r="UV156" s="88"/>
      <c r="UW156" s="88"/>
      <c r="UX156" s="88"/>
      <c r="UY156" s="88"/>
      <c r="UZ156" s="88"/>
      <c r="VA156" s="88"/>
      <c r="VB156" s="88"/>
      <c r="VC156" s="88"/>
      <c r="VD156" s="88"/>
      <c r="VE156" s="88"/>
      <c r="VF156" s="88"/>
      <c r="VG156" s="88"/>
      <c r="VH156" s="88"/>
      <c r="VI156" s="88"/>
      <c r="VJ156" s="88"/>
      <c r="VK156" s="88"/>
      <c r="VL156" s="88"/>
      <c r="VM156" s="88"/>
      <c r="VN156" s="88"/>
      <c r="VO156" s="88"/>
      <c r="VP156" s="88"/>
      <c r="VQ156" s="88"/>
      <c r="VR156" s="88"/>
      <c r="VS156" s="88"/>
      <c r="VT156" s="88"/>
      <c r="VU156" s="88"/>
      <c r="VV156" s="88"/>
      <c r="VW156" s="88"/>
      <c r="VX156" s="88"/>
      <c r="VY156" s="88"/>
      <c r="VZ156" s="88"/>
      <c r="WA156" s="88"/>
      <c r="WB156" s="88"/>
      <c r="WC156" s="88"/>
      <c r="WD156" s="88"/>
      <c r="WE156" s="88"/>
      <c r="WF156" s="88"/>
      <c r="WG156" s="88"/>
      <c r="WH156" s="88"/>
      <c r="WI156" s="88"/>
      <c r="WJ156" s="88"/>
      <c r="WK156" s="88"/>
      <c r="WL156" s="88"/>
      <c r="WM156" s="88"/>
      <c r="WN156" s="88"/>
      <c r="WO156" s="88"/>
      <c r="WP156" s="88"/>
      <c r="WQ156" s="88"/>
      <c r="WR156" s="88"/>
      <c r="WS156" s="88"/>
      <c r="WT156" s="88"/>
      <c r="WU156" s="88"/>
      <c r="WV156" s="88"/>
      <c r="WW156" s="88"/>
      <c r="WX156" s="88"/>
      <c r="WY156" s="88"/>
      <c r="WZ156" s="88"/>
      <c r="XA156" s="88"/>
      <c r="XB156" s="88"/>
      <c r="XC156" s="88"/>
      <c r="XD156" s="88"/>
      <c r="XE156" s="88"/>
      <c r="XF156" s="88"/>
      <c r="XG156" s="88"/>
      <c r="XH156" s="88"/>
      <c r="XI156" s="88"/>
      <c r="XJ156" s="88"/>
      <c r="XK156" s="88"/>
      <c r="XL156" s="88"/>
      <c r="XM156" s="88"/>
      <c r="XN156" s="88"/>
      <c r="XO156" s="88"/>
      <c r="XP156" s="88"/>
      <c r="XQ156" s="88"/>
      <c r="XR156" s="88"/>
      <c r="XS156" s="88"/>
      <c r="XT156" s="88"/>
      <c r="XU156" s="88"/>
      <c r="XV156" s="88"/>
      <c r="XW156" s="88"/>
      <c r="XX156" s="88"/>
      <c r="XY156" s="88"/>
      <c r="XZ156" s="88"/>
      <c r="YA156" s="88"/>
      <c r="YB156" s="88"/>
      <c r="YC156" s="88"/>
      <c r="YD156" s="88"/>
      <c r="YE156" s="88"/>
      <c r="YF156" s="88"/>
      <c r="YG156" s="88"/>
      <c r="YH156" s="88"/>
      <c r="YI156" s="88"/>
      <c r="YJ156" s="88"/>
      <c r="YK156" s="88"/>
      <c r="YL156" s="88"/>
      <c r="YM156" s="88"/>
      <c r="YN156" s="88"/>
      <c r="YO156" s="88"/>
      <c r="YP156" s="88"/>
      <c r="YQ156" s="88"/>
      <c r="YR156" s="88"/>
      <c r="YS156" s="88"/>
      <c r="YT156" s="88"/>
      <c r="YU156" s="88"/>
      <c r="YV156" s="88"/>
      <c r="YW156" s="88"/>
      <c r="YX156" s="88"/>
      <c r="YY156" s="88"/>
      <c r="YZ156" s="88"/>
      <c r="ZA156" s="88"/>
      <c r="ZB156" s="88"/>
      <c r="ZC156" s="88"/>
      <c r="ZD156" s="88"/>
      <c r="ZE156" s="88"/>
      <c r="ZF156" s="88"/>
      <c r="ZG156" s="88"/>
      <c r="ZH156" s="88"/>
      <c r="ZI156" s="88"/>
      <c r="ZJ156" s="88"/>
      <c r="ZK156" s="88"/>
      <c r="ZL156" s="88"/>
      <c r="ZM156" s="88"/>
      <c r="ZN156" s="88"/>
      <c r="ZO156" s="88"/>
      <c r="ZP156" s="88"/>
      <c r="ZQ156" s="88"/>
      <c r="ZR156" s="88"/>
      <c r="ZS156" s="88"/>
      <c r="ZT156" s="88"/>
      <c r="ZU156" s="88"/>
      <c r="ZV156" s="88"/>
      <c r="ZW156" s="88"/>
      <c r="ZX156" s="88"/>
      <c r="ZY156" s="88"/>
      <c r="ZZ156" s="88"/>
      <c r="AAA156" s="88"/>
      <c r="AAB156" s="88"/>
      <c r="AAC156" s="88"/>
      <c r="AAD156" s="88"/>
      <c r="AAE156" s="88"/>
      <c r="AAF156" s="88"/>
      <c r="AAG156" s="88"/>
      <c r="AAH156" s="88"/>
      <c r="AAI156" s="88"/>
      <c r="AAJ156" s="88"/>
      <c r="AAK156" s="88"/>
      <c r="AAL156" s="88"/>
      <c r="AAM156" s="88"/>
      <c r="AAN156" s="88"/>
      <c r="AAO156" s="88"/>
      <c r="AAP156" s="88"/>
      <c r="AAQ156" s="88"/>
      <c r="AAR156" s="88"/>
      <c r="AAS156" s="88"/>
      <c r="AAT156" s="88"/>
      <c r="AAU156" s="88"/>
      <c r="AAV156" s="88"/>
      <c r="AAW156" s="88"/>
      <c r="AAX156" s="88"/>
      <c r="AAY156" s="88"/>
      <c r="AAZ156" s="88"/>
      <c r="ABA156" s="88"/>
      <c r="ABB156" s="88"/>
      <c r="ABC156" s="88"/>
      <c r="ABD156" s="88"/>
      <c r="ABE156" s="88"/>
      <c r="ABF156" s="88"/>
      <c r="ABG156" s="88"/>
      <c r="ABH156" s="88"/>
      <c r="ABI156" s="88"/>
      <c r="ABJ156" s="88"/>
      <c r="ABK156" s="88"/>
      <c r="ABL156" s="88"/>
      <c r="ABM156" s="88"/>
      <c r="ABN156" s="88"/>
      <c r="ABO156" s="88"/>
      <c r="ABP156" s="88"/>
      <c r="ABQ156" s="88"/>
      <c r="ABR156" s="88"/>
      <c r="ABS156" s="88"/>
      <c r="ABT156" s="88"/>
      <c r="ABU156" s="88"/>
      <c r="ABV156" s="88"/>
      <c r="ABW156" s="88"/>
      <c r="ABX156" s="88"/>
      <c r="ABY156" s="88"/>
      <c r="ABZ156" s="88"/>
      <c r="ACA156" s="88"/>
      <c r="ACB156" s="88"/>
      <c r="ACC156" s="88"/>
      <c r="ACD156" s="88"/>
      <c r="ACE156" s="88"/>
      <c r="ACF156" s="88"/>
      <c r="ACG156" s="88"/>
      <c r="ACH156" s="88"/>
      <c r="ACI156" s="88"/>
      <c r="ACJ156" s="88"/>
      <c r="ACK156" s="88"/>
      <c r="ACL156" s="88"/>
      <c r="ACM156" s="88"/>
      <c r="ACN156" s="88"/>
      <c r="ACO156" s="88"/>
      <c r="ACP156" s="88"/>
      <c r="ACQ156" s="88"/>
      <c r="ACR156" s="88"/>
      <c r="ACS156" s="88"/>
      <c r="ACT156" s="88"/>
      <c r="ACU156" s="88"/>
      <c r="ACV156" s="88"/>
      <c r="ACW156" s="88"/>
      <c r="ACX156" s="88"/>
      <c r="ACY156" s="88"/>
      <c r="ACZ156" s="88"/>
      <c r="ADA156" s="88"/>
      <c r="ADB156" s="88"/>
      <c r="ADC156" s="88"/>
      <c r="ADD156" s="88"/>
      <c r="ADE156" s="88"/>
      <c r="ADF156" s="88"/>
      <c r="ADG156" s="88"/>
      <c r="ADH156" s="88"/>
      <c r="ADI156" s="88"/>
      <c r="ADJ156" s="88"/>
      <c r="ADK156" s="88"/>
      <c r="ADL156" s="88"/>
      <c r="ADM156" s="88"/>
      <c r="ADN156" s="88"/>
      <c r="ADO156" s="88"/>
      <c r="ADP156" s="88"/>
      <c r="ADQ156" s="88"/>
      <c r="ADR156" s="88"/>
      <c r="ADS156" s="88"/>
      <c r="ADT156" s="88"/>
      <c r="ADU156" s="88"/>
      <c r="ADV156" s="88"/>
      <c r="ADW156" s="88"/>
      <c r="ADX156" s="88"/>
      <c r="ADY156" s="88"/>
      <c r="ADZ156" s="88"/>
      <c r="AEA156" s="88"/>
      <c r="AEB156" s="88"/>
      <c r="AEC156" s="88"/>
      <c r="AED156" s="88"/>
      <c r="AEE156" s="88"/>
      <c r="AEF156" s="88"/>
      <c r="AEG156" s="88"/>
      <c r="AEH156" s="88"/>
      <c r="AEI156" s="88"/>
      <c r="AEJ156" s="88"/>
      <c r="AEK156" s="88"/>
      <c r="AEL156" s="88"/>
      <c r="AEM156" s="88"/>
      <c r="AEN156" s="88"/>
      <c r="AEO156" s="88"/>
      <c r="AEP156" s="88"/>
      <c r="AEQ156" s="88"/>
      <c r="AER156" s="88"/>
      <c r="AES156" s="88"/>
      <c r="AET156" s="88"/>
      <c r="AEU156" s="88"/>
      <c r="AEV156" s="88"/>
      <c r="AEW156" s="88"/>
      <c r="AEX156" s="88"/>
      <c r="AEY156" s="88"/>
      <c r="AEZ156" s="88"/>
      <c r="AFA156" s="88"/>
      <c r="AFB156" s="88"/>
      <c r="AFC156" s="88"/>
      <c r="AFD156" s="88"/>
      <c r="AFE156" s="88"/>
      <c r="AFF156" s="88"/>
      <c r="AFG156" s="88"/>
      <c r="AFH156" s="88"/>
      <c r="AFI156" s="88"/>
      <c r="AFJ156" s="88"/>
      <c r="AFK156" s="88"/>
      <c r="AFL156" s="88"/>
      <c r="AFM156" s="88"/>
      <c r="AFN156" s="88"/>
      <c r="AFO156" s="88"/>
      <c r="AFP156" s="88"/>
      <c r="AFQ156" s="88"/>
      <c r="AFR156" s="88"/>
      <c r="AFS156" s="88"/>
      <c r="AFT156" s="88"/>
      <c r="AFU156" s="88"/>
      <c r="AFV156" s="88"/>
      <c r="AFW156" s="88"/>
      <c r="AFX156" s="88"/>
      <c r="AFY156" s="88"/>
      <c r="AFZ156" s="88"/>
      <c r="AGA156" s="88"/>
      <c r="AGB156" s="88"/>
      <c r="AGC156" s="88"/>
      <c r="AGD156" s="88"/>
      <c r="AGE156" s="88"/>
      <c r="AGF156" s="88"/>
      <c r="AGG156" s="88"/>
      <c r="AGH156" s="88"/>
      <c r="AGI156" s="88"/>
      <c r="AGJ156" s="88"/>
      <c r="AGK156" s="88"/>
      <c r="AGL156" s="88"/>
      <c r="AGM156" s="88"/>
      <c r="AGN156" s="88"/>
      <c r="AGO156" s="88"/>
      <c r="AGP156" s="88"/>
      <c r="AGQ156" s="88"/>
      <c r="AGR156" s="88"/>
      <c r="AGS156" s="88"/>
      <c r="AGT156" s="88"/>
      <c r="AGU156" s="88"/>
      <c r="AGV156" s="88"/>
      <c r="AGW156" s="88"/>
      <c r="AGX156" s="88"/>
      <c r="AGY156" s="88"/>
      <c r="AGZ156" s="88"/>
      <c r="AHA156" s="88"/>
      <c r="AHB156" s="88"/>
      <c r="AHC156" s="88"/>
      <c r="AHD156" s="88"/>
      <c r="AHE156" s="88"/>
      <c r="AHF156" s="88"/>
      <c r="AHG156" s="88"/>
      <c r="AHH156" s="88"/>
      <c r="AHI156" s="88"/>
      <c r="AHJ156" s="88"/>
      <c r="AHK156" s="88"/>
      <c r="AHL156" s="88"/>
      <c r="AHM156" s="88"/>
      <c r="AHN156" s="88"/>
      <c r="AHO156" s="88"/>
      <c r="AHP156" s="88"/>
      <c r="AHQ156" s="88"/>
      <c r="AHR156" s="88"/>
      <c r="AHS156" s="88"/>
      <c r="AHT156" s="88"/>
      <c r="AHU156" s="88"/>
      <c r="AHV156" s="88"/>
      <c r="AHW156" s="88"/>
      <c r="AHX156" s="88"/>
      <c r="AHY156" s="88"/>
      <c r="AHZ156" s="88"/>
      <c r="AIA156" s="88"/>
      <c r="AIB156" s="88"/>
      <c r="AIC156" s="88"/>
      <c r="AID156" s="88"/>
      <c r="AIE156" s="88"/>
      <c r="AIF156" s="88"/>
      <c r="AIG156" s="88"/>
      <c r="AIH156" s="88"/>
      <c r="AII156" s="88"/>
      <c r="AIJ156" s="88"/>
      <c r="AIK156" s="88"/>
      <c r="AIL156" s="88"/>
      <c r="AIM156" s="88"/>
      <c r="AIN156" s="88"/>
      <c r="AIO156" s="88"/>
      <c r="AIP156" s="88"/>
      <c r="AIQ156" s="88"/>
      <c r="AIR156" s="88"/>
      <c r="AIS156" s="88"/>
      <c r="AIT156" s="88"/>
      <c r="AIU156" s="88"/>
      <c r="AIV156" s="88"/>
      <c r="AIW156" s="88"/>
      <c r="AIX156" s="88"/>
      <c r="AIY156" s="88"/>
      <c r="AIZ156" s="88"/>
      <c r="AJA156" s="88"/>
      <c r="AJB156" s="88"/>
      <c r="AJC156" s="88"/>
      <c r="AJD156" s="88"/>
      <c r="AJE156" s="88"/>
      <c r="AJF156" s="88"/>
      <c r="AJG156" s="88"/>
      <c r="AJH156" s="88"/>
      <c r="AJI156" s="88"/>
      <c r="AJJ156" s="88"/>
      <c r="AJK156" s="88"/>
      <c r="AJL156" s="88"/>
      <c r="AJM156" s="88"/>
      <c r="AJN156" s="88"/>
      <c r="AJO156" s="88"/>
      <c r="AJP156" s="88"/>
      <c r="AJQ156" s="88"/>
      <c r="AJR156" s="88"/>
      <c r="AJS156" s="88"/>
      <c r="AJT156" s="88"/>
      <c r="AJU156" s="88"/>
      <c r="AJV156" s="88"/>
      <c r="AJW156" s="88"/>
      <c r="AJX156" s="88"/>
      <c r="AJY156" s="88"/>
      <c r="AJZ156" s="88"/>
      <c r="AKA156" s="88"/>
      <c r="AKB156" s="88"/>
      <c r="AKC156" s="88"/>
      <c r="AKD156" s="88"/>
      <c r="AKE156" s="88"/>
      <c r="AKF156" s="88"/>
      <c r="AKG156" s="88"/>
      <c r="AKH156" s="88"/>
      <c r="AKI156" s="88"/>
      <c r="AKJ156" s="88"/>
      <c r="AKK156" s="88"/>
      <c r="AKL156" s="88"/>
      <c r="AKM156" s="88"/>
      <c r="AKN156" s="88"/>
      <c r="AKO156" s="88"/>
      <c r="AKP156" s="88"/>
      <c r="AKQ156" s="88"/>
      <c r="AKR156" s="88"/>
      <c r="AKS156" s="88"/>
      <c r="AKT156" s="88"/>
      <c r="AKU156" s="88"/>
      <c r="AKV156" s="88"/>
      <c r="AKW156" s="88"/>
      <c r="AKX156" s="88"/>
      <c r="AKY156" s="88"/>
      <c r="AKZ156" s="88"/>
      <c r="ALA156" s="88"/>
      <c r="ALB156" s="88"/>
      <c r="ALC156" s="88"/>
      <c r="ALD156" s="88"/>
      <c r="ALE156" s="88"/>
      <c r="ALF156" s="88"/>
      <c r="ALG156" s="88"/>
      <c r="ALH156" s="88"/>
      <c r="ALI156" s="88"/>
      <c r="ALJ156" s="88"/>
      <c r="ALK156" s="88"/>
      <c r="ALL156" s="88"/>
      <c r="ALM156" s="88"/>
      <c r="ALN156" s="88"/>
      <c r="ALO156" s="88"/>
      <c r="ALP156" s="88"/>
      <c r="ALQ156" s="88"/>
      <c r="ALR156" s="88"/>
      <c r="ALS156" s="88"/>
      <c r="ALT156" s="88"/>
      <c r="ALU156" s="88"/>
      <c r="ALV156" s="88"/>
      <c r="ALW156" s="88"/>
      <c r="ALX156" s="88"/>
      <c r="ALY156" s="88"/>
      <c r="ALZ156" s="88"/>
      <c r="AMA156" s="88"/>
      <c r="AMB156" s="88"/>
      <c r="AMC156" s="88"/>
      <c r="AMD156" s="88"/>
      <c r="AME156" s="88"/>
      <c r="AMF156" s="88"/>
      <c r="AMG156" s="88"/>
      <c r="AMH156" s="88"/>
      <c r="AMI156" s="88"/>
      <c r="AMJ156" s="88"/>
      <c r="AMK156" s="88"/>
      <c r="AML156" s="88"/>
      <c r="AMM156" s="88"/>
      <c r="AMN156" s="88"/>
      <c r="AMO156" s="88"/>
      <c r="AMP156" s="88"/>
      <c r="AMQ156" s="88"/>
      <c r="AMR156" s="88"/>
      <c r="AMS156" s="88"/>
      <c r="AMT156" s="88"/>
      <c r="AMU156" s="88"/>
      <c r="AMV156" s="88"/>
      <c r="AMW156" s="88"/>
      <c r="AMX156" s="88"/>
      <c r="AMY156" s="88"/>
      <c r="AMZ156" s="88"/>
      <c r="ANA156" s="88"/>
      <c r="ANB156" s="88"/>
      <c r="ANC156" s="88"/>
      <c r="AND156" s="88"/>
      <c r="ANE156" s="88"/>
      <c r="ANF156" s="88"/>
      <c r="ANG156" s="88"/>
      <c r="ANH156" s="88"/>
      <c r="ANI156" s="88"/>
      <c r="ANJ156" s="88"/>
      <c r="ANK156" s="88"/>
      <c r="ANL156" s="88"/>
      <c r="ANM156" s="88"/>
      <c r="ANN156" s="88"/>
      <c r="ANO156" s="88"/>
      <c r="ANP156" s="88"/>
      <c r="ANQ156" s="88"/>
      <c r="ANR156" s="88"/>
      <c r="ANS156" s="88"/>
      <c r="ANT156" s="88"/>
      <c r="ANU156" s="88"/>
      <c r="ANV156" s="88"/>
      <c r="ANW156" s="88"/>
      <c r="ANX156" s="88"/>
      <c r="ANY156" s="88"/>
      <c r="ANZ156" s="88"/>
      <c r="AOA156" s="88"/>
      <c r="AOB156" s="88"/>
      <c r="AOC156" s="88"/>
      <c r="AOD156" s="88"/>
      <c r="AOE156" s="88"/>
      <c r="AOF156" s="88"/>
      <c r="AOG156" s="88"/>
      <c r="AOH156" s="88"/>
      <c r="AOI156" s="88"/>
      <c r="AOJ156" s="88"/>
      <c r="AOK156" s="88"/>
      <c r="AOL156" s="88"/>
      <c r="AOM156" s="88"/>
      <c r="AON156" s="88"/>
      <c r="AOO156" s="88"/>
      <c r="AOP156" s="88"/>
      <c r="AOQ156" s="88"/>
      <c r="AOR156" s="88"/>
      <c r="AOS156" s="88"/>
      <c r="AOT156" s="88"/>
      <c r="AOU156" s="88"/>
      <c r="AOV156" s="88"/>
      <c r="AOW156" s="88"/>
      <c r="AOX156" s="88"/>
      <c r="AOY156" s="88"/>
      <c r="AOZ156" s="88"/>
      <c r="APA156" s="88"/>
      <c r="APB156" s="88"/>
      <c r="APC156" s="88"/>
      <c r="APD156" s="88"/>
      <c r="APE156" s="88"/>
      <c r="APF156" s="88"/>
      <c r="APG156" s="88"/>
      <c r="APH156" s="88"/>
      <c r="API156" s="88"/>
      <c r="APJ156" s="88"/>
      <c r="APK156" s="88"/>
      <c r="APL156" s="88"/>
      <c r="APM156" s="88"/>
      <c r="APN156" s="88"/>
      <c r="APO156" s="88"/>
      <c r="APP156" s="88"/>
      <c r="APQ156" s="88"/>
      <c r="APR156" s="88"/>
      <c r="APS156" s="88"/>
      <c r="APT156" s="88"/>
      <c r="APU156" s="88"/>
      <c r="APV156" s="88"/>
      <c r="APW156" s="88"/>
      <c r="APX156" s="88"/>
      <c r="APY156" s="88"/>
      <c r="APZ156" s="88"/>
      <c r="AQA156" s="88"/>
      <c r="AQB156" s="88"/>
      <c r="AQC156" s="88"/>
      <c r="AQD156" s="88"/>
      <c r="AQE156" s="88"/>
      <c r="AQF156" s="88"/>
      <c r="AQG156" s="88"/>
      <c r="AQH156" s="88"/>
      <c r="AQI156" s="88"/>
      <c r="AQJ156" s="88"/>
      <c r="AQK156" s="88"/>
      <c r="AQL156" s="88"/>
      <c r="AQM156" s="88"/>
      <c r="AQN156" s="88"/>
      <c r="AQO156" s="88"/>
      <c r="AQP156" s="88"/>
      <c r="AQQ156" s="88"/>
      <c r="AQR156" s="88"/>
      <c r="AQS156" s="88"/>
      <c r="AQT156" s="88"/>
      <c r="AQU156" s="88"/>
      <c r="AQV156" s="88"/>
      <c r="AQW156" s="88"/>
      <c r="AQX156" s="88"/>
      <c r="AQY156" s="88"/>
      <c r="AQZ156" s="88"/>
      <c r="ARA156" s="88"/>
      <c r="ARB156" s="88"/>
      <c r="ARC156" s="88"/>
      <c r="ARD156" s="88"/>
      <c r="ARE156" s="88"/>
      <c r="ARF156" s="88"/>
      <c r="ARG156" s="88"/>
      <c r="ARH156" s="88"/>
      <c r="ARI156" s="88"/>
      <c r="ARJ156" s="88"/>
      <c r="ARK156" s="88"/>
      <c r="ARL156" s="88"/>
      <c r="ARM156" s="88"/>
      <c r="ARN156" s="88"/>
      <c r="ARO156" s="88"/>
      <c r="ARP156" s="88"/>
      <c r="ARQ156" s="88"/>
      <c r="ARR156" s="88"/>
      <c r="ARS156" s="88"/>
      <c r="ART156" s="88"/>
      <c r="ARU156" s="88"/>
      <c r="ARV156" s="88"/>
      <c r="ARW156" s="88"/>
      <c r="ARX156" s="88"/>
      <c r="ARY156" s="88"/>
      <c r="ARZ156" s="88"/>
      <c r="ASA156" s="88"/>
      <c r="ASB156" s="88"/>
      <c r="ASC156" s="88"/>
      <c r="ASD156" s="88"/>
      <c r="ASE156" s="88"/>
      <c r="ASF156" s="88"/>
      <c r="ASG156" s="88"/>
      <c r="ASH156" s="88"/>
      <c r="ASI156" s="88"/>
      <c r="ASJ156" s="88"/>
      <c r="ASK156" s="88"/>
      <c r="ASL156" s="88"/>
      <c r="ASM156" s="88"/>
      <c r="ASN156" s="88"/>
      <c r="ASO156" s="88"/>
      <c r="ASP156" s="88"/>
      <c r="ASQ156" s="88"/>
      <c r="ASR156" s="88"/>
      <c r="ASS156" s="88"/>
      <c r="AST156" s="88"/>
      <c r="ASU156" s="88"/>
      <c r="ASV156" s="88"/>
      <c r="ASW156" s="88"/>
      <c r="ASX156" s="88"/>
      <c r="ASY156" s="88"/>
      <c r="ASZ156" s="88"/>
      <c r="ATA156" s="88"/>
      <c r="ATB156" s="88"/>
      <c r="ATC156" s="88"/>
      <c r="ATD156" s="88"/>
      <c r="ATE156" s="88"/>
      <c r="ATF156" s="88"/>
      <c r="ATG156" s="88"/>
      <c r="ATH156" s="88"/>
      <c r="ATI156" s="88"/>
      <c r="ATJ156" s="88"/>
      <c r="ATK156" s="88"/>
      <c r="ATL156" s="88"/>
      <c r="ATM156" s="88"/>
      <c r="ATN156" s="88"/>
      <c r="ATO156" s="88"/>
      <c r="ATP156" s="88"/>
      <c r="ATQ156" s="88"/>
      <c r="ATR156" s="88"/>
      <c r="ATS156" s="88"/>
      <c r="ATT156" s="88"/>
      <c r="ATU156" s="88"/>
      <c r="ATV156" s="88"/>
      <c r="ATW156" s="88"/>
      <c r="ATX156" s="88"/>
      <c r="ATY156" s="88"/>
      <c r="ATZ156" s="88"/>
      <c r="AUA156" s="88"/>
      <c r="AUB156" s="88"/>
      <c r="AUC156" s="88"/>
      <c r="AUD156" s="88"/>
      <c r="AUE156" s="88"/>
      <c r="AUF156" s="88"/>
      <c r="AUG156" s="88"/>
      <c r="AUH156" s="88"/>
      <c r="AUI156" s="88"/>
      <c r="AUJ156" s="88"/>
      <c r="AUK156" s="88"/>
      <c r="AUL156" s="88"/>
      <c r="AUM156" s="88"/>
      <c r="AUN156" s="88"/>
      <c r="AUO156" s="88"/>
      <c r="AUP156" s="88"/>
      <c r="AUQ156" s="88"/>
      <c r="AUR156" s="88"/>
      <c r="AUS156" s="88"/>
      <c r="AUT156" s="88"/>
      <c r="AUU156" s="88"/>
      <c r="AUV156" s="88"/>
      <c r="AUW156" s="88"/>
      <c r="AUX156" s="88"/>
      <c r="AUY156" s="88"/>
      <c r="AUZ156" s="88"/>
      <c r="AVA156" s="88"/>
      <c r="AVB156" s="88"/>
      <c r="AVC156" s="88"/>
      <c r="AVD156" s="88"/>
      <c r="AVE156" s="88"/>
      <c r="AVF156" s="88"/>
      <c r="AVG156" s="88"/>
      <c r="AVH156" s="88"/>
      <c r="AVI156" s="88"/>
      <c r="AVJ156" s="88"/>
      <c r="AVK156" s="88"/>
      <c r="AVL156" s="88"/>
      <c r="AVM156" s="88"/>
      <c r="AVN156" s="88"/>
      <c r="AVO156" s="88"/>
      <c r="AVP156" s="88"/>
      <c r="AVQ156" s="88"/>
      <c r="AVR156" s="88"/>
      <c r="AVS156" s="88"/>
      <c r="AVT156" s="88"/>
      <c r="AVU156" s="88"/>
      <c r="AVV156" s="88"/>
      <c r="AVW156" s="88"/>
      <c r="AVX156" s="88"/>
      <c r="AVY156" s="88"/>
      <c r="AVZ156" s="88"/>
      <c r="AWA156" s="88"/>
      <c r="AWB156" s="88"/>
      <c r="AWC156" s="88"/>
      <c r="AWD156" s="88"/>
      <c r="AWE156" s="88"/>
      <c r="AWF156" s="88"/>
      <c r="AWG156" s="88"/>
      <c r="AWH156" s="88"/>
      <c r="AWI156" s="88"/>
      <c r="AWJ156" s="88"/>
      <c r="AWK156" s="88"/>
      <c r="AWL156" s="88"/>
      <c r="AWM156" s="88"/>
      <c r="AWN156" s="88"/>
      <c r="AWO156" s="88"/>
      <c r="AWP156" s="88"/>
      <c r="AWQ156" s="88"/>
      <c r="AWR156" s="88"/>
      <c r="AWS156" s="88"/>
      <c r="AWT156" s="88"/>
      <c r="AWU156" s="88"/>
      <c r="AWV156" s="88"/>
      <c r="AWW156" s="88"/>
      <c r="AWX156" s="88"/>
      <c r="AWY156" s="88"/>
      <c r="AWZ156" s="88"/>
      <c r="AXA156" s="88"/>
      <c r="AXB156" s="88"/>
      <c r="AXC156" s="88"/>
      <c r="AXD156" s="88"/>
      <c r="AXE156" s="88"/>
      <c r="AXF156" s="88"/>
      <c r="AXG156" s="88"/>
      <c r="AXH156" s="88"/>
      <c r="AXI156" s="88"/>
      <c r="AXJ156" s="88"/>
      <c r="AXK156" s="88"/>
      <c r="AXL156" s="88"/>
      <c r="AXM156" s="88"/>
      <c r="AXN156" s="88"/>
      <c r="AXO156" s="88"/>
      <c r="AXP156" s="88"/>
      <c r="AXQ156" s="88"/>
      <c r="AXR156" s="88"/>
      <c r="AXS156" s="88"/>
      <c r="AXT156" s="88"/>
      <c r="AXU156" s="88"/>
      <c r="AXV156" s="88"/>
      <c r="AXW156" s="88"/>
      <c r="AXX156" s="88"/>
      <c r="AXY156" s="88"/>
      <c r="AXZ156" s="88"/>
      <c r="AYA156" s="88"/>
      <c r="AYB156" s="88"/>
      <c r="AYC156" s="88"/>
      <c r="AYD156" s="88"/>
      <c r="AYE156" s="88"/>
      <c r="AYF156" s="88"/>
      <c r="AYG156" s="88"/>
      <c r="AYH156" s="88"/>
      <c r="AYI156" s="88"/>
      <c r="AYJ156" s="88"/>
      <c r="AYK156" s="88"/>
      <c r="AYL156" s="88"/>
      <c r="AYM156" s="88"/>
      <c r="AYN156" s="88"/>
      <c r="AYO156" s="88"/>
      <c r="AYP156" s="88"/>
      <c r="AYQ156" s="88"/>
      <c r="AYR156" s="88"/>
      <c r="AYS156" s="88"/>
      <c r="AYT156" s="88"/>
      <c r="AYU156" s="88"/>
      <c r="AYV156" s="88"/>
      <c r="AYW156" s="88"/>
      <c r="AYX156" s="88"/>
      <c r="AYY156" s="88"/>
      <c r="AYZ156" s="88"/>
      <c r="AZA156" s="88"/>
      <c r="AZB156" s="88"/>
      <c r="AZC156" s="88"/>
      <c r="AZD156" s="88"/>
      <c r="AZE156" s="88"/>
      <c r="AZF156" s="88"/>
      <c r="AZG156" s="88"/>
      <c r="AZH156" s="88"/>
      <c r="AZI156" s="88"/>
      <c r="AZJ156" s="88"/>
      <c r="AZK156" s="88"/>
      <c r="AZL156" s="88"/>
      <c r="AZM156" s="88"/>
      <c r="AZN156" s="88"/>
      <c r="AZO156" s="88"/>
      <c r="AZP156" s="88"/>
      <c r="AZQ156" s="88"/>
      <c r="AZR156" s="88"/>
      <c r="AZS156" s="88"/>
      <c r="AZT156" s="88"/>
      <c r="AZU156" s="88"/>
      <c r="AZV156" s="88"/>
      <c r="AZW156" s="88"/>
      <c r="AZX156" s="88"/>
      <c r="AZY156" s="88"/>
      <c r="AZZ156" s="88"/>
      <c r="BAA156" s="88"/>
      <c r="BAB156" s="88"/>
      <c r="BAC156" s="88"/>
      <c r="BAD156" s="88"/>
      <c r="BAE156" s="88"/>
      <c r="BAF156" s="88"/>
      <c r="BAG156" s="88"/>
      <c r="BAH156" s="88"/>
      <c r="BAI156" s="88"/>
      <c r="BAJ156" s="88"/>
      <c r="BAK156" s="88"/>
      <c r="BAL156" s="88"/>
      <c r="BAM156" s="88"/>
      <c r="BAN156" s="88"/>
      <c r="BAO156" s="88"/>
      <c r="BAP156" s="88"/>
      <c r="BAQ156" s="88"/>
      <c r="BAR156" s="88"/>
      <c r="BAS156" s="88"/>
      <c r="BAT156" s="88"/>
      <c r="BAU156" s="88"/>
      <c r="BAV156" s="88"/>
      <c r="BAW156" s="88"/>
      <c r="BAX156" s="88"/>
      <c r="BAY156" s="88"/>
      <c r="BAZ156" s="88"/>
      <c r="BBA156" s="88"/>
      <c r="BBB156" s="88"/>
      <c r="BBC156" s="88"/>
      <c r="BBD156" s="88"/>
      <c r="BBE156" s="88"/>
      <c r="BBF156" s="88"/>
      <c r="BBG156" s="88"/>
      <c r="BBH156" s="88"/>
      <c r="BBI156" s="88"/>
      <c r="BBJ156" s="88"/>
      <c r="BBK156" s="88"/>
      <c r="BBL156" s="88"/>
      <c r="BBM156" s="88"/>
      <c r="BBN156" s="88"/>
      <c r="BBO156" s="88"/>
      <c r="BBP156" s="88"/>
      <c r="BBQ156" s="88"/>
      <c r="BBR156" s="88"/>
      <c r="BBS156" s="88"/>
      <c r="BBT156" s="88"/>
      <c r="BBU156" s="88"/>
      <c r="BBV156" s="88"/>
      <c r="BBW156" s="88"/>
      <c r="BBX156" s="88"/>
      <c r="BBY156" s="88"/>
      <c r="BBZ156" s="88"/>
      <c r="BCA156" s="88"/>
      <c r="BCB156" s="88"/>
      <c r="BCC156" s="88"/>
      <c r="BCD156" s="88"/>
      <c r="BCE156" s="88"/>
      <c r="BCF156" s="88"/>
      <c r="BCG156" s="88"/>
      <c r="BCH156" s="88"/>
      <c r="BCI156" s="88"/>
      <c r="BCJ156" s="88"/>
      <c r="BCK156" s="88"/>
      <c r="BCL156" s="88"/>
      <c r="BCM156" s="88"/>
      <c r="BCN156" s="88"/>
      <c r="BCO156" s="88"/>
      <c r="BCP156" s="88"/>
      <c r="BCQ156" s="88"/>
      <c r="BCR156" s="88"/>
      <c r="BCS156" s="88"/>
      <c r="BCT156" s="88"/>
      <c r="BCU156" s="88"/>
      <c r="BCV156" s="88"/>
      <c r="BCW156" s="88"/>
      <c r="BCX156" s="88"/>
      <c r="BCY156" s="88"/>
      <c r="BCZ156" s="88"/>
      <c r="BDA156" s="88"/>
      <c r="BDB156" s="88"/>
      <c r="BDC156" s="88"/>
      <c r="BDD156" s="88"/>
      <c r="BDE156" s="88"/>
      <c r="BDF156" s="88"/>
      <c r="BDG156" s="88"/>
      <c r="BDH156" s="88"/>
      <c r="BDI156" s="88"/>
      <c r="BDJ156" s="88"/>
      <c r="BDK156" s="88"/>
      <c r="BDL156" s="88"/>
      <c r="BDM156" s="88"/>
      <c r="BDN156" s="88"/>
      <c r="BDO156" s="88"/>
      <c r="BDP156" s="88"/>
      <c r="BDQ156" s="88"/>
      <c r="BDR156" s="88"/>
      <c r="BDS156" s="88"/>
      <c r="BDT156" s="88"/>
      <c r="BDU156" s="88"/>
      <c r="BDV156" s="88"/>
      <c r="BDW156" s="88"/>
      <c r="BDX156" s="88"/>
      <c r="BDY156" s="88"/>
      <c r="BDZ156" s="88"/>
      <c r="BEA156" s="88"/>
      <c r="BEB156" s="88"/>
      <c r="BEC156" s="88"/>
      <c r="BED156" s="88"/>
      <c r="BEE156" s="88"/>
      <c r="BEF156" s="88"/>
      <c r="BEG156" s="88"/>
      <c r="BEH156" s="88"/>
      <c r="BEI156" s="88"/>
      <c r="BEJ156" s="88"/>
      <c r="BEK156" s="88"/>
      <c r="BEL156" s="88"/>
      <c r="BEM156" s="88"/>
      <c r="BEN156" s="88"/>
      <c r="BEO156" s="88"/>
      <c r="BEP156" s="88"/>
      <c r="BEQ156" s="88"/>
      <c r="BER156" s="88"/>
      <c r="BES156" s="88"/>
      <c r="BET156" s="88"/>
      <c r="BEU156" s="88"/>
      <c r="BEV156" s="88"/>
      <c r="BEW156" s="88"/>
      <c r="BEX156" s="88"/>
      <c r="BEY156" s="88"/>
      <c r="BEZ156" s="88"/>
      <c r="BFA156" s="88"/>
      <c r="BFB156" s="88"/>
      <c r="BFC156" s="88"/>
      <c r="BFD156" s="88"/>
      <c r="BFE156" s="88"/>
      <c r="BFF156" s="88"/>
      <c r="BFG156" s="88"/>
      <c r="BFH156" s="88"/>
      <c r="BFI156" s="88"/>
      <c r="BFJ156" s="88"/>
      <c r="BFK156" s="88"/>
      <c r="BFL156" s="88"/>
      <c r="BFM156" s="88"/>
      <c r="BFN156" s="88"/>
      <c r="BFO156" s="88"/>
      <c r="BFP156" s="88"/>
      <c r="BFQ156" s="88"/>
      <c r="BFR156" s="88"/>
      <c r="BFS156" s="88"/>
      <c r="BFT156" s="88"/>
      <c r="BFU156" s="88"/>
      <c r="BFV156" s="88"/>
      <c r="BFW156" s="88"/>
      <c r="BFX156" s="88"/>
      <c r="BFY156" s="88"/>
      <c r="BFZ156" s="88"/>
      <c r="BGA156" s="88"/>
      <c r="BGB156" s="88"/>
      <c r="BGC156" s="88"/>
      <c r="BGD156" s="88"/>
      <c r="BGE156" s="88"/>
      <c r="BGF156" s="88"/>
      <c r="BGG156" s="88"/>
      <c r="BGH156" s="88"/>
      <c r="BGI156" s="88"/>
      <c r="BGJ156" s="88"/>
      <c r="BGK156" s="88"/>
      <c r="BGL156" s="88"/>
      <c r="BGM156" s="88"/>
      <c r="BGN156" s="88"/>
      <c r="BGO156" s="88"/>
      <c r="BGP156" s="88"/>
      <c r="BGQ156" s="88"/>
      <c r="BGR156" s="88"/>
      <c r="BGS156" s="88"/>
      <c r="BGT156" s="88"/>
      <c r="BGU156" s="88"/>
      <c r="BGV156" s="88"/>
      <c r="BGW156" s="88"/>
      <c r="BGX156" s="88"/>
      <c r="BGY156" s="88"/>
      <c r="BGZ156" s="88"/>
      <c r="BHA156" s="88"/>
      <c r="BHB156" s="88"/>
      <c r="BHC156" s="88"/>
      <c r="BHD156" s="88"/>
      <c r="BHE156" s="88"/>
      <c r="BHF156" s="88"/>
      <c r="BHG156" s="88"/>
      <c r="BHH156" s="88"/>
      <c r="BHI156" s="88"/>
      <c r="BHJ156" s="88"/>
      <c r="BHK156" s="88"/>
      <c r="BHL156" s="88"/>
      <c r="BHM156" s="88"/>
      <c r="BHN156" s="88"/>
      <c r="BHO156" s="88"/>
      <c r="BHP156" s="88"/>
      <c r="BHQ156" s="88"/>
      <c r="BHR156" s="88"/>
      <c r="BHS156" s="88"/>
      <c r="BHT156" s="88"/>
      <c r="BHU156" s="88"/>
      <c r="BHV156" s="88"/>
      <c r="BHW156" s="88"/>
      <c r="BHX156" s="88"/>
      <c r="BHY156" s="88"/>
      <c r="BHZ156" s="88"/>
      <c r="BIA156" s="88"/>
      <c r="BIB156" s="88"/>
      <c r="BIC156" s="88"/>
      <c r="BID156" s="88"/>
      <c r="BIE156" s="88"/>
      <c r="BIF156" s="88"/>
      <c r="BIG156" s="88"/>
      <c r="BIH156" s="88"/>
      <c r="BII156" s="88"/>
      <c r="BIJ156" s="88"/>
      <c r="BIK156" s="88"/>
      <c r="BIL156" s="88"/>
      <c r="BIM156" s="88"/>
      <c r="BIN156" s="88"/>
      <c r="BIO156" s="88"/>
      <c r="BIP156" s="88"/>
      <c r="BIQ156" s="88"/>
      <c r="BIR156" s="88"/>
      <c r="BIS156" s="88"/>
      <c r="BIT156" s="88"/>
      <c r="BIU156" s="88"/>
      <c r="BIV156" s="88"/>
      <c r="BIW156" s="88"/>
      <c r="BIX156" s="88"/>
      <c r="BIY156" s="88"/>
      <c r="BIZ156" s="88"/>
      <c r="BJA156" s="88"/>
      <c r="BJB156" s="88"/>
      <c r="BJC156" s="88"/>
      <c r="BJD156" s="88"/>
      <c r="BJE156" s="88"/>
      <c r="BJF156" s="88"/>
      <c r="BJG156" s="88"/>
      <c r="BJH156" s="88"/>
      <c r="BJI156" s="88"/>
      <c r="BJJ156" s="88"/>
      <c r="BJK156" s="88"/>
      <c r="BJL156" s="88"/>
      <c r="BJM156" s="88"/>
      <c r="BJN156" s="88"/>
      <c r="BJO156" s="88"/>
      <c r="BJP156" s="88"/>
      <c r="BJQ156" s="88"/>
      <c r="BJR156" s="88"/>
      <c r="BJS156" s="88"/>
      <c r="BJT156" s="88"/>
      <c r="BJU156" s="88"/>
      <c r="BJV156" s="88"/>
      <c r="BJW156" s="88"/>
      <c r="BJX156" s="88"/>
      <c r="BJY156" s="88"/>
      <c r="BJZ156" s="88"/>
      <c r="BKA156" s="88"/>
      <c r="BKB156" s="88"/>
      <c r="BKC156" s="88"/>
      <c r="BKD156" s="88"/>
      <c r="BKE156" s="88"/>
      <c r="BKF156" s="88"/>
      <c r="BKG156" s="88"/>
      <c r="BKH156" s="88"/>
      <c r="BKI156" s="88"/>
      <c r="BKJ156" s="88"/>
      <c r="BKK156" s="88"/>
      <c r="BKL156" s="88"/>
      <c r="BKM156" s="88"/>
      <c r="BKN156" s="88"/>
      <c r="BKO156" s="88"/>
      <c r="BKP156" s="88"/>
      <c r="BKQ156" s="88"/>
      <c r="BKR156" s="88"/>
      <c r="BKS156" s="88"/>
      <c r="BKT156" s="88"/>
      <c r="BKU156" s="88"/>
      <c r="BKV156" s="88"/>
      <c r="BKW156" s="88"/>
      <c r="BKX156" s="88"/>
      <c r="BKY156" s="88"/>
      <c r="BKZ156" s="88"/>
      <c r="BLA156" s="88"/>
      <c r="BLB156" s="88"/>
      <c r="BLC156" s="88"/>
      <c r="BLD156" s="88"/>
      <c r="BLE156" s="88"/>
      <c r="BLF156" s="88"/>
      <c r="BLG156" s="88"/>
      <c r="BLH156" s="88"/>
      <c r="BLI156" s="88"/>
      <c r="BLJ156" s="88"/>
      <c r="BLK156" s="88"/>
      <c r="BLL156" s="88"/>
      <c r="BLM156" s="88"/>
      <c r="BLN156" s="88"/>
      <c r="BLO156" s="88"/>
      <c r="BLP156" s="88"/>
      <c r="BLQ156" s="88"/>
      <c r="BLR156" s="88"/>
      <c r="BLS156" s="88"/>
      <c r="BLT156" s="88"/>
      <c r="BLU156" s="88"/>
      <c r="BLV156" s="88"/>
      <c r="BLW156" s="88"/>
      <c r="BLX156" s="88"/>
      <c r="BLY156" s="88"/>
      <c r="BLZ156" s="88"/>
      <c r="BMA156" s="88"/>
      <c r="BMB156" s="88"/>
      <c r="BMC156" s="88"/>
      <c r="BMD156" s="88"/>
      <c r="BME156" s="88"/>
      <c r="BMF156" s="88"/>
      <c r="BMG156" s="88"/>
      <c r="BMH156" s="88"/>
      <c r="BMI156" s="88"/>
      <c r="BMJ156" s="88"/>
      <c r="BMK156" s="88"/>
      <c r="BML156" s="88"/>
      <c r="BMM156" s="88"/>
      <c r="BMN156" s="88"/>
      <c r="BMO156" s="88"/>
      <c r="BMP156" s="88"/>
      <c r="BMQ156" s="88"/>
      <c r="BMR156" s="88"/>
      <c r="BMS156" s="88"/>
      <c r="BMT156" s="88"/>
      <c r="BMU156" s="88"/>
      <c r="BMV156" s="88"/>
      <c r="BMW156" s="88"/>
      <c r="BMX156" s="88"/>
      <c r="BMY156" s="88"/>
      <c r="BMZ156" s="88"/>
      <c r="BNA156" s="88"/>
      <c r="BNB156" s="88"/>
      <c r="BNC156" s="88"/>
      <c r="BND156" s="88"/>
      <c r="BNE156" s="88"/>
      <c r="BNF156" s="88"/>
      <c r="BNG156" s="88"/>
      <c r="BNH156" s="88"/>
      <c r="BNI156" s="88"/>
      <c r="BNJ156" s="88"/>
      <c r="BNK156" s="88"/>
      <c r="BNL156" s="88"/>
      <c r="BNM156" s="88"/>
      <c r="BNN156" s="88"/>
      <c r="BNO156" s="88"/>
      <c r="BNP156" s="88"/>
      <c r="BNQ156" s="88"/>
      <c r="BNR156" s="88"/>
      <c r="BNS156" s="88"/>
      <c r="BNT156" s="88"/>
      <c r="BNU156" s="88"/>
      <c r="BNV156" s="88"/>
      <c r="BNW156" s="88"/>
      <c r="BNX156" s="88"/>
      <c r="BNY156" s="88"/>
      <c r="BNZ156" s="88"/>
      <c r="BOA156" s="88"/>
      <c r="BOB156" s="88"/>
      <c r="BOC156" s="88"/>
      <c r="BOD156" s="88"/>
      <c r="BOE156" s="88"/>
      <c r="BOF156" s="88"/>
      <c r="BOG156" s="88"/>
      <c r="BOH156" s="88"/>
      <c r="BOI156" s="88"/>
      <c r="BOJ156" s="88"/>
      <c r="BOK156" s="88"/>
      <c r="BOL156" s="88"/>
      <c r="BOM156" s="88"/>
      <c r="BON156" s="88"/>
      <c r="BOO156" s="88"/>
      <c r="BOP156" s="88"/>
      <c r="BOQ156" s="88"/>
      <c r="BOR156" s="88"/>
      <c r="BOS156" s="88"/>
      <c r="BOT156" s="88"/>
      <c r="BOU156" s="88"/>
      <c r="BOV156" s="88"/>
      <c r="BOW156" s="88"/>
      <c r="BOX156" s="88"/>
      <c r="BOY156" s="88"/>
      <c r="BOZ156" s="88"/>
      <c r="BPA156" s="88"/>
      <c r="BPB156" s="88"/>
      <c r="BPC156" s="88"/>
      <c r="BPD156" s="88"/>
      <c r="BPE156" s="88"/>
      <c r="BPF156" s="88"/>
      <c r="BPG156" s="88"/>
      <c r="BPH156" s="88"/>
      <c r="BPI156" s="88"/>
      <c r="BPJ156" s="88"/>
      <c r="BPK156" s="88"/>
      <c r="BPL156" s="88"/>
      <c r="BPM156" s="88"/>
      <c r="BPN156" s="88"/>
      <c r="BPO156" s="88"/>
      <c r="BPP156" s="88"/>
      <c r="BPQ156" s="88"/>
      <c r="BPR156" s="88"/>
      <c r="BPS156" s="88"/>
      <c r="BPT156" s="88"/>
      <c r="BPU156" s="88"/>
      <c r="BPV156" s="88"/>
      <c r="BPW156" s="88"/>
      <c r="BPX156" s="88"/>
      <c r="BPY156" s="88"/>
      <c r="BPZ156" s="88"/>
      <c r="BQA156" s="88"/>
      <c r="BQB156" s="88"/>
      <c r="BQC156" s="88"/>
      <c r="BQD156" s="88"/>
      <c r="BQE156" s="88"/>
      <c r="BQF156" s="88"/>
      <c r="BQG156" s="88"/>
      <c r="BQH156" s="88"/>
      <c r="BQI156" s="88"/>
      <c r="BQJ156" s="88"/>
      <c r="BQK156" s="88"/>
      <c r="BQL156" s="88"/>
      <c r="BQM156" s="88"/>
      <c r="BQN156" s="88"/>
      <c r="BQO156" s="88"/>
      <c r="BQP156" s="88"/>
      <c r="BQQ156" s="88"/>
      <c r="BQR156" s="88"/>
      <c r="BQS156" s="88"/>
      <c r="BQT156" s="88"/>
      <c r="BQU156" s="88"/>
      <c r="BQV156" s="88"/>
      <c r="BQW156" s="88"/>
      <c r="BQX156" s="88"/>
      <c r="BQY156" s="88"/>
      <c r="BQZ156" s="88"/>
      <c r="BRA156" s="88"/>
      <c r="BRB156" s="88"/>
      <c r="BRC156" s="88"/>
      <c r="BRD156" s="88"/>
      <c r="BRE156" s="88"/>
      <c r="BRF156" s="88"/>
      <c r="BRG156" s="88"/>
      <c r="BRH156" s="88"/>
      <c r="BRI156" s="88"/>
      <c r="BRJ156" s="88"/>
      <c r="BRK156" s="88"/>
      <c r="BRL156" s="88"/>
      <c r="BRM156" s="88"/>
      <c r="BRN156" s="88"/>
      <c r="BRO156" s="88"/>
      <c r="BRP156" s="88"/>
      <c r="BRQ156" s="88"/>
      <c r="BRR156" s="88"/>
      <c r="BRS156" s="88"/>
      <c r="BRT156" s="88"/>
      <c r="BRU156" s="88"/>
      <c r="BRV156" s="88"/>
      <c r="BRW156" s="88"/>
      <c r="BRX156" s="88"/>
      <c r="BRY156" s="88"/>
      <c r="BRZ156" s="88"/>
      <c r="BSA156" s="88"/>
      <c r="BSB156" s="88"/>
      <c r="BSC156" s="88"/>
      <c r="BSD156" s="88"/>
      <c r="BSE156" s="88"/>
      <c r="BSF156" s="88"/>
      <c r="BSG156" s="88"/>
      <c r="BSH156" s="88"/>
      <c r="BSI156" s="88"/>
      <c r="BSJ156" s="88"/>
      <c r="BSK156" s="88"/>
      <c r="BSL156" s="88"/>
      <c r="BSM156" s="88"/>
      <c r="BSN156" s="88"/>
      <c r="BSO156" s="88"/>
      <c r="BSP156" s="88"/>
      <c r="BSQ156" s="88"/>
      <c r="BSR156" s="88"/>
      <c r="BSS156" s="88"/>
      <c r="BST156" s="88"/>
      <c r="BSU156" s="88"/>
      <c r="BSV156" s="88"/>
      <c r="BSW156" s="88"/>
      <c r="BSX156" s="88"/>
      <c r="BSY156" s="88"/>
      <c r="BSZ156" s="88"/>
      <c r="BTA156" s="88"/>
      <c r="BTB156" s="88"/>
      <c r="BTC156" s="88"/>
      <c r="BTD156" s="88"/>
      <c r="BTE156" s="88"/>
      <c r="BTF156" s="88"/>
      <c r="BTG156" s="88"/>
      <c r="BTH156" s="88"/>
      <c r="BTI156" s="88"/>
      <c r="BTJ156" s="88"/>
      <c r="BTK156" s="88"/>
      <c r="BTL156" s="88"/>
      <c r="BTM156" s="88"/>
      <c r="BTN156" s="88"/>
      <c r="BTO156" s="88"/>
      <c r="BTP156" s="88"/>
      <c r="BTQ156" s="88"/>
      <c r="BTR156" s="88"/>
      <c r="BTS156" s="88"/>
      <c r="BTT156" s="88"/>
      <c r="BTU156" s="88"/>
      <c r="BTV156" s="88"/>
      <c r="BTW156" s="88"/>
      <c r="BTX156" s="88"/>
      <c r="BTY156" s="88"/>
      <c r="BTZ156" s="88"/>
      <c r="BUA156" s="88"/>
      <c r="BUB156" s="88"/>
      <c r="BUC156" s="88"/>
      <c r="BUD156" s="88"/>
      <c r="BUE156" s="88"/>
      <c r="BUF156" s="88"/>
      <c r="BUG156" s="88"/>
      <c r="BUH156" s="88"/>
      <c r="BUI156" s="88"/>
      <c r="BUJ156" s="88"/>
      <c r="BUK156" s="88"/>
      <c r="BUL156" s="88"/>
      <c r="BUM156" s="88"/>
      <c r="BUN156" s="88"/>
      <c r="BUO156" s="88"/>
      <c r="BUP156" s="88"/>
      <c r="BUQ156" s="88"/>
      <c r="BUR156" s="88"/>
      <c r="BUS156" s="88"/>
      <c r="BUT156" s="88"/>
      <c r="BUU156" s="88"/>
      <c r="BUV156" s="88"/>
      <c r="BUW156" s="88"/>
      <c r="BUX156" s="88"/>
      <c r="BUY156" s="88"/>
      <c r="BUZ156" s="88"/>
      <c r="BVA156" s="88"/>
      <c r="BVB156" s="88"/>
      <c r="BVC156" s="88"/>
      <c r="BVD156" s="88"/>
      <c r="BVE156" s="88"/>
      <c r="BVF156" s="88"/>
      <c r="BVG156" s="88"/>
      <c r="BVH156" s="88"/>
      <c r="BVI156" s="88"/>
      <c r="BVJ156" s="88"/>
      <c r="BVK156" s="88"/>
      <c r="BVL156" s="88"/>
      <c r="BVM156" s="88"/>
      <c r="BVN156" s="88"/>
      <c r="BVO156" s="88"/>
      <c r="BVP156" s="88"/>
      <c r="BVQ156" s="88"/>
      <c r="BVR156" s="88"/>
      <c r="BVS156" s="88"/>
      <c r="BVT156" s="88"/>
      <c r="BVU156" s="88"/>
      <c r="BVV156" s="88"/>
      <c r="BVW156" s="88"/>
      <c r="BVX156" s="88"/>
      <c r="BVY156" s="88"/>
      <c r="BVZ156" s="88"/>
      <c r="BWA156" s="88"/>
      <c r="BWB156" s="88"/>
      <c r="BWC156" s="88"/>
      <c r="BWD156" s="88"/>
      <c r="BWE156" s="88"/>
      <c r="BWF156" s="88"/>
      <c r="BWG156" s="88"/>
      <c r="BWH156" s="88"/>
      <c r="BWI156" s="88"/>
      <c r="BWJ156" s="88"/>
      <c r="BWK156" s="88"/>
      <c r="BWL156" s="88"/>
      <c r="BWM156" s="88"/>
      <c r="BWN156" s="88"/>
      <c r="BWO156" s="88"/>
      <c r="BWP156" s="88"/>
      <c r="BWQ156" s="88"/>
      <c r="BWR156" s="88"/>
      <c r="BWS156" s="88"/>
      <c r="BWT156" s="88"/>
      <c r="BWU156" s="88"/>
      <c r="BWV156" s="88"/>
      <c r="BWW156" s="88"/>
      <c r="BWX156" s="88"/>
      <c r="BWY156" s="88"/>
      <c r="BWZ156" s="88"/>
      <c r="BXA156" s="88"/>
      <c r="BXB156" s="88"/>
      <c r="BXC156" s="88"/>
      <c r="BXD156" s="88"/>
      <c r="BXE156" s="88"/>
      <c r="BXF156" s="88"/>
      <c r="BXG156" s="88"/>
      <c r="BXH156" s="88"/>
      <c r="BXI156" s="88"/>
      <c r="BXJ156" s="88"/>
      <c r="BXK156" s="88"/>
      <c r="BXL156" s="88"/>
      <c r="BXM156" s="88"/>
      <c r="BXN156" s="88"/>
      <c r="BXO156" s="88"/>
      <c r="BXP156" s="88"/>
      <c r="BXQ156" s="88"/>
      <c r="BXR156" s="88"/>
      <c r="BXS156" s="88"/>
      <c r="BXT156" s="88"/>
      <c r="BXU156" s="88"/>
      <c r="BXV156" s="88"/>
      <c r="BXW156" s="88"/>
      <c r="BXX156" s="88"/>
      <c r="BXY156" s="88"/>
      <c r="BXZ156" s="88"/>
      <c r="BYA156" s="88"/>
      <c r="BYB156" s="88"/>
      <c r="BYC156" s="88"/>
      <c r="BYD156" s="88"/>
      <c r="BYE156" s="88"/>
      <c r="BYF156" s="88"/>
      <c r="BYG156" s="88"/>
      <c r="BYH156" s="88"/>
      <c r="BYI156" s="88"/>
      <c r="BYJ156" s="88"/>
      <c r="BYK156" s="88"/>
      <c r="BYL156" s="88"/>
      <c r="BYM156" s="88"/>
      <c r="BYN156" s="88"/>
      <c r="BYO156" s="88"/>
      <c r="BYP156" s="88"/>
      <c r="BYQ156" s="88"/>
      <c r="BYR156" s="88"/>
      <c r="BYS156" s="88"/>
      <c r="BYT156" s="88"/>
      <c r="BYU156" s="88"/>
      <c r="BYV156" s="88"/>
      <c r="BYW156" s="88"/>
      <c r="BYX156" s="88"/>
      <c r="BYY156" s="88"/>
      <c r="BYZ156" s="88"/>
      <c r="BZA156" s="88"/>
      <c r="BZB156" s="88"/>
      <c r="BZC156" s="88"/>
      <c r="BZD156" s="88"/>
      <c r="BZE156" s="88"/>
      <c r="BZF156" s="88"/>
      <c r="BZG156" s="88"/>
      <c r="BZH156" s="88"/>
      <c r="BZI156" s="88"/>
      <c r="BZJ156" s="88"/>
      <c r="BZK156" s="88"/>
      <c r="BZL156" s="88"/>
      <c r="BZM156" s="88"/>
      <c r="BZN156" s="88"/>
      <c r="BZO156" s="88"/>
      <c r="BZP156" s="88"/>
      <c r="BZQ156" s="88"/>
      <c r="BZR156" s="88"/>
      <c r="BZS156" s="88"/>
      <c r="BZT156" s="88"/>
      <c r="BZU156" s="88"/>
      <c r="BZV156" s="88"/>
      <c r="BZW156" s="88"/>
      <c r="BZX156" s="88"/>
      <c r="BZY156" s="88"/>
      <c r="BZZ156" s="88"/>
      <c r="CAA156" s="88"/>
      <c r="CAB156" s="88"/>
      <c r="CAC156" s="88"/>
      <c r="CAD156" s="88"/>
      <c r="CAE156" s="88"/>
      <c r="CAF156" s="88"/>
      <c r="CAG156" s="88"/>
      <c r="CAH156" s="88"/>
      <c r="CAI156" s="88"/>
      <c r="CAJ156" s="88"/>
      <c r="CAK156" s="88"/>
      <c r="CAL156" s="88"/>
      <c r="CAM156" s="88"/>
      <c r="CAN156" s="88"/>
      <c r="CAO156" s="88"/>
      <c r="CAP156" s="88"/>
      <c r="CAQ156" s="88"/>
      <c r="CAR156" s="88"/>
      <c r="CAS156" s="88"/>
      <c r="CAT156" s="88"/>
      <c r="CAU156" s="88"/>
      <c r="CAV156" s="88"/>
      <c r="CAW156" s="88"/>
      <c r="CAX156" s="88"/>
      <c r="CAY156" s="88"/>
      <c r="CAZ156" s="88"/>
      <c r="CBA156" s="88"/>
      <c r="CBB156" s="88"/>
      <c r="CBC156" s="88"/>
      <c r="CBD156" s="88"/>
      <c r="CBE156" s="88"/>
      <c r="CBF156" s="88"/>
      <c r="CBG156" s="88"/>
      <c r="CBH156" s="88"/>
      <c r="CBI156" s="88"/>
      <c r="CBJ156" s="88"/>
      <c r="CBK156" s="88"/>
      <c r="CBL156" s="88"/>
      <c r="CBM156" s="88"/>
      <c r="CBN156" s="88"/>
      <c r="CBO156" s="88"/>
      <c r="CBP156" s="88"/>
      <c r="CBQ156" s="88"/>
      <c r="CBR156" s="88"/>
      <c r="CBS156" s="88"/>
      <c r="CBT156" s="88"/>
      <c r="CBU156" s="88"/>
      <c r="CBV156" s="88"/>
      <c r="CBW156" s="88"/>
      <c r="CBX156" s="88"/>
      <c r="CBY156" s="88"/>
      <c r="CBZ156" s="88"/>
      <c r="CCA156" s="88"/>
      <c r="CCB156" s="88"/>
      <c r="CCC156" s="88"/>
      <c r="CCD156" s="88"/>
      <c r="CCE156" s="88"/>
      <c r="CCF156" s="88"/>
      <c r="CCG156" s="88"/>
      <c r="CCH156" s="88"/>
      <c r="CCI156" s="88"/>
      <c r="CCJ156" s="88"/>
      <c r="CCK156" s="88"/>
      <c r="CCL156" s="88"/>
      <c r="CCM156" s="88"/>
      <c r="CCN156" s="88"/>
      <c r="CCO156" s="88"/>
      <c r="CCP156" s="88"/>
      <c r="CCQ156" s="88"/>
      <c r="CCR156" s="88"/>
      <c r="CCS156" s="88"/>
      <c r="CCT156" s="88"/>
      <c r="CCU156" s="88"/>
      <c r="CCV156" s="88"/>
      <c r="CCW156" s="88"/>
      <c r="CCX156" s="88"/>
      <c r="CCY156" s="88"/>
      <c r="CCZ156" s="88"/>
      <c r="CDA156" s="88"/>
      <c r="CDB156" s="88"/>
      <c r="CDC156" s="88"/>
      <c r="CDD156" s="88"/>
      <c r="CDE156" s="88"/>
      <c r="CDF156" s="88"/>
      <c r="CDG156" s="88"/>
      <c r="CDH156" s="88"/>
      <c r="CDI156" s="88"/>
      <c r="CDJ156" s="88"/>
      <c r="CDK156" s="88"/>
      <c r="CDL156" s="88"/>
      <c r="CDM156" s="88"/>
      <c r="CDN156" s="88"/>
      <c r="CDO156" s="88"/>
      <c r="CDP156" s="88"/>
      <c r="CDQ156" s="88"/>
      <c r="CDR156" s="88"/>
      <c r="CDS156" s="88"/>
      <c r="CDT156" s="88"/>
      <c r="CDU156" s="88"/>
      <c r="CDV156" s="88"/>
      <c r="CDW156" s="88"/>
      <c r="CDX156" s="88"/>
      <c r="CDY156" s="88"/>
      <c r="CDZ156" s="88"/>
      <c r="CEA156" s="88"/>
      <c r="CEB156" s="88"/>
      <c r="CEC156" s="88"/>
      <c r="CED156" s="88"/>
      <c r="CEE156" s="88"/>
      <c r="CEF156" s="88"/>
      <c r="CEG156" s="88"/>
      <c r="CEH156" s="88"/>
      <c r="CEI156" s="88"/>
      <c r="CEJ156" s="88"/>
      <c r="CEK156" s="88"/>
      <c r="CEL156" s="88"/>
      <c r="CEM156" s="88"/>
      <c r="CEN156" s="88"/>
      <c r="CEO156" s="88"/>
      <c r="CEP156" s="88"/>
      <c r="CEQ156" s="88"/>
      <c r="CER156" s="88"/>
      <c r="CES156" s="88"/>
      <c r="CET156" s="88"/>
      <c r="CEU156" s="88"/>
      <c r="CEV156" s="88"/>
      <c r="CEW156" s="88"/>
      <c r="CEX156" s="88"/>
      <c r="CEY156" s="88"/>
      <c r="CEZ156" s="88"/>
      <c r="CFA156" s="88"/>
      <c r="CFB156" s="88"/>
      <c r="CFC156" s="88"/>
      <c r="CFD156" s="88"/>
      <c r="CFE156" s="88"/>
      <c r="CFF156" s="88"/>
      <c r="CFG156" s="88"/>
      <c r="CFH156" s="88"/>
      <c r="CFI156" s="88"/>
      <c r="CFJ156" s="88"/>
      <c r="CFK156" s="88"/>
      <c r="CFL156" s="88"/>
      <c r="CFM156" s="88"/>
      <c r="CFN156" s="88"/>
      <c r="CFO156" s="88"/>
      <c r="CFP156" s="88"/>
      <c r="CFQ156" s="88"/>
      <c r="CFR156" s="88"/>
      <c r="CFS156" s="88"/>
      <c r="CFT156" s="88"/>
      <c r="CFU156" s="88"/>
      <c r="CFV156" s="88"/>
      <c r="CFW156" s="88"/>
      <c r="CFX156" s="88"/>
      <c r="CFY156" s="88"/>
      <c r="CFZ156" s="88"/>
      <c r="CGA156" s="88"/>
      <c r="CGB156" s="88"/>
      <c r="CGC156" s="88"/>
      <c r="CGD156" s="88"/>
      <c r="CGE156" s="88"/>
      <c r="CGF156" s="88"/>
      <c r="CGG156" s="88"/>
      <c r="CGH156" s="88"/>
      <c r="CGI156" s="88"/>
      <c r="CGJ156" s="88"/>
      <c r="CGK156" s="88"/>
      <c r="CGL156" s="88"/>
      <c r="CGM156" s="88"/>
      <c r="CGN156" s="88"/>
      <c r="CGO156" s="88"/>
      <c r="CGP156" s="88"/>
      <c r="CGQ156" s="88"/>
      <c r="CGR156" s="88"/>
      <c r="CGS156" s="88"/>
      <c r="CGT156" s="88"/>
      <c r="CGU156" s="88"/>
      <c r="CGV156" s="88"/>
      <c r="CGW156" s="88"/>
      <c r="CGX156" s="88"/>
      <c r="CGY156" s="88"/>
      <c r="CGZ156" s="88"/>
      <c r="CHA156" s="88"/>
      <c r="CHB156" s="88"/>
      <c r="CHC156" s="88"/>
      <c r="CHD156" s="88"/>
      <c r="CHE156" s="88"/>
      <c r="CHF156" s="88"/>
      <c r="CHG156" s="88"/>
      <c r="CHH156" s="88"/>
      <c r="CHI156" s="88"/>
      <c r="CHJ156" s="88"/>
      <c r="CHK156" s="88"/>
      <c r="CHL156" s="88"/>
      <c r="CHM156" s="88"/>
      <c r="CHN156" s="88"/>
      <c r="CHO156" s="88"/>
      <c r="CHP156" s="88"/>
      <c r="CHQ156" s="88"/>
      <c r="CHR156" s="88"/>
      <c r="CHS156" s="88"/>
      <c r="CHT156" s="88"/>
      <c r="CHU156" s="88"/>
      <c r="CHV156" s="88"/>
      <c r="CHW156" s="88"/>
      <c r="CHX156" s="88"/>
      <c r="CHY156" s="88"/>
      <c r="CHZ156" s="88"/>
      <c r="CIA156" s="88"/>
      <c r="CIB156" s="88"/>
      <c r="CIC156" s="88"/>
      <c r="CID156" s="88"/>
      <c r="CIE156" s="88"/>
      <c r="CIF156" s="88"/>
      <c r="CIG156" s="88"/>
      <c r="CIH156" s="88"/>
      <c r="CII156" s="88"/>
      <c r="CIJ156" s="88"/>
      <c r="CIK156" s="88"/>
      <c r="CIL156" s="88"/>
      <c r="CIM156" s="88"/>
      <c r="CIN156" s="88"/>
      <c r="CIO156" s="88"/>
      <c r="CIP156" s="88"/>
      <c r="CIQ156" s="88"/>
      <c r="CIR156" s="88"/>
      <c r="CIS156" s="88"/>
      <c r="CIT156" s="88"/>
      <c r="CIU156" s="88"/>
      <c r="CIV156" s="88"/>
      <c r="CIW156" s="88"/>
      <c r="CIX156" s="88"/>
      <c r="CIY156" s="88"/>
      <c r="CIZ156" s="88"/>
      <c r="CJA156" s="88"/>
      <c r="CJB156" s="88"/>
      <c r="CJC156" s="88"/>
      <c r="CJD156" s="88"/>
      <c r="CJE156" s="88"/>
      <c r="CJF156" s="88"/>
      <c r="CJG156" s="88"/>
      <c r="CJH156" s="88"/>
      <c r="CJI156" s="88"/>
      <c r="CJJ156" s="88"/>
      <c r="CJK156" s="88"/>
      <c r="CJL156" s="88"/>
      <c r="CJM156" s="88"/>
      <c r="CJN156" s="88"/>
      <c r="CJO156" s="88"/>
      <c r="CJP156" s="88"/>
      <c r="CJQ156" s="88"/>
      <c r="CJR156" s="88"/>
      <c r="CJS156" s="88"/>
      <c r="CJT156" s="88"/>
      <c r="CJU156" s="88"/>
      <c r="CJV156" s="88"/>
      <c r="CJW156" s="88"/>
      <c r="CJX156" s="88"/>
      <c r="CJY156" s="88"/>
      <c r="CJZ156" s="88"/>
      <c r="CKA156" s="88"/>
      <c r="CKB156" s="88"/>
      <c r="CKC156" s="88"/>
      <c r="CKD156" s="88"/>
      <c r="CKE156" s="88"/>
      <c r="CKF156" s="88"/>
      <c r="CKG156" s="88"/>
      <c r="CKH156" s="88"/>
      <c r="CKI156" s="88"/>
      <c r="CKJ156" s="88"/>
      <c r="CKK156" s="88"/>
      <c r="CKL156" s="88"/>
      <c r="CKM156" s="88"/>
      <c r="CKN156" s="88"/>
      <c r="CKO156" s="88"/>
      <c r="CKP156" s="88"/>
      <c r="CKQ156" s="88"/>
      <c r="CKR156" s="88"/>
      <c r="CKS156" s="88"/>
      <c r="CKT156" s="88"/>
      <c r="CKU156" s="88"/>
      <c r="CKV156" s="88"/>
      <c r="CKW156" s="88"/>
      <c r="CKX156" s="88"/>
      <c r="CKY156" s="88"/>
      <c r="CKZ156" s="88"/>
      <c r="CLA156" s="88"/>
      <c r="CLB156" s="88"/>
      <c r="CLC156" s="88"/>
      <c r="CLD156" s="88"/>
      <c r="CLE156" s="88"/>
      <c r="CLF156" s="88"/>
      <c r="CLG156" s="88"/>
      <c r="CLH156" s="88"/>
      <c r="CLI156" s="88"/>
      <c r="CLJ156" s="88"/>
      <c r="CLK156" s="88"/>
      <c r="CLL156" s="88"/>
      <c r="CLM156" s="88"/>
      <c r="CLN156" s="88"/>
      <c r="CLO156" s="88"/>
      <c r="CLP156" s="88"/>
      <c r="CLQ156" s="88"/>
      <c r="CLR156" s="88"/>
      <c r="CLS156" s="88"/>
      <c r="CLT156" s="88"/>
      <c r="CLU156" s="88"/>
      <c r="CLV156" s="88"/>
      <c r="CLW156" s="88"/>
      <c r="CLX156" s="88"/>
      <c r="CLY156" s="88"/>
      <c r="CLZ156" s="88"/>
      <c r="CMA156" s="88"/>
      <c r="CMB156" s="88"/>
      <c r="CMC156" s="88"/>
      <c r="CMD156" s="88"/>
      <c r="CME156" s="88"/>
      <c r="CMF156" s="88"/>
      <c r="CMG156" s="88"/>
      <c r="CMH156" s="88"/>
      <c r="CMI156" s="88"/>
      <c r="CMJ156" s="88"/>
      <c r="CMK156" s="88"/>
      <c r="CML156" s="88"/>
      <c r="CMM156" s="88"/>
      <c r="CMN156" s="88"/>
      <c r="CMO156" s="88"/>
      <c r="CMP156" s="88"/>
      <c r="CMQ156" s="88"/>
      <c r="CMR156" s="88"/>
      <c r="CMS156" s="88"/>
      <c r="CMT156" s="88"/>
      <c r="CMU156" s="88"/>
      <c r="CMV156" s="88"/>
      <c r="CMW156" s="88"/>
      <c r="CMX156" s="88"/>
      <c r="CMY156" s="88"/>
      <c r="CMZ156" s="88"/>
      <c r="CNA156" s="88"/>
      <c r="CNB156" s="88"/>
      <c r="CNC156" s="88"/>
      <c r="CND156" s="88"/>
      <c r="CNE156" s="88"/>
      <c r="CNF156" s="88"/>
      <c r="CNG156" s="88"/>
      <c r="CNH156" s="88"/>
      <c r="CNI156" s="88"/>
      <c r="CNJ156" s="88"/>
      <c r="CNK156" s="88"/>
      <c r="CNL156" s="88"/>
      <c r="CNM156" s="88"/>
      <c r="CNN156" s="88"/>
      <c r="CNO156" s="88"/>
      <c r="CNP156" s="88"/>
      <c r="CNQ156" s="88"/>
      <c r="CNR156" s="88"/>
      <c r="CNS156" s="88"/>
      <c r="CNT156" s="88"/>
      <c r="CNU156" s="88"/>
      <c r="CNV156" s="88"/>
      <c r="CNW156" s="88"/>
      <c r="CNX156" s="88"/>
      <c r="CNY156" s="88"/>
      <c r="CNZ156" s="88"/>
      <c r="COA156" s="88"/>
      <c r="COB156" s="88"/>
      <c r="COC156" s="88"/>
      <c r="COD156" s="88"/>
      <c r="COE156" s="88"/>
      <c r="COF156" s="88"/>
      <c r="COG156" s="88"/>
      <c r="COH156" s="88"/>
      <c r="COI156" s="88"/>
      <c r="COJ156" s="88"/>
      <c r="COK156" s="88"/>
      <c r="COL156" s="88"/>
      <c r="COM156" s="88"/>
      <c r="CON156" s="88"/>
      <c r="COO156" s="88"/>
      <c r="COP156" s="88"/>
      <c r="COQ156" s="88"/>
      <c r="COR156" s="88"/>
      <c r="COS156" s="88"/>
      <c r="COT156" s="88"/>
      <c r="COU156" s="88"/>
      <c r="COV156" s="88"/>
      <c r="COW156" s="88"/>
      <c r="COX156" s="88"/>
      <c r="COY156" s="88"/>
      <c r="COZ156" s="88"/>
      <c r="CPA156" s="88"/>
      <c r="CPB156" s="88"/>
      <c r="CPC156" s="88"/>
      <c r="CPD156" s="88"/>
      <c r="CPE156" s="88"/>
      <c r="CPF156" s="88"/>
      <c r="CPG156" s="88"/>
      <c r="CPH156" s="88"/>
      <c r="CPI156" s="88"/>
      <c r="CPJ156" s="88"/>
      <c r="CPK156" s="88"/>
      <c r="CPL156" s="88"/>
      <c r="CPM156" s="88"/>
      <c r="CPN156" s="88"/>
      <c r="CPO156" s="88"/>
      <c r="CPP156" s="88"/>
      <c r="CPQ156" s="88"/>
      <c r="CPR156" s="88"/>
      <c r="CPS156" s="88"/>
      <c r="CPT156" s="88"/>
      <c r="CPU156" s="88"/>
      <c r="CPV156" s="88"/>
      <c r="CPW156" s="88"/>
      <c r="CPX156" s="88"/>
      <c r="CPY156" s="88"/>
      <c r="CPZ156" s="88"/>
      <c r="CQA156" s="88"/>
      <c r="CQB156" s="88"/>
      <c r="CQC156" s="88"/>
      <c r="CQD156" s="88"/>
      <c r="CQE156" s="88"/>
      <c r="CQF156" s="88"/>
      <c r="CQG156" s="88"/>
      <c r="CQH156" s="88"/>
      <c r="CQI156" s="88"/>
      <c r="CQJ156" s="88"/>
      <c r="CQK156" s="88"/>
      <c r="CQL156" s="88"/>
      <c r="CQM156" s="88"/>
      <c r="CQN156" s="88"/>
      <c r="CQO156" s="88"/>
      <c r="CQP156" s="88"/>
      <c r="CQQ156" s="88"/>
      <c r="CQR156" s="88"/>
      <c r="CQS156" s="88"/>
      <c r="CQT156" s="88"/>
      <c r="CQU156" s="88"/>
      <c r="CQV156" s="88"/>
      <c r="CQW156" s="88"/>
      <c r="CQX156" s="88"/>
      <c r="CQY156" s="88"/>
      <c r="CQZ156" s="88"/>
      <c r="CRA156" s="88"/>
      <c r="CRB156" s="88"/>
      <c r="CRC156" s="88"/>
      <c r="CRD156" s="88"/>
      <c r="CRE156" s="88"/>
      <c r="CRF156" s="88"/>
      <c r="CRG156" s="88"/>
      <c r="CRH156" s="88"/>
      <c r="CRI156" s="88"/>
      <c r="CRJ156" s="88"/>
      <c r="CRK156" s="88"/>
      <c r="CRL156" s="88"/>
      <c r="CRM156" s="88"/>
      <c r="CRN156" s="88"/>
      <c r="CRO156" s="88"/>
      <c r="CRP156" s="88"/>
      <c r="CRQ156" s="88"/>
      <c r="CRR156" s="88"/>
      <c r="CRS156" s="88"/>
      <c r="CRT156" s="88"/>
      <c r="CRU156" s="88"/>
      <c r="CRV156" s="88"/>
      <c r="CRW156" s="88"/>
      <c r="CRX156" s="88"/>
      <c r="CRY156" s="88"/>
      <c r="CRZ156" s="88"/>
      <c r="CSA156" s="88"/>
      <c r="CSB156" s="88"/>
      <c r="CSC156" s="88"/>
      <c r="CSD156" s="88"/>
      <c r="CSE156" s="88"/>
      <c r="CSF156" s="88"/>
      <c r="CSG156" s="88"/>
      <c r="CSH156" s="88"/>
      <c r="CSI156" s="88"/>
      <c r="CSJ156" s="88"/>
      <c r="CSK156" s="88"/>
      <c r="CSL156" s="88"/>
      <c r="CSM156" s="88"/>
      <c r="CSN156" s="88"/>
      <c r="CSO156" s="88"/>
      <c r="CSP156" s="88"/>
      <c r="CSQ156" s="88"/>
      <c r="CSR156" s="88"/>
      <c r="CSS156" s="88"/>
      <c r="CST156" s="88"/>
      <c r="CSU156" s="88"/>
      <c r="CSV156" s="88"/>
      <c r="CSW156" s="88"/>
      <c r="CSX156" s="88"/>
      <c r="CSY156" s="88"/>
      <c r="CSZ156" s="88"/>
      <c r="CTA156" s="88"/>
      <c r="CTB156" s="88"/>
      <c r="CTC156" s="88"/>
      <c r="CTD156" s="88"/>
      <c r="CTE156" s="88"/>
      <c r="CTF156" s="88"/>
      <c r="CTG156" s="88"/>
      <c r="CTH156" s="88"/>
      <c r="CTI156" s="88"/>
      <c r="CTJ156" s="88"/>
      <c r="CTK156" s="88"/>
      <c r="CTL156" s="88"/>
      <c r="CTM156" s="88"/>
      <c r="CTN156" s="88"/>
      <c r="CTO156" s="88"/>
      <c r="CTP156" s="88"/>
      <c r="CTQ156" s="88"/>
      <c r="CTR156" s="88"/>
      <c r="CTS156" s="88"/>
      <c r="CTT156" s="88"/>
      <c r="CTU156" s="88"/>
      <c r="CTV156" s="88"/>
      <c r="CTW156" s="88"/>
      <c r="CTX156" s="88"/>
      <c r="CTY156" s="88"/>
      <c r="CTZ156" s="88"/>
      <c r="CUA156" s="88"/>
      <c r="CUB156" s="88"/>
      <c r="CUC156" s="88"/>
      <c r="CUD156" s="88"/>
      <c r="CUE156" s="88"/>
      <c r="CUF156" s="88"/>
      <c r="CUG156" s="88"/>
      <c r="CUH156" s="88"/>
      <c r="CUI156" s="88"/>
      <c r="CUJ156" s="88"/>
      <c r="CUK156" s="88"/>
      <c r="CUL156" s="88"/>
      <c r="CUM156" s="88"/>
      <c r="CUN156" s="88"/>
      <c r="CUO156" s="88"/>
      <c r="CUP156" s="88"/>
      <c r="CUQ156" s="88"/>
      <c r="CUR156" s="88"/>
      <c r="CUS156" s="88"/>
      <c r="CUT156" s="88"/>
      <c r="CUU156" s="88"/>
      <c r="CUV156" s="88"/>
      <c r="CUW156" s="88"/>
      <c r="CUX156" s="88"/>
      <c r="CUY156" s="88"/>
      <c r="CUZ156" s="88"/>
      <c r="CVA156" s="88"/>
      <c r="CVB156" s="88"/>
      <c r="CVC156" s="88"/>
      <c r="CVD156" s="88"/>
      <c r="CVE156" s="88"/>
      <c r="CVF156" s="88"/>
      <c r="CVG156" s="88"/>
      <c r="CVH156" s="88"/>
      <c r="CVI156" s="88"/>
      <c r="CVJ156" s="88"/>
      <c r="CVK156" s="88"/>
      <c r="CVL156" s="88"/>
      <c r="CVM156" s="88"/>
      <c r="CVN156" s="88"/>
      <c r="CVO156" s="88"/>
      <c r="CVP156" s="88"/>
      <c r="CVQ156" s="88"/>
      <c r="CVR156" s="88"/>
      <c r="CVS156" s="88"/>
      <c r="CVT156" s="88"/>
      <c r="CVU156" s="88"/>
      <c r="CVV156" s="88"/>
      <c r="CVW156" s="88"/>
      <c r="CVX156" s="88"/>
      <c r="CVY156" s="88"/>
      <c r="CVZ156" s="88"/>
      <c r="CWA156" s="88"/>
      <c r="CWB156" s="88"/>
      <c r="CWC156" s="88"/>
      <c r="CWD156" s="88"/>
      <c r="CWE156" s="88"/>
      <c r="CWF156" s="88"/>
      <c r="CWG156" s="88"/>
      <c r="CWH156" s="88"/>
      <c r="CWI156" s="88"/>
      <c r="CWJ156" s="88"/>
      <c r="CWK156" s="88"/>
      <c r="CWL156" s="88"/>
      <c r="CWM156" s="88"/>
      <c r="CWN156" s="88"/>
      <c r="CWO156" s="88"/>
      <c r="CWP156" s="88"/>
      <c r="CWQ156" s="88"/>
      <c r="CWR156" s="88"/>
      <c r="CWS156" s="88"/>
      <c r="CWT156" s="88"/>
      <c r="CWU156" s="88"/>
      <c r="CWV156" s="88"/>
      <c r="CWW156" s="88"/>
      <c r="CWX156" s="88"/>
      <c r="CWY156" s="88"/>
      <c r="CWZ156" s="88"/>
      <c r="CXA156" s="88"/>
      <c r="CXB156" s="88"/>
      <c r="CXC156" s="88"/>
      <c r="CXD156" s="88"/>
      <c r="CXE156" s="88"/>
      <c r="CXF156" s="88"/>
      <c r="CXG156" s="88"/>
      <c r="CXH156" s="88"/>
      <c r="CXI156" s="88"/>
      <c r="CXJ156" s="88"/>
      <c r="CXK156" s="88"/>
      <c r="CXL156" s="88"/>
      <c r="CXM156" s="88"/>
      <c r="CXN156" s="88"/>
      <c r="CXO156" s="88"/>
      <c r="CXP156" s="88"/>
      <c r="CXQ156" s="88"/>
      <c r="CXR156" s="88"/>
      <c r="CXS156" s="88"/>
      <c r="CXT156" s="88"/>
      <c r="CXU156" s="88"/>
      <c r="CXV156" s="88"/>
      <c r="CXW156" s="88"/>
      <c r="CXX156" s="88"/>
      <c r="CXY156" s="88"/>
      <c r="CXZ156" s="88"/>
      <c r="CYA156" s="88"/>
      <c r="CYB156" s="88"/>
      <c r="CYC156" s="88"/>
      <c r="CYD156" s="88"/>
      <c r="CYE156" s="88"/>
      <c r="CYF156" s="88"/>
      <c r="CYG156" s="88"/>
      <c r="CYH156" s="88"/>
      <c r="CYI156" s="88"/>
      <c r="CYJ156" s="88"/>
      <c r="CYK156" s="88"/>
      <c r="CYL156" s="88"/>
      <c r="CYM156" s="88"/>
      <c r="CYN156" s="88"/>
      <c r="CYO156" s="88"/>
      <c r="CYP156" s="88"/>
      <c r="CYQ156" s="88"/>
      <c r="CYR156" s="88"/>
      <c r="CYS156" s="88"/>
      <c r="CYT156" s="88"/>
      <c r="CYU156" s="88"/>
      <c r="CYV156" s="88"/>
      <c r="CYW156" s="88"/>
      <c r="CYX156" s="88"/>
      <c r="CYY156" s="88"/>
      <c r="CYZ156" s="88"/>
      <c r="CZA156" s="88"/>
      <c r="CZB156" s="88"/>
      <c r="CZC156" s="88"/>
      <c r="CZD156" s="88"/>
      <c r="CZE156" s="88"/>
      <c r="CZF156" s="88"/>
      <c r="CZG156" s="88"/>
      <c r="CZH156" s="88"/>
      <c r="CZI156" s="88"/>
      <c r="CZJ156" s="88"/>
      <c r="CZK156" s="88"/>
      <c r="CZL156" s="88"/>
      <c r="CZM156" s="88"/>
      <c r="CZN156" s="88"/>
      <c r="CZO156" s="88"/>
      <c r="CZP156" s="88"/>
      <c r="CZQ156" s="88"/>
      <c r="CZR156" s="88"/>
      <c r="CZS156" s="88"/>
      <c r="CZT156" s="88"/>
      <c r="CZU156" s="88"/>
      <c r="CZV156" s="88"/>
      <c r="CZW156" s="88"/>
      <c r="CZX156" s="88"/>
      <c r="CZY156" s="88"/>
      <c r="CZZ156" s="88"/>
      <c r="DAA156" s="88"/>
      <c r="DAB156" s="88"/>
      <c r="DAC156" s="88"/>
      <c r="DAD156" s="88"/>
      <c r="DAE156" s="88"/>
      <c r="DAF156" s="88"/>
      <c r="DAG156" s="88"/>
      <c r="DAH156" s="88"/>
      <c r="DAI156" s="88"/>
      <c r="DAJ156" s="88"/>
      <c r="DAK156" s="88"/>
      <c r="DAL156" s="88"/>
      <c r="DAM156" s="88"/>
      <c r="DAN156" s="88"/>
      <c r="DAO156" s="88"/>
      <c r="DAP156" s="88"/>
      <c r="DAQ156" s="88"/>
      <c r="DAR156" s="88"/>
      <c r="DAS156" s="88"/>
      <c r="DAT156" s="88"/>
      <c r="DAU156" s="88"/>
      <c r="DAV156" s="88"/>
      <c r="DAW156" s="88"/>
      <c r="DAX156" s="88"/>
      <c r="DAY156" s="88"/>
      <c r="DAZ156" s="88"/>
      <c r="DBA156" s="88"/>
      <c r="DBB156" s="88"/>
      <c r="DBC156" s="88"/>
      <c r="DBD156" s="88"/>
      <c r="DBE156" s="88"/>
      <c r="DBF156" s="88"/>
      <c r="DBG156" s="88"/>
      <c r="DBH156" s="88"/>
      <c r="DBI156" s="88"/>
      <c r="DBJ156" s="88"/>
      <c r="DBK156" s="88"/>
      <c r="DBL156" s="88"/>
      <c r="DBM156" s="88"/>
      <c r="DBN156" s="88"/>
      <c r="DBO156" s="88"/>
      <c r="DBP156" s="88"/>
      <c r="DBQ156" s="88"/>
      <c r="DBR156" s="88"/>
      <c r="DBS156" s="88"/>
      <c r="DBT156" s="88"/>
      <c r="DBU156" s="88"/>
      <c r="DBV156" s="88"/>
      <c r="DBW156" s="88"/>
      <c r="DBX156" s="88"/>
      <c r="DBY156" s="88"/>
      <c r="DBZ156" s="88"/>
      <c r="DCA156" s="88"/>
      <c r="DCB156" s="88"/>
      <c r="DCC156" s="88"/>
      <c r="DCD156" s="88"/>
      <c r="DCE156" s="88"/>
      <c r="DCF156" s="88"/>
      <c r="DCG156" s="88"/>
      <c r="DCH156" s="88"/>
      <c r="DCI156" s="88"/>
      <c r="DCJ156" s="88"/>
      <c r="DCK156" s="88"/>
      <c r="DCL156" s="88"/>
      <c r="DCM156" s="88"/>
      <c r="DCN156" s="88"/>
      <c r="DCO156" s="88"/>
      <c r="DCP156" s="88"/>
      <c r="DCQ156" s="88"/>
      <c r="DCR156" s="88"/>
      <c r="DCS156" s="88"/>
      <c r="DCT156" s="88"/>
      <c r="DCU156" s="88"/>
      <c r="DCV156" s="88"/>
      <c r="DCW156" s="88"/>
      <c r="DCX156" s="88"/>
      <c r="DCY156" s="88"/>
      <c r="DCZ156" s="88"/>
      <c r="DDA156" s="88"/>
      <c r="DDB156" s="88"/>
      <c r="DDC156" s="88"/>
      <c r="DDD156" s="88"/>
      <c r="DDE156" s="88"/>
      <c r="DDF156" s="88"/>
      <c r="DDG156" s="88"/>
      <c r="DDH156" s="88"/>
      <c r="DDI156" s="88"/>
      <c r="DDJ156" s="88"/>
      <c r="DDK156" s="88"/>
      <c r="DDL156" s="88"/>
      <c r="DDM156" s="88"/>
      <c r="DDN156" s="88"/>
      <c r="DDO156" s="88"/>
      <c r="DDP156" s="88"/>
      <c r="DDQ156" s="88"/>
      <c r="DDR156" s="88"/>
      <c r="DDS156" s="88"/>
      <c r="DDT156" s="88"/>
      <c r="DDU156" s="88"/>
      <c r="DDV156" s="88"/>
      <c r="DDW156" s="88"/>
      <c r="DDX156" s="88"/>
      <c r="DDY156" s="88"/>
      <c r="DDZ156" s="88"/>
      <c r="DEA156" s="88"/>
      <c r="DEB156" s="88"/>
      <c r="DEC156" s="88"/>
      <c r="DED156" s="88"/>
      <c r="DEE156" s="88"/>
      <c r="DEF156" s="88"/>
      <c r="DEG156" s="88"/>
      <c r="DEH156" s="88"/>
      <c r="DEI156" s="88"/>
      <c r="DEJ156" s="88"/>
      <c r="DEK156" s="88"/>
      <c r="DEL156" s="88"/>
      <c r="DEM156" s="88"/>
      <c r="DEN156" s="88"/>
      <c r="DEO156" s="88"/>
      <c r="DEP156" s="88"/>
      <c r="DEQ156" s="88"/>
      <c r="DER156" s="88"/>
      <c r="DES156" s="88"/>
      <c r="DET156" s="88"/>
      <c r="DEU156" s="88"/>
      <c r="DEV156" s="88"/>
      <c r="DEW156" s="88"/>
      <c r="DEX156" s="88"/>
      <c r="DEY156" s="88"/>
      <c r="DEZ156" s="88"/>
      <c r="DFA156" s="88"/>
      <c r="DFB156" s="88"/>
      <c r="DFC156" s="88"/>
      <c r="DFD156" s="88"/>
      <c r="DFE156" s="88"/>
      <c r="DFF156" s="88"/>
      <c r="DFG156" s="88"/>
      <c r="DFH156" s="88"/>
      <c r="DFI156" s="88"/>
      <c r="DFJ156" s="88"/>
      <c r="DFK156" s="88"/>
      <c r="DFL156" s="88"/>
      <c r="DFM156" s="88"/>
      <c r="DFN156" s="88"/>
      <c r="DFO156" s="88"/>
      <c r="DFP156" s="88"/>
      <c r="DFQ156" s="88"/>
      <c r="DFR156" s="88"/>
      <c r="DFS156" s="88"/>
      <c r="DFT156" s="88"/>
      <c r="DFU156" s="88"/>
      <c r="DFV156" s="88"/>
      <c r="DFW156" s="88"/>
      <c r="DFX156" s="88"/>
      <c r="DFY156" s="88"/>
      <c r="DFZ156" s="88"/>
      <c r="DGA156" s="88"/>
      <c r="DGB156" s="88"/>
      <c r="DGC156" s="88"/>
      <c r="DGD156" s="88"/>
      <c r="DGE156" s="88"/>
      <c r="DGF156" s="88"/>
      <c r="DGG156" s="88"/>
      <c r="DGH156" s="88"/>
      <c r="DGI156" s="88"/>
      <c r="DGJ156" s="88"/>
      <c r="DGK156" s="88"/>
      <c r="DGL156" s="88"/>
      <c r="DGM156" s="88"/>
      <c r="DGN156" s="88"/>
      <c r="DGO156" s="88"/>
      <c r="DGP156" s="88"/>
      <c r="DGQ156" s="88"/>
      <c r="DGR156" s="88"/>
      <c r="DGS156" s="88"/>
      <c r="DGT156" s="88"/>
      <c r="DGU156" s="88"/>
      <c r="DGV156" s="88"/>
      <c r="DGW156" s="88"/>
      <c r="DGX156" s="88"/>
      <c r="DGY156" s="88"/>
      <c r="DGZ156" s="88"/>
      <c r="DHA156" s="88"/>
      <c r="DHB156" s="88"/>
      <c r="DHC156" s="88"/>
      <c r="DHD156" s="88"/>
      <c r="DHE156" s="88"/>
      <c r="DHF156" s="88"/>
      <c r="DHG156" s="88"/>
      <c r="DHH156" s="88"/>
      <c r="DHI156" s="88"/>
      <c r="DHJ156" s="88"/>
      <c r="DHK156" s="88"/>
      <c r="DHL156" s="88"/>
      <c r="DHM156" s="88"/>
      <c r="DHN156" s="88"/>
      <c r="DHO156" s="88"/>
      <c r="DHP156" s="88"/>
      <c r="DHQ156" s="88"/>
      <c r="DHR156" s="88"/>
      <c r="DHS156" s="88"/>
      <c r="DHT156" s="88"/>
      <c r="DHU156" s="88"/>
      <c r="DHV156" s="88"/>
      <c r="DHW156" s="88"/>
      <c r="DHX156" s="88"/>
      <c r="DHY156" s="88"/>
      <c r="DHZ156" s="88"/>
      <c r="DIA156" s="88"/>
      <c r="DIB156" s="88"/>
      <c r="DIC156" s="88"/>
      <c r="DID156" s="88"/>
      <c r="DIE156" s="88"/>
      <c r="DIF156" s="88"/>
      <c r="DIG156" s="88"/>
      <c r="DIH156" s="88"/>
      <c r="DII156" s="88"/>
      <c r="DIJ156" s="88"/>
      <c r="DIK156" s="88"/>
      <c r="DIL156" s="88"/>
      <c r="DIM156" s="88"/>
      <c r="DIN156" s="88"/>
      <c r="DIO156" s="88"/>
      <c r="DIP156" s="88"/>
      <c r="DIQ156" s="88"/>
      <c r="DIR156" s="88"/>
      <c r="DIS156" s="88"/>
      <c r="DIT156" s="88"/>
      <c r="DIU156" s="88"/>
      <c r="DIV156" s="88"/>
      <c r="DIW156" s="88"/>
      <c r="DIX156" s="88"/>
      <c r="DIY156" s="88"/>
      <c r="DIZ156" s="88"/>
      <c r="DJA156" s="88"/>
      <c r="DJB156" s="88"/>
      <c r="DJC156" s="88"/>
      <c r="DJD156" s="88"/>
      <c r="DJE156" s="88"/>
      <c r="DJF156" s="88"/>
      <c r="DJG156" s="88"/>
      <c r="DJH156" s="88"/>
      <c r="DJI156" s="88"/>
      <c r="DJJ156" s="88"/>
      <c r="DJK156" s="88"/>
      <c r="DJL156" s="88"/>
      <c r="DJM156" s="88"/>
      <c r="DJN156" s="88"/>
      <c r="DJO156" s="88"/>
      <c r="DJP156" s="88"/>
      <c r="DJQ156" s="88"/>
      <c r="DJR156" s="88"/>
      <c r="DJS156" s="88"/>
      <c r="DJT156" s="88"/>
      <c r="DJU156" s="88"/>
      <c r="DJV156" s="88"/>
      <c r="DJW156" s="88"/>
      <c r="DJX156" s="88"/>
      <c r="DJY156" s="88"/>
      <c r="DJZ156" s="88"/>
      <c r="DKA156" s="88"/>
      <c r="DKB156" s="88"/>
      <c r="DKC156" s="88"/>
      <c r="DKD156" s="88"/>
      <c r="DKE156" s="88"/>
      <c r="DKF156" s="88"/>
      <c r="DKG156" s="88"/>
      <c r="DKH156" s="88"/>
      <c r="DKI156" s="88"/>
      <c r="DKJ156" s="88"/>
      <c r="DKK156" s="88"/>
      <c r="DKL156" s="88"/>
      <c r="DKM156" s="88"/>
      <c r="DKN156" s="88"/>
      <c r="DKO156" s="88"/>
      <c r="DKP156" s="88"/>
      <c r="DKQ156" s="88"/>
      <c r="DKR156" s="88"/>
      <c r="DKS156" s="88"/>
      <c r="DKT156" s="88"/>
      <c r="DKU156" s="88"/>
      <c r="DKV156" s="88"/>
      <c r="DKW156" s="88"/>
      <c r="DKX156" s="88"/>
      <c r="DKY156" s="88"/>
      <c r="DKZ156" s="88"/>
      <c r="DLA156" s="88"/>
      <c r="DLB156" s="88"/>
      <c r="DLC156" s="88"/>
      <c r="DLD156" s="88"/>
      <c r="DLE156" s="88"/>
      <c r="DLF156" s="88"/>
      <c r="DLG156" s="88"/>
      <c r="DLH156" s="88"/>
      <c r="DLI156" s="88"/>
      <c r="DLJ156" s="88"/>
      <c r="DLK156" s="88"/>
      <c r="DLL156" s="88"/>
      <c r="DLM156" s="88"/>
      <c r="DLN156" s="88"/>
      <c r="DLO156" s="88"/>
      <c r="DLP156" s="88"/>
      <c r="DLQ156" s="88"/>
      <c r="DLR156" s="88"/>
      <c r="DLS156" s="88"/>
      <c r="DLT156" s="88"/>
      <c r="DLU156" s="88"/>
      <c r="DLV156" s="88"/>
      <c r="DLW156" s="88"/>
      <c r="DLX156" s="88"/>
      <c r="DLY156" s="88"/>
      <c r="DLZ156" s="88"/>
      <c r="DMA156" s="88"/>
      <c r="DMB156" s="88"/>
      <c r="DMC156" s="88"/>
      <c r="DMD156" s="88"/>
      <c r="DME156" s="88"/>
      <c r="DMF156" s="88"/>
      <c r="DMG156" s="88"/>
      <c r="DMH156" s="88"/>
      <c r="DMI156" s="88"/>
      <c r="DMJ156" s="88"/>
      <c r="DMK156" s="88"/>
      <c r="DML156" s="88"/>
      <c r="DMM156" s="88"/>
      <c r="DMN156" s="88"/>
      <c r="DMO156" s="88"/>
      <c r="DMP156" s="88"/>
      <c r="DMQ156" s="88"/>
      <c r="DMR156" s="88"/>
      <c r="DMS156" s="88"/>
      <c r="DMT156" s="88"/>
      <c r="DMU156" s="88"/>
      <c r="DMV156" s="88"/>
      <c r="DMW156" s="88"/>
      <c r="DMX156" s="88"/>
      <c r="DMY156" s="88"/>
      <c r="DMZ156" s="88"/>
      <c r="DNA156" s="88"/>
      <c r="DNB156" s="88"/>
      <c r="DNC156" s="88"/>
      <c r="DND156" s="88"/>
      <c r="DNE156" s="88"/>
      <c r="DNF156" s="88"/>
      <c r="DNG156" s="88"/>
      <c r="DNH156" s="88"/>
      <c r="DNI156" s="88"/>
      <c r="DNJ156" s="88"/>
      <c r="DNK156" s="88"/>
      <c r="DNL156" s="88"/>
      <c r="DNM156" s="88"/>
      <c r="DNN156" s="88"/>
      <c r="DNO156" s="88"/>
      <c r="DNP156" s="88"/>
      <c r="DNQ156" s="88"/>
      <c r="DNR156" s="88"/>
      <c r="DNS156" s="88"/>
      <c r="DNT156" s="88"/>
      <c r="DNU156" s="88"/>
      <c r="DNV156" s="88"/>
      <c r="DNW156" s="88"/>
      <c r="DNX156" s="88"/>
      <c r="DNY156" s="88"/>
      <c r="DNZ156" s="88"/>
      <c r="DOA156" s="88"/>
      <c r="DOB156" s="88"/>
      <c r="DOC156" s="88"/>
      <c r="DOD156" s="88"/>
      <c r="DOE156" s="88"/>
      <c r="DOF156" s="88"/>
      <c r="DOG156" s="88"/>
      <c r="DOH156" s="88"/>
      <c r="DOI156" s="88"/>
      <c r="DOJ156" s="88"/>
      <c r="DOK156" s="88"/>
      <c r="DOL156" s="88"/>
      <c r="DOM156" s="88"/>
      <c r="DON156" s="88"/>
      <c r="DOO156" s="88"/>
      <c r="DOP156" s="88"/>
      <c r="DOQ156" s="88"/>
      <c r="DOR156" s="88"/>
      <c r="DOS156" s="88"/>
      <c r="DOT156" s="88"/>
      <c r="DOU156" s="88"/>
      <c r="DOV156" s="88"/>
      <c r="DOW156" s="88"/>
      <c r="DOX156" s="88"/>
      <c r="DOY156" s="88"/>
      <c r="DOZ156" s="88"/>
      <c r="DPA156" s="88"/>
      <c r="DPB156" s="88"/>
      <c r="DPC156" s="88"/>
      <c r="DPD156" s="88"/>
      <c r="DPE156" s="88"/>
      <c r="DPF156" s="88"/>
      <c r="DPG156" s="88"/>
      <c r="DPH156" s="88"/>
      <c r="DPI156" s="88"/>
      <c r="DPJ156" s="88"/>
      <c r="DPK156" s="88"/>
      <c r="DPL156" s="88"/>
      <c r="DPM156" s="88"/>
      <c r="DPN156" s="88"/>
      <c r="DPO156" s="88"/>
      <c r="DPP156" s="88"/>
      <c r="DPQ156" s="88"/>
      <c r="DPR156" s="88"/>
      <c r="DPS156" s="88"/>
      <c r="DPT156" s="88"/>
      <c r="DPU156" s="88"/>
      <c r="DPV156" s="88"/>
      <c r="DPW156" s="88"/>
      <c r="DPX156" s="88"/>
      <c r="DPY156" s="88"/>
      <c r="DPZ156" s="88"/>
      <c r="DQA156" s="88"/>
      <c r="DQB156" s="88"/>
      <c r="DQC156" s="88"/>
      <c r="DQD156" s="88"/>
      <c r="DQE156" s="88"/>
      <c r="DQF156" s="88"/>
      <c r="DQG156" s="88"/>
      <c r="DQH156" s="88"/>
      <c r="DQI156" s="88"/>
      <c r="DQJ156" s="88"/>
      <c r="DQK156" s="88"/>
      <c r="DQL156" s="88"/>
      <c r="DQM156" s="88"/>
      <c r="DQN156" s="88"/>
      <c r="DQO156" s="88"/>
      <c r="DQP156" s="88"/>
      <c r="DQQ156" s="88"/>
      <c r="DQR156" s="88"/>
      <c r="DQS156" s="88"/>
      <c r="DQT156" s="88"/>
      <c r="DQU156" s="88"/>
      <c r="DQV156" s="88"/>
      <c r="DQW156" s="88"/>
      <c r="DQX156" s="88"/>
      <c r="DQY156" s="88"/>
      <c r="DQZ156" s="88"/>
      <c r="DRA156" s="88"/>
      <c r="DRB156" s="88"/>
      <c r="DRC156" s="88"/>
      <c r="DRD156" s="88"/>
      <c r="DRE156" s="88"/>
      <c r="DRF156" s="88"/>
      <c r="DRG156" s="88"/>
      <c r="DRH156" s="88"/>
      <c r="DRI156" s="88"/>
      <c r="DRJ156" s="88"/>
      <c r="DRK156" s="88"/>
      <c r="DRL156" s="88"/>
      <c r="DRM156" s="88"/>
      <c r="DRN156" s="88"/>
      <c r="DRO156" s="88"/>
      <c r="DRP156" s="88"/>
      <c r="DRQ156" s="88"/>
      <c r="DRR156" s="88"/>
      <c r="DRS156" s="88"/>
      <c r="DRT156" s="88"/>
      <c r="DRU156" s="88"/>
      <c r="DRV156" s="88"/>
      <c r="DRW156" s="88"/>
      <c r="DRX156" s="88"/>
      <c r="DRY156" s="88"/>
      <c r="DRZ156" s="88"/>
      <c r="DSA156" s="88"/>
      <c r="DSB156" s="88"/>
      <c r="DSC156" s="88"/>
      <c r="DSD156" s="88"/>
      <c r="DSE156" s="88"/>
      <c r="DSF156" s="88"/>
      <c r="DSG156" s="88"/>
      <c r="DSH156" s="88"/>
      <c r="DSI156" s="88"/>
      <c r="DSJ156" s="88"/>
      <c r="DSK156" s="88"/>
      <c r="DSL156" s="88"/>
      <c r="DSM156" s="88"/>
      <c r="DSN156" s="88"/>
      <c r="DSO156" s="88"/>
      <c r="DSP156" s="88"/>
      <c r="DSQ156" s="88"/>
      <c r="DSR156" s="88"/>
      <c r="DSS156" s="88"/>
      <c r="DST156" s="88"/>
      <c r="DSU156" s="88"/>
      <c r="DSV156" s="88"/>
      <c r="DSW156" s="88"/>
      <c r="DSX156" s="88"/>
      <c r="DSY156" s="88"/>
      <c r="DSZ156" s="88"/>
      <c r="DTA156" s="88"/>
      <c r="DTB156" s="88"/>
      <c r="DTC156" s="88"/>
      <c r="DTD156" s="88"/>
      <c r="DTE156" s="88"/>
      <c r="DTF156" s="88"/>
      <c r="DTG156" s="88"/>
      <c r="DTH156" s="88"/>
      <c r="DTI156" s="88"/>
      <c r="DTJ156" s="88"/>
      <c r="DTK156" s="88"/>
      <c r="DTL156" s="88"/>
      <c r="DTM156" s="88"/>
      <c r="DTN156" s="88"/>
      <c r="DTO156" s="88"/>
      <c r="DTP156" s="88"/>
      <c r="DTQ156" s="88"/>
      <c r="DTR156" s="88"/>
      <c r="DTS156" s="88"/>
      <c r="DTT156" s="88"/>
      <c r="DTU156" s="88"/>
      <c r="DTV156" s="88"/>
      <c r="DTW156" s="88"/>
      <c r="DTX156" s="88"/>
      <c r="DTY156" s="88"/>
      <c r="DTZ156" s="88"/>
      <c r="DUA156" s="88"/>
      <c r="DUB156" s="88"/>
      <c r="DUC156" s="88"/>
      <c r="DUD156" s="88"/>
      <c r="DUE156" s="88"/>
      <c r="DUF156" s="88"/>
      <c r="DUG156" s="88"/>
      <c r="DUH156" s="88"/>
      <c r="DUI156" s="88"/>
      <c r="DUJ156" s="88"/>
      <c r="DUK156" s="88"/>
      <c r="DUL156" s="88"/>
      <c r="DUM156" s="88"/>
      <c r="DUN156" s="88"/>
      <c r="DUO156" s="88"/>
      <c r="DUP156" s="88"/>
      <c r="DUQ156" s="88"/>
      <c r="DUR156" s="88"/>
      <c r="DUS156" s="88"/>
      <c r="DUT156" s="88"/>
      <c r="DUU156" s="88"/>
      <c r="DUV156" s="88"/>
      <c r="DUW156" s="88"/>
      <c r="DUX156" s="88"/>
      <c r="DUY156" s="88"/>
      <c r="DUZ156" s="88"/>
      <c r="DVA156" s="88"/>
      <c r="DVB156" s="88"/>
      <c r="DVC156" s="88"/>
      <c r="DVD156" s="88"/>
      <c r="DVE156" s="88"/>
      <c r="DVF156" s="88"/>
      <c r="DVG156" s="88"/>
      <c r="DVH156" s="88"/>
      <c r="DVI156" s="88"/>
      <c r="DVJ156" s="88"/>
      <c r="DVK156" s="88"/>
      <c r="DVL156" s="88"/>
      <c r="DVM156" s="88"/>
      <c r="DVN156" s="88"/>
      <c r="DVO156" s="88"/>
      <c r="DVP156" s="88"/>
      <c r="DVQ156" s="88"/>
      <c r="DVR156" s="88"/>
      <c r="DVS156" s="88"/>
      <c r="DVT156" s="88"/>
      <c r="DVU156" s="88"/>
      <c r="DVV156" s="88"/>
      <c r="DVW156" s="88"/>
      <c r="DVX156" s="88"/>
      <c r="DVY156" s="88"/>
      <c r="DVZ156" s="88"/>
      <c r="DWA156" s="88"/>
      <c r="DWB156" s="88"/>
      <c r="DWC156" s="88"/>
      <c r="DWD156" s="88"/>
      <c r="DWE156" s="88"/>
      <c r="DWF156" s="88"/>
      <c r="DWG156" s="88"/>
      <c r="DWH156" s="88"/>
      <c r="DWI156" s="88"/>
      <c r="DWJ156" s="88"/>
      <c r="DWK156" s="88"/>
      <c r="DWL156" s="88"/>
      <c r="DWM156" s="88"/>
      <c r="DWN156" s="88"/>
      <c r="DWO156" s="88"/>
      <c r="DWP156" s="88"/>
      <c r="DWQ156" s="88"/>
      <c r="DWR156" s="88"/>
      <c r="DWS156" s="88"/>
      <c r="DWT156" s="88"/>
      <c r="DWU156" s="88"/>
      <c r="DWV156" s="88"/>
      <c r="DWW156" s="88"/>
      <c r="DWX156" s="88"/>
      <c r="DWY156" s="88"/>
      <c r="DWZ156" s="88"/>
      <c r="DXA156" s="88"/>
      <c r="DXB156" s="88"/>
      <c r="DXC156" s="88"/>
      <c r="DXD156" s="88"/>
      <c r="DXE156" s="88"/>
      <c r="DXF156" s="88"/>
      <c r="DXG156" s="88"/>
      <c r="DXH156" s="88"/>
      <c r="DXI156" s="88"/>
      <c r="DXJ156" s="88"/>
      <c r="DXK156" s="88"/>
      <c r="DXL156" s="88"/>
      <c r="DXM156" s="88"/>
      <c r="DXN156" s="88"/>
      <c r="DXO156" s="88"/>
      <c r="DXP156" s="88"/>
      <c r="DXQ156" s="88"/>
      <c r="DXR156" s="88"/>
      <c r="DXS156" s="88"/>
      <c r="DXT156" s="88"/>
      <c r="DXU156" s="88"/>
      <c r="DXV156" s="88"/>
      <c r="DXW156" s="88"/>
      <c r="DXX156" s="88"/>
      <c r="DXY156" s="88"/>
      <c r="DXZ156" s="88"/>
      <c r="DYA156" s="88"/>
      <c r="DYB156" s="88"/>
      <c r="DYC156" s="88"/>
      <c r="DYD156" s="88"/>
      <c r="DYE156" s="88"/>
      <c r="DYF156" s="88"/>
      <c r="DYG156" s="88"/>
      <c r="DYH156" s="88"/>
      <c r="DYI156" s="88"/>
      <c r="DYJ156" s="88"/>
      <c r="DYK156" s="88"/>
      <c r="DYL156" s="88"/>
      <c r="DYM156" s="88"/>
      <c r="DYN156" s="88"/>
      <c r="DYO156" s="88"/>
      <c r="DYP156" s="88"/>
      <c r="DYQ156" s="88"/>
      <c r="DYR156" s="88"/>
      <c r="DYS156" s="88"/>
      <c r="DYT156" s="88"/>
      <c r="DYU156" s="88"/>
      <c r="DYV156" s="88"/>
      <c r="DYW156" s="88"/>
      <c r="DYX156" s="88"/>
      <c r="DYY156" s="88"/>
      <c r="DYZ156" s="88"/>
      <c r="DZA156" s="88"/>
      <c r="DZB156" s="88"/>
      <c r="DZC156" s="88"/>
      <c r="DZD156" s="88"/>
      <c r="DZE156" s="88"/>
      <c r="DZF156" s="88"/>
      <c r="DZG156" s="88"/>
      <c r="DZH156" s="88"/>
      <c r="DZI156" s="88"/>
      <c r="DZJ156" s="88"/>
      <c r="DZK156" s="88"/>
      <c r="DZL156" s="88"/>
      <c r="DZM156" s="88"/>
      <c r="DZN156" s="88"/>
      <c r="DZO156" s="88"/>
      <c r="DZP156" s="88"/>
      <c r="DZQ156" s="88"/>
      <c r="DZR156" s="88"/>
      <c r="DZS156" s="88"/>
      <c r="DZT156" s="88"/>
      <c r="DZU156" s="88"/>
      <c r="DZV156" s="88"/>
      <c r="DZW156" s="88"/>
      <c r="DZX156" s="88"/>
      <c r="DZY156" s="88"/>
      <c r="DZZ156" s="88"/>
      <c r="EAA156" s="88"/>
      <c r="EAB156" s="88"/>
      <c r="EAC156" s="88"/>
      <c r="EAD156" s="88"/>
      <c r="EAE156" s="88"/>
      <c r="EAF156" s="88"/>
      <c r="EAG156" s="88"/>
      <c r="EAH156" s="88"/>
      <c r="EAI156" s="88"/>
      <c r="EAJ156" s="88"/>
      <c r="EAK156" s="88"/>
      <c r="EAL156" s="88"/>
      <c r="EAM156" s="88"/>
      <c r="EAN156" s="88"/>
      <c r="EAO156" s="88"/>
      <c r="EAP156" s="88"/>
      <c r="EAQ156" s="88"/>
      <c r="EAR156" s="88"/>
      <c r="EAS156" s="88"/>
      <c r="EAT156" s="88"/>
      <c r="EAU156" s="88"/>
      <c r="EAV156" s="88"/>
      <c r="EAW156" s="88"/>
      <c r="EAX156" s="88"/>
      <c r="EAY156" s="88"/>
      <c r="EAZ156" s="88"/>
      <c r="EBA156" s="88"/>
      <c r="EBB156" s="88"/>
      <c r="EBC156" s="88"/>
      <c r="EBD156" s="88"/>
      <c r="EBE156" s="88"/>
      <c r="EBF156" s="88"/>
      <c r="EBG156" s="88"/>
      <c r="EBH156" s="88"/>
      <c r="EBI156" s="88"/>
      <c r="EBJ156" s="88"/>
      <c r="EBK156" s="88"/>
      <c r="EBL156" s="88"/>
      <c r="EBM156" s="88"/>
      <c r="EBN156" s="88"/>
      <c r="EBO156" s="88"/>
      <c r="EBP156" s="88"/>
      <c r="EBQ156" s="88"/>
      <c r="EBR156" s="88"/>
      <c r="EBS156" s="88"/>
      <c r="EBT156" s="88"/>
      <c r="EBU156" s="88"/>
      <c r="EBV156" s="88"/>
      <c r="EBW156" s="88"/>
      <c r="EBX156" s="88"/>
      <c r="EBY156" s="88"/>
      <c r="EBZ156" s="88"/>
      <c r="ECA156" s="88"/>
      <c r="ECB156" s="88"/>
      <c r="ECC156" s="88"/>
      <c r="ECD156" s="88"/>
      <c r="ECE156" s="88"/>
      <c r="ECF156" s="88"/>
      <c r="ECG156" s="88"/>
      <c r="ECH156" s="88"/>
      <c r="ECI156" s="88"/>
      <c r="ECJ156" s="88"/>
      <c r="ECK156" s="88"/>
      <c r="ECL156" s="88"/>
      <c r="ECM156" s="88"/>
      <c r="ECN156" s="88"/>
      <c r="ECO156" s="88"/>
      <c r="ECP156" s="88"/>
      <c r="ECQ156" s="88"/>
      <c r="ECR156" s="88"/>
      <c r="ECS156" s="88"/>
      <c r="ECT156" s="88"/>
      <c r="ECU156" s="88"/>
      <c r="ECV156" s="88"/>
      <c r="ECW156" s="88"/>
      <c r="ECX156" s="88"/>
      <c r="ECY156" s="88"/>
      <c r="ECZ156" s="88"/>
      <c r="EDA156" s="88"/>
      <c r="EDB156" s="88"/>
      <c r="EDC156" s="88"/>
      <c r="EDD156" s="88"/>
      <c r="EDE156" s="88"/>
      <c r="EDF156" s="88"/>
      <c r="EDG156" s="88"/>
      <c r="EDH156" s="88"/>
      <c r="EDI156" s="88"/>
      <c r="EDJ156" s="88"/>
      <c r="EDK156" s="88"/>
      <c r="EDL156" s="88"/>
      <c r="EDM156" s="88"/>
      <c r="EDN156" s="88"/>
      <c r="EDO156" s="88"/>
      <c r="EDP156" s="88"/>
      <c r="EDQ156" s="88"/>
      <c r="EDR156" s="88"/>
      <c r="EDS156" s="88"/>
      <c r="EDT156" s="88"/>
      <c r="EDU156" s="88"/>
      <c r="EDV156" s="88"/>
      <c r="EDW156" s="88"/>
      <c r="EDX156" s="88"/>
      <c r="EDY156" s="88"/>
      <c r="EDZ156" s="88"/>
      <c r="EEA156" s="88"/>
      <c r="EEB156" s="88"/>
      <c r="EEC156" s="88"/>
      <c r="EED156" s="88"/>
      <c r="EEE156" s="88"/>
      <c r="EEF156" s="88"/>
      <c r="EEG156" s="88"/>
      <c r="EEH156" s="88"/>
      <c r="EEI156" s="88"/>
      <c r="EEJ156" s="88"/>
      <c r="EEK156" s="88"/>
      <c r="EEL156" s="88"/>
      <c r="EEM156" s="88"/>
      <c r="EEN156" s="88"/>
      <c r="EEO156" s="88"/>
      <c r="EEP156" s="88"/>
      <c r="EEQ156" s="88"/>
      <c r="EER156" s="88"/>
      <c r="EES156" s="88"/>
      <c r="EET156" s="88"/>
      <c r="EEU156" s="88"/>
      <c r="EEV156" s="88"/>
      <c r="EEW156" s="88"/>
      <c r="EEX156" s="88"/>
      <c r="EEY156" s="88"/>
      <c r="EEZ156" s="88"/>
      <c r="EFA156" s="88"/>
      <c r="EFB156" s="88"/>
      <c r="EFC156" s="88"/>
      <c r="EFD156" s="88"/>
      <c r="EFE156" s="88"/>
      <c r="EFF156" s="88"/>
      <c r="EFG156" s="88"/>
      <c r="EFH156" s="88"/>
      <c r="EFI156" s="88"/>
      <c r="EFJ156" s="88"/>
      <c r="EFK156" s="88"/>
      <c r="EFL156" s="88"/>
      <c r="EFM156" s="88"/>
      <c r="EFN156" s="88"/>
      <c r="EFO156" s="88"/>
      <c r="EFP156" s="88"/>
      <c r="EFQ156" s="88"/>
      <c r="EFR156" s="88"/>
      <c r="EFS156" s="88"/>
      <c r="EFT156" s="88"/>
      <c r="EFU156" s="88"/>
      <c r="EFV156" s="88"/>
      <c r="EFW156" s="88"/>
      <c r="EFX156" s="88"/>
      <c r="EFY156" s="88"/>
      <c r="EFZ156" s="88"/>
      <c r="EGA156" s="88"/>
      <c r="EGB156" s="88"/>
      <c r="EGC156" s="88"/>
      <c r="EGD156" s="88"/>
      <c r="EGE156" s="88"/>
      <c r="EGF156" s="88"/>
      <c r="EGG156" s="88"/>
      <c r="EGH156" s="88"/>
      <c r="EGI156" s="88"/>
      <c r="EGJ156" s="88"/>
      <c r="EGK156" s="88"/>
      <c r="EGL156" s="88"/>
      <c r="EGM156" s="88"/>
      <c r="EGN156" s="88"/>
      <c r="EGO156" s="88"/>
      <c r="EGP156" s="88"/>
      <c r="EGQ156" s="88"/>
      <c r="EGR156" s="88"/>
      <c r="EGS156" s="88"/>
      <c r="EGT156" s="88"/>
      <c r="EGU156" s="88"/>
      <c r="EGV156" s="88"/>
      <c r="EGW156" s="88"/>
      <c r="EGX156" s="88"/>
      <c r="EGY156" s="88"/>
      <c r="EGZ156" s="88"/>
      <c r="EHA156" s="88"/>
      <c r="EHB156" s="88"/>
      <c r="EHC156" s="88"/>
      <c r="EHD156" s="88"/>
      <c r="EHE156" s="88"/>
      <c r="EHF156" s="88"/>
      <c r="EHG156" s="88"/>
      <c r="EHH156" s="88"/>
      <c r="EHI156" s="88"/>
      <c r="EHJ156" s="88"/>
      <c r="EHK156" s="88"/>
      <c r="EHL156" s="88"/>
      <c r="EHM156" s="88"/>
      <c r="EHN156" s="88"/>
      <c r="EHO156" s="88"/>
      <c r="EHP156" s="88"/>
      <c r="EHQ156" s="88"/>
      <c r="EHR156" s="88"/>
      <c r="EHS156" s="88"/>
      <c r="EHT156" s="88"/>
      <c r="EHU156" s="88"/>
      <c r="EHV156" s="88"/>
      <c r="EHW156" s="88"/>
      <c r="EHX156" s="88"/>
      <c r="EHY156" s="88"/>
      <c r="EHZ156" s="88"/>
      <c r="EIA156" s="88"/>
      <c r="EIB156" s="88"/>
      <c r="EIC156" s="88"/>
      <c r="EID156" s="88"/>
      <c r="EIE156" s="88"/>
      <c r="EIF156" s="88"/>
      <c r="EIG156" s="88"/>
      <c r="EIH156" s="88"/>
      <c r="EII156" s="88"/>
      <c r="EIJ156" s="88"/>
      <c r="EIK156" s="88"/>
      <c r="EIL156" s="88"/>
      <c r="EIM156" s="88"/>
      <c r="EIN156" s="88"/>
      <c r="EIO156" s="88"/>
      <c r="EIP156" s="88"/>
      <c r="EIQ156" s="88"/>
      <c r="EIR156" s="88"/>
      <c r="EIS156" s="88"/>
      <c r="EIT156" s="88"/>
      <c r="EIU156" s="88"/>
      <c r="EIV156" s="88"/>
      <c r="EIW156" s="88"/>
      <c r="EIX156" s="88"/>
      <c r="EIY156" s="88"/>
      <c r="EIZ156" s="88"/>
      <c r="EJA156" s="88"/>
      <c r="EJB156" s="88"/>
      <c r="EJC156" s="88"/>
      <c r="EJD156" s="88"/>
      <c r="EJE156" s="88"/>
      <c r="EJF156" s="88"/>
      <c r="EJG156" s="88"/>
      <c r="EJH156" s="88"/>
      <c r="EJI156" s="88"/>
      <c r="EJJ156" s="88"/>
      <c r="EJK156" s="88"/>
      <c r="EJL156" s="88"/>
      <c r="EJM156" s="88"/>
      <c r="EJN156" s="88"/>
      <c r="EJO156" s="88"/>
      <c r="EJP156" s="88"/>
      <c r="EJQ156" s="88"/>
      <c r="EJR156" s="88"/>
      <c r="EJS156" s="88"/>
      <c r="EJT156" s="88"/>
      <c r="EJU156" s="88"/>
      <c r="EJV156" s="88"/>
      <c r="EJW156" s="88"/>
      <c r="EJX156" s="88"/>
      <c r="EJY156" s="88"/>
      <c r="EJZ156" s="88"/>
      <c r="EKA156" s="88"/>
      <c r="EKB156" s="88"/>
      <c r="EKC156" s="88"/>
      <c r="EKD156" s="88"/>
      <c r="EKE156" s="88"/>
      <c r="EKF156" s="88"/>
      <c r="EKG156" s="88"/>
      <c r="EKH156" s="88"/>
      <c r="EKI156" s="88"/>
      <c r="EKJ156" s="88"/>
      <c r="EKK156" s="88"/>
      <c r="EKL156" s="88"/>
      <c r="EKM156" s="88"/>
      <c r="EKN156" s="88"/>
      <c r="EKO156" s="88"/>
      <c r="EKP156" s="88"/>
      <c r="EKQ156" s="88"/>
      <c r="EKR156" s="88"/>
      <c r="EKS156" s="88"/>
      <c r="EKT156" s="88"/>
      <c r="EKU156" s="88"/>
      <c r="EKV156" s="88"/>
      <c r="EKW156" s="88"/>
      <c r="EKX156" s="88"/>
      <c r="EKY156" s="88"/>
      <c r="EKZ156" s="88"/>
      <c r="ELA156" s="88"/>
      <c r="ELB156" s="88"/>
      <c r="ELC156" s="88"/>
      <c r="ELD156" s="88"/>
      <c r="ELE156" s="88"/>
      <c r="ELF156" s="88"/>
      <c r="ELG156" s="88"/>
      <c r="ELH156" s="88"/>
      <c r="ELI156" s="88"/>
      <c r="ELJ156" s="88"/>
      <c r="ELK156" s="88"/>
      <c r="ELL156" s="88"/>
      <c r="ELM156" s="88"/>
      <c r="ELN156" s="88"/>
      <c r="ELO156" s="88"/>
      <c r="ELP156" s="88"/>
      <c r="ELQ156" s="88"/>
      <c r="ELR156" s="88"/>
      <c r="ELS156" s="88"/>
      <c r="ELT156" s="88"/>
      <c r="ELU156" s="88"/>
      <c r="ELV156" s="88"/>
      <c r="ELW156" s="88"/>
      <c r="ELX156" s="88"/>
      <c r="ELY156" s="88"/>
      <c r="ELZ156" s="88"/>
      <c r="EMA156" s="88"/>
      <c r="EMB156" s="88"/>
      <c r="EMC156" s="88"/>
      <c r="EMD156" s="88"/>
      <c r="EME156" s="88"/>
      <c r="EMF156" s="88"/>
      <c r="EMG156" s="88"/>
      <c r="EMH156" s="88"/>
      <c r="EMI156" s="88"/>
      <c r="EMJ156" s="88"/>
      <c r="EMK156" s="88"/>
      <c r="EML156" s="88"/>
      <c r="EMM156" s="88"/>
      <c r="EMN156" s="88"/>
      <c r="EMO156" s="88"/>
      <c r="EMP156" s="88"/>
      <c r="EMQ156" s="88"/>
      <c r="EMR156" s="88"/>
      <c r="EMS156" s="88"/>
      <c r="EMT156" s="88"/>
      <c r="EMU156" s="88"/>
      <c r="EMV156" s="88"/>
      <c r="EMW156" s="88"/>
      <c r="EMX156" s="88"/>
      <c r="EMY156" s="88"/>
      <c r="EMZ156" s="88"/>
      <c r="ENA156" s="88"/>
      <c r="ENB156" s="88"/>
      <c r="ENC156" s="88"/>
      <c r="END156" s="88"/>
      <c r="ENE156" s="88"/>
      <c r="ENF156" s="88"/>
      <c r="ENG156" s="88"/>
      <c r="ENH156" s="88"/>
      <c r="ENI156" s="88"/>
      <c r="ENJ156" s="88"/>
      <c r="ENK156" s="88"/>
      <c r="ENL156" s="88"/>
      <c r="ENM156" s="88"/>
      <c r="ENN156" s="88"/>
      <c r="ENO156" s="88"/>
      <c r="ENP156" s="88"/>
      <c r="ENQ156" s="88"/>
      <c r="ENR156" s="88"/>
      <c r="ENS156" s="88"/>
      <c r="ENT156" s="88"/>
      <c r="ENU156" s="88"/>
      <c r="ENV156" s="88"/>
      <c r="ENW156" s="88"/>
      <c r="ENX156" s="88"/>
      <c r="ENY156" s="88"/>
      <c r="ENZ156" s="88"/>
      <c r="EOA156" s="88"/>
      <c r="EOB156" s="88"/>
      <c r="EOC156" s="88"/>
      <c r="EOD156" s="88"/>
      <c r="EOE156" s="88"/>
      <c r="EOF156" s="88"/>
      <c r="EOG156" s="88"/>
      <c r="EOH156" s="88"/>
      <c r="EOI156" s="88"/>
      <c r="EOJ156" s="88"/>
      <c r="EOK156" s="88"/>
      <c r="EOL156" s="88"/>
      <c r="EOM156" s="88"/>
      <c r="EON156" s="88"/>
      <c r="EOO156" s="88"/>
      <c r="EOP156" s="88"/>
      <c r="EOQ156" s="88"/>
      <c r="EOR156" s="88"/>
      <c r="EOS156" s="88"/>
      <c r="EOT156" s="88"/>
      <c r="EOU156" s="88"/>
      <c r="EOV156" s="88"/>
      <c r="EOW156" s="88"/>
      <c r="EOX156" s="88"/>
      <c r="EOY156" s="88"/>
      <c r="EOZ156" s="88"/>
      <c r="EPA156" s="88"/>
      <c r="EPB156" s="88"/>
      <c r="EPC156" s="88"/>
      <c r="EPD156" s="88"/>
      <c r="EPE156" s="88"/>
      <c r="EPF156" s="88"/>
      <c r="EPG156" s="88"/>
      <c r="EPH156" s="88"/>
      <c r="EPI156" s="88"/>
      <c r="EPJ156" s="88"/>
      <c r="EPK156" s="88"/>
      <c r="EPL156" s="88"/>
      <c r="EPM156" s="88"/>
      <c r="EPN156" s="88"/>
      <c r="EPO156" s="88"/>
      <c r="EPP156" s="88"/>
      <c r="EPQ156" s="88"/>
      <c r="EPR156" s="88"/>
      <c r="EPS156" s="88"/>
      <c r="EPT156" s="88"/>
      <c r="EPU156" s="88"/>
      <c r="EPV156" s="88"/>
      <c r="EPW156" s="88"/>
      <c r="EPX156" s="88"/>
      <c r="EPY156" s="88"/>
      <c r="EPZ156" s="88"/>
      <c r="EQA156" s="88"/>
      <c r="EQB156" s="88"/>
      <c r="EQC156" s="88"/>
      <c r="EQD156" s="88"/>
      <c r="EQE156" s="88"/>
      <c r="EQF156" s="88"/>
      <c r="EQG156" s="88"/>
      <c r="EQH156" s="88"/>
      <c r="EQI156" s="88"/>
      <c r="EQJ156" s="88"/>
      <c r="EQK156" s="88"/>
      <c r="EQL156" s="88"/>
      <c r="EQM156" s="88"/>
      <c r="EQN156" s="88"/>
      <c r="EQO156" s="88"/>
      <c r="EQP156" s="88"/>
      <c r="EQQ156" s="88"/>
      <c r="EQR156" s="88"/>
      <c r="EQS156" s="88"/>
      <c r="EQT156" s="88"/>
      <c r="EQU156" s="88"/>
      <c r="EQV156" s="88"/>
      <c r="EQW156" s="88"/>
      <c r="EQX156" s="88"/>
      <c r="EQY156" s="88"/>
      <c r="EQZ156" s="88"/>
      <c r="ERA156" s="88"/>
      <c r="ERB156" s="88"/>
      <c r="ERC156" s="88"/>
      <c r="ERD156" s="88"/>
      <c r="ERE156" s="88"/>
      <c r="ERF156" s="88"/>
      <c r="ERG156" s="88"/>
      <c r="ERH156" s="88"/>
      <c r="ERI156" s="88"/>
      <c r="ERJ156" s="88"/>
      <c r="ERK156" s="88"/>
      <c r="ERL156" s="88"/>
      <c r="ERM156" s="88"/>
      <c r="ERN156" s="88"/>
      <c r="ERO156" s="88"/>
      <c r="ERP156" s="88"/>
      <c r="ERQ156" s="88"/>
      <c r="ERR156" s="88"/>
      <c r="ERS156" s="88"/>
      <c r="ERT156" s="88"/>
      <c r="ERU156" s="88"/>
      <c r="ERV156" s="88"/>
      <c r="ERW156" s="88"/>
      <c r="ERX156" s="88"/>
      <c r="ERY156" s="88"/>
      <c r="ERZ156" s="88"/>
      <c r="ESA156" s="88"/>
      <c r="ESB156" s="88"/>
      <c r="ESC156" s="88"/>
      <c r="ESD156" s="88"/>
      <c r="ESE156" s="88"/>
      <c r="ESF156" s="88"/>
      <c r="ESG156" s="88"/>
      <c r="ESH156" s="88"/>
      <c r="ESI156" s="88"/>
      <c r="ESJ156" s="88"/>
      <c r="ESK156" s="88"/>
      <c r="ESL156" s="88"/>
      <c r="ESM156" s="88"/>
      <c r="ESN156" s="88"/>
      <c r="ESO156" s="88"/>
      <c r="ESP156" s="88"/>
      <c r="ESQ156" s="88"/>
      <c r="ESR156" s="88"/>
      <c r="ESS156" s="88"/>
      <c r="EST156" s="88"/>
      <c r="ESU156" s="88"/>
      <c r="ESV156" s="88"/>
      <c r="ESW156" s="88"/>
      <c r="ESX156" s="88"/>
      <c r="ESY156" s="88"/>
      <c r="ESZ156" s="88"/>
      <c r="ETA156" s="88"/>
      <c r="ETB156" s="88"/>
      <c r="ETC156" s="88"/>
      <c r="ETD156" s="88"/>
      <c r="ETE156" s="88"/>
      <c r="ETF156" s="88"/>
      <c r="ETG156" s="88"/>
      <c r="ETH156" s="88"/>
      <c r="ETI156" s="88"/>
      <c r="ETJ156" s="88"/>
      <c r="ETK156" s="88"/>
      <c r="ETL156" s="88"/>
      <c r="ETM156" s="88"/>
      <c r="ETN156" s="88"/>
      <c r="ETO156" s="88"/>
      <c r="ETP156" s="88"/>
      <c r="ETQ156" s="88"/>
      <c r="ETR156" s="88"/>
      <c r="ETS156" s="88"/>
      <c r="ETT156" s="88"/>
      <c r="ETU156" s="88"/>
      <c r="ETV156" s="88"/>
      <c r="ETW156" s="88"/>
      <c r="ETX156" s="88"/>
      <c r="ETY156" s="88"/>
      <c r="ETZ156" s="88"/>
      <c r="EUA156" s="88"/>
      <c r="EUB156" s="88"/>
      <c r="EUC156" s="88"/>
      <c r="EUD156" s="88"/>
      <c r="EUE156" s="88"/>
      <c r="EUF156" s="88"/>
      <c r="EUG156" s="88"/>
      <c r="EUH156" s="88"/>
      <c r="EUI156" s="88"/>
      <c r="EUJ156" s="88"/>
      <c r="EUK156" s="88"/>
      <c r="EUL156" s="88"/>
      <c r="EUM156" s="88"/>
      <c r="EUN156" s="88"/>
      <c r="EUO156" s="88"/>
      <c r="EUP156" s="88"/>
      <c r="EUQ156" s="88"/>
      <c r="EUR156" s="88"/>
      <c r="EUS156" s="88"/>
      <c r="EUT156" s="88"/>
      <c r="EUU156" s="88"/>
      <c r="EUV156" s="88"/>
      <c r="EUW156" s="88"/>
      <c r="EUX156" s="88"/>
      <c r="EUY156" s="88"/>
      <c r="EUZ156" s="88"/>
      <c r="EVA156" s="88"/>
      <c r="EVB156" s="88"/>
      <c r="EVC156" s="88"/>
      <c r="EVD156" s="88"/>
      <c r="EVE156" s="88"/>
      <c r="EVF156" s="88"/>
      <c r="EVG156" s="88"/>
      <c r="EVH156" s="88"/>
      <c r="EVI156" s="88"/>
      <c r="EVJ156" s="88"/>
      <c r="EVK156" s="88"/>
      <c r="EVL156" s="88"/>
      <c r="EVM156" s="88"/>
      <c r="EVN156" s="88"/>
      <c r="EVO156" s="88"/>
      <c r="EVP156" s="88"/>
      <c r="EVQ156" s="88"/>
      <c r="EVR156" s="88"/>
      <c r="EVS156" s="88"/>
      <c r="EVT156" s="88"/>
      <c r="EVU156" s="88"/>
      <c r="EVV156" s="88"/>
      <c r="EVW156" s="88"/>
      <c r="EVX156" s="88"/>
      <c r="EVY156" s="88"/>
      <c r="EVZ156" s="88"/>
      <c r="EWA156" s="88"/>
      <c r="EWB156" s="88"/>
      <c r="EWC156" s="88"/>
      <c r="EWD156" s="88"/>
      <c r="EWE156" s="88"/>
      <c r="EWF156" s="88"/>
      <c r="EWG156" s="88"/>
      <c r="EWH156" s="88"/>
      <c r="EWI156" s="88"/>
      <c r="EWJ156" s="88"/>
      <c r="EWK156" s="88"/>
      <c r="EWL156" s="88"/>
      <c r="EWM156" s="88"/>
      <c r="EWN156" s="88"/>
      <c r="EWO156" s="88"/>
      <c r="EWP156" s="88"/>
      <c r="EWQ156" s="88"/>
      <c r="EWR156" s="88"/>
      <c r="EWS156" s="88"/>
      <c r="EWT156" s="88"/>
      <c r="EWU156" s="88"/>
      <c r="EWV156" s="88"/>
      <c r="EWW156" s="88"/>
      <c r="EWX156" s="88"/>
      <c r="EWY156" s="88"/>
      <c r="EWZ156" s="88"/>
      <c r="EXA156" s="88"/>
      <c r="EXB156" s="88"/>
      <c r="EXC156" s="88"/>
      <c r="EXD156" s="88"/>
      <c r="EXE156" s="88"/>
      <c r="EXF156" s="88"/>
      <c r="EXG156" s="88"/>
      <c r="EXH156" s="88"/>
      <c r="EXI156" s="88"/>
      <c r="EXJ156" s="88"/>
      <c r="EXK156" s="88"/>
      <c r="EXL156" s="88"/>
      <c r="EXM156" s="88"/>
      <c r="EXN156" s="88"/>
      <c r="EXO156" s="88"/>
      <c r="EXP156" s="88"/>
      <c r="EXQ156" s="88"/>
      <c r="EXR156" s="88"/>
      <c r="EXS156" s="88"/>
      <c r="EXT156" s="88"/>
      <c r="EXU156" s="88"/>
      <c r="EXV156" s="88"/>
      <c r="EXW156" s="88"/>
      <c r="EXX156" s="88"/>
      <c r="EXY156" s="88"/>
      <c r="EXZ156" s="88"/>
      <c r="EYA156" s="88"/>
      <c r="EYB156" s="88"/>
      <c r="EYC156" s="88"/>
      <c r="EYD156" s="88"/>
      <c r="EYE156" s="88"/>
      <c r="EYF156" s="88"/>
      <c r="EYG156" s="88"/>
      <c r="EYH156" s="88"/>
      <c r="EYI156" s="88"/>
      <c r="EYJ156" s="88"/>
      <c r="EYK156" s="88"/>
      <c r="EYL156" s="88"/>
      <c r="EYM156" s="88"/>
      <c r="EYN156" s="88"/>
      <c r="EYO156" s="88"/>
      <c r="EYP156" s="88"/>
      <c r="EYQ156" s="88"/>
      <c r="EYR156" s="88"/>
      <c r="EYS156" s="88"/>
      <c r="EYT156" s="88"/>
      <c r="EYU156" s="88"/>
      <c r="EYV156" s="88"/>
      <c r="EYW156" s="88"/>
      <c r="EYX156" s="88"/>
      <c r="EYY156" s="88"/>
      <c r="EYZ156" s="88"/>
      <c r="EZA156" s="88"/>
      <c r="EZB156" s="88"/>
      <c r="EZC156" s="88"/>
      <c r="EZD156" s="88"/>
      <c r="EZE156" s="88"/>
      <c r="EZF156" s="88"/>
      <c r="EZG156" s="88"/>
      <c r="EZH156" s="88"/>
      <c r="EZI156" s="88"/>
      <c r="EZJ156" s="88"/>
      <c r="EZK156" s="88"/>
      <c r="EZL156" s="88"/>
      <c r="EZM156" s="88"/>
      <c r="EZN156" s="88"/>
      <c r="EZO156" s="88"/>
      <c r="EZP156" s="88"/>
      <c r="EZQ156" s="88"/>
      <c r="EZR156" s="88"/>
      <c r="EZS156" s="88"/>
      <c r="EZT156" s="88"/>
      <c r="EZU156" s="88"/>
      <c r="EZV156" s="88"/>
      <c r="EZW156" s="88"/>
      <c r="EZX156" s="88"/>
      <c r="EZY156" s="88"/>
      <c r="EZZ156" s="88"/>
      <c r="FAA156" s="88"/>
      <c r="FAB156" s="88"/>
      <c r="FAC156" s="88"/>
      <c r="FAD156" s="88"/>
      <c r="FAE156" s="88"/>
      <c r="FAF156" s="88"/>
      <c r="FAG156" s="88"/>
      <c r="FAH156" s="88"/>
      <c r="FAI156" s="88"/>
      <c r="FAJ156" s="88"/>
      <c r="FAK156" s="88"/>
      <c r="FAL156" s="88"/>
      <c r="FAM156" s="88"/>
      <c r="FAN156" s="88"/>
      <c r="FAO156" s="88"/>
      <c r="FAP156" s="88"/>
      <c r="FAQ156" s="88"/>
      <c r="FAR156" s="88"/>
      <c r="FAS156" s="88"/>
      <c r="FAT156" s="88"/>
      <c r="FAU156" s="88"/>
      <c r="FAV156" s="88"/>
      <c r="FAW156" s="88"/>
      <c r="FAX156" s="88"/>
      <c r="FAY156" s="88"/>
      <c r="FAZ156" s="88"/>
      <c r="FBA156" s="88"/>
      <c r="FBB156" s="88"/>
      <c r="FBC156" s="88"/>
      <c r="FBD156" s="88"/>
      <c r="FBE156" s="88"/>
      <c r="FBF156" s="88"/>
      <c r="FBG156" s="88"/>
      <c r="FBH156" s="88"/>
      <c r="FBI156" s="88"/>
      <c r="FBJ156" s="88"/>
      <c r="FBK156" s="88"/>
      <c r="FBL156" s="88"/>
      <c r="FBM156" s="88"/>
      <c r="FBN156" s="88"/>
      <c r="FBO156" s="88"/>
      <c r="FBP156" s="88"/>
      <c r="FBQ156" s="88"/>
      <c r="FBR156" s="88"/>
      <c r="FBS156" s="88"/>
      <c r="FBT156" s="88"/>
      <c r="FBU156" s="88"/>
      <c r="FBV156" s="88"/>
      <c r="FBW156" s="88"/>
      <c r="FBX156" s="88"/>
      <c r="FBY156" s="88"/>
      <c r="FBZ156" s="88"/>
      <c r="FCA156" s="88"/>
      <c r="FCB156" s="88"/>
      <c r="FCC156" s="88"/>
      <c r="FCD156" s="88"/>
      <c r="FCE156" s="88"/>
      <c r="FCF156" s="88"/>
      <c r="FCG156" s="88"/>
      <c r="FCH156" s="88"/>
      <c r="FCI156" s="88"/>
      <c r="FCJ156" s="88"/>
      <c r="FCK156" s="88"/>
      <c r="FCL156" s="88"/>
      <c r="FCM156" s="88"/>
      <c r="FCN156" s="88"/>
      <c r="FCO156" s="88"/>
      <c r="FCP156" s="88"/>
      <c r="FCQ156" s="88"/>
      <c r="FCR156" s="88"/>
      <c r="FCS156" s="88"/>
      <c r="FCT156" s="88"/>
      <c r="FCU156" s="88"/>
      <c r="FCV156" s="88"/>
      <c r="FCW156" s="88"/>
      <c r="FCX156" s="88"/>
      <c r="FCY156" s="88"/>
      <c r="FCZ156" s="88"/>
      <c r="FDA156" s="88"/>
      <c r="FDB156" s="88"/>
      <c r="FDC156" s="88"/>
      <c r="FDD156" s="88"/>
      <c r="FDE156" s="88"/>
      <c r="FDF156" s="88"/>
      <c r="FDG156" s="88"/>
      <c r="FDH156" s="88"/>
      <c r="FDI156" s="88"/>
      <c r="FDJ156" s="88"/>
      <c r="FDK156" s="88"/>
      <c r="FDL156" s="88"/>
      <c r="FDM156" s="88"/>
      <c r="FDN156" s="88"/>
      <c r="FDO156" s="88"/>
      <c r="FDP156" s="88"/>
      <c r="FDQ156" s="88"/>
      <c r="FDR156" s="88"/>
      <c r="FDS156" s="88"/>
      <c r="FDT156" s="88"/>
      <c r="FDU156" s="88"/>
      <c r="FDV156" s="88"/>
      <c r="FDW156" s="88"/>
      <c r="FDX156" s="88"/>
      <c r="FDY156" s="88"/>
      <c r="FDZ156" s="88"/>
      <c r="FEA156" s="88"/>
      <c r="FEB156" s="88"/>
      <c r="FEC156" s="88"/>
      <c r="FED156" s="88"/>
      <c r="FEE156" s="88"/>
      <c r="FEF156" s="88"/>
      <c r="FEG156" s="88"/>
      <c r="FEH156" s="88"/>
      <c r="FEI156" s="88"/>
      <c r="FEJ156" s="88"/>
      <c r="FEK156" s="88"/>
      <c r="FEL156" s="88"/>
      <c r="FEM156" s="88"/>
      <c r="FEN156" s="88"/>
      <c r="FEO156" s="88"/>
      <c r="FEP156" s="88"/>
      <c r="FEQ156" s="88"/>
      <c r="FER156" s="88"/>
      <c r="FES156" s="88"/>
      <c r="FET156" s="88"/>
      <c r="FEU156" s="88"/>
      <c r="FEV156" s="88"/>
      <c r="FEW156" s="88"/>
      <c r="FEX156" s="88"/>
      <c r="FEY156" s="88"/>
      <c r="FEZ156" s="88"/>
      <c r="FFA156" s="88"/>
      <c r="FFB156" s="88"/>
      <c r="FFC156" s="88"/>
      <c r="FFD156" s="88"/>
      <c r="FFE156" s="88"/>
      <c r="FFF156" s="88"/>
      <c r="FFG156" s="88"/>
      <c r="FFH156" s="88"/>
      <c r="FFI156" s="88"/>
      <c r="FFJ156" s="88"/>
      <c r="FFK156" s="88"/>
      <c r="FFL156" s="88"/>
      <c r="FFM156" s="88"/>
      <c r="FFN156" s="88"/>
      <c r="FFO156" s="88"/>
      <c r="FFP156" s="88"/>
      <c r="FFQ156" s="88"/>
      <c r="FFR156" s="88"/>
      <c r="FFS156" s="88"/>
      <c r="FFT156" s="88"/>
      <c r="FFU156" s="88"/>
      <c r="FFV156" s="88"/>
      <c r="FFW156" s="88"/>
      <c r="FFX156" s="88"/>
      <c r="FFY156" s="88"/>
      <c r="FFZ156" s="88"/>
      <c r="FGA156" s="88"/>
      <c r="FGB156" s="88"/>
      <c r="FGC156" s="88"/>
      <c r="FGD156" s="88"/>
      <c r="FGE156" s="88"/>
      <c r="FGF156" s="88"/>
      <c r="FGG156" s="88"/>
      <c r="FGH156" s="88"/>
      <c r="FGI156" s="88"/>
      <c r="FGJ156" s="88"/>
      <c r="FGK156" s="88"/>
      <c r="FGL156" s="88"/>
      <c r="FGM156" s="88"/>
      <c r="FGN156" s="88"/>
      <c r="FGO156" s="88"/>
      <c r="FGP156" s="88"/>
      <c r="FGQ156" s="88"/>
      <c r="FGR156" s="88"/>
      <c r="FGS156" s="88"/>
      <c r="FGT156" s="88"/>
      <c r="FGU156" s="88"/>
      <c r="FGV156" s="88"/>
      <c r="FGW156" s="88"/>
      <c r="FGX156" s="88"/>
      <c r="FGY156" s="88"/>
      <c r="FGZ156" s="88"/>
      <c r="FHA156" s="88"/>
      <c r="FHB156" s="88"/>
      <c r="FHC156" s="88"/>
      <c r="FHD156" s="88"/>
      <c r="FHE156" s="88"/>
      <c r="FHF156" s="88"/>
      <c r="FHG156" s="88"/>
      <c r="FHH156" s="88"/>
      <c r="FHI156" s="88"/>
      <c r="FHJ156" s="88"/>
      <c r="FHK156" s="88"/>
      <c r="FHL156" s="88"/>
      <c r="FHM156" s="88"/>
      <c r="FHN156" s="88"/>
      <c r="FHO156" s="88"/>
      <c r="FHP156" s="88"/>
      <c r="FHQ156" s="88"/>
      <c r="FHR156" s="88"/>
      <c r="FHS156" s="88"/>
      <c r="FHT156" s="88"/>
      <c r="FHU156" s="88"/>
      <c r="FHV156" s="88"/>
      <c r="FHW156" s="88"/>
      <c r="FHX156" s="88"/>
      <c r="FHY156" s="88"/>
      <c r="FHZ156" s="88"/>
      <c r="FIA156" s="88"/>
      <c r="FIB156" s="88"/>
      <c r="FIC156" s="88"/>
      <c r="FID156" s="88"/>
      <c r="FIE156" s="88"/>
      <c r="FIF156" s="88"/>
      <c r="FIG156" s="88"/>
      <c r="FIH156" s="88"/>
      <c r="FII156" s="88"/>
      <c r="FIJ156" s="88"/>
      <c r="FIK156" s="88"/>
      <c r="FIL156" s="88"/>
      <c r="FIM156" s="88"/>
      <c r="FIN156" s="88"/>
      <c r="FIO156" s="88"/>
      <c r="FIP156" s="88"/>
      <c r="FIQ156" s="88"/>
      <c r="FIR156" s="88"/>
      <c r="FIS156" s="88"/>
      <c r="FIT156" s="88"/>
      <c r="FIU156" s="88"/>
      <c r="FIV156" s="88"/>
      <c r="FIW156" s="88"/>
      <c r="FIX156" s="88"/>
      <c r="FIY156" s="88"/>
      <c r="FIZ156" s="88"/>
      <c r="FJA156" s="88"/>
      <c r="FJB156" s="88"/>
      <c r="FJC156" s="88"/>
      <c r="FJD156" s="88"/>
      <c r="FJE156" s="88"/>
      <c r="FJF156" s="88"/>
      <c r="FJG156" s="88"/>
      <c r="FJH156" s="88"/>
      <c r="FJI156" s="88"/>
      <c r="FJJ156" s="88"/>
      <c r="FJK156" s="88"/>
      <c r="FJL156" s="88"/>
      <c r="FJM156" s="88"/>
      <c r="FJN156" s="88"/>
      <c r="FJO156" s="88"/>
      <c r="FJP156" s="88"/>
      <c r="FJQ156" s="88"/>
      <c r="FJR156" s="88"/>
      <c r="FJS156" s="88"/>
      <c r="FJT156" s="88"/>
      <c r="FJU156" s="88"/>
      <c r="FJV156" s="88"/>
      <c r="FJW156" s="88"/>
      <c r="FJX156" s="88"/>
      <c r="FJY156" s="88"/>
      <c r="FJZ156" s="88"/>
      <c r="FKA156" s="88"/>
      <c r="FKB156" s="88"/>
      <c r="FKC156" s="88"/>
      <c r="FKD156" s="88"/>
      <c r="FKE156" s="88"/>
      <c r="FKF156" s="88"/>
      <c r="FKG156" s="88"/>
      <c r="FKH156" s="88"/>
      <c r="FKI156" s="88"/>
      <c r="FKJ156" s="88"/>
      <c r="FKK156" s="88"/>
      <c r="FKL156" s="88"/>
      <c r="FKM156" s="88"/>
      <c r="FKN156" s="88"/>
      <c r="FKO156" s="88"/>
      <c r="FKP156" s="88"/>
      <c r="FKQ156" s="88"/>
      <c r="FKR156" s="88"/>
      <c r="FKS156" s="88"/>
      <c r="FKT156" s="88"/>
      <c r="FKU156" s="88"/>
      <c r="FKV156" s="88"/>
      <c r="FKW156" s="88"/>
      <c r="FKX156" s="88"/>
      <c r="FKY156" s="88"/>
      <c r="FKZ156" s="88"/>
      <c r="FLA156" s="88"/>
      <c r="FLB156" s="88"/>
      <c r="FLC156" s="88"/>
      <c r="FLD156" s="88"/>
      <c r="FLE156" s="88"/>
      <c r="FLF156" s="88"/>
      <c r="FLG156" s="88"/>
      <c r="FLH156" s="88"/>
      <c r="FLI156" s="88"/>
      <c r="FLJ156" s="88"/>
      <c r="FLK156" s="88"/>
      <c r="FLL156" s="88"/>
      <c r="FLM156" s="88"/>
      <c r="FLN156" s="88"/>
      <c r="FLO156" s="88"/>
      <c r="FLP156" s="88"/>
      <c r="FLQ156" s="88"/>
      <c r="FLR156" s="88"/>
      <c r="FLS156" s="88"/>
      <c r="FLT156" s="88"/>
      <c r="FLU156" s="88"/>
      <c r="FLV156" s="88"/>
      <c r="FLW156" s="88"/>
      <c r="FLX156" s="88"/>
      <c r="FLY156" s="88"/>
      <c r="FLZ156" s="88"/>
      <c r="FMA156" s="88"/>
      <c r="FMB156" s="88"/>
      <c r="FMC156" s="88"/>
      <c r="FMD156" s="88"/>
      <c r="FME156" s="88"/>
      <c r="FMF156" s="88"/>
      <c r="FMG156" s="88"/>
      <c r="FMH156" s="88"/>
      <c r="FMI156" s="88"/>
      <c r="FMJ156" s="88"/>
      <c r="FMK156" s="88"/>
      <c r="FML156" s="88"/>
      <c r="FMM156" s="88"/>
      <c r="FMN156" s="88"/>
      <c r="FMO156" s="88"/>
      <c r="FMP156" s="88"/>
      <c r="FMQ156" s="88"/>
      <c r="FMR156" s="88"/>
      <c r="FMS156" s="88"/>
      <c r="FMT156" s="88"/>
      <c r="FMU156" s="88"/>
      <c r="FMV156" s="88"/>
      <c r="FMW156" s="88"/>
      <c r="FMX156" s="88"/>
      <c r="FMY156" s="88"/>
      <c r="FMZ156" s="88"/>
      <c r="FNA156" s="88"/>
      <c r="FNB156" s="88"/>
      <c r="FNC156" s="88"/>
      <c r="FND156" s="88"/>
      <c r="FNE156" s="88"/>
      <c r="FNF156" s="88"/>
      <c r="FNG156" s="88"/>
      <c r="FNH156" s="88"/>
      <c r="FNI156" s="88"/>
      <c r="FNJ156" s="88"/>
      <c r="FNK156" s="88"/>
      <c r="FNL156" s="88"/>
      <c r="FNM156" s="88"/>
      <c r="FNN156" s="88"/>
      <c r="FNO156" s="88"/>
      <c r="FNP156" s="88"/>
      <c r="FNQ156" s="88"/>
      <c r="FNR156" s="88"/>
      <c r="FNS156" s="88"/>
      <c r="FNT156" s="88"/>
      <c r="FNU156" s="88"/>
      <c r="FNV156" s="88"/>
      <c r="FNW156" s="88"/>
      <c r="FNX156" s="88"/>
      <c r="FNY156" s="88"/>
      <c r="FNZ156" s="88"/>
      <c r="FOA156" s="88"/>
      <c r="FOB156" s="88"/>
      <c r="FOC156" s="88"/>
      <c r="FOD156" s="88"/>
      <c r="FOE156" s="88"/>
      <c r="FOF156" s="88"/>
      <c r="FOG156" s="88"/>
      <c r="FOH156" s="88"/>
      <c r="FOI156" s="88"/>
      <c r="FOJ156" s="88"/>
      <c r="FOK156" s="88"/>
      <c r="FOL156" s="88"/>
      <c r="FOM156" s="88"/>
      <c r="FON156" s="88"/>
      <c r="FOO156" s="88"/>
      <c r="FOP156" s="88"/>
      <c r="FOQ156" s="88"/>
      <c r="FOR156" s="88"/>
      <c r="FOS156" s="88"/>
      <c r="FOT156" s="88"/>
      <c r="FOU156" s="88"/>
      <c r="FOV156" s="88"/>
      <c r="FOW156" s="88"/>
      <c r="FOX156" s="88"/>
      <c r="FOY156" s="88"/>
      <c r="FOZ156" s="88"/>
      <c r="FPA156" s="88"/>
      <c r="FPB156" s="88"/>
      <c r="FPC156" s="88"/>
      <c r="FPD156" s="88"/>
      <c r="FPE156" s="88"/>
      <c r="FPF156" s="88"/>
      <c r="FPG156" s="88"/>
      <c r="FPH156" s="88"/>
      <c r="FPI156" s="88"/>
      <c r="FPJ156" s="88"/>
      <c r="FPK156" s="88"/>
      <c r="FPL156" s="88"/>
      <c r="FPM156" s="88"/>
      <c r="FPN156" s="88"/>
      <c r="FPO156" s="88"/>
      <c r="FPP156" s="88"/>
      <c r="FPQ156" s="88"/>
      <c r="FPR156" s="88"/>
      <c r="FPS156" s="88"/>
      <c r="FPT156" s="88"/>
      <c r="FPU156" s="88"/>
      <c r="FPV156" s="88"/>
      <c r="FPW156" s="88"/>
      <c r="FPX156" s="88"/>
      <c r="FPY156" s="88"/>
      <c r="FPZ156" s="88"/>
      <c r="FQA156" s="88"/>
      <c r="FQB156" s="88"/>
      <c r="FQC156" s="88"/>
      <c r="FQD156" s="88"/>
      <c r="FQE156" s="88"/>
      <c r="FQF156" s="88"/>
      <c r="FQG156" s="88"/>
      <c r="FQH156" s="88"/>
      <c r="FQI156" s="88"/>
      <c r="FQJ156" s="88"/>
      <c r="FQK156" s="88"/>
      <c r="FQL156" s="88"/>
      <c r="FQM156" s="88"/>
      <c r="FQN156" s="88"/>
      <c r="FQO156" s="88"/>
      <c r="FQP156" s="88"/>
      <c r="FQQ156" s="88"/>
      <c r="FQR156" s="88"/>
      <c r="FQS156" s="88"/>
      <c r="FQT156" s="88"/>
      <c r="FQU156" s="88"/>
      <c r="FQV156" s="88"/>
      <c r="FQW156" s="88"/>
      <c r="FQX156" s="88"/>
      <c r="FQY156" s="88"/>
      <c r="FQZ156" s="88"/>
      <c r="FRA156" s="88"/>
      <c r="FRB156" s="88"/>
      <c r="FRC156" s="88"/>
      <c r="FRD156" s="88"/>
      <c r="FRE156" s="88"/>
      <c r="FRF156" s="88"/>
      <c r="FRG156" s="88"/>
      <c r="FRH156" s="88"/>
      <c r="FRI156" s="88"/>
      <c r="FRJ156" s="88"/>
      <c r="FRK156" s="88"/>
      <c r="FRL156" s="88"/>
      <c r="FRM156" s="88"/>
      <c r="FRN156" s="88"/>
      <c r="FRO156" s="88"/>
      <c r="FRP156" s="88"/>
      <c r="FRQ156" s="88"/>
      <c r="FRR156" s="88"/>
      <c r="FRS156" s="88"/>
      <c r="FRT156" s="88"/>
      <c r="FRU156" s="88"/>
      <c r="FRV156" s="88"/>
      <c r="FRW156" s="88"/>
      <c r="FRX156" s="88"/>
      <c r="FRY156" s="88"/>
      <c r="FRZ156" s="88"/>
      <c r="FSA156" s="88"/>
      <c r="FSB156" s="88"/>
      <c r="FSC156" s="88"/>
      <c r="FSD156" s="88"/>
      <c r="FSE156" s="88"/>
      <c r="FSF156" s="88"/>
      <c r="FSG156" s="88"/>
      <c r="FSH156" s="88"/>
      <c r="FSI156" s="88"/>
      <c r="FSJ156" s="88"/>
      <c r="FSK156" s="88"/>
      <c r="FSL156" s="88"/>
      <c r="FSM156" s="88"/>
      <c r="FSN156" s="88"/>
      <c r="FSO156" s="88"/>
      <c r="FSP156" s="88"/>
      <c r="FSQ156" s="88"/>
      <c r="FSR156" s="88"/>
      <c r="FSS156" s="88"/>
      <c r="FST156" s="88"/>
      <c r="FSU156" s="88"/>
      <c r="FSV156" s="88"/>
      <c r="FSW156" s="88"/>
      <c r="FSX156" s="88"/>
      <c r="FSY156" s="88"/>
      <c r="FSZ156" s="88"/>
      <c r="FTA156" s="88"/>
      <c r="FTB156" s="88"/>
      <c r="FTC156" s="88"/>
      <c r="FTD156" s="88"/>
      <c r="FTE156" s="88"/>
      <c r="FTF156" s="88"/>
      <c r="FTG156" s="88"/>
      <c r="FTH156" s="88"/>
      <c r="FTI156" s="88"/>
      <c r="FTJ156" s="88"/>
      <c r="FTK156" s="88"/>
      <c r="FTL156" s="88"/>
      <c r="FTM156" s="88"/>
      <c r="FTN156" s="88"/>
      <c r="FTO156" s="88"/>
      <c r="FTP156" s="88"/>
      <c r="FTQ156" s="88"/>
      <c r="FTR156" s="88"/>
      <c r="FTS156" s="88"/>
      <c r="FTT156" s="88"/>
      <c r="FTU156" s="88"/>
      <c r="FTV156" s="88"/>
      <c r="FTW156" s="88"/>
      <c r="FTX156" s="88"/>
      <c r="FTY156" s="88"/>
      <c r="FTZ156" s="88"/>
      <c r="FUA156" s="88"/>
      <c r="FUB156" s="88"/>
      <c r="FUC156" s="88"/>
      <c r="FUD156" s="88"/>
      <c r="FUE156" s="88"/>
      <c r="FUF156" s="88"/>
      <c r="FUG156" s="88"/>
      <c r="FUH156" s="88"/>
      <c r="FUI156" s="88"/>
      <c r="FUJ156" s="88"/>
      <c r="FUK156" s="88"/>
      <c r="FUL156" s="88"/>
      <c r="FUM156" s="88"/>
      <c r="FUN156" s="88"/>
      <c r="FUO156" s="88"/>
      <c r="FUP156" s="88"/>
      <c r="FUQ156" s="88"/>
      <c r="FUR156" s="88"/>
      <c r="FUS156" s="88"/>
      <c r="FUT156" s="88"/>
      <c r="FUU156" s="88"/>
      <c r="FUV156" s="88"/>
      <c r="FUW156" s="88"/>
      <c r="FUX156" s="88"/>
      <c r="FUY156" s="88"/>
      <c r="FUZ156" s="88"/>
      <c r="FVA156" s="88"/>
      <c r="FVB156" s="88"/>
      <c r="FVC156" s="88"/>
      <c r="FVD156" s="88"/>
      <c r="FVE156" s="88"/>
      <c r="FVF156" s="88"/>
      <c r="FVG156" s="88"/>
      <c r="FVH156" s="88"/>
      <c r="FVI156" s="88"/>
      <c r="FVJ156" s="88"/>
      <c r="FVK156" s="88"/>
      <c r="FVL156" s="88"/>
      <c r="FVM156" s="88"/>
      <c r="FVN156" s="88"/>
      <c r="FVO156" s="88"/>
      <c r="FVP156" s="88"/>
      <c r="FVQ156" s="88"/>
      <c r="FVR156" s="88"/>
      <c r="FVS156" s="88"/>
      <c r="FVT156" s="88"/>
      <c r="FVU156" s="88"/>
      <c r="FVV156" s="88"/>
      <c r="FVW156" s="88"/>
      <c r="FVX156" s="88"/>
      <c r="FVY156" s="88"/>
      <c r="FVZ156" s="88"/>
      <c r="FWA156" s="88"/>
      <c r="FWB156" s="88"/>
      <c r="FWC156" s="88"/>
      <c r="FWD156" s="88"/>
      <c r="FWE156" s="88"/>
      <c r="FWF156" s="88"/>
      <c r="FWG156" s="88"/>
      <c r="FWH156" s="88"/>
      <c r="FWI156" s="88"/>
      <c r="FWJ156" s="88"/>
      <c r="FWK156" s="88"/>
      <c r="FWL156" s="88"/>
      <c r="FWM156" s="88"/>
      <c r="FWN156" s="88"/>
      <c r="FWO156" s="88"/>
      <c r="FWP156" s="88"/>
      <c r="FWQ156" s="88"/>
      <c r="FWR156" s="88"/>
      <c r="FWS156" s="88"/>
      <c r="FWT156" s="88"/>
      <c r="FWU156" s="88"/>
      <c r="FWV156" s="88"/>
      <c r="FWW156" s="88"/>
      <c r="FWX156" s="88"/>
      <c r="FWY156" s="88"/>
      <c r="FWZ156" s="88"/>
      <c r="FXA156" s="88"/>
      <c r="FXB156" s="88"/>
      <c r="FXC156" s="88"/>
      <c r="FXD156" s="88"/>
      <c r="FXE156" s="88"/>
      <c r="FXF156" s="88"/>
      <c r="FXG156" s="88"/>
      <c r="FXH156" s="88"/>
      <c r="FXI156" s="88"/>
      <c r="FXJ156" s="88"/>
      <c r="FXK156" s="88"/>
      <c r="FXL156" s="88"/>
      <c r="FXM156" s="88"/>
      <c r="FXN156" s="88"/>
      <c r="FXO156" s="88"/>
      <c r="FXP156" s="88"/>
      <c r="FXQ156" s="88"/>
      <c r="FXR156" s="88"/>
      <c r="FXS156" s="88"/>
      <c r="FXT156" s="88"/>
      <c r="FXU156" s="88"/>
      <c r="FXV156" s="88"/>
      <c r="FXW156" s="88"/>
      <c r="FXX156" s="88"/>
      <c r="FXY156" s="88"/>
      <c r="FXZ156" s="88"/>
      <c r="FYA156" s="88"/>
      <c r="FYB156" s="88"/>
      <c r="FYC156" s="88"/>
      <c r="FYD156" s="88"/>
      <c r="FYE156" s="88"/>
      <c r="FYF156" s="88"/>
      <c r="FYG156" s="88"/>
      <c r="FYH156" s="88"/>
      <c r="FYI156" s="88"/>
      <c r="FYJ156" s="88"/>
      <c r="FYK156" s="88"/>
      <c r="FYL156" s="88"/>
      <c r="FYM156" s="88"/>
      <c r="FYN156" s="88"/>
      <c r="FYO156" s="88"/>
      <c r="FYP156" s="88"/>
      <c r="FYQ156" s="88"/>
      <c r="FYR156" s="88"/>
      <c r="FYS156" s="88"/>
      <c r="FYT156" s="88"/>
      <c r="FYU156" s="88"/>
      <c r="FYV156" s="88"/>
      <c r="FYW156" s="88"/>
      <c r="FYX156" s="88"/>
      <c r="FYY156" s="88"/>
      <c r="FYZ156" s="88"/>
      <c r="FZA156" s="88"/>
      <c r="FZB156" s="88"/>
      <c r="FZC156" s="88"/>
      <c r="FZD156" s="88"/>
      <c r="FZE156" s="88"/>
      <c r="FZF156" s="88"/>
      <c r="FZG156" s="88"/>
      <c r="FZH156" s="88"/>
      <c r="FZI156" s="88"/>
      <c r="FZJ156" s="88"/>
      <c r="FZK156" s="88"/>
      <c r="FZL156" s="88"/>
      <c r="FZM156" s="88"/>
      <c r="FZN156" s="88"/>
      <c r="FZO156" s="88"/>
      <c r="FZP156" s="88"/>
      <c r="FZQ156" s="88"/>
      <c r="FZR156" s="88"/>
      <c r="FZS156" s="88"/>
      <c r="FZT156" s="88"/>
      <c r="FZU156" s="88"/>
      <c r="FZV156" s="88"/>
      <c r="FZW156" s="88"/>
      <c r="FZX156" s="88"/>
      <c r="FZY156" s="88"/>
      <c r="FZZ156" s="88"/>
      <c r="GAA156" s="88"/>
      <c r="GAB156" s="88"/>
      <c r="GAC156" s="88"/>
      <c r="GAD156" s="88"/>
      <c r="GAE156" s="88"/>
      <c r="GAF156" s="88"/>
      <c r="GAG156" s="88"/>
      <c r="GAH156" s="88"/>
      <c r="GAI156" s="88"/>
      <c r="GAJ156" s="88"/>
      <c r="GAK156" s="88"/>
      <c r="GAL156" s="88"/>
      <c r="GAM156" s="88"/>
      <c r="GAN156" s="88"/>
      <c r="GAO156" s="88"/>
      <c r="GAP156" s="88"/>
      <c r="GAQ156" s="88"/>
      <c r="GAR156" s="88"/>
      <c r="GAS156" s="88"/>
      <c r="GAT156" s="88"/>
      <c r="GAU156" s="88"/>
      <c r="GAV156" s="88"/>
      <c r="GAW156" s="88"/>
      <c r="GAX156" s="88"/>
      <c r="GAY156" s="88"/>
      <c r="GAZ156" s="88"/>
      <c r="GBA156" s="88"/>
      <c r="GBB156" s="88"/>
      <c r="GBC156" s="88"/>
      <c r="GBD156" s="88"/>
      <c r="GBE156" s="88"/>
      <c r="GBF156" s="88"/>
      <c r="GBG156" s="88"/>
      <c r="GBH156" s="88"/>
      <c r="GBI156" s="88"/>
      <c r="GBJ156" s="88"/>
      <c r="GBK156" s="88"/>
      <c r="GBL156" s="88"/>
      <c r="GBM156" s="88"/>
      <c r="GBN156" s="88"/>
      <c r="GBO156" s="88"/>
      <c r="GBP156" s="88"/>
      <c r="GBQ156" s="88"/>
      <c r="GBR156" s="88"/>
      <c r="GBS156" s="88"/>
      <c r="GBT156" s="88"/>
      <c r="GBU156" s="88"/>
      <c r="GBV156" s="88"/>
      <c r="GBW156" s="88"/>
      <c r="GBX156" s="88"/>
      <c r="GBY156" s="88"/>
      <c r="GBZ156" s="88"/>
      <c r="GCA156" s="88"/>
      <c r="GCB156" s="88"/>
      <c r="GCC156" s="88"/>
      <c r="GCD156" s="88"/>
      <c r="GCE156" s="88"/>
      <c r="GCF156" s="88"/>
      <c r="GCG156" s="88"/>
      <c r="GCH156" s="88"/>
      <c r="GCI156" s="88"/>
      <c r="GCJ156" s="88"/>
      <c r="GCK156" s="88"/>
      <c r="GCL156" s="88"/>
      <c r="GCM156" s="88"/>
      <c r="GCN156" s="88"/>
      <c r="GCO156" s="88"/>
      <c r="GCP156" s="88"/>
      <c r="GCQ156" s="88"/>
      <c r="GCR156" s="88"/>
      <c r="GCS156" s="88"/>
      <c r="GCT156" s="88"/>
      <c r="GCU156" s="88"/>
      <c r="GCV156" s="88"/>
      <c r="GCW156" s="88"/>
      <c r="GCX156" s="88"/>
      <c r="GCY156" s="88"/>
      <c r="GCZ156" s="88"/>
      <c r="GDA156" s="88"/>
      <c r="GDB156" s="88"/>
      <c r="GDC156" s="88"/>
      <c r="GDD156" s="88"/>
      <c r="GDE156" s="88"/>
      <c r="GDF156" s="88"/>
      <c r="GDG156" s="88"/>
      <c r="GDH156" s="88"/>
      <c r="GDI156" s="88"/>
      <c r="GDJ156" s="88"/>
      <c r="GDK156" s="88"/>
      <c r="GDL156" s="88"/>
      <c r="GDM156" s="88"/>
      <c r="GDN156" s="88"/>
      <c r="GDO156" s="88"/>
      <c r="GDP156" s="88"/>
      <c r="GDQ156" s="88"/>
      <c r="GDR156" s="88"/>
      <c r="GDS156" s="88"/>
      <c r="GDT156" s="88"/>
      <c r="GDU156" s="88"/>
      <c r="GDV156" s="88"/>
      <c r="GDW156" s="88"/>
      <c r="GDX156" s="88"/>
      <c r="GDY156" s="88"/>
      <c r="GDZ156" s="88"/>
      <c r="GEA156" s="88"/>
      <c r="GEB156" s="88"/>
      <c r="GEC156" s="88"/>
      <c r="GED156" s="88"/>
      <c r="GEE156" s="88"/>
      <c r="GEF156" s="88"/>
      <c r="GEG156" s="88"/>
      <c r="GEH156" s="88"/>
      <c r="GEI156" s="88"/>
      <c r="GEJ156" s="88"/>
      <c r="GEK156" s="88"/>
      <c r="GEL156" s="88"/>
      <c r="GEM156" s="88"/>
      <c r="GEN156" s="88"/>
      <c r="GEO156" s="88"/>
      <c r="GEP156" s="88"/>
      <c r="GEQ156" s="88"/>
      <c r="GER156" s="88"/>
      <c r="GES156" s="88"/>
      <c r="GET156" s="88"/>
      <c r="GEU156" s="88"/>
      <c r="GEV156" s="88"/>
      <c r="GEW156" s="88"/>
      <c r="GEX156" s="88"/>
      <c r="GEY156" s="88"/>
      <c r="GEZ156" s="88"/>
      <c r="GFA156" s="88"/>
      <c r="GFB156" s="88"/>
      <c r="GFC156" s="88"/>
      <c r="GFD156" s="88"/>
      <c r="GFE156" s="88"/>
      <c r="GFF156" s="88"/>
      <c r="GFG156" s="88"/>
      <c r="GFH156" s="88"/>
      <c r="GFI156" s="88"/>
      <c r="GFJ156" s="88"/>
      <c r="GFK156" s="88"/>
      <c r="GFL156" s="88"/>
      <c r="GFM156" s="88"/>
      <c r="GFN156" s="88"/>
      <c r="GFO156" s="88"/>
      <c r="GFP156" s="88"/>
      <c r="GFQ156" s="88"/>
      <c r="GFR156" s="88"/>
      <c r="GFS156" s="88"/>
      <c r="GFT156" s="88"/>
      <c r="GFU156" s="88"/>
      <c r="GFV156" s="88"/>
      <c r="GFW156" s="88"/>
      <c r="GFX156" s="88"/>
      <c r="GFY156" s="88"/>
      <c r="GFZ156" s="88"/>
      <c r="GGA156" s="88"/>
      <c r="GGB156" s="88"/>
      <c r="GGC156" s="88"/>
      <c r="GGD156" s="88"/>
      <c r="GGE156" s="88"/>
      <c r="GGF156" s="88"/>
      <c r="GGG156" s="88"/>
      <c r="GGH156" s="88"/>
      <c r="GGI156" s="88"/>
      <c r="GGJ156" s="88"/>
      <c r="GGK156" s="88"/>
      <c r="GGL156" s="88"/>
      <c r="GGM156" s="88"/>
      <c r="GGN156" s="88"/>
      <c r="GGO156" s="88"/>
      <c r="GGP156" s="88"/>
      <c r="GGQ156" s="88"/>
      <c r="GGR156" s="88"/>
      <c r="GGS156" s="88"/>
      <c r="GGT156" s="88"/>
      <c r="GGU156" s="88"/>
      <c r="GGV156" s="88"/>
      <c r="GGW156" s="88"/>
      <c r="GGX156" s="88"/>
      <c r="GGY156" s="88"/>
      <c r="GGZ156" s="88"/>
      <c r="GHA156" s="88"/>
      <c r="GHB156" s="88"/>
      <c r="GHC156" s="88"/>
      <c r="GHD156" s="88"/>
      <c r="GHE156" s="88"/>
      <c r="GHF156" s="88"/>
      <c r="GHG156" s="88"/>
      <c r="GHH156" s="88"/>
      <c r="GHI156" s="88"/>
      <c r="GHJ156" s="88"/>
      <c r="GHK156" s="88"/>
      <c r="GHL156" s="88"/>
      <c r="GHM156" s="88"/>
      <c r="GHN156" s="88"/>
      <c r="GHO156" s="88"/>
      <c r="GHP156" s="88"/>
      <c r="GHQ156" s="88"/>
      <c r="GHR156" s="88"/>
      <c r="GHS156" s="88"/>
      <c r="GHT156" s="88"/>
      <c r="GHU156" s="88"/>
      <c r="GHV156" s="88"/>
      <c r="GHW156" s="88"/>
      <c r="GHX156" s="88"/>
      <c r="GHY156" s="88"/>
      <c r="GHZ156" s="88"/>
      <c r="GIA156" s="88"/>
      <c r="GIB156" s="88"/>
      <c r="GIC156" s="88"/>
      <c r="GID156" s="88"/>
      <c r="GIE156" s="88"/>
      <c r="GIF156" s="88"/>
      <c r="GIG156" s="88"/>
      <c r="GIH156" s="88"/>
      <c r="GII156" s="88"/>
      <c r="GIJ156" s="88"/>
      <c r="GIK156" s="88"/>
      <c r="GIL156" s="88"/>
      <c r="GIM156" s="88"/>
      <c r="GIN156" s="88"/>
      <c r="GIO156" s="88"/>
      <c r="GIP156" s="88"/>
      <c r="GIQ156" s="88"/>
      <c r="GIR156" s="88"/>
      <c r="GIS156" s="88"/>
      <c r="GIT156" s="88"/>
      <c r="GIU156" s="88"/>
      <c r="GIV156" s="88"/>
      <c r="GIW156" s="88"/>
      <c r="GIX156" s="88"/>
      <c r="GIY156" s="88"/>
      <c r="GIZ156" s="88"/>
      <c r="GJA156" s="88"/>
      <c r="GJB156" s="88"/>
      <c r="GJC156" s="88"/>
      <c r="GJD156" s="88"/>
      <c r="GJE156" s="88"/>
      <c r="GJF156" s="88"/>
      <c r="GJG156" s="88"/>
      <c r="GJH156" s="88"/>
      <c r="GJI156" s="88"/>
      <c r="GJJ156" s="88"/>
      <c r="GJK156" s="88"/>
      <c r="GJL156" s="88"/>
      <c r="GJM156" s="88"/>
      <c r="GJN156" s="88"/>
      <c r="GJO156" s="88"/>
      <c r="GJP156" s="88"/>
      <c r="GJQ156" s="88"/>
      <c r="GJR156" s="88"/>
      <c r="GJS156" s="88"/>
      <c r="GJT156" s="88"/>
      <c r="GJU156" s="88"/>
      <c r="GJV156" s="88"/>
      <c r="GJW156" s="88"/>
      <c r="GJX156" s="88"/>
      <c r="GJY156" s="88"/>
      <c r="GJZ156" s="88"/>
      <c r="GKA156" s="88"/>
      <c r="GKB156" s="88"/>
      <c r="GKC156" s="88"/>
      <c r="GKD156" s="88"/>
      <c r="GKE156" s="88"/>
      <c r="GKF156" s="88"/>
      <c r="GKG156" s="88"/>
      <c r="GKH156" s="88"/>
      <c r="GKI156" s="88"/>
      <c r="GKJ156" s="88"/>
      <c r="GKK156" s="88"/>
      <c r="GKL156" s="88"/>
      <c r="GKM156" s="88"/>
      <c r="GKN156" s="88"/>
      <c r="GKO156" s="88"/>
      <c r="GKP156" s="88"/>
      <c r="GKQ156" s="88"/>
      <c r="GKR156" s="88"/>
      <c r="GKS156" s="88"/>
      <c r="GKT156" s="88"/>
      <c r="GKU156" s="88"/>
      <c r="GKV156" s="88"/>
      <c r="GKW156" s="88"/>
      <c r="GKX156" s="88"/>
      <c r="GKY156" s="88"/>
      <c r="GKZ156" s="88"/>
      <c r="GLA156" s="88"/>
      <c r="GLB156" s="88"/>
      <c r="GLC156" s="88"/>
      <c r="GLD156" s="88"/>
      <c r="GLE156" s="88"/>
      <c r="GLF156" s="88"/>
      <c r="GLG156" s="88"/>
      <c r="GLH156" s="88"/>
      <c r="GLI156" s="88"/>
      <c r="GLJ156" s="88"/>
      <c r="GLK156" s="88"/>
      <c r="GLL156" s="88"/>
      <c r="GLM156" s="88"/>
      <c r="GLN156" s="88"/>
      <c r="GLO156" s="88"/>
      <c r="GLP156" s="88"/>
      <c r="GLQ156" s="88"/>
      <c r="GLR156" s="88"/>
      <c r="GLS156" s="88"/>
      <c r="GLT156" s="88"/>
      <c r="GLU156" s="88"/>
      <c r="GLV156" s="88"/>
      <c r="GLW156" s="88"/>
      <c r="GLX156" s="88"/>
      <c r="GLY156" s="88"/>
      <c r="GLZ156" s="88"/>
      <c r="GMA156" s="88"/>
      <c r="GMB156" s="88"/>
      <c r="GMC156" s="88"/>
      <c r="GMD156" s="88"/>
      <c r="GME156" s="88"/>
      <c r="GMF156" s="88"/>
      <c r="GMG156" s="88"/>
      <c r="GMH156" s="88"/>
      <c r="GMI156" s="88"/>
      <c r="GMJ156" s="88"/>
      <c r="GMK156" s="88"/>
      <c r="GML156" s="88"/>
      <c r="GMM156" s="88"/>
      <c r="GMN156" s="88"/>
      <c r="GMO156" s="88"/>
      <c r="GMP156" s="88"/>
      <c r="GMQ156" s="88"/>
      <c r="GMR156" s="88"/>
      <c r="GMS156" s="88"/>
      <c r="GMT156" s="88"/>
      <c r="GMU156" s="88"/>
      <c r="GMV156" s="88"/>
      <c r="GMW156" s="88"/>
      <c r="GMX156" s="88"/>
      <c r="GMY156" s="88"/>
      <c r="GMZ156" s="88"/>
      <c r="GNA156" s="88"/>
      <c r="GNB156" s="88"/>
      <c r="GNC156" s="88"/>
      <c r="GND156" s="88"/>
      <c r="GNE156" s="88"/>
      <c r="GNF156" s="88"/>
      <c r="GNG156" s="88"/>
      <c r="GNH156" s="88"/>
      <c r="GNI156" s="88"/>
      <c r="GNJ156" s="88"/>
      <c r="GNK156" s="88"/>
      <c r="GNL156" s="88"/>
      <c r="GNM156" s="88"/>
      <c r="GNN156" s="88"/>
      <c r="GNO156" s="88"/>
      <c r="GNP156" s="88"/>
      <c r="GNQ156" s="88"/>
      <c r="GNR156" s="88"/>
      <c r="GNS156" s="88"/>
      <c r="GNT156" s="88"/>
      <c r="GNU156" s="88"/>
      <c r="GNV156" s="88"/>
      <c r="GNW156" s="88"/>
      <c r="GNX156" s="88"/>
      <c r="GNY156" s="88"/>
      <c r="GNZ156" s="88"/>
      <c r="GOA156" s="88"/>
      <c r="GOB156" s="88"/>
      <c r="GOC156" s="88"/>
      <c r="GOD156" s="88"/>
      <c r="GOE156" s="88"/>
      <c r="GOF156" s="88"/>
      <c r="GOG156" s="88"/>
      <c r="GOH156" s="88"/>
      <c r="GOI156" s="88"/>
      <c r="GOJ156" s="88"/>
      <c r="GOK156" s="88"/>
      <c r="GOL156" s="88"/>
      <c r="GOM156" s="88"/>
      <c r="GON156" s="88"/>
      <c r="GOO156" s="88"/>
      <c r="GOP156" s="88"/>
      <c r="GOQ156" s="88"/>
      <c r="GOR156" s="88"/>
      <c r="GOS156" s="88"/>
      <c r="GOT156" s="88"/>
      <c r="GOU156" s="88"/>
      <c r="GOV156" s="88"/>
      <c r="GOW156" s="88"/>
      <c r="GOX156" s="88"/>
      <c r="GOY156" s="88"/>
      <c r="GOZ156" s="88"/>
      <c r="GPA156" s="88"/>
      <c r="GPB156" s="88"/>
      <c r="GPC156" s="88"/>
      <c r="GPD156" s="88"/>
      <c r="GPE156" s="88"/>
      <c r="GPF156" s="88"/>
      <c r="GPG156" s="88"/>
      <c r="GPH156" s="88"/>
      <c r="GPI156" s="88"/>
      <c r="GPJ156" s="88"/>
      <c r="GPK156" s="88"/>
      <c r="GPL156" s="88"/>
      <c r="GPM156" s="88"/>
      <c r="GPN156" s="88"/>
      <c r="GPO156" s="88"/>
      <c r="GPP156" s="88"/>
      <c r="GPQ156" s="88"/>
      <c r="GPR156" s="88"/>
      <c r="GPS156" s="88"/>
      <c r="GPT156" s="88"/>
      <c r="GPU156" s="88"/>
      <c r="GPV156" s="88"/>
      <c r="GPW156" s="88"/>
      <c r="GPX156" s="88"/>
      <c r="GPY156" s="88"/>
      <c r="GPZ156" s="88"/>
      <c r="GQA156" s="88"/>
      <c r="GQB156" s="88"/>
      <c r="GQC156" s="88"/>
      <c r="GQD156" s="88"/>
      <c r="GQE156" s="88"/>
      <c r="GQF156" s="88"/>
      <c r="GQG156" s="88"/>
      <c r="GQH156" s="88"/>
      <c r="GQI156" s="88"/>
      <c r="GQJ156" s="88"/>
      <c r="GQK156" s="88"/>
      <c r="GQL156" s="88"/>
      <c r="GQM156" s="88"/>
      <c r="GQN156" s="88"/>
      <c r="GQO156" s="88"/>
      <c r="GQP156" s="88"/>
      <c r="GQQ156" s="88"/>
      <c r="GQR156" s="88"/>
      <c r="GQS156" s="88"/>
      <c r="GQT156" s="88"/>
      <c r="GQU156" s="88"/>
      <c r="GQV156" s="88"/>
      <c r="GQW156" s="88"/>
      <c r="GQX156" s="88"/>
      <c r="GQY156" s="88"/>
      <c r="GQZ156" s="88"/>
      <c r="GRA156" s="88"/>
      <c r="GRB156" s="88"/>
      <c r="GRC156" s="88"/>
      <c r="GRD156" s="88"/>
      <c r="GRE156" s="88"/>
      <c r="GRF156" s="88"/>
      <c r="GRG156" s="88"/>
      <c r="GRH156" s="88"/>
      <c r="GRI156" s="88"/>
      <c r="GRJ156" s="88"/>
      <c r="GRK156" s="88"/>
      <c r="GRL156" s="88"/>
      <c r="GRM156" s="88"/>
      <c r="GRN156" s="88"/>
      <c r="GRO156" s="88"/>
      <c r="GRP156" s="88"/>
      <c r="GRQ156" s="88"/>
      <c r="GRR156" s="88"/>
      <c r="GRS156" s="88"/>
      <c r="GRT156" s="88"/>
      <c r="GRU156" s="88"/>
      <c r="GRV156" s="88"/>
      <c r="GRW156" s="88"/>
      <c r="GRX156" s="88"/>
      <c r="GRY156" s="88"/>
      <c r="GRZ156" s="88"/>
      <c r="GSA156" s="88"/>
      <c r="GSB156" s="88"/>
      <c r="GSC156" s="88"/>
      <c r="GSD156" s="88"/>
      <c r="GSE156" s="88"/>
      <c r="GSF156" s="88"/>
      <c r="GSG156" s="88"/>
      <c r="GSH156" s="88"/>
      <c r="GSI156" s="88"/>
      <c r="GSJ156" s="88"/>
      <c r="GSK156" s="88"/>
      <c r="GSL156" s="88"/>
      <c r="GSM156" s="88"/>
      <c r="GSN156" s="88"/>
      <c r="GSO156" s="88"/>
      <c r="GSP156" s="88"/>
      <c r="GSQ156" s="88"/>
      <c r="GSR156" s="88"/>
      <c r="GSS156" s="88"/>
      <c r="GST156" s="88"/>
      <c r="GSU156" s="88"/>
      <c r="GSV156" s="88"/>
      <c r="GSW156" s="88"/>
      <c r="GSX156" s="88"/>
      <c r="GSY156" s="88"/>
      <c r="GSZ156" s="88"/>
      <c r="GTA156" s="88"/>
      <c r="GTB156" s="88"/>
      <c r="GTC156" s="88"/>
      <c r="GTD156" s="88"/>
      <c r="GTE156" s="88"/>
      <c r="GTF156" s="88"/>
      <c r="GTG156" s="88"/>
      <c r="GTH156" s="88"/>
      <c r="GTI156" s="88"/>
      <c r="GTJ156" s="88"/>
      <c r="GTK156" s="88"/>
      <c r="GTL156" s="88"/>
      <c r="GTM156" s="88"/>
      <c r="GTN156" s="88"/>
      <c r="GTO156" s="88"/>
      <c r="GTP156" s="88"/>
      <c r="GTQ156" s="88"/>
      <c r="GTR156" s="88"/>
      <c r="GTS156" s="88"/>
      <c r="GTT156" s="88"/>
      <c r="GTU156" s="88"/>
      <c r="GTV156" s="88"/>
      <c r="GTW156" s="88"/>
      <c r="GTX156" s="88"/>
      <c r="GTY156" s="88"/>
      <c r="GTZ156" s="88"/>
      <c r="GUA156" s="88"/>
      <c r="GUB156" s="88"/>
      <c r="GUC156" s="88"/>
      <c r="GUD156" s="88"/>
      <c r="GUE156" s="88"/>
      <c r="GUF156" s="88"/>
      <c r="GUG156" s="88"/>
      <c r="GUH156" s="88"/>
      <c r="GUI156" s="88"/>
      <c r="GUJ156" s="88"/>
      <c r="GUK156" s="88"/>
      <c r="GUL156" s="88"/>
      <c r="GUM156" s="88"/>
      <c r="GUN156" s="88"/>
      <c r="GUO156" s="88"/>
      <c r="GUP156" s="88"/>
      <c r="GUQ156" s="88"/>
      <c r="GUR156" s="88"/>
      <c r="GUS156" s="88"/>
      <c r="GUT156" s="88"/>
      <c r="GUU156" s="88"/>
      <c r="GUV156" s="88"/>
      <c r="GUW156" s="88"/>
      <c r="GUX156" s="88"/>
      <c r="GUY156" s="88"/>
      <c r="GUZ156" s="88"/>
      <c r="GVA156" s="88"/>
      <c r="GVB156" s="88"/>
      <c r="GVC156" s="88"/>
      <c r="GVD156" s="88"/>
      <c r="GVE156" s="88"/>
      <c r="GVF156" s="88"/>
      <c r="GVG156" s="88"/>
      <c r="GVH156" s="88"/>
      <c r="GVI156" s="88"/>
      <c r="GVJ156" s="88"/>
      <c r="GVK156" s="88"/>
      <c r="GVL156" s="88"/>
      <c r="GVM156" s="88"/>
      <c r="GVN156" s="88"/>
      <c r="GVO156" s="88"/>
      <c r="GVP156" s="88"/>
      <c r="GVQ156" s="88"/>
      <c r="GVR156" s="88"/>
      <c r="GVS156" s="88"/>
      <c r="GVT156" s="88"/>
      <c r="GVU156" s="88"/>
      <c r="GVV156" s="88"/>
      <c r="GVW156" s="88"/>
      <c r="GVX156" s="88"/>
      <c r="GVY156" s="88"/>
      <c r="GVZ156" s="88"/>
      <c r="GWA156" s="88"/>
      <c r="GWB156" s="88"/>
      <c r="GWC156" s="88"/>
      <c r="GWD156" s="88"/>
      <c r="GWE156" s="88"/>
      <c r="GWF156" s="88"/>
      <c r="GWG156" s="88"/>
      <c r="GWH156" s="88"/>
      <c r="GWI156" s="88"/>
      <c r="GWJ156" s="88"/>
      <c r="GWK156" s="88"/>
      <c r="GWL156" s="88"/>
      <c r="GWM156" s="88"/>
      <c r="GWN156" s="88"/>
      <c r="GWO156" s="88"/>
      <c r="GWP156" s="88"/>
      <c r="GWQ156" s="88"/>
      <c r="GWR156" s="88"/>
      <c r="GWS156" s="88"/>
      <c r="GWT156" s="88"/>
      <c r="GWU156" s="88"/>
      <c r="GWV156" s="88"/>
      <c r="GWW156" s="88"/>
      <c r="GWX156" s="88"/>
      <c r="GWY156" s="88"/>
      <c r="GWZ156" s="88"/>
      <c r="GXA156" s="88"/>
      <c r="GXB156" s="88"/>
      <c r="GXC156" s="88"/>
      <c r="GXD156" s="88"/>
      <c r="GXE156" s="88"/>
      <c r="GXF156" s="88"/>
      <c r="GXG156" s="88"/>
      <c r="GXH156" s="88"/>
      <c r="GXI156" s="88"/>
      <c r="GXJ156" s="88"/>
      <c r="GXK156" s="88"/>
      <c r="GXL156" s="88"/>
      <c r="GXM156" s="88"/>
      <c r="GXN156" s="88"/>
      <c r="GXO156" s="88"/>
      <c r="GXP156" s="88"/>
      <c r="GXQ156" s="88"/>
      <c r="GXR156" s="88"/>
      <c r="GXS156" s="88"/>
      <c r="GXT156" s="88"/>
      <c r="GXU156" s="88"/>
      <c r="GXV156" s="88"/>
      <c r="GXW156" s="88"/>
      <c r="GXX156" s="88"/>
      <c r="GXY156" s="88"/>
      <c r="GXZ156" s="88"/>
      <c r="GYA156" s="88"/>
      <c r="GYB156" s="88"/>
      <c r="GYC156" s="88"/>
      <c r="GYD156" s="88"/>
      <c r="GYE156" s="88"/>
      <c r="GYF156" s="88"/>
      <c r="GYG156" s="88"/>
      <c r="GYH156" s="88"/>
      <c r="GYI156" s="88"/>
      <c r="GYJ156" s="88"/>
      <c r="GYK156" s="88"/>
      <c r="GYL156" s="88"/>
      <c r="GYM156" s="88"/>
      <c r="GYN156" s="88"/>
      <c r="GYO156" s="88"/>
      <c r="GYP156" s="88"/>
      <c r="GYQ156" s="88"/>
      <c r="GYR156" s="88"/>
      <c r="GYS156" s="88"/>
      <c r="GYT156" s="88"/>
      <c r="GYU156" s="88"/>
      <c r="GYV156" s="88"/>
      <c r="GYW156" s="88"/>
      <c r="GYX156" s="88"/>
      <c r="GYY156" s="88"/>
      <c r="GYZ156" s="88"/>
      <c r="GZA156" s="88"/>
      <c r="GZB156" s="88"/>
      <c r="GZC156" s="88"/>
      <c r="GZD156" s="88"/>
      <c r="GZE156" s="88"/>
      <c r="GZF156" s="88"/>
      <c r="GZG156" s="88"/>
      <c r="GZH156" s="88"/>
      <c r="GZI156" s="88"/>
      <c r="GZJ156" s="88"/>
      <c r="GZK156" s="88"/>
      <c r="GZL156" s="88"/>
      <c r="GZM156" s="88"/>
      <c r="GZN156" s="88"/>
      <c r="GZO156" s="88"/>
      <c r="GZP156" s="88"/>
      <c r="GZQ156" s="88"/>
      <c r="GZR156" s="88"/>
      <c r="GZS156" s="88"/>
      <c r="GZT156" s="88"/>
      <c r="GZU156" s="88"/>
      <c r="GZV156" s="88"/>
      <c r="GZW156" s="88"/>
      <c r="GZX156" s="88"/>
      <c r="GZY156" s="88"/>
      <c r="GZZ156" s="88"/>
      <c r="HAA156" s="88"/>
      <c r="HAB156" s="88"/>
      <c r="HAC156" s="88"/>
      <c r="HAD156" s="88"/>
      <c r="HAE156" s="88"/>
      <c r="HAF156" s="88"/>
      <c r="HAG156" s="88"/>
      <c r="HAH156" s="88"/>
      <c r="HAI156" s="88"/>
      <c r="HAJ156" s="88"/>
      <c r="HAK156" s="88"/>
      <c r="HAL156" s="88"/>
      <c r="HAM156" s="88"/>
      <c r="HAN156" s="88"/>
      <c r="HAO156" s="88"/>
      <c r="HAP156" s="88"/>
      <c r="HAQ156" s="88"/>
      <c r="HAR156" s="88"/>
      <c r="HAS156" s="88"/>
      <c r="HAT156" s="88"/>
      <c r="HAU156" s="88"/>
      <c r="HAV156" s="88"/>
      <c r="HAW156" s="88"/>
      <c r="HAX156" s="88"/>
      <c r="HAY156" s="88"/>
      <c r="HAZ156" s="88"/>
      <c r="HBA156" s="88"/>
      <c r="HBB156" s="88"/>
      <c r="HBC156" s="88"/>
      <c r="HBD156" s="88"/>
      <c r="HBE156" s="88"/>
      <c r="HBF156" s="88"/>
      <c r="HBG156" s="88"/>
      <c r="HBH156" s="88"/>
      <c r="HBI156" s="88"/>
      <c r="HBJ156" s="88"/>
      <c r="HBK156" s="88"/>
      <c r="HBL156" s="88"/>
      <c r="HBM156" s="88"/>
      <c r="HBN156" s="88"/>
      <c r="HBO156" s="88"/>
      <c r="HBP156" s="88"/>
      <c r="HBQ156" s="88"/>
      <c r="HBR156" s="88"/>
      <c r="HBS156" s="88"/>
      <c r="HBT156" s="88"/>
      <c r="HBU156" s="88"/>
      <c r="HBV156" s="88"/>
      <c r="HBW156" s="88"/>
      <c r="HBX156" s="88"/>
      <c r="HBY156" s="88"/>
      <c r="HBZ156" s="88"/>
      <c r="HCA156" s="88"/>
      <c r="HCB156" s="88"/>
      <c r="HCC156" s="88"/>
      <c r="HCD156" s="88"/>
      <c r="HCE156" s="88"/>
      <c r="HCF156" s="88"/>
      <c r="HCG156" s="88"/>
      <c r="HCH156" s="88"/>
      <c r="HCI156" s="88"/>
      <c r="HCJ156" s="88"/>
      <c r="HCK156" s="88"/>
      <c r="HCL156" s="88"/>
      <c r="HCM156" s="88"/>
      <c r="HCN156" s="88"/>
      <c r="HCO156" s="88"/>
      <c r="HCP156" s="88"/>
      <c r="HCQ156" s="88"/>
      <c r="HCR156" s="88"/>
      <c r="HCS156" s="88"/>
      <c r="HCT156" s="88"/>
      <c r="HCU156" s="88"/>
      <c r="HCV156" s="88"/>
      <c r="HCW156" s="88"/>
      <c r="HCX156" s="88"/>
      <c r="HCY156" s="88"/>
      <c r="HCZ156" s="88"/>
      <c r="HDA156" s="88"/>
      <c r="HDB156" s="88"/>
      <c r="HDC156" s="88"/>
      <c r="HDD156" s="88"/>
      <c r="HDE156" s="88"/>
      <c r="HDF156" s="88"/>
      <c r="HDG156" s="88"/>
      <c r="HDH156" s="88"/>
      <c r="HDI156" s="88"/>
      <c r="HDJ156" s="88"/>
      <c r="HDK156" s="88"/>
      <c r="HDL156" s="88"/>
      <c r="HDM156" s="88"/>
      <c r="HDN156" s="88"/>
      <c r="HDO156" s="88"/>
      <c r="HDP156" s="88"/>
      <c r="HDQ156" s="88"/>
      <c r="HDR156" s="88"/>
      <c r="HDS156" s="88"/>
      <c r="HDT156" s="88"/>
      <c r="HDU156" s="88"/>
      <c r="HDV156" s="88"/>
      <c r="HDW156" s="88"/>
      <c r="HDX156" s="88"/>
      <c r="HDY156" s="88"/>
      <c r="HDZ156" s="88"/>
      <c r="HEA156" s="88"/>
      <c r="HEB156" s="88"/>
      <c r="HEC156" s="88"/>
      <c r="HED156" s="88"/>
      <c r="HEE156" s="88"/>
      <c r="HEF156" s="88"/>
      <c r="HEG156" s="88"/>
      <c r="HEH156" s="88"/>
      <c r="HEI156" s="88"/>
      <c r="HEJ156" s="88"/>
      <c r="HEK156" s="88"/>
      <c r="HEL156" s="88"/>
      <c r="HEM156" s="88"/>
      <c r="HEN156" s="88"/>
      <c r="HEO156" s="88"/>
      <c r="HEP156" s="88"/>
      <c r="HEQ156" s="88"/>
      <c r="HER156" s="88"/>
      <c r="HES156" s="88"/>
      <c r="HET156" s="88"/>
      <c r="HEU156" s="88"/>
      <c r="HEV156" s="88"/>
      <c r="HEW156" s="88"/>
      <c r="HEX156" s="88"/>
      <c r="HEY156" s="88"/>
      <c r="HEZ156" s="88"/>
      <c r="HFA156" s="88"/>
      <c r="HFB156" s="88"/>
      <c r="HFC156" s="88"/>
      <c r="HFD156" s="88"/>
      <c r="HFE156" s="88"/>
      <c r="HFF156" s="88"/>
      <c r="HFG156" s="88"/>
      <c r="HFH156" s="88"/>
      <c r="HFI156" s="88"/>
      <c r="HFJ156" s="88"/>
      <c r="HFK156" s="88"/>
      <c r="HFL156" s="88"/>
      <c r="HFM156" s="88"/>
      <c r="HFN156" s="88"/>
      <c r="HFO156" s="88"/>
      <c r="HFP156" s="88"/>
      <c r="HFQ156" s="88"/>
      <c r="HFR156" s="88"/>
      <c r="HFS156" s="88"/>
      <c r="HFT156" s="88"/>
      <c r="HFU156" s="88"/>
      <c r="HFV156" s="88"/>
      <c r="HFW156" s="88"/>
      <c r="HFX156" s="88"/>
      <c r="HFY156" s="88"/>
      <c r="HFZ156" s="88"/>
      <c r="HGA156" s="88"/>
      <c r="HGB156" s="88"/>
      <c r="HGC156" s="88"/>
      <c r="HGD156" s="88"/>
      <c r="HGE156" s="88"/>
      <c r="HGF156" s="88"/>
      <c r="HGG156" s="88"/>
      <c r="HGH156" s="88"/>
      <c r="HGI156" s="88"/>
      <c r="HGJ156" s="88"/>
      <c r="HGK156" s="88"/>
      <c r="HGL156" s="88"/>
      <c r="HGM156" s="88"/>
      <c r="HGN156" s="88"/>
      <c r="HGO156" s="88"/>
      <c r="HGP156" s="88"/>
      <c r="HGQ156" s="88"/>
      <c r="HGR156" s="88"/>
      <c r="HGS156" s="88"/>
      <c r="HGT156" s="88"/>
      <c r="HGU156" s="88"/>
      <c r="HGV156" s="88"/>
      <c r="HGW156" s="88"/>
      <c r="HGX156" s="88"/>
      <c r="HGY156" s="88"/>
      <c r="HGZ156" s="88"/>
      <c r="HHA156" s="88"/>
      <c r="HHB156" s="88"/>
      <c r="HHC156" s="88"/>
      <c r="HHD156" s="88"/>
      <c r="HHE156" s="88"/>
      <c r="HHF156" s="88"/>
      <c r="HHG156" s="88"/>
      <c r="HHH156" s="88"/>
      <c r="HHI156" s="88"/>
      <c r="HHJ156" s="88"/>
      <c r="HHK156" s="88"/>
      <c r="HHL156" s="88"/>
      <c r="HHM156" s="88"/>
      <c r="HHN156" s="88"/>
      <c r="HHO156" s="88"/>
      <c r="HHP156" s="88"/>
      <c r="HHQ156" s="88"/>
      <c r="HHR156" s="88"/>
      <c r="HHS156" s="88"/>
      <c r="HHT156" s="88"/>
      <c r="HHU156" s="88"/>
      <c r="HHV156" s="88"/>
      <c r="HHW156" s="88"/>
      <c r="HHX156" s="88"/>
      <c r="HHY156" s="88"/>
      <c r="HHZ156" s="88"/>
      <c r="HIA156" s="88"/>
      <c r="HIB156" s="88"/>
      <c r="HIC156" s="88"/>
      <c r="HID156" s="88"/>
      <c r="HIE156" s="88"/>
      <c r="HIF156" s="88"/>
      <c r="HIG156" s="88"/>
      <c r="HIH156" s="88"/>
      <c r="HII156" s="88"/>
      <c r="HIJ156" s="88"/>
      <c r="HIK156" s="88"/>
      <c r="HIL156" s="88"/>
      <c r="HIM156" s="88"/>
      <c r="HIN156" s="88"/>
      <c r="HIO156" s="88"/>
      <c r="HIP156" s="88"/>
      <c r="HIQ156" s="88"/>
      <c r="HIR156" s="88"/>
      <c r="HIS156" s="88"/>
      <c r="HIT156" s="88"/>
      <c r="HIU156" s="88"/>
      <c r="HIV156" s="88"/>
      <c r="HIW156" s="88"/>
      <c r="HIX156" s="88"/>
      <c r="HIY156" s="88"/>
      <c r="HIZ156" s="88"/>
      <c r="HJA156" s="88"/>
      <c r="HJB156" s="88"/>
      <c r="HJC156" s="88"/>
      <c r="HJD156" s="88"/>
      <c r="HJE156" s="88"/>
      <c r="HJF156" s="88"/>
      <c r="HJG156" s="88"/>
      <c r="HJH156" s="88"/>
      <c r="HJI156" s="88"/>
      <c r="HJJ156" s="88"/>
      <c r="HJK156" s="88"/>
      <c r="HJL156" s="88"/>
      <c r="HJM156" s="88"/>
      <c r="HJN156" s="88"/>
      <c r="HJO156" s="88"/>
      <c r="HJP156" s="88"/>
      <c r="HJQ156" s="88"/>
      <c r="HJR156" s="88"/>
      <c r="HJS156" s="88"/>
      <c r="HJT156" s="88"/>
      <c r="HJU156" s="88"/>
      <c r="HJV156" s="88"/>
      <c r="HJW156" s="88"/>
      <c r="HJX156" s="88"/>
      <c r="HJY156" s="88"/>
      <c r="HJZ156" s="88"/>
      <c r="HKA156" s="88"/>
      <c r="HKB156" s="88"/>
      <c r="HKC156" s="88"/>
      <c r="HKD156" s="88"/>
      <c r="HKE156" s="88"/>
      <c r="HKF156" s="88"/>
      <c r="HKG156" s="88"/>
      <c r="HKH156" s="88"/>
      <c r="HKI156" s="88"/>
      <c r="HKJ156" s="88"/>
      <c r="HKK156" s="88"/>
      <c r="HKL156" s="88"/>
      <c r="HKM156" s="88"/>
      <c r="HKN156" s="88"/>
      <c r="HKO156" s="88"/>
      <c r="HKP156" s="88"/>
      <c r="HKQ156" s="88"/>
      <c r="HKR156" s="88"/>
      <c r="HKS156" s="88"/>
      <c r="HKT156" s="88"/>
      <c r="HKU156" s="88"/>
      <c r="HKV156" s="88"/>
      <c r="HKW156" s="88"/>
      <c r="HKX156" s="88"/>
      <c r="HKY156" s="88"/>
      <c r="HKZ156" s="88"/>
      <c r="HLA156" s="88"/>
      <c r="HLB156" s="88"/>
      <c r="HLC156" s="88"/>
      <c r="HLD156" s="88"/>
      <c r="HLE156" s="88"/>
      <c r="HLF156" s="88"/>
      <c r="HLG156" s="88"/>
      <c r="HLH156" s="88"/>
      <c r="HLI156" s="88"/>
      <c r="HLJ156" s="88"/>
      <c r="HLK156" s="88"/>
      <c r="HLL156" s="88"/>
      <c r="HLM156" s="88"/>
      <c r="HLN156" s="88"/>
      <c r="HLO156" s="88"/>
      <c r="HLP156" s="88"/>
      <c r="HLQ156" s="88"/>
      <c r="HLR156" s="88"/>
      <c r="HLS156" s="88"/>
      <c r="HLT156" s="88"/>
      <c r="HLU156" s="88"/>
      <c r="HLV156" s="88"/>
      <c r="HLW156" s="88"/>
      <c r="HLX156" s="88"/>
      <c r="HLY156" s="88"/>
      <c r="HLZ156" s="88"/>
      <c r="HMA156" s="88"/>
      <c r="HMB156" s="88"/>
      <c r="HMC156" s="88"/>
      <c r="HMD156" s="88"/>
      <c r="HME156" s="88"/>
      <c r="HMF156" s="88"/>
      <c r="HMG156" s="88"/>
      <c r="HMH156" s="88"/>
      <c r="HMI156" s="88"/>
      <c r="HMJ156" s="88"/>
      <c r="HMK156" s="88"/>
      <c r="HML156" s="88"/>
      <c r="HMM156" s="88"/>
      <c r="HMN156" s="88"/>
      <c r="HMO156" s="88"/>
      <c r="HMP156" s="88"/>
      <c r="HMQ156" s="88"/>
      <c r="HMR156" s="88"/>
      <c r="HMS156" s="88"/>
      <c r="HMT156" s="88"/>
      <c r="HMU156" s="88"/>
      <c r="HMV156" s="88"/>
      <c r="HMW156" s="88"/>
      <c r="HMX156" s="88"/>
      <c r="HMY156" s="88"/>
      <c r="HMZ156" s="88"/>
      <c r="HNA156" s="88"/>
      <c r="HNB156" s="88"/>
      <c r="HNC156" s="88"/>
      <c r="HND156" s="88"/>
      <c r="HNE156" s="88"/>
      <c r="HNF156" s="88"/>
      <c r="HNG156" s="88"/>
      <c r="HNH156" s="88"/>
      <c r="HNI156" s="88"/>
      <c r="HNJ156" s="88"/>
      <c r="HNK156" s="88"/>
      <c r="HNL156" s="88"/>
      <c r="HNM156" s="88"/>
      <c r="HNN156" s="88"/>
      <c r="HNO156" s="88"/>
      <c r="HNP156" s="88"/>
      <c r="HNQ156" s="88"/>
      <c r="HNR156" s="88"/>
      <c r="HNS156" s="88"/>
      <c r="HNT156" s="88"/>
      <c r="HNU156" s="88"/>
      <c r="HNV156" s="88"/>
      <c r="HNW156" s="88"/>
      <c r="HNX156" s="88"/>
      <c r="HNY156" s="88"/>
      <c r="HNZ156" s="88"/>
      <c r="HOA156" s="88"/>
      <c r="HOB156" s="88"/>
      <c r="HOC156" s="88"/>
      <c r="HOD156" s="88"/>
      <c r="HOE156" s="88"/>
      <c r="HOF156" s="88"/>
      <c r="HOG156" s="88"/>
      <c r="HOH156" s="88"/>
      <c r="HOI156" s="88"/>
      <c r="HOJ156" s="88"/>
      <c r="HOK156" s="88"/>
      <c r="HOL156" s="88"/>
      <c r="HOM156" s="88"/>
      <c r="HON156" s="88"/>
      <c r="HOO156" s="88"/>
      <c r="HOP156" s="88"/>
      <c r="HOQ156" s="88"/>
      <c r="HOR156" s="88"/>
      <c r="HOS156" s="88"/>
      <c r="HOT156" s="88"/>
      <c r="HOU156" s="88"/>
      <c r="HOV156" s="88"/>
      <c r="HOW156" s="88"/>
      <c r="HOX156" s="88"/>
      <c r="HOY156" s="88"/>
      <c r="HOZ156" s="88"/>
      <c r="HPA156" s="88"/>
      <c r="HPB156" s="88"/>
      <c r="HPC156" s="88"/>
      <c r="HPD156" s="88"/>
      <c r="HPE156" s="88"/>
      <c r="HPF156" s="88"/>
      <c r="HPG156" s="88"/>
      <c r="HPH156" s="88"/>
      <c r="HPI156" s="88"/>
      <c r="HPJ156" s="88"/>
      <c r="HPK156" s="88"/>
      <c r="HPL156" s="88"/>
      <c r="HPM156" s="88"/>
      <c r="HPN156" s="88"/>
      <c r="HPO156" s="88"/>
      <c r="HPP156" s="88"/>
      <c r="HPQ156" s="88"/>
      <c r="HPR156" s="88"/>
      <c r="HPS156" s="88"/>
      <c r="HPT156" s="88"/>
      <c r="HPU156" s="88"/>
      <c r="HPV156" s="88"/>
      <c r="HPW156" s="88"/>
      <c r="HPX156" s="88"/>
      <c r="HPY156" s="88"/>
      <c r="HPZ156" s="88"/>
      <c r="HQA156" s="88"/>
      <c r="HQB156" s="88"/>
      <c r="HQC156" s="88"/>
      <c r="HQD156" s="88"/>
      <c r="HQE156" s="88"/>
      <c r="HQF156" s="88"/>
      <c r="HQG156" s="88"/>
      <c r="HQH156" s="88"/>
      <c r="HQI156" s="88"/>
      <c r="HQJ156" s="88"/>
      <c r="HQK156" s="88"/>
      <c r="HQL156" s="88"/>
      <c r="HQM156" s="88"/>
      <c r="HQN156" s="88"/>
      <c r="HQO156" s="88"/>
      <c r="HQP156" s="88"/>
      <c r="HQQ156" s="88"/>
      <c r="HQR156" s="88"/>
      <c r="HQS156" s="88"/>
      <c r="HQT156" s="88"/>
      <c r="HQU156" s="88"/>
      <c r="HQV156" s="88"/>
      <c r="HQW156" s="88"/>
      <c r="HQX156" s="88"/>
      <c r="HQY156" s="88"/>
      <c r="HQZ156" s="88"/>
      <c r="HRA156" s="88"/>
      <c r="HRB156" s="88"/>
      <c r="HRC156" s="88"/>
      <c r="HRD156" s="88"/>
      <c r="HRE156" s="88"/>
      <c r="HRF156" s="88"/>
      <c r="HRG156" s="88"/>
      <c r="HRH156" s="88"/>
      <c r="HRI156" s="88"/>
      <c r="HRJ156" s="88"/>
      <c r="HRK156" s="88"/>
      <c r="HRL156" s="88"/>
      <c r="HRM156" s="88"/>
      <c r="HRN156" s="88"/>
      <c r="HRO156" s="88"/>
      <c r="HRP156" s="88"/>
      <c r="HRQ156" s="88"/>
      <c r="HRR156" s="88"/>
      <c r="HRS156" s="88"/>
      <c r="HRT156" s="88"/>
      <c r="HRU156" s="88"/>
      <c r="HRV156" s="88"/>
      <c r="HRW156" s="88"/>
      <c r="HRX156" s="88"/>
      <c r="HRY156" s="88"/>
      <c r="HRZ156" s="88"/>
      <c r="HSA156" s="88"/>
      <c r="HSB156" s="88"/>
      <c r="HSC156" s="88"/>
      <c r="HSD156" s="88"/>
      <c r="HSE156" s="88"/>
      <c r="HSF156" s="88"/>
      <c r="HSG156" s="88"/>
      <c r="HSH156" s="88"/>
      <c r="HSI156" s="88"/>
      <c r="HSJ156" s="88"/>
      <c r="HSK156" s="88"/>
      <c r="HSL156" s="88"/>
      <c r="HSM156" s="88"/>
      <c r="HSN156" s="88"/>
      <c r="HSO156" s="88"/>
      <c r="HSP156" s="88"/>
      <c r="HSQ156" s="88"/>
      <c r="HSR156" s="88"/>
      <c r="HSS156" s="88"/>
      <c r="HST156" s="88"/>
      <c r="HSU156" s="88"/>
      <c r="HSV156" s="88"/>
      <c r="HSW156" s="88"/>
      <c r="HSX156" s="88"/>
      <c r="HSY156" s="88"/>
      <c r="HSZ156" s="88"/>
      <c r="HTA156" s="88"/>
      <c r="HTB156" s="88"/>
      <c r="HTC156" s="88"/>
      <c r="HTD156" s="88"/>
      <c r="HTE156" s="88"/>
      <c r="HTF156" s="88"/>
      <c r="HTG156" s="88"/>
      <c r="HTH156" s="88"/>
      <c r="HTI156" s="88"/>
      <c r="HTJ156" s="88"/>
      <c r="HTK156" s="88"/>
      <c r="HTL156" s="88"/>
      <c r="HTM156" s="88"/>
      <c r="HTN156" s="88"/>
      <c r="HTO156" s="88"/>
      <c r="HTP156" s="88"/>
      <c r="HTQ156" s="88"/>
      <c r="HTR156" s="88"/>
      <c r="HTS156" s="88"/>
      <c r="HTT156" s="88"/>
      <c r="HTU156" s="88"/>
      <c r="HTV156" s="88"/>
      <c r="HTW156" s="88"/>
      <c r="HTX156" s="88"/>
      <c r="HTY156" s="88"/>
      <c r="HTZ156" s="88"/>
      <c r="HUA156" s="88"/>
      <c r="HUB156" s="88"/>
      <c r="HUC156" s="88"/>
      <c r="HUD156" s="88"/>
      <c r="HUE156" s="88"/>
      <c r="HUF156" s="88"/>
      <c r="HUG156" s="88"/>
      <c r="HUH156" s="88"/>
      <c r="HUI156" s="88"/>
      <c r="HUJ156" s="88"/>
      <c r="HUK156" s="88"/>
      <c r="HUL156" s="88"/>
      <c r="HUM156" s="88"/>
      <c r="HUN156" s="88"/>
      <c r="HUO156" s="88"/>
      <c r="HUP156" s="88"/>
      <c r="HUQ156" s="88"/>
      <c r="HUR156" s="88"/>
      <c r="HUS156" s="88"/>
      <c r="HUT156" s="88"/>
      <c r="HUU156" s="88"/>
      <c r="HUV156" s="88"/>
      <c r="HUW156" s="88"/>
      <c r="HUX156" s="88"/>
      <c r="HUY156" s="88"/>
      <c r="HUZ156" s="88"/>
      <c r="HVA156" s="88"/>
      <c r="HVB156" s="88"/>
      <c r="HVC156" s="88"/>
      <c r="HVD156" s="88"/>
      <c r="HVE156" s="88"/>
      <c r="HVF156" s="88"/>
      <c r="HVG156" s="88"/>
      <c r="HVH156" s="88"/>
      <c r="HVI156" s="88"/>
      <c r="HVJ156" s="88"/>
      <c r="HVK156" s="88"/>
      <c r="HVL156" s="88"/>
      <c r="HVM156" s="88"/>
      <c r="HVN156" s="88"/>
      <c r="HVO156" s="88"/>
      <c r="HVP156" s="88"/>
      <c r="HVQ156" s="88"/>
      <c r="HVR156" s="88"/>
      <c r="HVS156" s="88"/>
      <c r="HVT156" s="88"/>
      <c r="HVU156" s="88"/>
      <c r="HVV156" s="88"/>
      <c r="HVW156" s="88"/>
      <c r="HVX156" s="88"/>
      <c r="HVY156" s="88"/>
      <c r="HVZ156" s="88"/>
      <c r="HWA156" s="88"/>
      <c r="HWB156" s="88"/>
      <c r="HWC156" s="88"/>
      <c r="HWD156" s="88"/>
      <c r="HWE156" s="88"/>
      <c r="HWF156" s="88"/>
      <c r="HWG156" s="88"/>
      <c r="HWH156" s="88"/>
      <c r="HWI156" s="88"/>
      <c r="HWJ156" s="88"/>
      <c r="HWK156" s="88"/>
      <c r="HWL156" s="88"/>
      <c r="HWM156" s="88"/>
      <c r="HWN156" s="88"/>
      <c r="HWO156" s="88"/>
      <c r="HWP156" s="88"/>
      <c r="HWQ156" s="88"/>
      <c r="HWR156" s="88"/>
      <c r="HWS156" s="88"/>
      <c r="HWT156" s="88"/>
      <c r="HWU156" s="88"/>
      <c r="HWV156" s="88"/>
      <c r="HWW156" s="88"/>
      <c r="HWX156" s="88"/>
      <c r="HWY156" s="88"/>
      <c r="HWZ156" s="88"/>
      <c r="HXA156" s="88"/>
      <c r="HXB156" s="88"/>
      <c r="HXC156" s="88"/>
      <c r="HXD156" s="88"/>
      <c r="HXE156" s="88"/>
      <c r="HXF156" s="88"/>
      <c r="HXG156" s="88"/>
      <c r="HXH156" s="88"/>
      <c r="HXI156" s="88"/>
      <c r="HXJ156" s="88"/>
      <c r="HXK156" s="88"/>
      <c r="HXL156" s="88"/>
      <c r="HXM156" s="88"/>
      <c r="HXN156" s="88"/>
      <c r="HXO156" s="88"/>
      <c r="HXP156" s="88"/>
      <c r="HXQ156" s="88"/>
      <c r="HXR156" s="88"/>
      <c r="HXS156" s="88"/>
      <c r="HXT156" s="88"/>
      <c r="HXU156" s="88"/>
      <c r="HXV156" s="88"/>
      <c r="HXW156" s="88"/>
      <c r="HXX156" s="88"/>
      <c r="HXY156" s="88"/>
      <c r="HXZ156" s="88"/>
      <c r="HYA156" s="88"/>
      <c r="HYB156" s="88"/>
      <c r="HYC156" s="88"/>
      <c r="HYD156" s="88"/>
      <c r="HYE156" s="88"/>
      <c r="HYF156" s="88"/>
      <c r="HYG156" s="88"/>
      <c r="HYH156" s="88"/>
      <c r="HYI156" s="88"/>
      <c r="HYJ156" s="88"/>
      <c r="HYK156" s="88"/>
      <c r="HYL156" s="88"/>
      <c r="HYM156" s="88"/>
      <c r="HYN156" s="88"/>
      <c r="HYO156" s="88"/>
      <c r="HYP156" s="88"/>
      <c r="HYQ156" s="88"/>
      <c r="HYR156" s="88"/>
      <c r="HYS156" s="88"/>
      <c r="HYT156" s="88"/>
      <c r="HYU156" s="88"/>
      <c r="HYV156" s="88"/>
      <c r="HYW156" s="88"/>
      <c r="HYX156" s="88"/>
      <c r="HYY156" s="88"/>
      <c r="HYZ156" s="88"/>
      <c r="HZA156" s="88"/>
      <c r="HZB156" s="88"/>
      <c r="HZC156" s="88"/>
      <c r="HZD156" s="88"/>
      <c r="HZE156" s="88"/>
      <c r="HZF156" s="88"/>
      <c r="HZG156" s="88"/>
      <c r="HZH156" s="88"/>
      <c r="HZI156" s="88"/>
      <c r="HZJ156" s="88"/>
      <c r="HZK156" s="88"/>
      <c r="HZL156" s="88"/>
      <c r="HZM156" s="88"/>
      <c r="HZN156" s="88"/>
      <c r="HZO156" s="88"/>
      <c r="HZP156" s="88"/>
      <c r="HZQ156" s="88"/>
      <c r="HZR156" s="88"/>
      <c r="HZS156" s="88"/>
      <c r="HZT156" s="88"/>
      <c r="HZU156" s="88"/>
      <c r="HZV156" s="88"/>
      <c r="HZW156" s="88"/>
      <c r="HZX156" s="88"/>
      <c r="HZY156" s="88"/>
      <c r="HZZ156" s="88"/>
      <c r="IAA156" s="88"/>
      <c r="IAB156" s="88"/>
      <c r="IAC156" s="88"/>
      <c r="IAD156" s="88"/>
      <c r="IAE156" s="88"/>
      <c r="IAF156" s="88"/>
      <c r="IAG156" s="88"/>
      <c r="IAH156" s="88"/>
      <c r="IAI156" s="88"/>
      <c r="IAJ156" s="88"/>
      <c r="IAK156" s="88"/>
      <c r="IAL156" s="88"/>
      <c r="IAM156" s="88"/>
      <c r="IAN156" s="88"/>
      <c r="IAO156" s="88"/>
      <c r="IAP156" s="88"/>
      <c r="IAQ156" s="88"/>
      <c r="IAR156" s="88"/>
      <c r="IAS156" s="88"/>
      <c r="IAT156" s="88"/>
      <c r="IAU156" s="88"/>
      <c r="IAV156" s="88"/>
      <c r="IAW156" s="88"/>
      <c r="IAX156" s="88"/>
      <c r="IAY156" s="88"/>
      <c r="IAZ156" s="88"/>
      <c r="IBA156" s="88"/>
      <c r="IBB156" s="88"/>
      <c r="IBC156" s="88"/>
      <c r="IBD156" s="88"/>
      <c r="IBE156" s="88"/>
      <c r="IBF156" s="88"/>
      <c r="IBG156" s="88"/>
      <c r="IBH156" s="88"/>
      <c r="IBI156" s="88"/>
      <c r="IBJ156" s="88"/>
      <c r="IBK156" s="88"/>
      <c r="IBL156" s="88"/>
      <c r="IBM156" s="88"/>
      <c r="IBN156" s="88"/>
      <c r="IBO156" s="88"/>
      <c r="IBP156" s="88"/>
      <c r="IBQ156" s="88"/>
      <c r="IBR156" s="88"/>
      <c r="IBS156" s="88"/>
      <c r="IBT156" s="88"/>
      <c r="IBU156" s="88"/>
      <c r="IBV156" s="88"/>
      <c r="IBW156" s="88"/>
      <c r="IBX156" s="88"/>
      <c r="IBY156" s="88"/>
      <c r="IBZ156" s="88"/>
      <c r="ICA156" s="88"/>
      <c r="ICB156" s="88"/>
      <c r="ICC156" s="88"/>
      <c r="ICD156" s="88"/>
      <c r="ICE156" s="88"/>
      <c r="ICF156" s="88"/>
      <c r="ICG156" s="88"/>
      <c r="ICH156" s="88"/>
      <c r="ICI156" s="88"/>
      <c r="ICJ156" s="88"/>
      <c r="ICK156" s="88"/>
      <c r="ICL156" s="88"/>
      <c r="ICM156" s="88"/>
      <c r="ICN156" s="88"/>
      <c r="ICO156" s="88"/>
      <c r="ICP156" s="88"/>
      <c r="ICQ156" s="88"/>
      <c r="ICR156" s="88"/>
      <c r="ICS156" s="88"/>
      <c r="ICT156" s="88"/>
      <c r="ICU156" s="88"/>
      <c r="ICV156" s="88"/>
      <c r="ICW156" s="88"/>
      <c r="ICX156" s="88"/>
      <c r="ICY156" s="88"/>
      <c r="ICZ156" s="88"/>
      <c r="IDA156" s="88"/>
      <c r="IDB156" s="88"/>
      <c r="IDC156" s="88"/>
      <c r="IDD156" s="88"/>
      <c r="IDE156" s="88"/>
      <c r="IDF156" s="88"/>
      <c r="IDG156" s="88"/>
      <c r="IDH156" s="88"/>
      <c r="IDI156" s="88"/>
      <c r="IDJ156" s="88"/>
      <c r="IDK156" s="88"/>
      <c r="IDL156" s="88"/>
      <c r="IDM156" s="88"/>
      <c r="IDN156" s="88"/>
      <c r="IDO156" s="88"/>
      <c r="IDP156" s="88"/>
      <c r="IDQ156" s="88"/>
      <c r="IDR156" s="88"/>
      <c r="IDS156" s="88"/>
      <c r="IDT156" s="88"/>
      <c r="IDU156" s="88"/>
      <c r="IDV156" s="88"/>
      <c r="IDW156" s="88"/>
      <c r="IDX156" s="88"/>
      <c r="IDY156" s="88"/>
      <c r="IDZ156" s="88"/>
      <c r="IEA156" s="88"/>
      <c r="IEB156" s="88"/>
      <c r="IEC156" s="88"/>
      <c r="IED156" s="88"/>
      <c r="IEE156" s="88"/>
      <c r="IEF156" s="88"/>
      <c r="IEG156" s="88"/>
      <c r="IEH156" s="88"/>
      <c r="IEI156" s="88"/>
      <c r="IEJ156" s="88"/>
      <c r="IEK156" s="88"/>
      <c r="IEL156" s="88"/>
      <c r="IEM156" s="88"/>
      <c r="IEN156" s="88"/>
      <c r="IEO156" s="88"/>
      <c r="IEP156" s="88"/>
      <c r="IEQ156" s="88"/>
      <c r="IER156" s="88"/>
      <c r="IES156" s="88"/>
      <c r="IET156" s="88"/>
      <c r="IEU156" s="88"/>
      <c r="IEV156" s="88"/>
      <c r="IEW156" s="88"/>
      <c r="IEX156" s="88"/>
      <c r="IEY156" s="88"/>
      <c r="IEZ156" s="88"/>
      <c r="IFA156" s="88"/>
      <c r="IFB156" s="88"/>
      <c r="IFC156" s="88"/>
      <c r="IFD156" s="88"/>
      <c r="IFE156" s="88"/>
      <c r="IFF156" s="88"/>
      <c r="IFG156" s="88"/>
      <c r="IFH156" s="88"/>
      <c r="IFI156" s="88"/>
      <c r="IFJ156" s="88"/>
      <c r="IFK156" s="88"/>
      <c r="IFL156" s="88"/>
      <c r="IFM156" s="88"/>
      <c r="IFN156" s="88"/>
      <c r="IFO156" s="88"/>
      <c r="IFP156" s="88"/>
      <c r="IFQ156" s="88"/>
      <c r="IFR156" s="88"/>
      <c r="IFS156" s="88"/>
      <c r="IFT156" s="88"/>
      <c r="IFU156" s="88"/>
      <c r="IFV156" s="88"/>
      <c r="IFW156" s="88"/>
      <c r="IFX156" s="88"/>
      <c r="IFY156" s="88"/>
      <c r="IFZ156" s="88"/>
      <c r="IGA156" s="88"/>
      <c r="IGB156" s="88"/>
      <c r="IGC156" s="88"/>
      <c r="IGD156" s="88"/>
      <c r="IGE156" s="88"/>
      <c r="IGF156" s="88"/>
      <c r="IGG156" s="88"/>
      <c r="IGH156" s="88"/>
      <c r="IGI156" s="88"/>
      <c r="IGJ156" s="88"/>
      <c r="IGK156" s="88"/>
      <c r="IGL156" s="88"/>
      <c r="IGM156" s="88"/>
      <c r="IGN156" s="88"/>
      <c r="IGO156" s="88"/>
      <c r="IGP156" s="88"/>
      <c r="IGQ156" s="88"/>
      <c r="IGR156" s="88"/>
      <c r="IGS156" s="88"/>
      <c r="IGT156" s="88"/>
      <c r="IGU156" s="88"/>
      <c r="IGV156" s="88"/>
      <c r="IGW156" s="88"/>
      <c r="IGX156" s="88"/>
      <c r="IGY156" s="88"/>
      <c r="IGZ156" s="88"/>
      <c r="IHA156" s="88"/>
      <c r="IHB156" s="88"/>
      <c r="IHC156" s="88"/>
      <c r="IHD156" s="88"/>
      <c r="IHE156" s="88"/>
      <c r="IHF156" s="88"/>
      <c r="IHG156" s="88"/>
      <c r="IHH156" s="88"/>
      <c r="IHI156" s="88"/>
      <c r="IHJ156" s="88"/>
      <c r="IHK156" s="88"/>
      <c r="IHL156" s="88"/>
      <c r="IHM156" s="88"/>
      <c r="IHN156" s="88"/>
      <c r="IHO156" s="88"/>
      <c r="IHP156" s="88"/>
      <c r="IHQ156" s="88"/>
      <c r="IHR156" s="88"/>
      <c r="IHS156" s="88"/>
      <c r="IHT156" s="88"/>
      <c r="IHU156" s="88"/>
      <c r="IHV156" s="88"/>
      <c r="IHW156" s="88"/>
      <c r="IHX156" s="88"/>
      <c r="IHY156" s="88"/>
      <c r="IHZ156" s="88"/>
      <c r="IIA156" s="88"/>
      <c r="IIB156" s="88"/>
      <c r="IIC156" s="88"/>
      <c r="IID156" s="88"/>
      <c r="IIE156" s="88"/>
      <c r="IIF156" s="88"/>
      <c r="IIG156" s="88"/>
      <c r="IIH156" s="88"/>
      <c r="III156" s="88"/>
      <c r="IIJ156" s="88"/>
      <c r="IIK156" s="88"/>
      <c r="IIL156" s="88"/>
      <c r="IIM156" s="88"/>
      <c r="IIN156" s="88"/>
      <c r="IIO156" s="88"/>
      <c r="IIP156" s="88"/>
      <c r="IIQ156" s="88"/>
      <c r="IIR156" s="88"/>
      <c r="IIS156" s="88"/>
      <c r="IIT156" s="88"/>
      <c r="IIU156" s="88"/>
      <c r="IIV156" s="88"/>
      <c r="IIW156" s="88"/>
      <c r="IIX156" s="88"/>
      <c r="IIY156" s="88"/>
      <c r="IIZ156" s="88"/>
      <c r="IJA156" s="88"/>
      <c r="IJB156" s="88"/>
      <c r="IJC156" s="88"/>
      <c r="IJD156" s="88"/>
      <c r="IJE156" s="88"/>
      <c r="IJF156" s="88"/>
      <c r="IJG156" s="88"/>
      <c r="IJH156" s="88"/>
      <c r="IJI156" s="88"/>
      <c r="IJJ156" s="88"/>
      <c r="IJK156" s="88"/>
      <c r="IJL156" s="88"/>
      <c r="IJM156" s="88"/>
      <c r="IJN156" s="88"/>
      <c r="IJO156" s="88"/>
      <c r="IJP156" s="88"/>
      <c r="IJQ156" s="88"/>
      <c r="IJR156" s="88"/>
      <c r="IJS156" s="88"/>
      <c r="IJT156" s="88"/>
      <c r="IJU156" s="88"/>
      <c r="IJV156" s="88"/>
      <c r="IJW156" s="88"/>
      <c r="IJX156" s="88"/>
      <c r="IJY156" s="88"/>
      <c r="IJZ156" s="88"/>
      <c r="IKA156" s="88"/>
      <c r="IKB156" s="88"/>
      <c r="IKC156" s="88"/>
      <c r="IKD156" s="88"/>
      <c r="IKE156" s="88"/>
      <c r="IKF156" s="88"/>
      <c r="IKG156" s="88"/>
      <c r="IKH156" s="88"/>
      <c r="IKI156" s="88"/>
      <c r="IKJ156" s="88"/>
      <c r="IKK156" s="88"/>
      <c r="IKL156" s="88"/>
      <c r="IKM156" s="88"/>
      <c r="IKN156" s="88"/>
      <c r="IKO156" s="88"/>
      <c r="IKP156" s="88"/>
      <c r="IKQ156" s="88"/>
      <c r="IKR156" s="88"/>
      <c r="IKS156" s="88"/>
      <c r="IKT156" s="88"/>
      <c r="IKU156" s="88"/>
      <c r="IKV156" s="88"/>
      <c r="IKW156" s="88"/>
      <c r="IKX156" s="88"/>
      <c r="IKY156" s="88"/>
      <c r="IKZ156" s="88"/>
      <c r="ILA156" s="88"/>
      <c r="ILB156" s="88"/>
      <c r="ILC156" s="88"/>
      <c r="ILD156" s="88"/>
      <c r="ILE156" s="88"/>
      <c r="ILF156" s="88"/>
      <c r="ILG156" s="88"/>
      <c r="ILH156" s="88"/>
      <c r="ILI156" s="88"/>
      <c r="ILJ156" s="88"/>
      <c r="ILK156" s="88"/>
      <c r="ILL156" s="88"/>
      <c r="ILM156" s="88"/>
      <c r="ILN156" s="88"/>
      <c r="ILO156" s="88"/>
      <c r="ILP156" s="88"/>
      <c r="ILQ156" s="88"/>
      <c r="ILR156" s="88"/>
      <c r="ILS156" s="88"/>
      <c r="ILT156" s="88"/>
      <c r="ILU156" s="88"/>
      <c r="ILV156" s="88"/>
      <c r="ILW156" s="88"/>
      <c r="ILX156" s="88"/>
      <c r="ILY156" s="88"/>
      <c r="ILZ156" s="88"/>
      <c r="IMA156" s="88"/>
      <c r="IMB156" s="88"/>
      <c r="IMC156" s="88"/>
      <c r="IMD156" s="88"/>
      <c r="IME156" s="88"/>
      <c r="IMF156" s="88"/>
      <c r="IMG156" s="88"/>
      <c r="IMH156" s="88"/>
      <c r="IMI156" s="88"/>
      <c r="IMJ156" s="88"/>
      <c r="IMK156" s="88"/>
      <c r="IML156" s="88"/>
      <c r="IMM156" s="88"/>
      <c r="IMN156" s="88"/>
      <c r="IMO156" s="88"/>
      <c r="IMP156" s="88"/>
      <c r="IMQ156" s="88"/>
      <c r="IMR156" s="88"/>
      <c r="IMS156" s="88"/>
      <c r="IMT156" s="88"/>
      <c r="IMU156" s="88"/>
      <c r="IMV156" s="88"/>
      <c r="IMW156" s="88"/>
      <c r="IMX156" s="88"/>
      <c r="IMY156" s="88"/>
      <c r="IMZ156" s="88"/>
      <c r="INA156" s="88"/>
      <c r="INB156" s="88"/>
      <c r="INC156" s="88"/>
      <c r="IND156" s="88"/>
      <c r="INE156" s="88"/>
      <c r="INF156" s="88"/>
      <c r="ING156" s="88"/>
      <c r="INH156" s="88"/>
      <c r="INI156" s="88"/>
      <c r="INJ156" s="88"/>
      <c r="INK156" s="88"/>
      <c r="INL156" s="88"/>
      <c r="INM156" s="88"/>
      <c r="INN156" s="88"/>
      <c r="INO156" s="88"/>
      <c r="INP156" s="88"/>
      <c r="INQ156" s="88"/>
      <c r="INR156" s="88"/>
      <c r="INS156" s="88"/>
      <c r="INT156" s="88"/>
      <c r="INU156" s="88"/>
      <c r="INV156" s="88"/>
      <c r="INW156" s="88"/>
      <c r="INX156" s="88"/>
      <c r="INY156" s="88"/>
      <c r="INZ156" s="88"/>
      <c r="IOA156" s="88"/>
      <c r="IOB156" s="88"/>
      <c r="IOC156" s="88"/>
      <c r="IOD156" s="88"/>
      <c r="IOE156" s="88"/>
      <c r="IOF156" s="88"/>
      <c r="IOG156" s="88"/>
      <c r="IOH156" s="88"/>
      <c r="IOI156" s="88"/>
      <c r="IOJ156" s="88"/>
      <c r="IOK156" s="88"/>
      <c r="IOL156" s="88"/>
      <c r="IOM156" s="88"/>
      <c r="ION156" s="88"/>
      <c r="IOO156" s="88"/>
      <c r="IOP156" s="88"/>
      <c r="IOQ156" s="88"/>
      <c r="IOR156" s="88"/>
      <c r="IOS156" s="88"/>
      <c r="IOT156" s="88"/>
      <c r="IOU156" s="88"/>
      <c r="IOV156" s="88"/>
      <c r="IOW156" s="88"/>
      <c r="IOX156" s="88"/>
      <c r="IOY156" s="88"/>
      <c r="IOZ156" s="88"/>
      <c r="IPA156" s="88"/>
      <c r="IPB156" s="88"/>
      <c r="IPC156" s="88"/>
      <c r="IPD156" s="88"/>
      <c r="IPE156" s="88"/>
      <c r="IPF156" s="88"/>
      <c r="IPG156" s="88"/>
      <c r="IPH156" s="88"/>
      <c r="IPI156" s="88"/>
      <c r="IPJ156" s="88"/>
      <c r="IPK156" s="88"/>
      <c r="IPL156" s="88"/>
      <c r="IPM156" s="88"/>
      <c r="IPN156" s="88"/>
      <c r="IPO156" s="88"/>
      <c r="IPP156" s="88"/>
      <c r="IPQ156" s="88"/>
      <c r="IPR156" s="88"/>
      <c r="IPS156" s="88"/>
      <c r="IPT156" s="88"/>
      <c r="IPU156" s="88"/>
      <c r="IPV156" s="88"/>
      <c r="IPW156" s="88"/>
      <c r="IPX156" s="88"/>
      <c r="IPY156" s="88"/>
      <c r="IPZ156" s="88"/>
      <c r="IQA156" s="88"/>
      <c r="IQB156" s="88"/>
      <c r="IQC156" s="88"/>
      <c r="IQD156" s="88"/>
      <c r="IQE156" s="88"/>
      <c r="IQF156" s="88"/>
      <c r="IQG156" s="88"/>
      <c r="IQH156" s="88"/>
      <c r="IQI156" s="88"/>
      <c r="IQJ156" s="88"/>
      <c r="IQK156" s="88"/>
      <c r="IQL156" s="88"/>
      <c r="IQM156" s="88"/>
      <c r="IQN156" s="88"/>
      <c r="IQO156" s="88"/>
      <c r="IQP156" s="88"/>
      <c r="IQQ156" s="88"/>
      <c r="IQR156" s="88"/>
      <c r="IQS156" s="88"/>
      <c r="IQT156" s="88"/>
      <c r="IQU156" s="88"/>
      <c r="IQV156" s="88"/>
      <c r="IQW156" s="88"/>
      <c r="IQX156" s="88"/>
      <c r="IQY156" s="88"/>
      <c r="IQZ156" s="88"/>
      <c r="IRA156" s="88"/>
      <c r="IRB156" s="88"/>
      <c r="IRC156" s="88"/>
      <c r="IRD156" s="88"/>
      <c r="IRE156" s="88"/>
      <c r="IRF156" s="88"/>
      <c r="IRG156" s="88"/>
      <c r="IRH156" s="88"/>
      <c r="IRI156" s="88"/>
      <c r="IRJ156" s="88"/>
      <c r="IRK156" s="88"/>
      <c r="IRL156" s="88"/>
      <c r="IRM156" s="88"/>
      <c r="IRN156" s="88"/>
      <c r="IRO156" s="88"/>
      <c r="IRP156" s="88"/>
      <c r="IRQ156" s="88"/>
      <c r="IRR156" s="88"/>
      <c r="IRS156" s="88"/>
      <c r="IRT156" s="88"/>
      <c r="IRU156" s="88"/>
      <c r="IRV156" s="88"/>
      <c r="IRW156" s="88"/>
      <c r="IRX156" s="88"/>
      <c r="IRY156" s="88"/>
      <c r="IRZ156" s="88"/>
      <c r="ISA156" s="88"/>
      <c r="ISB156" s="88"/>
      <c r="ISC156" s="88"/>
      <c r="ISD156" s="88"/>
      <c r="ISE156" s="88"/>
      <c r="ISF156" s="88"/>
      <c r="ISG156" s="88"/>
      <c r="ISH156" s="88"/>
      <c r="ISI156" s="88"/>
      <c r="ISJ156" s="88"/>
      <c r="ISK156" s="88"/>
      <c r="ISL156" s="88"/>
      <c r="ISM156" s="88"/>
      <c r="ISN156" s="88"/>
      <c r="ISO156" s="88"/>
      <c r="ISP156" s="88"/>
      <c r="ISQ156" s="88"/>
      <c r="ISR156" s="88"/>
      <c r="ISS156" s="88"/>
      <c r="IST156" s="88"/>
      <c r="ISU156" s="88"/>
      <c r="ISV156" s="88"/>
      <c r="ISW156" s="88"/>
      <c r="ISX156" s="88"/>
      <c r="ISY156" s="88"/>
      <c r="ISZ156" s="88"/>
      <c r="ITA156" s="88"/>
      <c r="ITB156" s="88"/>
      <c r="ITC156" s="88"/>
      <c r="ITD156" s="88"/>
      <c r="ITE156" s="88"/>
      <c r="ITF156" s="88"/>
      <c r="ITG156" s="88"/>
      <c r="ITH156" s="88"/>
      <c r="ITI156" s="88"/>
      <c r="ITJ156" s="88"/>
      <c r="ITK156" s="88"/>
      <c r="ITL156" s="88"/>
      <c r="ITM156" s="88"/>
      <c r="ITN156" s="88"/>
      <c r="ITO156" s="88"/>
      <c r="ITP156" s="88"/>
      <c r="ITQ156" s="88"/>
      <c r="ITR156" s="88"/>
      <c r="ITS156" s="88"/>
      <c r="ITT156" s="88"/>
      <c r="ITU156" s="88"/>
      <c r="ITV156" s="88"/>
      <c r="ITW156" s="88"/>
      <c r="ITX156" s="88"/>
      <c r="ITY156" s="88"/>
      <c r="ITZ156" s="88"/>
      <c r="IUA156" s="88"/>
      <c r="IUB156" s="88"/>
      <c r="IUC156" s="88"/>
      <c r="IUD156" s="88"/>
      <c r="IUE156" s="88"/>
      <c r="IUF156" s="88"/>
      <c r="IUG156" s="88"/>
      <c r="IUH156" s="88"/>
      <c r="IUI156" s="88"/>
      <c r="IUJ156" s="88"/>
      <c r="IUK156" s="88"/>
      <c r="IUL156" s="88"/>
      <c r="IUM156" s="88"/>
      <c r="IUN156" s="88"/>
      <c r="IUO156" s="88"/>
      <c r="IUP156" s="88"/>
      <c r="IUQ156" s="88"/>
      <c r="IUR156" s="88"/>
      <c r="IUS156" s="88"/>
      <c r="IUT156" s="88"/>
      <c r="IUU156" s="88"/>
      <c r="IUV156" s="88"/>
      <c r="IUW156" s="88"/>
      <c r="IUX156" s="88"/>
      <c r="IUY156" s="88"/>
      <c r="IUZ156" s="88"/>
      <c r="IVA156" s="88"/>
      <c r="IVB156" s="88"/>
      <c r="IVC156" s="88"/>
      <c r="IVD156" s="88"/>
      <c r="IVE156" s="88"/>
      <c r="IVF156" s="88"/>
      <c r="IVG156" s="88"/>
      <c r="IVH156" s="88"/>
      <c r="IVI156" s="88"/>
      <c r="IVJ156" s="88"/>
      <c r="IVK156" s="88"/>
      <c r="IVL156" s="88"/>
      <c r="IVM156" s="88"/>
      <c r="IVN156" s="88"/>
      <c r="IVO156" s="88"/>
      <c r="IVP156" s="88"/>
      <c r="IVQ156" s="88"/>
      <c r="IVR156" s="88"/>
      <c r="IVS156" s="88"/>
      <c r="IVT156" s="88"/>
      <c r="IVU156" s="88"/>
      <c r="IVV156" s="88"/>
      <c r="IVW156" s="88"/>
      <c r="IVX156" s="88"/>
      <c r="IVY156" s="88"/>
      <c r="IVZ156" s="88"/>
      <c r="IWA156" s="88"/>
      <c r="IWB156" s="88"/>
      <c r="IWC156" s="88"/>
      <c r="IWD156" s="88"/>
      <c r="IWE156" s="88"/>
      <c r="IWF156" s="88"/>
      <c r="IWG156" s="88"/>
      <c r="IWH156" s="88"/>
      <c r="IWI156" s="88"/>
      <c r="IWJ156" s="88"/>
      <c r="IWK156" s="88"/>
      <c r="IWL156" s="88"/>
      <c r="IWM156" s="88"/>
      <c r="IWN156" s="88"/>
      <c r="IWO156" s="88"/>
      <c r="IWP156" s="88"/>
      <c r="IWQ156" s="88"/>
      <c r="IWR156" s="88"/>
      <c r="IWS156" s="88"/>
      <c r="IWT156" s="88"/>
      <c r="IWU156" s="88"/>
      <c r="IWV156" s="88"/>
      <c r="IWW156" s="88"/>
      <c r="IWX156" s="88"/>
      <c r="IWY156" s="88"/>
      <c r="IWZ156" s="88"/>
      <c r="IXA156" s="88"/>
      <c r="IXB156" s="88"/>
      <c r="IXC156" s="88"/>
      <c r="IXD156" s="88"/>
      <c r="IXE156" s="88"/>
      <c r="IXF156" s="88"/>
      <c r="IXG156" s="88"/>
      <c r="IXH156" s="88"/>
      <c r="IXI156" s="88"/>
      <c r="IXJ156" s="88"/>
      <c r="IXK156" s="88"/>
      <c r="IXL156" s="88"/>
      <c r="IXM156" s="88"/>
      <c r="IXN156" s="88"/>
      <c r="IXO156" s="88"/>
      <c r="IXP156" s="88"/>
      <c r="IXQ156" s="88"/>
      <c r="IXR156" s="88"/>
      <c r="IXS156" s="88"/>
      <c r="IXT156" s="88"/>
      <c r="IXU156" s="88"/>
      <c r="IXV156" s="88"/>
      <c r="IXW156" s="88"/>
      <c r="IXX156" s="88"/>
      <c r="IXY156" s="88"/>
      <c r="IXZ156" s="88"/>
      <c r="IYA156" s="88"/>
      <c r="IYB156" s="88"/>
      <c r="IYC156" s="88"/>
      <c r="IYD156" s="88"/>
      <c r="IYE156" s="88"/>
      <c r="IYF156" s="88"/>
      <c r="IYG156" s="88"/>
      <c r="IYH156" s="88"/>
      <c r="IYI156" s="88"/>
      <c r="IYJ156" s="88"/>
      <c r="IYK156" s="88"/>
      <c r="IYL156" s="88"/>
      <c r="IYM156" s="88"/>
      <c r="IYN156" s="88"/>
      <c r="IYO156" s="88"/>
      <c r="IYP156" s="88"/>
      <c r="IYQ156" s="88"/>
      <c r="IYR156" s="88"/>
      <c r="IYS156" s="88"/>
      <c r="IYT156" s="88"/>
      <c r="IYU156" s="88"/>
      <c r="IYV156" s="88"/>
      <c r="IYW156" s="88"/>
      <c r="IYX156" s="88"/>
      <c r="IYY156" s="88"/>
      <c r="IYZ156" s="88"/>
      <c r="IZA156" s="88"/>
      <c r="IZB156" s="88"/>
      <c r="IZC156" s="88"/>
      <c r="IZD156" s="88"/>
      <c r="IZE156" s="88"/>
      <c r="IZF156" s="88"/>
      <c r="IZG156" s="88"/>
      <c r="IZH156" s="88"/>
      <c r="IZI156" s="88"/>
      <c r="IZJ156" s="88"/>
      <c r="IZK156" s="88"/>
      <c r="IZL156" s="88"/>
      <c r="IZM156" s="88"/>
      <c r="IZN156" s="88"/>
      <c r="IZO156" s="88"/>
      <c r="IZP156" s="88"/>
      <c r="IZQ156" s="88"/>
      <c r="IZR156" s="88"/>
      <c r="IZS156" s="88"/>
      <c r="IZT156" s="88"/>
      <c r="IZU156" s="88"/>
      <c r="IZV156" s="88"/>
      <c r="IZW156" s="88"/>
      <c r="IZX156" s="88"/>
      <c r="IZY156" s="88"/>
      <c r="IZZ156" s="88"/>
      <c r="JAA156" s="88"/>
      <c r="JAB156" s="88"/>
      <c r="JAC156" s="88"/>
      <c r="JAD156" s="88"/>
      <c r="JAE156" s="88"/>
      <c r="JAF156" s="88"/>
      <c r="JAG156" s="88"/>
      <c r="JAH156" s="88"/>
      <c r="JAI156" s="88"/>
      <c r="JAJ156" s="88"/>
      <c r="JAK156" s="88"/>
      <c r="JAL156" s="88"/>
      <c r="JAM156" s="88"/>
      <c r="JAN156" s="88"/>
      <c r="JAO156" s="88"/>
      <c r="JAP156" s="88"/>
      <c r="JAQ156" s="88"/>
      <c r="JAR156" s="88"/>
      <c r="JAS156" s="88"/>
      <c r="JAT156" s="88"/>
      <c r="JAU156" s="88"/>
      <c r="JAV156" s="88"/>
      <c r="JAW156" s="88"/>
      <c r="JAX156" s="88"/>
      <c r="JAY156" s="88"/>
      <c r="JAZ156" s="88"/>
      <c r="JBA156" s="88"/>
      <c r="JBB156" s="88"/>
      <c r="JBC156" s="88"/>
      <c r="JBD156" s="88"/>
      <c r="JBE156" s="88"/>
      <c r="JBF156" s="88"/>
      <c r="JBG156" s="88"/>
      <c r="JBH156" s="88"/>
      <c r="JBI156" s="88"/>
      <c r="JBJ156" s="88"/>
      <c r="JBK156" s="88"/>
      <c r="JBL156" s="88"/>
      <c r="JBM156" s="88"/>
      <c r="JBN156" s="88"/>
      <c r="JBO156" s="88"/>
      <c r="JBP156" s="88"/>
      <c r="JBQ156" s="88"/>
      <c r="JBR156" s="88"/>
      <c r="JBS156" s="88"/>
      <c r="JBT156" s="88"/>
      <c r="JBU156" s="88"/>
      <c r="JBV156" s="88"/>
      <c r="JBW156" s="88"/>
      <c r="JBX156" s="88"/>
      <c r="JBY156" s="88"/>
      <c r="JBZ156" s="88"/>
      <c r="JCA156" s="88"/>
      <c r="JCB156" s="88"/>
      <c r="JCC156" s="88"/>
      <c r="JCD156" s="88"/>
      <c r="JCE156" s="88"/>
      <c r="JCF156" s="88"/>
      <c r="JCG156" s="88"/>
      <c r="JCH156" s="88"/>
      <c r="JCI156" s="88"/>
      <c r="JCJ156" s="88"/>
      <c r="JCK156" s="88"/>
      <c r="JCL156" s="88"/>
      <c r="JCM156" s="88"/>
      <c r="JCN156" s="88"/>
      <c r="JCO156" s="88"/>
      <c r="JCP156" s="88"/>
      <c r="JCQ156" s="88"/>
      <c r="JCR156" s="88"/>
      <c r="JCS156" s="88"/>
      <c r="JCT156" s="88"/>
      <c r="JCU156" s="88"/>
      <c r="JCV156" s="88"/>
      <c r="JCW156" s="88"/>
      <c r="JCX156" s="88"/>
      <c r="JCY156" s="88"/>
      <c r="JCZ156" s="88"/>
      <c r="JDA156" s="88"/>
      <c r="JDB156" s="88"/>
      <c r="JDC156" s="88"/>
      <c r="JDD156" s="88"/>
      <c r="JDE156" s="88"/>
      <c r="JDF156" s="88"/>
      <c r="JDG156" s="88"/>
      <c r="JDH156" s="88"/>
      <c r="JDI156" s="88"/>
      <c r="JDJ156" s="88"/>
      <c r="JDK156" s="88"/>
      <c r="JDL156" s="88"/>
      <c r="JDM156" s="88"/>
      <c r="JDN156" s="88"/>
      <c r="JDO156" s="88"/>
      <c r="JDP156" s="88"/>
      <c r="JDQ156" s="88"/>
      <c r="JDR156" s="88"/>
      <c r="JDS156" s="88"/>
      <c r="JDT156" s="88"/>
      <c r="JDU156" s="88"/>
      <c r="JDV156" s="88"/>
      <c r="JDW156" s="88"/>
      <c r="JDX156" s="88"/>
      <c r="JDY156" s="88"/>
      <c r="JDZ156" s="88"/>
      <c r="JEA156" s="88"/>
      <c r="JEB156" s="88"/>
      <c r="JEC156" s="88"/>
      <c r="JED156" s="88"/>
      <c r="JEE156" s="88"/>
      <c r="JEF156" s="88"/>
      <c r="JEG156" s="88"/>
      <c r="JEH156" s="88"/>
      <c r="JEI156" s="88"/>
      <c r="JEJ156" s="88"/>
      <c r="JEK156" s="88"/>
      <c r="JEL156" s="88"/>
      <c r="JEM156" s="88"/>
      <c r="JEN156" s="88"/>
      <c r="JEO156" s="88"/>
      <c r="JEP156" s="88"/>
      <c r="JEQ156" s="88"/>
      <c r="JER156" s="88"/>
      <c r="JES156" s="88"/>
      <c r="JET156" s="88"/>
      <c r="JEU156" s="88"/>
      <c r="JEV156" s="88"/>
      <c r="JEW156" s="88"/>
      <c r="JEX156" s="88"/>
      <c r="JEY156" s="88"/>
      <c r="JEZ156" s="88"/>
      <c r="JFA156" s="88"/>
      <c r="JFB156" s="88"/>
      <c r="JFC156" s="88"/>
      <c r="JFD156" s="88"/>
      <c r="JFE156" s="88"/>
      <c r="JFF156" s="88"/>
      <c r="JFG156" s="88"/>
      <c r="JFH156" s="88"/>
      <c r="JFI156" s="88"/>
      <c r="JFJ156" s="88"/>
      <c r="JFK156" s="88"/>
      <c r="JFL156" s="88"/>
      <c r="JFM156" s="88"/>
      <c r="JFN156" s="88"/>
      <c r="JFO156" s="88"/>
      <c r="JFP156" s="88"/>
      <c r="JFQ156" s="88"/>
      <c r="JFR156" s="88"/>
      <c r="JFS156" s="88"/>
      <c r="JFT156" s="88"/>
      <c r="JFU156" s="88"/>
      <c r="JFV156" s="88"/>
      <c r="JFW156" s="88"/>
      <c r="JFX156" s="88"/>
      <c r="JFY156" s="88"/>
      <c r="JFZ156" s="88"/>
      <c r="JGA156" s="88"/>
      <c r="JGB156" s="88"/>
      <c r="JGC156" s="88"/>
      <c r="JGD156" s="88"/>
      <c r="JGE156" s="88"/>
      <c r="JGF156" s="88"/>
      <c r="JGG156" s="88"/>
      <c r="JGH156" s="88"/>
      <c r="JGI156" s="88"/>
      <c r="JGJ156" s="88"/>
      <c r="JGK156" s="88"/>
      <c r="JGL156" s="88"/>
      <c r="JGM156" s="88"/>
      <c r="JGN156" s="88"/>
      <c r="JGO156" s="88"/>
      <c r="JGP156" s="88"/>
      <c r="JGQ156" s="88"/>
      <c r="JGR156" s="88"/>
      <c r="JGS156" s="88"/>
      <c r="JGT156" s="88"/>
      <c r="JGU156" s="88"/>
      <c r="JGV156" s="88"/>
      <c r="JGW156" s="88"/>
      <c r="JGX156" s="88"/>
      <c r="JGY156" s="88"/>
      <c r="JGZ156" s="88"/>
      <c r="JHA156" s="88"/>
      <c r="JHB156" s="88"/>
      <c r="JHC156" s="88"/>
      <c r="JHD156" s="88"/>
      <c r="JHE156" s="88"/>
      <c r="JHF156" s="88"/>
      <c r="JHG156" s="88"/>
      <c r="JHH156" s="88"/>
      <c r="JHI156" s="88"/>
      <c r="JHJ156" s="88"/>
      <c r="JHK156" s="88"/>
      <c r="JHL156" s="88"/>
      <c r="JHM156" s="88"/>
      <c r="JHN156" s="88"/>
      <c r="JHO156" s="88"/>
      <c r="JHP156" s="88"/>
      <c r="JHQ156" s="88"/>
      <c r="JHR156" s="88"/>
      <c r="JHS156" s="88"/>
      <c r="JHT156" s="88"/>
      <c r="JHU156" s="88"/>
      <c r="JHV156" s="88"/>
      <c r="JHW156" s="88"/>
      <c r="JHX156" s="88"/>
      <c r="JHY156" s="88"/>
      <c r="JHZ156" s="88"/>
      <c r="JIA156" s="88"/>
      <c r="JIB156" s="88"/>
      <c r="JIC156" s="88"/>
      <c r="JID156" s="88"/>
      <c r="JIE156" s="88"/>
      <c r="JIF156" s="88"/>
      <c r="JIG156" s="88"/>
      <c r="JIH156" s="88"/>
      <c r="JII156" s="88"/>
      <c r="JIJ156" s="88"/>
      <c r="JIK156" s="88"/>
      <c r="JIL156" s="88"/>
      <c r="JIM156" s="88"/>
      <c r="JIN156" s="88"/>
      <c r="JIO156" s="88"/>
      <c r="JIP156" s="88"/>
      <c r="JIQ156" s="88"/>
      <c r="JIR156" s="88"/>
      <c r="JIS156" s="88"/>
      <c r="JIT156" s="88"/>
      <c r="JIU156" s="88"/>
      <c r="JIV156" s="88"/>
      <c r="JIW156" s="88"/>
      <c r="JIX156" s="88"/>
      <c r="JIY156" s="88"/>
      <c r="JIZ156" s="88"/>
      <c r="JJA156" s="88"/>
      <c r="JJB156" s="88"/>
      <c r="JJC156" s="88"/>
      <c r="JJD156" s="88"/>
      <c r="JJE156" s="88"/>
      <c r="JJF156" s="88"/>
      <c r="JJG156" s="88"/>
      <c r="JJH156" s="88"/>
      <c r="JJI156" s="88"/>
      <c r="JJJ156" s="88"/>
      <c r="JJK156" s="88"/>
      <c r="JJL156" s="88"/>
      <c r="JJM156" s="88"/>
      <c r="JJN156" s="88"/>
      <c r="JJO156" s="88"/>
      <c r="JJP156" s="88"/>
      <c r="JJQ156" s="88"/>
      <c r="JJR156" s="88"/>
      <c r="JJS156" s="88"/>
      <c r="JJT156" s="88"/>
      <c r="JJU156" s="88"/>
      <c r="JJV156" s="88"/>
      <c r="JJW156" s="88"/>
      <c r="JJX156" s="88"/>
      <c r="JJY156" s="88"/>
      <c r="JJZ156" s="88"/>
      <c r="JKA156" s="88"/>
      <c r="JKB156" s="88"/>
      <c r="JKC156" s="88"/>
      <c r="JKD156" s="88"/>
      <c r="JKE156" s="88"/>
      <c r="JKF156" s="88"/>
      <c r="JKG156" s="88"/>
      <c r="JKH156" s="88"/>
      <c r="JKI156" s="88"/>
      <c r="JKJ156" s="88"/>
      <c r="JKK156" s="88"/>
      <c r="JKL156" s="88"/>
      <c r="JKM156" s="88"/>
      <c r="JKN156" s="88"/>
      <c r="JKO156" s="88"/>
      <c r="JKP156" s="88"/>
      <c r="JKQ156" s="88"/>
      <c r="JKR156" s="88"/>
      <c r="JKS156" s="88"/>
      <c r="JKT156" s="88"/>
      <c r="JKU156" s="88"/>
      <c r="JKV156" s="88"/>
      <c r="JKW156" s="88"/>
      <c r="JKX156" s="88"/>
      <c r="JKY156" s="88"/>
      <c r="JKZ156" s="88"/>
      <c r="JLA156" s="88"/>
      <c r="JLB156" s="88"/>
      <c r="JLC156" s="88"/>
      <c r="JLD156" s="88"/>
      <c r="JLE156" s="88"/>
      <c r="JLF156" s="88"/>
      <c r="JLG156" s="88"/>
      <c r="JLH156" s="88"/>
      <c r="JLI156" s="88"/>
      <c r="JLJ156" s="88"/>
      <c r="JLK156" s="88"/>
      <c r="JLL156" s="88"/>
      <c r="JLM156" s="88"/>
      <c r="JLN156" s="88"/>
      <c r="JLO156" s="88"/>
      <c r="JLP156" s="88"/>
      <c r="JLQ156" s="88"/>
      <c r="JLR156" s="88"/>
      <c r="JLS156" s="88"/>
      <c r="JLT156" s="88"/>
      <c r="JLU156" s="88"/>
      <c r="JLV156" s="88"/>
      <c r="JLW156" s="88"/>
      <c r="JLX156" s="88"/>
      <c r="JLY156" s="88"/>
      <c r="JLZ156" s="88"/>
      <c r="JMA156" s="88"/>
      <c r="JMB156" s="88"/>
      <c r="JMC156" s="88"/>
      <c r="JMD156" s="88"/>
      <c r="JME156" s="88"/>
      <c r="JMF156" s="88"/>
      <c r="JMG156" s="88"/>
      <c r="JMH156" s="88"/>
      <c r="JMI156" s="88"/>
      <c r="JMJ156" s="88"/>
      <c r="JMK156" s="88"/>
      <c r="JML156" s="88"/>
      <c r="JMM156" s="88"/>
      <c r="JMN156" s="88"/>
      <c r="JMO156" s="88"/>
      <c r="JMP156" s="88"/>
      <c r="JMQ156" s="88"/>
      <c r="JMR156" s="88"/>
      <c r="JMS156" s="88"/>
      <c r="JMT156" s="88"/>
      <c r="JMU156" s="88"/>
      <c r="JMV156" s="88"/>
      <c r="JMW156" s="88"/>
      <c r="JMX156" s="88"/>
      <c r="JMY156" s="88"/>
      <c r="JMZ156" s="88"/>
      <c r="JNA156" s="88"/>
      <c r="JNB156" s="88"/>
      <c r="JNC156" s="88"/>
      <c r="JND156" s="88"/>
      <c r="JNE156" s="88"/>
      <c r="JNF156" s="88"/>
      <c r="JNG156" s="88"/>
      <c r="JNH156" s="88"/>
      <c r="JNI156" s="88"/>
      <c r="JNJ156" s="88"/>
      <c r="JNK156" s="88"/>
      <c r="JNL156" s="88"/>
      <c r="JNM156" s="88"/>
      <c r="JNN156" s="88"/>
      <c r="JNO156" s="88"/>
      <c r="JNP156" s="88"/>
      <c r="JNQ156" s="88"/>
      <c r="JNR156" s="88"/>
      <c r="JNS156" s="88"/>
      <c r="JNT156" s="88"/>
      <c r="JNU156" s="88"/>
      <c r="JNV156" s="88"/>
      <c r="JNW156" s="88"/>
      <c r="JNX156" s="88"/>
      <c r="JNY156" s="88"/>
      <c r="JNZ156" s="88"/>
      <c r="JOA156" s="88"/>
      <c r="JOB156" s="88"/>
      <c r="JOC156" s="88"/>
      <c r="JOD156" s="88"/>
      <c r="JOE156" s="88"/>
      <c r="JOF156" s="88"/>
      <c r="JOG156" s="88"/>
      <c r="JOH156" s="88"/>
      <c r="JOI156" s="88"/>
      <c r="JOJ156" s="88"/>
      <c r="JOK156" s="88"/>
      <c r="JOL156" s="88"/>
      <c r="JOM156" s="88"/>
      <c r="JON156" s="88"/>
      <c r="JOO156" s="88"/>
      <c r="JOP156" s="88"/>
      <c r="JOQ156" s="88"/>
      <c r="JOR156" s="88"/>
      <c r="JOS156" s="88"/>
      <c r="JOT156" s="88"/>
      <c r="JOU156" s="88"/>
      <c r="JOV156" s="88"/>
      <c r="JOW156" s="88"/>
      <c r="JOX156" s="88"/>
      <c r="JOY156" s="88"/>
      <c r="JOZ156" s="88"/>
      <c r="JPA156" s="88"/>
      <c r="JPB156" s="88"/>
      <c r="JPC156" s="88"/>
      <c r="JPD156" s="88"/>
      <c r="JPE156" s="88"/>
      <c r="JPF156" s="88"/>
      <c r="JPG156" s="88"/>
      <c r="JPH156" s="88"/>
      <c r="JPI156" s="88"/>
      <c r="JPJ156" s="88"/>
      <c r="JPK156" s="88"/>
      <c r="JPL156" s="88"/>
      <c r="JPM156" s="88"/>
      <c r="JPN156" s="88"/>
      <c r="JPO156" s="88"/>
      <c r="JPP156" s="88"/>
      <c r="JPQ156" s="88"/>
      <c r="JPR156" s="88"/>
      <c r="JPS156" s="88"/>
      <c r="JPT156" s="88"/>
      <c r="JPU156" s="88"/>
      <c r="JPV156" s="88"/>
      <c r="JPW156" s="88"/>
      <c r="JPX156" s="88"/>
      <c r="JPY156" s="88"/>
      <c r="JPZ156" s="88"/>
      <c r="JQA156" s="88"/>
      <c r="JQB156" s="88"/>
      <c r="JQC156" s="88"/>
      <c r="JQD156" s="88"/>
      <c r="JQE156" s="88"/>
      <c r="JQF156" s="88"/>
      <c r="JQG156" s="88"/>
      <c r="JQH156" s="88"/>
      <c r="JQI156" s="88"/>
      <c r="JQJ156" s="88"/>
      <c r="JQK156" s="88"/>
      <c r="JQL156" s="88"/>
      <c r="JQM156" s="88"/>
      <c r="JQN156" s="88"/>
      <c r="JQO156" s="88"/>
      <c r="JQP156" s="88"/>
      <c r="JQQ156" s="88"/>
      <c r="JQR156" s="88"/>
      <c r="JQS156" s="88"/>
      <c r="JQT156" s="88"/>
      <c r="JQU156" s="88"/>
      <c r="JQV156" s="88"/>
      <c r="JQW156" s="88"/>
      <c r="JQX156" s="88"/>
      <c r="JQY156" s="88"/>
      <c r="JQZ156" s="88"/>
      <c r="JRA156" s="88"/>
      <c r="JRB156" s="88"/>
      <c r="JRC156" s="88"/>
      <c r="JRD156" s="88"/>
      <c r="JRE156" s="88"/>
      <c r="JRF156" s="88"/>
      <c r="JRG156" s="88"/>
      <c r="JRH156" s="88"/>
      <c r="JRI156" s="88"/>
      <c r="JRJ156" s="88"/>
      <c r="JRK156" s="88"/>
      <c r="JRL156" s="88"/>
      <c r="JRM156" s="88"/>
      <c r="JRN156" s="88"/>
      <c r="JRO156" s="88"/>
      <c r="JRP156" s="88"/>
      <c r="JRQ156" s="88"/>
      <c r="JRR156" s="88"/>
      <c r="JRS156" s="88"/>
      <c r="JRT156" s="88"/>
      <c r="JRU156" s="88"/>
      <c r="JRV156" s="88"/>
      <c r="JRW156" s="88"/>
      <c r="JRX156" s="88"/>
      <c r="JRY156" s="88"/>
      <c r="JRZ156" s="88"/>
      <c r="JSA156" s="88"/>
      <c r="JSB156" s="88"/>
      <c r="JSC156" s="88"/>
      <c r="JSD156" s="88"/>
      <c r="JSE156" s="88"/>
      <c r="JSF156" s="88"/>
      <c r="JSG156" s="88"/>
      <c r="JSH156" s="88"/>
      <c r="JSI156" s="88"/>
      <c r="JSJ156" s="88"/>
      <c r="JSK156" s="88"/>
      <c r="JSL156" s="88"/>
      <c r="JSM156" s="88"/>
      <c r="JSN156" s="88"/>
      <c r="JSO156" s="88"/>
      <c r="JSP156" s="88"/>
      <c r="JSQ156" s="88"/>
      <c r="JSR156" s="88"/>
      <c r="JSS156" s="88"/>
      <c r="JST156" s="88"/>
      <c r="JSU156" s="88"/>
      <c r="JSV156" s="88"/>
      <c r="JSW156" s="88"/>
      <c r="JSX156" s="88"/>
      <c r="JSY156" s="88"/>
      <c r="JSZ156" s="88"/>
      <c r="JTA156" s="88"/>
      <c r="JTB156" s="88"/>
      <c r="JTC156" s="88"/>
      <c r="JTD156" s="88"/>
      <c r="JTE156" s="88"/>
      <c r="JTF156" s="88"/>
      <c r="JTG156" s="88"/>
      <c r="JTH156" s="88"/>
      <c r="JTI156" s="88"/>
      <c r="JTJ156" s="88"/>
      <c r="JTK156" s="88"/>
      <c r="JTL156" s="88"/>
      <c r="JTM156" s="88"/>
      <c r="JTN156" s="88"/>
      <c r="JTO156" s="88"/>
      <c r="JTP156" s="88"/>
      <c r="JTQ156" s="88"/>
      <c r="JTR156" s="88"/>
      <c r="JTS156" s="88"/>
      <c r="JTT156" s="88"/>
      <c r="JTU156" s="88"/>
      <c r="JTV156" s="88"/>
      <c r="JTW156" s="88"/>
      <c r="JTX156" s="88"/>
      <c r="JTY156" s="88"/>
      <c r="JTZ156" s="88"/>
      <c r="JUA156" s="88"/>
      <c r="JUB156" s="88"/>
      <c r="JUC156" s="88"/>
      <c r="JUD156" s="88"/>
      <c r="JUE156" s="88"/>
      <c r="JUF156" s="88"/>
      <c r="JUG156" s="88"/>
      <c r="JUH156" s="88"/>
      <c r="JUI156" s="88"/>
      <c r="JUJ156" s="88"/>
      <c r="JUK156" s="88"/>
      <c r="JUL156" s="88"/>
      <c r="JUM156" s="88"/>
      <c r="JUN156" s="88"/>
      <c r="JUO156" s="88"/>
      <c r="JUP156" s="88"/>
      <c r="JUQ156" s="88"/>
      <c r="JUR156" s="88"/>
      <c r="JUS156" s="88"/>
      <c r="JUT156" s="88"/>
      <c r="JUU156" s="88"/>
      <c r="JUV156" s="88"/>
      <c r="JUW156" s="88"/>
      <c r="JUX156" s="88"/>
      <c r="JUY156" s="88"/>
      <c r="JUZ156" s="88"/>
      <c r="JVA156" s="88"/>
      <c r="JVB156" s="88"/>
      <c r="JVC156" s="88"/>
      <c r="JVD156" s="88"/>
      <c r="JVE156" s="88"/>
      <c r="JVF156" s="88"/>
      <c r="JVG156" s="88"/>
      <c r="JVH156" s="88"/>
      <c r="JVI156" s="88"/>
      <c r="JVJ156" s="88"/>
      <c r="JVK156" s="88"/>
      <c r="JVL156" s="88"/>
      <c r="JVM156" s="88"/>
      <c r="JVN156" s="88"/>
      <c r="JVO156" s="88"/>
      <c r="JVP156" s="88"/>
      <c r="JVQ156" s="88"/>
      <c r="JVR156" s="88"/>
      <c r="JVS156" s="88"/>
      <c r="JVT156" s="88"/>
      <c r="JVU156" s="88"/>
      <c r="JVV156" s="88"/>
      <c r="JVW156" s="88"/>
      <c r="JVX156" s="88"/>
      <c r="JVY156" s="88"/>
      <c r="JVZ156" s="88"/>
      <c r="JWA156" s="88"/>
      <c r="JWB156" s="88"/>
      <c r="JWC156" s="88"/>
      <c r="JWD156" s="88"/>
      <c r="JWE156" s="88"/>
      <c r="JWF156" s="88"/>
      <c r="JWG156" s="88"/>
      <c r="JWH156" s="88"/>
      <c r="JWI156" s="88"/>
      <c r="JWJ156" s="88"/>
      <c r="JWK156" s="88"/>
      <c r="JWL156" s="88"/>
      <c r="JWM156" s="88"/>
      <c r="JWN156" s="88"/>
      <c r="JWO156" s="88"/>
      <c r="JWP156" s="88"/>
      <c r="JWQ156" s="88"/>
      <c r="JWR156" s="88"/>
      <c r="JWS156" s="88"/>
      <c r="JWT156" s="88"/>
      <c r="JWU156" s="88"/>
      <c r="JWV156" s="88"/>
      <c r="JWW156" s="88"/>
      <c r="JWX156" s="88"/>
      <c r="JWY156" s="88"/>
      <c r="JWZ156" s="88"/>
      <c r="JXA156" s="88"/>
      <c r="JXB156" s="88"/>
      <c r="JXC156" s="88"/>
      <c r="JXD156" s="88"/>
      <c r="JXE156" s="88"/>
      <c r="JXF156" s="88"/>
      <c r="JXG156" s="88"/>
      <c r="JXH156" s="88"/>
      <c r="JXI156" s="88"/>
      <c r="JXJ156" s="88"/>
      <c r="JXK156" s="88"/>
      <c r="JXL156" s="88"/>
      <c r="JXM156" s="88"/>
      <c r="JXN156" s="88"/>
      <c r="JXO156" s="88"/>
      <c r="JXP156" s="88"/>
      <c r="JXQ156" s="88"/>
      <c r="JXR156" s="88"/>
      <c r="JXS156" s="88"/>
      <c r="JXT156" s="88"/>
      <c r="JXU156" s="88"/>
      <c r="JXV156" s="88"/>
      <c r="JXW156" s="88"/>
      <c r="JXX156" s="88"/>
      <c r="JXY156" s="88"/>
      <c r="JXZ156" s="88"/>
      <c r="JYA156" s="88"/>
      <c r="JYB156" s="88"/>
      <c r="JYC156" s="88"/>
      <c r="JYD156" s="88"/>
      <c r="JYE156" s="88"/>
      <c r="JYF156" s="88"/>
      <c r="JYG156" s="88"/>
      <c r="JYH156" s="88"/>
      <c r="JYI156" s="88"/>
      <c r="JYJ156" s="88"/>
      <c r="JYK156" s="88"/>
      <c r="JYL156" s="88"/>
      <c r="JYM156" s="88"/>
      <c r="JYN156" s="88"/>
      <c r="JYO156" s="88"/>
      <c r="JYP156" s="88"/>
      <c r="JYQ156" s="88"/>
      <c r="JYR156" s="88"/>
      <c r="JYS156" s="88"/>
      <c r="JYT156" s="88"/>
      <c r="JYU156" s="88"/>
      <c r="JYV156" s="88"/>
      <c r="JYW156" s="88"/>
      <c r="JYX156" s="88"/>
      <c r="JYY156" s="88"/>
      <c r="JYZ156" s="88"/>
      <c r="JZA156" s="88"/>
      <c r="JZB156" s="88"/>
      <c r="JZC156" s="88"/>
      <c r="JZD156" s="88"/>
      <c r="JZE156" s="88"/>
      <c r="JZF156" s="88"/>
      <c r="JZG156" s="88"/>
      <c r="JZH156" s="88"/>
      <c r="JZI156" s="88"/>
      <c r="JZJ156" s="88"/>
      <c r="JZK156" s="88"/>
      <c r="JZL156" s="88"/>
      <c r="JZM156" s="88"/>
      <c r="JZN156" s="88"/>
      <c r="JZO156" s="88"/>
      <c r="JZP156" s="88"/>
      <c r="JZQ156" s="88"/>
      <c r="JZR156" s="88"/>
      <c r="JZS156" s="88"/>
      <c r="JZT156" s="88"/>
      <c r="JZU156" s="88"/>
      <c r="JZV156" s="88"/>
      <c r="JZW156" s="88"/>
      <c r="JZX156" s="88"/>
      <c r="JZY156" s="88"/>
      <c r="JZZ156" s="88"/>
      <c r="KAA156" s="88"/>
      <c r="KAB156" s="88"/>
      <c r="KAC156" s="88"/>
      <c r="KAD156" s="88"/>
      <c r="KAE156" s="88"/>
      <c r="KAF156" s="88"/>
      <c r="KAG156" s="88"/>
      <c r="KAH156" s="88"/>
      <c r="KAI156" s="88"/>
      <c r="KAJ156" s="88"/>
      <c r="KAK156" s="88"/>
      <c r="KAL156" s="88"/>
      <c r="KAM156" s="88"/>
      <c r="KAN156" s="88"/>
      <c r="KAO156" s="88"/>
      <c r="KAP156" s="88"/>
      <c r="KAQ156" s="88"/>
      <c r="KAR156" s="88"/>
      <c r="KAS156" s="88"/>
      <c r="KAT156" s="88"/>
      <c r="KAU156" s="88"/>
      <c r="KAV156" s="88"/>
      <c r="KAW156" s="88"/>
      <c r="KAX156" s="88"/>
      <c r="KAY156" s="88"/>
      <c r="KAZ156" s="88"/>
      <c r="KBA156" s="88"/>
      <c r="KBB156" s="88"/>
      <c r="KBC156" s="88"/>
      <c r="KBD156" s="88"/>
      <c r="KBE156" s="88"/>
      <c r="KBF156" s="88"/>
      <c r="KBG156" s="88"/>
      <c r="KBH156" s="88"/>
      <c r="KBI156" s="88"/>
      <c r="KBJ156" s="88"/>
      <c r="KBK156" s="88"/>
      <c r="KBL156" s="88"/>
      <c r="KBM156" s="88"/>
      <c r="KBN156" s="88"/>
      <c r="KBO156" s="88"/>
      <c r="KBP156" s="88"/>
      <c r="KBQ156" s="88"/>
      <c r="KBR156" s="88"/>
      <c r="KBS156" s="88"/>
      <c r="KBT156" s="88"/>
      <c r="KBU156" s="88"/>
      <c r="KBV156" s="88"/>
      <c r="KBW156" s="88"/>
      <c r="KBX156" s="88"/>
      <c r="KBY156" s="88"/>
      <c r="KBZ156" s="88"/>
      <c r="KCA156" s="88"/>
      <c r="KCB156" s="88"/>
      <c r="KCC156" s="88"/>
      <c r="KCD156" s="88"/>
      <c r="KCE156" s="88"/>
      <c r="KCF156" s="88"/>
      <c r="KCG156" s="88"/>
      <c r="KCH156" s="88"/>
      <c r="KCI156" s="88"/>
      <c r="KCJ156" s="88"/>
      <c r="KCK156" s="88"/>
      <c r="KCL156" s="88"/>
      <c r="KCM156" s="88"/>
      <c r="KCN156" s="88"/>
      <c r="KCO156" s="88"/>
      <c r="KCP156" s="88"/>
      <c r="KCQ156" s="88"/>
      <c r="KCR156" s="88"/>
      <c r="KCS156" s="88"/>
      <c r="KCT156" s="88"/>
      <c r="KCU156" s="88"/>
      <c r="KCV156" s="88"/>
      <c r="KCW156" s="88"/>
      <c r="KCX156" s="88"/>
      <c r="KCY156" s="88"/>
      <c r="KCZ156" s="88"/>
      <c r="KDA156" s="88"/>
      <c r="KDB156" s="88"/>
      <c r="KDC156" s="88"/>
      <c r="KDD156" s="88"/>
      <c r="KDE156" s="88"/>
      <c r="KDF156" s="88"/>
      <c r="KDG156" s="88"/>
      <c r="KDH156" s="88"/>
      <c r="KDI156" s="88"/>
      <c r="KDJ156" s="88"/>
      <c r="KDK156" s="88"/>
      <c r="KDL156" s="88"/>
      <c r="KDM156" s="88"/>
      <c r="KDN156" s="88"/>
      <c r="KDO156" s="88"/>
      <c r="KDP156" s="88"/>
      <c r="KDQ156" s="88"/>
      <c r="KDR156" s="88"/>
      <c r="KDS156" s="88"/>
      <c r="KDT156" s="88"/>
      <c r="KDU156" s="88"/>
      <c r="KDV156" s="88"/>
      <c r="KDW156" s="88"/>
      <c r="KDX156" s="88"/>
      <c r="KDY156" s="88"/>
      <c r="KDZ156" s="88"/>
      <c r="KEA156" s="88"/>
      <c r="KEB156" s="88"/>
      <c r="KEC156" s="88"/>
      <c r="KED156" s="88"/>
      <c r="KEE156" s="88"/>
      <c r="KEF156" s="88"/>
      <c r="KEG156" s="88"/>
      <c r="KEH156" s="88"/>
      <c r="KEI156" s="88"/>
      <c r="KEJ156" s="88"/>
      <c r="KEK156" s="88"/>
      <c r="KEL156" s="88"/>
      <c r="KEM156" s="88"/>
      <c r="KEN156" s="88"/>
      <c r="KEO156" s="88"/>
      <c r="KEP156" s="88"/>
      <c r="KEQ156" s="88"/>
      <c r="KER156" s="88"/>
      <c r="KES156" s="88"/>
      <c r="KET156" s="88"/>
      <c r="KEU156" s="88"/>
      <c r="KEV156" s="88"/>
      <c r="KEW156" s="88"/>
      <c r="KEX156" s="88"/>
      <c r="KEY156" s="88"/>
      <c r="KEZ156" s="88"/>
      <c r="KFA156" s="88"/>
      <c r="KFB156" s="88"/>
      <c r="KFC156" s="88"/>
      <c r="KFD156" s="88"/>
      <c r="KFE156" s="88"/>
      <c r="KFF156" s="88"/>
      <c r="KFG156" s="88"/>
      <c r="KFH156" s="88"/>
      <c r="KFI156" s="88"/>
      <c r="KFJ156" s="88"/>
      <c r="KFK156" s="88"/>
      <c r="KFL156" s="88"/>
      <c r="KFM156" s="88"/>
      <c r="KFN156" s="88"/>
      <c r="KFO156" s="88"/>
      <c r="KFP156" s="88"/>
      <c r="KFQ156" s="88"/>
      <c r="KFR156" s="88"/>
      <c r="KFS156" s="88"/>
      <c r="KFT156" s="88"/>
      <c r="KFU156" s="88"/>
      <c r="KFV156" s="88"/>
      <c r="KFW156" s="88"/>
      <c r="KFX156" s="88"/>
      <c r="KFY156" s="88"/>
      <c r="KFZ156" s="88"/>
      <c r="KGA156" s="88"/>
      <c r="KGB156" s="88"/>
      <c r="KGC156" s="88"/>
      <c r="KGD156" s="88"/>
      <c r="KGE156" s="88"/>
      <c r="KGF156" s="88"/>
      <c r="KGG156" s="88"/>
      <c r="KGH156" s="88"/>
      <c r="KGI156" s="88"/>
      <c r="KGJ156" s="88"/>
      <c r="KGK156" s="88"/>
      <c r="KGL156" s="88"/>
      <c r="KGM156" s="88"/>
      <c r="KGN156" s="88"/>
      <c r="KGO156" s="88"/>
      <c r="KGP156" s="88"/>
      <c r="KGQ156" s="88"/>
      <c r="KGR156" s="88"/>
      <c r="KGS156" s="88"/>
      <c r="KGT156" s="88"/>
      <c r="KGU156" s="88"/>
      <c r="KGV156" s="88"/>
      <c r="KGW156" s="88"/>
      <c r="KGX156" s="88"/>
      <c r="KGY156" s="88"/>
      <c r="KGZ156" s="88"/>
      <c r="KHA156" s="88"/>
      <c r="KHB156" s="88"/>
      <c r="KHC156" s="88"/>
      <c r="KHD156" s="88"/>
      <c r="KHE156" s="88"/>
      <c r="KHF156" s="88"/>
      <c r="KHG156" s="88"/>
      <c r="KHH156" s="88"/>
      <c r="KHI156" s="88"/>
      <c r="KHJ156" s="88"/>
      <c r="KHK156" s="88"/>
      <c r="KHL156" s="88"/>
      <c r="KHM156" s="88"/>
      <c r="KHN156" s="88"/>
      <c r="KHO156" s="88"/>
      <c r="KHP156" s="88"/>
      <c r="KHQ156" s="88"/>
      <c r="KHR156" s="88"/>
      <c r="KHS156" s="88"/>
      <c r="KHT156" s="88"/>
      <c r="KHU156" s="88"/>
      <c r="KHV156" s="88"/>
      <c r="KHW156" s="88"/>
      <c r="KHX156" s="88"/>
      <c r="KHY156" s="88"/>
      <c r="KHZ156" s="88"/>
      <c r="KIA156" s="88"/>
      <c r="KIB156" s="88"/>
      <c r="KIC156" s="88"/>
      <c r="KID156" s="88"/>
      <c r="KIE156" s="88"/>
      <c r="KIF156" s="88"/>
      <c r="KIG156" s="88"/>
      <c r="KIH156" s="88"/>
      <c r="KII156" s="88"/>
      <c r="KIJ156" s="88"/>
      <c r="KIK156" s="88"/>
      <c r="KIL156" s="88"/>
      <c r="KIM156" s="88"/>
      <c r="KIN156" s="88"/>
      <c r="KIO156" s="88"/>
      <c r="KIP156" s="88"/>
      <c r="KIQ156" s="88"/>
      <c r="KIR156" s="88"/>
      <c r="KIS156" s="88"/>
      <c r="KIT156" s="88"/>
      <c r="KIU156" s="88"/>
      <c r="KIV156" s="88"/>
      <c r="KIW156" s="88"/>
      <c r="KIX156" s="88"/>
      <c r="KIY156" s="88"/>
      <c r="KIZ156" s="88"/>
      <c r="KJA156" s="88"/>
      <c r="KJB156" s="88"/>
      <c r="KJC156" s="88"/>
      <c r="KJD156" s="88"/>
      <c r="KJE156" s="88"/>
      <c r="KJF156" s="88"/>
      <c r="KJG156" s="88"/>
      <c r="KJH156" s="88"/>
      <c r="KJI156" s="88"/>
      <c r="KJJ156" s="88"/>
      <c r="KJK156" s="88"/>
      <c r="KJL156" s="88"/>
      <c r="KJM156" s="88"/>
      <c r="KJN156" s="88"/>
      <c r="KJO156" s="88"/>
      <c r="KJP156" s="88"/>
      <c r="KJQ156" s="88"/>
      <c r="KJR156" s="88"/>
      <c r="KJS156" s="88"/>
      <c r="KJT156" s="88"/>
      <c r="KJU156" s="88"/>
      <c r="KJV156" s="88"/>
      <c r="KJW156" s="88"/>
      <c r="KJX156" s="88"/>
      <c r="KJY156" s="88"/>
      <c r="KJZ156" s="88"/>
      <c r="KKA156" s="88"/>
      <c r="KKB156" s="88"/>
      <c r="KKC156" s="88"/>
      <c r="KKD156" s="88"/>
      <c r="KKE156" s="88"/>
      <c r="KKF156" s="88"/>
      <c r="KKG156" s="88"/>
      <c r="KKH156" s="88"/>
      <c r="KKI156" s="88"/>
      <c r="KKJ156" s="88"/>
      <c r="KKK156" s="88"/>
      <c r="KKL156" s="88"/>
      <c r="KKM156" s="88"/>
      <c r="KKN156" s="88"/>
      <c r="KKO156" s="88"/>
      <c r="KKP156" s="88"/>
      <c r="KKQ156" s="88"/>
      <c r="KKR156" s="88"/>
      <c r="KKS156" s="88"/>
      <c r="KKT156" s="88"/>
      <c r="KKU156" s="88"/>
      <c r="KKV156" s="88"/>
      <c r="KKW156" s="88"/>
      <c r="KKX156" s="88"/>
      <c r="KKY156" s="88"/>
      <c r="KKZ156" s="88"/>
      <c r="KLA156" s="88"/>
      <c r="KLB156" s="88"/>
      <c r="KLC156" s="88"/>
      <c r="KLD156" s="88"/>
      <c r="KLE156" s="88"/>
      <c r="KLF156" s="88"/>
      <c r="KLG156" s="88"/>
      <c r="KLH156" s="88"/>
      <c r="KLI156" s="88"/>
      <c r="KLJ156" s="88"/>
      <c r="KLK156" s="88"/>
      <c r="KLL156" s="88"/>
      <c r="KLM156" s="88"/>
      <c r="KLN156" s="88"/>
      <c r="KLO156" s="88"/>
      <c r="KLP156" s="88"/>
      <c r="KLQ156" s="88"/>
      <c r="KLR156" s="88"/>
      <c r="KLS156" s="88"/>
      <c r="KLT156" s="88"/>
      <c r="KLU156" s="88"/>
      <c r="KLV156" s="88"/>
      <c r="KLW156" s="88"/>
      <c r="KLX156" s="88"/>
      <c r="KLY156" s="88"/>
      <c r="KLZ156" s="88"/>
      <c r="KMA156" s="88"/>
      <c r="KMB156" s="88"/>
      <c r="KMC156" s="88"/>
      <c r="KMD156" s="88"/>
      <c r="KME156" s="88"/>
      <c r="KMF156" s="88"/>
      <c r="KMG156" s="88"/>
      <c r="KMH156" s="88"/>
      <c r="KMI156" s="88"/>
      <c r="KMJ156" s="88"/>
      <c r="KMK156" s="88"/>
      <c r="KML156" s="88"/>
      <c r="KMM156" s="88"/>
      <c r="KMN156" s="88"/>
      <c r="KMO156" s="88"/>
      <c r="KMP156" s="88"/>
      <c r="KMQ156" s="88"/>
      <c r="KMR156" s="88"/>
      <c r="KMS156" s="88"/>
      <c r="KMT156" s="88"/>
      <c r="KMU156" s="88"/>
      <c r="KMV156" s="88"/>
      <c r="KMW156" s="88"/>
      <c r="KMX156" s="88"/>
      <c r="KMY156" s="88"/>
      <c r="KMZ156" s="88"/>
      <c r="KNA156" s="88"/>
      <c r="KNB156" s="88"/>
      <c r="KNC156" s="88"/>
      <c r="KND156" s="88"/>
      <c r="KNE156" s="88"/>
      <c r="KNF156" s="88"/>
      <c r="KNG156" s="88"/>
      <c r="KNH156" s="88"/>
      <c r="KNI156" s="88"/>
      <c r="KNJ156" s="88"/>
      <c r="KNK156" s="88"/>
      <c r="KNL156" s="88"/>
      <c r="KNM156" s="88"/>
      <c r="KNN156" s="88"/>
      <c r="KNO156" s="88"/>
      <c r="KNP156" s="88"/>
      <c r="KNQ156" s="88"/>
      <c r="KNR156" s="88"/>
      <c r="KNS156" s="88"/>
      <c r="KNT156" s="88"/>
      <c r="KNU156" s="88"/>
      <c r="KNV156" s="88"/>
      <c r="KNW156" s="88"/>
      <c r="KNX156" s="88"/>
      <c r="KNY156" s="88"/>
      <c r="KNZ156" s="88"/>
      <c r="KOA156" s="88"/>
      <c r="KOB156" s="88"/>
      <c r="KOC156" s="88"/>
      <c r="KOD156" s="88"/>
      <c r="KOE156" s="88"/>
      <c r="KOF156" s="88"/>
      <c r="KOG156" s="88"/>
      <c r="KOH156" s="88"/>
      <c r="KOI156" s="88"/>
      <c r="KOJ156" s="88"/>
      <c r="KOK156" s="88"/>
      <c r="KOL156" s="88"/>
      <c r="KOM156" s="88"/>
      <c r="KON156" s="88"/>
      <c r="KOO156" s="88"/>
      <c r="KOP156" s="88"/>
      <c r="KOQ156" s="88"/>
      <c r="KOR156" s="88"/>
      <c r="KOS156" s="88"/>
      <c r="KOT156" s="88"/>
      <c r="KOU156" s="88"/>
      <c r="KOV156" s="88"/>
      <c r="KOW156" s="88"/>
      <c r="KOX156" s="88"/>
      <c r="KOY156" s="88"/>
      <c r="KOZ156" s="88"/>
      <c r="KPA156" s="88"/>
      <c r="KPB156" s="88"/>
      <c r="KPC156" s="88"/>
      <c r="KPD156" s="88"/>
      <c r="KPE156" s="88"/>
      <c r="KPF156" s="88"/>
      <c r="KPG156" s="88"/>
      <c r="KPH156" s="88"/>
      <c r="KPI156" s="88"/>
      <c r="KPJ156" s="88"/>
      <c r="KPK156" s="88"/>
      <c r="KPL156" s="88"/>
      <c r="KPM156" s="88"/>
      <c r="KPN156" s="88"/>
      <c r="KPO156" s="88"/>
      <c r="KPP156" s="88"/>
      <c r="KPQ156" s="88"/>
      <c r="KPR156" s="88"/>
      <c r="KPS156" s="88"/>
      <c r="KPT156" s="88"/>
      <c r="KPU156" s="88"/>
      <c r="KPV156" s="88"/>
      <c r="KPW156" s="88"/>
      <c r="KPX156" s="88"/>
      <c r="KPY156" s="88"/>
      <c r="KPZ156" s="88"/>
      <c r="KQA156" s="88"/>
      <c r="KQB156" s="88"/>
      <c r="KQC156" s="88"/>
      <c r="KQD156" s="88"/>
      <c r="KQE156" s="88"/>
      <c r="KQF156" s="88"/>
      <c r="KQG156" s="88"/>
      <c r="KQH156" s="88"/>
      <c r="KQI156" s="88"/>
      <c r="KQJ156" s="88"/>
      <c r="KQK156" s="88"/>
      <c r="KQL156" s="88"/>
      <c r="KQM156" s="88"/>
      <c r="KQN156" s="88"/>
      <c r="KQO156" s="88"/>
      <c r="KQP156" s="88"/>
      <c r="KQQ156" s="88"/>
      <c r="KQR156" s="88"/>
      <c r="KQS156" s="88"/>
      <c r="KQT156" s="88"/>
      <c r="KQU156" s="88"/>
      <c r="KQV156" s="88"/>
      <c r="KQW156" s="88"/>
      <c r="KQX156" s="88"/>
      <c r="KQY156" s="88"/>
      <c r="KQZ156" s="88"/>
      <c r="KRA156" s="88"/>
      <c r="KRB156" s="88"/>
      <c r="KRC156" s="88"/>
      <c r="KRD156" s="88"/>
      <c r="KRE156" s="88"/>
      <c r="KRF156" s="88"/>
      <c r="KRG156" s="88"/>
      <c r="KRH156" s="88"/>
      <c r="KRI156" s="88"/>
      <c r="KRJ156" s="88"/>
      <c r="KRK156" s="88"/>
      <c r="KRL156" s="88"/>
      <c r="KRM156" s="88"/>
      <c r="KRN156" s="88"/>
      <c r="KRO156" s="88"/>
      <c r="KRP156" s="88"/>
      <c r="KRQ156" s="88"/>
      <c r="KRR156" s="88"/>
      <c r="KRS156" s="88"/>
      <c r="KRT156" s="88"/>
      <c r="KRU156" s="88"/>
      <c r="KRV156" s="88"/>
      <c r="KRW156" s="88"/>
      <c r="KRX156" s="88"/>
      <c r="KRY156" s="88"/>
      <c r="KRZ156" s="88"/>
      <c r="KSA156" s="88"/>
      <c r="KSB156" s="88"/>
      <c r="KSC156" s="88"/>
      <c r="KSD156" s="88"/>
      <c r="KSE156" s="88"/>
      <c r="KSF156" s="88"/>
      <c r="KSG156" s="88"/>
      <c r="KSH156" s="88"/>
      <c r="KSI156" s="88"/>
      <c r="KSJ156" s="88"/>
      <c r="KSK156" s="88"/>
      <c r="KSL156" s="88"/>
      <c r="KSM156" s="88"/>
      <c r="KSN156" s="88"/>
      <c r="KSO156" s="88"/>
      <c r="KSP156" s="88"/>
      <c r="KSQ156" s="88"/>
      <c r="KSR156" s="88"/>
      <c r="KSS156" s="88"/>
      <c r="KST156" s="88"/>
      <c r="KSU156" s="88"/>
      <c r="KSV156" s="88"/>
      <c r="KSW156" s="88"/>
      <c r="KSX156" s="88"/>
      <c r="KSY156" s="88"/>
      <c r="KSZ156" s="88"/>
      <c r="KTA156" s="88"/>
      <c r="KTB156" s="88"/>
      <c r="KTC156" s="88"/>
      <c r="KTD156" s="88"/>
      <c r="KTE156" s="88"/>
      <c r="KTF156" s="88"/>
      <c r="KTG156" s="88"/>
      <c r="KTH156" s="88"/>
      <c r="KTI156" s="88"/>
      <c r="KTJ156" s="88"/>
      <c r="KTK156" s="88"/>
      <c r="KTL156" s="88"/>
      <c r="KTM156" s="88"/>
      <c r="KTN156" s="88"/>
      <c r="KTO156" s="88"/>
      <c r="KTP156" s="88"/>
      <c r="KTQ156" s="88"/>
      <c r="KTR156" s="88"/>
      <c r="KTS156" s="88"/>
      <c r="KTT156" s="88"/>
      <c r="KTU156" s="88"/>
      <c r="KTV156" s="88"/>
      <c r="KTW156" s="88"/>
      <c r="KTX156" s="88"/>
      <c r="KTY156" s="88"/>
      <c r="KTZ156" s="88"/>
      <c r="KUA156" s="88"/>
      <c r="KUB156" s="88"/>
      <c r="KUC156" s="88"/>
      <c r="KUD156" s="88"/>
      <c r="KUE156" s="88"/>
      <c r="KUF156" s="88"/>
      <c r="KUG156" s="88"/>
      <c r="KUH156" s="88"/>
      <c r="KUI156" s="88"/>
      <c r="KUJ156" s="88"/>
      <c r="KUK156" s="88"/>
      <c r="KUL156" s="88"/>
      <c r="KUM156" s="88"/>
      <c r="KUN156" s="88"/>
      <c r="KUO156" s="88"/>
      <c r="KUP156" s="88"/>
      <c r="KUQ156" s="88"/>
      <c r="KUR156" s="88"/>
      <c r="KUS156" s="88"/>
      <c r="KUT156" s="88"/>
      <c r="KUU156" s="88"/>
      <c r="KUV156" s="88"/>
      <c r="KUW156" s="88"/>
      <c r="KUX156" s="88"/>
      <c r="KUY156" s="88"/>
      <c r="KUZ156" s="88"/>
      <c r="KVA156" s="88"/>
      <c r="KVB156" s="88"/>
      <c r="KVC156" s="88"/>
      <c r="KVD156" s="88"/>
      <c r="KVE156" s="88"/>
      <c r="KVF156" s="88"/>
      <c r="KVG156" s="88"/>
      <c r="KVH156" s="88"/>
      <c r="KVI156" s="88"/>
      <c r="KVJ156" s="88"/>
      <c r="KVK156" s="88"/>
      <c r="KVL156" s="88"/>
      <c r="KVM156" s="88"/>
      <c r="KVN156" s="88"/>
      <c r="KVO156" s="88"/>
      <c r="KVP156" s="88"/>
      <c r="KVQ156" s="88"/>
      <c r="KVR156" s="88"/>
      <c r="KVS156" s="88"/>
      <c r="KVT156" s="88"/>
      <c r="KVU156" s="88"/>
      <c r="KVV156" s="88"/>
      <c r="KVW156" s="88"/>
      <c r="KVX156" s="88"/>
      <c r="KVY156" s="88"/>
      <c r="KVZ156" s="88"/>
      <c r="KWA156" s="88"/>
      <c r="KWB156" s="88"/>
      <c r="KWC156" s="88"/>
      <c r="KWD156" s="88"/>
      <c r="KWE156" s="88"/>
      <c r="KWF156" s="88"/>
      <c r="KWG156" s="88"/>
      <c r="KWH156" s="88"/>
      <c r="KWI156" s="88"/>
      <c r="KWJ156" s="88"/>
      <c r="KWK156" s="88"/>
      <c r="KWL156" s="88"/>
      <c r="KWM156" s="88"/>
      <c r="KWN156" s="88"/>
      <c r="KWO156" s="88"/>
      <c r="KWP156" s="88"/>
      <c r="KWQ156" s="88"/>
      <c r="KWR156" s="88"/>
      <c r="KWS156" s="88"/>
      <c r="KWT156" s="88"/>
      <c r="KWU156" s="88"/>
      <c r="KWV156" s="88"/>
      <c r="KWW156" s="88"/>
      <c r="KWX156" s="88"/>
      <c r="KWY156" s="88"/>
      <c r="KWZ156" s="88"/>
      <c r="KXA156" s="88"/>
      <c r="KXB156" s="88"/>
      <c r="KXC156" s="88"/>
      <c r="KXD156" s="88"/>
      <c r="KXE156" s="88"/>
      <c r="KXF156" s="88"/>
      <c r="KXG156" s="88"/>
      <c r="KXH156" s="88"/>
      <c r="KXI156" s="88"/>
      <c r="KXJ156" s="88"/>
      <c r="KXK156" s="88"/>
      <c r="KXL156" s="88"/>
      <c r="KXM156" s="88"/>
      <c r="KXN156" s="88"/>
      <c r="KXO156" s="88"/>
      <c r="KXP156" s="88"/>
      <c r="KXQ156" s="88"/>
      <c r="KXR156" s="88"/>
      <c r="KXS156" s="88"/>
      <c r="KXT156" s="88"/>
      <c r="KXU156" s="88"/>
      <c r="KXV156" s="88"/>
      <c r="KXW156" s="88"/>
      <c r="KXX156" s="88"/>
      <c r="KXY156" s="88"/>
      <c r="KXZ156" s="88"/>
      <c r="KYA156" s="88"/>
      <c r="KYB156" s="88"/>
      <c r="KYC156" s="88"/>
      <c r="KYD156" s="88"/>
      <c r="KYE156" s="88"/>
      <c r="KYF156" s="88"/>
      <c r="KYG156" s="88"/>
      <c r="KYH156" s="88"/>
      <c r="KYI156" s="88"/>
      <c r="KYJ156" s="88"/>
      <c r="KYK156" s="88"/>
      <c r="KYL156" s="88"/>
      <c r="KYM156" s="88"/>
      <c r="KYN156" s="88"/>
      <c r="KYO156" s="88"/>
      <c r="KYP156" s="88"/>
      <c r="KYQ156" s="88"/>
      <c r="KYR156" s="88"/>
      <c r="KYS156" s="88"/>
      <c r="KYT156" s="88"/>
      <c r="KYU156" s="88"/>
      <c r="KYV156" s="88"/>
      <c r="KYW156" s="88"/>
      <c r="KYX156" s="88"/>
      <c r="KYY156" s="88"/>
      <c r="KYZ156" s="88"/>
      <c r="KZA156" s="88"/>
      <c r="KZB156" s="88"/>
      <c r="KZC156" s="88"/>
      <c r="KZD156" s="88"/>
      <c r="KZE156" s="88"/>
      <c r="KZF156" s="88"/>
      <c r="KZG156" s="88"/>
      <c r="KZH156" s="88"/>
      <c r="KZI156" s="88"/>
      <c r="KZJ156" s="88"/>
      <c r="KZK156" s="88"/>
      <c r="KZL156" s="88"/>
      <c r="KZM156" s="88"/>
      <c r="KZN156" s="88"/>
      <c r="KZO156" s="88"/>
      <c r="KZP156" s="88"/>
      <c r="KZQ156" s="88"/>
      <c r="KZR156" s="88"/>
      <c r="KZS156" s="88"/>
      <c r="KZT156" s="88"/>
      <c r="KZU156" s="88"/>
      <c r="KZV156" s="88"/>
      <c r="KZW156" s="88"/>
      <c r="KZX156" s="88"/>
      <c r="KZY156" s="88"/>
      <c r="KZZ156" s="88"/>
      <c r="LAA156" s="88"/>
      <c r="LAB156" s="88"/>
      <c r="LAC156" s="88"/>
      <c r="LAD156" s="88"/>
      <c r="LAE156" s="88"/>
      <c r="LAF156" s="88"/>
      <c r="LAG156" s="88"/>
      <c r="LAH156" s="88"/>
      <c r="LAI156" s="88"/>
      <c r="LAJ156" s="88"/>
      <c r="LAK156" s="88"/>
      <c r="LAL156" s="88"/>
      <c r="LAM156" s="88"/>
      <c r="LAN156" s="88"/>
      <c r="LAO156" s="88"/>
      <c r="LAP156" s="88"/>
      <c r="LAQ156" s="88"/>
      <c r="LAR156" s="88"/>
      <c r="LAS156" s="88"/>
      <c r="LAT156" s="88"/>
      <c r="LAU156" s="88"/>
      <c r="LAV156" s="88"/>
      <c r="LAW156" s="88"/>
      <c r="LAX156" s="88"/>
      <c r="LAY156" s="88"/>
      <c r="LAZ156" s="88"/>
      <c r="LBA156" s="88"/>
      <c r="LBB156" s="88"/>
      <c r="LBC156" s="88"/>
      <c r="LBD156" s="88"/>
      <c r="LBE156" s="88"/>
      <c r="LBF156" s="88"/>
      <c r="LBG156" s="88"/>
      <c r="LBH156" s="88"/>
      <c r="LBI156" s="88"/>
      <c r="LBJ156" s="88"/>
      <c r="LBK156" s="88"/>
      <c r="LBL156" s="88"/>
      <c r="LBM156" s="88"/>
      <c r="LBN156" s="88"/>
      <c r="LBO156" s="88"/>
      <c r="LBP156" s="88"/>
      <c r="LBQ156" s="88"/>
      <c r="LBR156" s="88"/>
      <c r="LBS156" s="88"/>
      <c r="LBT156" s="88"/>
      <c r="LBU156" s="88"/>
      <c r="LBV156" s="88"/>
      <c r="LBW156" s="88"/>
      <c r="LBX156" s="88"/>
      <c r="LBY156" s="88"/>
      <c r="LBZ156" s="88"/>
      <c r="LCA156" s="88"/>
      <c r="LCB156" s="88"/>
      <c r="LCC156" s="88"/>
      <c r="LCD156" s="88"/>
      <c r="LCE156" s="88"/>
      <c r="LCF156" s="88"/>
      <c r="LCG156" s="88"/>
      <c r="LCH156" s="88"/>
      <c r="LCI156" s="88"/>
      <c r="LCJ156" s="88"/>
      <c r="LCK156" s="88"/>
      <c r="LCL156" s="88"/>
      <c r="LCM156" s="88"/>
      <c r="LCN156" s="88"/>
      <c r="LCO156" s="88"/>
      <c r="LCP156" s="88"/>
      <c r="LCQ156" s="88"/>
      <c r="LCR156" s="88"/>
      <c r="LCS156" s="88"/>
      <c r="LCT156" s="88"/>
      <c r="LCU156" s="88"/>
      <c r="LCV156" s="88"/>
      <c r="LCW156" s="88"/>
      <c r="LCX156" s="88"/>
      <c r="LCY156" s="88"/>
      <c r="LCZ156" s="88"/>
      <c r="LDA156" s="88"/>
      <c r="LDB156" s="88"/>
      <c r="LDC156" s="88"/>
      <c r="LDD156" s="88"/>
      <c r="LDE156" s="88"/>
      <c r="LDF156" s="88"/>
      <c r="LDG156" s="88"/>
      <c r="LDH156" s="88"/>
      <c r="LDI156" s="88"/>
      <c r="LDJ156" s="88"/>
      <c r="LDK156" s="88"/>
      <c r="LDL156" s="88"/>
      <c r="LDM156" s="88"/>
      <c r="LDN156" s="88"/>
      <c r="LDO156" s="88"/>
      <c r="LDP156" s="88"/>
      <c r="LDQ156" s="88"/>
      <c r="LDR156" s="88"/>
      <c r="LDS156" s="88"/>
      <c r="LDT156" s="88"/>
      <c r="LDU156" s="88"/>
      <c r="LDV156" s="88"/>
      <c r="LDW156" s="88"/>
      <c r="LDX156" s="88"/>
      <c r="LDY156" s="88"/>
      <c r="LDZ156" s="88"/>
      <c r="LEA156" s="88"/>
      <c r="LEB156" s="88"/>
      <c r="LEC156" s="88"/>
      <c r="LED156" s="88"/>
      <c r="LEE156" s="88"/>
      <c r="LEF156" s="88"/>
      <c r="LEG156" s="88"/>
      <c r="LEH156" s="88"/>
      <c r="LEI156" s="88"/>
      <c r="LEJ156" s="88"/>
      <c r="LEK156" s="88"/>
      <c r="LEL156" s="88"/>
      <c r="LEM156" s="88"/>
      <c r="LEN156" s="88"/>
      <c r="LEO156" s="88"/>
      <c r="LEP156" s="88"/>
      <c r="LEQ156" s="88"/>
      <c r="LER156" s="88"/>
      <c r="LES156" s="88"/>
      <c r="LET156" s="88"/>
      <c r="LEU156" s="88"/>
      <c r="LEV156" s="88"/>
      <c r="LEW156" s="88"/>
      <c r="LEX156" s="88"/>
      <c r="LEY156" s="88"/>
      <c r="LEZ156" s="88"/>
      <c r="LFA156" s="88"/>
      <c r="LFB156" s="88"/>
      <c r="LFC156" s="88"/>
      <c r="LFD156" s="88"/>
      <c r="LFE156" s="88"/>
      <c r="LFF156" s="88"/>
      <c r="LFG156" s="88"/>
      <c r="LFH156" s="88"/>
      <c r="LFI156" s="88"/>
      <c r="LFJ156" s="88"/>
      <c r="LFK156" s="88"/>
      <c r="LFL156" s="88"/>
      <c r="LFM156" s="88"/>
      <c r="LFN156" s="88"/>
      <c r="LFO156" s="88"/>
      <c r="LFP156" s="88"/>
      <c r="LFQ156" s="88"/>
      <c r="LFR156" s="88"/>
      <c r="LFS156" s="88"/>
      <c r="LFT156" s="88"/>
      <c r="LFU156" s="88"/>
      <c r="LFV156" s="88"/>
      <c r="LFW156" s="88"/>
      <c r="LFX156" s="88"/>
      <c r="LFY156" s="88"/>
      <c r="LFZ156" s="88"/>
      <c r="LGA156" s="88"/>
      <c r="LGB156" s="88"/>
      <c r="LGC156" s="88"/>
      <c r="LGD156" s="88"/>
      <c r="LGE156" s="88"/>
      <c r="LGF156" s="88"/>
      <c r="LGG156" s="88"/>
      <c r="LGH156" s="88"/>
      <c r="LGI156" s="88"/>
      <c r="LGJ156" s="88"/>
      <c r="LGK156" s="88"/>
      <c r="LGL156" s="88"/>
      <c r="LGM156" s="88"/>
      <c r="LGN156" s="88"/>
      <c r="LGO156" s="88"/>
      <c r="LGP156" s="88"/>
      <c r="LGQ156" s="88"/>
      <c r="LGR156" s="88"/>
      <c r="LGS156" s="88"/>
      <c r="LGT156" s="88"/>
      <c r="LGU156" s="88"/>
      <c r="LGV156" s="88"/>
      <c r="LGW156" s="88"/>
      <c r="LGX156" s="88"/>
      <c r="LGY156" s="88"/>
      <c r="LGZ156" s="88"/>
      <c r="LHA156" s="88"/>
      <c r="LHB156" s="88"/>
      <c r="LHC156" s="88"/>
      <c r="LHD156" s="88"/>
      <c r="LHE156" s="88"/>
      <c r="LHF156" s="88"/>
      <c r="LHG156" s="88"/>
      <c r="LHH156" s="88"/>
      <c r="LHI156" s="88"/>
      <c r="LHJ156" s="88"/>
      <c r="LHK156" s="88"/>
      <c r="LHL156" s="88"/>
      <c r="LHM156" s="88"/>
      <c r="LHN156" s="88"/>
      <c r="LHO156" s="88"/>
      <c r="LHP156" s="88"/>
      <c r="LHQ156" s="88"/>
      <c r="LHR156" s="88"/>
      <c r="LHS156" s="88"/>
      <c r="LHT156" s="88"/>
      <c r="LHU156" s="88"/>
      <c r="LHV156" s="88"/>
      <c r="LHW156" s="88"/>
      <c r="LHX156" s="88"/>
      <c r="LHY156" s="88"/>
      <c r="LHZ156" s="88"/>
      <c r="LIA156" s="88"/>
      <c r="LIB156" s="88"/>
      <c r="LIC156" s="88"/>
      <c r="LID156" s="88"/>
      <c r="LIE156" s="88"/>
      <c r="LIF156" s="88"/>
      <c r="LIG156" s="88"/>
      <c r="LIH156" s="88"/>
      <c r="LII156" s="88"/>
      <c r="LIJ156" s="88"/>
      <c r="LIK156" s="88"/>
      <c r="LIL156" s="88"/>
      <c r="LIM156" s="88"/>
      <c r="LIN156" s="88"/>
      <c r="LIO156" s="88"/>
      <c r="LIP156" s="88"/>
      <c r="LIQ156" s="88"/>
      <c r="LIR156" s="88"/>
      <c r="LIS156" s="88"/>
      <c r="LIT156" s="88"/>
      <c r="LIU156" s="88"/>
      <c r="LIV156" s="88"/>
      <c r="LIW156" s="88"/>
      <c r="LIX156" s="88"/>
      <c r="LIY156" s="88"/>
      <c r="LIZ156" s="88"/>
      <c r="LJA156" s="88"/>
      <c r="LJB156" s="88"/>
      <c r="LJC156" s="88"/>
      <c r="LJD156" s="88"/>
      <c r="LJE156" s="88"/>
      <c r="LJF156" s="88"/>
      <c r="LJG156" s="88"/>
      <c r="LJH156" s="88"/>
      <c r="LJI156" s="88"/>
      <c r="LJJ156" s="88"/>
      <c r="LJK156" s="88"/>
      <c r="LJL156" s="88"/>
      <c r="LJM156" s="88"/>
      <c r="LJN156" s="88"/>
      <c r="LJO156" s="88"/>
      <c r="LJP156" s="88"/>
      <c r="LJQ156" s="88"/>
      <c r="LJR156" s="88"/>
      <c r="LJS156" s="88"/>
      <c r="LJT156" s="88"/>
      <c r="LJU156" s="88"/>
      <c r="LJV156" s="88"/>
      <c r="LJW156" s="88"/>
      <c r="LJX156" s="88"/>
      <c r="LJY156" s="88"/>
      <c r="LJZ156" s="88"/>
      <c r="LKA156" s="88"/>
      <c r="LKB156" s="88"/>
      <c r="LKC156" s="88"/>
      <c r="LKD156" s="88"/>
      <c r="LKE156" s="88"/>
      <c r="LKF156" s="88"/>
      <c r="LKG156" s="88"/>
      <c r="LKH156" s="88"/>
      <c r="LKI156" s="88"/>
      <c r="LKJ156" s="88"/>
      <c r="LKK156" s="88"/>
      <c r="LKL156" s="88"/>
      <c r="LKM156" s="88"/>
      <c r="LKN156" s="88"/>
      <c r="LKO156" s="88"/>
      <c r="LKP156" s="88"/>
      <c r="LKQ156" s="88"/>
      <c r="LKR156" s="88"/>
      <c r="LKS156" s="88"/>
      <c r="LKT156" s="88"/>
      <c r="LKU156" s="88"/>
      <c r="LKV156" s="88"/>
      <c r="LKW156" s="88"/>
      <c r="LKX156" s="88"/>
      <c r="LKY156" s="88"/>
      <c r="LKZ156" s="88"/>
      <c r="LLA156" s="88"/>
      <c r="LLB156" s="88"/>
      <c r="LLC156" s="88"/>
      <c r="LLD156" s="88"/>
      <c r="LLE156" s="88"/>
      <c r="LLF156" s="88"/>
      <c r="LLG156" s="88"/>
      <c r="LLH156" s="88"/>
      <c r="LLI156" s="88"/>
      <c r="LLJ156" s="88"/>
      <c r="LLK156" s="88"/>
      <c r="LLL156" s="88"/>
      <c r="LLM156" s="88"/>
      <c r="LLN156" s="88"/>
      <c r="LLO156" s="88"/>
      <c r="LLP156" s="88"/>
      <c r="LLQ156" s="88"/>
      <c r="LLR156" s="88"/>
      <c r="LLS156" s="88"/>
      <c r="LLT156" s="88"/>
      <c r="LLU156" s="88"/>
      <c r="LLV156" s="88"/>
      <c r="LLW156" s="88"/>
      <c r="LLX156" s="88"/>
      <c r="LLY156" s="88"/>
      <c r="LLZ156" s="88"/>
      <c r="LMA156" s="88"/>
      <c r="LMB156" s="88"/>
      <c r="LMC156" s="88"/>
      <c r="LMD156" s="88"/>
      <c r="LME156" s="88"/>
      <c r="LMF156" s="88"/>
      <c r="LMG156" s="88"/>
      <c r="LMH156" s="88"/>
      <c r="LMI156" s="88"/>
      <c r="LMJ156" s="88"/>
      <c r="LMK156" s="88"/>
      <c r="LML156" s="88"/>
      <c r="LMM156" s="88"/>
      <c r="LMN156" s="88"/>
      <c r="LMO156" s="88"/>
      <c r="LMP156" s="88"/>
      <c r="LMQ156" s="88"/>
      <c r="LMR156" s="88"/>
      <c r="LMS156" s="88"/>
      <c r="LMT156" s="88"/>
      <c r="LMU156" s="88"/>
      <c r="LMV156" s="88"/>
      <c r="LMW156" s="88"/>
      <c r="LMX156" s="88"/>
      <c r="LMY156" s="88"/>
      <c r="LMZ156" s="88"/>
      <c r="LNA156" s="88"/>
      <c r="LNB156" s="88"/>
      <c r="LNC156" s="88"/>
      <c r="LND156" s="88"/>
      <c r="LNE156" s="88"/>
      <c r="LNF156" s="88"/>
      <c r="LNG156" s="88"/>
      <c r="LNH156" s="88"/>
      <c r="LNI156" s="88"/>
      <c r="LNJ156" s="88"/>
      <c r="LNK156" s="88"/>
      <c r="LNL156" s="88"/>
      <c r="LNM156" s="88"/>
      <c r="LNN156" s="88"/>
      <c r="LNO156" s="88"/>
      <c r="LNP156" s="88"/>
      <c r="LNQ156" s="88"/>
      <c r="LNR156" s="88"/>
      <c r="LNS156" s="88"/>
      <c r="LNT156" s="88"/>
      <c r="LNU156" s="88"/>
      <c r="LNV156" s="88"/>
      <c r="LNW156" s="88"/>
      <c r="LNX156" s="88"/>
      <c r="LNY156" s="88"/>
      <c r="LNZ156" s="88"/>
      <c r="LOA156" s="88"/>
      <c r="LOB156" s="88"/>
      <c r="LOC156" s="88"/>
      <c r="LOD156" s="88"/>
      <c r="LOE156" s="88"/>
      <c r="LOF156" s="88"/>
      <c r="LOG156" s="88"/>
      <c r="LOH156" s="88"/>
      <c r="LOI156" s="88"/>
      <c r="LOJ156" s="88"/>
      <c r="LOK156" s="88"/>
      <c r="LOL156" s="88"/>
      <c r="LOM156" s="88"/>
      <c r="LON156" s="88"/>
      <c r="LOO156" s="88"/>
      <c r="LOP156" s="88"/>
      <c r="LOQ156" s="88"/>
      <c r="LOR156" s="88"/>
      <c r="LOS156" s="88"/>
      <c r="LOT156" s="88"/>
      <c r="LOU156" s="88"/>
      <c r="LOV156" s="88"/>
      <c r="LOW156" s="88"/>
      <c r="LOX156" s="88"/>
      <c r="LOY156" s="88"/>
      <c r="LOZ156" s="88"/>
      <c r="LPA156" s="88"/>
      <c r="LPB156" s="88"/>
      <c r="LPC156" s="88"/>
      <c r="LPD156" s="88"/>
      <c r="LPE156" s="88"/>
      <c r="LPF156" s="88"/>
      <c r="LPG156" s="88"/>
      <c r="LPH156" s="88"/>
      <c r="LPI156" s="88"/>
      <c r="LPJ156" s="88"/>
      <c r="LPK156" s="88"/>
      <c r="LPL156" s="88"/>
      <c r="LPM156" s="88"/>
      <c r="LPN156" s="88"/>
      <c r="LPO156" s="88"/>
      <c r="LPP156" s="88"/>
      <c r="LPQ156" s="88"/>
      <c r="LPR156" s="88"/>
      <c r="LPS156" s="88"/>
      <c r="LPT156" s="88"/>
      <c r="LPU156" s="88"/>
      <c r="LPV156" s="88"/>
      <c r="LPW156" s="88"/>
      <c r="LPX156" s="88"/>
      <c r="LPY156" s="88"/>
      <c r="LPZ156" s="88"/>
      <c r="LQA156" s="88"/>
      <c r="LQB156" s="88"/>
      <c r="LQC156" s="88"/>
      <c r="LQD156" s="88"/>
      <c r="LQE156" s="88"/>
      <c r="LQF156" s="88"/>
      <c r="LQG156" s="88"/>
      <c r="LQH156" s="88"/>
      <c r="LQI156" s="88"/>
      <c r="LQJ156" s="88"/>
      <c r="LQK156" s="88"/>
      <c r="LQL156" s="88"/>
      <c r="LQM156" s="88"/>
      <c r="LQN156" s="88"/>
      <c r="LQO156" s="88"/>
      <c r="LQP156" s="88"/>
      <c r="LQQ156" s="88"/>
      <c r="LQR156" s="88"/>
      <c r="LQS156" s="88"/>
      <c r="LQT156" s="88"/>
      <c r="LQU156" s="88"/>
      <c r="LQV156" s="88"/>
      <c r="LQW156" s="88"/>
      <c r="LQX156" s="88"/>
      <c r="LQY156" s="88"/>
      <c r="LQZ156" s="88"/>
      <c r="LRA156" s="88"/>
      <c r="LRB156" s="88"/>
      <c r="LRC156" s="88"/>
      <c r="LRD156" s="88"/>
      <c r="LRE156" s="88"/>
      <c r="LRF156" s="88"/>
      <c r="LRG156" s="88"/>
      <c r="LRH156" s="88"/>
      <c r="LRI156" s="88"/>
      <c r="LRJ156" s="88"/>
      <c r="LRK156" s="88"/>
      <c r="LRL156" s="88"/>
      <c r="LRM156" s="88"/>
      <c r="LRN156" s="88"/>
      <c r="LRO156" s="88"/>
      <c r="LRP156" s="88"/>
      <c r="LRQ156" s="88"/>
      <c r="LRR156" s="88"/>
      <c r="LRS156" s="88"/>
      <c r="LRT156" s="88"/>
      <c r="LRU156" s="88"/>
      <c r="LRV156" s="88"/>
      <c r="LRW156" s="88"/>
      <c r="LRX156" s="88"/>
      <c r="LRY156" s="88"/>
      <c r="LRZ156" s="88"/>
      <c r="LSA156" s="88"/>
      <c r="LSB156" s="88"/>
      <c r="LSC156" s="88"/>
      <c r="LSD156" s="88"/>
      <c r="LSE156" s="88"/>
      <c r="LSF156" s="88"/>
      <c r="LSG156" s="88"/>
      <c r="LSH156" s="88"/>
      <c r="LSI156" s="88"/>
      <c r="LSJ156" s="88"/>
      <c r="LSK156" s="88"/>
      <c r="LSL156" s="88"/>
      <c r="LSM156" s="88"/>
      <c r="LSN156" s="88"/>
      <c r="LSO156" s="88"/>
      <c r="LSP156" s="88"/>
      <c r="LSQ156" s="88"/>
      <c r="LSR156" s="88"/>
      <c r="LSS156" s="88"/>
      <c r="LST156" s="88"/>
      <c r="LSU156" s="88"/>
      <c r="LSV156" s="88"/>
      <c r="LSW156" s="88"/>
      <c r="LSX156" s="88"/>
      <c r="LSY156" s="88"/>
      <c r="LSZ156" s="88"/>
      <c r="LTA156" s="88"/>
      <c r="LTB156" s="88"/>
      <c r="LTC156" s="88"/>
      <c r="LTD156" s="88"/>
      <c r="LTE156" s="88"/>
      <c r="LTF156" s="88"/>
      <c r="LTG156" s="88"/>
      <c r="LTH156" s="88"/>
      <c r="LTI156" s="88"/>
      <c r="LTJ156" s="88"/>
      <c r="LTK156" s="88"/>
      <c r="LTL156" s="88"/>
      <c r="LTM156" s="88"/>
      <c r="LTN156" s="88"/>
      <c r="LTO156" s="88"/>
      <c r="LTP156" s="88"/>
      <c r="LTQ156" s="88"/>
      <c r="LTR156" s="88"/>
      <c r="LTS156" s="88"/>
      <c r="LTT156" s="88"/>
      <c r="LTU156" s="88"/>
      <c r="LTV156" s="88"/>
      <c r="LTW156" s="88"/>
      <c r="LTX156" s="88"/>
      <c r="LTY156" s="88"/>
      <c r="LTZ156" s="88"/>
      <c r="LUA156" s="88"/>
      <c r="LUB156" s="88"/>
      <c r="LUC156" s="88"/>
      <c r="LUD156" s="88"/>
      <c r="LUE156" s="88"/>
      <c r="LUF156" s="88"/>
      <c r="LUG156" s="88"/>
      <c r="LUH156" s="88"/>
      <c r="LUI156" s="88"/>
      <c r="LUJ156" s="88"/>
      <c r="LUK156" s="88"/>
      <c r="LUL156" s="88"/>
      <c r="LUM156" s="88"/>
      <c r="LUN156" s="88"/>
      <c r="LUO156" s="88"/>
      <c r="LUP156" s="88"/>
      <c r="LUQ156" s="88"/>
      <c r="LUR156" s="88"/>
      <c r="LUS156" s="88"/>
      <c r="LUT156" s="88"/>
      <c r="LUU156" s="88"/>
      <c r="LUV156" s="88"/>
      <c r="LUW156" s="88"/>
      <c r="LUX156" s="88"/>
      <c r="LUY156" s="88"/>
      <c r="LUZ156" s="88"/>
      <c r="LVA156" s="88"/>
      <c r="LVB156" s="88"/>
      <c r="LVC156" s="88"/>
      <c r="LVD156" s="88"/>
      <c r="LVE156" s="88"/>
      <c r="LVF156" s="88"/>
      <c r="LVG156" s="88"/>
      <c r="LVH156" s="88"/>
      <c r="LVI156" s="88"/>
      <c r="LVJ156" s="88"/>
      <c r="LVK156" s="88"/>
      <c r="LVL156" s="88"/>
      <c r="LVM156" s="88"/>
      <c r="LVN156" s="88"/>
      <c r="LVO156" s="88"/>
      <c r="LVP156" s="88"/>
      <c r="LVQ156" s="88"/>
      <c r="LVR156" s="88"/>
      <c r="LVS156" s="88"/>
      <c r="LVT156" s="88"/>
      <c r="LVU156" s="88"/>
      <c r="LVV156" s="88"/>
      <c r="LVW156" s="88"/>
      <c r="LVX156" s="88"/>
      <c r="LVY156" s="88"/>
      <c r="LVZ156" s="88"/>
      <c r="LWA156" s="88"/>
      <c r="LWB156" s="88"/>
      <c r="LWC156" s="88"/>
      <c r="LWD156" s="88"/>
      <c r="LWE156" s="88"/>
      <c r="LWF156" s="88"/>
      <c r="LWG156" s="88"/>
      <c r="LWH156" s="88"/>
      <c r="LWI156" s="88"/>
      <c r="LWJ156" s="88"/>
      <c r="LWK156" s="88"/>
      <c r="LWL156" s="88"/>
      <c r="LWM156" s="88"/>
      <c r="LWN156" s="88"/>
      <c r="LWO156" s="88"/>
      <c r="LWP156" s="88"/>
      <c r="LWQ156" s="88"/>
      <c r="LWR156" s="88"/>
      <c r="LWS156" s="88"/>
      <c r="LWT156" s="88"/>
      <c r="LWU156" s="88"/>
      <c r="LWV156" s="88"/>
      <c r="LWW156" s="88"/>
      <c r="LWX156" s="88"/>
      <c r="LWY156" s="88"/>
      <c r="LWZ156" s="88"/>
      <c r="LXA156" s="88"/>
      <c r="LXB156" s="88"/>
      <c r="LXC156" s="88"/>
      <c r="LXD156" s="88"/>
      <c r="LXE156" s="88"/>
      <c r="LXF156" s="88"/>
      <c r="LXG156" s="88"/>
      <c r="LXH156" s="88"/>
      <c r="LXI156" s="88"/>
      <c r="LXJ156" s="88"/>
      <c r="LXK156" s="88"/>
      <c r="LXL156" s="88"/>
      <c r="LXM156" s="88"/>
      <c r="LXN156" s="88"/>
      <c r="LXO156" s="88"/>
      <c r="LXP156" s="88"/>
      <c r="LXQ156" s="88"/>
      <c r="LXR156" s="88"/>
      <c r="LXS156" s="88"/>
      <c r="LXT156" s="88"/>
      <c r="LXU156" s="88"/>
      <c r="LXV156" s="88"/>
      <c r="LXW156" s="88"/>
      <c r="LXX156" s="88"/>
      <c r="LXY156" s="88"/>
      <c r="LXZ156" s="88"/>
      <c r="LYA156" s="88"/>
      <c r="LYB156" s="88"/>
      <c r="LYC156" s="88"/>
      <c r="LYD156" s="88"/>
      <c r="LYE156" s="88"/>
      <c r="LYF156" s="88"/>
      <c r="LYG156" s="88"/>
      <c r="LYH156" s="88"/>
      <c r="LYI156" s="88"/>
      <c r="LYJ156" s="88"/>
      <c r="LYK156" s="88"/>
      <c r="LYL156" s="88"/>
      <c r="LYM156" s="88"/>
      <c r="LYN156" s="88"/>
      <c r="LYO156" s="88"/>
      <c r="LYP156" s="88"/>
      <c r="LYQ156" s="88"/>
      <c r="LYR156" s="88"/>
      <c r="LYS156" s="88"/>
      <c r="LYT156" s="88"/>
      <c r="LYU156" s="88"/>
      <c r="LYV156" s="88"/>
      <c r="LYW156" s="88"/>
      <c r="LYX156" s="88"/>
      <c r="LYY156" s="88"/>
      <c r="LYZ156" s="88"/>
      <c r="LZA156" s="88"/>
      <c r="LZB156" s="88"/>
      <c r="LZC156" s="88"/>
      <c r="LZD156" s="88"/>
      <c r="LZE156" s="88"/>
      <c r="LZF156" s="88"/>
      <c r="LZG156" s="88"/>
      <c r="LZH156" s="88"/>
      <c r="LZI156" s="88"/>
      <c r="LZJ156" s="88"/>
      <c r="LZK156" s="88"/>
      <c r="LZL156" s="88"/>
      <c r="LZM156" s="88"/>
      <c r="LZN156" s="88"/>
      <c r="LZO156" s="88"/>
      <c r="LZP156" s="88"/>
      <c r="LZQ156" s="88"/>
      <c r="LZR156" s="88"/>
      <c r="LZS156" s="88"/>
      <c r="LZT156" s="88"/>
      <c r="LZU156" s="88"/>
      <c r="LZV156" s="88"/>
      <c r="LZW156" s="88"/>
      <c r="LZX156" s="88"/>
      <c r="LZY156" s="88"/>
      <c r="LZZ156" s="88"/>
      <c r="MAA156" s="88"/>
      <c r="MAB156" s="88"/>
      <c r="MAC156" s="88"/>
      <c r="MAD156" s="88"/>
      <c r="MAE156" s="88"/>
      <c r="MAF156" s="88"/>
      <c r="MAG156" s="88"/>
      <c r="MAH156" s="88"/>
      <c r="MAI156" s="88"/>
      <c r="MAJ156" s="88"/>
      <c r="MAK156" s="88"/>
      <c r="MAL156" s="88"/>
      <c r="MAM156" s="88"/>
      <c r="MAN156" s="88"/>
      <c r="MAO156" s="88"/>
      <c r="MAP156" s="88"/>
      <c r="MAQ156" s="88"/>
      <c r="MAR156" s="88"/>
      <c r="MAS156" s="88"/>
      <c r="MAT156" s="88"/>
      <c r="MAU156" s="88"/>
      <c r="MAV156" s="88"/>
      <c r="MAW156" s="88"/>
      <c r="MAX156" s="88"/>
      <c r="MAY156" s="88"/>
      <c r="MAZ156" s="88"/>
      <c r="MBA156" s="88"/>
      <c r="MBB156" s="88"/>
      <c r="MBC156" s="88"/>
      <c r="MBD156" s="88"/>
      <c r="MBE156" s="88"/>
      <c r="MBF156" s="88"/>
      <c r="MBG156" s="88"/>
      <c r="MBH156" s="88"/>
      <c r="MBI156" s="88"/>
      <c r="MBJ156" s="88"/>
      <c r="MBK156" s="88"/>
      <c r="MBL156" s="88"/>
      <c r="MBM156" s="88"/>
      <c r="MBN156" s="88"/>
      <c r="MBO156" s="88"/>
      <c r="MBP156" s="88"/>
      <c r="MBQ156" s="88"/>
      <c r="MBR156" s="88"/>
      <c r="MBS156" s="88"/>
      <c r="MBT156" s="88"/>
      <c r="MBU156" s="88"/>
      <c r="MBV156" s="88"/>
      <c r="MBW156" s="88"/>
      <c r="MBX156" s="88"/>
      <c r="MBY156" s="88"/>
      <c r="MBZ156" s="88"/>
      <c r="MCA156" s="88"/>
      <c r="MCB156" s="88"/>
      <c r="MCC156" s="88"/>
      <c r="MCD156" s="88"/>
      <c r="MCE156" s="88"/>
      <c r="MCF156" s="88"/>
      <c r="MCG156" s="88"/>
      <c r="MCH156" s="88"/>
      <c r="MCI156" s="88"/>
      <c r="MCJ156" s="88"/>
      <c r="MCK156" s="88"/>
      <c r="MCL156" s="88"/>
      <c r="MCM156" s="88"/>
      <c r="MCN156" s="88"/>
      <c r="MCO156" s="88"/>
      <c r="MCP156" s="88"/>
      <c r="MCQ156" s="88"/>
      <c r="MCR156" s="88"/>
      <c r="MCS156" s="88"/>
      <c r="MCT156" s="88"/>
      <c r="MCU156" s="88"/>
      <c r="MCV156" s="88"/>
      <c r="MCW156" s="88"/>
      <c r="MCX156" s="88"/>
      <c r="MCY156" s="88"/>
      <c r="MCZ156" s="88"/>
      <c r="MDA156" s="88"/>
      <c r="MDB156" s="88"/>
      <c r="MDC156" s="88"/>
      <c r="MDD156" s="88"/>
      <c r="MDE156" s="88"/>
      <c r="MDF156" s="88"/>
      <c r="MDG156" s="88"/>
      <c r="MDH156" s="88"/>
      <c r="MDI156" s="88"/>
      <c r="MDJ156" s="88"/>
      <c r="MDK156" s="88"/>
      <c r="MDL156" s="88"/>
      <c r="MDM156" s="88"/>
      <c r="MDN156" s="88"/>
      <c r="MDO156" s="88"/>
      <c r="MDP156" s="88"/>
      <c r="MDQ156" s="88"/>
      <c r="MDR156" s="88"/>
      <c r="MDS156" s="88"/>
      <c r="MDT156" s="88"/>
      <c r="MDU156" s="88"/>
      <c r="MDV156" s="88"/>
      <c r="MDW156" s="88"/>
      <c r="MDX156" s="88"/>
      <c r="MDY156" s="88"/>
      <c r="MDZ156" s="88"/>
      <c r="MEA156" s="88"/>
      <c r="MEB156" s="88"/>
      <c r="MEC156" s="88"/>
      <c r="MED156" s="88"/>
      <c r="MEE156" s="88"/>
      <c r="MEF156" s="88"/>
      <c r="MEG156" s="88"/>
      <c r="MEH156" s="88"/>
      <c r="MEI156" s="88"/>
      <c r="MEJ156" s="88"/>
      <c r="MEK156" s="88"/>
      <c r="MEL156" s="88"/>
      <c r="MEM156" s="88"/>
      <c r="MEN156" s="88"/>
      <c r="MEO156" s="88"/>
      <c r="MEP156" s="88"/>
      <c r="MEQ156" s="88"/>
      <c r="MER156" s="88"/>
      <c r="MES156" s="88"/>
      <c r="MET156" s="88"/>
      <c r="MEU156" s="88"/>
      <c r="MEV156" s="88"/>
      <c r="MEW156" s="88"/>
      <c r="MEX156" s="88"/>
      <c r="MEY156" s="88"/>
      <c r="MEZ156" s="88"/>
      <c r="MFA156" s="88"/>
      <c r="MFB156" s="88"/>
      <c r="MFC156" s="88"/>
      <c r="MFD156" s="88"/>
      <c r="MFE156" s="88"/>
      <c r="MFF156" s="88"/>
      <c r="MFG156" s="88"/>
      <c r="MFH156" s="88"/>
      <c r="MFI156" s="88"/>
      <c r="MFJ156" s="88"/>
      <c r="MFK156" s="88"/>
      <c r="MFL156" s="88"/>
      <c r="MFM156" s="88"/>
      <c r="MFN156" s="88"/>
      <c r="MFO156" s="88"/>
      <c r="MFP156" s="88"/>
      <c r="MFQ156" s="88"/>
      <c r="MFR156" s="88"/>
      <c r="MFS156" s="88"/>
      <c r="MFT156" s="88"/>
      <c r="MFU156" s="88"/>
      <c r="MFV156" s="88"/>
      <c r="MFW156" s="88"/>
      <c r="MFX156" s="88"/>
      <c r="MFY156" s="88"/>
      <c r="MFZ156" s="88"/>
      <c r="MGA156" s="88"/>
      <c r="MGB156" s="88"/>
      <c r="MGC156" s="88"/>
      <c r="MGD156" s="88"/>
      <c r="MGE156" s="88"/>
      <c r="MGF156" s="88"/>
      <c r="MGG156" s="88"/>
      <c r="MGH156" s="88"/>
      <c r="MGI156" s="88"/>
      <c r="MGJ156" s="88"/>
      <c r="MGK156" s="88"/>
      <c r="MGL156" s="88"/>
      <c r="MGM156" s="88"/>
      <c r="MGN156" s="88"/>
      <c r="MGO156" s="88"/>
      <c r="MGP156" s="88"/>
      <c r="MGQ156" s="88"/>
      <c r="MGR156" s="88"/>
      <c r="MGS156" s="88"/>
      <c r="MGT156" s="88"/>
      <c r="MGU156" s="88"/>
      <c r="MGV156" s="88"/>
      <c r="MGW156" s="88"/>
      <c r="MGX156" s="88"/>
      <c r="MGY156" s="88"/>
      <c r="MGZ156" s="88"/>
      <c r="MHA156" s="88"/>
      <c r="MHB156" s="88"/>
      <c r="MHC156" s="88"/>
      <c r="MHD156" s="88"/>
      <c r="MHE156" s="88"/>
      <c r="MHF156" s="88"/>
      <c r="MHG156" s="88"/>
      <c r="MHH156" s="88"/>
      <c r="MHI156" s="88"/>
      <c r="MHJ156" s="88"/>
      <c r="MHK156" s="88"/>
      <c r="MHL156" s="88"/>
      <c r="MHM156" s="88"/>
      <c r="MHN156" s="88"/>
      <c r="MHO156" s="88"/>
      <c r="MHP156" s="88"/>
      <c r="MHQ156" s="88"/>
      <c r="MHR156" s="88"/>
      <c r="MHS156" s="88"/>
      <c r="MHT156" s="88"/>
      <c r="MHU156" s="88"/>
      <c r="MHV156" s="88"/>
      <c r="MHW156" s="88"/>
      <c r="MHX156" s="88"/>
      <c r="MHY156" s="88"/>
      <c r="MHZ156" s="88"/>
      <c r="MIA156" s="88"/>
      <c r="MIB156" s="88"/>
      <c r="MIC156" s="88"/>
      <c r="MID156" s="88"/>
      <c r="MIE156" s="88"/>
      <c r="MIF156" s="88"/>
      <c r="MIG156" s="88"/>
      <c r="MIH156" s="88"/>
      <c r="MII156" s="88"/>
      <c r="MIJ156" s="88"/>
      <c r="MIK156" s="88"/>
      <c r="MIL156" s="88"/>
      <c r="MIM156" s="88"/>
      <c r="MIN156" s="88"/>
      <c r="MIO156" s="88"/>
      <c r="MIP156" s="88"/>
      <c r="MIQ156" s="88"/>
      <c r="MIR156" s="88"/>
      <c r="MIS156" s="88"/>
      <c r="MIT156" s="88"/>
      <c r="MIU156" s="88"/>
      <c r="MIV156" s="88"/>
      <c r="MIW156" s="88"/>
      <c r="MIX156" s="88"/>
      <c r="MIY156" s="88"/>
      <c r="MIZ156" s="88"/>
      <c r="MJA156" s="88"/>
      <c r="MJB156" s="88"/>
      <c r="MJC156" s="88"/>
      <c r="MJD156" s="88"/>
      <c r="MJE156" s="88"/>
      <c r="MJF156" s="88"/>
      <c r="MJG156" s="88"/>
      <c r="MJH156" s="88"/>
      <c r="MJI156" s="88"/>
      <c r="MJJ156" s="88"/>
      <c r="MJK156" s="88"/>
      <c r="MJL156" s="88"/>
      <c r="MJM156" s="88"/>
      <c r="MJN156" s="88"/>
      <c r="MJO156" s="88"/>
      <c r="MJP156" s="88"/>
      <c r="MJQ156" s="88"/>
      <c r="MJR156" s="88"/>
      <c r="MJS156" s="88"/>
      <c r="MJT156" s="88"/>
      <c r="MJU156" s="88"/>
      <c r="MJV156" s="88"/>
      <c r="MJW156" s="88"/>
      <c r="MJX156" s="88"/>
      <c r="MJY156" s="88"/>
      <c r="MJZ156" s="88"/>
      <c r="MKA156" s="88"/>
      <c r="MKB156" s="88"/>
      <c r="MKC156" s="88"/>
      <c r="MKD156" s="88"/>
      <c r="MKE156" s="88"/>
      <c r="MKF156" s="88"/>
      <c r="MKG156" s="88"/>
      <c r="MKH156" s="88"/>
      <c r="MKI156" s="88"/>
      <c r="MKJ156" s="88"/>
      <c r="MKK156" s="88"/>
      <c r="MKL156" s="88"/>
      <c r="MKM156" s="88"/>
      <c r="MKN156" s="88"/>
      <c r="MKO156" s="88"/>
      <c r="MKP156" s="88"/>
      <c r="MKQ156" s="88"/>
      <c r="MKR156" s="88"/>
      <c r="MKS156" s="88"/>
      <c r="MKT156" s="88"/>
      <c r="MKU156" s="88"/>
      <c r="MKV156" s="88"/>
      <c r="MKW156" s="88"/>
      <c r="MKX156" s="88"/>
      <c r="MKY156" s="88"/>
      <c r="MKZ156" s="88"/>
      <c r="MLA156" s="88"/>
      <c r="MLB156" s="88"/>
      <c r="MLC156" s="88"/>
      <c r="MLD156" s="88"/>
      <c r="MLE156" s="88"/>
      <c r="MLF156" s="88"/>
      <c r="MLG156" s="88"/>
      <c r="MLH156" s="88"/>
      <c r="MLI156" s="88"/>
      <c r="MLJ156" s="88"/>
      <c r="MLK156" s="88"/>
      <c r="MLL156" s="88"/>
      <c r="MLM156" s="88"/>
      <c r="MLN156" s="88"/>
      <c r="MLO156" s="88"/>
      <c r="MLP156" s="88"/>
      <c r="MLQ156" s="88"/>
      <c r="MLR156" s="88"/>
      <c r="MLS156" s="88"/>
      <c r="MLT156" s="88"/>
      <c r="MLU156" s="88"/>
      <c r="MLV156" s="88"/>
      <c r="MLW156" s="88"/>
      <c r="MLX156" s="88"/>
      <c r="MLY156" s="88"/>
      <c r="MLZ156" s="88"/>
      <c r="MMA156" s="88"/>
      <c r="MMB156" s="88"/>
      <c r="MMC156" s="88"/>
      <c r="MMD156" s="88"/>
      <c r="MME156" s="88"/>
      <c r="MMF156" s="88"/>
      <c r="MMG156" s="88"/>
      <c r="MMH156" s="88"/>
      <c r="MMI156" s="88"/>
      <c r="MMJ156" s="88"/>
      <c r="MMK156" s="88"/>
      <c r="MML156" s="88"/>
      <c r="MMM156" s="88"/>
      <c r="MMN156" s="88"/>
      <c r="MMO156" s="88"/>
      <c r="MMP156" s="88"/>
      <c r="MMQ156" s="88"/>
      <c r="MMR156" s="88"/>
      <c r="MMS156" s="88"/>
      <c r="MMT156" s="88"/>
      <c r="MMU156" s="88"/>
      <c r="MMV156" s="88"/>
      <c r="MMW156" s="88"/>
      <c r="MMX156" s="88"/>
      <c r="MMY156" s="88"/>
      <c r="MMZ156" s="88"/>
      <c r="MNA156" s="88"/>
      <c r="MNB156" s="88"/>
      <c r="MNC156" s="88"/>
      <c r="MND156" s="88"/>
      <c r="MNE156" s="88"/>
      <c r="MNF156" s="88"/>
      <c r="MNG156" s="88"/>
      <c r="MNH156" s="88"/>
      <c r="MNI156" s="88"/>
      <c r="MNJ156" s="88"/>
      <c r="MNK156" s="88"/>
      <c r="MNL156" s="88"/>
      <c r="MNM156" s="88"/>
      <c r="MNN156" s="88"/>
      <c r="MNO156" s="88"/>
      <c r="MNP156" s="88"/>
      <c r="MNQ156" s="88"/>
      <c r="MNR156" s="88"/>
      <c r="MNS156" s="88"/>
      <c r="MNT156" s="88"/>
      <c r="MNU156" s="88"/>
      <c r="MNV156" s="88"/>
      <c r="MNW156" s="88"/>
      <c r="MNX156" s="88"/>
      <c r="MNY156" s="88"/>
      <c r="MNZ156" s="88"/>
      <c r="MOA156" s="88"/>
      <c r="MOB156" s="88"/>
      <c r="MOC156" s="88"/>
      <c r="MOD156" s="88"/>
      <c r="MOE156" s="88"/>
      <c r="MOF156" s="88"/>
      <c r="MOG156" s="88"/>
      <c r="MOH156" s="88"/>
      <c r="MOI156" s="88"/>
      <c r="MOJ156" s="88"/>
      <c r="MOK156" s="88"/>
      <c r="MOL156" s="88"/>
      <c r="MOM156" s="88"/>
      <c r="MON156" s="88"/>
      <c r="MOO156" s="88"/>
      <c r="MOP156" s="88"/>
      <c r="MOQ156" s="88"/>
      <c r="MOR156" s="88"/>
      <c r="MOS156" s="88"/>
      <c r="MOT156" s="88"/>
      <c r="MOU156" s="88"/>
      <c r="MOV156" s="88"/>
      <c r="MOW156" s="88"/>
      <c r="MOX156" s="88"/>
      <c r="MOY156" s="88"/>
      <c r="MOZ156" s="88"/>
      <c r="MPA156" s="88"/>
      <c r="MPB156" s="88"/>
      <c r="MPC156" s="88"/>
      <c r="MPD156" s="88"/>
      <c r="MPE156" s="88"/>
      <c r="MPF156" s="88"/>
      <c r="MPG156" s="88"/>
      <c r="MPH156" s="88"/>
      <c r="MPI156" s="88"/>
      <c r="MPJ156" s="88"/>
      <c r="MPK156" s="88"/>
      <c r="MPL156" s="88"/>
      <c r="MPM156" s="88"/>
      <c r="MPN156" s="88"/>
      <c r="MPO156" s="88"/>
      <c r="MPP156" s="88"/>
      <c r="MPQ156" s="88"/>
      <c r="MPR156" s="88"/>
      <c r="MPS156" s="88"/>
      <c r="MPT156" s="88"/>
      <c r="MPU156" s="88"/>
      <c r="MPV156" s="88"/>
      <c r="MPW156" s="88"/>
      <c r="MPX156" s="88"/>
      <c r="MPY156" s="88"/>
      <c r="MPZ156" s="88"/>
      <c r="MQA156" s="88"/>
      <c r="MQB156" s="88"/>
      <c r="MQC156" s="88"/>
      <c r="MQD156" s="88"/>
      <c r="MQE156" s="88"/>
      <c r="MQF156" s="88"/>
      <c r="MQG156" s="88"/>
      <c r="MQH156" s="88"/>
      <c r="MQI156" s="88"/>
      <c r="MQJ156" s="88"/>
      <c r="MQK156" s="88"/>
      <c r="MQL156" s="88"/>
      <c r="MQM156" s="88"/>
      <c r="MQN156" s="88"/>
      <c r="MQO156" s="88"/>
      <c r="MQP156" s="88"/>
      <c r="MQQ156" s="88"/>
      <c r="MQR156" s="88"/>
      <c r="MQS156" s="88"/>
      <c r="MQT156" s="88"/>
      <c r="MQU156" s="88"/>
      <c r="MQV156" s="88"/>
      <c r="MQW156" s="88"/>
      <c r="MQX156" s="88"/>
      <c r="MQY156" s="88"/>
      <c r="MQZ156" s="88"/>
      <c r="MRA156" s="88"/>
      <c r="MRB156" s="88"/>
      <c r="MRC156" s="88"/>
      <c r="MRD156" s="88"/>
      <c r="MRE156" s="88"/>
      <c r="MRF156" s="88"/>
      <c r="MRG156" s="88"/>
      <c r="MRH156" s="88"/>
      <c r="MRI156" s="88"/>
      <c r="MRJ156" s="88"/>
      <c r="MRK156" s="88"/>
      <c r="MRL156" s="88"/>
      <c r="MRM156" s="88"/>
      <c r="MRN156" s="88"/>
      <c r="MRO156" s="88"/>
      <c r="MRP156" s="88"/>
      <c r="MRQ156" s="88"/>
      <c r="MRR156" s="88"/>
      <c r="MRS156" s="88"/>
      <c r="MRT156" s="88"/>
      <c r="MRU156" s="88"/>
      <c r="MRV156" s="88"/>
      <c r="MRW156" s="88"/>
      <c r="MRX156" s="88"/>
      <c r="MRY156" s="88"/>
      <c r="MRZ156" s="88"/>
      <c r="MSA156" s="88"/>
      <c r="MSB156" s="88"/>
      <c r="MSC156" s="88"/>
      <c r="MSD156" s="88"/>
      <c r="MSE156" s="88"/>
      <c r="MSF156" s="88"/>
      <c r="MSG156" s="88"/>
      <c r="MSH156" s="88"/>
      <c r="MSI156" s="88"/>
      <c r="MSJ156" s="88"/>
      <c r="MSK156" s="88"/>
      <c r="MSL156" s="88"/>
      <c r="MSM156" s="88"/>
      <c r="MSN156" s="88"/>
      <c r="MSO156" s="88"/>
      <c r="MSP156" s="88"/>
      <c r="MSQ156" s="88"/>
      <c r="MSR156" s="88"/>
      <c r="MSS156" s="88"/>
      <c r="MST156" s="88"/>
      <c r="MSU156" s="88"/>
      <c r="MSV156" s="88"/>
      <c r="MSW156" s="88"/>
      <c r="MSX156" s="88"/>
      <c r="MSY156" s="88"/>
      <c r="MSZ156" s="88"/>
      <c r="MTA156" s="88"/>
      <c r="MTB156" s="88"/>
      <c r="MTC156" s="88"/>
      <c r="MTD156" s="88"/>
      <c r="MTE156" s="88"/>
      <c r="MTF156" s="88"/>
      <c r="MTG156" s="88"/>
      <c r="MTH156" s="88"/>
      <c r="MTI156" s="88"/>
      <c r="MTJ156" s="88"/>
      <c r="MTK156" s="88"/>
      <c r="MTL156" s="88"/>
      <c r="MTM156" s="88"/>
      <c r="MTN156" s="88"/>
      <c r="MTO156" s="88"/>
      <c r="MTP156" s="88"/>
      <c r="MTQ156" s="88"/>
      <c r="MTR156" s="88"/>
      <c r="MTS156" s="88"/>
      <c r="MTT156" s="88"/>
      <c r="MTU156" s="88"/>
      <c r="MTV156" s="88"/>
      <c r="MTW156" s="88"/>
      <c r="MTX156" s="88"/>
      <c r="MTY156" s="88"/>
      <c r="MTZ156" s="88"/>
      <c r="MUA156" s="88"/>
      <c r="MUB156" s="88"/>
      <c r="MUC156" s="88"/>
      <c r="MUD156" s="88"/>
      <c r="MUE156" s="88"/>
      <c r="MUF156" s="88"/>
      <c r="MUG156" s="88"/>
      <c r="MUH156" s="88"/>
      <c r="MUI156" s="88"/>
      <c r="MUJ156" s="88"/>
      <c r="MUK156" s="88"/>
      <c r="MUL156" s="88"/>
      <c r="MUM156" s="88"/>
      <c r="MUN156" s="88"/>
      <c r="MUO156" s="88"/>
      <c r="MUP156" s="88"/>
      <c r="MUQ156" s="88"/>
      <c r="MUR156" s="88"/>
      <c r="MUS156" s="88"/>
      <c r="MUT156" s="88"/>
      <c r="MUU156" s="88"/>
      <c r="MUV156" s="88"/>
      <c r="MUW156" s="88"/>
      <c r="MUX156" s="88"/>
      <c r="MUY156" s="88"/>
      <c r="MUZ156" s="88"/>
      <c r="MVA156" s="88"/>
      <c r="MVB156" s="88"/>
      <c r="MVC156" s="88"/>
      <c r="MVD156" s="88"/>
      <c r="MVE156" s="88"/>
      <c r="MVF156" s="88"/>
      <c r="MVG156" s="88"/>
      <c r="MVH156" s="88"/>
      <c r="MVI156" s="88"/>
      <c r="MVJ156" s="88"/>
      <c r="MVK156" s="88"/>
      <c r="MVL156" s="88"/>
      <c r="MVM156" s="88"/>
      <c r="MVN156" s="88"/>
      <c r="MVO156" s="88"/>
      <c r="MVP156" s="88"/>
      <c r="MVQ156" s="88"/>
      <c r="MVR156" s="88"/>
      <c r="MVS156" s="88"/>
      <c r="MVT156" s="88"/>
      <c r="MVU156" s="88"/>
      <c r="MVV156" s="88"/>
      <c r="MVW156" s="88"/>
      <c r="MVX156" s="88"/>
      <c r="MVY156" s="88"/>
      <c r="MVZ156" s="88"/>
      <c r="MWA156" s="88"/>
      <c r="MWB156" s="88"/>
      <c r="MWC156" s="88"/>
      <c r="MWD156" s="88"/>
      <c r="MWE156" s="88"/>
      <c r="MWF156" s="88"/>
      <c r="MWG156" s="88"/>
      <c r="MWH156" s="88"/>
      <c r="MWI156" s="88"/>
      <c r="MWJ156" s="88"/>
      <c r="MWK156" s="88"/>
      <c r="MWL156" s="88"/>
      <c r="MWM156" s="88"/>
      <c r="MWN156" s="88"/>
      <c r="MWO156" s="88"/>
      <c r="MWP156" s="88"/>
      <c r="MWQ156" s="88"/>
      <c r="MWR156" s="88"/>
      <c r="MWS156" s="88"/>
      <c r="MWT156" s="88"/>
      <c r="MWU156" s="88"/>
      <c r="MWV156" s="88"/>
      <c r="MWW156" s="88"/>
      <c r="MWX156" s="88"/>
      <c r="MWY156" s="88"/>
      <c r="MWZ156" s="88"/>
      <c r="MXA156" s="88"/>
      <c r="MXB156" s="88"/>
      <c r="MXC156" s="88"/>
      <c r="MXD156" s="88"/>
      <c r="MXE156" s="88"/>
      <c r="MXF156" s="88"/>
      <c r="MXG156" s="88"/>
      <c r="MXH156" s="88"/>
      <c r="MXI156" s="88"/>
      <c r="MXJ156" s="88"/>
      <c r="MXK156" s="88"/>
      <c r="MXL156" s="88"/>
      <c r="MXM156" s="88"/>
      <c r="MXN156" s="88"/>
      <c r="MXO156" s="88"/>
      <c r="MXP156" s="88"/>
      <c r="MXQ156" s="88"/>
      <c r="MXR156" s="88"/>
      <c r="MXS156" s="88"/>
      <c r="MXT156" s="88"/>
      <c r="MXU156" s="88"/>
      <c r="MXV156" s="88"/>
      <c r="MXW156" s="88"/>
      <c r="MXX156" s="88"/>
      <c r="MXY156" s="88"/>
      <c r="MXZ156" s="88"/>
      <c r="MYA156" s="88"/>
      <c r="MYB156" s="88"/>
      <c r="MYC156" s="88"/>
      <c r="MYD156" s="88"/>
      <c r="MYE156" s="88"/>
      <c r="MYF156" s="88"/>
      <c r="MYG156" s="88"/>
      <c r="MYH156" s="88"/>
      <c r="MYI156" s="88"/>
      <c r="MYJ156" s="88"/>
      <c r="MYK156" s="88"/>
      <c r="MYL156" s="88"/>
      <c r="MYM156" s="88"/>
      <c r="MYN156" s="88"/>
      <c r="MYO156" s="88"/>
      <c r="MYP156" s="88"/>
      <c r="MYQ156" s="88"/>
      <c r="MYR156" s="88"/>
      <c r="MYS156" s="88"/>
      <c r="MYT156" s="88"/>
      <c r="MYU156" s="88"/>
      <c r="MYV156" s="88"/>
      <c r="MYW156" s="88"/>
      <c r="MYX156" s="88"/>
      <c r="MYY156" s="88"/>
      <c r="MYZ156" s="88"/>
      <c r="MZA156" s="88"/>
      <c r="MZB156" s="88"/>
      <c r="MZC156" s="88"/>
      <c r="MZD156" s="88"/>
      <c r="MZE156" s="88"/>
      <c r="MZF156" s="88"/>
      <c r="MZG156" s="88"/>
      <c r="MZH156" s="88"/>
      <c r="MZI156" s="88"/>
      <c r="MZJ156" s="88"/>
      <c r="MZK156" s="88"/>
      <c r="MZL156" s="88"/>
      <c r="MZM156" s="88"/>
      <c r="MZN156" s="88"/>
      <c r="MZO156" s="88"/>
      <c r="MZP156" s="88"/>
      <c r="MZQ156" s="88"/>
      <c r="MZR156" s="88"/>
      <c r="MZS156" s="88"/>
      <c r="MZT156" s="88"/>
      <c r="MZU156" s="88"/>
      <c r="MZV156" s="88"/>
      <c r="MZW156" s="88"/>
      <c r="MZX156" s="88"/>
      <c r="MZY156" s="88"/>
      <c r="MZZ156" s="88"/>
      <c r="NAA156" s="88"/>
      <c r="NAB156" s="88"/>
      <c r="NAC156" s="88"/>
      <c r="NAD156" s="88"/>
      <c r="NAE156" s="88"/>
      <c r="NAF156" s="88"/>
      <c r="NAG156" s="88"/>
      <c r="NAH156" s="88"/>
      <c r="NAI156" s="88"/>
      <c r="NAJ156" s="88"/>
      <c r="NAK156" s="88"/>
      <c r="NAL156" s="88"/>
      <c r="NAM156" s="88"/>
      <c r="NAN156" s="88"/>
      <c r="NAO156" s="88"/>
      <c r="NAP156" s="88"/>
      <c r="NAQ156" s="88"/>
      <c r="NAR156" s="88"/>
      <c r="NAS156" s="88"/>
      <c r="NAT156" s="88"/>
      <c r="NAU156" s="88"/>
      <c r="NAV156" s="88"/>
      <c r="NAW156" s="88"/>
      <c r="NAX156" s="88"/>
      <c r="NAY156" s="88"/>
      <c r="NAZ156" s="88"/>
      <c r="NBA156" s="88"/>
      <c r="NBB156" s="88"/>
      <c r="NBC156" s="88"/>
      <c r="NBD156" s="88"/>
      <c r="NBE156" s="88"/>
      <c r="NBF156" s="88"/>
      <c r="NBG156" s="88"/>
      <c r="NBH156" s="88"/>
      <c r="NBI156" s="88"/>
      <c r="NBJ156" s="88"/>
      <c r="NBK156" s="88"/>
      <c r="NBL156" s="88"/>
      <c r="NBM156" s="88"/>
      <c r="NBN156" s="88"/>
      <c r="NBO156" s="88"/>
      <c r="NBP156" s="88"/>
      <c r="NBQ156" s="88"/>
      <c r="NBR156" s="88"/>
      <c r="NBS156" s="88"/>
      <c r="NBT156" s="88"/>
      <c r="NBU156" s="88"/>
      <c r="NBV156" s="88"/>
      <c r="NBW156" s="88"/>
      <c r="NBX156" s="88"/>
      <c r="NBY156" s="88"/>
      <c r="NBZ156" s="88"/>
      <c r="NCA156" s="88"/>
      <c r="NCB156" s="88"/>
      <c r="NCC156" s="88"/>
      <c r="NCD156" s="88"/>
      <c r="NCE156" s="88"/>
      <c r="NCF156" s="88"/>
      <c r="NCG156" s="88"/>
      <c r="NCH156" s="88"/>
      <c r="NCI156" s="88"/>
      <c r="NCJ156" s="88"/>
      <c r="NCK156" s="88"/>
      <c r="NCL156" s="88"/>
      <c r="NCM156" s="88"/>
      <c r="NCN156" s="88"/>
      <c r="NCO156" s="88"/>
      <c r="NCP156" s="88"/>
      <c r="NCQ156" s="88"/>
      <c r="NCR156" s="88"/>
      <c r="NCS156" s="88"/>
      <c r="NCT156" s="88"/>
      <c r="NCU156" s="88"/>
      <c r="NCV156" s="88"/>
      <c r="NCW156" s="88"/>
      <c r="NCX156" s="88"/>
      <c r="NCY156" s="88"/>
      <c r="NCZ156" s="88"/>
      <c r="NDA156" s="88"/>
      <c r="NDB156" s="88"/>
      <c r="NDC156" s="88"/>
      <c r="NDD156" s="88"/>
      <c r="NDE156" s="88"/>
      <c r="NDF156" s="88"/>
      <c r="NDG156" s="88"/>
      <c r="NDH156" s="88"/>
      <c r="NDI156" s="88"/>
      <c r="NDJ156" s="88"/>
      <c r="NDK156" s="88"/>
      <c r="NDL156" s="88"/>
      <c r="NDM156" s="88"/>
      <c r="NDN156" s="88"/>
      <c r="NDO156" s="88"/>
      <c r="NDP156" s="88"/>
      <c r="NDQ156" s="88"/>
      <c r="NDR156" s="88"/>
      <c r="NDS156" s="88"/>
      <c r="NDT156" s="88"/>
      <c r="NDU156" s="88"/>
      <c r="NDV156" s="88"/>
      <c r="NDW156" s="88"/>
      <c r="NDX156" s="88"/>
      <c r="NDY156" s="88"/>
      <c r="NDZ156" s="88"/>
      <c r="NEA156" s="88"/>
      <c r="NEB156" s="88"/>
      <c r="NEC156" s="88"/>
      <c r="NED156" s="88"/>
      <c r="NEE156" s="88"/>
      <c r="NEF156" s="88"/>
      <c r="NEG156" s="88"/>
      <c r="NEH156" s="88"/>
      <c r="NEI156" s="88"/>
      <c r="NEJ156" s="88"/>
      <c r="NEK156" s="88"/>
      <c r="NEL156" s="88"/>
      <c r="NEM156" s="88"/>
      <c r="NEN156" s="88"/>
      <c r="NEO156" s="88"/>
      <c r="NEP156" s="88"/>
      <c r="NEQ156" s="88"/>
      <c r="NER156" s="88"/>
      <c r="NES156" s="88"/>
      <c r="NET156" s="88"/>
      <c r="NEU156" s="88"/>
      <c r="NEV156" s="88"/>
      <c r="NEW156" s="88"/>
      <c r="NEX156" s="88"/>
      <c r="NEY156" s="88"/>
      <c r="NEZ156" s="88"/>
      <c r="NFA156" s="88"/>
      <c r="NFB156" s="88"/>
      <c r="NFC156" s="88"/>
      <c r="NFD156" s="88"/>
      <c r="NFE156" s="88"/>
      <c r="NFF156" s="88"/>
      <c r="NFG156" s="88"/>
      <c r="NFH156" s="88"/>
      <c r="NFI156" s="88"/>
      <c r="NFJ156" s="88"/>
      <c r="NFK156" s="88"/>
      <c r="NFL156" s="88"/>
      <c r="NFM156" s="88"/>
      <c r="NFN156" s="88"/>
      <c r="NFO156" s="88"/>
      <c r="NFP156" s="88"/>
      <c r="NFQ156" s="88"/>
      <c r="NFR156" s="88"/>
      <c r="NFS156" s="88"/>
      <c r="NFT156" s="88"/>
      <c r="NFU156" s="88"/>
      <c r="NFV156" s="88"/>
      <c r="NFW156" s="88"/>
      <c r="NFX156" s="88"/>
      <c r="NFY156" s="88"/>
      <c r="NFZ156" s="88"/>
      <c r="NGA156" s="88"/>
      <c r="NGB156" s="88"/>
      <c r="NGC156" s="88"/>
      <c r="NGD156" s="88"/>
      <c r="NGE156" s="88"/>
      <c r="NGF156" s="88"/>
      <c r="NGG156" s="88"/>
      <c r="NGH156" s="88"/>
      <c r="NGI156" s="88"/>
      <c r="NGJ156" s="88"/>
      <c r="NGK156" s="88"/>
      <c r="NGL156" s="88"/>
      <c r="NGM156" s="88"/>
      <c r="NGN156" s="88"/>
      <c r="NGO156" s="88"/>
      <c r="NGP156" s="88"/>
      <c r="NGQ156" s="88"/>
      <c r="NGR156" s="88"/>
      <c r="NGS156" s="88"/>
      <c r="NGT156" s="88"/>
      <c r="NGU156" s="88"/>
      <c r="NGV156" s="88"/>
      <c r="NGW156" s="88"/>
      <c r="NGX156" s="88"/>
      <c r="NGY156" s="88"/>
      <c r="NGZ156" s="88"/>
      <c r="NHA156" s="88"/>
      <c r="NHB156" s="88"/>
      <c r="NHC156" s="88"/>
      <c r="NHD156" s="88"/>
      <c r="NHE156" s="88"/>
      <c r="NHF156" s="88"/>
      <c r="NHG156" s="88"/>
      <c r="NHH156" s="88"/>
      <c r="NHI156" s="88"/>
      <c r="NHJ156" s="88"/>
      <c r="NHK156" s="88"/>
      <c r="NHL156" s="88"/>
      <c r="NHM156" s="88"/>
      <c r="NHN156" s="88"/>
      <c r="NHO156" s="88"/>
      <c r="NHP156" s="88"/>
      <c r="NHQ156" s="88"/>
      <c r="NHR156" s="88"/>
      <c r="NHS156" s="88"/>
      <c r="NHT156" s="88"/>
      <c r="NHU156" s="88"/>
      <c r="NHV156" s="88"/>
      <c r="NHW156" s="88"/>
      <c r="NHX156" s="88"/>
      <c r="NHY156" s="88"/>
      <c r="NHZ156" s="88"/>
      <c r="NIA156" s="88"/>
      <c r="NIB156" s="88"/>
      <c r="NIC156" s="88"/>
      <c r="NID156" s="88"/>
      <c r="NIE156" s="88"/>
      <c r="NIF156" s="88"/>
      <c r="NIG156" s="88"/>
      <c r="NIH156" s="88"/>
      <c r="NII156" s="88"/>
      <c r="NIJ156" s="88"/>
      <c r="NIK156" s="88"/>
      <c r="NIL156" s="88"/>
      <c r="NIM156" s="88"/>
      <c r="NIN156" s="88"/>
      <c r="NIO156" s="88"/>
      <c r="NIP156" s="88"/>
      <c r="NIQ156" s="88"/>
      <c r="NIR156" s="88"/>
      <c r="NIS156" s="88"/>
      <c r="NIT156" s="88"/>
      <c r="NIU156" s="88"/>
      <c r="NIV156" s="88"/>
      <c r="NIW156" s="88"/>
      <c r="NIX156" s="88"/>
      <c r="NIY156" s="88"/>
      <c r="NIZ156" s="88"/>
      <c r="NJA156" s="88"/>
      <c r="NJB156" s="88"/>
      <c r="NJC156" s="88"/>
      <c r="NJD156" s="88"/>
      <c r="NJE156" s="88"/>
      <c r="NJF156" s="88"/>
      <c r="NJG156" s="88"/>
      <c r="NJH156" s="88"/>
      <c r="NJI156" s="88"/>
      <c r="NJJ156" s="88"/>
      <c r="NJK156" s="88"/>
      <c r="NJL156" s="88"/>
      <c r="NJM156" s="88"/>
      <c r="NJN156" s="88"/>
      <c r="NJO156" s="88"/>
      <c r="NJP156" s="88"/>
      <c r="NJQ156" s="88"/>
      <c r="NJR156" s="88"/>
      <c r="NJS156" s="88"/>
      <c r="NJT156" s="88"/>
      <c r="NJU156" s="88"/>
      <c r="NJV156" s="88"/>
      <c r="NJW156" s="88"/>
      <c r="NJX156" s="88"/>
      <c r="NJY156" s="88"/>
      <c r="NJZ156" s="88"/>
      <c r="NKA156" s="88"/>
      <c r="NKB156" s="88"/>
      <c r="NKC156" s="88"/>
      <c r="NKD156" s="88"/>
      <c r="NKE156" s="88"/>
      <c r="NKF156" s="88"/>
      <c r="NKG156" s="88"/>
      <c r="NKH156" s="88"/>
      <c r="NKI156" s="88"/>
      <c r="NKJ156" s="88"/>
      <c r="NKK156" s="88"/>
      <c r="NKL156" s="88"/>
      <c r="NKM156" s="88"/>
      <c r="NKN156" s="88"/>
      <c r="NKO156" s="88"/>
      <c r="NKP156" s="88"/>
      <c r="NKQ156" s="88"/>
      <c r="NKR156" s="88"/>
      <c r="NKS156" s="88"/>
      <c r="NKT156" s="88"/>
      <c r="NKU156" s="88"/>
      <c r="NKV156" s="88"/>
      <c r="NKW156" s="88"/>
      <c r="NKX156" s="88"/>
      <c r="NKY156" s="88"/>
      <c r="NKZ156" s="88"/>
      <c r="NLA156" s="88"/>
      <c r="NLB156" s="88"/>
      <c r="NLC156" s="88"/>
      <c r="NLD156" s="88"/>
      <c r="NLE156" s="88"/>
      <c r="NLF156" s="88"/>
      <c r="NLG156" s="88"/>
      <c r="NLH156" s="88"/>
      <c r="NLI156" s="88"/>
      <c r="NLJ156" s="88"/>
      <c r="NLK156" s="88"/>
      <c r="NLL156" s="88"/>
      <c r="NLM156" s="88"/>
      <c r="NLN156" s="88"/>
      <c r="NLO156" s="88"/>
      <c r="NLP156" s="88"/>
      <c r="NLQ156" s="88"/>
      <c r="NLR156" s="88"/>
      <c r="NLS156" s="88"/>
      <c r="NLT156" s="88"/>
      <c r="NLU156" s="88"/>
      <c r="NLV156" s="88"/>
      <c r="NLW156" s="88"/>
      <c r="NLX156" s="88"/>
      <c r="NLY156" s="88"/>
      <c r="NLZ156" s="88"/>
      <c r="NMA156" s="88"/>
      <c r="NMB156" s="88"/>
      <c r="NMC156" s="88"/>
      <c r="NMD156" s="88"/>
      <c r="NME156" s="88"/>
      <c r="NMF156" s="88"/>
      <c r="NMG156" s="88"/>
      <c r="NMH156" s="88"/>
      <c r="NMI156" s="88"/>
      <c r="NMJ156" s="88"/>
      <c r="NMK156" s="88"/>
      <c r="NML156" s="88"/>
      <c r="NMM156" s="88"/>
      <c r="NMN156" s="88"/>
      <c r="NMO156" s="88"/>
      <c r="NMP156" s="88"/>
      <c r="NMQ156" s="88"/>
      <c r="NMR156" s="88"/>
      <c r="NMS156" s="88"/>
      <c r="NMT156" s="88"/>
      <c r="NMU156" s="88"/>
      <c r="NMV156" s="88"/>
      <c r="NMW156" s="88"/>
      <c r="NMX156" s="88"/>
      <c r="NMY156" s="88"/>
      <c r="NMZ156" s="88"/>
      <c r="NNA156" s="88"/>
      <c r="NNB156" s="88"/>
      <c r="NNC156" s="88"/>
      <c r="NND156" s="88"/>
      <c r="NNE156" s="88"/>
      <c r="NNF156" s="88"/>
      <c r="NNG156" s="88"/>
      <c r="NNH156" s="88"/>
      <c r="NNI156" s="88"/>
      <c r="NNJ156" s="88"/>
      <c r="NNK156" s="88"/>
      <c r="NNL156" s="88"/>
      <c r="NNM156" s="88"/>
      <c r="NNN156" s="88"/>
      <c r="NNO156" s="88"/>
      <c r="NNP156" s="88"/>
      <c r="NNQ156" s="88"/>
      <c r="NNR156" s="88"/>
      <c r="NNS156" s="88"/>
      <c r="NNT156" s="88"/>
      <c r="NNU156" s="88"/>
      <c r="NNV156" s="88"/>
      <c r="NNW156" s="88"/>
      <c r="NNX156" s="88"/>
      <c r="NNY156" s="88"/>
      <c r="NNZ156" s="88"/>
      <c r="NOA156" s="88"/>
      <c r="NOB156" s="88"/>
      <c r="NOC156" s="88"/>
      <c r="NOD156" s="88"/>
      <c r="NOE156" s="88"/>
      <c r="NOF156" s="88"/>
      <c r="NOG156" s="88"/>
      <c r="NOH156" s="88"/>
      <c r="NOI156" s="88"/>
      <c r="NOJ156" s="88"/>
      <c r="NOK156" s="88"/>
      <c r="NOL156" s="88"/>
      <c r="NOM156" s="88"/>
      <c r="NON156" s="88"/>
      <c r="NOO156" s="88"/>
      <c r="NOP156" s="88"/>
      <c r="NOQ156" s="88"/>
      <c r="NOR156" s="88"/>
      <c r="NOS156" s="88"/>
      <c r="NOT156" s="88"/>
      <c r="NOU156" s="88"/>
      <c r="NOV156" s="88"/>
      <c r="NOW156" s="88"/>
      <c r="NOX156" s="88"/>
      <c r="NOY156" s="88"/>
      <c r="NOZ156" s="88"/>
      <c r="NPA156" s="88"/>
      <c r="NPB156" s="88"/>
      <c r="NPC156" s="88"/>
      <c r="NPD156" s="88"/>
      <c r="NPE156" s="88"/>
      <c r="NPF156" s="88"/>
      <c r="NPG156" s="88"/>
      <c r="NPH156" s="88"/>
      <c r="NPI156" s="88"/>
      <c r="NPJ156" s="88"/>
      <c r="NPK156" s="88"/>
      <c r="NPL156" s="88"/>
      <c r="NPM156" s="88"/>
      <c r="NPN156" s="88"/>
      <c r="NPO156" s="88"/>
      <c r="NPP156" s="88"/>
      <c r="NPQ156" s="88"/>
      <c r="NPR156" s="88"/>
      <c r="NPS156" s="88"/>
      <c r="NPT156" s="88"/>
      <c r="NPU156" s="88"/>
      <c r="NPV156" s="88"/>
      <c r="NPW156" s="88"/>
      <c r="NPX156" s="88"/>
      <c r="NPY156" s="88"/>
      <c r="NPZ156" s="88"/>
      <c r="NQA156" s="88"/>
      <c r="NQB156" s="88"/>
      <c r="NQC156" s="88"/>
      <c r="NQD156" s="88"/>
      <c r="NQE156" s="88"/>
      <c r="NQF156" s="88"/>
      <c r="NQG156" s="88"/>
      <c r="NQH156" s="88"/>
      <c r="NQI156" s="88"/>
      <c r="NQJ156" s="88"/>
      <c r="NQK156" s="88"/>
      <c r="NQL156" s="88"/>
      <c r="NQM156" s="88"/>
      <c r="NQN156" s="88"/>
      <c r="NQO156" s="88"/>
      <c r="NQP156" s="88"/>
      <c r="NQQ156" s="88"/>
      <c r="NQR156" s="88"/>
      <c r="NQS156" s="88"/>
      <c r="NQT156" s="88"/>
      <c r="NQU156" s="88"/>
      <c r="NQV156" s="88"/>
      <c r="NQW156" s="88"/>
      <c r="NQX156" s="88"/>
      <c r="NQY156" s="88"/>
      <c r="NQZ156" s="88"/>
      <c r="NRA156" s="88"/>
      <c r="NRB156" s="88"/>
      <c r="NRC156" s="88"/>
      <c r="NRD156" s="88"/>
      <c r="NRE156" s="88"/>
      <c r="NRF156" s="88"/>
      <c r="NRG156" s="88"/>
      <c r="NRH156" s="88"/>
      <c r="NRI156" s="88"/>
      <c r="NRJ156" s="88"/>
      <c r="NRK156" s="88"/>
      <c r="NRL156" s="88"/>
      <c r="NRM156" s="88"/>
      <c r="NRN156" s="88"/>
      <c r="NRO156" s="88"/>
      <c r="NRP156" s="88"/>
      <c r="NRQ156" s="88"/>
      <c r="NRR156" s="88"/>
      <c r="NRS156" s="88"/>
      <c r="NRT156" s="88"/>
      <c r="NRU156" s="88"/>
      <c r="NRV156" s="88"/>
      <c r="NRW156" s="88"/>
      <c r="NRX156" s="88"/>
      <c r="NRY156" s="88"/>
      <c r="NRZ156" s="88"/>
      <c r="NSA156" s="88"/>
      <c r="NSB156" s="88"/>
      <c r="NSC156" s="88"/>
      <c r="NSD156" s="88"/>
      <c r="NSE156" s="88"/>
      <c r="NSF156" s="88"/>
      <c r="NSG156" s="88"/>
      <c r="NSH156" s="88"/>
      <c r="NSI156" s="88"/>
      <c r="NSJ156" s="88"/>
      <c r="NSK156" s="88"/>
      <c r="NSL156" s="88"/>
      <c r="NSM156" s="88"/>
      <c r="NSN156" s="88"/>
      <c r="NSO156" s="88"/>
      <c r="NSP156" s="88"/>
      <c r="NSQ156" s="88"/>
      <c r="NSR156" s="88"/>
      <c r="NSS156" s="88"/>
      <c r="NST156" s="88"/>
      <c r="NSU156" s="88"/>
      <c r="NSV156" s="88"/>
      <c r="NSW156" s="88"/>
      <c r="NSX156" s="88"/>
      <c r="NSY156" s="88"/>
      <c r="NSZ156" s="88"/>
      <c r="NTA156" s="88"/>
      <c r="NTB156" s="88"/>
      <c r="NTC156" s="88"/>
      <c r="NTD156" s="88"/>
      <c r="NTE156" s="88"/>
      <c r="NTF156" s="88"/>
      <c r="NTG156" s="88"/>
      <c r="NTH156" s="88"/>
      <c r="NTI156" s="88"/>
      <c r="NTJ156" s="88"/>
      <c r="NTK156" s="88"/>
      <c r="NTL156" s="88"/>
      <c r="NTM156" s="88"/>
      <c r="NTN156" s="88"/>
      <c r="NTO156" s="88"/>
      <c r="NTP156" s="88"/>
      <c r="NTQ156" s="88"/>
      <c r="NTR156" s="88"/>
      <c r="NTS156" s="88"/>
      <c r="NTT156" s="88"/>
      <c r="NTU156" s="88"/>
      <c r="NTV156" s="88"/>
      <c r="NTW156" s="88"/>
      <c r="NTX156" s="88"/>
      <c r="NTY156" s="88"/>
      <c r="NTZ156" s="88"/>
      <c r="NUA156" s="88"/>
      <c r="NUB156" s="88"/>
      <c r="NUC156" s="88"/>
      <c r="NUD156" s="88"/>
      <c r="NUE156" s="88"/>
      <c r="NUF156" s="88"/>
      <c r="NUG156" s="88"/>
      <c r="NUH156" s="88"/>
      <c r="NUI156" s="88"/>
      <c r="NUJ156" s="88"/>
      <c r="NUK156" s="88"/>
      <c r="NUL156" s="88"/>
      <c r="NUM156" s="88"/>
      <c r="NUN156" s="88"/>
      <c r="NUO156" s="88"/>
      <c r="NUP156" s="88"/>
      <c r="NUQ156" s="88"/>
      <c r="NUR156" s="88"/>
      <c r="NUS156" s="88"/>
      <c r="NUT156" s="88"/>
      <c r="NUU156" s="88"/>
      <c r="NUV156" s="88"/>
      <c r="NUW156" s="88"/>
      <c r="NUX156" s="88"/>
      <c r="NUY156" s="88"/>
      <c r="NUZ156" s="88"/>
      <c r="NVA156" s="88"/>
      <c r="NVB156" s="88"/>
      <c r="NVC156" s="88"/>
      <c r="NVD156" s="88"/>
      <c r="NVE156" s="88"/>
      <c r="NVF156" s="88"/>
      <c r="NVG156" s="88"/>
      <c r="NVH156" s="88"/>
      <c r="NVI156" s="88"/>
      <c r="NVJ156" s="88"/>
      <c r="NVK156" s="88"/>
      <c r="NVL156" s="88"/>
      <c r="NVM156" s="88"/>
      <c r="NVN156" s="88"/>
      <c r="NVO156" s="88"/>
      <c r="NVP156" s="88"/>
      <c r="NVQ156" s="88"/>
      <c r="NVR156" s="88"/>
      <c r="NVS156" s="88"/>
      <c r="NVT156" s="88"/>
      <c r="NVU156" s="88"/>
      <c r="NVV156" s="88"/>
      <c r="NVW156" s="88"/>
      <c r="NVX156" s="88"/>
      <c r="NVY156" s="88"/>
      <c r="NVZ156" s="88"/>
      <c r="NWA156" s="88"/>
      <c r="NWB156" s="88"/>
      <c r="NWC156" s="88"/>
      <c r="NWD156" s="88"/>
      <c r="NWE156" s="88"/>
      <c r="NWF156" s="88"/>
      <c r="NWG156" s="88"/>
      <c r="NWH156" s="88"/>
      <c r="NWI156" s="88"/>
      <c r="NWJ156" s="88"/>
      <c r="NWK156" s="88"/>
      <c r="NWL156" s="88"/>
      <c r="NWM156" s="88"/>
      <c r="NWN156" s="88"/>
      <c r="NWO156" s="88"/>
      <c r="NWP156" s="88"/>
      <c r="NWQ156" s="88"/>
      <c r="NWR156" s="88"/>
      <c r="NWS156" s="88"/>
      <c r="NWT156" s="88"/>
      <c r="NWU156" s="88"/>
      <c r="NWV156" s="88"/>
      <c r="NWW156" s="88"/>
      <c r="NWX156" s="88"/>
      <c r="NWY156" s="88"/>
      <c r="NWZ156" s="88"/>
      <c r="NXA156" s="88"/>
      <c r="NXB156" s="88"/>
      <c r="NXC156" s="88"/>
      <c r="NXD156" s="88"/>
      <c r="NXE156" s="88"/>
      <c r="NXF156" s="88"/>
      <c r="NXG156" s="88"/>
      <c r="NXH156" s="88"/>
      <c r="NXI156" s="88"/>
      <c r="NXJ156" s="88"/>
      <c r="NXK156" s="88"/>
      <c r="NXL156" s="88"/>
      <c r="NXM156" s="88"/>
      <c r="NXN156" s="88"/>
      <c r="NXO156" s="88"/>
      <c r="NXP156" s="88"/>
      <c r="NXQ156" s="88"/>
      <c r="NXR156" s="88"/>
      <c r="NXS156" s="88"/>
      <c r="NXT156" s="88"/>
      <c r="NXU156" s="88"/>
      <c r="NXV156" s="88"/>
      <c r="NXW156" s="88"/>
      <c r="NXX156" s="88"/>
      <c r="NXY156" s="88"/>
      <c r="NXZ156" s="88"/>
      <c r="NYA156" s="88"/>
      <c r="NYB156" s="88"/>
      <c r="NYC156" s="88"/>
      <c r="NYD156" s="88"/>
      <c r="NYE156" s="88"/>
      <c r="NYF156" s="88"/>
      <c r="NYG156" s="88"/>
      <c r="NYH156" s="88"/>
      <c r="NYI156" s="88"/>
      <c r="NYJ156" s="88"/>
      <c r="NYK156" s="88"/>
      <c r="NYL156" s="88"/>
      <c r="NYM156" s="88"/>
      <c r="NYN156" s="88"/>
      <c r="NYO156" s="88"/>
      <c r="NYP156" s="88"/>
      <c r="NYQ156" s="88"/>
      <c r="NYR156" s="88"/>
      <c r="NYS156" s="88"/>
      <c r="NYT156" s="88"/>
      <c r="NYU156" s="88"/>
      <c r="NYV156" s="88"/>
      <c r="NYW156" s="88"/>
      <c r="NYX156" s="88"/>
      <c r="NYY156" s="88"/>
      <c r="NYZ156" s="88"/>
      <c r="NZA156" s="88"/>
      <c r="NZB156" s="88"/>
      <c r="NZC156" s="88"/>
      <c r="NZD156" s="88"/>
      <c r="NZE156" s="88"/>
      <c r="NZF156" s="88"/>
      <c r="NZG156" s="88"/>
      <c r="NZH156" s="88"/>
      <c r="NZI156" s="88"/>
      <c r="NZJ156" s="88"/>
      <c r="NZK156" s="88"/>
      <c r="NZL156" s="88"/>
      <c r="NZM156" s="88"/>
      <c r="NZN156" s="88"/>
      <c r="NZO156" s="88"/>
      <c r="NZP156" s="88"/>
      <c r="NZQ156" s="88"/>
      <c r="NZR156" s="88"/>
      <c r="NZS156" s="88"/>
      <c r="NZT156" s="88"/>
      <c r="NZU156" s="88"/>
      <c r="NZV156" s="88"/>
      <c r="NZW156" s="88"/>
      <c r="NZX156" s="88"/>
      <c r="NZY156" s="88"/>
      <c r="NZZ156" s="88"/>
      <c r="OAA156" s="88"/>
      <c r="OAB156" s="88"/>
      <c r="OAC156" s="88"/>
      <c r="OAD156" s="88"/>
      <c r="OAE156" s="88"/>
      <c r="OAF156" s="88"/>
      <c r="OAG156" s="88"/>
      <c r="OAH156" s="88"/>
      <c r="OAI156" s="88"/>
      <c r="OAJ156" s="88"/>
      <c r="OAK156" s="88"/>
      <c r="OAL156" s="88"/>
      <c r="OAM156" s="88"/>
      <c r="OAN156" s="88"/>
      <c r="OAO156" s="88"/>
      <c r="OAP156" s="88"/>
      <c r="OAQ156" s="88"/>
      <c r="OAR156" s="88"/>
      <c r="OAS156" s="88"/>
      <c r="OAT156" s="88"/>
      <c r="OAU156" s="88"/>
      <c r="OAV156" s="88"/>
      <c r="OAW156" s="88"/>
      <c r="OAX156" s="88"/>
      <c r="OAY156" s="88"/>
      <c r="OAZ156" s="88"/>
      <c r="OBA156" s="88"/>
      <c r="OBB156" s="88"/>
      <c r="OBC156" s="88"/>
      <c r="OBD156" s="88"/>
      <c r="OBE156" s="88"/>
      <c r="OBF156" s="88"/>
      <c r="OBG156" s="88"/>
      <c r="OBH156" s="88"/>
      <c r="OBI156" s="88"/>
      <c r="OBJ156" s="88"/>
      <c r="OBK156" s="88"/>
      <c r="OBL156" s="88"/>
      <c r="OBM156" s="88"/>
      <c r="OBN156" s="88"/>
      <c r="OBO156" s="88"/>
      <c r="OBP156" s="88"/>
      <c r="OBQ156" s="88"/>
      <c r="OBR156" s="88"/>
      <c r="OBS156" s="88"/>
      <c r="OBT156" s="88"/>
      <c r="OBU156" s="88"/>
      <c r="OBV156" s="88"/>
      <c r="OBW156" s="88"/>
      <c r="OBX156" s="88"/>
      <c r="OBY156" s="88"/>
      <c r="OBZ156" s="88"/>
      <c r="OCA156" s="88"/>
      <c r="OCB156" s="88"/>
      <c r="OCC156" s="88"/>
      <c r="OCD156" s="88"/>
      <c r="OCE156" s="88"/>
      <c r="OCF156" s="88"/>
      <c r="OCG156" s="88"/>
      <c r="OCH156" s="88"/>
      <c r="OCI156" s="88"/>
      <c r="OCJ156" s="88"/>
      <c r="OCK156" s="88"/>
      <c r="OCL156" s="88"/>
      <c r="OCM156" s="88"/>
      <c r="OCN156" s="88"/>
      <c r="OCO156" s="88"/>
      <c r="OCP156" s="88"/>
      <c r="OCQ156" s="88"/>
      <c r="OCR156" s="88"/>
      <c r="OCS156" s="88"/>
      <c r="OCT156" s="88"/>
      <c r="OCU156" s="88"/>
      <c r="OCV156" s="88"/>
      <c r="OCW156" s="88"/>
      <c r="OCX156" s="88"/>
      <c r="OCY156" s="88"/>
      <c r="OCZ156" s="88"/>
      <c r="ODA156" s="88"/>
      <c r="ODB156" s="88"/>
      <c r="ODC156" s="88"/>
      <c r="ODD156" s="88"/>
      <c r="ODE156" s="88"/>
      <c r="ODF156" s="88"/>
      <c r="ODG156" s="88"/>
      <c r="ODH156" s="88"/>
      <c r="ODI156" s="88"/>
      <c r="ODJ156" s="88"/>
      <c r="ODK156" s="88"/>
      <c r="ODL156" s="88"/>
      <c r="ODM156" s="88"/>
      <c r="ODN156" s="88"/>
      <c r="ODO156" s="88"/>
      <c r="ODP156" s="88"/>
      <c r="ODQ156" s="88"/>
      <c r="ODR156" s="88"/>
      <c r="ODS156" s="88"/>
      <c r="ODT156" s="88"/>
      <c r="ODU156" s="88"/>
      <c r="ODV156" s="88"/>
      <c r="ODW156" s="88"/>
      <c r="ODX156" s="88"/>
      <c r="ODY156" s="88"/>
      <c r="ODZ156" s="88"/>
      <c r="OEA156" s="88"/>
      <c r="OEB156" s="88"/>
      <c r="OEC156" s="88"/>
      <c r="OED156" s="88"/>
      <c r="OEE156" s="88"/>
      <c r="OEF156" s="88"/>
      <c r="OEG156" s="88"/>
      <c r="OEH156" s="88"/>
      <c r="OEI156" s="88"/>
      <c r="OEJ156" s="88"/>
      <c r="OEK156" s="88"/>
      <c r="OEL156" s="88"/>
      <c r="OEM156" s="88"/>
      <c r="OEN156" s="88"/>
      <c r="OEO156" s="88"/>
      <c r="OEP156" s="88"/>
      <c r="OEQ156" s="88"/>
      <c r="OER156" s="88"/>
      <c r="OES156" s="88"/>
      <c r="OET156" s="88"/>
      <c r="OEU156" s="88"/>
      <c r="OEV156" s="88"/>
      <c r="OEW156" s="88"/>
      <c r="OEX156" s="88"/>
      <c r="OEY156" s="88"/>
      <c r="OEZ156" s="88"/>
      <c r="OFA156" s="88"/>
      <c r="OFB156" s="88"/>
      <c r="OFC156" s="88"/>
      <c r="OFD156" s="88"/>
      <c r="OFE156" s="88"/>
      <c r="OFF156" s="88"/>
      <c r="OFG156" s="88"/>
      <c r="OFH156" s="88"/>
      <c r="OFI156" s="88"/>
      <c r="OFJ156" s="88"/>
      <c r="OFK156" s="88"/>
      <c r="OFL156" s="88"/>
      <c r="OFM156" s="88"/>
      <c r="OFN156" s="88"/>
      <c r="OFO156" s="88"/>
      <c r="OFP156" s="88"/>
      <c r="OFQ156" s="88"/>
      <c r="OFR156" s="88"/>
      <c r="OFS156" s="88"/>
      <c r="OFT156" s="88"/>
      <c r="OFU156" s="88"/>
      <c r="OFV156" s="88"/>
      <c r="OFW156" s="88"/>
      <c r="OFX156" s="88"/>
      <c r="OFY156" s="88"/>
      <c r="OFZ156" s="88"/>
      <c r="OGA156" s="88"/>
      <c r="OGB156" s="88"/>
      <c r="OGC156" s="88"/>
      <c r="OGD156" s="88"/>
      <c r="OGE156" s="88"/>
      <c r="OGF156" s="88"/>
      <c r="OGG156" s="88"/>
      <c r="OGH156" s="88"/>
      <c r="OGI156" s="88"/>
      <c r="OGJ156" s="88"/>
      <c r="OGK156" s="88"/>
      <c r="OGL156" s="88"/>
      <c r="OGM156" s="88"/>
      <c r="OGN156" s="88"/>
      <c r="OGO156" s="88"/>
      <c r="OGP156" s="88"/>
      <c r="OGQ156" s="88"/>
      <c r="OGR156" s="88"/>
      <c r="OGS156" s="88"/>
      <c r="OGT156" s="88"/>
      <c r="OGU156" s="88"/>
      <c r="OGV156" s="88"/>
      <c r="OGW156" s="88"/>
      <c r="OGX156" s="88"/>
      <c r="OGY156" s="88"/>
      <c r="OGZ156" s="88"/>
      <c r="OHA156" s="88"/>
      <c r="OHB156" s="88"/>
      <c r="OHC156" s="88"/>
      <c r="OHD156" s="88"/>
      <c r="OHE156" s="88"/>
      <c r="OHF156" s="88"/>
      <c r="OHG156" s="88"/>
      <c r="OHH156" s="88"/>
      <c r="OHI156" s="88"/>
      <c r="OHJ156" s="88"/>
      <c r="OHK156" s="88"/>
      <c r="OHL156" s="88"/>
      <c r="OHM156" s="88"/>
      <c r="OHN156" s="88"/>
      <c r="OHO156" s="88"/>
      <c r="OHP156" s="88"/>
      <c r="OHQ156" s="88"/>
      <c r="OHR156" s="88"/>
      <c r="OHS156" s="88"/>
      <c r="OHT156" s="88"/>
      <c r="OHU156" s="88"/>
      <c r="OHV156" s="88"/>
      <c r="OHW156" s="88"/>
      <c r="OHX156" s="88"/>
      <c r="OHY156" s="88"/>
      <c r="OHZ156" s="88"/>
      <c r="OIA156" s="88"/>
      <c r="OIB156" s="88"/>
      <c r="OIC156" s="88"/>
      <c r="OID156" s="88"/>
      <c r="OIE156" s="88"/>
      <c r="OIF156" s="88"/>
      <c r="OIG156" s="88"/>
      <c r="OIH156" s="88"/>
      <c r="OII156" s="88"/>
      <c r="OIJ156" s="88"/>
      <c r="OIK156" s="88"/>
      <c r="OIL156" s="88"/>
      <c r="OIM156" s="88"/>
      <c r="OIN156" s="88"/>
      <c r="OIO156" s="88"/>
      <c r="OIP156" s="88"/>
      <c r="OIQ156" s="88"/>
      <c r="OIR156" s="88"/>
      <c r="OIS156" s="88"/>
      <c r="OIT156" s="88"/>
      <c r="OIU156" s="88"/>
      <c r="OIV156" s="88"/>
      <c r="OIW156" s="88"/>
      <c r="OIX156" s="88"/>
      <c r="OIY156" s="88"/>
      <c r="OIZ156" s="88"/>
      <c r="OJA156" s="88"/>
      <c r="OJB156" s="88"/>
      <c r="OJC156" s="88"/>
      <c r="OJD156" s="88"/>
      <c r="OJE156" s="88"/>
      <c r="OJF156" s="88"/>
      <c r="OJG156" s="88"/>
      <c r="OJH156" s="88"/>
      <c r="OJI156" s="88"/>
      <c r="OJJ156" s="88"/>
      <c r="OJK156" s="88"/>
      <c r="OJL156" s="88"/>
      <c r="OJM156" s="88"/>
      <c r="OJN156" s="88"/>
      <c r="OJO156" s="88"/>
      <c r="OJP156" s="88"/>
      <c r="OJQ156" s="88"/>
      <c r="OJR156" s="88"/>
      <c r="OJS156" s="88"/>
      <c r="OJT156" s="88"/>
      <c r="OJU156" s="88"/>
      <c r="OJV156" s="88"/>
      <c r="OJW156" s="88"/>
      <c r="OJX156" s="88"/>
      <c r="OJY156" s="88"/>
      <c r="OJZ156" s="88"/>
      <c r="OKA156" s="88"/>
      <c r="OKB156" s="88"/>
      <c r="OKC156" s="88"/>
      <c r="OKD156" s="88"/>
      <c r="OKE156" s="88"/>
      <c r="OKF156" s="88"/>
      <c r="OKG156" s="88"/>
      <c r="OKH156" s="88"/>
      <c r="OKI156" s="88"/>
      <c r="OKJ156" s="88"/>
      <c r="OKK156" s="88"/>
      <c r="OKL156" s="88"/>
      <c r="OKM156" s="88"/>
      <c r="OKN156" s="88"/>
      <c r="OKO156" s="88"/>
      <c r="OKP156" s="88"/>
      <c r="OKQ156" s="88"/>
      <c r="OKR156" s="88"/>
      <c r="OKS156" s="88"/>
      <c r="OKT156" s="88"/>
      <c r="OKU156" s="88"/>
      <c r="OKV156" s="88"/>
      <c r="OKW156" s="88"/>
      <c r="OKX156" s="88"/>
      <c r="OKY156" s="88"/>
      <c r="OKZ156" s="88"/>
      <c r="OLA156" s="88"/>
      <c r="OLB156" s="88"/>
      <c r="OLC156" s="88"/>
      <c r="OLD156" s="88"/>
      <c r="OLE156" s="88"/>
      <c r="OLF156" s="88"/>
      <c r="OLG156" s="88"/>
      <c r="OLH156" s="88"/>
      <c r="OLI156" s="88"/>
      <c r="OLJ156" s="88"/>
      <c r="OLK156" s="88"/>
      <c r="OLL156" s="88"/>
      <c r="OLM156" s="88"/>
      <c r="OLN156" s="88"/>
      <c r="OLO156" s="88"/>
      <c r="OLP156" s="88"/>
      <c r="OLQ156" s="88"/>
      <c r="OLR156" s="88"/>
      <c r="OLS156" s="88"/>
      <c r="OLT156" s="88"/>
      <c r="OLU156" s="88"/>
      <c r="OLV156" s="88"/>
      <c r="OLW156" s="88"/>
      <c r="OLX156" s="88"/>
      <c r="OLY156" s="88"/>
      <c r="OLZ156" s="88"/>
      <c r="OMA156" s="88"/>
      <c r="OMB156" s="88"/>
      <c r="OMC156" s="88"/>
      <c r="OMD156" s="88"/>
      <c r="OME156" s="88"/>
      <c r="OMF156" s="88"/>
      <c r="OMG156" s="88"/>
      <c r="OMH156" s="88"/>
      <c r="OMI156" s="88"/>
      <c r="OMJ156" s="88"/>
      <c r="OMK156" s="88"/>
      <c r="OML156" s="88"/>
      <c r="OMM156" s="88"/>
      <c r="OMN156" s="88"/>
      <c r="OMO156" s="88"/>
      <c r="OMP156" s="88"/>
      <c r="OMQ156" s="88"/>
      <c r="OMR156" s="88"/>
      <c r="OMS156" s="88"/>
      <c r="OMT156" s="88"/>
      <c r="OMU156" s="88"/>
      <c r="OMV156" s="88"/>
      <c r="OMW156" s="88"/>
      <c r="OMX156" s="88"/>
      <c r="OMY156" s="88"/>
      <c r="OMZ156" s="88"/>
      <c r="ONA156" s="88"/>
      <c r="ONB156" s="88"/>
      <c r="ONC156" s="88"/>
      <c r="OND156" s="88"/>
      <c r="ONE156" s="88"/>
      <c r="ONF156" s="88"/>
      <c r="ONG156" s="88"/>
      <c r="ONH156" s="88"/>
      <c r="ONI156" s="88"/>
      <c r="ONJ156" s="88"/>
      <c r="ONK156" s="88"/>
      <c r="ONL156" s="88"/>
      <c r="ONM156" s="88"/>
      <c r="ONN156" s="88"/>
      <c r="ONO156" s="88"/>
      <c r="ONP156" s="88"/>
      <c r="ONQ156" s="88"/>
      <c r="ONR156" s="88"/>
      <c r="ONS156" s="88"/>
      <c r="ONT156" s="88"/>
      <c r="ONU156" s="88"/>
      <c r="ONV156" s="88"/>
      <c r="ONW156" s="88"/>
      <c r="ONX156" s="88"/>
      <c r="ONY156" s="88"/>
      <c r="ONZ156" s="88"/>
      <c r="OOA156" s="88"/>
      <c r="OOB156" s="88"/>
      <c r="OOC156" s="88"/>
      <c r="OOD156" s="88"/>
      <c r="OOE156" s="88"/>
      <c r="OOF156" s="88"/>
      <c r="OOG156" s="88"/>
      <c r="OOH156" s="88"/>
      <c r="OOI156" s="88"/>
      <c r="OOJ156" s="88"/>
      <c r="OOK156" s="88"/>
      <c r="OOL156" s="88"/>
      <c r="OOM156" s="88"/>
      <c r="OON156" s="88"/>
      <c r="OOO156" s="88"/>
      <c r="OOP156" s="88"/>
      <c r="OOQ156" s="88"/>
      <c r="OOR156" s="88"/>
      <c r="OOS156" s="88"/>
      <c r="OOT156" s="88"/>
      <c r="OOU156" s="88"/>
      <c r="OOV156" s="88"/>
      <c r="OOW156" s="88"/>
      <c r="OOX156" s="88"/>
      <c r="OOY156" s="88"/>
      <c r="OOZ156" s="88"/>
      <c r="OPA156" s="88"/>
      <c r="OPB156" s="88"/>
      <c r="OPC156" s="88"/>
      <c r="OPD156" s="88"/>
      <c r="OPE156" s="88"/>
      <c r="OPF156" s="88"/>
      <c r="OPG156" s="88"/>
      <c r="OPH156" s="88"/>
      <c r="OPI156" s="88"/>
      <c r="OPJ156" s="88"/>
      <c r="OPK156" s="88"/>
      <c r="OPL156" s="88"/>
      <c r="OPM156" s="88"/>
      <c r="OPN156" s="88"/>
      <c r="OPO156" s="88"/>
      <c r="OPP156" s="88"/>
      <c r="OPQ156" s="88"/>
      <c r="OPR156" s="88"/>
      <c r="OPS156" s="88"/>
      <c r="OPT156" s="88"/>
      <c r="OPU156" s="88"/>
      <c r="OPV156" s="88"/>
      <c r="OPW156" s="88"/>
      <c r="OPX156" s="88"/>
      <c r="OPY156" s="88"/>
      <c r="OPZ156" s="88"/>
      <c r="OQA156" s="88"/>
      <c r="OQB156" s="88"/>
      <c r="OQC156" s="88"/>
      <c r="OQD156" s="88"/>
      <c r="OQE156" s="88"/>
      <c r="OQF156" s="88"/>
      <c r="OQG156" s="88"/>
      <c r="OQH156" s="88"/>
      <c r="OQI156" s="88"/>
      <c r="OQJ156" s="88"/>
      <c r="OQK156" s="88"/>
      <c r="OQL156" s="88"/>
      <c r="OQM156" s="88"/>
      <c r="OQN156" s="88"/>
      <c r="OQO156" s="88"/>
      <c r="OQP156" s="88"/>
      <c r="OQQ156" s="88"/>
      <c r="OQR156" s="88"/>
      <c r="OQS156" s="88"/>
      <c r="OQT156" s="88"/>
      <c r="OQU156" s="88"/>
      <c r="OQV156" s="88"/>
      <c r="OQW156" s="88"/>
      <c r="OQX156" s="88"/>
      <c r="OQY156" s="88"/>
      <c r="OQZ156" s="88"/>
      <c r="ORA156" s="88"/>
      <c r="ORB156" s="88"/>
      <c r="ORC156" s="88"/>
      <c r="ORD156" s="88"/>
      <c r="ORE156" s="88"/>
      <c r="ORF156" s="88"/>
      <c r="ORG156" s="88"/>
      <c r="ORH156" s="88"/>
      <c r="ORI156" s="88"/>
      <c r="ORJ156" s="88"/>
      <c r="ORK156" s="88"/>
      <c r="ORL156" s="88"/>
      <c r="ORM156" s="88"/>
      <c r="ORN156" s="88"/>
      <c r="ORO156" s="88"/>
      <c r="ORP156" s="88"/>
      <c r="ORQ156" s="88"/>
      <c r="ORR156" s="88"/>
      <c r="ORS156" s="88"/>
      <c r="ORT156" s="88"/>
      <c r="ORU156" s="88"/>
      <c r="ORV156" s="88"/>
      <c r="ORW156" s="88"/>
      <c r="ORX156" s="88"/>
      <c r="ORY156" s="88"/>
      <c r="ORZ156" s="88"/>
      <c r="OSA156" s="88"/>
      <c r="OSB156" s="88"/>
      <c r="OSC156" s="88"/>
      <c r="OSD156" s="88"/>
      <c r="OSE156" s="88"/>
      <c r="OSF156" s="88"/>
      <c r="OSG156" s="88"/>
      <c r="OSH156" s="88"/>
      <c r="OSI156" s="88"/>
      <c r="OSJ156" s="88"/>
      <c r="OSK156" s="88"/>
      <c r="OSL156" s="88"/>
      <c r="OSM156" s="88"/>
      <c r="OSN156" s="88"/>
      <c r="OSO156" s="88"/>
      <c r="OSP156" s="88"/>
      <c r="OSQ156" s="88"/>
      <c r="OSR156" s="88"/>
      <c r="OSS156" s="88"/>
      <c r="OST156" s="88"/>
      <c r="OSU156" s="88"/>
      <c r="OSV156" s="88"/>
      <c r="OSW156" s="88"/>
      <c r="OSX156" s="88"/>
      <c r="OSY156" s="88"/>
      <c r="OSZ156" s="88"/>
      <c r="OTA156" s="88"/>
      <c r="OTB156" s="88"/>
      <c r="OTC156" s="88"/>
      <c r="OTD156" s="88"/>
      <c r="OTE156" s="88"/>
      <c r="OTF156" s="88"/>
      <c r="OTG156" s="88"/>
      <c r="OTH156" s="88"/>
      <c r="OTI156" s="88"/>
      <c r="OTJ156" s="88"/>
      <c r="OTK156" s="88"/>
      <c r="OTL156" s="88"/>
      <c r="OTM156" s="88"/>
      <c r="OTN156" s="88"/>
      <c r="OTO156" s="88"/>
      <c r="OTP156" s="88"/>
      <c r="OTQ156" s="88"/>
      <c r="OTR156" s="88"/>
      <c r="OTS156" s="88"/>
      <c r="OTT156" s="88"/>
      <c r="OTU156" s="88"/>
      <c r="OTV156" s="88"/>
      <c r="OTW156" s="88"/>
      <c r="OTX156" s="88"/>
      <c r="OTY156" s="88"/>
      <c r="OTZ156" s="88"/>
      <c r="OUA156" s="88"/>
      <c r="OUB156" s="88"/>
      <c r="OUC156" s="88"/>
      <c r="OUD156" s="88"/>
      <c r="OUE156" s="88"/>
      <c r="OUF156" s="88"/>
      <c r="OUG156" s="88"/>
      <c r="OUH156" s="88"/>
      <c r="OUI156" s="88"/>
      <c r="OUJ156" s="88"/>
      <c r="OUK156" s="88"/>
      <c r="OUL156" s="88"/>
      <c r="OUM156" s="88"/>
      <c r="OUN156" s="88"/>
      <c r="OUO156" s="88"/>
      <c r="OUP156" s="88"/>
      <c r="OUQ156" s="88"/>
      <c r="OUR156" s="88"/>
      <c r="OUS156" s="88"/>
      <c r="OUT156" s="88"/>
      <c r="OUU156" s="88"/>
      <c r="OUV156" s="88"/>
      <c r="OUW156" s="88"/>
      <c r="OUX156" s="88"/>
      <c r="OUY156" s="88"/>
      <c r="OUZ156" s="88"/>
      <c r="OVA156" s="88"/>
      <c r="OVB156" s="88"/>
      <c r="OVC156" s="88"/>
      <c r="OVD156" s="88"/>
      <c r="OVE156" s="88"/>
      <c r="OVF156" s="88"/>
      <c r="OVG156" s="88"/>
      <c r="OVH156" s="88"/>
      <c r="OVI156" s="88"/>
      <c r="OVJ156" s="88"/>
      <c r="OVK156" s="88"/>
      <c r="OVL156" s="88"/>
      <c r="OVM156" s="88"/>
      <c r="OVN156" s="88"/>
      <c r="OVO156" s="88"/>
      <c r="OVP156" s="88"/>
      <c r="OVQ156" s="88"/>
      <c r="OVR156" s="88"/>
      <c r="OVS156" s="88"/>
      <c r="OVT156" s="88"/>
      <c r="OVU156" s="88"/>
      <c r="OVV156" s="88"/>
      <c r="OVW156" s="88"/>
      <c r="OVX156" s="88"/>
      <c r="OVY156" s="88"/>
      <c r="OVZ156" s="88"/>
      <c r="OWA156" s="88"/>
      <c r="OWB156" s="88"/>
      <c r="OWC156" s="88"/>
      <c r="OWD156" s="88"/>
      <c r="OWE156" s="88"/>
      <c r="OWF156" s="88"/>
      <c r="OWG156" s="88"/>
      <c r="OWH156" s="88"/>
      <c r="OWI156" s="88"/>
      <c r="OWJ156" s="88"/>
      <c r="OWK156" s="88"/>
      <c r="OWL156" s="88"/>
      <c r="OWM156" s="88"/>
      <c r="OWN156" s="88"/>
      <c r="OWO156" s="88"/>
      <c r="OWP156" s="88"/>
      <c r="OWQ156" s="88"/>
      <c r="OWR156" s="88"/>
      <c r="OWS156" s="88"/>
      <c r="OWT156" s="88"/>
      <c r="OWU156" s="88"/>
      <c r="OWV156" s="88"/>
      <c r="OWW156" s="88"/>
      <c r="OWX156" s="88"/>
      <c r="OWY156" s="88"/>
      <c r="OWZ156" s="88"/>
      <c r="OXA156" s="88"/>
      <c r="OXB156" s="88"/>
      <c r="OXC156" s="88"/>
      <c r="OXD156" s="88"/>
      <c r="OXE156" s="88"/>
      <c r="OXF156" s="88"/>
      <c r="OXG156" s="88"/>
      <c r="OXH156" s="88"/>
      <c r="OXI156" s="88"/>
      <c r="OXJ156" s="88"/>
      <c r="OXK156" s="88"/>
      <c r="OXL156" s="88"/>
      <c r="OXM156" s="88"/>
      <c r="OXN156" s="88"/>
      <c r="OXO156" s="88"/>
      <c r="OXP156" s="88"/>
      <c r="OXQ156" s="88"/>
      <c r="OXR156" s="88"/>
      <c r="OXS156" s="88"/>
      <c r="OXT156" s="88"/>
      <c r="OXU156" s="88"/>
      <c r="OXV156" s="88"/>
      <c r="OXW156" s="88"/>
      <c r="OXX156" s="88"/>
      <c r="OXY156" s="88"/>
      <c r="OXZ156" s="88"/>
      <c r="OYA156" s="88"/>
      <c r="OYB156" s="88"/>
      <c r="OYC156" s="88"/>
      <c r="OYD156" s="88"/>
      <c r="OYE156" s="88"/>
      <c r="OYF156" s="88"/>
      <c r="OYG156" s="88"/>
      <c r="OYH156" s="88"/>
      <c r="OYI156" s="88"/>
      <c r="OYJ156" s="88"/>
      <c r="OYK156" s="88"/>
      <c r="OYL156" s="88"/>
      <c r="OYM156" s="88"/>
      <c r="OYN156" s="88"/>
      <c r="OYO156" s="88"/>
      <c r="OYP156" s="88"/>
      <c r="OYQ156" s="88"/>
      <c r="OYR156" s="88"/>
      <c r="OYS156" s="88"/>
      <c r="OYT156" s="88"/>
      <c r="OYU156" s="88"/>
      <c r="OYV156" s="88"/>
      <c r="OYW156" s="88"/>
      <c r="OYX156" s="88"/>
      <c r="OYY156" s="88"/>
      <c r="OYZ156" s="88"/>
      <c r="OZA156" s="88"/>
      <c r="OZB156" s="88"/>
      <c r="OZC156" s="88"/>
      <c r="OZD156" s="88"/>
      <c r="OZE156" s="88"/>
      <c r="OZF156" s="88"/>
      <c r="OZG156" s="88"/>
      <c r="OZH156" s="88"/>
      <c r="OZI156" s="88"/>
      <c r="OZJ156" s="88"/>
      <c r="OZK156" s="88"/>
      <c r="OZL156" s="88"/>
      <c r="OZM156" s="88"/>
      <c r="OZN156" s="88"/>
      <c r="OZO156" s="88"/>
      <c r="OZP156" s="88"/>
      <c r="OZQ156" s="88"/>
      <c r="OZR156" s="88"/>
      <c r="OZS156" s="88"/>
      <c r="OZT156" s="88"/>
      <c r="OZU156" s="88"/>
      <c r="OZV156" s="88"/>
      <c r="OZW156" s="88"/>
      <c r="OZX156" s="88"/>
      <c r="OZY156" s="88"/>
      <c r="OZZ156" s="88"/>
      <c r="PAA156" s="88"/>
      <c r="PAB156" s="88"/>
      <c r="PAC156" s="88"/>
      <c r="PAD156" s="88"/>
      <c r="PAE156" s="88"/>
      <c r="PAF156" s="88"/>
      <c r="PAG156" s="88"/>
      <c r="PAH156" s="88"/>
      <c r="PAI156" s="88"/>
      <c r="PAJ156" s="88"/>
      <c r="PAK156" s="88"/>
      <c r="PAL156" s="88"/>
      <c r="PAM156" s="88"/>
      <c r="PAN156" s="88"/>
      <c r="PAO156" s="88"/>
      <c r="PAP156" s="88"/>
      <c r="PAQ156" s="88"/>
      <c r="PAR156" s="88"/>
      <c r="PAS156" s="88"/>
      <c r="PAT156" s="88"/>
      <c r="PAU156" s="88"/>
      <c r="PAV156" s="88"/>
      <c r="PAW156" s="88"/>
      <c r="PAX156" s="88"/>
      <c r="PAY156" s="88"/>
      <c r="PAZ156" s="88"/>
      <c r="PBA156" s="88"/>
      <c r="PBB156" s="88"/>
      <c r="PBC156" s="88"/>
      <c r="PBD156" s="88"/>
      <c r="PBE156" s="88"/>
      <c r="PBF156" s="88"/>
      <c r="PBG156" s="88"/>
      <c r="PBH156" s="88"/>
      <c r="PBI156" s="88"/>
      <c r="PBJ156" s="88"/>
      <c r="PBK156" s="88"/>
      <c r="PBL156" s="88"/>
      <c r="PBM156" s="88"/>
      <c r="PBN156" s="88"/>
      <c r="PBO156" s="88"/>
      <c r="PBP156" s="88"/>
      <c r="PBQ156" s="88"/>
      <c r="PBR156" s="88"/>
      <c r="PBS156" s="88"/>
      <c r="PBT156" s="88"/>
      <c r="PBU156" s="88"/>
      <c r="PBV156" s="88"/>
      <c r="PBW156" s="88"/>
      <c r="PBX156" s="88"/>
      <c r="PBY156" s="88"/>
      <c r="PBZ156" s="88"/>
      <c r="PCA156" s="88"/>
      <c r="PCB156" s="88"/>
      <c r="PCC156" s="88"/>
      <c r="PCD156" s="88"/>
      <c r="PCE156" s="88"/>
      <c r="PCF156" s="88"/>
      <c r="PCG156" s="88"/>
      <c r="PCH156" s="88"/>
      <c r="PCI156" s="88"/>
      <c r="PCJ156" s="88"/>
      <c r="PCK156" s="88"/>
      <c r="PCL156" s="88"/>
      <c r="PCM156" s="88"/>
      <c r="PCN156" s="88"/>
      <c r="PCO156" s="88"/>
      <c r="PCP156" s="88"/>
      <c r="PCQ156" s="88"/>
      <c r="PCR156" s="88"/>
      <c r="PCS156" s="88"/>
      <c r="PCT156" s="88"/>
      <c r="PCU156" s="88"/>
      <c r="PCV156" s="88"/>
      <c r="PCW156" s="88"/>
      <c r="PCX156" s="88"/>
      <c r="PCY156" s="88"/>
      <c r="PCZ156" s="88"/>
      <c r="PDA156" s="88"/>
      <c r="PDB156" s="88"/>
      <c r="PDC156" s="88"/>
      <c r="PDD156" s="88"/>
      <c r="PDE156" s="88"/>
      <c r="PDF156" s="88"/>
      <c r="PDG156" s="88"/>
      <c r="PDH156" s="88"/>
      <c r="PDI156" s="88"/>
      <c r="PDJ156" s="88"/>
      <c r="PDK156" s="88"/>
      <c r="PDL156" s="88"/>
      <c r="PDM156" s="88"/>
      <c r="PDN156" s="88"/>
      <c r="PDO156" s="88"/>
      <c r="PDP156" s="88"/>
      <c r="PDQ156" s="88"/>
      <c r="PDR156" s="88"/>
      <c r="PDS156" s="88"/>
      <c r="PDT156" s="88"/>
      <c r="PDU156" s="88"/>
      <c r="PDV156" s="88"/>
      <c r="PDW156" s="88"/>
      <c r="PDX156" s="88"/>
      <c r="PDY156" s="88"/>
      <c r="PDZ156" s="88"/>
      <c r="PEA156" s="88"/>
      <c r="PEB156" s="88"/>
      <c r="PEC156" s="88"/>
      <c r="PED156" s="88"/>
      <c r="PEE156" s="88"/>
      <c r="PEF156" s="88"/>
      <c r="PEG156" s="88"/>
      <c r="PEH156" s="88"/>
      <c r="PEI156" s="88"/>
      <c r="PEJ156" s="88"/>
      <c r="PEK156" s="88"/>
      <c r="PEL156" s="88"/>
      <c r="PEM156" s="88"/>
      <c r="PEN156" s="88"/>
      <c r="PEO156" s="88"/>
      <c r="PEP156" s="88"/>
      <c r="PEQ156" s="88"/>
      <c r="PER156" s="88"/>
      <c r="PES156" s="88"/>
      <c r="PET156" s="88"/>
      <c r="PEU156" s="88"/>
      <c r="PEV156" s="88"/>
      <c r="PEW156" s="88"/>
      <c r="PEX156" s="88"/>
      <c r="PEY156" s="88"/>
      <c r="PEZ156" s="88"/>
      <c r="PFA156" s="88"/>
      <c r="PFB156" s="88"/>
      <c r="PFC156" s="88"/>
      <c r="PFD156" s="88"/>
      <c r="PFE156" s="88"/>
      <c r="PFF156" s="88"/>
      <c r="PFG156" s="88"/>
      <c r="PFH156" s="88"/>
      <c r="PFI156" s="88"/>
      <c r="PFJ156" s="88"/>
      <c r="PFK156" s="88"/>
      <c r="PFL156" s="88"/>
      <c r="PFM156" s="88"/>
      <c r="PFN156" s="88"/>
      <c r="PFO156" s="88"/>
      <c r="PFP156" s="88"/>
      <c r="PFQ156" s="88"/>
      <c r="PFR156" s="88"/>
      <c r="PFS156" s="88"/>
      <c r="PFT156" s="88"/>
      <c r="PFU156" s="88"/>
      <c r="PFV156" s="88"/>
      <c r="PFW156" s="88"/>
      <c r="PFX156" s="88"/>
      <c r="PFY156" s="88"/>
      <c r="PFZ156" s="88"/>
      <c r="PGA156" s="88"/>
      <c r="PGB156" s="88"/>
      <c r="PGC156" s="88"/>
      <c r="PGD156" s="88"/>
      <c r="PGE156" s="88"/>
      <c r="PGF156" s="88"/>
      <c r="PGG156" s="88"/>
      <c r="PGH156" s="88"/>
      <c r="PGI156" s="88"/>
      <c r="PGJ156" s="88"/>
      <c r="PGK156" s="88"/>
      <c r="PGL156" s="88"/>
      <c r="PGM156" s="88"/>
      <c r="PGN156" s="88"/>
      <c r="PGO156" s="88"/>
      <c r="PGP156" s="88"/>
      <c r="PGQ156" s="88"/>
      <c r="PGR156" s="88"/>
      <c r="PGS156" s="88"/>
      <c r="PGT156" s="88"/>
      <c r="PGU156" s="88"/>
      <c r="PGV156" s="88"/>
      <c r="PGW156" s="88"/>
      <c r="PGX156" s="88"/>
      <c r="PGY156" s="88"/>
      <c r="PGZ156" s="88"/>
      <c r="PHA156" s="88"/>
      <c r="PHB156" s="88"/>
      <c r="PHC156" s="88"/>
      <c r="PHD156" s="88"/>
      <c r="PHE156" s="88"/>
      <c r="PHF156" s="88"/>
      <c r="PHG156" s="88"/>
      <c r="PHH156" s="88"/>
      <c r="PHI156" s="88"/>
      <c r="PHJ156" s="88"/>
      <c r="PHK156" s="88"/>
      <c r="PHL156" s="88"/>
      <c r="PHM156" s="88"/>
      <c r="PHN156" s="88"/>
      <c r="PHO156" s="88"/>
      <c r="PHP156" s="88"/>
      <c r="PHQ156" s="88"/>
      <c r="PHR156" s="88"/>
      <c r="PHS156" s="88"/>
      <c r="PHT156" s="88"/>
      <c r="PHU156" s="88"/>
      <c r="PHV156" s="88"/>
      <c r="PHW156" s="88"/>
      <c r="PHX156" s="88"/>
      <c r="PHY156" s="88"/>
      <c r="PHZ156" s="88"/>
      <c r="PIA156" s="88"/>
      <c r="PIB156" s="88"/>
      <c r="PIC156" s="88"/>
      <c r="PID156" s="88"/>
      <c r="PIE156" s="88"/>
      <c r="PIF156" s="88"/>
      <c r="PIG156" s="88"/>
      <c r="PIH156" s="88"/>
      <c r="PII156" s="88"/>
      <c r="PIJ156" s="88"/>
      <c r="PIK156" s="88"/>
      <c r="PIL156" s="88"/>
      <c r="PIM156" s="88"/>
      <c r="PIN156" s="88"/>
      <c r="PIO156" s="88"/>
      <c r="PIP156" s="88"/>
      <c r="PIQ156" s="88"/>
      <c r="PIR156" s="88"/>
      <c r="PIS156" s="88"/>
      <c r="PIT156" s="88"/>
      <c r="PIU156" s="88"/>
      <c r="PIV156" s="88"/>
      <c r="PIW156" s="88"/>
      <c r="PIX156" s="88"/>
      <c r="PIY156" s="88"/>
      <c r="PIZ156" s="88"/>
      <c r="PJA156" s="88"/>
      <c r="PJB156" s="88"/>
      <c r="PJC156" s="88"/>
      <c r="PJD156" s="88"/>
      <c r="PJE156" s="88"/>
      <c r="PJF156" s="88"/>
      <c r="PJG156" s="88"/>
      <c r="PJH156" s="88"/>
      <c r="PJI156" s="88"/>
      <c r="PJJ156" s="88"/>
      <c r="PJK156" s="88"/>
      <c r="PJL156" s="88"/>
      <c r="PJM156" s="88"/>
      <c r="PJN156" s="88"/>
      <c r="PJO156" s="88"/>
      <c r="PJP156" s="88"/>
      <c r="PJQ156" s="88"/>
      <c r="PJR156" s="88"/>
      <c r="PJS156" s="88"/>
      <c r="PJT156" s="88"/>
      <c r="PJU156" s="88"/>
      <c r="PJV156" s="88"/>
      <c r="PJW156" s="88"/>
      <c r="PJX156" s="88"/>
      <c r="PJY156" s="88"/>
      <c r="PJZ156" s="88"/>
      <c r="PKA156" s="88"/>
      <c r="PKB156" s="88"/>
      <c r="PKC156" s="88"/>
      <c r="PKD156" s="88"/>
      <c r="PKE156" s="88"/>
      <c r="PKF156" s="88"/>
      <c r="PKG156" s="88"/>
      <c r="PKH156" s="88"/>
      <c r="PKI156" s="88"/>
      <c r="PKJ156" s="88"/>
      <c r="PKK156" s="88"/>
      <c r="PKL156" s="88"/>
      <c r="PKM156" s="88"/>
      <c r="PKN156" s="88"/>
      <c r="PKO156" s="88"/>
      <c r="PKP156" s="88"/>
      <c r="PKQ156" s="88"/>
      <c r="PKR156" s="88"/>
      <c r="PKS156" s="88"/>
      <c r="PKT156" s="88"/>
      <c r="PKU156" s="88"/>
      <c r="PKV156" s="88"/>
      <c r="PKW156" s="88"/>
      <c r="PKX156" s="88"/>
      <c r="PKY156" s="88"/>
      <c r="PKZ156" s="88"/>
      <c r="PLA156" s="88"/>
      <c r="PLB156" s="88"/>
      <c r="PLC156" s="88"/>
      <c r="PLD156" s="88"/>
      <c r="PLE156" s="88"/>
      <c r="PLF156" s="88"/>
      <c r="PLG156" s="88"/>
      <c r="PLH156" s="88"/>
      <c r="PLI156" s="88"/>
      <c r="PLJ156" s="88"/>
      <c r="PLK156" s="88"/>
      <c r="PLL156" s="88"/>
      <c r="PLM156" s="88"/>
      <c r="PLN156" s="88"/>
      <c r="PLO156" s="88"/>
      <c r="PLP156" s="88"/>
      <c r="PLQ156" s="88"/>
      <c r="PLR156" s="88"/>
      <c r="PLS156" s="88"/>
      <c r="PLT156" s="88"/>
      <c r="PLU156" s="88"/>
      <c r="PLV156" s="88"/>
      <c r="PLW156" s="88"/>
      <c r="PLX156" s="88"/>
      <c r="PLY156" s="88"/>
      <c r="PLZ156" s="88"/>
      <c r="PMA156" s="88"/>
      <c r="PMB156" s="88"/>
      <c r="PMC156" s="88"/>
      <c r="PMD156" s="88"/>
      <c r="PME156" s="88"/>
      <c r="PMF156" s="88"/>
      <c r="PMG156" s="88"/>
      <c r="PMH156" s="88"/>
      <c r="PMI156" s="88"/>
      <c r="PMJ156" s="88"/>
      <c r="PMK156" s="88"/>
      <c r="PML156" s="88"/>
      <c r="PMM156" s="88"/>
      <c r="PMN156" s="88"/>
      <c r="PMO156" s="88"/>
      <c r="PMP156" s="88"/>
      <c r="PMQ156" s="88"/>
      <c r="PMR156" s="88"/>
      <c r="PMS156" s="88"/>
      <c r="PMT156" s="88"/>
      <c r="PMU156" s="88"/>
      <c r="PMV156" s="88"/>
      <c r="PMW156" s="88"/>
      <c r="PMX156" s="88"/>
      <c r="PMY156" s="88"/>
      <c r="PMZ156" s="88"/>
      <c r="PNA156" s="88"/>
      <c r="PNB156" s="88"/>
      <c r="PNC156" s="88"/>
      <c r="PND156" s="88"/>
      <c r="PNE156" s="88"/>
      <c r="PNF156" s="88"/>
      <c r="PNG156" s="88"/>
      <c r="PNH156" s="88"/>
      <c r="PNI156" s="88"/>
      <c r="PNJ156" s="88"/>
      <c r="PNK156" s="88"/>
      <c r="PNL156" s="88"/>
      <c r="PNM156" s="88"/>
      <c r="PNN156" s="88"/>
      <c r="PNO156" s="88"/>
      <c r="PNP156" s="88"/>
      <c r="PNQ156" s="88"/>
      <c r="PNR156" s="88"/>
      <c r="PNS156" s="88"/>
      <c r="PNT156" s="88"/>
      <c r="PNU156" s="88"/>
      <c r="PNV156" s="88"/>
      <c r="PNW156" s="88"/>
      <c r="PNX156" s="88"/>
      <c r="PNY156" s="88"/>
      <c r="PNZ156" s="88"/>
      <c r="POA156" s="88"/>
      <c r="POB156" s="88"/>
      <c r="POC156" s="88"/>
      <c r="POD156" s="88"/>
      <c r="POE156" s="88"/>
      <c r="POF156" s="88"/>
      <c r="POG156" s="88"/>
      <c r="POH156" s="88"/>
      <c r="POI156" s="88"/>
      <c r="POJ156" s="88"/>
      <c r="POK156" s="88"/>
      <c r="POL156" s="88"/>
      <c r="POM156" s="88"/>
      <c r="PON156" s="88"/>
      <c r="POO156" s="88"/>
      <c r="POP156" s="88"/>
      <c r="POQ156" s="88"/>
      <c r="POR156" s="88"/>
      <c r="POS156" s="88"/>
      <c r="POT156" s="88"/>
      <c r="POU156" s="88"/>
      <c r="POV156" s="88"/>
      <c r="POW156" s="88"/>
      <c r="POX156" s="88"/>
      <c r="POY156" s="88"/>
      <c r="POZ156" s="88"/>
      <c r="PPA156" s="88"/>
      <c r="PPB156" s="88"/>
      <c r="PPC156" s="88"/>
      <c r="PPD156" s="88"/>
      <c r="PPE156" s="88"/>
      <c r="PPF156" s="88"/>
      <c r="PPG156" s="88"/>
      <c r="PPH156" s="88"/>
      <c r="PPI156" s="88"/>
      <c r="PPJ156" s="88"/>
      <c r="PPK156" s="88"/>
      <c r="PPL156" s="88"/>
      <c r="PPM156" s="88"/>
      <c r="PPN156" s="88"/>
      <c r="PPO156" s="88"/>
      <c r="PPP156" s="88"/>
      <c r="PPQ156" s="88"/>
      <c r="PPR156" s="88"/>
      <c r="PPS156" s="88"/>
      <c r="PPT156" s="88"/>
      <c r="PPU156" s="88"/>
      <c r="PPV156" s="88"/>
      <c r="PPW156" s="88"/>
      <c r="PPX156" s="88"/>
      <c r="PPY156" s="88"/>
      <c r="PPZ156" s="88"/>
      <c r="PQA156" s="88"/>
      <c r="PQB156" s="88"/>
      <c r="PQC156" s="88"/>
      <c r="PQD156" s="88"/>
      <c r="PQE156" s="88"/>
      <c r="PQF156" s="88"/>
      <c r="PQG156" s="88"/>
      <c r="PQH156" s="88"/>
      <c r="PQI156" s="88"/>
      <c r="PQJ156" s="88"/>
      <c r="PQK156" s="88"/>
      <c r="PQL156" s="88"/>
      <c r="PQM156" s="88"/>
      <c r="PQN156" s="88"/>
      <c r="PQO156" s="88"/>
      <c r="PQP156" s="88"/>
      <c r="PQQ156" s="88"/>
      <c r="PQR156" s="88"/>
      <c r="PQS156" s="88"/>
      <c r="PQT156" s="88"/>
      <c r="PQU156" s="88"/>
      <c r="PQV156" s="88"/>
      <c r="PQW156" s="88"/>
      <c r="PQX156" s="88"/>
      <c r="PQY156" s="88"/>
      <c r="PQZ156" s="88"/>
      <c r="PRA156" s="88"/>
      <c r="PRB156" s="88"/>
      <c r="PRC156" s="88"/>
      <c r="PRD156" s="88"/>
      <c r="PRE156" s="88"/>
      <c r="PRF156" s="88"/>
      <c r="PRG156" s="88"/>
      <c r="PRH156" s="88"/>
      <c r="PRI156" s="88"/>
      <c r="PRJ156" s="88"/>
      <c r="PRK156" s="88"/>
      <c r="PRL156" s="88"/>
      <c r="PRM156" s="88"/>
      <c r="PRN156" s="88"/>
      <c r="PRO156" s="88"/>
      <c r="PRP156" s="88"/>
      <c r="PRQ156" s="88"/>
      <c r="PRR156" s="88"/>
      <c r="PRS156" s="88"/>
      <c r="PRT156" s="88"/>
      <c r="PRU156" s="88"/>
      <c r="PRV156" s="88"/>
      <c r="PRW156" s="88"/>
      <c r="PRX156" s="88"/>
      <c r="PRY156" s="88"/>
      <c r="PRZ156" s="88"/>
      <c r="PSA156" s="88"/>
      <c r="PSB156" s="88"/>
      <c r="PSC156" s="88"/>
      <c r="PSD156" s="88"/>
      <c r="PSE156" s="88"/>
      <c r="PSF156" s="88"/>
      <c r="PSG156" s="88"/>
      <c r="PSH156" s="88"/>
      <c r="PSI156" s="88"/>
      <c r="PSJ156" s="88"/>
      <c r="PSK156" s="88"/>
      <c r="PSL156" s="88"/>
      <c r="PSM156" s="88"/>
      <c r="PSN156" s="88"/>
      <c r="PSO156" s="88"/>
      <c r="PSP156" s="88"/>
      <c r="PSQ156" s="88"/>
      <c r="PSR156" s="88"/>
      <c r="PSS156" s="88"/>
      <c r="PST156" s="88"/>
      <c r="PSU156" s="88"/>
      <c r="PSV156" s="88"/>
      <c r="PSW156" s="88"/>
      <c r="PSX156" s="88"/>
      <c r="PSY156" s="88"/>
      <c r="PSZ156" s="88"/>
      <c r="PTA156" s="88"/>
      <c r="PTB156" s="88"/>
      <c r="PTC156" s="88"/>
      <c r="PTD156" s="88"/>
      <c r="PTE156" s="88"/>
      <c r="PTF156" s="88"/>
      <c r="PTG156" s="88"/>
      <c r="PTH156" s="88"/>
      <c r="PTI156" s="88"/>
      <c r="PTJ156" s="88"/>
      <c r="PTK156" s="88"/>
      <c r="PTL156" s="88"/>
      <c r="PTM156" s="88"/>
      <c r="PTN156" s="88"/>
      <c r="PTO156" s="88"/>
      <c r="PTP156" s="88"/>
      <c r="PTQ156" s="88"/>
      <c r="PTR156" s="88"/>
      <c r="PTS156" s="88"/>
      <c r="PTT156" s="88"/>
      <c r="PTU156" s="88"/>
      <c r="PTV156" s="88"/>
      <c r="PTW156" s="88"/>
      <c r="PTX156" s="88"/>
      <c r="PTY156" s="88"/>
      <c r="PTZ156" s="88"/>
      <c r="PUA156" s="88"/>
      <c r="PUB156" s="88"/>
      <c r="PUC156" s="88"/>
      <c r="PUD156" s="88"/>
      <c r="PUE156" s="88"/>
      <c r="PUF156" s="88"/>
      <c r="PUG156" s="88"/>
      <c r="PUH156" s="88"/>
      <c r="PUI156" s="88"/>
      <c r="PUJ156" s="88"/>
      <c r="PUK156" s="88"/>
      <c r="PUL156" s="88"/>
      <c r="PUM156" s="88"/>
      <c r="PUN156" s="88"/>
      <c r="PUO156" s="88"/>
      <c r="PUP156" s="88"/>
      <c r="PUQ156" s="88"/>
      <c r="PUR156" s="88"/>
      <c r="PUS156" s="88"/>
      <c r="PUT156" s="88"/>
      <c r="PUU156" s="88"/>
      <c r="PUV156" s="88"/>
      <c r="PUW156" s="88"/>
      <c r="PUX156" s="88"/>
      <c r="PUY156" s="88"/>
      <c r="PUZ156" s="88"/>
      <c r="PVA156" s="88"/>
      <c r="PVB156" s="88"/>
      <c r="PVC156" s="88"/>
      <c r="PVD156" s="88"/>
      <c r="PVE156" s="88"/>
      <c r="PVF156" s="88"/>
      <c r="PVG156" s="88"/>
      <c r="PVH156" s="88"/>
      <c r="PVI156" s="88"/>
      <c r="PVJ156" s="88"/>
      <c r="PVK156" s="88"/>
      <c r="PVL156" s="88"/>
      <c r="PVM156" s="88"/>
      <c r="PVN156" s="88"/>
      <c r="PVO156" s="88"/>
      <c r="PVP156" s="88"/>
      <c r="PVQ156" s="88"/>
      <c r="PVR156" s="88"/>
      <c r="PVS156" s="88"/>
      <c r="PVT156" s="88"/>
      <c r="PVU156" s="88"/>
      <c r="PVV156" s="88"/>
      <c r="PVW156" s="88"/>
      <c r="PVX156" s="88"/>
      <c r="PVY156" s="88"/>
      <c r="PVZ156" s="88"/>
      <c r="PWA156" s="88"/>
      <c r="PWB156" s="88"/>
      <c r="PWC156" s="88"/>
      <c r="PWD156" s="88"/>
      <c r="PWE156" s="88"/>
      <c r="PWF156" s="88"/>
      <c r="PWG156" s="88"/>
      <c r="PWH156" s="88"/>
      <c r="PWI156" s="88"/>
      <c r="PWJ156" s="88"/>
      <c r="PWK156" s="88"/>
      <c r="PWL156" s="88"/>
      <c r="PWM156" s="88"/>
      <c r="PWN156" s="88"/>
      <c r="PWO156" s="88"/>
      <c r="PWP156" s="88"/>
      <c r="PWQ156" s="88"/>
      <c r="PWR156" s="88"/>
      <c r="PWS156" s="88"/>
      <c r="PWT156" s="88"/>
      <c r="PWU156" s="88"/>
      <c r="PWV156" s="88"/>
      <c r="PWW156" s="88"/>
      <c r="PWX156" s="88"/>
      <c r="PWY156" s="88"/>
      <c r="PWZ156" s="88"/>
      <c r="PXA156" s="88"/>
      <c r="PXB156" s="88"/>
      <c r="PXC156" s="88"/>
      <c r="PXD156" s="88"/>
      <c r="PXE156" s="88"/>
      <c r="PXF156" s="88"/>
      <c r="PXG156" s="88"/>
      <c r="PXH156" s="88"/>
      <c r="PXI156" s="88"/>
      <c r="PXJ156" s="88"/>
      <c r="PXK156" s="88"/>
      <c r="PXL156" s="88"/>
      <c r="PXM156" s="88"/>
      <c r="PXN156" s="88"/>
      <c r="PXO156" s="88"/>
      <c r="PXP156" s="88"/>
      <c r="PXQ156" s="88"/>
      <c r="PXR156" s="88"/>
      <c r="PXS156" s="88"/>
      <c r="PXT156" s="88"/>
      <c r="PXU156" s="88"/>
      <c r="PXV156" s="88"/>
      <c r="PXW156" s="88"/>
      <c r="PXX156" s="88"/>
      <c r="PXY156" s="88"/>
      <c r="PXZ156" s="88"/>
      <c r="PYA156" s="88"/>
      <c r="PYB156" s="88"/>
      <c r="PYC156" s="88"/>
      <c r="PYD156" s="88"/>
      <c r="PYE156" s="88"/>
      <c r="PYF156" s="88"/>
      <c r="PYG156" s="88"/>
      <c r="PYH156" s="88"/>
      <c r="PYI156" s="88"/>
      <c r="PYJ156" s="88"/>
      <c r="PYK156" s="88"/>
      <c r="PYL156" s="88"/>
      <c r="PYM156" s="88"/>
      <c r="PYN156" s="88"/>
      <c r="PYO156" s="88"/>
      <c r="PYP156" s="88"/>
      <c r="PYQ156" s="88"/>
      <c r="PYR156" s="88"/>
      <c r="PYS156" s="88"/>
      <c r="PYT156" s="88"/>
      <c r="PYU156" s="88"/>
      <c r="PYV156" s="88"/>
      <c r="PYW156" s="88"/>
      <c r="PYX156" s="88"/>
      <c r="PYY156" s="88"/>
      <c r="PYZ156" s="88"/>
      <c r="PZA156" s="88"/>
      <c r="PZB156" s="88"/>
      <c r="PZC156" s="88"/>
      <c r="PZD156" s="88"/>
      <c r="PZE156" s="88"/>
      <c r="PZF156" s="88"/>
      <c r="PZG156" s="88"/>
      <c r="PZH156" s="88"/>
      <c r="PZI156" s="88"/>
      <c r="PZJ156" s="88"/>
      <c r="PZK156" s="88"/>
      <c r="PZL156" s="88"/>
      <c r="PZM156" s="88"/>
      <c r="PZN156" s="88"/>
      <c r="PZO156" s="88"/>
      <c r="PZP156" s="88"/>
      <c r="PZQ156" s="88"/>
      <c r="PZR156" s="88"/>
      <c r="PZS156" s="88"/>
      <c r="PZT156" s="88"/>
      <c r="PZU156" s="88"/>
      <c r="PZV156" s="88"/>
      <c r="PZW156" s="88"/>
      <c r="PZX156" s="88"/>
      <c r="PZY156" s="88"/>
      <c r="PZZ156" s="88"/>
      <c r="QAA156" s="88"/>
      <c r="QAB156" s="88"/>
      <c r="QAC156" s="88"/>
      <c r="QAD156" s="88"/>
      <c r="QAE156" s="88"/>
      <c r="QAF156" s="88"/>
      <c r="QAG156" s="88"/>
      <c r="QAH156" s="88"/>
      <c r="QAI156" s="88"/>
      <c r="QAJ156" s="88"/>
      <c r="QAK156" s="88"/>
      <c r="QAL156" s="88"/>
      <c r="QAM156" s="88"/>
      <c r="QAN156" s="88"/>
      <c r="QAO156" s="88"/>
      <c r="QAP156" s="88"/>
      <c r="QAQ156" s="88"/>
      <c r="QAR156" s="88"/>
      <c r="QAS156" s="88"/>
      <c r="QAT156" s="88"/>
      <c r="QAU156" s="88"/>
      <c r="QAV156" s="88"/>
      <c r="QAW156" s="88"/>
      <c r="QAX156" s="88"/>
      <c r="QAY156" s="88"/>
      <c r="QAZ156" s="88"/>
      <c r="QBA156" s="88"/>
      <c r="QBB156" s="88"/>
      <c r="QBC156" s="88"/>
      <c r="QBD156" s="88"/>
      <c r="QBE156" s="88"/>
      <c r="QBF156" s="88"/>
      <c r="QBG156" s="88"/>
      <c r="QBH156" s="88"/>
      <c r="QBI156" s="88"/>
      <c r="QBJ156" s="88"/>
      <c r="QBK156" s="88"/>
      <c r="QBL156" s="88"/>
      <c r="QBM156" s="88"/>
      <c r="QBN156" s="88"/>
      <c r="QBO156" s="88"/>
      <c r="QBP156" s="88"/>
      <c r="QBQ156" s="88"/>
      <c r="QBR156" s="88"/>
      <c r="QBS156" s="88"/>
      <c r="QBT156" s="88"/>
      <c r="QBU156" s="88"/>
      <c r="QBV156" s="88"/>
      <c r="QBW156" s="88"/>
      <c r="QBX156" s="88"/>
      <c r="QBY156" s="88"/>
      <c r="QBZ156" s="88"/>
      <c r="QCA156" s="88"/>
      <c r="QCB156" s="88"/>
      <c r="QCC156" s="88"/>
      <c r="QCD156" s="88"/>
      <c r="QCE156" s="88"/>
      <c r="QCF156" s="88"/>
      <c r="QCG156" s="88"/>
      <c r="QCH156" s="88"/>
      <c r="QCI156" s="88"/>
      <c r="QCJ156" s="88"/>
      <c r="QCK156" s="88"/>
      <c r="QCL156" s="88"/>
      <c r="QCM156" s="88"/>
      <c r="QCN156" s="88"/>
      <c r="QCO156" s="88"/>
      <c r="QCP156" s="88"/>
      <c r="QCQ156" s="88"/>
      <c r="QCR156" s="88"/>
      <c r="QCS156" s="88"/>
      <c r="QCT156" s="88"/>
      <c r="QCU156" s="88"/>
      <c r="QCV156" s="88"/>
      <c r="QCW156" s="88"/>
      <c r="QCX156" s="88"/>
      <c r="QCY156" s="88"/>
      <c r="QCZ156" s="88"/>
      <c r="QDA156" s="88"/>
      <c r="QDB156" s="88"/>
      <c r="QDC156" s="88"/>
      <c r="QDD156" s="88"/>
      <c r="QDE156" s="88"/>
      <c r="QDF156" s="88"/>
      <c r="QDG156" s="88"/>
      <c r="QDH156" s="88"/>
      <c r="QDI156" s="88"/>
      <c r="QDJ156" s="88"/>
      <c r="QDK156" s="88"/>
      <c r="QDL156" s="88"/>
      <c r="QDM156" s="88"/>
      <c r="QDN156" s="88"/>
      <c r="QDO156" s="88"/>
      <c r="QDP156" s="88"/>
      <c r="QDQ156" s="88"/>
      <c r="QDR156" s="88"/>
      <c r="QDS156" s="88"/>
      <c r="QDT156" s="88"/>
      <c r="QDU156" s="88"/>
      <c r="QDV156" s="88"/>
      <c r="QDW156" s="88"/>
      <c r="QDX156" s="88"/>
      <c r="QDY156" s="88"/>
      <c r="QDZ156" s="88"/>
      <c r="QEA156" s="88"/>
      <c r="QEB156" s="88"/>
      <c r="QEC156" s="88"/>
      <c r="QED156" s="88"/>
      <c r="QEE156" s="88"/>
      <c r="QEF156" s="88"/>
      <c r="QEG156" s="88"/>
      <c r="QEH156" s="88"/>
      <c r="QEI156" s="88"/>
      <c r="QEJ156" s="88"/>
      <c r="QEK156" s="88"/>
      <c r="QEL156" s="88"/>
      <c r="QEM156" s="88"/>
      <c r="QEN156" s="88"/>
      <c r="QEO156" s="88"/>
      <c r="QEP156" s="88"/>
      <c r="QEQ156" s="88"/>
      <c r="QER156" s="88"/>
      <c r="QES156" s="88"/>
      <c r="QET156" s="88"/>
      <c r="QEU156" s="88"/>
      <c r="QEV156" s="88"/>
      <c r="QEW156" s="88"/>
      <c r="QEX156" s="88"/>
      <c r="QEY156" s="88"/>
      <c r="QEZ156" s="88"/>
      <c r="QFA156" s="88"/>
      <c r="QFB156" s="88"/>
      <c r="QFC156" s="88"/>
      <c r="QFD156" s="88"/>
      <c r="QFE156" s="88"/>
      <c r="QFF156" s="88"/>
      <c r="QFG156" s="88"/>
      <c r="QFH156" s="88"/>
      <c r="QFI156" s="88"/>
      <c r="QFJ156" s="88"/>
      <c r="QFK156" s="88"/>
      <c r="QFL156" s="88"/>
      <c r="QFM156" s="88"/>
      <c r="QFN156" s="88"/>
      <c r="QFO156" s="88"/>
      <c r="QFP156" s="88"/>
      <c r="QFQ156" s="88"/>
      <c r="QFR156" s="88"/>
      <c r="QFS156" s="88"/>
      <c r="QFT156" s="88"/>
      <c r="QFU156" s="88"/>
      <c r="QFV156" s="88"/>
      <c r="QFW156" s="88"/>
      <c r="QFX156" s="88"/>
      <c r="QFY156" s="88"/>
      <c r="QFZ156" s="88"/>
      <c r="QGA156" s="88"/>
      <c r="QGB156" s="88"/>
      <c r="QGC156" s="88"/>
      <c r="QGD156" s="88"/>
      <c r="QGE156" s="88"/>
      <c r="QGF156" s="88"/>
      <c r="QGG156" s="88"/>
      <c r="QGH156" s="88"/>
      <c r="QGI156" s="88"/>
      <c r="QGJ156" s="88"/>
      <c r="QGK156" s="88"/>
      <c r="QGL156" s="88"/>
      <c r="QGM156" s="88"/>
      <c r="QGN156" s="88"/>
      <c r="QGO156" s="88"/>
      <c r="QGP156" s="88"/>
      <c r="QGQ156" s="88"/>
      <c r="QGR156" s="88"/>
      <c r="QGS156" s="88"/>
      <c r="QGT156" s="88"/>
      <c r="QGU156" s="88"/>
      <c r="QGV156" s="88"/>
      <c r="QGW156" s="88"/>
      <c r="QGX156" s="88"/>
      <c r="QGY156" s="88"/>
      <c r="QGZ156" s="88"/>
      <c r="QHA156" s="88"/>
      <c r="QHB156" s="88"/>
      <c r="QHC156" s="88"/>
      <c r="QHD156" s="88"/>
      <c r="QHE156" s="88"/>
      <c r="QHF156" s="88"/>
      <c r="QHG156" s="88"/>
      <c r="QHH156" s="88"/>
      <c r="QHI156" s="88"/>
      <c r="QHJ156" s="88"/>
      <c r="QHK156" s="88"/>
      <c r="QHL156" s="88"/>
      <c r="QHM156" s="88"/>
      <c r="QHN156" s="88"/>
      <c r="QHO156" s="88"/>
      <c r="QHP156" s="88"/>
      <c r="QHQ156" s="88"/>
      <c r="QHR156" s="88"/>
      <c r="QHS156" s="88"/>
      <c r="QHT156" s="88"/>
      <c r="QHU156" s="88"/>
      <c r="QHV156" s="88"/>
      <c r="QHW156" s="88"/>
      <c r="QHX156" s="88"/>
      <c r="QHY156" s="88"/>
      <c r="QHZ156" s="88"/>
      <c r="QIA156" s="88"/>
      <c r="QIB156" s="88"/>
      <c r="QIC156" s="88"/>
      <c r="QID156" s="88"/>
      <c r="QIE156" s="88"/>
      <c r="QIF156" s="88"/>
      <c r="QIG156" s="88"/>
      <c r="QIH156" s="88"/>
      <c r="QII156" s="88"/>
      <c r="QIJ156" s="88"/>
      <c r="QIK156" s="88"/>
      <c r="QIL156" s="88"/>
      <c r="QIM156" s="88"/>
      <c r="QIN156" s="88"/>
      <c r="QIO156" s="88"/>
      <c r="QIP156" s="88"/>
      <c r="QIQ156" s="88"/>
      <c r="QIR156" s="88"/>
      <c r="QIS156" s="88"/>
      <c r="QIT156" s="88"/>
      <c r="QIU156" s="88"/>
      <c r="QIV156" s="88"/>
      <c r="QIW156" s="88"/>
      <c r="QIX156" s="88"/>
      <c r="QIY156" s="88"/>
      <c r="QIZ156" s="88"/>
      <c r="QJA156" s="88"/>
      <c r="QJB156" s="88"/>
      <c r="QJC156" s="88"/>
      <c r="QJD156" s="88"/>
      <c r="QJE156" s="88"/>
      <c r="QJF156" s="88"/>
      <c r="QJG156" s="88"/>
      <c r="QJH156" s="88"/>
      <c r="QJI156" s="88"/>
      <c r="QJJ156" s="88"/>
      <c r="QJK156" s="88"/>
      <c r="QJL156" s="88"/>
      <c r="QJM156" s="88"/>
      <c r="QJN156" s="88"/>
      <c r="QJO156" s="88"/>
      <c r="QJP156" s="88"/>
      <c r="QJQ156" s="88"/>
      <c r="QJR156" s="88"/>
      <c r="QJS156" s="88"/>
      <c r="QJT156" s="88"/>
      <c r="QJU156" s="88"/>
      <c r="QJV156" s="88"/>
      <c r="QJW156" s="88"/>
      <c r="QJX156" s="88"/>
      <c r="QJY156" s="88"/>
      <c r="QJZ156" s="88"/>
      <c r="QKA156" s="88"/>
      <c r="QKB156" s="88"/>
      <c r="QKC156" s="88"/>
      <c r="QKD156" s="88"/>
      <c r="QKE156" s="88"/>
      <c r="QKF156" s="88"/>
      <c r="QKG156" s="88"/>
      <c r="QKH156" s="88"/>
      <c r="QKI156" s="88"/>
      <c r="QKJ156" s="88"/>
      <c r="QKK156" s="88"/>
      <c r="QKL156" s="88"/>
      <c r="QKM156" s="88"/>
      <c r="QKN156" s="88"/>
      <c r="QKO156" s="88"/>
      <c r="QKP156" s="88"/>
      <c r="QKQ156" s="88"/>
      <c r="QKR156" s="88"/>
      <c r="QKS156" s="88"/>
      <c r="QKT156" s="88"/>
      <c r="QKU156" s="88"/>
      <c r="QKV156" s="88"/>
      <c r="QKW156" s="88"/>
      <c r="QKX156" s="88"/>
      <c r="QKY156" s="88"/>
      <c r="QKZ156" s="88"/>
      <c r="QLA156" s="88"/>
      <c r="QLB156" s="88"/>
      <c r="QLC156" s="88"/>
      <c r="QLD156" s="88"/>
      <c r="QLE156" s="88"/>
      <c r="QLF156" s="88"/>
      <c r="QLG156" s="88"/>
      <c r="QLH156" s="88"/>
      <c r="QLI156" s="88"/>
      <c r="QLJ156" s="88"/>
      <c r="QLK156" s="88"/>
      <c r="QLL156" s="88"/>
      <c r="QLM156" s="88"/>
      <c r="QLN156" s="88"/>
      <c r="QLO156" s="88"/>
      <c r="QLP156" s="88"/>
      <c r="QLQ156" s="88"/>
      <c r="QLR156" s="88"/>
      <c r="QLS156" s="88"/>
      <c r="QLT156" s="88"/>
      <c r="QLU156" s="88"/>
      <c r="QLV156" s="88"/>
      <c r="QLW156" s="88"/>
      <c r="QLX156" s="88"/>
      <c r="QLY156" s="88"/>
      <c r="QLZ156" s="88"/>
      <c r="QMA156" s="88"/>
      <c r="QMB156" s="88"/>
      <c r="QMC156" s="88"/>
      <c r="QMD156" s="88"/>
      <c r="QME156" s="88"/>
      <c r="QMF156" s="88"/>
      <c r="QMG156" s="88"/>
      <c r="QMH156" s="88"/>
      <c r="QMI156" s="88"/>
      <c r="QMJ156" s="88"/>
      <c r="QMK156" s="88"/>
      <c r="QML156" s="88"/>
      <c r="QMM156" s="88"/>
      <c r="QMN156" s="88"/>
      <c r="QMO156" s="88"/>
      <c r="QMP156" s="88"/>
      <c r="QMQ156" s="88"/>
      <c r="QMR156" s="88"/>
      <c r="QMS156" s="88"/>
      <c r="QMT156" s="88"/>
      <c r="QMU156" s="88"/>
      <c r="QMV156" s="88"/>
      <c r="QMW156" s="88"/>
      <c r="QMX156" s="88"/>
      <c r="QMY156" s="88"/>
      <c r="QMZ156" s="88"/>
      <c r="QNA156" s="88"/>
      <c r="QNB156" s="88"/>
      <c r="QNC156" s="88"/>
      <c r="QND156" s="88"/>
      <c r="QNE156" s="88"/>
      <c r="QNF156" s="88"/>
      <c r="QNG156" s="88"/>
      <c r="QNH156" s="88"/>
      <c r="QNI156" s="88"/>
      <c r="QNJ156" s="88"/>
      <c r="QNK156" s="88"/>
      <c r="QNL156" s="88"/>
      <c r="QNM156" s="88"/>
      <c r="QNN156" s="88"/>
      <c r="QNO156" s="88"/>
      <c r="QNP156" s="88"/>
      <c r="QNQ156" s="88"/>
      <c r="QNR156" s="88"/>
      <c r="QNS156" s="88"/>
      <c r="QNT156" s="88"/>
      <c r="QNU156" s="88"/>
      <c r="QNV156" s="88"/>
      <c r="QNW156" s="88"/>
      <c r="QNX156" s="88"/>
      <c r="QNY156" s="88"/>
      <c r="QNZ156" s="88"/>
      <c r="QOA156" s="88"/>
      <c r="QOB156" s="88"/>
      <c r="QOC156" s="88"/>
      <c r="QOD156" s="88"/>
      <c r="QOE156" s="88"/>
      <c r="QOF156" s="88"/>
      <c r="QOG156" s="88"/>
      <c r="QOH156" s="88"/>
      <c r="QOI156" s="88"/>
      <c r="QOJ156" s="88"/>
      <c r="QOK156" s="88"/>
      <c r="QOL156" s="88"/>
      <c r="QOM156" s="88"/>
      <c r="QON156" s="88"/>
      <c r="QOO156" s="88"/>
      <c r="QOP156" s="88"/>
      <c r="QOQ156" s="88"/>
      <c r="QOR156" s="88"/>
      <c r="QOS156" s="88"/>
      <c r="QOT156" s="88"/>
      <c r="QOU156" s="88"/>
      <c r="QOV156" s="88"/>
      <c r="QOW156" s="88"/>
      <c r="QOX156" s="88"/>
      <c r="QOY156" s="88"/>
      <c r="QOZ156" s="88"/>
      <c r="QPA156" s="88"/>
      <c r="QPB156" s="88"/>
      <c r="QPC156" s="88"/>
      <c r="QPD156" s="88"/>
      <c r="QPE156" s="88"/>
      <c r="QPF156" s="88"/>
      <c r="QPG156" s="88"/>
      <c r="QPH156" s="88"/>
      <c r="QPI156" s="88"/>
      <c r="QPJ156" s="88"/>
      <c r="QPK156" s="88"/>
      <c r="QPL156" s="88"/>
      <c r="QPM156" s="88"/>
      <c r="QPN156" s="88"/>
      <c r="QPO156" s="88"/>
      <c r="QPP156" s="88"/>
      <c r="QPQ156" s="88"/>
      <c r="QPR156" s="88"/>
      <c r="QPS156" s="88"/>
      <c r="QPT156" s="88"/>
      <c r="QPU156" s="88"/>
      <c r="QPV156" s="88"/>
      <c r="QPW156" s="88"/>
      <c r="QPX156" s="88"/>
      <c r="QPY156" s="88"/>
      <c r="QPZ156" s="88"/>
      <c r="QQA156" s="88"/>
      <c r="QQB156" s="88"/>
      <c r="QQC156" s="88"/>
      <c r="QQD156" s="88"/>
      <c r="QQE156" s="88"/>
      <c r="QQF156" s="88"/>
      <c r="QQG156" s="88"/>
      <c r="QQH156" s="88"/>
      <c r="QQI156" s="88"/>
      <c r="QQJ156" s="88"/>
      <c r="QQK156" s="88"/>
      <c r="QQL156" s="88"/>
      <c r="QQM156" s="88"/>
      <c r="QQN156" s="88"/>
      <c r="QQO156" s="88"/>
      <c r="QQP156" s="88"/>
      <c r="QQQ156" s="88"/>
      <c r="QQR156" s="88"/>
      <c r="QQS156" s="88"/>
      <c r="QQT156" s="88"/>
      <c r="QQU156" s="88"/>
      <c r="QQV156" s="88"/>
      <c r="QQW156" s="88"/>
      <c r="QQX156" s="88"/>
      <c r="QQY156" s="88"/>
      <c r="QQZ156" s="88"/>
      <c r="QRA156" s="88"/>
      <c r="QRB156" s="88"/>
      <c r="QRC156" s="88"/>
      <c r="QRD156" s="88"/>
      <c r="QRE156" s="88"/>
      <c r="QRF156" s="88"/>
      <c r="QRG156" s="88"/>
      <c r="QRH156" s="88"/>
      <c r="QRI156" s="88"/>
      <c r="QRJ156" s="88"/>
      <c r="QRK156" s="88"/>
      <c r="QRL156" s="88"/>
      <c r="QRM156" s="88"/>
      <c r="QRN156" s="88"/>
      <c r="QRO156" s="88"/>
      <c r="QRP156" s="88"/>
      <c r="QRQ156" s="88"/>
      <c r="QRR156" s="88"/>
      <c r="QRS156" s="88"/>
      <c r="QRT156" s="88"/>
      <c r="QRU156" s="88"/>
      <c r="QRV156" s="88"/>
      <c r="QRW156" s="88"/>
      <c r="QRX156" s="88"/>
      <c r="QRY156" s="88"/>
      <c r="QRZ156" s="88"/>
      <c r="QSA156" s="88"/>
      <c r="QSB156" s="88"/>
      <c r="QSC156" s="88"/>
      <c r="QSD156" s="88"/>
      <c r="QSE156" s="88"/>
      <c r="QSF156" s="88"/>
      <c r="QSG156" s="88"/>
      <c r="QSH156" s="88"/>
      <c r="QSI156" s="88"/>
      <c r="QSJ156" s="88"/>
      <c r="QSK156" s="88"/>
      <c r="QSL156" s="88"/>
      <c r="QSM156" s="88"/>
      <c r="QSN156" s="88"/>
      <c r="QSO156" s="88"/>
      <c r="QSP156" s="88"/>
      <c r="QSQ156" s="88"/>
      <c r="QSR156" s="88"/>
      <c r="QSS156" s="88"/>
      <c r="QST156" s="88"/>
      <c r="QSU156" s="88"/>
      <c r="QSV156" s="88"/>
      <c r="QSW156" s="88"/>
      <c r="QSX156" s="88"/>
      <c r="QSY156" s="88"/>
      <c r="QSZ156" s="88"/>
      <c r="QTA156" s="88"/>
      <c r="QTB156" s="88"/>
      <c r="QTC156" s="88"/>
      <c r="QTD156" s="88"/>
      <c r="QTE156" s="88"/>
      <c r="QTF156" s="88"/>
      <c r="QTG156" s="88"/>
      <c r="QTH156" s="88"/>
      <c r="QTI156" s="88"/>
      <c r="QTJ156" s="88"/>
      <c r="QTK156" s="88"/>
      <c r="QTL156" s="88"/>
      <c r="QTM156" s="88"/>
      <c r="QTN156" s="88"/>
      <c r="QTO156" s="88"/>
      <c r="QTP156" s="88"/>
      <c r="QTQ156" s="88"/>
      <c r="QTR156" s="88"/>
      <c r="QTS156" s="88"/>
      <c r="QTT156" s="88"/>
      <c r="QTU156" s="88"/>
      <c r="QTV156" s="88"/>
      <c r="QTW156" s="88"/>
      <c r="QTX156" s="88"/>
      <c r="QTY156" s="88"/>
      <c r="QTZ156" s="88"/>
      <c r="QUA156" s="88"/>
      <c r="QUB156" s="88"/>
      <c r="QUC156" s="88"/>
      <c r="QUD156" s="88"/>
      <c r="QUE156" s="88"/>
      <c r="QUF156" s="88"/>
      <c r="QUG156" s="88"/>
      <c r="QUH156" s="88"/>
      <c r="QUI156" s="88"/>
      <c r="QUJ156" s="88"/>
      <c r="QUK156" s="88"/>
      <c r="QUL156" s="88"/>
      <c r="QUM156" s="88"/>
      <c r="QUN156" s="88"/>
      <c r="QUO156" s="88"/>
      <c r="QUP156" s="88"/>
      <c r="QUQ156" s="88"/>
      <c r="QUR156" s="88"/>
      <c r="QUS156" s="88"/>
      <c r="QUT156" s="88"/>
      <c r="QUU156" s="88"/>
      <c r="QUV156" s="88"/>
      <c r="QUW156" s="88"/>
      <c r="QUX156" s="88"/>
      <c r="QUY156" s="88"/>
      <c r="QUZ156" s="88"/>
      <c r="QVA156" s="88"/>
      <c r="QVB156" s="88"/>
      <c r="QVC156" s="88"/>
      <c r="QVD156" s="88"/>
      <c r="QVE156" s="88"/>
      <c r="QVF156" s="88"/>
      <c r="QVG156" s="88"/>
      <c r="QVH156" s="88"/>
      <c r="QVI156" s="88"/>
      <c r="QVJ156" s="88"/>
      <c r="QVK156" s="88"/>
      <c r="QVL156" s="88"/>
      <c r="QVM156" s="88"/>
      <c r="QVN156" s="88"/>
      <c r="QVO156" s="88"/>
      <c r="QVP156" s="88"/>
      <c r="QVQ156" s="88"/>
      <c r="QVR156" s="88"/>
      <c r="QVS156" s="88"/>
      <c r="QVT156" s="88"/>
      <c r="QVU156" s="88"/>
      <c r="QVV156" s="88"/>
      <c r="QVW156" s="88"/>
      <c r="QVX156" s="88"/>
      <c r="QVY156" s="88"/>
      <c r="QVZ156" s="88"/>
      <c r="QWA156" s="88"/>
      <c r="QWB156" s="88"/>
      <c r="QWC156" s="88"/>
      <c r="QWD156" s="88"/>
      <c r="QWE156" s="88"/>
      <c r="QWF156" s="88"/>
      <c r="QWG156" s="88"/>
      <c r="QWH156" s="88"/>
      <c r="QWI156" s="88"/>
      <c r="QWJ156" s="88"/>
      <c r="QWK156" s="88"/>
      <c r="QWL156" s="88"/>
      <c r="QWM156" s="88"/>
      <c r="QWN156" s="88"/>
      <c r="QWO156" s="88"/>
      <c r="QWP156" s="88"/>
      <c r="QWQ156" s="88"/>
      <c r="QWR156" s="88"/>
      <c r="QWS156" s="88"/>
      <c r="QWT156" s="88"/>
      <c r="QWU156" s="88"/>
      <c r="QWV156" s="88"/>
      <c r="QWW156" s="88"/>
      <c r="QWX156" s="88"/>
      <c r="QWY156" s="88"/>
      <c r="QWZ156" s="88"/>
      <c r="QXA156" s="88"/>
      <c r="QXB156" s="88"/>
      <c r="QXC156" s="88"/>
      <c r="QXD156" s="88"/>
      <c r="QXE156" s="88"/>
      <c r="QXF156" s="88"/>
      <c r="QXG156" s="88"/>
      <c r="QXH156" s="88"/>
      <c r="QXI156" s="88"/>
      <c r="QXJ156" s="88"/>
      <c r="QXK156" s="88"/>
      <c r="QXL156" s="88"/>
      <c r="QXM156" s="88"/>
      <c r="QXN156" s="88"/>
      <c r="QXO156" s="88"/>
      <c r="QXP156" s="88"/>
      <c r="QXQ156" s="88"/>
      <c r="QXR156" s="88"/>
      <c r="QXS156" s="88"/>
      <c r="QXT156" s="88"/>
      <c r="QXU156" s="88"/>
      <c r="QXV156" s="88"/>
      <c r="QXW156" s="88"/>
      <c r="QXX156" s="88"/>
      <c r="QXY156" s="88"/>
      <c r="QXZ156" s="88"/>
      <c r="QYA156" s="88"/>
      <c r="QYB156" s="88"/>
      <c r="QYC156" s="88"/>
      <c r="QYD156" s="88"/>
      <c r="QYE156" s="88"/>
      <c r="QYF156" s="88"/>
      <c r="QYG156" s="88"/>
      <c r="QYH156" s="88"/>
      <c r="QYI156" s="88"/>
      <c r="QYJ156" s="88"/>
      <c r="QYK156" s="88"/>
      <c r="QYL156" s="88"/>
      <c r="QYM156" s="88"/>
      <c r="QYN156" s="88"/>
      <c r="QYO156" s="88"/>
      <c r="QYP156" s="88"/>
      <c r="QYQ156" s="88"/>
      <c r="QYR156" s="88"/>
      <c r="QYS156" s="88"/>
      <c r="QYT156" s="88"/>
      <c r="QYU156" s="88"/>
      <c r="QYV156" s="88"/>
      <c r="QYW156" s="88"/>
      <c r="QYX156" s="88"/>
      <c r="QYY156" s="88"/>
      <c r="QYZ156" s="88"/>
      <c r="QZA156" s="88"/>
      <c r="QZB156" s="88"/>
      <c r="QZC156" s="88"/>
      <c r="QZD156" s="88"/>
      <c r="QZE156" s="88"/>
      <c r="QZF156" s="88"/>
      <c r="QZG156" s="88"/>
      <c r="QZH156" s="88"/>
      <c r="QZI156" s="88"/>
      <c r="QZJ156" s="88"/>
      <c r="QZK156" s="88"/>
      <c r="QZL156" s="88"/>
      <c r="QZM156" s="88"/>
      <c r="QZN156" s="88"/>
      <c r="QZO156" s="88"/>
      <c r="QZP156" s="88"/>
      <c r="QZQ156" s="88"/>
      <c r="QZR156" s="88"/>
      <c r="QZS156" s="88"/>
      <c r="QZT156" s="88"/>
      <c r="QZU156" s="88"/>
      <c r="QZV156" s="88"/>
      <c r="QZW156" s="88"/>
      <c r="QZX156" s="88"/>
      <c r="QZY156" s="88"/>
      <c r="QZZ156" s="88"/>
      <c r="RAA156" s="88"/>
      <c r="RAB156" s="88"/>
      <c r="RAC156" s="88"/>
      <c r="RAD156" s="88"/>
      <c r="RAE156" s="88"/>
      <c r="RAF156" s="88"/>
      <c r="RAG156" s="88"/>
      <c r="RAH156" s="88"/>
      <c r="RAI156" s="88"/>
      <c r="RAJ156" s="88"/>
      <c r="RAK156" s="88"/>
      <c r="RAL156" s="88"/>
      <c r="RAM156" s="88"/>
      <c r="RAN156" s="88"/>
      <c r="RAO156" s="88"/>
      <c r="RAP156" s="88"/>
      <c r="RAQ156" s="88"/>
      <c r="RAR156" s="88"/>
      <c r="RAS156" s="88"/>
      <c r="RAT156" s="88"/>
      <c r="RAU156" s="88"/>
      <c r="RAV156" s="88"/>
      <c r="RAW156" s="88"/>
      <c r="RAX156" s="88"/>
      <c r="RAY156" s="88"/>
      <c r="RAZ156" s="88"/>
      <c r="RBA156" s="88"/>
      <c r="RBB156" s="88"/>
      <c r="RBC156" s="88"/>
      <c r="RBD156" s="88"/>
      <c r="RBE156" s="88"/>
      <c r="RBF156" s="88"/>
      <c r="RBG156" s="88"/>
      <c r="RBH156" s="88"/>
      <c r="RBI156" s="88"/>
      <c r="RBJ156" s="88"/>
      <c r="RBK156" s="88"/>
      <c r="RBL156" s="88"/>
      <c r="RBM156" s="88"/>
      <c r="RBN156" s="88"/>
      <c r="RBO156" s="88"/>
      <c r="RBP156" s="88"/>
      <c r="RBQ156" s="88"/>
      <c r="RBR156" s="88"/>
      <c r="RBS156" s="88"/>
      <c r="RBT156" s="88"/>
      <c r="RBU156" s="88"/>
      <c r="RBV156" s="88"/>
      <c r="RBW156" s="88"/>
      <c r="RBX156" s="88"/>
      <c r="RBY156" s="88"/>
      <c r="RBZ156" s="88"/>
      <c r="RCA156" s="88"/>
      <c r="RCB156" s="88"/>
      <c r="RCC156" s="88"/>
      <c r="RCD156" s="88"/>
      <c r="RCE156" s="88"/>
      <c r="RCF156" s="88"/>
      <c r="RCG156" s="88"/>
      <c r="RCH156" s="88"/>
      <c r="RCI156" s="88"/>
      <c r="RCJ156" s="88"/>
      <c r="RCK156" s="88"/>
      <c r="RCL156" s="88"/>
      <c r="RCM156" s="88"/>
      <c r="RCN156" s="88"/>
      <c r="RCO156" s="88"/>
      <c r="RCP156" s="88"/>
      <c r="RCQ156" s="88"/>
      <c r="RCR156" s="88"/>
      <c r="RCS156" s="88"/>
      <c r="RCT156" s="88"/>
      <c r="RCU156" s="88"/>
      <c r="RCV156" s="88"/>
      <c r="RCW156" s="88"/>
      <c r="RCX156" s="88"/>
      <c r="RCY156" s="88"/>
      <c r="RCZ156" s="88"/>
      <c r="RDA156" s="88"/>
      <c r="RDB156" s="88"/>
      <c r="RDC156" s="88"/>
      <c r="RDD156" s="88"/>
      <c r="RDE156" s="88"/>
      <c r="RDF156" s="88"/>
      <c r="RDG156" s="88"/>
      <c r="RDH156" s="88"/>
      <c r="RDI156" s="88"/>
      <c r="RDJ156" s="88"/>
      <c r="RDK156" s="88"/>
      <c r="RDL156" s="88"/>
      <c r="RDM156" s="88"/>
      <c r="RDN156" s="88"/>
      <c r="RDO156" s="88"/>
      <c r="RDP156" s="88"/>
      <c r="RDQ156" s="88"/>
      <c r="RDR156" s="88"/>
      <c r="RDS156" s="88"/>
      <c r="RDT156" s="88"/>
      <c r="RDU156" s="88"/>
      <c r="RDV156" s="88"/>
      <c r="RDW156" s="88"/>
      <c r="RDX156" s="88"/>
      <c r="RDY156" s="88"/>
      <c r="RDZ156" s="88"/>
      <c r="REA156" s="88"/>
      <c r="REB156" s="88"/>
      <c r="REC156" s="88"/>
      <c r="RED156" s="88"/>
      <c r="REE156" s="88"/>
      <c r="REF156" s="88"/>
      <c r="REG156" s="88"/>
      <c r="REH156" s="88"/>
      <c r="REI156" s="88"/>
      <c r="REJ156" s="88"/>
      <c r="REK156" s="88"/>
      <c r="REL156" s="88"/>
      <c r="REM156" s="88"/>
      <c r="REN156" s="88"/>
      <c r="REO156" s="88"/>
      <c r="REP156" s="88"/>
      <c r="REQ156" s="88"/>
      <c r="RER156" s="88"/>
      <c r="RES156" s="88"/>
      <c r="RET156" s="88"/>
      <c r="REU156" s="88"/>
      <c r="REV156" s="88"/>
      <c r="REW156" s="88"/>
      <c r="REX156" s="88"/>
      <c r="REY156" s="88"/>
      <c r="REZ156" s="88"/>
      <c r="RFA156" s="88"/>
      <c r="RFB156" s="88"/>
      <c r="RFC156" s="88"/>
      <c r="RFD156" s="88"/>
      <c r="RFE156" s="88"/>
      <c r="RFF156" s="88"/>
      <c r="RFG156" s="88"/>
      <c r="RFH156" s="88"/>
      <c r="RFI156" s="88"/>
      <c r="RFJ156" s="88"/>
      <c r="RFK156" s="88"/>
      <c r="RFL156" s="88"/>
      <c r="RFM156" s="88"/>
      <c r="RFN156" s="88"/>
      <c r="RFO156" s="88"/>
      <c r="RFP156" s="88"/>
      <c r="RFQ156" s="88"/>
      <c r="RFR156" s="88"/>
      <c r="RFS156" s="88"/>
      <c r="RFT156" s="88"/>
      <c r="RFU156" s="88"/>
      <c r="RFV156" s="88"/>
      <c r="RFW156" s="88"/>
      <c r="RFX156" s="88"/>
      <c r="RFY156" s="88"/>
      <c r="RFZ156" s="88"/>
      <c r="RGA156" s="88"/>
      <c r="RGB156" s="88"/>
      <c r="RGC156" s="88"/>
      <c r="RGD156" s="88"/>
      <c r="RGE156" s="88"/>
      <c r="RGF156" s="88"/>
      <c r="RGG156" s="88"/>
      <c r="RGH156" s="88"/>
      <c r="RGI156" s="88"/>
      <c r="RGJ156" s="88"/>
      <c r="RGK156" s="88"/>
      <c r="RGL156" s="88"/>
      <c r="RGM156" s="88"/>
      <c r="RGN156" s="88"/>
      <c r="RGO156" s="88"/>
      <c r="RGP156" s="88"/>
      <c r="RGQ156" s="88"/>
      <c r="RGR156" s="88"/>
      <c r="RGS156" s="88"/>
      <c r="RGT156" s="88"/>
      <c r="RGU156" s="88"/>
      <c r="RGV156" s="88"/>
      <c r="RGW156" s="88"/>
      <c r="RGX156" s="88"/>
      <c r="RGY156" s="88"/>
      <c r="RGZ156" s="88"/>
      <c r="RHA156" s="88"/>
      <c r="RHB156" s="88"/>
      <c r="RHC156" s="88"/>
      <c r="RHD156" s="88"/>
      <c r="RHE156" s="88"/>
      <c r="RHF156" s="88"/>
      <c r="RHG156" s="88"/>
      <c r="RHH156" s="88"/>
      <c r="RHI156" s="88"/>
      <c r="RHJ156" s="88"/>
      <c r="RHK156" s="88"/>
      <c r="RHL156" s="88"/>
      <c r="RHM156" s="88"/>
      <c r="RHN156" s="88"/>
      <c r="RHO156" s="88"/>
      <c r="RHP156" s="88"/>
      <c r="RHQ156" s="88"/>
      <c r="RHR156" s="88"/>
      <c r="RHS156" s="88"/>
      <c r="RHT156" s="88"/>
      <c r="RHU156" s="88"/>
      <c r="RHV156" s="88"/>
      <c r="RHW156" s="88"/>
      <c r="RHX156" s="88"/>
      <c r="RHY156" s="88"/>
      <c r="RHZ156" s="88"/>
      <c r="RIA156" s="88"/>
      <c r="RIB156" s="88"/>
      <c r="RIC156" s="88"/>
      <c r="RID156" s="88"/>
      <c r="RIE156" s="88"/>
      <c r="RIF156" s="88"/>
      <c r="RIG156" s="88"/>
      <c r="RIH156" s="88"/>
      <c r="RII156" s="88"/>
      <c r="RIJ156" s="88"/>
      <c r="RIK156" s="88"/>
      <c r="RIL156" s="88"/>
      <c r="RIM156" s="88"/>
      <c r="RIN156" s="88"/>
      <c r="RIO156" s="88"/>
      <c r="RIP156" s="88"/>
      <c r="RIQ156" s="88"/>
      <c r="RIR156" s="88"/>
      <c r="RIS156" s="88"/>
      <c r="RIT156" s="88"/>
      <c r="RIU156" s="88"/>
      <c r="RIV156" s="88"/>
      <c r="RIW156" s="88"/>
      <c r="RIX156" s="88"/>
      <c r="RIY156" s="88"/>
      <c r="RIZ156" s="88"/>
      <c r="RJA156" s="88"/>
      <c r="RJB156" s="88"/>
      <c r="RJC156" s="88"/>
      <c r="RJD156" s="88"/>
      <c r="RJE156" s="88"/>
      <c r="RJF156" s="88"/>
      <c r="RJG156" s="88"/>
      <c r="RJH156" s="88"/>
      <c r="RJI156" s="88"/>
      <c r="RJJ156" s="88"/>
      <c r="RJK156" s="88"/>
      <c r="RJL156" s="88"/>
      <c r="RJM156" s="88"/>
      <c r="RJN156" s="88"/>
      <c r="RJO156" s="88"/>
      <c r="RJP156" s="88"/>
      <c r="RJQ156" s="88"/>
      <c r="RJR156" s="88"/>
      <c r="RJS156" s="88"/>
      <c r="RJT156" s="88"/>
      <c r="RJU156" s="88"/>
      <c r="RJV156" s="88"/>
      <c r="RJW156" s="88"/>
      <c r="RJX156" s="88"/>
      <c r="RJY156" s="88"/>
      <c r="RJZ156" s="88"/>
      <c r="RKA156" s="88"/>
      <c r="RKB156" s="88"/>
      <c r="RKC156" s="88"/>
      <c r="RKD156" s="88"/>
      <c r="RKE156" s="88"/>
      <c r="RKF156" s="88"/>
      <c r="RKG156" s="88"/>
      <c r="RKH156" s="88"/>
      <c r="RKI156" s="88"/>
      <c r="RKJ156" s="88"/>
      <c r="RKK156" s="88"/>
      <c r="RKL156" s="88"/>
      <c r="RKM156" s="88"/>
      <c r="RKN156" s="88"/>
      <c r="RKO156" s="88"/>
      <c r="RKP156" s="88"/>
      <c r="RKQ156" s="88"/>
      <c r="RKR156" s="88"/>
      <c r="RKS156" s="88"/>
      <c r="RKT156" s="88"/>
      <c r="RKU156" s="88"/>
      <c r="RKV156" s="88"/>
      <c r="RKW156" s="88"/>
      <c r="RKX156" s="88"/>
      <c r="RKY156" s="88"/>
      <c r="RKZ156" s="88"/>
      <c r="RLA156" s="88"/>
      <c r="RLB156" s="88"/>
      <c r="RLC156" s="88"/>
      <c r="RLD156" s="88"/>
      <c r="RLE156" s="88"/>
      <c r="RLF156" s="88"/>
      <c r="RLG156" s="88"/>
      <c r="RLH156" s="88"/>
      <c r="RLI156" s="88"/>
      <c r="RLJ156" s="88"/>
      <c r="RLK156" s="88"/>
      <c r="RLL156" s="88"/>
      <c r="RLM156" s="88"/>
      <c r="RLN156" s="88"/>
      <c r="RLO156" s="88"/>
      <c r="RLP156" s="88"/>
      <c r="RLQ156" s="88"/>
      <c r="RLR156" s="88"/>
      <c r="RLS156" s="88"/>
      <c r="RLT156" s="88"/>
      <c r="RLU156" s="88"/>
      <c r="RLV156" s="88"/>
      <c r="RLW156" s="88"/>
      <c r="RLX156" s="88"/>
      <c r="RLY156" s="88"/>
      <c r="RLZ156" s="88"/>
      <c r="RMA156" s="88"/>
      <c r="RMB156" s="88"/>
      <c r="RMC156" s="88"/>
      <c r="RMD156" s="88"/>
      <c r="RME156" s="88"/>
      <c r="RMF156" s="88"/>
      <c r="RMG156" s="88"/>
      <c r="RMH156" s="88"/>
      <c r="RMI156" s="88"/>
      <c r="RMJ156" s="88"/>
      <c r="RMK156" s="88"/>
      <c r="RML156" s="88"/>
      <c r="RMM156" s="88"/>
      <c r="RMN156" s="88"/>
      <c r="RMO156" s="88"/>
      <c r="RMP156" s="88"/>
      <c r="RMQ156" s="88"/>
      <c r="RMR156" s="88"/>
      <c r="RMS156" s="88"/>
      <c r="RMT156" s="88"/>
      <c r="RMU156" s="88"/>
      <c r="RMV156" s="88"/>
      <c r="RMW156" s="88"/>
      <c r="RMX156" s="88"/>
      <c r="RMY156" s="88"/>
      <c r="RMZ156" s="88"/>
      <c r="RNA156" s="88"/>
      <c r="RNB156" s="88"/>
      <c r="RNC156" s="88"/>
      <c r="RND156" s="88"/>
      <c r="RNE156" s="88"/>
      <c r="RNF156" s="88"/>
      <c r="RNG156" s="88"/>
      <c r="RNH156" s="88"/>
      <c r="RNI156" s="88"/>
      <c r="RNJ156" s="88"/>
      <c r="RNK156" s="88"/>
      <c r="RNL156" s="88"/>
      <c r="RNM156" s="88"/>
      <c r="RNN156" s="88"/>
      <c r="RNO156" s="88"/>
      <c r="RNP156" s="88"/>
      <c r="RNQ156" s="88"/>
      <c r="RNR156" s="88"/>
      <c r="RNS156" s="88"/>
      <c r="RNT156" s="88"/>
      <c r="RNU156" s="88"/>
      <c r="RNV156" s="88"/>
      <c r="RNW156" s="88"/>
      <c r="RNX156" s="88"/>
      <c r="RNY156" s="88"/>
      <c r="RNZ156" s="88"/>
      <c r="ROA156" s="88"/>
      <c r="ROB156" s="88"/>
      <c r="ROC156" s="88"/>
      <c r="ROD156" s="88"/>
      <c r="ROE156" s="88"/>
      <c r="ROF156" s="88"/>
      <c r="ROG156" s="88"/>
      <c r="ROH156" s="88"/>
      <c r="ROI156" s="88"/>
      <c r="ROJ156" s="88"/>
      <c r="ROK156" s="88"/>
      <c r="ROL156" s="88"/>
      <c r="ROM156" s="88"/>
      <c r="RON156" s="88"/>
      <c r="ROO156" s="88"/>
      <c r="ROP156" s="88"/>
      <c r="ROQ156" s="88"/>
      <c r="ROR156" s="88"/>
      <c r="ROS156" s="88"/>
      <c r="ROT156" s="88"/>
      <c r="ROU156" s="88"/>
      <c r="ROV156" s="88"/>
      <c r="ROW156" s="88"/>
      <c r="ROX156" s="88"/>
      <c r="ROY156" s="88"/>
      <c r="ROZ156" s="88"/>
      <c r="RPA156" s="88"/>
      <c r="RPB156" s="88"/>
      <c r="RPC156" s="88"/>
      <c r="RPD156" s="88"/>
      <c r="RPE156" s="88"/>
      <c r="RPF156" s="88"/>
      <c r="RPG156" s="88"/>
      <c r="RPH156" s="88"/>
      <c r="RPI156" s="88"/>
      <c r="RPJ156" s="88"/>
      <c r="RPK156" s="88"/>
      <c r="RPL156" s="88"/>
      <c r="RPM156" s="88"/>
      <c r="RPN156" s="88"/>
      <c r="RPO156" s="88"/>
      <c r="RPP156" s="88"/>
      <c r="RPQ156" s="88"/>
      <c r="RPR156" s="88"/>
      <c r="RPS156" s="88"/>
      <c r="RPT156" s="88"/>
      <c r="RPU156" s="88"/>
      <c r="RPV156" s="88"/>
      <c r="RPW156" s="88"/>
      <c r="RPX156" s="88"/>
      <c r="RPY156" s="88"/>
      <c r="RPZ156" s="88"/>
      <c r="RQA156" s="88"/>
      <c r="RQB156" s="88"/>
      <c r="RQC156" s="88"/>
      <c r="RQD156" s="88"/>
      <c r="RQE156" s="88"/>
      <c r="RQF156" s="88"/>
      <c r="RQG156" s="88"/>
      <c r="RQH156" s="88"/>
      <c r="RQI156" s="88"/>
      <c r="RQJ156" s="88"/>
      <c r="RQK156" s="88"/>
      <c r="RQL156" s="88"/>
      <c r="RQM156" s="88"/>
      <c r="RQN156" s="88"/>
      <c r="RQO156" s="88"/>
      <c r="RQP156" s="88"/>
      <c r="RQQ156" s="88"/>
      <c r="RQR156" s="88"/>
      <c r="RQS156" s="88"/>
      <c r="RQT156" s="88"/>
      <c r="RQU156" s="88"/>
      <c r="RQV156" s="88"/>
      <c r="RQW156" s="88"/>
      <c r="RQX156" s="88"/>
      <c r="RQY156" s="88"/>
      <c r="RQZ156" s="88"/>
      <c r="RRA156" s="88"/>
      <c r="RRB156" s="88"/>
      <c r="RRC156" s="88"/>
      <c r="RRD156" s="88"/>
      <c r="RRE156" s="88"/>
      <c r="RRF156" s="88"/>
      <c r="RRG156" s="88"/>
      <c r="RRH156" s="88"/>
      <c r="RRI156" s="88"/>
      <c r="RRJ156" s="88"/>
      <c r="RRK156" s="88"/>
      <c r="RRL156" s="88"/>
      <c r="RRM156" s="88"/>
      <c r="RRN156" s="88"/>
      <c r="RRO156" s="88"/>
      <c r="RRP156" s="88"/>
      <c r="RRQ156" s="88"/>
      <c r="RRR156" s="88"/>
      <c r="RRS156" s="88"/>
      <c r="RRT156" s="88"/>
      <c r="RRU156" s="88"/>
      <c r="RRV156" s="88"/>
      <c r="RRW156" s="88"/>
      <c r="RRX156" s="88"/>
      <c r="RRY156" s="88"/>
      <c r="RRZ156" s="88"/>
      <c r="RSA156" s="88"/>
      <c r="RSB156" s="88"/>
      <c r="RSC156" s="88"/>
      <c r="RSD156" s="88"/>
      <c r="RSE156" s="88"/>
      <c r="RSF156" s="88"/>
      <c r="RSG156" s="88"/>
      <c r="RSH156" s="88"/>
      <c r="RSI156" s="88"/>
      <c r="RSJ156" s="88"/>
      <c r="RSK156" s="88"/>
      <c r="RSL156" s="88"/>
      <c r="RSM156" s="88"/>
      <c r="RSN156" s="88"/>
      <c r="RSO156" s="88"/>
      <c r="RSP156" s="88"/>
      <c r="RSQ156" s="88"/>
      <c r="RSR156" s="88"/>
      <c r="RSS156" s="88"/>
      <c r="RST156" s="88"/>
      <c r="RSU156" s="88"/>
      <c r="RSV156" s="88"/>
      <c r="RSW156" s="88"/>
      <c r="RSX156" s="88"/>
      <c r="RSY156" s="88"/>
      <c r="RSZ156" s="88"/>
      <c r="RTA156" s="88"/>
      <c r="RTB156" s="88"/>
      <c r="RTC156" s="88"/>
      <c r="RTD156" s="88"/>
      <c r="RTE156" s="88"/>
      <c r="RTF156" s="88"/>
      <c r="RTG156" s="88"/>
      <c r="RTH156" s="88"/>
      <c r="RTI156" s="88"/>
      <c r="RTJ156" s="88"/>
      <c r="RTK156" s="88"/>
      <c r="RTL156" s="88"/>
      <c r="RTM156" s="88"/>
      <c r="RTN156" s="88"/>
      <c r="RTO156" s="88"/>
      <c r="RTP156" s="88"/>
      <c r="RTQ156" s="88"/>
      <c r="RTR156" s="88"/>
      <c r="RTS156" s="88"/>
      <c r="RTT156" s="88"/>
      <c r="RTU156" s="88"/>
      <c r="RTV156" s="88"/>
      <c r="RTW156" s="88"/>
      <c r="RTX156" s="88"/>
      <c r="RTY156" s="88"/>
      <c r="RTZ156" s="88"/>
      <c r="RUA156" s="88"/>
      <c r="RUB156" s="88"/>
      <c r="RUC156" s="88"/>
      <c r="RUD156" s="88"/>
      <c r="RUE156" s="88"/>
      <c r="RUF156" s="88"/>
      <c r="RUG156" s="88"/>
      <c r="RUH156" s="88"/>
      <c r="RUI156" s="88"/>
      <c r="RUJ156" s="88"/>
      <c r="RUK156" s="88"/>
      <c r="RUL156" s="88"/>
      <c r="RUM156" s="88"/>
      <c r="RUN156" s="88"/>
      <c r="RUO156" s="88"/>
      <c r="RUP156" s="88"/>
      <c r="RUQ156" s="88"/>
      <c r="RUR156" s="88"/>
      <c r="RUS156" s="88"/>
      <c r="RUT156" s="88"/>
      <c r="RUU156" s="88"/>
      <c r="RUV156" s="88"/>
      <c r="RUW156" s="88"/>
      <c r="RUX156" s="88"/>
      <c r="RUY156" s="88"/>
      <c r="RUZ156" s="88"/>
      <c r="RVA156" s="88"/>
      <c r="RVB156" s="88"/>
      <c r="RVC156" s="88"/>
      <c r="RVD156" s="88"/>
      <c r="RVE156" s="88"/>
      <c r="RVF156" s="88"/>
      <c r="RVG156" s="88"/>
      <c r="RVH156" s="88"/>
      <c r="RVI156" s="88"/>
      <c r="RVJ156" s="88"/>
      <c r="RVK156" s="88"/>
      <c r="RVL156" s="88"/>
      <c r="RVM156" s="88"/>
      <c r="RVN156" s="88"/>
      <c r="RVO156" s="88"/>
      <c r="RVP156" s="88"/>
      <c r="RVQ156" s="88"/>
      <c r="RVR156" s="88"/>
      <c r="RVS156" s="88"/>
      <c r="RVT156" s="88"/>
      <c r="RVU156" s="88"/>
      <c r="RVV156" s="88"/>
      <c r="RVW156" s="88"/>
      <c r="RVX156" s="88"/>
      <c r="RVY156" s="88"/>
      <c r="RVZ156" s="88"/>
      <c r="RWA156" s="88"/>
      <c r="RWB156" s="88"/>
      <c r="RWC156" s="88"/>
      <c r="RWD156" s="88"/>
      <c r="RWE156" s="88"/>
      <c r="RWF156" s="88"/>
      <c r="RWG156" s="88"/>
      <c r="RWH156" s="88"/>
      <c r="RWI156" s="88"/>
      <c r="RWJ156" s="88"/>
      <c r="RWK156" s="88"/>
      <c r="RWL156" s="88"/>
      <c r="RWM156" s="88"/>
      <c r="RWN156" s="88"/>
      <c r="RWO156" s="88"/>
      <c r="RWP156" s="88"/>
      <c r="RWQ156" s="88"/>
      <c r="RWR156" s="88"/>
      <c r="RWS156" s="88"/>
      <c r="RWT156" s="88"/>
      <c r="RWU156" s="88"/>
      <c r="RWV156" s="88"/>
      <c r="RWW156" s="88"/>
      <c r="RWX156" s="88"/>
      <c r="RWY156" s="88"/>
      <c r="RWZ156" s="88"/>
      <c r="RXA156" s="88"/>
      <c r="RXB156" s="88"/>
      <c r="RXC156" s="88"/>
      <c r="RXD156" s="88"/>
      <c r="RXE156" s="88"/>
      <c r="RXF156" s="88"/>
      <c r="RXG156" s="88"/>
      <c r="RXH156" s="88"/>
      <c r="RXI156" s="88"/>
      <c r="RXJ156" s="88"/>
      <c r="RXK156" s="88"/>
      <c r="RXL156" s="88"/>
      <c r="RXM156" s="88"/>
      <c r="RXN156" s="88"/>
      <c r="RXO156" s="88"/>
      <c r="RXP156" s="88"/>
      <c r="RXQ156" s="88"/>
      <c r="RXR156" s="88"/>
      <c r="RXS156" s="88"/>
      <c r="RXT156" s="88"/>
      <c r="RXU156" s="88"/>
      <c r="RXV156" s="88"/>
      <c r="RXW156" s="88"/>
      <c r="RXX156" s="88"/>
      <c r="RXY156" s="88"/>
      <c r="RXZ156" s="88"/>
      <c r="RYA156" s="88"/>
      <c r="RYB156" s="88"/>
      <c r="RYC156" s="88"/>
      <c r="RYD156" s="88"/>
      <c r="RYE156" s="88"/>
      <c r="RYF156" s="88"/>
      <c r="RYG156" s="88"/>
      <c r="RYH156" s="88"/>
      <c r="RYI156" s="88"/>
      <c r="RYJ156" s="88"/>
      <c r="RYK156" s="88"/>
      <c r="RYL156" s="88"/>
      <c r="RYM156" s="88"/>
      <c r="RYN156" s="88"/>
      <c r="RYO156" s="88"/>
      <c r="RYP156" s="88"/>
      <c r="RYQ156" s="88"/>
      <c r="RYR156" s="88"/>
      <c r="RYS156" s="88"/>
      <c r="RYT156" s="88"/>
      <c r="RYU156" s="88"/>
      <c r="RYV156" s="88"/>
      <c r="RYW156" s="88"/>
      <c r="RYX156" s="88"/>
      <c r="RYY156" s="88"/>
      <c r="RYZ156" s="88"/>
      <c r="RZA156" s="88"/>
      <c r="RZB156" s="88"/>
      <c r="RZC156" s="88"/>
      <c r="RZD156" s="88"/>
      <c r="RZE156" s="88"/>
      <c r="RZF156" s="88"/>
      <c r="RZG156" s="88"/>
      <c r="RZH156" s="88"/>
      <c r="RZI156" s="88"/>
      <c r="RZJ156" s="88"/>
      <c r="RZK156" s="88"/>
      <c r="RZL156" s="88"/>
      <c r="RZM156" s="88"/>
      <c r="RZN156" s="88"/>
      <c r="RZO156" s="88"/>
      <c r="RZP156" s="88"/>
      <c r="RZQ156" s="88"/>
      <c r="RZR156" s="88"/>
      <c r="RZS156" s="88"/>
      <c r="RZT156" s="88"/>
      <c r="RZU156" s="88"/>
      <c r="RZV156" s="88"/>
      <c r="RZW156" s="88"/>
      <c r="RZX156" s="88"/>
      <c r="RZY156" s="88"/>
      <c r="RZZ156" s="88"/>
      <c r="SAA156" s="88"/>
      <c r="SAB156" s="88"/>
      <c r="SAC156" s="88"/>
      <c r="SAD156" s="88"/>
      <c r="SAE156" s="88"/>
      <c r="SAF156" s="88"/>
      <c r="SAG156" s="88"/>
      <c r="SAH156" s="88"/>
      <c r="SAI156" s="88"/>
      <c r="SAJ156" s="88"/>
      <c r="SAK156" s="88"/>
      <c r="SAL156" s="88"/>
      <c r="SAM156" s="88"/>
      <c r="SAN156" s="88"/>
      <c r="SAO156" s="88"/>
      <c r="SAP156" s="88"/>
      <c r="SAQ156" s="88"/>
      <c r="SAR156" s="88"/>
      <c r="SAS156" s="88"/>
      <c r="SAT156" s="88"/>
      <c r="SAU156" s="88"/>
      <c r="SAV156" s="88"/>
      <c r="SAW156" s="88"/>
      <c r="SAX156" s="88"/>
      <c r="SAY156" s="88"/>
      <c r="SAZ156" s="88"/>
      <c r="SBA156" s="88"/>
      <c r="SBB156" s="88"/>
      <c r="SBC156" s="88"/>
      <c r="SBD156" s="88"/>
      <c r="SBE156" s="88"/>
      <c r="SBF156" s="88"/>
      <c r="SBG156" s="88"/>
      <c r="SBH156" s="88"/>
      <c r="SBI156" s="88"/>
      <c r="SBJ156" s="88"/>
      <c r="SBK156" s="88"/>
      <c r="SBL156" s="88"/>
      <c r="SBM156" s="88"/>
      <c r="SBN156" s="88"/>
      <c r="SBO156" s="88"/>
      <c r="SBP156" s="88"/>
      <c r="SBQ156" s="88"/>
      <c r="SBR156" s="88"/>
      <c r="SBS156" s="88"/>
      <c r="SBT156" s="88"/>
      <c r="SBU156" s="88"/>
      <c r="SBV156" s="88"/>
      <c r="SBW156" s="88"/>
      <c r="SBX156" s="88"/>
      <c r="SBY156" s="88"/>
      <c r="SBZ156" s="88"/>
      <c r="SCA156" s="88"/>
      <c r="SCB156" s="88"/>
      <c r="SCC156" s="88"/>
      <c r="SCD156" s="88"/>
      <c r="SCE156" s="88"/>
      <c r="SCF156" s="88"/>
      <c r="SCG156" s="88"/>
      <c r="SCH156" s="88"/>
      <c r="SCI156" s="88"/>
      <c r="SCJ156" s="88"/>
      <c r="SCK156" s="88"/>
      <c r="SCL156" s="88"/>
      <c r="SCM156" s="88"/>
      <c r="SCN156" s="88"/>
      <c r="SCO156" s="88"/>
      <c r="SCP156" s="88"/>
      <c r="SCQ156" s="88"/>
      <c r="SCR156" s="88"/>
      <c r="SCS156" s="88"/>
      <c r="SCT156" s="88"/>
      <c r="SCU156" s="88"/>
      <c r="SCV156" s="88"/>
      <c r="SCW156" s="88"/>
      <c r="SCX156" s="88"/>
      <c r="SCY156" s="88"/>
      <c r="SCZ156" s="88"/>
      <c r="SDA156" s="88"/>
      <c r="SDB156" s="88"/>
      <c r="SDC156" s="88"/>
      <c r="SDD156" s="88"/>
      <c r="SDE156" s="88"/>
      <c r="SDF156" s="88"/>
      <c r="SDG156" s="88"/>
      <c r="SDH156" s="88"/>
      <c r="SDI156" s="88"/>
      <c r="SDJ156" s="88"/>
      <c r="SDK156" s="88"/>
      <c r="SDL156" s="88"/>
      <c r="SDM156" s="88"/>
      <c r="SDN156" s="88"/>
      <c r="SDO156" s="88"/>
      <c r="SDP156" s="88"/>
      <c r="SDQ156" s="88"/>
      <c r="SDR156" s="88"/>
      <c r="SDS156" s="88"/>
      <c r="SDT156" s="88"/>
      <c r="SDU156" s="88"/>
      <c r="SDV156" s="88"/>
      <c r="SDW156" s="88"/>
      <c r="SDX156" s="88"/>
      <c r="SDY156" s="88"/>
      <c r="SDZ156" s="88"/>
      <c r="SEA156" s="88"/>
      <c r="SEB156" s="88"/>
      <c r="SEC156" s="88"/>
      <c r="SED156" s="88"/>
      <c r="SEE156" s="88"/>
      <c r="SEF156" s="88"/>
      <c r="SEG156" s="88"/>
      <c r="SEH156" s="88"/>
      <c r="SEI156" s="88"/>
      <c r="SEJ156" s="88"/>
      <c r="SEK156" s="88"/>
      <c r="SEL156" s="88"/>
      <c r="SEM156" s="88"/>
      <c r="SEN156" s="88"/>
      <c r="SEO156" s="88"/>
      <c r="SEP156" s="88"/>
      <c r="SEQ156" s="88"/>
      <c r="SER156" s="88"/>
      <c r="SES156" s="88"/>
      <c r="SET156" s="88"/>
      <c r="SEU156" s="88"/>
      <c r="SEV156" s="88"/>
      <c r="SEW156" s="88"/>
      <c r="SEX156" s="88"/>
      <c r="SEY156" s="88"/>
      <c r="SEZ156" s="88"/>
      <c r="SFA156" s="88"/>
      <c r="SFB156" s="88"/>
      <c r="SFC156" s="88"/>
      <c r="SFD156" s="88"/>
      <c r="SFE156" s="88"/>
      <c r="SFF156" s="88"/>
      <c r="SFG156" s="88"/>
      <c r="SFH156" s="88"/>
      <c r="SFI156" s="88"/>
      <c r="SFJ156" s="88"/>
      <c r="SFK156" s="88"/>
      <c r="SFL156" s="88"/>
      <c r="SFM156" s="88"/>
      <c r="SFN156" s="88"/>
      <c r="SFO156" s="88"/>
      <c r="SFP156" s="88"/>
      <c r="SFQ156" s="88"/>
      <c r="SFR156" s="88"/>
      <c r="SFS156" s="88"/>
      <c r="SFT156" s="88"/>
      <c r="SFU156" s="88"/>
      <c r="SFV156" s="88"/>
      <c r="SFW156" s="88"/>
      <c r="SFX156" s="88"/>
      <c r="SFY156" s="88"/>
      <c r="SFZ156" s="88"/>
      <c r="SGA156" s="88"/>
      <c r="SGB156" s="88"/>
      <c r="SGC156" s="88"/>
      <c r="SGD156" s="88"/>
      <c r="SGE156" s="88"/>
      <c r="SGF156" s="88"/>
      <c r="SGG156" s="88"/>
      <c r="SGH156" s="88"/>
      <c r="SGI156" s="88"/>
      <c r="SGJ156" s="88"/>
      <c r="SGK156" s="88"/>
      <c r="SGL156" s="88"/>
      <c r="SGM156" s="88"/>
      <c r="SGN156" s="88"/>
      <c r="SGO156" s="88"/>
      <c r="SGP156" s="88"/>
      <c r="SGQ156" s="88"/>
      <c r="SGR156" s="88"/>
      <c r="SGS156" s="88"/>
      <c r="SGT156" s="88"/>
      <c r="SGU156" s="88"/>
      <c r="SGV156" s="88"/>
      <c r="SGW156" s="88"/>
      <c r="SGX156" s="88"/>
      <c r="SGY156" s="88"/>
      <c r="SGZ156" s="88"/>
      <c r="SHA156" s="88"/>
      <c r="SHB156" s="88"/>
      <c r="SHC156" s="88"/>
      <c r="SHD156" s="88"/>
      <c r="SHE156" s="88"/>
      <c r="SHF156" s="88"/>
      <c r="SHG156" s="88"/>
      <c r="SHH156" s="88"/>
      <c r="SHI156" s="88"/>
      <c r="SHJ156" s="88"/>
      <c r="SHK156" s="88"/>
      <c r="SHL156" s="88"/>
      <c r="SHM156" s="88"/>
      <c r="SHN156" s="88"/>
      <c r="SHO156" s="88"/>
      <c r="SHP156" s="88"/>
      <c r="SHQ156" s="88"/>
      <c r="SHR156" s="88"/>
      <c r="SHS156" s="88"/>
      <c r="SHT156" s="88"/>
      <c r="SHU156" s="88"/>
      <c r="SHV156" s="88"/>
      <c r="SHW156" s="88"/>
      <c r="SHX156" s="88"/>
      <c r="SHY156" s="88"/>
      <c r="SHZ156" s="88"/>
      <c r="SIA156" s="88"/>
      <c r="SIB156" s="88"/>
      <c r="SIC156" s="88"/>
      <c r="SID156" s="88"/>
      <c r="SIE156" s="88"/>
      <c r="SIF156" s="88"/>
      <c r="SIG156" s="88"/>
      <c r="SIH156" s="88"/>
      <c r="SII156" s="88"/>
      <c r="SIJ156" s="88"/>
      <c r="SIK156" s="88"/>
      <c r="SIL156" s="88"/>
      <c r="SIM156" s="88"/>
      <c r="SIN156" s="88"/>
      <c r="SIO156" s="88"/>
      <c r="SIP156" s="88"/>
      <c r="SIQ156" s="88"/>
      <c r="SIR156" s="88"/>
      <c r="SIS156" s="88"/>
      <c r="SIT156" s="88"/>
      <c r="SIU156" s="88"/>
      <c r="SIV156" s="88"/>
      <c r="SIW156" s="88"/>
      <c r="SIX156" s="88"/>
      <c r="SIY156" s="88"/>
      <c r="SIZ156" s="88"/>
      <c r="SJA156" s="88"/>
      <c r="SJB156" s="88"/>
      <c r="SJC156" s="88"/>
      <c r="SJD156" s="88"/>
      <c r="SJE156" s="88"/>
      <c r="SJF156" s="88"/>
      <c r="SJG156" s="88"/>
      <c r="SJH156" s="88"/>
      <c r="SJI156" s="88"/>
      <c r="SJJ156" s="88"/>
      <c r="SJK156" s="88"/>
      <c r="SJL156" s="88"/>
      <c r="SJM156" s="88"/>
      <c r="SJN156" s="88"/>
      <c r="SJO156" s="88"/>
      <c r="SJP156" s="88"/>
      <c r="SJQ156" s="88"/>
      <c r="SJR156" s="88"/>
      <c r="SJS156" s="88"/>
      <c r="SJT156" s="88"/>
      <c r="SJU156" s="88"/>
      <c r="SJV156" s="88"/>
      <c r="SJW156" s="88"/>
      <c r="SJX156" s="88"/>
      <c r="SJY156" s="88"/>
      <c r="SJZ156" s="88"/>
      <c r="SKA156" s="88"/>
      <c r="SKB156" s="88"/>
      <c r="SKC156" s="88"/>
      <c r="SKD156" s="88"/>
      <c r="SKE156" s="88"/>
      <c r="SKF156" s="88"/>
      <c r="SKG156" s="88"/>
      <c r="SKH156" s="88"/>
      <c r="SKI156" s="88"/>
      <c r="SKJ156" s="88"/>
      <c r="SKK156" s="88"/>
      <c r="SKL156" s="88"/>
      <c r="SKM156" s="88"/>
      <c r="SKN156" s="88"/>
      <c r="SKO156" s="88"/>
      <c r="SKP156" s="88"/>
      <c r="SKQ156" s="88"/>
      <c r="SKR156" s="88"/>
      <c r="SKS156" s="88"/>
      <c r="SKT156" s="88"/>
      <c r="SKU156" s="88"/>
      <c r="SKV156" s="88"/>
      <c r="SKW156" s="88"/>
      <c r="SKX156" s="88"/>
      <c r="SKY156" s="88"/>
      <c r="SKZ156" s="88"/>
      <c r="SLA156" s="88"/>
      <c r="SLB156" s="88"/>
      <c r="SLC156" s="88"/>
      <c r="SLD156" s="88"/>
      <c r="SLE156" s="88"/>
      <c r="SLF156" s="88"/>
      <c r="SLG156" s="88"/>
      <c r="SLH156" s="88"/>
      <c r="SLI156" s="88"/>
      <c r="SLJ156" s="88"/>
      <c r="SLK156" s="88"/>
      <c r="SLL156" s="88"/>
      <c r="SLM156" s="88"/>
      <c r="SLN156" s="88"/>
      <c r="SLO156" s="88"/>
      <c r="SLP156" s="88"/>
      <c r="SLQ156" s="88"/>
      <c r="SLR156" s="88"/>
      <c r="SLS156" s="88"/>
      <c r="SLT156" s="88"/>
      <c r="SLU156" s="88"/>
      <c r="SLV156" s="88"/>
      <c r="SLW156" s="88"/>
      <c r="SLX156" s="88"/>
      <c r="SLY156" s="88"/>
      <c r="SLZ156" s="88"/>
      <c r="SMA156" s="88"/>
      <c r="SMB156" s="88"/>
      <c r="SMC156" s="88"/>
      <c r="SMD156" s="88"/>
      <c r="SME156" s="88"/>
      <c r="SMF156" s="88"/>
      <c r="SMG156" s="88"/>
      <c r="SMH156" s="88"/>
      <c r="SMI156" s="88"/>
      <c r="SMJ156" s="88"/>
      <c r="SMK156" s="88"/>
      <c r="SML156" s="88"/>
      <c r="SMM156" s="88"/>
      <c r="SMN156" s="88"/>
      <c r="SMO156" s="88"/>
      <c r="SMP156" s="88"/>
      <c r="SMQ156" s="88"/>
      <c r="SMR156" s="88"/>
      <c r="SMS156" s="88"/>
      <c r="SMT156" s="88"/>
      <c r="SMU156" s="88"/>
      <c r="SMV156" s="88"/>
      <c r="SMW156" s="88"/>
      <c r="SMX156" s="88"/>
      <c r="SMY156" s="88"/>
      <c r="SMZ156" s="88"/>
      <c r="SNA156" s="88"/>
      <c r="SNB156" s="88"/>
      <c r="SNC156" s="88"/>
      <c r="SND156" s="88"/>
      <c r="SNE156" s="88"/>
      <c r="SNF156" s="88"/>
      <c r="SNG156" s="88"/>
      <c r="SNH156" s="88"/>
      <c r="SNI156" s="88"/>
      <c r="SNJ156" s="88"/>
      <c r="SNK156" s="88"/>
      <c r="SNL156" s="88"/>
      <c r="SNM156" s="88"/>
      <c r="SNN156" s="88"/>
      <c r="SNO156" s="88"/>
      <c r="SNP156" s="88"/>
      <c r="SNQ156" s="88"/>
      <c r="SNR156" s="88"/>
      <c r="SNS156" s="88"/>
      <c r="SNT156" s="88"/>
      <c r="SNU156" s="88"/>
      <c r="SNV156" s="88"/>
      <c r="SNW156" s="88"/>
      <c r="SNX156" s="88"/>
      <c r="SNY156" s="88"/>
      <c r="SNZ156" s="88"/>
      <c r="SOA156" s="88"/>
      <c r="SOB156" s="88"/>
      <c r="SOC156" s="88"/>
      <c r="SOD156" s="88"/>
      <c r="SOE156" s="88"/>
      <c r="SOF156" s="88"/>
      <c r="SOG156" s="88"/>
      <c r="SOH156" s="88"/>
      <c r="SOI156" s="88"/>
      <c r="SOJ156" s="88"/>
      <c r="SOK156" s="88"/>
      <c r="SOL156" s="88"/>
      <c r="SOM156" s="88"/>
      <c r="SON156" s="88"/>
      <c r="SOO156" s="88"/>
      <c r="SOP156" s="88"/>
      <c r="SOQ156" s="88"/>
      <c r="SOR156" s="88"/>
      <c r="SOS156" s="88"/>
      <c r="SOT156" s="88"/>
      <c r="SOU156" s="88"/>
      <c r="SOV156" s="88"/>
      <c r="SOW156" s="88"/>
      <c r="SOX156" s="88"/>
      <c r="SOY156" s="88"/>
      <c r="SOZ156" s="88"/>
      <c r="SPA156" s="88"/>
      <c r="SPB156" s="88"/>
      <c r="SPC156" s="88"/>
      <c r="SPD156" s="88"/>
      <c r="SPE156" s="88"/>
      <c r="SPF156" s="88"/>
      <c r="SPG156" s="88"/>
      <c r="SPH156" s="88"/>
      <c r="SPI156" s="88"/>
      <c r="SPJ156" s="88"/>
      <c r="SPK156" s="88"/>
      <c r="SPL156" s="88"/>
      <c r="SPM156" s="88"/>
      <c r="SPN156" s="88"/>
      <c r="SPO156" s="88"/>
      <c r="SPP156" s="88"/>
      <c r="SPQ156" s="88"/>
      <c r="SPR156" s="88"/>
      <c r="SPS156" s="88"/>
      <c r="SPT156" s="88"/>
      <c r="SPU156" s="88"/>
      <c r="SPV156" s="88"/>
      <c r="SPW156" s="88"/>
      <c r="SPX156" s="88"/>
      <c r="SPY156" s="88"/>
      <c r="SPZ156" s="88"/>
      <c r="SQA156" s="88"/>
      <c r="SQB156" s="88"/>
      <c r="SQC156" s="88"/>
      <c r="SQD156" s="88"/>
      <c r="SQE156" s="88"/>
      <c r="SQF156" s="88"/>
      <c r="SQG156" s="88"/>
      <c r="SQH156" s="88"/>
      <c r="SQI156" s="88"/>
      <c r="SQJ156" s="88"/>
      <c r="SQK156" s="88"/>
      <c r="SQL156" s="88"/>
      <c r="SQM156" s="88"/>
      <c r="SQN156" s="88"/>
      <c r="SQO156" s="88"/>
      <c r="SQP156" s="88"/>
      <c r="SQQ156" s="88"/>
      <c r="SQR156" s="88"/>
      <c r="SQS156" s="88"/>
      <c r="SQT156" s="88"/>
      <c r="SQU156" s="88"/>
      <c r="SQV156" s="88"/>
      <c r="SQW156" s="88"/>
      <c r="SQX156" s="88"/>
      <c r="SQY156" s="88"/>
      <c r="SQZ156" s="88"/>
      <c r="SRA156" s="88"/>
      <c r="SRB156" s="88"/>
      <c r="SRC156" s="88"/>
      <c r="SRD156" s="88"/>
      <c r="SRE156" s="88"/>
      <c r="SRF156" s="88"/>
      <c r="SRG156" s="88"/>
      <c r="SRH156" s="88"/>
      <c r="SRI156" s="88"/>
      <c r="SRJ156" s="88"/>
      <c r="SRK156" s="88"/>
      <c r="SRL156" s="88"/>
      <c r="SRM156" s="88"/>
      <c r="SRN156" s="88"/>
      <c r="SRO156" s="88"/>
      <c r="SRP156" s="88"/>
      <c r="SRQ156" s="88"/>
      <c r="SRR156" s="88"/>
      <c r="SRS156" s="88"/>
      <c r="SRT156" s="88"/>
      <c r="SRU156" s="88"/>
      <c r="SRV156" s="88"/>
      <c r="SRW156" s="88"/>
      <c r="SRX156" s="88"/>
      <c r="SRY156" s="88"/>
      <c r="SRZ156" s="88"/>
      <c r="SSA156" s="88"/>
      <c r="SSB156" s="88"/>
      <c r="SSC156" s="88"/>
      <c r="SSD156" s="88"/>
      <c r="SSE156" s="88"/>
      <c r="SSF156" s="88"/>
      <c r="SSG156" s="88"/>
      <c r="SSH156" s="88"/>
      <c r="SSI156" s="88"/>
      <c r="SSJ156" s="88"/>
      <c r="SSK156" s="88"/>
      <c r="SSL156" s="88"/>
      <c r="SSM156" s="88"/>
      <c r="SSN156" s="88"/>
      <c r="SSO156" s="88"/>
      <c r="SSP156" s="88"/>
      <c r="SSQ156" s="88"/>
      <c r="SSR156" s="88"/>
      <c r="SSS156" s="88"/>
      <c r="SST156" s="88"/>
      <c r="SSU156" s="88"/>
      <c r="SSV156" s="88"/>
      <c r="SSW156" s="88"/>
      <c r="SSX156" s="88"/>
      <c r="SSY156" s="88"/>
      <c r="SSZ156" s="88"/>
      <c r="STA156" s="88"/>
      <c r="STB156" s="88"/>
      <c r="STC156" s="88"/>
      <c r="STD156" s="88"/>
      <c r="STE156" s="88"/>
      <c r="STF156" s="88"/>
      <c r="STG156" s="88"/>
      <c r="STH156" s="88"/>
      <c r="STI156" s="88"/>
      <c r="STJ156" s="88"/>
      <c r="STK156" s="88"/>
      <c r="STL156" s="88"/>
      <c r="STM156" s="88"/>
      <c r="STN156" s="88"/>
      <c r="STO156" s="88"/>
      <c r="STP156" s="88"/>
      <c r="STQ156" s="88"/>
      <c r="STR156" s="88"/>
      <c r="STS156" s="88"/>
      <c r="STT156" s="88"/>
      <c r="STU156" s="88"/>
      <c r="STV156" s="88"/>
      <c r="STW156" s="88"/>
      <c r="STX156" s="88"/>
      <c r="STY156" s="88"/>
      <c r="STZ156" s="88"/>
      <c r="SUA156" s="88"/>
      <c r="SUB156" s="88"/>
      <c r="SUC156" s="88"/>
      <c r="SUD156" s="88"/>
      <c r="SUE156" s="88"/>
      <c r="SUF156" s="88"/>
      <c r="SUG156" s="88"/>
      <c r="SUH156" s="88"/>
      <c r="SUI156" s="88"/>
      <c r="SUJ156" s="88"/>
      <c r="SUK156" s="88"/>
      <c r="SUL156" s="88"/>
      <c r="SUM156" s="88"/>
      <c r="SUN156" s="88"/>
      <c r="SUO156" s="88"/>
      <c r="SUP156" s="88"/>
      <c r="SUQ156" s="88"/>
      <c r="SUR156" s="88"/>
      <c r="SUS156" s="88"/>
      <c r="SUT156" s="88"/>
      <c r="SUU156" s="88"/>
      <c r="SUV156" s="88"/>
      <c r="SUW156" s="88"/>
      <c r="SUX156" s="88"/>
      <c r="SUY156" s="88"/>
      <c r="SUZ156" s="88"/>
      <c r="SVA156" s="88"/>
      <c r="SVB156" s="88"/>
      <c r="SVC156" s="88"/>
      <c r="SVD156" s="88"/>
      <c r="SVE156" s="88"/>
      <c r="SVF156" s="88"/>
      <c r="SVG156" s="88"/>
      <c r="SVH156" s="88"/>
      <c r="SVI156" s="88"/>
      <c r="SVJ156" s="88"/>
      <c r="SVK156" s="88"/>
      <c r="SVL156" s="88"/>
      <c r="SVM156" s="88"/>
      <c r="SVN156" s="88"/>
      <c r="SVO156" s="88"/>
      <c r="SVP156" s="88"/>
      <c r="SVQ156" s="88"/>
      <c r="SVR156" s="88"/>
      <c r="SVS156" s="88"/>
      <c r="SVT156" s="88"/>
      <c r="SVU156" s="88"/>
      <c r="SVV156" s="88"/>
      <c r="SVW156" s="88"/>
      <c r="SVX156" s="88"/>
      <c r="SVY156" s="88"/>
      <c r="SVZ156" s="88"/>
      <c r="SWA156" s="88"/>
      <c r="SWB156" s="88"/>
      <c r="SWC156" s="88"/>
      <c r="SWD156" s="88"/>
      <c r="SWE156" s="88"/>
      <c r="SWF156" s="88"/>
      <c r="SWG156" s="88"/>
      <c r="SWH156" s="88"/>
      <c r="SWI156" s="88"/>
      <c r="SWJ156" s="88"/>
      <c r="SWK156" s="88"/>
      <c r="SWL156" s="88"/>
      <c r="SWM156" s="88"/>
      <c r="SWN156" s="88"/>
      <c r="SWO156" s="88"/>
      <c r="SWP156" s="88"/>
      <c r="SWQ156" s="88"/>
      <c r="SWR156" s="88"/>
      <c r="SWS156" s="88"/>
      <c r="SWT156" s="88"/>
      <c r="SWU156" s="88"/>
      <c r="SWV156" s="88"/>
      <c r="SWW156" s="88"/>
      <c r="SWX156" s="88"/>
      <c r="SWY156" s="88"/>
      <c r="SWZ156" s="88"/>
      <c r="SXA156" s="88"/>
      <c r="SXB156" s="88"/>
      <c r="SXC156" s="88"/>
      <c r="SXD156" s="88"/>
      <c r="SXE156" s="88"/>
      <c r="SXF156" s="88"/>
      <c r="SXG156" s="88"/>
      <c r="SXH156" s="88"/>
      <c r="SXI156" s="88"/>
      <c r="SXJ156" s="88"/>
      <c r="SXK156" s="88"/>
      <c r="SXL156" s="88"/>
      <c r="SXM156" s="88"/>
      <c r="SXN156" s="88"/>
      <c r="SXO156" s="88"/>
      <c r="SXP156" s="88"/>
      <c r="SXQ156" s="88"/>
      <c r="SXR156" s="88"/>
      <c r="SXS156" s="88"/>
      <c r="SXT156" s="88"/>
      <c r="SXU156" s="88"/>
      <c r="SXV156" s="88"/>
      <c r="SXW156" s="88"/>
      <c r="SXX156" s="88"/>
      <c r="SXY156" s="88"/>
      <c r="SXZ156" s="88"/>
      <c r="SYA156" s="88"/>
      <c r="SYB156" s="88"/>
      <c r="SYC156" s="88"/>
      <c r="SYD156" s="88"/>
      <c r="SYE156" s="88"/>
      <c r="SYF156" s="88"/>
      <c r="SYG156" s="88"/>
      <c r="SYH156" s="88"/>
      <c r="SYI156" s="88"/>
      <c r="SYJ156" s="88"/>
      <c r="SYK156" s="88"/>
      <c r="SYL156" s="88"/>
      <c r="SYM156" s="88"/>
      <c r="SYN156" s="88"/>
      <c r="SYO156" s="88"/>
      <c r="SYP156" s="88"/>
      <c r="SYQ156" s="88"/>
      <c r="SYR156" s="88"/>
      <c r="SYS156" s="88"/>
      <c r="SYT156" s="88"/>
      <c r="SYU156" s="88"/>
      <c r="SYV156" s="88"/>
      <c r="SYW156" s="88"/>
      <c r="SYX156" s="88"/>
      <c r="SYY156" s="88"/>
      <c r="SYZ156" s="88"/>
      <c r="SZA156" s="88"/>
      <c r="SZB156" s="88"/>
      <c r="SZC156" s="88"/>
      <c r="SZD156" s="88"/>
      <c r="SZE156" s="88"/>
      <c r="SZF156" s="88"/>
      <c r="SZG156" s="88"/>
      <c r="SZH156" s="88"/>
      <c r="SZI156" s="88"/>
      <c r="SZJ156" s="88"/>
      <c r="SZK156" s="88"/>
      <c r="SZL156" s="88"/>
      <c r="SZM156" s="88"/>
      <c r="SZN156" s="88"/>
      <c r="SZO156" s="88"/>
      <c r="SZP156" s="88"/>
      <c r="SZQ156" s="88"/>
      <c r="SZR156" s="88"/>
      <c r="SZS156" s="88"/>
      <c r="SZT156" s="88"/>
      <c r="SZU156" s="88"/>
      <c r="SZV156" s="88"/>
      <c r="SZW156" s="88"/>
      <c r="SZX156" s="88"/>
      <c r="SZY156" s="88"/>
      <c r="SZZ156" s="88"/>
      <c r="TAA156" s="88"/>
      <c r="TAB156" s="88"/>
      <c r="TAC156" s="88"/>
      <c r="TAD156" s="88"/>
      <c r="TAE156" s="88"/>
      <c r="TAF156" s="88"/>
      <c r="TAG156" s="88"/>
      <c r="TAH156" s="88"/>
      <c r="TAI156" s="88"/>
      <c r="TAJ156" s="88"/>
      <c r="TAK156" s="88"/>
      <c r="TAL156" s="88"/>
      <c r="TAM156" s="88"/>
      <c r="TAN156" s="88"/>
      <c r="TAO156" s="88"/>
      <c r="TAP156" s="88"/>
      <c r="TAQ156" s="88"/>
      <c r="TAR156" s="88"/>
      <c r="TAS156" s="88"/>
      <c r="TAT156" s="88"/>
      <c r="TAU156" s="88"/>
      <c r="TAV156" s="88"/>
      <c r="TAW156" s="88"/>
      <c r="TAX156" s="88"/>
      <c r="TAY156" s="88"/>
      <c r="TAZ156" s="88"/>
      <c r="TBA156" s="88"/>
      <c r="TBB156" s="88"/>
      <c r="TBC156" s="88"/>
      <c r="TBD156" s="88"/>
      <c r="TBE156" s="88"/>
      <c r="TBF156" s="88"/>
      <c r="TBG156" s="88"/>
      <c r="TBH156" s="88"/>
      <c r="TBI156" s="88"/>
      <c r="TBJ156" s="88"/>
      <c r="TBK156" s="88"/>
      <c r="TBL156" s="88"/>
      <c r="TBM156" s="88"/>
      <c r="TBN156" s="88"/>
      <c r="TBO156" s="88"/>
      <c r="TBP156" s="88"/>
      <c r="TBQ156" s="88"/>
      <c r="TBR156" s="88"/>
      <c r="TBS156" s="88"/>
      <c r="TBT156" s="88"/>
      <c r="TBU156" s="88"/>
      <c r="TBV156" s="88"/>
      <c r="TBW156" s="88"/>
      <c r="TBX156" s="88"/>
      <c r="TBY156" s="88"/>
      <c r="TBZ156" s="88"/>
      <c r="TCA156" s="88"/>
      <c r="TCB156" s="88"/>
      <c r="TCC156" s="88"/>
      <c r="TCD156" s="88"/>
      <c r="TCE156" s="88"/>
      <c r="TCF156" s="88"/>
      <c r="TCG156" s="88"/>
      <c r="TCH156" s="88"/>
      <c r="TCI156" s="88"/>
      <c r="TCJ156" s="88"/>
      <c r="TCK156" s="88"/>
      <c r="TCL156" s="88"/>
      <c r="TCM156" s="88"/>
      <c r="TCN156" s="88"/>
      <c r="TCO156" s="88"/>
      <c r="TCP156" s="88"/>
      <c r="TCQ156" s="88"/>
      <c r="TCR156" s="88"/>
      <c r="TCS156" s="88"/>
      <c r="TCT156" s="88"/>
      <c r="TCU156" s="88"/>
      <c r="TCV156" s="88"/>
      <c r="TCW156" s="88"/>
      <c r="TCX156" s="88"/>
      <c r="TCY156" s="88"/>
      <c r="TCZ156" s="88"/>
      <c r="TDA156" s="88"/>
      <c r="TDB156" s="88"/>
      <c r="TDC156" s="88"/>
      <c r="TDD156" s="88"/>
      <c r="TDE156" s="88"/>
      <c r="TDF156" s="88"/>
      <c r="TDG156" s="88"/>
      <c r="TDH156" s="88"/>
      <c r="TDI156" s="88"/>
      <c r="TDJ156" s="88"/>
      <c r="TDK156" s="88"/>
      <c r="TDL156" s="88"/>
      <c r="TDM156" s="88"/>
      <c r="TDN156" s="88"/>
      <c r="TDO156" s="88"/>
      <c r="TDP156" s="88"/>
      <c r="TDQ156" s="88"/>
      <c r="TDR156" s="88"/>
      <c r="TDS156" s="88"/>
      <c r="TDT156" s="88"/>
      <c r="TDU156" s="88"/>
      <c r="TDV156" s="88"/>
      <c r="TDW156" s="88"/>
      <c r="TDX156" s="88"/>
      <c r="TDY156" s="88"/>
      <c r="TDZ156" s="88"/>
      <c r="TEA156" s="88"/>
      <c r="TEB156" s="88"/>
      <c r="TEC156" s="88"/>
      <c r="TED156" s="88"/>
      <c r="TEE156" s="88"/>
      <c r="TEF156" s="88"/>
      <c r="TEG156" s="88"/>
      <c r="TEH156" s="88"/>
      <c r="TEI156" s="88"/>
      <c r="TEJ156" s="88"/>
      <c r="TEK156" s="88"/>
      <c r="TEL156" s="88"/>
      <c r="TEM156" s="88"/>
      <c r="TEN156" s="88"/>
      <c r="TEO156" s="88"/>
      <c r="TEP156" s="88"/>
      <c r="TEQ156" s="88"/>
      <c r="TER156" s="88"/>
      <c r="TES156" s="88"/>
      <c r="TET156" s="88"/>
      <c r="TEU156" s="88"/>
      <c r="TEV156" s="88"/>
      <c r="TEW156" s="88"/>
      <c r="TEX156" s="88"/>
      <c r="TEY156" s="88"/>
      <c r="TEZ156" s="88"/>
      <c r="TFA156" s="88"/>
      <c r="TFB156" s="88"/>
      <c r="TFC156" s="88"/>
      <c r="TFD156" s="88"/>
      <c r="TFE156" s="88"/>
      <c r="TFF156" s="88"/>
      <c r="TFG156" s="88"/>
      <c r="TFH156" s="88"/>
      <c r="TFI156" s="88"/>
      <c r="TFJ156" s="88"/>
      <c r="TFK156" s="88"/>
      <c r="TFL156" s="88"/>
      <c r="TFM156" s="88"/>
      <c r="TFN156" s="88"/>
      <c r="TFO156" s="88"/>
      <c r="TFP156" s="88"/>
      <c r="TFQ156" s="88"/>
      <c r="TFR156" s="88"/>
      <c r="TFS156" s="88"/>
      <c r="TFT156" s="88"/>
      <c r="TFU156" s="88"/>
      <c r="TFV156" s="88"/>
      <c r="TFW156" s="88"/>
      <c r="TFX156" s="88"/>
      <c r="TFY156" s="88"/>
      <c r="TFZ156" s="88"/>
      <c r="TGA156" s="88"/>
      <c r="TGB156" s="88"/>
      <c r="TGC156" s="88"/>
      <c r="TGD156" s="88"/>
      <c r="TGE156" s="88"/>
      <c r="TGF156" s="88"/>
      <c r="TGG156" s="88"/>
      <c r="TGH156" s="88"/>
      <c r="TGI156" s="88"/>
      <c r="TGJ156" s="88"/>
      <c r="TGK156" s="88"/>
      <c r="TGL156" s="88"/>
      <c r="TGM156" s="88"/>
      <c r="TGN156" s="88"/>
      <c r="TGO156" s="88"/>
      <c r="TGP156" s="88"/>
      <c r="TGQ156" s="88"/>
      <c r="TGR156" s="88"/>
      <c r="TGS156" s="88"/>
      <c r="TGT156" s="88"/>
      <c r="TGU156" s="88"/>
      <c r="TGV156" s="88"/>
      <c r="TGW156" s="88"/>
      <c r="TGX156" s="88"/>
      <c r="TGY156" s="88"/>
      <c r="TGZ156" s="88"/>
      <c r="THA156" s="88"/>
      <c r="THB156" s="88"/>
      <c r="THC156" s="88"/>
      <c r="THD156" s="88"/>
      <c r="THE156" s="88"/>
      <c r="THF156" s="88"/>
      <c r="THG156" s="88"/>
      <c r="THH156" s="88"/>
      <c r="THI156" s="88"/>
      <c r="THJ156" s="88"/>
      <c r="THK156" s="88"/>
      <c r="THL156" s="88"/>
      <c r="THM156" s="88"/>
      <c r="THN156" s="88"/>
      <c r="THO156" s="88"/>
      <c r="THP156" s="88"/>
      <c r="THQ156" s="88"/>
      <c r="THR156" s="88"/>
      <c r="THS156" s="88"/>
      <c r="THT156" s="88"/>
      <c r="THU156" s="88"/>
      <c r="THV156" s="88"/>
      <c r="THW156" s="88"/>
      <c r="THX156" s="88"/>
      <c r="THY156" s="88"/>
      <c r="THZ156" s="88"/>
      <c r="TIA156" s="88"/>
      <c r="TIB156" s="88"/>
      <c r="TIC156" s="88"/>
      <c r="TID156" s="88"/>
      <c r="TIE156" s="88"/>
      <c r="TIF156" s="88"/>
      <c r="TIG156" s="88"/>
      <c r="TIH156" s="88"/>
      <c r="TII156" s="88"/>
      <c r="TIJ156" s="88"/>
      <c r="TIK156" s="88"/>
      <c r="TIL156" s="88"/>
      <c r="TIM156" s="88"/>
      <c r="TIN156" s="88"/>
      <c r="TIO156" s="88"/>
      <c r="TIP156" s="88"/>
      <c r="TIQ156" s="88"/>
      <c r="TIR156" s="88"/>
      <c r="TIS156" s="88"/>
      <c r="TIT156" s="88"/>
      <c r="TIU156" s="88"/>
      <c r="TIV156" s="88"/>
      <c r="TIW156" s="88"/>
      <c r="TIX156" s="88"/>
      <c r="TIY156" s="88"/>
      <c r="TIZ156" s="88"/>
      <c r="TJA156" s="88"/>
      <c r="TJB156" s="88"/>
      <c r="TJC156" s="88"/>
      <c r="TJD156" s="88"/>
      <c r="TJE156" s="88"/>
      <c r="TJF156" s="88"/>
      <c r="TJG156" s="88"/>
      <c r="TJH156" s="88"/>
      <c r="TJI156" s="88"/>
      <c r="TJJ156" s="88"/>
      <c r="TJK156" s="88"/>
      <c r="TJL156" s="88"/>
      <c r="TJM156" s="88"/>
      <c r="TJN156" s="88"/>
      <c r="TJO156" s="88"/>
      <c r="TJP156" s="88"/>
      <c r="TJQ156" s="88"/>
      <c r="TJR156" s="88"/>
      <c r="TJS156" s="88"/>
      <c r="TJT156" s="88"/>
      <c r="TJU156" s="88"/>
      <c r="TJV156" s="88"/>
      <c r="TJW156" s="88"/>
      <c r="TJX156" s="88"/>
      <c r="TJY156" s="88"/>
      <c r="TJZ156" s="88"/>
      <c r="TKA156" s="88"/>
      <c r="TKB156" s="88"/>
      <c r="TKC156" s="88"/>
      <c r="TKD156" s="88"/>
      <c r="TKE156" s="88"/>
      <c r="TKF156" s="88"/>
      <c r="TKG156" s="88"/>
      <c r="TKH156" s="88"/>
      <c r="TKI156" s="88"/>
      <c r="TKJ156" s="88"/>
      <c r="TKK156" s="88"/>
      <c r="TKL156" s="88"/>
      <c r="TKM156" s="88"/>
      <c r="TKN156" s="88"/>
      <c r="TKO156" s="88"/>
      <c r="TKP156" s="88"/>
      <c r="TKQ156" s="88"/>
      <c r="TKR156" s="88"/>
      <c r="TKS156" s="88"/>
      <c r="TKT156" s="88"/>
      <c r="TKU156" s="88"/>
      <c r="TKV156" s="88"/>
      <c r="TKW156" s="88"/>
      <c r="TKX156" s="88"/>
      <c r="TKY156" s="88"/>
      <c r="TKZ156" s="88"/>
      <c r="TLA156" s="88"/>
      <c r="TLB156" s="88"/>
      <c r="TLC156" s="88"/>
      <c r="TLD156" s="88"/>
      <c r="TLE156" s="88"/>
      <c r="TLF156" s="88"/>
      <c r="TLG156" s="88"/>
      <c r="TLH156" s="88"/>
      <c r="TLI156" s="88"/>
      <c r="TLJ156" s="88"/>
      <c r="TLK156" s="88"/>
      <c r="TLL156" s="88"/>
      <c r="TLM156" s="88"/>
      <c r="TLN156" s="88"/>
      <c r="TLO156" s="88"/>
      <c r="TLP156" s="88"/>
      <c r="TLQ156" s="88"/>
      <c r="TLR156" s="88"/>
      <c r="TLS156" s="88"/>
      <c r="TLT156" s="88"/>
      <c r="TLU156" s="88"/>
      <c r="TLV156" s="88"/>
      <c r="TLW156" s="88"/>
      <c r="TLX156" s="88"/>
      <c r="TLY156" s="88"/>
      <c r="TLZ156" s="88"/>
      <c r="TMA156" s="88"/>
      <c r="TMB156" s="88"/>
      <c r="TMC156" s="88"/>
      <c r="TMD156" s="88"/>
      <c r="TME156" s="88"/>
      <c r="TMF156" s="88"/>
      <c r="TMG156" s="88"/>
      <c r="TMH156" s="88"/>
      <c r="TMI156" s="88"/>
      <c r="TMJ156" s="88"/>
      <c r="TMK156" s="88"/>
      <c r="TML156" s="88"/>
      <c r="TMM156" s="88"/>
      <c r="TMN156" s="88"/>
      <c r="TMO156" s="88"/>
      <c r="TMP156" s="88"/>
      <c r="TMQ156" s="88"/>
      <c r="TMR156" s="88"/>
      <c r="TMS156" s="88"/>
      <c r="TMT156" s="88"/>
      <c r="TMU156" s="88"/>
      <c r="TMV156" s="88"/>
      <c r="TMW156" s="88"/>
      <c r="TMX156" s="88"/>
      <c r="TMY156" s="88"/>
      <c r="TMZ156" s="88"/>
      <c r="TNA156" s="88"/>
      <c r="TNB156" s="88"/>
      <c r="TNC156" s="88"/>
      <c r="TND156" s="88"/>
      <c r="TNE156" s="88"/>
      <c r="TNF156" s="88"/>
      <c r="TNG156" s="88"/>
      <c r="TNH156" s="88"/>
      <c r="TNI156" s="88"/>
      <c r="TNJ156" s="88"/>
      <c r="TNK156" s="88"/>
      <c r="TNL156" s="88"/>
      <c r="TNM156" s="88"/>
      <c r="TNN156" s="88"/>
      <c r="TNO156" s="88"/>
      <c r="TNP156" s="88"/>
      <c r="TNQ156" s="88"/>
      <c r="TNR156" s="88"/>
      <c r="TNS156" s="88"/>
      <c r="TNT156" s="88"/>
      <c r="TNU156" s="88"/>
      <c r="TNV156" s="88"/>
      <c r="TNW156" s="88"/>
      <c r="TNX156" s="88"/>
      <c r="TNY156" s="88"/>
      <c r="TNZ156" s="88"/>
      <c r="TOA156" s="88"/>
      <c r="TOB156" s="88"/>
      <c r="TOC156" s="88"/>
      <c r="TOD156" s="88"/>
      <c r="TOE156" s="88"/>
      <c r="TOF156" s="88"/>
      <c r="TOG156" s="88"/>
      <c r="TOH156" s="88"/>
      <c r="TOI156" s="88"/>
      <c r="TOJ156" s="88"/>
      <c r="TOK156" s="88"/>
      <c r="TOL156" s="88"/>
      <c r="TOM156" s="88"/>
      <c r="TON156" s="88"/>
      <c r="TOO156" s="88"/>
      <c r="TOP156" s="88"/>
      <c r="TOQ156" s="88"/>
      <c r="TOR156" s="88"/>
      <c r="TOS156" s="88"/>
      <c r="TOT156" s="88"/>
      <c r="TOU156" s="88"/>
      <c r="TOV156" s="88"/>
      <c r="TOW156" s="88"/>
      <c r="TOX156" s="88"/>
      <c r="TOY156" s="88"/>
      <c r="TOZ156" s="88"/>
      <c r="TPA156" s="88"/>
      <c r="TPB156" s="88"/>
      <c r="TPC156" s="88"/>
      <c r="TPD156" s="88"/>
      <c r="TPE156" s="88"/>
      <c r="TPF156" s="88"/>
      <c r="TPG156" s="88"/>
      <c r="TPH156" s="88"/>
      <c r="TPI156" s="88"/>
      <c r="TPJ156" s="88"/>
      <c r="TPK156" s="88"/>
      <c r="TPL156" s="88"/>
      <c r="TPM156" s="88"/>
      <c r="TPN156" s="88"/>
      <c r="TPO156" s="88"/>
      <c r="TPP156" s="88"/>
      <c r="TPQ156" s="88"/>
      <c r="TPR156" s="88"/>
      <c r="TPS156" s="88"/>
      <c r="TPT156" s="88"/>
      <c r="TPU156" s="88"/>
      <c r="TPV156" s="88"/>
      <c r="TPW156" s="88"/>
      <c r="TPX156" s="88"/>
      <c r="TPY156" s="88"/>
      <c r="TPZ156" s="88"/>
      <c r="TQA156" s="88"/>
      <c r="TQB156" s="88"/>
      <c r="TQC156" s="88"/>
      <c r="TQD156" s="88"/>
      <c r="TQE156" s="88"/>
      <c r="TQF156" s="88"/>
      <c r="TQG156" s="88"/>
      <c r="TQH156" s="88"/>
      <c r="TQI156" s="88"/>
      <c r="TQJ156" s="88"/>
      <c r="TQK156" s="88"/>
      <c r="TQL156" s="88"/>
      <c r="TQM156" s="88"/>
      <c r="TQN156" s="88"/>
      <c r="TQO156" s="88"/>
      <c r="TQP156" s="88"/>
      <c r="TQQ156" s="88"/>
      <c r="TQR156" s="88"/>
      <c r="TQS156" s="88"/>
      <c r="TQT156" s="88"/>
      <c r="TQU156" s="88"/>
      <c r="TQV156" s="88"/>
      <c r="TQW156" s="88"/>
      <c r="TQX156" s="88"/>
      <c r="TQY156" s="88"/>
      <c r="TQZ156" s="88"/>
      <c r="TRA156" s="88"/>
      <c r="TRB156" s="88"/>
      <c r="TRC156" s="88"/>
      <c r="TRD156" s="88"/>
      <c r="TRE156" s="88"/>
      <c r="TRF156" s="88"/>
      <c r="TRG156" s="88"/>
      <c r="TRH156" s="88"/>
      <c r="TRI156" s="88"/>
      <c r="TRJ156" s="88"/>
      <c r="TRK156" s="88"/>
      <c r="TRL156" s="88"/>
      <c r="TRM156" s="88"/>
      <c r="TRN156" s="88"/>
      <c r="TRO156" s="88"/>
      <c r="TRP156" s="88"/>
      <c r="TRQ156" s="88"/>
      <c r="TRR156" s="88"/>
      <c r="TRS156" s="88"/>
      <c r="TRT156" s="88"/>
      <c r="TRU156" s="88"/>
      <c r="TRV156" s="88"/>
      <c r="TRW156" s="88"/>
      <c r="TRX156" s="88"/>
      <c r="TRY156" s="88"/>
      <c r="TRZ156" s="88"/>
      <c r="TSA156" s="88"/>
      <c r="TSB156" s="88"/>
      <c r="TSC156" s="88"/>
      <c r="TSD156" s="88"/>
      <c r="TSE156" s="88"/>
      <c r="TSF156" s="88"/>
      <c r="TSG156" s="88"/>
      <c r="TSH156" s="88"/>
      <c r="TSI156" s="88"/>
      <c r="TSJ156" s="88"/>
      <c r="TSK156" s="88"/>
      <c r="TSL156" s="88"/>
      <c r="TSM156" s="88"/>
      <c r="TSN156" s="88"/>
      <c r="TSO156" s="88"/>
      <c r="TSP156" s="88"/>
      <c r="TSQ156" s="88"/>
      <c r="TSR156" s="88"/>
      <c r="TSS156" s="88"/>
      <c r="TST156" s="88"/>
      <c r="TSU156" s="88"/>
      <c r="TSV156" s="88"/>
      <c r="TSW156" s="88"/>
      <c r="TSX156" s="88"/>
      <c r="TSY156" s="88"/>
      <c r="TSZ156" s="88"/>
      <c r="TTA156" s="88"/>
      <c r="TTB156" s="88"/>
      <c r="TTC156" s="88"/>
      <c r="TTD156" s="88"/>
      <c r="TTE156" s="88"/>
      <c r="TTF156" s="88"/>
      <c r="TTG156" s="88"/>
      <c r="TTH156" s="88"/>
      <c r="TTI156" s="88"/>
      <c r="TTJ156" s="88"/>
      <c r="TTK156" s="88"/>
      <c r="TTL156" s="88"/>
      <c r="TTM156" s="88"/>
      <c r="TTN156" s="88"/>
      <c r="TTO156" s="88"/>
      <c r="TTP156" s="88"/>
      <c r="TTQ156" s="88"/>
      <c r="TTR156" s="88"/>
      <c r="TTS156" s="88"/>
      <c r="TTT156" s="88"/>
      <c r="TTU156" s="88"/>
      <c r="TTV156" s="88"/>
      <c r="TTW156" s="88"/>
      <c r="TTX156" s="88"/>
      <c r="TTY156" s="88"/>
      <c r="TTZ156" s="88"/>
      <c r="TUA156" s="88"/>
      <c r="TUB156" s="88"/>
      <c r="TUC156" s="88"/>
      <c r="TUD156" s="88"/>
      <c r="TUE156" s="88"/>
      <c r="TUF156" s="88"/>
      <c r="TUG156" s="88"/>
      <c r="TUH156" s="88"/>
      <c r="TUI156" s="88"/>
      <c r="TUJ156" s="88"/>
      <c r="TUK156" s="88"/>
      <c r="TUL156" s="88"/>
      <c r="TUM156" s="88"/>
      <c r="TUN156" s="88"/>
      <c r="TUO156" s="88"/>
      <c r="TUP156" s="88"/>
      <c r="TUQ156" s="88"/>
      <c r="TUR156" s="88"/>
      <c r="TUS156" s="88"/>
      <c r="TUT156" s="88"/>
      <c r="TUU156" s="88"/>
      <c r="TUV156" s="88"/>
      <c r="TUW156" s="88"/>
      <c r="TUX156" s="88"/>
      <c r="TUY156" s="88"/>
      <c r="TUZ156" s="88"/>
      <c r="TVA156" s="88"/>
      <c r="TVB156" s="88"/>
      <c r="TVC156" s="88"/>
      <c r="TVD156" s="88"/>
      <c r="TVE156" s="88"/>
      <c r="TVF156" s="88"/>
      <c r="TVG156" s="88"/>
      <c r="TVH156" s="88"/>
      <c r="TVI156" s="88"/>
      <c r="TVJ156" s="88"/>
      <c r="TVK156" s="88"/>
      <c r="TVL156" s="88"/>
      <c r="TVM156" s="88"/>
      <c r="TVN156" s="88"/>
      <c r="TVO156" s="88"/>
      <c r="TVP156" s="88"/>
      <c r="TVQ156" s="88"/>
      <c r="TVR156" s="88"/>
      <c r="TVS156" s="88"/>
      <c r="TVT156" s="88"/>
      <c r="TVU156" s="88"/>
      <c r="TVV156" s="88"/>
      <c r="TVW156" s="88"/>
      <c r="TVX156" s="88"/>
      <c r="TVY156" s="88"/>
      <c r="TVZ156" s="88"/>
      <c r="TWA156" s="88"/>
      <c r="TWB156" s="88"/>
      <c r="TWC156" s="88"/>
      <c r="TWD156" s="88"/>
      <c r="TWE156" s="88"/>
      <c r="TWF156" s="88"/>
      <c r="TWG156" s="88"/>
      <c r="TWH156" s="88"/>
      <c r="TWI156" s="88"/>
      <c r="TWJ156" s="88"/>
      <c r="TWK156" s="88"/>
      <c r="TWL156" s="88"/>
      <c r="TWM156" s="88"/>
      <c r="TWN156" s="88"/>
      <c r="TWO156" s="88"/>
      <c r="TWP156" s="88"/>
      <c r="TWQ156" s="88"/>
      <c r="TWR156" s="88"/>
      <c r="TWS156" s="88"/>
      <c r="TWT156" s="88"/>
      <c r="TWU156" s="88"/>
      <c r="TWV156" s="88"/>
      <c r="TWW156" s="88"/>
      <c r="TWX156" s="88"/>
      <c r="TWY156" s="88"/>
      <c r="TWZ156" s="88"/>
      <c r="TXA156" s="88"/>
      <c r="TXB156" s="88"/>
      <c r="TXC156" s="88"/>
      <c r="TXD156" s="88"/>
      <c r="TXE156" s="88"/>
      <c r="TXF156" s="88"/>
      <c r="TXG156" s="88"/>
      <c r="TXH156" s="88"/>
      <c r="TXI156" s="88"/>
      <c r="TXJ156" s="88"/>
      <c r="TXK156" s="88"/>
      <c r="TXL156" s="88"/>
      <c r="TXM156" s="88"/>
      <c r="TXN156" s="88"/>
      <c r="TXO156" s="88"/>
      <c r="TXP156" s="88"/>
      <c r="TXQ156" s="88"/>
      <c r="TXR156" s="88"/>
      <c r="TXS156" s="88"/>
      <c r="TXT156" s="88"/>
      <c r="TXU156" s="88"/>
      <c r="TXV156" s="88"/>
      <c r="TXW156" s="88"/>
      <c r="TXX156" s="88"/>
      <c r="TXY156" s="88"/>
      <c r="TXZ156" s="88"/>
      <c r="TYA156" s="88"/>
      <c r="TYB156" s="88"/>
      <c r="TYC156" s="88"/>
      <c r="TYD156" s="88"/>
      <c r="TYE156" s="88"/>
      <c r="TYF156" s="88"/>
      <c r="TYG156" s="88"/>
      <c r="TYH156" s="88"/>
      <c r="TYI156" s="88"/>
      <c r="TYJ156" s="88"/>
      <c r="TYK156" s="88"/>
      <c r="TYL156" s="88"/>
      <c r="TYM156" s="88"/>
      <c r="TYN156" s="88"/>
      <c r="TYO156" s="88"/>
      <c r="TYP156" s="88"/>
      <c r="TYQ156" s="88"/>
      <c r="TYR156" s="88"/>
      <c r="TYS156" s="88"/>
      <c r="TYT156" s="88"/>
      <c r="TYU156" s="88"/>
      <c r="TYV156" s="88"/>
      <c r="TYW156" s="88"/>
      <c r="TYX156" s="88"/>
      <c r="TYY156" s="88"/>
      <c r="TYZ156" s="88"/>
      <c r="TZA156" s="88"/>
      <c r="TZB156" s="88"/>
      <c r="TZC156" s="88"/>
      <c r="TZD156" s="88"/>
      <c r="TZE156" s="88"/>
      <c r="TZF156" s="88"/>
      <c r="TZG156" s="88"/>
      <c r="TZH156" s="88"/>
      <c r="TZI156" s="88"/>
      <c r="TZJ156" s="88"/>
      <c r="TZK156" s="88"/>
      <c r="TZL156" s="88"/>
      <c r="TZM156" s="88"/>
      <c r="TZN156" s="88"/>
      <c r="TZO156" s="88"/>
      <c r="TZP156" s="88"/>
      <c r="TZQ156" s="88"/>
      <c r="TZR156" s="88"/>
      <c r="TZS156" s="88"/>
      <c r="TZT156" s="88"/>
      <c r="TZU156" s="88"/>
      <c r="TZV156" s="88"/>
      <c r="TZW156" s="88"/>
      <c r="TZX156" s="88"/>
      <c r="TZY156" s="88"/>
      <c r="TZZ156" s="88"/>
      <c r="UAA156" s="88"/>
      <c r="UAB156" s="88"/>
      <c r="UAC156" s="88"/>
      <c r="UAD156" s="88"/>
      <c r="UAE156" s="88"/>
      <c r="UAF156" s="88"/>
      <c r="UAG156" s="88"/>
      <c r="UAH156" s="88"/>
      <c r="UAI156" s="88"/>
      <c r="UAJ156" s="88"/>
      <c r="UAK156" s="88"/>
      <c r="UAL156" s="88"/>
      <c r="UAM156" s="88"/>
      <c r="UAN156" s="88"/>
      <c r="UAO156" s="88"/>
      <c r="UAP156" s="88"/>
      <c r="UAQ156" s="88"/>
      <c r="UAR156" s="88"/>
      <c r="UAS156" s="88"/>
      <c r="UAT156" s="88"/>
      <c r="UAU156" s="88"/>
      <c r="UAV156" s="88"/>
      <c r="UAW156" s="88"/>
      <c r="UAX156" s="88"/>
      <c r="UAY156" s="88"/>
      <c r="UAZ156" s="88"/>
      <c r="UBA156" s="88"/>
      <c r="UBB156" s="88"/>
      <c r="UBC156" s="88"/>
      <c r="UBD156" s="88"/>
      <c r="UBE156" s="88"/>
      <c r="UBF156" s="88"/>
      <c r="UBG156" s="88"/>
      <c r="UBH156" s="88"/>
      <c r="UBI156" s="88"/>
      <c r="UBJ156" s="88"/>
      <c r="UBK156" s="88"/>
      <c r="UBL156" s="88"/>
      <c r="UBM156" s="88"/>
      <c r="UBN156" s="88"/>
      <c r="UBO156" s="88"/>
      <c r="UBP156" s="88"/>
      <c r="UBQ156" s="88"/>
      <c r="UBR156" s="88"/>
      <c r="UBS156" s="88"/>
      <c r="UBT156" s="88"/>
      <c r="UBU156" s="88"/>
      <c r="UBV156" s="88"/>
      <c r="UBW156" s="88"/>
      <c r="UBX156" s="88"/>
      <c r="UBY156" s="88"/>
      <c r="UBZ156" s="88"/>
      <c r="UCA156" s="88"/>
      <c r="UCB156" s="88"/>
      <c r="UCC156" s="88"/>
      <c r="UCD156" s="88"/>
      <c r="UCE156" s="88"/>
      <c r="UCF156" s="88"/>
      <c r="UCG156" s="88"/>
      <c r="UCH156" s="88"/>
      <c r="UCI156" s="88"/>
      <c r="UCJ156" s="88"/>
      <c r="UCK156" s="88"/>
      <c r="UCL156" s="88"/>
      <c r="UCM156" s="88"/>
      <c r="UCN156" s="88"/>
      <c r="UCO156" s="88"/>
      <c r="UCP156" s="88"/>
      <c r="UCQ156" s="88"/>
      <c r="UCR156" s="88"/>
      <c r="UCS156" s="88"/>
      <c r="UCT156" s="88"/>
      <c r="UCU156" s="88"/>
      <c r="UCV156" s="88"/>
      <c r="UCW156" s="88"/>
      <c r="UCX156" s="88"/>
      <c r="UCY156" s="88"/>
      <c r="UCZ156" s="88"/>
      <c r="UDA156" s="88"/>
      <c r="UDB156" s="88"/>
      <c r="UDC156" s="88"/>
      <c r="UDD156" s="88"/>
      <c r="UDE156" s="88"/>
      <c r="UDF156" s="88"/>
      <c r="UDG156" s="88"/>
      <c r="UDH156" s="88"/>
      <c r="UDI156" s="88"/>
      <c r="UDJ156" s="88"/>
      <c r="UDK156" s="88"/>
      <c r="UDL156" s="88"/>
      <c r="UDM156" s="88"/>
      <c r="UDN156" s="88"/>
      <c r="UDO156" s="88"/>
      <c r="UDP156" s="88"/>
      <c r="UDQ156" s="88"/>
      <c r="UDR156" s="88"/>
      <c r="UDS156" s="88"/>
      <c r="UDT156" s="88"/>
      <c r="UDU156" s="88"/>
      <c r="UDV156" s="88"/>
      <c r="UDW156" s="88"/>
      <c r="UDX156" s="88"/>
      <c r="UDY156" s="88"/>
      <c r="UDZ156" s="88"/>
      <c r="UEA156" s="88"/>
      <c r="UEB156" s="88"/>
      <c r="UEC156" s="88"/>
      <c r="UED156" s="88"/>
      <c r="UEE156" s="88"/>
      <c r="UEF156" s="88"/>
      <c r="UEG156" s="88"/>
      <c r="UEH156" s="88"/>
      <c r="UEI156" s="88"/>
      <c r="UEJ156" s="88"/>
      <c r="UEK156" s="88"/>
      <c r="UEL156" s="88"/>
      <c r="UEM156" s="88"/>
      <c r="UEN156" s="88"/>
      <c r="UEO156" s="88"/>
      <c r="UEP156" s="88"/>
      <c r="UEQ156" s="88"/>
      <c r="UER156" s="88"/>
      <c r="UES156" s="88"/>
      <c r="UET156" s="88"/>
      <c r="UEU156" s="88"/>
      <c r="UEV156" s="88"/>
      <c r="UEW156" s="88"/>
      <c r="UEX156" s="88"/>
      <c r="UEY156" s="88"/>
      <c r="UEZ156" s="88"/>
      <c r="UFA156" s="88"/>
      <c r="UFB156" s="88"/>
      <c r="UFC156" s="88"/>
      <c r="UFD156" s="88"/>
      <c r="UFE156" s="88"/>
      <c r="UFF156" s="88"/>
      <c r="UFG156" s="88"/>
      <c r="UFH156" s="88"/>
      <c r="UFI156" s="88"/>
      <c r="UFJ156" s="88"/>
      <c r="UFK156" s="88"/>
      <c r="UFL156" s="88"/>
      <c r="UFM156" s="88"/>
      <c r="UFN156" s="88"/>
      <c r="UFO156" s="88"/>
      <c r="UFP156" s="88"/>
      <c r="UFQ156" s="88"/>
      <c r="UFR156" s="88"/>
      <c r="UFS156" s="88"/>
      <c r="UFT156" s="88"/>
      <c r="UFU156" s="88"/>
      <c r="UFV156" s="88"/>
      <c r="UFW156" s="88"/>
      <c r="UFX156" s="88"/>
      <c r="UFY156" s="88"/>
      <c r="UFZ156" s="88"/>
      <c r="UGA156" s="88"/>
      <c r="UGB156" s="88"/>
      <c r="UGC156" s="88"/>
      <c r="UGD156" s="88"/>
      <c r="UGE156" s="88"/>
      <c r="UGF156" s="88"/>
      <c r="UGG156" s="88"/>
      <c r="UGH156" s="88"/>
      <c r="UGI156" s="88"/>
      <c r="UGJ156" s="88"/>
      <c r="UGK156" s="88"/>
      <c r="UGL156" s="88"/>
      <c r="UGM156" s="88"/>
      <c r="UGN156" s="88"/>
      <c r="UGO156" s="88"/>
      <c r="UGP156" s="88"/>
      <c r="UGQ156" s="88"/>
      <c r="UGR156" s="88"/>
      <c r="UGS156" s="88"/>
      <c r="UGT156" s="88"/>
      <c r="UGU156" s="88"/>
      <c r="UGV156" s="88"/>
      <c r="UGW156" s="88"/>
      <c r="UGX156" s="88"/>
      <c r="UGY156" s="88"/>
      <c r="UGZ156" s="88"/>
      <c r="UHA156" s="88"/>
      <c r="UHB156" s="88"/>
      <c r="UHC156" s="88"/>
      <c r="UHD156" s="88"/>
      <c r="UHE156" s="88"/>
      <c r="UHF156" s="88"/>
      <c r="UHG156" s="88"/>
      <c r="UHH156" s="88"/>
      <c r="UHI156" s="88"/>
      <c r="UHJ156" s="88"/>
      <c r="UHK156" s="88"/>
      <c r="UHL156" s="88"/>
      <c r="UHM156" s="88"/>
      <c r="UHN156" s="88"/>
      <c r="UHO156" s="88"/>
      <c r="UHP156" s="88"/>
      <c r="UHQ156" s="88"/>
      <c r="UHR156" s="88"/>
      <c r="UHS156" s="88"/>
      <c r="UHT156" s="88"/>
      <c r="UHU156" s="88"/>
      <c r="UHV156" s="88"/>
      <c r="UHW156" s="88"/>
      <c r="UHX156" s="88"/>
      <c r="UHY156" s="88"/>
      <c r="UHZ156" s="88"/>
      <c r="UIA156" s="88"/>
      <c r="UIB156" s="88"/>
      <c r="UIC156" s="88"/>
      <c r="UID156" s="88"/>
      <c r="UIE156" s="88"/>
      <c r="UIF156" s="88"/>
      <c r="UIG156" s="88"/>
      <c r="UIH156" s="88"/>
      <c r="UII156" s="88"/>
      <c r="UIJ156" s="88"/>
      <c r="UIK156" s="88"/>
      <c r="UIL156" s="88"/>
      <c r="UIM156" s="88"/>
      <c r="UIN156" s="88"/>
      <c r="UIO156" s="88"/>
      <c r="UIP156" s="88"/>
      <c r="UIQ156" s="88"/>
      <c r="UIR156" s="88"/>
      <c r="UIS156" s="88"/>
      <c r="UIT156" s="88"/>
      <c r="UIU156" s="88"/>
      <c r="UIV156" s="88"/>
      <c r="UIW156" s="88"/>
      <c r="UIX156" s="88"/>
      <c r="UIY156" s="88"/>
      <c r="UIZ156" s="88"/>
      <c r="UJA156" s="88"/>
      <c r="UJB156" s="88"/>
      <c r="UJC156" s="88"/>
      <c r="UJD156" s="88"/>
      <c r="UJE156" s="88"/>
      <c r="UJF156" s="88"/>
      <c r="UJG156" s="88"/>
      <c r="UJH156" s="88"/>
      <c r="UJI156" s="88"/>
      <c r="UJJ156" s="88"/>
      <c r="UJK156" s="88"/>
      <c r="UJL156" s="88"/>
      <c r="UJM156" s="88"/>
      <c r="UJN156" s="88"/>
      <c r="UJO156" s="88"/>
      <c r="UJP156" s="88"/>
      <c r="UJQ156" s="88"/>
      <c r="UJR156" s="88"/>
      <c r="UJS156" s="88"/>
      <c r="UJT156" s="88"/>
      <c r="UJU156" s="88"/>
      <c r="UJV156" s="88"/>
      <c r="UJW156" s="88"/>
      <c r="UJX156" s="88"/>
      <c r="UJY156" s="88"/>
      <c r="UJZ156" s="88"/>
      <c r="UKA156" s="88"/>
      <c r="UKB156" s="88"/>
      <c r="UKC156" s="88"/>
      <c r="UKD156" s="88"/>
      <c r="UKE156" s="88"/>
      <c r="UKF156" s="88"/>
      <c r="UKG156" s="88"/>
      <c r="UKH156" s="88"/>
      <c r="UKI156" s="88"/>
      <c r="UKJ156" s="88"/>
      <c r="UKK156" s="88"/>
      <c r="UKL156" s="88"/>
      <c r="UKM156" s="88"/>
      <c r="UKN156" s="88"/>
      <c r="UKO156" s="88"/>
      <c r="UKP156" s="88"/>
      <c r="UKQ156" s="88"/>
      <c r="UKR156" s="88"/>
      <c r="UKS156" s="88"/>
      <c r="UKT156" s="88"/>
      <c r="UKU156" s="88"/>
      <c r="UKV156" s="88"/>
      <c r="UKW156" s="88"/>
      <c r="UKX156" s="88"/>
      <c r="UKY156" s="88"/>
      <c r="UKZ156" s="88"/>
      <c r="ULA156" s="88"/>
      <c r="ULB156" s="88"/>
      <c r="ULC156" s="88"/>
      <c r="ULD156" s="88"/>
      <c r="ULE156" s="88"/>
      <c r="ULF156" s="88"/>
      <c r="ULG156" s="88"/>
      <c r="ULH156" s="88"/>
      <c r="ULI156" s="88"/>
      <c r="ULJ156" s="88"/>
      <c r="ULK156" s="88"/>
      <c r="ULL156" s="88"/>
      <c r="ULM156" s="88"/>
      <c r="ULN156" s="88"/>
      <c r="ULO156" s="88"/>
      <c r="ULP156" s="88"/>
      <c r="ULQ156" s="88"/>
      <c r="ULR156" s="88"/>
      <c r="ULS156" s="88"/>
      <c r="ULT156" s="88"/>
      <c r="ULU156" s="88"/>
      <c r="ULV156" s="88"/>
      <c r="ULW156" s="88"/>
      <c r="ULX156" s="88"/>
      <c r="ULY156" s="88"/>
      <c r="ULZ156" s="88"/>
      <c r="UMA156" s="88"/>
      <c r="UMB156" s="88"/>
      <c r="UMC156" s="88"/>
      <c r="UMD156" s="88"/>
      <c r="UME156" s="88"/>
      <c r="UMF156" s="88"/>
      <c r="UMG156" s="88"/>
      <c r="UMH156" s="88"/>
      <c r="UMI156" s="88"/>
      <c r="UMJ156" s="88"/>
      <c r="UMK156" s="88"/>
      <c r="UML156" s="88"/>
      <c r="UMM156" s="88"/>
      <c r="UMN156" s="88"/>
      <c r="UMO156" s="88"/>
      <c r="UMP156" s="88"/>
      <c r="UMQ156" s="88"/>
      <c r="UMR156" s="88"/>
      <c r="UMS156" s="88"/>
      <c r="UMT156" s="88"/>
      <c r="UMU156" s="88"/>
      <c r="UMV156" s="88"/>
      <c r="UMW156" s="88"/>
      <c r="UMX156" s="88"/>
      <c r="UMY156" s="88"/>
      <c r="UMZ156" s="88"/>
      <c r="UNA156" s="88"/>
      <c r="UNB156" s="88"/>
      <c r="UNC156" s="88"/>
      <c r="UND156" s="88"/>
      <c r="UNE156" s="88"/>
      <c r="UNF156" s="88"/>
      <c r="UNG156" s="88"/>
      <c r="UNH156" s="88"/>
      <c r="UNI156" s="88"/>
      <c r="UNJ156" s="88"/>
      <c r="UNK156" s="88"/>
      <c r="UNL156" s="88"/>
      <c r="UNM156" s="88"/>
      <c r="UNN156" s="88"/>
      <c r="UNO156" s="88"/>
      <c r="UNP156" s="88"/>
      <c r="UNQ156" s="88"/>
      <c r="UNR156" s="88"/>
      <c r="UNS156" s="88"/>
      <c r="UNT156" s="88"/>
      <c r="UNU156" s="88"/>
      <c r="UNV156" s="88"/>
      <c r="UNW156" s="88"/>
      <c r="UNX156" s="88"/>
      <c r="UNY156" s="88"/>
      <c r="UNZ156" s="88"/>
      <c r="UOA156" s="88"/>
      <c r="UOB156" s="88"/>
      <c r="UOC156" s="88"/>
      <c r="UOD156" s="88"/>
      <c r="UOE156" s="88"/>
      <c r="UOF156" s="88"/>
      <c r="UOG156" s="88"/>
      <c r="UOH156" s="88"/>
      <c r="UOI156" s="88"/>
      <c r="UOJ156" s="88"/>
      <c r="UOK156" s="88"/>
      <c r="UOL156" s="88"/>
      <c r="UOM156" s="88"/>
      <c r="UON156" s="88"/>
      <c r="UOO156" s="88"/>
      <c r="UOP156" s="88"/>
      <c r="UOQ156" s="88"/>
      <c r="UOR156" s="88"/>
      <c r="UOS156" s="88"/>
      <c r="UOT156" s="88"/>
      <c r="UOU156" s="88"/>
      <c r="UOV156" s="88"/>
      <c r="UOW156" s="88"/>
      <c r="UOX156" s="88"/>
      <c r="UOY156" s="88"/>
      <c r="UOZ156" s="88"/>
      <c r="UPA156" s="88"/>
      <c r="UPB156" s="88"/>
      <c r="UPC156" s="88"/>
      <c r="UPD156" s="88"/>
      <c r="UPE156" s="88"/>
      <c r="UPF156" s="88"/>
      <c r="UPG156" s="88"/>
      <c r="UPH156" s="88"/>
      <c r="UPI156" s="88"/>
      <c r="UPJ156" s="88"/>
      <c r="UPK156" s="88"/>
      <c r="UPL156" s="88"/>
      <c r="UPM156" s="88"/>
      <c r="UPN156" s="88"/>
      <c r="UPO156" s="88"/>
      <c r="UPP156" s="88"/>
      <c r="UPQ156" s="88"/>
      <c r="UPR156" s="88"/>
      <c r="UPS156" s="88"/>
      <c r="UPT156" s="88"/>
      <c r="UPU156" s="88"/>
      <c r="UPV156" s="88"/>
      <c r="UPW156" s="88"/>
      <c r="UPX156" s="88"/>
      <c r="UPY156" s="88"/>
      <c r="UPZ156" s="88"/>
      <c r="UQA156" s="88"/>
      <c r="UQB156" s="88"/>
      <c r="UQC156" s="88"/>
      <c r="UQD156" s="88"/>
      <c r="UQE156" s="88"/>
      <c r="UQF156" s="88"/>
      <c r="UQG156" s="88"/>
      <c r="UQH156" s="88"/>
      <c r="UQI156" s="88"/>
      <c r="UQJ156" s="88"/>
      <c r="UQK156" s="88"/>
      <c r="UQL156" s="88"/>
      <c r="UQM156" s="88"/>
      <c r="UQN156" s="88"/>
      <c r="UQO156" s="88"/>
      <c r="UQP156" s="88"/>
      <c r="UQQ156" s="88"/>
      <c r="UQR156" s="88"/>
      <c r="UQS156" s="88"/>
      <c r="UQT156" s="88"/>
      <c r="UQU156" s="88"/>
      <c r="UQV156" s="88"/>
      <c r="UQW156" s="88"/>
      <c r="UQX156" s="88"/>
      <c r="UQY156" s="88"/>
      <c r="UQZ156" s="88"/>
      <c r="URA156" s="88"/>
      <c r="URB156" s="88"/>
      <c r="URC156" s="88"/>
      <c r="URD156" s="88"/>
      <c r="URE156" s="88"/>
      <c r="URF156" s="88"/>
      <c r="URG156" s="88"/>
      <c r="URH156" s="88"/>
      <c r="URI156" s="88"/>
      <c r="URJ156" s="88"/>
      <c r="URK156" s="88"/>
      <c r="URL156" s="88"/>
      <c r="URM156" s="88"/>
      <c r="URN156" s="88"/>
      <c r="URO156" s="88"/>
      <c r="URP156" s="88"/>
      <c r="URQ156" s="88"/>
      <c r="URR156" s="88"/>
      <c r="URS156" s="88"/>
      <c r="URT156" s="88"/>
      <c r="URU156" s="88"/>
      <c r="URV156" s="88"/>
      <c r="URW156" s="88"/>
      <c r="URX156" s="88"/>
      <c r="URY156" s="88"/>
      <c r="URZ156" s="88"/>
      <c r="USA156" s="88"/>
      <c r="USB156" s="88"/>
      <c r="USC156" s="88"/>
      <c r="USD156" s="88"/>
      <c r="USE156" s="88"/>
      <c r="USF156" s="88"/>
      <c r="USG156" s="88"/>
      <c r="USH156" s="88"/>
      <c r="USI156" s="88"/>
      <c r="USJ156" s="88"/>
      <c r="USK156" s="88"/>
      <c r="USL156" s="88"/>
      <c r="USM156" s="88"/>
      <c r="USN156" s="88"/>
      <c r="USO156" s="88"/>
      <c r="USP156" s="88"/>
      <c r="USQ156" s="88"/>
      <c r="USR156" s="88"/>
      <c r="USS156" s="88"/>
      <c r="UST156" s="88"/>
      <c r="USU156" s="88"/>
      <c r="USV156" s="88"/>
      <c r="USW156" s="88"/>
      <c r="USX156" s="88"/>
      <c r="USY156" s="88"/>
      <c r="USZ156" s="88"/>
      <c r="UTA156" s="88"/>
      <c r="UTB156" s="88"/>
      <c r="UTC156" s="88"/>
      <c r="UTD156" s="88"/>
      <c r="UTE156" s="88"/>
      <c r="UTF156" s="88"/>
      <c r="UTG156" s="88"/>
      <c r="UTH156" s="88"/>
      <c r="UTI156" s="88"/>
      <c r="UTJ156" s="88"/>
      <c r="UTK156" s="88"/>
      <c r="UTL156" s="88"/>
      <c r="UTM156" s="88"/>
      <c r="UTN156" s="88"/>
      <c r="UTO156" s="88"/>
      <c r="UTP156" s="88"/>
      <c r="UTQ156" s="88"/>
      <c r="UTR156" s="88"/>
      <c r="UTS156" s="88"/>
      <c r="UTT156" s="88"/>
      <c r="UTU156" s="88"/>
      <c r="UTV156" s="88"/>
      <c r="UTW156" s="88"/>
      <c r="UTX156" s="88"/>
      <c r="UTY156" s="88"/>
      <c r="UTZ156" s="88"/>
      <c r="UUA156" s="88"/>
      <c r="UUB156" s="88"/>
      <c r="UUC156" s="88"/>
      <c r="UUD156" s="88"/>
      <c r="UUE156" s="88"/>
      <c r="UUF156" s="88"/>
      <c r="UUG156" s="88"/>
      <c r="UUH156" s="88"/>
      <c r="UUI156" s="88"/>
      <c r="UUJ156" s="88"/>
      <c r="UUK156" s="88"/>
      <c r="UUL156" s="88"/>
      <c r="UUM156" s="88"/>
      <c r="UUN156" s="88"/>
      <c r="UUO156" s="88"/>
      <c r="UUP156" s="88"/>
      <c r="UUQ156" s="88"/>
      <c r="UUR156" s="88"/>
      <c r="UUS156" s="88"/>
      <c r="UUT156" s="88"/>
      <c r="UUU156" s="88"/>
      <c r="UUV156" s="88"/>
      <c r="UUW156" s="88"/>
      <c r="UUX156" s="88"/>
      <c r="UUY156" s="88"/>
      <c r="UUZ156" s="88"/>
      <c r="UVA156" s="88"/>
      <c r="UVB156" s="88"/>
      <c r="UVC156" s="88"/>
      <c r="UVD156" s="88"/>
      <c r="UVE156" s="88"/>
      <c r="UVF156" s="88"/>
      <c r="UVG156" s="88"/>
      <c r="UVH156" s="88"/>
      <c r="UVI156" s="88"/>
      <c r="UVJ156" s="88"/>
      <c r="UVK156" s="88"/>
      <c r="UVL156" s="88"/>
      <c r="UVM156" s="88"/>
      <c r="UVN156" s="88"/>
      <c r="UVO156" s="88"/>
      <c r="UVP156" s="88"/>
      <c r="UVQ156" s="88"/>
      <c r="UVR156" s="88"/>
      <c r="UVS156" s="88"/>
      <c r="UVT156" s="88"/>
      <c r="UVU156" s="88"/>
      <c r="UVV156" s="88"/>
      <c r="UVW156" s="88"/>
      <c r="UVX156" s="88"/>
      <c r="UVY156" s="88"/>
      <c r="UVZ156" s="88"/>
      <c r="UWA156" s="88"/>
      <c r="UWB156" s="88"/>
      <c r="UWC156" s="88"/>
      <c r="UWD156" s="88"/>
      <c r="UWE156" s="88"/>
      <c r="UWF156" s="88"/>
      <c r="UWG156" s="88"/>
      <c r="UWH156" s="88"/>
      <c r="UWI156" s="88"/>
      <c r="UWJ156" s="88"/>
      <c r="UWK156" s="88"/>
      <c r="UWL156" s="88"/>
      <c r="UWM156" s="88"/>
      <c r="UWN156" s="88"/>
      <c r="UWO156" s="88"/>
      <c r="UWP156" s="88"/>
      <c r="UWQ156" s="88"/>
      <c r="UWR156" s="88"/>
      <c r="UWS156" s="88"/>
      <c r="UWT156" s="88"/>
      <c r="UWU156" s="88"/>
      <c r="UWV156" s="88"/>
      <c r="UWW156" s="88"/>
      <c r="UWX156" s="88"/>
      <c r="UWY156" s="88"/>
      <c r="UWZ156" s="88"/>
      <c r="UXA156" s="88"/>
      <c r="UXB156" s="88"/>
      <c r="UXC156" s="88"/>
      <c r="UXD156" s="88"/>
      <c r="UXE156" s="88"/>
      <c r="UXF156" s="88"/>
      <c r="UXG156" s="88"/>
      <c r="UXH156" s="88"/>
      <c r="UXI156" s="88"/>
      <c r="UXJ156" s="88"/>
      <c r="UXK156" s="88"/>
      <c r="UXL156" s="88"/>
      <c r="UXM156" s="88"/>
      <c r="UXN156" s="88"/>
      <c r="UXO156" s="88"/>
      <c r="UXP156" s="88"/>
      <c r="UXQ156" s="88"/>
      <c r="UXR156" s="88"/>
      <c r="UXS156" s="88"/>
      <c r="UXT156" s="88"/>
      <c r="UXU156" s="88"/>
      <c r="UXV156" s="88"/>
      <c r="UXW156" s="88"/>
      <c r="UXX156" s="88"/>
      <c r="UXY156" s="88"/>
      <c r="UXZ156" s="88"/>
      <c r="UYA156" s="88"/>
      <c r="UYB156" s="88"/>
      <c r="UYC156" s="88"/>
      <c r="UYD156" s="88"/>
      <c r="UYE156" s="88"/>
      <c r="UYF156" s="88"/>
      <c r="UYG156" s="88"/>
      <c r="UYH156" s="88"/>
      <c r="UYI156" s="88"/>
      <c r="UYJ156" s="88"/>
      <c r="UYK156" s="88"/>
      <c r="UYL156" s="88"/>
      <c r="UYM156" s="88"/>
      <c r="UYN156" s="88"/>
      <c r="UYO156" s="88"/>
      <c r="UYP156" s="88"/>
      <c r="UYQ156" s="88"/>
      <c r="UYR156" s="88"/>
      <c r="UYS156" s="88"/>
      <c r="UYT156" s="88"/>
      <c r="UYU156" s="88"/>
      <c r="UYV156" s="88"/>
      <c r="UYW156" s="88"/>
      <c r="UYX156" s="88"/>
      <c r="UYY156" s="88"/>
      <c r="UYZ156" s="88"/>
      <c r="UZA156" s="88"/>
      <c r="UZB156" s="88"/>
      <c r="UZC156" s="88"/>
      <c r="UZD156" s="88"/>
      <c r="UZE156" s="88"/>
      <c r="UZF156" s="88"/>
      <c r="UZG156" s="88"/>
      <c r="UZH156" s="88"/>
      <c r="UZI156" s="88"/>
      <c r="UZJ156" s="88"/>
      <c r="UZK156" s="88"/>
      <c r="UZL156" s="88"/>
      <c r="UZM156" s="88"/>
      <c r="UZN156" s="88"/>
      <c r="UZO156" s="88"/>
      <c r="UZP156" s="88"/>
      <c r="UZQ156" s="88"/>
      <c r="UZR156" s="88"/>
      <c r="UZS156" s="88"/>
      <c r="UZT156" s="88"/>
      <c r="UZU156" s="88"/>
      <c r="UZV156" s="88"/>
      <c r="UZW156" s="88"/>
      <c r="UZX156" s="88"/>
      <c r="UZY156" s="88"/>
      <c r="UZZ156" s="88"/>
      <c r="VAA156" s="88"/>
      <c r="VAB156" s="88"/>
      <c r="VAC156" s="88"/>
      <c r="VAD156" s="88"/>
      <c r="VAE156" s="88"/>
      <c r="VAF156" s="88"/>
      <c r="VAG156" s="88"/>
      <c r="VAH156" s="88"/>
      <c r="VAI156" s="88"/>
      <c r="VAJ156" s="88"/>
      <c r="VAK156" s="88"/>
      <c r="VAL156" s="88"/>
      <c r="VAM156" s="88"/>
      <c r="VAN156" s="88"/>
      <c r="VAO156" s="88"/>
      <c r="VAP156" s="88"/>
      <c r="VAQ156" s="88"/>
      <c r="VAR156" s="88"/>
      <c r="VAS156" s="88"/>
      <c r="VAT156" s="88"/>
      <c r="VAU156" s="88"/>
      <c r="VAV156" s="88"/>
      <c r="VAW156" s="88"/>
      <c r="VAX156" s="88"/>
      <c r="VAY156" s="88"/>
      <c r="VAZ156" s="88"/>
      <c r="VBA156" s="88"/>
      <c r="VBB156" s="88"/>
      <c r="VBC156" s="88"/>
      <c r="VBD156" s="88"/>
      <c r="VBE156" s="88"/>
      <c r="VBF156" s="88"/>
      <c r="VBG156" s="88"/>
      <c r="VBH156" s="88"/>
      <c r="VBI156" s="88"/>
      <c r="VBJ156" s="88"/>
      <c r="VBK156" s="88"/>
      <c r="VBL156" s="88"/>
      <c r="VBM156" s="88"/>
      <c r="VBN156" s="88"/>
      <c r="VBO156" s="88"/>
      <c r="VBP156" s="88"/>
      <c r="VBQ156" s="88"/>
      <c r="VBR156" s="88"/>
      <c r="VBS156" s="88"/>
      <c r="VBT156" s="88"/>
      <c r="VBU156" s="88"/>
      <c r="VBV156" s="88"/>
      <c r="VBW156" s="88"/>
      <c r="VBX156" s="88"/>
      <c r="VBY156" s="88"/>
      <c r="VBZ156" s="88"/>
      <c r="VCA156" s="88"/>
      <c r="VCB156" s="88"/>
      <c r="VCC156" s="88"/>
      <c r="VCD156" s="88"/>
      <c r="VCE156" s="88"/>
      <c r="VCF156" s="88"/>
      <c r="VCG156" s="88"/>
      <c r="VCH156" s="88"/>
      <c r="VCI156" s="88"/>
      <c r="VCJ156" s="88"/>
      <c r="VCK156" s="88"/>
      <c r="VCL156" s="88"/>
      <c r="VCM156" s="88"/>
      <c r="VCN156" s="88"/>
      <c r="VCO156" s="88"/>
      <c r="VCP156" s="88"/>
      <c r="VCQ156" s="88"/>
      <c r="VCR156" s="88"/>
      <c r="VCS156" s="88"/>
      <c r="VCT156" s="88"/>
      <c r="VCU156" s="88"/>
      <c r="VCV156" s="88"/>
      <c r="VCW156" s="88"/>
      <c r="VCX156" s="88"/>
      <c r="VCY156" s="88"/>
      <c r="VCZ156" s="88"/>
      <c r="VDA156" s="88"/>
      <c r="VDB156" s="88"/>
      <c r="VDC156" s="88"/>
      <c r="VDD156" s="88"/>
      <c r="VDE156" s="88"/>
      <c r="VDF156" s="88"/>
      <c r="VDG156" s="88"/>
      <c r="VDH156" s="88"/>
      <c r="VDI156" s="88"/>
      <c r="VDJ156" s="88"/>
      <c r="VDK156" s="88"/>
      <c r="VDL156" s="88"/>
      <c r="VDM156" s="88"/>
      <c r="VDN156" s="88"/>
      <c r="VDO156" s="88"/>
      <c r="VDP156" s="88"/>
      <c r="VDQ156" s="88"/>
      <c r="VDR156" s="88"/>
      <c r="VDS156" s="88"/>
      <c r="VDT156" s="88"/>
      <c r="VDU156" s="88"/>
      <c r="VDV156" s="88"/>
      <c r="VDW156" s="88"/>
      <c r="VDX156" s="88"/>
      <c r="VDY156" s="88"/>
      <c r="VDZ156" s="88"/>
      <c r="VEA156" s="88"/>
      <c r="VEB156" s="88"/>
      <c r="VEC156" s="88"/>
      <c r="VED156" s="88"/>
      <c r="VEE156" s="88"/>
      <c r="VEF156" s="88"/>
      <c r="VEG156" s="88"/>
      <c r="VEH156" s="88"/>
      <c r="VEI156" s="88"/>
      <c r="VEJ156" s="88"/>
      <c r="VEK156" s="88"/>
      <c r="VEL156" s="88"/>
      <c r="VEM156" s="88"/>
      <c r="VEN156" s="88"/>
      <c r="VEO156" s="88"/>
      <c r="VEP156" s="88"/>
      <c r="VEQ156" s="88"/>
      <c r="VER156" s="88"/>
      <c r="VES156" s="88"/>
      <c r="VET156" s="88"/>
      <c r="VEU156" s="88"/>
      <c r="VEV156" s="88"/>
      <c r="VEW156" s="88"/>
      <c r="VEX156" s="88"/>
      <c r="VEY156" s="88"/>
      <c r="VEZ156" s="88"/>
      <c r="VFA156" s="88"/>
      <c r="VFB156" s="88"/>
      <c r="VFC156" s="88"/>
      <c r="VFD156" s="88"/>
      <c r="VFE156" s="88"/>
      <c r="VFF156" s="88"/>
      <c r="VFG156" s="88"/>
      <c r="VFH156" s="88"/>
      <c r="VFI156" s="88"/>
      <c r="VFJ156" s="88"/>
      <c r="VFK156" s="88"/>
      <c r="VFL156" s="88"/>
      <c r="VFM156" s="88"/>
      <c r="VFN156" s="88"/>
      <c r="VFO156" s="88"/>
      <c r="VFP156" s="88"/>
      <c r="VFQ156" s="88"/>
      <c r="VFR156" s="88"/>
      <c r="VFS156" s="88"/>
      <c r="VFT156" s="88"/>
      <c r="VFU156" s="88"/>
      <c r="VFV156" s="88"/>
      <c r="VFW156" s="88"/>
      <c r="VFX156" s="88"/>
      <c r="VFY156" s="88"/>
      <c r="VFZ156" s="88"/>
      <c r="VGA156" s="88"/>
      <c r="VGB156" s="88"/>
      <c r="VGC156" s="88"/>
      <c r="VGD156" s="88"/>
      <c r="VGE156" s="88"/>
      <c r="VGF156" s="88"/>
      <c r="VGG156" s="88"/>
      <c r="VGH156" s="88"/>
      <c r="VGI156" s="88"/>
      <c r="VGJ156" s="88"/>
      <c r="VGK156" s="88"/>
      <c r="VGL156" s="88"/>
      <c r="VGM156" s="88"/>
      <c r="VGN156" s="88"/>
      <c r="VGO156" s="88"/>
      <c r="VGP156" s="88"/>
      <c r="VGQ156" s="88"/>
      <c r="VGR156" s="88"/>
      <c r="VGS156" s="88"/>
      <c r="VGT156" s="88"/>
      <c r="VGU156" s="88"/>
      <c r="VGV156" s="88"/>
      <c r="VGW156" s="88"/>
      <c r="VGX156" s="88"/>
      <c r="VGY156" s="88"/>
      <c r="VGZ156" s="88"/>
      <c r="VHA156" s="88"/>
      <c r="VHB156" s="88"/>
      <c r="VHC156" s="88"/>
      <c r="VHD156" s="88"/>
      <c r="VHE156" s="88"/>
      <c r="VHF156" s="88"/>
      <c r="VHG156" s="88"/>
      <c r="VHH156" s="88"/>
      <c r="VHI156" s="88"/>
      <c r="VHJ156" s="88"/>
      <c r="VHK156" s="88"/>
      <c r="VHL156" s="88"/>
      <c r="VHM156" s="88"/>
      <c r="VHN156" s="88"/>
      <c r="VHO156" s="88"/>
      <c r="VHP156" s="88"/>
      <c r="VHQ156" s="88"/>
      <c r="VHR156" s="88"/>
      <c r="VHS156" s="88"/>
      <c r="VHT156" s="88"/>
      <c r="VHU156" s="88"/>
      <c r="VHV156" s="88"/>
      <c r="VHW156" s="88"/>
      <c r="VHX156" s="88"/>
      <c r="VHY156" s="88"/>
      <c r="VHZ156" s="88"/>
      <c r="VIA156" s="88"/>
      <c r="VIB156" s="88"/>
      <c r="VIC156" s="88"/>
      <c r="VID156" s="88"/>
      <c r="VIE156" s="88"/>
      <c r="VIF156" s="88"/>
      <c r="VIG156" s="88"/>
      <c r="VIH156" s="88"/>
      <c r="VII156" s="88"/>
      <c r="VIJ156" s="88"/>
      <c r="VIK156" s="88"/>
      <c r="VIL156" s="88"/>
      <c r="VIM156" s="88"/>
      <c r="VIN156" s="88"/>
      <c r="VIO156" s="88"/>
      <c r="VIP156" s="88"/>
      <c r="VIQ156" s="88"/>
      <c r="VIR156" s="88"/>
      <c r="VIS156" s="88"/>
      <c r="VIT156" s="88"/>
      <c r="VIU156" s="88"/>
      <c r="VIV156" s="88"/>
      <c r="VIW156" s="88"/>
      <c r="VIX156" s="88"/>
      <c r="VIY156" s="88"/>
      <c r="VIZ156" s="88"/>
      <c r="VJA156" s="88"/>
      <c r="VJB156" s="88"/>
      <c r="VJC156" s="88"/>
      <c r="VJD156" s="88"/>
      <c r="VJE156" s="88"/>
      <c r="VJF156" s="88"/>
      <c r="VJG156" s="88"/>
      <c r="VJH156" s="88"/>
      <c r="VJI156" s="88"/>
      <c r="VJJ156" s="88"/>
      <c r="VJK156" s="88"/>
      <c r="VJL156" s="88"/>
      <c r="VJM156" s="88"/>
      <c r="VJN156" s="88"/>
      <c r="VJO156" s="88"/>
      <c r="VJP156" s="88"/>
      <c r="VJQ156" s="88"/>
      <c r="VJR156" s="88"/>
      <c r="VJS156" s="88"/>
      <c r="VJT156" s="88"/>
      <c r="VJU156" s="88"/>
      <c r="VJV156" s="88"/>
      <c r="VJW156" s="88"/>
      <c r="VJX156" s="88"/>
      <c r="VJY156" s="88"/>
      <c r="VJZ156" s="88"/>
      <c r="VKA156" s="88"/>
      <c r="VKB156" s="88"/>
      <c r="VKC156" s="88"/>
      <c r="VKD156" s="88"/>
      <c r="VKE156" s="88"/>
      <c r="VKF156" s="88"/>
      <c r="VKG156" s="88"/>
      <c r="VKH156" s="88"/>
      <c r="VKI156" s="88"/>
      <c r="VKJ156" s="88"/>
      <c r="VKK156" s="88"/>
      <c r="VKL156" s="88"/>
      <c r="VKM156" s="88"/>
      <c r="VKN156" s="88"/>
      <c r="VKO156" s="88"/>
      <c r="VKP156" s="88"/>
      <c r="VKQ156" s="88"/>
      <c r="VKR156" s="88"/>
      <c r="VKS156" s="88"/>
      <c r="VKT156" s="88"/>
      <c r="VKU156" s="88"/>
      <c r="VKV156" s="88"/>
      <c r="VKW156" s="88"/>
      <c r="VKX156" s="88"/>
      <c r="VKY156" s="88"/>
      <c r="VKZ156" s="88"/>
      <c r="VLA156" s="88"/>
      <c r="VLB156" s="88"/>
      <c r="VLC156" s="88"/>
      <c r="VLD156" s="88"/>
      <c r="VLE156" s="88"/>
      <c r="VLF156" s="88"/>
      <c r="VLG156" s="88"/>
      <c r="VLH156" s="88"/>
      <c r="VLI156" s="88"/>
      <c r="VLJ156" s="88"/>
      <c r="VLK156" s="88"/>
      <c r="VLL156" s="88"/>
      <c r="VLM156" s="88"/>
      <c r="VLN156" s="88"/>
      <c r="VLO156" s="88"/>
      <c r="VLP156" s="88"/>
      <c r="VLQ156" s="88"/>
      <c r="VLR156" s="88"/>
      <c r="VLS156" s="88"/>
      <c r="VLT156" s="88"/>
      <c r="VLU156" s="88"/>
      <c r="VLV156" s="88"/>
      <c r="VLW156" s="88"/>
      <c r="VLX156" s="88"/>
      <c r="VLY156" s="88"/>
      <c r="VLZ156" s="88"/>
      <c r="VMA156" s="88"/>
      <c r="VMB156" s="88"/>
      <c r="VMC156" s="88"/>
      <c r="VMD156" s="88"/>
      <c r="VME156" s="88"/>
      <c r="VMF156" s="88"/>
      <c r="VMG156" s="88"/>
      <c r="VMH156" s="88"/>
      <c r="VMI156" s="88"/>
      <c r="VMJ156" s="88"/>
      <c r="VMK156" s="88"/>
      <c r="VML156" s="88"/>
      <c r="VMM156" s="88"/>
      <c r="VMN156" s="88"/>
      <c r="VMO156" s="88"/>
      <c r="VMP156" s="88"/>
      <c r="VMQ156" s="88"/>
      <c r="VMR156" s="88"/>
      <c r="VMS156" s="88"/>
      <c r="VMT156" s="88"/>
      <c r="VMU156" s="88"/>
      <c r="VMV156" s="88"/>
      <c r="VMW156" s="88"/>
      <c r="VMX156" s="88"/>
      <c r="VMY156" s="88"/>
      <c r="VMZ156" s="88"/>
      <c r="VNA156" s="88"/>
      <c r="VNB156" s="88"/>
      <c r="VNC156" s="88"/>
      <c r="VND156" s="88"/>
      <c r="VNE156" s="88"/>
      <c r="VNF156" s="88"/>
      <c r="VNG156" s="88"/>
      <c r="VNH156" s="88"/>
      <c r="VNI156" s="88"/>
      <c r="VNJ156" s="88"/>
      <c r="VNK156" s="88"/>
      <c r="VNL156" s="88"/>
      <c r="VNM156" s="88"/>
      <c r="VNN156" s="88"/>
      <c r="VNO156" s="88"/>
      <c r="VNP156" s="88"/>
      <c r="VNQ156" s="88"/>
      <c r="VNR156" s="88"/>
      <c r="VNS156" s="88"/>
      <c r="VNT156" s="88"/>
      <c r="VNU156" s="88"/>
      <c r="VNV156" s="88"/>
      <c r="VNW156" s="88"/>
      <c r="VNX156" s="88"/>
      <c r="VNY156" s="88"/>
      <c r="VNZ156" s="88"/>
      <c r="VOA156" s="88"/>
      <c r="VOB156" s="88"/>
      <c r="VOC156" s="88"/>
      <c r="VOD156" s="88"/>
      <c r="VOE156" s="88"/>
      <c r="VOF156" s="88"/>
      <c r="VOG156" s="88"/>
      <c r="VOH156" s="88"/>
      <c r="VOI156" s="88"/>
      <c r="VOJ156" s="88"/>
      <c r="VOK156" s="88"/>
      <c r="VOL156" s="88"/>
      <c r="VOM156" s="88"/>
      <c r="VON156" s="88"/>
      <c r="VOO156" s="88"/>
      <c r="VOP156" s="88"/>
      <c r="VOQ156" s="88"/>
      <c r="VOR156" s="88"/>
      <c r="VOS156" s="88"/>
      <c r="VOT156" s="88"/>
      <c r="VOU156" s="88"/>
      <c r="VOV156" s="88"/>
      <c r="VOW156" s="88"/>
      <c r="VOX156" s="88"/>
      <c r="VOY156" s="88"/>
      <c r="VOZ156" s="88"/>
      <c r="VPA156" s="88"/>
      <c r="VPB156" s="88"/>
      <c r="VPC156" s="88"/>
      <c r="VPD156" s="88"/>
      <c r="VPE156" s="88"/>
      <c r="VPF156" s="88"/>
      <c r="VPG156" s="88"/>
      <c r="VPH156" s="88"/>
      <c r="VPI156" s="88"/>
      <c r="VPJ156" s="88"/>
      <c r="VPK156" s="88"/>
      <c r="VPL156" s="88"/>
      <c r="VPM156" s="88"/>
      <c r="VPN156" s="88"/>
      <c r="VPO156" s="88"/>
      <c r="VPP156" s="88"/>
      <c r="VPQ156" s="88"/>
      <c r="VPR156" s="88"/>
      <c r="VPS156" s="88"/>
      <c r="VPT156" s="88"/>
      <c r="VPU156" s="88"/>
      <c r="VPV156" s="88"/>
      <c r="VPW156" s="88"/>
      <c r="VPX156" s="88"/>
      <c r="VPY156" s="88"/>
      <c r="VPZ156" s="88"/>
      <c r="VQA156" s="88"/>
      <c r="VQB156" s="88"/>
      <c r="VQC156" s="88"/>
      <c r="VQD156" s="88"/>
      <c r="VQE156" s="88"/>
      <c r="VQF156" s="88"/>
      <c r="VQG156" s="88"/>
      <c r="VQH156" s="88"/>
      <c r="VQI156" s="88"/>
      <c r="VQJ156" s="88"/>
      <c r="VQK156" s="88"/>
      <c r="VQL156" s="88"/>
      <c r="VQM156" s="88"/>
      <c r="VQN156" s="88"/>
      <c r="VQO156" s="88"/>
      <c r="VQP156" s="88"/>
      <c r="VQQ156" s="88"/>
      <c r="VQR156" s="88"/>
      <c r="VQS156" s="88"/>
      <c r="VQT156" s="88"/>
      <c r="VQU156" s="88"/>
      <c r="VQV156" s="88"/>
      <c r="VQW156" s="88"/>
      <c r="VQX156" s="88"/>
      <c r="VQY156" s="88"/>
      <c r="VQZ156" s="88"/>
      <c r="VRA156" s="88"/>
      <c r="VRB156" s="88"/>
      <c r="VRC156" s="88"/>
      <c r="VRD156" s="88"/>
      <c r="VRE156" s="88"/>
      <c r="VRF156" s="88"/>
      <c r="VRG156" s="88"/>
      <c r="VRH156" s="88"/>
      <c r="VRI156" s="88"/>
      <c r="VRJ156" s="88"/>
      <c r="VRK156" s="88"/>
      <c r="VRL156" s="88"/>
      <c r="VRM156" s="88"/>
      <c r="VRN156" s="88"/>
      <c r="VRO156" s="88"/>
      <c r="VRP156" s="88"/>
      <c r="VRQ156" s="88"/>
      <c r="VRR156" s="88"/>
      <c r="VRS156" s="88"/>
      <c r="VRT156" s="88"/>
      <c r="VRU156" s="88"/>
      <c r="VRV156" s="88"/>
      <c r="VRW156" s="88"/>
      <c r="VRX156" s="88"/>
      <c r="VRY156" s="88"/>
      <c r="VRZ156" s="88"/>
      <c r="VSA156" s="88"/>
      <c r="VSB156" s="88"/>
      <c r="VSC156" s="88"/>
      <c r="VSD156" s="88"/>
      <c r="VSE156" s="88"/>
      <c r="VSF156" s="88"/>
      <c r="VSG156" s="88"/>
      <c r="VSH156" s="88"/>
      <c r="VSI156" s="88"/>
      <c r="VSJ156" s="88"/>
      <c r="VSK156" s="88"/>
      <c r="VSL156" s="88"/>
      <c r="VSM156" s="88"/>
      <c r="VSN156" s="88"/>
      <c r="VSO156" s="88"/>
      <c r="VSP156" s="88"/>
      <c r="VSQ156" s="88"/>
      <c r="VSR156" s="88"/>
      <c r="VSS156" s="88"/>
      <c r="VST156" s="88"/>
      <c r="VSU156" s="88"/>
      <c r="VSV156" s="88"/>
      <c r="VSW156" s="88"/>
      <c r="VSX156" s="88"/>
      <c r="VSY156" s="88"/>
      <c r="VSZ156" s="88"/>
      <c r="VTA156" s="88"/>
      <c r="VTB156" s="88"/>
      <c r="VTC156" s="88"/>
      <c r="VTD156" s="88"/>
      <c r="VTE156" s="88"/>
      <c r="VTF156" s="88"/>
      <c r="VTG156" s="88"/>
      <c r="VTH156" s="88"/>
      <c r="VTI156" s="88"/>
      <c r="VTJ156" s="88"/>
      <c r="VTK156" s="88"/>
      <c r="VTL156" s="88"/>
      <c r="VTM156" s="88"/>
      <c r="VTN156" s="88"/>
      <c r="VTO156" s="88"/>
      <c r="VTP156" s="88"/>
      <c r="VTQ156" s="88"/>
      <c r="VTR156" s="88"/>
      <c r="VTS156" s="88"/>
      <c r="VTT156" s="88"/>
      <c r="VTU156" s="88"/>
      <c r="VTV156" s="88"/>
      <c r="VTW156" s="88"/>
      <c r="VTX156" s="88"/>
      <c r="VTY156" s="88"/>
      <c r="VTZ156" s="88"/>
      <c r="VUA156" s="88"/>
      <c r="VUB156" s="88"/>
      <c r="VUC156" s="88"/>
      <c r="VUD156" s="88"/>
      <c r="VUE156" s="88"/>
      <c r="VUF156" s="88"/>
      <c r="VUG156" s="88"/>
      <c r="VUH156" s="88"/>
      <c r="VUI156" s="88"/>
      <c r="VUJ156" s="88"/>
      <c r="VUK156" s="88"/>
      <c r="VUL156" s="88"/>
      <c r="VUM156" s="88"/>
      <c r="VUN156" s="88"/>
      <c r="VUO156" s="88"/>
      <c r="VUP156" s="88"/>
      <c r="VUQ156" s="88"/>
      <c r="VUR156" s="88"/>
      <c r="VUS156" s="88"/>
      <c r="VUT156" s="88"/>
      <c r="VUU156" s="88"/>
      <c r="VUV156" s="88"/>
      <c r="VUW156" s="88"/>
      <c r="VUX156" s="88"/>
      <c r="VUY156" s="88"/>
      <c r="VUZ156" s="88"/>
      <c r="VVA156" s="88"/>
      <c r="VVB156" s="88"/>
      <c r="VVC156" s="88"/>
      <c r="VVD156" s="88"/>
      <c r="VVE156" s="88"/>
      <c r="VVF156" s="88"/>
      <c r="VVG156" s="88"/>
      <c r="VVH156" s="88"/>
      <c r="VVI156" s="88"/>
      <c r="VVJ156" s="88"/>
      <c r="VVK156" s="88"/>
      <c r="VVL156" s="88"/>
      <c r="VVM156" s="88"/>
      <c r="VVN156" s="88"/>
      <c r="VVO156" s="88"/>
      <c r="VVP156" s="88"/>
      <c r="VVQ156" s="88"/>
      <c r="VVR156" s="88"/>
      <c r="VVS156" s="88"/>
      <c r="VVT156" s="88"/>
      <c r="VVU156" s="88"/>
      <c r="VVV156" s="88"/>
      <c r="VVW156" s="88"/>
      <c r="VVX156" s="88"/>
      <c r="VVY156" s="88"/>
      <c r="VVZ156" s="88"/>
      <c r="VWA156" s="88"/>
      <c r="VWB156" s="88"/>
      <c r="VWC156" s="88"/>
      <c r="VWD156" s="88"/>
      <c r="VWE156" s="88"/>
      <c r="VWF156" s="88"/>
      <c r="VWG156" s="88"/>
      <c r="VWH156" s="88"/>
      <c r="VWI156" s="88"/>
      <c r="VWJ156" s="88"/>
      <c r="VWK156" s="88"/>
      <c r="VWL156" s="88"/>
      <c r="VWM156" s="88"/>
      <c r="VWN156" s="88"/>
      <c r="VWO156" s="88"/>
      <c r="VWP156" s="88"/>
      <c r="VWQ156" s="88"/>
      <c r="VWR156" s="88"/>
      <c r="VWS156" s="88"/>
      <c r="VWT156" s="88"/>
      <c r="VWU156" s="88"/>
      <c r="VWV156" s="88"/>
      <c r="VWW156" s="88"/>
      <c r="VWX156" s="88"/>
      <c r="VWY156" s="88"/>
      <c r="VWZ156" s="88"/>
      <c r="VXA156" s="88"/>
      <c r="VXB156" s="88"/>
      <c r="VXC156" s="88"/>
      <c r="VXD156" s="88"/>
      <c r="VXE156" s="88"/>
      <c r="VXF156" s="88"/>
      <c r="VXG156" s="88"/>
      <c r="VXH156" s="88"/>
      <c r="VXI156" s="88"/>
      <c r="VXJ156" s="88"/>
      <c r="VXK156" s="88"/>
      <c r="VXL156" s="88"/>
      <c r="VXM156" s="88"/>
      <c r="VXN156" s="88"/>
      <c r="VXO156" s="88"/>
      <c r="VXP156" s="88"/>
      <c r="VXQ156" s="88"/>
      <c r="VXR156" s="88"/>
      <c r="VXS156" s="88"/>
      <c r="VXT156" s="88"/>
      <c r="VXU156" s="88"/>
      <c r="VXV156" s="88"/>
      <c r="VXW156" s="88"/>
      <c r="VXX156" s="88"/>
      <c r="VXY156" s="88"/>
      <c r="VXZ156" s="88"/>
      <c r="VYA156" s="88"/>
      <c r="VYB156" s="88"/>
      <c r="VYC156" s="88"/>
      <c r="VYD156" s="88"/>
      <c r="VYE156" s="88"/>
      <c r="VYF156" s="88"/>
      <c r="VYG156" s="88"/>
      <c r="VYH156" s="88"/>
      <c r="VYI156" s="88"/>
      <c r="VYJ156" s="88"/>
      <c r="VYK156" s="88"/>
      <c r="VYL156" s="88"/>
      <c r="VYM156" s="88"/>
      <c r="VYN156" s="88"/>
      <c r="VYO156" s="88"/>
      <c r="VYP156" s="88"/>
      <c r="VYQ156" s="88"/>
      <c r="VYR156" s="88"/>
      <c r="VYS156" s="88"/>
      <c r="VYT156" s="88"/>
      <c r="VYU156" s="88"/>
      <c r="VYV156" s="88"/>
      <c r="VYW156" s="88"/>
      <c r="VYX156" s="88"/>
      <c r="VYY156" s="88"/>
      <c r="VYZ156" s="88"/>
      <c r="VZA156" s="88"/>
      <c r="VZB156" s="88"/>
      <c r="VZC156" s="88"/>
      <c r="VZD156" s="88"/>
      <c r="VZE156" s="88"/>
      <c r="VZF156" s="88"/>
      <c r="VZG156" s="88"/>
      <c r="VZH156" s="88"/>
      <c r="VZI156" s="88"/>
      <c r="VZJ156" s="88"/>
      <c r="VZK156" s="88"/>
      <c r="VZL156" s="88"/>
      <c r="VZM156" s="88"/>
      <c r="VZN156" s="88"/>
      <c r="VZO156" s="88"/>
      <c r="VZP156" s="88"/>
      <c r="VZQ156" s="88"/>
      <c r="VZR156" s="88"/>
      <c r="VZS156" s="88"/>
      <c r="VZT156" s="88"/>
      <c r="VZU156" s="88"/>
      <c r="VZV156" s="88"/>
      <c r="VZW156" s="88"/>
      <c r="VZX156" s="88"/>
      <c r="VZY156" s="88"/>
      <c r="VZZ156" s="88"/>
      <c r="WAA156" s="88"/>
      <c r="WAB156" s="88"/>
      <c r="WAC156" s="88"/>
      <c r="WAD156" s="88"/>
      <c r="WAE156" s="88"/>
      <c r="WAF156" s="88"/>
      <c r="WAG156" s="88"/>
      <c r="WAH156" s="88"/>
      <c r="WAI156" s="88"/>
      <c r="WAJ156" s="88"/>
      <c r="WAK156" s="88"/>
      <c r="WAL156" s="88"/>
      <c r="WAM156" s="88"/>
      <c r="WAN156" s="88"/>
      <c r="WAO156" s="88"/>
      <c r="WAP156" s="88"/>
      <c r="WAQ156" s="88"/>
      <c r="WAR156" s="88"/>
      <c r="WAS156" s="88"/>
      <c r="WAT156" s="88"/>
      <c r="WAU156" s="88"/>
      <c r="WAV156" s="88"/>
      <c r="WAW156" s="88"/>
      <c r="WAX156" s="88"/>
      <c r="WAY156" s="88"/>
      <c r="WAZ156" s="88"/>
      <c r="WBA156" s="88"/>
      <c r="WBB156" s="88"/>
      <c r="WBC156" s="88"/>
      <c r="WBD156" s="88"/>
      <c r="WBE156" s="88"/>
      <c r="WBF156" s="88"/>
      <c r="WBG156" s="88"/>
      <c r="WBH156" s="88"/>
      <c r="WBI156" s="88"/>
      <c r="WBJ156" s="88"/>
      <c r="WBK156" s="88"/>
      <c r="WBL156" s="88"/>
      <c r="WBM156" s="88"/>
      <c r="WBN156" s="88"/>
      <c r="WBO156" s="88"/>
      <c r="WBP156" s="88"/>
      <c r="WBQ156" s="88"/>
      <c r="WBR156" s="88"/>
      <c r="WBS156" s="88"/>
      <c r="WBT156" s="88"/>
      <c r="WBU156" s="88"/>
      <c r="WBV156" s="88"/>
      <c r="WBW156" s="88"/>
      <c r="WBX156" s="88"/>
      <c r="WBY156" s="88"/>
      <c r="WBZ156" s="88"/>
      <c r="WCA156" s="88"/>
      <c r="WCB156" s="88"/>
      <c r="WCC156" s="88"/>
      <c r="WCD156" s="88"/>
      <c r="WCE156" s="88"/>
      <c r="WCF156" s="88"/>
      <c r="WCG156" s="88"/>
      <c r="WCH156" s="88"/>
      <c r="WCI156" s="88"/>
      <c r="WCJ156" s="88"/>
      <c r="WCK156" s="88"/>
      <c r="WCL156" s="88"/>
      <c r="WCM156" s="88"/>
      <c r="WCN156" s="88"/>
      <c r="WCO156" s="88"/>
      <c r="WCP156" s="88"/>
      <c r="WCQ156" s="88"/>
      <c r="WCR156" s="88"/>
      <c r="WCS156" s="88"/>
      <c r="WCT156" s="88"/>
      <c r="WCU156" s="88"/>
      <c r="WCV156" s="88"/>
      <c r="WCW156" s="88"/>
      <c r="WCX156" s="88"/>
      <c r="WCY156" s="88"/>
      <c r="WCZ156" s="88"/>
      <c r="WDA156" s="88"/>
      <c r="WDB156" s="88"/>
      <c r="WDC156" s="88"/>
      <c r="WDD156" s="88"/>
      <c r="WDE156" s="88"/>
      <c r="WDF156" s="88"/>
      <c r="WDG156" s="88"/>
      <c r="WDH156" s="88"/>
      <c r="WDI156" s="88"/>
      <c r="WDJ156" s="88"/>
      <c r="WDK156" s="88"/>
      <c r="WDL156" s="88"/>
      <c r="WDM156" s="88"/>
      <c r="WDN156" s="88"/>
      <c r="WDO156" s="88"/>
      <c r="WDP156" s="88"/>
      <c r="WDQ156" s="88"/>
      <c r="WDR156" s="88"/>
      <c r="WDS156" s="88"/>
      <c r="WDT156" s="88"/>
      <c r="WDU156" s="88"/>
      <c r="WDV156" s="88"/>
      <c r="WDW156" s="88"/>
      <c r="WDX156" s="88"/>
      <c r="WDY156" s="88"/>
      <c r="WDZ156" s="88"/>
      <c r="WEA156" s="88"/>
      <c r="WEB156" s="88"/>
      <c r="WEC156" s="88"/>
      <c r="WED156" s="88"/>
      <c r="WEE156" s="88"/>
      <c r="WEF156" s="88"/>
      <c r="WEG156" s="88"/>
      <c r="WEH156" s="88"/>
      <c r="WEI156" s="88"/>
      <c r="WEJ156" s="88"/>
      <c r="WEK156" s="88"/>
      <c r="WEL156" s="88"/>
      <c r="WEM156" s="88"/>
      <c r="WEN156" s="88"/>
      <c r="WEO156" s="88"/>
      <c r="WEP156" s="88"/>
      <c r="WEQ156" s="88"/>
      <c r="WER156" s="88"/>
      <c r="WES156" s="88"/>
      <c r="WET156" s="88"/>
      <c r="WEU156" s="88"/>
      <c r="WEV156" s="88"/>
      <c r="WEW156" s="88"/>
      <c r="WEX156" s="88"/>
      <c r="WEY156" s="88"/>
      <c r="WEZ156" s="88"/>
      <c r="WFA156" s="88"/>
      <c r="WFB156" s="88"/>
      <c r="WFC156" s="88"/>
      <c r="WFD156" s="88"/>
      <c r="WFE156" s="88"/>
      <c r="WFF156" s="88"/>
      <c r="WFG156" s="88"/>
      <c r="WFH156" s="88"/>
      <c r="WFI156" s="88"/>
      <c r="WFJ156" s="88"/>
      <c r="WFK156" s="88"/>
      <c r="WFL156" s="88"/>
      <c r="WFM156" s="88"/>
      <c r="WFN156" s="88"/>
      <c r="WFO156" s="88"/>
      <c r="WFP156" s="88"/>
      <c r="WFQ156" s="88"/>
      <c r="WFR156" s="88"/>
      <c r="WFS156" s="88"/>
      <c r="WFT156" s="88"/>
      <c r="WFU156" s="88"/>
      <c r="WFV156" s="88"/>
      <c r="WFW156" s="88"/>
      <c r="WFX156" s="88"/>
      <c r="WFY156" s="88"/>
      <c r="WFZ156" s="88"/>
      <c r="WGA156" s="88"/>
      <c r="WGB156" s="88"/>
      <c r="WGC156" s="88"/>
      <c r="WGD156" s="88"/>
      <c r="WGE156" s="88"/>
      <c r="WGF156" s="88"/>
      <c r="WGG156" s="88"/>
      <c r="WGH156" s="88"/>
      <c r="WGI156" s="88"/>
      <c r="WGJ156" s="88"/>
      <c r="WGK156" s="88"/>
      <c r="WGL156" s="88"/>
      <c r="WGM156" s="88"/>
      <c r="WGN156" s="88"/>
      <c r="WGO156" s="88"/>
      <c r="WGP156" s="88"/>
      <c r="WGQ156" s="88"/>
      <c r="WGR156" s="88"/>
      <c r="WGS156" s="88"/>
      <c r="WGT156" s="88"/>
      <c r="WGU156" s="88"/>
      <c r="WGV156" s="88"/>
      <c r="WGW156" s="88"/>
      <c r="WGX156" s="88"/>
      <c r="WGY156" s="88"/>
      <c r="WGZ156" s="88"/>
      <c r="WHA156" s="88"/>
      <c r="WHB156" s="88"/>
      <c r="WHC156" s="88"/>
      <c r="WHD156" s="88"/>
      <c r="WHE156" s="88"/>
      <c r="WHF156" s="88"/>
      <c r="WHG156" s="88"/>
      <c r="WHH156" s="88"/>
      <c r="WHI156" s="88"/>
      <c r="WHJ156" s="88"/>
      <c r="WHK156" s="88"/>
      <c r="WHL156" s="88"/>
      <c r="WHM156" s="88"/>
      <c r="WHN156" s="88"/>
      <c r="WHO156" s="88"/>
      <c r="WHP156" s="88"/>
      <c r="WHQ156" s="88"/>
      <c r="WHR156" s="88"/>
      <c r="WHS156" s="88"/>
      <c r="WHT156" s="88"/>
      <c r="WHU156" s="88"/>
      <c r="WHV156" s="88"/>
      <c r="WHW156" s="88"/>
      <c r="WHX156" s="88"/>
      <c r="WHY156" s="88"/>
      <c r="WHZ156" s="88"/>
      <c r="WIA156" s="88"/>
      <c r="WIB156" s="88"/>
      <c r="WIC156" s="88"/>
      <c r="WID156" s="88"/>
      <c r="WIE156" s="88"/>
      <c r="WIF156" s="88"/>
      <c r="WIG156" s="88"/>
      <c r="WIH156" s="88"/>
      <c r="WII156" s="88"/>
      <c r="WIJ156" s="88"/>
      <c r="WIK156" s="88"/>
      <c r="WIL156" s="88"/>
      <c r="WIM156" s="88"/>
      <c r="WIN156" s="88"/>
      <c r="WIO156" s="88"/>
      <c r="WIP156" s="88"/>
      <c r="WIQ156" s="88"/>
      <c r="WIR156" s="88"/>
      <c r="WIS156" s="88"/>
      <c r="WIT156" s="88"/>
      <c r="WIU156" s="88"/>
      <c r="WIV156" s="88"/>
      <c r="WIW156" s="88"/>
      <c r="WIX156" s="88"/>
      <c r="WIY156" s="88"/>
      <c r="WIZ156" s="88"/>
      <c r="WJA156" s="88"/>
      <c r="WJB156" s="88"/>
      <c r="WJC156" s="88"/>
      <c r="WJD156" s="88"/>
      <c r="WJE156" s="88"/>
      <c r="WJF156" s="88"/>
      <c r="WJG156" s="88"/>
      <c r="WJH156" s="88"/>
      <c r="WJI156" s="88"/>
      <c r="WJJ156" s="88"/>
      <c r="WJK156" s="88"/>
      <c r="WJL156" s="88"/>
      <c r="WJM156" s="88"/>
      <c r="WJN156" s="88"/>
      <c r="WJO156" s="88"/>
      <c r="WJP156" s="88"/>
      <c r="WJQ156" s="88"/>
      <c r="WJR156" s="88"/>
      <c r="WJS156" s="88"/>
      <c r="WJT156" s="88"/>
      <c r="WJU156" s="88"/>
      <c r="WJV156" s="88"/>
      <c r="WJW156" s="88"/>
      <c r="WJX156" s="88"/>
      <c r="WJY156" s="88"/>
      <c r="WJZ156" s="88"/>
      <c r="WKA156" s="88"/>
      <c r="WKB156" s="88"/>
      <c r="WKC156" s="88"/>
      <c r="WKD156" s="88"/>
      <c r="WKE156" s="88"/>
      <c r="WKF156" s="88"/>
      <c r="WKG156" s="88"/>
      <c r="WKH156" s="88"/>
      <c r="WKI156" s="88"/>
      <c r="WKJ156" s="88"/>
      <c r="WKK156" s="88"/>
      <c r="WKL156" s="88"/>
      <c r="WKM156" s="88"/>
      <c r="WKN156" s="88"/>
      <c r="WKO156" s="88"/>
      <c r="WKP156" s="88"/>
      <c r="WKQ156" s="88"/>
      <c r="WKR156" s="88"/>
      <c r="WKS156" s="88"/>
      <c r="WKT156" s="88"/>
      <c r="WKU156" s="88"/>
      <c r="WKV156" s="88"/>
      <c r="WKW156" s="88"/>
      <c r="WKX156" s="88"/>
      <c r="WKY156" s="88"/>
      <c r="WKZ156" s="88"/>
      <c r="WLA156" s="88"/>
      <c r="WLB156" s="88"/>
      <c r="WLC156" s="88"/>
      <c r="WLD156" s="88"/>
      <c r="WLE156" s="88"/>
      <c r="WLF156" s="88"/>
      <c r="WLG156" s="88"/>
      <c r="WLH156" s="88"/>
      <c r="WLI156" s="88"/>
      <c r="WLJ156" s="88"/>
      <c r="WLK156" s="88"/>
      <c r="WLL156" s="88"/>
      <c r="WLM156" s="88"/>
      <c r="WLN156" s="88"/>
      <c r="WLO156" s="88"/>
      <c r="WLP156" s="88"/>
      <c r="WLQ156" s="88"/>
      <c r="WLR156" s="88"/>
      <c r="WLS156" s="88"/>
      <c r="WLT156" s="88"/>
      <c r="WLU156" s="88"/>
      <c r="WLV156" s="88"/>
      <c r="WLW156" s="88"/>
      <c r="WLX156" s="88"/>
      <c r="WLY156" s="88"/>
      <c r="WLZ156" s="88"/>
      <c r="WMA156" s="88"/>
      <c r="WMB156" s="88"/>
      <c r="WMC156" s="88"/>
      <c r="WMD156" s="88"/>
      <c r="WME156" s="88"/>
      <c r="WMF156" s="88"/>
      <c r="WMG156" s="88"/>
      <c r="WMH156" s="88"/>
      <c r="WMI156" s="88"/>
      <c r="WMJ156" s="88"/>
      <c r="WMK156" s="88"/>
      <c r="WML156" s="88"/>
      <c r="WMM156" s="88"/>
      <c r="WMN156" s="88"/>
      <c r="WMO156" s="88"/>
      <c r="WMP156" s="88"/>
      <c r="WMQ156" s="88"/>
      <c r="WMR156" s="88"/>
      <c r="WMS156" s="88"/>
      <c r="WMT156" s="88"/>
      <c r="WMU156" s="88"/>
      <c r="WMV156" s="88"/>
      <c r="WMW156" s="88"/>
      <c r="WMX156" s="88"/>
      <c r="WMY156" s="88"/>
      <c r="WMZ156" s="88"/>
      <c r="WNA156" s="88"/>
      <c r="WNB156" s="88"/>
      <c r="WNC156" s="88"/>
      <c r="WND156" s="88"/>
      <c r="WNE156" s="88"/>
      <c r="WNF156" s="88"/>
      <c r="WNG156" s="88"/>
      <c r="WNH156" s="88"/>
      <c r="WNI156" s="88"/>
      <c r="WNJ156" s="88"/>
      <c r="WNK156" s="88"/>
      <c r="WNL156" s="88"/>
      <c r="WNM156" s="88"/>
      <c r="WNN156" s="88"/>
      <c r="WNO156" s="88"/>
      <c r="WNP156" s="88"/>
      <c r="WNQ156" s="88"/>
      <c r="WNR156" s="88"/>
      <c r="WNS156" s="88"/>
      <c r="WNT156" s="88"/>
      <c r="WNU156" s="88"/>
      <c r="WNV156" s="88"/>
      <c r="WNW156" s="88"/>
      <c r="WNX156" s="88"/>
      <c r="WNY156" s="88"/>
      <c r="WNZ156" s="88"/>
      <c r="WOA156" s="88"/>
      <c r="WOB156" s="88"/>
      <c r="WOC156" s="88"/>
      <c r="WOD156" s="88"/>
      <c r="WOE156" s="88"/>
      <c r="WOF156" s="88"/>
      <c r="WOG156" s="88"/>
      <c r="WOH156" s="88"/>
      <c r="WOI156" s="88"/>
      <c r="WOJ156" s="88"/>
      <c r="WOK156" s="88"/>
      <c r="WOL156" s="88"/>
      <c r="WOM156" s="88"/>
      <c r="WON156" s="88"/>
      <c r="WOO156" s="88"/>
      <c r="WOP156" s="88"/>
      <c r="WOQ156" s="88"/>
      <c r="WOR156" s="88"/>
      <c r="WOS156" s="88"/>
      <c r="WOT156" s="88"/>
      <c r="WOU156" s="88"/>
      <c r="WOV156" s="88"/>
      <c r="WOW156" s="88"/>
      <c r="WOX156" s="88"/>
      <c r="WOY156" s="88"/>
      <c r="WOZ156" s="88"/>
      <c r="WPA156" s="88"/>
      <c r="WPB156" s="88"/>
      <c r="WPC156" s="88"/>
      <c r="WPD156" s="88"/>
      <c r="WPE156" s="88"/>
      <c r="WPF156" s="88"/>
      <c r="WPG156" s="88"/>
      <c r="WPH156" s="88"/>
      <c r="WPI156" s="88"/>
      <c r="WPJ156" s="88"/>
      <c r="WPK156" s="88"/>
      <c r="WPL156" s="88"/>
      <c r="WPM156" s="88"/>
      <c r="WPN156" s="88"/>
      <c r="WPO156" s="88"/>
      <c r="WPP156" s="88"/>
      <c r="WPQ156" s="88"/>
      <c r="WPR156" s="88"/>
      <c r="WPS156" s="88"/>
      <c r="WPT156" s="88"/>
      <c r="WPU156" s="88"/>
      <c r="WPV156" s="88"/>
      <c r="WPW156" s="88"/>
      <c r="WPX156" s="88"/>
      <c r="WPY156" s="88"/>
      <c r="WPZ156" s="88"/>
      <c r="WQA156" s="88"/>
      <c r="WQB156" s="88"/>
      <c r="WQC156" s="88"/>
      <c r="WQD156" s="88"/>
      <c r="WQE156" s="88"/>
      <c r="WQF156" s="88"/>
      <c r="WQG156" s="88"/>
      <c r="WQH156" s="88"/>
      <c r="WQI156" s="88"/>
      <c r="WQJ156" s="88"/>
      <c r="WQK156" s="88"/>
      <c r="WQL156" s="88"/>
      <c r="WQM156" s="88"/>
      <c r="WQN156" s="88"/>
      <c r="WQO156" s="88"/>
      <c r="WQP156" s="88"/>
      <c r="WQQ156" s="88"/>
      <c r="WQR156" s="88"/>
      <c r="WQS156" s="88"/>
      <c r="WQT156" s="88"/>
      <c r="WQU156" s="88"/>
      <c r="WQV156" s="88"/>
      <c r="WQW156" s="88"/>
      <c r="WQX156" s="88"/>
      <c r="WQY156" s="88"/>
      <c r="WQZ156" s="88"/>
      <c r="WRA156" s="88"/>
      <c r="WRB156" s="88"/>
      <c r="WRC156" s="88"/>
      <c r="WRD156" s="88"/>
      <c r="WRE156" s="88"/>
      <c r="WRF156" s="88"/>
      <c r="WRG156" s="88"/>
      <c r="WRH156" s="88"/>
      <c r="WRI156" s="88"/>
      <c r="WRJ156" s="88"/>
      <c r="WRK156" s="88"/>
      <c r="WRL156" s="88"/>
      <c r="WRM156" s="88"/>
      <c r="WRN156" s="88"/>
      <c r="WRO156" s="88"/>
      <c r="WRP156" s="88"/>
      <c r="WRQ156" s="88"/>
      <c r="WRR156" s="88"/>
      <c r="WRS156" s="88"/>
      <c r="WRT156" s="88"/>
      <c r="WRU156" s="88"/>
      <c r="WRV156" s="88"/>
      <c r="WRW156" s="88"/>
      <c r="WRX156" s="88"/>
      <c r="WRY156" s="88"/>
      <c r="WRZ156" s="88"/>
      <c r="WSA156" s="88"/>
      <c r="WSB156" s="88"/>
      <c r="WSC156" s="88"/>
      <c r="WSD156" s="88"/>
      <c r="WSE156" s="88"/>
      <c r="WSF156" s="88"/>
      <c r="WSG156" s="88"/>
      <c r="WSH156" s="88"/>
      <c r="WSI156" s="88"/>
      <c r="WSJ156" s="88"/>
      <c r="WSK156" s="88"/>
      <c r="WSL156" s="88"/>
      <c r="WSM156" s="88"/>
      <c r="WSN156" s="88"/>
      <c r="WSO156" s="88"/>
      <c r="WSP156" s="88"/>
      <c r="WSQ156" s="88"/>
      <c r="WSR156" s="88"/>
      <c r="WSS156" s="88"/>
      <c r="WST156" s="88"/>
      <c r="WSU156" s="88"/>
      <c r="WSV156" s="88"/>
      <c r="WSW156" s="88"/>
      <c r="WSX156" s="88"/>
      <c r="WSY156" s="88"/>
      <c r="WSZ156" s="88"/>
      <c r="WTA156" s="88"/>
      <c r="WTB156" s="88"/>
      <c r="WTC156" s="88"/>
      <c r="WTD156" s="88"/>
      <c r="WTE156" s="88"/>
      <c r="WTF156" s="88"/>
      <c r="WTG156" s="88"/>
      <c r="WTH156" s="88"/>
      <c r="WTI156" s="88"/>
      <c r="WTJ156" s="88"/>
      <c r="WTK156" s="88"/>
      <c r="WTL156" s="88"/>
      <c r="WTM156" s="88"/>
      <c r="WTN156" s="88"/>
      <c r="WTO156" s="88"/>
      <c r="WTP156" s="88"/>
      <c r="WTQ156" s="88"/>
      <c r="WTR156" s="88"/>
      <c r="WTS156" s="88"/>
      <c r="WTT156" s="88"/>
      <c r="WTU156" s="88"/>
      <c r="WTV156" s="88"/>
      <c r="WTW156" s="88"/>
      <c r="WTX156" s="88"/>
      <c r="WTY156" s="88"/>
      <c r="WTZ156" s="88"/>
      <c r="WUA156" s="88"/>
      <c r="WUB156" s="88"/>
      <c r="WUC156" s="88"/>
      <c r="WUD156" s="88"/>
      <c r="WUE156" s="88"/>
      <c r="WUF156" s="88"/>
      <c r="WUG156" s="88"/>
      <c r="WUH156" s="88"/>
      <c r="WUI156" s="88"/>
      <c r="WUJ156" s="88"/>
      <c r="WUK156" s="88"/>
      <c r="WUL156" s="88"/>
      <c r="WUM156" s="88"/>
      <c r="WUN156" s="88"/>
      <c r="WUO156" s="88"/>
      <c r="WUP156" s="88"/>
      <c r="WUQ156" s="88"/>
      <c r="WUR156" s="88"/>
      <c r="WUS156" s="88"/>
      <c r="WUT156" s="88"/>
      <c r="WUU156" s="88"/>
      <c r="WUV156" s="88"/>
      <c r="WUW156" s="88"/>
      <c r="WUX156" s="88"/>
      <c r="WUY156" s="88"/>
      <c r="WUZ156" s="88"/>
      <c r="WVA156" s="88"/>
      <c r="WVB156" s="88"/>
      <c r="WVC156" s="88"/>
      <c r="WVD156" s="88"/>
      <c r="WVE156" s="88"/>
      <c r="WVF156" s="88"/>
      <c r="WVG156" s="88"/>
      <c r="WVH156" s="88"/>
      <c r="WVI156" s="88"/>
      <c r="WVJ156" s="88"/>
      <c r="WVK156" s="88"/>
      <c r="WVL156" s="88"/>
      <c r="WVM156" s="88"/>
      <c r="WVN156" s="88"/>
      <c r="WVO156" s="88"/>
      <c r="WVP156" s="88"/>
      <c r="WVQ156" s="88"/>
      <c r="WVR156" s="88"/>
      <c r="WVS156" s="88"/>
      <c r="WVT156" s="88"/>
      <c r="WVU156" s="88"/>
      <c r="WVV156" s="88"/>
      <c r="WVW156" s="88"/>
      <c r="WVX156" s="88"/>
      <c r="WVY156" s="88"/>
      <c r="WVZ156" s="88"/>
      <c r="WWA156" s="88"/>
      <c r="WWB156" s="88"/>
      <c r="WWC156" s="88"/>
      <c r="WWD156" s="88"/>
      <c r="WWE156" s="88"/>
      <c r="WWF156" s="88"/>
      <c r="WWG156" s="88"/>
      <c r="WWH156" s="88"/>
      <c r="WWI156" s="88"/>
      <c r="WWJ156" s="88"/>
      <c r="WWK156" s="88"/>
      <c r="WWL156" s="88"/>
      <c r="WWM156" s="88"/>
      <c r="WWN156" s="88"/>
      <c r="WWO156" s="88"/>
      <c r="WWP156" s="88"/>
      <c r="WWQ156" s="88"/>
      <c r="WWR156" s="88"/>
      <c r="WWS156" s="88"/>
      <c r="WWT156" s="88"/>
      <c r="WWU156" s="88"/>
      <c r="WWV156" s="88"/>
      <c r="WWW156" s="88"/>
      <c r="WWX156" s="88"/>
      <c r="WWY156" s="88"/>
      <c r="WWZ156" s="88"/>
      <c r="WXA156" s="88"/>
      <c r="WXB156" s="88"/>
      <c r="WXC156" s="88"/>
      <c r="WXD156" s="88"/>
      <c r="WXE156" s="88"/>
      <c r="WXF156" s="88"/>
      <c r="WXG156" s="88"/>
      <c r="WXH156" s="88"/>
      <c r="WXI156" s="88"/>
      <c r="WXJ156" s="88"/>
      <c r="WXK156" s="88"/>
      <c r="WXL156" s="88"/>
      <c r="WXM156" s="88"/>
      <c r="WXN156" s="88"/>
      <c r="WXO156" s="88"/>
      <c r="WXP156" s="88"/>
      <c r="WXQ156" s="88"/>
      <c r="WXR156" s="88"/>
      <c r="WXS156" s="88"/>
      <c r="WXT156" s="88"/>
      <c r="WXU156" s="88"/>
      <c r="WXV156" s="88"/>
      <c r="WXW156" s="88"/>
      <c r="WXX156" s="88"/>
      <c r="WXY156" s="88"/>
      <c r="WXZ156" s="88"/>
      <c r="WYA156" s="88"/>
      <c r="WYB156" s="88"/>
      <c r="WYC156" s="88"/>
      <c r="WYD156" s="88"/>
      <c r="WYE156" s="88"/>
      <c r="WYF156" s="88"/>
      <c r="WYG156" s="88"/>
      <c r="WYH156" s="88"/>
      <c r="WYI156" s="88"/>
      <c r="WYJ156" s="88"/>
      <c r="WYK156" s="88"/>
      <c r="WYL156" s="88"/>
      <c r="WYM156" s="88"/>
      <c r="WYN156" s="88"/>
      <c r="WYO156" s="88"/>
      <c r="WYP156" s="88"/>
      <c r="WYQ156" s="88"/>
      <c r="WYR156" s="88"/>
      <c r="WYS156" s="88"/>
      <c r="WYT156" s="88"/>
      <c r="WYU156" s="88"/>
      <c r="WYV156" s="88"/>
      <c r="WYW156" s="88"/>
      <c r="WYX156" s="88"/>
      <c r="WYY156" s="88"/>
      <c r="WYZ156" s="88"/>
      <c r="WZA156" s="88"/>
      <c r="WZB156" s="88"/>
      <c r="WZC156" s="88"/>
      <c r="WZD156" s="88"/>
      <c r="WZE156" s="88"/>
      <c r="WZF156" s="88"/>
      <c r="WZG156" s="88"/>
      <c r="WZH156" s="88"/>
      <c r="WZI156" s="88"/>
      <c r="WZJ156" s="88"/>
      <c r="WZK156" s="88"/>
      <c r="WZL156" s="88"/>
      <c r="WZM156" s="88"/>
      <c r="WZN156" s="88"/>
      <c r="WZO156" s="88"/>
      <c r="WZP156" s="88"/>
      <c r="WZQ156" s="88"/>
      <c r="WZR156" s="88"/>
      <c r="WZS156" s="88"/>
      <c r="WZT156" s="88"/>
      <c r="WZU156" s="88"/>
      <c r="WZV156" s="88"/>
      <c r="WZW156" s="88"/>
      <c r="WZX156" s="88"/>
      <c r="WZY156" s="88"/>
      <c r="WZZ156" s="88"/>
      <c r="XAA156" s="88"/>
      <c r="XAB156" s="88"/>
      <c r="XAC156" s="88"/>
      <c r="XAD156" s="88"/>
      <c r="XAE156" s="88"/>
      <c r="XAF156" s="88"/>
      <c r="XAG156" s="88"/>
      <c r="XAH156" s="88"/>
      <c r="XAI156" s="88"/>
      <c r="XAJ156" s="88"/>
      <c r="XAK156" s="88"/>
      <c r="XAL156" s="88"/>
      <c r="XAM156" s="88"/>
      <c r="XAN156" s="88"/>
      <c r="XAO156" s="88"/>
      <c r="XAP156" s="88"/>
      <c r="XAQ156" s="88"/>
      <c r="XAR156" s="88"/>
      <c r="XAS156" s="88"/>
      <c r="XAT156" s="88"/>
      <c r="XAU156" s="88"/>
      <c r="XAV156" s="88"/>
      <c r="XAW156" s="88"/>
      <c r="XAX156" s="88"/>
      <c r="XAY156" s="88"/>
      <c r="XAZ156" s="88"/>
      <c r="XBA156" s="88"/>
      <c r="XBB156" s="88"/>
      <c r="XBC156" s="88"/>
      <c r="XBD156" s="88"/>
      <c r="XBE156" s="88"/>
      <c r="XBF156" s="88"/>
      <c r="XBG156" s="88"/>
      <c r="XBH156" s="88"/>
      <c r="XBI156" s="88"/>
      <c r="XBJ156" s="88"/>
      <c r="XBK156" s="88"/>
      <c r="XBL156" s="88"/>
      <c r="XBM156" s="88"/>
      <c r="XBN156" s="88"/>
      <c r="XBO156" s="88"/>
      <c r="XBP156" s="88"/>
      <c r="XBQ156" s="88"/>
      <c r="XBR156" s="88"/>
      <c r="XBS156" s="88"/>
      <c r="XBT156" s="88"/>
      <c r="XBU156" s="88"/>
      <c r="XBV156" s="88"/>
      <c r="XBW156" s="88"/>
      <c r="XBX156" s="88"/>
      <c r="XBY156" s="88"/>
      <c r="XBZ156" s="88"/>
      <c r="XCA156" s="88"/>
      <c r="XCB156" s="88"/>
      <c r="XCC156" s="88"/>
      <c r="XCD156" s="88"/>
      <c r="XCE156" s="88"/>
      <c r="XCF156" s="88"/>
      <c r="XCG156" s="88"/>
      <c r="XCH156" s="88"/>
      <c r="XCI156" s="88"/>
      <c r="XCJ156" s="88"/>
      <c r="XCK156" s="88"/>
      <c r="XCL156" s="88"/>
      <c r="XCM156" s="88"/>
      <c r="XCN156" s="88"/>
      <c r="XCO156" s="88"/>
      <c r="XCP156" s="88"/>
      <c r="XCQ156" s="88"/>
      <c r="XCR156" s="88"/>
      <c r="XCS156" s="88"/>
      <c r="XCT156" s="88"/>
      <c r="XCU156" s="88"/>
      <c r="XCV156" s="88"/>
      <c r="XCW156" s="88"/>
      <c r="XCX156" s="88"/>
      <c r="XCY156" s="88"/>
      <c r="XCZ156" s="88"/>
      <c r="XDA156" s="88"/>
      <c r="XDB156" s="88"/>
      <c r="XDC156" s="88"/>
      <c r="XDD156" s="88"/>
      <c r="XDE156" s="88"/>
      <c r="XDF156" s="88"/>
      <c r="XDG156" s="88"/>
      <c r="XDH156" s="88"/>
      <c r="XDI156" s="88"/>
      <c r="XDJ156" s="88"/>
      <c r="XDK156" s="88"/>
      <c r="XDL156" s="88"/>
      <c r="XDM156" s="88"/>
      <c r="XDN156" s="88"/>
      <c r="XDO156" s="88"/>
      <c r="XDP156" s="88"/>
      <c r="XDQ156" s="88"/>
      <c r="XDR156" s="88"/>
      <c r="XDS156" s="88"/>
      <c r="XDT156" s="88"/>
      <c r="XDU156" s="88"/>
      <c r="XDV156" s="88"/>
      <c r="XDW156" s="88"/>
      <c r="XDX156" s="88"/>
      <c r="XDY156" s="88"/>
      <c r="XDZ156" s="88"/>
      <c r="XEA156" s="88"/>
      <c r="XEB156" s="88"/>
      <c r="XEC156" s="88"/>
      <c r="XED156" s="88"/>
      <c r="XEE156" s="88"/>
      <c r="XEF156" s="88"/>
      <c r="XEG156" s="88"/>
      <c r="XEH156" s="88"/>
      <c r="XEI156" s="88"/>
      <c r="XEJ156" s="88"/>
      <c r="XEK156" s="88"/>
      <c r="XEL156" s="88"/>
      <c r="XEM156" s="88"/>
      <c r="XEN156" s="88"/>
      <c r="XEO156" s="88"/>
      <c r="XEP156" s="88"/>
      <c r="XEQ156" s="88"/>
      <c r="XER156" s="88"/>
      <c r="XES156" s="88"/>
      <c r="XET156" s="88"/>
      <c r="XEU156" s="88"/>
      <c r="XEV156" s="88"/>
      <c r="XEW156" s="88"/>
      <c r="XEX156" s="88"/>
      <c r="XEY156" s="88"/>
      <c r="XEZ156" s="88"/>
      <c r="XFA156" s="88"/>
      <c r="XFB156" s="88"/>
      <c r="XFC156" s="88"/>
    </row>
    <row r="157" spans="1:16383" s="7" customFormat="1" ht="15" hidden="1" customHeight="1" x14ac:dyDescent="0.2">
      <c r="A157"/>
      <c r="B157"/>
      <c r="C157"/>
      <c r="D157"/>
      <c r="E157"/>
      <c r="F157"/>
      <c r="G157"/>
      <c r="H157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  <c r="AD157" s="88"/>
      <c r="AE157" s="88"/>
      <c r="AF157" s="88"/>
      <c r="AG157" s="88"/>
      <c r="AH157" s="88"/>
      <c r="AI157" s="88"/>
      <c r="AJ157" s="88"/>
      <c r="AK157" s="88"/>
      <c r="AL157" s="88"/>
      <c r="AM157" s="88"/>
      <c r="AN157" s="88"/>
      <c r="AO157" s="88"/>
      <c r="AP157" s="88"/>
      <c r="AQ157" s="88"/>
      <c r="AR157" s="88"/>
      <c r="AS157" s="88"/>
      <c r="AT157" s="88"/>
      <c r="AU157" s="88"/>
      <c r="AV157" s="88"/>
      <c r="AW157" s="88"/>
      <c r="AX157" s="88"/>
      <c r="AY157" s="88"/>
      <c r="AZ157" s="88"/>
      <c r="BA157" s="88"/>
      <c r="BB157" s="88"/>
      <c r="BC157" s="88"/>
      <c r="BD157" s="88"/>
      <c r="BE157" s="88"/>
      <c r="BF157" s="88"/>
      <c r="BG157" s="88"/>
      <c r="BH157" s="88"/>
      <c r="BI157" s="88"/>
      <c r="BJ157" s="88"/>
      <c r="BK157" s="88"/>
      <c r="BL157" s="88"/>
      <c r="BM157" s="88"/>
      <c r="BN157" s="88"/>
      <c r="BO157" s="88"/>
      <c r="BP157" s="88"/>
      <c r="BQ157" s="88"/>
      <c r="BR157" s="88"/>
      <c r="BS157" s="88"/>
      <c r="BT157" s="88"/>
      <c r="BU157" s="88"/>
      <c r="BV157" s="88"/>
      <c r="BW157" s="88"/>
      <c r="BX157" s="88"/>
      <c r="BY157" s="88"/>
      <c r="BZ157" s="88"/>
      <c r="CA157" s="88"/>
      <c r="CB157" s="88"/>
      <c r="CC157" s="88"/>
      <c r="CD157" s="88"/>
      <c r="CE157" s="88"/>
      <c r="CF157" s="88"/>
      <c r="CG157" s="88"/>
      <c r="CH157" s="88"/>
      <c r="CI157" s="88"/>
      <c r="CJ157" s="88"/>
      <c r="CK157" s="88"/>
      <c r="CL157" s="88"/>
      <c r="CM157" s="88"/>
      <c r="CN157" s="88"/>
      <c r="CO157" s="88"/>
      <c r="CP157" s="88"/>
      <c r="CQ157" s="88"/>
      <c r="CR157" s="88"/>
      <c r="CS157" s="88"/>
      <c r="CT157" s="88"/>
      <c r="CU157" s="88"/>
      <c r="CV157" s="88"/>
      <c r="CW157" s="88"/>
      <c r="CX157" s="88"/>
      <c r="CY157" s="88"/>
      <c r="CZ157" s="88"/>
      <c r="DA157" s="88"/>
      <c r="DB157" s="88"/>
      <c r="DC157" s="88"/>
      <c r="DD157" s="88"/>
      <c r="DE157" s="88"/>
      <c r="DF157" s="88"/>
      <c r="DG157" s="88"/>
      <c r="DH157" s="88"/>
      <c r="DI157" s="88"/>
      <c r="DJ157" s="88"/>
      <c r="DK157" s="88"/>
      <c r="DL157" s="88"/>
      <c r="DM157" s="88"/>
      <c r="DN157" s="88"/>
      <c r="DO157" s="88"/>
      <c r="DP157" s="88"/>
      <c r="DQ157" s="88"/>
      <c r="DR157" s="88"/>
      <c r="DS157" s="88"/>
      <c r="DT157" s="88"/>
      <c r="DU157" s="88"/>
      <c r="DV157" s="88"/>
      <c r="DW157" s="88"/>
      <c r="DX157" s="88"/>
      <c r="DY157" s="88"/>
      <c r="DZ157" s="88"/>
      <c r="EA157" s="88"/>
      <c r="EB157" s="88"/>
      <c r="EC157" s="88"/>
      <c r="ED157" s="88"/>
      <c r="EE157" s="88"/>
      <c r="EF157" s="88"/>
      <c r="EG157" s="88"/>
      <c r="EH157" s="88"/>
      <c r="EI157" s="88"/>
      <c r="EJ157" s="88"/>
      <c r="EK157" s="88"/>
      <c r="EL157" s="88"/>
      <c r="EM157" s="88"/>
      <c r="EN157" s="88"/>
      <c r="EO157" s="88"/>
      <c r="EP157" s="88"/>
      <c r="EQ157" s="88"/>
      <c r="ER157" s="88"/>
      <c r="ES157" s="88"/>
      <c r="ET157" s="88"/>
      <c r="EU157" s="88"/>
      <c r="EV157" s="88"/>
      <c r="EW157" s="88"/>
      <c r="EX157" s="88"/>
      <c r="EY157" s="88"/>
      <c r="EZ157" s="88"/>
      <c r="FA157" s="88"/>
      <c r="FB157" s="88"/>
      <c r="FC157" s="88"/>
      <c r="FD157" s="88"/>
      <c r="FE157" s="88"/>
      <c r="FF157" s="88"/>
      <c r="FG157" s="88"/>
      <c r="FH157" s="88"/>
      <c r="FI157" s="88"/>
      <c r="FJ157" s="88"/>
      <c r="FK157" s="88"/>
      <c r="FL157" s="88"/>
      <c r="FM157" s="88"/>
      <c r="FN157" s="88"/>
      <c r="FO157" s="88"/>
      <c r="FP157" s="88"/>
      <c r="FQ157" s="88"/>
      <c r="FR157" s="88"/>
      <c r="FS157" s="88"/>
      <c r="FT157" s="88"/>
      <c r="FU157" s="88"/>
      <c r="FV157" s="88"/>
      <c r="FW157" s="88"/>
      <c r="FX157" s="88"/>
      <c r="FY157" s="88"/>
      <c r="FZ157" s="88"/>
      <c r="GA157" s="88"/>
      <c r="GB157" s="88"/>
      <c r="GC157" s="88"/>
      <c r="GD157" s="88"/>
      <c r="GE157" s="88"/>
      <c r="GF157" s="88"/>
      <c r="GG157" s="88"/>
      <c r="GH157" s="88"/>
      <c r="GI157" s="88"/>
      <c r="GJ157" s="88"/>
      <c r="GK157" s="88"/>
      <c r="GL157" s="88"/>
      <c r="GM157" s="88"/>
      <c r="GN157" s="88"/>
      <c r="GO157" s="88"/>
      <c r="GP157" s="88"/>
      <c r="GQ157" s="88"/>
      <c r="GR157" s="88"/>
      <c r="GS157" s="88"/>
      <c r="GT157" s="88"/>
      <c r="GU157" s="88"/>
      <c r="GV157" s="88"/>
      <c r="GW157" s="88"/>
      <c r="GX157" s="88"/>
      <c r="GY157" s="88"/>
      <c r="GZ157" s="88"/>
      <c r="HA157" s="88"/>
      <c r="HB157" s="88"/>
      <c r="HC157" s="88"/>
      <c r="HD157" s="88"/>
      <c r="HE157" s="88"/>
      <c r="HF157" s="88"/>
      <c r="HG157" s="88"/>
      <c r="HH157" s="88"/>
      <c r="HI157" s="88"/>
      <c r="HJ157" s="88"/>
      <c r="HK157" s="88"/>
      <c r="HL157" s="88"/>
      <c r="HM157" s="88"/>
      <c r="HN157" s="88"/>
      <c r="HO157" s="88"/>
      <c r="HP157" s="88"/>
      <c r="HQ157" s="88"/>
      <c r="HR157" s="88"/>
      <c r="HS157" s="88"/>
      <c r="HT157" s="88"/>
      <c r="HU157" s="88"/>
      <c r="HV157" s="88"/>
      <c r="HW157" s="88"/>
      <c r="HX157" s="88"/>
      <c r="HY157" s="88"/>
      <c r="HZ157" s="88"/>
      <c r="IA157" s="88"/>
      <c r="IB157" s="88"/>
      <c r="IC157" s="88"/>
      <c r="ID157" s="88"/>
      <c r="IE157" s="88"/>
      <c r="IF157" s="88"/>
      <c r="IG157" s="88"/>
      <c r="IH157" s="88"/>
      <c r="II157" s="88"/>
      <c r="IJ157" s="88"/>
      <c r="IK157" s="88"/>
      <c r="IL157" s="88"/>
      <c r="IM157" s="88"/>
      <c r="IN157" s="88"/>
      <c r="IO157" s="88"/>
      <c r="IP157" s="88"/>
      <c r="IQ157" s="88"/>
      <c r="IR157" s="88"/>
      <c r="IS157" s="88"/>
      <c r="IT157" s="88"/>
      <c r="IU157" s="88"/>
      <c r="IV157" s="88"/>
      <c r="IW157" s="88"/>
      <c r="IX157" s="88"/>
      <c r="IY157" s="88"/>
      <c r="IZ157" s="88"/>
      <c r="JA157" s="88"/>
      <c r="JB157" s="88"/>
      <c r="JC157" s="88"/>
      <c r="JD157" s="88"/>
      <c r="JE157" s="88"/>
      <c r="JF157" s="88"/>
      <c r="JG157" s="88"/>
      <c r="JH157" s="88"/>
      <c r="JI157" s="88"/>
      <c r="JJ157" s="88"/>
      <c r="JK157" s="88"/>
      <c r="JL157" s="88"/>
      <c r="JM157" s="88"/>
      <c r="JN157" s="88"/>
      <c r="JO157" s="88"/>
      <c r="JP157" s="88"/>
      <c r="JQ157" s="88"/>
      <c r="JR157" s="88"/>
      <c r="JS157" s="88"/>
      <c r="JT157" s="88"/>
      <c r="JU157" s="88"/>
      <c r="JV157" s="88"/>
      <c r="JW157" s="88"/>
      <c r="JX157" s="88"/>
      <c r="JY157" s="88"/>
      <c r="JZ157" s="88"/>
      <c r="KA157" s="88"/>
      <c r="KB157" s="88"/>
      <c r="KC157" s="88"/>
      <c r="KD157" s="88"/>
      <c r="KE157" s="88"/>
      <c r="KF157" s="88"/>
      <c r="KG157" s="88"/>
      <c r="KH157" s="88"/>
      <c r="KI157" s="88"/>
      <c r="KJ157" s="88"/>
      <c r="KK157" s="88"/>
      <c r="KL157" s="88"/>
      <c r="KM157" s="88"/>
      <c r="KN157" s="88"/>
      <c r="KO157" s="88"/>
      <c r="KP157" s="88"/>
      <c r="KQ157" s="88"/>
      <c r="KR157" s="88"/>
      <c r="KS157" s="88"/>
      <c r="KT157" s="88"/>
      <c r="KU157" s="88"/>
      <c r="KV157" s="88"/>
      <c r="KW157" s="88"/>
      <c r="KX157" s="88"/>
      <c r="KY157" s="88"/>
      <c r="KZ157" s="88"/>
      <c r="LA157" s="88"/>
      <c r="LB157" s="88"/>
      <c r="LC157" s="88"/>
      <c r="LD157" s="88"/>
      <c r="LE157" s="88"/>
      <c r="LF157" s="88"/>
      <c r="LG157" s="88"/>
      <c r="LH157" s="88"/>
      <c r="LI157" s="88"/>
      <c r="LJ157" s="88"/>
      <c r="LK157" s="88"/>
      <c r="LL157" s="88"/>
      <c r="LM157" s="88"/>
      <c r="LN157" s="88"/>
      <c r="LO157" s="88"/>
      <c r="LP157" s="88"/>
      <c r="LQ157" s="88"/>
      <c r="LR157" s="88"/>
      <c r="LS157" s="88"/>
      <c r="LT157" s="88"/>
      <c r="LU157" s="88"/>
      <c r="LV157" s="88"/>
      <c r="LW157" s="88"/>
      <c r="LX157" s="88"/>
      <c r="LY157" s="88"/>
      <c r="LZ157" s="88"/>
      <c r="MA157" s="88"/>
      <c r="MB157" s="88"/>
      <c r="MC157" s="88"/>
      <c r="MD157" s="88"/>
      <c r="ME157" s="88"/>
      <c r="MF157" s="88"/>
      <c r="MG157" s="88"/>
      <c r="MH157" s="88"/>
      <c r="MI157" s="88"/>
      <c r="MJ157" s="88"/>
      <c r="MK157" s="88"/>
      <c r="ML157" s="88"/>
      <c r="MM157" s="88"/>
      <c r="MN157" s="88"/>
      <c r="MO157" s="88"/>
      <c r="MP157" s="88"/>
      <c r="MQ157" s="88"/>
      <c r="MR157" s="88"/>
      <c r="MS157" s="88"/>
      <c r="MT157" s="88"/>
      <c r="MU157" s="88"/>
      <c r="MV157" s="88"/>
      <c r="MW157" s="88"/>
      <c r="MX157" s="88"/>
      <c r="MY157" s="88"/>
      <c r="MZ157" s="88"/>
      <c r="NA157" s="88"/>
      <c r="NB157" s="88"/>
      <c r="NC157" s="88"/>
      <c r="ND157" s="88"/>
      <c r="NE157" s="88"/>
      <c r="NF157" s="88"/>
      <c r="NG157" s="88"/>
      <c r="NH157" s="88"/>
      <c r="NI157" s="88"/>
      <c r="NJ157" s="88"/>
      <c r="NK157" s="88"/>
      <c r="NL157" s="88"/>
      <c r="NM157" s="88"/>
      <c r="NN157" s="88"/>
      <c r="NO157" s="88"/>
      <c r="NP157" s="88"/>
      <c r="NQ157" s="88"/>
      <c r="NR157" s="88"/>
      <c r="NS157" s="88"/>
      <c r="NT157" s="88"/>
      <c r="NU157" s="88"/>
      <c r="NV157" s="88"/>
      <c r="NW157" s="88"/>
      <c r="NX157" s="88"/>
      <c r="NY157" s="88"/>
      <c r="NZ157" s="88"/>
      <c r="OA157" s="88"/>
      <c r="OB157" s="88"/>
      <c r="OC157" s="88"/>
      <c r="OD157" s="88"/>
      <c r="OE157" s="88"/>
      <c r="OF157" s="88"/>
      <c r="OG157" s="88"/>
      <c r="OH157" s="88"/>
      <c r="OI157" s="88"/>
      <c r="OJ157" s="88"/>
      <c r="OK157" s="88"/>
      <c r="OL157" s="88"/>
      <c r="OM157" s="88"/>
      <c r="ON157" s="88"/>
      <c r="OO157" s="88"/>
      <c r="OP157" s="88"/>
      <c r="OQ157" s="88"/>
      <c r="OR157" s="88"/>
      <c r="OS157" s="88"/>
      <c r="OT157" s="88"/>
      <c r="OU157" s="88"/>
      <c r="OV157" s="88"/>
      <c r="OW157" s="88"/>
      <c r="OX157" s="88"/>
      <c r="OY157" s="88"/>
      <c r="OZ157" s="88"/>
      <c r="PA157" s="88"/>
      <c r="PB157" s="88"/>
      <c r="PC157" s="88"/>
      <c r="PD157" s="88"/>
      <c r="PE157" s="88"/>
      <c r="PF157" s="88"/>
      <c r="PG157" s="88"/>
      <c r="PH157" s="88"/>
      <c r="PI157" s="88"/>
      <c r="PJ157" s="88"/>
      <c r="PK157" s="88"/>
      <c r="PL157" s="88"/>
      <c r="PM157" s="88"/>
      <c r="PN157" s="88"/>
      <c r="PO157" s="88"/>
      <c r="PP157" s="88"/>
      <c r="PQ157" s="88"/>
      <c r="PR157" s="88"/>
      <c r="PS157" s="88"/>
      <c r="PT157" s="88"/>
      <c r="PU157" s="88"/>
      <c r="PV157" s="88"/>
      <c r="PW157" s="88"/>
      <c r="PX157" s="88"/>
      <c r="PY157" s="88"/>
      <c r="PZ157" s="88"/>
      <c r="QA157" s="88"/>
      <c r="QB157" s="88"/>
      <c r="QC157" s="88"/>
      <c r="QD157" s="88"/>
      <c r="QE157" s="88"/>
      <c r="QF157" s="88"/>
      <c r="QG157" s="88"/>
      <c r="QH157" s="88"/>
      <c r="QI157" s="88"/>
      <c r="QJ157" s="88"/>
      <c r="QK157" s="88"/>
      <c r="QL157" s="88"/>
      <c r="QM157" s="88"/>
      <c r="QN157" s="88"/>
      <c r="QO157" s="88"/>
      <c r="QP157" s="88"/>
      <c r="QQ157" s="88"/>
      <c r="QR157" s="88"/>
      <c r="QS157" s="88"/>
      <c r="QT157" s="88"/>
      <c r="QU157" s="88"/>
      <c r="QV157" s="88"/>
      <c r="QW157" s="88"/>
      <c r="QX157" s="88"/>
      <c r="QY157" s="88"/>
      <c r="QZ157" s="88"/>
      <c r="RA157" s="88"/>
      <c r="RB157" s="88"/>
      <c r="RC157" s="88"/>
      <c r="RD157" s="88"/>
      <c r="RE157" s="88"/>
      <c r="RF157" s="88"/>
      <c r="RG157" s="88"/>
      <c r="RH157" s="88"/>
      <c r="RI157" s="88"/>
      <c r="RJ157" s="88"/>
      <c r="RK157" s="88"/>
      <c r="RL157" s="88"/>
      <c r="RM157" s="88"/>
      <c r="RN157" s="88"/>
      <c r="RO157" s="88"/>
      <c r="RP157" s="88"/>
      <c r="RQ157" s="88"/>
      <c r="RR157" s="88"/>
      <c r="RS157" s="88"/>
      <c r="RT157" s="88"/>
      <c r="RU157" s="88"/>
      <c r="RV157" s="88"/>
      <c r="RW157" s="88"/>
      <c r="RX157" s="88"/>
      <c r="RY157" s="88"/>
      <c r="RZ157" s="88"/>
      <c r="SA157" s="88"/>
      <c r="SB157" s="88"/>
      <c r="SC157" s="88"/>
      <c r="SD157" s="88"/>
      <c r="SE157" s="88"/>
      <c r="SF157" s="88"/>
      <c r="SG157" s="88"/>
      <c r="SH157" s="88"/>
      <c r="SI157" s="88"/>
      <c r="SJ157" s="88"/>
      <c r="SK157" s="88"/>
      <c r="SL157" s="88"/>
      <c r="SM157" s="88"/>
      <c r="SN157" s="88"/>
      <c r="SO157" s="88"/>
      <c r="SP157" s="88"/>
      <c r="SQ157" s="88"/>
      <c r="SR157" s="88"/>
      <c r="SS157" s="88"/>
      <c r="ST157" s="88"/>
      <c r="SU157" s="88"/>
      <c r="SV157" s="88"/>
      <c r="SW157" s="88"/>
      <c r="SX157" s="88"/>
      <c r="SY157" s="88"/>
      <c r="SZ157" s="88"/>
      <c r="TA157" s="88"/>
      <c r="TB157" s="88"/>
      <c r="TC157" s="88"/>
      <c r="TD157" s="88"/>
      <c r="TE157" s="88"/>
      <c r="TF157" s="88"/>
      <c r="TG157" s="88"/>
      <c r="TH157" s="88"/>
      <c r="TI157" s="88"/>
      <c r="TJ157" s="88"/>
      <c r="TK157" s="88"/>
      <c r="TL157" s="88"/>
      <c r="TM157" s="88"/>
      <c r="TN157" s="88"/>
      <c r="TO157" s="88"/>
      <c r="TP157" s="88"/>
      <c r="TQ157" s="88"/>
      <c r="TR157" s="88"/>
      <c r="TS157" s="88"/>
      <c r="TT157" s="88"/>
      <c r="TU157" s="88"/>
      <c r="TV157" s="88"/>
      <c r="TW157" s="88"/>
      <c r="TX157" s="88"/>
      <c r="TY157" s="88"/>
      <c r="TZ157" s="88"/>
      <c r="UA157" s="88"/>
      <c r="UB157" s="88"/>
      <c r="UC157" s="88"/>
      <c r="UD157" s="88"/>
      <c r="UE157" s="88"/>
      <c r="UF157" s="88"/>
      <c r="UG157" s="88"/>
      <c r="UH157" s="88"/>
      <c r="UI157" s="88"/>
      <c r="UJ157" s="88"/>
      <c r="UK157" s="88"/>
      <c r="UL157" s="88"/>
      <c r="UM157" s="88"/>
      <c r="UN157" s="88"/>
      <c r="UO157" s="88"/>
      <c r="UP157" s="88"/>
      <c r="UQ157" s="88"/>
      <c r="UR157" s="88"/>
      <c r="US157" s="88"/>
      <c r="UT157" s="88"/>
      <c r="UU157" s="88"/>
      <c r="UV157" s="88"/>
      <c r="UW157" s="88"/>
      <c r="UX157" s="88"/>
      <c r="UY157" s="88"/>
      <c r="UZ157" s="88"/>
      <c r="VA157" s="88"/>
      <c r="VB157" s="88"/>
      <c r="VC157" s="88"/>
      <c r="VD157" s="88"/>
      <c r="VE157" s="88"/>
      <c r="VF157" s="88"/>
      <c r="VG157" s="88"/>
      <c r="VH157" s="88"/>
      <c r="VI157" s="88"/>
      <c r="VJ157" s="88"/>
      <c r="VK157" s="88"/>
      <c r="VL157" s="88"/>
      <c r="VM157" s="88"/>
      <c r="VN157" s="88"/>
      <c r="VO157" s="88"/>
      <c r="VP157" s="88"/>
      <c r="VQ157" s="88"/>
      <c r="VR157" s="88"/>
      <c r="VS157" s="88"/>
      <c r="VT157" s="88"/>
      <c r="VU157" s="88"/>
      <c r="VV157" s="88"/>
      <c r="VW157" s="88"/>
      <c r="VX157" s="88"/>
      <c r="VY157" s="88"/>
      <c r="VZ157" s="88"/>
      <c r="WA157" s="88"/>
      <c r="WB157" s="88"/>
      <c r="WC157" s="88"/>
      <c r="WD157" s="88"/>
      <c r="WE157" s="88"/>
      <c r="WF157" s="88"/>
      <c r="WG157" s="88"/>
      <c r="WH157" s="88"/>
      <c r="WI157" s="88"/>
      <c r="WJ157" s="88"/>
      <c r="WK157" s="88"/>
      <c r="WL157" s="88"/>
      <c r="WM157" s="88"/>
      <c r="WN157" s="88"/>
      <c r="WO157" s="88"/>
      <c r="WP157" s="88"/>
      <c r="WQ157" s="88"/>
      <c r="WR157" s="88"/>
      <c r="WS157" s="88"/>
      <c r="WT157" s="88"/>
      <c r="WU157" s="88"/>
      <c r="WV157" s="88"/>
      <c r="WW157" s="88"/>
      <c r="WX157" s="88"/>
      <c r="WY157" s="88"/>
      <c r="WZ157" s="88"/>
      <c r="XA157" s="88"/>
      <c r="XB157" s="88"/>
      <c r="XC157" s="88"/>
      <c r="XD157" s="88"/>
      <c r="XE157" s="88"/>
      <c r="XF157" s="88"/>
      <c r="XG157" s="88"/>
      <c r="XH157" s="88"/>
      <c r="XI157" s="88"/>
      <c r="XJ157" s="88"/>
      <c r="XK157" s="88"/>
      <c r="XL157" s="88"/>
      <c r="XM157" s="88"/>
      <c r="XN157" s="88"/>
      <c r="XO157" s="88"/>
      <c r="XP157" s="88"/>
      <c r="XQ157" s="88"/>
      <c r="XR157" s="88"/>
      <c r="XS157" s="88"/>
      <c r="XT157" s="88"/>
      <c r="XU157" s="88"/>
      <c r="XV157" s="88"/>
      <c r="XW157" s="88"/>
      <c r="XX157" s="88"/>
      <c r="XY157" s="88"/>
      <c r="XZ157" s="88"/>
      <c r="YA157" s="88"/>
      <c r="YB157" s="88"/>
      <c r="YC157" s="88"/>
      <c r="YD157" s="88"/>
      <c r="YE157" s="88"/>
      <c r="YF157" s="88"/>
      <c r="YG157" s="88"/>
      <c r="YH157" s="88"/>
      <c r="YI157" s="88"/>
      <c r="YJ157" s="88"/>
      <c r="YK157" s="88"/>
      <c r="YL157" s="88"/>
      <c r="YM157" s="88"/>
      <c r="YN157" s="88"/>
      <c r="YO157" s="88"/>
      <c r="YP157" s="88"/>
      <c r="YQ157" s="88"/>
      <c r="YR157" s="88"/>
      <c r="YS157" s="88"/>
      <c r="YT157" s="88"/>
      <c r="YU157" s="88"/>
      <c r="YV157" s="88"/>
      <c r="YW157" s="88"/>
      <c r="YX157" s="88"/>
      <c r="YY157" s="88"/>
      <c r="YZ157" s="88"/>
      <c r="ZA157" s="88"/>
      <c r="ZB157" s="88"/>
      <c r="ZC157" s="88"/>
      <c r="ZD157" s="88"/>
      <c r="ZE157" s="88"/>
      <c r="ZF157" s="88"/>
      <c r="ZG157" s="88"/>
      <c r="ZH157" s="88"/>
      <c r="ZI157" s="88"/>
      <c r="ZJ157" s="88"/>
      <c r="ZK157" s="88"/>
      <c r="ZL157" s="88"/>
      <c r="ZM157" s="88"/>
      <c r="ZN157" s="88"/>
      <c r="ZO157" s="88"/>
      <c r="ZP157" s="88"/>
      <c r="ZQ157" s="88"/>
      <c r="ZR157" s="88"/>
      <c r="ZS157" s="88"/>
      <c r="ZT157" s="88"/>
      <c r="ZU157" s="88"/>
      <c r="ZV157" s="88"/>
      <c r="ZW157" s="88"/>
      <c r="ZX157" s="88"/>
      <c r="ZY157" s="88"/>
      <c r="ZZ157" s="88"/>
      <c r="AAA157" s="88"/>
      <c r="AAB157" s="88"/>
      <c r="AAC157" s="88"/>
      <c r="AAD157" s="88"/>
      <c r="AAE157" s="88"/>
      <c r="AAF157" s="88"/>
      <c r="AAG157" s="88"/>
      <c r="AAH157" s="88"/>
      <c r="AAI157" s="88"/>
      <c r="AAJ157" s="88"/>
      <c r="AAK157" s="88"/>
      <c r="AAL157" s="88"/>
      <c r="AAM157" s="88"/>
      <c r="AAN157" s="88"/>
      <c r="AAO157" s="88"/>
      <c r="AAP157" s="88"/>
      <c r="AAQ157" s="88"/>
      <c r="AAR157" s="88"/>
      <c r="AAS157" s="88"/>
      <c r="AAT157" s="88"/>
      <c r="AAU157" s="88"/>
      <c r="AAV157" s="88"/>
      <c r="AAW157" s="88"/>
      <c r="AAX157" s="88"/>
      <c r="AAY157" s="88"/>
      <c r="AAZ157" s="88"/>
      <c r="ABA157" s="88"/>
      <c r="ABB157" s="88"/>
      <c r="ABC157" s="88"/>
      <c r="ABD157" s="88"/>
      <c r="ABE157" s="88"/>
      <c r="ABF157" s="88"/>
      <c r="ABG157" s="88"/>
      <c r="ABH157" s="88"/>
      <c r="ABI157" s="88"/>
      <c r="ABJ157" s="88"/>
      <c r="ABK157" s="88"/>
      <c r="ABL157" s="88"/>
      <c r="ABM157" s="88"/>
      <c r="ABN157" s="88"/>
      <c r="ABO157" s="88"/>
      <c r="ABP157" s="88"/>
      <c r="ABQ157" s="88"/>
      <c r="ABR157" s="88"/>
      <c r="ABS157" s="88"/>
      <c r="ABT157" s="88"/>
      <c r="ABU157" s="88"/>
      <c r="ABV157" s="88"/>
      <c r="ABW157" s="88"/>
      <c r="ABX157" s="88"/>
      <c r="ABY157" s="88"/>
      <c r="ABZ157" s="88"/>
      <c r="ACA157" s="88"/>
      <c r="ACB157" s="88"/>
      <c r="ACC157" s="88"/>
      <c r="ACD157" s="88"/>
      <c r="ACE157" s="88"/>
      <c r="ACF157" s="88"/>
      <c r="ACG157" s="88"/>
      <c r="ACH157" s="88"/>
      <c r="ACI157" s="88"/>
      <c r="ACJ157" s="88"/>
      <c r="ACK157" s="88"/>
      <c r="ACL157" s="88"/>
      <c r="ACM157" s="88"/>
      <c r="ACN157" s="88"/>
      <c r="ACO157" s="88"/>
      <c r="ACP157" s="88"/>
      <c r="ACQ157" s="88"/>
      <c r="ACR157" s="88"/>
      <c r="ACS157" s="88"/>
      <c r="ACT157" s="88"/>
      <c r="ACU157" s="88"/>
      <c r="ACV157" s="88"/>
      <c r="ACW157" s="88"/>
      <c r="ACX157" s="88"/>
      <c r="ACY157" s="88"/>
      <c r="ACZ157" s="88"/>
      <c r="ADA157" s="88"/>
      <c r="ADB157" s="88"/>
      <c r="ADC157" s="88"/>
      <c r="ADD157" s="88"/>
      <c r="ADE157" s="88"/>
      <c r="ADF157" s="88"/>
      <c r="ADG157" s="88"/>
      <c r="ADH157" s="88"/>
      <c r="ADI157" s="88"/>
      <c r="ADJ157" s="88"/>
      <c r="ADK157" s="88"/>
      <c r="ADL157" s="88"/>
      <c r="ADM157" s="88"/>
      <c r="ADN157" s="88"/>
      <c r="ADO157" s="88"/>
      <c r="ADP157" s="88"/>
      <c r="ADQ157" s="88"/>
      <c r="ADR157" s="88"/>
      <c r="ADS157" s="88"/>
      <c r="ADT157" s="88"/>
      <c r="ADU157" s="88"/>
      <c r="ADV157" s="88"/>
      <c r="ADW157" s="88"/>
      <c r="ADX157" s="88"/>
      <c r="ADY157" s="88"/>
      <c r="ADZ157" s="88"/>
      <c r="AEA157" s="88"/>
      <c r="AEB157" s="88"/>
      <c r="AEC157" s="88"/>
      <c r="AED157" s="88"/>
      <c r="AEE157" s="88"/>
      <c r="AEF157" s="88"/>
      <c r="AEG157" s="88"/>
      <c r="AEH157" s="88"/>
      <c r="AEI157" s="88"/>
      <c r="AEJ157" s="88"/>
      <c r="AEK157" s="88"/>
      <c r="AEL157" s="88"/>
      <c r="AEM157" s="88"/>
      <c r="AEN157" s="88"/>
      <c r="AEO157" s="88"/>
      <c r="AEP157" s="88"/>
      <c r="AEQ157" s="88"/>
      <c r="AER157" s="88"/>
      <c r="AES157" s="88"/>
      <c r="AET157" s="88"/>
      <c r="AEU157" s="88"/>
      <c r="AEV157" s="88"/>
      <c r="AEW157" s="88"/>
      <c r="AEX157" s="88"/>
      <c r="AEY157" s="88"/>
      <c r="AEZ157" s="88"/>
      <c r="AFA157" s="88"/>
      <c r="AFB157" s="88"/>
      <c r="AFC157" s="88"/>
      <c r="AFD157" s="88"/>
      <c r="AFE157" s="88"/>
      <c r="AFF157" s="88"/>
      <c r="AFG157" s="88"/>
      <c r="AFH157" s="88"/>
      <c r="AFI157" s="88"/>
      <c r="AFJ157" s="88"/>
      <c r="AFK157" s="88"/>
      <c r="AFL157" s="88"/>
      <c r="AFM157" s="88"/>
      <c r="AFN157" s="88"/>
      <c r="AFO157" s="88"/>
      <c r="AFP157" s="88"/>
      <c r="AFQ157" s="88"/>
      <c r="AFR157" s="88"/>
      <c r="AFS157" s="88"/>
      <c r="AFT157" s="88"/>
      <c r="AFU157" s="88"/>
      <c r="AFV157" s="88"/>
      <c r="AFW157" s="88"/>
      <c r="AFX157" s="88"/>
      <c r="AFY157" s="88"/>
      <c r="AFZ157" s="88"/>
      <c r="AGA157" s="88"/>
      <c r="AGB157" s="88"/>
      <c r="AGC157" s="88"/>
      <c r="AGD157" s="88"/>
      <c r="AGE157" s="88"/>
      <c r="AGF157" s="88"/>
      <c r="AGG157" s="88"/>
      <c r="AGH157" s="88"/>
      <c r="AGI157" s="88"/>
      <c r="AGJ157" s="88"/>
      <c r="AGK157" s="88"/>
      <c r="AGL157" s="88"/>
      <c r="AGM157" s="88"/>
      <c r="AGN157" s="88"/>
      <c r="AGO157" s="88"/>
      <c r="AGP157" s="88"/>
      <c r="AGQ157" s="88"/>
      <c r="AGR157" s="88"/>
      <c r="AGS157" s="88"/>
      <c r="AGT157" s="88"/>
      <c r="AGU157" s="88"/>
      <c r="AGV157" s="88"/>
      <c r="AGW157" s="88"/>
      <c r="AGX157" s="88"/>
      <c r="AGY157" s="88"/>
      <c r="AGZ157" s="88"/>
      <c r="AHA157" s="88"/>
      <c r="AHB157" s="88"/>
      <c r="AHC157" s="88"/>
      <c r="AHD157" s="88"/>
      <c r="AHE157" s="88"/>
      <c r="AHF157" s="88"/>
      <c r="AHG157" s="88"/>
      <c r="AHH157" s="88"/>
      <c r="AHI157" s="88"/>
      <c r="AHJ157" s="88"/>
      <c r="AHK157" s="88"/>
      <c r="AHL157" s="88"/>
      <c r="AHM157" s="88"/>
      <c r="AHN157" s="88"/>
      <c r="AHO157" s="88"/>
      <c r="AHP157" s="88"/>
      <c r="AHQ157" s="88"/>
      <c r="AHR157" s="88"/>
      <c r="AHS157" s="88"/>
      <c r="AHT157" s="88"/>
      <c r="AHU157" s="88"/>
      <c r="AHV157" s="88"/>
      <c r="AHW157" s="88"/>
      <c r="AHX157" s="88"/>
      <c r="AHY157" s="88"/>
      <c r="AHZ157" s="88"/>
      <c r="AIA157" s="88"/>
      <c r="AIB157" s="88"/>
      <c r="AIC157" s="88"/>
      <c r="AID157" s="88"/>
      <c r="AIE157" s="88"/>
      <c r="AIF157" s="88"/>
      <c r="AIG157" s="88"/>
      <c r="AIH157" s="88"/>
      <c r="AII157" s="88"/>
      <c r="AIJ157" s="88"/>
      <c r="AIK157" s="88"/>
      <c r="AIL157" s="88"/>
      <c r="AIM157" s="88"/>
      <c r="AIN157" s="88"/>
      <c r="AIO157" s="88"/>
      <c r="AIP157" s="88"/>
      <c r="AIQ157" s="88"/>
      <c r="AIR157" s="88"/>
      <c r="AIS157" s="88"/>
      <c r="AIT157" s="88"/>
      <c r="AIU157" s="88"/>
      <c r="AIV157" s="88"/>
      <c r="AIW157" s="88"/>
      <c r="AIX157" s="88"/>
      <c r="AIY157" s="88"/>
      <c r="AIZ157" s="88"/>
      <c r="AJA157" s="88"/>
      <c r="AJB157" s="88"/>
      <c r="AJC157" s="88"/>
      <c r="AJD157" s="88"/>
      <c r="AJE157" s="88"/>
      <c r="AJF157" s="88"/>
      <c r="AJG157" s="88"/>
      <c r="AJH157" s="88"/>
      <c r="AJI157" s="88"/>
      <c r="AJJ157" s="88"/>
      <c r="AJK157" s="88"/>
      <c r="AJL157" s="88"/>
      <c r="AJM157" s="88"/>
      <c r="AJN157" s="88"/>
      <c r="AJO157" s="88"/>
      <c r="AJP157" s="88"/>
      <c r="AJQ157" s="88"/>
      <c r="AJR157" s="88"/>
      <c r="AJS157" s="88"/>
      <c r="AJT157" s="88"/>
      <c r="AJU157" s="88"/>
      <c r="AJV157" s="88"/>
      <c r="AJW157" s="88"/>
      <c r="AJX157" s="88"/>
      <c r="AJY157" s="88"/>
      <c r="AJZ157" s="88"/>
      <c r="AKA157" s="88"/>
      <c r="AKB157" s="88"/>
      <c r="AKC157" s="88"/>
      <c r="AKD157" s="88"/>
      <c r="AKE157" s="88"/>
      <c r="AKF157" s="88"/>
      <c r="AKG157" s="88"/>
      <c r="AKH157" s="88"/>
      <c r="AKI157" s="88"/>
      <c r="AKJ157" s="88"/>
      <c r="AKK157" s="88"/>
      <c r="AKL157" s="88"/>
      <c r="AKM157" s="88"/>
      <c r="AKN157" s="88"/>
      <c r="AKO157" s="88"/>
      <c r="AKP157" s="88"/>
      <c r="AKQ157" s="88"/>
      <c r="AKR157" s="88"/>
      <c r="AKS157" s="88"/>
      <c r="AKT157" s="88"/>
      <c r="AKU157" s="88"/>
      <c r="AKV157" s="88"/>
      <c r="AKW157" s="88"/>
      <c r="AKX157" s="88"/>
      <c r="AKY157" s="88"/>
      <c r="AKZ157" s="88"/>
      <c r="ALA157" s="88"/>
      <c r="ALB157" s="88"/>
      <c r="ALC157" s="88"/>
      <c r="ALD157" s="88"/>
      <c r="ALE157" s="88"/>
      <c r="ALF157" s="88"/>
      <c r="ALG157" s="88"/>
      <c r="ALH157" s="88"/>
      <c r="ALI157" s="88"/>
      <c r="ALJ157" s="88"/>
      <c r="ALK157" s="88"/>
      <c r="ALL157" s="88"/>
      <c r="ALM157" s="88"/>
      <c r="ALN157" s="88"/>
      <c r="ALO157" s="88"/>
      <c r="ALP157" s="88"/>
      <c r="ALQ157" s="88"/>
      <c r="ALR157" s="88"/>
      <c r="ALS157" s="88"/>
      <c r="ALT157" s="88"/>
      <c r="ALU157" s="88"/>
      <c r="ALV157" s="88"/>
      <c r="ALW157" s="88"/>
      <c r="ALX157" s="88"/>
      <c r="ALY157" s="88"/>
      <c r="ALZ157" s="88"/>
      <c r="AMA157" s="88"/>
      <c r="AMB157" s="88"/>
      <c r="AMC157" s="88"/>
      <c r="AMD157" s="88"/>
      <c r="AME157" s="88"/>
      <c r="AMF157" s="88"/>
      <c r="AMG157" s="88"/>
      <c r="AMH157" s="88"/>
      <c r="AMI157" s="88"/>
      <c r="AMJ157" s="88"/>
      <c r="AMK157" s="88"/>
      <c r="AML157" s="88"/>
      <c r="AMM157" s="88"/>
      <c r="AMN157" s="88"/>
      <c r="AMO157" s="88"/>
      <c r="AMP157" s="88"/>
      <c r="AMQ157" s="88"/>
      <c r="AMR157" s="88"/>
      <c r="AMS157" s="88"/>
      <c r="AMT157" s="88"/>
      <c r="AMU157" s="88"/>
      <c r="AMV157" s="88"/>
      <c r="AMW157" s="88"/>
      <c r="AMX157" s="88"/>
      <c r="AMY157" s="88"/>
      <c r="AMZ157" s="88"/>
      <c r="ANA157" s="88"/>
      <c r="ANB157" s="88"/>
      <c r="ANC157" s="88"/>
      <c r="AND157" s="88"/>
      <c r="ANE157" s="88"/>
      <c r="ANF157" s="88"/>
      <c r="ANG157" s="88"/>
      <c r="ANH157" s="88"/>
      <c r="ANI157" s="88"/>
      <c r="ANJ157" s="88"/>
      <c r="ANK157" s="88"/>
      <c r="ANL157" s="88"/>
      <c r="ANM157" s="88"/>
      <c r="ANN157" s="88"/>
      <c r="ANO157" s="88"/>
      <c r="ANP157" s="88"/>
      <c r="ANQ157" s="88"/>
      <c r="ANR157" s="88"/>
      <c r="ANS157" s="88"/>
      <c r="ANT157" s="88"/>
      <c r="ANU157" s="88"/>
      <c r="ANV157" s="88"/>
      <c r="ANW157" s="88"/>
      <c r="ANX157" s="88"/>
      <c r="ANY157" s="88"/>
      <c r="ANZ157" s="88"/>
      <c r="AOA157" s="88"/>
      <c r="AOB157" s="88"/>
      <c r="AOC157" s="88"/>
      <c r="AOD157" s="88"/>
      <c r="AOE157" s="88"/>
      <c r="AOF157" s="88"/>
      <c r="AOG157" s="88"/>
      <c r="AOH157" s="88"/>
      <c r="AOI157" s="88"/>
      <c r="AOJ157" s="88"/>
      <c r="AOK157" s="88"/>
      <c r="AOL157" s="88"/>
      <c r="AOM157" s="88"/>
      <c r="AON157" s="88"/>
      <c r="AOO157" s="88"/>
      <c r="AOP157" s="88"/>
      <c r="AOQ157" s="88"/>
      <c r="AOR157" s="88"/>
      <c r="AOS157" s="88"/>
      <c r="AOT157" s="88"/>
      <c r="AOU157" s="88"/>
      <c r="AOV157" s="88"/>
      <c r="AOW157" s="88"/>
      <c r="AOX157" s="88"/>
      <c r="AOY157" s="88"/>
      <c r="AOZ157" s="88"/>
      <c r="APA157" s="88"/>
      <c r="APB157" s="88"/>
      <c r="APC157" s="88"/>
      <c r="APD157" s="88"/>
      <c r="APE157" s="88"/>
      <c r="APF157" s="88"/>
      <c r="APG157" s="88"/>
      <c r="APH157" s="88"/>
      <c r="API157" s="88"/>
      <c r="APJ157" s="88"/>
      <c r="APK157" s="88"/>
      <c r="APL157" s="88"/>
      <c r="APM157" s="88"/>
      <c r="APN157" s="88"/>
      <c r="APO157" s="88"/>
      <c r="APP157" s="88"/>
      <c r="APQ157" s="88"/>
      <c r="APR157" s="88"/>
      <c r="APS157" s="88"/>
      <c r="APT157" s="88"/>
      <c r="APU157" s="88"/>
      <c r="APV157" s="88"/>
      <c r="APW157" s="88"/>
      <c r="APX157" s="88"/>
      <c r="APY157" s="88"/>
      <c r="APZ157" s="88"/>
      <c r="AQA157" s="88"/>
      <c r="AQB157" s="88"/>
      <c r="AQC157" s="88"/>
      <c r="AQD157" s="88"/>
      <c r="AQE157" s="88"/>
      <c r="AQF157" s="88"/>
      <c r="AQG157" s="88"/>
      <c r="AQH157" s="88"/>
      <c r="AQI157" s="88"/>
      <c r="AQJ157" s="88"/>
      <c r="AQK157" s="88"/>
      <c r="AQL157" s="88"/>
      <c r="AQM157" s="88"/>
      <c r="AQN157" s="88"/>
      <c r="AQO157" s="88"/>
      <c r="AQP157" s="88"/>
      <c r="AQQ157" s="88"/>
      <c r="AQR157" s="88"/>
      <c r="AQS157" s="88"/>
      <c r="AQT157" s="88"/>
      <c r="AQU157" s="88"/>
      <c r="AQV157" s="88"/>
      <c r="AQW157" s="88"/>
      <c r="AQX157" s="88"/>
      <c r="AQY157" s="88"/>
      <c r="AQZ157" s="88"/>
      <c r="ARA157" s="88"/>
      <c r="ARB157" s="88"/>
      <c r="ARC157" s="88"/>
      <c r="ARD157" s="88"/>
      <c r="ARE157" s="88"/>
      <c r="ARF157" s="88"/>
      <c r="ARG157" s="88"/>
      <c r="ARH157" s="88"/>
      <c r="ARI157" s="88"/>
      <c r="ARJ157" s="88"/>
      <c r="ARK157" s="88"/>
      <c r="ARL157" s="88"/>
      <c r="ARM157" s="88"/>
      <c r="ARN157" s="88"/>
      <c r="ARO157" s="88"/>
      <c r="ARP157" s="88"/>
      <c r="ARQ157" s="88"/>
      <c r="ARR157" s="88"/>
      <c r="ARS157" s="88"/>
      <c r="ART157" s="88"/>
      <c r="ARU157" s="88"/>
      <c r="ARV157" s="88"/>
      <c r="ARW157" s="88"/>
      <c r="ARX157" s="88"/>
      <c r="ARY157" s="88"/>
      <c r="ARZ157" s="88"/>
      <c r="ASA157" s="88"/>
      <c r="ASB157" s="88"/>
      <c r="ASC157" s="88"/>
      <c r="ASD157" s="88"/>
      <c r="ASE157" s="88"/>
      <c r="ASF157" s="88"/>
      <c r="ASG157" s="88"/>
      <c r="ASH157" s="88"/>
      <c r="ASI157" s="88"/>
      <c r="ASJ157" s="88"/>
      <c r="ASK157" s="88"/>
      <c r="ASL157" s="88"/>
      <c r="ASM157" s="88"/>
      <c r="ASN157" s="88"/>
      <c r="ASO157" s="88"/>
      <c r="ASP157" s="88"/>
      <c r="ASQ157" s="88"/>
      <c r="ASR157" s="88"/>
      <c r="ASS157" s="88"/>
      <c r="AST157" s="88"/>
      <c r="ASU157" s="88"/>
      <c r="ASV157" s="88"/>
      <c r="ASW157" s="88"/>
      <c r="ASX157" s="88"/>
      <c r="ASY157" s="88"/>
      <c r="ASZ157" s="88"/>
      <c r="ATA157" s="88"/>
      <c r="ATB157" s="88"/>
      <c r="ATC157" s="88"/>
      <c r="ATD157" s="88"/>
      <c r="ATE157" s="88"/>
      <c r="ATF157" s="88"/>
      <c r="ATG157" s="88"/>
      <c r="ATH157" s="88"/>
      <c r="ATI157" s="88"/>
      <c r="ATJ157" s="88"/>
      <c r="ATK157" s="88"/>
      <c r="ATL157" s="88"/>
      <c r="ATM157" s="88"/>
      <c r="ATN157" s="88"/>
      <c r="ATO157" s="88"/>
      <c r="ATP157" s="88"/>
      <c r="ATQ157" s="88"/>
      <c r="ATR157" s="88"/>
      <c r="ATS157" s="88"/>
      <c r="ATT157" s="88"/>
      <c r="ATU157" s="88"/>
      <c r="ATV157" s="88"/>
      <c r="ATW157" s="88"/>
      <c r="ATX157" s="88"/>
      <c r="ATY157" s="88"/>
      <c r="ATZ157" s="88"/>
      <c r="AUA157" s="88"/>
      <c r="AUB157" s="88"/>
      <c r="AUC157" s="88"/>
      <c r="AUD157" s="88"/>
      <c r="AUE157" s="88"/>
      <c r="AUF157" s="88"/>
      <c r="AUG157" s="88"/>
      <c r="AUH157" s="88"/>
      <c r="AUI157" s="88"/>
      <c r="AUJ157" s="88"/>
      <c r="AUK157" s="88"/>
      <c r="AUL157" s="88"/>
      <c r="AUM157" s="88"/>
      <c r="AUN157" s="88"/>
      <c r="AUO157" s="88"/>
      <c r="AUP157" s="88"/>
      <c r="AUQ157" s="88"/>
      <c r="AUR157" s="88"/>
      <c r="AUS157" s="88"/>
      <c r="AUT157" s="88"/>
      <c r="AUU157" s="88"/>
      <c r="AUV157" s="88"/>
      <c r="AUW157" s="88"/>
      <c r="AUX157" s="88"/>
      <c r="AUY157" s="88"/>
      <c r="AUZ157" s="88"/>
      <c r="AVA157" s="88"/>
      <c r="AVB157" s="88"/>
      <c r="AVC157" s="88"/>
      <c r="AVD157" s="88"/>
      <c r="AVE157" s="88"/>
      <c r="AVF157" s="88"/>
      <c r="AVG157" s="88"/>
      <c r="AVH157" s="88"/>
      <c r="AVI157" s="88"/>
      <c r="AVJ157" s="88"/>
      <c r="AVK157" s="88"/>
      <c r="AVL157" s="88"/>
      <c r="AVM157" s="88"/>
      <c r="AVN157" s="88"/>
      <c r="AVO157" s="88"/>
      <c r="AVP157" s="88"/>
      <c r="AVQ157" s="88"/>
      <c r="AVR157" s="88"/>
      <c r="AVS157" s="88"/>
      <c r="AVT157" s="88"/>
      <c r="AVU157" s="88"/>
      <c r="AVV157" s="88"/>
      <c r="AVW157" s="88"/>
      <c r="AVX157" s="88"/>
      <c r="AVY157" s="88"/>
      <c r="AVZ157" s="88"/>
      <c r="AWA157" s="88"/>
      <c r="AWB157" s="88"/>
      <c r="AWC157" s="88"/>
      <c r="AWD157" s="88"/>
      <c r="AWE157" s="88"/>
      <c r="AWF157" s="88"/>
      <c r="AWG157" s="88"/>
      <c r="AWH157" s="88"/>
      <c r="AWI157" s="88"/>
      <c r="AWJ157" s="88"/>
      <c r="AWK157" s="88"/>
      <c r="AWL157" s="88"/>
      <c r="AWM157" s="88"/>
      <c r="AWN157" s="88"/>
      <c r="AWO157" s="88"/>
      <c r="AWP157" s="88"/>
      <c r="AWQ157" s="88"/>
      <c r="AWR157" s="88"/>
      <c r="AWS157" s="88"/>
      <c r="AWT157" s="88"/>
      <c r="AWU157" s="88"/>
      <c r="AWV157" s="88"/>
      <c r="AWW157" s="88"/>
      <c r="AWX157" s="88"/>
      <c r="AWY157" s="88"/>
      <c r="AWZ157" s="88"/>
      <c r="AXA157" s="88"/>
      <c r="AXB157" s="88"/>
      <c r="AXC157" s="88"/>
      <c r="AXD157" s="88"/>
      <c r="AXE157" s="88"/>
      <c r="AXF157" s="88"/>
      <c r="AXG157" s="88"/>
      <c r="AXH157" s="88"/>
      <c r="AXI157" s="88"/>
      <c r="AXJ157" s="88"/>
      <c r="AXK157" s="88"/>
      <c r="AXL157" s="88"/>
      <c r="AXM157" s="88"/>
      <c r="AXN157" s="88"/>
      <c r="AXO157" s="88"/>
      <c r="AXP157" s="88"/>
      <c r="AXQ157" s="88"/>
      <c r="AXR157" s="88"/>
      <c r="AXS157" s="88"/>
      <c r="AXT157" s="88"/>
      <c r="AXU157" s="88"/>
      <c r="AXV157" s="88"/>
      <c r="AXW157" s="88"/>
      <c r="AXX157" s="88"/>
      <c r="AXY157" s="88"/>
      <c r="AXZ157" s="88"/>
      <c r="AYA157" s="88"/>
      <c r="AYB157" s="88"/>
      <c r="AYC157" s="88"/>
      <c r="AYD157" s="88"/>
      <c r="AYE157" s="88"/>
      <c r="AYF157" s="88"/>
      <c r="AYG157" s="88"/>
      <c r="AYH157" s="88"/>
      <c r="AYI157" s="88"/>
      <c r="AYJ157" s="88"/>
      <c r="AYK157" s="88"/>
      <c r="AYL157" s="88"/>
      <c r="AYM157" s="88"/>
      <c r="AYN157" s="88"/>
      <c r="AYO157" s="88"/>
      <c r="AYP157" s="88"/>
      <c r="AYQ157" s="88"/>
      <c r="AYR157" s="88"/>
      <c r="AYS157" s="88"/>
      <c r="AYT157" s="88"/>
      <c r="AYU157" s="88"/>
      <c r="AYV157" s="88"/>
      <c r="AYW157" s="88"/>
      <c r="AYX157" s="88"/>
      <c r="AYY157" s="88"/>
      <c r="AYZ157" s="88"/>
      <c r="AZA157" s="88"/>
      <c r="AZB157" s="88"/>
      <c r="AZC157" s="88"/>
      <c r="AZD157" s="88"/>
      <c r="AZE157" s="88"/>
      <c r="AZF157" s="88"/>
      <c r="AZG157" s="88"/>
      <c r="AZH157" s="88"/>
      <c r="AZI157" s="88"/>
      <c r="AZJ157" s="88"/>
      <c r="AZK157" s="88"/>
      <c r="AZL157" s="88"/>
      <c r="AZM157" s="88"/>
      <c r="AZN157" s="88"/>
      <c r="AZO157" s="88"/>
      <c r="AZP157" s="88"/>
      <c r="AZQ157" s="88"/>
      <c r="AZR157" s="88"/>
      <c r="AZS157" s="88"/>
      <c r="AZT157" s="88"/>
      <c r="AZU157" s="88"/>
      <c r="AZV157" s="88"/>
      <c r="AZW157" s="88"/>
      <c r="AZX157" s="88"/>
      <c r="AZY157" s="88"/>
      <c r="AZZ157" s="88"/>
      <c r="BAA157" s="88"/>
      <c r="BAB157" s="88"/>
      <c r="BAC157" s="88"/>
      <c r="BAD157" s="88"/>
      <c r="BAE157" s="88"/>
      <c r="BAF157" s="88"/>
      <c r="BAG157" s="88"/>
      <c r="BAH157" s="88"/>
      <c r="BAI157" s="88"/>
      <c r="BAJ157" s="88"/>
      <c r="BAK157" s="88"/>
      <c r="BAL157" s="88"/>
      <c r="BAM157" s="88"/>
      <c r="BAN157" s="88"/>
      <c r="BAO157" s="88"/>
      <c r="BAP157" s="88"/>
      <c r="BAQ157" s="88"/>
      <c r="BAR157" s="88"/>
      <c r="BAS157" s="88"/>
      <c r="BAT157" s="88"/>
      <c r="BAU157" s="88"/>
      <c r="BAV157" s="88"/>
      <c r="BAW157" s="88"/>
      <c r="BAX157" s="88"/>
      <c r="BAY157" s="88"/>
      <c r="BAZ157" s="88"/>
      <c r="BBA157" s="88"/>
      <c r="BBB157" s="88"/>
      <c r="BBC157" s="88"/>
      <c r="BBD157" s="88"/>
      <c r="BBE157" s="88"/>
      <c r="BBF157" s="88"/>
      <c r="BBG157" s="88"/>
      <c r="BBH157" s="88"/>
      <c r="BBI157" s="88"/>
      <c r="BBJ157" s="88"/>
      <c r="BBK157" s="88"/>
      <c r="BBL157" s="88"/>
      <c r="BBM157" s="88"/>
      <c r="BBN157" s="88"/>
      <c r="BBO157" s="88"/>
      <c r="BBP157" s="88"/>
      <c r="BBQ157" s="88"/>
      <c r="BBR157" s="88"/>
      <c r="BBS157" s="88"/>
      <c r="BBT157" s="88"/>
      <c r="BBU157" s="88"/>
      <c r="BBV157" s="88"/>
      <c r="BBW157" s="88"/>
      <c r="BBX157" s="88"/>
      <c r="BBY157" s="88"/>
      <c r="BBZ157" s="88"/>
      <c r="BCA157" s="88"/>
      <c r="BCB157" s="88"/>
      <c r="BCC157" s="88"/>
      <c r="BCD157" s="88"/>
      <c r="BCE157" s="88"/>
      <c r="BCF157" s="88"/>
      <c r="BCG157" s="88"/>
      <c r="BCH157" s="88"/>
      <c r="BCI157" s="88"/>
      <c r="BCJ157" s="88"/>
      <c r="BCK157" s="88"/>
      <c r="BCL157" s="88"/>
      <c r="BCM157" s="88"/>
      <c r="BCN157" s="88"/>
      <c r="BCO157" s="88"/>
      <c r="BCP157" s="88"/>
      <c r="BCQ157" s="88"/>
      <c r="BCR157" s="88"/>
      <c r="BCS157" s="88"/>
      <c r="BCT157" s="88"/>
      <c r="BCU157" s="88"/>
      <c r="BCV157" s="88"/>
      <c r="BCW157" s="88"/>
      <c r="BCX157" s="88"/>
      <c r="BCY157" s="88"/>
      <c r="BCZ157" s="88"/>
      <c r="BDA157" s="88"/>
      <c r="BDB157" s="88"/>
      <c r="BDC157" s="88"/>
      <c r="BDD157" s="88"/>
      <c r="BDE157" s="88"/>
      <c r="BDF157" s="88"/>
      <c r="BDG157" s="88"/>
      <c r="BDH157" s="88"/>
      <c r="BDI157" s="88"/>
      <c r="BDJ157" s="88"/>
      <c r="BDK157" s="88"/>
      <c r="BDL157" s="88"/>
      <c r="BDM157" s="88"/>
      <c r="BDN157" s="88"/>
      <c r="BDO157" s="88"/>
      <c r="BDP157" s="88"/>
      <c r="BDQ157" s="88"/>
      <c r="BDR157" s="88"/>
      <c r="BDS157" s="88"/>
      <c r="BDT157" s="88"/>
      <c r="BDU157" s="88"/>
      <c r="BDV157" s="88"/>
      <c r="BDW157" s="88"/>
      <c r="BDX157" s="88"/>
      <c r="BDY157" s="88"/>
      <c r="BDZ157" s="88"/>
      <c r="BEA157" s="88"/>
      <c r="BEB157" s="88"/>
      <c r="BEC157" s="88"/>
      <c r="BED157" s="88"/>
      <c r="BEE157" s="88"/>
      <c r="BEF157" s="88"/>
      <c r="BEG157" s="88"/>
      <c r="BEH157" s="88"/>
      <c r="BEI157" s="88"/>
      <c r="BEJ157" s="88"/>
      <c r="BEK157" s="88"/>
      <c r="BEL157" s="88"/>
      <c r="BEM157" s="88"/>
      <c r="BEN157" s="88"/>
      <c r="BEO157" s="88"/>
      <c r="BEP157" s="88"/>
      <c r="BEQ157" s="88"/>
      <c r="BER157" s="88"/>
      <c r="BES157" s="88"/>
      <c r="BET157" s="88"/>
      <c r="BEU157" s="88"/>
      <c r="BEV157" s="88"/>
      <c r="BEW157" s="88"/>
      <c r="BEX157" s="88"/>
      <c r="BEY157" s="88"/>
      <c r="BEZ157" s="88"/>
      <c r="BFA157" s="88"/>
      <c r="BFB157" s="88"/>
      <c r="BFC157" s="88"/>
      <c r="BFD157" s="88"/>
      <c r="BFE157" s="88"/>
      <c r="BFF157" s="88"/>
      <c r="BFG157" s="88"/>
      <c r="BFH157" s="88"/>
      <c r="BFI157" s="88"/>
      <c r="BFJ157" s="88"/>
      <c r="BFK157" s="88"/>
      <c r="BFL157" s="88"/>
      <c r="BFM157" s="88"/>
      <c r="BFN157" s="88"/>
      <c r="BFO157" s="88"/>
      <c r="BFP157" s="88"/>
      <c r="BFQ157" s="88"/>
      <c r="BFR157" s="88"/>
      <c r="BFS157" s="88"/>
      <c r="BFT157" s="88"/>
      <c r="BFU157" s="88"/>
      <c r="BFV157" s="88"/>
      <c r="BFW157" s="88"/>
      <c r="BFX157" s="88"/>
      <c r="BFY157" s="88"/>
      <c r="BFZ157" s="88"/>
      <c r="BGA157" s="88"/>
      <c r="BGB157" s="88"/>
      <c r="BGC157" s="88"/>
      <c r="BGD157" s="88"/>
      <c r="BGE157" s="88"/>
      <c r="BGF157" s="88"/>
      <c r="BGG157" s="88"/>
      <c r="BGH157" s="88"/>
      <c r="BGI157" s="88"/>
      <c r="BGJ157" s="88"/>
      <c r="BGK157" s="88"/>
      <c r="BGL157" s="88"/>
      <c r="BGM157" s="88"/>
      <c r="BGN157" s="88"/>
      <c r="BGO157" s="88"/>
      <c r="BGP157" s="88"/>
      <c r="BGQ157" s="88"/>
      <c r="BGR157" s="88"/>
      <c r="BGS157" s="88"/>
      <c r="BGT157" s="88"/>
      <c r="BGU157" s="88"/>
      <c r="BGV157" s="88"/>
      <c r="BGW157" s="88"/>
      <c r="BGX157" s="88"/>
      <c r="BGY157" s="88"/>
      <c r="BGZ157" s="88"/>
      <c r="BHA157" s="88"/>
      <c r="BHB157" s="88"/>
      <c r="BHC157" s="88"/>
      <c r="BHD157" s="88"/>
      <c r="BHE157" s="88"/>
      <c r="BHF157" s="88"/>
      <c r="BHG157" s="88"/>
      <c r="BHH157" s="88"/>
      <c r="BHI157" s="88"/>
      <c r="BHJ157" s="88"/>
      <c r="BHK157" s="88"/>
      <c r="BHL157" s="88"/>
      <c r="BHM157" s="88"/>
      <c r="BHN157" s="88"/>
      <c r="BHO157" s="88"/>
      <c r="BHP157" s="88"/>
      <c r="BHQ157" s="88"/>
      <c r="BHR157" s="88"/>
      <c r="BHS157" s="88"/>
      <c r="BHT157" s="88"/>
      <c r="BHU157" s="88"/>
      <c r="BHV157" s="88"/>
      <c r="BHW157" s="88"/>
      <c r="BHX157" s="88"/>
      <c r="BHY157" s="88"/>
      <c r="BHZ157" s="88"/>
      <c r="BIA157" s="88"/>
      <c r="BIB157" s="88"/>
      <c r="BIC157" s="88"/>
      <c r="BID157" s="88"/>
      <c r="BIE157" s="88"/>
      <c r="BIF157" s="88"/>
      <c r="BIG157" s="88"/>
      <c r="BIH157" s="88"/>
      <c r="BII157" s="88"/>
      <c r="BIJ157" s="88"/>
      <c r="BIK157" s="88"/>
      <c r="BIL157" s="88"/>
      <c r="BIM157" s="88"/>
      <c r="BIN157" s="88"/>
      <c r="BIO157" s="88"/>
      <c r="BIP157" s="88"/>
      <c r="BIQ157" s="88"/>
      <c r="BIR157" s="88"/>
      <c r="BIS157" s="88"/>
      <c r="BIT157" s="88"/>
      <c r="BIU157" s="88"/>
      <c r="BIV157" s="88"/>
      <c r="BIW157" s="88"/>
      <c r="BIX157" s="88"/>
      <c r="BIY157" s="88"/>
      <c r="BIZ157" s="88"/>
      <c r="BJA157" s="88"/>
      <c r="BJB157" s="88"/>
      <c r="BJC157" s="88"/>
      <c r="BJD157" s="88"/>
      <c r="BJE157" s="88"/>
      <c r="BJF157" s="88"/>
      <c r="BJG157" s="88"/>
      <c r="BJH157" s="88"/>
      <c r="BJI157" s="88"/>
      <c r="BJJ157" s="88"/>
      <c r="BJK157" s="88"/>
      <c r="BJL157" s="88"/>
      <c r="BJM157" s="88"/>
      <c r="BJN157" s="88"/>
      <c r="BJO157" s="88"/>
      <c r="BJP157" s="88"/>
      <c r="BJQ157" s="88"/>
      <c r="BJR157" s="88"/>
      <c r="BJS157" s="88"/>
      <c r="BJT157" s="88"/>
      <c r="BJU157" s="88"/>
      <c r="BJV157" s="88"/>
      <c r="BJW157" s="88"/>
      <c r="BJX157" s="88"/>
      <c r="BJY157" s="88"/>
      <c r="BJZ157" s="88"/>
      <c r="BKA157" s="88"/>
      <c r="BKB157" s="88"/>
      <c r="BKC157" s="88"/>
      <c r="BKD157" s="88"/>
      <c r="BKE157" s="88"/>
      <c r="BKF157" s="88"/>
      <c r="BKG157" s="88"/>
      <c r="BKH157" s="88"/>
      <c r="BKI157" s="88"/>
      <c r="BKJ157" s="88"/>
      <c r="BKK157" s="88"/>
      <c r="BKL157" s="88"/>
      <c r="BKM157" s="88"/>
      <c r="BKN157" s="88"/>
      <c r="BKO157" s="88"/>
      <c r="BKP157" s="88"/>
      <c r="BKQ157" s="88"/>
      <c r="BKR157" s="88"/>
      <c r="BKS157" s="88"/>
      <c r="BKT157" s="88"/>
      <c r="BKU157" s="88"/>
      <c r="BKV157" s="88"/>
      <c r="BKW157" s="88"/>
      <c r="BKX157" s="88"/>
      <c r="BKY157" s="88"/>
      <c r="BKZ157" s="88"/>
      <c r="BLA157" s="88"/>
      <c r="BLB157" s="88"/>
      <c r="BLC157" s="88"/>
      <c r="BLD157" s="88"/>
      <c r="BLE157" s="88"/>
      <c r="BLF157" s="88"/>
      <c r="BLG157" s="88"/>
      <c r="BLH157" s="88"/>
      <c r="BLI157" s="88"/>
      <c r="BLJ157" s="88"/>
      <c r="BLK157" s="88"/>
      <c r="BLL157" s="88"/>
      <c r="BLM157" s="88"/>
      <c r="BLN157" s="88"/>
      <c r="BLO157" s="88"/>
      <c r="BLP157" s="88"/>
      <c r="BLQ157" s="88"/>
      <c r="BLR157" s="88"/>
      <c r="BLS157" s="88"/>
      <c r="BLT157" s="88"/>
      <c r="BLU157" s="88"/>
      <c r="BLV157" s="88"/>
      <c r="BLW157" s="88"/>
      <c r="BLX157" s="88"/>
      <c r="BLY157" s="88"/>
      <c r="BLZ157" s="88"/>
      <c r="BMA157" s="88"/>
      <c r="BMB157" s="88"/>
      <c r="BMC157" s="88"/>
      <c r="BMD157" s="88"/>
      <c r="BME157" s="88"/>
      <c r="BMF157" s="88"/>
      <c r="BMG157" s="88"/>
      <c r="BMH157" s="88"/>
      <c r="BMI157" s="88"/>
      <c r="BMJ157" s="88"/>
      <c r="BMK157" s="88"/>
      <c r="BML157" s="88"/>
      <c r="BMM157" s="88"/>
      <c r="BMN157" s="88"/>
      <c r="BMO157" s="88"/>
      <c r="BMP157" s="88"/>
      <c r="BMQ157" s="88"/>
      <c r="BMR157" s="88"/>
      <c r="BMS157" s="88"/>
      <c r="BMT157" s="88"/>
      <c r="BMU157" s="88"/>
      <c r="BMV157" s="88"/>
      <c r="BMW157" s="88"/>
      <c r="BMX157" s="88"/>
      <c r="BMY157" s="88"/>
      <c r="BMZ157" s="88"/>
      <c r="BNA157" s="88"/>
      <c r="BNB157" s="88"/>
      <c r="BNC157" s="88"/>
      <c r="BND157" s="88"/>
      <c r="BNE157" s="88"/>
      <c r="BNF157" s="88"/>
      <c r="BNG157" s="88"/>
      <c r="BNH157" s="88"/>
      <c r="BNI157" s="88"/>
      <c r="BNJ157" s="88"/>
      <c r="BNK157" s="88"/>
      <c r="BNL157" s="88"/>
      <c r="BNM157" s="88"/>
      <c r="BNN157" s="88"/>
      <c r="BNO157" s="88"/>
      <c r="BNP157" s="88"/>
      <c r="BNQ157" s="88"/>
      <c r="BNR157" s="88"/>
      <c r="BNS157" s="88"/>
      <c r="BNT157" s="88"/>
      <c r="BNU157" s="88"/>
      <c r="BNV157" s="88"/>
      <c r="BNW157" s="88"/>
      <c r="BNX157" s="88"/>
      <c r="BNY157" s="88"/>
      <c r="BNZ157" s="88"/>
      <c r="BOA157" s="88"/>
      <c r="BOB157" s="88"/>
      <c r="BOC157" s="88"/>
      <c r="BOD157" s="88"/>
      <c r="BOE157" s="88"/>
      <c r="BOF157" s="88"/>
      <c r="BOG157" s="88"/>
      <c r="BOH157" s="88"/>
      <c r="BOI157" s="88"/>
      <c r="BOJ157" s="88"/>
      <c r="BOK157" s="88"/>
      <c r="BOL157" s="88"/>
      <c r="BOM157" s="88"/>
      <c r="BON157" s="88"/>
      <c r="BOO157" s="88"/>
      <c r="BOP157" s="88"/>
      <c r="BOQ157" s="88"/>
      <c r="BOR157" s="88"/>
      <c r="BOS157" s="88"/>
      <c r="BOT157" s="88"/>
      <c r="BOU157" s="88"/>
      <c r="BOV157" s="88"/>
      <c r="BOW157" s="88"/>
      <c r="BOX157" s="88"/>
      <c r="BOY157" s="88"/>
      <c r="BOZ157" s="88"/>
      <c r="BPA157" s="88"/>
      <c r="BPB157" s="88"/>
      <c r="BPC157" s="88"/>
      <c r="BPD157" s="88"/>
      <c r="BPE157" s="88"/>
      <c r="BPF157" s="88"/>
      <c r="BPG157" s="88"/>
      <c r="BPH157" s="88"/>
      <c r="BPI157" s="88"/>
      <c r="BPJ157" s="88"/>
      <c r="BPK157" s="88"/>
      <c r="BPL157" s="88"/>
      <c r="BPM157" s="88"/>
      <c r="BPN157" s="88"/>
      <c r="BPO157" s="88"/>
      <c r="BPP157" s="88"/>
      <c r="BPQ157" s="88"/>
      <c r="BPR157" s="88"/>
      <c r="BPS157" s="88"/>
      <c r="BPT157" s="88"/>
      <c r="BPU157" s="88"/>
      <c r="BPV157" s="88"/>
      <c r="BPW157" s="88"/>
      <c r="BPX157" s="88"/>
      <c r="BPY157" s="88"/>
      <c r="BPZ157" s="88"/>
      <c r="BQA157" s="88"/>
      <c r="BQB157" s="88"/>
      <c r="BQC157" s="88"/>
      <c r="BQD157" s="88"/>
      <c r="BQE157" s="88"/>
      <c r="BQF157" s="88"/>
      <c r="BQG157" s="88"/>
      <c r="BQH157" s="88"/>
      <c r="BQI157" s="88"/>
      <c r="BQJ157" s="88"/>
      <c r="BQK157" s="88"/>
      <c r="BQL157" s="88"/>
      <c r="BQM157" s="88"/>
      <c r="BQN157" s="88"/>
      <c r="BQO157" s="88"/>
      <c r="BQP157" s="88"/>
      <c r="BQQ157" s="88"/>
      <c r="BQR157" s="88"/>
      <c r="BQS157" s="88"/>
      <c r="BQT157" s="88"/>
      <c r="BQU157" s="88"/>
      <c r="BQV157" s="88"/>
      <c r="BQW157" s="88"/>
      <c r="BQX157" s="88"/>
      <c r="BQY157" s="88"/>
      <c r="BQZ157" s="88"/>
      <c r="BRA157" s="88"/>
      <c r="BRB157" s="88"/>
      <c r="BRC157" s="88"/>
      <c r="BRD157" s="88"/>
      <c r="BRE157" s="88"/>
      <c r="BRF157" s="88"/>
      <c r="BRG157" s="88"/>
      <c r="BRH157" s="88"/>
      <c r="BRI157" s="88"/>
      <c r="BRJ157" s="88"/>
      <c r="BRK157" s="88"/>
      <c r="BRL157" s="88"/>
      <c r="BRM157" s="88"/>
      <c r="BRN157" s="88"/>
      <c r="BRO157" s="88"/>
      <c r="BRP157" s="88"/>
      <c r="BRQ157" s="88"/>
      <c r="BRR157" s="88"/>
      <c r="BRS157" s="88"/>
      <c r="BRT157" s="88"/>
      <c r="BRU157" s="88"/>
      <c r="BRV157" s="88"/>
      <c r="BRW157" s="88"/>
      <c r="BRX157" s="88"/>
      <c r="BRY157" s="88"/>
      <c r="BRZ157" s="88"/>
      <c r="BSA157" s="88"/>
      <c r="BSB157" s="88"/>
      <c r="BSC157" s="88"/>
      <c r="BSD157" s="88"/>
      <c r="BSE157" s="88"/>
      <c r="BSF157" s="88"/>
      <c r="BSG157" s="88"/>
      <c r="BSH157" s="88"/>
      <c r="BSI157" s="88"/>
      <c r="BSJ157" s="88"/>
      <c r="BSK157" s="88"/>
      <c r="BSL157" s="88"/>
      <c r="BSM157" s="88"/>
      <c r="BSN157" s="88"/>
      <c r="BSO157" s="88"/>
      <c r="BSP157" s="88"/>
      <c r="BSQ157" s="88"/>
      <c r="BSR157" s="88"/>
      <c r="BSS157" s="88"/>
      <c r="BST157" s="88"/>
      <c r="BSU157" s="88"/>
      <c r="BSV157" s="88"/>
      <c r="BSW157" s="88"/>
      <c r="BSX157" s="88"/>
      <c r="BSY157" s="88"/>
      <c r="BSZ157" s="88"/>
      <c r="BTA157" s="88"/>
      <c r="BTB157" s="88"/>
      <c r="BTC157" s="88"/>
      <c r="BTD157" s="88"/>
      <c r="BTE157" s="88"/>
      <c r="BTF157" s="88"/>
      <c r="BTG157" s="88"/>
      <c r="BTH157" s="88"/>
      <c r="BTI157" s="88"/>
      <c r="BTJ157" s="88"/>
      <c r="BTK157" s="88"/>
      <c r="BTL157" s="88"/>
      <c r="BTM157" s="88"/>
      <c r="BTN157" s="88"/>
      <c r="BTO157" s="88"/>
      <c r="BTP157" s="88"/>
      <c r="BTQ157" s="88"/>
      <c r="BTR157" s="88"/>
      <c r="BTS157" s="88"/>
      <c r="BTT157" s="88"/>
      <c r="BTU157" s="88"/>
      <c r="BTV157" s="88"/>
      <c r="BTW157" s="88"/>
      <c r="BTX157" s="88"/>
      <c r="BTY157" s="88"/>
      <c r="BTZ157" s="88"/>
      <c r="BUA157" s="88"/>
      <c r="BUB157" s="88"/>
      <c r="BUC157" s="88"/>
      <c r="BUD157" s="88"/>
      <c r="BUE157" s="88"/>
      <c r="BUF157" s="88"/>
      <c r="BUG157" s="88"/>
      <c r="BUH157" s="88"/>
      <c r="BUI157" s="88"/>
      <c r="BUJ157" s="88"/>
      <c r="BUK157" s="88"/>
      <c r="BUL157" s="88"/>
      <c r="BUM157" s="88"/>
      <c r="BUN157" s="88"/>
      <c r="BUO157" s="88"/>
      <c r="BUP157" s="88"/>
      <c r="BUQ157" s="88"/>
      <c r="BUR157" s="88"/>
      <c r="BUS157" s="88"/>
      <c r="BUT157" s="88"/>
      <c r="BUU157" s="88"/>
      <c r="BUV157" s="88"/>
      <c r="BUW157" s="88"/>
      <c r="BUX157" s="88"/>
      <c r="BUY157" s="88"/>
      <c r="BUZ157" s="88"/>
      <c r="BVA157" s="88"/>
      <c r="BVB157" s="88"/>
      <c r="BVC157" s="88"/>
      <c r="BVD157" s="88"/>
      <c r="BVE157" s="88"/>
      <c r="BVF157" s="88"/>
      <c r="BVG157" s="88"/>
      <c r="BVH157" s="88"/>
      <c r="BVI157" s="88"/>
      <c r="BVJ157" s="88"/>
      <c r="BVK157" s="88"/>
      <c r="BVL157" s="88"/>
      <c r="BVM157" s="88"/>
      <c r="BVN157" s="88"/>
      <c r="BVO157" s="88"/>
      <c r="BVP157" s="88"/>
      <c r="BVQ157" s="88"/>
      <c r="BVR157" s="88"/>
      <c r="BVS157" s="88"/>
      <c r="BVT157" s="88"/>
      <c r="BVU157" s="88"/>
      <c r="BVV157" s="88"/>
      <c r="BVW157" s="88"/>
      <c r="BVX157" s="88"/>
      <c r="BVY157" s="88"/>
      <c r="BVZ157" s="88"/>
      <c r="BWA157" s="88"/>
      <c r="BWB157" s="88"/>
      <c r="BWC157" s="88"/>
      <c r="BWD157" s="88"/>
      <c r="BWE157" s="88"/>
      <c r="BWF157" s="88"/>
      <c r="BWG157" s="88"/>
      <c r="BWH157" s="88"/>
      <c r="BWI157" s="88"/>
      <c r="BWJ157" s="88"/>
      <c r="BWK157" s="88"/>
      <c r="BWL157" s="88"/>
      <c r="BWM157" s="88"/>
      <c r="BWN157" s="88"/>
      <c r="BWO157" s="88"/>
      <c r="BWP157" s="88"/>
      <c r="BWQ157" s="88"/>
      <c r="BWR157" s="88"/>
      <c r="BWS157" s="88"/>
      <c r="BWT157" s="88"/>
      <c r="BWU157" s="88"/>
      <c r="BWV157" s="88"/>
      <c r="BWW157" s="88"/>
      <c r="BWX157" s="88"/>
      <c r="BWY157" s="88"/>
      <c r="BWZ157" s="88"/>
      <c r="BXA157" s="88"/>
      <c r="BXB157" s="88"/>
      <c r="BXC157" s="88"/>
      <c r="BXD157" s="88"/>
      <c r="BXE157" s="88"/>
      <c r="BXF157" s="88"/>
      <c r="BXG157" s="88"/>
      <c r="BXH157" s="88"/>
      <c r="BXI157" s="88"/>
      <c r="BXJ157" s="88"/>
      <c r="BXK157" s="88"/>
      <c r="BXL157" s="88"/>
      <c r="BXM157" s="88"/>
      <c r="BXN157" s="88"/>
      <c r="BXO157" s="88"/>
      <c r="BXP157" s="88"/>
      <c r="BXQ157" s="88"/>
      <c r="BXR157" s="88"/>
      <c r="BXS157" s="88"/>
      <c r="BXT157" s="88"/>
      <c r="BXU157" s="88"/>
      <c r="BXV157" s="88"/>
      <c r="BXW157" s="88"/>
      <c r="BXX157" s="88"/>
      <c r="BXY157" s="88"/>
      <c r="BXZ157" s="88"/>
      <c r="BYA157" s="88"/>
      <c r="BYB157" s="88"/>
      <c r="BYC157" s="88"/>
      <c r="BYD157" s="88"/>
      <c r="BYE157" s="88"/>
      <c r="BYF157" s="88"/>
      <c r="BYG157" s="88"/>
      <c r="BYH157" s="88"/>
      <c r="BYI157" s="88"/>
      <c r="BYJ157" s="88"/>
      <c r="BYK157" s="88"/>
      <c r="BYL157" s="88"/>
      <c r="BYM157" s="88"/>
      <c r="BYN157" s="88"/>
      <c r="BYO157" s="88"/>
      <c r="BYP157" s="88"/>
      <c r="BYQ157" s="88"/>
      <c r="BYR157" s="88"/>
      <c r="BYS157" s="88"/>
      <c r="BYT157" s="88"/>
      <c r="BYU157" s="88"/>
      <c r="BYV157" s="88"/>
      <c r="BYW157" s="88"/>
      <c r="BYX157" s="88"/>
      <c r="BYY157" s="88"/>
      <c r="BYZ157" s="88"/>
      <c r="BZA157" s="88"/>
      <c r="BZB157" s="88"/>
      <c r="BZC157" s="88"/>
      <c r="BZD157" s="88"/>
      <c r="BZE157" s="88"/>
      <c r="BZF157" s="88"/>
      <c r="BZG157" s="88"/>
      <c r="BZH157" s="88"/>
      <c r="BZI157" s="88"/>
      <c r="BZJ157" s="88"/>
      <c r="BZK157" s="88"/>
      <c r="BZL157" s="88"/>
      <c r="BZM157" s="88"/>
      <c r="BZN157" s="88"/>
      <c r="BZO157" s="88"/>
      <c r="BZP157" s="88"/>
      <c r="BZQ157" s="88"/>
      <c r="BZR157" s="88"/>
      <c r="BZS157" s="88"/>
      <c r="BZT157" s="88"/>
      <c r="BZU157" s="88"/>
      <c r="BZV157" s="88"/>
      <c r="BZW157" s="88"/>
      <c r="BZX157" s="88"/>
      <c r="BZY157" s="88"/>
      <c r="BZZ157" s="88"/>
      <c r="CAA157" s="88"/>
      <c r="CAB157" s="88"/>
      <c r="CAC157" s="88"/>
      <c r="CAD157" s="88"/>
      <c r="CAE157" s="88"/>
      <c r="CAF157" s="88"/>
      <c r="CAG157" s="88"/>
      <c r="CAH157" s="88"/>
      <c r="CAI157" s="88"/>
      <c r="CAJ157" s="88"/>
      <c r="CAK157" s="88"/>
      <c r="CAL157" s="88"/>
      <c r="CAM157" s="88"/>
      <c r="CAN157" s="88"/>
      <c r="CAO157" s="88"/>
      <c r="CAP157" s="88"/>
      <c r="CAQ157" s="88"/>
      <c r="CAR157" s="88"/>
      <c r="CAS157" s="88"/>
      <c r="CAT157" s="88"/>
      <c r="CAU157" s="88"/>
      <c r="CAV157" s="88"/>
      <c r="CAW157" s="88"/>
      <c r="CAX157" s="88"/>
      <c r="CAY157" s="88"/>
      <c r="CAZ157" s="88"/>
      <c r="CBA157" s="88"/>
      <c r="CBB157" s="88"/>
      <c r="CBC157" s="88"/>
      <c r="CBD157" s="88"/>
      <c r="CBE157" s="88"/>
      <c r="CBF157" s="88"/>
      <c r="CBG157" s="88"/>
      <c r="CBH157" s="88"/>
      <c r="CBI157" s="88"/>
      <c r="CBJ157" s="88"/>
      <c r="CBK157" s="88"/>
      <c r="CBL157" s="88"/>
      <c r="CBM157" s="88"/>
      <c r="CBN157" s="88"/>
      <c r="CBO157" s="88"/>
      <c r="CBP157" s="88"/>
      <c r="CBQ157" s="88"/>
      <c r="CBR157" s="88"/>
      <c r="CBS157" s="88"/>
      <c r="CBT157" s="88"/>
      <c r="CBU157" s="88"/>
      <c r="CBV157" s="88"/>
      <c r="CBW157" s="88"/>
      <c r="CBX157" s="88"/>
      <c r="CBY157" s="88"/>
      <c r="CBZ157" s="88"/>
      <c r="CCA157" s="88"/>
      <c r="CCB157" s="88"/>
      <c r="CCC157" s="88"/>
      <c r="CCD157" s="88"/>
      <c r="CCE157" s="88"/>
      <c r="CCF157" s="88"/>
      <c r="CCG157" s="88"/>
      <c r="CCH157" s="88"/>
      <c r="CCI157" s="88"/>
      <c r="CCJ157" s="88"/>
      <c r="CCK157" s="88"/>
      <c r="CCL157" s="88"/>
      <c r="CCM157" s="88"/>
      <c r="CCN157" s="88"/>
      <c r="CCO157" s="88"/>
      <c r="CCP157" s="88"/>
      <c r="CCQ157" s="88"/>
      <c r="CCR157" s="88"/>
      <c r="CCS157" s="88"/>
      <c r="CCT157" s="88"/>
      <c r="CCU157" s="88"/>
      <c r="CCV157" s="88"/>
      <c r="CCW157" s="88"/>
      <c r="CCX157" s="88"/>
      <c r="CCY157" s="88"/>
      <c r="CCZ157" s="88"/>
      <c r="CDA157" s="88"/>
      <c r="CDB157" s="88"/>
      <c r="CDC157" s="88"/>
      <c r="CDD157" s="88"/>
      <c r="CDE157" s="88"/>
      <c r="CDF157" s="88"/>
      <c r="CDG157" s="88"/>
      <c r="CDH157" s="88"/>
      <c r="CDI157" s="88"/>
      <c r="CDJ157" s="88"/>
      <c r="CDK157" s="88"/>
      <c r="CDL157" s="88"/>
      <c r="CDM157" s="88"/>
      <c r="CDN157" s="88"/>
      <c r="CDO157" s="88"/>
      <c r="CDP157" s="88"/>
      <c r="CDQ157" s="88"/>
      <c r="CDR157" s="88"/>
      <c r="CDS157" s="88"/>
      <c r="CDT157" s="88"/>
      <c r="CDU157" s="88"/>
      <c r="CDV157" s="88"/>
      <c r="CDW157" s="88"/>
      <c r="CDX157" s="88"/>
      <c r="CDY157" s="88"/>
      <c r="CDZ157" s="88"/>
      <c r="CEA157" s="88"/>
      <c r="CEB157" s="88"/>
      <c r="CEC157" s="88"/>
      <c r="CED157" s="88"/>
      <c r="CEE157" s="88"/>
      <c r="CEF157" s="88"/>
      <c r="CEG157" s="88"/>
      <c r="CEH157" s="88"/>
      <c r="CEI157" s="88"/>
      <c r="CEJ157" s="88"/>
      <c r="CEK157" s="88"/>
      <c r="CEL157" s="88"/>
      <c r="CEM157" s="88"/>
      <c r="CEN157" s="88"/>
      <c r="CEO157" s="88"/>
      <c r="CEP157" s="88"/>
      <c r="CEQ157" s="88"/>
      <c r="CER157" s="88"/>
      <c r="CES157" s="88"/>
      <c r="CET157" s="88"/>
      <c r="CEU157" s="88"/>
      <c r="CEV157" s="88"/>
      <c r="CEW157" s="88"/>
      <c r="CEX157" s="88"/>
      <c r="CEY157" s="88"/>
      <c r="CEZ157" s="88"/>
      <c r="CFA157" s="88"/>
      <c r="CFB157" s="88"/>
      <c r="CFC157" s="88"/>
      <c r="CFD157" s="88"/>
      <c r="CFE157" s="88"/>
      <c r="CFF157" s="88"/>
      <c r="CFG157" s="88"/>
      <c r="CFH157" s="88"/>
      <c r="CFI157" s="88"/>
      <c r="CFJ157" s="88"/>
      <c r="CFK157" s="88"/>
      <c r="CFL157" s="88"/>
      <c r="CFM157" s="88"/>
      <c r="CFN157" s="88"/>
      <c r="CFO157" s="88"/>
      <c r="CFP157" s="88"/>
      <c r="CFQ157" s="88"/>
      <c r="CFR157" s="88"/>
      <c r="CFS157" s="88"/>
      <c r="CFT157" s="88"/>
      <c r="CFU157" s="88"/>
      <c r="CFV157" s="88"/>
      <c r="CFW157" s="88"/>
      <c r="CFX157" s="88"/>
      <c r="CFY157" s="88"/>
      <c r="CFZ157" s="88"/>
      <c r="CGA157" s="88"/>
      <c r="CGB157" s="88"/>
      <c r="CGC157" s="88"/>
      <c r="CGD157" s="88"/>
      <c r="CGE157" s="88"/>
      <c r="CGF157" s="88"/>
      <c r="CGG157" s="88"/>
      <c r="CGH157" s="88"/>
      <c r="CGI157" s="88"/>
      <c r="CGJ157" s="88"/>
      <c r="CGK157" s="88"/>
      <c r="CGL157" s="88"/>
      <c r="CGM157" s="88"/>
      <c r="CGN157" s="88"/>
      <c r="CGO157" s="88"/>
      <c r="CGP157" s="88"/>
      <c r="CGQ157" s="88"/>
      <c r="CGR157" s="88"/>
      <c r="CGS157" s="88"/>
      <c r="CGT157" s="88"/>
      <c r="CGU157" s="88"/>
      <c r="CGV157" s="88"/>
      <c r="CGW157" s="88"/>
      <c r="CGX157" s="88"/>
      <c r="CGY157" s="88"/>
      <c r="CGZ157" s="88"/>
      <c r="CHA157" s="88"/>
      <c r="CHB157" s="88"/>
      <c r="CHC157" s="88"/>
      <c r="CHD157" s="88"/>
      <c r="CHE157" s="88"/>
      <c r="CHF157" s="88"/>
      <c r="CHG157" s="88"/>
      <c r="CHH157" s="88"/>
      <c r="CHI157" s="88"/>
      <c r="CHJ157" s="88"/>
      <c r="CHK157" s="88"/>
      <c r="CHL157" s="88"/>
      <c r="CHM157" s="88"/>
      <c r="CHN157" s="88"/>
      <c r="CHO157" s="88"/>
      <c r="CHP157" s="88"/>
      <c r="CHQ157" s="88"/>
      <c r="CHR157" s="88"/>
      <c r="CHS157" s="88"/>
      <c r="CHT157" s="88"/>
      <c r="CHU157" s="88"/>
      <c r="CHV157" s="88"/>
      <c r="CHW157" s="88"/>
      <c r="CHX157" s="88"/>
      <c r="CHY157" s="88"/>
      <c r="CHZ157" s="88"/>
      <c r="CIA157" s="88"/>
      <c r="CIB157" s="88"/>
      <c r="CIC157" s="88"/>
      <c r="CID157" s="88"/>
      <c r="CIE157" s="88"/>
      <c r="CIF157" s="88"/>
      <c r="CIG157" s="88"/>
      <c r="CIH157" s="88"/>
      <c r="CII157" s="88"/>
      <c r="CIJ157" s="88"/>
      <c r="CIK157" s="88"/>
      <c r="CIL157" s="88"/>
      <c r="CIM157" s="88"/>
      <c r="CIN157" s="88"/>
      <c r="CIO157" s="88"/>
      <c r="CIP157" s="88"/>
      <c r="CIQ157" s="88"/>
      <c r="CIR157" s="88"/>
      <c r="CIS157" s="88"/>
      <c r="CIT157" s="88"/>
      <c r="CIU157" s="88"/>
      <c r="CIV157" s="88"/>
      <c r="CIW157" s="88"/>
      <c r="CIX157" s="88"/>
      <c r="CIY157" s="88"/>
      <c r="CIZ157" s="88"/>
      <c r="CJA157" s="88"/>
      <c r="CJB157" s="88"/>
      <c r="CJC157" s="88"/>
      <c r="CJD157" s="88"/>
      <c r="CJE157" s="88"/>
      <c r="CJF157" s="88"/>
      <c r="CJG157" s="88"/>
      <c r="CJH157" s="88"/>
      <c r="CJI157" s="88"/>
      <c r="CJJ157" s="88"/>
      <c r="CJK157" s="88"/>
      <c r="CJL157" s="88"/>
      <c r="CJM157" s="88"/>
      <c r="CJN157" s="88"/>
      <c r="CJO157" s="88"/>
      <c r="CJP157" s="88"/>
      <c r="CJQ157" s="88"/>
      <c r="CJR157" s="88"/>
      <c r="CJS157" s="88"/>
      <c r="CJT157" s="88"/>
      <c r="CJU157" s="88"/>
      <c r="CJV157" s="88"/>
      <c r="CJW157" s="88"/>
      <c r="CJX157" s="88"/>
      <c r="CJY157" s="88"/>
      <c r="CJZ157" s="88"/>
      <c r="CKA157" s="88"/>
      <c r="CKB157" s="88"/>
      <c r="CKC157" s="88"/>
      <c r="CKD157" s="88"/>
      <c r="CKE157" s="88"/>
      <c r="CKF157" s="88"/>
      <c r="CKG157" s="88"/>
      <c r="CKH157" s="88"/>
      <c r="CKI157" s="88"/>
      <c r="CKJ157" s="88"/>
      <c r="CKK157" s="88"/>
      <c r="CKL157" s="88"/>
      <c r="CKM157" s="88"/>
      <c r="CKN157" s="88"/>
      <c r="CKO157" s="88"/>
      <c r="CKP157" s="88"/>
      <c r="CKQ157" s="88"/>
      <c r="CKR157" s="88"/>
      <c r="CKS157" s="88"/>
      <c r="CKT157" s="88"/>
      <c r="CKU157" s="88"/>
      <c r="CKV157" s="88"/>
      <c r="CKW157" s="88"/>
      <c r="CKX157" s="88"/>
      <c r="CKY157" s="88"/>
      <c r="CKZ157" s="88"/>
      <c r="CLA157" s="88"/>
      <c r="CLB157" s="88"/>
      <c r="CLC157" s="88"/>
      <c r="CLD157" s="88"/>
      <c r="CLE157" s="88"/>
      <c r="CLF157" s="88"/>
      <c r="CLG157" s="88"/>
      <c r="CLH157" s="88"/>
      <c r="CLI157" s="88"/>
      <c r="CLJ157" s="88"/>
      <c r="CLK157" s="88"/>
      <c r="CLL157" s="88"/>
      <c r="CLM157" s="88"/>
      <c r="CLN157" s="88"/>
      <c r="CLO157" s="88"/>
      <c r="CLP157" s="88"/>
      <c r="CLQ157" s="88"/>
      <c r="CLR157" s="88"/>
      <c r="CLS157" s="88"/>
      <c r="CLT157" s="88"/>
      <c r="CLU157" s="88"/>
      <c r="CLV157" s="88"/>
      <c r="CLW157" s="88"/>
      <c r="CLX157" s="88"/>
      <c r="CLY157" s="88"/>
      <c r="CLZ157" s="88"/>
      <c r="CMA157" s="88"/>
      <c r="CMB157" s="88"/>
      <c r="CMC157" s="88"/>
      <c r="CMD157" s="88"/>
      <c r="CME157" s="88"/>
      <c r="CMF157" s="88"/>
      <c r="CMG157" s="88"/>
      <c r="CMH157" s="88"/>
      <c r="CMI157" s="88"/>
      <c r="CMJ157" s="88"/>
      <c r="CMK157" s="88"/>
      <c r="CML157" s="88"/>
      <c r="CMM157" s="88"/>
      <c r="CMN157" s="88"/>
      <c r="CMO157" s="88"/>
      <c r="CMP157" s="88"/>
      <c r="CMQ157" s="88"/>
      <c r="CMR157" s="88"/>
      <c r="CMS157" s="88"/>
      <c r="CMT157" s="88"/>
      <c r="CMU157" s="88"/>
      <c r="CMV157" s="88"/>
      <c r="CMW157" s="88"/>
      <c r="CMX157" s="88"/>
      <c r="CMY157" s="88"/>
      <c r="CMZ157" s="88"/>
      <c r="CNA157" s="88"/>
      <c r="CNB157" s="88"/>
      <c r="CNC157" s="88"/>
      <c r="CND157" s="88"/>
      <c r="CNE157" s="88"/>
      <c r="CNF157" s="88"/>
      <c r="CNG157" s="88"/>
      <c r="CNH157" s="88"/>
      <c r="CNI157" s="88"/>
      <c r="CNJ157" s="88"/>
      <c r="CNK157" s="88"/>
      <c r="CNL157" s="88"/>
      <c r="CNM157" s="88"/>
      <c r="CNN157" s="88"/>
      <c r="CNO157" s="88"/>
      <c r="CNP157" s="88"/>
      <c r="CNQ157" s="88"/>
      <c r="CNR157" s="88"/>
      <c r="CNS157" s="88"/>
      <c r="CNT157" s="88"/>
      <c r="CNU157" s="88"/>
      <c r="CNV157" s="88"/>
      <c r="CNW157" s="88"/>
      <c r="CNX157" s="88"/>
      <c r="CNY157" s="88"/>
      <c r="CNZ157" s="88"/>
      <c r="COA157" s="88"/>
      <c r="COB157" s="88"/>
      <c r="COC157" s="88"/>
      <c r="COD157" s="88"/>
      <c r="COE157" s="88"/>
      <c r="COF157" s="88"/>
      <c r="COG157" s="88"/>
      <c r="COH157" s="88"/>
      <c r="COI157" s="88"/>
      <c r="COJ157" s="88"/>
      <c r="COK157" s="88"/>
      <c r="COL157" s="88"/>
      <c r="COM157" s="88"/>
      <c r="CON157" s="88"/>
      <c r="COO157" s="88"/>
      <c r="COP157" s="88"/>
      <c r="COQ157" s="88"/>
      <c r="COR157" s="88"/>
      <c r="COS157" s="88"/>
      <c r="COT157" s="88"/>
      <c r="COU157" s="88"/>
      <c r="COV157" s="88"/>
      <c r="COW157" s="88"/>
      <c r="COX157" s="88"/>
      <c r="COY157" s="88"/>
      <c r="COZ157" s="88"/>
      <c r="CPA157" s="88"/>
      <c r="CPB157" s="88"/>
      <c r="CPC157" s="88"/>
      <c r="CPD157" s="88"/>
      <c r="CPE157" s="88"/>
      <c r="CPF157" s="88"/>
      <c r="CPG157" s="88"/>
      <c r="CPH157" s="88"/>
      <c r="CPI157" s="88"/>
      <c r="CPJ157" s="88"/>
      <c r="CPK157" s="88"/>
      <c r="CPL157" s="88"/>
      <c r="CPM157" s="88"/>
      <c r="CPN157" s="88"/>
      <c r="CPO157" s="88"/>
      <c r="CPP157" s="88"/>
      <c r="CPQ157" s="88"/>
      <c r="CPR157" s="88"/>
      <c r="CPS157" s="88"/>
      <c r="CPT157" s="88"/>
      <c r="CPU157" s="88"/>
      <c r="CPV157" s="88"/>
      <c r="CPW157" s="88"/>
      <c r="CPX157" s="88"/>
      <c r="CPY157" s="88"/>
      <c r="CPZ157" s="88"/>
      <c r="CQA157" s="88"/>
      <c r="CQB157" s="88"/>
      <c r="CQC157" s="88"/>
      <c r="CQD157" s="88"/>
      <c r="CQE157" s="88"/>
      <c r="CQF157" s="88"/>
      <c r="CQG157" s="88"/>
      <c r="CQH157" s="88"/>
      <c r="CQI157" s="88"/>
      <c r="CQJ157" s="88"/>
      <c r="CQK157" s="88"/>
      <c r="CQL157" s="88"/>
      <c r="CQM157" s="88"/>
      <c r="CQN157" s="88"/>
      <c r="CQO157" s="88"/>
      <c r="CQP157" s="88"/>
      <c r="CQQ157" s="88"/>
      <c r="CQR157" s="88"/>
      <c r="CQS157" s="88"/>
      <c r="CQT157" s="88"/>
      <c r="CQU157" s="88"/>
      <c r="CQV157" s="88"/>
      <c r="CQW157" s="88"/>
      <c r="CQX157" s="88"/>
      <c r="CQY157" s="88"/>
      <c r="CQZ157" s="88"/>
      <c r="CRA157" s="88"/>
      <c r="CRB157" s="88"/>
      <c r="CRC157" s="88"/>
      <c r="CRD157" s="88"/>
      <c r="CRE157" s="88"/>
      <c r="CRF157" s="88"/>
      <c r="CRG157" s="88"/>
      <c r="CRH157" s="88"/>
      <c r="CRI157" s="88"/>
      <c r="CRJ157" s="88"/>
      <c r="CRK157" s="88"/>
      <c r="CRL157" s="88"/>
      <c r="CRM157" s="88"/>
      <c r="CRN157" s="88"/>
      <c r="CRO157" s="88"/>
      <c r="CRP157" s="88"/>
      <c r="CRQ157" s="88"/>
      <c r="CRR157" s="88"/>
      <c r="CRS157" s="88"/>
      <c r="CRT157" s="88"/>
      <c r="CRU157" s="88"/>
      <c r="CRV157" s="88"/>
      <c r="CRW157" s="88"/>
      <c r="CRX157" s="88"/>
      <c r="CRY157" s="88"/>
      <c r="CRZ157" s="88"/>
      <c r="CSA157" s="88"/>
      <c r="CSB157" s="88"/>
      <c r="CSC157" s="88"/>
      <c r="CSD157" s="88"/>
      <c r="CSE157" s="88"/>
      <c r="CSF157" s="88"/>
      <c r="CSG157" s="88"/>
      <c r="CSH157" s="88"/>
      <c r="CSI157" s="88"/>
      <c r="CSJ157" s="88"/>
      <c r="CSK157" s="88"/>
      <c r="CSL157" s="88"/>
      <c r="CSM157" s="88"/>
      <c r="CSN157" s="88"/>
      <c r="CSO157" s="88"/>
      <c r="CSP157" s="88"/>
      <c r="CSQ157" s="88"/>
      <c r="CSR157" s="88"/>
      <c r="CSS157" s="88"/>
      <c r="CST157" s="88"/>
      <c r="CSU157" s="88"/>
      <c r="CSV157" s="88"/>
      <c r="CSW157" s="88"/>
      <c r="CSX157" s="88"/>
      <c r="CSY157" s="88"/>
      <c r="CSZ157" s="88"/>
      <c r="CTA157" s="88"/>
      <c r="CTB157" s="88"/>
      <c r="CTC157" s="88"/>
      <c r="CTD157" s="88"/>
      <c r="CTE157" s="88"/>
      <c r="CTF157" s="88"/>
      <c r="CTG157" s="88"/>
      <c r="CTH157" s="88"/>
      <c r="CTI157" s="88"/>
      <c r="CTJ157" s="88"/>
      <c r="CTK157" s="88"/>
      <c r="CTL157" s="88"/>
      <c r="CTM157" s="88"/>
      <c r="CTN157" s="88"/>
      <c r="CTO157" s="88"/>
      <c r="CTP157" s="88"/>
      <c r="CTQ157" s="88"/>
      <c r="CTR157" s="88"/>
      <c r="CTS157" s="88"/>
      <c r="CTT157" s="88"/>
      <c r="CTU157" s="88"/>
      <c r="CTV157" s="88"/>
      <c r="CTW157" s="88"/>
      <c r="CTX157" s="88"/>
      <c r="CTY157" s="88"/>
      <c r="CTZ157" s="88"/>
      <c r="CUA157" s="88"/>
      <c r="CUB157" s="88"/>
      <c r="CUC157" s="88"/>
      <c r="CUD157" s="88"/>
      <c r="CUE157" s="88"/>
      <c r="CUF157" s="88"/>
      <c r="CUG157" s="88"/>
      <c r="CUH157" s="88"/>
      <c r="CUI157" s="88"/>
      <c r="CUJ157" s="88"/>
      <c r="CUK157" s="88"/>
      <c r="CUL157" s="88"/>
      <c r="CUM157" s="88"/>
      <c r="CUN157" s="88"/>
      <c r="CUO157" s="88"/>
      <c r="CUP157" s="88"/>
      <c r="CUQ157" s="88"/>
      <c r="CUR157" s="88"/>
      <c r="CUS157" s="88"/>
      <c r="CUT157" s="88"/>
      <c r="CUU157" s="88"/>
      <c r="CUV157" s="88"/>
      <c r="CUW157" s="88"/>
      <c r="CUX157" s="88"/>
      <c r="CUY157" s="88"/>
      <c r="CUZ157" s="88"/>
      <c r="CVA157" s="88"/>
      <c r="CVB157" s="88"/>
      <c r="CVC157" s="88"/>
      <c r="CVD157" s="88"/>
      <c r="CVE157" s="88"/>
      <c r="CVF157" s="88"/>
      <c r="CVG157" s="88"/>
      <c r="CVH157" s="88"/>
      <c r="CVI157" s="88"/>
      <c r="CVJ157" s="88"/>
      <c r="CVK157" s="88"/>
      <c r="CVL157" s="88"/>
      <c r="CVM157" s="88"/>
      <c r="CVN157" s="88"/>
      <c r="CVO157" s="88"/>
      <c r="CVP157" s="88"/>
      <c r="CVQ157" s="88"/>
      <c r="CVR157" s="88"/>
      <c r="CVS157" s="88"/>
      <c r="CVT157" s="88"/>
      <c r="CVU157" s="88"/>
      <c r="CVV157" s="88"/>
      <c r="CVW157" s="88"/>
      <c r="CVX157" s="88"/>
      <c r="CVY157" s="88"/>
      <c r="CVZ157" s="88"/>
      <c r="CWA157" s="88"/>
      <c r="CWB157" s="88"/>
      <c r="CWC157" s="88"/>
      <c r="CWD157" s="88"/>
      <c r="CWE157" s="88"/>
      <c r="CWF157" s="88"/>
      <c r="CWG157" s="88"/>
      <c r="CWH157" s="88"/>
      <c r="CWI157" s="88"/>
      <c r="CWJ157" s="88"/>
      <c r="CWK157" s="88"/>
      <c r="CWL157" s="88"/>
      <c r="CWM157" s="88"/>
      <c r="CWN157" s="88"/>
      <c r="CWO157" s="88"/>
      <c r="CWP157" s="88"/>
      <c r="CWQ157" s="88"/>
      <c r="CWR157" s="88"/>
      <c r="CWS157" s="88"/>
      <c r="CWT157" s="88"/>
      <c r="CWU157" s="88"/>
      <c r="CWV157" s="88"/>
      <c r="CWW157" s="88"/>
      <c r="CWX157" s="88"/>
      <c r="CWY157" s="88"/>
      <c r="CWZ157" s="88"/>
      <c r="CXA157" s="88"/>
      <c r="CXB157" s="88"/>
      <c r="CXC157" s="88"/>
      <c r="CXD157" s="88"/>
      <c r="CXE157" s="88"/>
      <c r="CXF157" s="88"/>
      <c r="CXG157" s="88"/>
      <c r="CXH157" s="88"/>
      <c r="CXI157" s="88"/>
      <c r="CXJ157" s="88"/>
      <c r="CXK157" s="88"/>
      <c r="CXL157" s="88"/>
      <c r="CXM157" s="88"/>
      <c r="CXN157" s="88"/>
      <c r="CXO157" s="88"/>
      <c r="CXP157" s="88"/>
      <c r="CXQ157" s="88"/>
      <c r="CXR157" s="88"/>
      <c r="CXS157" s="88"/>
      <c r="CXT157" s="88"/>
      <c r="CXU157" s="88"/>
      <c r="CXV157" s="88"/>
      <c r="CXW157" s="88"/>
      <c r="CXX157" s="88"/>
      <c r="CXY157" s="88"/>
      <c r="CXZ157" s="88"/>
      <c r="CYA157" s="88"/>
      <c r="CYB157" s="88"/>
      <c r="CYC157" s="88"/>
      <c r="CYD157" s="88"/>
      <c r="CYE157" s="88"/>
      <c r="CYF157" s="88"/>
      <c r="CYG157" s="88"/>
      <c r="CYH157" s="88"/>
      <c r="CYI157" s="88"/>
      <c r="CYJ157" s="88"/>
      <c r="CYK157" s="88"/>
      <c r="CYL157" s="88"/>
      <c r="CYM157" s="88"/>
      <c r="CYN157" s="88"/>
      <c r="CYO157" s="88"/>
      <c r="CYP157" s="88"/>
      <c r="CYQ157" s="88"/>
      <c r="CYR157" s="88"/>
      <c r="CYS157" s="88"/>
      <c r="CYT157" s="88"/>
      <c r="CYU157" s="88"/>
      <c r="CYV157" s="88"/>
      <c r="CYW157" s="88"/>
      <c r="CYX157" s="88"/>
      <c r="CYY157" s="88"/>
      <c r="CYZ157" s="88"/>
      <c r="CZA157" s="88"/>
      <c r="CZB157" s="88"/>
      <c r="CZC157" s="88"/>
      <c r="CZD157" s="88"/>
      <c r="CZE157" s="88"/>
      <c r="CZF157" s="88"/>
      <c r="CZG157" s="88"/>
      <c r="CZH157" s="88"/>
      <c r="CZI157" s="88"/>
      <c r="CZJ157" s="88"/>
      <c r="CZK157" s="88"/>
      <c r="CZL157" s="88"/>
      <c r="CZM157" s="88"/>
      <c r="CZN157" s="88"/>
      <c r="CZO157" s="88"/>
      <c r="CZP157" s="88"/>
      <c r="CZQ157" s="88"/>
      <c r="CZR157" s="88"/>
      <c r="CZS157" s="88"/>
      <c r="CZT157" s="88"/>
      <c r="CZU157" s="88"/>
      <c r="CZV157" s="88"/>
      <c r="CZW157" s="88"/>
      <c r="CZX157" s="88"/>
      <c r="CZY157" s="88"/>
      <c r="CZZ157" s="88"/>
      <c r="DAA157" s="88"/>
      <c r="DAB157" s="88"/>
      <c r="DAC157" s="88"/>
      <c r="DAD157" s="88"/>
      <c r="DAE157" s="88"/>
      <c r="DAF157" s="88"/>
      <c r="DAG157" s="88"/>
      <c r="DAH157" s="88"/>
      <c r="DAI157" s="88"/>
      <c r="DAJ157" s="88"/>
      <c r="DAK157" s="88"/>
      <c r="DAL157" s="88"/>
      <c r="DAM157" s="88"/>
      <c r="DAN157" s="88"/>
      <c r="DAO157" s="88"/>
      <c r="DAP157" s="88"/>
      <c r="DAQ157" s="88"/>
      <c r="DAR157" s="88"/>
      <c r="DAS157" s="88"/>
      <c r="DAT157" s="88"/>
      <c r="DAU157" s="88"/>
      <c r="DAV157" s="88"/>
      <c r="DAW157" s="88"/>
      <c r="DAX157" s="88"/>
      <c r="DAY157" s="88"/>
      <c r="DAZ157" s="88"/>
      <c r="DBA157" s="88"/>
      <c r="DBB157" s="88"/>
      <c r="DBC157" s="88"/>
      <c r="DBD157" s="88"/>
      <c r="DBE157" s="88"/>
      <c r="DBF157" s="88"/>
      <c r="DBG157" s="88"/>
      <c r="DBH157" s="88"/>
      <c r="DBI157" s="88"/>
      <c r="DBJ157" s="88"/>
      <c r="DBK157" s="88"/>
      <c r="DBL157" s="88"/>
      <c r="DBM157" s="88"/>
      <c r="DBN157" s="88"/>
      <c r="DBO157" s="88"/>
      <c r="DBP157" s="88"/>
      <c r="DBQ157" s="88"/>
      <c r="DBR157" s="88"/>
      <c r="DBS157" s="88"/>
      <c r="DBT157" s="88"/>
      <c r="DBU157" s="88"/>
      <c r="DBV157" s="88"/>
      <c r="DBW157" s="88"/>
      <c r="DBX157" s="88"/>
      <c r="DBY157" s="88"/>
      <c r="DBZ157" s="88"/>
      <c r="DCA157" s="88"/>
      <c r="DCB157" s="88"/>
      <c r="DCC157" s="88"/>
      <c r="DCD157" s="88"/>
      <c r="DCE157" s="88"/>
      <c r="DCF157" s="88"/>
      <c r="DCG157" s="88"/>
      <c r="DCH157" s="88"/>
      <c r="DCI157" s="88"/>
      <c r="DCJ157" s="88"/>
      <c r="DCK157" s="88"/>
      <c r="DCL157" s="88"/>
      <c r="DCM157" s="88"/>
      <c r="DCN157" s="88"/>
      <c r="DCO157" s="88"/>
      <c r="DCP157" s="88"/>
      <c r="DCQ157" s="88"/>
      <c r="DCR157" s="88"/>
      <c r="DCS157" s="88"/>
      <c r="DCT157" s="88"/>
      <c r="DCU157" s="88"/>
      <c r="DCV157" s="88"/>
      <c r="DCW157" s="88"/>
      <c r="DCX157" s="88"/>
      <c r="DCY157" s="88"/>
      <c r="DCZ157" s="88"/>
      <c r="DDA157" s="88"/>
      <c r="DDB157" s="88"/>
      <c r="DDC157" s="88"/>
      <c r="DDD157" s="88"/>
      <c r="DDE157" s="88"/>
      <c r="DDF157" s="88"/>
      <c r="DDG157" s="88"/>
      <c r="DDH157" s="88"/>
      <c r="DDI157" s="88"/>
      <c r="DDJ157" s="88"/>
      <c r="DDK157" s="88"/>
      <c r="DDL157" s="88"/>
      <c r="DDM157" s="88"/>
      <c r="DDN157" s="88"/>
      <c r="DDO157" s="88"/>
      <c r="DDP157" s="88"/>
      <c r="DDQ157" s="88"/>
      <c r="DDR157" s="88"/>
      <c r="DDS157" s="88"/>
      <c r="DDT157" s="88"/>
      <c r="DDU157" s="88"/>
      <c r="DDV157" s="88"/>
      <c r="DDW157" s="88"/>
      <c r="DDX157" s="88"/>
      <c r="DDY157" s="88"/>
      <c r="DDZ157" s="88"/>
      <c r="DEA157" s="88"/>
      <c r="DEB157" s="88"/>
      <c r="DEC157" s="88"/>
      <c r="DED157" s="88"/>
      <c r="DEE157" s="88"/>
      <c r="DEF157" s="88"/>
      <c r="DEG157" s="88"/>
      <c r="DEH157" s="88"/>
      <c r="DEI157" s="88"/>
      <c r="DEJ157" s="88"/>
      <c r="DEK157" s="88"/>
      <c r="DEL157" s="88"/>
      <c r="DEM157" s="88"/>
      <c r="DEN157" s="88"/>
      <c r="DEO157" s="88"/>
      <c r="DEP157" s="88"/>
      <c r="DEQ157" s="88"/>
      <c r="DER157" s="88"/>
      <c r="DES157" s="88"/>
      <c r="DET157" s="88"/>
      <c r="DEU157" s="88"/>
      <c r="DEV157" s="88"/>
      <c r="DEW157" s="88"/>
      <c r="DEX157" s="88"/>
      <c r="DEY157" s="88"/>
      <c r="DEZ157" s="88"/>
      <c r="DFA157" s="88"/>
      <c r="DFB157" s="88"/>
      <c r="DFC157" s="88"/>
      <c r="DFD157" s="88"/>
      <c r="DFE157" s="88"/>
      <c r="DFF157" s="88"/>
      <c r="DFG157" s="88"/>
      <c r="DFH157" s="88"/>
      <c r="DFI157" s="88"/>
      <c r="DFJ157" s="88"/>
      <c r="DFK157" s="88"/>
      <c r="DFL157" s="88"/>
      <c r="DFM157" s="88"/>
      <c r="DFN157" s="88"/>
      <c r="DFO157" s="88"/>
      <c r="DFP157" s="88"/>
      <c r="DFQ157" s="88"/>
      <c r="DFR157" s="88"/>
      <c r="DFS157" s="88"/>
      <c r="DFT157" s="88"/>
      <c r="DFU157" s="88"/>
      <c r="DFV157" s="88"/>
      <c r="DFW157" s="88"/>
      <c r="DFX157" s="88"/>
      <c r="DFY157" s="88"/>
      <c r="DFZ157" s="88"/>
      <c r="DGA157" s="88"/>
      <c r="DGB157" s="88"/>
      <c r="DGC157" s="88"/>
      <c r="DGD157" s="88"/>
      <c r="DGE157" s="88"/>
      <c r="DGF157" s="88"/>
      <c r="DGG157" s="88"/>
      <c r="DGH157" s="88"/>
      <c r="DGI157" s="88"/>
      <c r="DGJ157" s="88"/>
      <c r="DGK157" s="88"/>
      <c r="DGL157" s="88"/>
      <c r="DGM157" s="88"/>
      <c r="DGN157" s="88"/>
      <c r="DGO157" s="88"/>
      <c r="DGP157" s="88"/>
      <c r="DGQ157" s="88"/>
      <c r="DGR157" s="88"/>
      <c r="DGS157" s="88"/>
      <c r="DGT157" s="88"/>
      <c r="DGU157" s="88"/>
      <c r="DGV157" s="88"/>
      <c r="DGW157" s="88"/>
      <c r="DGX157" s="88"/>
      <c r="DGY157" s="88"/>
      <c r="DGZ157" s="88"/>
      <c r="DHA157" s="88"/>
      <c r="DHB157" s="88"/>
      <c r="DHC157" s="88"/>
      <c r="DHD157" s="88"/>
      <c r="DHE157" s="88"/>
      <c r="DHF157" s="88"/>
      <c r="DHG157" s="88"/>
      <c r="DHH157" s="88"/>
      <c r="DHI157" s="88"/>
      <c r="DHJ157" s="88"/>
      <c r="DHK157" s="88"/>
      <c r="DHL157" s="88"/>
      <c r="DHM157" s="88"/>
      <c r="DHN157" s="88"/>
      <c r="DHO157" s="88"/>
      <c r="DHP157" s="88"/>
      <c r="DHQ157" s="88"/>
      <c r="DHR157" s="88"/>
      <c r="DHS157" s="88"/>
      <c r="DHT157" s="88"/>
      <c r="DHU157" s="88"/>
      <c r="DHV157" s="88"/>
      <c r="DHW157" s="88"/>
      <c r="DHX157" s="88"/>
      <c r="DHY157" s="88"/>
      <c r="DHZ157" s="88"/>
      <c r="DIA157" s="88"/>
      <c r="DIB157" s="88"/>
      <c r="DIC157" s="88"/>
      <c r="DID157" s="88"/>
      <c r="DIE157" s="88"/>
      <c r="DIF157" s="88"/>
      <c r="DIG157" s="88"/>
      <c r="DIH157" s="88"/>
      <c r="DII157" s="88"/>
      <c r="DIJ157" s="88"/>
      <c r="DIK157" s="88"/>
      <c r="DIL157" s="88"/>
      <c r="DIM157" s="88"/>
      <c r="DIN157" s="88"/>
      <c r="DIO157" s="88"/>
      <c r="DIP157" s="88"/>
      <c r="DIQ157" s="88"/>
      <c r="DIR157" s="88"/>
      <c r="DIS157" s="88"/>
      <c r="DIT157" s="88"/>
      <c r="DIU157" s="88"/>
      <c r="DIV157" s="88"/>
      <c r="DIW157" s="88"/>
      <c r="DIX157" s="88"/>
      <c r="DIY157" s="88"/>
      <c r="DIZ157" s="88"/>
      <c r="DJA157" s="88"/>
      <c r="DJB157" s="88"/>
      <c r="DJC157" s="88"/>
      <c r="DJD157" s="88"/>
      <c r="DJE157" s="88"/>
      <c r="DJF157" s="88"/>
      <c r="DJG157" s="88"/>
      <c r="DJH157" s="88"/>
      <c r="DJI157" s="88"/>
      <c r="DJJ157" s="88"/>
      <c r="DJK157" s="88"/>
      <c r="DJL157" s="88"/>
      <c r="DJM157" s="88"/>
      <c r="DJN157" s="88"/>
      <c r="DJO157" s="88"/>
      <c r="DJP157" s="88"/>
      <c r="DJQ157" s="88"/>
      <c r="DJR157" s="88"/>
      <c r="DJS157" s="88"/>
      <c r="DJT157" s="88"/>
      <c r="DJU157" s="88"/>
      <c r="DJV157" s="88"/>
      <c r="DJW157" s="88"/>
      <c r="DJX157" s="88"/>
      <c r="DJY157" s="88"/>
      <c r="DJZ157" s="88"/>
      <c r="DKA157" s="88"/>
      <c r="DKB157" s="88"/>
      <c r="DKC157" s="88"/>
      <c r="DKD157" s="88"/>
      <c r="DKE157" s="88"/>
      <c r="DKF157" s="88"/>
      <c r="DKG157" s="88"/>
      <c r="DKH157" s="88"/>
      <c r="DKI157" s="88"/>
      <c r="DKJ157" s="88"/>
      <c r="DKK157" s="88"/>
      <c r="DKL157" s="88"/>
      <c r="DKM157" s="88"/>
      <c r="DKN157" s="88"/>
      <c r="DKO157" s="88"/>
      <c r="DKP157" s="88"/>
      <c r="DKQ157" s="88"/>
      <c r="DKR157" s="88"/>
      <c r="DKS157" s="88"/>
      <c r="DKT157" s="88"/>
      <c r="DKU157" s="88"/>
      <c r="DKV157" s="88"/>
      <c r="DKW157" s="88"/>
      <c r="DKX157" s="88"/>
      <c r="DKY157" s="88"/>
      <c r="DKZ157" s="88"/>
      <c r="DLA157" s="88"/>
      <c r="DLB157" s="88"/>
      <c r="DLC157" s="88"/>
      <c r="DLD157" s="88"/>
      <c r="DLE157" s="88"/>
      <c r="DLF157" s="88"/>
      <c r="DLG157" s="88"/>
      <c r="DLH157" s="88"/>
      <c r="DLI157" s="88"/>
      <c r="DLJ157" s="88"/>
      <c r="DLK157" s="88"/>
      <c r="DLL157" s="88"/>
      <c r="DLM157" s="88"/>
      <c r="DLN157" s="88"/>
      <c r="DLO157" s="88"/>
      <c r="DLP157" s="88"/>
      <c r="DLQ157" s="88"/>
      <c r="DLR157" s="88"/>
      <c r="DLS157" s="88"/>
      <c r="DLT157" s="88"/>
      <c r="DLU157" s="88"/>
      <c r="DLV157" s="88"/>
      <c r="DLW157" s="88"/>
      <c r="DLX157" s="88"/>
      <c r="DLY157" s="88"/>
      <c r="DLZ157" s="88"/>
      <c r="DMA157" s="88"/>
      <c r="DMB157" s="88"/>
      <c r="DMC157" s="88"/>
      <c r="DMD157" s="88"/>
      <c r="DME157" s="88"/>
      <c r="DMF157" s="88"/>
      <c r="DMG157" s="88"/>
      <c r="DMH157" s="88"/>
      <c r="DMI157" s="88"/>
      <c r="DMJ157" s="88"/>
      <c r="DMK157" s="88"/>
      <c r="DML157" s="88"/>
      <c r="DMM157" s="88"/>
      <c r="DMN157" s="88"/>
      <c r="DMO157" s="88"/>
      <c r="DMP157" s="88"/>
      <c r="DMQ157" s="88"/>
      <c r="DMR157" s="88"/>
      <c r="DMS157" s="88"/>
      <c r="DMT157" s="88"/>
      <c r="DMU157" s="88"/>
      <c r="DMV157" s="88"/>
      <c r="DMW157" s="88"/>
      <c r="DMX157" s="88"/>
      <c r="DMY157" s="88"/>
      <c r="DMZ157" s="88"/>
      <c r="DNA157" s="88"/>
      <c r="DNB157" s="88"/>
      <c r="DNC157" s="88"/>
      <c r="DND157" s="88"/>
      <c r="DNE157" s="88"/>
      <c r="DNF157" s="88"/>
      <c r="DNG157" s="88"/>
      <c r="DNH157" s="88"/>
      <c r="DNI157" s="88"/>
      <c r="DNJ157" s="88"/>
      <c r="DNK157" s="88"/>
      <c r="DNL157" s="88"/>
      <c r="DNM157" s="88"/>
      <c r="DNN157" s="88"/>
      <c r="DNO157" s="88"/>
      <c r="DNP157" s="88"/>
      <c r="DNQ157" s="88"/>
      <c r="DNR157" s="88"/>
      <c r="DNS157" s="88"/>
      <c r="DNT157" s="88"/>
      <c r="DNU157" s="88"/>
      <c r="DNV157" s="88"/>
      <c r="DNW157" s="88"/>
      <c r="DNX157" s="88"/>
      <c r="DNY157" s="88"/>
      <c r="DNZ157" s="88"/>
      <c r="DOA157" s="88"/>
      <c r="DOB157" s="88"/>
      <c r="DOC157" s="88"/>
      <c r="DOD157" s="88"/>
      <c r="DOE157" s="88"/>
      <c r="DOF157" s="88"/>
      <c r="DOG157" s="88"/>
      <c r="DOH157" s="88"/>
      <c r="DOI157" s="88"/>
      <c r="DOJ157" s="88"/>
      <c r="DOK157" s="88"/>
      <c r="DOL157" s="88"/>
      <c r="DOM157" s="88"/>
      <c r="DON157" s="88"/>
      <c r="DOO157" s="88"/>
      <c r="DOP157" s="88"/>
      <c r="DOQ157" s="88"/>
      <c r="DOR157" s="88"/>
      <c r="DOS157" s="88"/>
      <c r="DOT157" s="88"/>
      <c r="DOU157" s="88"/>
      <c r="DOV157" s="88"/>
      <c r="DOW157" s="88"/>
      <c r="DOX157" s="88"/>
      <c r="DOY157" s="88"/>
      <c r="DOZ157" s="88"/>
      <c r="DPA157" s="88"/>
      <c r="DPB157" s="88"/>
      <c r="DPC157" s="88"/>
      <c r="DPD157" s="88"/>
      <c r="DPE157" s="88"/>
      <c r="DPF157" s="88"/>
      <c r="DPG157" s="88"/>
      <c r="DPH157" s="88"/>
      <c r="DPI157" s="88"/>
      <c r="DPJ157" s="88"/>
      <c r="DPK157" s="88"/>
      <c r="DPL157" s="88"/>
      <c r="DPM157" s="88"/>
      <c r="DPN157" s="88"/>
      <c r="DPO157" s="88"/>
      <c r="DPP157" s="88"/>
      <c r="DPQ157" s="88"/>
      <c r="DPR157" s="88"/>
      <c r="DPS157" s="88"/>
      <c r="DPT157" s="88"/>
      <c r="DPU157" s="88"/>
      <c r="DPV157" s="88"/>
      <c r="DPW157" s="88"/>
      <c r="DPX157" s="88"/>
      <c r="DPY157" s="88"/>
      <c r="DPZ157" s="88"/>
      <c r="DQA157" s="88"/>
      <c r="DQB157" s="88"/>
      <c r="DQC157" s="88"/>
      <c r="DQD157" s="88"/>
      <c r="DQE157" s="88"/>
      <c r="DQF157" s="88"/>
      <c r="DQG157" s="88"/>
      <c r="DQH157" s="88"/>
      <c r="DQI157" s="88"/>
      <c r="DQJ157" s="88"/>
      <c r="DQK157" s="88"/>
      <c r="DQL157" s="88"/>
      <c r="DQM157" s="88"/>
      <c r="DQN157" s="88"/>
      <c r="DQO157" s="88"/>
      <c r="DQP157" s="88"/>
      <c r="DQQ157" s="88"/>
      <c r="DQR157" s="88"/>
      <c r="DQS157" s="88"/>
      <c r="DQT157" s="88"/>
      <c r="DQU157" s="88"/>
      <c r="DQV157" s="88"/>
      <c r="DQW157" s="88"/>
      <c r="DQX157" s="88"/>
      <c r="DQY157" s="88"/>
      <c r="DQZ157" s="88"/>
      <c r="DRA157" s="88"/>
      <c r="DRB157" s="88"/>
      <c r="DRC157" s="88"/>
      <c r="DRD157" s="88"/>
      <c r="DRE157" s="88"/>
      <c r="DRF157" s="88"/>
      <c r="DRG157" s="88"/>
      <c r="DRH157" s="88"/>
      <c r="DRI157" s="88"/>
      <c r="DRJ157" s="88"/>
      <c r="DRK157" s="88"/>
      <c r="DRL157" s="88"/>
      <c r="DRM157" s="88"/>
      <c r="DRN157" s="88"/>
      <c r="DRO157" s="88"/>
      <c r="DRP157" s="88"/>
      <c r="DRQ157" s="88"/>
      <c r="DRR157" s="88"/>
      <c r="DRS157" s="88"/>
      <c r="DRT157" s="88"/>
      <c r="DRU157" s="88"/>
      <c r="DRV157" s="88"/>
      <c r="DRW157" s="88"/>
      <c r="DRX157" s="88"/>
      <c r="DRY157" s="88"/>
      <c r="DRZ157" s="88"/>
      <c r="DSA157" s="88"/>
      <c r="DSB157" s="88"/>
      <c r="DSC157" s="88"/>
      <c r="DSD157" s="88"/>
      <c r="DSE157" s="88"/>
      <c r="DSF157" s="88"/>
      <c r="DSG157" s="88"/>
      <c r="DSH157" s="88"/>
      <c r="DSI157" s="88"/>
      <c r="DSJ157" s="88"/>
      <c r="DSK157" s="88"/>
      <c r="DSL157" s="88"/>
      <c r="DSM157" s="88"/>
      <c r="DSN157" s="88"/>
      <c r="DSO157" s="88"/>
      <c r="DSP157" s="88"/>
      <c r="DSQ157" s="88"/>
      <c r="DSR157" s="88"/>
      <c r="DSS157" s="88"/>
      <c r="DST157" s="88"/>
      <c r="DSU157" s="88"/>
      <c r="DSV157" s="88"/>
      <c r="DSW157" s="88"/>
      <c r="DSX157" s="88"/>
      <c r="DSY157" s="88"/>
      <c r="DSZ157" s="88"/>
      <c r="DTA157" s="88"/>
      <c r="DTB157" s="88"/>
      <c r="DTC157" s="88"/>
      <c r="DTD157" s="88"/>
      <c r="DTE157" s="88"/>
      <c r="DTF157" s="88"/>
      <c r="DTG157" s="88"/>
      <c r="DTH157" s="88"/>
      <c r="DTI157" s="88"/>
      <c r="DTJ157" s="88"/>
      <c r="DTK157" s="88"/>
      <c r="DTL157" s="88"/>
      <c r="DTM157" s="88"/>
      <c r="DTN157" s="88"/>
      <c r="DTO157" s="88"/>
      <c r="DTP157" s="88"/>
      <c r="DTQ157" s="88"/>
      <c r="DTR157" s="88"/>
      <c r="DTS157" s="88"/>
      <c r="DTT157" s="88"/>
      <c r="DTU157" s="88"/>
      <c r="DTV157" s="88"/>
      <c r="DTW157" s="88"/>
      <c r="DTX157" s="88"/>
      <c r="DTY157" s="88"/>
      <c r="DTZ157" s="88"/>
      <c r="DUA157" s="88"/>
      <c r="DUB157" s="88"/>
      <c r="DUC157" s="88"/>
      <c r="DUD157" s="88"/>
      <c r="DUE157" s="88"/>
      <c r="DUF157" s="88"/>
      <c r="DUG157" s="88"/>
      <c r="DUH157" s="88"/>
      <c r="DUI157" s="88"/>
      <c r="DUJ157" s="88"/>
      <c r="DUK157" s="88"/>
      <c r="DUL157" s="88"/>
      <c r="DUM157" s="88"/>
      <c r="DUN157" s="88"/>
      <c r="DUO157" s="88"/>
      <c r="DUP157" s="88"/>
      <c r="DUQ157" s="88"/>
      <c r="DUR157" s="88"/>
      <c r="DUS157" s="88"/>
      <c r="DUT157" s="88"/>
      <c r="DUU157" s="88"/>
      <c r="DUV157" s="88"/>
      <c r="DUW157" s="88"/>
      <c r="DUX157" s="88"/>
      <c r="DUY157" s="88"/>
      <c r="DUZ157" s="88"/>
      <c r="DVA157" s="88"/>
      <c r="DVB157" s="88"/>
      <c r="DVC157" s="88"/>
      <c r="DVD157" s="88"/>
      <c r="DVE157" s="88"/>
      <c r="DVF157" s="88"/>
      <c r="DVG157" s="88"/>
      <c r="DVH157" s="88"/>
      <c r="DVI157" s="88"/>
      <c r="DVJ157" s="88"/>
      <c r="DVK157" s="88"/>
      <c r="DVL157" s="88"/>
      <c r="DVM157" s="88"/>
      <c r="DVN157" s="88"/>
      <c r="DVO157" s="88"/>
      <c r="DVP157" s="88"/>
      <c r="DVQ157" s="88"/>
      <c r="DVR157" s="88"/>
      <c r="DVS157" s="88"/>
      <c r="DVT157" s="88"/>
      <c r="DVU157" s="88"/>
      <c r="DVV157" s="88"/>
      <c r="DVW157" s="88"/>
      <c r="DVX157" s="88"/>
      <c r="DVY157" s="88"/>
      <c r="DVZ157" s="88"/>
      <c r="DWA157" s="88"/>
      <c r="DWB157" s="88"/>
      <c r="DWC157" s="88"/>
      <c r="DWD157" s="88"/>
      <c r="DWE157" s="88"/>
      <c r="DWF157" s="88"/>
      <c r="DWG157" s="88"/>
      <c r="DWH157" s="88"/>
      <c r="DWI157" s="88"/>
      <c r="DWJ157" s="88"/>
      <c r="DWK157" s="88"/>
      <c r="DWL157" s="88"/>
      <c r="DWM157" s="88"/>
      <c r="DWN157" s="88"/>
      <c r="DWO157" s="88"/>
      <c r="DWP157" s="88"/>
      <c r="DWQ157" s="88"/>
      <c r="DWR157" s="88"/>
      <c r="DWS157" s="88"/>
      <c r="DWT157" s="88"/>
      <c r="DWU157" s="88"/>
      <c r="DWV157" s="88"/>
      <c r="DWW157" s="88"/>
      <c r="DWX157" s="88"/>
      <c r="DWY157" s="88"/>
      <c r="DWZ157" s="88"/>
      <c r="DXA157" s="88"/>
      <c r="DXB157" s="88"/>
      <c r="DXC157" s="88"/>
      <c r="DXD157" s="88"/>
      <c r="DXE157" s="88"/>
      <c r="DXF157" s="88"/>
      <c r="DXG157" s="88"/>
      <c r="DXH157" s="88"/>
      <c r="DXI157" s="88"/>
      <c r="DXJ157" s="88"/>
      <c r="DXK157" s="88"/>
      <c r="DXL157" s="88"/>
      <c r="DXM157" s="88"/>
      <c r="DXN157" s="88"/>
      <c r="DXO157" s="88"/>
      <c r="DXP157" s="88"/>
      <c r="DXQ157" s="88"/>
      <c r="DXR157" s="88"/>
      <c r="DXS157" s="88"/>
      <c r="DXT157" s="88"/>
      <c r="DXU157" s="88"/>
      <c r="DXV157" s="88"/>
      <c r="DXW157" s="88"/>
      <c r="DXX157" s="88"/>
      <c r="DXY157" s="88"/>
      <c r="DXZ157" s="88"/>
      <c r="DYA157" s="88"/>
      <c r="DYB157" s="88"/>
      <c r="DYC157" s="88"/>
      <c r="DYD157" s="88"/>
      <c r="DYE157" s="88"/>
      <c r="DYF157" s="88"/>
      <c r="DYG157" s="88"/>
      <c r="DYH157" s="88"/>
      <c r="DYI157" s="88"/>
      <c r="DYJ157" s="88"/>
      <c r="DYK157" s="88"/>
      <c r="DYL157" s="88"/>
      <c r="DYM157" s="88"/>
      <c r="DYN157" s="88"/>
      <c r="DYO157" s="88"/>
      <c r="DYP157" s="88"/>
      <c r="DYQ157" s="88"/>
      <c r="DYR157" s="88"/>
      <c r="DYS157" s="88"/>
      <c r="DYT157" s="88"/>
      <c r="DYU157" s="88"/>
      <c r="DYV157" s="88"/>
      <c r="DYW157" s="88"/>
      <c r="DYX157" s="88"/>
      <c r="DYY157" s="88"/>
      <c r="DYZ157" s="88"/>
      <c r="DZA157" s="88"/>
      <c r="DZB157" s="88"/>
      <c r="DZC157" s="88"/>
      <c r="DZD157" s="88"/>
      <c r="DZE157" s="88"/>
      <c r="DZF157" s="88"/>
      <c r="DZG157" s="88"/>
      <c r="DZH157" s="88"/>
      <c r="DZI157" s="88"/>
      <c r="DZJ157" s="88"/>
      <c r="DZK157" s="88"/>
      <c r="DZL157" s="88"/>
      <c r="DZM157" s="88"/>
      <c r="DZN157" s="88"/>
      <c r="DZO157" s="88"/>
      <c r="DZP157" s="88"/>
      <c r="DZQ157" s="88"/>
      <c r="DZR157" s="88"/>
      <c r="DZS157" s="88"/>
      <c r="DZT157" s="88"/>
      <c r="DZU157" s="88"/>
      <c r="DZV157" s="88"/>
      <c r="DZW157" s="88"/>
      <c r="DZX157" s="88"/>
      <c r="DZY157" s="88"/>
      <c r="DZZ157" s="88"/>
      <c r="EAA157" s="88"/>
      <c r="EAB157" s="88"/>
      <c r="EAC157" s="88"/>
      <c r="EAD157" s="88"/>
      <c r="EAE157" s="88"/>
      <c r="EAF157" s="88"/>
      <c r="EAG157" s="88"/>
      <c r="EAH157" s="88"/>
      <c r="EAI157" s="88"/>
      <c r="EAJ157" s="88"/>
      <c r="EAK157" s="88"/>
      <c r="EAL157" s="88"/>
      <c r="EAM157" s="88"/>
      <c r="EAN157" s="88"/>
      <c r="EAO157" s="88"/>
      <c r="EAP157" s="88"/>
      <c r="EAQ157" s="88"/>
      <c r="EAR157" s="88"/>
      <c r="EAS157" s="88"/>
      <c r="EAT157" s="88"/>
      <c r="EAU157" s="88"/>
      <c r="EAV157" s="88"/>
      <c r="EAW157" s="88"/>
      <c r="EAX157" s="88"/>
      <c r="EAY157" s="88"/>
      <c r="EAZ157" s="88"/>
      <c r="EBA157" s="88"/>
      <c r="EBB157" s="88"/>
      <c r="EBC157" s="88"/>
      <c r="EBD157" s="88"/>
      <c r="EBE157" s="88"/>
      <c r="EBF157" s="88"/>
      <c r="EBG157" s="88"/>
      <c r="EBH157" s="88"/>
      <c r="EBI157" s="88"/>
      <c r="EBJ157" s="88"/>
      <c r="EBK157" s="88"/>
      <c r="EBL157" s="88"/>
      <c r="EBM157" s="88"/>
      <c r="EBN157" s="88"/>
      <c r="EBO157" s="88"/>
      <c r="EBP157" s="88"/>
      <c r="EBQ157" s="88"/>
      <c r="EBR157" s="88"/>
      <c r="EBS157" s="88"/>
      <c r="EBT157" s="88"/>
      <c r="EBU157" s="88"/>
      <c r="EBV157" s="88"/>
      <c r="EBW157" s="88"/>
      <c r="EBX157" s="88"/>
      <c r="EBY157" s="88"/>
      <c r="EBZ157" s="88"/>
      <c r="ECA157" s="88"/>
      <c r="ECB157" s="88"/>
      <c r="ECC157" s="88"/>
      <c r="ECD157" s="88"/>
      <c r="ECE157" s="88"/>
      <c r="ECF157" s="88"/>
      <c r="ECG157" s="88"/>
      <c r="ECH157" s="88"/>
      <c r="ECI157" s="88"/>
      <c r="ECJ157" s="88"/>
      <c r="ECK157" s="88"/>
      <c r="ECL157" s="88"/>
      <c r="ECM157" s="88"/>
      <c r="ECN157" s="88"/>
      <c r="ECO157" s="88"/>
      <c r="ECP157" s="88"/>
      <c r="ECQ157" s="88"/>
      <c r="ECR157" s="88"/>
      <c r="ECS157" s="88"/>
      <c r="ECT157" s="88"/>
      <c r="ECU157" s="88"/>
      <c r="ECV157" s="88"/>
      <c r="ECW157" s="88"/>
      <c r="ECX157" s="88"/>
      <c r="ECY157" s="88"/>
      <c r="ECZ157" s="88"/>
      <c r="EDA157" s="88"/>
      <c r="EDB157" s="88"/>
      <c r="EDC157" s="88"/>
      <c r="EDD157" s="88"/>
      <c r="EDE157" s="88"/>
      <c r="EDF157" s="88"/>
      <c r="EDG157" s="88"/>
      <c r="EDH157" s="88"/>
      <c r="EDI157" s="88"/>
      <c r="EDJ157" s="88"/>
      <c r="EDK157" s="88"/>
      <c r="EDL157" s="88"/>
      <c r="EDM157" s="88"/>
      <c r="EDN157" s="88"/>
      <c r="EDO157" s="88"/>
      <c r="EDP157" s="88"/>
      <c r="EDQ157" s="88"/>
      <c r="EDR157" s="88"/>
      <c r="EDS157" s="88"/>
      <c r="EDT157" s="88"/>
      <c r="EDU157" s="88"/>
      <c r="EDV157" s="88"/>
      <c r="EDW157" s="88"/>
      <c r="EDX157" s="88"/>
      <c r="EDY157" s="88"/>
      <c r="EDZ157" s="88"/>
      <c r="EEA157" s="88"/>
      <c r="EEB157" s="88"/>
      <c r="EEC157" s="88"/>
      <c r="EED157" s="88"/>
      <c r="EEE157" s="88"/>
      <c r="EEF157" s="88"/>
      <c r="EEG157" s="88"/>
      <c r="EEH157" s="88"/>
      <c r="EEI157" s="88"/>
      <c r="EEJ157" s="88"/>
      <c r="EEK157" s="88"/>
      <c r="EEL157" s="88"/>
      <c r="EEM157" s="88"/>
      <c r="EEN157" s="88"/>
      <c r="EEO157" s="88"/>
      <c r="EEP157" s="88"/>
      <c r="EEQ157" s="88"/>
      <c r="EER157" s="88"/>
      <c r="EES157" s="88"/>
      <c r="EET157" s="88"/>
      <c r="EEU157" s="88"/>
      <c r="EEV157" s="88"/>
      <c r="EEW157" s="88"/>
      <c r="EEX157" s="88"/>
      <c r="EEY157" s="88"/>
      <c r="EEZ157" s="88"/>
      <c r="EFA157" s="88"/>
      <c r="EFB157" s="88"/>
      <c r="EFC157" s="88"/>
      <c r="EFD157" s="88"/>
      <c r="EFE157" s="88"/>
      <c r="EFF157" s="88"/>
      <c r="EFG157" s="88"/>
      <c r="EFH157" s="88"/>
      <c r="EFI157" s="88"/>
      <c r="EFJ157" s="88"/>
      <c r="EFK157" s="88"/>
      <c r="EFL157" s="88"/>
      <c r="EFM157" s="88"/>
      <c r="EFN157" s="88"/>
      <c r="EFO157" s="88"/>
      <c r="EFP157" s="88"/>
      <c r="EFQ157" s="88"/>
      <c r="EFR157" s="88"/>
      <c r="EFS157" s="88"/>
      <c r="EFT157" s="88"/>
      <c r="EFU157" s="88"/>
      <c r="EFV157" s="88"/>
      <c r="EFW157" s="88"/>
      <c r="EFX157" s="88"/>
      <c r="EFY157" s="88"/>
      <c r="EFZ157" s="88"/>
      <c r="EGA157" s="88"/>
      <c r="EGB157" s="88"/>
      <c r="EGC157" s="88"/>
      <c r="EGD157" s="88"/>
      <c r="EGE157" s="88"/>
      <c r="EGF157" s="88"/>
      <c r="EGG157" s="88"/>
      <c r="EGH157" s="88"/>
      <c r="EGI157" s="88"/>
      <c r="EGJ157" s="88"/>
      <c r="EGK157" s="88"/>
      <c r="EGL157" s="88"/>
      <c r="EGM157" s="88"/>
      <c r="EGN157" s="88"/>
      <c r="EGO157" s="88"/>
      <c r="EGP157" s="88"/>
      <c r="EGQ157" s="88"/>
      <c r="EGR157" s="88"/>
      <c r="EGS157" s="88"/>
      <c r="EGT157" s="88"/>
      <c r="EGU157" s="88"/>
      <c r="EGV157" s="88"/>
      <c r="EGW157" s="88"/>
      <c r="EGX157" s="88"/>
      <c r="EGY157" s="88"/>
      <c r="EGZ157" s="88"/>
      <c r="EHA157" s="88"/>
      <c r="EHB157" s="88"/>
      <c r="EHC157" s="88"/>
      <c r="EHD157" s="88"/>
      <c r="EHE157" s="88"/>
      <c r="EHF157" s="88"/>
      <c r="EHG157" s="88"/>
      <c r="EHH157" s="88"/>
      <c r="EHI157" s="88"/>
      <c r="EHJ157" s="88"/>
      <c r="EHK157" s="88"/>
      <c r="EHL157" s="88"/>
      <c r="EHM157" s="88"/>
      <c r="EHN157" s="88"/>
      <c r="EHO157" s="88"/>
      <c r="EHP157" s="88"/>
      <c r="EHQ157" s="88"/>
      <c r="EHR157" s="88"/>
      <c r="EHS157" s="88"/>
      <c r="EHT157" s="88"/>
      <c r="EHU157" s="88"/>
      <c r="EHV157" s="88"/>
      <c r="EHW157" s="88"/>
      <c r="EHX157" s="88"/>
      <c r="EHY157" s="88"/>
      <c r="EHZ157" s="88"/>
      <c r="EIA157" s="88"/>
      <c r="EIB157" s="88"/>
      <c r="EIC157" s="88"/>
      <c r="EID157" s="88"/>
      <c r="EIE157" s="88"/>
      <c r="EIF157" s="88"/>
      <c r="EIG157" s="88"/>
      <c r="EIH157" s="88"/>
      <c r="EII157" s="88"/>
      <c r="EIJ157" s="88"/>
      <c r="EIK157" s="88"/>
      <c r="EIL157" s="88"/>
      <c r="EIM157" s="88"/>
      <c r="EIN157" s="88"/>
      <c r="EIO157" s="88"/>
      <c r="EIP157" s="88"/>
      <c r="EIQ157" s="88"/>
      <c r="EIR157" s="88"/>
      <c r="EIS157" s="88"/>
      <c r="EIT157" s="88"/>
      <c r="EIU157" s="88"/>
      <c r="EIV157" s="88"/>
      <c r="EIW157" s="88"/>
      <c r="EIX157" s="88"/>
      <c r="EIY157" s="88"/>
      <c r="EIZ157" s="88"/>
      <c r="EJA157" s="88"/>
      <c r="EJB157" s="88"/>
      <c r="EJC157" s="88"/>
      <c r="EJD157" s="88"/>
      <c r="EJE157" s="88"/>
      <c r="EJF157" s="88"/>
      <c r="EJG157" s="88"/>
      <c r="EJH157" s="88"/>
      <c r="EJI157" s="88"/>
      <c r="EJJ157" s="88"/>
      <c r="EJK157" s="88"/>
      <c r="EJL157" s="88"/>
      <c r="EJM157" s="88"/>
      <c r="EJN157" s="88"/>
      <c r="EJO157" s="88"/>
      <c r="EJP157" s="88"/>
      <c r="EJQ157" s="88"/>
      <c r="EJR157" s="88"/>
      <c r="EJS157" s="88"/>
      <c r="EJT157" s="88"/>
      <c r="EJU157" s="88"/>
      <c r="EJV157" s="88"/>
      <c r="EJW157" s="88"/>
      <c r="EJX157" s="88"/>
      <c r="EJY157" s="88"/>
      <c r="EJZ157" s="88"/>
      <c r="EKA157" s="88"/>
      <c r="EKB157" s="88"/>
      <c r="EKC157" s="88"/>
      <c r="EKD157" s="88"/>
      <c r="EKE157" s="88"/>
      <c r="EKF157" s="88"/>
      <c r="EKG157" s="88"/>
      <c r="EKH157" s="88"/>
      <c r="EKI157" s="88"/>
      <c r="EKJ157" s="88"/>
      <c r="EKK157" s="88"/>
      <c r="EKL157" s="88"/>
      <c r="EKM157" s="88"/>
      <c r="EKN157" s="88"/>
      <c r="EKO157" s="88"/>
      <c r="EKP157" s="88"/>
      <c r="EKQ157" s="88"/>
      <c r="EKR157" s="88"/>
      <c r="EKS157" s="88"/>
      <c r="EKT157" s="88"/>
      <c r="EKU157" s="88"/>
      <c r="EKV157" s="88"/>
      <c r="EKW157" s="88"/>
      <c r="EKX157" s="88"/>
      <c r="EKY157" s="88"/>
      <c r="EKZ157" s="88"/>
      <c r="ELA157" s="88"/>
      <c r="ELB157" s="88"/>
      <c r="ELC157" s="88"/>
      <c r="ELD157" s="88"/>
      <c r="ELE157" s="88"/>
      <c r="ELF157" s="88"/>
      <c r="ELG157" s="88"/>
      <c r="ELH157" s="88"/>
      <c r="ELI157" s="88"/>
      <c r="ELJ157" s="88"/>
      <c r="ELK157" s="88"/>
      <c r="ELL157" s="88"/>
      <c r="ELM157" s="88"/>
      <c r="ELN157" s="88"/>
      <c r="ELO157" s="88"/>
      <c r="ELP157" s="88"/>
      <c r="ELQ157" s="88"/>
      <c r="ELR157" s="88"/>
      <c r="ELS157" s="88"/>
      <c r="ELT157" s="88"/>
      <c r="ELU157" s="88"/>
      <c r="ELV157" s="88"/>
      <c r="ELW157" s="88"/>
      <c r="ELX157" s="88"/>
      <c r="ELY157" s="88"/>
      <c r="ELZ157" s="88"/>
      <c r="EMA157" s="88"/>
      <c r="EMB157" s="88"/>
      <c r="EMC157" s="88"/>
      <c r="EMD157" s="88"/>
      <c r="EME157" s="88"/>
      <c r="EMF157" s="88"/>
      <c r="EMG157" s="88"/>
      <c r="EMH157" s="88"/>
      <c r="EMI157" s="88"/>
      <c r="EMJ157" s="88"/>
      <c r="EMK157" s="88"/>
      <c r="EML157" s="88"/>
      <c r="EMM157" s="88"/>
      <c r="EMN157" s="88"/>
      <c r="EMO157" s="88"/>
      <c r="EMP157" s="88"/>
      <c r="EMQ157" s="88"/>
      <c r="EMR157" s="88"/>
      <c r="EMS157" s="88"/>
      <c r="EMT157" s="88"/>
      <c r="EMU157" s="88"/>
      <c r="EMV157" s="88"/>
      <c r="EMW157" s="88"/>
      <c r="EMX157" s="88"/>
      <c r="EMY157" s="88"/>
      <c r="EMZ157" s="88"/>
      <c r="ENA157" s="88"/>
      <c r="ENB157" s="88"/>
      <c r="ENC157" s="88"/>
      <c r="END157" s="88"/>
      <c r="ENE157" s="88"/>
      <c r="ENF157" s="88"/>
      <c r="ENG157" s="88"/>
      <c r="ENH157" s="88"/>
      <c r="ENI157" s="88"/>
      <c r="ENJ157" s="88"/>
      <c r="ENK157" s="88"/>
      <c r="ENL157" s="88"/>
      <c r="ENM157" s="88"/>
      <c r="ENN157" s="88"/>
      <c r="ENO157" s="88"/>
      <c r="ENP157" s="88"/>
      <c r="ENQ157" s="88"/>
      <c r="ENR157" s="88"/>
      <c r="ENS157" s="88"/>
      <c r="ENT157" s="88"/>
      <c r="ENU157" s="88"/>
      <c r="ENV157" s="88"/>
      <c r="ENW157" s="88"/>
      <c r="ENX157" s="88"/>
      <c r="ENY157" s="88"/>
      <c r="ENZ157" s="88"/>
      <c r="EOA157" s="88"/>
      <c r="EOB157" s="88"/>
      <c r="EOC157" s="88"/>
      <c r="EOD157" s="88"/>
      <c r="EOE157" s="88"/>
      <c r="EOF157" s="88"/>
      <c r="EOG157" s="88"/>
      <c r="EOH157" s="88"/>
      <c r="EOI157" s="88"/>
      <c r="EOJ157" s="88"/>
      <c r="EOK157" s="88"/>
      <c r="EOL157" s="88"/>
      <c r="EOM157" s="88"/>
      <c r="EON157" s="88"/>
      <c r="EOO157" s="88"/>
      <c r="EOP157" s="88"/>
      <c r="EOQ157" s="88"/>
      <c r="EOR157" s="88"/>
      <c r="EOS157" s="88"/>
      <c r="EOT157" s="88"/>
      <c r="EOU157" s="88"/>
      <c r="EOV157" s="88"/>
      <c r="EOW157" s="88"/>
      <c r="EOX157" s="88"/>
      <c r="EOY157" s="88"/>
      <c r="EOZ157" s="88"/>
      <c r="EPA157" s="88"/>
      <c r="EPB157" s="88"/>
      <c r="EPC157" s="88"/>
      <c r="EPD157" s="88"/>
      <c r="EPE157" s="88"/>
      <c r="EPF157" s="88"/>
      <c r="EPG157" s="88"/>
      <c r="EPH157" s="88"/>
      <c r="EPI157" s="88"/>
      <c r="EPJ157" s="88"/>
      <c r="EPK157" s="88"/>
      <c r="EPL157" s="88"/>
      <c r="EPM157" s="88"/>
      <c r="EPN157" s="88"/>
      <c r="EPO157" s="88"/>
      <c r="EPP157" s="88"/>
      <c r="EPQ157" s="88"/>
      <c r="EPR157" s="88"/>
      <c r="EPS157" s="88"/>
      <c r="EPT157" s="88"/>
      <c r="EPU157" s="88"/>
      <c r="EPV157" s="88"/>
      <c r="EPW157" s="88"/>
      <c r="EPX157" s="88"/>
      <c r="EPY157" s="88"/>
      <c r="EPZ157" s="88"/>
      <c r="EQA157" s="88"/>
      <c r="EQB157" s="88"/>
      <c r="EQC157" s="88"/>
      <c r="EQD157" s="88"/>
      <c r="EQE157" s="88"/>
      <c r="EQF157" s="88"/>
      <c r="EQG157" s="88"/>
      <c r="EQH157" s="88"/>
      <c r="EQI157" s="88"/>
      <c r="EQJ157" s="88"/>
      <c r="EQK157" s="88"/>
      <c r="EQL157" s="88"/>
      <c r="EQM157" s="88"/>
      <c r="EQN157" s="88"/>
      <c r="EQO157" s="88"/>
      <c r="EQP157" s="88"/>
      <c r="EQQ157" s="88"/>
      <c r="EQR157" s="88"/>
      <c r="EQS157" s="88"/>
      <c r="EQT157" s="88"/>
      <c r="EQU157" s="88"/>
      <c r="EQV157" s="88"/>
      <c r="EQW157" s="88"/>
      <c r="EQX157" s="88"/>
      <c r="EQY157" s="88"/>
      <c r="EQZ157" s="88"/>
      <c r="ERA157" s="88"/>
      <c r="ERB157" s="88"/>
      <c r="ERC157" s="88"/>
      <c r="ERD157" s="88"/>
      <c r="ERE157" s="88"/>
      <c r="ERF157" s="88"/>
      <c r="ERG157" s="88"/>
      <c r="ERH157" s="88"/>
      <c r="ERI157" s="88"/>
      <c r="ERJ157" s="88"/>
      <c r="ERK157" s="88"/>
      <c r="ERL157" s="88"/>
      <c r="ERM157" s="88"/>
      <c r="ERN157" s="88"/>
      <c r="ERO157" s="88"/>
      <c r="ERP157" s="88"/>
      <c r="ERQ157" s="88"/>
      <c r="ERR157" s="88"/>
      <c r="ERS157" s="88"/>
      <c r="ERT157" s="88"/>
      <c r="ERU157" s="88"/>
      <c r="ERV157" s="88"/>
      <c r="ERW157" s="88"/>
      <c r="ERX157" s="88"/>
      <c r="ERY157" s="88"/>
      <c r="ERZ157" s="88"/>
      <c r="ESA157" s="88"/>
      <c r="ESB157" s="88"/>
      <c r="ESC157" s="88"/>
      <c r="ESD157" s="88"/>
      <c r="ESE157" s="88"/>
      <c r="ESF157" s="88"/>
      <c r="ESG157" s="88"/>
      <c r="ESH157" s="88"/>
      <c r="ESI157" s="88"/>
      <c r="ESJ157" s="88"/>
      <c r="ESK157" s="88"/>
      <c r="ESL157" s="88"/>
      <c r="ESM157" s="88"/>
      <c r="ESN157" s="88"/>
      <c r="ESO157" s="88"/>
      <c r="ESP157" s="88"/>
      <c r="ESQ157" s="88"/>
      <c r="ESR157" s="88"/>
      <c r="ESS157" s="88"/>
      <c r="EST157" s="88"/>
      <c r="ESU157" s="88"/>
      <c r="ESV157" s="88"/>
      <c r="ESW157" s="88"/>
      <c r="ESX157" s="88"/>
      <c r="ESY157" s="88"/>
      <c r="ESZ157" s="88"/>
      <c r="ETA157" s="88"/>
      <c r="ETB157" s="88"/>
      <c r="ETC157" s="88"/>
      <c r="ETD157" s="88"/>
      <c r="ETE157" s="88"/>
      <c r="ETF157" s="88"/>
      <c r="ETG157" s="88"/>
      <c r="ETH157" s="88"/>
      <c r="ETI157" s="88"/>
      <c r="ETJ157" s="88"/>
      <c r="ETK157" s="88"/>
      <c r="ETL157" s="88"/>
      <c r="ETM157" s="88"/>
      <c r="ETN157" s="88"/>
      <c r="ETO157" s="88"/>
      <c r="ETP157" s="88"/>
      <c r="ETQ157" s="88"/>
      <c r="ETR157" s="88"/>
      <c r="ETS157" s="88"/>
      <c r="ETT157" s="88"/>
      <c r="ETU157" s="88"/>
      <c r="ETV157" s="88"/>
      <c r="ETW157" s="88"/>
      <c r="ETX157" s="88"/>
      <c r="ETY157" s="88"/>
      <c r="ETZ157" s="88"/>
      <c r="EUA157" s="88"/>
      <c r="EUB157" s="88"/>
      <c r="EUC157" s="88"/>
      <c r="EUD157" s="88"/>
      <c r="EUE157" s="88"/>
      <c r="EUF157" s="88"/>
      <c r="EUG157" s="88"/>
      <c r="EUH157" s="88"/>
      <c r="EUI157" s="88"/>
      <c r="EUJ157" s="88"/>
      <c r="EUK157" s="88"/>
      <c r="EUL157" s="88"/>
      <c r="EUM157" s="88"/>
      <c r="EUN157" s="88"/>
      <c r="EUO157" s="88"/>
      <c r="EUP157" s="88"/>
      <c r="EUQ157" s="88"/>
      <c r="EUR157" s="88"/>
      <c r="EUS157" s="88"/>
      <c r="EUT157" s="88"/>
      <c r="EUU157" s="88"/>
      <c r="EUV157" s="88"/>
      <c r="EUW157" s="88"/>
      <c r="EUX157" s="88"/>
      <c r="EUY157" s="88"/>
      <c r="EUZ157" s="88"/>
      <c r="EVA157" s="88"/>
      <c r="EVB157" s="88"/>
      <c r="EVC157" s="88"/>
      <c r="EVD157" s="88"/>
      <c r="EVE157" s="88"/>
      <c r="EVF157" s="88"/>
      <c r="EVG157" s="88"/>
      <c r="EVH157" s="88"/>
      <c r="EVI157" s="88"/>
      <c r="EVJ157" s="88"/>
      <c r="EVK157" s="88"/>
      <c r="EVL157" s="88"/>
      <c r="EVM157" s="88"/>
      <c r="EVN157" s="88"/>
      <c r="EVO157" s="88"/>
      <c r="EVP157" s="88"/>
      <c r="EVQ157" s="88"/>
      <c r="EVR157" s="88"/>
      <c r="EVS157" s="88"/>
      <c r="EVT157" s="88"/>
      <c r="EVU157" s="88"/>
      <c r="EVV157" s="88"/>
      <c r="EVW157" s="88"/>
      <c r="EVX157" s="88"/>
      <c r="EVY157" s="88"/>
      <c r="EVZ157" s="88"/>
      <c r="EWA157" s="88"/>
      <c r="EWB157" s="88"/>
      <c r="EWC157" s="88"/>
      <c r="EWD157" s="88"/>
      <c r="EWE157" s="88"/>
      <c r="EWF157" s="88"/>
      <c r="EWG157" s="88"/>
      <c r="EWH157" s="88"/>
      <c r="EWI157" s="88"/>
      <c r="EWJ157" s="88"/>
      <c r="EWK157" s="88"/>
      <c r="EWL157" s="88"/>
      <c r="EWM157" s="88"/>
      <c r="EWN157" s="88"/>
      <c r="EWO157" s="88"/>
      <c r="EWP157" s="88"/>
      <c r="EWQ157" s="88"/>
      <c r="EWR157" s="88"/>
      <c r="EWS157" s="88"/>
      <c r="EWT157" s="88"/>
      <c r="EWU157" s="88"/>
      <c r="EWV157" s="88"/>
      <c r="EWW157" s="88"/>
      <c r="EWX157" s="88"/>
      <c r="EWY157" s="88"/>
      <c r="EWZ157" s="88"/>
      <c r="EXA157" s="88"/>
      <c r="EXB157" s="88"/>
      <c r="EXC157" s="88"/>
      <c r="EXD157" s="88"/>
      <c r="EXE157" s="88"/>
      <c r="EXF157" s="88"/>
      <c r="EXG157" s="88"/>
      <c r="EXH157" s="88"/>
      <c r="EXI157" s="88"/>
      <c r="EXJ157" s="88"/>
      <c r="EXK157" s="88"/>
      <c r="EXL157" s="88"/>
      <c r="EXM157" s="88"/>
      <c r="EXN157" s="88"/>
      <c r="EXO157" s="88"/>
      <c r="EXP157" s="88"/>
      <c r="EXQ157" s="88"/>
      <c r="EXR157" s="88"/>
      <c r="EXS157" s="88"/>
      <c r="EXT157" s="88"/>
      <c r="EXU157" s="88"/>
      <c r="EXV157" s="88"/>
      <c r="EXW157" s="88"/>
      <c r="EXX157" s="88"/>
      <c r="EXY157" s="88"/>
      <c r="EXZ157" s="88"/>
      <c r="EYA157" s="88"/>
      <c r="EYB157" s="88"/>
      <c r="EYC157" s="88"/>
      <c r="EYD157" s="88"/>
      <c r="EYE157" s="88"/>
      <c r="EYF157" s="88"/>
      <c r="EYG157" s="88"/>
      <c r="EYH157" s="88"/>
      <c r="EYI157" s="88"/>
      <c r="EYJ157" s="88"/>
      <c r="EYK157" s="88"/>
      <c r="EYL157" s="88"/>
      <c r="EYM157" s="88"/>
      <c r="EYN157" s="88"/>
      <c r="EYO157" s="88"/>
      <c r="EYP157" s="88"/>
      <c r="EYQ157" s="88"/>
      <c r="EYR157" s="88"/>
      <c r="EYS157" s="88"/>
      <c r="EYT157" s="88"/>
      <c r="EYU157" s="88"/>
      <c r="EYV157" s="88"/>
      <c r="EYW157" s="88"/>
      <c r="EYX157" s="88"/>
      <c r="EYY157" s="88"/>
      <c r="EYZ157" s="88"/>
      <c r="EZA157" s="88"/>
      <c r="EZB157" s="88"/>
      <c r="EZC157" s="88"/>
      <c r="EZD157" s="88"/>
      <c r="EZE157" s="88"/>
      <c r="EZF157" s="88"/>
      <c r="EZG157" s="88"/>
      <c r="EZH157" s="88"/>
      <c r="EZI157" s="88"/>
      <c r="EZJ157" s="88"/>
      <c r="EZK157" s="88"/>
      <c r="EZL157" s="88"/>
      <c r="EZM157" s="88"/>
      <c r="EZN157" s="88"/>
      <c r="EZO157" s="88"/>
      <c r="EZP157" s="88"/>
      <c r="EZQ157" s="88"/>
      <c r="EZR157" s="88"/>
      <c r="EZS157" s="88"/>
      <c r="EZT157" s="88"/>
      <c r="EZU157" s="88"/>
      <c r="EZV157" s="88"/>
      <c r="EZW157" s="88"/>
      <c r="EZX157" s="88"/>
      <c r="EZY157" s="88"/>
      <c r="EZZ157" s="88"/>
      <c r="FAA157" s="88"/>
      <c r="FAB157" s="88"/>
      <c r="FAC157" s="88"/>
      <c r="FAD157" s="88"/>
      <c r="FAE157" s="88"/>
      <c r="FAF157" s="88"/>
      <c r="FAG157" s="88"/>
      <c r="FAH157" s="88"/>
      <c r="FAI157" s="88"/>
      <c r="FAJ157" s="88"/>
      <c r="FAK157" s="88"/>
      <c r="FAL157" s="88"/>
      <c r="FAM157" s="88"/>
      <c r="FAN157" s="88"/>
      <c r="FAO157" s="88"/>
      <c r="FAP157" s="88"/>
      <c r="FAQ157" s="88"/>
      <c r="FAR157" s="88"/>
      <c r="FAS157" s="88"/>
      <c r="FAT157" s="88"/>
      <c r="FAU157" s="88"/>
      <c r="FAV157" s="88"/>
      <c r="FAW157" s="88"/>
      <c r="FAX157" s="88"/>
      <c r="FAY157" s="88"/>
      <c r="FAZ157" s="88"/>
      <c r="FBA157" s="88"/>
      <c r="FBB157" s="88"/>
      <c r="FBC157" s="88"/>
      <c r="FBD157" s="88"/>
      <c r="FBE157" s="88"/>
      <c r="FBF157" s="88"/>
      <c r="FBG157" s="88"/>
      <c r="FBH157" s="88"/>
      <c r="FBI157" s="88"/>
      <c r="FBJ157" s="88"/>
      <c r="FBK157" s="88"/>
      <c r="FBL157" s="88"/>
      <c r="FBM157" s="88"/>
      <c r="FBN157" s="88"/>
      <c r="FBO157" s="88"/>
      <c r="FBP157" s="88"/>
      <c r="FBQ157" s="88"/>
      <c r="FBR157" s="88"/>
      <c r="FBS157" s="88"/>
      <c r="FBT157" s="88"/>
      <c r="FBU157" s="88"/>
      <c r="FBV157" s="88"/>
      <c r="FBW157" s="88"/>
      <c r="FBX157" s="88"/>
      <c r="FBY157" s="88"/>
      <c r="FBZ157" s="88"/>
      <c r="FCA157" s="88"/>
      <c r="FCB157" s="88"/>
      <c r="FCC157" s="88"/>
      <c r="FCD157" s="88"/>
      <c r="FCE157" s="88"/>
      <c r="FCF157" s="88"/>
      <c r="FCG157" s="88"/>
      <c r="FCH157" s="88"/>
      <c r="FCI157" s="88"/>
      <c r="FCJ157" s="88"/>
      <c r="FCK157" s="88"/>
      <c r="FCL157" s="88"/>
      <c r="FCM157" s="88"/>
      <c r="FCN157" s="88"/>
      <c r="FCO157" s="88"/>
      <c r="FCP157" s="88"/>
      <c r="FCQ157" s="88"/>
      <c r="FCR157" s="88"/>
      <c r="FCS157" s="88"/>
      <c r="FCT157" s="88"/>
      <c r="FCU157" s="88"/>
      <c r="FCV157" s="88"/>
      <c r="FCW157" s="88"/>
      <c r="FCX157" s="88"/>
      <c r="FCY157" s="88"/>
      <c r="FCZ157" s="88"/>
      <c r="FDA157" s="88"/>
      <c r="FDB157" s="88"/>
      <c r="FDC157" s="88"/>
      <c r="FDD157" s="88"/>
      <c r="FDE157" s="88"/>
      <c r="FDF157" s="88"/>
      <c r="FDG157" s="88"/>
      <c r="FDH157" s="88"/>
      <c r="FDI157" s="88"/>
      <c r="FDJ157" s="88"/>
      <c r="FDK157" s="88"/>
      <c r="FDL157" s="88"/>
      <c r="FDM157" s="88"/>
      <c r="FDN157" s="88"/>
      <c r="FDO157" s="88"/>
      <c r="FDP157" s="88"/>
      <c r="FDQ157" s="88"/>
      <c r="FDR157" s="88"/>
      <c r="FDS157" s="88"/>
      <c r="FDT157" s="88"/>
      <c r="FDU157" s="88"/>
      <c r="FDV157" s="88"/>
      <c r="FDW157" s="88"/>
      <c r="FDX157" s="88"/>
      <c r="FDY157" s="88"/>
      <c r="FDZ157" s="88"/>
      <c r="FEA157" s="88"/>
      <c r="FEB157" s="88"/>
      <c r="FEC157" s="88"/>
      <c r="FED157" s="88"/>
      <c r="FEE157" s="88"/>
      <c r="FEF157" s="88"/>
      <c r="FEG157" s="88"/>
      <c r="FEH157" s="88"/>
      <c r="FEI157" s="88"/>
      <c r="FEJ157" s="88"/>
      <c r="FEK157" s="88"/>
      <c r="FEL157" s="88"/>
      <c r="FEM157" s="88"/>
      <c r="FEN157" s="88"/>
      <c r="FEO157" s="88"/>
      <c r="FEP157" s="88"/>
      <c r="FEQ157" s="88"/>
      <c r="FER157" s="88"/>
      <c r="FES157" s="88"/>
      <c r="FET157" s="88"/>
      <c r="FEU157" s="88"/>
      <c r="FEV157" s="88"/>
      <c r="FEW157" s="88"/>
      <c r="FEX157" s="88"/>
      <c r="FEY157" s="88"/>
      <c r="FEZ157" s="88"/>
      <c r="FFA157" s="88"/>
      <c r="FFB157" s="88"/>
      <c r="FFC157" s="88"/>
      <c r="FFD157" s="88"/>
      <c r="FFE157" s="88"/>
      <c r="FFF157" s="88"/>
      <c r="FFG157" s="88"/>
      <c r="FFH157" s="88"/>
      <c r="FFI157" s="88"/>
      <c r="FFJ157" s="88"/>
      <c r="FFK157" s="88"/>
      <c r="FFL157" s="88"/>
      <c r="FFM157" s="88"/>
      <c r="FFN157" s="88"/>
      <c r="FFO157" s="88"/>
      <c r="FFP157" s="88"/>
      <c r="FFQ157" s="88"/>
      <c r="FFR157" s="88"/>
      <c r="FFS157" s="88"/>
      <c r="FFT157" s="88"/>
      <c r="FFU157" s="88"/>
      <c r="FFV157" s="88"/>
      <c r="FFW157" s="88"/>
      <c r="FFX157" s="88"/>
      <c r="FFY157" s="88"/>
      <c r="FFZ157" s="88"/>
      <c r="FGA157" s="88"/>
      <c r="FGB157" s="88"/>
      <c r="FGC157" s="88"/>
      <c r="FGD157" s="88"/>
      <c r="FGE157" s="88"/>
      <c r="FGF157" s="88"/>
      <c r="FGG157" s="88"/>
      <c r="FGH157" s="88"/>
      <c r="FGI157" s="88"/>
      <c r="FGJ157" s="88"/>
      <c r="FGK157" s="88"/>
      <c r="FGL157" s="88"/>
      <c r="FGM157" s="88"/>
      <c r="FGN157" s="88"/>
      <c r="FGO157" s="88"/>
      <c r="FGP157" s="88"/>
      <c r="FGQ157" s="88"/>
      <c r="FGR157" s="88"/>
      <c r="FGS157" s="88"/>
      <c r="FGT157" s="88"/>
      <c r="FGU157" s="88"/>
      <c r="FGV157" s="88"/>
      <c r="FGW157" s="88"/>
      <c r="FGX157" s="88"/>
      <c r="FGY157" s="88"/>
      <c r="FGZ157" s="88"/>
      <c r="FHA157" s="88"/>
      <c r="FHB157" s="88"/>
      <c r="FHC157" s="88"/>
      <c r="FHD157" s="88"/>
      <c r="FHE157" s="88"/>
      <c r="FHF157" s="88"/>
      <c r="FHG157" s="88"/>
      <c r="FHH157" s="88"/>
      <c r="FHI157" s="88"/>
      <c r="FHJ157" s="88"/>
      <c r="FHK157" s="88"/>
      <c r="FHL157" s="88"/>
      <c r="FHM157" s="88"/>
      <c r="FHN157" s="88"/>
      <c r="FHO157" s="88"/>
      <c r="FHP157" s="88"/>
      <c r="FHQ157" s="88"/>
      <c r="FHR157" s="88"/>
      <c r="FHS157" s="88"/>
      <c r="FHT157" s="88"/>
      <c r="FHU157" s="88"/>
      <c r="FHV157" s="88"/>
      <c r="FHW157" s="88"/>
      <c r="FHX157" s="88"/>
      <c r="FHY157" s="88"/>
      <c r="FHZ157" s="88"/>
      <c r="FIA157" s="88"/>
      <c r="FIB157" s="88"/>
      <c r="FIC157" s="88"/>
      <c r="FID157" s="88"/>
      <c r="FIE157" s="88"/>
      <c r="FIF157" s="88"/>
      <c r="FIG157" s="88"/>
      <c r="FIH157" s="88"/>
      <c r="FII157" s="88"/>
      <c r="FIJ157" s="88"/>
      <c r="FIK157" s="88"/>
      <c r="FIL157" s="88"/>
      <c r="FIM157" s="88"/>
      <c r="FIN157" s="88"/>
      <c r="FIO157" s="88"/>
      <c r="FIP157" s="88"/>
      <c r="FIQ157" s="88"/>
      <c r="FIR157" s="88"/>
      <c r="FIS157" s="88"/>
      <c r="FIT157" s="88"/>
      <c r="FIU157" s="88"/>
      <c r="FIV157" s="88"/>
      <c r="FIW157" s="88"/>
      <c r="FIX157" s="88"/>
      <c r="FIY157" s="88"/>
      <c r="FIZ157" s="88"/>
      <c r="FJA157" s="88"/>
      <c r="FJB157" s="88"/>
      <c r="FJC157" s="88"/>
      <c r="FJD157" s="88"/>
      <c r="FJE157" s="88"/>
      <c r="FJF157" s="88"/>
      <c r="FJG157" s="88"/>
      <c r="FJH157" s="88"/>
      <c r="FJI157" s="88"/>
      <c r="FJJ157" s="88"/>
      <c r="FJK157" s="88"/>
      <c r="FJL157" s="88"/>
      <c r="FJM157" s="88"/>
      <c r="FJN157" s="88"/>
      <c r="FJO157" s="88"/>
      <c r="FJP157" s="88"/>
      <c r="FJQ157" s="88"/>
      <c r="FJR157" s="88"/>
      <c r="FJS157" s="88"/>
      <c r="FJT157" s="88"/>
      <c r="FJU157" s="88"/>
      <c r="FJV157" s="88"/>
      <c r="FJW157" s="88"/>
      <c r="FJX157" s="88"/>
      <c r="FJY157" s="88"/>
      <c r="FJZ157" s="88"/>
      <c r="FKA157" s="88"/>
      <c r="FKB157" s="88"/>
      <c r="FKC157" s="88"/>
      <c r="FKD157" s="88"/>
      <c r="FKE157" s="88"/>
      <c r="FKF157" s="88"/>
      <c r="FKG157" s="88"/>
      <c r="FKH157" s="88"/>
      <c r="FKI157" s="88"/>
      <c r="FKJ157" s="88"/>
      <c r="FKK157" s="88"/>
      <c r="FKL157" s="88"/>
      <c r="FKM157" s="88"/>
      <c r="FKN157" s="88"/>
      <c r="FKO157" s="88"/>
      <c r="FKP157" s="88"/>
      <c r="FKQ157" s="88"/>
      <c r="FKR157" s="88"/>
      <c r="FKS157" s="88"/>
      <c r="FKT157" s="88"/>
      <c r="FKU157" s="88"/>
      <c r="FKV157" s="88"/>
      <c r="FKW157" s="88"/>
      <c r="FKX157" s="88"/>
      <c r="FKY157" s="88"/>
      <c r="FKZ157" s="88"/>
      <c r="FLA157" s="88"/>
      <c r="FLB157" s="88"/>
      <c r="FLC157" s="88"/>
      <c r="FLD157" s="88"/>
      <c r="FLE157" s="88"/>
      <c r="FLF157" s="88"/>
      <c r="FLG157" s="88"/>
      <c r="FLH157" s="88"/>
      <c r="FLI157" s="88"/>
      <c r="FLJ157" s="88"/>
      <c r="FLK157" s="88"/>
      <c r="FLL157" s="88"/>
      <c r="FLM157" s="88"/>
      <c r="FLN157" s="88"/>
      <c r="FLO157" s="88"/>
      <c r="FLP157" s="88"/>
      <c r="FLQ157" s="88"/>
      <c r="FLR157" s="88"/>
      <c r="FLS157" s="88"/>
      <c r="FLT157" s="88"/>
      <c r="FLU157" s="88"/>
      <c r="FLV157" s="88"/>
      <c r="FLW157" s="88"/>
      <c r="FLX157" s="88"/>
      <c r="FLY157" s="88"/>
      <c r="FLZ157" s="88"/>
      <c r="FMA157" s="88"/>
      <c r="FMB157" s="88"/>
      <c r="FMC157" s="88"/>
      <c r="FMD157" s="88"/>
      <c r="FME157" s="88"/>
      <c r="FMF157" s="88"/>
      <c r="FMG157" s="88"/>
      <c r="FMH157" s="88"/>
      <c r="FMI157" s="88"/>
      <c r="FMJ157" s="88"/>
      <c r="FMK157" s="88"/>
      <c r="FML157" s="88"/>
      <c r="FMM157" s="88"/>
      <c r="FMN157" s="88"/>
      <c r="FMO157" s="88"/>
      <c r="FMP157" s="88"/>
      <c r="FMQ157" s="88"/>
      <c r="FMR157" s="88"/>
      <c r="FMS157" s="88"/>
      <c r="FMT157" s="88"/>
      <c r="FMU157" s="88"/>
      <c r="FMV157" s="88"/>
      <c r="FMW157" s="88"/>
      <c r="FMX157" s="88"/>
      <c r="FMY157" s="88"/>
      <c r="FMZ157" s="88"/>
      <c r="FNA157" s="88"/>
      <c r="FNB157" s="88"/>
      <c r="FNC157" s="88"/>
      <c r="FND157" s="88"/>
      <c r="FNE157" s="88"/>
      <c r="FNF157" s="88"/>
      <c r="FNG157" s="88"/>
      <c r="FNH157" s="88"/>
      <c r="FNI157" s="88"/>
      <c r="FNJ157" s="88"/>
      <c r="FNK157" s="88"/>
      <c r="FNL157" s="88"/>
      <c r="FNM157" s="88"/>
      <c r="FNN157" s="88"/>
      <c r="FNO157" s="88"/>
      <c r="FNP157" s="88"/>
      <c r="FNQ157" s="88"/>
      <c r="FNR157" s="88"/>
      <c r="FNS157" s="88"/>
      <c r="FNT157" s="88"/>
      <c r="FNU157" s="88"/>
      <c r="FNV157" s="88"/>
      <c r="FNW157" s="88"/>
      <c r="FNX157" s="88"/>
      <c r="FNY157" s="88"/>
      <c r="FNZ157" s="88"/>
      <c r="FOA157" s="88"/>
      <c r="FOB157" s="88"/>
      <c r="FOC157" s="88"/>
      <c r="FOD157" s="88"/>
      <c r="FOE157" s="88"/>
      <c r="FOF157" s="88"/>
      <c r="FOG157" s="88"/>
      <c r="FOH157" s="88"/>
      <c r="FOI157" s="88"/>
      <c r="FOJ157" s="88"/>
      <c r="FOK157" s="88"/>
      <c r="FOL157" s="88"/>
      <c r="FOM157" s="88"/>
      <c r="FON157" s="88"/>
      <c r="FOO157" s="88"/>
      <c r="FOP157" s="88"/>
      <c r="FOQ157" s="88"/>
      <c r="FOR157" s="88"/>
      <c r="FOS157" s="88"/>
      <c r="FOT157" s="88"/>
      <c r="FOU157" s="88"/>
      <c r="FOV157" s="88"/>
      <c r="FOW157" s="88"/>
      <c r="FOX157" s="88"/>
      <c r="FOY157" s="88"/>
      <c r="FOZ157" s="88"/>
      <c r="FPA157" s="88"/>
      <c r="FPB157" s="88"/>
      <c r="FPC157" s="88"/>
      <c r="FPD157" s="88"/>
      <c r="FPE157" s="88"/>
      <c r="FPF157" s="88"/>
      <c r="FPG157" s="88"/>
      <c r="FPH157" s="88"/>
      <c r="FPI157" s="88"/>
      <c r="FPJ157" s="88"/>
      <c r="FPK157" s="88"/>
      <c r="FPL157" s="88"/>
      <c r="FPM157" s="88"/>
      <c r="FPN157" s="88"/>
      <c r="FPO157" s="88"/>
      <c r="FPP157" s="88"/>
      <c r="FPQ157" s="88"/>
      <c r="FPR157" s="88"/>
      <c r="FPS157" s="88"/>
      <c r="FPT157" s="88"/>
      <c r="FPU157" s="88"/>
      <c r="FPV157" s="88"/>
      <c r="FPW157" s="88"/>
      <c r="FPX157" s="88"/>
      <c r="FPY157" s="88"/>
      <c r="FPZ157" s="88"/>
      <c r="FQA157" s="88"/>
      <c r="FQB157" s="88"/>
      <c r="FQC157" s="88"/>
      <c r="FQD157" s="88"/>
      <c r="FQE157" s="88"/>
      <c r="FQF157" s="88"/>
      <c r="FQG157" s="88"/>
      <c r="FQH157" s="88"/>
      <c r="FQI157" s="88"/>
      <c r="FQJ157" s="88"/>
      <c r="FQK157" s="88"/>
      <c r="FQL157" s="88"/>
      <c r="FQM157" s="88"/>
      <c r="FQN157" s="88"/>
      <c r="FQO157" s="88"/>
      <c r="FQP157" s="88"/>
      <c r="FQQ157" s="88"/>
      <c r="FQR157" s="88"/>
      <c r="FQS157" s="88"/>
      <c r="FQT157" s="88"/>
      <c r="FQU157" s="88"/>
      <c r="FQV157" s="88"/>
      <c r="FQW157" s="88"/>
      <c r="FQX157" s="88"/>
      <c r="FQY157" s="88"/>
      <c r="FQZ157" s="88"/>
      <c r="FRA157" s="88"/>
      <c r="FRB157" s="88"/>
      <c r="FRC157" s="88"/>
      <c r="FRD157" s="88"/>
      <c r="FRE157" s="88"/>
      <c r="FRF157" s="88"/>
      <c r="FRG157" s="88"/>
      <c r="FRH157" s="88"/>
      <c r="FRI157" s="88"/>
      <c r="FRJ157" s="88"/>
      <c r="FRK157" s="88"/>
      <c r="FRL157" s="88"/>
      <c r="FRM157" s="88"/>
      <c r="FRN157" s="88"/>
      <c r="FRO157" s="88"/>
      <c r="FRP157" s="88"/>
      <c r="FRQ157" s="88"/>
      <c r="FRR157" s="88"/>
      <c r="FRS157" s="88"/>
      <c r="FRT157" s="88"/>
      <c r="FRU157" s="88"/>
      <c r="FRV157" s="88"/>
      <c r="FRW157" s="88"/>
      <c r="FRX157" s="88"/>
      <c r="FRY157" s="88"/>
      <c r="FRZ157" s="88"/>
      <c r="FSA157" s="88"/>
      <c r="FSB157" s="88"/>
      <c r="FSC157" s="88"/>
      <c r="FSD157" s="88"/>
      <c r="FSE157" s="88"/>
      <c r="FSF157" s="88"/>
      <c r="FSG157" s="88"/>
      <c r="FSH157" s="88"/>
      <c r="FSI157" s="88"/>
      <c r="FSJ157" s="88"/>
      <c r="FSK157" s="88"/>
      <c r="FSL157" s="88"/>
      <c r="FSM157" s="88"/>
      <c r="FSN157" s="88"/>
      <c r="FSO157" s="88"/>
      <c r="FSP157" s="88"/>
      <c r="FSQ157" s="88"/>
      <c r="FSR157" s="88"/>
      <c r="FSS157" s="88"/>
      <c r="FST157" s="88"/>
      <c r="FSU157" s="88"/>
      <c r="FSV157" s="88"/>
      <c r="FSW157" s="88"/>
      <c r="FSX157" s="88"/>
      <c r="FSY157" s="88"/>
      <c r="FSZ157" s="88"/>
      <c r="FTA157" s="88"/>
      <c r="FTB157" s="88"/>
      <c r="FTC157" s="88"/>
      <c r="FTD157" s="88"/>
      <c r="FTE157" s="88"/>
      <c r="FTF157" s="88"/>
      <c r="FTG157" s="88"/>
      <c r="FTH157" s="88"/>
      <c r="FTI157" s="88"/>
      <c r="FTJ157" s="88"/>
      <c r="FTK157" s="88"/>
      <c r="FTL157" s="88"/>
      <c r="FTM157" s="88"/>
      <c r="FTN157" s="88"/>
      <c r="FTO157" s="88"/>
      <c r="FTP157" s="88"/>
      <c r="FTQ157" s="88"/>
      <c r="FTR157" s="88"/>
      <c r="FTS157" s="88"/>
      <c r="FTT157" s="88"/>
      <c r="FTU157" s="88"/>
      <c r="FTV157" s="88"/>
      <c r="FTW157" s="88"/>
      <c r="FTX157" s="88"/>
      <c r="FTY157" s="88"/>
      <c r="FTZ157" s="88"/>
      <c r="FUA157" s="88"/>
      <c r="FUB157" s="88"/>
      <c r="FUC157" s="88"/>
      <c r="FUD157" s="88"/>
      <c r="FUE157" s="88"/>
      <c r="FUF157" s="88"/>
      <c r="FUG157" s="88"/>
      <c r="FUH157" s="88"/>
      <c r="FUI157" s="88"/>
      <c r="FUJ157" s="88"/>
      <c r="FUK157" s="88"/>
      <c r="FUL157" s="88"/>
      <c r="FUM157" s="88"/>
      <c r="FUN157" s="88"/>
      <c r="FUO157" s="88"/>
      <c r="FUP157" s="88"/>
      <c r="FUQ157" s="88"/>
      <c r="FUR157" s="88"/>
      <c r="FUS157" s="88"/>
      <c r="FUT157" s="88"/>
      <c r="FUU157" s="88"/>
      <c r="FUV157" s="88"/>
      <c r="FUW157" s="88"/>
      <c r="FUX157" s="88"/>
      <c r="FUY157" s="88"/>
      <c r="FUZ157" s="88"/>
      <c r="FVA157" s="88"/>
      <c r="FVB157" s="88"/>
      <c r="FVC157" s="88"/>
      <c r="FVD157" s="88"/>
      <c r="FVE157" s="88"/>
      <c r="FVF157" s="88"/>
      <c r="FVG157" s="88"/>
      <c r="FVH157" s="88"/>
      <c r="FVI157" s="88"/>
      <c r="FVJ157" s="88"/>
      <c r="FVK157" s="88"/>
      <c r="FVL157" s="88"/>
      <c r="FVM157" s="88"/>
      <c r="FVN157" s="88"/>
      <c r="FVO157" s="88"/>
      <c r="FVP157" s="88"/>
      <c r="FVQ157" s="88"/>
      <c r="FVR157" s="88"/>
      <c r="FVS157" s="88"/>
      <c r="FVT157" s="88"/>
      <c r="FVU157" s="88"/>
      <c r="FVV157" s="88"/>
      <c r="FVW157" s="88"/>
      <c r="FVX157" s="88"/>
      <c r="FVY157" s="88"/>
      <c r="FVZ157" s="88"/>
      <c r="FWA157" s="88"/>
      <c r="FWB157" s="88"/>
      <c r="FWC157" s="88"/>
      <c r="FWD157" s="88"/>
      <c r="FWE157" s="88"/>
      <c r="FWF157" s="88"/>
      <c r="FWG157" s="88"/>
      <c r="FWH157" s="88"/>
      <c r="FWI157" s="88"/>
      <c r="FWJ157" s="88"/>
      <c r="FWK157" s="88"/>
      <c r="FWL157" s="88"/>
      <c r="FWM157" s="88"/>
      <c r="FWN157" s="88"/>
      <c r="FWO157" s="88"/>
      <c r="FWP157" s="88"/>
      <c r="FWQ157" s="88"/>
      <c r="FWR157" s="88"/>
      <c r="FWS157" s="88"/>
      <c r="FWT157" s="88"/>
      <c r="FWU157" s="88"/>
      <c r="FWV157" s="88"/>
      <c r="FWW157" s="88"/>
      <c r="FWX157" s="88"/>
      <c r="FWY157" s="88"/>
      <c r="FWZ157" s="88"/>
      <c r="FXA157" s="88"/>
      <c r="FXB157" s="88"/>
      <c r="FXC157" s="88"/>
      <c r="FXD157" s="88"/>
      <c r="FXE157" s="88"/>
      <c r="FXF157" s="88"/>
      <c r="FXG157" s="88"/>
      <c r="FXH157" s="88"/>
      <c r="FXI157" s="88"/>
      <c r="FXJ157" s="88"/>
      <c r="FXK157" s="88"/>
      <c r="FXL157" s="88"/>
      <c r="FXM157" s="88"/>
      <c r="FXN157" s="88"/>
      <c r="FXO157" s="88"/>
      <c r="FXP157" s="88"/>
      <c r="FXQ157" s="88"/>
      <c r="FXR157" s="88"/>
      <c r="FXS157" s="88"/>
      <c r="FXT157" s="88"/>
      <c r="FXU157" s="88"/>
      <c r="FXV157" s="88"/>
      <c r="FXW157" s="88"/>
      <c r="FXX157" s="88"/>
      <c r="FXY157" s="88"/>
      <c r="FXZ157" s="88"/>
      <c r="FYA157" s="88"/>
      <c r="FYB157" s="88"/>
      <c r="FYC157" s="88"/>
      <c r="FYD157" s="88"/>
      <c r="FYE157" s="88"/>
      <c r="FYF157" s="88"/>
      <c r="FYG157" s="88"/>
      <c r="FYH157" s="88"/>
      <c r="FYI157" s="88"/>
      <c r="FYJ157" s="88"/>
      <c r="FYK157" s="88"/>
      <c r="FYL157" s="88"/>
      <c r="FYM157" s="88"/>
      <c r="FYN157" s="88"/>
      <c r="FYO157" s="88"/>
      <c r="FYP157" s="88"/>
      <c r="FYQ157" s="88"/>
      <c r="FYR157" s="88"/>
      <c r="FYS157" s="88"/>
      <c r="FYT157" s="88"/>
      <c r="FYU157" s="88"/>
      <c r="FYV157" s="88"/>
      <c r="FYW157" s="88"/>
      <c r="FYX157" s="88"/>
      <c r="FYY157" s="88"/>
      <c r="FYZ157" s="88"/>
      <c r="FZA157" s="88"/>
      <c r="FZB157" s="88"/>
      <c r="FZC157" s="88"/>
      <c r="FZD157" s="88"/>
      <c r="FZE157" s="88"/>
      <c r="FZF157" s="88"/>
      <c r="FZG157" s="88"/>
      <c r="FZH157" s="88"/>
      <c r="FZI157" s="88"/>
      <c r="FZJ157" s="88"/>
      <c r="FZK157" s="88"/>
      <c r="FZL157" s="88"/>
      <c r="FZM157" s="88"/>
      <c r="FZN157" s="88"/>
      <c r="FZO157" s="88"/>
      <c r="FZP157" s="88"/>
      <c r="FZQ157" s="88"/>
      <c r="FZR157" s="88"/>
      <c r="FZS157" s="88"/>
      <c r="FZT157" s="88"/>
      <c r="FZU157" s="88"/>
      <c r="FZV157" s="88"/>
      <c r="FZW157" s="88"/>
      <c r="FZX157" s="88"/>
      <c r="FZY157" s="88"/>
      <c r="FZZ157" s="88"/>
      <c r="GAA157" s="88"/>
      <c r="GAB157" s="88"/>
      <c r="GAC157" s="88"/>
      <c r="GAD157" s="88"/>
      <c r="GAE157" s="88"/>
      <c r="GAF157" s="88"/>
      <c r="GAG157" s="88"/>
      <c r="GAH157" s="88"/>
      <c r="GAI157" s="88"/>
      <c r="GAJ157" s="88"/>
      <c r="GAK157" s="88"/>
      <c r="GAL157" s="88"/>
      <c r="GAM157" s="88"/>
      <c r="GAN157" s="88"/>
      <c r="GAO157" s="88"/>
      <c r="GAP157" s="88"/>
      <c r="GAQ157" s="88"/>
      <c r="GAR157" s="88"/>
      <c r="GAS157" s="88"/>
      <c r="GAT157" s="88"/>
      <c r="GAU157" s="88"/>
      <c r="GAV157" s="88"/>
      <c r="GAW157" s="88"/>
      <c r="GAX157" s="88"/>
      <c r="GAY157" s="88"/>
      <c r="GAZ157" s="88"/>
      <c r="GBA157" s="88"/>
      <c r="GBB157" s="88"/>
      <c r="GBC157" s="88"/>
      <c r="GBD157" s="88"/>
      <c r="GBE157" s="88"/>
      <c r="GBF157" s="88"/>
      <c r="GBG157" s="88"/>
      <c r="GBH157" s="88"/>
      <c r="GBI157" s="88"/>
      <c r="GBJ157" s="88"/>
      <c r="GBK157" s="88"/>
      <c r="GBL157" s="88"/>
      <c r="GBM157" s="88"/>
      <c r="GBN157" s="88"/>
      <c r="GBO157" s="88"/>
      <c r="GBP157" s="88"/>
      <c r="GBQ157" s="88"/>
      <c r="GBR157" s="88"/>
      <c r="GBS157" s="88"/>
      <c r="GBT157" s="88"/>
      <c r="GBU157" s="88"/>
      <c r="GBV157" s="88"/>
      <c r="GBW157" s="88"/>
      <c r="GBX157" s="88"/>
      <c r="GBY157" s="88"/>
      <c r="GBZ157" s="88"/>
      <c r="GCA157" s="88"/>
      <c r="GCB157" s="88"/>
      <c r="GCC157" s="88"/>
      <c r="GCD157" s="88"/>
      <c r="GCE157" s="88"/>
      <c r="GCF157" s="88"/>
      <c r="GCG157" s="88"/>
      <c r="GCH157" s="88"/>
      <c r="GCI157" s="88"/>
      <c r="GCJ157" s="88"/>
      <c r="GCK157" s="88"/>
      <c r="GCL157" s="88"/>
      <c r="GCM157" s="88"/>
      <c r="GCN157" s="88"/>
      <c r="GCO157" s="88"/>
      <c r="GCP157" s="88"/>
      <c r="GCQ157" s="88"/>
      <c r="GCR157" s="88"/>
      <c r="GCS157" s="88"/>
      <c r="GCT157" s="88"/>
      <c r="GCU157" s="88"/>
      <c r="GCV157" s="88"/>
      <c r="GCW157" s="88"/>
      <c r="GCX157" s="88"/>
      <c r="GCY157" s="88"/>
      <c r="GCZ157" s="88"/>
      <c r="GDA157" s="88"/>
      <c r="GDB157" s="88"/>
      <c r="GDC157" s="88"/>
      <c r="GDD157" s="88"/>
      <c r="GDE157" s="88"/>
      <c r="GDF157" s="88"/>
      <c r="GDG157" s="88"/>
      <c r="GDH157" s="88"/>
      <c r="GDI157" s="88"/>
      <c r="GDJ157" s="88"/>
      <c r="GDK157" s="88"/>
      <c r="GDL157" s="88"/>
      <c r="GDM157" s="88"/>
      <c r="GDN157" s="88"/>
      <c r="GDO157" s="88"/>
      <c r="GDP157" s="88"/>
      <c r="GDQ157" s="88"/>
      <c r="GDR157" s="88"/>
      <c r="GDS157" s="88"/>
      <c r="GDT157" s="88"/>
      <c r="GDU157" s="88"/>
      <c r="GDV157" s="88"/>
      <c r="GDW157" s="88"/>
      <c r="GDX157" s="88"/>
      <c r="GDY157" s="88"/>
      <c r="GDZ157" s="88"/>
      <c r="GEA157" s="88"/>
      <c r="GEB157" s="88"/>
      <c r="GEC157" s="88"/>
      <c r="GED157" s="88"/>
      <c r="GEE157" s="88"/>
      <c r="GEF157" s="88"/>
      <c r="GEG157" s="88"/>
      <c r="GEH157" s="88"/>
      <c r="GEI157" s="88"/>
      <c r="GEJ157" s="88"/>
      <c r="GEK157" s="88"/>
      <c r="GEL157" s="88"/>
      <c r="GEM157" s="88"/>
      <c r="GEN157" s="88"/>
      <c r="GEO157" s="88"/>
      <c r="GEP157" s="88"/>
      <c r="GEQ157" s="88"/>
      <c r="GER157" s="88"/>
      <c r="GES157" s="88"/>
      <c r="GET157" s="88"/>
      <c r="GEU157" s="88"/>
      <c r="GEV157" s="88"/>
      <c r="GEW157" s="88"/>
      <c r="GEX157" s="88"/>
      <c r="GEY157" s="88"/>
      <c r="GEZ157" s="88"/>
      <c r="GFA157" s="88"/>
      <c r="GFB157" s="88"/>
      <c r="GFC157" s="88"/>
      <c r="GFD157" s="88"/>
      <c r="GFE157" s="88"/>
      <c r="GFF157" s="88"/>
      <c r="GFG157" s="88"/>
      <c r="GFH157" s="88"/>
      <c r="GFI157" s="88"/>
      <c r="GFJ157" s="88"/>
      <c r="GFK157" s="88"/>
      <c r="GFL157" s="88"/>
      <c r="GFM157" s="88"/>
      <c r="GFN157" s="88"/>
      <c r="GFO157" s="88"/>
      <c r="GFP157" s="88"/>
      <c r="GFQ157" s="88"/>
      <c r="GFR157" s="88"/>
      <c r="GFS157" s="88"/>
      <c r="GFT157" s="88"/>
      <c r="GFU157" s="88"/>
      <c r="GFV157" s="88"/>
      <c r="GFW157" s="88"/>
      <c r="GFX157" s="88"/>
      <c r="GFY157" s="88"/>
      <c r="GFZ157" s="88"/>
      <c r="GGA157" s="88"/>
      <c r="GGB157" s="88"/>
      <c r="GGC157" s="88"/>
      <c r="GGD157" s="88"/>
      <c r="GGE157" s="88"/>
      <c r="GGF157" s="88"/>
      <c r="GGG157" s="88"/>
      <c r="GGH157" s="88"/>
      <c r="GGI157" s="88"/>
      <c r="GGJ157" s="88"/>
      <c r="GGK157" s="88"/>
      <c r="GGL157" s="88"/>
      <c r="GGM157" s="88"/>
      <c r="GGN157" s="88"/>
      <c r="GGO157" s="88"/>
      <c r="GGP157" s="88"/>
      <c r="GGQ157" s="88"/>
      <c r="GGR157" s="88"/>
      <c r="GGS157" s="88"/>
      <c r="GGT157" s="88"/>
      <c r="GGU157" s="88"/>
      <c r="GGV157" s="88"/>
      <c r="GGW157" s="88"/>
      <c r="GGX157" s="88"/>
      <c r="GGY157" s="88"/>
      <c r="GGZ157" s="88"/>
      <c r="GHA157" s="88"/>
      <c r="GHB157" s="88"/>
      <c r="GHC157" s="88"/>
      <c r="GHD157" s="88"/>
      <c r="GHE157" s="88"/>
      <c r="GHF157" s="88"/>
      <c r="GHG157" s="88"/>
      <c r="GHH157" s="88"/>
      <c r="GHI157" s="88"/>
      <c r="GHJ157" s="88"/>
      <c r="GHK157" s="88"/>
      <c r="GHL157" s="88"/>
      <c r="GHM157" s="88"/>
      <c r="GHN157" s="88"/>
      <c r="GHO157" s="88"/>
      <c r="GHP157" s="88"/>
      <c r="GHQ157" s="88"/>
      <c r="GHR157" s="88"/>
      <c r="GHS157" s="88"/>
      <c r="GHT157" s="88"/>
      <c r="GHU157" s="88"/>
      <c r="GHV157" s="88"/>
      <c r="GHW157" s="88"/>
      <c r="GHX157" s="88"/>
      <c r="GHY157" s="88"/>
      <c r="GHZ157" s="88"/>
      <c r="GIA157" s="88"/>
      <c r="GIB157" s="88"/>
      <c r="GIC157" s="88"/>
      <c r="GID157" s="88"/>
      <c r="GIE157" s="88"/>
      <c r="GIF157" s="88"/>
      <c r="GIG157" s="88"/>
      <c r="GIH157" s="88"/>
      <c r="GII157" s="88"/>
      <c r="GIJ157" s="88"/>
      <c r="GIK157" s="88"/>
      <c r="GIL157" s="88"/>
      <c r="GIM157" s="88"/>
      <c r="GIN157" s="88"/>
      <c r="GIO157" s="88"/>
      <c r="GIP157" s="88"/>
      <c r="GIQ157" s="88"/>
      <c r="GIR157" s="88"/>
      <c r="GIS157" s="88"/>
      <c r="GIT157" s="88"/>
      <c r="GIU157" s="88"/>
      <c r="GIV157" s="88"/>
      <c r="GIW157" s="88"/>
      <c r="GIX157" s="88"/>
      <c r="GIY157" s="88"/>
      <c r="GIZ157" s="88"/>
      <c r="GJA157" s="88"/>
      <c r="GJB157" s="88"/>
      <c r="GJC157" s="88"/>
      <c r="GJD157" s="88"/>
      <c r="GJE157" s="88"/>
      <c r="GJF157" s="88"/>
      <c r="GJG157" s="88"/>
      <c r="GJH157" s="88"/>
      <c r="GJI157" s="88"/>
      <c r="GJJ157" s="88"/>
      <c r="GJK157" s="88"/>
      <c r="GJL157" s="88"/>
      <c r="GJM157" s="88"/>
      <c r="GJN157" s="88"/>
      <c r="GJO157" s="88"/>
      <c r="GJP157" s="88"/>
      <c r="GJQ157" s="88"/>
      <c r="GJR157" s="88"/>
      <c r="GJS157" s="88"/>
      <c r="GJT157" s="88"/>
      <c r="GJU157" s="88"/>
      <c r="GJV157" s="88"/>
      <c r="GJW157" s="88"/>
      <c r="GJX157" s="88"/>
      <c r="GJY157" s="88"/>
      <c r="GJZ157" s="88"/>
      <c r="GKA157" s="88"/>
      <c r="GKB157" s="88"/>
      <c r="GKC157" s="88"/>
      <c r="GKD157" s="88"/>
      <c r="GKE157" s="88"/>
      <c r="GKF157" s="88"/>
      <c r="GKG157" s="88"/>
      <c r="GKH157" s="88"/>
      <c r="GKI157" s="88"/>
      <c r="GKJ157" s="88"/>
      <c r="GKK157" s="88"/>
      <c r="GKL157" s="88"/>
      <c r="GKM157" s="88"/>
      <c r="GKN157" s="88"/>
      <c r="GKO157" s="88"/>
      <c r="GKP157" s="88"/>
      <c r="GKQ157" s="88"/>
      <c r="GKR157" s="88"/>
      <c r="GKS157" s="88"/>
      <c r="GKT157" s="88"/>
      <c r="GKU157" s="88"/>
      <c r="GKV157" s="88"/>
      <c r="GKW157" s="88"/>
      <c r="GKX157" s="88"/>
      <c r="GKY157" s="88"/>
      <c r="GKZ157" s="88"/>
      <c r="GLA157" s="88"/>
      <c r="GLB157" s="88"/>
      <c r="GLC157" s="88"/>
      <c r="GLD157" s="88"/>
      <c r="GLE157" s="88"/>
      <c r="GLF157" s="88"/>
      <c r="GLG157" s="88"/>
      <c r="GLH157" s="88"/>
      <c r="GLI157" s="88"/>
      <c r="GLJ157" s="88"/>
      <c r="GLK157" s="88"/>
      <c r="GLL157" s="88"/>
      <c r="GLM157" s="88"/>
      <c r="GLN157" s="88"/>
      <c r="GLO157" s="88"/>
      <c r="GLP157" s="88"/>
      <c r="GLQ157" s="88"/>
      <c r="GLR157" s="88"/>
      <c r="GLS157" s="88"/>
      <c r="GLT157" s="88"/>
      <c r="GLU157" s="88"/>
      <c r="GLV157" s="88"/>
      <c r="GLW157" s="88"/>
      <c r="GLX157" s="88"/>
      <c r="GLY157" s="88"/>
      <c r="GLZ157" s="88"/>
      <c r="GMA157" s="88"/>
      <c r="GMB157" s="88"/>
      <c r="GMC157" s="88"/>
      <c r="GMD157" s="88"/>
      <c r="GME157" s="88"/>
      <c r="GMF157" s="88"/>
      <c r="GMG157" s="88"/>
      <c r="GMH157" s="88"/>
      <c r="GMI157" s="88"/>
      <c r="GMJ157" s="88"/>
      <c r="GMK157" s="88"/>
      <c r="GML157" s="88"/>
      <c r="GMM157" s="88"/>
      <c r="GMN157" s="88"/>
      <c r="GMO157" s="88"/>
      <c r="GMP157" s="88"/>
      <c r="GMQ157" s="88"/>
      <c r="GMR157" s="88"/>
      <c r="GMS157" s="88"/>
      <c r="GMT157" s="88"/>
      <c r="GMU157" s="88"/>
      <c r="GMV157" s="88"/>
      <c r="GMW157" s="88"/>
      <c r="GMX157" s="88"/>
      <c r="GMY157" s="88"/>
      <c r="GMZ157" s="88"/>
      <c r="GNA157" s="88"/>
      <c r="GNB157" s="88"/>
      <c r="GNC157" s="88"/>
      <c r="GND157" s="88"/>
      <c r="GNE157" s="88"/>
      <c r="GNF157" s="88"/>
      <c r="GNG157" s="88"/>
      <c r="GNH157" s="88"/>
      <c r="GNI157" s="88"/>
      <c r="GNJ157" s="88"/>
      <c r="GNK157" s="88"/>
      <c r="GNL157" s="88"/>
      <c r="GNM157" s="88"/>
      <c r="GNN157" s="88"/>
      <c r="GNO157" s="88"/>
      <c r="GNP157" s="88"/>
      <c r="GNQ157" s="88"/>
      <c r="GNR157" s="88"/>
      <c r="GNS157" s="88"/>
      <c r="GNT157" s="88"/>
      <c r="GNU157" s="88"/>
      <c r="GNV157" s="88"/>
      <c r="GNW157" s="88"/>
      <c r="GNX157" s="88"/>
      <c r="GNY157" s="88"/>
      <c r="GNZ157" s="88"/>
      <c r="GOA157" s="88"/>
      <c r="GOB157" s="88"/>
      <c r="GOC157" s="88"/>
      <c r="GOD157" s="88"/>
      <c r="GOE157" s="88"/>
      <c r="GOF157" s="88"/>
      <c r="GOG157" s="88"/>
      <c r="GOH157" s="88"/>
      <c r="GOI157" s="88"/>
      <c r="GOJ157" s="88"/>
      <c r="GOK157" s="88"/>
      <c r="GOL157" s="88"/>
      <c r="GOM157" s="88"/>
      <c r="GON157" s="88"/>
      <c r="GOO157" s="88"/>
      <c r="GOP157" s="88"/>
      <c r="GOQ157" s="88"/>
      <c r="GOR157" s="88"/>
      <c r="GOS157" s="88"/>
      <c r="GOT157" s="88"/>
      <c r="GOU157" s="88"/>
      <c r="GOV157" s="88"/>
      <c r="GOW157" s="88"/>
      <c r="GOX157" s="88"/>
      <c r="GOY157" s="88"/>
      <c r="GOZ157" s="88"/>
      <c r="GPA157" s="88"/>
      <c r="GPB157" s="88"/>
      <c r="GPC157" s="88"/>
      <c r="GPD157" s="88"/>
      <c r="GPE157" s="88"/>
      <c r="GPF157" s="88"/>
      <c r="GPG157" s="88"/>
      <c r="GPH157" s="88"/>
      <c r="GPI157" s="88"/>
      <c r="GPJ157" s="88"/>
      <c r="GPK157" s="88"/>
      <c r="GPL157" s="88"/>
      <c r="GPM157" s="88"/>
      <c r="GPN157" s="88"/>
      <c r="GPO157" s="88"/>
      <c r="GPP157" s="88"/>
      <c r="GPQ157" s="88"/>
      <c r="GPR157" s="88"/>
      <c r="GPS157" s="88"/>
      <c r="GPT157" s="88"/>
      <c r="GPU157" s="88"/>
      <c r="GPV157" s="88"/>
      <c r="GPW157" s="88"/>
      <c r="GPX157" s="88"/>
      <c r="GPY157" s="88"/>
      <c r="GPZ157" s="88"/>
      <c r="GQA157" s="88"/>
      <c r="GQB157" s="88"/>
      <c r="GQC157" s="88"/>
      <c r="GQD157" s="88"/>
      <c r="GQE157" s="88"/>
      <c r="GQF157" s="88"/>
      <c r="GQG157" s="88"/>
      <c r="GQH157" s="88"/>
      <c r="GQI157" s="88"/>
      <c r="GQJ157" s="88"/>
      <c r="GQK157" s="88"/>
      <c r="GQL157" s="88"/>
      <c r="GQM157" s="88"/>
      <c r="GQN157" s="88"/>
      <c r="GQO157" s="88"/>
      <c r="GQP157" s="88"/>
      <c r="GQQ157" s="88"/>
      <c r="GQR157" s="88"/>
      <c r="GQS157" s="88"/>
      <c r="GQT157" s="88"/>
      <c r="GQU157" s="88"/>
      <c r="GQV157" s="88"/>
      <c r="GQW157" s="88"/>
      <c r="GQX157" s="88"/>
      <c r="GQY157" s="88"/>
      <c r="GQZ157" s="88"/>
      <c r="GRA157" s="88"/>
      <c r="GRB157" s="88"/>
      <c r="GRC157" s="88"/>
      <c r="GRD157" s="88"/>
      <c r="GRE157" s="88"/>
      <c r="GRF157" s="88"/>
      <c r="GRG157" s="88"/>
      <c r="GRH157" s="88"/>
      <c r="GRI157" s="88"/>
      <c r="GRJ157" s="88"/>
      <c r="GRK157" s="88"/>
      <c r="GRL157" s="88"/>
      <c r="GRM157" s="88"/>
      <c r="GRN157" s="88"/>
      <c r="GRO157" s="88"/>
      <c r="GRP157" s="88"/>
      <c r="GRQ157" s="88"/>
      <c r="GRR157" s="88"/>
      <c r="GRS157" s="88"/>
      <c r="GRT157" s="88"/>
      <c r="GRU157" s="88"/>
      <c r="GRV157" s="88"/>
      <c r="GRW157" s="88"/>
      <c r="GRX157" s="88"/>
      <c r="GRY157" s="88"/>
      <c r="GRZ157" s="88"/>
      <c r="GSA157" s="88"/>
      <c r="GSB157" s="88"/>
      <c r="GSC157" s="88"/>
      <c r="GSD157" s="88"/>
      <c r="GSE157" s="88"/>
      <c r="GSF157" s="88"/>
      <c r="GSG157" s="88"/>
      <c r="GSH157" s="88"/>
      <c r="GSI157" s="88"/>
      <c r="GSJ157" s="88"/>
      <c r="GSK157" s="88"/>
      <c r="GSL157" s="88"/>
      <c r="GSM157" s="88"/>
      <c r="GSN157" s="88"/>
      <c r="GSO157" s="88"/>
      <c r="GSP157" s="88"/>
      <c r="GSQ157" s="88"/>
      <c r="GSR157" s="88"/>
      <c r="GSS157" s="88"/>
      <c r="GST157" s="88"/>
      <c r="GSU157" s="88"/>
      <c r="GSV157" s="88"/>
      <c r="GSW157" s="88"/>
      <c r="GSX157" s="88"/>
      <c r="GSY157" s="88"/>
      <c r="GSZ157" s="88"/>
      <c r="GTA157" s="88"/>
      <c r="GTB157" s="88"/>
      <c r="GTC157" s="88"/>
      <c r="GTD157" s="88"/>
      <c r="GTE157" s="88"/>
      <c r="GTF157" s="88"/>
      <c r="GTG157" s="88"/>
      <c r="GTH157" s="88"/>
      <c r="GTI157" s="88"/>
      <c r="GTJ157" s="88"/>
      <c r="GTK157" s="88"/>
      <c r="GTL157" s="88"/>
      <c r="GTM157" s="88"/>
      <c r="GTN157" s="88"/>
      <c r="GTO157" s="88"/>
      <c r="GTP157" s="88"/>
      <c r="GTQ157" s="88"/>
      <c r="GTR157" s="88"/>
      <c r="GTS157" s="88"/>
      <c r="GTT157" s="88"/>
      <c r="GTU157" s="88"/>
      <c r="GTV157" s="88"/>
      <c r="GTW157" s="88"/>
      <c r="GTX157" s="88"/>
      <c r="GTY157" s="88"/>
      <c r="GTZ157" s="88"/>
      <c r="GUA157" s="88"/>
      <c r="GUB157" s="88"/>
      <c r="GUC157" s="88"/>
      <c r="GUD157" s="88"/>
      <c r="GUE157" s="88"/>
      <c r="GUF157" s="88"/>
      <c r="GUG157" s="88"/>
      <c r="GUH157" s="88"/>
      <c r="GUI157" s="88"/>
      <c r="GUJ157" s="88"/>
      <c r="GUK157" s="88"/>
      <c r="GUL157" s="88"/>
      <c r="GUM157" s="88"/>
      <c r="GUN157" s="88"/>
      <c r="GUO157" s="88"/>
      <c r="GUP157" s="88"/>
      <c r="GUQ157" s="88"/>
      <c r="GUR157" s="88"/>
      <c r="GUS157" s="88"/>
      <c r="GUT157" s="88"/>
      <c r="GUU157" s="88"/>
      <c r="GUV157" s="88"/>
      <c r="GUW157" s="88"/>
      <c r="GUX157" s="88"/>
      <c r="GUY157" s="88"/>
      <c r="GUZ157" s="88"/>
      <c r="GVA157" s="88"/>
      <c r="GVB157" s="88"/>
      <c r="GVC157" s="88"/>
      <c r="GVD157" s="88"/>
      <c r="GVE157" s="88"/>
      <c r="GVF157" s="88"/>
      <c r="GVG157" s="88"/>
      <c r="GVH157" s="88"/>
      <c r="GVI157" s="88"/>
      <c r="GVJ157" s="88"/>
      <c r="GVK157" s="88"/>
      <c r="GVL157" s="88"/>
      <c r="GVM157" s="88"/>
      <c r="GVN157" s="88"/>
      <c r="GVO157" s="88"/>
      <c r="GVP157" s="88"/>
      <c r="GVQ157" s="88"/>
      <c r="GVR157" s="88"/>
      <c r="GVS157" s="88"/>
      <c r="GVT157" s="88"/>
      <c r="GVU157" s="88"/>
      <c r="GVV157" s="88"/>
      <c r="GVW157" s="88"/>
      <c r="GVX157" s="88"/>
      <c r="GVY157" s="88"/>
      <c r="GVZ157" s="88"/>
      <c r="GWA157" s="88"/>
      <c r="GWB157" s="88"/>
      <c r="GWC157" s="88"/>
      <c r="GWD157" s="88"/>
      <c r="GWE157" s="88"/>
      <c r="GWF157" s="88"/>
      <c r="GWG157" s="88"/>
      <c r="GWH157" s="88"/>
      <c r="GWI157" s="88"/>
      <c r="GWJ157" s="88"/>
      <c r="GWK157" s="88"/>
      <c r="GWL157" s="88"/>
      <c r="GWM157" s="88"/>
      <c r="GWN157" s="88"/>
      <c r="GWO157" s="88"/>
      <c r="GWP157" s="88"/>
      <c r="GWQ157" s="88"/>
      <c r="GWR157" s="88"/>
      <c r="GWS157" s="88"/>
      <c r="GWT157" s="88"/>
      <c r="GWU157" s="88"/>
      <c r="GWV157" s="88"/>
      <c r="GWW157" s="88"/>
      <c r="GWX157" s="88"/>
      <c r="GWY157" s="88"/>
      <c r="GWZ157" s="88"/>
      <c r="GXA157" s="88"/>
      <c r="GXB157" s="88"/>
      <c r="GXC157" s="88"/>
      <c r="GXD157" s="88"/>
      <c r="GXE157" s="88"/>
      <c r="GXF157" s="88"/>
      <c r="GXG157" s="88"/>
      <c r="GXH157" s="88"/>
      <c r="GXI157" s="88"/>
      <c r="GXJ157" s="88"/>
      <c r="GXK157" s="88"/>
      <c r="GXL157" s="88"/>
      <c r="GXM157" s="88"/>
      <c r="GXN157" s="88"/>
      <c r="GXO157" s="88"/>
      <c r="GXP157" s="88"/>
      <c r="GXQ157" s="88"/>
      <c r="GXR157" s="88"/>
      <c r="GXS157" s="88"/>
      <c r="GXT157" s="88"/>
      <c r="GXU157" s="88"/>
      <c r="GXV157" s="88"/>
      <c r="GXW157" s="88"/>
      <c r="GXX157" s="88"/>
      <c r="GXY157" s="88"/>
      <c r="GXZ157" s="88"/>
      <c r="GYA157" s="88"/>
      <c r="GYB157" s="88"/>
      <c r="GYC157" s="88"/>
      <c r="GYD157" s="88"/>
      <c r="GYE157" s="88"/>
      <c r="GYF157" s="88"/>
      <c r="GYG157" s="88"/>
      <c r="GYH157" s="88"/>
      <c r="GYI157" s="88"/>
      <c r="GYJ157" s="88"/>
      <c r="GYK157" s="88"/>
      <c r="GYL157" s="88"/>
      <c r="GYM157" s="88"/>
      <c r="GYN157" s="88"/>
      <c r="GYO157" s="88"/>
      <c r="GYP157" s="88"/>
      <c r="GYQ157" s="88"/>
      <c r="GYR157" s="88"/>
      <c r="GYS157" s="88"/>
      <c r="GYT157" s="88"/>
      <c r="GYU157" s="88"/>
      <c r="GYV157" s="88"/>
      <c r="GYW157" s="88"/>
      <c r="GYX157" s="88"/>
      <c r="GYY157" s="88"/>
      <c r="GYZ157" s="88"/>
      <c r="GZA157" s="88"/>
      <c r="GZB157" s="88"/>
      <c r="GZC157" s="88"/>
      <c r="GZD157" s="88"/>
      <c r="GZE157" s="88"/>
      <c r="GZF157" s="88"/>
      <c r="GZG157" s="88"/>
      <c r="GZH157" s="88"/>
      <c r="GZI157" s="88"/>
      <c r="GZJ157" s="88"/>
      <c r="GZK157" s="88"/>
      <c r="GZL157" s="88"/>
      <c r="GZM157" s="88"/>
      <c r="GZN157" s="88"/>
      <c r="GZO157" s="88"/>
      <c r="GZP157" s="88"/>
      <c r="GZQ157" s="88"/>
      <c r="GZR157" s="88"/>
      <c r="GZS157" s="88"/>
      <c r="GZT157" s="88"/>
      <c r="GZU157" s="88"/>
      <c r="GZV157" s="88"/>
      <c r="GZW157" s="88"/>
      <c r="GZX157" s="88"/>
      <c r="GZY157" s="88"/>
      <c r="GZZ157" s="88"/>
      <c r="HAA157" s="88"/>
      <c r="HAB157" s="88"/>
      <c r="HAC157" s="88"/>
      <c r="HAD157" s="88"/>
      <c r="HAE157" s="88"/>
      <c r="HAF157" s="88"/>
      <c r="HAG157" s="88"/>
      <c r="HAH157" s="88"/>
      <c r="HAI157" s="88"/>
      <c r="HAJ157" s="88"/>
      <c r="HAK157" s="88"/>
      <c r="HAL157" s="88"/>
      <c r="HAM157" s="88"/>
      <c r="HAN157" s="88"/>
      <c r="HAO157" s="88"/>
      <c r="HAP157" s="88"/>
      <c r="HAQ157" s="88"/>
      <c r="HAR157" s="88"/>
      <c r="HAS157" s="88"/>
      <c r="HAT157" s="88"/>
      <c r="HAU157" s="88"/>
      <c r="HAV157" s="88"/>
      <c r="HAW157" s="88"/>
      <c r="HAX157" s="88"/>
      <c r="HAY157" s="88"/>
      <c r="HAZ157" s="88"/>
      <c r="HBA157" s="88"/>
      <c r="HBB157" s="88"/>
      <c r="HBC157" s="88"/>
      <c r="HBD157" s="88"/>
      <c r="HBE157" s="88"/>
      <c r="HBF157" s="88"/>
      <c r="HBG157" s="88"/>
      <c r="HBH157" s="88"/>
      <c r="HBI157" s="88"/>
      <c r="HBJ157" s="88"/>
      <c r="HBK157" s="88"/>
      <c r="HBL157" s="88"/>
      <c r="HBM157" s="88"/>
      <c r="HBN157" s="88"/>
      <c r="HBO157" s="88"/>
      <c r="HBP157" s="88"/>
      <c r="HBQ157" s="88"/>
      <c r="HBR157" s="88"/>
      <c r="HBS157" s="88"/>
      <c r="HBT157" s="88"/>
      <c r="HBU157" s="88"/>
      <c r="HBV157" s="88"/>
      <c r="HBW157" s="88"/>
      <c r="HBX157" s="88"/>
      <c r="HBY157" s="88"/>
      <c r="HBZ157" s="88"/>
      <c r="HCA157" s="88"/>
      <c r="HCB157" s="88"/>
      <c r="HCC157" s="88"/>
      <c r="HCD157" s="88"/>
      <c r="HCE157" s="88"/>
      <c r="HCF157" s="88"/>
      <c r="HCG157" s="88"/>
      <c r="HCH157" s="88"/>
      <c r="HCI157" s="88"/>
      <c r="HCJ157" s="88"/>
      <c r="HCK157" s="88"/>
      <c r="HCL157" s="88"/>
      <c r="HCM157" s="88"/>
      <c r="HCN157" s="88"/>
      <c r="HCO157" s="88"/>
      <c r="HCP157" s="88"/>
      <c r="HCQ157" s="88"/>
      <c r="HCR157" s="88"/>
      <c r="HCS157" s="88"/>
      <c r="HCT157" s="88"/>
      <c r="HCU157" s="88"/>
      <c r="HCV157" s="88"/>
      <c r="HCW157" s="88"/>
      <c r="HCX157" s="88"/>
      <c r="HCY157" s="88"/>
      <c r="HCZ157" s="88"/>
      <c r="HDA157" s="88"/>
      <c r="HDB157" s="88"/>
      <c r="HDC157" s="88"/>
      <c r="HDD157" s="88"/>
      <c r="HDE157" s="88"/>
      <c r="HDF157" s="88"/>
      <c r="HDG157" s="88"/>
      <c r="HDH157" s="88"/>
      <c r="HDI157" s="88"/>
      <c r="HDJ157" s="88"/>
      <c r="HDK157" s="88"/>
      <c r="HDL157" s="88"/>
      <c r="HDM157" s="88"/>
      <c r="HDN157" s="88"/>
      <c r="HDO157" s="88"/>
      <c r="HDP157" s="88"/>
      <c r="HDQ157" s="88"/>
      <c r="HDR157" s="88"/>
      <c r="HDS157" s="88"/>
      <c r="HDT157" s="88"/>
      <c r="HDU157" s="88"/>
      <c r="HDV157" s="88"/>
      <c r="HDW157" s="88"/>
      <c r="HDX157" s="88"/>
      <c r="HDY157" s="88"/>
      <c r="HDZ157" s="88"/>
      <c r="HEA157" s="88"/>
      <c r="HEB157" s="88"/>
      <c r="HEC157" s="88"/>
      <c r="HED157" s="88"/>
      <c r="HEE157" s="88"/>
      <c r="HEF157" s="88"/>
      <c r="HEG157" s="88"/>
      <c r="HEH157" s="88"/>
      <c r="HEI157" s="88"/>
      <c r="HEJ157" s="88"/>
      <c r="HEK157" s="88"/>
      <c r="HEL157" s="88"/>
      <c r="HEM157" s="88"/>
      <c r="HEN157" s="88"/>
      <c r="HEO157" s="88"/>
      <c r="HEP157" s="88"/>
      <c r="HEQ157" s="88"/>
      <c r="HER157" s="88"/>
      <c r="HES157" s="88"/>
      <c r="HET157" s="88"/>
      <c r="HEU157" s="88"/>
      <c r="HEV157" s="88"/>
      <c r="HEW157" s="88"/>
      <c r="HEX157" s="88"/>
      <c r="HEY157" s="88"/>
      <c r="HEZ157" s="88"/>
      <c r="HFA157" s="88"/>
      <c r="HFB157" s="88"/>
      <c r="HFC157" s="88"/>
      <c r="HFD157" s="88"/>
      <c r="HFE157" s="88"/>
      <c r="HFF157" s="88"/>
      <c r="HFG157" s="88"/>
      <c r="HFH157" s="88"/>
      <c r="HFI157" s="88"/>
      <c r="HFJ157" s="88"/>
      <c r="HFK157" s="88"/>
      <c r="HFL157" s="88"/>
      <c r="HFM157" s="88"/>
      <c r="HFN157" s="88"/>
      <c r="HFO157" s="88"/>
      <c r="HFP157" s="88"/>
      <c r="HFQ157" s="88"/>
      <c r="HFR157" s="88"/>
      <c r="HFS157" s="88"/>
      <c r="HFT157" s="88"/>
      <c r="HFU157" s="88"/>
      <c r="HFV157" s="88"/>
      <c r="HFW157" s="88"/>
      <c r="HFX157" s="88"/>
      <c r="HFY157" s="88"/>
      <c r="HFZ157" s="88"/>
      <c r="HGA157" s="88"/>
      <c r="HGB157" s="88"/>
      <c r="HGC157" s="88"/>
      <c r="HGD157" s="88"/>
      <c r="HGE157" s="88"/>
      <c r="HGF157" s="88"/>
      <c r="HGG157" s="88"/>
      <c r="HGH157" s="88"/>
      <c r="HGI157" s="88"/>
      <c r="HGJ157" s="88"/>
      <c r="HGK157" s="88"/>
      <c r="HGL157" s="88"/>
      <c r="HGM157" s="88"/>
      <c r="HGN157" s="88"/>
      <c r="HGO157" s="88"/>
      <c r="HGP157" s="88"/>
      <c r="HGQ157" s="88"/>
      <c r="HGR157" s="88"/>
      <c r="HGS157" s="88"/>
      <c r="HGT157" s="88"/>
      <c r="HGU157" s="88"/>
      <c r="HGV157" s="88"/>
      <c r="HGW157" s="88"/>
      <c r="HGX157" s="88"/>
      <c r="HGY157" s="88"/>
      <c r="HGZ157" s="88"/>
      <c r="HHA157" s="88"/>
      <c r="HHB157" s="88"/>
      <c r="HHC157" s="88"/>
      <c r="HHD157" s="88"/>
      <c r="HHE157" s="88"/>
      <c r="HHF157" s="88"/>
      <c r="HHG157" s="88"/>
      <c r="HHH157" s="88"/>
      <c r="HHI157" s="88"/>
      <c r="HHJ157" s="88"/>
      <c r="HHK157" s="88"/>
      <c r="HHL157" s="88"/>
      <c r="HHM157" s="88"/>
      <c r="HHN157" s="88"/>
      <c r="HHO157" s="88"/>
      <c r="HHP157" s="88"/>
      <c r="HHQ157" s="88"/>
      <c r="HHR157" s="88"/>
      <c r="HHS157" s="88"/>
      <c r="HHT157" s="88"/>
      <c r="HHU157" s="88"/>
      <c r="HHV157" s="88"/>
      <c r="HHW157" s="88"/>
      <c r="HHX157" s="88"/>
      <c r="HHY157" s="88"/>
      <c r="HHZ157" s="88"/>
      <c r="HIA157" s="88"/>
      <c r="HIB157" s="88"/>
      <c r="HIC157" s="88"/>
      <c r="HID157" s="88"/>
      <c r="HIE157" s="88"/>
      <c r="HIF157" s="88"/>
      <c r="HIG157" s="88"/>
      <c r="HIH157" s="88"/>
      <c r="HII157" s="88"/>
      <c r="HIJ157" s="88"/>
      <c r="HIK157" s="88"/>
      <c r="HIL157" s="88"/>
      <c r="HIM157" s="88"/>
      <c r="HIN157" s="88"/>
      <c r="HIO157" s="88"/>
      <c r="HIP157" s="88"/>
      <c r="HIQ157" s="88"/>
      <c r="HIR157" s="88"/>
      <c r="HIS157" s="88"/>
      <c r="HIT157" s="88"/>
      <c r="HIU157" s="88"/>
      <c r="HIV157" s="88"/>
      <c r="HIW157" s="88"/>
      <c r="HIX157" s="88"/>
      <c r="HIY157" s="88"/>
      <c r="HIZ157" s="88"/>
      <c r="HJA157" s="88"/>
      <c r="HJB157" s="88"/>
      <c r="HJC157" s="88"/>
      <c r="HJD157" s="88"/>
      <c r="HJE157" s="88"/>
      <c r="HJF157" s="88"/>
      <c r="HJG157" s="88"/>
      <c r="HJH157" s="88"/>
      <c r="HJI157" s="88"/>
      <c r="HJJ157" s="88"/>
      <c r="HJK157" s="88"/>
      <c r="HJL157" s="88"/>
      <c r="HJM157" s="88"/>
      <c r="HJN157" s="88"/>
      <c r="HJO157" s="88"/>
      <c r="HJP157" s="88"/>
      <c r="HJQ157" s="88"/>
      <c r="HJR157" s="88"/>
      <c r="HJS157" s="88"/>
      <c r="HJT157" s="88"/>
      <c r="HJU157" s="88"/>
      <c r="HJV157" s="88"/>
      <c r="HJW157" s="88"/>
      <c r="HJX157" s="88"/>
      <c r="HJY157" s="88"/>
      <c r="HJZ157" s="88"/>
      <c r="HKA157" s="88"/>
      <c r="HKB157" s="88"/>
      <c r="HKC157" s="88"/>
      <c r="HKD157" s="88"/>
      <c r="HKE157" s="88"/>
      <c r="HKF157" s="88"/>
      <c r="HKG157" s="88"/>
      <c r="HKH157" s="88"/>
      <c r="HKI157" s="88"/>
      <c r="HKJ157" s="88"/>
      <c r="HKK157" s="88"/>
      <c r="HKL157" s="88"/>
      <c r="HKM157" s="88"/>
      <c r="HKN157" s="88"/>
      <c r="HKO157" s="88"/>
      <c r="HKP157" s="88"/>
      <c r="HKQ157" s="88"/>
      <c r="HKR157" s="88"/>
      <c r="HKS157" s="88"/>
      <c r="HKT157" s="88"/>
      <c r="HKU157" s="88"/>
      <c r="HKV157" s="88"/>
      <c r="HKW157" s="88"/>
      <c r="HKX157" s="88"/>
      <c r="HKY157" s="88"/>
      <c r="HKZ157" s="88"/>
      <c r="HLA157" s="88"/>
      <c r="HLB157" s="88"/>
      <c r="HLC157" s="88"/>
      <c r="HLD157" s="88"/>
      <c r="HLE157" s="88"/>
      <c r="HLF157" s="88"/>
      <c r="HLG157" s="88"/>
      <c r="HLH157" s="88"/>
      <c r="HLI157" s="88"/>
      <c r="HLJ157" s="88"/>
      <c r="HLK157" s="88"/>
      <c r="HLL157" s="88"/>
      <c r="HLM157" s="88"/>
      <c r="HLN157" s="88"/>
      <c r="HLO157" s="88"/>
      <c r="HLP157" s="88"/>
      <c r="HLQ157" s="88"/>
      <c r="HLR157" s="88"/>
      <c r="HLS157" s="88"/>
      <c r="HLT157" s="88"/>
      <c r="HLU157" s="88"/>
      <c r="HLV157" s="88"/>
      <c r="HLW157" s="88"/>
      <c r="HLX157" s="88"/>
      <c r="HLY157" s="88"/>
      <c r="HLZ157" s="88"/>
      <c r="HMA157" s="88"/>
      <c r="HMB157" s="88"/>
      <c r="HMC157" s="88"/>
      <c r="HMD157" s="88"/>
      <c r="HME157" s="88"/>
      <c r="HMF157" s="88"/>
      <c r="HMG157" s="88"/>
      <c r="HMH157" s="88"/>
      <c r="HMI157" s="88"/>
      <c r="HMJ157" s="88"/>
      <c r="HMK157" s="88"/>
      <c r="HML157" s="88"/>
      <c r="HMM157" s="88"/>
      <c r="HMN157" s="88"/>
      <c r="HMO157" s="88"/>
      <c r="HMP157" s="88"/>
      <c r="HMQ157" s="88"/>
      <c r="HMR157" s="88"/>
      <c r="HMS157" s="88"/>
      <c r="HMT157" s="88"/>
      <c r="HMU157" s="88"/>
      <c r="HMV157" s="88"/>
      <c r="HMW157" s="88"/>
      <c r="HMX157" s="88"/>
      <c r="HMY157" s="88"/>
      <c r="HMZ157" s="88"/>
      <c r="HNA157" s="88"/>
      <c r="HNB157" s="88"/>
      <c r="HNC157" s="88"/>
      <c r="HND157" s="88"/>
      <c r="HNE157" s="88"/>
      <c r="HNF157" s="88"/>
      <c r="HNG157" s="88"/>
      <c r="HNH157" s="88"/>
      <c r="HNI157" s="88"/>
      <c r="HNJ157" s="88"/>
      <c r="HNK157" s="88"/>
      <c r="HNL157" s="88"/>
      <c r="HNM157" s="88"/>
      <c r="HNN157" s="88"/>
      <c r="HNO157" s="88"/>
      <c r="HNP157" s="88"/>
      <c r="HNQ157" s="88"/>
      <c r="HNR157" s="88"/>
      <c r="HNS157" s="88"/>
      <c r="HNT157" s="88"/>
      <c r="HNU157" s="88"/>
      <c r="HNV157" s="88"/>
      <c r="HNW157" s="88"/>
      <c r="HNX157" s="88"/>
      <c r="HNY157" s="88"/>
      <c r="HNZ157" s="88"/>
      <c r="HOA157" s="88"/>
      <c r="HOB157" s="88"/>
      <c r="HOC157" s="88"/>
      <c r="HOD157" s="88"/>
      <c r="HOE157" s="88"/>
      <c r="HOF157" s="88"/>
      <c r="HOG157" s="88"/>
      <c r="HOH157" s="88"/>
      <c r="HOI157" s="88"/>
      <c r="HOJ157" s="88"/>
      <c r="HOK157" s="88"/>
      <c r="HOL157" s="88"/>
      <c r="HOM157" s="88"/>
      <c r="HON157" s="88"/>
      <c r="HOO157" s="88"/>
      <c r="HOP157" s="88"/>
      <c r="HOQ157" s="88"/>
      <c r="HOR157" s="88"/>
      <c r="HOS157" s="88"/>
      <c r="HOT157" s="88"/>
      <c r="HOU157" s="88"/>
      <c r="HOV157" s="88"/>
      <c r="HOW157" s="88"/>
      <c r="HOX157" s="88"/>
      <c r="HOY157" s="88"/>
      <c r="HOZ157" s="88"/>
      <c r="HPA157" s="88"/>
      <c r="HPB157" s="88"/>
      <c r="HPC157" s="88"/>
      <c r="HPD157" s="88"/>
      <c r="HPE157" s="88"/>
      <c r="HPF157" s="88"/>
      <c r="HPG157" s="88"/>
      <c r="HPH157" s="88"/>
      <c r="HPI157" s="88"/>
      <c r="HPJ157" s="88"/>
      <c r="HPK157" s="88"/>
      <c r="HPL157" s="88"/>
      <c r="HPM157" s="88"/>
      <c r="HPN157" s="88"/>
      <c r="HPO157" s="88"/>
      <c r="HPP157" s="88"/>
      <c r="HPQ157" s="88"/>
      <c r="HPR157" s="88"/>
      <c r="HPS157" s="88"/>
      <c r="HPT157" s="88"/>
      <c r="HPU157" s="88"/>
      <c r="HPV157" s="88"/>
      <c r="HPW157" s="88"/>
      <c r="HPX157" s="88"/>
      <c r="HPY157" s="88"/>
      <c r="HPZ157" s="88"/>
      <c r="HQA157" s="88"/>
      <c r="HQB157" s="88"/>
      <c r="HQC157" s="88"/>
      <c r="HQD157" s="88"/>
      <c r="HQE157" s="88"/>
      <c r="HQF157" s="88"/>
      <c r="HQG157" s="88"/>
      <c r="HQH157" s="88"/>
      <c r="HQI157" s="88"/>
      <c r="HQJ157" s="88"/>
      <c r="HQK157" s="88"/>
      <c r="HQL157" s="88"/>
      <c r="HQM157" s="88"/>
      <c r="HQN157" s="88"/>
      <c r="HQO157" s="88"/>
      <c r="HQP157" s="88"/>
      <c r="HQQ157" s="88"/>
      <c r="HQR157" s="88"/>
      <c r="HQS157" s="88"/>
      <c r="HQT157" s="88"/>
      <c r="HQU157" s="88"/>
      <c r="HQV157" s="88"/>
      <c r="HQW157" s="88"/>
      <c r="HQX157" s="88"/>
      <c r="HQY157" s="88"/>
      <c r="HQZ157" s="88"/>
      <c r="HRA157" s="88"/>
      <c r="HRB157" s="88"/>
      <c r="HRC157" s="88"/>
      <c r="HRD157" s="88"/>
      <c r="HRE157" s="88"/>
      <c r="HRF157" s="88"/>
      <c r="HRG157" s="88"/>
      <c r="HRH157" s="88"/>
      <c r="HRI157" s="88"/>
      <c r="HRJ157" s="88"/>
      <c r="HRK157" s="88"/>
      <c r="HRL157" s="88"/>
      <c r="HRM157" s="88"/>
      <c r="HRN157" s="88"/>
      <c r="HRO157" s="88"/>
      <c r="HRP157" s="88"/>
      <c r="HRQ157" s="88"/>
      <c r="HRR157" s="88"/>
      <c r="HRS157" s="88"/>
      <c r="HRT157" s="88"/>
      <c r="HRU157" s="88"/>
      <c r="HRV157" s="88"/>
      <c r="HRW157" s="88"/>
      <c r="HRX157" s="88"/>
      <c r="HRY157" s="88"/>
      <c r="HRZ157" s="88"/>
      <c r="HSA157" s="88"/>
      <c r="HSB157" s="88"/>
      <c r="HSC157" s="88"/>
      <c r="HSD157" s="88"/>
      <c r="HSE157" s="88"/>
      <c r="HSF157" s="88"/>
      <c r="HSG157" s="88"/>
      <c r="HSH157" s="88"/>
      <c r="HSI157" s="88"/>
      <c r="HSJ157" s="88"/>
      <c r="HSK157" s="88"/>
      <c r="HSL157" s="88"/>
      <c r="HSM157" s="88"/>
      <c r="HSN157" s="88"/>
      <c r="HSO157" s="88"/>
      <c r="HSP157" s="88"/>
      <c r="HSQ157" s="88"/>
      <c r="HSR157" s="88"/>
      <c r="HSS157" s="88"/>
      <c r="HST157" s="88"/>
      <c r="HSU157" s="88"/>
      <c r="HSV157" s="88"/>
      <c r="HSW157" s="88"/>
      <c r="HSX157" s="88"/>
      <c r="HSY157" s="88"/>
      <c r="HSZ157" s="88"/>
      <c r="HTA157" s="88"/>
      <c r="HTB157" s="88"/>
      <c r="HTC157" s="88"/>
      <c r="HTD157" s="88"/>
      <c r="HTE157" s="88"/>
      <c r="HTF157" s="88"/>
      <c r="HTG157" s="88"/>
      <c r="HTH157" s="88"/>
      <c r="HTI157" s="88"/>
      <c r="HTJ157" s="88"/>
      <c r="HTK157" s="88"/>
      <c r="HTL157" s="88"/>
      <c r="HTM157" s="88"/>
      <c r="HTN157" s="88"/>
      <c r="HTO157" s="88"/>
      <c r="HTP157" s="88"/>
      <c r="HTQ157" s="88"/>
      <c r="HTR157" s="88"/>
      <c r="HTS157" s="88"/>
      <c r="HTT157" s="88"/>
      <c r="HTU157" s="88"/>
      <c r="HTV157" s="88"/>
      <c r="HTW157" s="88"/>
      <c r="HTX157" s="88"/>
      <c r="HTY157" s="88"/>
      <c r="HTZ157" s="88"/>
      <c r="HUA157" s="88"/>
      <c r="HUB157" s="88"/>
      <c r="HUC157" s="88"/>
      <c r="HUD157" s="88"/>
      <c r="HUE157" s="88"/>
      <c r="HUF157" s="88"/>
      <c r="HUG157" s="88"/>
      <c r="HUH157" s="88"/>
      <c r="HUI157" s="88"/>
      <c r="HUJ157" s="88"/>
      <c r="HUK157" s="88"/>
      <c r="HUL157" s="88"/>
      <c r="HUM157" s="88"/>
      <c r="HUN157" s="88"/>
      <c r="HUO157" s="88"/>
      <c r="HUP157" s="88"/>
      <c r="HUQ157" s="88"/>
      <c r="HUR157" s="88"/>
      <c r="HUS157" s="88"/>
      <c r="HUT157" s="88"/>
      <c r="HUU157" s="88"/>
      <c r="HUV157" s="88"/>
      <c r="HUW157" s="88"/>
      <c r="HUX157" s="88"/>
      <c r="HUY157" s="88"/>
      <c r="HUZ157" s="88"/>
      <c r="HVA157" s="88"/>
      <c r="HVB157" s="88"/>
      <c r="HVC157" s="88"/>
      <c r="HVD157" s="88"/>
      <c r="HVE157" s="88"/>
      <c r="HVF157" s="88"/>
      <c r="HVG157" s="88"/>
      <c r="HVH157" s="88"/>
      <c r="HVI157" s="88"/>
      <c r="HVJ157" s="88"/>
      <c r="HVK157" s="88"/>
      <c r="HVL157" s="88"/>
      <c r="HVM157" s="88"/>
      <c r="HVN157" s="88"/>
      <c r="HVO157" s="88"/>
      <c r="HVP157" s="88"/>
      <c r="HVQ157" s="88"/>
      <c r="HVR157" s="88"/>
      <c r="HVS157" s="88"/>
      <c r="HVT157" s="88"/>
      <c r="HVU157" s="88"/>
      <c r="HVV157" s="88"/>
      <c r="HVW157" s="88"/>
      <c r="HVX157" s="88"/>
      <c r="HVY157" s="88"/>
      <c r="HVZ157" s="88"/>
      <c r="HWA157" s="88"/>
      <c r="HWB157" s="88"/>
      <c r="HWC157" s="88"/>
      <c r="HWD157" s="88"/>
      <c r="HWE157" s="88"/>
      <c r="HWF157" s="88"/>
      <c r="HWG157" s="88"/>
      <c r="HWH157" s="88"/>
      <c r="HWI157" s="88"/>
      <c r="HWJ157" s="88"/>
      <c r="HWK157" s="88"/>
      <c r="HWL157" s="88"/>
      <c r="HWM157" s="88"/>
      <c r="HWN157" s="88"/>
      <c r="HWO157" s="88"/>
      <c r="HWP157" s="88"/>
      <c r="HWQ157" s="88"/>
      <c r="HWR157" s="88"/>
      <c r="HWS157" s="88"/>
      <c r="HWT157" s="88"/>
      <c r="HWU157" s="88"/>
      <c r="HWV157" s="88"/>
      <c r="HWW157" s="88"/>
      <c r="HWX157" s="88"/>
      <c r="HWY157" s="88"/>
      <c r="HWZ157" s="88"/>
      <c r="HXA157" s="88"/>
      <c r="HXB157" s="88"/>
      <c r="HXC157" s="88"/>
      <c r="HXD157" s="88"/>
      <c r="HXE157" s="88"/>
      <c r="HXF157" s="88"/>
      <c r="HXG157" s="88"/>
      <c r="HXH157" s="88"/>
      <c r="HXI157" s="88"/>
      <c r="HXJ157" s="88"/>
      <c r="HXK157" s="88"/>
      <c r="HXL157" s="88"/>
      <c r="HXM157" s="88"/>
      <c r="HXN157" s="88"/>
      <c r="HXO157" s="88"/>
      <c r="HXP157" s="88"/>
      <c r="HXQ157" s="88"/>
      <c r="HXR157" s="88"/>
      <c r="HXS157" s="88"/>
      <c r="HXT157" s="88"/>
      <c r="HXU157" s="88"/>
      <c r="HXV157" s="88"/>
      <c r="HXW157" s="88"/>
      <c r="HXX157" s="88"/>
      <c r="HXY157" s="88"/>
      <c r="HXZ157" s="88"/>
      <c r="HYA157" s="88"/>
      <c r="HYB157" s="88"/>
      <c r="HYC157" s="88"/>
      <c r="HYD157" s="88"/>
      <c r="HYE157" s="88"/>
      <c r="HYF157" s="88"/>
      <c r="HYG157" s="88"/>
      <c r="HYH157" s="88"/>
      <c r="HYI157" s="88"/>
      <c r="HYJ157" s="88"/>
      <c r="HYK157" s="88"/>
      <c r="HYL157" s="88"/>
      <c r="HYM157" s="88"/>
      <c r="HYN157" s="88"/>
      <c r="HYO157" s="88"/>
      <c r="HYP157" s="88"/>
      <c r="HYQ157" s="88"/>
      <c r="HYR157" s="88"/>
      <c r="HYS157" s="88"/>
      <c r="HYT157" s="88"/>
      <c r="HYU157" s="88"/>
      <c r="HYV157" s="88"/>
      <c r="HYW157" s="88"/>
      <c r="HYX157" s="88"/>
      <c r="HYY157" s="88"/>
      <c r="HYZ157" s="88"/>
      <c r="HZA157" s="88"/>
      <c r="HZB157" s="88"/>
      <c r="HZC157" s="88"/>
      <c r="HZD157" s="88"/>
      <c r="HZE157" s="88"/>
      <c r="HZF157" s="88"/>
      <c r="HZG157" s="88"/>
      <c r="HZH157" s="88"/>
      <c r="HZI157" s="88"/>
      <c r="HZJ157" s="88"/>
      <c r="HZK157" s="88"/>
      <c r="HZL157" s="88"/>
      <c r="HZM157" s="88"/>
      <c r="HZN157" s="88"/>
      <c r="HZO157" s="88"/>
      <c r="HZP157" s="88"/>
      <c r="HZQ157" s="88"/>
      <c r="HZR157" s="88"/>
      <c r="HZS157" s="88"/>
      <c r="HZT157" s="88"/>
      <c r="HZU157" s="88"/>
      <c r="HZV157" s="88"/>
      <c r="HZW157" s="88"/>
      <c r="HZX157" s="88"/>
      <c r="HZY157" s="88"/>
      <c r="HZZ157" s="88"/>
      <c r="IAA157" s="88"/>
      <c r="IAB157" s="88"/>
      <c r="IAC157" s="88"/>
      <c r="IAD157" s="88"/>
      <c r="IAE157" s="88"/>
      <c r="IAF157" s="88"/>
      <c r="IAG157" s="88"/>
      <c r="IAH157" s="88"/>
      <c r="IAI157" s="88"/>
      <c r="IAJ157" s="88"/>
      <c r="IAK157" s="88"/>
      <c r="IAL157" s="88"/>
      <c r="IAM157" s="88"/>
      <c r="IAN157" s="88"/>
      <c r="IAO157" s="88"/>
      <c r="IAP157" s="88"/>
      <c r="IAQ157" s="88"/>
      <c r="IAR157" s="88"/>
      <c r="IAS157" s="88"/>
      <c r="IAT157" s="88"/>
      <c r="IAU157" s="88"/>
      <c r="IAV157" s="88"/>
      <c r="IAW157" s="88"/>
      <c r="IAX157" s="88"/>
      <c r="IAY157" s="88"/>
      <c r="IAZ157" s="88"/>
      <c r="IBA157" s="88"/>
      <c r="IBB157" s="88"/>
      <c r="IBC157" s="88"/>
      <c r="IBD157" s="88"/>
      <c r="IBE157" s="88"/>
      <c r="IBF157" s="88"/>
      <c r="IBG157" s="88"/>
      <c r="IBH157" s="88"/>
      <c r="IBI157" s="88"/>
      <c r="IBJ157" s="88"/>
      <c r="IBK157" s="88"/>
      <c r="IBL157" s="88"/>
      <c r="IBM157" s="88"/>
      <c r="IBN157" s="88"/>
      <c r="IBO157" s="88"/>
      <c r="IBP157" s="88"/>
      <c r="IBQ157" s="88"/>
      <c r="IBR157" s="88"/>
      <c r="IBS157" s="88"/>
      <c r="IBT157" s="88"/>
      <c r="IBU157" s="88"/>
      <c r="IBV157" s="88"/>
      <c r="IBW157" s="88"/>
      <c r="IBX157" s="88"/>
      <c r="IBY157" s="88"/>
      <c r="IBZ157" s="88"/>
      <c r="ICA157" s="88"/>
      <c r="ICB157" s="88"/>
      <c r="ICC157" s="88"/>
      <c r="ICD157" s="88"/>
      <c r="ICE157" s="88"/>
      <c r="ICF157" s="88"/>
      <c r="ICG157" s="88"/>
      <c r="ICH157" s="88"/>
      <c r="ICI157" s="88"/>
      <c r="ICJ157" s="88"/>
      <c r="ICK157" s="88"/>
      <c r="ICL157" s="88"/>
      <c r="ICM157" s="88"/>
      <c r="ICN157" s="88"/>
      <c r="ICO157" s="88"/>
      <c r="ICP157" s="88"/>
      <c r="ICQ157" s="88"/>
      <c r="ICR157" s="88"/>
      <c r="ICS157" s="88"/>
      <c r="ICT157" s="88"/>
      <c r="ICU157" s="88"/>
      <c r="ICV157" s="88"/>
      <c r="ICW157" s="88"/>
      <c r="ICX157" s="88"/>
      <c r="ICY157" s="88"/>
      <c r="ICZ157" s="88"/>
      <c r="IDA157" s="88"/>
      <c r="IDB157" s="88"/>
      <c r="IDC157" s="88"/>
      <c r="IDD157" s="88"/>
      <c r="IDE157" s="88"/>
      <c r="IDF157" s="88"/>
      <c r="IDG157" s="88"/>
      <c r="IDH157" s="88"/>
      <c r="IDI157" s="88"/>
      <c r="IDJ157" s="88"/>
      <c r="IDK157" s="88"/>
      <c r="IDL157" s="88"/>
      <c r="IDM157" s="88"/>
      <c r="IDN157" s="88"/>
      <c r="IDO157" s="88"/>
      <c r="IDP157" s="88"/>
      <c r="IDQ157" s="88"/>
      <c r="IDR157" s="88"/>
      <c r="IDS157" s="88"/>
      <c r="IDT157" s="88"/>
      <c r="IDU157" s="88"/>
      <c r="IDV157" s="88"/>
      <c r="IDW157" s="88"/>
      <c r="IDX157" s="88"/>
      <c r="IDY157" s="88"/>
      <c r="IDZ157" s="88"/>
      <c r="IEA157" s="88"/>
      <c r="IEB157" s="88"/>
      <c r="IEC157" s="88"/>
      <c r="IED157" s="88"/>
      <c r="IEE157" s="88"/>
      <c r="IEF157" s="88"/>
      <c r="IEG157" s="88"/>
      <c r="IEH157" s="88"/>
      <c r="IEI157" s="88"/>
      <c r="IEJ157" s="88"/>
      <c r="IEK157" s="88"/>
      <c r="IEL157" s="88"/>
      <c r="IEM157" s="88"/>
      <c r="IEN157" s="88"/>
      <c r="IEO157" s="88"/>
      <c r="IEP157" s="88"/>
      <c r="IEQ157" s="88"/>
      <c r="IER157" s="88"/>
      <c r="IES157" s="88"/>
      <c r="IET157" s="88"/>
      <c r="IEU157" s="88"/>
      <c r="IEV157" s="88"/>
      <c r="IEW157" s="88"/>
      <c r="IEX157" s="88"/>
      <c r="IEY157" s="88"/>
      <c r="IEZ157" s="88"/>
      <c r="IFA157" s="88"/>
      <c r="IFB157" s="88"/>
      <c r="IFC157" s="88"/>
      <c r="IFD157" s="88"/>
      <c r="IFE157" s="88"/>
      <c r="IFF157" s="88"/>
      <c r="IFG157" s="88"/>
      <c r="IFH157" s="88"/>
      <c r="IFI157" s="88"/>
      <c r="IFJ157" s="88"/>
      <c r="IFK157" s="88"/>
      <c r="IFL157" s="88"/>
      <c r="IFM157" s="88"/>
      <c r="IFN157" s="88"/>
      <c r="IFO157" s="88"/>
      <c r="IFP157" s="88"/>
      <c r="IFQ157" s="88"/>
      <c r="IFR157" s="88"/>
      <c r="IFS157" s="88"/>
      <c r="IFT157" s="88"/>
      <c r="IFU157" s="88"/>
      <c r="IFV157" s="88"/>
      <c r="IFW157" s="88"/>
      <c r="IFX157" s="88"/>
      <c r="IFY157" s="88"/>
      <c r="IFZ157" s="88"/>
      <c r="IGA157" s="88"/>
      <c r="IGB157" s="88"/>
      <c r="IGC157" s="88"/>
      <c r="IGD157" s="88"/>
      <c r="IGE157" s="88"/>
      <c r="IGF157" s="88"/>
      <c r="IGG157" s="88"/>
      <c r="IGH157" s="88"/>
      <c r="IGI157" s="88"/>
      <c r="IGJ157" s="88"/>
      <c r="IGK157" s="88"/>
      <c r="IGL157" s="88"/>
      <c r="IGM157" s="88"/>
      <c r="IGN157" s="88"/>
      <c r="IGO157" s="88"/>
      <c r="IGP157" s="88"/>
      <c r="IGQ157" s="88"/>
      <c r="IGR157" s="88"/>
      <c r="IGS157" s="88"/>
      <c r="IGT157" s="88"/>
      <c r="IGU157" s="88"/>
      <c r="IGV157" s="88"/>
      <c r="IGW157" s="88"/>
      <c r="IGX157" s="88"/>
      <c r="IGY157" s="88"/>
      <c r="IGZ157" s="88"/>
      <c r="IHA157" s="88"/>
      <c r="IHB157" s="88"/>
      <c r="IHC157" s="88"/>
      <c r="IHD157" s="88"/>
      <c r="IHE157" s="88"/>
      <c r="IHF157" s="88"/>
      <c r="IHG157" s="88"/>
      <c r="IHH157" s="88"/>
      <c r="IHI157" s="88"/>
      <c r="IHJ157" s="88"/>
      <c r="IHK157" s="88"/>
      <c r="IHL157" s="88"/>
      <c r="IHM157" s="88"/>
      <c r="IHN157" s="88"/>
      <c r="IHO157" s="88"/>
      <c r="IHP157" s="88"/>
      <c r="IHQ157" s="88"/>
      <c r="IHR157" s="88"/>
      <c r="IHS157" s="88"/>
      <c r="IHT157" s="88"/>
      <c r="IHU157" s="88"/>
      <c r="IHV157" s="88"/>
      <c r="IHW157" s="88"/>
      <c r="IHX157" s="88"/>
      <c r="IHY157" s="88"/>
      <c r="IHZ157" s="88"/>
      <c r="IIA157" s="88"/>
      <c r="IIB157" s="88"/>
      <c r="IIC157" s="88"/>
      <c r="IID157" s="88"/>
      <c r="IIE157" s="88"/>
      <c r="IIF157" s="88"/>
      <c r="IIG157" s="88"/>
      <c r="IIH157" s="88"/>
      <c r="III157" s="88"/>
      <c r="IIJ157" s="88"/>
      <c r="IIK157" s="88"/>
      <c r="IIL157" s="88"/>
      <c r="IIM157" s="88"/>
      <c r="IIN157" s="88"/>
      <c r="IIO157" s="88"/>
      <c r="IIP157" s="88"/>
      <c r="IIQ157" s="88"/>
      <c r="IIR157" s="88"/>
      <c r="IIS157" s="88"/>
      <c r="IIT157" s="88"/>
      <c r="IIU157" s="88"/>
      <c r="IIV157" s="88"/>
      <c r="IIW157" s="88"/>
      <c r="IIX157" s="88"/>
      <c r="IIY157" s="88"/>
      <c r="IIZ157" s="88"/>
      <c r="IJA157" s="88"/>
      <c r="IJB157" s="88"/>
      <c r="IJC157" s="88"/>
      <c r="IJD157" s="88"/>
      <c r="IJE157" s="88"/>
      <c r="IJF157" s="88"/>
      <c r="IJG157" s="88"/>
      <c r="IJH157" s="88"/>
      <c r="IJI157" s="88"/>
      <c r="IJJ157" s="88"/>
      <c r="IJK157" s="88"/>
      <c r="IJL157" s="88"/>
      <c r="IJM157" s="88"/>
      <c r="IJN157" s="88"/>
      <c r="IJO157" s="88"/>
      <c r="IJP157" s="88"/>
      <c r="IJQ157" s="88"/>
      <c r="IJR157" s="88"/>
      <c r="IJS157" s="88"/>
      <c r="IJT157" s="88"/>
      <c r="IJU157" s="88"/>
      <c r="IJV157" s="88"/>
      <c r="IJW157" s="88"/>
      <c r="IJX157" s="88"/>
      <c r="IJY157" s="88"/>
      <c r="IJZ157" s="88"/>
      <c r="IKA157" s="88"/>
      <c r="IKB157" s="88"/>
      <c r="IKC157" s="88"/>
      <c r="IKD157" s="88"/>
      <c r="IKE157" s="88"/>
      <c r="IKF157" s="88"/>
      <c r="IKG157" s="88"/>
      <c r="IKH157" s="88"/>
      <c r="IKI157" s="88"/>
      <c r="IKJ157" s="88"/>
      <c r="IKK157" s="88"/>
      <c r="IKL157" s="88"/>
      <c r="IKM157" s="88"/>
      <c r="IKN157" s="88"/>
      <c r="IKO157" s="88"/>
      <c r="IKP157" s="88"/>
      <c r="IKQ157" s="88"/>
      <c r="IKR157" s="88"/>
      <c r="IKS157" s="88"/>
      <c r="IKT157" s="88"/>
      <c r="IKU157" s="88"/>
      <c r="IKV157" s="88"/>
      <c r="IKW157" s="88"/>
      <c r="IKX157" s="88"/>
      <c r="IKY157" s="88"/>
      <c r="IKZ157" s="88"/>
      <c r="ILA157" s="88"/>
      <c r="ILB157" s="88"/>
      <c r="ILC157" s="88"/>
      <c r="ILD157" s="88"/>
      <c r="ILE157" s="88"/>
      <c r="ILF157" s="88"/>
      <c r="ILG157" s="88"/>
      <c r="ILH157" s="88"/>
      <c r="ILI157" s="88"/>
      <c r="ILJ157" s="88"/>
      <c r="ILK157" s="88"/>
      <c r="ILL157" s="88"/>
      <c r="ILM157" s="88"/>
      <c r="ILN157" s="88"/>
      <c r="ILO157" s="88"/>
      <c r="ILP157" s="88"/>
      <c r="ILQ157" s="88"/>
      <c r="ILR157" s="88"/>
      <c r="ILS157" s="88"/>
      <c r="ILT157" s="88"/>
      <c r="ILU157" s="88"/>
      <c r="ILV157" s="88"/>
      <c r="ILW157" s="88"/>
      <c r="ILX157" s="88"/>
      <c r="ILY157" s="88"/>
      <c r="ILZ157" s="88"/>
      <c r="IMA157" s="88"/>
      <c r="IMB157" s="88"/>
      <c r="IMC157" s="88"/>
      <c r="IMD157" s="88"/>
      <c r="IME157" s="88"/>
      <c r="IMF157" s="88"/>
      <c r="IMG157" s="88"/>
      <c r="IMH157" s="88"/>
      <c r="IMI157" s="88"/>
      <c r="IMJ157" s="88"/>
      <c r="IMK157" s="88"/>
      <c r="IML157" s="88"/>
      <c r="IMM157" s="88"/>
      <c r="IMN157" s="88"/>
      <c r="IMO157" s="88"/>
      <c r="IMP157" s="88"/>
      <c r="IMQ157" s="88"/>
      <c r="IMR157" s="88"/>
      <c r="IMS157" s="88"/>
      <c r="IMT157" s="88"/>
      <c r="IMU157" s="88"/>
      <c r="IMV157" s="88"/>
      <c r="IMW157" s="88"/>
      <c r="IMX157" s="88"/>
      <c r="IMY157" s="88"/>
      <c r="IMZ157" s="88"/>
      <c r="INA157" s="88"/>
      <c r="INB157" s="88"/>
      <c r="INC157" s="88"/>
      <c r="IND157" s="88"/>
      <c r="INE157" s="88"/>
      <c r="INF157" s="88"/>
      <c r="ING157" s="88"/>
      <c r="INH157" s="88"/>
      <c r="INI157" s="88"/>
      <c r="INJ157" s="88"/>
      <c r="INK157" s="88"/>
      <c r="INL157" s="88"/>
      <c r="INM157" s="88"/>
      <c r="INN157" s="88"/>
      <c r="INO157" s="88"/>
      <c r="INP157" s="88"/>
      <c r="INQ157" s="88"/>
      <c r="INR157" s="88"/>
      <c r="INS157" s="88"/>
      <c r="INT157" s="88"/>
      <c r="INU157" s="88"/>
      <c r="INV157" s="88"/>
      <c r="INW157" s="88"/>
      <c r="INX157" s="88"/>
      <c r="INY157" s="88"/>
      <c r="INZ157" s="88"/>
      <c r="IOA157" s="88"/>
      <c r="IOB157" s="88"/>
      <c r="IOC157" s="88"/>
      <c r="IOD157" s="88"/>
      <c r="IOE157" s="88"/>
      <c r="IOF157" s="88"/>
      <c r="IOG157" s="88"/>
      <c r="IOH157" s="88"/>
      <c r="IOI157" s="88"/>
      <c r="IOJ157" s="88"/>
      <c r="IOK157" s="88"/>
      <c r="IOL157" s="88"/>
      <c r="IOM157" s="88"/>
      <c r="ION157" s="88"/>
      <c r="IOO157" s="88"/>
      <c r="IOP157" s="88"/>
      <c r="IOQ157" s="88"/>
      <c r="IOR157" s="88"/>
      <c r="IOS157" s="88"/>
      <c r="IOT157" s="88"/>
      <c r="IOU157" s="88"/>
      <c r="IOV157" s="88"/>
      <c r="IOW157" s="88"/>
      <c r="IOX157" s="88"/>
      <c r="IOY157" s="88"/>
      <c r="IOZ157" s="88"/>
      <c r="IPA157" s="88"/>
      <c r="IPB157" s="88"/>
      <c r="IPC157" s="88"/>
      <c r="IPD157" s="88"/>
      <c r="IPE157" s="88"/>
      <c r="IPF157" s="88"/>
      <c r="IPG157" s="88"/>
      <c r="IPH157" s="88"/>
      <c r="IPI157" s="88"/>
      <c r="IPJ157" s="88"/>
      <c r="IPK157" s="88"/>
      <c r="IPL157" s="88"/>
      <c r="IPM157" s="88"/>
      <c r="IPN157" s="88"/>
      <c r="IPO157" s="88"/>
      <c r="IPP157" s="88"/>
      <c r="IPQ157" s="88"/>
      <c r="IPR157" s="88"/>
      <c r="IPS157" s="88"/>
      <c r="IPT157" s="88"/>
      <c r="IPU157" s="88"/>
      <c r="IPV157" s="88"/>
      <c r="IPW157" s="88"/>
      <c r="IPX157" s="88"/>
      <c r="IPY157" s="88"/>
      <c r="IPZ157" s="88"/>
      <c r="IQA157" s="88"/>
      <c r="IQB157" s="88"/>
      <c r="IQC157" s="88"/>
      <c r="IQD157" s="88"/>
      <c r="IQE157" s="88"/>
      <c r="IQF157" s="88"/>
      <c r="IQG157" s="88"/>
      <c r="IQH157" s="88"/>
      <c r="IQI157" s="88"/>
      <c r="IQJ157" s="88"/>
      <c r="IQK157" s="88"/>
      <c r="IQL157" s="88"/>
      <c r="IQM157" s="88"/>
      <c r="IQN157" s="88"/>
      <c r="IQO157" s="88"/>
      <c r="IQP157" s="88"/>
      <c r="IQQ157" s="88"/>
      <c r="IQR157" s="88"/>
      <c r="IQS157" s="88"/>
      <c r="IQT157" s="88"/>
      <c r="IQU157" s="88"/>
      <c r="IQV157" s="88"/>
      <c r="IQW157" s="88"/>
      <c r="IQX157" s="88"/>
      <c r="IQY157" s="88"/>
      <c r="IQZ157" s="88"/>
      <c r="IRA157" s="88"/>
      <c r="IRB157" s="88"/>
      <c r="IRC157" s="88"/>
      <c r="IRD157" s="88"/>
      <c r="IRE157" s="88"/>
      <c r="IRF157" s="88"/>
      <c r="IRG157" s="88"/>
      <c r="IRH157" s="88"/>
      <c r="IRI157" s="88"/>
      <c r="IRJ157" s="88"/>
      <c r="IRK157" s="88"/>
      <c r="IRL157" s="88"/>
      <c r="IRM157" s="88"/>
      <c r="IRN157" s="88"/>
      <c r="IRO157" s="88"/>
      <c r="IRP157" s="88"/>
      <c r="IRQ157" s="88"/>
      <c r="IRR157" s="88"/>
      <c r="IRS157" s="88"/>
      <c r="IRT157" s="88"/>
      <c r="IRU157" s="88"/>
      <c r="IRV157" s="88"/>
      <c r="IRW157" s="88"/>
      <c r="IRX157" s="88"/>
      <c r="IRY157" s="88"/>
      <c r="IRZ157" s="88"/>
      <c r="ISA157" s="88"/>
      <c r="ISB157" s="88"/>
      <c r="ISC157" s="88"/>
      <c r="ISD157" s="88"/>
      <c r="ISE157" s="88"/>
      <c r="ISF157" s="88"/>
      <c r="ISG157" s="88"/>
      <c r="ISH157" s="88"/>
      <c r="ISI157" s="88"/>
      <c r="ISJ157" s="88"/>
      <c r="ISK157" s="88"/>
      <c r="ISL157" s="88"/>
      <c r="ISM157" s="88"/>
      <c r="ISN157" s="88"/>
      <c r="ISO157" s="88"/>
      <c r="ISP157" s="88"/>
      <c r="ISQ157" s="88"/>
      <c r="ISR157" s="88"/>
      <c r="ISS157" s="88"/>
      <c r="IST157" s="88"/>
      <c r="ISU157" s="88"/>
      <c r="ISV157" s="88"/>
      <c r="ISW157" s="88"/>
      <c r="ISX157" s="88"/>
      <c r="ISY157" s="88"/>
      <c r="ISZ157" s="88"/>
      <c r="ITA157" s="88"/>
      <c r="ITB157" s="88"/>
      <c r="ITC157" s="88"/>
      <c r="ITD157" s="88"/>
      <c r="ITE157" s="88"/>
      <c r="ITF157" s="88"/>
      <c r="ITG157" s="88"/>
      <c r="ITH157" s="88"/>
      <c r="ITI157" s="88"/>
      <c r="ITJ157" s="88"/>
      <c r="ITK157" s="88"/>
      <c r="ITL157" s="88"/>
      <c r="ITM157" s="88"/>
      <c r="ITN157" s="88"/>
      <c r="ITO157" s="88"/>
      <c r="ITP157" s="88"/>
      <c r="ITQ157" s="88"/>
      <c r="ITR157" s="88"/>
      <c r="ITS157" s="88"/>
      <c r="ITT157" s="88"/>
      <c r="ITU157" s="88"/>
      <c r="ITV157" s="88"/>
      <c r="ITW157" s="88"/>
      <c r="ITX157" s="88"/>
      <c r="ITY157" s="88"/>
      <c r="ITZ157" s="88"/>
      <c r="IUA157" s="88"/>
      <c r="IUB157" s="88"/>
      <c r="IUC157" s="88"/>
      <c r="IUD157" s="88"/>
      <c r="IUE157" s="88"/>
      <c r="IUF157" s="88"/>
      <c r="IUG157" s="88"/>
      <c r="IUH157" s="88"/>
      <c r="IUI157" s="88"/>
      <c r="IUJ157" s="88"/>
      <c r="IUK157" s="88"/>
      <c r="IUL157" s="88"/>
      <c r="IUM157" s="88"/>
      <c r="IUN157" s="88"/>
      <c r="IUO157" s="88"/>
      <c r="IUP157" s="88"/>
      <c r="IUQ157" s="88"/>
      <c r="IUR157" s="88"/>
      <c r="IUS157" s="88"/>
      <c r="IUT157" s="88"/>
      <c r="IUU157" s="88"/>
      <c r="IUV157" s="88"/>
      <c r="IUW157" s="88"/>
      <c r="IUX157" s="88"/>
      <c r="IUY157" s="88"/>
      <c r="IUZ157" s="88"/>
      <c r="IVA157" s="88"/>
      <c r="IVB157" s="88"/>
      <c r="IVC157" s="88"/>
      <c r="IVD157" s="88"/>
      <c r="IVE157" s="88"/>
      <c r="IVF157" s="88"/>
      <c r="IVG157" s="88"/>
      <c r="IVH157" s="88"/>
      <c r="IVI157" s="88"/>
      <c r="IVJ157" s="88"/>
      <c r="IVK157" s="88"/>
      <c r="IVL157" s="88"/>
      <c r="IVM157" s="88"/>
      <c r="IVN157" s="88"/>
      <c r="IVO157" s="88"/>
      <c r="IVP157" s="88"/>
      <c r="IVQ157" s="88"/>
      <c r="IVR157" s="88"/>
      <c r="IVS157" s="88"/>
      <c r="IVT157" s="88"/>
      <c r="IVU157" s="88"/>
      <c r="IVV157" s="88"/>
      <c r="IVW157" s="88"/>
      <c r="IVX157" s="88"/>
      <c r="IVY157" s="88"/>
      <c r="IVZ157" s="88"/>
      <c r="IWA157" s="88"/>
      <c r="IWB157" s="88"/>
      <c r="IWC157" s="88"/>
      <c r="IWD157" s="88"/>
      <c r="IWE157" s="88"/>
      <c r="IWF157" s="88"/>
      <c r="IWG157" s="88"/>
      <c r="IWH157" s="88"/>
      <c r="IWI157" s="88"/>
      <c r="IWJ157" s="88"/>
      <c r="IWK157" s="88"/>
      <c r="IWL157" s="88"/>
      <c r="IWM157" s="88"/>
      <c r="IWN157" s="88"/>
      <c r="IWO157" s="88"/>
      <c r="IWP157" s="88"/>
      <c r="IWQ157" s="88"/>
      <c r="IWR157" s="88"/>
      <c r="IWS157" s="88"/>
      <c r="IWT157" s="88"/>
      <c r="IWU157" s="88"/>
      <c r="IWV157" s="88"/>
      <c r="IWW157" s="88"/>
      <c r="IWX157" s="88"/>
      <c r="IWY157" s="88"/>
      <c r="IWZ157" s="88"/>
      <c r="IXA157" s="88"/>
      <c r="IXB157" s="88"/>
      <c r="IXC157" s="88"/>
      <c r="IXD157" s="88"/>
      <c r="IXE157" s="88"/>
      <c r="IXF157" s="88"/>
      <c r="IXG157" s="88"/>
      <c r="IXH157" s="88"/>
      <c r="IXI157" s="88"/>
      <c r="IXJ157" s="88"/>
      <c r="IXK157" s="88"/>
      <c r="IXL157" s="88"/>
      <c r="IXM157" s="88"/>
      <c r="IXN157" s="88"/>
      <c r="IXO157" s="88"/>
      <c r="IXP157" s="88"/>
      <c r="IXQ157" s="88"/>
      <c r="IXR157" s="88"/>
      <c r="IXS157" s="88"/>
      <c r="IXT157" s="88"/>
      <c r="IXU157" s="88"/>
      <c r="IXV157" s="88"/>
      <c r="IXW157" s="88"/>
      <c r="IXX157" s="88"/>
      <c r="IXY157" s="88"/>
      <c r="IXZ157" s="88"/>
      <c r="IYA157" s="88"/>
      <c r="IYB157" s="88"/>
      <c r="IYC157" s="88"/>
      <c r="IYD157" s="88"/>
      <c r="IYE157" s="88"/>
      <c r="IYF157" s="88"/>
      <c r="IYG157" s="88"/>
      <c r="IYH157" s="88"/>
      <c r="IYI157" s="88"/>
      <c r="IYJ157" s="88"/>
      <c r="IYK157" s="88"/>
      <c r="IYL157" s="88"/>
      <c r="IYM157" s="88"/>
      <c r="IYN157" s="88"/>
      <c r="IYO157" s="88"/>
      <c r="IYP157" s="88"/>
      <c r="IYQ157" s="88"/>
      <c r="IYR157" s="88"/>
      <c r="IYS157" s="88"/>
      <c r="IYT157" s="88"/>
      <c r="IYU157" s="88"/>
      <c r="IYV157" s="88"/>
      <c r="IYW157" s="88"/>
      <c r="IYX157" s="88"/>
      <c r="IYY157" s="88"/>
      <c r="IYZ157" s="88"/>
      <c r="IZA157" s="88"/>
      <c r="IZB157" s="88"/>
      <c r="IZC157" s="88"/>
      <c r="IZD157" s="88"/>
      <c r="IZE157" s="88"/>
      <c r="IZF157" s="88"/>
      <c r="IZG157" s="88"/>
      <c r="IZH157" s="88"/>
      <c r="IZI157" s="88"/>
      <c r="IZJ157" s="88"/>
      <c r="IZK157" s="88"/>
      <c r="IZL157" s="88"/>
      <c r="IZM157" s="88"/>
      <c r="IZN157" s="88"/>
      <c r="IZO157" s="88"/>
      <c r="IZP157" s="88"/>
      <c r="IZQ157" s="88"/>
      <c r="IZR157" s="88"/>
      <c r="IZS157" s="88"/>
      <c r="IZT157" s="88"/>
      <c r="IZU157" s="88"/>
      <c r="IZV157" s="88"/>
      <c r="IZW157" s="88"/>
      <c r="IZX157" s="88"/>
      <c r="IZY157" s="88"/>
      <c r="IZZ157" s="88"/>
      <c r="JAA157" s="88"/>
      <c r="JAB157" s="88"/>
      <c r="JAC157" s="88"/>
      <c r="JAD157" s="88"/>
      <c r="JAE157" s="88"/>
      <c r="JAF157" s="88"/>
      <c r="JAG157" s="88"/>
      <c r="JAH157" s="88"/>
      <c r="JAI157" s="88"/>
      <c r="JAJ157" s="88"/>
      <c r="JAK157" s="88"/>
      <c r="JAL157" s="88"/>
      <c r="JAM157" s="88"/>
      <c r="JAN157" s="88"/>
      <c r="JAO157" s="88"/>
      <c r="JAP157" s="88"/>
      <c r="JAQ157" s="88"/>
      <c r="JAR157" s="88"/>
      <c r="JAS157" s="88"/>
      <c r="JAT157" s="88"/>
      <c r="JAU157" s="88"/>
      <c r="JAV157" s="88"/>
      <c r="JAW157" s="88"/>
      <c r="JAX157" s="88"/>
      <c r="JAY157" s="88"/>
      <c r="JAZ157" s="88"/>
      <c r="JBA157" s="88"/>
      <c r="JBB157" s="88"/>
      <c r="JBC157" s="88"/>
      <c r="JBD157" s="88"/>
      <c r="JBE157" s="88"/>
      <c r="JBF157" s="88"/>
      <c r="JBG157" s="88"/>
      <c r="JBH157" s="88"/>
      <c r="JBI157" s="88"/>
      <c r="JBJ157" s="88"/>
      <c r="JBK157" s="88"/>
      <c r="JBL157" s="88"/>
      <c r="JBM157" s="88"/>
      <c r="JBN157" s="88"/>
      <c r="JBO157" s="88"/>
      <c r="JBP157" s="88"/>
      <c r="JBQ157" s="88"/>
      <c r="JBR157" s="88"/>
      <c r="JBS157" s="88"/>
      <c r="JBT157" s="88"/>
      <c r="JBU157" s="88"/>
      <c r="JBV157" s="88"/>
      <c r="JBW157" s="88"/>
      <c r="JBX157" s="88"/>
      <c r="JBY157" s="88"/>
      <c r="JBZ157" s="88"/>
      <c r="JCA157" s="88"/>
      <c r="JCB157" s="88"/>
      <c r="JCC157" s="88"/>
      <c r="JCD157" s="88"/>
      <c r="JCE157" s="88"/>
      <c r="JCF157" s="88"/>
      <c r="JCG157" s="88"/>
      <c r="JCH157" s="88"/>
      <c r="JCI157" s="88"/>
      <c r="JCJ157" s="88"/>
      <c r="JCK157" s="88"/>
      <c r="JCL157" s="88"/>
      <c r="JCM157" s="88"/>
      <c r="JCN157" s="88"/>
      <c r="JCO157" s="88"/>
      <c r="JCP157" s="88"/>
      <c r="JCQ157" s="88"/>
      <c r="JCR157" s="88"/>
      <c r="JCS157" s="88"/>
      <c r="JCT157" s="88"/>
      <c r="JCU157" s="88"/>
      <c r="JCV157" s="88"/>
      <c r="JCW157" s="88"/>
      <c r="JCX157" s="88"/>
      <c r="JCY157" s="88"/>
      <c r="JCZ157" s="88"/>
      <c r="JDA157" s="88"/>
      <c r="JDB157" s="88"/>
      <c r="JDC157" s="88"/>
      <c r="JDD157" s="88"/>
      <c r="JDE157" s="88"/>
      <c r="JDF157" s="88"/>
      <c r="JDG157" s="88"/>
      <c r="JDH157" s="88"/>
      <c r="JDI157" s="88"/>
      <c r="JDJ157" s="88"/>
      <c r="JDK157" s="88"/>
      <c r="JDL157" s="88"/>
      <c r="JDM157" s="88"/>
      <c r="JDN157" s="88"/>
      <c r="JDO157" s="88"/>
      <c r="JDP157" s="88"/>
      <c r="JDQ157" s="88"/>
      <c r="JDR157" s="88"/>
      <c r="JDS157" s="88"/>
      <c r="JDT157" s="88"/>
      <c r="JDU157" s="88"/>
      <c r="JDV157" s="88"/>
      <c r="JDW157" s="88"/>
      <c r="JDX157" s="88"/>
      <c r="JDY157" s="88"/>
      <c r="JDZ157" s="88"/>
      <c r="JEA157" s="88"/>
      <c r="JEB157" s="88"/>
      <c r="JEC157" s="88"/>
      <c r="JED157" s="88"/>
      <c r="JEE157" s="88"/>
      <c r="JEF157" s="88"/>
      <c r="JEG157" s="88"/>
      <c r="JEH157" s="88"/>
      <c r="JEI157" s="88"/>
      <c r="JEJ157" s="88"/>
      <c r="JEK157" s="88"/>
      <c r="JEL157" s="88"/>
      <c r="JEM157" s="88"/>
      <c r="JEN157" s="88"/>
      <c r="JEO157" s="88"/>
      <c r="JEP157" s="88"/>
      <c r="JEQ157" s="88"/>
      <c r="JER157" s="88"/>
      <c r="JES157" s="88"/>
      <c r="JET157" s="88"/>
      <c r="JEU157" s="88"/>
      <c r="JEV157" s="88"/>
      <c r="JEW157" s="88"/>
      <c r="JEX157" s="88"/>
      <c r="JEY157" s="88"/>
      <c r="JEZ157" s="88"/>
      <c r="JFA157" s="88"/>
      <c r="JFB157" s="88"/>
      <c r="JFC157" s="88"/>
      <c r="JFD157" s="88"/>
      <c r="JFE157" s="88"/>
      <c r="JFF157" s="88"/>
      <c r="JFG157" s="88"/>
      <c r="JFH157" s="88"/>
      <c r="JFI157" s="88"/>
      <c r="JFJ157" s="88"/>
      <c r="JFK157" s="88"/>
      <c r="JFL157" s="88"/>
      <c r="JFM157" s="88"/>
      <c r="JFN157" s="88"/>
      <c r="JFO157" s="88"/>
      <c r="JFP157" s="88"/>
      <c r="JFQ157" s="88"/>
      <c r="JFR157" s="88"/>
      <c r="JFS157" s="88"/>
      <c r="JFT157" s="88"/>
      <c r="JFU157" s="88"/>
      <c r="JFV157" s="88"/>
      <c r="JFW157" s="88"/>
      <c r="JFX157" s="88"/>
      <c r="JFY157" s="88"/>
      <c r="JFZ157" s="88"/>
      <c r="JGA157" s="88"/>
      <c r="JGB157" s="88"/>
      <c r="JGC157" s="88"/>
      <c r="JGD157" s="88"/>
      <c r="JGE157" s="88"/>
      <c r="JGF157" s="88"/>
      <c r="JGG157" s="88"/>
      <c r="JGH157" s="88"/>
      <c r="JGI157" s="88"/>
      <c r="JGJ157" s="88"/>
      <c r="JGK157" s="88"/>
      <c r="JGL157" s="88"/>
      <c r="JGM157" s="88"/>
      <c r="JGN157" s="88"/>
      <c r="JGO157" s="88"/>
      <c r="JGP157" s="88"/>
      <c r="JGQ157" s="88"/>
      <c r="JGR157" s="88"/>
      <c r="JGS157" s="88"/>
      <c r="JGT157" s="88"/>
      <c r="JGU157" s="88"/>
      <c r="JGV157" s="88"/>
      <c r="JGW157" s="88"/>
      <c r="JGX157" s="88"/>
      <c r="JGY157" s="88"/>
      <c r="JGZ157" s="88"/>
      <c r="JHA157" s="88"/>
      <c r="JHB157" s="88"/>
      <c r="JHC157" s="88"/>
      <c r="JHD157" s="88"/>
      <c r="JHE157" s="88"/>
      <c r="JHF157" s="88"/>
      <c r="JHG157" s="88"/>
      <c r="JHH157" s="88"/>
      <c r="JHI157" s="88"/>
      <c r="JHJ157" s="88"/>
      <c r="JHK157" s="88"/>
      <c r="JHL157" s="88"/>
      <c r="JHM157" s="88"/>
      <c r="JHN157" s="88"/>
      <c r="JHO157" s="88"/>
      <c r="JHP157" s="88"/>
      <c r="JHQ157" s="88"/>
      <c r="JHR157" s="88"/>
      <c r="JHS157" s="88"/>
      <c r="JHT157" s="88"/>
      <c r="JHU157" s="88"/>
      <c r="JHV157" s="88"/>
      <c r="JHW157" s="88"/>
      <c r="JHX157" s="88"/>
      <c r="JHY157" s="88"/>
      <c r="JHZ157" s="88"/>
      <c r="JIA157" s="88"/>
      <c r="JIB157" s="88"/>
      <c r="JIC157" s="88"/>
      <c r="JID157" s="88"/>
      <c r="JIE157" s="88"/>
      <c r="JIF157" s="88"/>
      <c r="JIG157" s="88"/>
      <c r="JIH157" s="88"/>
      <c r="JII157" s="88"/>
      <c r="JIJ157" s="88"/>
      <c r="JIK157" s="88"/>
      <c r="JIL157" s="88"/>
      <c r="JIM157" s="88"/>
      <c r="JIN157" s="88"/>
      <c r="JIO157" s="88"/>
      <c r="JIP157" s="88"/>
      <c r="JIQ157" s="88"/>
      <c r="JIR157" s="88"/>
      <c r="JIS157" s="88"/>
      <c r="JIT157" s="88"/>
      <c r="JIU157" s="88"/>
      <c r="JIV157" s="88"/>
      <c r="JIW157" s="88"/>
      <c r="JIX157" s="88"/>
      <c r="JIY157" s="88"/>
      <c r="JIZ157" s="88"/>
      <c r="JJA157" s="88"/>
      <c r="JJB157" s="88"/>
      <c r="JJC157" s="88"/>
      <c r="JJD157" s="88"/>
      <c r="JJE157" s="88"/>
      <c r="JJF157" s="88"/>
      <c r="JJG157" s="88"/>
      <c r="JJH157" s="88"/>
      <c r="JJI157" s="88"/>
      <c r="JJJ157" s="88"/>
      <c r="JJK157" s="88"/>
      <c r="JJL157" s="88"/>
      <c r="JJM157" s="88"/>
      <c r="JJN157" s="88"/>
      <c r="JJO157" s="88"/>
      <c r="JJP157" s="88"/>
      <c r="JJQ157" s="88"/>
      <c r="JJR157" s="88"/>
      <c r="JJS157" s="88"/>
      <c r="JJT157" s="88"/>
      <c r="JJU157" s="88"/>
      <c r="JJV157" s="88"/>
      <c r="JJW157" s="88"/>
      <c r="JJX157" s="88"/>
      <c r="JJY157" s="88"/>
      <c r="JJZ157" s="88"/>
      <c r="JKA157" s="88"/>
      <c r="JKB157" s="88"/>
      <c r="JKC157" s="88"/>
      <c r="JKD157" s="88"/>
      <c r="JKE157" s="88"/>
      <c r="JKF157" s="88"/>
      <c r="JKG157" s="88"/>
      <c r="JKH157" s="88"/>
      <c r="JKI157" s="88"/>
      <c r="JKJ157" s="88"/>
      <c r="JKK157" s="88"/>
      <c r="JKL157" s="88"/>
      <c r="JKM157" s="88"/>
      <c r="JKN157" s="88"/>
      <c r="JKO157" s="88"/>
      <c r="JKP157" s="88"/>
      <c r="JKQ157" s="88"/>
      <c r="JKR157" s="88"/>
      <c r="JKS157" s="88"/>
      <c r="JKT157" s="88"/>
      <c r="JKU157" s="88"/>
      <c r="JKV157" s="88"/>
      <c r="JKW157" s="88"/>
      <c r="JKX157" s="88"/>
      <c r="JKY157" s="88"/>
      <c r="JKZ157" s="88"/>
      <c r="JLA157" s="88"/>
      <c r="JLB157" s="88"/>
      <c r="JLC157" s="88"/>
      <c r="JLD157" s="88"/>
      <c r="JLE157" s="88"/>
      <c r="JLF157" s="88"/>
      <c r="JLG157" s="88"/>
      <c r="JLH157" s="88"/>
      <c r="JLI157" s="88"/>
      <c r="JLJ157" s="88"/>
      <c r="JLK157" s="88"/>
      <c r="JLL157" s="88"/>
      <c r="JLM157" s="88"/>
      <c r="JLN157" s="88"/>
      <c r="JLO157" s="88"/>
      <c r="JLP157" s="88"/>
      <c r="JLQ157" s="88"/>
      <c r="JLR157" s="88"/>
      <c r="JLS157" s="88"/>
      <c r="JLT157" s="88"/>
      <c r="JLU157" s="88"/>
      <c r="JLV157" s="88"/>
      <c r="JLW157" s="88"/>
      <c r="JLX157" s="88"/>
      <c r="JLY157" s="88"/>
      <c r="JLZ157" s="88"/>
      <c r="JMA157" s="88"/>
      <c r="JMB157" s="88"/>
      <c r="JMC157" s="88"/>
      <c r="JMD157" s="88"/>
      <c r="JME157" s="88"/>
      <c r="JMF157" s="88"/>
      <c r="JMG157" s="88"/>
      <c r="JMH157" s="88"/>
      <c r="JMI157" s="88"/>
      <c r="JMJ157" s="88"/>
      <c r="JMK157" s="88"/>
      <c r="JML157" s="88"/>
      <c r="JMM157" s="88"/>
      <c r="JMN157" s="88"/>
      <c r="JMO157" s="88"/>
      <c r="JMP157" s="88"/>
      <c r="JMQ157" s="88"/>
      <c r="JMR157" s="88"/>
      <c r="JMS157" s="88"/>
      <c r="JMT157" s="88"/>
      <c r="JMU157" s="88"/>
      <c r="JMV157" s="88"/>
      <c r="JMW157" s="88"/>
      <c r="JMX157" s="88"/>
      <c r="JMY157" s="88"/>
      <c r="JMZ157" s="88"/>
      <c r="JNA157" s="88"/>
      <c r="JNB157" s="88"/>
      <c r="JNC157" s="88"/>
      <c r="JND157" s="88"/>
      <c r="JNE157" s="88"/>
      <c r="JNF157" s="88"/>
      <c r="JNG157" s="88"/>
      <c r="JNH157" s="88"/>
      <c r="JNI157" s="88"/>
      <c r="JNJ157" s="88"/>
      <c r="JNK157" s="88"/>
      <c r="JNL157" s="88"/>
      <c r="JNM157" s="88"/>
      <c r="JNN157" s="88"/>
      <c r="JNO157" s="88"/>
      <c r="JNP157" s="88"/>
      <c r="JNQ157" s="88"/>
      <c r="JNR157" s="88"/>
      <c r="JNS157" s="88"/>
      <c r="JNT157" s="88"/>
      <c r="JNU157" s="88"/>
      <c r="JNV157" s="88"/>
      <c r="JNW157" s="88"/>
      <c r="JNX157" s="88"/>
      <c r="JNY157" s="88"/>
      <c r="JNZ157" s="88"/>
      <c r="JOA157" s="88"/>
      <c r="JOB157" s="88"/>
      <c r="JOC157" s="88"/>
      <c r="JOD157" s="88"/>
      <c r="JOE157" s="88"/>
      <c r="JOF157" s="88"/>
      <c r="JOG157" s="88"/>
      <c r="JOH157" s="88"/>
      <c r="JOI157" s="88"/>
      <c r="JOJ157" s="88"/>
      <c r="JOK157" s="88"/>
      <c r="JOL157" s="88"/>
      <c r="JOM157" s="88"/>
      <c r="JON157" s="88"/>
      <c r="JOO157" s="88"/>
      <c r="JOP157" s="88"/>
      <c r="JOQ157" s="88"/>
      <c r="JOR157" s="88"/>
      <c r="JOS157" s="88"/>
      <c r="JOT157" s="88"/>
      <c r="JOU157" s="88"/>
      <c r="JOV157" s="88"/>
      <c r="JOW157" s="88"/>
      <c r="JOX157" s="88"/>
      <c r="JOY157" s="88"/>
      <c r="JOZ157" s="88"/>
      <c r="JPA157" s="88"/>
      <c r="JPB157" s="88"/>
      <c r="JPC157" s="88"/>
      <c r="JPD157" s="88"/>
      <c r="JPE157" s="88"/>
      <c r="JPF157" s="88"/>
      <c r="JPG157" s="88"/>
      <c r="JPH157" s="88"/>
      <c r="JPI157" s="88"/>
      <c r="JPJ157" s="88"/>
      <c r="JPK157" s="88"/>
      <c r="JPL157" s="88"/>
      <c r="JPM157" s="88"/>
      <c r="JPN157" s="88"/>
      <c r="JPO157" s="88"/>
      <c r="JPP157" s="88"/>
      <c r="JPQ157" s="88"/>
      <c r="JPR157" s="88"/>
      <c r="JPS157" s="88"/>
      <c r="JPT157" s="88"/>
      <c r="JPU157" s="88"/>
      <c r="JPV157" s="88"/>
      <c r="JPW157" s="88"/>
      <c r="JPX157" s="88"/>
      <c r="JPY157" s="88"/>
      <c r="JPZ157" s="88"/>
      <c r="JQA157" s="88"/>
      <c r="JQB157" s="88"/>
      <c r="JQC157" s="88"/>
      <c r="JQD157" s="88"/>
      <c r="JQE157" s="88"/>
      <c r="JQF157" s="88"/>
      <c r="JQG157" s="88"/>
      <c r="JQH157" s="88"/>
      <c r="JQI157" s="88"/>
      <c r="JQJ157" s="88"/>
      <c r="JQK157" s="88"/>
      <c r="JQL157" s="88"/>
      <c r="JQM157" s="88"/>
      <c r="JQN157" s="88"/>
      <c r="JQO157" s="88"/>
      <c r="JQP157" s="88"/>
      <c r="JQQ157" s="88"/>
      <c r="JQR157" s="88"/>
      <c r="JQS157" s="88"/>
      <c r="JQT157" s="88"/>
      <c r="JQU157" s="88"/>
      <c r="JQV157" s="88"/>
      <c r="JQW157" s="88"/>
      <c r="JQX157" s="88"/>
      <c r="JQY157" s="88"/>
      <c r="JQZ157" s="88"/>
      <c r="JRA157" s="88"/>
      <c r="JRB157" s="88"/>
      <c r="JRC157" s="88"/>
      <c r="JRD157" s="88"/>
      <c r="JRE157" s="88"/>
      <c r="JRF157" s="88"/>
      <c r="JRG157" s="88"/>
      <c r="JRH157" s="88"/>
      <c r="JRI157" s="88"/>
      <c r="JRJ157" s="88"/>
      <c r="JRK157" s="88"/>
      <c r="JRL157" s="88"/>
      <c r="JRM157" s="88"/>
      <c r="JRN157" s="88"/>
      <c r="JRO157" s="88"/>
      <c r="JRP157" s="88"/>
      <c r="JRQ157" s="88"/>
      <c r="JRR157" s="88"/>
      <c r="JRS157" s="88"/>
      <c r="JRT157" s="88"/>
      <c r="JRU157" s="88"/>
      <c r="JRV157" s="88"/>
      <c r="JRW157" s="88"/>
      <c r="JRX157" s="88"/>
      <c r="JRY157" s="88"/>
      <c r="JRZ157" s="88"/>
      <c r="JSA157" s="88"/>
      <c r="JSB157" s="88"/>
      <c r="JSC157" s="88"/>
      <c r="JSD157" s="88"/>
      <c r="JSE157" s="88"/>
      <c r="JSF157" s="88"/>
      <c r="JSG157" s="88"/>
      <c r="JSH157" s="88"/>
      <c r="JSI157" s="88"/>
      <c r="JSJ157" s="88"/>
      <c r="JSK157" s="88"/>
      <c r="JSL157" s="88"/>
      <c r="JSM157" s="88"/>
      <c r="JSN157" s="88"/>
      <c r="JSO157" s="88"/>
      <c r="JSP157" s="88"/>
      <c r="JSQ157" s="88"/>
      <c r="JSR157" s="88"/>
      <c r="JSS157" s="88"/>
      <c r="JST157" s="88"/>
      <c r="JSU157" s="88"/>
      <c r="JSV157" s="88"/>
      <c r="JSW157" s="88"/>
      <c r="JSX157" s="88"/>
      <c r="JSY157" s="88"/>
      <c r="JSZ157" s="88"/>
      <c r="JTA157" s="88"/>
      <c r="JTB157" s="88"/>
      <c r="JTC157" s="88"/>
      <c r="JTD157" s="88"/>
      <c r="JTE157" s="88"/>
      <c r="JTF157" s="88"/>
      <c r="JTG157" s="88"/>
      <c r="JTH157" s="88"/>
      <c r="JTI157" s="88"/>
      <c r="JTJ157" s="88"/>
      <c r="JTK157" s="88"/>
      <c r="JTL157" s="88"/>
      <c r="JTM157" s="88"/>
      <c r="JTN157" s="88"/>
      <c r="JTO157" s="88"/>
      <c r="JTP157" s="88"/>
      <c r="JTQ157" s="88"/>
      <c r="JTR157" s="88"/>
      <c r="JTS157" s="88"/>
      <c r="JTT157" s="88"/>
      <c r="JTU157" s="88"/>
      <c r="JTV157" s="88"/>
      <c r="JTW157" s="88"/>
      <c r="JTX157" s="88"/>
      <c r="JTY157" s="88"/>
      <c r="JTZ157" s="88"/>
      <c r="JUA157" s="88"/>
      <c r="JUB157" s="88"/>
      <c r="JUC157" s="88"/>
      <c r="JUD157" s="88"/>
      <c r="JUE157" s="88"/>
      <c r="JUF157" s="88"/>
      <c r="JUG157" s="88"/>
      <c r="JUH157" s="88"/>
      <c r="JUI157" s="88"/>
      <c r="JUJ157" s="88"/>
      <c r="JUK157" s="88"/>
      <c r="JUL157" s="88"/>
      <c r="JUM157" s="88"/>
      <c r="JUN157" s="88"/>
      <c r="JUO157" s="88"/>
      <c r="JUP157" s="88"/>
      <c r="JUQ157" s="88"/>
      <c r="JUR157" s="88"/>
      <c r="JUS157" s="88"/>
      <c r="JUT157" s="88"/>
      <c r="JUU157" s="88"/>
      <c r="JUV157" s="88"/>
      <c r="JUW157" s="88"/>
      <c r="JUX157" s="88"/>
      <c r="JUY157" s="88"/>
      <c r="JUZ157" s="88"/>
      <c r="JVA157" s="88"/>
      <c r="JVB157" s="88"/>
      <c r="JVC157" s="88"/>
      <c r="JVD157" s="88"/>
      <c r="JVE157" s="88"/>
      <c r="JVF157" s="88"/>
      <c r="JVG157" s="88"/>
      <c r="JVH157" s="88"/>
      <c r="JVI157" s="88"/>
      <c r="JVJ157" s="88"/>
      <c r="JVK157" s="88"/>
      <c r="JVL157" s="88"/>
      <c r="JVM157" s="88"/>
      <c r="JVN157" s="88"/>
      <c r="JVO157" s="88"/>
      <c r="JVP157" s="88"/>
      <c r="JVQ157" s="88"/>
      <c r="JVR157" s="88"/>
      <c r="JVS157" s="88"/>
      <c r="JVT157" s="88"/>
      <c r="JVU157" s="88"/>
      <c r="JVV157" s="88"/>
      <c r="JVW157" s="88"/>
      <c r="JVX157" s="88"/>
      <c r="JVY157" s="88"/>
      <c r="JVZ157" s="88"/>
      <c r="JWA157" s="88"/>
      <c r="JWB157" s="88"/>
      <c r="JWC157" s="88"/>
      <c r="JWD157" s="88"/>
      <c r="JWE157" s="88"/>
      <c r="JWF157" s="88"/>
      <c r="JWG157" s="88"/>
      <c r="JWH157" s="88"/>
      <c r="JWI157" s="88"/>
      <c r="JWJ157" s="88"/>
      <c r="JWK157" s="88"/>
      <c r="JWL157" s="88"/>
      <c r="JWM157" s="88"/>
      <c r="JWN157" s="88"/>
      <c r="JWO157" s="88"/>
      <c r="JWP157" s="88"/>
      <c r="JWQ157" s="88"/>
      <c r="JWR157" s="88"/>
      <c r="JWS157" s="88"/>
      <c r="JWT157" s="88"/>
      <c r="JWU157" s="88"/>
      <c r="JWV157" s="88"/>
      <c r="JWW157" s="88"/>
      <c r="JWX157" s="88"/>
      <c r="JWY157" s="88"/>
      <c r="JWZ157" s="88"/>
      <c r="JXA157" s="88"/>
      <c r="JXB157" s="88"/>
      <c r="JXC157" s="88"/>
      <c r="JXD157" s="88"/>
      <c r="JXE157" s="88"/>
      <c r="JXF157" s="88"/>
      <c r="JXG157" s="88"/>
      <c r="JXH157" s="88"/>
      <c r="JXI157" s="88"/>
      <c r="JXJ157" s="88"/>
      <c r="JXK157" s="88"/>
      <c r="JXL157" s="88"/>
      <c r="JXM157" s="88"/>
      <c r="JXN157" s="88"/>
      <c r="JXO157" s="88"/>
      <c r="JXP157" s="88"/>
      <c r="JXQ157" s="88"/>
      <c r="JXR157" s="88"/>
      <c r="JXS157" s="88"/>
      <c r="JXT157" s="88"/>
      <c r="JXU157" s="88"/>
      <c r="JXV157" s="88"/>
      <c r="JXW157" s="88"/>
      <c r="JXX157" s="88"/>
      <c r="JXY157" s="88"/>
      <c r="JXZ157" s="88"/>
      <c r="JYA157" s="88"/>
      <c r="JYB157" s="88"/>
      <c r="JYC157" s="88"/>
      <c r="JYD157" s="88"/>
      <c r="JYE157" s="88"/>
      <c r="JYF157" s="88"/>
      <c r="JYG157" s="88"/>
      <c r="JYH157" s="88"/>
      <c r="JYI157" s="88"/>
      <c r="JYJ157" s="88"/>
      <c r="JYK157" s="88"/>
      <c r="JYL157" s="88"/>
      <c r="JYM157" s="88"/>
      <c r="JYN157" s="88"/>
      <c r="JYO157" s="88"/>
      <c r="JYP157" s="88"/>
      <c r="JYQ157" s="88"/>
      <c r="JYR157" s="88"/>
      <c r="JYS157" s="88"/>
      <c r="JYT157" s="88"/>
      <c r="JYU157" s="88"/>
      <c r="JYV157" s="88"/>
      <c r="JYW157" s="88"/>
      <c r="JYX157" s="88"/>
      <c r="JYY157" s="88"/>
      <c r="JYZ157" s="88"/>
      <c r="JZA157" s="88"/>
      <c r="JZB157" s="88"/>
      <c r="JZC157" s="88"/>
      <c r="JZD157" s="88"/>
      <c r="JZE157" s="88"/>
      <c r="JZF157" s="88"/>
      <c r="JZG157" s="88"/>
      <c r="JZH157" s="88"/>
      <c r="JZI157" s="88"/>
      <c r="JZJ157" s="88"/>
      <c r="JZK157" s="88"/>
      <c r="JZL157" s="88"/>
      <c r="JZM157" s="88"/>
      <c r="JZN157" s="88"/>
      <c r="JZO157" s="88"/>
      <c r="JZP157" s="88"/>
      <c r="JZQ157" s="88"/>
      <c r="JZR157" s="88"/>
      <c r="JZS157" s="88"/>
      <c r="JZT157" s="88"/>
      <c r="JZU157" s="88"/>
      <c r="JZV157" s="88"/>
      <c r="JZW157" s="88"/>
      <c r="JZX157" s="88"/>
      <c r="JZY157" s="88"/>
      <c r="JZZ157" s="88"/>
      <c r="KAA157" s="88"/>
      <c r="KAB157" s="88"/>
      <c r="KAC157" s="88"/>
      <c r="KAD157" s="88"/>
      <c r="KAE157" s="88"/>
      <c r="KAF157" s="88"/>
      <c r="KAG157" s="88"/>
      <c r="KAH157" s="88"/>
      <c r="KAI157" s="88"/>
      <c r="KAJ157" s="88"/>
      <c r="KAK157" s="88"/>
      <c r="KAL157" s="88"/>
      <c r="KAM157" s="88"/>
      <c r="KAN157" s="88"/>
      <c r="KAO157" s="88"/>
      <c r="KAP157" s="88"/>
      <c r="KAQ157" s="88"/>
      <c r="KAR157" s="88"/>
      <c r="KAS157" s="88"/>
      <c r="KAT157" s="88"/>
      <c r="KAU157" s="88"/>
      <c r="KAV157" s="88"/>
      <c r="KAW157" s="88"/>
      <c r="KAX157" s="88"/>
      <c r="KAY157" s="88"/>
      <c r="KAZ157" s="88"/>
      <c r="KBA157" s="88"/>
      <c r="KBB157" s="88"/>
      <c r="KBC157" s="88"/>
      <c r="KBD157" s="88"/>
      <c r="KBE157" s="88"/>
      <c r="KBF157" s="88"/>
      <c r="KBG157" s="88"/>
      <c r="KBH157" s="88"/>
      <c r="KBI157" s="88"/>
      <c r="KBJ157" s="88"/>
      <c r="KBK157" s="88"/>
      <c r="KBL157" s="88"/>
      <c r="KBM157" s="88"/>
      <c r="KBN157" s="88"/>
      <c r="KBO157" s="88"/>
      <c r="KBP157" s="88"/>
      <c r="KBQ157" s="88"/>
      <c r="KBR157" s="88"/>
      <c r="KBS157" s="88"/>
      <c r="KBT157" s="88"/>
      <c r="KBU157" s="88"/>
      <c r="KBV157" s="88"/>
      <c r="KBW157" s="88"/>
      <c r="KBX157" s="88"/>
      <c r="KBY157" s="88"/>
      <c r="KBZ157" s="88"/>
      <c r="KCA157" s="88"/>
      <c r="KCB157" s="88"/>
      <c r="KCC157" s="88"/>
      <c r="KCD157" s="88"/>
      <c r="KCE157" s="88"/>
      <c r="KCF157" s="88"/>
      <c r="KCG157" s="88"/>
      <c r="KCH157" s="88"/>
      <c r="KCI157" s="88"/>
      <c r="KCJ157" s="88"/>
      <c r="KCK157" s="88"/>
      <c r="KCL157" s="88"/>
      <c r="KCM157" s="88"/>
      <c r="KCN157" s="88"/>
      <c r="KCO157" s="88"/>
      <c r="KCP157" s="88"/>
      <c r="KCQ157" s="88"/>
      <c r="KCR157" s="88"/>
      <c r="KCS157" s="88"/>
      <c r="KCT157" s="88"/>
      <c r="KCU157" s="88"/>
      <c r="KCV157" s="88"/>
      <c r="KCW157" s="88"/>
      <c r="KCX157" s="88"/>
      <c r="KCY157" s="88"/>
      <c r="KCZ157" s="88"/>
      <c r="KDA157" s="88"/>
      <c r="KDB157" s="88"/>
      <c r="KDC157" s="88"/>
      <c r="KDD157" s="88"/>
      <c r="KDE157" s="88"/>
      <c r="KDF157" s="88"/>
      <c r="KDG157" s="88"/>
      <c r="KDH157" s="88"/>
      <c r="KDI157" s="88"/>
      <c r="KDJ157" s="88"/>
      <c r="KDK157" s="88"/>
      <c r="KDL157" s="88"/>
      <c r="KDM157" s="88"/>
      <c r="KDN157" s="88"/>
      <c r="KDO157" s="88"/>
      <c r="KDP157" s="88"/>
      <c r="KDQ157" s="88"/>
      <c r="KDR157" s="88"/>
      <c r="KDS157" s="88"/>
      <c r="KDT157" s="88"/>
      <c r="KDU157" s="88"/>
      <c r="KDV157" s="88"/>
      <c r="KDW157" s="88"/>
      <c r="KDX157" s="88"/>
      <c r="KDY157" s="88"/>
      <c r="KDZ157" s="88"/>
      <c r="KEA157" s="88"/>
      <c r="KEB157" s="88"/>
      <c r="KEC157" s="88"/>
      <c r="KED157" s="88"/>
      <c r="KEE157" s="88"/>
      <c r="KEF157" s="88"/>
      <c r="KEG157" s="88"/>
      <c r="KEH157" s="88"/>
      <c r="KEI157" s="88"/>
      <c r="KEJ157" s="88"/>
      <c r="KEK157" s="88"/>
      <c r="KEL157" s="88"/>
      <c r="KEM157" s="88"/>
      <c r="KEN157" s="88"/>
      <c r="KEO157" s="88"/>
      <c r="KEP157" s="88"/>
      <c r="KEQ157" s="88"/>
      <c r="KER157" s="88"/>
      <c r="KES157" s="88"/>
      <c r="KET157" s="88"/>
      <c r="KEU157" s="88"/>
      <c r="KEV157" s="88"/>
      <c r="KEW157" s="88"/>
      <c r="KEX157" s="88"/>
      <c r="KEY157" s="88"/>
      <c r="KEZ157" s="88"/>
      <c r="KFA157" s="88"/>
      <c r="KFB157" s="88"/>
      <c r="KFC157" s="88"/>
      <c r="KFD157" s="88"/>
      <c r="KFE157" s="88"/>
      <c r="KFF157" s="88"/>
      <c r="KFG157" s="88"/>
      <c r="KFH157" s="88"/>
      <c r="KFI157" s="88"/>
      <c r="KFJ157" s="88"/>
      <c r="KFK157" s="88"/>
      <c r="KFL157" s="88"/>
      <c r="KFM157" s="88"/>
      <c r="KFN157" s="88"/>
      <c r="KFO157" s="88"/>
      <c r="KFP157" s="88"/>
      <c r="KFQ157" s="88"/>
      <c r="KFR157" s="88"/>
      <c r="KFS157" s="88"/>
      <c r="KFT157" s="88"/>
      <c r="KFU157" s="88"/>
      <c r="KFV157" s="88"/>
      <c r="KFW157" s="88"/>
      <c r="KFX157" s="88"/>
      <c r="KFY157" s="88"/>
      <c r="KFZ157" s="88"/>
      <c r="KGA157" s="88"/>
      <c r="KGB157" s="88"/>
      <c r="KGC157" s="88"/>
      <c r="KGD157" s="88"/>
      <c r="KGE157" s="88"/>
      <c r="KGF157" s="88"/>
      <c r="KGG157" s="88"/>
      <c r="KGH157" s="88"/>
      <c r="KGI157" s="88"/>
      <c r="KGJ157" s="88"/>
      <c r="KGK157" s="88"/>
      <c r="KGL157" s="88"/>
      <c r="KGM157" s="88"/>
      <c r="KGN157" s="88"/>
      <c r="KGO157" s="88"/>
      <c r="KGP157" s="88"/>
      <c r="KGQ157" s="88"/>
      <c r="KGR157" s="88"/>
      <c r="KGS157" s="88"/>
      <c r="KGT157" s="88"/>
      <c r="KGU157" s="88"/>
      <c r="KGV157" s="88"/>
      <c r="KGW157" s="88"/>
      <c r="KGX157" s="88"/>
      <c r="KGY157" s="88"/>
      <c r="KGZ157" s="88"/>
      <c r="KHA157" s="88"/>
      <c r="KHB157" s="88"/>
      <c r="KHC157" s="88"/>
      <c r="KHD157" s="88"/>
      <c r="KHE157" s="88"/>
      <c r="KHF157" s="88"/>
      <c r="KHG157" s="88"/>
      <c r="KHH157" s="88"/>
      <c r="KHI157" s="88"/>
      <c r="KHJ157" s="88"/>
      <c r="KHK157" s="88"/>
      <c r="KHL157" s="88"/>
      <c r="KHM157" s="88"/>
      <c r="KHN157" s="88"/>
      <c r="KHO157" s="88"/>
      <c r="KHP157" s="88"/>
      <c r="KHQ157" s="88"/>
      <c r="KHR157" s="88"/>
      <c r="KHS157" s="88"/>
      <c r="KHT157" s="88"/>
      <c r="KHU157" s="88"/>
      <c r="KHV157" s="88"/>
      <c r="KHW157" s="88"/>
      <c r="KHX157" s="88"/>
      <c r="KHY157" s="88"/>
      <c r="KHZ157" s="88"/>
      <c r="KIA157" s="88"/>
      <c r="KIB157" s="88"/>
      <c r="KIC157" s="88"/>
      <c r="KID157" s="88"/>
      <c r="KIE157" s="88"/>
      <c r="KIF157" s="88"/>
      <c r="KIG157" s="88"/>
      <c r="KIH157" s="88"/>
      <c r="KII157" s="88"/>
      <c r="KIJ157" s="88"/>
      <c r="KIK157" s="88"/>
      <c r="KIL157" s="88"/>
      <c r="KIM157" s="88"/>
      <c r="KIN157" s="88"/>
      <c r="KIO157" s="88"/>
      <c r="KIP157" s="88"/>
      <c r="KIQ157" s="88"/>
      <c r="KIR157" s="88"/>
      <c r="KIS157" s="88"/>
      <c r="KIT157" s="88"/>
      <c r="KIU157" s="88"/>
      <c r="KIV157" s="88"/>
      <c r="KIW157" s="88"/>
      <c r="KIX157" s="88"/>
      <c r="KIY157" s="88"/>
      <c r="KIZ157" s="88"/>
      <c r="KJA157" s="88"/>
      <c r="KJB157" s="88"/>
      <c r="KJC157" s="88"/>
      <c r="KJD157" s="88"/>
      <c r="KJE157" s="88"/>
      <c r="KJF157" s="88"/>
      <c r="KJG157" s="88"/>
      <c r="KJH157" s="88"/>
      <c r="KJI157" s="88"/>
      <c r="KJJ157" s="88"/>
      <c r="KJK157" s="88"/>
      <c r="KJL157" s="88"/>
      <c r="KJM157" s="88"/>
      <c r="KJN157" s="88"/>
      <c r="KJO157" s="88"/>
      <c r="KJP157" s="88"/>
      <c r="KJQ157" s="88"/>
      <c r="KJR157" s="88"/>
      <c r="KJS157" s="88"/>
      <c r="KJT157" s="88"/>
      <c r="KJU157" s="88"/>
      <c r="KJV157" s="88"/>
      <c r="KJW157" s="88"/>
      <c r="KJX157" s="88"/>
      <c r="KJY157" s="88"/>
      <c r="KJZ157" s="88"/>
      <c r="KKA157" s="88"/>
      <c r="KKB157" s="88"/>
      <c r="KKC157" s="88"/>
      <c r="KKD157" s="88"/>
      <c r="KKE157" s="88"/>
      <c r="KKF157" s="88"/>
      <c r="KKG157" s="88"/>
      <c r="KKH157" s="88"/>
      <c r="KKI157" s="88"/>
      <c r="KKJ157" s="88"/>
      <c r="KKK157" s="88"/>
      <c r="KKL157" s="88"/>
      <c r="KKM157" s="88"/>
      <c r="KKN157" s="88"/>
      <c r="KKO157" s="88"/>
      <c r="KKP157" s="88"/>
      <c r="KKQ157" s="88"/>
      <c r="KKR157" s="88"/>
      <c r="KKS157" s="88"/>
      <c r="KKT157" s="88"/>
      <c r="KKU157" s="88"/>
      <c r="KKV157" s="88"/>
      <c r="KKW157" s="88"/>
      <c r="KKX157" s="88"/>
      <c r="KKY157" s="88"/>
      <c r="KKZ157" s="88"/>
      <c r="KLA157" s="88"/>
      <c r="KLB157" s="88"/>
      <c r="KLC157" s="88"/>
      <c r="KLD157" s="88"/>
      <c r="KLE157" s="88"/>
      <c r="KLF157" s="88"/>
      <c r="KLG157" s="88"/>
      <c r="KLH157" s="88"/>
      <c r="KLI157" s="88"/>
      <c r="KLJ157" s="88"/>
      <c r="KLK157" s="88"/>
      <c r="KLL157" s="88"/>
      <c r="KLM157" s="88"/>
      <c r="KLN157" s="88"/>
      <c r="KLO157" s="88"/>
      <c r="KLP157" s="88"/>
      <c r="KLQ157" s="88"/>
      <c r="KLR157" s="88"/>
      <c r="KLS157" s="88"/>
      <c r="KLT157" s="88"/>
      <c r="KLU157" s="88"/>
      <c r="KLV157" s="88"/>
      <c r="KLW157" s="88"/>
      <c r="KLX157" s="88"/>
      <c r="KLY157" s="88"/>
      <c r="KLZ157" s="88"/>
      <c r="KMA157" s="88"/>
      <c r="KMB157" s="88"/>
      <c r="KMC157" s="88"/>
      <c r="KMD157" s="88"/>
      <c r="KME157" s="88"/>
      <c r="KMF157" s="88"/>
      <c r="KMG157" s="88"/>
      <c r="KMH157" s="88"/>
      <c r="KMI157" s="88"/>
      <c r="KMJ157" s="88"/>
      <c r="KMK157" s="88"/>
      <c r="KML157" s="88"/>
      <c r="KMM157" s="88"/>
      <c r="KMN157" s="88"/>
      <c r="KMO157" s="88"/>
      <c r="KMP157" s="88"/>
      <c r="KMQ157" s="88"/>
      <c r="KMR157" s="88"/>
      <c r="KMS157" s="88"/>
      <c r="KMT157" s="88"/>
      <c r="KMU157" s="88"/>
      <c r="KMV157" s="88"/>
      <c r="KMW157" s="88"/>
      <c r="KMX157" s="88"/>
      <c r="KMY157" s="88"/>
      <c r="KMZ157" s="88"/>
      <c r="KNA157" s="88"/>
      <c r="KNB157" s="88"/>
      <c r="KNC157" s="88"/>
      <c r="KND157" s="88"/>
      <c r="KNE157" s="88"/>
      <c r="KNF157" s="88"/>
      <c r="KNG157" s="88"/>
      <c r="KNH157" s="88"/>
      <c r="KNI157" s="88"/>
      <c r="KNJ157" s="88"/>
      <c r="KNK157" s="88"/>
      <c r="KNL157" s="88"/>
      <c r="KNM157" s="88"/>
      <c r="KNN157" s="88"/>
      <c r="KNO157" s="88"/>
      <c r="KNP157" s="88"/>
      <c r="KNQ157" s="88"/>
      <c r="KNR157" s="88"/>
      <c r="KNS157" s="88"/>
      <c r="KNT157" s="88"/>
      <c r="KNU157" s="88"/>
      <c r="KNV157" s="88"/>
      <c r="KNW157" s="88"/>
      <c r="KNX157" s="88"/>
      <c r="KNY157" s="88"/>
      <c r="KNZ157" s="88"/>
      <c r="KOA157" s="88"/>
      <c r="KOB157" s="88"/>
      <c r="KOC157" s="88"/>
      <c r="KOD157" s="88"/>
      <c r="KOE157" s="88"/>
      <c r="KOF157" s="88"/>
      <c r="KOG157" s="88"/>
      <c r="KOH157" s="88"/>
      <c r="KOI157" s="88"/>
      <c r="KOJ157" s="88"/>
      <c r="KOK157" s="88"/>
      <c r="KOL157" s="88"/>
      <c r="KOM157" s="88"/>
      <c r="KON157" s="88"/>
      <c r="KOO157" s="88"/>
      <c r="KOP157" s="88"/>
      <c r="KOQ157" s="88"/>
      <c r="KOR157" s="88"/>
      <c r="KOS157" s="88"/>
      <c r="KOT157" s="88"/>
      <c r="KOU157" s="88"/>
      <c r="KOV157" s="88"/>
      <c r="KOW157" s="88"/>
      <c r="KOX157" s="88"/>
      <c r="KOY157" s="88"/>
      <c r="KOZ157" s="88"/>
      <c r="KPA157" s="88"/>
      <c r="KPB157" s="88"/>
      <c r="KPC157" s="88"/>
      <c r="KPD157" s="88"/>
      <c r="KPE157" s="88"/>
      <c r="KPF157" s="88"/>
      <c r="KPG157" s="88"/>
      <c r="KPH157" s="88"/>
      <c r="KPI157" s="88"/>
      <c r="KPJ157" s="88"/>
      <c r="KPK157" s="88"/>
      <c r="KPL157" s="88"/>
      <c r="KPM157" s="88"/>
      <c r="KPN157" s="88"/>
      <c r="KPO157" s="88"/>
      <c r="KPP157" s="88"/>
      <c r="KPQ157" s="88"/>
      <c r="KPR157" s="88"/>
      <c r="KPS157" s="88"/>
      <c r="KPT157" s="88"/>
      <c r="KPU157" s="88"/>
      <c r="KPV157" s="88"/>
      <c r="KPW157" s="88"/>
      <c r="KPX157" s="88"/>
      <c r="KPY157" s="88"/>
      <c r="KPZ157" s="88"/>
      <c r="KQA157" s="88"/>
      <c r="KQB157" s="88"/>
      <c r="KQC157" s="88"/>
      <c r="KQD157" s="88"/>
      <c r="KQE157" s="88"/>
      <c r="KQF157" s="88"/>
      <c r="KQG157" s="88"/>
      <c r="KQH157" s="88"/>
      <c r="KQI157" s="88"/>
      <c r="KQJ157" s="88"/>
      <c r="KQK157" s="88"/>
      <c r="KQL157" s="88"/>
      <c r="KQM157" s="88"/>
      <c r="KQN157" s="88"/>
      <c r="KQO157" s="88"/>
      <c r="KQP157" s="88"/>
      <c r="KQQ157" s="88"/>
      <c r="KQR157" s="88"/>
      <c r="KQS157" s="88"/>
      <c r="KQT157" s="88"/>
      <c r="KQU157" s="88"/>
      <c r="KQV157" s="88"/>
      <c r="KQW157" s="88"/>
      <c r="KQX157" s="88"/>
      <c r="KQY157" s="88"/>
      <c r="KQZ157" s="88"/>
      <c r="KRA157" s="88"/>
      <c r="KRB157" s="88"/>
      <c r="KRC157" s="88"/>
      <c r="KRD157" s="88"/>
      <c r="KRE157" s="88"/>
      <c r="KRF157" s="88"/>
      <c r="KRG157" s="88"/>
      <c r="KRH157" s="88"/>
      <c r="KRI157" s="88"/>
      <c r="KRJ157" s="88"/>
      <c r="KRK157" s="88"/>
      <c r="KRL157" s="88"/>
      <c r="KRM157" s="88"/>
      <c r="KRN157" s="88"/>
      <c r="KRO157" s="88"/>
      <c r="KRP157" s="88"/>
      <c r="KRQ157" s="88"/>
      <c r="KRR157" s="88"/>
      <c r="KRS157" s="88"/>
      <c r="KRT157" s="88"/>
      <c r="KRU157" s="88"/>
      <c r="KRV157" s="88"/>
      <c r="KRW157" s="88"/>
      <c r="KRX157" s="88"/>
      <c r="KRY157" s="88"/>
      <c r="KRZ157" s="88"/>
      <c r="KSA157" s="88"/>
      <c r="KSB157" s="88"/>
      <c r="KSC157" s="88"/>
      <c r="KSD157" s="88"/>
      <c r="KSE157" s="88"/>
      <c r="KSF157" s="88"/>
      <c r="KSG157" s="88"/>
      <c r="KSH157" s="88"/>
      <c r="KSI157" s="88"/>
      <c r="KSJ157" s="88"/>
      <c r="KSK157" s="88"/>
      <c r="KSL157" s="88"/>
      <c r="KSM157" s="88"/>
      <c r="KSN157" s="88"/>
      <c r="KSO157" s="88"/>
      <c r="KSP157" s="88"/>
      <c r="KSQ157" s="88"/>
      <c r="KSR157" s="88"/>
      <c r="KSS157" s="88"/>
      <c r="KST157" s="88"/>
      <c r="KSU157" s="88"/>
      <c r="KSV157" s="88"/>
      <c r="KSW157" s="88"/>
      <c r="KSX157" s="88"/>
      <c r="KSY157" s="88"/>
      <c r="KSZ157" s="88"/>
      <c r="KTA157" s="88"/>
      <c r="KTB157" s="88"/>
      <c r="KTC157" s="88"/>
      <c r="KTD157" s="88"/>
      <c r="KTE157" s="88"/>
      <c r="KTF157" s="88"/>
      <c r="KTG157" s="88"/>
      <c r="KTH157" s="88"/>
      <c r="KTI157" s="88"/>
      <c r="KTJ157" s="88"/>
      <c r="KTK157" s="88"/>
      <c r="KTL157" s="88"/>
      <c r="KTM157" s="88"/>
      <c r="KTN157" s="88"/>
      <c r="KTO157" s="88"/>
      <c r="KTP157" s="88"/>
      <c r="KTQ157" s="88"/>
      <c r="KTR157" s="88"/>
      <c r="KTS157" s="88"/>
      <c r="KTT157" s="88"/>
      <c r="KTU157" s="88"/>
      <c r="KTV157" s="88"/>
      <c r="KTW157" s="88"/>
      <c r="KTX157" s="88"/>
      <c r="KTY157" s="88"/>
      <c r="KTZ157" s="88"/>
      <c r="KUA157" s="88"/>
      <c r="KUB157" s="88"/>
      <c r="KUC157" s="88"/>
      <c r="KUD157" s="88"/>
      <c r="KUE157" s="88"/>
      <c r="KUF157" s="88"/>
      <c r="KUG157" s="88"/>
      <c r="KUH157" s="88"/>
      <c r="KUI157" s="88"/>
      <c r="KUJ157" s="88"/>
      <c r="KUK157" s="88"/>
      <c r="KUL157" s="88"/>
      <c r="KUM157" s="88"/>
      <c r="KUN157" s="88"/>
      <c r="KUO157" s="88"/>
      <c r="KUP157" s="88"/>
      <c r="KUQ157" s="88"/>
      <c r="KUR157" s="88"/>
      <c r="KUS157" s="88"/>
      <c r="KUT157" s="88"/>
      <c r="KUU157" s="88"/>
      <c r="KUV157" s="88"/>
      <c r="KUW157" s="88"/>
      <c r="KUX157" s="88"/>
      <c r="KUY157" s="88"/>
      <c r="KUZ157" s="88"/>
      <c r="KVA157" s="88"/>
      <c r="KVB157" s="88"/>
      <c r="KVC157" s="88"/>
      <c r="KVD157" s="88"/>
      <c r="KVE157" s="88"/>
      <c r="KVF157" s="88"/>
      <c r="KVG157" s="88"/>
      <c r="KVH157" s="88"/>
      <c r="KVI157" s="88"/>
      <c r="KVJ157" s="88"/>
      <c r="KVK157" s="88"/>
      <c r="KVL157" s="88"/>
      <c r="KVM157" s="88"/>
      <c r="KVN157" s="88"/>
      <c r="KVO157" s="88"/>
      <c r="KVP157" s="88"/>
      <c r="KVQ157" s="88"/>
      <c r="KVR157" s="88"/>
      <c r="KVS157" s="88"/>
      <c r="KVT157" s="88"/>
      <c r="KVU157" s="88"/>
      <c r="KVV157" s="88"/>
      <c r="KVW157" s="88"/>
      <c r="KVX157" s="88"/>
      <c r="KVY157" s="88"/>
      <c r="KVZ157" s="88"/>
      <c r="KWA157" s="88"/>
      <c r="KWB157" s="88"/>
      <c r="KWC157" s="88"/>
      <c r="KWD157" s="88"/>
      <c r="KWE157" s="88"/>
      <c r="KWF157" s="88"/>
      <c r="KWG157" s="88"/>
      <c r="KWH157" s="88"/>
      <c r="KWI157" s="88"/>
      <c r="KWJ157" s="88"/>
      <c r="KWK157" s="88"/>
      <c r="KWL157" s="88"/>
      <c r="KWM157" s="88"/>
      <c r="KWN157" s="88"/>
      <c r="KWO157" s="88"/>
      <c r="KWP157" s="88"/>
      <c r="KWQ157" s="88"/>
      <c r="KWR157" s="88"/>
      <c r="KWS157" s="88"/>
      <c r="KWT157" s="88"/>
      <c r="KWU157" s="88"/>
      <c r="KWV157" s="88"/>
      <c r="KWW157" s="88"/>
      <c r="KWX157" s="88"/>
      <c r="KWY157" s="88"/>
      <c r="KWZ157" s="88"/>
      <c r="KXA157" s="88"/>
      <c r="KXB157" s="88"/>
      <c r="KXC157" s="88"/>
      <c r="KXD157" s="88"/>
      <c r="KXE157" s="88"/>
      <c r="KXF157" s="88"/>
      <c r="KXG157" s="88"/>
      <c r="KXH157" s="88"/>
      <c r="KXI157" s="88"/>
      <c r="KXJ157" s="88"/>
      <c r="KXK157" s="88"/>
      <c r="KXL157" s="88"/>
      <c r="KXM157" s="88"/>
      <c r="KXN157" s="88"/>
      <c r="KXO157" s="88"/>
      <c r="KXP157" s="88"/>
      <c r="KXQ157" s="88"/>
      <c r="KXR157" s="88"/>
      <c r="KXS157" s="88"/>
      <c r="KXT157" s="88"/>
      <c r="KXU157" s="88"/>
      <c r="KXV157" s="88"/>
      <c r="KXW157" s="88"/>
      <c r="KXX157" s="88"/>
      <c r="KXY157" s="88"/>
      <c r="KXZ157" s="88"/>
      <c r="KYA157" s="88"/>
      <c r="KYB157" s="88"/>
      <c r="KYC157" s="88"/>
      <c r="KYD157" s="88"/>
      <c r="KYE157" s="88"/>
      <c r="KYF157" s="88"/>
      <c r="KYG157" s="88"/>
      <c r="KYH157" s="88"/>
      <c r="KYI157" s="88"/>
      <c r="KYJ157" s="88"/>
      <c r="KYK157" s="88"/>
      <c r="KYL157" s="88"/>
      <c r="KYM157" s="88"/>
      <c r="KYN157" s="88"/>
      <c r="KYO157" s="88"/>
      <c r="KYP157" s="88"/>
      <c r="KYQ157" s="88"/>
      <c r="KYR157" s="88"/>
      <c r="KYS157" s="88"/>
      <c r="KYT157" s="88"/>
      <c r="KYU157" s="88"/>
      <c r="KYV157" s="88"/>
      <c r="KYW157" s="88"/>
      <c r="KYX157" s="88"/>
      <c r="KYY157" s="88"/>
      <c r="KYZ157" s="88"/>
      <c r="KZA157" s="88"/>
      <c r="KZB157" s="88"/>
      <c r="KZC157" s="88"/>
      <c r="KZD157" s="88"/>
      <c r="KZE157" s="88"/>
      <c r="KZF157" s="88"/>
      <c r="KZG157" s="88"/>
      <c r="KZH157" s="88"/>
      <c r="KZI157" s="88"/>
      <c r="KZJ157" s="88"/>
      <c r="KZK157" s="88"/>
      <c r="KZL157" s="88"/>
      <c r="KZM157" s="88"/>
      <c r="KZN157" s="88"/>
      <c r="KZO157" s="88"/>
      <c r="KZP157" s="88"/>
      <c r="KZQ157" s="88"/>
      <c r="KZR157" s="88"/>
      <c r="KZS157" s="88"/>
      <c r="KZT157" s="88"/>
      <c r="KZU157" s="88"/>
      <c r="KZV157" s="88"/>
      <c r="KZW157" s="88"/>
      <c r="KZX157" s="88"/>
      <c r="KZY157" s="88"/>
      <c r="KZZ157" s="88"/>
      <c r="LAA157" s="88"/>
      <c r="LAB157" s="88"/>
      <c r="LAC157" s="88"/>
      <c r="LAD157" s="88"/>
      <c r="LAE157" s="88"/>
      <c r="LAF157" s="88"/>
      <c r="LAG157" s="88"/>
      <c r="LAH157" s="88"/>
      <c r="LAI157" s="88"/>
      <c r="LAJ157" s="88"/>
      <c r="LAK157" s="88"/>
      <c r="LAL157" s="88"/>
      <c r="LAM157" s="88"/>
      <c r="LAN157" s="88"/>
      <c r="LAO157" s="88"/>
      <c r="LAP157" s="88"/>
      <c r="LAQ157" s="88"/>
      <c r="LAR157" s="88"/>
      <c r="LAS157" s="88"/>
      <c r="LAT157" s="88"/>
      <c r="LAU157" s="88"/>
      <c r="LAV157" s="88"/>
      <c r="LAW157" s="88"/>
      <c r="LAX157" s="88"/>
      <c r="LAY157" s="88"/>
      <c r="LAZ157" s="88"/>
      <c r="LBA157" s="88"/>
      <c r="LBB157" s="88"/>
      <c r="LBC157" s="88"/>
      <c r="LBD157" s="88"/>
      <c r="LBE157" s="88"/>
      <c r="LBF157" s="88"/>
      <c r="LBG157" s="88"/>
      <c r="LBH157" s="88"/>
      <c r="LBI157" s="88"/>
      <c r="LBJ157" s="88"/>
      <c r="LBK157" s="88"/>
      <c r="LBL157" s="88"/>
      <c r="LBM157" s="88"/>
      <c r="LBN157" s="88"/>
      <c r="LBO157" s="88"/>
      <c r="LBP157" s="88"/>
      <c r="LBQ157" s="88"/>
      <c r="LBR157" s="88"/>
      <c r="LBS157" s="88"/>
      <c r="LBT157" s="88"/>
      <c r="LBU157" s="88"/>
      <c r="LBV157" s="88"/>
      <c r="LBW157" s="88"/>
      <c r="LBX157" s="88"/>
      <c r="LBY157" s="88"/>
      <c r="LBZ157" s="88"/>
      <c r="LCA157" s="88"/>
      <c r="LCB157" s="88"/>
      <c r="LCC157" s="88"/>
      <c r="LCD157" s="88"/>
      <c r="LCE157" s="88"/>
      <c r="LCF157" s="88"/>
      <c r="LCG157" s="88"/>
      <c r="LCH157" s="88"/>
      <c r="LCI157" s="88"/>
      <c r="LCJ157" s="88"/>
      <c r="LCK157" s="88"/>
      <c r="LCL157" s="88"/>
      <c r="LCM157" s="88"/>
      <c r="LCN157" s="88"/>
      <c r="LCO157" s="88"/>
      <c r="LCP157" s="88"/>
      <c r="LCQ157" s="88"/>
      <c r="LCR157" s="88"/>
      <c r="LCS157" s="88"/>
      <c r="LCT157" s="88"/>
      <c r="LCU157" s="88"/>
      <c r="LCV157" s="88"/>
      <c r="LCW157" s="88"/>
      <c r="LCX157" s="88"/>
      <c r="LCY157" s="88"/>
      <c r="LCZ157" s="88"/>
      <c r="LDA157" s="88"/>
      <c r="LDB157" s="88"/>
      <c r="LDC157" s="88"/>
      <c r="LDD157" s="88"/>
      <c r="LDE157" s="88"/>
      <c r="LDF157" s="88"/>
      <c r="LDG157" s="88"/>
      <c r="LDH157" s="88"/>
      <c r="LDI157" s="88"/>
      <c r="LDJ157" s="88"/>
      <c r="LDK157" s="88"/>
      <c r="LDL157" s="88"/>
      <c r="LDM157" s="88"/>
      <c r="LDN157" s="88"/>
      <c r="LDO157" s="88"/>
      <c r="LDP157" s="88"/>
      <c r="LDQ157" s="88"/>
      <c r="LDR157" s="88"/>
      <c r="LDS157" s="88"/>
      <c r="LDT157" s="88"/>
      <c r="LDU157" s="88"/>
      <c r="LDV157" s="88"/>
      <c r="LDW157" s="88"/>
      <c r="LDX157" s="88"/>
      <c r="LDY157" s="88"/>
      <c r="LDZ157" s="88"/>
      <c r="LEA157" s="88"/>
      <c r="LEB157" s="88"/>
      <c r="LEC157" s="88"/>
      <c r="LED157" s="88"/>
      <c r="LEE157" s="88"/>
      <c r="LEF157" s="88"/>
      <c r="LEG157" s="88"/>
      <c r="LEH157" s="88"/>
      <c r="LEI157" s="88"/>
      <c r="LEJ157" s="88"/>
      <c r="LEK157" s="88"/>
      <c r="LEL157" s="88"/>
      <c r="LEM157" s="88"/>
      <c r="LEN157" s="88"/>
      <c r="LEO157" s="88"/>
      <c r="LEP157" s="88"/>
      <c r="LEQ157" s="88"/>
      <c r="LER157" s="88"/>
      <c r="LES157" s="88"/>
      <c r="LET157" s="88"/>
      <c r="LEU157" s="88"/>
      <c r="LEV157" s="88"/>
      <c r="LEW157" s="88"/>
      <c r="LEX157" s="88"/>
      <c r="LEY157" s="88"/>
      <c r="LEZ157" s="88"/>
      <c r="LFA157" s="88"/>
      <c r="LFB157" s="88"/>
      <c r="LFC157" s="88"/>
      <c r="LFD157" s="88"/>
      <c r="LFE157" s="88"/>
      <c r="LFF157" s="88"/>
      <c r="LFG157" s="88"/>
      <c r="LFH157" s="88"/>
      <c r="LFI157" s="88"/>
      <c r="LFJ157" s="88"/>
      <c r="LFK157" s="88"/>
      <c r="LFL157" s="88"/>
      <c r="LFM157" s="88"/>
      <c r="LFN157" s="88"/>
      <c r="LFO157" s="88"/>
      <c r="LFP157" s="88"/>
      <c r="LFQ157" s="88"/>
      <c r="LFR157" s="88"/>
      <c r="LFS157" s="88"/>
      <c r="LFT157" s="88"/>
      <c r="LFU157" s="88"/>
      <c r="LFV157" s="88"/>
      <c r="LFW157" s="88"/>
      <c r="LFX157" s="88"/>
      <c r="LFY157" s="88"/>
      <c r="LFZ157" s="88"/>
      <c r="LGA157" s="88"/>
      <c r="LGB157" s="88"/>
      <c r="LGC157" s="88"/>
      <c r="LGD157" s="88"/>
      <c r="LGE157" s="88"/>
      <c r="LGF157" s="88"/>
      <c r="LGG157" s="88"/>
      <c r="LGH157" s="88"/>
      <c r="LGI157" s="88"/>
      <c r="LGJ157" s="88"/>
      <c r="LGK157" s="88"/>
      <c r="LGL157" s="88"/>
      <c r="LGM157" s="88"/>
      <c r="LGN157" s="88"/>
      <c r="LGO157" s="88"/>
      <c r="LGP157" s="88"/>
      <c r="LGQ157" s="88"/>
      <c r="LGR157" s="88"/>
      <c r="LGS157" s="88"/>
      <c r="LGT157" s="88"/>
      <c r="LGU157" s="88"/>
      <c r="LGV157" s="88"/>
      <c r="LGW157" s="88"/>
      <c r="LGX157" s="88"/>
      <c r="LGY157" s="88"/>
      <c r="LGZ157" s="88"/>
      <c r="LHA157" s="88"/>
      <c r="LHB157" s="88"/>
      <c r="LHC157" s="88"/>
      <c r="LHD157" s="88"/>
      <c r="LHE157" s="88"/>
      <c r="LHF157" s="88"/>
      <c r="LHG157" s="88"/>
      <c r="LHH157" s="88"/>
      <c r="LHI157" s="88"/>
      <c r="LHJ157" s="88"/>
      <c r="LHK157" s="88"/>
      <c r="LHL157" s="88"/>
      <c r="LHM157" s="88"/>
      <c r="LHN157" s="88"/>
      <c r="LHO157" s="88"/>
      <c r="LHP157" s="88"/>
      <c r="LHQ157" s="88"/>
      <c r="LHR157" s="88"/>
      <c r="LHS157" s="88"/>
      <c r="LHT157" s="88"/>
      <c r="LHU157" s="88"/>
      <c r="LHV157" s="88"/>
      <c r="LHW157" s="88"/>
      <c r="LHX157" s="88"/>
      <c r="LHY157" s="88"/>
      <c r="LHZ157" s="88"/>
      <c r="LIA157" s="88"/>
      <c r="LIB157" s="88"/>
      <c r="LIC157" s="88"/>
      <c r="LID157" s="88"/>
      <c r="LIE157" s="88"/>
      <c r="LIF157" s="88"/>
      <c r="LIG157" s="88"/>
      <c r="LIH157" s="88"/>
      <c r="LII157" s="88"/>
      <c r="LIJ157" s="88"/>
      <c r="LIK157" s="88"/>
      <c r="LIL157" s="88"/>
      <c r="LIM157" s="88"/>
      <c r="LIN157" s="88"/>
      <c r="LIO157" s="88"/>
      <c r="LIP157" s="88"/>
      <c r="LIQ157" s="88"/>
      <c r="LIR157" s="88"/>
      <c r="LIS157" s="88"/>
      <c r="LIT157" s="88"/>
      <c r="LIU157" s="88"/>
      <c r="LIV157" s="88"/>
      <c r="LIW157" s="88"/>
      <c r="LIX157" s="88"/>
      <c r="LIY157" s="88"/>
      <c r="LIZ157" s="88"/>
      <c r="LJA157" s="88"/>
      <c r="LJB157" s="88"/>
      <c r="LJC157" s="88"/>
      <c r="LJD157" s="88"/>
      <c r="LJE157" s="88"/>
      <c r="LJF157" s="88"/>
      <c r="LJG157" s="88"/>
      <c r="LJH157" s="88"/>
      <c r="LJI157" s="88"/>
      <c r="LJJ157" s="88"/>
      <c r="LJK157" s="88"/>
      <c r="LJL157" s="88"/>
      <c r="LJM157" s="88"/>
      <c r="LJN157" s="88"/>
      <c r="LJO157" s="88"/>
      <c r="LJP157" s="88"/>
      <c r="LJQ157" s="88"/>
      <c r="LJR157" s="88"/>
      <c r="LJS157" s="88"/>
      <c r="LJT157" s="88"/>
      <c r="LJU157" s="88"/>
      <c r="LJV157" s="88"/>
      <c r="LJW157" s="88"/>
      <c r="LJX157" s="88"/>
      <c r="LJY157" s="88"/>
      <c r="LJZ157" s="88"/>
      <c r="LKA157" s="88"/>
      <c r="LKB157" s="88"/>
      <c r="LKC157" s="88"/>
      <c r="LKD157" s="88"/>
      <c r="LKE157" s="88"/>
      <c r="LKF157" s="88"/>
      <c r="LKG157" s="88"/>
      <c r="LKH157" s="88"/>
      <c r="LKI157" s="88"/>
      <c r="LKJ157" s="88"/>
      <c r="LKK157" s="88"/>
      <c r="LKL157" s="88"/>
      <c r="LKM157" s="88"/>
      <c r="LKN157" s="88"/>
      <c r="LKO157" s="88"/>
      <c r="LKP157" s="88"/>
      <c r="LKQ157" s="88"/>
      <c r="LKR157" s="88"/>
      <c r="LKS157" s="88"/>
      <c r="LKT157" s="88"/>
      <c r="LKU157" s="88"/>
      <c r="LKV157" s="88"/>
      <c r="LKW157" s="88"/>
      <c r="LKX157" s="88"/>
      <c r="LKY157" s="88"/>
      <c r="LKZ157" s="88"/>
      <c r="LLA157" s="88"/>
      <c r="LLB157" s="88"/>
      <c r="LLC157" s="88"/>
      <c r="LLD157" s="88"/>
      <c r="LLE157" s="88"/>
      <c r="LLF157" s="88"/>
      <c r="LLG157" s="88"/>
      <c r="LLH157" s="88"/>
      <c r="LLI157" s="88"/>
      <c r="LLJ157" s="88"/>
      <c r="LLK157" s="88"/>
      <c r="LLL157" s="88"/>
      <c r="LLM157" s="88"/>
      <c r="LLN157" s="88"/>
      <c r="LLO157" s="88"/>
      <c r="LLP157" s="88"/>
      <c r="LLQ157" s="88"/>
      <c r="LLR157" s="88"/>
      <c r="LLS157" s="88"/>
      <c r="LLT157" s="88"/>
      <c r="LLU157" s="88"/>
      <c r="LLV157" s="88"/>
      <c r="LLW157" s="88"/>
      <c r="LLX157" s="88"/>
      <c r="LLY157" s="88"/>
      <c r="LLZ157" s="88"/>
      <c r="LMA157" s="88"/>
      <c r="LMB157" s="88"/>
      <c r="LMC157" s="88"/>
      <c r="LMD157" s="88"/>
      <c r="LME157" s="88"/>
      <c r="LMF157" s="88"/>
      <c r="LMG157" s="88"/>
      <c r="LMH157" s="88"/>
      <c r="LMI157" s="88"/>
      <c r="LMJ157" s="88"/>
      <c r="LMK157" s="88"/>
      <c r="LML157" s="88"/>
      <c r="LMM157" s="88"/>
      <c r="LMN157" s="88"/>
      <c r="LMO157" s="88"/>
      <c r="LMP157" s="88"/>
      <c r="LMQ157" s="88"/>
      <c r="LMR157" s="88"/>
      <c r="LMS157" s="88"/>
      <c r="LMT157" s="88"/>
      <c r="LMU157" s="88"/>
      <c r="LMV157" s="88"/>
      <c r="LMW157" s="88"/>
      <c r="LMX157" s="88"/>
      <c r="LMY157" s="88"/>
      <c r="LMZ157" s="88"/>
      <c r="LNA157" s="88"/>
      <c r="LNB157" s="88"/>
      <c r="LNC157" s="88"/>
      <c r="LND157" s="88"/>
      <c r="LNE157" s="88"/>
      <c r="LNF157" s="88"/>
      <c r="LNG157" s="88"/>
      <c r="LNH157" s="88"/>
      <c r="LNI157" s="88"/>
      <c r="LNJ157" s="88"/>
      <c r="LNK157" s="88"/>
      <c r="LNL157" s="88"/>
      <c r="LNM157" s="88"/>
      <c r="LNN157" s="88"/>
      <c r="LNO157" s="88"/>
      <c r="LNP157" s="88"/>
      <c r="LNQ157" s="88"/>
      <c r="LNR157" s="88"/>
      <c r="LNS157" s="88"/>
      <c r="LNT157" s="88"/>
      <c r="LNU157" s="88"/>
      <c r="LNV157" s="88"/>
      <c r="LNW157" s="88"/>
      <c r="LNX157" s="88"/>
      <c r="LNY157" s="88"/>
      <c r="LNZ157" s="88"/>
      <c r="LOA157" s="88"/>
      <c r="LOB157" s="88"/>
      <c r="LOC157" s="88"/>
      <c r="LOD157" s="88"/>
      <c r="LOE157" s="88"/>
      <c r="LOF157" s="88"/>
      <c r="LOG157" s="88"/>
      <c r="LOH157" s="88"/>
      <c r="LOI157" s="88"/>
      <c r="LOJ157" s="88"/>
      <c r="LOK157" s="88"/>
      <c r="LOL157" s="88"/>
      <c r="LOM157" s="88"/>
      <c r="LON157" s="88"/>
      <c r="LOO157" s="88"/>
      <c r="LOP157" s="88"/>
      <c r="LOQ157" s="88"/>
      <c r="LOR157" s="88"/>
      <c r="LOS157" s="88"/>
      <c r="LOT157" s="88"/>
      <c r="LOU157" s="88"/>
      <c r="LOV157" s="88"/>
      <c r="LOW157" s="88"/>
      <c r="LOX157" s="88"/>
      <c r="LOY157" s="88"/>
      <c r="LOZ157" s="88"/>
      <c r="LPA157" s="88"/>
      <c r="LPB157" s="88"/>
      <c r="LPC157" s="88"/>
      <c r="LPD157" s="88"/>
      <c r="LPE157" s="88"/>
      <c r="LPF157" s="88"/>
      <c r="LPG157" s="88"/>
      <c r="LPH157" s="88"/>
      <c r="LPI157" s="88"/>
      <c r="LPJ157" s="88"/>
      <c r="LPK157" s="88"/>
      <c r="LPL157" s="88"/>
      <c r="LPM157" s="88"/>
      <c r="LPN157" s="88"/>
      <c r="LPO157" s="88"/>
      <c r="LPP157" s="88"/>
      <c r="LPQ157" s="88"/>
      <c r="LPR157" s="88"/>
      <c r="LPS157" s="88"/>
      <c r="LPT157" s="88"/>
      <c r="LPU157" s="88"/>
      <c r="LPV157" s="88"/>
      <c r="LPW157" s="88"/>
      <c r="LPX157" s="88"/>
      <c r="LPY157" s="88"/>
      <c r="LPZ157" s="88"/>
      <c r="LQA157" s="88"/>
      <c r="LQB157" s="88"/>
      <c r="LQC157" s="88"/>
      <c r="LQD157" s="88"/>
      <c r="LQE157" s="88"/>
      <c r="LQF157" s="88"/>
      <c r="LQG157" s="88"/>
      <c r="LQH157" s="88"/>
      <c r="LQI157" s="88"/>
      <c r="LQJ157" s="88"/>
      <c r="LQK157" s="88"/>
      <c r="LQL157" s="88"/>
      <c r="LQM157" s="88"/>
      <c r="LQN157" s="88"/>
      <c r="LQO157" s="88"/>
      <c r="LQP157" s="88"/>
      <c r="LQQ157" s="88"/>
      <c r="LQR157" s="88"/>
      <c r="LQS157" s="88"/>
      <c r="LQT157" s="88"/>
      <c r="LQU157" s="88"/>
      <c r="LQV157" s="88"/>
      <c r="LQW157" s="88"/>
      <c r="LQX157" s="88"/>
      <c r="LQY157" s="88"/>
      <c r="LQZ157" s="88"/>
      <c r="LRA157" s="88"/>
      <c r="LRB157" s="88"/>
      <c r="LRC157" s="88"/>
      <c r="LRD157" s="88"/>
      <c r="LRE157" s="88"/>
      <c r="LRF157" s="88"/>
      <c r="LRG157" s="88"/>
      <c r="LRH157" s="88"/>
      <c r="LRI157" s="88"/>
      <c r="LRJ157" s="88"/>
      <c r="LRK157" s="88"/>
      <c r="LRL157" s="88"/>
      <c r="LRM157" s="88"/>
      <c r="LRN157" s="88"/>
      <c r="LRO157" s="88"/>
      <c r="LRP157" s="88"/>
      <c r="LRQ157" s="88"/>
      <c r="LRR157" s="88"/>
      <c r="LRS157" s="88"/>
      <c r="LRT157" s="88"/>
      <c r="LRU157" s="88"/>
      <c r="LRV157" s="88"/>
      <c r="LRW157" s="88"/>
      <c r="LRX157" s="88"/>
      <c r="LRY157" s="88"/>
      <c r="LRZ157" s="88"/>
      <c r="LSA157" s="88"/>
      <c r="LSB157" s="88"/>
      <c r="LSC157" s="88"/>
      <c r="LSD157" s="88"/>
      <c r="LSE157" s="88"/>
      <c r="LSF157" s="88"/>
      <c r="LSG157" s="88"/>
      <c r="LSH157" s="88"/>
      <c r="LSI157" s="88"/>
      <c r="LSJ157" s="88"/>
      <c r="LSK157" s="88"/>
      <c r="LSL157" s="88"/>
      <c r="LSM157" s="88"/>
      <c r="LSN157" s="88"/>
      <c r="LSO157" s="88"/>
      <c r="LSP157" s="88"/>
      <c r="LSQ157" s="88"/>
      <c r="LSR157" s="88"/>
      <c r="LSS157" s="88"/>
      <c r="LST157" s="88"/>
      <c r="LSU157" s="88"/>
      <c r="LSV157" s="88"/>
      <c r="LSW157" s="88"/>
      <c r="LSX157" s="88"/>
      <c r="LSY157" s="88"/>
      <c r="LSZ157" s="88"/>
      <c r="LTA157" s="88"/>
      <c r="LTB157" s="88"/>
      <c r="LTC157" s="88"/>
      <c r="LTD157" s="88"/>
      <c r="LTE157" s="88"/>
      <c r="LTF157" s="88"/>
      <c r="LTG157" s="88"/>
      <c r="LTH157" s="88"/>
      <c r="LTI157" s="88"/>
      <c r="LTJ157" s="88"/>
      <c r="LTK157" s="88"/>
      <c r="LTL157" s="88"/>
      <c r="LTM157" s="88"/>
      <c r="LTN157" s="88"/>
      <c r="LTO157" s="88"/>
      <c r="LTP157" s="88"/>
      <c r="LTQ157" s="88"/>
      <c r="LTR157" s="88"/>
      <c r="LTS157" s="88"/>
      <c r="LTT157" s="88"/>
      <c r="LTU157" s="88"/>
      <c r="LTV157" s="88"/>
      <c r="LTW157" s="88"/>
      <c r="LTX157" s="88"/>
      <c r="LTY157" s="88"/>
      <c r="LTZ157" s="88"/>
      <c r="LUA157" s="88"/>
      <c r="LUB157" s="88"/>
      <c r="LUC157" s="88"/>
      <c r="LUD157" s="88"/>
      <c r="LUE157" s="88"/>
      <c r="LUF157" s="88"/>
      <c r="LUG157" s="88"/>
      <c r="LUH157" s="88"/>
      <c r="LUI157" s="88"/>
      <c r="LUJ157" s="88"/>
      <c r="LUK157" s="88"/>
      <c r="LUL157" s="88"/>
      <c r="LUM157" s="88"/>
      <c r="LUN157" s="88"/>
      <c r="LUO157" s="88"/>
      <c r="LUP157" s="88"/>
      <c r="LUQ157" s="88"/>
      <c r="LUR157" s="88"/>
      <c r="LUS157" s="88"/>
      <c r="LUT157" s="88"/>
      <c r="LUU157" s="88"/>
      <c r="LUV157" s="88"/>
      <c r="LUW157" s="88"/>
      <c r="LUX157" s="88"/>
      <c r="LUY157" s="88"/>
      <c r="LUZ157" s="88"/>
      <c r="LVA157" s="88"/>
      <c r="LVB157" s="88"/>
      <c r="LVC157" s="88"/>
      <c r="LVD157" s="88"/>
      <c r="LVE157" s="88"/>
      <c r="LVF157" s="88"/>
      <c r="LVG157" s="88"/>
      <c r="LVH157" s="88"/>
      <c r="LVI157" s="88"/>
      <c r="LVJ157" s="88"/>
      <c r="LVK157" s="88"/>
      <c r="LVL157" s="88"/>
      <c r="LVM157" s="88"/>
      <c r="LVN157" s="88"/>
      <c r="LVO157" s="88"/>
      <c r="LVP157" s="88"/>
      <c r="LVQ157" s="88"/>
      <c r="LVR157" s="88"/>
      <c r="LVS157" s="88"/>
      <c r="LVT157" s="88"/>
      <c r="LVU157" s="88"/>
      <c r="LVV157" s="88"/>
      <c r="LVW157" s="88"/>
      <c r="LVX157" s="88"/>
      <c r="LVY157" s="88"/>
      <c r="LVZ157" s="88"/>
      <c r="LWA157" s="88"/>
      <c r="LWB157" s="88"/>
      <c r="LWC157" s="88"/>
      <c r="LWD157" s="88"/>
      <c r="LWE157" s="88"/>
      <c r="LWF157" s="88"/>
      <c r="LWG157" s="88"/>
      <c r="LWH157" s="88"/>
      <c r="LWI157" s="88"/>
      <c r="LWJ157" s="88"/>
      <c r="LWK157" s="88"/>
      <c r="LWL157" s="88"/>
      <c r="LWM157" s="88"/>
      <c r="LWN157" s="88"/>
      <c r="LWO157" s="88"/>
      <c r="LWP157" s="88"/>
      <c r="LWQ157" s="88"/>
      <c r="LWR157" s="88"/>
      <c r="LWS157" s="88"/>
      <c r="LWT157" s="88"/>
      <c r="LWU157" s="88"/>
      <c r="LWV157" s="88"/>
      <c r="LWW157" s="88"/>
      <c r="LWX157" s="88"/>
      <c r="LWY157" s="88"/>
      <c r="LWZ157" s="88"/>
      <c r="LXA157" s="88"/>
      <c r="LXB157" s="88"/>
      <c r="LXC157" s="88"/>
      <c r="LXD157" s="88"/>
      <c r="LXE157" s="88"/>
      <c r="LXF157" s="88"/>
      <c r="LXG157" s="88"/>
      <c r="LXH157" s="88"/>
      <c r="LXI157" s="88"/>
      <c r="LXJ157" s="88"/>
      <c r="LXK157" s="88"/>
      <c r="LXL157" s="88"/>
      <c r="LXM157" s="88"/>
      <c r="LXN157" s="88"/>
      <c r="LXO157" s="88"/>
      <c r="LXP157" s="88"/>
      <c r="LXQ157" s="88"/>
      <c r="LXR157" s="88"/>
      <c r="LXS157" s="88"/>
      <c r="LXT157" s="88"/>
      <c r="LXU157" s="88"/>
      <c r="LXV157" s="88"/>
      <c r="LXW157" s="88"/>
      <c r="LXX157" s="88"/>
      <c r="LXY157" s="88"/>
      <c r="LXZ157" s="88"/>
      <c r="LYA157" s="88"/>
      <c r="LYB157" s="88"/>
      <c r="LYC157" s="88"/>
      <c r="LYD157" s="88"/>
      <c r="LYE157" s="88"/>
      <c r="LYF157" s="88"/>
      <c r="LYG157" s="88"/>
      <c r="LYH157" s="88"/>
      <c r="LYI157" s="88"/>
      <c r="LYJ157" s="88"/>
      <c r="LYK157" s="88"/>
      <c r="LYL157" s="88"/>
      <c r="LYM157" s="88"/>
      <c r="LYN157" s="88"/>
      <c r="LYO157" s="88"/>
      <c r="LYP157" s="88"/>
      <c r="LYQ157" s="88"/>
      <c r="LYR157" s="88"/>
      <c r="LYS157" s="88"/>
      <c r="LYT157" s="88"/>
      <c r="LYU157" s="88"/>
      <c r="LYV157" s="88"/>
      <c r="LYW157" s="88"/>
      <c r="LYX157" s="88"/>
      <c r="LYY157" s="88"/>
      <c r="LYZ157" s="88"/>
      <c r="LZA157" s="88"/>
      <c r="LZB157" s="88"/>
      <c r="LZC157" s="88"/>
      <c r="LZD157" s="88"/>
      <c r="LZE157" s="88"/>
      <c r="LZF157" s="88"/>
      <c r="LZG157" s="88"/>
      <c r="LZH157" s="88"/>
      <c r="LZI157" s="88"/>
      <c r="LZJ157" s="88"/>
      <c r="LZK157" s="88"/>
      <c r="LZL157" s="88"/>
      <c r="LZM157" s="88"/>
      <c r="LZN157" s="88"/>
      <c r="LZO157" s="88"/>
      <c r="LZP157" s="88"/>
      <c r="LZQ157" s="88"/>
      <c r="LZR157" s="88"/>
      <c r="LZS157" s="88"/>
      <c r="LZT157" s="88"/>
      <c r="LZU157" s="88"/>
      <c r="LZV157" s="88"/>
      <c r="LZW157" s="88"/>
      <c r="LZX157" s="88"/>
      <c r="LZY157" s="88"/>
      <c r="LZZ157" s="88"/>
      <c r="MAA157" s="88"/>
      <c r="MAB157" s="88"/>
      <c r="MAC157" s="88"/>
      <c r="MAD157" s="88"/>
      <c r="MAE157" s="88"/>
      <c r="MAF157" s="88"/>
      <c r="MAG157" s="88"/>
      <c r="MAH157" s="88"/>
      <c r="MAI157" s="88"/>
      <c r="MAJ157" s="88"/>
      <c r="MAK157" s="88"/>
      <c r="MAL157" s="88"/>
      <c r="MAM157" s="88"/>
      <c r="MAN157" s="88"/>
      <c r="MAO157" s="88"/>
      <c r="MAP157" s="88"/>
      <c r="MAQ157" s="88"/>
      <c r="MAR157" s="88"/>
      <c r="MAS157" s="88"/>
      <c r="MAT157" s="88"/>
      <c r="MAU157" s="88"/>
      <c r="MAV157" s="88"/>
      <c r="MAW157" s="88"/>
      <c r="MAX157" s="88"/>
      <c r="MAY157" s="88"/>
      <c r="MAZ157" s="88"/>
      <c r="MBA157" s="88"/>
      <c r="MBB157" s="88"/>
      <c r="MBC157" s="88"/>
      <c r="MBD157" s="88"/>
      <c r="MBE157" s="88"/>
      <c r="MBF157" s="88"/>
      <c r="MBG157" s="88"/>
      <c r="MBH157" s="88"/>
      <c r="MBI157" s="88"/>
      <c r="MBJ157" s="88"/>
      <c r="MBK157" s="88"/>
      <c r="MBL157" s="88"/>
      <c r="MBM157" s="88"/>
      <c r="MBN157" s="88"/>
      <c r="MBO157" s="88"/>
      <c r="MBP157" s="88"/>
      <c r="MBQ157" s="88"/>
      <c r="MBR157" s="88"/>
      <c r="MBS157" s="88"/>
      <c r="MBT157" s="88"/>
      <c r="MBU157" s="88"/>
      <c r="MBV157" s="88"/>
      <c r="MBW157" s="88"/>
      <c r="MBX157" s="88"/>
      <c r="MBY157" s="88"/>
      <c r="MBZ157" s="88"/>
      <c r="MCA157" s="88"/>
      <c r="MCB157" s="88"/>
      <c r="MCC157" s="88"/>
      <c r="MCD157" s="88"/>
      <c r="MCE157" s="88"/>
      <c r="MCF157" s="88"/>
      <c r="MCG157" s="88"/>
      <c r="MCH157" s="88"/>
      <c r="MCI157" s="88"/>
      <c r="MCJ157" s="88"/>
      <c r="MCK157" s="88"/>
      <c r="MCL157" s="88"/>
      <c r="MCM157" s="88"/>
      <c r="MCN157" s="88"/>
      <c r="MCO157" s="88"/>
      <c r="MCP157" s="88"/>
      <c r="MCQ157" s="88"/>
      <c r="MCR157" s="88"/>
      <c r="MCS157" s="88"/>
      <c r="MCT157" s="88"/>
      <c r="MCU157" s="88"/>
      <c r="MCV157" s="88"/>
      <c r="MCW157" s="88"/>
      <c r="MCX157" s="88"/>
      <c r="MCY157" s="88"/>
      <c r="MCZ157" s="88"/>
      <c r="MDA157" s="88"/>
      <c r="MDB157" s="88"/>
      <c r="MDC157" s="88"/>
      <c r="MDD157" s="88"/>
      <c r="MDE157" s="88"/>
      <c r="MDF157" s="88"/>
      <c r="MDG157" s="88"/>
      <c r="MDH157" s="88"/>
      <c r="MDI157" s="88"/>
      <c r="MDJ157" s="88"/>
      <c r="MDK157" s="88"/>
      <c r="MDL157" s="88"/>
      <c r="MDM157" s="88"/>
      <c r="MDN157" s="88"/>
      <c r="MDO157" s="88"/>
      <c r="MDP157" s="88"/>
      <c r="MDQ157" s="88"/>
      <c r="MDR157" s="88"/>
      <c r="MDS157" s="88"/>
      <c r="MDT157" s="88"/>
      <c r="MDU157" s="88"/>
      <c r="MDV157" s="88"/>
      <c r="MDW157" s="88"/>
      <c r="MDX157" s="88"/>
      <c r="MDY157" s="88"/>
      <c r="MDZ157" s="88"/>
      <c r="MEA157" s="88"/>
      <c r="MEB157" s="88"/>
      <c r="MEC157" s="88"/>
      <c r="MED157" s="88"/>
      <c r="MEE157" s="88"/>
      <c r="MEF157" s="88"/>
      <c r="MEG157" s="88"/>
      <c r="MEH157" s="88"/>
      <c r="MEI157" s="88"/>
      <c r="MEJ157" s="88"/>
      <c r="MEK157" s="88"/>
      <c r="MEL157" s="88"/>
      <c r="MEM157" s="88"/>
      <c r="MEN157" s="88"/>
      <c r="MEO157" s="88"/>
      <c r="MEP157" s="88"/>
      <c r="MEQ157" s="88"/>
      <c r="MER157" s="88"/>
      <c r="MES157" s="88"/>
      <c r="MET157" s="88"/>
      <c r="MEU157" s="88"/>
      <c r="MEV157" s="88"/>
      <c r="MEW157" s="88"/>
      <c r="MEX157" s="88"/>
      <c r="MEY157" s="88"/>
      <c r="MEZ157" s="88"/>
      <c r="MFA157" s="88"/>
      <c r="MFB157" s="88"/>
      <c r="MFC157" s="88"/>
      <c r="MFD157" s="88"/>
      <c r="MFE157" s="88"/>
      <c r="MFF157" s="88"/>
      <c r="MFG157" s="88"/>
      <c r="MFH157" s="88"/>
      <c r="MFI157" s="88"/>
      <c r="MFJ157" s="88"/>
      <c r="MFK157" s="88"/>
      <c r="MFL157" s="88"/>
      <c r="MFM157" s="88"/>
      <c r="MFN157" s="88"/>
      <c r="MFO157" s="88"/>
      <c r="MFP157" s="88"/>
      <c r="MFQ157" s="88"/>
      <c r="MFR157" s="88"/>
      <c r="MFS157" s="88"/>
      <c r="MFT157" s="88"/>
      <c r="MFU157" s="88"/>
      <c r="MFV157" s="88"/>
      <c r="MFW157" s="88"/>
      <c r="MFX157" s="88"/>
      <c r="MFY157" s="88"/>
      <c r="MFZ157" s="88"/>
      <c r="MGA157" s="88"/>
      <c r="MGB157" s="88"/>
      <c r="MGC157" s="88"/>
      <c r="MGD157" s="88"/>
      <c r="MGE157" s="88"/>
      <c r="MGF157" s="88"/>
      <c r="MGG157" s="88"/>
      <c r="MGH157" s="88"/>
      <c r="MGI157" s="88"/>
      <c r="MGJ157" s="88"/>
      <c r="MGK157" s="88"/>
      <c r="MGL157" s="88"/>
      <c r="MGM157" s="88"/>
      <c r="MGN157" s="88"/>
      <c r="MGO157" s="88"/>
      <c r="MGP157" s="88"/>
      <c r="MGQ157" s="88"/>
      <c r="MGR157" s="88"/>
      <c r="MGS157" s="88"/>
      <c r="MGT157" s="88"/>
      <c r="MGU157" s="88"/>
      <c r="MGV157" s="88"/>
      <c r="MGW157" s="88"/>
      <c r="MGX157" s="88"/>
      <c r="MGY157" s="88"/>
      <c r="MGZ157" s="88"/>
      <c r="MHA157" s="88"/>
      <c r="MHB157" s="88"/>
      <c r="MHC157" s="88"/>
      <c r="MHD157" s="88"/>
      <c r="MHE157" s="88"/>
      <c r="MHF157" s="88"/>
      <c r="MHG157" s="88"/>
      <c r="MHH157" s="88"/>
      <c r="MHI157" s="88"/>
      <c r="MHJ157" s="88"/>
      <c r="MHK157" s="88"/>
      <c r="MHL157" s="88"/>
      <c r="MHM157" s="88"/>
      <c r="MHN157" s="88"/>
      <c r="MHO157" s="88"/>
      <c r="MHP157" s="88"/>
      <c r="MHQ157" s="88"/>
      <c r="MHR157" s="88"/>
      <c r="MHS157" s="88"/>
      <c r="MHT157" s="88"/>
      <c r="MHU157" s="88"/>
      <c r="MHV157" s="88"/>
      <c r="MHW157" s="88"/>
      <c r="MHX157" s="88"/>
      <c r="MHY157" s="88"/>
      <c r="MHZ157" s="88"/>
      <c r="MIA157" s="88"/>
      <c r="MIB157" s="88"/>
      <c r="MIC157" s="88"/>
      <c r="MID157" s="88"/>
      <c r="MIE157" s="88"/>
      <c r="MIF157" s="88"/>
      <c r="MIG157" s="88"/>
      <c r="MIH157" s="88"/>
      <c r="MII157" s="88"/>
      <c r="MIJ157" s="88"/>
      <c r="MIK157" s="88"/>
      <c r="MIL157" s="88"/>
      <c r="MIM157" s="88"/>
      <c r="MIN157" s="88"/>
      <c r="MIO157" s="88"/>
      <c r="MIP157" s="88"/>
      <c r="MIQ157" s="88"/>
      <c r="MIR157" s="88"/>
      <c r="MIS157" s="88"/>
      <c r="MIT157" s="88"/>
      <c r="MIU157" s="88"/>
      <c r="MIV157" s="88"/>
      <c r="MIW157" s="88"/>
      <c r="MIX157" s="88"/>
      <c r="MIY157" s="88"/>
      <c r="MIZ157" s="88"/>
      <c r="MJA157" s="88"/>
      <c r="MJB157" s="88"/>
      <c r="MJC157" s="88"/>
      <c r="MJD157" s="88"/>
      <c r="MJE157" s="88"/>
      <c r="MJF157" s="88"/>
      <c r="MJG157" s="88"/>
      <c r="MJH157" s="88"/>
      <c r="MJI157" s="88"/>
      <c r="MJJ157" s="88"/>
      <c r="MJK157" s="88"/>
      <c r="MJL157" s="88"/>
      <c r="MJM157" s="88"/>
      <c r="MJN157" s="88"/>
      <c r="MJO157" s="88"/>
      <c r="MJP157" s="88"/>
      <c r="MJQ157" s="88"/>
      <c r="MJR157" s="88"/>
      <c r="MJS157" s="88"/>
      <c r="MJT157" s="88"/>
      <c r="MJU157" s="88"/>
      <c r="MJV157" s="88"/>
      <c r="MJW157" s="88"/>
      <c r="MJX157" s="88"/>
      <c r="MJY157" s="88"/>
      <c r="MJZ157" s="88"/>
      <c r="MKA157" s="88"/>
      <c r="MKB157" s="88"/>
      <c r="MKC157" s="88"/>
      <c r="MKD157" s="88"/>
      <c r="MKE157" s="88"/>
      <c r="MKF157" s="88"/>
      <c r="MKG157" s="88"/>
      <c r="MKH157" s="88"/>
      <c r="MKI157" s="88"/>
      <c r="MKJ157" s="88"/>
      <c r="MKK157" s="88"/>
      <c r="MKL157" s="88"/>
      <c r="MKM157" s="88"/>
      <c r="MKN157" s="88"/>
      <c r="MKO157" s="88"/>
      <c r="MKP157" s="88"/>
      <c r="MKQ157" s="88"/>
      <c r="MKR157" s="88"/>
      <c r="MKS157" s="88"/>
      <c r="MKT157" s="88"/>
      <c r="MKU157" s="88"/>
      <c r="MKV157" s="88"/>
      <c r="MKW157" s="88"/>
      <c r="MKX157" s="88"/>
      <c r="MKY157" s="88"/>
      <c r="MKZ157" s="88"/>
      <c r="MLA157" s="88"/>
      <c r="MLB157" s="88"/>
      <c r="MLC157" s="88"/>
      <c r="MLD157" s="88"/>
      <c r="MLE157" s="88"/>
      <c r="MLF157" s="88"/>
      <c r="MLG157" s="88"/>
      <c r="MLH157" s="88"/>
      <c r="MLI157" s="88"/>
      <c r="MLJ157" s="88"/>
      <c r="MLK157" s="88"/>
      <c r="MLL157" s="88"/>
      <c r="MLM157" s="88"/>
      <c r="MLN157" s="88"/>
      <c r="MLO157" s="88"/>
      <c r="MLP157" s="88"/>
      <c r="MLQ157" s="88"/>
      <c r="MLR157" s="88"/>
      <c r="MLS157" s="88"/>
      <c r="MLT157" s="88"/>
      <c r="MLU157" s="88"/>
      <c r="MLV157" s="88"/>
      <c r="MLW157" s="88"/>
      <c r="MLX157" s="88"/>
      <c r="MLY157" s="88"/>
      <c r="MLZ157" s="88"/>
      <c r="MMA157" s="88"/>
      <c r="MMB157" s="88"/>
      <c r="MMC157" s="88"/>
      <c r="MMD157" s="88"/>
      <c r="MME157" s="88"/>
      <c r="MMF157" s="88"/>
      <c r="MMG157" s="88"/>
      <c r="MMH157" s="88"/>
      <c r="MMI157" s="88"/>
      <c r="MMJ157" s="88"/>
      <c r="MMK157" s="88"/>
      <c r="MML157" s="88"/>
      <c r="MMM157" s="88"/>
      <c r="MMN157" s="88"/>
      <c r="MMO157" s="88"/>
      <c r="MMP157" s="88"/>
      <c r="MMQ157" s="88"/>
      <c r="MMR157" s="88"/>
      <c r="MMS157" s="88"/>
      <c r="MMT157" s="88"/>
      <c r="MMU157" s="88"/>
      <c r="MMV157" s="88"/>
      <c r="MMW157" s="88"/>
      <c r="MMX157" s="88"/>
      <c r="MMY157" s="88"/>
      <c r="MMZ157" s="88"/>
      <c r="MNA157" s="88"/>
      <c r="MNB157" s="88"/>
      <c r="MNC157" s="88"/>
      <c r="MND157" s="88"/>
      <c r="MNE157" s="88"/>
      <c r="MNF157" s="88"/>
      <c r="MNG157" s="88"/>
      <c r="MNH157" s="88"/>
      <c r="MNI157" s="88"/>
      <c r="MNJ157" s="88"/>
      <c r="MNK157" s="88"/>
      <c r="MNL157" s="88"/>
      <c r="MNM157" s="88"/>
      <c r="MNN157" s="88"/>
      <c r="MNO157" s="88"/>
      <c r="MNP157" s="88"/>
      <c r="MNQ157" s="88"/>
      <c r="MNR157" s="88"/>
      <c r="MNS157" s="88"/>
      <c r="MNT157" s="88"/>
      <c r="MNU157" s="88"/>
      <c r="MNV157" s="88"/>
      <c r="MNW157" s="88"/>
      <c r="MNX157" s="88"/>
      <c r="MNY157" s="88"/>
      <c r="MNZ157" s="88"/>
      <c r="MOA157" s="88"/>
      <c r="MOB157" s="88"/>
      <c r="MOC157" s="88"/>
      <c r="MOD157" s="88"/>
      <c r="MOE157" s="88"/>
      <c r="MOF157" s="88"/>
      <c r="MOG157" s="88"/>
      <c r="MOH157" s="88"/>
      <c r="MOI157" s="88"/>
      <c r="MOJ157" s="88"/>
      <c r="MOK157" s="88"/>
      <c r="MOL157" s="88"/>
      <c r="MOM157" s="88"/>
      <c r="MON157" s="88"/>
      <c r="MOO157" s="88"/>
      <c r="MOP157" s="88"/>
      <c r="MOQ157" s="88"/>
      <c r="MOR157" s="88"/>
      <c r="MOS157" s="88"/>
      <c r="MOT157" s="88"/>
      <c r="MOU157" s="88"/>
      <c r="MOV157" s="88"/>
      <c r="MOW157" s="88"/>
      <c r="MOX157" s="88"/>
      <c r="MOY157" s="88"/>
      <c r="MOZ157" s="88"/>
      <c r="MPA157" s="88"/>
      <c r="MPB157" s="88"/>
      <c r="MPC157" s="88"/>
      <c r="MPD157" s="88"/>
      <c r="MPE157" s="88"/>
      <c r="MPF157" s="88"/>
      <c r="MPG157" s="88"/>
      <c r="MPH157" s="88"/>
      <c r="MPI157" s="88"/>
      <c r="MPJ157" s="88"/>
      <c r="MPK157" s="88"/>
      <c r="MPL157" s="88"/>
      <c r="MPM157" s="88"/>
      <c r="MPN157" s="88"/>
      <c r="MPO157" s="88"/>
      <c r="MPP157" s="88"/>
      <c r="MPQ157" s="88"/>
      <c r="MPR157" s="88"/>
      <c r="MPS157" s="88"/>
      <c r="MPT157" s="88"/>
      <c r="MPU157" s="88"/>
      <c r="MPV157" s="88"/>
      <c r="MPW157" s="88"/>
      <c r="MPX157" s="88"/>
      <c r="MPY157" s="88"/>
      <c r="MPZ157" s="88"/>
      <c r="MQA157" s="88"/>
      <c r="MQB157" s="88"/>
      <c r="MQC157" s="88"/>
      <c r="MQD157" s="88"/>
      <c r="MQE157" s="88"/>
      <c r="MQF157" s="88"/>
      <c r="MQG157" s="88"/>
      <c r="MQH157" s="88"/>
      <c r="MQI157" s="88"/>
      <c r="MQJ157" s="88"/>
      <c r="MQK157" s="88"/>
      <c r="MQL157" s="88"/>
      <c r="MQM157" s="88"/>
      <c r="MQN157" s="88"/>
      <c r="MQO157" s="88"/>
      <c r="MQP157" s="88"/>
      <c r="MQQ157" s="88"/>
      <c r="MQR157" s="88"/>
      <c r="MQS157" s="88"/>
      <c r="MQT157" s="88"/>
      <c r="MQU157" s="88"/>
      <c r="MQV157" s="88"/>
      <c r="MQW157" s="88"/>
      <c r="MQX157" s="88"/>
      <c r="MQY157" s="88"/>
      <c r="MQZ157" s="88"/>
      <c r="MRA157" s="88"/>
      <c r="MRB157" s="88"/>
      <c r="MRC157" s="88"/>
      <c r="MRD157" s="88"/>
      <c r="MRE157" s="88"/>
      <c r="MRF157" s="88"/>
      <c r="MRG157" s="88"/>
      <c r="MRH157" s="88"/>
      <c r="MRI157" s="88"/>
      <c r="MRJ157" s="88"/>
      <c r="MRK157" s="88"/>
      <c r="MRL157" s="88"/>
      <c r="MRM157" s="88"/>
      <c r="MRN157" s="88"/>
      <c r="MRO157" s="88"/>
      <c r="MRP157" s="88"/>
      <c r="MRQ157" s="88"/>
      <c r="MRR157" s="88"/>
      <c r="MRS157" s="88"/>
      <c r="MRT157" s="88"/>
      <c r="MRU157" s="88"/>
      <c r="MRV157" s="88"/>
      <c r="MRW157" s="88"/>
      <c r="MRX157" s="88"/>
      <c r="MRY157" s="88"/>
      <c r="MRZ157" s="88"/>
      <c r="MSA157" s="88"/>
      <c r="MSB157" s="88"/>
      <c r="MSC157" s="88"/>
      <c r="MSD157" s="88"/>
      <c r="MSE157" s="88"/>
      <c r="MSF157" s="88"/>
      <c r="MSG157" s="88"/>
      <c r="MSH157" s="88"/>
      <c r="MSI157" s="88"/>
      <c r="MSJ157" s="88"/>
      <c r="MSK157" s="88"/>
      <c r="MSL157" s="88"/>
      <c r="MSM157" s="88"/>
      <c r="MSN157" s="88"/>
      <c r="MSO157" s="88"/>
      <c r="MSP157" s="88"/>
      <c r="MSQ157" s="88"/>
      <c r="MSR157" s="88"/>
      <c r="MSS157" s="88"/>
      <c r="MST157" s="88"/>
      <c r="MSU157" s="88"/>
      <c r="MSV157" s="88"/>
      <c r="MSW157" s="88"/>
      <c r="MSX157" s="88"/>
      <c r="MSY157" s="88"/>
      <c r="MSZ157" s="88"/>
      <c r="MTA157" s="88"/>
      <c r="MTB157" s="88"/>
      <c r="MTC157" s="88"/>
      <c r="MTD157" s="88"/>
      <c r="MTE157" s="88"/>
      <c r="MTF157" s="88"/>
      <c r="MTG157" s="88"/>
      <c r="MTH157" s="88"/>
      <c r="MTI157" s="88"/>
      <c r="MTJ157" s="88"/>
      <c r="MTK157" s="88"/>
      <c r="MTL157" s="88"/>
      <c r="MTM157" s="88"/>
      <c r="MTN157" s="88"/>
      <c r="MTO157" s="88"/>
      <c r="MTP157" s="88"/>
      <c r="MTQ157" s="88"/>
      <c r="MTR157" s="88"/>
      <c r="MTS157" s="88"/>
      <c r="MTT157" s="88"/>
      <c r="MTU157" s="88"/>
      <c r="MTV157" s="88"/>
      <c r="MTW157" s="88"/>
      <c r="MTX157" s="88"/>
      <c r="MTY157" s="88"/>
      <c r="MTZ157" s="88"/>
      <c r="MUA157" s="88"/>
      <c r="MUB157" s="88"/>
      <c r="MUC157" s="88"/>
      <c r="MUD157" s="88"/>
      <c r="MUE157" s="88"/>
      <c r="MUF157" s="88"/>
      <c r="MUG157" s="88"/>
      <c r="MUH157" s="88"/>
      <c r="MUI157" s="88"/>
      <c r="MUJ157" s="88"/>
      <c r="MUK157" s="88"/>
      <c r="MUL157" s="88"/>
      <c r="MUM157" s="88"/>
      <c r="MUN157" s="88"/>
      <c r="MUO157" s="88"/>
      <c r="MUP157" s="88"/>
      <c r="MUQ157" s="88"/>
      <c r="MUR157" s="88"/>
      <c r="MUS157" s="88"/>
      <c r="MUT157" s="88"/>
      <c r="MUU157" s="88"/>
      <c r="MUV157" s="88"/>
      <c r="MUW157" s="88"/>
      <c r="MUX157" s="88"/>
      <c r="MUY157" s="88"/>
      <c r="MUZ157" s="88"/>
      <c r="MVA157" s="88"/>
      <c r="MVB157" s="88"/>
      <c r="MVC157" s="88"/>
      <c r="MVD157" s="88"/>
      <c r="MVE157" s="88"/>
      <c r="MVF157" s="88"/>
      <c r="MVG157" s="88"/>
      <c r="MVH157" s="88"/>
      <c r="MVI157" s="88"/>
      <c r="MVJ157" s="88"/>
      <c r="MVK157" s="88"/>
      <c r="MVL157" s="88"/>
      <c r="MVM157" s="88"/>
      <c r="MVN157" s="88"/>
      <c r="MVO157" s="88"/>
      <c r="MVP157" s="88"/>
      <c r="MVQ157" s="88"/>
      <c r="MVR157" s="88"/>
      <c r="MVS157" s="88"/>
      <c r="MVT157" s="88"/>
      <c r="MVU157" s="88"/>
      <c r="MVV157" s="88"/>
      <c r="MVW157" s="88"/>
      <c r="MVX157" s="88"/>
      <c r="MVY157" s="88"/>
      <c r="MVZ157" s="88"/>
      <c r="MWA157" s="88"/>
      <c r="MWB157" s="88"/>
      <c r="MWC157" s="88"/>
      <c r="MWD157" s="88"/>
      <c r="MWE157" s="88"/>
      <c r="MWF157" s="88"/>
      <c r="MWG157" s="88"/>
      <c r="MWH157" s="88"/>
      <c r="MWI157" s="88"/>
      <c r="MWJ157" s="88"/>
      <c r="MWK157" s="88"/>
      <c r="MWL157" s="88"/>
      <c r="MWM157" s="88"/>
      <c r="MWN157" s="88"/>
      <c r="MWO157" s="88"/>
      <c r="MWP157" s="88"/>
      <c r="MWQ157" s="88"/>
      <c r="MWR157" s="88"/>
      <c r="MWS157" s="88"/>
      <c r="MWT157" s="88"/>
      <c r="MWU157" s="88"/>
      <c r="MWV157" s="88"/>
      <c r="MWW157" s="88"/>
      <c r="MWX157" s="88"/>
      <c r="MWY157" s="88"/>
      <c r="MWZ157" s="88"/>
      <c r="MXA157" s="88"/>
      <c r="MXB157" s="88"/>
      <c r="MXC157" s="88"/>
      <c r="MXD157" s="88"/>
      <c r="MXE157" s="88"/>
      <c r="MXF157" s="88"/>
      <c r="MXG157" s="88"/>
      <c r="MXH157" s="88"/>
      <c r="MXI157" s="88"/>
      <c r="MXJ157" s="88"/>
      <c r="MXK157" s="88"/>
      <c r="MXL157" s="88"/>
      <c r="MXM157" s="88"/>
      <c r="MXN157" s="88"/>
      <c r="MXO157" s="88"/>
      <c r="MXP157" s="88"/>
      <c r="MXQ157" s="88"/>
      <c r="MXR157" s="88"/>
      <c r="MXS157" s="88"/>
      <c r="MXT157" s="88"/>
      <c r="MXU157" s="88"/>
      <c r="MXV157" s="88"/>
      <c r="MXW157" s="88"/>
      <c r="MXX157" s="88"/>
      <c r="MXY157" s="88"/>
      <c r="MXZ157" s="88"/>
      <c r="MYA157" s="88"/>
      <c r="MYB157" s="88"/>
      <c r="MYC157" s="88"/>
      <c r="MYD157" s="88"/>
      <c r="MYE157" s="88"/>
      <c r="MYF157" s="88"/>
      <c r="MYG157" s="88"/>
      <c r="MYH157" s="88"/>
      <c r="MYI157" s="88"/>
      <c r="MYJ157" s="88"/>
      <c r="MYK157" s="88"/>
      <c r="MYL157" s="88"/>
      <c r="MYM157" s="88"/>
      <c r="MYN157" s="88"/>
      <c r="MYO157" s="88"/>
      <c r="MYP157" s="88"/>
      <c r="MYQ157" s="88"/>
      <c r="MYR157" s="88"/>
      <c r="MYS157" s="88"/>
      <c r="MYT157" s="88"/>
      <c r="MYU157" s="88"/>
      <c r="MYV157" s="88"/>
      <c r="MYW157" s="88"/>
      <c r="MYX157" s="88"/>
      <c r="MYY157" s="88"/>
      <c r="MYZ157" s="88"/>
      <c r="MZA157" s="88"/>
      <c r="MZB157" s="88"/>
      <c r="MZC157" s="88"/>
      <c r="MZD157" s="88"/>
      <c r="MZE157" s="88"/>
      <c r="MZF157" s="88"/>
      <c r="MZG157" s="88"/>
      <c r="MZH157" s="88"/>
      <c r="MZI157" s="88"/>
      <c r="MZJ157" s="88"/>
      <c r="MZK157" s="88"/>
      <c r="MZL157" s="88"/>
      <c r="MZM157" s="88"/>
      <c r="MZN157" s="88"/>
      <c r="MZO157" s="88"/>
      <c r="MZP157" s="88"/>
      <c r="MZQ157" s="88"/>
      <c r="MZR157" s="88"/>
      <c r="MZS157" s="88"/>
      <c r="MZT157" s="88"/>
      <c r="MZU157" s="88"/>
      <c r="MZV157" s="88"/>
      <c r="MZW157" s="88"/>
      <c r="MZX157" s="88"/>
      <c r="MZY157" s="88"/>
      <c r="MZZ157" s="88"/>
      <c r="NAA157" s="88"/>
      <c r="NAB157" s="88"/>
      <c r="NAC157" s="88"/>
      <c r="NAD157" s="88"/>
      <c r="NAE157" s="88"/>
      <c r="NAF157" s="88"/>
      <c r="NAG157" s="88"/>
      <c r="NAH157" s="88"/>
      <c r="NAI157" s="88"/>
      <c r="NAJ157" s="88"/>
      <c r="NAK157" s="88"/>
      <c r="NAL157" s="88"/>
      <c r="NAM157" s="88"/>
      <c r="NAN157" s="88"/>
      <c r="NAO157" s="88"/>
      <c r="NAP157" s="88"/>
      <c r="NAQ157" s="88"/>
      <c r="NAR157" s="88"/>
      <c r="NAS157" s="88"/>
      <c r="NAT157" s="88"/>
      <c r="NAU157" s="88"/>
      <c r="NAV157" s="88"/>
      <c r="NAW157" s="88"/>
      <c r="NAX157" s="88"/>
      <c r="NAY157" s="88"/>
      <c r="NAZ157" s="88"/>
      <c r="NBA157" s="88"/>
      <c r="NBB157" s="88"/>
      <c r="NBC157" s="88"/>
      <c r="NBD157" s="88"/>
      <c r="NBE157" s="88"/>
      <c r="NBF157" s="88"/>
      <c r="NBG157" s="88"/>
      <c r="NBH157" s="88"/>
      <c r="NBI157" s="88"/>
      <c r="NBJ157" s="88"/>
      <c r="NBK157" s="88"/>
      <c r="NBL157" s="88"/>
      <c r="NBM157" s="88"/>
      <c r="NBN157" s="88"/>
      <c r="NBO157" s="88"/>
      <c r="NBP157" s="88"/>
      <c r="NBQ157" s="88"/>
      <c r="NBR157" s="88"/>
      <c r="NBS157" s="88"/>
      <c r="NBT157" s="88"/>
      <c r="NBU157" s="88"/>
      <c r="NBV157" s="88"/>
      <c r="NBW157" s="88"/>
      <c r="NBX157" s="88"/>
      <c r="NBY157" s="88"/>
      <c r="NBZ157" s="88"/>
      <c r="NCA157" s="88"/>
      <c r="NCB157" s="88"/>
      <c r="NCC157" s="88"/>
      <c r="NCD157" s="88"/>
      <c r="NCE157" s="88"/>
      <c r="NCF157" s="88"/>
      <c r="NCG157" s="88"/>
      <c r="NCH157" s="88"/>
      <c r="NCI157" s="88"/>
      <c r="NCJ157" s="88"/>
      <c r="NCK157" s="88"/>
      <c r="NCL157" s="88"/>
      <c r="NCM157" s="88"/>
      <c r="NCN157" s="88"/>
      <c r="NCO157" s="88"/>
      <c r="NCP157" s="88"/>
      <c r="NCQ157" s="88"/>
      <c r="NCR157" s="88"/>
      <c r="NCS157" s="88"/>
      <c r="NCT157" s="88"/>
      <c r="NCU157" s="88"/>
      <c r="NCV157" s="88"/>
      <c r="NCW157" s="88"/>
      <c r="NCX157" s="88"/>
      <c r="NCY157" s="88"/>
      <c r="NCZ157" s="88"/>
      <c r="NDA157" s="88"/>
      <c r="NDB157" s="88"/>
      <c r="NDC157" s="88"/>
      <c r="NDD157" s="88"/>
      <c r="NDE157" s="88"/>
      <c r="NDF157" s="88"/>
      <c r="NDG157" s="88"/>
      <c r="NDH157" s="88"/>
      <c r="NDI157" s="88"/>
      <c r="NDJ157" s="88"/>
      <c r="NDK157" s="88"/>
      <c r="NDL157" s="88"/>
      <c r="NDM157" s="88"/>
      <c r="NDN157" s="88"/>
      <c r="NDO157" s="88"/>
      <c r="NDP157" s="88"/>
      <c r="NDQ157" s="88"/>
      <c r="NDR157" s="88"/>
      <c r="NDS157" s="88"/>
      <c r="NDT157" s="88"/>
      <c r="NDU157" s="88"/>
      <c r="NDV157" s="88"/>
      <c r="NDW157" s="88"/>
      <c r="NDX157" s="88"/>
      <c r="NDY157" s="88"/>
      <c r="NDZ157" s="88"/>
      <c r="NEA157" s="88"/>
      <c r="NEB157" s="88"/>
      <c r="NEC157" s="88"/>
      <c r="NED157" s="88"/>
      <c r="NEE157" s="88"/>
      <c r="NEF157" s="88"/>
      <c r="NEG157" s="88"/>
      <c r="NEH157" s="88"/>
      <c r="NEI157" s="88"/>
      <c r="NEJ157" s="88"/>
      <c r="NEK157" s="88"/>
      <c r="NEL157" s="88"/>
      <c r="NEM157" s="88"/>
      <c r="NEN157" s="88"/>
      <c r="NEO157" s="88"/>
      <c r="NEP157" s="88"/>
      <c r="NEQ157" s="88"/>
      <c r="NER157" s="88"/>
      <c r="NES157" s="88"/>
      <c r="NET157" s="88"/>
      <c r="NEU157" s="88"/>
      <c r="NEV157" s="88"/>
      <c r="NEW157" s="88"/>
      <c r="NEX157" s="88"/>
      <c r="NEY157" s="88"/>
      <c r="NEZ157" s="88"/>
      <c r="NFA157" s="88"/>
      <c r="NFB157" s="88"/>
      <c r="NFC157" s="88"/>
      <c r="NFD157" s="88"/>
      <c r="NFE157" s="88"/>
      <c r="NFF157" s="88"/>
      <c r="NFG157" s="88"/>
      <c r="NFH157" s="88"/>
      <c r="NFI157" s="88"/>
      <c r="NFJ157" s="88"/>
      <c r="NFK157" s="88"/>
      <c r="NFL157" s="88"/>
      <c r="NFM157" s="88"/>
      <c r="NFN157" s="88"/>
      <c r="NFO157" s="88"/>
      <c r="NFP157" s="88"/>
      <c r="NFQ157" s="88"/>
      <c r="NFR157" s="88"/>
      <c r="NFS157" s="88"/>
      <c r="NFT157" s="88"/>
      <c r="NFU157" s="88"/>
      <c r="NFV157" s="88"/>
      <c r="NFW157" s="88"/>
      <c r="NFX157" s="88"/>
      <c r="NFY157" s="88"/>
      <c r="NFZ157" s="88"/>
      <c r="NGA157" s="88"/>
      <c r="NGB157" s="88"/>
      <c r="NGC157" s="88"/>
      <c r="NGD157" s="88"/>
      <c r="NGE157" s="88"/>
      <c r="NGF157" s="88"/>
      <c r="NGG157" s="88"/>
      <c r="NGH157" s="88"/>
      <c r="NGI157" s="88"/>
      <c r="NGJ157" s="88"/>
      <c r="NGK157" s="88"/>
      <c r="NGL157" s="88"/>
      <c r="NGM157" s="88"/>
      <c r="NGN157" s="88"/>
      <c r="NGO157" s="88"/>
      <c r="NGP157" s="88"/>
      <c r="NGQ157" s="88"/>
      <c r="NGR157" s="88"/>
      <c r="NGS157" s="88"/>
      <c r="NGT157" s="88"/>
      <c r="NGU157" s="88"/>
      <c r="NGV157" s="88"/>
      <c r="NGW157" s="88"/>
      <c r="NGX157" s="88"/>
      <c r="NGY157" s="88"/>
      <c r="NGZ157" s="88"/>
      <c r="NHA157" s="88"/>
      <c r="NHB157" s="88"/>
      <c r="NHC157" s="88"/>
      <c r="NHD157" s="88"/>
      <c r="NHE157" s="88"/>
      <c r="NHF157" s="88"/>
      <c r="NHG157" s="88"/>
      <c r="NHH157" s="88"/>
      <c r="NHI157" s="88"/>
      <c r="NHJ157" s="88"/>
      <c r="NHK157" s="88"/>
      <c r="NHL157" s="88"/>
      <c r="NHM157" s="88"/>
      <c r="NHN157" s="88"/>
      <c r="NHO157" s="88"/>
      <c r="NHP157" s="88"/>
      <c r="NHQ157" s="88"/>
      <c r="NHR157" s="88"/>
      <c r="NHS157" s="88"/>
      <c r="NHT157" s="88"/>
      <c r="NHU157" s="88"/>
      <c r="NHV157" s="88"/>
      <c r="NHW157" s="88"/>
      <c r="NHX157" s="88"/>
      <c r="NHY157" s="88"/>
      <c r="NHZ157" s="88"/>
      <c r="NIA157" s="88"/>
      <c r="NIB157" s="88"/>
      <c r="NIC157" s="88"/>
      <c r="NID157" s="88"/>
      <c r="NIE157" s="88"/>
      <c r="NIF157" s="88"/>
      <c r="NIG157" s="88"/>
      <c r="NIH157" s="88"/>
      <c r="NII157" s="88"/>
      <c r="NIJ157" s="88"/>
      <c r="NIK157" s="88"/>
      <c r="NIL157" s="88"/>
      <c r="NIM157" s="88"/>
      <c r="NIN157" s="88"/>
      <c r="NIO157" s="88"/>
      <c r="NIP157" s="88"/>
      <c r="NIQ157" s="88"/>
      <c r="NIR157" s="88"/>
      <c r="NIS157" s="88"/>
      <c r="NIT157" s="88"/>
      <c r="NIU157" s="88"/>
      <c r="NIV157" s="88"/>
      <c r="NIW157" s="88"/>
      <c r="NIX157" s="88"/>
      <c r="NIY157" s="88"/>
      <c r="NIZ157" s="88"/>
      <c r="NJA157" s="88"/>
      <c r="NJB157" s="88"/>
      <c r="NJC157" s="88"/>
      <c r="NJD157" s="88"/>
      <c r="NJE157" s="88"/>
      <c r="NJF157" s="88"/>
      <c r="NJG157" s="88"/>
      <c r="NJH157" s="88"/>
      <c r="NJI157" s="88"/>
      <c r="NJJ157" s="88"/>
      <c r="NJK157" s="88"/>
      <c r="NJL157" s="88"/>
      <c r="NJM157" s="88"/>
      <c r="NJN157" s="88"/>
      <c r="NJO157" s="88"/>
      <c r="NJP157" s="88"/>
      <c r="NJQ157" s="88"/>
      <c r="NJR157" s="88"/>
      <c r="NJS157" s="88"/>
      <c r="NJT157" s="88"/>
      <c r="NJU157" s="88"/>
      <c r="NJV157" s="88"/>
      <c r="NJW157" s="88"/>
      <c r="NJX157" s="88"/>
      <c r="NJY157" s="88"/>
      <c r="NJZ157" s="88"/>
      <c r="NKA157" s="88"/>
      <c r="NKB157" s="88"/>
      <c r="NKC157" s="88"/>
      <c r="NKD157" s="88"/>
      <c r="NKE157" s="88"/>
      <c r="NKF157" s="88"/>
      <c r="NKG157" s="88"/>
      <c r="NKH157" s="88"/>
      <c r="NKI157" s="88"/>
      <c r="NKJ157" s="88"/>
      <c r="NKK157" s="88"/>
      <c r="NKL157" s="88"/>
      <c r="NKM157" s="88"/>
      <c r="NKN157" s="88"/>
      <c r="NKO157" s="88"/>
      <c r="NKP157" s="88"/>
      <c r="NKQ157" s="88"/>
      <c r="NKR157" s="88"/>
      <c r="NKS157" s="88"/>
      <c r="NKT157" s="88"/>
      <c r="NKU157" s="88"/>
      <c r="NKV157" s="88"/>
      <c r="NKW157" s="88"/>
      <c r="NKX157" s="88"/>
      <c r="NKY157" s="88"/>
      <c r="NKZ157" s="88"/>
      <c r="NLA157" s="88"/>
      <c r="NLB157" s="88"/>
      <c r="NLC157" s="88"/>
      <c r="NLD157" s="88"/>
      <c r="NLE157" s="88"/>
      <c r="NLF157" s="88"/>
      <c r="NLG157" s="88"/>
      <c r="NLH157" s="88"/>
      <c r="NLI157" s="88"/>
      <c r="NLJ157" s="88"/>
      <c r="NLK157" s="88"/>
      <c r="NLL157" s="88"/>
      <c r="NLM157" s="88"/>
      <c r="NLN157" s="88"/>
      <c r="NLO157" s="88"/>
      <c r="NLP157" s="88"/>
      <c r="NLQ157" s="88"/>
      <c r="NLR157" s="88"/>
      <c r="NLS157" s="88"/>
      <c r="NLT157" s="88"/>
      <c r="NLU157" s="88"/>
      <c r="NLV157" s="88"/>
      <c r="NLW157" s="88"/>
      <c r="NLX157" s="88"/>
      <c r="NLY157" s="88"/>
      <c r="NLZ157" s="88"/>
      <c r="NMA157" s="88"/>
      <c r="NMB157" s="88"/>
      <c r="NMC157" s="88"/>
      <c r="NMD157" s="88"/>
      <c r="NME157" s="88"/>
      <c r="NMF157" s="88"/>
      <c r="NMG157" s="88"/>
      <c r="NMH157" s="88"/>
      <c r="NMI157" s="88"/>
      <c r="NMJ157" s="88"/>
      <c r="NMK157" s="88"/>
      <c r="NML157" s="88"/>
      <c r="NMM157" s="88"/>
      <c r="NMN157" s="88"/>
      <c r="NMO157" s="88"/>
      <c r="NMP157" s="88"/>
      <c r="NMQ157" s="88"/>
      <c r="NMR157" s="88"/>
      <c r="NMS157" s="88"/>
      <c r="NMT157" s="88"/>
      <c r="NMU157" s="88"/>
      <c r="NMV157" s="88"/>
      <c r="NMW157" s="88"/>
      <c r="NMX157" s="88"/>
      <c r="NMY157" s="88"/>
      <c r="NMZ157" s="88"/>
      <c r="NNA157" s="88"/>
      <c r="NNB157" s="88"/>
      <c r="NNC157" s="88"/>
      <c r="NND157" s="88"/>
      <c r="NNE157" s="88"/>
      <c r="NNF157" s="88"/>
      <c r="NNG157" s="88"/>
      <c r="NNH157" s="88"/>
      <c r="NNI157" s="88"/>
      <c r="NNJ157" s="88"/>
      <c r="NNK157" s="88"/>
      <c r="NNL157" s="88"/>
      <c r="NNM157" s="88"/>
      <c r="NNN157" s="88"/>
      <c r="NNO157" s="88"/>
      <c r="NNP157" s="88"/>
      <c r="NNQ157" s="88"/>
      <c r="NNR157" s="88"/>
      <c r="NNS157" s="88"/>
      <c r="NNT157" s="88"/>
      <c r="NNU157" s="88"/>
      <c r="NNV157" s="88"/>
      <c r="NNW157" s="88"/>
      <c r="NNX157" s="88"/>
      <c r="NNY157" s="88"/>
      <c r="NNZ157" s="88"/>
      <c r="NOA157" s="88"/>
      <c r="NOB157" s="88"/>
      <c r="NOC157" s="88"/>
      <c r="NOD157" s="88"/>
      <c r="NOE157" s="88"/>
      <c r="NOF157" s="88"/>
      <c r="NOG157" s="88"/>
      <c r="NOH157" s="88"/>
      <c r="NOI157" s="88"/>
      <c r="NOJ157" s="88"/>
      <c r="NOK157" s="88"/>
      <c r="NOL157" s="88"/>
      <c r="NOM157" s="88"/>
      <c r="NON157" s="88"/>
      <c r="NOO157" s="88"/>
      <c r="NOP157" s="88"/>
      <c r="NOQ157" s="88"/>
      <c r="NOR157" s="88"/>
      <c r="NOS157" s="88"/>
      <c r="NOT157" s="88"/>
      <c r="NOU157" s="88"/>
      <c r="NOV157" s="88"/>
      <c r="NOW157" s="88"/>
      <c r="NOX157" s="88"/>
      <c r="NOY157" s="88"/>
      <c r="NOZ157" s="88"/>
      <c r="NPA157" s="88"/>
      <c r="NPB157" s="88"/>
      <c r="NPC157" s="88"/>
      <c r="NPD157" s="88"/>
      <c r="NPE157" s="88"/>
      <c r="NPF157" s="88"/>
      <c r="NPG157" s="88"/>
      <c r="NPH157" s="88"/>
      <c r="NPI157" s="88"/>
      <c r="NPJ157" s="88"/>
      <c r="NPK157" s="88"/>
      <c r="NPL157" s="88"/>
      <c r="NPM157" s="88"/>
      <c r="NPN157" s="88"/>
      <c r="NPO157" s="88"/>
      <c r="NPP157" s="88"/>
      <c r="NPQ157" s="88"/>
      <c r="NPR157" s="88"/>
      <c r="NPS157" s="88"/>
      <c r="NPT157" s="88"/>
      <c r="NPU157" s="88"/>
      <c r="NPV157" s="88"/>
      <c r="NPW157" s="88"/>
      <c r="NPX157" s="88"/>
      <c r="NPY157" s="88"/>
      <c r="NPZ157" s="88"/>
      <c r="NQA157" s="88"/>
      <c r="NQB157" s="88"/>
      <c r="NQC157" s="88"/>
      <c r="NQD157" s="88"/>
      <c r="NQE157" s="88"/>
      <c r="NQF157" s="88"/>
      <c r="NQG157" s="88"/>
      <c r="NQH157" s="88"/>
      <c r="NQI157" s="88"/>
      <c r="NQJ157" s="88"/>
      <c r="NQK157" s="88"/>
      <c r="NQL157" s="88"/>
      <c r="NQM157" s="88"/>
      <c r="NQN157" s="88"/>
      <c r="NQO157" s="88"/>
      <c r="NQP157" s="88"/>
      <c r="NQQ157" s="88"/>
      <c r="NQR157" s="88"/>
      <c r="NQS157" s="88"/>
      <c r="NQT157" s="88"/>
      <c r="NQU157" s="88"/>
      <c r="NQV157" s="88"/>
      <c r="NQW157" s="88"/>
      <c r="NQX157" s="88"/>
      <c r="NQY157" s="88"/>
      <c r="NQZ157" s="88"/>
      <c r="NRA157" s="88"/>
      <c r="NRB157" s="88"/>
      <c r="NRC157" s="88"/>
      <c r="NRD157" s="88"/>
      <c r="NRE157" s="88"/>
      <c r="NRF157" s="88"/>
      <c r="NRG157" s="88"/>
      <c r="NRH157" s="88"/>
      <c r="NRI157" s="88"/>
      <c r="NRJ157" s="88"/>
      <c r="NRK157" s="88"/>
      <c r="NRL157" s="88"/>
      <c r="NRM157" s="88"/>
      <c r="NRN157" s="88"/>
      <c r="NRO157" s="88"/>
      <c r="NRP157" s="88"/>
      <c r="NRQ157" s="88"/>
      <c r="NRR157" s="88"/>
      <c r="NRS157" s="88"/>
      <c r="NRT157" s="88"/>
      <c r="NRU157" s="88"/>
      <c r="NRV157" s="88"/>
      <c r="NRW157" s="88"/>
      <c r="NRX157" s="88"/>
      <c r="NRY157" s="88"/>
      <c r="NRZ157" s="88"/>
      <c r="NSA157" s="88"/>
      <c r="NSB157" s="88"/>
      <c r="NSC157" s="88"/>
      <c r="NSD157" s="88"/>
      <c r="NSE157" s="88"/>
      <c r="NSF157" s="88"/>
      <c r="NSG157" s="88"/>
      <c r="NSH157" s="88"/>
      <c r="NSI157" s="88"/>
      <c r="NSJ157" s="88"/>
      <c r="NSK157" s="88"/>
      <c r="NSL157" s="88"/>
      <c r="NSM157" s="88"/>
      <c r="NSN157" s="88"/>
      <c r="NSO157" s="88"/>
      <c r="NSP157" s="88"/>
      <c r="NSQ157" s="88"/>
      <c r="NSR157" s="88"/>
      <c r="NSS157" s="88"/>
      <c r="NST157" s="88"/>
      <c r="NSU157" s="88"/>
      <c r="NSV157" s="88"/>
      <c r="NSW157" s="88"/>
      <c r="NSX157" s="88"/>
      <c r="NSY157" s="88"/>
      <c r="NSZ157" s="88"/>
      <c r="NTA157" s="88"/>
      <c r="NTB157" s="88"/>
      <c r="NTC157" s="88"/>
      <c r="NTD157" s="88"/>
      <c r="NTE157" s="88"/>
      <c r="NTF157" s="88"/>
      <c r="NTG157" s="88"/>
      <c r="NTH157" s="88"/>
      <c r="NTI157" s="88"/>
      <c r="NTJ157" s="88"/>
      <c r="NTK157" s="88"/>
      <c r="NTL157" s="88"/>
      <c r="NTM157" s="88"/>
      <c r="NTN157" s="88"/>
      <c r="NTO157" s="88"/>
      <c r="NTP157" s="88"/>
      <c r="NTQ157" s="88"/>
      <c r="NTR157" s="88"/>
      <c r="NTS157" s="88"/>
      <c r="NTT157" s="88"/>
      <c r="NTU157" s="88"/>
      <c r="NTV157" s="88"/>
      <c r="NTW157" s="88"/>
      <c r="NTX157" s="88"/>
      <c r="NTY157" s="88"/>
      <c r="NTZ157" s="88"/>
      <c r="NUA157" s="88"/>
      <c r="NUB157" s="88"/>
      <c r="NUC157" s="88"/>
      <c r="NUD157" s="88"/>
      <c r="NUE157" s="88"/>
      <c r="NUF157" s="88"/>
      <c r="NUG157" s="88"/>
      <c r="NUH157" s="88"/>
      <c r="NUI157" s="88"/>
      <c r="NUJ157" s="88"/>
      <c r="NUK157" s="88"/>
      <c r="NUL157" s="88"/>
      <c r="NUM157" s="88"/>
      <c r="NUN157" s="88"/>
      <c r="NUO157" s="88"/>
      <c r="NUP157" s="88"/>
      <c r="NUQ157" s="88"/>
      <c r="NUR157" s="88"/>
      <c r="NUS157" s="88"/>
      <c r="NUT157" s="88"/>
      <c r="NUU157" s="88"/>
      <c r="NUV157" s="88"/>
      <c r="NUW157" s="88"/>
      <c r="NUX157" s="88"/>
      <c r="NUY157" s="88"/>
      <c r="NUZ157" s="88"/>
      <c r="NVA157" s="88"/>
      <c r="NVB157" s="88"/>
      <c r="NVC157" s="88"/>
      <c r="NVD157" s="88"/>
      <c r="NVE157" s="88"/>
      <c r="NVF157" s="88"/>
      <c r="NVG157" s="88"/>
      <c r="NVH157" s="88"/>
      <c r="NVI157" s="88"/>
      <c r="NVJ157" s="88"/>
      <c r="NVK157" s="88"/>
      <c r="NVL157" s="88"/>
      <c r="NVM157" s="88"/>
      <c r="NVN157" s="88"/>
      <c r="NVO157" s="88"/>
      <c r="NVP157" s="88"/>
      <c r="NVQ157" s="88"/>
      <c r="NVR157" s="88"/>
      <c r="NVS157" s="88"/>
      <c r="NVT157" s="88"/>
      <c r="NVU157" s="88"/>
      <c r="NVV157" s="88"/>
      <c r="NVW157" s="88"/>
      <c r="NVX157" s="88"/>
      <c r="NVY157" s="88"/>
      <c r="NVZ157" s="88"/>
      <c r="NWA157" s="88"/>
      <c r="NWB157" s="88"/>
      <c r="NWC157" s="88"/>
      <c r="NWD157" s="88"/>
      <c r="NWE157" s="88"/>
      <c r="NWF157" s="88"/>
      <c r="NWG157" s="88"/>
      <c r="NWH157" s="88"/>
      <c r="NWI157" s="88"/>
      <c r="NWJ157" s="88"/>
      <c r="NWK157" s="88"/>
      <c r="NWL157" s="88"/>
      <c r="NWM157" s="88"/>
      <c r="NWN157" s="88"/>
      <c r="NWO157" s="88"/>
      <c r="NWP157" s="88"/>
      <c r="NWQ157" s="88"/>
      <c r="NWR157" s="88"/>
      <c r="NWS157" s="88"/>
      <c r="NWT157" s="88"/>
      <c r="NWU157" s="88"/>
      <c r="NWV157" s="88"/>
      <c r="NWW157" s="88"/>
      <c r="NWX157" s="88"/>
      <c r="NWY157" s="88"/>
      <c r="NWZ157" s="88"/>
      <c r="NXA157" s="88"/>
      <c r="NXB157" s="88"/>
      <c r="NXC157" s="88"/>
      <c r="NXD157" s="88"/>
      <c r="NXE157" s="88"/>
      <c r="NXF157" s="88"/>
      <c r="NXG157" s="88"/>
      <c r="NXH157" s="88"/>
      <c r="NXI157" s="88"/>
      <c r="NXJ157" s="88"/>
      <c r="NXK157" s="88"/>
      <c r="NXL157" s="88"/>
      <c r="NXM157" s="88"/>
      <c r="NXN157" s="88"/>
      <c r="NXO157" s="88"/>
      <c r="NXP157" s="88"/>
      <c r="NXQ157" s="88"/>
      <c r="NXR157" s="88"/>
      <c r="NXS157" s="88"/>
      <c r="NXT157" s="88"/>
      <c r="NXU157" s="88"/>
      <c r="NXV157" s="88"/>
      <c r="NXW157" s="88"/>
      <c r="NXX157" s="88"/>
      <c r="NXY157" s="88"/>
      <c r="NXZ157" s="88"/>
      <c r="NYA157" s="88"/>
      <c r="NYB157" s="88"/>
      <c r="NYC157" s="88"/>
      <c r="NYD157" s="88"/>
      <c r="NYE157" s="88"/>
      <c r="NYF157" s="88"/>
      <c r="NYG157" s="88"/>
      <c r="NYH157" s="88"/>
      <c r="NYI157" s="88"/>
      <c r="NYJ157" s="88"/>
      <c r="NYK157" s="88"/>
      <c r="NYL157" s="88"/>
      <c r="NYM157" s="88"/>
      <c r="NYN157" s="88"/>
      <c r="NYO157" s="88"/>
      <c r="NYP157" s="88"/>
      <c r="NYQ157" s="88"/>
      <c r="NYR157" s="88"/>
      <c r="NYS157" s="88"/>
      <c r="NYT157" s="88"/>
      <c r="NYU157" s="88"/>
      <c r="NYV157" s="88"/>
      <c r="NYW157" s="88"/>
      <c r="NYX157" s="88"/>
      <c r="NYY157" s="88"/>
      <c r="NYZ157" s="88"/>
      <c r="NZA157" s="88"/>
      <c r="NZB157" s="88"/>
      <c r="NZC157" s="88"/>
      <c r="NZD157" s="88"/>
      <c r="NZE157" s="88"/>
      <c r="NZF157" s="88"/>
      <c r="NZG157" s="88"/>
      <c r="NZH157" s="88"/>
      <c r="NZI157" s="88"/>
      <c r="NZJ157" s="88"/>
      <c r="NZK157" s="88"/>
      <c r="NZL157" s="88"/>
      <c r="NZM157" s="88"/>
      <c r="NZN157" s="88"/>
      <c r="NZO157" s="88"/>
      <c r="NZP157" s="88"/>
      <c r="NZQ157" s="88"/>
      <c r="NZR157" s="88"/>
      <c r="NZS157" s="88"/>
      <c r="NZT157" s="88"/>
      <c r="NZU157" s="88"/>
      <c r="NZV157" s="88"/>
      <c r="NZW157" s="88"/>
      <c r="NZX157" s="88"/>
      <c r="NZY157" s="88"/>
      <c r="NZZ157" s="88"/>
      <c r="OAA157" s="88"/>
      <c r="OAB157" s="88"/>
      <c r="OAC157" s="88"/>
      <c r="OAD157" s="88"/>
      <c r="OAE157" s="88"/>
      <c r="OAF157" s="88"/>
      <c r="OAG157" s="88"/>
      <c r="OAH157" s="88"/>
      <c r="OAI157" s="88"/>
      <c r="OAJ157" s="88"/>
      <c r="OAK157" s="88"/>
      <c r="OAL157" s="88"/>
      <c r="OAM157" s="88"/>
      <c r="OAN157" s="88"/>
      <c r="OAO157" s="88"/>
      <c r="OAP157" s="88"/>
      <c r="OAQ157" s="88"/>
      <c r="OAR157" s="88"/>
      <c r="OAS157" s="88"/>
      <c r="OAT157" s="88"/>
      <c r="OAU157" s="88"/>
      <c r="OAV157" s="88"/>
      <c r="OAW157" s="88"/>
      <c r="OAX157" s="88"/>
      <c r="OAY157" s="88"/>
      <c r="OAZ157" s="88"/>
      <c r="OBA157" s="88"/>
      <c r="OBB157" s="88"/>
      <c r="OBC157" s="88"/>
      <c r="OBD157" s="88"/>
      <c r="OBE157" s="88"/>
      <c r="OBF157" s="88"/>
      <c r="OBG157" s="88"/>
      <c r="OBH157" s="88"/>
      <c r="OBI157" s="88"/>
      <c r="OBJ157" s="88"/>
      <c r="OBK157" s="88"/>
      <c r="OBL157" s="88"/>
      <c r="OBM157" s="88"/>
      <c r="OBN157" s="88"/>
      <c r="OBO157" s="88"/>
      <c r="OBP157" s="88"/>
      <c r="OBQ157" s="88"/>
      <c r="OBR157" s="88"/>
      <c r="OBS157" s="88"/>
      <c r="OBT157" s="88"/>
      <c r="OBU157" s="88"/>
      <c r="OBV157" s="88"/>
      <c r="OBW157" s="88"/>
      <c r="OBX157" s="88"/>
      <c r="OBY157" s="88"/>
      <c r="OBZ157" s="88"/>
      <c r="OCA157" s="88"/>
      <c r="OCB157" s="88"/>
      <c r="OCC157" s="88"/>
      <c r="OCD157" s="88"/>
      <c r="OCE157" s="88"/>
      <c r="OCF157" s="88"/>
      <c r="OCG157" s="88"/>
      <c r="OCH157" s="88"/>
      <c r="OCI157" s="88"/>
      <c r="OCJ157" s="88"/>
      <c r="OCK157" s="88"/>
      <c r="OCL157" s="88"/>
      <c r="OCM157" s="88"/>
      <c r="OCN157" s="88"/>
      <c r="OCO157" s="88"/>
      <c r="OCP157" s="88"/>
      <c r="OCQ157" s="88"/>
      <c r="OCR157" s="88"/>
      <c r="OCS157" s="88"/>
      <c r="OCT157" s="88"/>
      <c r="OCU157" s="88"/>
      <c r="OCV157" s="88"/>
      <c r="OCW157" s="88"/>
      <c r="OCX157" s="88"/>
      <c r="OCY157" s="88"/>
      <c r="OCZ157" s="88"/>
      <c r="ODA157" s="88"/>
      <c r="ODB157" s="88"/>
      <c r="ODC157" s="88"/>
      <c r="ODD157" s="88"/>
      <c r="ODE157" s="88"/>
      <c r="ODF157" s="88"/>
      <c r="ODG157" s="88"/>
      <c r="ODH157" s="88"/>
      <c r="ODI157" s="88"/>
      <c r="ODJ157" s="88"/>
      <c r="ODK157" s="88"/>
      <c r="ODL157" s="88"/>
      <c r="ODM157" s="88"/>
      <c r="ODN157" s="88"/>
      <c r="ODO157" s="88"/>
      <c r="ODP157" s="88"/>
      <c r="ODQ157" s="88"/>
      <c r="ODR157" s="88"/>
      <c r="ODS157" s="88"/>
      <c r="ODT157" s="88"/>
      <c r="ODU157" s="88"/>
      <c r="ODV157" s="88"/>
      <c r="ODW157" s="88"/>
      <c r="ODX157" s="88"/>
      <c r="ODY157" s="88"/>
      <c r="ODZ157" s="88"/>
      <c r="OEA157" s="88"/>
      <c r="OEB157" s="88"/>
      <c r="OEC157" s="88"/>
      <c r="OED157" s="88"/>
      <c r="OEE157" s="88"/>
      <c r="OEF157" s="88"/>
      <c r="OEG157" s="88"/>
      <c r="OEH157" s="88"/>
      <c r="OEI157" s="88"/>
      <c r="OEJ157" s="88"/>
      <c r="OEK157" s="88"/>
      <c r="OEL157" s="88"/>
      <c r="OEM157" s="88"/>
      <c r="OEN157" s="88"/>
      <c r="OEO157" s="88"/>
      <c r="OEP157" s="88"/>
      <c r="OEQ157" s="88"/>
      <c r="OER157" s="88"/>
      <c r="OES157" s="88"/>
      <c r="OET157" s="88"/>
      <c r="OEU157" s="88"/>
      <c r="OEV157" s="88"/>
      <c r="OEW157" s="88"/>
      <c r="OEX157" s="88"/>
      <c r="OEY157" s="88"/>
      <c r="OEZ157" s="88"/>
      <c r="OFA157" s="88"/>
      <c r="OFB157" s="88"/>
      <c r="OFC157" s="88"/>
      <c r="OFD157" s="88"/>
      <c r="OFE157" s="88"/>
      <c r="OFF157" s="88"/>
      <c r="OFG157" s="88"/>
      <c r="OFH157" s="88"/>
      <c r="OFI157" s="88"/>
      <c r="OFJ157" s="88"/>
      <c r="OFK157" s="88"/>
      <c r="OFL157" s="88"/>
      <c r="OFM157" s="88"/>
      <c r="OFN157" s="88"/>
      <c r="OFO157" s="88"/>
      <c r="OFP157" s="88"/>
      <c r="OFQ157" s="88"/>
      <c r="OFR157" s="88"/>
      <c r="OFS157" s="88"/>
      <c r="OFT157" s="88"/>
      <c r="OFU157" s="88"/>
      <c r="OFV157" s="88"/>
      <c r="OFW157" s="88"/>
      <c r="OFX157" s="88"/>
      <c r="OFY157" s="88"/>
      <c r="OFZ157" s="88"/>
      <c r="OGA157" s="88"/>
      <c r="OGB157" s="88"/>
      <c r="OGC157" s="88"/>
      <c r="OGD157" s="88"/>
      <c r="OGE157" s="88"/>
      <c r="OGF157" s="88"/>
      <c r="OGG157" s="88"/>
      <c r="OGH157" s="88"/>
      <c r="OGI157" s="88"/>
      <c r="OGJ157" s="88"/>
      <c r="OGK157" s="88"/>
      <c r="OGL157" s="88"/>
      <c r="OGM157" s="88"/>
      <c r="OGN157" s="88"/>
      <c r="OGO157" s="88"/>
      <c r="OGP157" s="88"/>
      <c r="OGQ157" s="88"/>
      <c r="OGR157" s="88"/>
      <c r="OGS157" s="88"/>
      <c r="OGT157" s="88"/>
      <c r="OGU157" s="88"/>
      <c r="OGV157" s="88"/>
      <c r="OGW157" s="88"/>
      <c r="OGX157" s="88"/>
      <c r="OGY157" s="88"/>
      <c r="OGZ157" s="88"/>
      <c r="OHA157" s="88"/>
      <c r="OHB157" s="88"/>
      <c r="OHC157" s="88"/>
      <c r="OHD157" s="88"/>
      <c r="OHE157" s="88"/>
      <c r="OHF157" s="88"/>
      <c r="OHG157" s="88"/>
      <c r="OHH157" s="88"/>
      <c r="OHI157" s="88"/>
      <c r="OHJ157" s="88"/>
      <c r="OHK157" s="88"/>
      <c r="OHL157" s="88"/>
      <c r="OHM157" s="88"/>
      <c r="OHN157" s="88"/>
      <c r="OHO157" s="88"/>
      <c r="OHP157" s="88"/>
      <c r="OHQ157" s="88"/>
      <c r="OHR157" s="88"/>
      <c r="OHS157" s="88"/>
      <c r="OHT157" s="88"/>
      <c r="OHU157" s="88"/>
      <c r="OHV157" s="88"/>
      <c r="OHW157" s="88"/>
      <c r="OHX157" s="88"/>
      <c r="OHY157" s="88"/>
      <c r="OHZ157" s="88"/>
      <c r="OIA157" s="88"/>
      <c r="OIB157" s="88"/>
      <c r="OIC157" s="88"/>
      <c r="OID157" s="88"/>
      <c r="OIE157" s="88"/>
      <c r="OIF157" s="88"/>
      <c r="OIG157" s="88"/>
      <c r="OIH157" s="88"/>
      <c r="OII157" s="88"/>
      <c r="OIJ157" s="88"/>
      <c r="OIK157" s="88"/>
      <c r="OIL157" s="88"/>
      <c r="OIM157" s="88"/>
      <c r="OIN157" s="88"/>
      <c r="OIO157" s="88"/>
      <c r="OIP157" s="88"/>
      <c r="OIQ157" s="88"/>
      <c r="OIR157" s="88"/>
      <c r="OIS157" s="88"/>
      <c r="OIT157" s="88"/>
      <c r="OIU157" s="88"/>
      <c r="OIV157" s="88"/>
      <c r="OIW157" s="88"/>
      <c r="OIX157" s="88"/>
      <c r="OIY157" s="88"/>
      <c r="OIZ157" s="88"/>
      <c r="OJA157" s="88"/>
      <c r="OJB157" s="88"/>
      <c r="OJC157" s="88"/>
      <c r="OJD157" s="88"/>
      <c r="OJE157" s="88"/>
      <c r="OJF157" s="88"/>
      <c r="OJG157" s="88"/>
      <c r="OJH157" s="88"/>
      <c r="OJI157" s="88"/>
      <c r="OJJ157" s="88"/>
      <c r="OJK157" s="88"/>
      <c r="OJL157" s="88"/>
      <c r="OJM157" s="88"/>
      <c r="OJN157" s="88"/>
      <c r="OJO157" s="88"/>
      <c r="OJP157" s="88"/>
      <c r="OJQ157" s="88"/>
      <c r="OJR157" s="88"/>
      <c r="OJS157" s="88"/>
      <c r="OJT157" s="88"/>
      <c r="OJU157" s="88"/>
      <c r="OJV157" s="88"/>
      <c r="OJW157" s="88"/>
      <c r="OJX157" s="88"/>
      <c r="OJY157" s="88"/>
      <c r="OJZ157" s="88"/>
      <c r="OKA157" s="88"/>
      <c r="OKB157" s="88"/>
      <c r="OKC157" s="88"/>
      <c r="OKD157" s="88"/>
      <c r="OKE157" s="88"/>
      <c r="OKF157" s="88"/>
      <c r="OKG157" s="88"/>
      <c r="OKH157" s="88"/>
      <c r="OKI157" s="88"/>
      <c r="OKJ157" s="88"/>
      <c r="OKK157" s="88"/>
      <c r="OKL157" s="88"/>
      <c r="OKM157" s="88"/>
      <c r="OKN157" s="88"/>
      <c r="OKO157" s="88"/>
      <c r="OKP157" s="88"/>
      <c r="OKQ157" s="88"/>
      <c r="OKR157" s="88"/>
      <c r="OKS157" s="88"/>
      <c r="OKT157" s="88"/>
      <c r="OKU157" s="88"/>
      <c r="OKV157" s="88"/>
      <c r="OKW157" s="88"/>
      <c r="OKX157" s="88"/>
      <c r="OKY157" s="88"/>
      <c r="OKZ157" s="88"/>
      <c r="OLA157" s="88"/>
      <c r="OLB157" s="88"/>
      <c r="OLC157" s="88"/>
      <c r="OLD157" s="88"/>
      <c r="OLE157" s="88"/>
      <c r="OLF157" s="88"/>
      <c r="OLG157" s="88"/>
      <c r="OLH157" s="88"/>
      <c r="OLI157" s="88"/>
      <c r="OLJ157" s="88"/>
      <c r="OLK157" s="88"/>
      <c r="OLL157" s="88"/>
      <c r="OLM157" s="88"/>
      <c r="OLN157" s="88"/>
      <c r="OLO157" s="88"/>
      <c r="OLP157" s="88"/>
      <c r="OLQ157" s="88"/>
      <c r="OLR157" s="88"/>
      <c r="OLS157" s="88"/>
      <c r="OLT157" s="88"/>
      <c r="OLU157" s="88"/>
      <c r="OLV157" s="88"/>
      <c r="OLW157" s="88"/>
      <c r="OLX157" s="88"/>
      <c r="OLY157" s="88"/>
      <c r="OLZ157" s="88"/>
      <c r="OMA157" s="88"/>
      <c r="OMB157" s="88"/>
      <c r="OMC157" s="88"/>
      <c r="OMD157" s="88"/>
      <c r="OME157" s="88"/>
      <c r="OMF157" s="88"/>
      <c r="OMG157" s="88"/>
      <c r="OMH157" s="88"/>
      <c r="OMI157" s="88"/>
      <c r="OMJ157" s="88"/>
      <c r="OMK157" s="88"/>
      <c r="OML157" s="88"/>
      <c r="OMM157" s="88"/>
      <c r="OMN157" s="88"/>
      <c r="OMO157" s="88"/>
      <c r="OMP157" s="88"/>
      <c r="OMQ157" s="88"/>
      <c r="OMR157" s="88"/>
      <c r="OMS157" s="88"/>
      <c r="OMT157" s="88"/>
      <c r="OMU157" s="88"/>
      <c r="OMV157" s="88"/>
      <c r="OMW157" s="88"/>
      <c r="OMX157" s="88"/>
      <c r="OMY157" s="88"/>
      <c r="OMZ157" s="88"/>
      <c r="ONA157" s="88"/>
      <c r="ONB157" s="88"/>
      <c r="ONC157" s="88"/>
      <c r="OND157" s="88"/>
      <c r="ONE157" s="88"/>
      <c r="ONF157" s="88"/>
      <c r="ONG157" s="88"/>
      <c r="ONH157" s="88"/>
      <c r="ONI157" s="88"/>
      <c r="ONJ157" s="88"/>
      <c r="ONK157" s="88"/>
      <c r="ONL157" s="88"/>
      <c r="ONM157" s="88"/>
      <c r="ONN157" s="88"/>
      <c r="ONO157" s="88"/>
      <c r="ONP157" s="88"/>
      <c r="ONQ157" s="88"/>
      <c r="ONR157" s="88"/>
      <c r="ONS157" s="88"/>
      <c r="ONT157" s="88"/>
      <c r="ONU157" s="88"/>
      <c r="ONV157" s="88"/>
      <c r="ONW157" s="88"/>
      <c r="ONX157" s="88"/>
      <c r="ONY157" s="88"/>
      <c r="ONZ157" s="88"/>
      <c r="OOA157" s="88"/>
      <c r="OOB157" s="88"/>
      <c r="OOC157" s="88"/>
      <c r="OOD157" s="88"/>
      <c r="OOE157" s="88"/>
      <c r="OOF157" s="88"/>
      <c r="OOG157" s="88"/>
      <c r="OOH157" s="88"/>
      <c r="OOI157" s="88"/>
      <c r="OOJ157" s="88"/>
      <c r="OOK157" s="88"/>
      <c r="OOL157" s="88"/>
      <c r="OOM157" s="88"/>
      <c r="OON157" s="88"/>
      <c r="OOO157" s="88"/>
      <c r="OOP157" s="88"/>
      <c r="OOQ157" s="88"/>
      <c r="OOR157" s="88"/>
      <c r="OOS157" s="88"/>
      <c r="OOT157" s="88"/>
      <c r="OOU157" s="88"/>
      <c r="OOV157" s="88"/>
      <c r="OOW157" s="88"/>
      <c r="OOX157" s="88"/>
      <c r="OOY157" s="88"/>
      <c r="OOZ157" s="88"/>
      <c r="OPA157" s="88"/>
      <c r="OPB157" s="88"/>
      <c r="OPC157" s="88"/>
      <c r="OPD157" s="88"/>
      <c r="OPE157" s="88"/>
      <c r="OPF157" s="88"/>
      <c r="OPG157" s="88"/>
      <c r="OPH157" s="88"/>
      <c r="OPI157" s="88"/>
      <c r="OPJ157" s="88"/>
      <c r="OPK157" s="88"/>
      <c r="OPL157" s="88"/>
      <c r="OPM157" s="88"/>
      <c r="OPN157" s="88"/>
      <c r="OPO157" s="88"/>
      <c r="OPP157" s="88"/>
      <c r="OPQ157" s="88"/>
      <c r="OPR157" s="88"/>
      <c r="OPS157" s="88"/>
      <c r="OPT157" s="88"/>
      <c r="OPU157" s="88"/>
      <c r="OPV157" s="88"/>
      <c r="OPW157" s="88"/>
      <c r="OPX157" s="88"/>
      <c r="OPY157" s="88"/>
      <c r="OPZ157" s="88"/>
      <c r="OQA157" s="88"/>
      <c r="OQB157" s="88"/>
      <c r="OQC157" s="88"/>
      <c r="OQD157" s="88"/>
      <c r="OQE157" s="88"/>
      <c r="OQF157" s="88"/>
      <c r="OQG157" s="88"/>
      <c r="OQH157" s="88"/>
      <c r="OQI157" s="88"/>
      <c r="OQJ157" s="88"/>
      <c r="OQK157" s="88"/>
      <c r="OQL157" s="88"/>
      <c r="OQM157" s="88"/>
      <c r="OQN157" s="88"/>
      <c r="OQO157" s="88"/>
      <c r="OQP157" s="88"/>
      <c r="OQQ157" s="88"/>
      <c r="OQR157" s="88"/>
      <c r="OQS157" s="88"/>
      <c r="OQT157" s="88"/>
      <c r="OQU157" s="88"/>
      <c r="OQV157" s="88"/>
      <c r="OQW157" s="88"/>
      <c r="OQX157" s="88"/>
      <c r="OQY157" s="88"/>
      <c r="OQZ157" s="88"/>
      <c r="ORA157" s="88"/>
      <c r="ORB157" s="88"/>
      <c r="ORC157" s="88"/>
      <c r="ORD157" s="88"/>
      <c r="ORE157" s="88"/>
      <c r="ORF157" s="88"/>
      <c r="ORG157" s="88"/>
      <c r="ORH157" s="88"/>
      <c r="ORI157" s="88"/>
      <c r="ORJ157" s="88"/>
      <c r="ORK157" s="88"/>
      <c r="ORL157" s="88"/>
      <c r="ORM157" s="88"/>
      <c r="ORN157" s="88"/>
      <c r="ORO157" s="88"/>
      <c r="ORP157" s="88"/>
      <c r="ORQ157" s="88"/>
      <c r="ORR157" s="88"/>
      <c r="ORS157" s="88"/>
      <c r="ORT157" s="88"/>
      <c r="ORU157" s="88"/>
      <c r="ORV157" s="88"/>
      <c r="ORW157" s="88"/>
      <c r="ORX157" s="88"/>
      <c r="ORY157" s="88"/>
      <c r="ORZ157" s="88"/>
      <c r="OSA157" s="88"/>
      <c r="OSB157" s="88"/>
      <c r="OSC157" s="88"/>
      <c r="OSD157" s="88"/>
      <c r="OSE157" s="88"/>
      <c r="OSF157" s="88"/>
      <c r="OSG157" s="88"/>
      <c r="OSH157" s="88"/>
      <c r="OSI157" s="88"/>
      <c r="OSJ157" s="88"/>
      <c r="OSK157" s="88"/>
      <c r="OSL157" s="88"/>
      <c r="OSM157" s="88"/>
      <c r="OSN157" s="88"/>
      <c r="OSO157" s="88"/>
      <c r="OSP157" s="88"/>
      <c r="OSQ157" s="88"/>
      <c r="OSR157" s="88"/>
      <c r="OSS157" s="88"/>
      <c r="OST157" s="88"/>
      <c r="OSU157" s="88"/>
      <c r="OSV157" s="88"/>
      <c r="OSW157" s="88"/>
      <c r="OSX157" s="88"/>
      <c r="OSY157" s="88"/>
      <c r="OSZ157" s="88"/>
      <c r="OTA157" s="88"/>
      <c r="OTB157" s="88"/>
      <c r="OTC157" s="88"/>
      <c r="OTD157" s="88"/>
      <c r="OTE157" s="88"/>
      <c r="OTF157" s="88"/>
      <c r="OTG157" s="88"/>
      <c r="OTH157" s="88"/>
      <c r="OTI157" s="88"/>
      <c r="OTJ157" s="88"/>
      <c r="OTK157" s="88"/>
      <c r="OTL157" s="88"/>
      <c r="OTM157" s="88"/>
      <c r="OTN157" s="88"/>
      <c r="OTO157" s="88"/>
      <c r="OTP157" s="88"/>
      <c r="OTQ157" s="88"/>
      <c r="OTR157" s="88"/>
      <c r="OTS157" s="88"/>
      <c r="OTT157" s="88"/>
      <c r="OTU157" s="88"/>
      <c r="OTV157" s="88"/>
      <c r="OTW157" s="88"/>
      <c r="OTX157" s="88"/>
      <c r="OTY157" s="88"/>
      <c r="OTZ157" s="88"/>
      <c r="OUA157" s="88"/>
      <c r="OUB157" s="88"/>
      <c r="OUC157" s="88"/>
      <c r="OUD157" s="88"/>
      <c r="OUE157" s="88"/>
      <c r="OUF157" s="88"/>
      <c r="OUG157" s="88"/>
      <c r="OUH157" s="88"/>
      <c r="OUI157" s="88"/>
      <c r="OUJ157" s="88"/>
      <c r="OUK157" s="88"/>
      <c r="OUL157" s="88"/>
      <c r="OUM157" s="88"/>
      <c r="OUN157" s="88"/>
      <c r="OUO157" s="88"/>
      <c r="OUP157" s="88"/>
      <c r="OUQ157" s="88"/>
      <c r="OUR157" s="88"/>
      <c r="OUS157" s="88"/>
      <c r="OUT157" s="88"/>
      <c r="OUU157" s="88"/>
      <c r="OUV157" s="88"/>
      <c r="OUW157" s="88"/>
      <c r="OUX157" s="88"/>
      <c r="OUY157" s="88"/>
      <c r="OUZ157" s="88"/>
      <c r="OVA157" s="88"/>
      <c r="OVB157" s="88"/>
      <c r="OVC157" s="88"/>
      <c r="OVD157" s="88"/>
      <c r="OVE157" s="88"/>
      <c r="OVF157" s="88"/>
      <c r="OVG157" s="88"/>
      <c r="OVH157" s="88"/>
      <c r="OVI157" s="88"/>
      <c r="OVJ157" s="88"/>
      <c r="OVK157" s="88"/>
      <c r="OVL157" s="88"/>
      <c r="OVM157" s="88"/>
      <c r="OVN157" s="88"/>
      <c r="OVO157" s="88"/>
      <c r="OVP157" s="88"/>
      <c r="OVQ157" s="88"/>
      <c r="OVR157" s="88"/>
      <c r="OVS157" s="88"/>
      <c r="OVT157" s="88"/>
      <c r="OVU157" s="88"/>
      <c r="OVV157" s="88"/>
      <c r="OVW157" s="88"/>
      <c r="OVX157" s="88"/>
      <c r="OVY157" s="88"/>
      <c r="OVZ157" s="88"/>
      <c r="OWA157" s="88"/>
      <c r="OWB157" s="88"/>
      <c r="OWC157" s="88"/>
      <c r="OWD157" s="88"/>
      <c r="OWE157" s="88"/>
      <c r="OWF157" s="88"/>
      <c r="OWG157" s="88"/>
      <c r="OWH157" s="88"/>
      <c r="OWI157" s="88"/>
      <c r="OWJ157" s="88"/>
      <c r="OWK157" s="88"/>
      <c r="OWL157" s="88"/>
      <c r="OWM157" s="88"/>
      <c r="OWN157" s="88"/>
      <c r="OWO157" s="88"/>
      <c r="OWP157" s="88"/>
      <c r="OWQ157" s="88"/>
      <c r="OWR157" s="88"/>
      <c r="OWS157" s="88"/>
      <c r="OWT157" s="88"/>
      <c r="OWU157" s="88"/>
      <c r="OWV157" s="88"/>
      <c r="OWW157" s="88"/>
      <c r="OWX157" s="88"/>
      <c r="OWY157" s="88"/>
      <c r="OWZ157" s="88"/>
      <c r="OXA157" s="88"/>
      <c r="OXB157" s="88"/>
      <c r="OXC157" s="88"/>
      <c r="OXD157" s="88"/>
      <c r="OXE157" s="88"/>
      <c r="OXF157" s="88"/>
      <c r="OXG157" s="88"/>
      <c r="OXH157" s="88"/>
      <c r="OXI157" s="88"/>
      <c r="OXJ157" s="88"/>
      <c r="OXK157" s="88"/>
      <c r="OXL157" s="88"/>
      <c r="OXM157" s="88"/>
      <c r="OXN157" s="88"/>
      <c r="OXO157" s="88"/>
      <c r="OXP157" s="88"/>
      <c r="OXQ157" s="88"/>
      <c r="OXR157" s="88"/>
      <c r="OXS157" s="88"/>
      <c r="OXT157" s="88"/>
      <c r="OXU157" s="88"/>
      <c r="OXV157" s="88"/>
      <c r="OXW157" s="88"/>
      <c r="OXX157" s="88"/>
      <c r="OXY157" s="88"/>
      <c r="OXZ157" s="88"/>
      <c r="OYA157" s="88"/>
      <c r="OYB157" s="88"/>
      <c r="OYC157" s="88"/>
      <c r="OYD157" s="88"/>
      <c r="OYE157" s="88"/>
      <c r="OYF157" s="88"/>
      <c r="OYG157" s="88"/>
      <c r="OYH157" s="88"/>
      <c r="OYI157" s="88"/>
      <c r="OYJ157" s="88"/>
      <c r="OYK157" s="88"/>
      <c r="OYL157" s="88"/>
      <c r="OYM157" s="88"/>
      <c r="OYN157" s="88"/>
      <c r="OYO157" s="88"/>
      <c r="OYP157" s="88"/>
      <c r="OYQ157" s="88"/>
      <c r="OYR157" s="88"/>
      <c r="OYS157" s="88"/>
      <c r="OYT157" s="88"/>
      <c r="OYU157" s="88"/>
      <c r="OYV157" s="88"/>
      <c r="OYW157" s="88"/>
      <c r="OYX157" s="88"/>
      <c r="OYY157" s="88"/>
      <c r="OYZ157" s="88"/>
      <c r="OZA157" s="88"/>
      <c r="OZB157" s="88"/>
      <c r="OZC157" s="88"/>
      <c r="OZD157" s="88"/>
      <c r="OZE157" s="88"/>
      <c r="OZF157" s="88"/>
      <c r="OZG157" s="88"/>
      <c r="OZH157" s="88"/>
      <c r="OZI157" s="88"/>
      <c r="OZJ157" s="88"/>
      <c r="OZK157" s="88"/>
      <c r="OZL157" s="88"/>
      <c r="OZM157" s="88"/>
      <c r="OZN157" s="88"/>
      <c r="OZO157" s="88"/>
      <c r="OZP157" s="88"/>
      <c r="OZQ157" s="88"/>
      <c r="OZR157" s="88"/>
      <c r="OZS157" s="88"/>
      <c r="OZT157" s="88"/>
      <c r="OZU157" s="88"/>
      <c r="OZV157" s="88"/>
      <c r="OZW157" s="88"/>
      <c r="OZX157" s="88"/>
      <c r="OZY157" s="88"/>
      <c r="OZZ157" s="88"/>
      <c r="PAA157" s="88"/>
      <c r="PAB157" s="88"/>
      <c r="PAC157" s="88"/>
      <c r="PAD157" s="88"/>
      <c r="PAE157" s="88"/>
      <c r="PAF157" s="88"/>
      <c r="PAG157" s="88"/>
      <c r="PAH157" s="88"/>
      <c r="PAI157" s="88"/>
      <c r="PAJ157" s="88"/>
      <c r="PAK157" s="88"/>
      <c r="PAL157" s="88"/>
      <c r="PAM157" s="88"/>
      <c r="PAN157" s="88"/>
      <c r="PAO157" s="88"/>
      <c r="PAP157" s="88"/>
      <c r="PAQ157" s="88"/>
      <c r="PAR157" s="88"/>
      <c r="PAS157" s="88"/>
      <c r="PAT157" s="88"/>
      <c r="PAU157" s="88"/>
      <c r="PAV157" s="88"/>
      <c r="PAW157" s="88"/>
      <c r="PAX157" s="88"/>
      <c r="PAY157" s="88"/>
      <c r="PAZ157" s="88"/>
      <c r="PBA157" s="88"/>
      <c r="PBB157" s="88"/>
      <c r="PBC157" s="88"/>
      <c r="PBD157" s="88"/>
      <c r="PBE157" s="88"/>
      <c r="PBF157" s="88"/>
      <c r="PBG157" s="88"/>
      <c r="PBH157" s="88"/>
      <c r="PBI157" s="88"/>
      <c r="PBJ157" s="88"/>
      <c r="PBK157" s="88"/>
      <c r="PBL157" s="88"/>
      <c r="PBM157" s="88"/>
      <c r="PBN157" s="88"/>
      <c r="PBO157" s="88"/>
      <c r="PBP157" s="88"/>
      <c r="PBQ157" s="88"/>
      <c r="PBR157" s="88"/>
      <c r="PBS157" s="88"/>
      <c r="PBT157" s="88"/>
      <c r="PBU157" s="88"/>
      <c r="PBV157" s="88"/>
      <c r="PBW157" s="88"/>
      <c r="PBX157" s="88"/>
      <c r="PBY157" s="88"/>
      <c r="PBZ157" s="88"/>
      <c r="PCA157" s="88"/>
      <c r="PCB157" s="88"/>
      <c r="PCC157" s="88"/>
      <c r="PCD157" s="88"/>
      <c r="PCE157" s="88"/>
      <c r="PCF157" s="88"/>
      <c r="PCG157" s="88"/>
      <c r="PCH157" s="88"/>
      <c r="PCI157" s="88"/>
      <c r="PCJ157" s="88"/>
      <c r="PCK157" s="88"/>
      <c r="PCL157" s="88"/>
      <c r="PCM157" s="88"/>
      <c r="PCN157" s="88"/>
      <c r="PCO157" s="88"/>
      <c r="PCP157" s="88"/>
      <c r="PCQ157" s="88"/>
      <c r="PCR157" s="88"/>
      <c r="PCS157" s="88"/>
      <c r="PCT157" s="88"/>
      <c r="PCU157" s="88"/>
      <c r="PCV157" s="88"/>
      <c r="PCW157" s="88"/>
      <c r="PCX157" s="88"/>
      <c r="PCY157" s="88"/>
      <c r="PCZ157" s="88"/>
      <c r="PDA157" s="88"/>
      <c r="PDB157" s="88"/>
      <c r="PDC157" s="88"/>
      <c r="PDD157" s="88"/>
      <c r="PDE157" s="88"/>
      <c r="PDF157" s="88"/>
      <c r="PDG157" s="88"/>
      <c r="PDH157" s="88"/>
      <c r="PDI157" s="88"/>
      <c r="PDJ157" s="88"/>
      <c r="PDK157" s="88"/>
      <c r="PDL157" s="88"/>
      <c r="PDM157" s="88"/>
      <c r="PDN157" s="88"/>
      <c r="PDO157" s="88"/>
      <c r="PDP157" s="88"/>
      <c r="PDQ157" s="88"/>
      <c r="PDR157" s="88"/>
      <c r="PDS157" s="88"/>
      <c r="PDT157" s="88"/>
      <c r="PDU157" s="88"/>
      <c r="PDV157" s="88"/>
      <c r="PDW157" s="88"/>
      <c r="PDX157" s="88"/>
      <c r="PDY157" s="88"/>
      <c r="PDZ157" s="88"/>
      <c r="PEA157" s="88"/>
      <c r="PEB157" s="88"/>
      <c r="PEC157" s="88"/>
      <c r="PED157" s="88"/>
      <c r="PEE157" s="88"/>
      <c r="PEF157" s="88"/>
      <c r="PEG157" s="88"/>
      <c r="PEH157" s="88"/>
      <c r="PEI157" s="88"/>
      <c r="PEJ157" s="88"/>
      <c r="PEK157" s="88"/>
      <c r="PEL157" s="88"/>
      <c r="PEM157" s="88"/>
      <c r="PEN157" s="88"/>
      <c r="PEO157" s="88"/>
      <c r="PEP157" s="88"/>
      <c r="PEQ157" s="88"/>
      <c r="PER157" s="88"/>
      <c r="PES157" s="88"/>
      <c r="PET157" s="88"/>
      <c r="PEU157" s="88"/>
      <c r="PEV157" s="88"/>
      <c r="PEW157" s="88"/>
      <c r="PEX157" s="88"/>
      <c r="PEY157" s="88"/>
      <c r="PEZ157" s="88"/>
      <c r="PFA157" s="88"/>
      <c r="PFB157" s="88"/>
      <c r="PFC157" s="88"/>
      <c r="PFD157" s="88"/>
      <c r="PFE157" s="88"/>
      <c r="PFF157" s="88"/>
      <c r="PFG157" s="88"/>
      <c r="PFH157" s="88"/>
      <c r="PFI157" s="88"/>
      <c r="PFJ157" s="88"/>
      <c r="PFK157" s="88"/>
      <c r="PFL157" s="88"/>
      <c r="PFM157" s="88"/>
      <c r="PFN157" s="88"/>
      <c r="PFO157" s="88"/>
      <c r="PFP157" s="88"/>
      <c r="PFQ157" s="88"/>
      <c r="PFR157" s="88"/>
      <c r="PFS157" s="88"/>
      <c r="PFT157" s="88"/>
      <c r="PFU157" s="88"/>
      <c r="PFV157" s="88"/>
      <c r="PFW157" s="88"/>
      <c r="PFX157" s="88"/>
      <c r="PFY157" s="88"/>
      <c r="PFZ157" s="88"/>
      <c r="PGA157" s="88"/>
      <c r="PGB157" s="88"/>
      <c r="PGC157" s="88"/>
      <c r="PGD157" s="88"/>
      <c r="PGE157" s="88"/>
      <c r="PGF157" s="88"/>
      <c r="PGG157" s="88"/>
      <c r="PGH157" s="88"/>
      <c r="PGI157" s="88"/>
      <c r="PGJ157" s="88"/>
      <c r="PGK157" s="88"/>
      <c r="PGL157" s="88"/>
      <c r="PGM157" s="88"/>
      <c r="PGN157" s="88"/>
      <c r="PGO157" s="88"/>
      <c r="PGP157" s="88"/>
      <c r="PGQ157" s="88"/>
      <c r="PGR157" s="88"/>
      <c r="PGS157" s="88"/>
      <c r="PGT157" s="88"/>
      <c r="PGU157" s="88"/>
      <c r="PGV157" s="88"/>
      <c r="PGW157" s="88"/>
      <c r="PGX157" s="88"/>
      <c r="PGY157" s="88"/>
      <c r="PGZ157" s="88"/>
      <c r="PHA157" s="88"/>
      <c r="PHB157" s="88"/>
      <c r="PHC157" s="88"/>
      <c r="PHD157" s="88"/>
      <c r="PHE157" s="88"/>
      <c r="PHF157" s="88"/>
      <c r="PHG157" s="88"/>
      <c r="PHH157" s="88"/>
      <c r="PHI157" s="88"/>
      <c r="PHJ157" s="88"/>
      <c r="PHK157" s="88"/>
      <c r="PHL157" s="88"/>
      <c r="PHM157" s="88"/>
      <c r="PHN157" s="88"/>
      <c r="PHO157" s="88"/>
      <c r="PHP157" s="88"/>
      <c r="PHQ157" s="88"/>
      <c r="PHR157" s="88"/>
      <c r="PHS157" s="88"/>
      <c r="PHT157" s="88"/>
      <c r="PHU157" s="88"/>
      <c r="PHV157" s="88"/>
      <c r="PHW157" s="88"/>
      <c r="PHX157" s="88"/>
      <c r="PHY157" s="88"/>
      <c r="PHZ157" s="88"/>
      <c r="PIA157" s="88"/>
      <c r="PIB157" s="88"/>
      <c r="PIC157" s="88"/>
      <c r="PID157" s="88"/>
      <c r="PIE157" s="88"/>
      <c r="PIF157" s="88"/>
      <c r="PIG157" s="88"/>
      <c r="PIH157" s="88"/>
      <c r="PII157" s="88"/>
      <c r="PIJ157" s="88"/>
      <c r="PIK157" s="88"/>
      <c r="PIL157" s="88"/>
      <c r="PIM157" s="88"/>
      <c r="PIN157" s="88"/>
      <c r="PIO157" s="88"/>
      <c r="PIP157" s="88"/>
      <c r="PIQ157" s="88"/>
      <c r="PIR157" s="88"/>
      <c r="PIS157" s="88"/>
      <c r="PIT157" s="88"/>
      <c r="PIU157" s="88"/>
      <c r="PIV157" s="88"/>
      <c r="PIW157" s="88"/>
      <c r="PIX157" s="88"/>
      <c r="PIY157" s="88"/>
      <c r="PIZ157" s="88"/>
      <c r="PJA157" s="88"/>
      <c r="PJB157" s="88"/>
      <c r="PJC157" s="88"/>
      <c r="PJD157" s="88"/>
      <c r="PJE157" s="88"/>
      <c r="PJF157" s="88"/>
      <c r="PJG157" s="88"/>
      <c r="PJH157" s="88"/>
      <c r="PJI157" s="88"/>
      <c r="PJJ157" s="88"/>
      <c r="PJK157" s="88"/>
      <c r="PJL157" s="88"/>
      <c r="PJM157" s="88"/>
      <c r="PJN157" s="88"/>
      <c r="PJO157" s="88"/>
      <c r="PJP157" s="88"/>
      <c r="PJQ157" s="88"/>
      <c r="PJR157" s="88"/>
      <c r="PJS157" s="88"/>
      <c r="PJT157" s="88"/>
      <c r="PJU157" s="88"/>
      <c r="PJV157" s="88"/>
      <c r="PJW157" s="88"/>
      <c r="PJX157" s="88"/>
      <c r="PJY157" s="88"/>
      <c r="PJZ157" s="88"/>
      <c r="PKA157" s="88"/>
      <c r="PKB157" s="88"/>
      <c r="PKC157" s="88"/>
      <c r="PKD157" s="88"/>
      <c r="PKE157" s="88"/>
      <c r="PKF157" s="88"/>
      <c r="PKG157" s="88"/>
      <c r="PKH157" s="88"/>
      <c r="PKI157" s="88"/>
      <c r="PKJ157" s="88"/>
      <c r="PKK157" s="88"/>
      <c r="PKL157" s="88"/>
      <c r="PKM157" s="88"/>
      <c r="PKN157" s="88"/>
      <c r="PKO157" s="88"/>
      <c r="PKP157" s="88"/>
      <c r="PKQ157" s="88"/>
      <c r="PKR157" s="88"/>
      <c r="PKS157" s="88"/>
      <c r="PKT157" s="88"/>
      <c r="PKU157" s="88"/>
      <c r="PKV157" s="88"/>
      <c r="PKW157" s="88"/>
      <c r="PKX157" s="88"/>
      <c r="PKY157" s="88"/>
      <c r="PKZ157" s="88"/>
      <c r="PLA157" s="88"/>
      <c r="PLB157" s="88"/>
      <c r="PLC157" s="88"/>
      <c r="PLD157" s="88"/>
      <c r="PLE157" s="88"/>
      <c r="PLF157" s="88"/>
      <c r="PLG157" s="88"/>
      <c r="PLH157" s="88"/>
      <c r="PLI157" s="88"/>
      <c r="PLJ157" s="88"/>
      <c r="PLK157" s="88"/>
      <c r="PLL157" s="88"/>
      <c r="PLM157" s="88"/>
      <c r="PLN157" s="88"/>
      <c r="PLO157" s="88"/>
      <c r="PLP157" s="88"/>
      <c r="PLQ157" s="88"/>
      <c r="PLR157" s="88"/>
      <c r="PLS157" s="88"/>
      <c r="PLT157" s="88"/>
      <c r="PLU157" s="88"/>
      <c r="PLV157" s="88"/>
      <c r="PLW157" s="88"/>
      <c r="PLX157" s="88"/>
      <c r="PLY157" s="88"/>
      <c r="PLZ157" s="88"/>
      <c r="PMA157" s="88"/>
      <c r="PMB157" s="88"/>
      <c r="PMC157" s="88"/>
      <c r="PMD157" s="88"/>
      <c r="PME157" s="88"/>
      <c r="PMF157" s="88"/>
      <c r="PMG157" s="88"/>
      <c r="PMH157" s="88"/>
      <c r="PMI157" s="88"/>
      <c r="PMJ157" s="88"/>
      <c r="PMK157" s="88"/>
      <c r="PML157" s="88"/>
      <c r="PMM157" s="88"/>
      <c r="PMN157" s="88"/>
      <c r="PMO157" s="88"/>
      <c r="PMP157" s="88"/>
      <c r="PMQ157" s="88"/>
      <c r="PMR157" s="88"/>
      <c r="PMS157" s="88"/>
      <c r="PMT157" s="88"/>
      <c r="PMU157" s="88"/>
      <c r="PMV157" s="88"/>
      <c r="PMW157" s="88"/>
      <c r="PMX157" s="88"/>
      <c r="PMY157" s="88"/>
      <c r="PMZ157" s="88"/>
      <c r="PNA157" s="88"/>
      <c r="PNB157" s="88"/>
      <c r="PNC157" s="88"/>
      <c r="PND157" s="88"/>
      <c r="PNE157" s="88"/>
      <c r="PNF157" s="88"/>
      <c r="PNG157" s="88"/>
      <c r="PNH157" s="88"/>
      <c r="PNI157" s="88"/>
      <c r="PNJ157" s="88"/>
      <c r="PNK157" s="88"/>
      <c r="PNL157" s="88"/>
      <c r="PNM157" s="88"/>
      <c r="PNN157" s="88"/>
      <c r="PNO157" s="88"/>
      <c r="PNP157" s="88"/>
      <c r="PNQ157" s="88"/>
      <c r="PNR157" s="88"/>
      <c r="PNS157" s="88"/>
      <c r="PNT157" s="88"/>
      <c r="PNU157" s="88"/>
      <c r="PNV157" s="88"/>
      <c r="PNW157" s="88"/>
      <c r="PNX157" s="88"/>
      <c r="PNY157" s="88"/>
      <c r="PNZ157" s="88"/>
      <c r="POA157" s="88"/>
      <c r="POB157" s="88"/>
      <c r="POC157" s="88"/>
      <c r="POD157" s="88"/>
      <c r="POE157" s="88"/>
      <c r="POF157" s="88"/>
      <c r="POG157" s="88"/>
      <c r="POH157" s="88"/>
      <c r="POI157" s="88"/>
      <c r="POJ157" s="88"/>
      <c r="POK157" s="88"/>
      <c r="POL157" s="88"/>
      <c r="POM157" s="88"/>
      <c r="PON157" s="88"/>
      <c r="POO157" s="88"/>
      <c r="POP157" s="88"/>
      <c r="POQ157" s="88"/>
      <c r="POR157" s="88"/>
      <c r="POS157" s="88"/>
      <c r="POT157" s="88"/>
      <c r="POU157" s="88"/>
      <c r="POV157" s="88"/>
      <c r="POW157" s="88"/>
      <c r="POX157" s="88"/>
      <c r="POY157" s="88"/>
      <c r="POZ157" s="88"/>
      <c r="PPA157" s="88"/>
      <c r="PPB157" s="88"/>
      <c r="PPC157" s="88"/>
      <c r="PPD157" s="88"/>
      <c r="PPE157" s="88"/>
      <c r="PPF157" s="88"/>
      <c r="PPG157" s="88"/>
      <c r="PPH157" s="88"/>
      <c r="PPI157" s="88"/>
      <c r="PPJ157" s="88"/>
      <c r="PPK157" s="88"/>
      <c r="PPL157" s="88"/>
      <c r="PPM157" s="88"/>
      <c r="PPN157" s="88"/>
      <c r="PPO157" s="88"/>
      <c r="PPP157" s="88"/>
      <c r="PPQ157" s="88"/>
      <c r="PPR157" s="88"/>
      <c r="PPS157" s="88"/>
      <c r="PPT157" s="88"/>
      <c r="PPU157" s="88"/>
      <c r="PPV157" s="88"/>
      <c r="PPW157" s="88"/>
      <c r="PPX157" s="88"/>
      <c r="PPY157" s="88"/>
      <c r="PPZ157" s="88"/>
      <c r="PQA157" s="88"/>
      <c r="PQB157" s="88"/>
      <c r="PQC157" s="88"/>
      <c r="PQD157" s="88"/>
      <c r="PQE157" s="88"/>
      <c r="PQF157" s="88"/>
      <c r="PQG157" s="88"/>
      <c r="PQH157" s="88"/>
      <c r="PQI157" s="88"/>
      <c r="PQJ157" s="88"/>
      <c r="PQK157" s="88"/>
      <c r="PQL157" s="88"/>
      <c r="PQM157" s="88"/>
      <c r="PQN157" s="88"/>
      <c r="PQO157" s="88"/>
      <c r="PQP157" s="88"/>
      <c r="PQQ157" s="88"/>
      <c r="PQR157" s="88"/>
      <c r="PQS157" s="88"/>
      <c r="PQT157" s="88"/>
      <c r="PQU157" s="88"/>
      <c r="PQV157" s="88"/>
      <c r="PQW157" s="88"/>
      <c r="PQX157" s="88"/>
      <c r="PQY157" s="88"/>
      <c r="PQZ157" s="88"/>
      <c r="PRA157" s="88"/>
      <c r="PRB157" s="88"/>
      <c r="PRC157" s="88"/>
      <c r="PRD157" s="88"/>
      <c r="PRE157" s="88"/>
      <c r="PRF157" s="88"/>
      <c r="PRG157" s="88"/>
      <c r="PRH157" s="88"/>
      <c r="PRI157" s="88"/>
      <c r="PRJ157" s="88"/>
      <c r="PRK157" s="88"/>
      <c r="PRL157" s="88"/>
      <c r="PRM157" s="88"/>
      <c r="PRN157" s="88"/>
      <c r="PRO157" s="88"/>
      <c r="PRP157" s="88"/>
      <c r="PRQ157" s="88"/>
      <c r="PRR157" s="88"/>
      <c r="PRS157" s="88"/>
      <c r="PRT157" s="88"/>
      <c r="PRU157" s="88"/>
      <c r="PRV157" s="88"/>
      <c r="PRW157" s="88"/>
      <c r="PRX157" s="88"/>
      <c r="PRY157" s="88"/>
      <c r="PRZ157" s="88"/>
      <c r="PSA157" s="88"/>
      <c r="PSB157" s="88"/>
      <c r="PSC157" s="88"/>
      <c r="PSD157" s="88"/>
      <c r="PSE157" s="88"/>
      <c r="PSF157" s="88"/>
      <c r="PSG157" s="88"/>
      <c r="PSH157" s="88"/>
      <c r="PSI157" s="88"/>
      <c r="PSJ157" s="88"/>
      <c r="PSK157" s="88"/>
      <c r="PSL157" s="88"/>
      <c r="PSM157" s="88"/>
      <c r="PSN157" s="88"/>
      <c r="PSO157" s="88"/>
      <c r="PSP157" s="88"/>
      <c r="PSQ157" s="88"/>
      <c r="PSR157" s="88"/>
      <c r="PSS157" s="88"/>
      <c r="PST157" s="88"/>
      <c r="PSU157" s="88"/>
      <c r="PSV157" s="88"/>
      <c r="PSW157" s="88"/>
      <c r="PSX157" s="88"/>
      <c r="PSY157" s="88"/>
      <c r="PSZ157" s="88"/>
      <c r="PTA157" s="88"/>
      <c r="PTB157" s="88"/>
      <c r="PTC157" s="88"/>
      <c r="PTD157" s="88"/>
      <c r="PTE157" s="88"/>
      <c r="PTF157" s="88"/>
      <c r="PTG157" s="88"/>
      <c r="PTH157" s="88"/>
      <c r="PTI157" s="88"/>
      <c r="PTJ157" s="88"/>
      <c r="PTK157" s="88"/>
      <c r="PTL157" s="88"/>
      <c r="PTM157" s="88"/>
      <c r="PTN157" s="88"/>
      <c r="PTO157" s="88"/>
      <c r="PTP157" s="88"/>
      <c r="PTQ157" s="88"/>
      <c r="PTR157" s="88"/>
      <c r="PTS157" s="88"/>
      <c r="PTT157" s="88"/>
      <c r="PTU157" s="88"/>
      <c r="PTV157" s="88"/>
      <c r="PTW157" s="88"/>
      <c r="PTX157" s="88"/>
      <c r="PTY157" s="88"/>
      <c r="PTZ157" s="88"/>
      <c r="PUA157" s="88"/>
      <c r="PUB157" s="88"/>
      <c r="PUC157" s="88"/>
      <c r="PUD157" s="88"/>
      <c r="PUE157" s="88"/>
      <c r="PUF157" s="88"/>
      <c r="PUG157" s="88"/>
      <c r="PUH157" s="88"/>
      <c r="PUI157" s="88"/>
      <c r="PUJ157" s="88"/>
      <c r="PUK157" s="88"/>
      <c r="PUL157" s="88"/>
      <c r="PUM157" s="88"/>
      <c r="PUN157" s="88"/>
      <c r="PUO157" s="88"/>
      <c r="PUP157" s="88"/>
      <c r="PUQ157" s="88"/>
      <c r="PUR157" s="88"/>
      <c r="PUS157" s="88"/>
      <c r="PUT157" s="88"/>
      <c r="PUU157" s="88"/>
      <c r="PUV157" s="88"/>
      <c r="PUW157" s="88"/>
      <c r="PUX157" s="88"/>
      <c r="PUY157" s="88"/>
      <c r="PUZ157" s="88"/>
      <c r="PVA157" s="88"/>
      <c r="PVB157" s="88"/>
      <c r="PVC157" s="88"/>
      <c r="PVD157" s="88"/>
      <c r="PVE157" s="88"/>
      <c r="PVF157" s="88"/>
      <c r="PVG157" s="88"/>
      <c r="PVH157" s="88"/>
      <c r="PVI157" s="88"/>
      <c r="PVJ157" s="88"/>
      <c r="PVK157" s="88"/>
      <c r="PVL157" s="88"/>
      <c r="PVM157" s="88"/>
      <c r="PVN157" s="88"/>
      <c r="PVO157" s="88"/>
      <c r="PVP157" s="88"/>
      <c r="PVQ157" s="88"/>
      <c r="PVR157" s="88"/>
      <c r="PVS157" s="88"/>
      <c r="PVT157" s="88"/>
      <c r="PVU157" s="88"/>
      <c r="PVV157" s="88"/>
      <c r="PVW157" s="88"/>
      <c r="PVX157" s="88"/>
      <c r="PVY157" s="88"/>
      <c r="PVZ157" s="88"/>
      <c r="PWA157" s="88"/>
      <c r="PWB157" s="88"/>
      <c r="PWC157" s="88"/>
      <c r="PWD157" s="88"/>
      <c r="PWE157" s="88"/>
      <c r="PWF157" s="88"/>
      <c r="PWG157" s="88"/>
      <c r="PWH157" s="88"/>
      <c r="PWI157" s="88"/>
      <c r="PWJ157" s="88"/>
      <c r="PWK157" s="88"/>
      <c r="PWL157" s="88"/>
      <c r="PWM157" s="88"/>
      <c r="PWN157" s="88"/>
      <c r="PWO157" s="88"/>
      <c r="PWP157" s="88"/>
      <c r="PWQ157" s="88"/>
      <c r="PWR157" s="88"/>
      <c r="PWS157" s="88"/>
      <c r="PWT157" s="88"/>
      <c r="PWU157" s="88"/>
      <c r="PWV157" s="88"/>
      <c r="PWW157" s="88"/>
      <c r="PWX157" s="88"/>
      <c r="PWY157" s="88"/>
      <c r="PWZ157" s="88"/>
      <c r="PXA157" s="88"/>
      <c r="PXB157" s="88"/>
      <c r="PXC157" s="88"/>
      <c r="PXD157" s="88"/>
      <c r="PXE157" s="88"/>
      <c r="PXF157" s="88"/>
      <c r="PXG157" s="88"/>
      <c r="PXH157" s="88"/>
      <c r="PXI157" s="88"/>
      <c r="PXJ157" s="88"/>
      <c r="PXK157" s="88"/>
      <c r="PXL157" s="88"/>
      <c r="PXM157" s="88"/>
      <c r="PXN157" s="88"/>
      <c r="PXO157" s="88"/>
      <c r="PXP157" s="88"/>
      <c r="PXQ157" s="88"/>
      <c r="PXR157" s="88"/>
      <c r="PXS157" s="88"/>
      <c r="PXT157" s="88"/>
      <c r="PXU157" s="88"/>
      <c r="PXV157" s="88"/>
      <c r="PXW157" s="88"/>
      <c r="PXX157" s="88"/>
      <c r="PXY157" s="88"/>
      <c r="PXZ157" s="88"/>
      <c r="PYA157" s="88"/>
      <c r="PYB157" s="88"/>
      <c r="PYC157" s="88"/>
      <c r="PYD157" s="88"/>
      <c r="PYE157" s="88"/>
      <c r="PYF157" s="88"/>
      <c r="PYG157" s="88"/>
      <c r="PYH157" s="88"/>
      <c r="PYI157" s="88"/>
      <c r="PYJ157" s="88"/>
      <c r="PYK157" s="88"/>
      <c r="PYL157" s="88"/>
      <c r="PYM157" s="88"/>
      <c r="PYN157" s="88"/>
      <c r="PYO157" s="88"/>
      <c r="PYP157" s="88"/>
      <c r="PYQ157" s="88"/>
      <c r="PYR157" s="88"/>
      <c r="PYS157" s="88"/>
      <c r="PYT157" s="88"/>
      <c r="PYU157" s="88"/>
      <c r="PYV157" s="88"/>
      <c r="PYW157" s="88"/>
      <c r="PYX157" s="88"/>
      <c r="PYY157" s="88"/>
      <c r="PYZ157" s="88"/>
      <c r="PZA157" s="88"/>
      <c r="PZB157" s="88"/>
      <c r="PZC157" s="88"/>
      <c r="PZD157" s="88"/>
      <c r="PZE157" s="88"/>
      <c r="PZF157" s="88"/>
      <c r="PZG157" s="88"/>
      <c r="PZH157" s="88"/>
      <c r="PZI157" s="88"/>
      <c r="PZJ157" s="88"/>
      <c r="PZK157" s="88"/>
      <c r="PZL157" s="88"/>
      <c r="PZM157" s="88"/>
      <c r="PZN157" s="88"/>
      <c r="PZO157" s="88"/>
      <c r="PZP157" s="88"/>
      <c r="PZQ157" s="88"/>
      <c r="PZR157" s="88"/>
      <c r="PZS157" s="88"/>
      <c r="PZT157" s="88"/>
      <c r="PZU157" s="88"/>
      <c r="PZV157" s="88"/>
      <c r="PZW157" s="88"/>
      <c r="PZX157" s="88"/>
      <c r="PZY157" s="88"/>
      <c r="PZZ157" s="88"/>
      <c r="QAA157" s="88"/>
      <c r="QAB157" s="88"/>
      <c r="QAC157" s="88"/>
      <c r="QAD157" s="88"/>
      <c r="QAE157" s="88"/>
      <c r="QAF157" s="88"/>
      <c r="QAG157" s="88"/>
      <c r="QAH157" s="88"/>
      <c r="QAI157" s="88"/>
      <c r="QAJ157" s="88"/>
      <c r="QAK157" s="88"/>
      <c r="QAL157" s="88"/>
      <c r="QAM157" s="88"/>
      <c r="QAN157" s="88"/>
      <c r="QAO157" s="88"/>
      <c r="QAP157" s="88"/>
      <c r="QAQ157" s="88"/>
      <c r="QAR157" s="88"/>
      <c r="QAS157" s="88"/>
      <c r="QAT157" s="88"/>
      <c r="QAU157" s="88"/>
      <c r="QAV157" s="88"/>
      <c r="QAW157" s="88"/>
      <c r="QAX157" s="88"/>
      <c r="QAY157" s="88"/>
      <c r="QAZ157" s="88"/>
      <c r="QBA157" s="88"/>
      <c r="QBB157" s="88"/>
      <c r="QBC157" s="88"/>
      <c r="QBD157" s="88"/>
      <c r="QBE157" s="88"/>
      <c r="QBF157" s="88"/>
      <c r="QBG157" s="88"/>
      <c r="QBH157" s="88"/>
      <c r="QBI157" s="88"/>
      <c r="QBJ157" s="88"/>
      <c r="QBK157" s="88"/>
      <c r="QBL157" s="88"/>
      <c r="QBM157" s="88"/>
      <c r="QBN157" s="88"/>
      <c r="QBO157" s="88"/>
      <c r="QBP157" s="88"/>
      <c r="QBQ157" s="88"/>
      <c r="QBR157" s="88"/>
      <c r="QBS157" s="88"/>
      <c r="QBT157" s="88"/>
      <c r="QBU157" s="88"/>
      <c r="QBV157" s="88"/>
      <c r="QBW157" s="88"/>
      <c r="QBX157" s="88"/>
      <c r="QBY157" s="88"/>
      <c r="QBZ157" s="88"/>
      <c r="QCA157" s="88"/>
      <c r="QCB157" s="88"/>
      <c r="QCC157" s="88"/>
      <c r="QCD157" s="88"/>
      <c r="QCE157" s="88"/>
      <c r="QCF157" s="88"/>
      <c r="QCG157" s="88"/>
      <c r="QCH157" s="88"/>
      <c r="QCI157" s="88"/>
      <c r="QCJ157" s="88"/>
      <c r="QCK157" s="88"/>
      <c r="QCL157" s="88"/>
      <c r="QCM157" s="88"/>
      <c r="QCN157" s="88"/>
      <c r="QCO157" s="88"/>
      <c r="QCP157" s="88"/>
      <c r="QCQ157" s="88"/>
      <c r="QCR157" s="88"/>
      <c r="QCS157" s="88"/>
      <c r="QCT157" s="88"/>
      <c r="QCU157" s="88"/>
      <c r="QCV157" s="88"/>
      <c r="QCW157" s="88"/>
      <c r="QCX157" s="88"/>
      <c r="QCY157" s="88"/>
      <c r="QCZ157" s="88"/>
      <c r="QDA157" s="88"/>
      <c r="QDB157" s="88"/>
      <c r="QDC157" s="88"/>
      <c r="QDD157" s="88"/>
      <c r="QDE157" s="88"/>
      <c r="QDF157" s="88"/>
      <c r="QDG157" s="88"/>
      <c r="QDH157" s="88"/>
      <c r="QDI157" s="88"/>
      <c r="QDJ157" s="88"/>
      <c r="QDK157" s="88"/>
      <c r="QDL157" s="88"/>
      <c r="QDM157" s="88"/>
      <c r="QDN157" s="88"/>
      <c r="QDO157" s="88"/>
      <c r="QDP157" s="88"/>
      <c r="QDQ157" s="88"/>
      <c r="QDR157" s="88"/>
      <c r="QDS157" s="88"/>
      <c r="QDT157" s="88"/>
      <c r="QDU157" s="88"/>
      <c r="QDV157" s="88"/>
      <c r="QDW157" s="88"/>
      <c r="QDX157" s="88"/>
      <c r="QDY157" s="88"/>
      <c r="QDZ157" s="88"/>
      <c r="QEA157" s="88"/>
      <c r="QEB157" s="88"/>
      <c r="QEC157" s="88"/>
      <c r="QED157" s="88"/>
      <c r="QEE157" s="88"/>
      <c r="QEF157" s="88"/>
      <c r="QEG157" s="88"/>
      <c r="QEH157" s="88"/>
      <c r="QEI157" s="88"/>
      <c r="QEJ157" s="88"/>
      <c r="QEK157" s="88"/>
      <c r="QEL157" s="88"/>
      <c r="QEM157" s="88"/>
      <c r="QEN157" s="88"/>
      <c r="QEO157" s="88"/>
      <c r="QEP157" s="88"/>
      <c r="QEQ157" s="88"/>
      <c r="QER157" s="88"/>
      <c r="QES157" s="88"/>
      <c r="QET157" s="88"/>
      <c r="QEU157" s="88"/>
      <c r="QEV157" s="88"/>
      <c r="QEW157" s="88"/>
      <c r="QEX157" s="88"/>
      <c r="QEY157" s="88"/>
      <c r="QEZ157" s="88"/>
      <c r="QFA157" s="88"/>
      <c r="QFB157" s="88"/>
      <c r="QFC157" s="88"/>
      <c r="QFD157" s="88"/>
      <c r="QFE157" s="88"/>
      <c r="QFF157" s="88"/>
      <c r="QFG157" s="88"/>
      <c r="QFH157" s="88"/>
      <c r="QFI157" s="88"/>
      <c r="QFJ157" s="88"/>
      <c r="QFK157" s="88"/>
      <c r="QFL157" s="88"/>
      <c r="QFM157" s="88"/>
      <c r="QFN157" s="88"/>
      <c r="QFO157" s="88"/>
      <c r="QFP157" s="88"/>
      <c r="QFQ157" s="88"/>
      <c r="QFR157" s="88"/>
      <c r="QFS157" s="88"/>
      <c r="QFT157" s="88"/>
      <c r="QFU157" s="88"/>
      <c r="QFV157" s="88"/>
      <c r="QFW157" s="88"/>
      <c r="QFX157" s="88"/>
      <c r="QFY157" s="88"/>
      <c r="QFZ157" s="88"/>
      <c r="QGA157" s="88"/>
      <c r="QGB157" s="88"/>
      <c r="QGC157" s="88"/>
      <c r="QGD157" s="88"/>
      <c r="QGE157" s="88"/>
      <c r="QGF157" s="88"/>
      <c r="QGG157" s="88"/>
      <c r="QGH157" s="88"/>
      <c r="QGI157" s="88"/>
      <c r="QGJ157" s="88"/>
      <c r="QGK157" s="88"/>
      <c r="QGL157" s="88"/>
      <c r="QGM157" s="88"/>
      <c r="QGN157" s="88"/>
      <c r="QGO157" s="88"/>
      <c r="QGP157" s="88"/>
      <c r="QGQ157" s="88"/>
      <c r="QGR157" s="88"/>
      <c r="QGS157" s="88"/>
      <c r="QGT157" s="88"/>
      <c r="QGU157" s="88"/>
      <c r="QGV157" s="88"/>
      <c r="QGW157" s="88"/>
      <c r="QGX157" s="88"/>
      <c r="QGY157" s="88"/>
      <c r="QGZ157" s="88"/>
      <c r="QHA157" s="88"/>
      <c r="QHB157" s="88"/>
      <c r="QHC157" s="88"/>
      <c r="QHD157" s="88"/>
      <c r="QHE157" s="88"/>
      <c r="QHF157" s="88"/>
      <c r="QHG157" s="88"/>
      <c r="QHH157" s="88"/>
      <c r="QHI157" s="88"/>
      <c r="QHJ157" s="88"/>
      <c r="QHK157" s="88"/>
      <c r="QHL157" s="88"/>
      <c r="QHM157" s="88"/>
      <c r="QHN157" s="88"/>
      <c r="QHO157" s="88"/>
      <c r="QHP157" s="88"/>
      <c r="QHQ157" s="88"/>
      <c r="QHR157" s="88"/>
      <c r="QHS157" s="88"/>
      <c r="QHT157" s="88"/>
      <c r="QHU157" s="88"/>
      <c r="QHV157" s="88"/>
      <c r="QHW157" s="88"/>
      <c r="QHX157" s="88"/>
      <c r="QHY157" s="88"/>
      <c r="QHZ157" s="88"/>
      <c r="QIA157" s="88"/>
      <c r="QIB157" s="88"/>
      <c r="QIC157" s="88"/>
      <c r="QID157" s="88"/>
      <c r="QIE157" s="88"/>
      <c r="QIF157" s="88"/>
      <c r="QIG157" s="88"/>
      <c r="QIH157" s="88"/>
      <c r="QII157" s="88"/>
      <c r="QIJ157" s="88"/>
      <c r="QIK157" s="88"/>
      <c r="QIL157" s="88"/>
      <c r="QIM157" s="88"/>
      <c r="QIN157" s="88"/>
      <c r="QIO157" s="88"/>
      <c r="QIP157" s="88"/>
      <c r="QIQ157" s="88"/>
      <c r="QIR157" s="88"/>
      <c r="QIS157" s="88"/>
      <c r="QIT157" s="88"/>
      <c r="QIU157" s="88"/>
      <c r="QIV157" s="88"/>
      <c r="QIW157" s="88"/>
      <c r="QIX157" s="88"/>
      <c r="QIY157" s="88"/>
      <c r="QIZ157" s="88"/>
      <c r="QJA157" s="88"/>
      <c r="QJB157" s="88"/>
      <c r="QJC157" s="88"/>
      <c r="QJD157" s="88"/>
      <c r="QJE157" s="88"/>
      <c r="QJF157" s="88"/>
      <c r="QJG157" s="88"/>
      <c r="QJH157" s="88"/>
      <c r="QJI157" s="88"/>
      <c r="QJJ157" s="88"/>
      <c r="QJK157" s="88"/>
      <c r="QJL157" s="88"/>
      <c r="QJM157" s="88"/>
      <c r="QJN157" s="88"/>
      <c r="QJO157" s="88"/>
      <c r="QJP157" s="88"/>
      <c r="QJQ157" s="88"/>
      <c r="QJR157" s="88"/>
      <c r="QJS157" s="88"/>
      <c r="QJT157" s="88"/>
      <c r="QJU157" s="88"/>
      <c r="QJV157" s="88"/>
      <c r="QJW157" s="88"/>
      <c r="QJX157" s="88"/>
      <c r="QJY157" s="88"/>
      <c r="QJZ157" s="88"/>
      <c r="QKA157" s="88"/>
      <c r="QKB157" s="88"/>
      <c r="QKC157" s="88"/>
      <c r="QKD157" s="88"/>
      <c r="QKE157" s="88"/>
      <c r="QKF157" s="88"/>
      <c r="QKG157" s="88"/>
      <c r="QKH157" s="88"/>
      <c r="QKI157" s="88"/>
      <c r="QKJ157" s="88"/>
      <c r="QKK157" s="88"/>
      <c r="QKL157" s="88"/>
      <c r="QKM157" s="88"/>
      <c r="QKN157" s="88"/>
      <c r="QKO157" s="88"/>
      <c r="QKP157" s="88"/>
      <c r="QKQ157" s="88"/>
      <c r="QKR157" s="88"/>
      <c r="QKS157" s="88"/>
      <c r="QKT157" s="88"/>
      <c r="QKU157" s="88"/>
      <c r="QKV157" s="88"/>
      <c r="QKW157" s="88"/>
      <c r="QKX157" s="88"/>
      <c r="QKY157" s="88"/>
      <c r="QKZ157" s="88"/>
      <c r="QLA157" s="88"/>
      <c r="QLB157" s="88"/>
      <c r="QLC157" s="88"/>
      <c r="QLD157" s="88"/>
      <c r="QLE157" s="88"/>
      <c r="QLF157" s="88"/>
      <c r="QLG157" s="88"/>
      <c r="QLH157" s="88"/>
      <c r="QLI157" s="88"/>
      <c r="QLJ157" s="88"/>
      <c r="QLK157" s="88"/>
      <c r="QLL157" s="88"/>
      <c r="QLM157" s="88"/>
      <c r="QLN157" s="88"/>
      <c r="QLO157" s="88"/>
      <c r="QLP157" s="88"/>
      <c r="QLQ157" s="88"/>
      <c r="QLR157" s="88"/>
      <c r="QLS157" s="88"/>
      <c r="QLT157" s="88"/>
      <c r="QLU157" s="88"/>
      <c r="QLV157" s="88"/>
      <c r="QLW157" s="88"/>
      <c r="QLX157" s="88"/>
      <c r="QLY157" s="88"/>
      <c r="QLZ157" s="88"/>
      <c r="QMA157" s="88"/>
      <c r="QMB157" s="88"/>
      <c r="QMC157" s="88"/>
      <c r="QMD157" s="88"/>
      <c r="QME157" s="88"/>
      <c r="QMF157" s="88"/>
      <c r="QMG157" s="88"/>
      <c r="QMH157" s="88"/>
      <c r="QMI157" s="88"/>
      <c r="QMJ157" s="88"/>
      <c r="QMK157" s="88"/>
      <c r="QML157" s="88"/>
      <c r="QMM157" s="88"/>
      <c r="QMN157" s="88"/>
      <c r="QMO157" s="88"/>
      <c r="QMP157" s="88"/>
      <c r="QMQ157" s="88"/>
      <c r="QMR157" s="88"/>
      <c r="QMS157" s="88"/>
      <c r="QMT157" s="88"/>
      <c r="QMU157" s="88"/>
      <c r="QMV157" s="88"/>
      <c r="QMW157" s="88"/>
      <c r="QMX157" s="88"/>
      <c r="QMY157" s="88"/>
      <c r="QMZ157" s="88"/>
      <c r="QNA157" s="88"/>
      <c r="QNB157" s="88"/>
      <c r="QNC157" s="88"/>
      <c r="QND157" s="88"/>
      <c r="QNE157" s="88"/>
      <c r="QNF157" s="88"/>
      <c r="QNG157" s="88"/>
      <c r="QNH157" s="88"/>
      <c r="QNI157" s="88"/>
      <c r="QNJ157" s="88"/>
      <c r="QNK157" s="88"/>
      <c r="QNL157" s="88"/>
      <c r="QNM157" s="88"/>
      <c r="QNN157" s="88"/>
      <c r="QNO157" s="88"/>
      <c r="QNP157" s="88"/>
      <c r="QNQ157" s="88"/>
      <c r="QNR157" s="88"/>
      <c r="QNS157" s="88"/>
      <c r="QNT157" s="88"/>
      <c r="QNU157" s="88"/>
      <c r="QNV157" s="88"/>
      <c r="QNW157" s="88"/>
      <c r="QNX157" s="88"/>
      <c r="QNY157" s="88"/>
      <c r="QNZ157" s="88"/>
      <c r="QOA157" s="88"/>
      <c r="QOB157" s="88"/>
      <c r="QOC157" s="88"/>
      <c r="QOD157" s="88"/>
      <c r="QOE157" s="88"/>
      <c r="QOF157" s="88"/>
      <c r="QOG157" s="88"/>
      <c r="QOH157" s="88"/>
      <c r="QOI157" s="88"/>
      <c r="QOJ157" s="88"/>
      <c r="QOK157" s="88"/>
      <c r="QOL157" s="88"/>
      <c r="QOM157" s="88"/>
      <c r="QON157" s="88"/>
      <c r="QOO157" s="88"/>
      <c r="QOP157" s="88"/>
      <c r="QOQ157" s="88"/>
      <c r="QOR157" s="88"/>
      <c r="QOS157" s="88"/>
      <c r="QOT157" s="88"/>
      <c r="QOU157" s="88"/>
      <c r="QOV157" s="88"/>
      <c r="QOW157" s="88"/>
      <c r="QOX157" s="88"/>
      <c r="QOY157" s="88"/>
      <c r="QOZ157" s="88"/>
      <c r="QPA157" s="88"/>
      <c r="QPB157" s="88"/>
      <c r="QPC157" s="88"/>
      <c r="QPD157" s="88"/>
      <c r="QPE157" s="88"/>
      <c r="QPF157" s="88"/>
      <c r="QPG157" s="88"/>
      <c r="QPH157" s="88"/>
      <c r="QPI157" s="88"/>
      <c r="QPJ157" s="88"/>
      <c r="QPK157" s="88"/>
      <c r="QPL157" s="88"/>
      <c r="QPM157" s="88"/>
      <c r="QPN157" s="88"/>
      <c r="QPO157" s="88"/>
      <c r="QPP157" s="88"/>
      <c r="QPQ157" s="88"/>
      <c r="QPR157" s="88"/>
      <c r="QPS157" s="88"/>
      <c r="QPT157" s="88"/>
      <c r="QPU157" s="88"/>
      <c r="QPV157" s="88"/>
      <c r="QPW157" s="88"/>
      <c r="QPX157" s="88"/>
      <c r="QPY157" s="88"/>
      <c r="QPZ157" s="88"/>
      <c r="QQA157" s="88"/>
      <c r="QQB157" s="88"/>
      <c r="QQC157" s="88"/>
      <c r="QQD157" s="88"/>
      <c r="QQE157" s="88"/>
      <c r="QQF157" s="88"/>
      <c r="QQG157" s="88"/>
      <c r="QQH157" s="88"/>
      <c r="QQI157" s="88"/>
      <c r="QQJ157" s="88"/>
      <c r="QQK157" s="88"/>
      <c r="QQL157" s="88"/>
      <c r="QQM157" s="88"/>
      <c r="QQN157" s="88"/>
      <c r="QQO157" s="88"/>
      <c r="QQP157" s="88"/>
      <c r="QQQ157" s="88"/>
      <c r="QQR157" s="88"/>
      <c r="QQS157" s="88"/>
      <c r="QQT157" s="88"/>
      <c r="QQU157" s="88"/>
      <c r="QQV157" s="88"/>
      <c r="QQW157" s="88"/>
      <c r="QQX157" s="88"/>
      <c r="QQY157" s="88"/>
      <c r="QQZ157" s="88"/>
      <c r="QRA157" s="88"/>
      <c r="QRB157" s="88"/>
      <c r="QRC157" s="88"/>
      <c r="QRD157" s="88"/>
      <c r="QRE157" s="88"/>
      <c r="QRF157" s="88"/>
      <c r="QRG157" s="88"/>
      <c r="QRH157" s="88"/>
      <c r="QRI157" s="88"/>
      <c r="QRJ157" s="88"/>
      <c r="QRK157" s="88"/>
      <c r="QRL157" s="88"/>
      <c r="QRM157" s="88"/>
      <c r="QRN157" s="88"/>
      <c r="QRO157" s="88"/>
      <c r="QRP157" s="88"/>
      <c r="QRQ157" s="88"/>
      <c r="QRR157" s="88"/>
      <c r="QRS157" s="88"/>
      <c r="QRT157" s="88"/>
      <c r="QRU157" s="88"/>
      <c r="QRV157" s="88"/>
      <c r="QRW157" s="88"/>
      <c r="QRX157" s="88"/>
      <c r="QRY157" s="88"/>
      <c r="QRZ157" s="88"/>
      <c r="QSA157" s="88"/>
      <c r="QSB157" s="88"/>
      <c r="QSC157" s="88"/>
      <c r="QSD157" s="88"/>
      <c r="QSE157" s="88"/>
      <c r="QSF157" s="88"/>
      <c r="QSG157" s="88"/>
      <c r="QSH157" s="88"/>
      <c r="QSI157" s="88"/>
      <c r="QSJ157" s="88"/>
      <c r="QSK157" s="88"/>
      <c r="QSL157" s="88"/>
      <c r="QSM157" s="88"/>
      <c r="QSN157" s="88"/>
      <c r="QSO157" s="88"/>
      <c r="QSP157" s="88"/>
      <c r="QSQ157" s="88"/>
      <c r="QSR157" s="88"/>
      <c r="QSS157" s="88"/>
      <c r="QST157" s="88"/>
      <c r="QSU157" s="88"/>
      <c r="QSV157" s="88"/>
      <c r="QSW157" s="88"/>
      <c r="QSX157" s="88"/>
      <c r="QSY157" s="88"/>
      <c r="QSZ157" s="88"/>
      <c r="QTA157" s="88"/>
      <c r="QTB157" s="88"/>
      <c r="QTC157" s="88"/>
      <c r="QTD157" s="88"/>
      <c r="QTE157" s="88"/>
      <c r="QTF157" s="88"/>
      <c r="QTG157" s="88"/>
      <c r="QTH157" s="88"/>
      <c r="QTI157" s="88"/>
      <c r="QTJ157" s="88"/>
      <c r="QTK157" s="88"/>
      <c r="QTL157" s="88"/>
      <c r="QTM157" s="88"/>
      <c r="QTN157" s="88"/>
      <c r="QTO157" s="88"/>
      <c r="QTP157" s="88"/>
      <c r="QTQ157" s="88"/>
      <c r="QTR157" s="88"/>
      <c r="QTS157" s="88"/>
      <c r="QTT157" s="88"/>
      <c r="QTU157" s="88"/>
      <c r="QTV157" s="88"/>
      <c r="QTW157" s="88"/>
      <c r="QTX157" s="88"/>
      <c r="QTY157" s="88"/>
      <c r="QTZ157" s="88"/>
      <c r="QUA157" s="88"/>
      <c r="QUB157" s="88"/>
      <c r="QUC157" s="88"/>
      <c r="QUD157" s="88"/>
      <c r="QUE157" s="88"/>
      <c r="QUF157" s="88"/>
      <c r="QUG157" s="88"/>
      <c r="QUH157" s="88"/>
      <c r="QUI157" s="88"/>
      <c r="QUJ157" s="88"/>
      <c r="QUK157" s="88"/>
      <c r="QUL157" s="88"/>
      <c r="QUM157" s="88"/>
      <c r="QUN157" s="88"/>
      <c r="QUO157" s="88"/>
      <c r="QUP157" s="88"/>
      <c r="QUQ157" s="88"/>
      <c r="QUR157" s="88"/>
      <c r="QUS157" s="88"/>
      <c r="QUT157" s="88"/>
      <c r="QUU157" s="88"/>
      <c r="QUV157" s="88"/>
      <c r="QUW157" s="88"/>
      <c r="QUX157" s="88"/>
      <c r="QUY157" s="88"/>
      <c r="QUZ157" s="88"/>
      <c r="QVA157" s="88"/>
      <c r="QVB157" s="88"/>
      <c r="QVC157" s="88"/>
      <c r="QVD157" s="88"/>
      <c r="QVE157" s="88"/>
      <c r="QVF157" s="88"/>
      <c r="QVG157" s="88"/>
      <c r="QVH157" s="88"/>
      <c r="QVI157" s="88"/>
      <c r="QVJ157" s="88"/>
      <c r="QVK157" s="88"/>
      <c r="QVL157" s="88"/>
      <c r="QVM157" s="88"/>
      <c r="QVN157" s="88"/>
      <c r="QVO157" s="88"/>
      <c r="QVP157" s="88"/>
      <c r="QVQ157" s="88"/>
      <c r="QVR157" s="88"/>
      <c r="QVS157" s="88"/>
      <c r="QVT157" s="88"/>
      <c r="QVU157" s="88"/>
      <c r="QVV157" s="88"/>
      <c r="QVW157" s="88"/>
      <c r="QVX157" s="88"/>
      <c r="QVY157" s="88"/>
      <c r="QVZ157" s="88"/>
      <c r="QWA157" s="88"/>
      <c r="QWB157" s="88"/>
      <c r="QWC157" s="88"/>
      <c r="QWD157" s="88"/>
      <c r="QWE157" s="88"/>
      <c r="QWF157" s="88"/>
      <c r="QWG157" s="88"/>
      <c r="QWH157" s="88"/>
      <c r="QWI157" s="88"/>
      <c r="QWJ157" s="88"/>
      <c r="QWK157" s="88"/>
      <c r="QWL157" s="88"/>
      <c r="QWM157" s="88"/>
      <c r="QWN157" s="88"/>
      <c r="QWO157" s="88"/>
      <c r="QWP157" s="88"/>
      <c r="QWQ157" s="88"/>
      <c r="QWR157" s="88"/>
      <c r="QWS157" s="88"/>
      <c r="QWT157" s="88"/>
      <c r="QWU157" s="88"/>
      <c r="QWV157" s="88"/>
      <c r="QWW157" s="88"/>
      <c r="QWX157" s="88"/>
      <c r="QWY157" s="88"/>
      <c r="QWZ157" s="88"/>
      <c r="QXA157" s="88"/>
      <c r="QXB157" s="88"/>
      <c r="QXC157" s="88"/>
      <c r="QXD157" s="88"/>
      <c r="QXE157" s="88"/>
      <c r="QXF157" s="88"/>
      <c r="QXG157" s="88"/>
      <c r="QXH157" s="88"/>
      <c r="QXI157" s="88"/>
      <c r="QXJ157" s="88"/>
      <c r="QXK157" s="88"/>
      <c r="QXL157" s="88"/>
      <c r="QXM157" s="88"/>
      <c r="QXN157" s="88"/>
      <c r="QXO157" s="88"/>
      <c r="QXP157" s="88"/>
      <c r="QXQ157" s="88"/>
      <c r="QXR157" s="88"/>
      <c r="QXS157" s="88"/>
      <c r="QXT157" s="88"/>
      <c r="QXU157" s="88"/>
      <c r="QXV157" s="88"/>
      <c r="QXW157" s="88"/>
      <c r="QXX157" s="88"/>
      <c r="QXY157" s="88"/>
      <c r="QXZ157" s="88"/>
      <c r="QYA157" s="88"/>
      <c r="QYB157" s="88"/>
      <c r="QYC157" s="88"/>
      <c r="QYD157" s="88"/>
      <c r="QYE157" s="88"/>
      <c r="QYF157" s="88"/>
      <c r="QYG157" s="88"/>
      <c r="QYH157" s="88"/>
      <c r="QYI157" s="88"/>
      <c r="QYJ157" s="88"/>
      <c r="QYK157" s="88"/>
      <c r="QYL157" s="88"/>
      <c r="QYM157" s="88"/>
      <c r="QYN157" s="88"/>
      <c r="QYO157" s="88"/>
      <c r="QYP157" s="88"/>
      <c r="QYQ157" s="88"/>
      <c r="QYR157" s="88"/>
      <c r="QYS157" s="88"/>
      <c r="QYT157" s="88"/>
      <c r="QYU157" s="88"/>
      <c r="QYV157" s="88"/>
      <c r="QYW157" s="88"/>
      <c r="QYX157" s="88"/>
      <c r="QYY157" s="88"/>
      <c r="QYZ157" s="88"/>
      <c r="QZA157" s="88"/>
      <c r="QZB157" s="88"/>
      <c r="QZC157" s="88"/>
      <c r="QZD157" s="88"/>
      <c r="QZE157" s="88"/>
      <c r="QZF157" s="88"/>
      <c r="QZG157" s="88"/>
      <c r="QZH157" s="88"/>
      <c r="QZI157" s="88"/>
      <c r="QZJ157" s="88"/>
      <c r="QZK157" s="88"/>
      <c r="QZL157" s="88"/>
      <c r="QZM157" s="88"/>
      <c r="QZN157" s="88"/>
      <c r="QZO157" s="88"/>
      <c r="QZP157" s="88"/>
      <c r="QZQ157" s="88"/>
      <c r="QZR157" s="88"/>
      <c r="QZS157" s="88"/>
      <c r="QZT157" s="88"/>
      <c r="QZU157" s="88"/>
      <c r="QZV157" s="88"/>
      <c r="QZW157" s="88"/>
      <c r="QZX157" s="88"/>
      <c r="QZY157" s="88"/>
      <c r="QZZ157" s="88"/>
      <c r="RAA157" s="88"/>
      <c r="RAB157" s="88"/>
      <c r="RAC157" s="88"/>
      <c r="RAD157" s="88"/>
      <c r="RAE157" s="88"/>
      <c r="RAF157" s="88"/>
      <c r="RAG157" s="88"/>
      <c r="RAH157" s="88"/>
      <c r="RAI157" s="88"/>
      <c r="RAJ157" s="88"/>
      <c r="RAK157" s="88"/>
      <c r="RAL157" s="88"/>
      <c r="RAM157" s="88"/>
      <c r="RAN157" s="88"/>
      <c r="RAO157" s="88"/>
      <c r="RAP157" s="88"/>
      <c r="RAQ157" s="88"/>
      <c r="RAR157" s="88"/>
      <c r="RAS157" s="88"/>
      <c r="RAT157" s="88"/>
      <c r="RAU157" s="88"/>
      <c r="RAV157" s="88"/>
      <c r="RAW157" s="88"/>
      <c r="RAX157" s="88"/>
      <c r="RAY157" s="88"/>
      <c r="RAZ157" s="88"/>
      <c r="RBA157" s="88"/>
      <c r="RBB157" s="88"/>
      <c r="RBC157" s="88"/>
      <c r="RBD157" s="88"/>
      <c r="RBE157" s="88"/>
      <c r="RBF157" s="88"/>
      <c r="RBG157" s="88"/>
      <c r="RBH157" s="88"/>
      <c r="RBI157" s="88"/>
      <c r="RBJ157" s="88"/>
      <c r="RBK157" s="88"/>
      <c r="RBL157" s="88"/>
      <c r="RBM157" s="88"/>
      <c r="RBN157" s="88"/>
      <c r="RBO157" s="88"/>
      <c r="RBP157" s="88"/>
      <c r="RBQ157" s="88"/>
      <c r="RBR157" s="88"/>
      <c r="RBS157" s="88"/>
      <c r="RBT157" s="88"/>
      <c r="RBU157" s="88"/>
      <c r="RBV157" s="88"/>
      <c r="RBW157" s="88"/>
      <c r="RBX157" s="88"/>
      <c r="RBY157" s="88"/>
      <c r="RBZ157" s="88"/>
      <c r="RCA157" s="88"/>
      <c r="RCB157" s="88"/>
      <c r="RCC157" s="88"/>
      <c r="RCD157" s="88"/>
      <c r="RCE157" s="88"/>
      <c r="RCF157" s="88"/>
      <c r="RCG157" s="88"/>
      <c r="RCH157" s="88"/>
      <c r="RCI157" s="88"/>
      <c r="RCJ157" s="88"/>
      <c r="RCK157" s="88"/>
      <c r="RCL157" s="88"/>
      <c r="RCM157" s="88"/>
      <c r="RCN157" s="88"/>
      <c r="RCO157" s="88"/>
      <c r="RCP157" s="88"/>
      <c r="RCQ157" s="88"/>
      <c r="RCR157" s="88"/>
      <c r="RCS157" s="88"/>
      <c r="RCT157" s="88"/>
      <c r="RCU157" s="88"/>
      <c r="RCV157" s="88"/>
      <c r="RCW157" s="88"/>
      <c r="RCX157" s="88"/>
      <c r="RCY157" s="88"/>
      <c r="RCZ157" s="88"/>
      <c r="RDA157" s="88"/>
      <c r="RDB157" s="88"/>
      <c r="RDC157" s="88"/>
      <c r="RDD157" s="88"/>
      <c r="RDE157" s="88"/>
      <c r="RDF157" s="88"/>
      <c r="RDG157" s="88"/>
      <c r="RDH157" s="88"/>
      <c r="RDI157" s="88"/>
      <c r="RDJ157" s="88"/>
      <c r="RDK157" s="88"/>
      <c r="RDL157" s="88"/>
      <c r="RDM157" s="88"/>
      <c r="RDN157" s="88"/>
      <c r="RDO157" s="88"/>
      <c r="RDP157" s="88"/>
      <c r="RDQ157" s="88"/>
      <c r="RDR157" s="88"/>
      <c r="RDS157" s="88"/>
      <c r="RDT157" s="88"/>
      <c r="RDU157" s="88"/>
      <c r="RDV157" s="88"/>
      <c r="RDW157" s="88"/>
      <c r="RDX157" s="88"/>
      <c r="RDY157" s="88"/>
      <c r="RDZ157" s="88"/>
      <c r="REA157" s="88"/>
      <c r="REB157" s="88"/>
      <c r="REC157" s="88"/>
      <c r="RED157" s="88"/>
      <c r="REE157" s="88"/>
      <c r="REF157" s="88"/>
      <c r="REG157" s="88"/>
      <c r="REH157" s="88"/>
      <c r="REI157" s="88"/>
      <c r="REJ157" s="88"/>
      <c r="REK157" s="88"/>
      <c r="REL157" s="88"/>
      <c r="REM157" s="88"/>
      <c r="REN157" s="88"/>
      <c r="REO157" s="88"/>
      <c r="REP157" s="88"/>
      <c r="REQ157" s="88"/>
      <c r="RER157" s="88"/>
      <c r="RES157" s="88"/>
      <c r="RET157" s="88"/>
      <c r="REU157" s="88"/>
      <c r="REV157" s="88"/>
      <c r="REW157" s="88"/>
      <c r="REX157" s="88"/>
      <c r="REY157" s="88"/>
      <c r="REZ157" s="88"/>
      <c r="RFA157" s="88"/>
      <c r="RFB157" s="88"/>
      <c r="RFC157" s="88"/>
      <c r="RFD157" s="88"/>
      <c r="RFE157" s="88"/>
      <c r="RFF157" s="88"/>
      <c r="RFG157" s="88"/>
      <c r="RFH157" s="88"/>
      <c r="RFI157" s="88"/>
      <c r="RFJ157" s="88"/>
      <c r="RFK157" s="88"/>
      <c r="RFL157" s="88"/>
      <c r="RFM157" s="88"/>
      <c r="RFN157" s="88"/>
      <c r="RFO157" s="88"/>
      <c r="RFP157" s="88"/>
      <c r="RFQ157" s="88"/>
      <c r="RFR157" s="88"/>
      <c r="RFS157" s="88"/>
      <c r="RFT157" s="88"/>
      <c r="RFU157" s="88"/>
      <c r="RFV157" s="88"/>
      <c r="RFW157" s="88"/>
      <c r="RFX157" s="88"/>
      <c r="RFY157" s="88"/>
      <c r="RFZ157" s="88"/>
      <c r="RGA157" s="88"/>
      <c r="RGB157" s="88"/>
      <c r="RGC157" s="88"/>
      <c r="RGD157" s="88"/>
      <c r="RGE157" s="88"/>
      <c r="RGF157" s="88"/>
      <c r="RGG157" s="88"/>
      <c r="RGH157" s="88"/>
      <c r="RGI157" s="88"/>
      <c r="RGJ157" s="88"/>
      <c r="RGK157" s="88"/>
      <c r="RGL157" s="88"/>
      <c r="RGM157" s="88"/>
      <c r="RGN157" s="88"/>
      <c r="RGO157" s="88"/>
      <c r="RGP157" s="88"/>
      <c r="RGQ157" s="88"/>
      <c r="RGR157" s="88"/>
      <c r="RGS157" s="88"/>
      <c r="RGT157" s="88"/>
      <c r="RGU157" s="88"/>
      <c r="RGV157" s="88"/>
      <c r="RGW157" s="88"/>
      <c r="RGX157" s="88"/>
      <c r="RGY157" s="88"/>
      <c r="RGZ157" s="88"/>
      <c r="RHA157" s="88"/>
      <c r="RHB157" s="88"/>
      <c r="RHC157" s="88"/>
      <c r="RHD157" s="88"/>
      <c r="RHE157" s="88"/>
      <c r="RHF157" s="88"/>
      <c r="RHG157" s="88"/>
      <c r="RHH157" s="88"/>
      <c r="RHI157" s="88"/>
      <c r="RHJ157" s="88"/>
      <c r="RHK157" s="88"/>
      <c r="RHL157" s="88"/>
      <c r="RHM157" s="88"/>
      <c r="RHN157" s="88"/>
      <c r="RHO157" s="88"/>
      <c r="RHP157" s="88"/>
      <c r="RHQ157" s="88"/>
      <c r="RHR157" s="88"/>
      <c r="RHS157" s="88"/>
      <c r="RHT157" s="88"/>
      <c r="RHU157" s="88"/>
      <c r="RHV157" s="88"/>
      <c r="RHW157" s="88"/>
      <c r="RHX157" s="88"/>
      <c r="RHY157" s="88"/>
      <c r="RHZ157" s="88"/>
      <c r="RIA157" s="88"/>
      <c r="RIB157" s="88"/>
      <c r="RIC157" s="88"/>
      <c r="RID157" s="88"/>
      <c r="RIE157" s="88"/>
      <c r="RIF157" s="88"/>
      <c r="RIG157" s="88"/>
      <c r="RIH157" s="88"/>
      <c r="RII157" s="88"/>
      <c r="RIJ157" s="88"/>
      <c r="RIK157" s="88"/>
      <c r="RIL157" s="88"/>
      <c r="RIM157" s="88"/>
      <c r="RIN157" s="88"/>
      <c r="RIO157" s="88"/>
      <c r="RIP157" s="88"/>
      <c r="RIQ157" s="88"/>
      <c r="RIR157" s="88"/>
      <c r="RIS157" s="88"/>
      <c r="RIT157" s="88"/>
      <c r="RIU157" s="88"/>
      <c r="RIV157" s="88"/>
      <c r="RIW157" s="88"/>
      <c r="RIX157" s="88"/>
      <c r="RIY157" s="88"/>
      <c r="RIZ157" s="88"/>
      <c r="RJA157" s="88"/>
      <c r="RJB157" s="88"/>
      <c r="RJC157" s="88"/>
      <c r="RJD157" s="88"/>
      <c r="RJE157" s="88"/>
      <c r="RJF157" s="88"/>
      <c r="RJG157" s="88"/>
      <c r="RJH157" s="88"/>
      <c r="RJI157" s="88"/>
      <c r="RJJ157" s="88"/>
      <c r="RJK157" s="88"/>
      <c r="RJL157" s="88"/>
      <c r="RJM157" s="88"/>
      <c r="RJN157" s="88"/>
      <c r="RJO157" s="88"/>
      <c r="RJP157" s="88"/>
      <c r="RJQ157" s="88"/>
      <c r="RJR157" s="88"/>
      <c r="RJS157" s="88"/>
      <c r="RJT157" s="88"/>
      <c r="RJU157" s="88"/>
      <c r="RJV157" s="88"/>
      <c r="RJW157" s="88"/>
      <c r="RJX157" s="88"/>
      <c r="RJY157" s="88"/>
      <c r="RJZ157" s="88"/>
      <c r="RKA157" s="88"/>
      <c r="RKB157" s="88"/>
      <c r="RKC157" s="88"/>
      <c r="RKD157" s="88"/>
      <c r="RKE157" s="88"/>
      <c r="RKF157" s="88"/>
      <c r="RKG157" s="88"/>
      <c r="RKH157" s="88"/>
      <c r="RKI157" s="88"/>
      <c r="RKJ157" s="88"/>
      <c r="RKK157" s="88"/>
      <c r="RKL157" s="88"/>
      <c r="RKM157" s="88"/>
      <c r="RKN157" s="88"/>
      <c r="RKO157" s="88"/>
      <c r="RKP157" s="88"/>
      <c r="RKQ157" s="88"/>
      <c r="RKR157" s="88"/>
      <c r="RKS157" s="88"/>
      <c r="RKT157" s="88"/>
      <c r="RKU157" s="88"/>
      <c r="RKV157" s="88"/>
      <c r="RKW157" s="88"/>
      <c r="RKX157" s="88"/>
      <c r="RKY157" s="88"/>
      <c r="RKZ157" s="88"/>
      <c r="RLA157" s="88"/>
      <c r="RLB157" s="88"/>
      <c r="RLC157" s="88"/>
      <c r="RLD157" s="88"/>
      <c r="RLE157" s="88"/>
      <c r="RLF157" s="88"/>
      <c r="RLG157" s="88"/>
      <c r="RLH157" s="88"/>
      <c r="RLI157" s="88"/>
      <c r="RLJ157" s="88"/>
      <c r="RLK157" s="88"/>
      <c r="RLL157" s="88"/>
      <c r="RLM157" s="88"/>
      <c r="RLN157" s="88"/>
      <c r="RLO157" s="88"/>
      <c r="RLP157" s="88"/>
      <c r="RLQ157" s="88"/>
      <c r="RLR157" s="88"/>
      <c r="RLS157" s="88"/>
      <c r="RLT157" s="88"/>
      <c r="RLU157" s="88"/>
      <c r="RLV157" s="88"/>
      <c r="RLW157" s="88"/>
      <c r="RLX157" s="88"/>
      <c r="RLY157" s="88"/>
      <c r="RLZ157" s="88"/>
      <c r="RMA157" s="88"/>
      <c r="RMB157" s="88"/>
      <c r="RMC157" s="88"/>
      <c r="RMD157" s="88"/>
      <c r="RME157" s="88"/>
      <c r="RMF157" s="88"/>
      <c r="RMG157" s="88"/>
      <c r="RMH157" s="88"/>
      <c r="RMI157" s="88"/>
      <c r="RMJ157" s="88"/>
      <c r="RMK157" s="88"/>
      <c r="RML157" s="88"/>
      <c r="RMM157" s="88"/>
      <c r="RMN157" s="88"/>
      <c r="RMO157" s="88"/>
      <c r="RMP157" s="88"/>
      <c r="RMQ157" s="88"/>
      <c r="RMR157" s="88"/>
      <c r="RMS157" s="88"/>
      <c r="RMT157" s="88"/>
      <c r="RMU157" s="88"/>
      <c r="RMV157" s="88"/>
      <c r="RMW157" s="88"/>
      <c r="RMX157" s="88"/>
      <c r="RMY157" s="88"/>
      <c r="RMZ157" s="88"/>
      <c r="RNA157" s="88"/>
      <c r="RNB157" s="88"/>
      <c r="RNC157" s="88"/>
      <c r="RND157" s="88"/>
      <c r="RNE157" s="88"/>
      <c r="RNF157" s="88"/>
      <c r="RNG157" s="88"/>
      <c r="RNH157" s="88"/>
      <c r="RNI157" s="88"/>
      <c r="RNJ157" s="88"/>
      <c r="RNK157" s="88"/>
      <c r="RNL157" s="88"/>
      <c r="RNM157" s="88"/>
      <c r="RNN157" s="88"/>
      <c r="RNO157" s="88"/>
      <c r="RNP157" s="88"/>
      <c r="RNQ157" s="88"/>
      <c r="RNR157" s="88"/>
      <c r="RNS157" s="88"/>
      <c r="RNT157" s="88"/>
      <c r="RNU157" s="88"/>
      <c r="RNV157" s="88"/>
      <c r="RNW157" s="88"/>
      <c r="RNX157" s="88"/>
      <c r="RNY157" s="88"/>
      <c r="RNZ157" s="88"/>
      <c r="ROA157" s="88"/>
      <c r="ROB157" s="88"/>
      <c r="ROC157" s="88"/>
      <c r="ROD157" s="88"/>
      <c r="ROE157" s="88"/>
      <c r="ROF157" s="88"/>
      <c r="ROG157" s="88"/>
      <c r="ROH157" s="88"/>
      <c r="ROI157" s="88"/>
      <c r="ROJ157" s="88"/>
      <c r="ROK157" s="88"/>
      <c r="ROL157" s="88"/>
      <c r="ROM157" s="88"/>
      <c r="RON157" s="88"/>
      <c r="ROO157" s="88"/>
      <c r="ROP157" s="88"/>
      <c r="ROQ157" s="88"/>
      <c r="ROR157" s="88"/>
      <c r="ROS157" s="88"/>
      <c r="ROT157" s="88"/>
      <c r="ROU157" s="88"/>
      <c r="ROV157" s="88"/>
      <c r="ROW157" s="88"/>
      <c r="ROX157" s="88"/>
      <c r="ROY157" s="88"/>
      <c r="ROZ157" s="88"/>
      <c r="RPA157" s="88"/>
      <c r="RPB157" s="88"/>
      <c r="RPC157" s="88"/>
      <c r="RPD157" s="88"/>
      <c r="RPE157" s="88"/>
      <c r="RPF157" s="88"/>
      <c r="RPG157" s="88"/>
      <c r="RPH157" s="88"/>
      <c r="RPI157" s="88"/>
      <c r="RPJ157" s="88"/>
      <c r="RPK157" s="88"/>
      <c r="RPL157" s="88"/>
      <c r="RPM157" s="88"/>
      <c r="RPN157" s="88"/>
      <c r="RPO157" s="88"/>
      <c r="RPP157" s="88"/>
      <c r="RPQ157" s="88"/>
      <c r="RPR157" s="88"/>
      <c r="RPS157" s="88"/>
      <c r="RPT157" s="88"/>
      <c r="RPU157" s="88"/>
      <c r="RPV157" s="88"/>
      <c r="RPW157" s="88"/>
      <c r="RPX157" s="88"/>
      <c r="RPY157" s="88"/>
      <c r="RPZ157" s="88"/>
      <c r="RQA157" s="88"/>
      <c r="RQB157" s="88"/>
      <c r="RQC157" s="88"/>
      <c r="RQD157" s="88"/>
      <c r="RQE157" s="88"/>
      <c r="RQF157" s="88"/>
      <c r="RQG157" s="88"/>
      <c r="RQH157" s="88"/>
      <c r="RQI157" s="88"/>
      <c r="RQJ157" s="88"/>
      <c r="RQK157" s="88"/>
      <c r="RQL157" s="88"/>
      <c r="RQM157" s="88"/>
      <c r="RQN157" s="88"/>
      <c r="RQO157" s="88"/>
      <c r="RQP157" s="88"/>
      <c r="RQQ157" s="88"/>
      <c r="RQR157" s="88"/>
      <c r="RQS157" s="88"/>
      <c r="RQT157" s="88"/>
      <c r="RQU157" s="88"/>
      <c r="RQV157" s="88"/>
      <c r="RQW157" s="88"/>
      <c r="RQX157" s="88"/>
      <c r="RQY157" s="88"/>
      <c r="RQZ157" s="88"/>
      <c r="RRA157" s="88"/>
      <c r="RRB157" s="88"/>
      <c r="RRC157" s="88"/>
      <c r="RRD157" s="88"/>
      <c r="RRE157" s="88"/>
      <c r="RRF157" s="88"/>
      <c r="RRG157" s="88"/>
      <c r="RRH157" s="88"/>
      <c r="RRI157" s="88"/>
      <c r="RRJ157" s="88"/>
      <c r="RRK157" s="88"/>
      <c r="RRL157" s="88"/>
      <c r="RRM157" s="88"/>
      <c r="RRN157" s="88"/>
      <c r="RRO157" s="88"/>
      <c r="RRP157" s="88"/>
      <c r="RRQ157" s="88"/>
      <c r="RRR157" s="88"/>
      <c r="RRS157" s="88"/>
      <c r="RRT157" s="88"/>
      <c r="RRU157" s="88"/>
      <c r="RRV157" s="88"/>
      <c r="RRW157" s="88"/>
      <c r="RRX157" s="88"/>
      <c r="RRY157" s="88"/>
      <c r="RRZ157" s="88"/>
      <c r="RSA157" s="88"/>
      <c r="RSB157" s="88"/>
      <c r="RSC157" s="88"/>
      <c r="RSD157" s="88"/>
      <c r="RSE157" s="88"/>
      <c r="RSF157" s="88"/>
      <c r="RSG157" s="88"/>
      <c r="RSH157" s="88"/>
      <c r="RSI157" s="88"/>
      <c r="RSJ157" s="88"/>
      <c r="RSK157" s="88"/>
      <c r="RSL157" s="88"/>
      <c r="RSM157" s="88"/>
      <c r="RSN157" s="88"/>
      <c r="RSO157" s="88"/>
      <c r="RSP157" s="88"/>
      <c r="RSQ157" s="88"/>
      <c r="RSR157" s="88"/>
      <c r="RSS157" s="88"/>
      <c r="RST157" s="88"/>
      <c r="RSU157" s="88"/>
      <c r="RSV157" s="88"/>
      <c r="RSW157" s="88"/>
      <c r="RSX157" s="88"/>
      <c r="RSY157" s="88"/>
      <c r="RSZ157" s="88"/>
      <c r="RTA157" s="88"/>
      <c r="RTB157" s="88"/>
      <c r="RTC157" s="88"/>
      <c r="RTD157" s="88"/>
      <c r="RTE157" s="88"/>
      <c r="RTF157" s="88"/>
      <c r="RTG157" s="88"/>
      <c r="RTH157" s="88"/>
      <c r="RTI157" s="88"/>
      <c r="RTJ157" s="88"/>
      <c r="RTK157" s="88"/>
      <c r="RTL157" s="88"/>
      <c r="RTM157" s="88"/>
      <c r="RTN157" s="88"/>
      <c r="RTO157" s="88"/>
      <c r="RTP157" s="88"/>
      <c r="RTQ157" s="88"/>
      <c r="RTR157" s="88"/>
      <c r="RTS157" s="88"/>
      <c r="RTT157" s="88"/>
      <c r="RTU157" s="88"/>
      <c r="RTV157" s="88"/>
      <c r="RTW157" s="88"/>
      <c r="RTX157" s="88"/>
      <c r="RTY157" s="88"/>
      <c r="RTZ157" s="88"/>
      <c r="RUA157" s="88"/>
      <c r="RUB157" s="88"/>
      <c r="RUC157" s="88"/>
      <c r="RUD157" s="88"/>
      <c r="RUE157" s="88"/>
      <c r="RUF157" s="88"/>
      <c r="RUG157" s="88"/>
      <c r="RUH157" s="88"/>
      <c r="RUI157" s="88"/>
      <c r="RUJ157" s="88"/>
      <c r="RUK157" s="88"/>
      <c r="RUL157" s="88"/>
      <c r="RUM157" s="88"/>
      <c r="RUN157" s="88"/>
      <c r="RUO157" s="88"/>
      <c r="RUP157" s="88"/>
      <c r="RUQ157" s="88"/>
      <c r="RUR157" s="88"/>
      <c r="RUS157" s="88"/>
      <c r="RUT157" s="88"/>
      <c r="RUU157" s="88"/>
      <c r="RUV157" s="88"/>
      <c r="RUW157" s="88"/>
      <c r="RUX157" s="88"/>
      <c r="RUY157" s="88"/>
      <c r="RUZ157" s="88"/>
      <c r="RVA157" s="88"/>
      <c r="RVB157" s="88"/>
      <c r="RVC157" s="88"/>
      <c r="RVD157" s="88"/>
      <c r="RVE157" s="88"/>
      <c r="RVF157" s="88"/>
      <c r="RVG157" s="88"/>
      <c r="RVH157" s="88"/>
      <c r="RVI157" s="88"/>
      <c r="RVJ157" s="88"/>
      <c r="RVK157" s="88"/>
      <c r="RVL157" s="88"/>
      <c r="RVM157" s="88"/>
      <c r="RVN157" s="88"/>
      <c r="RVO157" s="88"/>
      <c r="RVP157" s="88"/>
      <c r="RVQ157" s="88"/>
      <c r="RVR157" s="88"/>
      <c r="RVS157" s="88"/>
      <c r="RVT157" s="88"/>
      <c r="RVU157" s="88"/>
      <c r="RVV157" s="88"/>
      <c r="RVW157" s="88"/>
      <c r="RVX157" s="88"/>
      <c r="RVY157" s="88"/>
      <c r="RVZ157" s="88"/>
      <c r="RWA157" s="88"/>
      <c r="RWB157" s="88"/>
      <c r="RWC157" s="88"/>
      <c r="RWD157" s="88"/>
      <c r="RWE157" s="88"/>
      <c r="RWF157" s="88"/>
      <c r="RWG157" s="88"/>
      <c r="RWH157" s="88"/>
      <c r="RWI157" s="88"/>
      <c r="RWJ157" s="88"/>
      <c r="RWK157" s="88"/>
      <c r="RWL157" s="88"/>
      <c r="RWM157" s="88"/>
      <c r="RWN157" s="88"/>
      <c r="RWO157" s="88"/>
      <c r="RWP157" s="88"/>
      <c r="RWQ157" s="88"/>
      <c r="RWR157" s="88"/>
      <c r="RWS157" s="88"/>
      <c r="RWT157" s="88"/>
      <c r="RWU157" s="88"/>
      <c r="RWV157" s="88"/>
      <c r="RWW157" s="88"/>
      <c r="RWX157" s="88"/>
      <c r="RWY157" s="88"/>
      <c r="RWZ157" s="88"/>
      <c r="RXA157" s="88"/>
      <c r="RXB157" s="88"/>
      <c r="RXC157" s="88"/>
      <c r="RXD157" s="88"/>
      <c r="RXE157" s="88"/>
      <c r="RXF157" s="88"/>
      <c r="RXG157" s="88"/>
      <c r="RXH157" s="88"/>
      <c r="RXI157" s="88"/>
      <c r="RXJ157" s="88"/>
      <c r="RXK157" s="88"/>
      <c r="RXL157" s="88"/>
      <c r="RXM157" s="88"/>
      <c r="RXN157" s="88"/>
      <c r="RXO157" s="88"/>
      <c r="RXP157" s="88"/>
      <c r="RXQ157" s="88"/>
      <c r="RXR157" s="88"/>
      <c r="RXS157" s="88"/>
      <c r="RXT157" s="88"/>
      <c r="RXU157" s="88"/>
      <c r="RXV157" s="88"/>
      <c r="RXW157" s="88"/>
      <c r="RXX157" s="88"/>
      <c r="RXY157" s="88"/>
      <c r="RXZ157" s="88"/>
      <c r="RYA157" s="88"/>
      <c r="RYB157" s="88"/>
      <c r="RYC157" s="88"/>
      <c r="RYD157" s="88"/>
      <c r="RYE157" s="88"/>
      <c r="RYF157" s="88"/>
      <c r="RYG157" s="88"/>
      <c r="RYH157" s="88"/>
      <c r="RYI157" s="88"/>
      <c r="RYJ157" s="88"/>
      <c r="RYK157" s="88"/>
      <c r="RYL157" s="88"/>
      <c r="RYM157" s="88"/>
      <c r="RYN157" s="88"/>
      <c r="RYO157" s="88"/>
      <c r="RYP157" s="88"/>
      <c r="RYQ157" s="88"/>
      <c r="RYR157" s="88"/>
      <c r="RYS157" s="88"/>
      <c r="RYT157" s="88"/>
      <c r="RYU157" s="88"/>
      <c r="RYV157" s="88"/>
      <c r="RYW157" s="88"/>
      <c r="RYX157" s="88"/>
      <c r="RYY157" s="88"/>
      <c r="RYZ157" s="88"/>
      <c r="RZA157" s="88"/>
      <c r="RZB157" s="88"/>
      <c r="RZC157" s="88"/>
      <c r="RZD157" s="88"/>
      <c r="RZE157" s="88"/>
      <c r="RZF157" s="88"/>
      <c r="RZG157" s="88"/>
      <c r="RZH157" s="88"/>
      <c r="RZI157" s="88"/>
      <c r="RZJ157" s="88"/>
      <c r="RZK157" s="88"/>
      <c r="RZL157" s="88"/>
      <c r="RZM157" s="88"/>
      <c r="RZN157" s="88"/>
      <c r="RZO157" s="88"/>
      <c r="RZP157" s="88"/>
      <c r="RZQ157" s="88"/>
      <c r="RZR157" s="88"/>
      <c r="RZS157" s="88"/>
      <c r="RZT157" s="88"/>
      <c r="RZU157" s="88"/>
      <c r="RZV157" s="88"/>
      <c r="RZW157" s="88"/>
      <c r="RZX157" s="88"/>
      <c r="RZY157" s="88"/>
      <c r="RZZ157" s="88"/>
      <c r="SAA157" s="88"/>
      <c r="SAB157" s="88"/>
      <c r="SAC157" s="88"/>
      <c r="SAD157" s="88"/>
      <c r="SAE157" s="88"/>
      <c r="SAF157" s="88"/>
      <c r="SAG157" s="88"/>
      <c r="SAH157" s="88"/>
      <c r="SAI157" s="88"/>
      <c r="SAJ157" s="88"/>
      <c r="SAK157" s="88"/>
      <c r="SAL157" s="88"/>
      <c r="SAM157" s="88"/>
      <c r="SAN157" s="88"/>
      <c r="SAO157" s="88"/>
      <c r="SAP157" s="88"/>
      <c r="SAQ157" s="88"/>
      <c r="SAR157" s="88"/>
      <c r="SAS157" s="88"/>
      <c r="SAT157" s="88"/>
      <c r="SAU157" s="88"/>
      <c r="SAV157" s="88"/>
      <c r="SAW157" s="88"/>
      <c r="SAX157" s="88"/>
      <c r="SAY157" s="88"/>
      <c r="SAZ157" s="88"/>
      <c r="SBA157" s="88"/>
      <c r="SBB157" s="88"/>
      <c r="SBC157" s="88"/>
      <c r="SBD157" s="88"/>
      <c r="SBE157" s="88"/>
      <c r="SBF157" s="88"/>
      <c r="SBG157" s="88"/>
      <c r="SBH157" s="88"/>
      <c r="SBI157" s="88"/>
      <c r="SBJ157" s="88"/>
      <c r="SBK157" s="88"/>
      <c r="SBL157" s="88"/>
      <c r="SBM157" s="88"/>
      <c r="SBN157" s="88"/>
      <c r="SBO157" s="88"/>
      <c r="SBP157" s="88"/>
      <c r="SBQ157" s="88"/>
      <c r="SBR157" s="88"/>
      <c r="SBS157" s="88"/>
      <c r="SBT157" s="88"/>
      <c r="SBU157" s="88"/>
      <c r="SBV157" s="88"/>
      <c r="SBW157" s="88"/>
      <c r="SBX157" s="88"/>
      <c r="SBY157" s="88"/>
      <c r="SBZ157" s="88"/>
      <c r="SCA157" s="88"/>
      <c r="SCB157" s="88"/>
      <c r="SCC157" s="88"/>
      <c r="SCD157" s="88"/>
      <c r="SCE157" s="88"/>
      <c r="SCF157" s="88"/>
      <c r="SCG157" s="88"/>
      <c r="SCH157" s="88"/>
      <c r="SCI157" s="88"/>
      <c r="SCJ157" s="88"/>
      <c r="SCK157" s="88"/>
      <c r="SCL157" s="88"/>
      <c r="SCM157" s="88"/>
      <c r="SCN157" s="88"/>
      <c r="SCO157" s="88"/>
      <c r="SCP157" s="88"/>
      <c r="SCQ157" s="88"/>
      <c r="SCR157" s="88"/>
      <c r="SCS157" s="88"/>
      <c r="SCT157" s="88"/>
      <c r="SCU157" s="88"/>
      <c r="SCV157" s="88"/>
      <c r="SCW157" s="88"/>
      <c r="SCX157" s="88"/>
      <c r="SCY157" s="88"/>
      <c r="SCZ157" s="88"/>
      <c r="SDA157" s="88"/>
      <c r="SDB157" s="88"/>
      <c r="SDC157" s="88"/>
      <c r="SDD157" s="88"/>
      <c r="SDE157" s="88"/>
      <c r="SDF157" s="88"/>
      <c r="SDG157" s="88"/>
      <c r="SDH157" s="88"/>
      <c r="SDI157" s="88"/>
      <c r="SDJ157" s="88"/>
      <c r="SDK157" s="88"/>
      <c r="SDL157" s="88"/>
      <c r="SDM157" s="88"/>
      <c r="SDN157" s="88"/>
      <c r="SDO157" s="88"/>
      <c r="SDP157" s="88"/>
      <c r="SDQ157" s="88"/>
      <c r="SDR157" s="88"/>
      <c r="SDS157" s="88"/>
      <c r="SDT157" s="88"/>
      <c r="SDU157" s="88"/>
      <c r="SDV157" s="88"/>
      <c r="SDW157" s="88"/>
      <c r="SDX157" s="88"/>
      <c r="SDY157" s="88"/>
      <c r="SDZ157" s="88"/>
      <c r="SEA157" s="88"/>
      <c r="SEB157" s="88"/>
      <c r="SEC157" s="88"/>
      <c r="SED157" s="88"/>
      <c r="SEE157" s="88"/>
      <c r="SEF157" s="88"/>
      <c r="SEG157" s="88"/>
      <c r="SEH157" s="88"/>
      <c r="SEI157" s="88"/>
      <c r="SEJ157" s="88"/>
      <c r="SEK157" s="88"/>
      <c r="SEL157" s="88"/>
      <c r="SEM157" s="88"/>
      <c r="SEN157" s="88"/>
      <c r="SEO157" s="88"/>
      <c r="SEP157" s="88"/>
      <c r="SEQ157" s="88"/>
      <c r="SER157" s="88"/>
      <c r="SES157" s="88"/>
      <c r="SET157" s="88"/>
      <c r="SEU157" s="88"/>
      <c r="SEV157" s="88"/>
      <c r="SEW157" s="88"/>
      <c r="SEX157" s="88"/>
      <c r="SEY157" s="88"/>
      <c r="SEZ157" s="88"/>
      <c r="SFA157" s="88"/>
      <c r="SFB157" s="88"/>
      <c r="SFC157" s="88"/>
      <c r="SFD157" s="88"/>
      <c r="SFE157" s="88"/>
      <c r="SFF157" s="88"/>
      <c r="SFG157" s="88"/>
      <c r="SFH157" s="88"/>
      <c r="SFI157" s="88"/>
      <c r="SFJ157" s="88"/>
      <c r="SFK157" s="88"/>
      <c r="SFL157" s="88"/>
      <c r="SFM157" s="88"/>
      <c r="SFN157" s="88"/>
      <c r="SFO157" s="88"/>
      <c r="SFP157" s="88"/>
      <c r="SFQ157" s="88"/>
      <c r="SFR157" s="88"/>
      <c r="SFS157" s="88"/>
      <c r="SFT157" s="88"/>
      <c r="SFU157" s="88"/>
      <c r="SFV157" s="88"/>
      <c r="SFW157" s="88"/>
      <c r="SFX157" s="88"/>
      <c r="SFY157" s="88"/>
      <c r="SFZ157" s="88"/>
      <c r="SGA157" s="88"/>
      <c r="SGB157" s="88"/>
      <c r="SGC157" s="88"/>
      <c r="SGD157" s="88"/>
      <c r="SGE157" s="88"/>
      <c r="SGF157" s="88"/>
      <c r="SGG157" s="88"/>
      <c r="SGH157" s="88"/>
      <c r="SGI157" s="88"/>
      <c r="SGJ157" s="88"/>
      <c r="SGK157" s="88"/>
      <c r="SGL157" s="88"/>
      <c r="SGM157" s="88"/>
      <c r="SGN157" s="88"/>
      <c r="SGO157" s="88"/>
      <c r="SGP157" s="88"/>
      <c r="SGQ157" s="88"/>
      <c r="SGR157" s="88"/>
      <c r="SGS157" s="88"/>
      <c r="SGT157" s="88"/>
      <c r="SGU157" s="88"/>
      <c r="SGV157" s="88"/>
      <c r="SGW157" s="88"/>
      <c r="SGX157" s="88"/>
      <c r="SGY157" s="88"/>
      <c r="SGZ157" s="88"/>
      <c r="SHA157" s="88"/>
      <c r="SHB157" s="88"/>
      <c r="SHC157" s="88"/>
      <c r="SHD157" s="88"/>
      <c r="SHE157" s="88"/>
      <c r="SHF157" s="88"/>
      <c r="SHG157" s="88"/>
      <c r="SHH157" s="88"/>
      <c r="SHI157" s="88"/>
      <c r="SHJ157" s="88"/>
      <c r="SHK157" s="88"/>
      <c r="SHL157" s="88"/>
      <c r="SHM157" s="88"/>
      <c r="SHN157" s="88"/>
      <c r="SHO157" s="88"/>
      <c r="SHP157" s="88"/>
      <c r="SHQ157" s="88"/>
      <c r="SHR157" s="88"/>
      <c r="SHS157" s="88"/>
      <c r="SHT157" s="88"/>
      <c r="SHU157" s="88"/>
      <c r="SHV157" s="88"/>
      <c r="SHW157" s="88"/>
      <c r="SHX157" s="88"/>
      <c r="SHY157" s="88"/>
      <c r="SHZ157" s="88"/>
      <c r="SIA157" s="88"/>
      <c r="SIB157" s="88"/>
      <c r="SIC157" s="88"/>
      <c r="SID157" s="88"/>
      <c r="SIE157" s="88"/>
      <c r="SIF157" s="88"/>
      <c r="SIG157" s="88"/>
      <c r="SIH157" s="88"/>
      <c r="SII157" s="88"/>
      <c r="SIJ157" s="88"/>
      <c r="SIK157" s="88"/>
      <c r="SIL157" s="88"/>
      <c r="SIM157" s="88"/>
      <c r="SIN157" s="88"/>
      <c r="SIO157" s="88"/>
      <c r="SIP157" s="88"/>
      <c r="SIQ157" s="88"/>
      <c r="SIR157" s="88"/>
      <c r="SIS157" s="88"/>
      <c r="SIT157" s="88"/>
      <c r="SIU157" s="88"/>
      <c r="SIV157" s="88"/>
      <c r="SIW157" s="88"/>
      <c r="SIX157" s="88"/>
      <c r="SIY157" s="88"/>
      <c r="SIZ157" s="88"/>
      <c r="SJA157" s="88"/>
      <c r="SJB157" s="88"/>
      <c r="SJC157" s="88"/>
      <c r="SJD157" s="88"/>
      <c r="SJE157" s="88"/>
      <c r="SJF157" s="88"/>
      <c r="SJG157" s="88"/>
      <c r="SJH157" s="88"/>
      <c r="SJI157" s="88"/>
      <c r="SJJ157" s="88"/>
      <c r="SJK157" s="88"/>
      <c r="SJL157" s="88"/>
      <c r="SJM157" s="88"/>
      <c r="SJN157" s="88"/>
      <c r="SJO157" s="88"/>
      <c r="SJP157" s="88"/>
      <c r="SJQ157" s="88"/>
      <c r="SJR157" s="88"/>
      <c r="SJS157" s="88"/>
      <c r="SJT157" s="88"/>
      <c r="SJU157" s="88"/>
      <c r="SJV157" s="88"/>
      <c r="SJW157" s="88"/>
      <c r="SJX157" s="88"/>
      <c r="SJY157" s="88"/>
      <c r="SJZ157" s="88"/>
      <c r="SKA157" s="88"/>
      <c r="SKB157" s="88"/>
      <c r="SKC157" s="88"/>
      <c r="SKD157" s="88"/>
      <c r="SKE157" s="88"/>
      <c r="SKF157" s="88"/>
      <c r="SKG157" s="88"/>
      <c r="SKH157" s="88"/>
      <c r="SKI157" s="88"/>
      <c r="SKJ157" s="88"/>
      <c r="SKK157" s="88"/>
      <c r="SKL157" s="88"/>
      <c r="SKM157" s="88"/>
      <c r="SKN157" s="88"/>
      <c r="SKO157" s="88"/>
      <c r="SKP157" s="88"/>
      <c r="SKQ157" s="88"/>
      <c r="SKR157" s="88"/>
      <c r="SKS157" s="88"/>
      <c r="SKT157" s="88"/>
      <c r="SKU157" s="88"/>
      <c r="SKV157" s="88"/>
      <c r="SKW157" s="88"/>
      <c r="SKX157" s="88"/>
      <c r="SKY157" s="88"/>
      <c r="SKZ157" s="88"/>
      <c r="SLA157" s="88"/>
      <c r="SLB157" s="88"/>
      <c r="SLC157" s="88"/>
      <c r="SLD157" s="88"/>
      <c r="SLE157" s="88"/>
      <c r="SLF157" s="88"/>
      <c r="SLG157" s="88"/>
      <c r="SLH157" s="88"/>
      <c r="SLI157" s="88"/>
      <c r="SLJ157" s="88"/>
      <c r="SLK157" s="88"/>
      <c r="SLL157" s="88"/>
      <c r="SLM157" s="88"/>
      <c r="SLN157" s="88"/>
      <c r="SLO157" s="88"/>
      <c r="SLP157" s="88"/>
      <c r="SLQ157" s="88"/>
      <c r="SLR157" s="88"/>
      <c r="SLS157" s="88"/>
      <c r="SLT157" s="88"/>
      <c r="SLU157" s="88"/>
      <c r="SLV157" s="88"/>
      <c r="SLW157" s="88"/>
      <c r="SLX157" s="88"/>
      <c r="SLY157" s="88"/>
      <c r="SLZ157" s="88"/>
      <c r="SMA157" s="88"/>
      <c r="SMB157" s="88"/>
      <c r="SMC157" s="88"/>
      <c r="SMD157" s="88"/>
      <c r="SME157" s="88"/>
      <c r="SMF157" s="88"/>
      <c r="SMG157" s="88"/>
      <c r="SMH157" s="88"/>
      <c r="SMI157" s="88"/>
      <c r="SMJ157" s="88"/>
      <c r="SMK157" s="88"/>
      <c r="SML157" s="88"/>
      <c r="SMM157" s="88"/>
      <c r="SMN157" s="88"/>
      <c r="SMO157" s="88"/>
      <c r="SMP157" s="88"/>
      <c r="SMQ157" s="88"/>
      <c r="SMR157" s="88"/>
      <c r="SMS157" s="88"/>
      <c r="SMT157" s="88"/>
      <c r="SMU157" s="88"/>
      <c r="SMV157" s="88"/>
      <c r="SMW157" s="88"/>
      <c r="SMX157" s="88"/>
      <c r="SMY157" s="88"/>
      <c r="SMZ157" s="88"/>
      <c r="SNA157" s="88"/>
      <c r="SNB157" s="88"/>
      <c r="SNC157" s="88"/>
      <c r="SND157" s="88"/>
      <c r="SNE157" s="88"/>
      <c r="SNF157" s="88"/>
      <c r="SNG157" s="88"/>
      <c r="SNH157" s="88"/>
      <c r="SNI157" s="88"/>
      <c r="SNJ157" s="88"/>
      <c r="SNK157" s="88"/>
      <c r="SNL157" s="88"/>
      <c r="SNM157" s="88"/>
      <c r="SNN157" s="88"/>
      <c r="SNO157" s="88"/>
      <c r="SNP157" s="88"/>
      <c r="SNQ157" s="88"/>
      <c r="SNR157" s="88"/>
      <c r="SNS157" s="88"/>
      <c r="SNT157" s="88"/>
      <c r="SNU157" s="88"/>
      <c r="SNV157" s="88"/>
      <c r="SNW157" s="88"/>
      <c r="SNX157" s="88"/>
      <c r="SNY157" s="88"/>
      <c r="SNZ157" s="88"/>
      <c r="SOA157" s="88"/>
      <c r="SOB157" s="88"/>
      <c r="SOC157" s="88"/>
      <c r="SOD157" s="88"/>
      <c r="SOE157" s="88"/>
      <c r="SOF157" s="88"/>
      <c r="SOG157" s="88"/>
      <c r="SOH157" s="88"/>
      <c r="SOI157" s="88"/>
      <c r="SOJ157" s="88"/>
      <c r="SOK157" s="88"/>
      <c r="SOL157" s="88"/>
      <c r="SOM157" s="88"/>
      <c r="SON157" s="88"/>
      <c r="SOO157" s="88"/>
      <c r="SOP157" s="88"/>
      <c r="SOQ157" s="88"/>
      <c r="SOR157" s="88"/>
      <c r="SOS157" s="88"/>
      <c r="SOT157" s="88"/>
      <c r="SOU157" s="88"/>
      <c r="SOV157" s="88"/>
      <c r="SOW157" s="88"/>
      <c r="SOX157" s="88"/>
      <c r="SOY157" s="88"/>
      <c r="SOZ157" s="88"/>
      <c r="SPA157" s="88"/>
      <c r="SPB157" s="88"/>
      <c r="SPC157" s="88"/>
      <c r="SPD157" s="88"/>
      <c r="SPE157" s="88"/>
      <c r="SPF157" s="88"/>
      <c r="SPG157" s="88"/>
      <c r="SPH157" s="88"/>
      <c r="SPI157" s="88"/>
      <c r="SPJ157" s="88"/>
      <c r="SPK157" s="88"/>
      <c r="SPL157" s="88"/>
      <c r="SPM157" s="88"/>
      <c r="SPN157" s="88"/>
      <c r="SPO157" s="88"/>
      <c r="SPP157" s="88"/>
      <c r="SPQ157" s="88"/>
      <c r="SPR157" s="88"/>
      <c r="SPS157" s="88"/>
      <c r="SPT157" s="88"/>
      <c r="SPU157" s="88"/>
      <c r="SPV157" s="88"/>
      <c r="SPW157" s="88"/>
      <c r="SPX157" s="88"/>
      <c r="SPY157" s="88"/>
      <c r="SPZ157" s="88"/>
      <c r="SQA157" s="88"/>
      <c r="SQB157" s="88"/>
      <c r="SQC157" s="88"/>
      <c r="SQD157" s="88"/>
      <c r="SQE157" s="88"/>
      <c r="SQF157" s="88"/>
      <c r="SQG157" s="88"/>
      <c r="SQH157" s="88"/>
      <c r="SQI157" s="88"/>
      <c r="SQJ157" s="88"/>
      <c r="SQK157" s="88"/>
      <c r="SQL157" s="88"/>
      <c r="SQM157" s="88"/>
      <c r="SQN157" s="88"/>
      <c r="SQO157" s="88"/>
      <c r="SQP157" s="88"/>
      <c r="SQQ157" s="88"/>
      <c r="SQR157" s="88"/>
      <c r="SQS157" s="88"/>
      <c r="SQT157" s="88"/>
      <c r="SQU157" s="88"/>
      <c r="SQV157" s="88"/>
      <c r="SQW157" s="88"/>
      <c r="SQX157" s="88"/>
      <c r="SQY157" s="88"/>
      <c r="SQZ157" s="88"/>
      <c r="SRA157" s="88"/>
      <c r="SRB157" s="88"/>
      <c r="SRC157" s="88"/>
      <c r="SRD157" s="88"/>
      <c r="SRE157" s="88"/>
      <c r="SRF157" s="88"/>
      <c r="SRG157" s="88"/>
      <c r="SRH157" s="88"/>
      <c r="SRI157" s="88"/>
      <c r="SRJ157" s="88"/>
      <c r="SRK157" s="88"/>
      <c r="SRL157" s="88"/>
      <c r="SRM157" s="88"/>
      <c r="SRN157" s="88"/>
      <c r="SRO157" s="88"/>
      <c r="SRP157" s="88"/>
      <c r="SRQ157" s="88"/>
      <c r="SRR157" s="88"/>
      <c r="SRS157" s="88"/>
      <c r="SRT157" s="88"/>
      <c r="SRU157" s="88"/>
      <c r="SRV157" s="88"/>
      <c r="SRW157" s="88"/>
      <c r="SRX157" s="88"/>
      <c r="SRY157" s="88"/>
      <c r="SRZ157" s="88"/>
      <c r="SSA157" s="88"/>
      <c r="SSB157" s="88"/>
      <c r="SSC157" s="88"/>
      <c r="SSD157" s="88"/>
      <c r="SSE157" s="88"/>
      <c r="SSF157" s="88"/>
      <c r="SSG157" s="88"/>
      <c r="SSH157" s="88"/>
      <c r="SSI157" s="88"/>
      <c r="SSJ157" s="88"/>
      <c r="SSK157" s="88"/>
      <c r="SSL157" s="88"/>
      <c r="SSM157" s="88"/>
      <c r="SSN157" s="88"/>
      <c r="SSO157" s="88"/>
      <c r="SSP157" s="88"/>
      <c r="SSQ157" s="88"/>
      <c r="SSR157" s="88"/>
      <c r="SSS157" s="88"/>
      <c r="SST157" s="88"/>
      <c r="SSU157" s="88"/>
      <c r="SSV157" s="88"/>
      <c r="SSW157" s="88"/>
      <c r="SSX157" s="88"/>
      <c r="SSY157" s="88"/>
      <c r="SSZ157" s="88"/>
      <c r="STA157" s="88"/>
      <c r="STB157" s="88"/>
      <c r="STC157" s="88"/>
      <c r="STD157" s="88"/>
      <c r="STE157" s="88"/>
      <c r="STF157" s="88"/>
      <c r="STG157" s="88"/>
      <c r="STH157" s="88"/>
      <c r="STI157" s="88"/>
      <c r="STJ157" s="88"/>
      <c r="STK157" s="88"/>
      <c r="STL157" s="88"/>
      <c r="STM157" s="88"/>
      <c r="STN157" s="88"/>
      <c r="STO157" s="88"/>
      <c r="STP157" s="88"/>
      <c r="STQ157" s="88"/>
      <c r="STR157" s="88"/>
      <c r="STS157" s="88"/>
      <c r="STT157" s="88"/>
      <c r="STU157" s="88"/>
      <c r="STV157" s="88"/>
      <c r="STW157" s="88"/>
      <c r="STX157" s="88"/>
      <c r="STY157" s="88"/>
      <c r="STZ157" s="88"/>
      <c r="SUA157" s="88"/>
      <c r="SUB157" s="88"/>
      <c r="SUC157" s="88"/>
      <c r="SUD157" s="88"/>
      <c r="SUE157" s="88"/>
      <c r="SUF157" s="88"/>
      <c r="SUG157" s="88"/>
      <c r="SUH157" s="88"/>
      <c r="SUI157" s="88"/>
      <c r="SUJ157" s="88"/>
      <c r="SUK157" s="88"/>
      <c r="SUL157" s="88"/>
      <c r="SUM157" s="88"/>
      <c r="SUN157" s="88"/>
      <c r="SUO157" s="88"/>
      <c r="SUP157" s="88"/>
      <c r="SUQ157" s="88"/>
      <c r="SUR157" s="88"/>
      <c r="SUS157" s="88"/>
      <c r="SUT157" s="88"/>
      <c r="SUU157" s="88"/>
      <c r="SUV157" s="88"/>
      <c r="SUW157" s="88"/>
      <c r="SUX157" s="88"/>
      <c r="SUY157" s="88"/>
      <c r="SUZ157" s="88"/>
      <c r="SVA157" s="88"/>
      <c r="SVB157" s="88"/>
      <c r="SVC157" s="88"/>
      <c r="SVD157" s="88"/>
      <c r="SVE157" s="88"/>
      <c r="SVF157" s="88"/>
      <c r="SVG157" s="88"/>
      <c r="SVH157" s="88"/>
      <c r="SVI157" s="88"/>
      <c r="SVJ157" s="88"/>
      <c r="SVK157" s="88"/>
      <c r="SVL157" s="88"/>
      <c r="SVM157" s="88"/>
      <c r="SVN157" s="88"/>
      <c r="SVO157" s="88"/>
      <c r="SVP157" s="88"/>
      <c r="SVQ157" s="88"/>
      <c r="SVR157" s="88"/>
      <c r="SVS157" s="88"/>
      <c r="SVT157" s="88"/>
      <c r="SVU157" s="88"/>
      <c r="SVV157" s="88"/>
      <c r="SVW157" s="88"/>
      <c r="SVX157" s="88"/>
      <c r="SVY157" s="88"/>
      <c r="SVZ157" s="88"/>
      <c r="SWA157" s="88"/>
      <c r="SWB157" s="88"/>
      <c r="SWC157" s="88"/>
      <c r="SWD157" s="88"/>
      <c r="SWE157" s="88"/>
      <c r="SWF157" s="88"/>
      <c r="SWG157" s="88"/>
      <c r="SWH157" s="88"/>
      <c r="SWI157" s="88"/>
      <c r="SWJ157" s="88"/>
      <c r="SWK157" s="88"/>
      <c r="SWL157" s="88"/>
      <c r="SWM157" s="88"/>
      <c r="SWN157" s="88"/>
      <c r="SWO157" s="88"/>
      <c r="SWP157" s="88"/>
      <c r="SWQ157" s="88"/>
      <c r="SWR157" s="88"/>
      <c r="SWS157" s="88"/>
      <c r="SWT157" s="88"/>
      <c r="SWU157" s="88"/>
      <c r="SWV157" s="88"/>
      <c r="SWW157" s="88"/>
      <c r="SWX157" s="88"/>
      <c r="SWY157" s="88"/>
      <c r="SWZ157" s="88"/>
      <c r="SXA157" s="88"/>
      <c r="SXB157" s="88"/>
      <c r="SXC157" s="88"/>
      <c r="SXD157" s="88"/>
      <c r="SXE157" s="88"/>
      <c r="SXF157" s="88"/>
      <c r="SXG157" s="88"/>
      <c r="SXH157" s="88"/>
      <c r="SXI157" s="88"/>
      <c r="SXJ157" s="88"/>
      <c r="SXK157" s="88"/>
      <c r="SXL157" s="88"/>
      <c r="SXM157" s="88"/>
      <c r="SXN157" s="88"/>
      <c r="SXO157" s="88"/>
      <c r="SXP157" s="88"/>
      <c r="SXQ157" s="88"/>
      <c r="SXR157" s="88"/>
      <c r="SXS157" s="88"/>
      <c r="SXT157" s="88"/>
      <c r="SXU157" s="88"/>
      <c r="SXV157" s="88"/>
      <c r="SXW157" s="88"/>
      <c r="SXX157" s="88"/>
      <c r="SXY157" s="88"/>
      <c r="SXZ157" s="88"/>
      <c r="SYA157" s="88"/>
      <c r="SYB157" s="88"/>
      <c r="SYC157" s="88"/>
      <c r="SYD157" s="88"/>
      <c r="SYE157" s="88"/>
      <c r="SYF157" s="88"/>
      <c r="SYG157" s="88"/>
      <c r="SYH157" s="88"/>
      <c r="SYI157" s="88"/>
      <c r="SYJ157" s="88"/>
      <c r="SYK157" s="88"/>
      <c r="SYL157" s="88"/>
      <c r="SYM157" s="88"/>
      <c r="SYN157" s="88"/>
      <c r="SYO157" s="88"/>
      <c r="SYP157" s="88"/>
      <c r="SYQ157" s="88"/>
      <c r="SYR157" s="88"/>
      <c r="SYS157" s="88"/>
      <c r="SYT157" s="88"/>
      <c r="SYU157" s="88"/>
      <c r="SYV157" s="88"/>
      <c r="SYW157" s="88"/>
      <c r="SYX157" s="88"/>
      <c r="SYY157" s="88"/>
      <c r="SYZ157" s="88"/>
      <c r="SZA157" s="88"/>
      <c r="SZB157" s="88"/>
      <c r="SZC157" s="88"/>
      <c r="SZD157" s="88"/>
      <c r="SZE157" s="88"/>
      <c r="SZF157" s="88"/>
      <c r="SZG157" s="88"/>
      <c r="SZH157" s="88"/>
      <c r="SZI157" s="88"/>
      <c r="SZJ157" s="88"/>
      <c r="SZK157" s="88"/>
      <c r="SZL157" s="88"/>
      <c r="SZM157" s="88"/>
      <c r="SZN157" s="88"/>
      <c r="SZO157" s="88"/>
      <c r="SZP157" s="88"/>
      <c r="SZQ157" s="88"/>
      <c r="SZR157" s="88"/>
      <c r="SZS157" s="88"/>
      <c r="SZT157" s="88"/>
      <c r="SZU157" s="88"/>
      <c r="SZV157" s="88"/>
      <c r="SZW157" s="88"/>
      <c r="SZX157" s="88"/>
      <c r="SZY157" s="88"/>
      <c r="SZZ157" s="88"/>
      <c r="TAA157" s="88"/>
      <c r="TAB157" s="88"/>
      <c r="TAC157" s="88"/>
      <c r="TAD157" s="88"/>
      <c r="TAE157" s="88"/>
      <c r="TAF157" s="88"/>
      <c r="TAG157" s="88"/>
      <c r="TAH157" s="88"/>
      <c r="TAI157" s="88"/>
      <c r="TAJ157" s="88"/>
      <c r="TAK157" s="88"/>
      <c r="TAL157" s="88"/>
      <c r="TAM157" s="88"/>
      <c r="TAN157" s="88"/>
      <c r="TAO157" s="88"/>
      <c r="TAP157" s="88"/>
      <c r="TAQ157" s="88"/>
      <c r="TAR157" s="88"/>
      <c r="TAS157" s="88"/>
      <c r="TAT157" s="88"/>
      <c r="TAU157" s="88"/>
      <c r="TAV157" s="88"/>
      <c r="TAW157" s="88"/>
      <c r="TAX157" s="88"/>
      <c r="TAY157" s="88"/>
      <c r="TAZ157" s="88"/>
      <c r="TBA157" s="88"/>
      <c r="TBB157" s="88"/>
      <c r="TBC157" s="88"/>
      <c r="TBD157" s="88"/>
      <c r="TBE157" s="88"/>
      <c r="TBF157" s="88"/>
      <c r="TBG157" s="88"/>
      <c r="TBH157" s="88"/>
      <c r="TBI157" s="88"/>
      <c r="TBJ157" s="88"/>
      <c r="TBK157" s="88"/>
      <c r="TBL157" s="88"/>
      <c r="TBM157" s="88"/>
      <c r="TBN157" s="88"/>
      <c r="TBO157" s="88"/>
      <c r="TBP157" s="88"/>
      <c r="TBQ157" s="88"/>
      <c r="TBR157" s="88"/>
      <c r="TBS157" s="88"/>
      <c r="TBT157" s="88"/>
      <c r="TBU157" s="88"/>
      <c r="TBV157" s="88"/>
      <c r="TBW157" s="88"/>
      <c r="TBX157" s="88"/>
      <c r="TBY157" s="88"/>
      <c r="TBZ157" s="88"/>
      <c r="TCA157" s="88"/>
      <c r="TCB157" s="88"/>
      <c r="TCC157" s="88"/>
      <c r="TCD157" s="88"/>
      <c r="TCE157" s="88"/>
      <c r="TCF157" s="88"/>
      <c r="TCG157" s="88"/>
      <c r="TCH157" s="88"/>
      <c r="TCI157" s="88"/>
      <c r="TCJ157" s="88"/>
      <c r="TCK157" s="88"/>
      <c r="TCL157" s="88"/>
      <c r="TCM157" s="88"/>
      <c r="TCN157" s="88"/>
      <c r="TCO157" s="88"/>
      <c r="TCP157" s="88"/>
      <c r="TCQ157" s="88"/>
      <c r="TCR157" s="88"/>
      <c r="TCS157" s="88"/>
      <c r="TCT157" s="88"/>
      <c r="TCU157" s="88"/>
      <c r="TCV157" s="88"/>
      <c r="TCW157" s="88"/>
      <c r="TCX157" s="88"/>
      <c r="TCY157" s="88"/>
      <c r="TCZ157" s="88"/>
      <c r="TDA157" s="88"/>
      <c r="TDB157" s="88"/>
      <c r="TDC157" s="88"/>
      <c r="TDD157" s="88"/>
      <c r="TDE157" s="88"/>
      <c r="TDF157" s="88"/>
      <c r="TDG157" s="88"/>
      <c r="TDH157" s="88"/>
      <c r="TDI157" s="88"/>
      <c r="TDJ157" s="88"/>
      <c r="TDK157" s="88"/>
      <c r="TDL157" s="88"/>
      <c r="TDM157" s="88"/>
      <c r="TDN157" s="88"/>
      <c r="TDO157" s="88"/>
      <c r="TDP157" s="88"/>
      <c r="TDQ157" s="88"/>
      <c r="TDR157" s="88"/>
      <c r="TDS157" s="88"/>
      <c r="TDT157" s="88"/>
      <c r="TDU157" s="88"/>
      <c r="TDV157" s="88"/>
      <c r="TDW157" s="88"/>
      <c r="TDX157" s="88"/>
      <c r="TDY157" s="88"/>
      <c r="TDZ157" s="88"/>
      <c r="TEA157" s="88"/>
      <c r="TEB157" s="88"/>
      <c r="TEC157" s="88"/>
      <c r="TED157" s="88"/>
      <c r="TEE157" s="88"/>
      <c r="TEF157" s="88"/>
      <c r="TEG157" s="88"/>
      <c r="TEH157" s="88"/>
      <c r="TEI157" s="88"/>
      <c r="TEJ157" s="88"/>
      <c r="TEK157" s="88"/>
      <c r="TEL157" s="88"/>
      <c r="TEM157" s="88"/>
      <c r="TEN157" s="88"/>
      <c r="TEO157" s="88"/>
      <c r="TEP157" s="88"/>
      <c r="TEQ157" s="88"/>
      <c r="TER157" s="88"/>
      <c r="TES157" s="88"/>
      <c r="TET157" s="88"/>
      <c r="TEU157" s="88"/>
      <c r="TEV157" s="88"/>
      <c r="TEW157" s="88"/>
      <c r="TEX157" s="88"/>
      <c r="TEY157" s="88"/>
      <c r="TEZ157" s="88"/>
      <c r="TFA157" s="88"/>
      <c r="TFB157" s="88"/>
      <c r="TFC157" s="88"/>
      <c r="TFD157" s="88"/>
      <c r="TFE157" s="88"/>
      <c r="TFF157" s="88"/>
      <c r="TFG157" s="88"/>
      <c r="TFH157" s="88"/>
      <c r="TFI157" s="88"/>
      <c r="TFJ157" s="88"/>
      <c r="TFK157" s="88"/>
      <c r="TFL157" s="88"/>
      <c r="TFM157" s="88"/>
      <c r="TFN157" s="88"/>
      <c r="TFO157" s="88"/>
      <c r="TFP157" s="88"/>
      <c r="TFQ157" s="88"/>
      <c r="TFR157" s="88"/>
      <c r="TFS157" s="88"/>
      <c r="TFT157" s="88"/>
      <c r="TFU157" s="88"/>
      <c r="TFV157" s="88"/>
      <c r="TFW157" s="88"/>
      <c r="TFX157" s="88"/>
      <c r="TFY157" s="88"/>
      <c r="TFZ157" s="88"/>
      <c r="TGA157" s="88"/>
      <c r="TGB157" s="88"/>
      <c r="TGC157" s="88"/>
      <c r="TGD157" s="88"/>
      <c r="TGE157" s="88"/>
      <c r="TGF157" s="88"/>
      <c r="TGG157" s="88"/>
      <c r="TGH157" s="88"/>
      <c r="TGI157" s="88"/>
      <c r="TGJ157" s="88"/>
      <c r="TGK157" s="88"/>
      <c r="TGL157" s="88"/>
      <c r="TGM157" s="88"/>
      <c r="TGN157" s="88"/>
      <c r="TGO157" s="88"/>
      <c r="TGP157" s="88"/>
      <c r="TGQ157" s="88"/>
      <c r="TGR157" s="88"/>
      <c r="TGS157" s="88"/>
      <c r="TGT157" s="88"/>
      <c r="TGU157" s="88"/>
      <c r="TGV157" s="88"/>
      <c r="TGW157" s="88"/>
      <c r="TGX157" s="88"/>
      <c r="TGY157" s="88"/>
      <c r="TGZ157" s="88"/>
      <c r="THA157" s="88"/>
      <c r="THB157" s="88"/>
      <c r="THC157" s="88"/>
      <c r="THD157" s="88"/>
      <c r="THE157" s="88"/>
      <c r="THF157" s="88"/>
      <c r="THG157" s="88"/>
      <c r="THH157" s="88"/>
      <c r="THI157" s="88"/>
      <c r="THJ157" s="88"/>
      <c r="THK157" s="88"/>
      <c r="THL157" s="88"/>
      <c r="THM157" s="88"/>
      <c r="THN157" s="88"/>
      <c r="THO157" s="88"/>
      <c r="THP157" s="88"/>
      <c r="THQ157" s="88"/>
      <c r="THR157" s="88"/>
      <c r="THS157" s="88"/>
      <c r="THT157" s="88"/>
      <c r="THU157" s="88"/>
      <c r="THV157" s="88"/>
      <c r="THW157" s="88"/>
      <c r="THX157" s="88"/>
      <c r="THY157" s="88"/>
      <c r="THZ157" s="88"/>
      <c r="TIA157" s="88"/>
      <c r="TIB157" s="88"/>
      <c r="TIC157" s="88"/>
      <c r="TID157" s="88"/>
      <c r="TIE157" s="88"/>
      <c r="TIF157" s="88"/>
      <c r="TIG157" s="88"/>
      <c r="TIH157" s="88"/>
      <c r="TII157" s="88"/>
      <c r="TIJ157" s="88"/>
      <c r="TIK157" s="88"/>
      <c r="TIL157" s="88"/>
      <c r="TIM157" s="88"/>
      <c r="TIN157" s="88"/>
      <c r="TIO157" s="88"/>
      <c r="TIP157" s="88"/>
      <c r="TIQ157" s="88"/>
      <c r="TIR157" s="88"/>
      <c r="TIS157" s="88"/>
      <c r="TIT157" s="88"/>
      <c r="TIU157" s="88"/>
      <c r="TIV157" s="88"/>
      <c r="TIW157" s="88"/>
      <c r="TIX157" s="88"/>
      <c r="TIY157" s="88"/>
      <c r="TIZ157" s="88"/>
      <c r="TJA157" s="88"/>
      <c r="TJB157" s="88"/>
      <c r="TJC157" s="88"/>
      <c r="TJD157" s="88"/>
      <c r="TJE157" s="88"/>
      <c r="TJF157" s="88"/>
      <c r="TJG157" s="88"/>
      <c r="TJH157" s="88"/>
      <c r="TJI157" s="88"/>
      <c r="TJJ157" s="88"/>
      <c r="TJK157" s="88"/>
      <c r="TJL157" s="88"/>
      <c r="TJM157" s="88"/>
      <c r="TJN157" s="88"/>
      <c r="TJO157" s="88"/>
      <c r="TJP157" s="88"/>
      <c r="TJQ157" s="88"/>
      <c r="TJR157" s="88"/>
      <c r="TJS157" s="88"/>
      <c r="TJT157" s="88"/>
      <c r="TJU157" s="88"/>
      <c r="TJV157" s="88"/>
      <c r="TJW157" s="88"/>
      <c r="TJX157" s="88"/>
      <c r="TJY157" s="88"/>
      <c r="TJZ157" s="88"/>
      <c r="TKA157" s="88"/>
      <c r="TKB157" s="88"/>
      <c r="TKC157" s="88"/>
      <c r="TKD157" s="88"/>
      <c r="TKE157" s="88"/>
      <c r="TKF157" s="88"/>
      <c r="TKG157" s="88"/>
      <c r="TKH157" s="88"/>
      <c r="TKI157" s="88"/>
      <c r="TKJ157" s="88"/>
      <c r="TKK157" s="88"/>
      <c r="TKL157" s="88"/>
      <c r="TKM157" s="88"/>
      <c r="TKN157" s="88"/>
      <c r="TKO157" s="88"/>
      <c r="TKP157" s="88"/>
      <c r="TKQ157" s="88"/>
      <c r="TKR157" s="88"/>
      <c r="TKS157" s="88"/>
      <c r="TKT157" s="88"/>
      <c r="TKU157" s="88"/>
      <c r="TKV157" s="88"/>
      <c r="TKW157" s="88"/>
      <c r="TKX157" s="88"/>
      <c r="TKY157" s="88"/>
      <c r="TKZ157" s="88"/>
      <c r="TLA157" s="88"/>
      <c r="TLB157" s="88"/>
      <c r="TLC157" s="88"/>
      <c r="TLD157" s="88"/>
      <c r="TLE157" s="88"/>
      <c r="TLF157" s="88"/>
      <c r="TLG157" s="88"/>
      <c r="TLH157" s="88"/>
      <c r="TLI157" s="88"/>
      <c r="TLJ157" s="88"/>
      <c r="TLK157" s="88"/>
      <c r="TLL157" s="88"/>
      <c r="TLM157" s="88"/>
      <c r="TLN157" s="88"/>
      <c r="TLO157" s="88"/>
      <c r="TLP157" s="88"/>
      <c r="TLQ157" s="88"/>
      <c r="TLR157" s="88"/>
      <c r="TLS157" s="88"/>
      <c r="TLT157" s="88"/>
      <c r="TLU157" s="88"/>
      <c r="TLV157" s="88"/>
      <c r="TLW157" s="88"/>
      <c r="TLX157" s="88"/>
      <c r="TLY157" s="88"/>
      <c r="TLZ157" s="88"/>
      <c r="TMA157" s="88"/>
      <c r="TMB157" s="88"/>
      <c r="TMC157" s="88"/>
      <c r="TMD157" s="88"/>
      <c r="TME157" s="88"/>
      <c r="TMF157" s="88"/>
      <c r="TMG157" s="88"/>
      <c r="TMH157" s="88"/>
      <c r="TMI157" s="88"/>
      <c r="TMJ157" s="88"/>
      <c r="TMK157" s="88"/>
      <c r="TML157" s="88"/>
      <c r="TMM157" s="88"/>
      <c r="TMN157" s="88"/>
      <c r="TMO157" s="88"/>
      <c r="TMP157" s="88"/>
      <c r="TMQ157" s="88"/>
      <c r="TMR157" s="88"/>
      <c r="TMS157" s="88"/>
      <c r="TMT157" s="88"/>
      <c r="TMU157" s="88"/>
      <c r="TMV157" s="88"/>
      <c r="TMW157" s="88"/>
      <c r="TMX157" s="88"/>
      <c r="TMY157" s="88"/>
      <c r="TMZ157" s="88"/>
      <c r="TNA157" s="88"/>
      <c r="TNB157" s="88"/>
      <c r="TNC157" s="88"/>
      <c r="TND157" s="88"/>
      <c r="TNE157" s="88"/>
      <c r="TNF157" s="88"/>
      <c r="TNG157" s="88"/>
      <c r="TNH157" s="88"/>
      <c r="TNI157" s="88"/>
      <c r="TNJ157" s="88"/>
      <c r="TNK157" s="88"/>
      <c r="TNL157" s="88"/>
      <c r="TNM157" s="88"/>
      <c r="TNN157" s="88"/>
      <c r="TNO157" s="88"/>
      <c r="TNP157" s="88"/>
      <c r="TNQ157" s="88"/>
      <c r="TNR157" s="88"/>
      <c r="TNS157" s="88"/>
      <c r="TNT157" s="88"/>
      <c r="TNU157" s="88"/>
      <c r="TNV157" s="88"/>
      <c r="TNW157" s="88"/>
      <c r="TNX157" s="88"/>
      <c r="TNY157" s="88"/>
      <c r="TNZ157" s="88"/>
      <c r="TOA157" s="88"/>
      <c r="TOB157" s="88"/>
      <c r="TOC157" s="88"/>
      <c r="TOD157" s="88"/>
      <c r="TOE157" s="88"/>
      <c r="TOF157" s="88"/>
      <c r="TOG157" s="88"/>
      <c r="TOH157" s="88"/>
      <c r="TOI157" s="88"/>
      <c r="TOJ157" s="88"/>
      <c r="TOK157" s="88"/>
      <c r="TOL157" s="88"/>
      <c r="TOM157" s="88"/>
      <c r="TON157" s="88"/>
      <c r="TOO157" s="88"/>
      <c r="TOP157" s="88"/>
      <c r="TOQ157" s="88"/>
      <c r="TOR157" s="88"/>
      <c r="TOS157" s="88"/>
      <c r="TOT157" s="88"/>
      <c r="TOU157" s="88"/>
      <c r="TOV157" s="88"/>
      <c r="TOW157" s="88"/>
      <c r="TOX157" s="88"/>
      <c r="TOY157" s="88"/>
      <c r="TOZ157" s="88"/>
      <c r="TPA157" s="88"/>
      <c r="TPB157" s="88"/>
      <c r="TPC157" s="88"/>
      <c r="TPD157" s="88"/>
      <c r="TPE157" s="88"/>
      <c r="TPF157" s="88"/>
      <c r="TPG157" s="88"/>
      <c r="TPH157" s="88"/>
      <c r="TPI157" s="88"/>
      <c r="TPJ157" s="88"/>
      <c r="TPK157" s="88"/>
      <c r="TPL157" s="88"/>
      <c r="TPM157" s="88"/>
      <c r="TPN157" s="88"/>
      <c r="TPO157" s="88"/>
      <c r="TPP157" s="88"/>
      <c r="TPQ157" s="88"/>
      <c r="TPR157" s="88"/>
      <c r="TPS157" s="88"/>
      <c r="TPT157" s="88"/>
      <c r="TPU157" s="88"/>
      <c r="TPV157" s="88"/>
      <c r="TPW157" s="88"/>
      <c r="TPX157" s="88"/>
      <c r="TPY157" s="88"/>
      <c r="TPZ157" s="88"/>
      <c r="TQA157" s="88"/>
      <c r="TQB157" s="88"/>
      <c r="TQC157" s="88"/>
      <c r="TQD157" s="88"/>
      <c r="TQE157" s="88"/>
      <c r="TQF157" s="88"/>
      <c r="TQG157" s="88"/>
      <c r="TQH157" s="88"/>
      <c r="TQI157" s="88"/>
      <c r="TQJ157" s="88"/>
      <c r="TQK157" s="88"/>
      <c r="TQL157" s="88"/>
      <c r="TQM157" s="88"/>
      <c r="TQN157" s="88"/>
      <c r="TQO157" s="88"/>
      <c r="TQP157" s="88"/>
      <c r="TQQ157" s="88"/>
      <c r="TQR157" s="88"/>
      <c r="TQS157" s="88"/>
      <c r="TQT157" s="88"/>
      <c r="TQU157" s="88"/>
      <c r="TQV157" s="88"/>
      <c r="TQW157" s="88"/>
      <c r="TQX157" s="88"/>
      <c r="TQY157" s="88"/>
      <c r="TQZ157" s="88"/>
      <c r="TRA157" s="88"/>
      <c r="TRB157" s="88"/>
      <c r="TRC157" s="88"/>
      <c r="TRD157" s="88"/>
      <c r="TRE157" s="88"/>
      <c r="TRF157" s="88"/>
      <c r="TRG157" s="88"/>
      <c r="TRH157" s="88"/>
      <c r="TRI157" s="88"/>
      <c r="TRJ157" s="88"/>
      <c r="TRK157" s="88"/>
      <c r="TRL157" s="88"/>
      <c r="TRM157" s="88"/>
      <c r="TRN157" s="88"/>
      <c r="TRO157" s="88"/>
      <c r="TRP157" s="88"/>
      <c r="TRQ157" s="88"/>
      <c r="TRR157" s="88"/>
      <c r="TRS157" s="88"/>
      <c r="TRT157" s="88"/>
      <c r="TRU157" s="88"/>
      <c r="TRV157" s="88"/>
      <c r="TRW157" s="88"/>
      <c r="TRX157" s="88"/>
      <c r="TRY157" s="88"/>
      <c r="TRZ157" s="88"/>
      <c r="TSA157" s="88"/>
      <c r="TSB157" s="88"/>
      <c r="TSC157" s="88"/>
      <c r="TSD157" s="88"/>
      <c r="TSE157" s="88"/>
      <c r="TSF157" s="88"/>
      <c r="TSG157" s="88"/>
      <c r="TSH157" s="88"/>
      <c r="TSI157" s="88"/>
      <c r="TSJ157" s="88"/>
      <c r="TSK157" s="88"/>
      <c r="TSL157" s="88"/>
      <c r="TSM157" s="88"/>
      <c r="TSN157" s="88"/>
      <c r="TSO157" s="88"/>
      <c r="TSP157" s="88"/>
      <c r="TSQ157" s="88"/>
      <c r="TSR157" s="88"/>
      <c r="TSS157" s="88"/>
      <c r="TST157" s="88"/>
      <c r="TSU157" s="88"/>
      <c r="TSV157" s="88"/>
      <c r="TSW157" s="88"/>
      <c r="TSX157" s="88"/>
      <c r="TSY157" s="88"/>
      <c r="TSZ157" s="88"/>
      <c r="TTA157" s="88"/>
      <c r="TTB157" s="88"/>
      <c r="TTC157" s="88"/>
      <c r="TTD157" s="88"/>
      <c r="TTE157" s="88"/>
      <c r="TTF157" s="88"/>
      <c r="TTG157" s="88"/>
      <c r="TTH157" s="88"/>
      <c r="TTI157" s="88"/>
      <c r="TTJ157" s="88"/>
      <c r="TTK157" s="88"/>
      <c r="TTL157" s="88"/>
      <c r="TTM157" s="88"/>
      <c r="TTN157" s="88"/>
      <c r="TTO157" s="88"/>
      <c r="TTP157" s="88"/>
      <c r="TTQ157" s="88"/>
      <c r="TTR157" s="88"/>
      <c r="TTS157" s="88"/>
      <c r="TTT157" s="88"/>
      <c r="TTU157" s="88"/>
      <c r="TTV157" s="88"/>
      <c r="TTW157" s="88"/>
      <c r="TTX157" s="88"/>
      <c r="TTY157" s="88"/>
      <c r="TTZ157" s="88"/>
      <c r="TUA157" s="88"/>
      <c r="TUB157" s="88"/>
      <c r="TUC157" s="88"/>
      <c r="TUD157" s="88"/>
      <c r="TUE157" s="88"/>
      <c r="TUF157" s="88"/>
      <c r="TUG157" s="88"/>
      <c r="TUH157" s="88"/>
      <c r="TUI157" s="88"/>
      <c r="TUJ157" s="88"/>
      <c r="TUK157" s="88"/>
      <c r="TUL157" s="88"/>
      <c r="TUM157" s="88"/>
      <c r="TUN157" s="88"/>
      <c r="TUO157" s="88"/>
      <c r="TUP157" s="88"/>
      <c r="TUQ157" s="88"/>
      <c r="TUR157" s="88"/>
      <c r="TUS157" s="88"/>
      <c r="TUT157" s="88"/>
      <c r="TUU157" s="88"/>
      <c r="TUV157" s="88"/>
      <c r="TUW157" s="88"/>
      <c r="TUX157" s="88"/>
      <c r="TUY157" s="88"/>
      <c r="TUZ157" s="88"/>
      <c r="TVA157" s="88"/>
      <c r="TVB157" s="88"/>
      <c r="TVC157" s="88"/>
      <c r="TVD157" s="88"/>
      <c r="TVE157" s="88"/>
      <c r="TVF157" s="88"/>
      <c r="TVG157" s="88"/>
      <c r="TVH157" s="88"/>
      <c r="TVI157" s="88"/>
      <c r="TVJ157" s="88"/>
      <c r="TVK157" s="88"/>
      <c r="TVL157" s="88"/>
      <c r="TVM157" s="88"/>
      <c r="TVN157" s="88"/>
      <c r="TVO157" s="88"/>
      <c r="TVP157" s="88"/>
      <c r="TVQ157" s="88"/>
      <c r="TVR157" s="88"/>
      <c r="TVS157" s="88"/>
      <c r="TVT157" s="88"/>
      <c r="TVU157" s="88"/>
      <c r="TVV157" s="88"/>
      <c r="TVW157" s="88"/>
      <c r="TVX157" s="88"/>
      <c r="TVY157" s="88"/>
      <c r="TVZ157" s="88"/>
      <c r="TWA157" s="88"/>
      <c r="TWB157" s="88"/>
      <c r="TWC157" s="88"/>
      <c r="TWD157" s="88"/>
      <c r="TWE157" s="88"/>
      <c r="TWF157" s="88"/>
      <c r="TWG157" s="88"/>
      <c r="TWH157" s="88"/>
      <c r="TWI157" s="88"/>
      <c r="TWJ157" s="88"/>
      <c r="TWK157" s="88"/>
      <c r="TWL157" s="88"/>
      <c r="TWM157" s="88"/>
      <c r="TWN157" s="88"/>
      <c r="TWO157" s="88"/>
      <c r="TWP157" s="88"/>
      <c r="TWQ157" s="88"/>
      <c r="TWR157" s="88"/>
      <c r="TWS157" s="88"/>
      <c r="TWT157" s="88"/>
      <c r="TWU157" s="88"/>
      <c r="TWV157" s="88"/>
      <c r="TWW157" s="88"/>
      <c r="TWX157" s="88"/>
      <c r="TWY157" s="88"/>
      <c r="TWZ157" s="88"/>
      <c r="TXA157" s="88"/>
      <c r="TXB157" s="88"/>
      <c r="TXC157" s="88"/>
      <c r="TXD157" s="88"/>
      <c r="TXE157" s="88"/>
      <c r="TXF157" s="88"/>
      <c r="TXG157" s="88"/>
      <c r="TXH157" s="88"/>
      <c r="TXI157" s="88"/>
      <c r="TXJ157" s="88"/>
      <c r="TXK157" s="88"/>
      <c r="TXL157" s="88"/>
      <c r="TXM157" s="88"/>
      <c r="TXN157" s="88"/>
      <c r="TXO157" s="88"/>
      <c r="TXP157" s="88"/>
      <c r="TXQ157" s="88"/>
      <c r="TXR157" s="88"/>
      <c r="TXS157" s="88"/>
      <c r="TXT157" s="88"/>
      <c r="TXU157" s="88"/>
      <c r="TXV157" s="88"/>
      <c r="TXW157" s="88"/>
      <c r="TXX157" s="88"/>
      <c r="TXY157" s="88"/>
      <c r="TXZ157" s="88"/>
      <c r="TYA157" s="88"/>
      <c r="TYB157" s="88"/>
      <c r="TYC157" s="88"/>
      <c r="TYD157" s="88"/>
      <c r="TYE157" s="88"/>
      <c r="TYF157" s="88"/>
      <c r="TYG157" s="88"/>
      <c r="TYH157" s="88"/>
      <c r="TYI157" s="88"/>
      <c r="TYJ157" s="88"/>
      <c r="TYK157" s="88"/>
      <c r="TYL157" s="88"/>
      <c r="TYM157" s="88"/>
      <c r="TYN157" s="88"/>
      <c r="TYO157" s="88"/>
      <c r="TYP157" s="88"/>
      <c r="TYQ157" s="88"/>
      <c r="TYR157" s="88"/>
      <c r="TYS157" s="88"/>
      <c r="TYT157" s="88"/>
      <c r="TYU157" s="88"/>
      <c r="TYV157" s="88"/>
      <c r="TYW157" s="88"/>
      <c r="TYX157" s="88"/>
      <c r="TYY157" s="88"/>
      <c r="TYZ157" s="88"/>
      <c r="TZA157" s="88"/>
      <c r="TZB157" s="88"/>
      <c r="TZC157" s="88"/>
      <c r="TZD157" s="88"/>
      <c r="TZE157" s="88"/>
      <c r="TZF157" s="88"/>
      <c r="TZG157" s="88"/>
      <c r="TZH157" s="88"/>
      <c r="TZI157" s="88"/>
      <c r="TZJ157" s="88"/>
      <c r="TZK157" s="88"/>
      <c r="TZL157" s="88"/>
      <c r="TZM157" s="88"/>
      <c r="TZN157" s="88"/>
      <c r="TZO157" s="88"/>
      <c r="TZP157" s="88"/>
      <c r="TZQ157" s="88"/>
      <c r="TZR157" s="88"/>
      <c r="TZS157" s="88"/>
      <c r="TZT157" s="88"/>
      <c r="TZU157" s="88"/>
      <c r="TZV157" s="88"/>
      <c r="TZW157" s="88"/>
      <c r="TZX157" s="88"/>
      <c r="TZY157" s="88"/>
      <c r="TZZ157" s="88"/>
      <c r="UAA157" s="88"/>
      <c r="UAB157" s="88"/>
      <c r="UAC157" s="88"/>
      <c r="UAD157" s="88"/>
      <c r="UAE157" s="88"/>
      <c r="UAF157" s="88"/>
      <c r="UAG157" s="88"/>
      <c r="UAH157" s="88"/>
      <c r="UAI157" s="88"/>
      <c r="UAJ157" s="88"/>
      <c r="UAK157" s="88"/>
      <c r="UAL157" s="88"/>
      <c r="UAM157" s="88"/>
      <c r="UAN157" s="88"/>
      <c r="UAO157" s="88"/>
      <c r="UAP157" s="88"/>
      <c r="UAQ157" s="88"/>
      <c r="UAR157" s="88"/>
      <c r="UAS157" s="88"/>
      <c r="UAT157" s="88"/>
      <c r="UAU157" s="88"/>
      <c r="UAV157" s="88"/>
      <c r="UAW157" s="88"/>
      <c r="UAX157" s="88"/>
      <c r="UAY157" s="88"/>
      <c r="UAZ157" s="88"/>
      <c r="UBA157" s="88"/>
      <c r="UBB157" s="88"/>
      <c r="UBC157" s="88"/>
      <c r="UBD157" s="88"/>
      <c r="UBE157" s="88"/>
      <c r="UBF157" s="88"/>
      <c r="UBG157" s="88"/>
      <c r="UBH157" s="88"/>
      <c r="UBI157" s="88"/>
      <c r="UBJ157" s="88"/>
      <c r="UBK157" s="88"/>
      <c r="UBL157" s="88"/>
      <c r="UBM157" s="88"/>
      <c r="UBN157" s="88"/>
      <c r="UBO157" s="88"/>
      <c r="UBP157" s="88"/>
      <c r="UBQ157" s="88"/>
      <c r="UBR157" s="88"/>
      <c r="UBS157" s="88"/>
      <c r="UBT157" s="88"/>
      <c r="UBU157" s="88"/>
      <c r="UBV157" s="88"/>
      <c r="UBW157" s="88"/>
      <c r="UBX157" s="88"/>
      <c r="UBY157" s="88"/>
      <c r="UBZ157" s="88"/>
      <c r="UCA157" s="88"/>
      <c r="UCB157" s="88"/>
      <c r="UCC157" s="88"/>
      <c r="UCD157" s="88"/>
      <c r="UCE157" s="88"/>
      <c r="UCF157" s="88"/>
      <c r="UCG157" s="88"/>
      <c r="UCH157" s="88"/>
      <c r="UCI157" s="88"/>
      <c r="UCJ157" s="88"/>
      <c r="UCK157" s="88"/>
      <c r="UCL157" s="88"/>
      <c r="UCM157" s="88"/>
      <c r="UCN157" s="88"/>
      <c r="UCO157" s="88"/>
      <c r="UCP157" s="88"/>
      <c r="UCQ157" s="88"/>
      <c r="UCR157" s="88"/>
      <c r="UCS157" s="88"/>
      <c r="UCT157" s="88"/>
      <c r="UCU157" s="88"/>
      <c r="UCV157" s="88"/>
      <c r="UCW157" s="88"/>
      <c r="UCX157" s="88"/>
      <c r="UCY157" s="88"/>
      <c r="UCZ157" s="88"/>
      <c r="UDA157" s="88"/>
      <c r="UDB157" s="88"/>
      <c r="UDC157" s="88"/>
      <c r="UDD157" s="88"/>
      <c r="UDE157" s="88"/>
      <c r="UDF157" s="88"/>
      <c r="UDG157" s="88"/>
      <c r="UDH157" s="88"/>
      <c r="UDI157" s="88"/>
      <c r="UDJ157" s="88"/>
      <c r="UDK157" s="88"/>
      <c r="UDL157" s="88"/>
      <c r="UDM157" s="88"/>
      <c r="UDN157" s="88"/>
      <c r="UDO157" s="88"/>
      <c r="UDP157" s="88"/>
      <c r="UDQ157" s="88"/>
      <c r="UDR157" s="88"/>
      <c r="UDS157" s="88"/>
      <c r="UDT157" s="88"/>
      <c r="UDU157" s="88"/>
      <c r="UDV157" s="88"/>
      <c r="UDW157" s="88"/>
      <c r="UDX157" s="88"/>
      <c r="UDY157" s="88"/>
      <c r="UDZ157" s="88"/>
      <c r="UEA157" s="88"/>
      <c r="UEB157" s="88"/>
      <c r="UEC157" s="88"/>
      <c r="UED157" s="88"/>
      <c r="UEE157" s="88"/>
      <c r="UEF157" s="88"/>
      <c r="UEG157" s="88"/>
      <c r="UEH157" s="88"/>
      <c r="UEI157" s="88"/>
      <c r="UEJ157" s="88"/>
      <c r="UEK157" s="88"/>
      <c r="UEL157" s="88"/>
      <c r="UEM157" s="88"/>
      <c r="UEN157" s="88"/>
      <c r="UEO157" s="88"/>
      <c r="UEP157" s="88"/>
      <c r="UEQ157" s="88"/>
      <c r="UER157" s="88"/>
      <c r="UES157" s="88"/>
      <c r="UET157" s="88"/>
      <c r="UEU157" s="88"/>
      <c r="UEV157" s="88"/>
      <c r="UEW157" s="88"/>
      <c r="UEX157" s="88"/>
      <c r="UEY157" s="88"/>
      <c r="UEZ157" s="88"/>
      <c r="UFA157" s="88"/>
      <c r="UFB157" s="88"/>
      <c r="UFC157" s="88"/>
      <c r="UFD157" s="88"/>
      <c r="UFE157" s="88"/>
      <c r="UFF157" s="88"/>
      <c r="UFG157" s="88"/>
      <c r="UFH157" s="88"/>
      <c r="UFI157" s="88"/>
      <c r="UFJ157" s="88"/>
      <c r="UFK157" s="88"/>
      <c r="UFL157" s="88"/>
      <c r="UFM157" s="88"/>
      <c r="UFN157" s="88"/>
      <c r="UFO157" s="88"/>
      <c r="UFP157" s="88"/>
      <c r="UFQ157" s="88"/>
      <c r="UFR157" s="88"/>
      <c r="UFS157" s="88"/>
      <c r="UFT157" s="88"/>
      <c r="UFU157" s="88"/>
      <c r="UFV157" s="88"/>
      <c r="UFW157" s="88"/>
      <c r="UFX157" s="88"/>
      <c r="UFY157" s="88"/>
      <c r="UFZ157" s="88"/>
      <c r="UGA157" s="88"/>
      <c r="UGB157" s="88"/>
      <c r="UGC157" s="88"/>
      <c r="UGD157" s="88"/>
      <c r="UGE157" s="88"/>
      <c r="UGF157" s="88"/>
      <c r="UGG157" s="88"/>
      <c r="UGH157" s="88"/>
      <c r="UGI157" s="88"/>
      <c r="UGJ157" s="88"/>
      <c r="UGK157" s="88"/>
      <c r="UGL157" s="88"/>
      <c r="UGM157" s="88"/>
      <c r="UGN157" s="88"/>
      <c r="UGO157" s="88"/>
      <c r="UGP157" s="88"/>
      <c r="UGQ157" s="88"/>
      <c r="UGR157" s="88"/>
      <c r="UGS157" s="88"/>
      <c r="UGT157" s="88"/>
      <c r="UGU157" s="88"/>
      <c r="UGV157" s="88"/>
      <c r="UGW157" s="88"/>
      <c r="UGX157" s="88"/>
      <c r="UGY157" s="88"/>
      <c r="UGZ157" s="88"/>
      <c r="UHA157" s="88"/>
      <c r="UHB157" s="88"/>
      <c r="UHC157" s="88"/>
      <c r="UHD157" s="88"/>
      <c r="UHE157" s="88"/>
      <c r="UHF157" s="88"/>
      <c r="UHG157" s="88"/>
      <c r="UHH157" s="88"/>
      <c r="UHI157" s="88"/>
      <c r="UHJ157" s="88"/>
      <c r="UHK157" s="88"/>
      <c r="UHL157" s="88"/>
      <c r="UHM157" s="88"/>
      <c r="UHN157" s="88"/>
      <c r="UHO157" s="88"/>
      <c r="UHP157" s="88"/>
      <c r="UHQ157" s="88"/>
      <c r="UHR157" s="88"/>
      <c r="UHS157" s="88"/>
      <c r="UHT157" s="88"/>
      <c r="UHU157" s="88"/>
      <c r="UHV157" s="88"/>
      <c r="UHW157" s="88"/>
      <c r="UHX157" s="88"/>
      <c r="UHY157" s="88"/>
      <c r="UHZ157" s="88"/>
      <c r="UIA157" s="88"/>
      <c r="UIB157" s="88"/>
      <c r="UIC157" s="88"/>
      <c r="UID157" s="88"/>
      <c r="UIE157" s="88"/>
      <c r="UIF157" s="88"/>
      <c r="UIG157" s="88"/>
      <c r="UIH157" s="88"/>
      <c r="UII157" s="88"/>
      <c r="UIJ157" s="88"/>
      <c r="UIK157" s="88"/>
      <c r="UIL157" s="88"/>
      <c r="UIM157" s="88"/>
      <c r="UIN157" s="88"/>
      <c r="UIO157" s="88"/>
      <c r="UIP157" s="88"/>
      <c r="UIQ157" s="88"/>
      <c r="UIR157" s="88"/>
      <c r="UIS157" s="88"/>
      <c r="UIT157" s="88"/>
      <c r="UIU157" s="88"/>
      <c r="UIV157" s="88"/>
      <c r="UIW157" s="88"/>
      <c r="UIX157" s="88"/>
      <c r="UIY157" s="88"/>
      <c r="UIZ157" s="88"/>
      <c r="UJA157" s="88"/>
      <c r="UJB157" s="88"/>
      <c r="UJC157" s="88"/>
      <c r="UJD157" s="88"/>
      <c r="UJE157" s="88"/>
      <c r="UJF157" s="88"/>
      <c r="UJG157" s="88"/>
      <c r="UJH157" s="88"/>
      <c r="UJI157" s="88"/>
      <c r="UJJ157" s="88"/>
      <c r="UJK157" s="88"/>
      <c r="UJL157" s="88"/>
      <c r="UJM157" s="88"/>
      <c r="UJN157" s="88"/>
      <c r="UJO157" s="88"/>
      <c r="UJP157" s="88"/>
      <c r="UJQ157" s="88"/>
      <c r="UJR157" s="88"/>
      <c r="UJS157" s="88"/>
      <c r="UJT157" s="88"/>
      <c r="UJU157" s="88"/>
      <c r="UJV157" s="88"/>
      <c r="UJW157" s="88"/>
      <c r="UJX157" s="88"/>
      <c r="UJY157" s="88"/>
      <c r="UJZ157" s="88"/>
      <c r="UKA157" s="88"/>
      <c r="UKB157" s="88"/>
      <c r="UKC157" s="88"/>
      <c r="UKD157" s="88"/>
      <c r="UKE157" s="88"/>
      <c r="UKF157" s="88"/>
      <c r="UKG157" s="88"/>
      <c r="UKH157" s="88"/>
      <c r="UKI157" s="88"/>
      <c r="UKJ157" s="88"/>
      <c r="UKK157" s="88"/>
      <c r="UKL157" s="88"/>
      <c r="UKM157" s="88"/>
      <c r="UKN157" s="88"/>
      <c r="UKO157" s="88"/>
      <c r="UKP157" s="88"/>
      <c r="UKQ157" s="88"/>
      <c r="UKR157" s="88"/>
      <c r="UKS157" s="88"/>
      <c r="UKT157" s="88"/>
      <c r="UKU157" s="88"/>
      <c r="UKV157" s="88"/>
      <c r="UKW157" s="88"/>
      <c r="UKX157" s="88"/>
      <c r="UKY157" s="88"/>
      <c r="UKZ157" s="88"/>
      <c r="ULA157" s="88"/>
      <c r="ULB157" s="88"/>
      <c r="ULC157" s="88"/>
      <c r="ULD157" s="88"/>
      <c r="ULE157" s="88"/>
      <c r="ULF157" s="88"/>
      <c r="ULG157" s="88"/>
      <c r="ULH157" s="88"/>
      <c r="ULI157" s="88"/>
      <c r="ULJ157" s="88"/>
      <c r="ULK157" s="88"/>
      <c r="ULL157" s="88"/>
      <c r="ULM157" s="88"/>
      <c r="ULN157" s="88"/>
      <c r="ULO157" s="88"/>
      <c r="ULP157" s="88"/>
      <c r="ULQ157" s="88"/>
      <c r="ULR157" s="88"/>
      <c r="ULS157" s="88"/>
      <c r="ULT157" s="88"/>
      <c r="ULU157" s="88"/>
      <c r="ULV157" s="88"/>
      <c r="ULW157" s="88"/>
      <c r="ULX157" s="88"/>
      <c r="ULY157" s="88"/>
      <c r="ULZ157" s="88"/>
      <c r="UMA157" s="88"/>
      <c r="UMB157" s="88"/>
      <c r="UMC157" s="88"/>
      <c r="UMD157" s="88"/>
      <c r="UME157" s="88"/>
      <c r="UMF157" s="88"/>
      <c r="UMG157" s="88"/>
      <c r="UMH157" s="88"/>
      <c r="UMI157" s="88"/>
      <c r="UMJ157" s="88"/>
      <c r="UMK157" s="88"/>
      <c r="UML157" s="88"/>
      <c r="UMM157" s="88"/>
      <c r="UMN157" s="88"/>
      <c r="UMO157" s="88"/>
      <c r="UMP157" s="88"/>
      <c r="UMQ157" s="88"/>
      <c r="UMR157" s="88"/>
      <c r="UMS157" s="88"/>
      <c r="UMT157" s="88"/>
      <c r="UMU157" s="88"/>
      <c r="UMV157" s="88"/>
      <c r="UMW157" s="88"/>
      <c r="UMX157" s="88"/>
      <c r="UMY157" s="88"/>
      <c r="UMZ157" s="88"/>
      <c r="UNA157" s="88"/>
      <c r="UNB157" s="88"/>
      <c r="UNC157" s="88"/>
      <c r="UND157" s="88"/>
      <c r="UNE157" s="88"/>
      <c r="UNF157" s="88"/>
      <c r="UNG157" s="88"/>
      <c r="UNH157" s="88"/>
      <c r="UNI157" s="88"/>
      <c r="UNJ157" s="88"/>
      <c r="UNK157" s="88"/>
      <c r="UNL157" s="88"/>
      <c r="UNM157" s="88"/>
      <c r="UNN157" s="88"/>
      <c r="UNO157" s="88"/>
      <c r="UNP157" s="88"/>
      <c r="UNQ157" s="88"/>
      <c r="UNR157" s="88"/>
      <c r="UNS157" s="88"/>
      <c r="UNT157" s="88"/>
      <c r="UNU157" s="88"/>
      <c r="UNV157" s="88"/>
      <c r="UNW157" s="88"/>
      <c r="UNX157" s="88"/>
      <c r="UNY157" s="88"/>
      <c r="UNZ157" s="88"/>
      <c r="UOA157" s="88"/>
      <c r="UOB157" s="88"/>
      <c r="UOC157" s="88"/>
      <c r="UOD157" s="88"/>
      <c r="UOE157" s="88"/>
      <c r="UOF157" s="88"/>
      <c r="UOG157" s="88"/>
      <c r="UOH157" s="88"/>
      <c r="UOI157" s="88"/>
      <c r="UOJ157" s="88"/>
      <c r="UOK157" s="88"/>
      <c r="UOL157" s="88"/>
      <c r="UOM157" s="88"/>
      <c r="UON157" s="88"/>
      <c r="UOO157" s="88"/>
      <c r="UOP157" s="88"/>
      <c r="UOQ157" s="88"/>
      <c r="UOR157" s="88"/>
      <c r="UOS157" s="88"/>
      <c r="UOT157" s="88"/>
      <c r="UOU157" s="88"/>
      <c r="UOV157" s="88"/>
      <c r="UOW157" s="88"/>
      <c r="UOX157" s="88"/>
      <c r="UOY157" s="88"/>
      <c r="UOZ157" s="88"/>
      <c r="UPA157" s="88"/>
      <c r="UPB157" s="88"/>
      <c r="UPC157" s="88"/>
      <c r="UPD157" s="88"/>
      <c r="UPE157" s="88"/>
      <c r="UPF157" s="88"/>
      <c r="UPG157" s="88"/>
      <c r="UPH157" s="88"/>
      <c r="UPI157" s="88"/>
      <c r="UPJ157" s="88"/>
      <c r="UPK157" s="88"/>
      <c r="UPL157" s="88"/>
      <c r="UPM157" s="88"/>
      <c r="UPN157" s="88"/>
      <c r="UPO157" s="88"/>
      <c r="UPP157" s="88"/>
      <c r="UPQ157" s="88"/>
      <c r="UPR157" s="88"/>
      <c r="UPS157" s="88"/>
      <c r="UPT157" s="88"/>
      <c r="UPU157" s="88"/>
      <c r="UPV157" s="88"/>
      <c r="UPW157" s="88"/>
      <c r="UPX157" s="88"/>
      <c r="UPY157" s="88"/>
      <c r="UPZ157" s="88"/>
      <c r="UQA157" s="88"/>
      <c r="UQB157" s="88"/>
      <c r="UQC157" s="88"/>
      <c r="UQD157" s="88"/>
      <c r="UQE157" s="88"/>
      <c r="UQF157" s="88"/>
      <c r="UQG157" s="88"/>
      <c r="UQH157" s="88"/>
      <c r="UQI157" s="88"/>
      <c r="UQJ157" s="88"/>
      <c r="UQK157" s="88"/>
      <c r="UQL157" s="88"/>
      <c r="UQM157" s="88"/>
      <c r="UQN157" s="88"/>
      <c r="UQO157" s="88"/>
      <c r="UQP157" s="88"/>
      <c r="UQQ157" s="88"/>
      <c r="UQR157" s="88"/>
      <c r="UQS157" s="88"/>
      <c r="UQT157" s="88"/>
      <c r="UQU157" s="88"/>
      <c r="UQV157" s="88"/>
      <c r="UQW157" s="88"/>
      <c r="UQX157" s="88"/>
      <c r="UQY157" s="88"/>
      <c r="UQZ157" s="88"/>
      <c r="URA157" s="88"/>
      <c r="URB157" s="88"/>
      <c r="URC157" s="88"/>
      <c r="URD157" s="88"/>
      <c r="URE157" s="88"/>
      <c r="URF157" s="88"/>
      <c r="URG157" s="88"/>
      <c r="URH157" s="88"/>
      <c r="URI157" s="88"/>
      <c r="URJ157" s="88"/>
      <c r="URK157" s="88"/>
      <c r="URL157" s="88"/>
      <c r="URM157" s="88"/>
      <c r="URN157" s="88"/>
      <c r="URO157" s="88"/>
      <c r="URP157" s="88"/>
      <c r="URQ157" s="88"/>
      <c r="URR157" s="88"/>
      <c r="URS157" s="88"/>
      <c r="URT157" s="88"/>
      <c r="URU157" s="88"/>
      <c r="URV157" s="88"/>
      <c r="URW157" s="88"/>
      <c r="URX157" s="88"/>
      <c r="URY157" s="88"/>
      <c r="URZ157" s="88"/>
      <c r="USA157" s="88"/>
      <c r="USB157" s="88"/>
      <c r="USC157" s="88"/>
      <c r="USD157" s="88"/>
      <c r="USE157" s="88"/>
      <c r="USF157" s="88"/>
      <c r="USG157" s="88"/>
      <c r="USH157" s="88"/>
      <c r="USI157" s="88"/>
      <c r="USJ157" s="88"/>
      <c r="USK157" s="88"/>
      <c r="USL157" s="88"/>
      <c r="USM157" s="88"/>
      <c r="USN157" s="88"/>
      <c r="USO157" s="88"/>
      <c r="USP157" s="88"/>
      <c r="USQ157" s="88"/>
      <c r="USR157" s="88"/>
      <c r="USS157" s="88"/>
      <c r="UST157" s="88"/>
      <c r="USU157" s="88"/>
      <c r="USV157" s="88"/>
      <c r="USW157" s="88"/>
      <c r="USX157" s="88"/>
      <c r="USY157" s="88"/>
      <c r="USZ157" s="88"/>
      <c r="UTA157" s="88"/>
      <c r="UTB157" s="88"/>
      <c r="UTC157" s="88"/>
      <c r="UTD157" s="88"/>
      <c r="UTE157" s="88"/>
      <c r="UTF157" s="88"/>
      <c r="UTG157" s="88"/>
      <c r="UTH157" s="88"/>
      <c r="UTI157" s="88"/>
      <c r="UTJ157" s="88"/>
      <c r="UTK157" s="88"/>
      <c r="UTL157" s="88"/>
      <c r="UTM157" s="88"/>
      <c r="UTN157" s="88"/>
      <c r="UTO157" s="88"/>
      <c r="UTP157" s="88"/>
      <c r="UTQ157" s="88"/>
      <c r="UTR157" s="88"/>
      <c r="UTS157" s="88"/>
      <c r="UTT157" s="88"/>
      <c r="UTU157" s="88"/>
      <c r="UTV157" s="88"/>
      <c r="UTW157" s="88"/>
      <c r="UTX157" s="88"/>
      <c r="UTY157" s="88"/>
      <c r="UTZ157" s="88"/>
      <c r="UUA157" s="88"/>
      <c r="UUB157" s="88"/>
      <c r="UUC157" s="88"/>
      <c r="UUD157" s="88"/>
      <c r="UUE157" s="88"/>
      <c r="UUF157" s="88"/>
      <c r="UUG157" s="88"/>
      <c r="UUH157" s="88"/>
      <c r="UUI157" s="88"/>
      <c r="UUJ157" s="88"/>
      <c r="UUK157" s="88"/>
      <c r="UUL157" s="88"/>
      <c r="UUM157" s="88"/>
      <c r="UUN157" s="88"/>
      <c r="UUO157" s="88"/>
      <c r="UUP157" s="88"/>
      <c r="UUQ157" s="88"/>
      <c r="UUR157" s="88"/>
      <c r="UUS157" s="88"/>
      <c r="UUT157" s="88"/>
      <c r="UUU157" s="88"/>
      <c r="UUV157" s="88"/>
      <c r="UUW157" s="88"/>
      <c r="UUX157" s="88"/>
      <c r="UUY157" s="88"/>
      <c r="UUZ157" s="88"/>
      <c r="UVA157" s="88"/>
      <c r="UVB157" s="88"/>
      <c r="UVC157" s="88"/>
      <c r="UVD157" s="88"/>
      <c r="UVE157" s="88"/>
      <c r="UVF157" s="88"/>
      <c r="UVG157" s="88"/>
      <c r="UVH157" s="88"/>
      <c r="UVI157" s="88"/>
      <c r="UVJ157" s="88"/>
      <c r="UVK157" s="88"/>
      <c r="UVL157" s="88"/>
      <c r="UVM157" s="88"/>
      <c r="UVN157" s="88"/>
      <c r="UVO157" s="88"/>
      <c r="UVP157" s="88"/>
      <c r="UVQ157" s="88"/>
      <c r="UVR157" s="88"/>
      <c r="UVS157" s="88"/>
      <c r="UVT157" s="88"/>
      <c r="UVU157" s="88"/>
      <c r="UVV157" s="88"/>
      <c r="UVW157" s="88"/>
      <c r="UVX157" s="88"/>
      <c r="UVY157" s="88"/>
      <c r="UVZ157" s="88"/>
      <c r="UWA157" s="88"/>
      <c r="UWB157" s="88"/>
      <c r="UWC157" s="88"/>
      <c r="UWD157" s="88"/>
      <c r="UWE157" s="88"/>
      <c r="UWF157" s="88"/>
      <c r="UWG157" s="88"/>
      <c r="UWH157" s="88"/>
      <c r="UWI157" s="88"/>
      <c r="UWJ157" s="88"/>
      <c r="UWK157" s="88"/>
      <c r="UWL157" s="88"/>
      <c r="UWM157" s="88"/>
      <c r="UWN157" s="88"/>
      <c r="UWO157" s="88"/>
      <c r="UWP157" s="88"/>
      <c r="UWQ157" s="88"/>
      <c r="UWR157" s="88"/>
      <c r="UWS157" s="88"/>
      <c r="UWT157" s="88"/>
      <c r="UWU157" s="88"/>
      <c r="UWV157" s="88"/>
      <c r="UWW157" s="88"/>
      <c r="UWX157" s="88"/>
      <c r="UWY157" s="88"/>
      <c r="UWZ157" s="88"/>
      <c r="UXA157" s="88"/>
      <c r="UXB157" s="88"/>
      <c r="UXC157" s="88"/>
      <c r="UXD157" s="88"/>
      <c r="UXE157" s="88"/>
      <c r="UXF157" s="88"/>
      <c r="UXG157" s="88"/>
      <c r="UXH157" s="88"/>
      <c r="UXI157" s="88"/>
      <c r="UXJ157" s="88"/>
      <c r="UXK157" s="88"/>
      <c r="UXL157" s="88"/>
      <c r="UXM157" s="88"/>
      <c r="UXN157" s="88"/>
      <c r="UXO157" s="88"/>
      <c r="UXP157" s="88"/>
      <c r="UXQ157" s="88"/>
      <c r="UXR157" s="88"/>
      <c r="UXS157" s="88"/>
      <c r="UXT157" s="88"/>
      <c r="UXU157" s="88"/>
      <c r="UXV157" s="88"/>
      <c r="UXW157" s="88"/>
      <c r="UXX157" s="88"/>
      <c r="UXY157" s="88"/>
      <c r="UXZ157" s="88"/>
      <c r="UYA157" s="88"/>
      <c r="UYB157" s="88"/>
      <c r="UYC157" s="88"/>
      <c r="UYD157" s="88"/>
      <c r="UYE157" s="88"/>
      <c r="UYF157" s="88"/>
      <c r="UYG157" s="88"/>
      <c r="UYH157" s="88"/>
      <c r="UYI157" s="88"/>
      <c r="UYJ157" s="88"/>
      <c r="UYK157" s="88"/>
      <c r="UYL157" s="88"/>
      <c r="UYM157" s="88"/>
      <c r="UYN157" s="88"/>
      <c r="UYO157" s="88"/>
      <c r="UYP157" s="88"/>
      <c r="UYQ157" s="88"/>
      <c r="UYR157" s="88"/>
      <c r="UYS157" s="88"/>
      <c r="UYT157" s="88"/>
      <c r="UYU157" s="88"/>
      <c r="UYV157" s="88"/>
      <c r="UYW157" s="88"/>
      <c r="UYX157" s="88"/>
      <c r="UYY157" s="88"/>
      <c r="UYZ157" s="88"/>
      <c r="UZA157" s="88"/>
      <c r="UZB157" s="88"/>
      <c r="UZC157" s="88"/>
      <c r="UZD157" s="88"/>
      <c r="UZE157" s="88"/>
      <c r="UZF157" s="88"/>
      <c r="UZG157" s="88"/>
      <c r="UZH157" s="88"/>
      <c r="UZI157" s="88"/>
      <c r="UZJ157" s="88"/>
      <c r="UZK157" s="88"/>
      <c r="UZL157" s="88"/>
      <c r="UZM157" s="88"/>
      <c r="UZN157" s="88"/>
      <c r="UZO157" s="88"/>
      <c r="UZP157" s="88"/>
      <c r="UZQ157" s="88"/>
      <c r="UZR157" s="88"/>
      <c r="UZS157" s="88"/>
      <c r="UZT157" s="88"/>
      <c r="UZU157" s="88"/>
      <c r="UZV157" s="88"/>
      <c r="UZW157" s="88"/>
      <c r="UZX157" s="88"/>
      <c r="UZY157" s="88"/>
      <c r="UZZ157" s="88"/>
      <c r="VAA157" s="88"/>
      <c r="VAB157" s="88"/>
      <c r="VAC157" s="88"/>
      <c r="VAD157" s="88"/>
      <c r="VAE157" s="88"/>
      <c r="VAF157" s="88"/>
      <c r="VAG157" s="88"/>
      <c r="VAH157" s="88"/>
      <c r="VAI157" s="88"/>
      <c r="VAJ157" s="88"/>
      <c r="VAK157" s="88"/>
      <c r="VAL157" s="88"/>
      <c r="VAM157" s="88"/>
      <c r="VAN157" s="88"/>
      <c r="VAO157" s="88"/>
      <c r="VAP157" s="88"/>
      <c r="VAQ157" s="88"/>
      <c r="VAR157" s="88"/>
      <c r="VAS157" s="88"/>
      <c r="VAT157" s="88"/>
      <c r="VAU157" s="88"/>
      <c r="VAV157" s="88"/>
      <c r="VAW157" s="88"/>
      <c r="VAX157" s="88"/>
      <c r="VAY157" s="88"/>
      <c r="VAZ157" s="88"/>
      <c r="VBA157" s="88"/>
      <c r="VBB157" s="88"/>
      <c r="VBC157" s="88"/>
      <c r="VBD157" s="88"/>
      <c r="VBE157" s="88"/>
      <c r="VBF157" s="88"/>
      <c r="VBG157" s="88"/>
      <c r="VBH157" s="88"/>
      <c r="VBI157" s="88"/>
      <c r="VBJ157" s="88"/>
      <c r="VBK157" s="88"/>
      <c r="VBL157" s="88"/>
      <c r="VBM157" s="88"/>
      <c r="VBN157" s="88"/>
      <c r="VBO157" s="88"/>
      <c r="VBP157" s="88"/>
      <c r="VBQ157" s="88"/>
      <c r="VBR157" s="88"/>
      <c r="VBS157" s="88"/>
      <c r="VBT157" s="88"/>
      <c r="VBU157" s="88"/>
      <c r="VBV157" s="88"/>
      <c r="VBW157" s="88"/>
      <c r="VBX157" s="88"/>
      <c r="VBY157" s="88"/>
      <c r="VBZ157" s="88"/>
      <c r="VCA157" s="88"/>
      <c r="VCB157" s="88"/>
      <c r="VCC157" s="88"/>
      <c r="VCD157" s="88"/>
      <c r="VCE157" s="88"/>
      <c r="VCF157" s="88"/>
      <c r="VCG157" s="88"/>
      <c r="VCH157" s="88"/>
      <c r="VCI157" s="88"/>
      <c r="VCJ157" s="88"/>
      <c r="VCK157" s="88"/>
      <c r="VCL157" s="88"/>
      <c r="VCM157" s="88"/>
      <c r="VCN157" s="88"/>
      <c r="VCO157" s="88"/>
      <c r="VCP157" s="88"/>
      <c r="VCQ157" s="88"/>
      <c r="VCR157" s="88"/>
      <c r="VCS157" s="88"/>
      <c r="VCT157" s="88"/>
      <c r="VCU157" s="88"/>
      <c r="VCV157" s="88"/>
      <c r="VCW157" s="88"/>
      <c r="VCX157" s="88"/>
      <c r="VCY157" s="88"/>
      <c r="VCZ157" s="88"/>
      <c r="VDA157" s="88"/>
      <c r="VDB157" s="88"/>
      <c r="VDC157" s="88"/>
      <c r="VDD157" s="88"/>
      <c r="VDE157" s="88"/>
      <c r="VDF157" s="88"/>
      <c r="VDG157" s="88"/>
      <c r="VDH157" s="88"/>
      <c r="VDI157" s="88"/>
      <c r="VDJ157" s="88"/>
      <c r="VDK157" s="88"/>
      <c r="VDL157" s="88"/>
      <c r="VDM157" s="88"/>
      <c r="VDN157" s="88"/>
      <c r="VDO157" s="88"/>
      <c r="VDP157" s="88"/>
      <c r="VDQ157" s="88"/>
      <c r="VDR157" s="88"/>
      <c r="VDS157" s="88"/>
      <c r="VDT157" s="88"/>
      <c r="VDU157" s="88"/>
      <c r="VDV157" s="88"/>
      <c r="VDW157" s="88"/>
      <c r="VDX157" s="88"/>
      <c r="VDY157" s="88"/>
      <c r="VDZ157" s="88"/>
      <c r="VEA157" s="88"/>
      <c r="VEB157" s="88"/>
      <c r="VEC157" s="88"/>
      <c r="VED157" s="88"/>
      <c r="VEE157" s="88"/>
      <c r="VEF157" s="88"/>
      <c r="VEG157" s="88"/>
      <c r="VEH157" s="88"/>
      <c r="VEI157" s="88"/>
      <c r="VEJ157" s="88"/>
      <c r="VEK157" s="88"/>
      <c r="VEL157" s="88"/>
      <c r="VEM157" s="88"/>
      <c r="VEN157" s="88"/>
      <c r="VEO157" s="88"/>
      <c r="VEP157" s="88"/>
      <c r="VEQ157" s="88"/>
      <c r="VER157" s="88"/>
      <c r="VES157" s="88"/>
      <c r="VET157" s="88"/>
      <c r="VEU157" s="88"/>
      <c r="VEV157" s="88"/>
      <c r="VEW157" s="88"/>
      <c r="VEX157" s="88"/>
      <c r="VEY157" s="88"/>
      <c r="VEZ157" s="88"/>
      <c r="VFA157" s="88"/>
      <c r="VFB157" s="88"/>
      <c r="VFC157" s="88"/>
      <c r="VFD157" s="88"/>
      <c r="VFE157" s="88"/>
      <c r="VFF157" s="88"/>
      <c r="VFG157" s="88"/>
      <c r="VFH157" s="88"/>
      <c r="VFI157" s="88"/>
      <c r="VFJ157" s="88"/>
      <c r="VFK157" s="88"/>
      <c r="VFL157" s="88"/>
      <c r="VFM157" s="88"/>
      <c r="VFN157" s="88"/>
      <c r="VFO157" s="88"/>
      <c r="VFP157" s="88"/>
      <c r="VFQ157" s="88"/>
      <c r="VFR157" s="88"/>
      <c r="VFS157" s="88"/>
      <c r="VFT157" s="88"/>
      <c r="VFU157" s="88"/>
      <c r="VFV157" s="88"/>
      <c r="VFW157" s="88"/>
      <c r="VFX157" s="88"/>
      <c r="VFY157" s="88"/>
      <c r="VFZ157" s="88"/>
      <c r="VGA157" s="88"/>
      <c r="VGB157" s="88"/>
      <c r="VGC157" s="88"/>
      <c r="VGD157" s="88"/>
      <c r="VGE157" s="88"/>
      <c r="VGF157" s="88"/>
      <c r="VGG157" s="88"/>
      <c r="VGH157" s="88"/>
      <c r="VGI157" s="88"/>
      <c r="VGJ157" s="88"/>
      <c r="VGK157" s="88"/>
      <c r="VGL157" s="88"/>
      <c r="VGM157" s="88"/>
      <c r="VGN157" s="88"/>
      <c r="VGO157" s="88"/>
      <c r="VGP157" s="88"/>
      <c r="VGQ157" s="88"/>
      <c r="VGR157" s="88"/>
      <c r="VGS157" s="88"/>
      <c r="VGT157" s="88"/>
      <c r="VGU157" s="88"/>
      <c r="VGV157" s="88"/>
      <c r="VGW157" s="88"/>
      <c r="VGX157" s="88"/>
      <c r="VGY157" s="88"/>
      <c r="VGZ157" s="88"/>
      <c r="VHA157" s="88"/>
      <c r="VHB157" s="88"/>
      <c r="VHC157" s="88"/>
      <c r="VHD157" s="88"/>
      <c r="VHE157" s="88"/>
      <c r="VHF157" s="88"/>
      <c r="VHG157" s="88"/>
      <c r="VHH157" s="88"/>
      <c r="VHI157" s="88"/>
      <c r="VHJ157" s="88"/>
      <c r="VHK157" s="88"/>
      <c r="VHL157" s="88"/>
      <c r="VHM157" s="88"/>
      <c r="VHN157" s="88"/>
      <c r="VHO157" s="88"/>
      <c r="VHP157" s="88"/>
      <c r="VHQ157" s="88"/>
      <c r="VHR157" s="88"/>
      <c r="VHS157" s="88"/>
      <c r="VHT157" s="88"/>
      <c r="VHU157" s="88"/>
      <c r="VHV157" s="88"/>
      <c r="VHW157" s="88"/>
      <c r="VHX157" s="88"/>
      <c r="VHY157" s="88"/>
      <c r="VHZ157" s="88"/>
      <c r="VIA157" s="88"/>
      <c r="VIB157" s="88"/>
      <c r="VIC157" s="88"/>
      <c r="VID157" s="88"/>
      <c r="VIE157" s="88"/>
      <c r="VIF157" s="88"/>
      <c r="VIG157" s="88"/>
      <c r="VIH157" s="88"/>
      <c r="VII157" s="88"/>
      <c r="VIJ157" s="88"/>
      <c r="VIK157" s="88"/>
      <c r="VIL157" s="88"/>
      <c r="VIM157" s="88"/>
      <c r="VIN157" s="88"/>
      <c r="VIO157" s="88"/>
      <c r="VIP157" s="88"/>
      <c r="VIQ157" s="88"/>
      <c r="VIR157" s="88"/>
      <c r="VIS157" s="88"/>
      <c r="VIT157" s="88"/>
      <c r="VIU157" s="88"/>
      <c r="VIV157" s="88"/>
      <c r="VIW157" s="88"/>
      <c r="VIX157" s="88"/>
      <c r="VIY157" s="88"/>
      <c r="VIZ157" s="88"/>
      <c r="VJA157" s="88"/>
      <c r="VJB157" s="88"/>
      <c r="VJC157" s="88"/>
      <c r="VJD157" s="88"/>
      <c r="VJE157" s="88"/>
      <c r="VJF157" s="88"/>
      <c r="VJG157" s="88"/>
      <c r="VJH157" s="88"/>
      <c r="VJI157" s="88"/>
      <c r="VJJ157" s="88"/>
      <c r="VJK157" s="88"/>
      <c r="VJL157" s="88"/>
      <c r="VJM157" s="88"/>
      <c r="VJN157" s="88"/>
      <c r="VJO157" s="88"/>
      <c r="VJP157" s="88"/>
      <c r="VJQ157" s="88"/>
      <c r="VJR157" s="88"/>
      <c r="VJS157" s="88"/>
      <c r="VJT157" s="88"/>
      <c r="VJU157" s="88"/>
      <c r="VJV157" s="88"/>
      <c r="VJW157" s="88"/>
      <c r="VJX157" s="88"/>
      <c r="VJY157" s="88"/>
      <c r="VJZ157" s="88"/>
      <c r="VKA157" s="88"/>
      <c r="VKB157" s="88"/>
      <c r="VKC157" s="88"/>
      <c r="VKD157" s="88"/>
      <c r="VKE157" s="88"/>
      <c r="VKF157" s="88"/>
      <c r="VKG157" s="88"/>
      <c r="VKH157" s="88"/>
      <c r="VKI157" s="88"/>
      <c r="VKJ157" s="88"/>
      <c r="VKK157" s="88"/>
      <c r="VKL157" s="88"/>
      <c r="VKM157" s="88"/>
      <c r="VKN157" s="88"/>
      <c r="VKO157" s="88"/>
      <c r="VKP157" s="88"/>
      <c r="VKQ157" s="88"/>
      <c r="VKR157" s="88"/>
      <c r="VKS157" s="88"/>
      <c r="VKT157" s="88"/>
      <c r="VKU157" s="88"/>
      <c r="VKV157" s="88"/>
      <c r="VKW157" s="88"/>
      <c r="VKX157" s="88"/>
      <c r="VKY157" s="88"/>
      <c r="VKZ157" s="88"/>
      <c r="VLA157" s="88"/>
      <c r="VLB157" s="88"/>
      <c r="VLC157" s="88"/>
      <c r="VLD157" s="88"/>
      <c r="VLE157" s="88"/>
      <c r="VLF157" s="88"/>
      <c r="VLG157" s="88"/>
      <c r="VLH157" s="88"/>
      <c r="VLI157" s="88"/>
      <c r="VLJ157" s="88"/>
      <c r="VLK157" s="88"/>
      <c r="VLL157" s="88"/>
      <c r="VLM157" s="88"/>
      <c r="VLN157" s="88"/>
      <c r="VLO157" s="88"/>
      <c r="VLP157" s="88"/>
      <c r="VLQ157" s="88"/>
      <c r="VLR157" s="88"/>
      <c r="VLS157" s="88"/>
      <c r="VLT157" s="88"/>
      <c r="VLU157" s="88"/>
      <c r="VLV157" s="88"/>
      <c r="VLW157" s="88"/>
      <c r="VLX157" s="88"/>
      <c r="VLY157" s="88"/>
      <c r="VLZ157" s="88"/>
      <c r="VMA157" s="88"/>
      <c r="VMB157" s="88"/>
      <c r="VMC157" s="88"/>
      <c r="VMD157" s="88"/>
      <c r="VME157" s="88"/>
      <c r="VMF157" s="88"/>
      <c r="VMG157" s="88"/>
      <c r="VMH157" s="88"/>
      <c r="VMI157" s="88"/>
      <c r="VMJ157" s="88"/>
      <c r="VMK157" s="88"/>
      <c r="VML157" s="88"/>
      <c r="VMM157" s="88"/>
      <c r="VMN157" s="88"/>
      <c r="VMO157" s="88"/>
      <c r="VMP157" s="88"/>
      <c r="VMQ157" s="88"/>
      <c r="VMR157" s="88"/>
      <c r="VMS157" s="88"/>
      <c r="VMT157" s="88"/>
      <c r="VMU157" s="88"/>
      <c r="VMV157" s="88"/>
      <c r="VMW157" s="88"/>
      <c r="VMX157" s="88"/>
      <c r="VMY157" s="88"/>
      <c r="VMZ157" s="88"/>
      <c r="VNA157" s="88"/>
      <c r="VNB157" s="88"/>
      <c r="VNC157" s="88"/>
      <c r="VND157" s="88"/>
      <c r="VNE157" s="88"/>
      <c r="VNF157" s="88"/>
      <c r="VNG157" s="88"/>
      <c r="VNH157" s="88"/>
      <c r="VNI157" s="88"/>
      <c r="VNJ157" s="88"/>
      <c r="VNK157" s="88"/>
      <c r="VNL157" s="88"/>
      <c r="VNM157" s="88"/>
      <c r="VNN157" s="88"/>
      <c r="VNO157" s="88"/>
      <c r="VNP157" s="88"/>
      <c r="VNQ157" s="88"/>
      <c r="VNR157" s="88"/>
      <c r="VNS157" s="88"/>
      <c r="VNT157" s="88"/>
      <c r="VNU157" s="88"/>
      <c r="VNV157" s="88"/>
      <c r="VNW157" s="88"/>
      <c r="VNX157" s="88"/>
      <c r="VNY157" s="88"/>
      <c r="VNZ157" s="88"/>
      <c r="VOA157" s="88"/>
      <c r="VOB157" s="88"/>
      <c r="VOC157" s="88"/>
      <c r="VOD157" s="88"/>
      <c r="VOE157" s="88"/>
      <c r="VOF157" s="88"/>
      <c r="VOG157" s="88"/>
      <c r="VOH157" s="88"/>
      <c r="VOI157" s="88"/>
      <c r="VOJ157" s="88"/>
      <c r="VOK157" s="88"/>
      <c r="VOL157" s="88"/>
      <c r="VOM157" s="88"/>
      <c r="VON157" s="88"/>
      <c r="VOO157" s="88"/>
      <c r="VOP157" s="88"/>
      <c r="VOQ157" s="88"/>
      <c r="VOR157" s="88"/>
      <c r="VOS157" s="88"/>
      <c r="VOT157" s="88"/>
      <c r="VOU157" s="88"/>
      <c r="VOV157" s="88"/>
      <c r="VOW157" s="88"/>
      <c r="VOX157" s="88"/>
      <c r="VOY157" s="88"/>
      <c r="VOZ157" s="88"/>
      <c r="VPA157" s="88"/>
      <c r="VPB157" s="88"/>
      <c r="VPC157" s="88"/>
      <c r="VPD157" s="88"/>
      <c r="VPE157" s="88"/>
      <c r="VPF157" s="88"/>
      <c r="VPG157" s="88"/>
      <c r="VPH157" s="88"/>
      <c r="VPI157" s="88"/>
      <c r="VPJ157" s="88"/>
      <c r="VPK157" s="88"/>
      <c r="VPL157" s="88"/>
      <c r="VPM157" s="88"/>
      <c r="VPN157" s="88"/>
      <c r="VPO157" s="88"/>
      <c r="VPP157" s="88"/>
      <c r="VPQ157" s="88"/>
      <c r="VPR157" s="88"/>
      <c r="VPS157" s="88"/>
      <c r="VPT157" s="88"/>
      <c r="VPU157" s="88"/>
      <c r="VPV157" s="88"/>
      <c r="VPW157" s="88"/>
      <c r="VPX157" s="88"/>
      <c r="VPY157" s="88"/>
      <c r="VPZ157" s="88"/>
      <c r="VQA157" s="88"/>
      <c r="VQB157" s="88"/>
      <c r="VQC157" s="88"/>
      <c r="VQD157" s="88"/>
      <c r="VQE157" s="88"/>
      <c r="VQF157" s="88"/>
      <c r="VQG157" s="88"/>
      <c r="VQH157" s="88"/>
      <c r="VQI157" s="88"/>
      <c r="VQJ157" s="88"/>
      <c r="VQK157" s="88"/>
      <c r="VQL157" s="88"/>
      <c r="VQM157" s="88"/>
      <c r="VQN157" s="88"/>
      <c r="VQO157" s="88"/>
      <c r="VQP157" s="88"/>
      <c r="VQQ157" s="88"/>
      <c r="VQR157" s="88"/>
      <c r="VQS157" s="88"/>
      <c r="VQT157" s="88"/>
      <c r="VQU157" s="88"/>
      <c r="VQV157" s="88"/>
      <c r="VQW157" s="88"/>
      <c r="VQX157" s="88"/>
      <c r="VQY157" s="88"/>
      <c r="VQZ157" s="88"/>
      <c r="VRA157" s="88"/>
      <c r="VRB157" s="88"/>
      <c r="VRC157" s="88"/>
      <c r="VRD157" s="88"/>
      <c r="VRE157" s="88"/>
      <c r="VRF157" s="88"/>
      <c r="VRG157" s="88"/>
      <c r="VRH157" s="88"/>
      <c r="VRI157" s="88"/>
      <c r="VRJ157" s="88"/>
      <c r="VRK157" s="88"/>
      <c r="VRL157" s="88"/>
      <c r="VRM157" s="88"/>
      <c r="VRN157" s="88"/>
      <c r="VRO157" s="88"/>
      <c r="VRP157" s="88"/>
      <c r="VRQ157" s="88"/>
      <c r="VRR157" s="88"/>
      <c r="VRS157" s="88"/>
      <c r="VRT157" s="88"/>
      <c r="VRU157" s="88"/>
      <c r="VRV157" s="88"/>
      <c r="VRW157" s="88"/>
      <c r="VRX157" s="88"/>
      <c r="VRY157" s="88"/>
      <c r="VRZ157" s="88"/>
      <c r="VSA157" s="88"/>
      <c r="VSB157" s="88"/>
      <c r="VSC157" s="88"/>
      <c r="VSD157" s="88"/>
      <c r="VSE157" s="88"/>
      <c r="VSF157" s="88"/>
      <c r="VSG157" s="88"/>
      <c r="VSH157" s="88"/>
      <c r="VSI157" s="88"/>
      <c r="VSJ157" s="88"/>
      <c r="VSK157" s="88"/>
      <c r="VSL157" s="88"/>
      <c r="VSM157" s="88"/>
      <c r="VSN157" s="88"/>
      <c r="VSO157" s="88"/>
      <c r="VSP157" s="88"/>
      <c r="VSQ157" s="88"/>
      <c r="VSR157" s="88"/>
      <c r="VSS157" s="88"/>
      <c r="VST157" s="88"/>
      <c r="VSU157" s="88"/>
      <c r="VSV157" s="88"/>
      <c r="VSW157" s="88"/>
      <c r="VSX157" s="88"/>
      <c r="VSY157" s="88"/>
      <c r="VSZ157" s="88"/>
      <c r="VTA157" s="88"/>
      <c r="VTB157" s="88"/>
      <c r="VTC157" s="88"/>
      <c r="VTD157" s="88"/>
      <c r="VTE157" s="88"/>
      <c r="VTF157" s="88"/>
      <c r="VTG157" s="88"/>
      <c r="VTH157" s="88"/>
      <c r="VTI157" s="88"/>
      <c r="VTJ157" s="88"/>
      <c r="VTK157" s="88"/>
      <c r="VTL157" s="88"/>
      <c r="VTM157" s="88"/>
      <c r="VTN157" s="88"/>
      <c r="VTO157" s="88"/>
      <c r="VTP157" s="88"/>
      <c r="VTQ157" s="88"/>
      <c r="VTR157" s="88"/>
      <c r="VTS157" s="88"/>
      <c r="VTT157" s="88"/>
      <c r="VTU157" s="88"/>
      <c r="VTV157" s="88"/>
      <c r="VTW157" s="88"/>
      <c r="VTX157" s="88"/>
      <c r="VTY157" s="88"/>
      <c r="VTZ157" s="88"/>
      <c r="VUA157" s="88"/>
      <c r="VUB157" s="88"/>
      <c r="VUC157" s="88"/>
      <c r="VUD157" s="88"/>
      <c r="VUE157" s="88"/>
      <c r="VUF157" s="88"/>
      <c r="VUG157" s="88"/>
      <c r="VUH157" s="88"/>
      <c r="VUI157" s="88"/>
      <c r="VUJ157" s="88"/>
      <c r="VUK157" s="88"/>
      <c r="VUL157" s="88"/>
      <c r="VUM157" s="88"/>
      <c r="VUN157" s="88"/>
      <c r="VUO157" s="88"/>
      <c r="VUP157" s="88"/>
      <c r="VUQ157" s="88"/>
      <c r="VUR157" s="88"/>
      <c r="VUS157" s="88"/>
      <c r="VUT157" s="88"/>
      <c r="VUU157" s="88"/>
      <c r="VUV157" s="88"/>
      <c r="VUW157" s="88"/>
      <c r="VUX157" s="88"/>
      <c r="VUY157" s="88"/>
      <c r="VUZ157" s="88"/>
      <c r="VVA157" s="88"/>
      <c r="VVB157" s="88"/>
      <c r="VVC157" s="88"/>
      <c r="VVD157" s="88"/>
      <c r="VVE157" s="88"/>
      <c r="VVF157" s="88"/>
      <c r="VVG157" s="88"/>
      <c r="VVH157" s="88"/>
      <c r="VVI157" s="88"/>
      <c r="VVJ157" s="88"/>
      <c r="VVK157" s="88"/>
      <c r="VVL157" s="88"/>
      <c r="VVM157" s="88"/>
      <c r="VVN157" s="88"/>
      <c r="VVO157" s="88"/>
      <c r="VVP157" s="88"/>
      <c r="VVQ157" s="88"/>
      <c r="VVR157" s="88"/>
      <c r="VVS157" s="88"/>
      <c r="VVT157" s="88"/>
      <c r="VVU157" s="88"/>
      <c r="VVV157" s="88"/>
      <c r="VVW157" s="88"/>
      <c r="VVX157" s="88"/>
      <c r="VVY157" s="88"/>
      <c r="VVZ157" s="88"/>
      <c r="VWA157" s="88"/>
      <c r="VWB157" s="88"/>
      <c r="VWC157" s="88"/>
      <c r="VWD157" s="88"/>
      <c r="VWE157" s="88"/>
      <c r="VWF157" s="88"/>
      <c r="VWG157" s="88"/>
      <c r="VWH157" s="88"/>
      <c r="VWI157" s="88"/>
      <c r="VWJ157" s="88"/>
      <c r="VWK157" s="88"/>
      <c r="VWL157" s="88"/>
      <c r="VWM157" s="88"/>
      <c r="VWN157" s="88"/>
      <c r="VWO157" s="88"/>
      <c r="VWP157" s="88"/>
      <c r="VWQ157" s="88"/>
      <c r="VWR157" s="88"/>
      <c r="VWS157" s="88"/>
      <c r="VWT157" s="88"/>
      <c r="VWU157" s="88"/>
      <c r="VWV157" s="88"/>
      <c r="VWW157" s="88"/>
      <c r="VWX157" s="88"/>
      <c r="VWY157" s="88"/>
      <c r="VWZ157" s="88"/>
      <c r="VXA157" s="88"/>
      <c r="VXB157" s="88"/>
      <c r="VXC157" s="88"/>
      <c r="VXD157" s="88"/>
      <c r="VXE157" s="88"/>
      <c r="VXF157" s="88"/>
      <c r="VXG157" s="88"/>
      <c r="VXH157" s="88"/>
      <c r="VXI157" s="88"/>
      <c r="VXJ157" s="88"/>
      <c r="VXK157" s="88"/>
      <c r="VXL157" s="88"/>
      <c r="VXM157" s="88"/>
      <c r="VXN157" s="88"/>
      <c r="VXO157" s="88"/>
      <c r="VXP157" s="88"/>
      <c r="VXQ157" s="88"/>
      <c r="VXR157" s="88"/>
      <c r="VXS157" s="88"/>
      <c r="VXT157" s="88"/>
      <c r="VXU157" s="88"/>
      <c r="VXV157" s="88"/>
      <c r="VXW157" s="88"/>
      <c r="VXX157" s="88"/>
      <c r="VXY157" s="88"/>
      <c r="VXZ157" s="88"/>
      <c r="VYA157" s="88"/>
      <c r="VYB157" s="88"/>
      <c r="VYC157" s="88"/>
      <c r="VYD157" s="88"/>
      <c r="VYE157" s="88"/>
      <c r="VYF157" s="88"/>
      <c r="VYG157" s="88"/>
      <c r="VYH157" s="88"/>
      <c r="VYI157" s="88"/>
      <c r="VYJ157" s="88"/>
      <c r="VYK157" s="88"/>
      <c r="VYL157" s="88"/>
      <c r="VYM157" s="88"/>
      <c r="VYN157" s="88"/>
      <c r="VYO157" s="88"/>
      <c r="VYP157" s="88"/>
      <c r="VYQ157" s="88"/>
      <c r="VYR157" s="88"/>
      <c r="VYS157" s="88"/>
      <c r="VYT157" s="88"/>
      <c r="VYU157" s="88"/>
      <c r="VYV157" s="88"/>
      <c r="VYW157" s="88"/>
      <c r="VYX157" s="88"/>
      <c r="VYY157" s="88"/>
      <c r="VYZ157" s="88"/>
      <c r="VZA157" s="88"/>
      <c r="VZB157" s="88"/>
      <c r="VZC157" s="88"/>
      <c r="VZD157" s="88"/>
      <c r="VZE157" s="88"/>
      <c r="VZF157" s="88"/>
      <c r="VZG157" s="88"/>
      <c r="VZH157" s="88"/>
      <c r="VZI157" s="88"/>
      <c r="VZJ157" s="88"/>
      <c r="VZK157" s="88"/>
      <c r="VZL157" s="88"/>
      <c r="VZM157" s="88"/>
      <c r="VZN157" s="88"/>
      <c r="VZO157" s="88"/>
      <c r="VZP157" s="88"/>
      <c r="VZQ157" s="88"/>
      <c r="VZR157" s="88"/>
      <c r="VZS157" s="88"/>
      <c r="VZT157" s="88"/>
      <c r="VZU157" s="88"/>
      <c r="VZV157" s="88"/>
      <c r="VZW157" s="88"/>
      <c r="VZX157" s="88"/>
      <c r="VZY157" s="88"/>
      <c r="VZZ157" s="88"/>
      <c r="WAA157" s="88"/>
      <c r="WAB157" s="88"/>
      <c r="WAC157" s="88"/>
      <c r="WAD157" s="88"/>
      <c r="WAE157" s="88"/>
      <c r="WAF157" s="88"/>
      <c r="WAG157" s="88"/>
      <c r="WAH157" s="88"/>
      <c r="WAI157" s="88"/>
      <c r="WAJ157" s="88"/>
      <c r="WAK157" s="88"/>
      <c r="WAL157" s="88"/>
      <c r="WAM157" s="88"/>
      <c r="WAN157" s="88"/>
      <c r="WAO157" s="88"/>
      <c r="WAP157" s="88"/>
      <c r="WAQ157" s="88"/>
      <c r="WAR157" s="88"/>
      <c r="WAS157" s="88"/>
      <c r="WAT157" s="88"/>
      <c r="WAU157" s="88"/>
      <c r="WAV157" s="88"/>
      <c r="WAW157" s="88"/>
      <c r="WAX157" s="88"/>
      <c r="WAY157" s="88"/>
      <c r="WAZ157" s="88"/>
      <c r="WBA157" s="88"/>
      <c r="WBB157" s="88"/>
      <c r="WBC157" s="88"/>
      <c r="WBD157" s="88"/>
      <c r="WBE157" s="88"/>
      <c r="WBF157" s="88"/>
      <c r="WBG157" s="88"/>
      <c r="WBH157" s="88"/>
      <c r="WBI157" s="88"/>
      <c r="WBJ157" s="88"/>
      <c r="WBK157" s="88"/>
      <c r="WBL157" s="88"/>
      <c r="WBM157" s="88"/>
      <c r="WBN157" s="88"/>
      <c r="WBO157" s="88"/>
      <c r="WBP157" s="88"/>
      <c r="WBQ157" s="88"/>
      <c r="WBR157" s="88"/>
      <c r="WBS157" s="88"/>
      <c r="WBT157" s="88"/>
      <c r="WBU157" s="88"/>
      <c r="WBV157" s="88"/>
      <c r="WBW157" s="88"/>
      <c r="WBX157" s="88"/>
      <c r="WBY157" s="88"/>
      <c r="WBZ157" s="88"/>
      <c r="WCA157" s="88"/>
      <c r="WCB157" s="88"/>
      <c r="WCC157" s="88"/>
      <c r="WCD157" s="88"/>
      <c r="WCE157" s="88"/>
      <c r="WCF157" s="88"/>
      <c r="WCG157" s="88"/>
      <c r="WCH157" s="88"/>
      <c r="WCI157" s="88"/>
      <c r="WCJ157" s="88"/>
      <c r="WCK157" s="88"/>
      <c r="WCL157" s="88"/>
      <c r="WCM157" s="88"/>
      <c r="WCN157" s="88"/>
      <c r="WCO157" s="88"/>
      <c r="WCP157" s="88"/>
      <c r="WCQ157" s="88"/>
      <c r="WCR157" s="88"/>
      <c r="WCS157" s="88"/>
      <c r="WCT157" s="88"/>
      <c r="WCU157" s="88"/>
      <c r="WCV157" s="88"/>
      <c r="WCW157" s="88"/>
      <c r="WCX157" s="88"/>
      <c r="WCY157" s="88"/>
      <c r="WCZ157" s="88"/>
      <c r="WDA157" s="88"/>
      <c r="WDB157" s="88"/>
      <c r="WDC157" s="88"/>
      <c r="WDD157" s="88"/>
      <c r="WDE157" s="88"/>
      <c r="WDF157" s="88"/>
      <c r="WDG157" s="88"/>
      <c r="WDH157" s="88"/>
      <c r="WDI157" s="88"/>
      <c r="WDJ157" s="88"/>
      <c r="WDK157" s="88"/>
      <c r="WDL157" s="88"/>
      <c r="WDM157" s="88"/>
      <c r="WDN157" s="88"/>
      <c r="WDO157" s="88"/>
      <c r="WDP157" s="88"/>
      <c r="WDQ157" s="88"/>
      <c r="WDR157" s="88"/>
      <c r="WDS157" s="88"/>
      <c r="WDT157" s="88"/>
      <c r="WDU157" s="88"/>
      <c r="WDV157" s="88"/>
      <c r="WDW157" s="88"/>
      <c r="WDX157" s="88"/>
      <c r="WDY157" s="88"/>
      <c r="WDZ157" s="88"/>
      <c r="WEA157" s="88"/>
      <c r="WEB157" s="88"/>
      <c r="WEC157" s="88"/>
      <c r="WED157" s="88"/>
      <c r="WEE157" s="88"/>
      <c r="WEF157" s="88"/>
      <c r="WEG157" s="88"/>
      <c r="WEH157" s="88"/>
      <c r="WEI157" s="88"/>
      <c r="WEJ157" s="88"/>
      <c r="WEK157" s="88"/>
      <c r="WEL157" s="88"/>
      <c r="WEM157" s="88"/>
      <c r="WEN157" s="88"/>
      <c r="WEO157" s="88"/>
      <c r="WEP157" s="88"/>
      <c r="WEQ157" s="88"/>
      <c r="WER157" s="88"/>
      <c r="WES157" s="88"/>
      <c r="WET157" s="88"/>
      <c r="WEU157" s="88"/>
      <c r="WEV157" s="88"/>
      <c r="WEW157" s="88"/>
      <c r="WEX157" s="88"/>
      <c r="WEY157" s="88"/>
      <c r="WEZ157" s="88"/>
      <c r="WFA157" s="88"/>
      <c r="WFB157" s="88"/>
      <c r="WFC157" s="88"/>
      <c r="WFD157" s="88"/>
      <c r="WFE157" s="88"/>
      <c r="WFF157" s="88"/>
      <c r="WFG157" s="88"/>
      <c r="WFH157" s="88"/>
      <c r="WFI157" s="88"/>
      <c r="WFJ157" s="88"/>
      <c r="WFK157" s="88"/>
      <c r="WFL157" s="88"/>
      <c r="WFM157" s="88"/>
      <c r="WFN157" s="88"/>
      <c r="WFO157" s="88"/>
      <c r="WFP157" s="88"/>
      <c r="WFQ157" s="88"/>
      <c r="WFR157" s="88"/>
      <c r="WFS157" s="88"/>
      <c r="WFT157" s="88"/>
      <c r="WFU157" s="88"/>
      <c r="WFV157" s="88"/>
      <c r="WFW157" s="88"/>
      <c r="WFX157" s="88"/>
      <c r="WFY157" s="88"/>
      <c r="WFZ157" s="88"/>
      <c r="WGA157" s="88"/>
      <c r="WGB157" s="88"/>
      <c r="WGC157" s="88"/>
      <c r="WGD157" s="88"/>
      <c r="WGE157" s="88"/>
      <c r="WGF157" s="88"/>
      <c r="WGG157" s="88"/>
      <c r="WGH157" s="88"/>
      <c r="WGI157" s="88"/>
      <c r="WGJ157" s="88"/>
      <c r="WGK157" s="88"/>
      <c r="WGL157" s="88"/>
      <c r="WGM157" s="88"/>
      <c r="WGN157" s="88"/>
      <c r="WGO157" s="88"/>
      <c r="WGP157" s="88"/>
      <c r="WGQ157" s="88"/>
      <c r="WGR157" s="88"/>
      <c r="WGS157" s="88"/>
      <c r="WGT157" s="88"/>
      <c r="WGU157" s="88"/>
      <c r="WGV157" s="88"/>
      <c r="WGW157" s="88"/>
      <c r="WGX157" s="88"/>
      <c r="WGY157" s="88"/>
      <c r="WGZ157" s="88"/>
      <c r="WHA157" s="88"/>
      <c r="WHB157" s="88"/>
      <c r="WHC157" s="88"/>
      <c r="WHD157" s="88"/>
      <c r="WHE157" s="88"/>
      <c r="WHF157" s="88"/>
      <c r="WHG157" s="88"/>
      <c r="WHH157" s="88"/>
      <c r="WHI157" s="88"/>
      <c r="WHJ157" s="88"/>
      <c r="WHK157" s="88"/>
      <c r="WHL157" s="88"/>
      <c r="WHM157" s="88"/>
      <c r="WHN157" s="88"/>
      <c r="WHO157" s="88"/>
      <c r="WHP157" s="88"/>
      <c r="WHQ157" s="88"/>
      <c r="WHR157" s="88"/>
      <c r="WHS157" s="88"/>
      <c r="WHT157" s="88"/>
      <c r="WHU157" s="88"/>
      <c r="WHV157" s="88"/>
      <c r="WHW157" s="88"/>
      <c r="WHX157" s="88"/>
      <c r="WHY157" s="88"/>
      <c r="WHZ157" s="88"/>
      <c r="WIA157" s="88"/>
      <c r="WIB157" s="88"/>
      <c r="WIC157" s="88"/>
      <c r="WID157" s="88"/>
      <c r="WIE157" s="88"/>
      <c r="WIF157" s="88"/>
      <c r="WIG157" s="88"/>
      <c r="WIH157" s="88"/>
      <c r="WII157" s="88"/>
      <c r="WIJ157" s="88"/>
      <c r="WIK157" s="88"/>
      <c r="WIL157" s="88"/>
      <c r="WIM157" s="88"/>
      <c r="WIN157" s="88"/>
      <c r="WIO157" s="88"/>
      <c r="WIP157" s="88"/>
      <c r="WIQ157" s="88"/>
      <c r="WIR157" s="88"/>
      <c r="WIS157" s="88"/>
      <c r="WIT157" s="88"/>
      <c r="WIU157" s="88"/>
      <c r="WIV157" s="88"/>
      <c r="WIW157" s="88"/>
      <c r="WIX157" s="88"/>
      <c r="WIY157" s="88"/>
      <c r="WIZ157" s="88"/>
      <c r="WJA157" s="88"/>
      <c r="WJB157" s="88"/>
      <c r="WJC157" s="88"/>
      <c r="WJD157" s="88"/>
      <c r="WJE157" s="88"/>
      <c r="WJF157" s="88"/>
      <c r="WJG157" s="88"/>
      <c r="WJH157" s="88"/>
      <c r="WJI157" s="88"/>
      <c r="WJJ157" s="88"/>
      <c r="WJK157" s="88"/>
      <c r="WJL157" s="88"/>
      <c r="WJM157" s="88"/>
      <c r="WJN157" s="88"/>
      <c r="WJO157" s="88"/>
      <c r="WJP157" s="88"/>
      <c r="WJQ157" s="88"/>
      <c r="WJR157" s="88"/>
      <c r="WJS157" s="88"/>
      <c r="WJT157" s="88"/>
      <c r="WJU157" s="88"/>
      <c r="WJV157" s="88"/>
      <c r="WJW157" s="88"/>
      <c r="WJX157" s="88"/>
      <c r="WJY157" s="88"/>
      <c r="WJZ157" s="88"/>
      <c r="WKA157" s="88"/>
      <c r="WKB157" s="88"/>
      <c r="WKC157" s="88"/>
      <c r="WKD157" s="88"/>
      <c r="WKE157" s="88"/>
      <c r="WKF157" s="88"/>
      <c r="WKG157" s="88"/>
      <c r="WKH157" s="88"/>
      <c r="WKI157" s="88"/>
      <c r="WKJ157" s="88"/>
      <c r="WKK157" s="88"/>
      <c r="WKL157" s="88"/>
      <c r="WKM157" s="88"/>
      <c r="WKN157" s="88"/>
      <c r="WKO157" s="88"/>
      <c r="WKP157" s="88"/>
      <c r="WKQ157" s="88"/>
      <c r="WKR157" s="88"/>
      <c r="WKS157" s="88"/>
      <c r="WKT157" s="88"/>
      <c r="WKU157" s="88"/>
      <c r="WKV157" s="88"/>
      <c r="WKW157" s="88"/>
      <c r="WKX157" s="88"/>
      <c r="WKY157" s="88"/>
      <c r="WKZ157" s="88"/>
      <c r="WLA157" s="88"/>
      <c r="WLB157" s="88"/>
      <c r="WLC157" s="88"/>
      <c r="WLD157" s="88"/>
      <c r="WLE157" s="88"/>
      <c r="WLF157" s="88"/>
      <c r="WLG157" s="88"/>
      <c r="WLH157" s="88"/>
      <c r="WLI157" s="88"/>
      <c r="WLJ157" s="88"/>
      <c r="WLK157" s="88"/>
      <c r="WLL157" s="88"/>
      <c r="WLM157" s="88"/>
      <c r="WLN157" s="88"/>
      <c r="WLO157" s="88"/>
      <c r="WLP157" s="88"/>
      <c r="WLQ157" s="88"/>
      <c r="WLR157" s="88"/>
      <c r="WLS157" s="88"/>
      <c r="WLT157" s="88"/>
      <c r="WLU157" s="88"/>
      <c r="WLV157" s="88"/>
      <c r="WLW157" s="88"/>
      <c r="WLX157" s="88"/>
      <c r="WLY157" s="88"/>
      <c r="WLZ157" s="88"/>
      <c r="WMA157" s="88"/>
      <c r="WMB157" s="88"/>
      <c r="WMC157" s="88"/>
      <c r="WMD157" s="88"/>
      <c r="WME157" s="88"/>
      <c r="WMF157" s="88"/>
      <c r="WMG157" s="88"/>
      <c r="WMH157" s="88"/>
      <c r="WMI157" s="88"/>
      <c r="WMJ157" s="88"/>
      <c r="WMK157" s="88"/>
      <c r="WML157" s="88"/>
      <c r="WMM157" s="88"/>
      <c r="WMN157" s="88"/>
      <c r="WMO157" s="88"/>
      <c r="WMP157" s="88"/>
      <c r="WMQ157" s="88"/>
      <c r="WMR157" s="88"/>
      <c r="WMS157" s="88"/>
      <c r="WMT157" s="88"/>
      <c r="WMU157" s="88"/>
      <c r="WMV157" s="88"/>
      <c r="WMW157" s="88"/>
      <c r="WMX157" s="88"/>
      <c r="WMY157" s="88"/>
      <c r="WMZ157" s="88"/>
      <c r="WNA157" s="88"/>
      <c r="WNB157" s="88"/>
      <c r="WNC157" s="88"/>
      <c r="WND157" s="88"/>
      <c r="WNE157" s="88"/>
      <c r="WNF157" s="88"/>
      <c r="WNG157" s="88"/>
      <c r="WNH157" s="88"/>
      <c r="WNI157" s="88"/>
      <c r="WNJ157" s="88"/>
      <c r="WNK157" s="88"/>
      <c r="WNL157" s="88"/>
      <c r="WNM157" s="88"/>
      <c r="WNN157" s="88"/>
      <c r="WNO157" s="88"/>
      <c r="WNP157" s="88"/>
      <c r="WNQ157" s="88"/>
      <c r="WNR157" s="88"/>
      <c r="WNS157" s="88"/>
      <c r="WNT157" s="88"/>
      <c r="WNU157" s="88"/>
      <c r="WNV157" s="88"/>
      <c r="WNW157" s="88"/>
      <c r="WNX157" s="88"/>
      <c r="WNY157" s="88"/>
      <c r="WNZ157" s="88"/>
      <c r="WOA157" s="88"/>
      <c r="WOB157" s="88"/>
      <c r="WOC157" s="88"/>
      <c r="WOD157" s="88"/>
      <c r="WOE157" s="88"/>
      <c r="WOF157" s="88"/>
      <c r="WOG157" s="88"/>
      <c r="WOH157" s="88"/>
      <c r="WOI157" s="88"/>
      <c r="WOJ157" s="88"/>
      <c r="WOK157" s="88"/>
      <c r="WOL157" s="88"/>
      <c r="WOM157" s="88"/>
      <c r="WON157" s="88"/>
      <c r="WOO157" s="88"/>
      <c r="WOP157" s="88"/>
      <c r="WOQ157" s="88"/>
      <c r="WOR157" s="88"/>
      <c r="WOS157" s="88"/>
      <c r="WOT157" s="88"/>
      <c r="WOU157" s="88"/>
      <c r="WOV157" s="88"/>
      <c r="WOW157" s="88"/>
      <c r="WOX157" s="88"/>
      <c r="WOY157" s="88"/>
      <c r="WOZ157" s="88"/>
      <c r="WPA157" s="88"/>
      <c r="WPB157" s="88"/>
      <c r="WPC157" s="88"/>
      <c r="WPD157" s="88"/>
      <c r="WPE157" s="88"/>
      <c r="WPF157" s="88"/>
      <c r="WPG157" s="88"/>
      <c r="WPH157" s="88"/>
      <c r="WPI157" s="88"/>
      <c r="WPJ157" s="88"/>
      <c r="WPK157" s="88"/>
      <c r="WPL157" s="88"/>
      <c r="WPM157" s="88"/>
      <c r="WPN157" s="88"/>
      <c r="WPO157" s="88"/>
      <c r="WPP157" s="88"/>
      <c r="WPQ157" s="88"/>
      <c r="WPR157" s="88"/>
      <c r="WPS157" s="88"/>
      <c r="WPT157" s="88"/>
      <c r="WPU157" s="88"/>
      <c r="WPV157" s="88"/>
      <c r="WPW157" s="88"/>
      <c r="WPX157" s="88"/>
      <c r="WPY157" s="88"/>
      <c r="WPZ157" s="88"/>
      <c r="WQA157" s="88"/>
      <c r="WQB157" s="88"/>
      <c r="WQC157" s="88"/>
      <c r="WQD157" s="88"/>
      <c r="WQE157" s="88"/>
      <c r="WQF157" s="88"/>
      <c r="WQG157" s="88"/>
      <c r="WQH157" s="88"/>
      <c r="WQI157" s="88"/>
      <c r="WQJ157" s="88"/>
      <c r="WQK157" s="88"/>
      <c r="WQL157" s="88"/>
      <c r="WQM157" s="88"/>
      <c r="WQN157" s="88"/>
      <c r="WQO157" s="88"/>
      <c r="WQP157" s="88"/>
      <c r="WQQ157" s="88"/>
      <c r="WQR157" s="88"/>
      <c r="WQS157" s="88"/>
      <c r="WQT157" s="88"/>
      <c r="WQU157" s="88"/>
      <c r="WQV157" s="88"/>
      <c r="WQW157" s="88"/>
      <c r="WQX157" s="88"/>
      <c r="WQY157" s="88"/>
      <c r="WQZ157" s="88"/>
      <c r="WRA157" s="88"/>
      <c r="WRB157" s="88"/>
      <c r="WRC157" s="88"/>
      <c r="WRD157" s="88"/>
      <c r="WRE157" s="88"/>
      <c r="WRF157" s="88"/>
      <c r="WRG157" s="88"/>
      <c r="WRH157" s="88"/>
      <c r="WRI157" s="88"/>
      <c r="WRJ157" s="88"/>
      <c r="WRK157" s="88"/>
      <c r="WRL157" s="88"/>
      <c r="WRM157" s="88"/>
      <c r="WRN157" s="88"/>
      <c r="WRO157" s="88"/>
      <c r="WRP157" s="88"/>
      <c r="WRQ157" s="88"/>
      <c r="WRR157" s="88"/>
      <c r="WRS157" s="88"/>
      <c r="WRT157" s="88"/>
      <c r="WRU157" s="88"/>
      <c r="WRV157" s="88"/>
      <c r="WRW157" s="88"/>
      <c r="WRX157" s="88"/>
      <c r="WRY157" s="88"/>
      <c r="WRZ157" s="88"/>
      <c r="WSA157" s="88"/>
      <c r="WSB157" s="88"/>
      <c r="WSC157" s="88"/>
      <c r="WSD157" s="88"/>
      <c r="WSE157" s="88"/>
      <c r="WSF157" s="88"/>
      <c r="WSG157" s="88"/>
      <c r="WSH157" s="88"/>
      <c r="WSI157" s="88"/>
      <c r="WSJ157" s="88"/>
      <c r="WSK157" s="88"/>
      <c r="WSL157" s="88"/>
      <c r="WSM157" s="88"/>
      <c r="WSN157" s="88"/>
      <c r="WSO157" s="88"/>
      <c r="WSP157" s="88"/>
      <c r="WSQ157" s="88"/>
      <c r="WSR157" s="88"/>
      <c r="WSS157" s="88"/>
      <c r="WST157" s="88"/>
      <c r="WSU157" s="88"/>
      <c r="WSV157" s="88"/>
      <c r="WSW157" s="88"/>
      <c r="WSX157" s="88"/>
      <c r="WSY157" s="88"/>
      <c r="WSZ157" s="88"/>
      <c r="WTA157" s="88"/>
      <c r="WTB157" s="88"/>
      <c r="WTC157" s="88"/>
      <c r="WTD157" s="88"/>
      <c r="WTE157" s="88"/>
      <c r="WTF157" s="88"/>
      <c r="WTG157" s="88"/>
      <c r="WTH157" s="88"/>
      <c r="WTI157" s="88"/>
      <c r="WTJ157" s="88"/>
      <c r="WTK157" s="88"/>
      <c r="WTL157" s="88"/>
      <c r="WTM157" s="88"/>
      <c r="WTN157" s="88"/>
      <c r="WTO157" s="88"/>
      <c r="WTP157" s="88"/>
      <c r="WTQ157" s="88"/>
      <c r="WTR157" s="88"/>
      <c r="WTS157" s="88"/>
      <c r="WTT157" s="88"/>
      <c r="WTU157" s="88"/>
      <c r="WTV157" s="88"/>
      <c r="WTW157" s="88"/>
      <c r="WTX157" s="88"/>
      <c r="WTY157" s="88"/>
      <c r="WTZ157" s="88"/>
      <c r="WUA157" s="88"/>
      <c r="WUB157" s="88"/>
      <c r="WUC157" s="88"/>
      <c r="WUD157" s="88"/>
      <c r="WUE157" s="88"/>
      <c r="WUF157" s="88"/>
      <c r="WUG157" s="88"/>
      <c r="WUH157" s="88"/>
      <c r="WUI157" s="88"/>
      <c r="WUJ157" s="88"/>
      <c r="WUK157" s="88"/>
      <c r="WUL157" s="88"/>
      <c r="WUM157" s="88"/>
      <c r="WUN157" s="88"/>
      <c r="WUO157" s="88"/>
      <c r="WUP157" s="88"/>
      <c r="WUQ157" s="88"/>
      <c r="WUR157" s="88"/>
      <c r="WUS157" s="88"/>
      <c r="WUT157" s="88"/>
      <c r="WUU157" s="88"/>
      <c r="WUV157" s="88"/>
      <c r="WUW157" s="88"/>
      <c r="WUX157" s="88"/>
      <c r="WUY157" s="88"/>
      <c r="WUZ157" s="88"/>
      <c r="WVA157" s="88"/>
      <c r="WVB157" s="88"/>
      <c r="WVC157" s="88"/>
      <c r="WVD157" s="88"/>
      <c r="WVE157" s="88"/>
      <c r="WVF157" s="88"/>
      <c r="WVG157" s="88"/>
      <c r="WVH157" s="88"/>
      <c r="WVI157" s="88"/>
      <c r="WVJ157" s="88"/>
      <c r="WVK157" s="88"/>
      <c r="WVL157" s="88"/>
      <c r="WVM157" s="88"/>
      <c r="WVN157" s="88"/>
      <c r="WVO157" s="88"/>
      <c r="WVP157" s="88"/>
      <c r="WVQ157" s="88"/>
      <c r="WVR157" s="88"/>
      <c r="WVS157" s="88"/>
      <c r="WVT157" s="88"/>
      <c r="WVU157" s="88"/>
      <c r="WVV157" s="88"/>
      <c r="WVW157" s="88"/>
      <c r="WVX157" s="88"/>
      <c r="WVY157" s="88"/>
      <c r="WVZ157" s="88"/>
      <c r="WWA157" s="88"/>
      <c r="WWB157" s="88"/>
      <c r="WWC157" s="88"/>
      <c r="WWD157" s="88"/>
      <c r="WWE157" s="88"/>
      <c r="WWF157" s="88"/>
      <c r="WWG157" s="88"/>
      <c r="WWH157" s="88"/>
      <c r="WWI157" s="88"/>
      <c r="WWJ157" s="88"/>
      <c r="WWK157" s="88"/>
      <c r="WWL157" s="88"/>
      <c r="WWM157" s="88"/>
      <c r="WWN157" s="88"/>
      <c r="WWO157" s="88"/>
      <c r="WWP157" s="88"/>
      <c r="WWQ157" s="88"/>
      <c r="WWR157" s="88"/>
      <c r="WWS157" s="88"/>
      <c r="WWT157" s="88"/>
      <c r="WWU157" s="88"/>
      <c r="WWV157" s="88"/>
      <c r="WWW157" s="88"/>
      <c r="WWX157" s="88"/>
      <c r="WWY157" s="88"/>
      <c r="WWZ157" s="88"/>
      <c r="WXA157" s="88"/>
      <c r="WXB157" s="88"/>
      <c r="WXC157" s="88"/>
      <c r="WXD157" s="88"/>
      <c r="WXE157" s="88"/>
      <c r="WXF157" s="88"/>
      <c r="WXG157" s="88"/>
      <c r="WXH157" s="88"/>
      <c r="WXI157" s="88"/>
      <c r="WXJ157" s="88"/>
      <c r="WXK157" s="88"/>
      <c r="WXL157" s="88"/>
      <c r="WXM157" s="88"/>
      <c r="WXN157" s="88"/>
      <c r="WXO157" s="88"/>
      <c r="WXP157" s="88"/>
      <c r="WXQ157" s="88"/>
      <c r="WXR157" s="88"/>
      <c r="WXS157" s="88"/>
      <c r="WXT157" s="88"/>
      <c r="WXU157" s="88"/>
      <c r="WXV157" s="88"/>
      <c r="WXW157" s="88"/>
      <c r="WXX157" s="88"/>
      <c r="WXY157" s="88"/>
      <c r="WXZ157" s="88"/>
      <c r="WYA157" s="88"/>
      <c r="WYB157" s="88"/>
      <c r="WYC157" s="88"/>
      <c r="WYD157" s="88"/>
      <c r="WYE157" s="88"/>
      <c r="WYF157" s="88"/>
      <c r="WYG157" s="88"/>
      <c r="WYH157" s="88"/>
      <c r="WYI157" s="88"/>
      <c r="WYJ157" s="88"/>
      <c r="WYK157" s="88"/>
      <c r="WYL157" s="88"/>
      <c r="WYM157" s="88"/>
      <c r="WYN157" s="88"/>
      <c r="WYO157" s="88"/>
      <c r="WYP157" s="88"/>
      <c r="WYQ157" s="88"/>
      <c r="WYR157" s="88"/>
      <c r="WYS157" s="88"/>
      <c r="WYT157" s="88"/>
      <c r="WYU157" s="88"/>
      <c r="WYV157" s="88"/>
      <c r="WYW157" s="88"/>
      <c r="WYX157" s="88"/>
      <c r="WYY157" s="88"/>
      <c r="WYZ157" s="88"/>
      <c r="WZA157" s="88"/>
      <c r="WZB157" s="88"/>
      <c r="WZC157" s="88"/>
      <c r="WZD157" s="88"/>
      <c r="WZE157" s="88"/>
      <c r="WZF157" s="88"/>
      <c r="WZG157" s="88"/>
      <c r="WZH157" s="88"/>
      <c r="WZI157" s="88"/>
      <c r="WZJ157" s="88"/>
      <c r="WZK157" s="88"/>
      <c r="WZL157" s="88"/>
      <c r="WZM157" s="88"/>
      <c r="WZN157" s="88"/>
      <c r="WZO157" s="88"/>
      <c r="WZP157" s="88"/>
      <c r="WZQ157" s="88"/>
      <c r="WZR157" s="88"/>
      <c r="WZS157" s="88"/>
      <c r="WZT157" s="88"/>
      <c r="WZU157" s="88"/>
      <c r="WZV157" s="88"/>
      <c r="WZW157" s="88"/>
      <c r="WZX157" s="88"/>
      <c r="WZY157" s="88"/>
      <c r="WZZ157" s="88"/>
      <c r="XAA157" s="88"/>
      <c r="XAB157" s="88"/>
      <c r="XAC157" s="88"/>
      <c r="XAD157" s="88"/>
      <c r="XAE157" s="88"/>
      <c r="XAF157" s="88"/>
      <c r="XAG157" s="88"/>
      <c r="XAH157" s="88"/>
      <c r="XAI157" s="88"/>
      <c r="XAJ157" s="88"/>
      <c r="XAK157" s="88"/>
      <c r="XAL157" s="88"/>
      <c r="XAM157" s="88"/>
      <c r="XAN157" s="88"/>
      <c r="XAO157" s="88"/>
      <c r="XAP157" s="88"/>
      <c r="XAQ157" s="88"/>
      <c r="XAR157" s="88"/>
      <c r="XAS157" s="88"/>
      <c r="XAT157" s="88"/>
      <c r="XAU157" s="88"/>
      <c r="XAV157" s="88"/>
      <c r="XAW157" s="88"/>
      <c r="XAX157" s="88"/>
      <c r="XAY157" s="88"/>
      <c r="XAZ157" s="88"/>
      <c r="XBA157" s="88"/>
      <c r="XBB157" s="88"/>
      <c r="XBC157" s="88"/>
      <c r="XBD157" s="88"/>
      <c r="XBE157" s="88"/>
      <c r="XBF157" s="88"/>
      <c r="XBG157" s="88"/>
      <c r="XBH157" s="88"/>
      <c r="XBI157" s="88"/>
      <c r="XBJ157" s="88"/>
      <c r="XBK157" s="88"/>
      <c r="XBL157" s="88"/>
      <c r="XBM157" s="88"/>
      <c r="XBN157" s="88"/>
      <c r="XBO157" s="88"/>
      <c r="XBP157" s="88"/>
      <c r="XBQ157" s="88"/>
      <c r="XBR157" s="88"/>
      <c r="XBS157" s="88"/>
      <c r="XBT157" s="88"/>
      <c r="XBU157" s="88"/>
      <c r="XBV157" s="88"/>
      <c r="XBW157" s="88"/>
      <c r="XBX157" s="88"/>
      <c r="XBY157" s="88"/>
      <c r="XBZ157" s="88"/>
      <c r="XCA157" s="88"/>
      <c r="XCB157" s="88"/>
      <c r="XCC157" s="88"/>
      <c r="XCD157" s="88"/>
      <c r="XCE157" s="88"/>
      <c r="XCF157" s="88"/>
      <c r="XCG157" s="88"/>
      <c r="XCH157" s="88"/>
      <c r="XCI157" s="88"/>
      <c r="XCJ157" s="88"/>
      <c r="XCK157" s="88"/>
      <c r="XCL157" s="88"/>
      <c r="XCM157" s="88"/>
      <c r="XCN157" s="88"/>
      <c r="XCO157" s="88"/>
      <c r="XCP157" s="88"/>
      <c r="XCQ157" s="88"/>
      <c r="XCR157" s="88"/>
      <c r="XCS157" s="88"/>
      <c r="XCT157" s="88"/>
      <c r="XCU157" s="88"/>
      <c r="XCV157" s="88"/>
      <c r="XCW157" s="88"/>
      <c r="XCX157" s="88"/>
      <c r="XCY157" s="88"/>
      <c r="XCZ157" s="88"/>
      <c r="XDA157" s="88"/>
      <c r="XDB157" s="88"/>
      <c r="XDC157" s="88"/>
      <c r="XDD157" s="88"/>
      <c r="XDE157" s="88"/>
      <c r="XDF157" s="88"/>
      <c r="XDG157" s="88"/>
      <c r="XDH157" s="88"/>
      <c r="XDI157" s="88"/>
      <c r="XDJ157" s="88"/>
      <c r="XDK157" s="88"/>
      <c r="XDL157" s="88"/>
      <c r="XDM157" s="88"/>
      <c r="XDN157" s="88"/>
      <c r="XDO157" s="88"/>
      <c r="XDP157" s="88"/>
      <c r="XDQ157" s="88"/>
      <c r="XDR157" s="88"/>
      <c r="XDS157" s="88"/>
      <c r="XDT157" s="88"/>
      <c r="XDU157" s="88"/>
      <c r="XDV157" s="88"/>
      <c r="XDW157" s="88"/>
      <c r="XDX157" s="88"/>
      <c r="XDY157" s="88"/>
      <c r="XDZ157" s="88"/>
      <c r="XEA157" s="88"/>
      <c r="XEB157" s="88"/>
      <c r="XEC157" s="88"/>
      <c r="XED157" s="88"/>
      <c r="XEE157" s="88"/>
      <c r="XEF157" s="88"/>
      <c r="XEG157" s="88"/>
      <c r="XEH157" s="88"/>
      <c r="XEI157" s="88"/>
      <c r="XEJ157" s="88"/>
      <c r="XEK157" s="88"/>
      <c r="XEL157" s="88"/>
      <c r="XEM157" s="88"/>
      <c r="XEN157" s="88"/>
      <c r="XEO157" s="88"/>
      <c r="XEP157" s="88"/>
      <c r="XEQ157" s="88"/>
      <c r="XER157" s="88"/>
      <c r="XES157" s="88"/>
      <c r="XET157" s="88"/>
      <c r="XEU157" s="88"/>
      <c r="XEV157" s="88"/>
      <c r="XEW157" s="88"/>
      <c r="XEX157" s="88"/>
      <c r="XEY157" s="88"/>
      <c r="XEZ157" s="88"/>
      <c r="XFA157" s="88"/>
      <c r="XFB157" s="88"/>
      <c r="XFC157" s="88"/>
    </row>
    <row r="158" spans="1:16383" s="7" customFormat="1" ht="15" hidden="1" customHeight="1" x14ac:dyDescent="0.25">
      <c r="A158" s="418" t="s">
        <v>423</v>
      </c>
      <c r="B158" s="419">
        <f t="array" ref="B158:F158">TRANSPOSE(Dates!$H$3:$H$7)</f>
        <v>2012</v>
      </c>
      <c r="C158" s="419">
        <v>2013</v>
      </c>
      <c r="D158" s="419">
        <v>2014</v>
      </c>
      <c r="E158" s="419">
        <v>2015</v>
      </c>
      <c r="F158" s="419">
        <v>2016</v>
      </c>
      <c r="G158" s="420"/>
      <c r="H158" s="420" t="s">
        <v>498</v>
      </c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  <c r="AD158" s="88"/>
      <c r="AE158" s="88"/>
      <c r="AF158" s="88"/>
      <c r="AG158" s="88"/>
      <c r="AH158" s="88"/>
      <c r="AI158" s="88"/>
      <c r="AJ158" s="88"/>
      <c r="AK158" s="88"/>
      <c r="AL158" s="88"/>
      <c r="AM158" s="88"/>
      <c r="AN158" s="88"/>
      <c r="AO158" s="88"/>
      <c r="AP158" s="88"/>
      <c r="AQ158" s="88"/>
      <c r="AR158" s="88"/>
      <c r="AS158" s="88"/>
      <c r="AT158" s="88"/>
      <c r="AU158" s="88"/>
      <c r="AV158" s="88"/>
      <c r="AW158" s="88"/>
      <c r="AX158" s="88"/>
      <c r="AY158" s="88"/>
      <c r="AZ158" s="88"/>
      <c r="BA158" s="88"/>
      <c r="BB158" s="88"/>
      <c r="BC158" s="88"/>
      <c r="BD158" s="88"/>
      <c r="BE158" s="88"/>
      <c r="BF158" s="88"/>
      <c r="BG158" s="88"/>
      <c r="BH158" s="88"/>
      <c r="BI158" s="88"/>
      <c r="BJ158" s="88"/>
      <c r="BK158" s="88"/>
      <c r="BL158" s="88"/>
      <c r="BM158" s="88"/>
      <c r="BN158" s="88"/>
      <c r="BO158" s="88"/>
      <c r="BP158" s="88"/>
      <c r="BQ158" s="88"/>
      <c r="BR158" s="88"/>
      <c r="BS158" s="88"/>
      <c r="BT158" s="88"/>
      <c r="BU158" s="88"/>
      <c r="BV158" s="88"/>
      <c r="BW158" s="88"/>
      <c r="BX158" s="88"/>
      <c r="BY158" s="88"/>
      <c r="BZ158" s="88"/>
      <c r="CA158" s="88"/>
      <c r="CB158" s="88"/>
      <c r="CC158" s="88"/>
      <c r="CD158" s="88"/>
      <c r="CE158" s="88"/>
      <c r="CF158" s="88"/>
      <c r="CG158" s="88"/>
      <c r="CH158" s="88"/>
      <c r="CI158" s="88"/>
      <c r="CJ158" s="88"/>
      <c r="CK158" s="88"/>
      <c r="CL158" s="88"/>
      <c r="CM158" s="88"/>
      <c r="CN158" s="88"/>
      <c r="CO158" s="88"/>
      <c r="CP158" s="88"/>
      <c r="CQ158" s="88"/>
      <c r="CR158" s="88"/>
      <c r="CS158" s="88"/>
      <c r="CT158" s="88"/>
      <c r="CU158" s="88"/>
      <c r="CV158" s="88"/>
      <c r="CW158" s="88"/>
      <c r="CX158" s="88"/>
      <c r="CY158" s="88"/>
      <c r="CZ158" s="88"/>
      <c r="DA158" s="88"/>
      <c r="DB158" s="88"/>
      <c r="DC158" s="88"/>
      <c r="DD158" s="88"/>
      <c r="DE158" s="88"/>
      <c r="DF158" s="88"/>
      <c r="DG158" s="88"/>
      <c r="DH158" s="88"/>
      <c r="DI158" s="88"/>
      <c r="DJ158" s="88"/>
      <c r="DK158" s="88"/>
      <c r="DL158" s="88"/>
      <c r="DM158" s="88"/>
      <c r="DN158" s="88"/>
      <c r="DO158" s="88"/>
      <c r="DP158" s="88"/>
      <c r="DQ158" s="88"/>
      <c r="DR158" s="88"/>
      <c r="DS158" s="88"/>
      <c r="DT158" s="88"/>
      <c r="DU158" s="88"/>
      <c r="DV158" s="88"/>
      <c r="DW158" s="88"/>
      <c r="DX158" s="88"/>
      <c r="DY158" s="88"/>
      <c r="DZ158" s="88"/>
      <c r="EA158" s="88"/>
      <c r="EB158" s="88"/>
      <c r="EC158" s="88"/>
      <c r="ED158" s="88"/>
      <c r="EE158" s="88"/>
      <c r="EF158" s="88"/>
      <c r="EG158" s="88"/>
      <c r="EH158" s="88"/>
      <c r="EI158" s="88"/>
      <c r="EJ158" s="88"/>
      <c r="EK158" s="88"/>
      <c r="EL158" s="88"/>
      <c r="EM158" s="88"/>
      <c r="EN158" s="88"/>
      <c r="EO158" s="88"/>
      <c r="EP158" s="88"/>
      <c r="EQ158" s="88"/>
      <c r="ER158" s="88"/>
      <c r="ES158" s="88"/>
      <c r="ET158" s="88"/>
      <c r="EU158" s="88"/>
      <c r="EV158" s="88"/>
      <c r="EW158" s="88"/>
      <c r="EX158" s="88"/>
      <c r="EY158" s="88"/>
      <c r="EZ158" s="88"/>
      <c r="FA158" s="88"/>
      <c r="FB158" s="88"/>
      <c r="FC158" s="88"/>
      <c r="FD158" s="88"/>
      <c r="FE158" s="88"/>
      <c r="FF158" s="88"/>
      <c r="FG158" s="88"/>
      <c r="FH158" s="88"/>
      <c r="FI158" s="88"/>
      <c r="FJ158" s="88"/>
      <c r="FK158" s="88"/>
      <c r="FL158" s="88"/>
      <c r="FM158" s="88"/>
      <c r="FN158" s="88"/>
      <c r="FO158" s="88"/>
      <c r="FP158" s="88"/>
      <c r="FQ158" s="88"/>
      <c r="FR158" s="88"/>
      <c r="FS158" s="88"/>
      <c r="FT158" s="88"/>
      <c r="FU158" s="88"/>
      <c r="FV158" s="88"/>
      <c r="FW158" s="88"/>
      <c r="FX158" s="88"/>
      <c r="FY158" s="88"/>
      <c r="FZ158" s="88"/>
      <c r="GA158" s="88"/>
      <c r="GB158" s="88"/>
      <c r="GC158" s="88"/>
      <c r="GD158" s="88"/>
      <c r="GE158" s="88"/>
      <c r="GF158" s="88"/>
      <c r="GG158" s="88"/>
      <c r="GH158" s="88"/>
      <c r="GI158" s="88"/>
      <c r="GJ158" s="88"/>
      <c r="GK158" s="88"/>
      <c r="GL158" s="88"/>
      <c r="GM158" s="88"/>
      <c r="GN158" s="88"/>
      <c r="GO158" s="88"/>
      <c r="GP158" s="88"/>
      <c r="GQ158" s="88"/>
      <c r="GR158" s="88"/>
      <c r="GS158" s="88"/>
      <c r="GT158" s="88"/>
      <c r="GU158" s="88"/>
      <c r="GV158" s="88"/>
      <c r="GW158" s="88"/>
      <c r="GX158" s="88"/>
      <c r="GY158" s="88"/>
      <c r="GZ158" s="88"/>
      <c r="HA158" s="88"/>
      <c r="HB158" s="88"/>
      <c r="HC158" s="88"/>
      <c r="HD158" s="88"/>
      <c r="HE158" s="88"/>
      <c r="HF158" s="88"/>
      <c r="HG158" s="88"/>
      <c r="HH158" s="88"/>
      <c r="HI158" s="88"/>
      <c r="HJ158" s="88"/>
      <c r="HK158" s="88"/>
      <c r="HL158" s="88"/>
      <c r="HM158" s="88"/>
      <c r="HN158" s="88"/>
      <c r="HO158" s="88"/>
      <c r="HP158" s="88"/>
      <c r="HQ158" s="88"/>
      <c r="HR158" s="88"/>
      <c r="HS158" s="88"/>
      <c r="HT158" s="88"/>
      <c r="HU158" s="88"/>
      <c r="HV158" s="88"/>
      <c r="HW158" s="88"/>
      <c r="HX158" s="88"/>
      <c r="HY158" s="88"/>
      <c r="HZ158" s="88"/>
      <c r="IA158" s="88"/>
      <c r="IB158" s="88"/>
      <c r="IC158" s="88"/>
      <c r="ID158" s="88"/>
      <c r="IE158" s="88"/>
      <c r="IF158" s="88"/>
      <c r="IG158" s="88"/>
      <c r="IH158" s="88"/>
      <c r="II158" s="88"/>
      <c r="IJ158" s="88"/>
      <c r="IK158" s="88"/>
      <c r="IL158" s="88"/>
      <c r="IM158" s="88"/>
      <c r="IN158" s="88"/>
      <c r="IO158" s="88"/>
      <c r="IP158" s="88"/>
      <c r="IQ158" s="88"/>
      <c r="IR158" s="88"/>
      <c r="IS158" s="88"/>
      <c r="IT158" s="88"/>
      <c r="IU158" s="88"/>
      <c r="IV158" s="88"/>
      <c r="IW158" s="88"/>
      <c r="IX158" s="88"/>
      <c r="IY158" s="88"/>
      <c r="IZ158" s="88"/>
      <c r="JA158" s="88"/>
      <c r="JB158" s="88"/>
      <c r="JC158" s="88"/>
      <c r="JD158" s="88"/>
      <c r="JE158" s="88"/>
      <c r="JF158" s="88"/>
      <c r="JG158" s="88"/>
      <c r="JH158" s="88"/>
      <c r="JI158" s="88"/>
      <c r="JJ158" s="88"/>
      <c r="JK158" s="88"/>
      <c r="JL158" s="88"/>
      <c r="JM158" s="88"/>
      <c r="JN158" s="88"/>
      <c r="JO158" s="88"/>
      <c r="JP158" s="88"/>
      <c r="JQ158" s="88"/>
      <c r="JR158" s="88"/>
      <c r="JS158" s="88"/>
      <c r="JT158" s="88"/>
      <c r="JU158" s="88"/>
      <c r="JV158" s="88"/>
      <c r="JW158" s="88"/>
      <c r="JX158" s="88"/>
      <c r="JY158" s="88"/>
      <c r="JZ158" s="88"/>
      <c r="KA158" s="88"/>
      <c r="KB158" s="88"/>
      <c r="KC158" s="88"/>
      <c r="KD158" s="88"/>
      <c r="KE158" s="88"/>
      <c r="KF158" s="88"/>
      <c r="KG158" s="88"/>
      <c r="KH158" s="88"/>
      <c r="KI158" s="88"/>
      <c r="KJ158" s="88"/>
      <c r="KK158" s="88"/>
      <c r="KL158" s="88"/>
      <c r="KM158" s="88"/>
      <c r="KN158" s="88"/>
      <c r="KO158" s="88"/>
      <c r="KP158" s="88"/>
      <c r="KQ158" s="88"/>
      <c r="KR158" s="88"/>
      <c r="KS158" s="88"/>
      <c r="KT158" s="88"/>
      <c r="KU158" s="88"/>
      <c r="KV158" s="88"/>
      <c r="KW158" s="88"/>
      <c r="KX158" s="88"/>
      <c r="KY158" s="88"/>
      <c r="KZ158" s="88"/>
      <c r="LA158" s="88"/>
      <c r="LB158" s="88"/>
      <c r="LC158" s="88"/>
      <c r="LD158" s="88"/>
      <c r="LE158" s="88"/>
      <c r="LF158" s="88"/>
      <c r="LG158" s="88"/>
      <c r="LH158" s="88"/>
      <c r="LI158" s="88"/>
      <c r="LJ158" s="88"/>
      <c r="LK158" s="88"/>
      <c r="LL158" s="88"/>
      <c r="LM158" s="88"/>
      <c r="LN158" s="88"/>
      <c r="LO158" s="88"/>
      <c r="LP158" s="88"/>
      <c r="LQ158" s="88"/>
      <c r="LR158" s="88"/>
      <c r="LS158" s="88"/>
      <c r="LT158" s="88"/>
      <c r="LU158" s="88"/>
      <c r="LV158" s="88"/>
      <c r="LW158" s="88"/>
      <c r="LX158" s="88"/>
      <c r="LY158" s="88"/>
      <c r="LZ158" s="88"/>
      <c r="MA158" s="88"/>
      <c r="MB158" s="88"/>
      <c r="MC158" s="88"/>
      <c r="MD158" s="88"/>
      <c r="ME158" s="88"/>
      <c r="MF158" s="88"/>
      <c r="MG158" s="88"/>
      <c r="MH158" s="88"/>
      <c r="MI158" s="88"/>
      <c r="MJ158" s="88"/>
      <c r="MK158" s="88"/>
      <c r="ML158" s="88"/>
      <c r="MM158" s="88"/>
      <c r="MN158" s="88"/>
      <c r="MO158" s="88"/>
      <c r="MP158" s="88"/>
      <c r="MQ158" s="88"/>
      <c r="MR158" s="88"/>
      <c r="MS158" s="88"/>
      <c r="MT158" s="88"/>
      <c r="MU158" s="88"/>
      <c r="MV158" s="88"/>
      <c r="MW158" s="88"/>
      <c r="MX158" s="88"/>
      <c r="MY158" s="88"/>
      <c r="MZ158" s="88"/>
      <c r="NA158" s="88"/>
      <c r="NB158" s="88"/>
      <c r="NC158" s="88"/>
      <c r="ND158" s="88"/>
      <c r="NE158" s="88"/>
      <c r="NF158" s="88"/>
      <c r="NG158" s="88"/>
      <c r="NH158" s="88"/>
      <c r="NI158" s="88"/>
      <c r="NJ158" s="88"/>
      <c r="NK158" s="88"/>
      <c r="NL158" s="88"/>
      <c r="NM158" s="88"/>
      <c r="NN158" s="88"/>
      <c r="NO158" s="88"/>
      <c r="NP158" s="88"/>
      <c r="NQ158" s="88"/>
      <c r="NR158" s="88"/>
      <c r="NS158" s="88"/>
      <c r="NT158" s="88"/>
      <c r="NU158" s="88"/>
      <c r="NV158" s="88"/>
      <c r="NW158" s="88"/>
      <c r="NX158" s="88"/>
      <c r="NY158" s="88"/>
      <c r="NZ158" s="88"/>
      <c r="OA158" s="88"/>
      <c r="OB158" s="88"/>
      <c r="OC158" s="88"/>
      <c r="OD158" s="88"/>
      <c r="OE158" s="88"/>
      <c r="OF158" s="88"/>
      <c r="OG158" s="88"/>
      <c r="OH158" s="88"/>
      <c r="OI158" s="88"/>
      <c r="OJ158" s="88"/>
      <c r="OK158" s="88"/>
      <c r="OL158" s="88"/>
      <c r="OM158" s="88"/>
      <c r="ON158" s="88"/>
      <c r="OO158" s="88"/>
      <c r="OP158" s="88"/>
      <c r="OQ158" s="88"/>
      <c r="OR158" s="88"/>
      <c r="OS158" s="88"/>
      <c r="OT158" s="88"/>
      <c r="OU158" s="88"/>
      <c r="OV158" s="88"/>
      <c r="OW158" s="88"/>
      <c r="OX158" s="88"/>
      <c r="OY158" s="88"/>
      <c r="OZ158" s="88"/>
      <c r="PA158" s="88"/>
      <c r="PB158" s="88"/>
      <c r="PC158" s="88"/>
      <c r="PD158" s="88"/>
      <c r="PE158" s="88"/>
      <c r="PF158" s="88"/>
      <c r="PG158" s="88"/>
      <c r="PH158" s="88"/>
      <c r="PI158" s="88"/>
      <c r="PJ158" s="88"/>
      <c r="PK158" s="88"/>
      <c r="PL158" s="88"/>
      <c r="PM158" s="88"/>
      <c r="PN158" s="88"/>
      <c r="PO158" s="88"/>
      <c r="PP158" s="88"/>
      <c r="PQ158" s="88"/>
      <c r="PR158" s="88"/>
      <c r="PS158" s="88"/>
      <c r="PT158" s="88"/>
      <c r="PU158" s="88"/>
      <c r="PV158" s="88"/>
      <c r="PW158" s="88"/>
      <c r="PX158" s="88"/>
      <c r="PY158" s="88"/>
      <c r="PZ158" s="88"/>
      <c r="QA158" s="88"/>
      <c r="QB158" s="88"/>
      <c r="QC158" s="88"/>
      <c r="QD158" s="88"/>
      <c r="QE158" s="88"/>
      <c r="QF158" s="88"/>
      <c r="QG158" s="88"/>
      <c r="QH158" s="88"/>
      <c r="QI158" s="88"/>
      <c r="QJ158" s="88"/>
      <c r="QK158" s="88"/>
      <c r="QL158" s="88"/>
      <c r="QM158" s="88"/>
      <c r="QN158" s="88"/>
      <c r="QO158" s="88"/>
      <c r="QP158" s="88"/>
      <c r="QQ158" s="88"/>
      <c r="QR158" s="88"/>
      <c r="QS158" s="88"/>
      <c r="QT158" s="88"/>
      <c r="QU158" s="88"/>
      <c r="QV158" s="88"/>
      <c r="QW158" s="88"/>
      <c r="QX158" s="88"/>
      <c r="QY158" s="88"/>
      <c r="QZ158" s="88"/>
      <c r="RA158" s="88"/>
      <c r="RB158" s="88"/>
      <c r="RC158" s="88"/>
      <c r="RD158" s="88"/>
      <c r="RE158" s="88"/>
      <c r="RF158" s="88"/>
      <c r="RG158" s="88"/>
      <c r="RH158" s="88"/>
      <c r="RI158" s="88"/>
      <c r="RJ158" s="88"/>
      <c r="RK158" s="88"/>
      <c r="RL158" s="88"/>
      <c r="RM158" s="88"/>
      <c r="RN158" s="88"/>
      <c r="RO158" s="88"/>
      <c r="RP158" s="88"/>
      <c r="RQ158" s="88"/>
      <c r="RR158" s="88"/>
      <c r="RS158" s="88"/>
      <c r="RT158" s="88"/>
      <c r="RU158" s="88"/>
      <c r="RV158" s="88"/>
      <c r="RW158" s="88"/>
      <c r="RX158" s="88"/>
      <c r="RY158" s="88"/>
      <c r="RZ158" s="88"/>
      <c r="SA158" s="88"/>
      <c r="SB158" s="88"/>
      <c r="SC158" s="88"/>
      <c r="SD158" s="88"/>
      <c r="SE158" s="88"/>
      <c r="SF158" s="88"/>
      <c r="SG158" s="88"/>
      <c r="SH158" s="88"/>
      <c r="SI158" s="88"/>
      <c r="SJ158" s="88"/>
      <c r="SK158" s="88"/>
      <c r="SL158" s="88"/>
      <c r="SM158" s="88"/>
      <c r="SN158" s="88"/>
      <c r="SO158" s="88"/>
      <c r="SP158" s="88"/>
      <c r="SQ158" s="88"/>
      <c r="SR158" s="88"/>
      <c r="SS158" s="88"/>
      <c r="ST158" s="88"/>
      <c r="SU158" s="88"/>
      <c r="SV158" s="88"/>
      <c r="SW158" s="88"/>
      <c r="SX158" s="88"/>
      <c r="SY158" s="88"/>
      <c r="SZ158" s="88"/>
      <c r="TA158" s="88"/>
      <c r="TB158" s="88"/>
      <c r="TC158" s="88"/>
      <c r="TD158" s="88"/>
      <c r="TE158" s="88"/>
      <c r="TF158" s="88"/>
      <c r="TG158" s="88"/>
      <c r="TH158" s="88"/>
      <c r="TI158" s="88"/>
      <c r="TJ158" s="88"/>
      <c r="TK158" s="88"/>
      <c r="TL158" s="88"/>
      <c r="TM158" s="88"/>
      <c r="TN158" s="88"/>
      <c r="TO158" s="88"/>
      <c r="TP158" s="88"/>
      <c r="TQ158" s="88"/>
      <c r="TR158" s="88"/>
      <c r="TS158" s="88"/>
      <c r="TT158" s="88"/>
      <c r="TU158" s="88"/>
      <c r="TV158" s="88"/>
      <c r="TW158" s="88"/>
      <c r="TX158" s="88"/>
      <c r="TY158" s="88"/>
      <c r="TZ158" s="88"/>
      <c r="UA158" s="88"/>
      <c r="UB158" s="88"/>
      <c r="UC158" s="88"/>
      <c r="UD158" s="88"/>
      <c r="UE158" s="88"/>
      <c r="UF158" s="88"/>
      <c r="UG158" s="88"/>
      <c r="UH158" s="88"/>
      <c r="UI158" s="88"/>
      <c r="UJ158" s="88"/>
      <c r="UK158" s="88"/>
      <c r="UL158" s="88"/>
      <c r="UM158" s="88"/>
      <c r="UN158" s="88"/>
      <c r="UO158" s="88"/>
      <c r="UP158" s="88"/>
      <c r="UQ158" s="88"/>
      <c r="UR158" s="88"/>
      <c r="US158" s="88"/>
      <c r="UT158" s="88"/>
      <c r="UU158" s="88"/>
      <c r="UV158" s="88"/>
      <c r="UW158" s="88"/>
      <c r="UX158" s="88"/>
      <c r="UY158" s="88"/>
      <c r="UZ158" s="88"/>
      <c r="VA158" s="88"/>
      <c r="VB158" s="88"/>
      <c r="VC158" s="88"/>
      <c r="VD158" s="88"/>
      <c r="VE158" s="88"/>
      <c r="VF158" s="88"/>
      <c r="VG158" s="88"/>
      <c r="VH158" s="88"/>
      <c r="VI158" s="88"/>
      <c r="VJ158" s="88"/>
      <c r="VK158" s="88"/>
      <c r="VL158" s="88"/>
      <c r="VM158" s="88"/>
      <c r="VN158" s="88"/>
      <c r="VO158" s="88"/>
      <c r="VP158" s="88"/>
      <c r="VQ158" s="88"/>
      <c r="VR158" s="88"/>
      <c r="VS158" s="88"/>
      <c r="VT158" s="88"/>
      <c r="VU158" s="88"/>
      <c r="VV158" s="88"/>
      <c r="VW158" s="88"/>
      <c r="VX158" s="88"/>
      <c r="VY158" s="88"/>
      <c r="VZ158" s="88"/>
      <c r="WA158" s="88"/>
      <c r="WB158" s="88"/>
      <c r="WC158" s="88"/>
      <c r="WD158" s="88"/>
      <c r="WE158" s="88"/>
      <c r="WF158" s="88"/>
      <c r="WG158" s="88"/>
      <c r="WH158" s="88"/>
      <c r="WI158" s="88"/>
      <c r="WJ158" s="88"/>
      <c r="WK158" s="88"/>
      <c r="WL158" s="88"/>
      <c r="WM158" s="88"/>
      <c r="WN158" s="88"/>
      <c r="WO158" s="88"/>
      <c r="WP158" s="88"/>
      <c r="WQ158" s="88"/>
      <c r="WR158" s="88"/>
      <c r="WS158" s="88"/>
      <c r="WT158" s="88"/>
      <c r="WU158" s="88"/>
      <c r="WV158" s="88"/>
      <c r="WW158" s="88"/>
      <c r="WX158" s="88"/>
      <c r="WY158" s="88"/>
      <c r="WZ158" s="88"/>
      <c r="XA158" s="88"/>
      <c r="XB158" s="88"/>
      <c r="XC158" s="88"/>
      <c r="XD158" s="88"/>
      <c r="XE158" s="88"/>
      <c r="XF158" s="88"/>
      <c r="XG158" s="88"/>
      <c r="XH158" s="88"/>
      <c r="XI158" s="88"/>
      <c r="XJ158" s="88"/>
      <c r="XK158" s="88"/>
      <c r="XL158" s="88"/>
      <c r="XM158" s="88"/>
      <c r="XN158" s="88"/>
      <c r="XO158" s="88"/>
      <c r="XP158" s="88"/>
      <c r="XQ158" s="88"/>
      <c r="XR158" s="88"/>
      <c r="XS158" s="88"/>
      <c r="XT158" s="88"/>
      <c r="XU158" s="88"/>
      <c r="XV158" s="88"/>
      <c r="XW158" s="88"/>
      <c r="XX158" s="88"/>
      <c r="XY158" s="88"/>
      <c r="XZ158" s="88"/>
      <c r="YA158" s="88"/>
      <c r="YB158" s="88"/>
      <c r="YC158" s="88"/>
      <c r="YD158" s="88"/>
      <c r="YE158" s="88"/>
      <c r="YF158" s="88"/>
      <c r="YG158" s="88"/>
      <c r="YH158" s="88"/>
      <c r="YI158" s="88"/>
      <c r="YJ158" s="88"/>
      <c r="YK158" s="88"/>
      <c r="YL158" s="88"/>
      <c r="YM158" s="88"/>
      <c r="YN158" s="88"/>
      <c r="YO158" s="88"/>
      <c r="YP158" s="88"/>
      <c r="YQ158" s="88"/>
      <c r="YR158" s="88"/>
      <c r="YS158" s="88"/>
      <c r="YT158" s="88"/>
      <c r="YU158" s="88"/>
      <c r="YV158" s="88"/>
      <c r="YW158" s="88"/>
      <c r="YX158" s="88"/>
      <c r="YY158" s="88"/>
      <c r="YZ158" s="88"/>
      <c r="ZA158" s="88"/>
      <c r="ZB158" s="88"/>
      <c r="ZC158" s="88"/>
      <c r="ZD158" s="88"/>
      <c r="ZE158" s="88"/>
      <c r="ZF158" s="88"/>
      <c r="ZG158" s="88"/>
      <c r="ZH158" s="88"/>
      <c r="ZI158" s="88"/>
      <c r="ZJ158" s="88"/>
      <c r="ZK158" s="88"/>
      <c r="ZL158" s="88"/>
      <c r="ZM158" s="88"/>
      <c r="ZN158" s="88"/>
      <c r="ZO158" s="88"/>
      <c r="ZP158" s="88"/>
      <c r="ZQ158" s="88"/>
      <c r="ZR158" s="88"/>
      <c r="ZS158" s="88"/>
      <c r="ZT158" s="88"/>
      <c r="ZU158" s="88"/>
      <c r="ZV158" s="88"/>
      <c r="ZW158" s="88"/>
      <c r="ZX158" s="88"/>
      <c r="ZY158" s="88"/>
      <c r="ZZ158" s="88"/>
      <c r="AAA158" s="88"/>
      <c r="AAB158" s="88"/>
      <c r="AAC158" s="88"/>
      <c r="AAD158" s="88"/>
      <c r="AAE158" s="88"/>
      <c r="AAF158" s="88"/>
      <c r="AAG158" s="88"/>
      <c r="AAH158" s="88"/>
      <c r="AAI158" s="88"/>
      <c r="AAJ158" s="88"/>
      <c r="AAK158" s="88"/>
      <c r="AAL158" s="88"/>
      <c r="AAM158" s="88"/>
      <c r="AAN158" s="88"/>
      <c r="AAO158" s="88"/>
      <c r="AAP158" s="88"/>
      <c r="AAQ158" s="88"/>
      <c r="AAR158" s="88"/>
      <c r="AAS158" s="88"/>
      <c r="AAT158" s="88"/>
      <c r="AAU158" s="88"/>
      <c r="AAV158" s="88"/>
      <c r="AAW158" s="88"/>
      <c r="AAX158" s="88"/>
      <c r="AAY158" s="88"/>
      <c r="AAZ158" s="88"/>
      <c r="ABA158" s="88"/>
      <c r="ABB158" s="88"/>
      <c r="ABC158" s="88"/>
      <c r="ABD158" s="88"/>
      <c r="ABE158" s="88"/>
      <c r="ABF158" s="88"/>
      <c r="ABG158" s="88"/>
      <c r="ABH158" s="88"/>
      <c r="ABI158" s="88"/>
      <c r="ABJ158" s="88"/>
      <c r="ABK158" s="88"/>
      <c r="ABL158" s="88"/>
      <c r="ABM158" s="88"/>
      <c r="ABN158" s="88"/>
      <c r="ABO158" s="88"/>
      <c r="ABP158" s="88"/>
      <c r="ABQ158" s="88"/>
      <c r="ABR158" s="88"/>
      <c r="ABS158" s="88"/>
      <c r="ABT158" s="88"/>
      <c r="ABU158" s="88"/>
      <c r="ABV158" s="88"/>
      <c r="ABW158" s="88"/>
      <c r="ABX158" s="88"/>
      <c r="ABY158" s="88"/>
      <c r="ABZ158" s="88"/>
      <c r="ACA158" s="88"/>
      <c r="ACB158" s="88"/>
      <c r="ACC158" s="88"/>
      <c r="ACD158" s="88"/>
      <c r="ACE158" s="88"/>
      <c r="ACF158" s="88"/>
      <c r="ACG158" s="88"/>
      <c r="ACH158" s="88"/>
      <c r="ACI158" s="88"/>
      <c r="ACJ158" s="88"/>
      <c r="ACK158" s="88"/>
      <c r="ACL158" s="88"/>
      <c r="ACM158" s="88"/>
      <c r="ACN158" s="88"/>
      <c r="ACO158" s="88"/>
      <c r="ACP158" s="88"/>
      <c r="ACQ158" s="88"/>
      <c r="ACR158" s="88"/>
      <c r="ACS158" s="88"/>
      <c r="ACT158" s="88"/>
      <c r="ACU158" s="88"/>
      <c r="ACV158" s="88"/>
      <c r="ACW158" s="88"/>
      <c r="ACX158" s="88"/>
      <c r="ACY158" s="88"/>
      <c r="ACZ158" s="88"/>
      <c r="ADA158" s="88"/>
      <c r="ADB158" s="88"/>
      <c r="ADC158" s="88"/>
      <c r="ADD158" s="88"/>
      <c r="ADE158" s="88"/>
      <c r="ADF158" s="88"/>
      <c r="ADG158" s="88"/>
      <c r="ADH158" s="88"/>
      <c r="ADI158" s="88"/>
      <c r="ADJ158" s="88"/>
      <c r="ADK158" s="88"/>
      <c r="ADL158" s="88"/>
      <c r="ADM158" s="88"/>
      <c r="ADN158" s="88"/>
      <c r="ADO158" s="88"/>
      <c r="ADP158" s="88"/>
      <c r="ADQ158" s="88"/>
      <c r="ADR158" s="88"/>
      <c r="ADS158" s="88"/>
      <c r="ADT158" s="88"/>
      <c r="ADU158" s="88"/>
      <c r="ADV158" s="88"/>
      <c r="ADW158" s="88"/>
      <c r="ADX158" s="88"/>
      <c r="ADY158" s="88"/>
      <c r="ADZ158" s="88"/>
      <c r="AEA158" s="88"/>
      <c r="AEB158" s="88"/>
      <c r="AEC158" s="88"/>
      <c r="AED158" s="88"/>
      <c r="AEE158" s="88"/>
      <c r="AEF158" s="88"/>
      <c r="AEG158" s="88"/>
      <c r="AEH158" s="88"/>
      <c r="AEI158" s="88"/>
      <c r="AEJ158" s="88"/>
      <c r="AEK158" s="88"/>
      <c r="AEL158" s="88"/>
      <c r="AEM158" s="88"/>
      <c r="AEN158" s="88"/>
      <c r="AEO158" s="88"/>
      <c r="AEP158" s="88"/>
      <c r="AEQ158" s="88"/>
      <c r="AER158" s="88"/>
      <c r="AES158" s="88"/>
      <c r="AET158" s="88"/>
      <c r="AEU158" s="88"/>
      <c r="AEV158" s="88"/>
      <c r="AEW158" s="88"/>
      <c r="AEX158" s="88"/>
      <c r="AEY158" s="88"/>
      <c r="AEZ158" s="88"/>
      <c r="AFA158" s="88"/>
      <c r="AFB158" s="88"/>
      <c r="AFC158" s="88"/>
      <c r="AFD158" s="88"/>
      <c r="AFE158" s="88"/>
      <c r="AFF158" s="88"/>
      <c r="AFG158" s="88"/>
      <c r="AFH158" s="88"/>
      <c r="AFI158" s="88"/>
      <c r="AFJ158" s="88"/>
      <c r="AFK158" s="88"/>
      <c r="AFL158" s="88"/>
      <c r="AFM158" s="88"/>
      <c r="AFN158" s="88"/>
      <c r="AFO158" s="88"/>
      <c r="AFP158" s="88"/>
      <c r="AFQ158" s="88"/>
      <c r="AFR158" s="88"/>
      <c r="AFS158" s="88"/>
      <c r="AFT158" s="88"/>
      <c r="AFU158" s="88"/>
      <c r="AFV158" s="88"/>
      <c r="AFW158" s="88"/>
      <c r="AFX158" s="88"/>
      <c r="AFY158" s="88"/>
      <c r="AFZ158" s="88"/>
      <c r="AGA158" s="88"/>
      <c r="AGB158" s="88"/>
      <c r="AGC158" s="88"/>
      <c r="AGD158" s="88"/>
      <c r="AGE158" s="88"/>
      <c r="AGF158" s="88"/>
      <c r="AGG158" s="88"/>
      <c r="AGH158" s="88"/>
      <c r="AGI158" s="88"/>
      <c r="AGJ158" s="88"/>
      <c r="AGK158" s="88"/>
      <c r="AGL158" s="88"/>
      <c r="AGM158" s="88"/>
      <c r="AGN158" s="88"/>
      <c r="AGO158" s="88"/>
      <c r="AGP158" s="88"/>
      <c r="AGQ158" s="88"/>
      <c r="AGR158" s="88"/>
      <c r="AGS158" s="88"/>
      <c r="AGT158" s="88"/>
      <c r="AGU158" s="88"/>
      <c r="AGV158" s="88"/>
      <c r="AGW158" s="88"/>
      <c r="AGX158" s="88"/>
      <c r="AGY158" s="88"/>
      <c r="AGZ158" s="88"/>
      <c r="AHA158" s="88"/>
      <c r="AHB158" s="88"/>
      <c r="AHC158" s="88"/>
      <c r="AHD158" s="88"/>
      <c r="AHE158" s="88"/>
      <c r="AHF158" s="88"/>
      <c r="AHG158" s="88"/>
      <c r="AHH158" s="88"/>
      <c r="AHI158" s="88"/>
      <c r="AHJ158" s="88"/>
      <c r="AHK158" s="88"/>
      <c r="AHL158" s="88"/>
      <c r="AHM158" s="88"/>
      <c r="AHN158" s="88"/>
      <c r="AHO158" s="88"/>
      <c r="AHP158" s="88"/>
      <c r="AHQ158" s="88"/>
      <c r="AHR158" s="88"/>
      <c r="AHS158" s="88"/>
      <c r="AHT158" s="88"/>
      <c r="AHU158" s="88"/>
      <c r="AHV158" s="88"/>
      <c r="AHW158" s="88"/>
      <c r="AHX158" s="88"/>
      <c r="AHY158" s="88"/>
      <c r="AHZ158" s="88"/>
      <c r="AIA158" s="88"/>
      <c r="AIB158" s="88"/>
      <c r="AIC158" s="88"/>
      <c r="AID158" s="88"/>
      <c r="AIE158" s="88"/>
      <c r="AIF158" s="88"/>
      <c r="AIG158" s="88"/>
      <c r="AIH158" s="88"/>
      <c r="AII158" s="88"/>
      <c r="AIJ158" s="88"/>
      <c r="AIK158" s="88"/>
      <c r="AIL158" s="88"/>
      <c r="AIM158" s="88"/>
      <c r="AIN158" s="88"/>
      <c r="AIO158" s="88"/>
      <c r="AIP158" s="88"/>
      <c r="AIQ158" s="88"/>
      <c r="AIR158" s="88"/>
      <c r="AIS158" s="88"/>
      <c r="AIT158" s="88"/>
      <c r="AIU158" s="88"/>
      <c r="AIV158" s="88"/>
      <c r="AIW158" s="88"/>
      <c r="AIX158" s="88"/>
      <c r="AIY158" s="88"/>
      <c r="AIZ158" s="88"/>
      <c r="AJA158" s="88"/>
      <c r="AJB158" s="88"/>
      <c r="AJC158" s="88"/>
      <c r="AJD158" s="88"/>
      <c r="AJE158" s="88"/>
      <c r="AJF158" s="88"/>
      <c r="AJG158" s="88"/>
      <c r="AJH158" s="88"/>
      <c r="AJI158" s="88"/>
      <c r="AJJ158" s="88"/>
      <c r="AJK158" s="88"/>
      <c r="AJL158" s="88"/>
      <c r="AJM158" s="88"/>
      <c r="AJN158" s="88"/>
      <c r="AJO158" s="88"/>
      <c r="AJP158" s="88"/>
      <c r="AJQ158" s="88"/>
      <c r="AJR158" s="88"/>
      <c r="AJS158" s="88"/>
      <c r="AJT158" s="88"/>
      <c r="AJU158" s="88"/>
      <c r="AJV158" s="88"/>
      <c r="AJW158" s="88"/>
      <c r="AJX158" s="88"/>
      <c r="AJY158" s="88"/>
      <c r="AJZ158" s="88"/>
      <c r="AKA158" s="88"/>
      <c r="AKB158" s="88"/>
      <c r="AKC158" s="88"/>
      <c r="AKD158" s="88"/>
      <c r="AKE158" s="88"/>
      <c r="AKF158" s="88"/>
      <c r="AKG158" s="88"/>
      <c r="AKH158" s="88"/>
      <c r="AKI158" s="88"/>
      <c r="AKJ158" s="88"/>
      <c r="AKK158" s="88"/>
      <c r="AKL158" s="88"/>
      <c r="AKM158" s="88"/>
      <c r="AKN158" s="88"/>
      <c r="AKO158" s="88"/>
      <c r="AKP158" s="88"/>
      <c r="AKQ158" s="88"/>
      <c r="AKR158" s="88"/>
      <c r="AKS158" s="88"/>
      <c r="AKT158" s="88"/>
      <c r="AKU158" s="88"/>
      <c r="AKV158" s="88"/>
      <c r="AKW158" s="88"/>
      <c r="AKX158" s="88"/>
      <c r="AKY158" s="88"/>
      <c r="AKZ158" s="88"/>
      <c r="ALA158" s="88"/>
      <c r="ALB158" s="88"/>
      <c r="ALC158" s="88"/>
      <c r="ALD158" s="88"/>
      <c r="ALE158" s="88"/>
      <c r="ALF158" s="88"/>
      <c r="ALG158" s="88"/>
      <c r="ALH158" s="88"/>
      <c r="ALI158" s="88"/>
      <c r="ALJ158" s="88"/>
      <c r="ALK158" s="88"/>
      <c r="ALL158" s="88"/>
      <c r="ALM158" s="88"/>
      <c r="ALN158" s="88"/>
      <c r="ALO158" s="88"/>
      <c r="ALP158" s="88"/>
      <c r="ALQ158" s="88"/>
      <c r="ALR158" s="88"/>
      <c r="ALS158" s="88"/>
      <c r="ALT158" s="88"/>
      <c r="ALU158" s="88"/>
      <c r="ALV158" s="88"/>
      <c r="ALW158" s="88"/>
      <c r="ALX158" s="88"/>
      <c r="ALY158" s="88"/>
      <c r="ALZ158" s="88"/>
      <c r="AMA158" s="88"/>
      <c r="AMB158" s="88"/>
      <c r="AMC158" s="88"/>
      <c r="AMD158" s="88"/>
      <c r="AME158" s="88"/>
      <c r="AMF158" s="88"/>
      <c r="AMG158" s="88"/>
      <c r="AMH158" s="88"/>
      <c r="AMI158" s="88"/>
      <c r="AMJ158" s="88"/>
      <c r="AMK158" s="88"/>
      <c r="AML158" s="88"/>
      <c r="AMM158" s="88"/>
      <c r="AMN158" s="88"/>
      <c r="AMO158" s="88"/>
      <c r="AMP158" s="88"/>
      <c r="AMQ158" s="88"/>
      <c r="AMR158" s="88"/>
      <c r="AMS158" s="88"/>
      <c r="AMT158" s="88"/>
      <c r="AMU158" s="88"/>
      <c r="AMV158" s="88"/>
      <c r="AMW158" s="88"/>
      <c r="AMX158" s="88"/>
      <c r="AMY158" s="88"/>
      <c r="AMZ158" s="88"/>
      <c r="ANA158" s="88"/>
      <c r="ANB158" s="88"/>
      <c r="ANC158" s="88"/>
      <c r="AND158" s="88"/>
      <c r="ANE158" s="88"/>
      <c r="ANF158" s="88"/>
      <c r="ANG158" s="88"/>
      <c r="ANH158" s="88"/>
      <c r="ANI158" s="88"/>
      <c r="ANJ158" s="88"/>
      <c r="ANK158" s="88"/>
      <c r="ANL158" s="88"/>
      <c r="ANM158" s="88"/>
      <c r="ANN158" s="88"/>
      <c r="ANO158" s="88"/>
      <c r="ANP158" s="88"/>
      <c r="ANQ158" s="88"/>
      <c r="ANR158" s="88"/>
      <c r="ANS158" s="88"/>
      <c r="ANT158" s="88"/>
      <c r="ANU158" s="88"/>
      <c r="ANV158" s="88"/>
      <c r="ANW158" s="88"/>
      <c r="ANX158" s="88"/>
      <c r="ANY158" s="88"/>
      <c r="ANZ158" s="88"/>
      <c r="AOA158" s="88"/>
      <c r="AOB158" s="88"/>
      <c r="AOC158" s="88"/>
      <c r="AOD158" s="88"/>
      <c r="AOE158" s="88"/>
      <c r="AOF158" s="88"/>
      <c r="AOG158" s="88"/>
      <c r="AOH158" s="88"/>
      <c r="AOI158" s="88"/>
      <c r="AOJ158" s="88"/>
      <c r="AOK158" s="88"/>
      <c r="AOL158" s="88"/>
      <c r="AOM158" s="88"/>
      <c r="AON158" s="88"/>
      <c r="AOO158" s="88"/>
      <c r="AOP158" s="88"/>
      <c r="AOQ158" s="88"/>
      <c r="AOR158" s="88"/>
      <c r="AOS158" s="88"/>
      <c r="AOT158" s="88"/>
      <c r="AOU158" s="88"/>
      <c r="AOV158" s="88"/>
      <c r="AOW158" s="88"/>
      <c r="AOX158" s="88"/>
      <c r="AOY158" s="88"/>
      <c r="AOZ158" s="88"/>
      <c r="APA158" s="88"/>
      <c r="APB158" s="88"/>
      <c r="APC158" s="88"/>
      <c r="APD158" s="88"/>
      <c r="APE158" s="88"/>
      <c r="APF158" s="88"/>
      <c r="APG158" s="88"/>
      <c r="APH158" s="88"/>
      <c r="API158" s="88"/>
      <c r="APJ158" s="88"/>
      <c r="APK158" s="88"/>
      <c r="APL158" s="88"/>
      <c r="APM158" s="88"/>
      <c r="APN158" s="88"/>
      <c r="APO158" s="88"/>
      <c r="APP158" s="88"/>
      <c r="APQ158" s="88"/>
      <c r="APR158" s="88"/>
      <c r="APS158" s="88"/>
      <c r="APT158" s="88"/>
      <c r="APU158" s="88"/>
      <c r="APV158" s="88"/>
      <c r="APW158" s="88"/>
      <c r="APX158" s="88"/>
      <c r="APY158" s="88"/>
      <c r="APZ158" s="88"/>
      <c r="AQA158" s="88"/>
      <c r="AQB158" s="88"/>
      <c r="AQC158" s="88"/>
      <c r="AQD158" s="88"/>
      <c r="AQE158" s="88"/>
      <c r="AQF158" s="88"/>
      <c r="AQG158" s="88"/>
      <c r="AQH158" s="88"/>
      <c r="AQI158" s="88"/>
      <c r="AQJ158" s="88"/>
      <c r="AQK158" s="88"/>
      <c r="AQL158" s="88"/>
      <c r="AQM158" s="88"/>
      <c r="AQN158" s="88"/>
      <c r="AQO158" s="88"/>
      <c r="AQP158" s="88"/>
      <c r="AQQ158" s="88"/>
      <c r="AQR158" s="88"/>
      <c r="AQS158" s="88"/>
      <c r="AQT158" s="88"/>
      <c r="AQU158" s="88"/>
      <c r="AQV158" s="88"/>
      <c r="AQW158" s="88"/>
      <c r="AQX158" s="88"/>
      <c r="AQY158" s="88"/>
      <c r="AQZ158" s="88"/>
      <c r="ARA158" s="88"/>
      <c r="ARB158" s="88"/>
      <c r="ARC158" s="88"/>
      <c r="ARD158" s="88"/>
      <c r="ARE158" s="88"/>
      <c r="ARF158" s="88"/>
      <c r="ARG158" s="88"/>
      <c r="ARH158" s="88"/>
      <c r="ARI158" s="88"/>
      <c r="ARJ158" s="88"/>
      <c r="ARK158" s="88"/>
      <c r="ARL158" s="88"/>
      <c r="ARM158" s="88"/>
      <c r="ARN158" s="88"/>
      <c r="ARO158" s="88"/>
      <c r="ARP158" s="88"/>
      <c r="ARQ158" s="88"/>
      <c r="ARR158" s="88"/>
      <c r="ARS158" s="88"/>
      <c r="ART158" s="88"/>
      <c r="ARU158" s="88"/>
      <c r="ARV158" s="88"/>
      <c r="ARW158" s="88"/>
      <c r="ARX158" s="88"/>
      <c r="ARY158" s="88"/>
      <c r="ARZ158" s="88"/>
      <c r="ASA158" s="88"/>
      <c r="ASB158" s="88"/>
      <c r="ASC158" s="88"/>
      <c r="ASD158" s="88"/>
      <c r="ASE158" s="88"/>
      <c r="ASF158" s="88"/>
      <c r="ASG158" s="88"/>
      <c r="ASH158" s="88"/>
      <c r="ASI158" s="88"/>
      <c r="ASJ158" s="88"/>
      <c r="ASK158" s="88"/>
      <c r="ASL158" s="88"/>
      <c r="ASM158" s="88"/>
      <c r="ASN158" s="88"/>
      <c r="ASO158" s="88"/>
      <c r="ASP158" s="88"/>
      <c r="ASQ158" s="88"/>
      <c r="ASR158" s="88"/>
      <c r="ASS158" s="88"/>
      <c r="AST158" s="88"/>
      <c r="ASU158" s="88"/>
      <c r="ASV158" s="88"/>
      <c r="ASW158" s="88"/>
      <c r="ASX158" s="88"/>
      <c r="ASY158" s="88"/>
      <c r="ASZ158" s="88"/>
      <c r="ATA158" s="88"/>
      <c r="ATB158" s="88"/>
      <c r="ATC158" s="88"/>
      <c r="ATD158" s="88"/>
      <c r="ATE158" s="88"/>
      <c r="ATF158" s="88"/>
      <c r="ATG158" s="88"/>
      <c r="ATH158" s="88"/>
      <c r="ATI158" s="88"/>
      <c r="ATJ158" s="88"/>
      <c r="ATK158" s="88"/>
      <c r="ATL158" s="88"/>
      <c r="ATM158" s="88"/>
      <c r="ATN158" s="88"/>
      <c r="ATO158" s="88"/>
      <c r="ATP158" s="88"/>
      <c r="ATQ158" s="88"/>
      <c r="ATR158" s="88"/>
      <c r="ATS158" s="88"/>
      <c r="ATT158" s="88"/>
      <c r="ATU158" s="88"/>
      <c r="ATV158" s="88"/>
      <c r="ATW158" s="88"/>
      <c r="ATX158" s="88"/>
      <c r="ATY158" s="88"/>
      <c r="ATZ158" s="88"/>
      <c r="AUA158" s="88"/>
      <c r="AUB158" s="88"/>
      <c r="AUC158" s="88"/>
      <c r="AUD158" s="88"/>
      <c r="AUE158" s="88"/>
      <c r="AUF158" s="88"/>
      <c r="AUG158" s="88"/>
      <c r="AUH158" s="88"/>
      <c r="AUI158" s="88"/>
      <c r="AUJ158" s="88"/>
      <c r="AUK158" s="88"/>
      <c r="AUL158" s="88"/>
      <c r="AUM158" s="88"/>
      <c r="AUN158" s="88"/>
      <c r="AUO158" s="88"/>
      <c r="AUP158" s="88"/>
      <c r="AUQ158" s="88"/>
      <c r="AUR158" s="88"/>
      <c r="AUS158" s="88"/>
      <c r="AUT158" s="88"/>
      <c r="AUU158" s="88"/>
      <c r="AUV158" s="88"/>
      <c r="AUW158" s="88"/>
      <c r="AUX158" s="88"/>
      <c r="AUY158" s="88"/>
      <c r="AUZ158" s="88"/>
      <c r="AVA158" s="88"/>
      <c r="AVB158" s="88"/>
      <c r="AVC158" s="88"/>
      <c r="AVD158" s="88"/>
      <c r="AVE158" s="88"/>
      <c r="AVF158" s="88"/>
      <c r="AVG158" s="88"/>
      <c r="AVH158" s="88"/>
      <c r="AVI158" s="88"/>
      <c r="AVJ158" s="88"/>
      <c r="AVK158" s="88"/>
      <c r="AVL158" s="88"/>
      <c r="AVM158" s="88"/>
      <c r="AVN158" s="88"/>
      <c r="AVO158" s="88"/>
      <c r="AVP158" s="88"/>
      <c r="AVQ158" s="88"/>
      <c r="AVR158" s="88"/>
      <c r="AVS158" s="88"/>
      <c r="AVT158" s="88"/>
      <c r="AVU158" s="88"/>
      <c r="AVV158" s="88"/>
      <c r="AVW158" s="88"/>
      <c r="AVX158" s="88"/>
      <c r="AVY158" s="88"/>
      <c r="AVZ158" s="88"/>
      <c r="AWA158" s="88"/>
      <c r="AWB158" s="88"/>
      <c r="AWC158" s="88"/>
      <c r="AWD158" s="88"/>
      <c r="AWE158" s="88"/>
      <c r="AWF158" s="88"/>
      <c r="AWG158" s="88"/>
      <c r="AWH158" s="88"/>
      <c r="AWI158" s="88"/>
      <c r="AWJ158" s="88"/>
      <c r="AWK158" s="88"/>
      <c r="AWL158" s="88"/>
      <c r="AWM158" s="88"/>
      <c r="AWN158" s="88"/>
      <c r="AWO158" s="88"/>
      <c r="AWP158" s="88"/>
      <c r="AWQ158" s="88"/>
      <c r="AWR158" s="88"/>
      <c r="AWS158" s="88"/>
      <c r="AWT158" s="88"/>
      <c r="AWU158" s="88"/>
      <c r="AWV158" s="88"/>
      <c r="AWW158" s="88"/>
      <c r="AWX158" s="88"/>
      <c r="AWY158" s="88"/>
      <c r="AWZ158" s="88"/>
      <c r="AXA158" s="88"/>
      <c r="AXB158" s="88"/>
      <c r="AXC158" s="88"/>
      <c r="AXD158" s="88"/>
      <c r="AXE158" s="88"/>
      <c r="AXF158" s="88"/>
      <c r="AXG158" s="88"/>
      <c r="AXH158" s="88"/>
      <c r="AXI158" s="88"/>
      <c r="AXJ158" s="88"/>
      <c r="AXK158" s="88"/>
      <c r="AXL158" s="88"/>
      <c r="AXM158" s="88"/>
      <c r="AXN158" s="88"/>
      <c r="AXO158" s="88"/>
      <c r="AXP158" s="88"/>
      <c r="AXQ158" s="88"/>
      <c r="AXR158" s="88"/>
      <c r="AXS158" s="88"/>
      <c r="AXT158" s="88"/>
      <c r="AXU158" s="88"/>
      <c r="AXV158" s="88"/>
      <c r="AXW158" s="88"/>
      <c r="AXX158" s="88"/>
      <c r="AXY158" s="88"/>
      <c r="AXZ158" s="88"/>
      <c r="AYA158" s="88"/>
      <c r="AYB158" s="88"/>
      <c r="AYC158" s="88"/>
      <c r="AYD158" s="88"/>
      <c r="AYE158" s="88"/>
      <c r="AYF158" s="88"/>
      <c r="AYG158" s="88"/>
      <c r="AYH158" s="88"/>
      <c r="AYI158" s="88"/>
      <c r="AYJ158" s="88"/>
      <c r="AYK158" s="88"/>
      <c r="AYL158" s="88"/>
      <c r="AYM158" s="88"/>
      <c r="AYN158" s="88"/>
      <c r="AYO158" s="88"/>
      <c r="AYP158" s="88"/>
      <c r="AYQ158" s="88"/>
      <c r="AYR158" s="88"/>
      <c r="AYS158" s="88"/>
      <c r="AYT158" s="88"/>
      <c r="AYU158" s="88"/>
      <c r="AYV158" s="88"/>
      <c r="AYW158" s="88"/>
      <c r="AYX158" s="88"/>
      <c r="AYY158" s="88"/>
      <c r="AYZ158" s="88"/>
      <c r="AZA158" s="88"/>
      <c r="AZB158" s="88"/>
      <c r="AZC158" s="88"/>
      <c r="AZD158" s="88"/>
      <c r="AZE158" s="88"/>
      <c r="AZF158" s="88"/>
      <c r="AZG158" s="88"/>
      <c r="AZH158" s="88"/>
      <c r="AZI158" s="88"/>
      <c r="AZJ158" s="88"/>
      <c r="AZK158" s="88"/>
      <c r="AZL158" s="88"/>
      <c r="AZM158" s="88"/>
      <c r="AZN158" s="88"/>
      <c r="AZO158" s="88"/>
      <c r="AZP158" s="88"/>
      <c r="AZQ158" s="88"/>
      <c r="AZR158" s="88"/>
      <c r="AZS158" s="88"/>
      <c r="AZT158" s="88"/>
      <c r="AZU158" s="88"/>
      <c r="AZV158" s="88"/>
      <c r="AZW158" s="88"/>
      <c r="AZX158" s="88"/>
      <c r="AZY158" s="88"/>
      <c r="AZZ158" s="88"/>
      <c r="BAA158" s="88"/>
      <c r="BAB158" s="88"/>
      <c r="BAC158" s="88"/>
      <c r="BAD158" s="88"/>
      <c r="BAE158" s="88"/>
      <c r="BAF158" s="88"/>
      <c r="BAG158" s="88"/>
      <c r="BAH158" s="88"/>
      <c r="BAI158" s="88"/>
      <c r="BAJ158" s="88"/>
      <c r="BAK158" s="88"/>
      <c r="BAL158" s="88"/>
      <c r="BAM158" s="88"/>
      <c r="BAN158" s="88"/>
      <c r="BAO158" s="88"/>
      <c r="BAP158" s="88"/>
      <c r="BAQ158" s="88"/>
      <c r="BAR158" s="88"/>
      <c r="BAS158" s="88"/>
      <c r="BAT158" s="88"/>
      <c r="BAU158" s="88"/>
      <c r="BAV158" s="88"/>
      <c r="BAW158" s="88"/>
      <c r="BAX158" s="88"/>
      <c r="BAY158" s="88"/>
      <c r="BAZ158" s="88"/>
      <c r="BBA158" s="88"/>
      <c r="BBB158" s="88"/>
      <c r="BBC158" s="88"/>
      <c r="BBD158" s="88"/>
      <c r="BBE158" s="88"/>
      <c r="BBF158" s="88"/>
      <c r="BBG158" s="88"/>
      <c r="BBH158" s="88"/>
      <c r="BBI158" s="88"/>
      <c r="BBJ158" s="88"/>
      <c r="BBK158" s="88"/>
      <c r="BBL158" s="88"/>
      <c r="BBM158" s="88"/>
      <c r="BBN158" s="88"/>
      <c r="BBO158" s="88"/>
      <c r="BBP158" s="88"/>
      <c r="BBQ158" s="88"/>
      <c r="BBR158" s="88"/>
      <c r="BBS158" s="88"/>
      <c r="BBT158" s="88"/>
      <c r="BBU158" s="88"/>
      <c r="BBV158" s="88"/>
      <c r="BBW158" s="88"/>
      <c r="BBX158" s="88"/>
      <c r="BBY158" s="88"/>
      <c r="BBZ158" s="88"/>
      <c r="BCA158" s="88"/>
      <c r="BCB158" s="88"/>
      <c r="BCC158" s="88"/>
      <c r="BCD158" s="88"/>
      <c r="BCE158" s="88"/>
      <c r="BCF158" s="88"/>
      <c r="BCG158" s="88"/>
      <c r="BCH158" s="88"/>
      <c r="BCI158" s="88"/>
      <c r="BCJ158" s="88"/>
      <c r="BCK158" s="88"/>
      <c r="BCL158" s="88"/>
      <c r="BCM158" s="88"/>
      <c r="BCN158" s="88"/>
      <c r="BCO158" s="88"/>
      <c r="BCP158" s="88"/>
      <c r="BCQ158" s="88"/>
      <c r="BCR158" s="88"/>
      <c r="BCS158" s="88"/>
      <c r="BCT158" s="88"/>
      <c r="BCU158" s="88"/>
      <c r="BCV158" s="88"/>
      <c r="BCW158" s="88"/>
      <c r="BCX158" s="88"/>
      <c r="BCY158" s="88"/>
      <c r="BCZ158" s="88"/>
      <c r="BDA158" s="88"/>
      <c r="BDB158" s="88"/>
      <c r="BDC158" s="88"/>
      <c r="BDD158" s="88"/>
      <c r="BDE158" s="88"/>
      <c r="BDF158" s="88"/>
      <c r="BDG158" s="88"/>
      <c r="BDH158" s="88"/>
      <c r="BDI158" s="88"/>
      <c r="BDJ158" s="88"/>
      <c r="BDK158" s="88"/>
      <c r="BDL158" s="88"/>
      <c r="BDM158" s="88"/>
      <c r="BDN158" s="88"/>
      <c r="BDO158" s="88"/>
      <c r="BDP158" s="88"/>
      <c r="BDQ158" s="88"/>
      <c r="BDR158" s="88"/>
      <c r="BDS158" s="88"/>
      <c r="BDT158" s="88"/>
      <c r="BDU158" s="88"/>
      <c r="BDV158" s="88"/>
      <c r="BDW158" s="88"/>
      <c r="BDX158" s="88"/>
      <c r="BDY158" s="88"/>
      <c r="BDZ158" s="88"/>
      <c r="BEA158" s="88"/>
      <c r="BEB158" s="88"/>
      <c r="BEC158" s="88"/>
      <c r="BED158" s="88"/>
      <c r="BEE158" s="88"/>
      <c r="BEF158" s="88"/>
      <c r="BEG158" s="88"/>
      <c r="BEH158" s="88"/>
      <c r="BEI158" s="88"/>
      <c r="BEJ158" s="88"/>
      <c r="BEK158" s="88"/>
      <c r="BEL158" s="88"/>
      <c r="BEM158" s="88"/>
      <c r="BEN158" s="88"/>
      <c r="BEO158" s="88"/>
      <c r="BEP158" s="88"/>
      <c r="BEQ158" s="88"/>
      <c r="BER158" s="88"/>
      <c r="BES158" s="88"/>
      <c r="BET158" s="88"/>
      <c r="BEU158" s="88"/>
      <c r="BEV158" s="88"/>
      <c r="BEW158" s="88"/>
      <c r="BEX158" s="88"/>
      <c r="BEY158" s="88"/>
      <c r="BEZ158" s="88"/>
      <c r="BFA158" s="88"/>
      <c r="BFB158" s="88"/>
      <c r="BFC158" s="88"/>
      <c r="BFD158" s="88"/>
      <c r="BFE158" s="88"/>
      <c r="BFF158" s="88"/>
      <c r="BFG158" s="88"/>
      <c r="BFH158" s="88"/>
      <c r="BFI158" s="88"/>
      <c r="BFJ158" s="88"/>
      <c r="BFK158" s="88"/>
      <c r="BFL158" s="88"/>
      <c r="BFM158" s="88"/>
      <c r="BFN158" s="88"/>
      <c r="BFO158" s="88"/>
      <c r="BFP158" s="88"/>
      <c r="BFQ158" s="88"/>
      <c r="BFR158" s="88"/>
      <c r="BFS158" s="88"/>
      <c r="BFT158" s="88"/>
      <c r="BFU158" s="88"/>
      <c r="BFV158" s="88"/>
      <c r="BFW158" s="88"/>
      <c r="BFX158" s="88"/>
      <c r="BFY158" s="88"/>
      <c r="BFZ158" s="88"/>
      <c r="BGA158" s="88"/>
      <c r="BGB158" s="88"/>
      <c r="BGC158" s="88"/>
      <c r="BGD158" s="88"/>
      <c r="BGE158" s="88"/>
      <c r="BGF158" s="88"/>
      <c r="BGG158" s="88"/>
      <c r="BGH158" s="88"/>
      <c r="BGI158" s="88"/>
      <c r="BGJ158" s="88"/>
      <c r="BGK158" s="88"/>
      <c r="BGL158" s="88"/>
      <c r="BGM158" s="88"/>
      <c r="BGN158" s="88"/>
      <c r="BGO158" s="88"/>
      <c r="BGP158" s="88"/>
      <c r="BGQ158" s="88"/>
      <c r="BGR158" s="88"/>
      <c r="BGS158" s="88"/>
      <c r="BGT158" s="88"/>
      <c r="BGU158" s="88"/>
      <c r="BGV158" s="88"/>
      <c r="BGW158" s="88"/>
      <c r="BGX158" s="88"/>
      <c r="BGY158" s="88"/>
      <c r="BGZ158" s="88"/>
      <c r="BHA158" s="88"/>
      <c r="BHB158" s="88"/>
      <c r="BHC158" s="88"/>
      <c r="BHD158" s="88"/>
      <c r="BHE158" s="88"/>
      <c r="BHF158" s="88"/>
      <c r="BHG158" s="88"/>
      <c r="BHH158" s="88"/>
      <c r="BHI158" s="88"/>
      <c r="BHJ158" s="88"/>
      <c r="BHK158" s="88"/>
      <c r="BHL158" s="88"/>
      <c r="BHM158" s="88"/>
      <c r="BHN158" s="88"/>
      <c r="BHO158" s="88"/>
      <c r="BHP158" s="88"/>
      <c r="BHQ158" s="88"/>
      <c r="BHR158" s="88"/>
      <c r="BHS158" s="88"/>
      <c r="BHT158" s="88"/>
      <c r="BHU158" s="88"/>
      <c r="BHV158" s="88"/>
      <c r="BHW158" s="88"/>
      <c r="BHX158" s="88"/>
      <c r="BHY158" s="88"/>
      <c r="BHZ158" s="88"/>
      <c r="BIA158" s="88"/>
      <c r="BIB158" s="88"/>
      <c r="BIC158" s="88"/>
      <c r="BID158" s="88"/>
      <c r="BIE158" s="88"/>
      <c r="BIF158" s="88"/>
      <c r="BIG158" s="88"/>
      <c r="BIH158" s="88"/>
      <c r="BII158" s="88"/>
      <c r="BIJ158" s="88"/>
      <c r="BIK158" s="88"/>
      <c r="BIL158" s="88"/>
      <c r="BIM158" s="88"/>
      <c r="BIN158" s="88"/>
      <c r="BIO158" s="88"/>
      <c r="BIP158" s="88"/>
      <c r="BIQ158" s="88"/>
      <c r="BIR158" s="88"/>
      <c r="BIS158" s="88"/>
      <c r="BIT158" s="88"/>
      <c r="BIU158" s="88"/>
      <c r="BIV158" s="88"/>
      <c r="BIW158" s="88"/>
      <c r="BIX158" s="88"/>
      <c r="BIY158" s="88"/>
      <c r="BIZ158" s="88"/>
      <c r="BJA158" s="88"/>
      <c r="BJB158" s="88"/>
      <c r="BJC158" s="88"/>
      <c r="BJD158" s="88"/>
      <c r="BJE158" s="88"/>
      <c r="BJF158" s="88"/>
      <c r="BJG158" s="88"/>
      <c r="BJH158" s="88"/>
      <c r="BJI158" s="88"/>
      <c r="BJJ158" s="88"/>
      <c r="BJK158" s="88"/>
      <c r="BJL158" s="88"/>
      <c r="BJM158" s="88"/>
      <c r="BJN158" s="88"/>
      <c r="BJO158" s="88"/>
      <c r="BJP158" s="88"/>
      <c r="BJQ158" s="88"/>
      <c r="BJR158" s="88"/>
      <c r="BJS158" s="88"/>
      <c r="BJT158" s="88"/>
      <c r="BJU158" s="88"/>
      <c r="BJV158" s="88"/>
      <c r="BJW158" s="88"/>
      <c r="BJX158" s="88"/>
      <c r="BJY158" s="88"/>
      <c r="BJZ158" s="88"/>
      <c r="BKA158" s="88"/>
      <c r="BKB158" s="88"/>
      <c r="BKC158" s="88"/>
      <c r="BKD158" s="88"/>
      <c r="BKE158" s="88"/>
      <c r="BKF158" s="88"/>
      <c r="BKG158" s="88"/>
      <c r="BKH158" s="88"/>
      <c r="BKI158" s="88"/>
      <c r="BKJ158" s="88"/>
      <c r="BKK158" s="88"/>
      <c r="BKL158" s="88"/>
      <c r="BKM158" s="88"/>
      <c r="BKN158" s="88"/>
      <c r="BKO158" s="88"/>
      <c r="BKP158" s="88"/>
      <c r="BKQ158" s="88"/>
      <c r="BKR158" s="88"/>
      <c r="BKS158" s="88"/>
      <c r="BKT158" s="88"/>
      <c r="BKU158" s="88"/>
      <c r="BKV158" s="88"/>
      <c r="BKW158" s="88"/>
      <c r="BKX158" s="88"/>
      <c r="BKY158" s="88"/>
      <c r="BKZ158" s="88"/>
      <c r="BLA158" s="88"/>
      <c r="BLB158" s="88"/>
      <c r="BLC158" s="88"/>
      <c r="BLD158" s="88"/>
      <c r="BLE158" s="88"/>
      <c r="BLF158" s="88"/>
      <c r="BLG158" s="88"/>
      <c r="BLH158" s="88"/>
      <c r="BLI158" s="88"/>
      <c r="BLJ158" s="88"/>
      <c r="BLK158" s="88"/>
      <c r="BLL158" s="88"/>
      <c r="BLM158" s="88"/>
      <c r="BLN158" s="88"/>
      <c r="BLO158" s="88"/>
      <c r="BLP158" s="88"/>
      <c r="BLQ158" s="88"/>
      <c r="BLR158" s="88"/>
      <c r="BLS158" s="88"/>
      <c r="BLT158" s="88"/>
      <c r="BLU158" s="88"/>
      <c r="BLV158" s="88"/>
      <c r="BLW158" s="88"/>
      <c r="BLX158" s="88"/>
      <c r="BLY158" s="88"/>
      <c r="BLZ158" s="88"/>
      <c r="BMA158" s="88"/>
      <c r="BMB158" s="88"/>
      <c r="BMC158" s="88"/>
      <c r="BMD158" s="88"/>
      <c r="BME158" s="88"/>
      <c r="BMF158" s="88"/>
      <c r="BMG158" s="88"/>
      <c r="BMH158" s="88"/>
      <c r="BMI158" s="88"/>
      <c r="BMJ158" s="88"/>
      <c r="BMK158" s="88"/>
      <c r="BML158" s="88"/>
      <c r="BMM158" s="88"/>
      <c r="BMN158" s="88"/>
      <c r="BMO158" s="88"/>
      <c r="BMP158" s="88"/>
      <c r="BMQ158" s="88"/>
      <c r="BMR158" s="88"/>
      <c r="BMS158" s="88"/>
      <c r="BMT158" s="88"/>
      <c r="BMU158" s="88"/>
      <c r="BMV158" s="88"/>
      <c r="BMW158" s="88"/>
      <c r="BMX158" s="88"/>
      <c r="BMY158" s="88"/>
      <c r="BMZ158" s="88"/>
      <c r="BNA158" s="88"/>
      <c r="BNB158" s="88"/>
      <c r="BNC158" s="88"/>
      <c r="BND158" s="88"/>
      <c r="BNE158" s="88"/>
      <c r="BNF158" s="88"/>
      <c r="BNG158" s="88"/>
      <c r="BNH158" s="88"/>
      <c r="BNI158" s="88"/>
      <c r="BNJ158" s="88"/>
      <c r="BNK158" s="88"/>
      <c r="BNL158" s="88"/>
      <c r="BNM158" s="88"/>
      <c r="BNN158" s="88"/>
      <c r="BNO158" s="88"/>
      <c r="BNP158" s="88"/>
      <c r="BNQ158" s="88"/>
      <c r="BNR158" s="88"/>
      <c r="BNS158" s="88"/>
      <c r="BNT158" s="88"/>
      <c r="BNU158" s="88"/>
      <c r="BNV158" s="88"/>
      <c r="BNW158" s="88"/>
      <c r="BNX158" s="88"/>
      <c r="BNY158" s="88"/>
      <c r="BNZ158" s="88"/>
      <c r="BOA158" s="88"/>
      <c r="BOB158" s="88"/>
      <c r="BOC158" s="88"/>
      <c r="BOD158" s="88"/>
      <c r="BOE158" s="88"/>
      <c r="BOF158" s="88"/>
      <c r="BOG158" s="88"/>
      <c r="BOH158" s="88"/>
      <c r="BOI158" s="88"/>
      <c r="BOJ158" s="88"/>
      <c r="BOK158" s="88"/>
      <c r="BOL158" s="88"/>
      <c r="BOM158" s="88"/>
      <c r="BON158" s="88"/>
      <c r="BOO158" s="88"/>
      <c r="BOP158" s="88"/>
      <c r="BOQ158" s="88"/>
      <c r="BOR158" s="88"/>
      <c r="BOS158" s="88"/>
      <c r="BOT158" s="88"/>
      <c r="BOU158" s="88"/>
      <c r="BOV158" s="88"/>
      <c r="BOW158" s="88"/>
      <c r="BOX158" s="88"/>
      <c r="BOY158" s="88"/>
      <c r="BOZ158" s="88"/>
      <c r="BPA158" s="88"/>
      <c r="BPB158" s="88"/>
      <c r="BPC158" s="88"/>
      <c r="BPD158" s="88"/>
      <c r="BPE158" s="88"/>
      <c r="BPF158" s="88"/>
      <c r="BPG158" s="88"/>
      <c r="BPH158" s="88"/>
      <c r="BPI158" s="88"/>
      <c r="BPJ158" s="88"/>
      <c r="BPK158" s="88"/>
      <c r="BPL158" s="88"/>
      <c r="BPM158" s="88"/>
      <c r="BPN158" s="88"/>
      <c r="BPO158" s="88"/>
      <c r="BPP158" s="88"/>
      <c r="BPQ158" s="88"/>
      <c r="BPR158" s="88"/>
      <c r="BPS158" s="88"/>
      <c r="BPT158" s="88"/>
      <c r="BPU158" s="88"/>
      <c r="BPV158" s="88"/>
      <c r="BPW158" s="88"/>
      <c r="BPX158" s="88"/>
      <c r="BPY158" s="88"/>
      <c r="BPZ158" s="88"/>
      <c r="BQA158" s="88"/>
      <c r="BQB158" s="88"/>
      <c r="BQC158" s="88"/>
      <c r="BQD158" s="88"/>
      <c r="BQE158" s="88"/>
      <c r="BQF158" s="88"/>
      <c r="BQG158" s="88"/>
      <c r="BQH158" s="88"/>
      <c r="BQI158" s="88"/>
      <c r="BQJ158" s="88"/>
      <c r="BQK158" s="88"/>
      <c r="BQL158" s="88"/>
      <c r="BQM158" s="88"/>
      <c r="BQN158" s="88"/>
      <c r="BQO158" s="88"/>
      <c r="BQP158" s="88"/>
      <c r="BQQ158" s="88"/>
      <c r="BQR158" s="88"/>
      <c r="BQS158" s="88"/>
      <c r="BQT158" s="88"/>
      <c r="BQU158" s="88"/>
      <c r="BQV158" s="88"/>
      <c r="BQW158" s="88"/>
      <c r="BQX158" s="88"/>
      <c r="BQY158" s="88"/>
      <c r="BQZ158" s="88"/>
      <c r="BRA158" s="88"/>
      <c r="BRB158" s="88"/>
      <c r="BRC158" s="88"/>
      <c r="BRD158" s="88"/>
      <c r="BRE158" s="88"/>
      <c r="BRF158" s="88"/>
      <c r="BRG158" s="88"/>
      <c r="BRH158" s="88"/>
      <c r="BRI158" s="88"/>
      <c r="BRJ158" s="88"/>
      <c r="BRK158" s="88"/>
      <c r="BRL158" s="88"/>
      <c r="BRM158" s="88"/>
      <c r="BRN158" s="88"/>
      <c r="BRO158" s="88"/>
      <c r="BRP158" s="88"/>
      <c r="BRQ158" s="88"/>
      <c r="BRR158" s="88"/>
      <c r="BRS158" s="88"/>
      <c r="BRT158" s="88"/>
      <c r="BRU158" s="88"/>
      <c r="BRV158" s="88"/>
      <c r="BRW158" s="88"/>
      <c r="BRX158" s="88"/>
      <c r="BRY158" s="88"/>
      <c r="BRZ158" s="88"/>
      <c r="BSA158" s="88"/>
      <c r="BSB158" s="88"/>
      <c r="BSC158" s="88"/>
      <c r="BSD158" s="88"/>
      <c r="BSE158" s="88"/>
      <c r="BSF158" s="88"/>
      <c r="BSG158" s="88"/>
      <c r="BSH158" s="88"/>
      <c r="BSI158" s="88"/>
      <c r="BSJ158" s="88"/>
      <c r="BSK158" s="88"/>
      <c r="BSL158" s="88"/>
      <c r="BSM158" s="88"/>
      <c r="BSN158" s="88"/>
      <c r="BSO158" s="88"/>
      <c r="BSP158" s="88"/>
      <c r="BSQ158" s="88"/>
      <c r="BSR158" s="88"/>
      <c r="BSS158" s="88"/>
      <c r="BST158" s="88"/>
      <c r="BSU158" s="88"/>
      <c r="BSV158" s="88"/>
      <c r="BSW158" s="88"/>
      <c r="BSX158" s="88"/>
      <c r="BSY158" s="88"/>
      <c r="BSZ158" s="88"/>
      <c r="BTA158" s="88"/>
      <c r="BTB158" s="88"/>
      <c r="BTC158" s="88"/>
      <c r="BTD158" s="88"/>
      <c r="BTE158" s="88"/>
      <c r="BTF158" s="88"/>
      <c r="BTG158" s="88"/>
      <c r="BTH158" s="88"/>
      <c r="BTI158" s="88"/>
      <c r="BTJ158" s="88"/>
      <c r="BTK158" s="88"/>
      <c r="BTL158" s="88"/>
      <c r="BTM158" s="88"/>
      <c r="BTN158" s="88"/>
      <c r="BTO158" s="88"/>
      <c r="BTP158" s="88"/>
      <c r="BTQ158" s="88"/>
      <c r="BTR158" s="88"/>
      <c r="BTS158" s="88"/>
      <c r="BTT158" s="88"/>
      <c r="BTU158" s="88"/>
      <c r="BTV158" s="88"/>
      <c r="BTW158" s="88"/>
      <c r="BTX158" s="88"/>
      <c r="BTY158" s="88"/>
      <c r="BTZ158" s="88"/>
      <c r="BUA158" s="88"/>
      <c r="BUB158" s="88"/>
      <c r="BUC158" s="88"/>
      <c r="BUD158" s="88"/>
      <c r="BUE158" s="88"/>
      <c r="BUF158" s="88"/>
      <c r="BUG158" s="88"/>
      <c r="BUH158" s="88"/>
      <c r="BUI158" s="88"/>
      <c r="BUJ158" s="88"/>
      <c r="BUK158" s="88"/>
      <c r="BUL158" s="88"/>
      <c r="BUM158" s="88"/>
      <c r="BUN158" s="88"/>
      <c r="BUO158" s="88"/>
      <c r="BUP158" s="88"/>
      <c r="BUQ158" s="88"/>
      <c r="BUR158" s="88"/>
      <c r="BUS158" s="88"/>
      <c r="BUT158" s="88"/>
      <c r="BUU158" s="88"/>
      <c r="BUV158" s="88"/>
      <c r="BUW158" s="88"/>
      <c r="BUX158" s="88"/>
      <c r="BUY158" s="88"/>
      <c r="BUZ158" s="88"/>
      <c r="BVA158" s="88"/>
      <c r="BVB158" s="88"/>
      <c r="BVC158" s="88"/>
      <c r="BVD158" s="88"/>
      <c r="BVE158" s="88"/>
      <c r="BVF158" s="88"/>
      <c r="BVG158" s="88"/>
      <c r="BVH158" s="88"/>
      <c r="BVI158" s="88"/>
      <c r="BVJ158" s="88"/>
      <c r="BVK158" s="88"/>
      <c r="BVL158" s="88"/>
      <c r="BVM158" s="88"/>
      <c r="BVN158" s="88"/>
      <c r="BVO158" s="88"/>
      <c r="BVP158" s="88"/>
      <c r="BVQ158" s="88"/>
      <c r="BVR158" s="88"/>
      <c r="BVS158" s="88"/>
      <c r="BVT158" s="88"/>
      <c r="BVU158" s="88"/>
      <c r="BVV158" s="88"/>
      <c r="BVW158" s="88"/>
      <c r="BVX158" s="88"/>
      <c r="BVY158" s="88"/>
      <c r="BVZ158" s="88"/>
      <c r="BWA158" s="88"/>
      <c r="BWB158" s="88"/>
      <c r="BWC158" s="88"/>
      <c r="BWD158" s="88"/>
      <c r="BWE158" s="88"/>
      <c r="BWF158" s="88"/>
      <c r="BWG158" s="88"/>
      <c r="BWH158" s="88"/>
      <c r="BWI158" s="88"/>
      <c r="BWJ158" s="88"/>
      <c r="BWK158" s="88"/>
      <c r="BWL158" s="88"/>
      <c r="BWM158" s="88"/>
      <c r="BWN158" s="88"/>
      <c r="BWO158" s="88"/>
      <c r="BWP158" s="88"/>
      <c r="BWQ158" s="88"/>
      <c r="BWR158" s="88"/>
      <c r="BWS158" s="88"/>
      <c r="BWT158" s="88"/>
      <c r="BWU158" s="88"/>
      <c r="BWV158" s="88"/>
      <c r="BWW158" s="88"/>
      <c r="BWX158" s="88"/>
      <c r="BWY158" s="88"/>
      <c r="BWZ158" s="88"/>
      <c r="BXA158" s="88"/>
      <c r="BXB158" s="88"/>
      <c r="BXC158" s="88"/>
      <c r="BXD158" s="88"/>
      <c r="BXE158" s="88"/>
      <c r="BXF158" s="88"/>
      <c r="BXG158" s="88"/>
      <c r="BXH158" s="88"/>
      <c r="BXI158" s="88"/>
      <c r="BXJ158" s="88"/>
      <c r="BXK158" s="88"/>
      <c r="BXL158" s="88"/>
      <c r="BXM158" s="88"/>
      <c r="BXN158" s="88"/>
      <c r="BXO158" s="88"/>
      <c r="BXP158" s="88"/>
      <c r="BXQ158" s="88"/>
      <c r="BXR158" s="88"/>
      <c r="BXS158" s="88"/>
      <c r="BXT158" s="88"/>
      <c r="BXU158" s="88"/>
      <c r="BXV158" s="88"/>
      <c r="BXW158" s="88"/>
      <c r="BXX158" s="88"/>
      <c r="BXY158" s="88"/>
      <c r="BXZ158" s="88"/>
      <c r="BYA158" s="88"/>
      <c r="BYB158" s="88"/>
      <c r="BYC158" s="88"/>
      <c r="BYD158" s="88"/>
      <c r="BYE158" s="88"/>
      <c r="BYF158" s="88"/>
      <c r="BYG158" s="88"/>
      <c r="BYH158" s="88"/>
      <c r="BYI158" s="88"/>
      <c r="BYJ158" s="88"/>
      <c r="BYK158" s="88"/>
      <c r="BYL158" s="88"/>
      <c r="BYM158" s="88"/>
      <c r="BYN158" s="88"/>
      <c r="BYO158" s="88"/>
      <c r="BYP158" s="88"/>
      <c r="BYQ158" s="88"/>
      <c r="BYR158" s="88"/>
      <c r="BYS158" s="88"/>
      <c r="BYT158" s="88"/>
      <c r="BYU158" s="88"/>
      <c r="BYV158" s="88"/>
      <c r="BYW158" s="88"/>
      <c r="BYX158" s="88"/>
      <c r="BYY158" s="88"/>
      <c r="BYZ158" s="88"/>
      <c r="BZA158" s="88"/>
      <c r="BZB158" s="88"/>
      <c r="BZC158" s="88"/>
      <c r="BZD158" s="88"/>
      <c r="BZE158" s="88"/>
      <c r="BZF158" s="88"/>
      <c r="BZG158" s="88"/>
      <c r="BZH158" s="88"/>
      <c r="BZI158" s="88"/>
      <c r="BZJ158" s="88"/>
      <c r="BZK158" s="88"/>
      <c r="BZL158" s="88"/>
      <c r="BZM158" s="88"/>
      <c r="BZN158" s="88"/>
      <c r="BZO158" s="88"/>
      <c r="BZP158" s="88"/>
      <c r="BZQ158" s="88"/>
      <c r="BZR158" s="88"/>
      <c r="BZS158" s="88"/>
      <c r="BZT158" s="88"/>
      <c r="BZU158" s="88"/>
      <c r="BZV158" s="88"/>
      <c r="BZW158" s="88"/>
      <c r="BZX158" s="88"/>
      <c r="BZY158" s="88"/>
      <c r="BZZ158" s="88"/>
      <c r="CAA158" s="88"/>
      <c r="CAB158" s="88"/>
      <c r="CAC158" s="88"/>
      <c r="CAD158" s="88"/>
      <c r="CAE158" s="88"/>
      <c r="CAF158" s="88"/>
      <c r="CAG158" s="88"/>
      <c r="CAH158" s="88"/>
      <c r="CAI158" s="88"/>
      <c r="CAJ158" s="88"/>
      <c r="CAK158" s="88"/>
      <c r="CAL158" s="88"/>
      <c r="CAM158" s="88"/>
      <c r="CAN158" s="88"/>
      <c r="CAO158" s="88"/>
      <c r="CAP158" s="88"/>
      <c r="CAQ158" s="88"/>
      <c r="CAR158" s="88"/>
      <c r="CAS158" s="88"/>
      <c r="CAT158" s="88"/>
      <c r="CAU158" s="88"/>
      <c r="CAV158" s="88"/>
      <c r="CAW158" s="88"/>
      <c r="CAX158" s="88"/>
      <c r="CAY158" s="88"/>
      <c r="CAZ158" s="88"/>
      <c r="CBA158" s="88"/>
      <c r="CBB158" s="88"/>
      <c r="CBC158" s="88"/>
      <c r="CBD158" s="88"/>
      <c r="CBE158" s="88"/>
      <c r="CBF158" s="88"/>
      <c r="CBG158" s="88"/>
      <c r="CBH158" s="88"/>
      <c r="CBI158" s="88"/>
      <c r="CBJ158" s="88"/>
      <c r="CBK158" s="88"/>
      <c r="CBL158" s="88"/>
      <c r="CBM158" s="88"/>
      <c r="CBN158" s="88"/>
      <c r="CBO158" s="88"/>
      <c r="CBP158" s="88"/>
      <c r="CBQ158" s="88"/>
      <c r="CBR158" s="88"/>
      <c r="CBS158" s="88"/>
      <c r="CBT158" s="88"/>
      <c r="CBU158" s="88"/>
      <c r="CBV158" s="88"/>
      <c r="CBW158" s="88"/>
      <c r="CBX158" s="88"/>
      <c r="CBY158" s="88"/>
      <c r="CBZ158" s="88"/>
      <c r="CCA158" s="88"/>
      <c r="CCB158" s="88"/>
      <c r="CCC158" s="88"/>
      <c r="CCD158" s="88"/>
      <c r="CCE158" s="88"/>
      <c r="CCF158" s="88"/>
      <c r="CCG158" s="88"/>
      <c r="CCH158" s="88"/>
      <c r="CCI158" s="88"/>
      <c r="CCJ158" s="88"/>
      <c r="CCK158" s="88"/>
      <c r="CCL158" s="88"/>
      <c r="CCM158" s="88"/>
      <c r="CCN158" s="88"/>
      <c r="CCO158" s="88"/>
      <c r="CCP158" s="88"/>
      <c r="CCQ158" s="88"/>
      <c r="CCR158" s="88"/>
      <c r="CCS158" s="88"/>
      <c r="CCT158" s="88"/>
      <c r="CCU158" s="88"/>
      <c r="CCV158" s="88"/>
      <c r="CCW158" s="88"/>
      <c r="CCX158" s="88"/>
      <c r="CCY158" s="88"/>
      <c r="CCZ158" s="88"/>
      <c r="CDA158" s="88"/>
      <c r="CDB158" s="88"/>
      <c r="CDC158" s="88"/>
      <c r="CDD158" s="88"/>
      <c r="CDE158" s="88"/>
      <c r="CDF158" s="88"/>
      <c r="CDG158" s="88"/>
      <c r="CDH158" s="88"/>
      <c r="CDI158" s="88"/>
      <c r="CDJ158" s="88"/>
      <c r="CDK158" s="88"/>
      <c r="CDL158" s="88"/>
      <c r="CDM158" s="88"/>
      <c r="CDN158" s="88"/>
      <c r="CDO158" s="88"/>
      <c r="CDP158" s="88"/>
      <c r="CDQ158" s="88"/>
      <c r="CDR158" s="88"/>
      <c r="CDS158" s="88"/>
      <c r="CDT158" s="88"/>
      <c r="CDU158" s="88"/>
      <c r="CDV158" s="88"/>
      <c r="CDW158" s="88"/>
      <c r="CDX158" s="88"/>
      <c r="CDY158" s="88"/>
      <c r="CDZ158" s="88"/>
      <c r="CEA158" s="88"/>
      <c r="CEB158" s="88"/>
      <c r="CEC158" s="88"/>
      <c r="CED158" s="88"/>
      <c r="CEE158" s="88"/>
      <c r="CEF158" s="88"/>
      <c r="CEG158" s="88"/>
      <c r="CEH158" s="88"/>
      <c r="CEI158" s="88"/>
      <c r="CEJ158" s="88"/>
      <c r="CEK158" s="88"/>
      <c r="CEL158" s="88"/>
      <c r="CEM158" s="88"/>
      <c r="CEN158" s="88"/>
      <c r="CEO158" s="88"/>
      <c r="CEP158" s="88"/>
      <c r="CEQ158" s="88"/>
      <c r="CER158" s="88"/>
      <c r="CES158" s="88"/>
      <c r="CET158" s="88"/>
      <c r="CEU158" s="88"/>
      <c r="CEV158" s="88"/>
      <c r="CEW158" s="88"/>
      <c r="CEX158" s="88"/>
      <c r="CEY158" s="88"/>
      <c r="CEZ158" s="88"/>
      <c r="CFA158" s="88"/>
      <c r="CFB158" s="88"/>
      <c r="CFC158" s="88"/>
      <c r="CFD158" s="88"/>
      <c r="CFE158" s="88"/>
      <c r="CFF158" s="88"/>
      <c r="CFG158" s="88"/>
      <c r="CFH158" s="88"/>
      <c r="CFI158" s="88"/>
      <c r="CFJ158" s="88"/>
      <c r="CFK158" s="88"/>
      <c r="CFL158" s="88"/>
      <c r="CFM158" s="88"/>
      <c r="CFN158" s="88"/>
      <c r="CFO158" s="88"/>
      <c r="CFP158" s="88"/>
      <c r="CFQ158" s="88"/>
      <c r="CFR158" s="88"/>
      <c r="CFS158" s="88"/>
      <c r="CFT158" s="88"/>
      <c r="CFU158" s="88"/>
      <c r="CFV158" s="88"/>
      <c r="CFW158" s="88"/>
      <c r="CFX158" s="88"/>
      <c r="CFY158" s="88"/>
      <c r="CFZ158" s="88"/>
      <c r="CGA158" s="88"/>
      <c r="CGB158" s="88"/>
      <c r="CGC158" s="88"/>
      <c r="CGD158" s="88"/>
      <c r="CGE158" s="88"/>
      <c r="CGF158" s="88"/>
      <c r="CGG158" s="88"/>
      <c r="CGH158" s="88"/>
      <c r="CGI158" s="88"/>
      <c r="CGJ158" s="88"/>
      <c r="CGK158" s="88"/>
      <c r="CGL158" s="88"/>
      <c r="CGM158" s="88"/>
      <c r="CGN158" s="88"/>
      <c r="CGO158" s="88"/>
      <c r="CGP158" s="88"/>
      <c r="CGQ158" s="88"/>
      <c r="CGR158" s="88"/>
      <c r="CGS158" s="88"/>
      <c r="CGT158" s="88"/>
      <c r="CGU158" s="88"/>
      <c r="CGV158" s="88"/>
      <c r="CGW158" s="88"/>
      <c r="CGX158" s="88"/>
      <c r="CGY158" s="88"/>
      <c r="CGZ158" s="88"/>
      <c r="CHA158" s="88"/>
      <c r="CHB158" s="88"/>
      <c r="CHC158" s="88"/>
      <c r="CHD158" s="88"/>
      <c r="CHE158" s="88"/>
      <c r="CHF158" s="88"/>
      <c r="CHG158" s="88"/>
      <c r="CHH158" s="88"/>
      <c r="CHI158" s="88"/>
      <c r="CHJ158" s="88"/>
      <c r="CHK158" s="88"/>
      <c r="CHL158" s="88"/>
      <c r="CHM158" s="88"/>
      <c r="CHN158" s="88"/>
      <c r="CHO158" s="88"/>
      <c r="CHP158" s="88"/>
      <c r="CHQ158" s="88"/>
      <c r="CHR158" s="88"/>
      <c r="CHS158" s="88"/>
      <c r="CHT158" s="88"/>
      <c r="CHU158" s="88"/>
      <c r="CHV158" s="88"/>
      <c r="CHW158" s="88"/>
      <c r="CHX158" s="88"/>
      <c r="CHY158" s="88"/>
      <c r="CHZ158" s="88"/>
      <c r="CIA158" s="88"/>
      <c r="CIB158" s="88"/>
      <c r="CIC158" s="88"/>
      <c r="CID158" s="88"/>
      <c r="CIE158" s="88"/>
      <c r="CIF158" s="88"/>
      <c r="CIG158" s="88"/>
      <c r="CIH158" s="88"/>
      <c r="CII158" s="88"/>
      <c r="CIJ158" s="88"/>
      <c r="CIK158" s="88"/>
      <c r="CIL158" s="88"/>
      <c r="CIM158" s="88"/>
      <c r="CIN158" s="88"/>
      <c r="CIO158" s="88"/>
      <c r="CIP158" s="88"/>
      <c r="CIQ158" s="88"/>
      <c r="CIR158" s="88"/>
      <c r="CIS158" s="88"/>
      <c r="CIT158" s="88"/>
      <c r="CIU158" s="88"/>
      <c r="CIV158" s="88"/>
      <c r="CIW158" s="88"/>
      <c r="CIX158" s="88"/>
      <c r="CIY158" s="88"/>
      <c r="CIZ158" s="88"/>
      <c r="CJA158" s="88"/>
      <c r="CJB158" s="88"/>
      <c r="CJC158" s="88"/>
      <c r="CJD158" s="88"/>
      <c r="CJE158" s="88"/>
      <c r="CJF158" s="88"/>
      <c r="CJG158" s="88"/>
      <c r="CJH158" s="88"/>
      <c r="CJI158" s="88"/>
      <c r="CJJ158" s="88"/>
      <c r="CJK158" s="88"/>
      <c r="CJL158" s="88"/>
      <c r="CJM158" s="88"/>
      <c r="CJN158" s="88"/>
      <c r="CJO158" s="88"/>
      <c r="CJP158" s="88"/>
      <c r="CJQ158" s="88"/>
      <c r="CJR158" s="88"/>
      <c r="CJS158" s="88"/>
      <c r="CJT158" s="88"/>
      <c r="CJU158" s="88"/>
      <c r="CJV158" s="88"/>
      <c r="CJW158" s="88"/>
      <c r="CJX158" s="88"/>
      <c r="CJY158" s="88"/>
      <c r="CJZ158" s="88"/>
      <c r="CKA158" s="88"/>
      <c r="CKB158" s="88"/>
      <c r="CKC158" s="88"/>
      <c r="CKD158" s="88"/>
      <c r="CKE158" s="88"/>
      <c r="CKF158" s="88"/>
      <c r="CKG158" s="88"/>
      <c r="CKH158" s="88"/>
      <c r="CKI158" s="88"/>
      <c r="CKJ158" s="88"/>
      <c r="CKK158" s="88"/>
      <c r="CKL158" s="88"/>
      <c r="CKM158" s="88"/>
      <c r="CKN158" s="88"/>
      <c r="CKO158" s="88"/>
      <c r="CKP158" s="88"/>
      <c r="CKQ158" s="88"/>
      <c r="CKR158" s="88"/>
      <c r="CKS158" s="88"/>
      <c r="CKT158" s="88"/>
      <c r="CKU158" s="88"/>
      <c r="CKV158" s="88"/>
      <c r="CKW158" s="88"/>
      <c r="CKX158" s="88"/>
      <c r="CKY158" s="88"/>
      <c r="CKZ158" s="88"/>
      <c r="CLA158" s="88"/>
      <c r="CLB158" s="88"/>
      <c r="CLC158" s="88"/>
      <c r="CLD158" s="88"/>
      <c r="CLE158" s="88"/>
      <c r="CLF158" s="88"/>
      <c r="CLG158" s="88"/>
      <c r="CLH158" s="88"/>
      <c r="CLI158" s="88"/>
      <c r="CLJ158" s="88"/>
      <c r="CLK158" s="88"/>
      <c r="CLL158" s="88"/>
      <c r="CLM158" s="88"/>
      <c r="CLN158" s="88"/>
      <c r="CLO158" s="88"/>
      <c r="CLP158" s="88"/>
      <c r="CLQ158" s="88"/>
      <c r="CLR158" s="88"/>
      <c r="CLS158" s="88"/>
      <c r="CLT158" s="88"/>
      <c r="CLU158" s="88"/>
      <c r="CLV158" s="88"/>
      <c r="CLW158" s="88"/>
      <c r="CLX158" s="88"/>
      <c r="CLY158" s="88"/>
      <c r="CLZ158" s="88"/>
      <c r="CMA158" s="88"/>
      <c r="CMB158" s="88"/>
      <c r="CMC158" s="88"/>
      <c r="CMD158" s="88"/>
      <c r="CME158" s="88"/>
      <c r="CMF158" s="88"/>
      <c r="CMG158" s="88"/>
      <c r="CMH158" s="88"/>
      <c r="CMI158" s="88"/>
      <c r="CMJ158" s="88"/>
      <c r="CMK158" s="88"/>
      <c r="CML158" s="88"/>
      <c r="CMM158" s="88"/>
      <c r="CMN158" s="88"/>
      <c r="CMO158" s="88"/>
      <c r="CMP158" s="88"/>
      <c r="CMQ158" s="88"/>
      <c r="CMR158" s="88"/>
      <c r="CMS158" s="88"/>
      <c r="CMT158" s="88"/>
      <c r="CMU158" s="88"/>
      <c r="CMV158" s="88"/>
      <c r="CMW158" s="88"/>
      <c r="CMX158" s="88"/>
      <c r="CMY158" s="88"/>
      <c r="CMZ158" s="88"/>
      <c r="CNA158" s="88"/>
      <c r="CNB158" s="88"/>
      <c r="CNC158" s="88"/>
      <c r="CND158" s="88"/>
      <c r="CNE158" s="88"/>
      <c r="CNF158" s="88"/>
      <c r="CNG158" s="88"/>
      <c r="CNH158" s="88"/>
      <c r="CNI158" s="88"/>
      <c r="CNJ158" s="88"/>
      <c r="CNK158" s="88"/>
      <c r="CNL158" s="88"/>
      <c r="CNM158" s="88"/>
      <c r="CNN158" s="88"/>
      <c r="CNO158" s="88"/>
      <c r="CNP158" s="88"/>
      <c r="CNQ158" s="88"/>
      <c r="CNR158" s="88"/>
      <c r="CNS158" s="88"/>
      <c r="CNT158" s="88"/>
      <c r="CNU158" s="88"/>
      <c r="CNV158" s="88"/>
      <c r="CNW158" s="88"/>
      <c r="CNX158" s="88"/>
      <c r="CNY158" s="88"/>
      <c r="CNZ158" s="88"/>
      <c r="COA158" s="88"/>
      <c r="COB158" s="88"/>
      <c r="COC158" s="88"/>
      <c r="COD158" s="88"/>
      <c r="COE158" s="88"/>
      <c r="COF158" s="88"/>
      <c r="COG158" s="88"/>
      <c r="COH158" s="88"/>
      <c r="COI158" s="88"/>
      <c r="COJ158" s="88"/>
      <c r="COK158" s="88"/>
      <c r="COL158" s="88"/>
      <c r="COM158" s="88"/>
      <c r="CON158" s="88"/>
      <c r="COO158" s="88"/>
      <c r="COP158" s="88"/>
      <c r="COQ158" s="88"/>
      <c r="COR158" s="88"/>
      <c r="COS158" s="88"/>
      <c r="COT158" s="88"/>
      <c r="COU158" s="88"/>
      <c r="COV158" s="88"/>
      <c r="COW158" s="88"/>
      <c r="COX158" s="88"/>
      <c r="COY158" s="88"/>
      <c r="COZ158" s="88"/>
      <c r="CPA158" s="88"/>
      <c r="CPB158" s="88"/>
      <c r="CPC158" s="88"/>
      <c r="CPD158" s="88"/>
      <c r="CPE158" s="88"/>
      <c r="CPF158" s="88"/>
      <c r="CPG158" s="88"/>
      <c r="CPH158" s="88"/>
      <c r="CPI158" s="88"/>
      <c r="CPJ158" s="88"/>
      <c r="CPK158" s="88"/>
      <c r="CPL158" s="88"/>
      <c r="CPM158" s="88"/>
      <c r="CPN158" s="88"/>
      <c r="CPO158" s="88"/>
      <c r="CPP158" s="88"/>
      <c r="CPQ158" s="88"/>
      <c r="CPR158" s="88"/>
      <c r="CPS158" s="88"/>
      <c r="CPT158" s="88"/>
      <c r="CPU158" s="88"/>
      <c r="CPV158" s="88"/>
      <c r="CPW158" s="88"/>
      <c r="CPX158" s="88"/>
      <c r="CPY158" s="88"/>
      <c r="CPZ158" s="88"/>
      <c r="CQA158" s="88"/>
      <c r="CQB158" s="88"/>
      <c r="CQC158" s="88"/>
      <c r="CQD158" s="88"/>
      <c r="CQE158" s="88"/>
      <c r="CQF158" s="88"/>
      <c r="CQG158" s="88"/>
      <c r="CQH158" s="88"/>
      <c r="CQI158" s="88"/>
      <c r="CQJ158" s="88"/>
      <c r="CQK158" s="88"/>
      <c r="CQL158" s="88"/>
      <c r="CQM158" s="88"/>
      <c r="CQN158" s="88"/>
      <c r="CQO158" s="88"/>
      <c r="CQP158" s="88"/>
      <c r="CQQ158" s="88"/>
      <c r="CQR158" s="88"/>
      <c r="CQS158" s="88"/>
      <c r="CQT158" s="88"/>
      <c r="CQU158" s="88"/>
      <c r="CQV158" s="88"/>
      <c r="CQW158" s="88"/>
      <c r="CQX158" s="88"/>
      <c r="CQY158" s="88"/>
      <c r="CQZ158" s="88"/>
      <c r="CRA158" s="88"/>
      <c r="CRB158" s="88"/>
      <c r="CRC158" s="88"/>
      <c r="CRD158" s="88"/>
      <c r="CRE158" s="88"/>
      <c r="CRF158" s="88"/>
      <c r="CRG158" s="88"/>
      <c r="CRH158" s="88"/>
      <c r="CRI158" s="88"/>
      <c r="CRJ158" s="88"/>
      <c r="CRK158" s="88"/>
      <c r="CRL158" s="88"/>
      <c r="CRM158" s="88"/>
      <c r="CRN158" s="88"/>
      <c r="CRO158" s="88"/>
      <c r="CRP158" s="88"/>
      <c r="CRQ158" s="88"/>
      <c r="CRR158" s="88"/>
      <c r="CRS158" s="88"/>
      <c r="CRT158" s="88"/>
      <c r="CRU158" s="88"/>
      <c r="CRV158" s="88"/>
      <c r="CRW158" s="88"/>
      <c r="CRX158" s="88"/>
      <c r="CRY158" s="88"/>
      <c r="CRZ158" s="88"/>
      <c r="CSA158" s="88"/>
      <c r="CSB158" s="88"/>
      <c r="CSC158" s="88"/>
      <c r="CSD158" s="88"/>
      <c r="CSE158" s="88"/>
      <c r="CSF158" s="88"/>
      <c r="CSG158" s="88"/>
      <c r="CSH158" s="88"/>
      <c r="CSI158" s="88"/>
      <c r="CSJ158" s="88"/>
      <c r="CSK158" s="88"/>
      <c r="CSL158" s="88"/>
      <c r="CSM158" s="88"/>
      <c r="CSN158" s="88"/>
      <c r="CSO158" s="88"/>
      <c r="CSP158" s="88"/>
      <c r="CSQ158" s="88"/>
      <c r="CSR158" s="88"/>
      <c r="CSS158" s="88"/>
      <c r="CST158" s="88"/>
      <c r="CSU158" s="88"/>
      <c r="CSV158" s="88"/>
      <c r="CSW158" s="88"/>
      <c r="CSX158" s="88"/>
      <c r="CSY158" s="88"/>
      <c r="CSZ158" s="88"/>
      <c r="CTA158" s="88"/>
      <c r="CTB158" s="88"/>
      <c r="CTC158" s="88"/>
      <c r="CTD158" s="88"/>
      <c r="CTE158" s="88"/>
      <c r="CTF158" s="88"/>
      <c r="CTG158" s="88"/>
      <c r="CTH158" s="88"/>
      <c r="CTI158" s="88"/>
      <c r="CTJ158" s="88"/>
      <c r="CTK158" s="88"/>
      <c r="CTL158" s="88"/>
      <c r="CTM158" s="88"/>
      <c r="CTN158" s="88"/>
      <c r="CTO158" s="88"/>
      <c r="CTP158" s="88"/>
      <c r="CTQ158" s="88"/>
      <c r="CTR158" s="88"/>
      <c r="CTS158" s="88"/>
      <c r="CTT158" s="88"/>
      <c r="CTU158" s="88"/>
      <c r="CTV158" s="88"/>
      <c r="CTW158" s="88"/>
      <c r="CTX158" s="88"/>
      <c r="CTY158" s="88"/>
      <c r="CTZ158" s="88"/>
      <c r="CUA158" s="88"/>
      <c r="CUB158" s="88"/>
      <c r="CUC158" s="88"/>
      <c r="CUD158" s="88"/>
      <c r="CUE158" s="88"/>
      <c r="CUF158" s="88"/>
      <c r="CUG158" s="88"/>
      <c r="CUH158" s="88"/>
      <c r="CUI158" s="88"/>
      <c r="CUJ158" s="88"/>
      <c r="CUK158" s="88"/>
      <c r="CUL158" s="88"/>
      <c r="CUM158" s="88"/>
      <c r="CUN158" s="88"/>
      <c r="CUO158" s="88"/>
      <c r="CUP158" s="88"/>
      <c r="CUQ158" s="88"/>
      <c r="CUR158" s="88"/>
      <c r="CUS158" s="88"/>
      <c r="CUT158" s="88"/>
      <c r="CUU158" s="88"/>
      <c r="CUV158" s="88"/>
      <c r="CUW158" s="88"/>
      <c r="CUX158" s="88"/>
      <c r="CUY158" s="88"/>
      <c r="CUZ158" s="88"/>
      <c r="CVA158" s="88"/>
      <c r="CVB158" s="88"/>
      <c r="CVC158" s="88"/>
      <c r="CVD158" s="88"/>
      <c r="CVE158" s="88"/>
      <c r="CVF158" s="88"/>
      <c r="CVG158" s="88"/>
      <c r="CVH158" s="88"/>
      <c r="CVI158" s="88"/>
      <c r="CVJ158" s="88"/>
      <c r="CVK158" s="88"/>
      <c r="CVL158" s="88"/>
      <c r="CVM158" s="88"/>
      <c r="CVN158" s="88"/>
      <c r="CVO158" s="88"/>
      <c r="CVP158" s="88"/>
      <c r="CVQ158" s="88"/>
      <c r="CVR158" s="88"/>
      <c r="CVS158" s="88"/>
      <c r="CVT158" s="88"/>
      <c r="CVU158" s="88"/>
      <c r="CVV158" s="88"/>
      <c r="CVW158" s="88"/>
      <c r="CVX158" s="88"/>
      <c r="CVY158" s="88"/>
      <c r="CVZ158" s="88"/>
      <c r="CWA158" s="88"/>
      <c r="CWB158" s="88"/>
      <c r="CWC158" s="88"/>
      <c r="CWD158" s="88"/>
      <c r="CWE158" s="88"/>
      <c r="CWF158" s="88"/>
      <c r="CWG158" s="88"/>
      <c r="CWH158" s="88"/>
      <c r="CWI158" s="88"/>
      <c r="CWJ158" s="88"/>
      <c r="CWK158" s="88"/>
      <c r="CWL158" s="88"/>
      <c r="CWM158" s="88"/>
      <c r="CWN158" s="88"/>
      <c r="CWO158" s="88"/>
      <c r="CWP158" s="88"/>
      <c r="CWQ158" s="88"/>
      <c r="CWR158" s="88"/>
      <c r="CWS158" s="88"/>
      <c r="CWT158" s="88"/>
      <c r="CWU158" s="88"/>
      <c r="CWV158" s="88"/>
      <c r="CWW158" s="88"/>
      <c r="CWX158" s="88"/>
      <c r="CWY158" s="88"/>
      <c r="CWZ158" s="88"/>
      <c r="CXA158" s="88"/>
      <c r="CXB158" s="88"/>
      <c r="CXC158" s="88"/>
      <c r="CXD158" s="88"/>
      <c r="CXE158" s="88"/>
      <c r="CXF158" s="88"/>
      <c r="CXG158" s="88"/>
      <c r="CXH158" s="88"/>
      <c r="CXI158" s="88"/>
      <c r="CXJ158" s="88"/>
      <c r="CXK158" s="88"/>
      <c r="CXL158" s="88"/>
      <c r="CXM158" s="88"/>
      <c r="CXN158" s="88"/>
      <c r="CXO158" s="88"/>
      <c r="CXP158" s="88"/>
      <c r="CXQ158" s="88"/>
      <c r="CXR158" s="88"/>
      <c r="CXS158" s="88"/>
      <c r="CXT158" s="88"/>
      <c r="CXU158" s="88"/>
      <c r="CXV158" s="88"/>
      <c r="CXW158" s="88"/>
      <c r="CXX158" s="88"/>
      <c r="CXY158" s="88"/>
      <c r="CXZ158" s="88"/>
      <c r="CYA158" s="88"/>
      <c r="CYB158" s="88"/>
      <c r="CYC158" s="88"/>
      <c r="CYD158" s="88"/>
      <c r="CYE158" s="88"/>
      <c r="CYF158" s="88"/>
      <c r="CYG158" s="88"/>
      <c r="CYH158" s="88"/>
      <c r="CYI158" s="88"/>
      <c r="CYJ158" s="88"/>
      <c r="CYK158" s="88"/>
      <c r="CYL158" s="88"/>
      <c r="CYM158" s="88"/>
      <c r="CYN158" s="88"/>
      <c r="CYO158" s="88"/>
      <c r="CYP158" s="88"/>
      <c r="CYQ158" s="88"/>
      <c r="CYR158" s="88"/>
      <c r="CYS158" s="88"/>
      <c r="CYT158" s="88"/>
      <c r="CYU158" s="88"/>
      <c r="CYV158" s="88"/>
      <c r="CYW158" s="88"/>
      <c r="CYX158" s="88"/>
      <c r="CYY158" s="88"/>
      <c r="CYZ158" s="88"/>
      <c r="CZA158" s="88"/>
      <c r="CZB158" s="88"/>
      <c r="CZC158" s="88"/>
      <c r="CZD158" s="88"/>
      <c r="CZE158" s="88"/>
      <c r="CZF158" s="88"/>
      <c r="CZG158" s="88"/>
      <c r="CZH158" s="88"/>
      <c r="CZI158" s="88"/>
      <c r="CZJ158" s="88"/>
      <c r="CZK158" s="88"/>
      <c r="CZL158" s="88"/>
      <c r="CZM158" s="88"/>
      <c r="CZN158" s="88"/>
      <c r="CZO158" s="88"/>
      <c r="CZP158" s="88"/>
      <c r="CZQ158" s="88"/>
      <c r="CZR158" s="88"/>
      <c r="CZS158" s="88"/>
      <c r="CZT158" s="88"/>
      <c r="CZU158" s="88"/>
      <c r="CZV158" s="88"/>
      <c r="CZW158" s="88"/>
      <c r="CZX158" s="88"/>
      <c r="CZY158" s="88"/>
      <c r="CZZ158" s="88"/>
      <c r="DAA158" s="88"/>
      <c r="DAB158" s="88"/>
      <c r="DAC158" s="88"/>
      <c r="DAD158" s="88"/>
      <c r="DAE158" s="88"/>
      <c r="DAF158" s="88"/>
      <c r="DAG158" s="88"/>
      <c r="DAH158" s="88"/>
      <c r="DAI158" s="88"/>
      <c r="DAJ158" s="88"/>
      <c r="DAK158" s="88"/>
      <c r="DAL158" s="88"/>
      <c r="DAM158" s="88"/>
      <c r="DAN158" s="88"/>
      <c r="DAO158" s="88"/>
      <c r="DAP158" s="88"/>
      <c r="DAQ158" s="88"/>
      <c r="DAR158" s="88"/>
      <c r="DAS158" s="88"/>
      <c r="DAT158" s="88"/>
      <c r="DAU158" s="88"/>
      <c r="DAV158" s="88"/>
      <c r="DAW158" s="88"/>
      <c r="DAX158" s="88"/>
      <c r="DAY158" s="88"/>
      <c r="DAZ158" s="88"/>
      <c r="DBA158" s="88"/>
      <c r="DBB158" s="88"/>
      <c r="DBC158" s="88"/>
      <c r="DBD158" s="88"/>
      <c r="DBE158" s="88"/>
      <c r="DBF158" s="88"/>
      <c r="DBG158" s="88"/>
      <c r="DBH158" s="88"/>
      <c r="DBI158" s="88"/>
      <c r="DBJ158" s="88"/>
      <c r="DBK158" s="88"/>
      <c r="DBL158" s="88"/>
      <c r="DBM158" s="88"/>
      <c r="DBN158" s="88"/>
      <c r="DBO158" s="88"/>
      <c r="DBP158" s="88"/>
      <c r="DBQ158" s="88"/>
      <c r="DBR158" s="88"/>
      <c r="DBS158" s="88"/>
      <c r="DBT158" s="88"/>
      <c r="DBU158" s="88"/>
      <c r="DBV158" s="88"/>
      <c r="DBW158" s="88"/>
      <c r="DBX158" s="88"/>
      <c r="DBY158" s="88"/>
      <c r="DBZ158" s="88"/>
      <c r="DCA158" s="88"/>
      <c r="DCB158" s="88"/>
      <c r="DCC158" s="88"/>
      <c r="DCD158" s="88"/>
      <c r="DCE158" s="88"/>
      <c r="DCF158" s="88"/>
      <c r="DCG158" s="88"/>
      <c r="DCH158" s="88"/>
      <c r="DCI158" s="88"/>
      <c r="DCJ158" s="88"/>
      <c r="DCK158" s="88"/>
      <c r="DCL158" s="88"/>
      <c r="DCM158" s="88"/>
      <c r="DCN158" s="88"/>
      <c r="DCO158" s="88"/>
      <c r="DCP158" s="88"/>
      <c r="DCQ158" s="88"/>
      <c r="DCR158" s="88"/>
      <c r="DCS158" s="88"/>
      <c r="DCT158" s="88"/>
      <c r="DCU158" s="88"/>
      <c r="DCV158" s="88"/>
      <c r="DCW158" s="88"/>
      <c r="DCX158" s="88"/>
      <c r="DCY158" s="88"/>
      <c r="DCZ158" s="88"/>
      <c r="DDA158" s="88"/>
      <c r="DDB158" s="88"/>
      <c r="DDC158" s="88"/>
      <c r="DDD158" s="88"/>
      <c r="DDE158" s="88"/>
      <c r="DDF158" s="88"/>
      <c r="DDG158" s="88"/>
      <c r="DDH158" s="88"/>
      <c r="DDI158" s="88"/>
      <c r="DDJ158" s="88"/>
      <c r="DDK158" s="88"/>
      <c r="DDL158" s="88"/>
      <c r="DDM158" s="88"/>
      <c r="DDN158" s="88"/>
      <c r="DDO158" s="88"/>
      <c r="DDP158" s="88"/>
      <c r="DDQ158" s="88"/>
      <c r="DDR158" s="88"/>
      <c r="DDS158" s="88"/>
      <c r="DDT158" s="88"/>
      <c r="DDU158" s="88"/>
      <c r="DDV158" s="88"/>
      <c r="DDW158" s="88"/>
      <c r="DDX158" s="88"/>
      <c r="DDY158" s="88"/>
      <c r="DDZ158" s="88"/>
      <c r="DEA158" s="88"/>
      <c r="DEB158" s="88"/>
      <c r="DEC158" s="88"/>
      <c r="DED158" s="88"/>
      <c r="DEE158" s="88"/>
      <c r="DEF158" s="88"/>
      <c r="DEG158" s="88"/>
      <c r="DEH158" s="88"/>
      <c r="DEI158" s="88"/>
      <c r="DEJ158" s="88"/>
      <c r="DEK158" s="88"/>
      <c r="DEL158" s="88"/>
      <c r="DEM158" s="88"/>
      <c r="DEN158" s="88"/>
      <c r="DEO158" s="88"/>
      <c r="DEP158" s="88"/>
      <c r="DEQ158" s="88"/>
      <c r="DER158" s="88"/>
      <c r="DES158" s="88"/>
      <c r="DET158" s="88"/>
      <c r="DEU158" s="88"/>
      <c r="DEV158" s="88"/>
      <c r="DEW158" s="88"/>
      <c r="DEX158" s="88"/>
      <c r="DEY158" s="88"/>
      <c r="DEZ158" s="88"/>
      <c r="DFA158" s="88"/>
      <c r="DFB158" s="88"/>
      <c r="DFC158" s="88"/>
      <c r="DFD158" s="88"/>
      <c r="DFE158" s="88"/>
      <c r="DFF158" s="88"/>
      <c r="DFG158" s="88"/>
      <c r="DFH158" s="88"/>
      <c r="DFI158" s="88"/>
      <c r="DFJ158" s="88"/>
      <c r="DFK158" s="88"/>
      <c r="DFL158" s="88"/>
      <c r="DFM158" s="88"/>
      <c r="DFN158" s="88"/>
      <c r="DFO158" s="88"/>
      <c r="DFP158" s="88"/>
      <c r="DFQ158" s="88"/>
      <c r="DFR158" s="88"/>
      <c r="DFS158" s="88"/>
      <c r="DFT158" s="88"/>
      <c r="DFU158" s="88"/>
      <c r="DFV158" s="88"/>
      <c r="DFW158" s="88"/>
      <c r="DFX158" s="88"/>
      <c r="DFY158" s="88"/>
      <c r="DFZ158" s="88"/>
      <c r="DGA158" s="88"/>
      <c r="DGB158" s="88"/>
      <c r="DGC158" s="88"/>
      <c r="DGD158" s="88"/>
      <c r="DGE158" s="88"/>
      <c r="DGF158" s="88"/>
      <c r="DGG158" s="88"/>
      <c r="DGH158" s="88"/>
      <c r="DGI158" s="88"/>
      <c r="DGJ158" s="88"/>
      <c r="DGK158" s="88"/>
      <c r="DGL158" s="88"/>
      <c r="DGM158" s="88"/>
      <c r="DGN158" s="88"/>
      <c r="DGO158" s="88"/>
      <c r="DGP158" s="88"/>
      <c r="DGQ158" s="88"/>
      <c r="DGR158" s="88"/>
      <c r="DGS158" s="88"/>
      <c r="DGT158" s="88"/>
      <c r="DGU158" s="88"/>
      <c r="DGV158" s="88"/>
      <c r="DGW158" s="88"/>
      <c r="DGX158" s="88"/>
      <c r="DGY158" s="88"/>
      <c r="DGZ158" s="88"/>
      <c r="DHA158" s="88"/>
      <c r="DHB158" s="88"/>
      <c r="DHC158" s="88"/>
      <c r="DHD158" s="88"/>
      <c r="DHE158" s="88"/>
      <c r="DHF158" s="88"/>
      <c r="DHG158" s="88"/>
      <c r="DHH158" s="88"/>
      <c r="DHI158" s="88"/>
      <c r="DHJ158" s="88"/>
      <c r="DHK158" s="88"/>
      <c r="DHL158" s="88"/>
      <c r="DHM158" s="88"/>
      <c r="DHN158" s="88"/>
      <c r="DHO158" s="88"/>
      <c r="DHP158" s="88"/>
      <c r="DHQ158" s="88"/>
      <c r="DHR158" s="88"/>
      <c r="DHS158" s="88"/>
      <c r="DHT158" s="88"/>
      <c r="DHU158" s="88"/>
      <c r="DHV158" s="88"/>
      <c r="DHW158" s="88"/>
      <c r="DHX158" s="88"/>
      <c r="DHY158" s="88"/>
      <c r="DHZ158" s="88"/>
      <c r="DIA158" s="88"/>
      <c r="DIB158" s="88"/>
      <c r="DIC158" s="88"/>
      <c r="DID158" s="88"/>
      <c r="DIE158" s="88"/>
      <c r="DIF158" s="88"/>
      <c r="DIG158" s="88"/>
      <c r="DIH158" s="88"/>
      <c r="DII158" s="88"/>
      <c r="DIJ158" s="88"/>
      <c r="DIK158" s="88"/>
      <c r="DIL158" s="88"/>
      <c r="DIM158" s="88"/>
      <c r="DIN158" s="88"/>
      <c r="DIO158" s="88"/>
      <c r="DIP158" s="88"/>
      <c r="DIQ158" s="88"/>
      <c r="DIR158" s="88"/>
      <c r="DIS158" s="88"/>
      <c r="DIT158" s="88"/>
      <c r="DIU158" s="88"/>
      <c r="DIV158" s="88"/>
      <c r="DIW158" s="88"/>
      <c r="DIX158" s="88"/>
      <c r="DIY158" s="88"/>
      <c r="DIZ158" s="88"/>
      <c r="DJA158" s="88"/>
      <c r="DJB158" s="88"/>
      <c r="DJC158" s="88"/>
      <c r="DJD158" s="88"/>
      <c r="DJE158" s="88"/>
      <c r="DJF158" s="88"/>
      <c r="DJG158" s="88"/>
      <c r="DJH158" s="88"/>
      <c r="DJI158" s="88"/>
      <c r="DJJ158" s="88"/>
      <c r="DJK158" s="88"/>
      <c r="DJL158" s="88"/>
      <c r="DJM158" s="88"/>
      <c r="DJN158" s="88"/>
      <c r="DJO158" s="88"/>
      <c r="DJP158" s="88"/>
      <c r="DJQ158" s="88"/>
      <c r="DJR158" s="88"/>
      <c r="DJS158" s="88"/>
      <c r="DJT158" s="88"/>
      <c r="DJU158" s="88"/>
      <c r="DJV158" s="88"/>
      <c r="DJW158" s="88"/>
      <c r="DJX158" s="88"/>
      <c r="DJY158" s="88"/>
      <c r="DJZ158" s="88"/>
      <c r="DKA158" s="88"/>
      <c r="DKB158" s="88"/>
      <c r="DKC158" s="88"/>
      <c r="DKD158" s="88"/>
      <c r="DKE158" s="88"/>
      <c r="DKF158" s="88"/>
      <c r="DKG158" s="88"/>
      <c r="DKH158" s="88"/>
      <c r="DKI158" s="88"/>
      <c r="DKJ158" s="88"/>
      <c r="DKK158" s="88"/>
      <c r="DKL158" s="88"/>
      <c r="DKM158" s="88"/>
      <c r="DKN158" s="88"/>
      <c r="DKO158" s="88"/>
      <c r="DKP158" s="88"/>
      <c r="DKQ158" s="88"/>
      <c r="DKR158" s="88"/>
      <c r="DKS158" s="88"/>
      <c r="DKT158" s="88"/>
      <c r="DKU158" s="88"/>
      <c r="DKV158" s="88"/>
      <c r="DKW158" s="88"/>
      <c r="DKX158" s="88"/>
      <c r="DKY158" s="88"/>
      <c r="DKZ158" s="88"/>
      <c r="DLA158" s="88"/>
      <c r="DLB158" s="88"/>
      <c r="DLC158" s="88"/>
      <c r="DLD158" s="88"/>
      <c r="DLE158" s="88"/>
      <c r="DLF158" s="88"/>
      <c r="DLG158" s="88"/>
      <c r="DLH158" s="88"/>
      <c r="DLI158" s="88"/>
      <c r="DLJ158" s="88"/>
      <c r="DLK158" s="88"/>
      <c r="DLL158" s="88"/>
      <c r="DLM158" s="88"/>
      <c r="DLN158" s="88"/>
      <c r="DLO158" s="88"/>
      <c r="DLP158" s="88"/>
      <c r="DLQ158" s="88"/>
      <c r="DLR158" s="88"/>
      <c r="DLS158" s="88"/>
      <c r="DLT158" s="88"/>
      <c r="DLU158" s="88"/>
      <c r="DLV158" s="88"/>
      <c r="DLW158" s="88"/>
      <c r="DLX158" s="88"/>
      <c r="DLY158" s="88"/>
      <c r="DLZ158" s="88"/>
      <c r="DMA158" s="88"/>
      <c r="DMB158" s="88"/>
      <c r="DMC158" s="88"/>
      <c r="DMD158" s="88"/>
      <c r="DME158" s="88"/>
      <c r="DMF158" s="88"/>
      <c r="DMG158" s="88"/>
      <c r="DMH158" s="88"/>
      <c r="DMI158" s="88"/>
      <c r="DMJ158" s="88"/>
      <c r="DMK158" s="88"/>
      <c r="DML158" s="88"/>
      <c r="DMM158" s="88"/>
      <c r="DMN158" s="88"/>
      <c r="DMO158" s="88"/>
      <c r="DMP158" s="88"/>
      <c r="DMQ158" s="88"/>
      <c r="DMR158" s="88"/>
      <c r="DMS158" s="88"/>
      <c r="DMT158" s="88"/>
      <c r="DMU158" s="88"/>
      <c r="DMV158" s="88"/>
      <c r="DMW158" s="88"/>
      <c r="DMX158" s="88"/>
      <c r="DMY158" s="88"/>
      <c r="DMZ158" s="88"/>
      <c r="DNA158" s="88"/>
      <c r="DNB158" s="88"/>
      <c r="DNC158" s="88"/>
      <c r="DND158" s="88"/>
      <c r="DNE158" s="88"/>
      <c r="DNF158" s="88"/>
      <c r="DNG158" s="88"/>
      <c r="DNH158" s="88"/>
      <c r="DNI158" s="88"/>
      <c r="DNJ158" s="88"/>
      <c r="DNK158" s="88"/>
      <c r="DNL158" s="88"/>
      <c r="DNM158" s="88"/>
      <c r="DNN158" s="88"/>
      <c r="DNO158" s="88"/>
      <c r="DNP158" s="88"/>
      <c r="DNQ158" s="88"/>
      <c r="DNR158" s="88"/>
      <c r="DNS158" s="88"/>
      <c r="DNT158" s="88"/>
      <c r="DNU158" s="88"/>
      <c r="DNV158" s="88"/>
      <c r="DNW158" s="88"/>
      <c r="DNX158" s="88"/>
      <c r="DNY158" s="88"/>
      <c r="DNZ158" s="88"/>
      <c r="DOA158" s="88"/>
      <c r="DOB158" s="88"/>
      <c r="DOC158" s="88"/>
      <c r="DOD158" s="88"/>
      <c r="DOE158" s="88"/>
      <c r="DOF158" s="88"/>
      <c r="DOG158" s="88"/>
      <c r="DOH158" s="88"/>
      <c r="DOI158" s="88"/>
      <c r="DOJ158" s="88"/>
      <c r="DOK158" s="88"/>
      <c r="DOL158" s="88"/>
      <c r="DOM158" s="88"/>
      <c r="DON158" s="88"/>
      <c r="DOO158" s="88"/>
      <c r="DOP158" s="88"/>
      <c r="DOQ158" s="88"/>
      <c r="DOR158" s="88"/>
      <c r="DOS158" s="88"/>
      <c r="DOT158" s="88"/>
      <c r="DOU158" s="88"/>
      <c r="DOV158" s="88"/>
      <c r="DOW158" s="88"/>
      <c r="DOX158" s="88"/>
      <c r="DOY158" s="88"/>
      <c r="DOZ158" s="88"/>
      <c r="DPA158" s="88"/>
      <c r="DPB158" s="88"/>
      <c r="DPC158" s="88"/>
      <c r="DPD158" s="88"/>
      <c r="DPE158" s="88"/>
      <c r="DPF158" s="88"/>
      <c r="DPG158" s="88"/>
      <c r="DPH158" s="88"/>
      <c r="DPI158" s="88"/>
      <c r="DPJ158" s="88"/>
      <c r="DPK158" s="88"/>
      <c r="DPL158" s="88"/>
      <c r="DPM158" s="88"/>
      <c r="DPN158" s="88"/>
      <c r="DPO158" s="88"/>
      <c r="DPP158" s="88"/>
      <c r="DPQ158" s="88"/>
      <c r="DPR158" s="88"/>
      <c r="DPS158" s="88"/>
      <c r="DPT158" s="88"/>
      <c r="DPU158" s="88"/>
      <c r="DPV158" s="88"/>
      <c r="DPW158" s="88"/>
      <c r="DPX158" s="88"/>
      <c r="DPY158" s="88"/>
      <c r="DPZ158" s="88"/>
      <c r="DQA158" s="88"/>
      <c r="DQB158" s="88"/>
      <c r="DQC158" s="88"/>
      <c r="DQD158" s="88"/>
      <c r="DQE158" s="88"/>
      <c r="DQF158" s="88"/>
      <c r="DQG158" s="88"/>
      <c r="DQH158" s="88"/>
      <c r="DQI158" s="88"/>
      <c r="DQJ158" s="88"/>
      <c r="DQK158" s="88"/>
      <c r="DQL158" s="88"/>
      <c r="DQM158" s="88"/>
      <c r="DQN158" s="88"/>
      <c r="DQO158" s="88"/>
      <c r="DQP158" s="88"/>
      <c r="DQQ158" s="88"/>
      <c r="DQR158" s="88"/>
      <c r="DQS158" s="88"/>
      <c r="DQT158" s="88"/>
      <c r="DQU158" s="88"/>
      <c r="DQV158" s="88"/>
      <c r="DQW158" s="88"/>
      <c r="DQX158" s="88"/>
      <c r="DQY158" s="88"/>
      <c r="DQZ158" s="88"/>
      <c r="DRA158" s="88"/>
      <c r="DRB158" s="88"/>
      <c r="DRC158" s="88"/>
      <c r="DRD158" s="88"/>
      <c r="DRE158" s="88"/>
      <c r="DRF158" s="88"/>
      <c r="DRG158" s="88"/>
      <c r="DRH158" s="88"/>
      <c r="DRI158" s="88"/>
      <c r="DRJ158" s="88"/>
      <c r="DRK158" s="88"/>
      <c r="DRL158" s="88"/>
      <c r="DRM158" s="88"/>
      <c r="DRN158" s="88"/>
      <c r="DRO158" s="88"/>
      <c r="DRP158" s="88"/>
      <c r="DRQ158" s="88"/>
      <c r="DRR158" s="88"/>
      <c r="DRS158" s="88"/>
      <c r="DRT158" s="88"/>
      <c r="DRU158" s="88"/>
      <c r="DRV158" s="88"/>
      <c r="DRW158" s="88"/>
      <c r="DRX158" s="88"/>
      <c r="DRY158" s="88"/>
      <c r="DRZ158" s="88"/>
      <c r="DSA158" s="88"/>
      <c r="DSB158" s="88"/>
      <c r="DSC158" s="88"/>
      <c r="DSD158" s="88"/>
      <c r="DSE158" s="88"/>
      <c r="DSF158" s="88"/>
      <c r="DSG158" s="88"/>
      <c r="DSH158" s="88"/>
      <c r="DSI158" s="88"/>
      <c r="DSJ158" s="88"/>
      <c r="DSK158" s="88"/>
      <c r="DSL158" s="88"/>
      <c r="DSM158" s="88"/>
      <c r="DSN158" s="88"/>
      <c r="DSO158" s="88"/>
      <c r="DSP158" s="88"/>
      <c r="DSQ158" s="88"/>
      <c r="DSR158" s="88"/>
      <c r="DSS158" s="88"/>
      <c r="DST158" s="88"/>
      <c r="DSU158" s="88"/>
      <c r="DSV158" s="88"/>
      <c r="DSW158" s="88"/>
      <c r="DSX158" s="88"/>
      <c r="DSY158" s="88"/>
      <c r="DSZ158" s="88"/>
      <c r="DTA158" s="88"/>
      <c r="DTB158" s="88"/>
      <c r="DTC158" s="88"/>
      <c r="DTD158" s="88"/>
      <c r="DTE158" s="88"/>
      <c r="DTF158" s="88"/>
      <c r="DTG158" s="88"/>
      <c r="DTH158" s="88"/>
      <c r="DTI158" s="88"/>
      <c r="DTJ158" s="88"/>
      <c r="DTK158" s="88"/>
      <c r="DTL158" s="88"/>
      <c r="DTM158" s="88"/>
      <c r="DTN158" s="88"/>
      <c r="DTO158" s="88"/>
      <c r="DTP158" s="88"/>
      <c r="DTQ158" s="88"/>
      <c r="DTR158" s="88"/>
      <c r="DTS158" s="88"/>
      <c r="DTT158" s="88"/>
      <c r="DTU158" s="88"/>
      <c r="DTV158" s="88"/>
      <c r="DTW158" s="88"/>
      <c r="DTX158" s="88"/>
      <c r="DTY158" s="88"/>
      <c r="DTZ158" s="88"/>
      <c r="DUA158" s="88"/>
      <c r="DUB158" s="88"/>
      <c r="DUC158" s="88"/>
      <c r="DUD158" s="88"/>
      <c r="DUE158" s="88"/>
      <c r="DUF158" s="88"/>
      <c r="DUG158" s="88"/>
      <c r="DUH158" s="88"/>
      <c r="DUI158" s="88"/>
      <c r="DUJ158" s="88"/>
      <c r="DUK158" s="88"/>
      <c r="DUL158" s="88"/>
      <c r="DUM158" s="88"/>
      <c r="DUN158" s="88"/>
      <c r="DUO158" s="88"/>
      <c r="DUP158" s="88"/>
      <c r="DUQ158" s="88"/>
      <c r="DUR158" s="88"/>
      <c r="DUS158" s="88"/>
      <c r="DUT158" s="88"/>
      <c r="DUU158" s="88"/>
      <c r="DUV158" s="88"/>
      <c r="DUW158" s="88"/>
      <c r="DUX158" s="88"/>
      <c r="DUY158" s="88"/>
      <c r="DUZ158" s="88"/>
      <c r="DVA158" s="88"/>
      <c r="DVB158" s="88"/>
      <c r="DVC158" s="88"/>
      <c r="DVD158" s="88"/>
      <c r="DVE158" s="88"/>
      <c r="DVF158" s="88"/>
      <c r="DVG158" s="88"/>
      <c r="DVH158" s="88"/>
      <c r="DVI158" s="88"/>
      <c r="DVJ158" s="88"/>
      <c r="DVK158" s="88"/>
      <c r="DVL158" s="88"/>
      <c r="DVM158" s="88"/>
      <c r="DVN158" s="88"/>
      <c r="DVO158" s="88"/>
      <c r="DVP158" s="88"/>
      <c r="DVQ158" s="88"/>
      <c r="DVR158" s="88"/>
      <c r="DVS158" s="88"/>
      <c r="DVT158" s="88"/>
      <c r="DVU158" s="88"/>
      <c r="DVV158" s="88"/>
      <c r="DVW158" s="88"/>
      <c r="DVX158" s="88"/>
      <c r="DVY158" s="88"/>
      <c r="DVZ158" s="88"/>
      <c r="DWA158" s="88"/>
      <c r="DWB158" s="88"/>
      <c r="DWC158" s="88"/>
      <c r="DWD158" s="88"/>
      <c r="DWE158" s="88"/>
      <c r="DWF158" s="88"/>
      <c r="DWG158" s="88"/>
      <c r="DWH158" s="88"/>
      <c r="DWI158" s="88"/>
      <c r="DWJ158" s="88"/>
      <c r="DWK158" s="88"/>
      <c r="DWL158" s="88"/>
      <c r="DWM158" s="88"/>
      <c r="DWN158" s="88"/>
      <c r="DWO158" s="88"/>
      <c r="DWP158" s="88"/>
      <c r="DWQ158" s="88"/>
      <c r="DWR158" s="88"/>
      <c r="DWS158" s="88"/>
      <c r="DWT158" s="88"/>
      <c r="DWU158" s="88"/>
      <c r="DWV158" s="88"/>
      <c r="DWW158" s="88"/>
      <c r="DWX158" s="88"/>
      <c r="DWY158" s="88"/>
      <c r="DWZ158" s="88"/>
      <c r="DXA158" s="88"/>
      <c r="DXB158" s="88"/>
      <c r="DXC158" s="88"/>
      <c r="DXD158" s="88"/>
      <c r="DXE158" s="88"/>
      <c r="DXF158" s="88"/>
      <c r="DXG158" s="88"/>
      <c r="DXH158" s="88"/>
      <c r="DXI158" s="88"/>
      <c r="DXJ158" s="88"/>
      <c r="DXK158" s="88"/>
      <c r="DXL158" s="88"/>
      <c r="DXM158" s="88"/>
      <c r="DXN158" s="88"/>
      <c r="DXO158" s="88"/>
      <c r="DXP158" s="88"/>
      <c r="DXQ158" s="88"/>
      <c r="DXR158" s="88"/>
      <c r="DXS158" s="88"/>
      <c r="DXT158" s="88"/>
      <c r="DXU158" s="88"/>
      <c r="DXV158" s="88"/>
      <c r="DXW158" s="88"/>
      <c r="DXX158" s="88"/>
      <c r="DXY158" s="88"/>
      <c r="DXZ158" s="88"/>
      <c r="DYA158" s="88"/>
      <c r="DYB158" s="88"/>
      <c r="DYC158" s="88"/>
      <c r="DYD158" s="88"/>
      <c r="DYE158" s="88"/>
      <c r="DYF158" s="88"/>
      <c r="DYG158" s="88"/>
      <c r="DYH158" s="88"/>
      <c r="DYI158" s="88"/>
      <c r="DYJ158" s="88"/>
      <c r="DYK158" s="88"/>
      <c r="DYL158" s="88"/>
      <c r="DYM158" s="88"/>
      <c r="DYN158" s="88"/>
      <c r="DYO158" s="88"/>
      <c r="DYP158" s="88"/>
      <c r="DYQ158" s="88"/>
      <c r="DYR158" s="88"/>
      <c r="DYS158" s="88"/>
      <c r="DYT158" s="88"/>
      <c r="DYU158" s="88"/>
      <c r="DYV158" s="88"/>
      <c r="DYW158" s="88"/>
      <c r="DYX158" s="88"/>
      <c r="DYY158" s="88"/>
      <c r="DYZ158" s="88"/>
      <c r="DZA158" s="88"/>
      <c r="DZB158" s="88"/>
      <c r="DZC158" s="88"/>
      <c r="DZD158" s="88"/>
      <c r="DZE158" s="88"/>
      <c r="DZF158" s="88"/>
      <c r="DZG158" s="88"/>
      <c r="DZH158" s="88"/>
      <c r="DZI158" s="88"/>
      <c r="DZJ158" s="88"/>
      <c r="DZK158" s="88"/>
      <c r="DZL158" s="88"/>
      <c r="DZM158" s="88"/>
      <c r="DZN158" s="88"/>
      <c r="DZO158" s="88"/>
      <c r="DZP158" s="88"/>
      <c r="DZQ158" s="88"/>
      <c r="DZR158" s="88"/>
      <c r="DZS158" s="88"/>
      <c r="DZT158" s="88"/>
      <c r="DZU158" s="88"/>
      <c r="DZV158" s="88"/>
      <c r="DZW158" s="88"/>
      <c r="DZX158" s="88"/>
      <c r="DZY158" s="88"/>
      <c r="DZZ158" s="88"/>
      <c r="EAA158" s="88"/>
      <c r="EAB158" s="88"/>
      <c r="EAC158" s="88"/>
      <c r="EAD158" s="88"/>
      <c r="EAE158" s="88"/>
      <c r="EAF158" s="88"/>
      <c r="EAG158" s="88"/>
      <c r="EAH158" s="88"/>
      <c r="EAI158" s="88"/>
      <c r="EAJ158" s="88"/>
      <c r="EAK158" s="88"/>
      <c r="EAL158" s="88"/>
      <c r="EAM158" s="88"/>
      <c r="EAN158" s="88"/>
      <c r="EAO158" s="88"/>
      <c r="EAP158" s="88"/>
      <c r="EAQ158" s="88"/>
      <c r="EAR158" s="88"/>
      <c r="EAS158" s="88"/>
      <c r="EAT158" s="88"/>
      <c r="EAU158" s="88"/>
      <c r="EAV158" s="88"/>
      <c r="EAW158" s="88"/>
      <c r="EAX158" s="88"/>
      <c r="EAY158" s="88"/>
      <c r="EAZ158" s="88"/>
      <c r="EBA158" s="88"/>
      <c r="EBB158" s="88"/>
      <c r="EBC158" s="88"/>
      <c r="EBD158" s="88"/>
      <c r="EBE158" s="88"/>
      <c r="EBF158" s="88"/>
      <c r="EBG158" s="88"/>
      <c r="EBH158" s="88"/>
      <c r="EBI158" s="88"/>
      <c r="EBJ158" s="88"/>
      <c r="EBK158" s="88"/>
      <c r="EBL158" s="88"/>
      <c r="EBM158" s="88"/>
      <c r="EBN158" s="88"/>
      <c r="EBO158" s="88"/>
      <c r="EBP158" s="88"/>
      <c r="EBQ158" s="88"/>
      <c r="EBR158" s="88"/>
      <c r="EBS158" s="88"/>
      <c r="EBT158" s="88"/>
      <c r="EBU158" s="88"/>
      <c r="EBV158" s="88"/>
      <c r="EBW158" s="88"/>
      <c r="EBX158" s="88"/>
      <c r="EBY158" s="88"/>
      <c r="EBZ158" s="88"/>
      <c r="ECA158" s="88"/>
      <c r="ECB158" s="88"/>
      <c r="ECC158" s="88"/>
      <c r="ECD158" s="88"/>
      <c r="ECE158" s="88"/>
      <c r="ECF158" s="88"/>
      <c r="ECG158" s="88"/>
      <c r="ECH158" s="88"/>
      <c r="ECI158" s="88"/>
      <c r="ECJ158" s="88"/>
      <c r="ECK158" s="88"/>
      <c r="ECL158" s="88"/>
      <c r="ECM158" s="88"/>
      <c r="ECN158" s="88"/>
      <c r="ECO158" s="88"/>
      <c r="ECP158" s="88"/>
      <c r="ECQ158" s="88"/>
      <c r="ECR158" s="88"/>
      <c r="ECS158" s="88"/>
      <c r="ECT158" s="88"/>
      <c r="ECU158" s="88"/>
      <c r="ECV158" s="88"/>
      <c r="ECW158" s="88"/>
      <c r="ECX158" s="88"/>
      <c r="ECY158" s="88"/>
      <c r="ECZ158" s="88"/>
      <c r="EDA158" s="88"/>
      <c r="EDB158" s="88"/>
      <c r="EDC158" s="88"/>
      <c r="EDD158" s="88"/>
      <c r="EDE158" s="88"/>
      <c r="EDF158" s="88"/>
      <c r="EDG158" s="88"/>
      <c r="EDH158" s="88"/>
      <c r="EDI158" s="88"/>
      <c r="EDJ158" s="88"/>
      <c r="EDK158" s="88"/>
      <c r="EDL158" s="88"/>
      <c r="EDM158" s="88"/>
      <c r="EDN158" s="88"/>
      <c r="EDO158" s="88"/>
      <c r="EDP158" s="88"/>
      <c r="EDQ158" s="88"/>
      <c r="EDR158" s="88"/>
      <c r="EDS158" s="88"/>
      <c r="EDT158" s="88"/>
      <c r="EDU158" s="88"/>
      <c r="EDV158" s="88"/>
      <c r="EDW158" s="88"/>
      <c r="EDX158" s="88"/>
      <c r="EDY158" s="88"/>
      <c r="EDZ158" s="88"/>
      <c r="EEA158" s="88"/>
      <c r="EEB158" s="88"/>
      <c r="EEC158" s="88"/>
      <c r="EED158" s="88"/>
      <c r="EEE158" s="88"/>
      <c r="EEF158" s="88"/>
      <c r="EEG158" s="88"/>
      <c r="EEH158" s="88"/>
      <c r="EEI158" s="88"/>
      <c r="EEJ158" s="88"/>
      <c r="EEK158" s="88"/>
      <c r="EEL158" s="88"/>
      <c r="EEM158" s="88"/>
      <c r="EEN158" s="88"/>
      <c r="EEO158" s="88"/>
      <c r="EEP158" s="88"/>
      <c r="EEQ158" s="88"/>
      <c r="EER158" s="88"/>
      <c r="EES158" s="88"/>
      <c r="EET158" s="88"/>
      <c r="EEU158" s="88"/>
      <c r="EEV158" s="88"/>
      <c r="EEW158" s="88"/>
      <c r="EEX158" s="88"/>
      <c r="EEY158" s="88"/>
      <c r="EEZ158" s="88"/>
      <c r="EFA158" s="88"/>
      <c r="EFB158" s="88"/>
      <c r="EFC158" s="88"/>
      <c r="EFD158" s="88"/>
      <c r="EFE158" s="88"/>
      <c r="EFF158" s="88"/>
      <c r="EFG158" s="88"/>
      <c r="EFH158" s="88"/>
      <c r="EFI158" s="88"/>
      <c r="EFJ158" s="88"/>
      <c r="EFK158" s="88"/>
      <c r="EFL158" s="88"/>
      <c r="EFM158" s="88"/>
      <c r="EFN158" s="88"/>
      <c r="EFO158" s="88"/>
      <c r="EFP158" s="88"/>
      <c r="EFQ158" s="88"/>
      <c r="EFR158" s="88"/>
      <c r="EFS158" s="88"/>
      <c r="EFT158" s="88"/>
      <c r="EFU158" s="88"/>
      <c r="EFV158" s="88"/>
      <c r="EFW158" s="88"/>
      <c r="EFX158" s="88"/>
      <c r="EFY158" s="88"/>
      <c r="EFZ158" s="88"/>
      <c r="EGA158" s="88"/>
      <c r="EGB158" s="88"/>
      <c r="EGC158" s="88"/>
      <c r="EGD158" s="88"/>
      <c r="EGE158" s="88"/>
      <c r="EGF158" s="88"/>
      <c r="EGG158" s="88"/>
      <c r="EGH158" s="88"/>
      <c r="EGI158" s="88"/>
      <c r="EGJ158" s="88"/>
      <c r="EGK158" s="88"/>
      <c r="EGL158" s="88"/>
      <c r="EGM158" s="88"/>
      <c r="EGN158" s="88"/>
      <c r="EGO158" s="88"/>
      <c r="EGP158" s="88"/>
      <c r="EGQ158" s="88"/>
      <c r="EGR158" s="88"/>
      <c r="EGS158" s="88"/>
      <c r="EGT158" s="88"/>
      <c r="EGU158" s="88"/>
      <c r="EGV158" s="88"/>
      <c r="EGW158" s="88"/>
      <c r="EGX158" s="88"/>
      <c r="EGY158" s="88"/>
      <c r="EGZ158" s="88"/>
      <c r="EHA158" s="88"/>
      <c r="EHB158" s="88"/>
      <c r="EHC158" s="88"/>
      <c r="EHD158" s="88"/>
      <c r="EHE158" s="88"/>
      <c r="EHF158" s="88"/>
      <c r="EHG158" s="88"/>
      <c r="EHH158" s="88"/>
      <c r="EHI158" s="88"/>
      <c r="EHJ158" s="88"/>
      <c r="EHK158" s="88"/>
      <c r="EHL158" s="88"/>
      <c r="EHM158" s="88"/>
      <c r="EHN158" s="88"/>
      <c r="EHO158" s="88"/>
      <c r="EHP158" s="88"/>
      <c r="EHQ158" s="88"/>
      <c r="EHR158" s="88"/>
      <c r="EHS158" s="88"/>
      <c r="EHT158" s="88"/>
      <c r="EHU158" s="88"/>
      <c r="EHV158" s="88"/>
      <c r="EHW158" s="88"/>
      <c r="EHX158" s="88"/>
      <c r="EHY158" s="88"/>
      <c r="EHZ158" s="88"/>
      <c r="EIA158" s="88"/>
      <c r="EIB158" s="88"/>
      <c r="EIC158" s="88"/>
      <c r="EID158" s="88"/>
      <c r="EIE158" s="88"/>
      <c r="EIF158" s="88"/>
      <c r="EIG158" s="88"/>
      <c r="EIH158" s="88"/>
      <c r="EII158" s="88"/>
      <c r="EIJ158" s="88"/>
      <c r="EIK158" s="88"/>
      <c r="EIL158" s="88"/>
      <c r="EIM158" s="88"/>
      <c r="EIN158" s="88"/>
      <c r="EIO158" s="88"/>
      <c r="EIP158" s="88"/>
      <c r="EIQ158" s="88"/>
      <c r="EIR158" s="88"/>
      <c r="EIS158" s="88"/>
      <c r="EIT158" s="88"/>
      <c r="EIU158" s="88"/>
      <c r="EIV158" s="88"/>
      <c r="EIW158" s="88"/>
      <c r="EIX158" s="88"/>
      <c r="EIY158" s="88"/>
      <c r="EIZ158" s="88"/>
      <c r="EJA158" s="88"/>
      <c r="EJB158" s="88"/>
      <c r="EJC158" s="88"/>
      <c r="EJD158" s="88"/>
      <c r="EJE158" s="88"/>
      <c r="EJF158" s="88"/>
      <c r="EJG158" s="88"/>
      <c r="EJH158" s="88"/>
      <c r="EJI158" s="88"/>
      <c r="EJJ158" s="88"/>
      <c r="EJK158" s="88"/>
      <c r="EJL158" s="88"/>
      <c r="EJM158" s="88"/>
      <c r="EJN158" s="88"/>
      <c r="EJO158" s="88"/>
      <c r="EJP158" s="88"/>
      <c r="EJQ158" s="88"/>
      <c r="EJR158" s="88"/>
      <c r="EJS158" s="88"/>
      <c r="EJT158" s="88"/>
      <c r="EJU158" s="88"/>
      <c r="EJV158" s="88"/>
      <c r="EJW158" s="88"/>
      <c r="EJX158" s="88"/>
      <c r="EJY158" s="88"/>
      <c r="EJZ158" s="88"/>
      <c r="EKA158" s="88"/>
      <c r="EKB158" s="88"/>
      <c r="EKC158" s="88"/>
      <c r="EKD158" s="88"/>
      <c r="EKE158" s="88"/>
      <c r="EKF158" s="88"/>
      <c r="EKG158" s="88"/>
      <c r="EKH158" s="88"/>
      <c r="EKI158" s="88"/>
      <c r="EKJ158" s="88"/>
      <c r="EKK158" s="88"/>
      <c r="EKL158" s="88"/>
      <c r="EKM158" s="88"/>
      <c r="EKN158" s="88"/>
      <c r="EKO158" s="88"/>
      <c r="EKP158" s="88"/>
      <c r="EKQ158" s="88"/>
      <c r="EKR158" s="88"/>
      <c r="EKS158" s="88"/>
      <c r="EKT158" s="88"/>
      <c r="EKU158" s="88"/>
      <c r="EKV158" s="88"/>
      <c r="EKW158" s="88"/>
      <c r="EKX158" s="88"/>
      <c r="EKY158" s="88"/>
      <c r="EKZ158" s="88"/>
      <c r="ELA158" s="88"/>
      <c r="ELB158" s="88"/>
      <c r="ELC158" s="88"/>
      <c r="ELD158" s="88"/>
      <c r="ELE158" s="88"/>
      <c r="ELF158" s="88"/>
      <c r="ELG158" s="88"/>
      <c r="ELH158" s="88"/>
      <c r="ELI158" s="88"/>
      <c r="ELJ158" s="88"/>
      <c r="ELK158" s="88"/>
      <c r="ELL158" s="88"/>
      <c r="ELM158" s="88"/>
      <c r="ELN158" s="88"/>
      <c r="ELO158" s="88"/>
      <c r="ELP158" s="88"/>
      <c r="ELQ158" s="88"/>
      <c r="ELR158" s="88"/>
      <c r="ELS158" s="88"/>
      <c r="ELT158" s="88"/>
      <c r="ELU158" s="88"/>
      <c r="ELV158" s="88"/>
      <c r="ELW158" s="88"/>
      <c r="ELX158" s="88"/>
      <c r="ELY158" s="88"/>
      <c r="ELZ158" s="88"/>
      <c r="EMA158" s="88"/>
      <c r="EMB158" s="88"/>
      <c r="EMC158" s="88"/>
      <c r="EMD158" s="88"/>
      <c r="EME158" s="88"/>
      <c r="EMF158" s="88"/>
      <c r="EMG158" s="88"/>
      <c r="EMH158" s="88"/>
      <c r="EMI158" s="88"/>
      <c r="EMJ158" s="88"/>
      <c r="EMK158" s="88"/>
      <c r="EML158" s="88"/>
      <c r="EMM158" s="88"/>
      <c r="EMN158" s="88"/>
      <c r="EMO158" s="88"/>
      <c r="EMP158" s="88"/>
      <c r="EMQ158" s="88"/>
      <c r="EMR158" s="88"/>
      <c r="EMS158" s="88"/>
      <c r="EMT158" s="88"/>
      <c r="EMU158" s="88"/>
      <c r="EMV158" s="88"/>
      <c r="EMW158" s="88"/>
      <c r="EMX158" s="88"/>
      <c r="EMY158" s="88"/>
      <c r="EMZ158" s="88"/>
      <c r="ENA158" s="88"/>
      <c r="ENB158" s="88"/>
      <c r="ENC158" s="88"/>
      <c r="END158" s="88"/>
      <c r="ENE158" s="88"/>
      <c r="ENF158" s="88"/>
      <c r="ENG158" s="88"/>
      <c r="ENH158" s="88"/>
      <c r="ENI158" s="88"/>
      <c r="ENJ158" s="88"/>
      <c r="ENK158" s="88"/>
      <c r="ENL158" s="88"/>
      <c r="ENM158" s="88"/>
      <c r="ENN158" s="88"/>
      <c r="ENO158" s="88"/>
      <c r="ENP158" s="88"/>
      <c r="ENQ158" s="88"/>
      <c r="ENR158" s="88"/>
      <c r="ENS158" s="88"/>
      <c r="ENT158" s="88"/>
      <c r="ENU158" s="88"/>
      <c r="ENV158" s="88"/>
      <c r="ENW158" s="88"/>
      <c r="ENX158" s="88"/>
      <c r="ENY158" s="88"/>
      <c r="ENZ158" s="88"/>
      <c r="EOA158" s="88"/>
      <c r="EOB158" s="88"/>
      <c r="EOC158" s="88"/>
      <c r="EOD158" s="88"/>
      <c r="EOE158" s="88"/>
      <c r="EOF158" s="88"/>
      <c r="EOG158" s="88"/>
      <c r="EOH158" s="88"/>
      <c r="EOI158" s="88"/>
      <c r="EOJ158" s="88"/>
      <c r="EOK158" s="88"/>
      <c r="EOL158" s="88"/>
      <c r="EOM158" s="88"/>
      <c r="EON158" s="88"/>
      <c r="EOO158" s="88"/>
      <c r="EOP158" s="88"/>
      <c r="EOQ158" s="88"/>
      <c r="EOR158" s="88"/>
      <c r="EOS158" s="88"/>
      <c r="EOT158" s="88"/>
      <c r="EOU158" s="88"/>
      <c r="EOV158" s="88"/>
      <c r="EOW158" s="88"/>
      <c r="EOX158" s="88"/>
      <c r="EOY158" s="88"/>
      <c r="EOZ158" s="88"/>
      <c r="EPA158" s="88"/>
      <c r="EPB158" s="88"/>
      <c r="EPC158" s="88"/>
      <c r="EPD158" s="88"/>
      <c r="EPE158" s="88"/>
      <c r="EPF158" s="88"/>
      <c r="EPG158" s="88"/>
      <c r="EPH158" s="88"/>
      <c r="EPI158" s="88"/>
      <c r="EPJ158" s="88"/>
      <c r="EPK158" s="88"/>
      <c r="EPL158" s="88"/>
      <c r="EPM158" s="88"/>
      <c r="EPN158" s="88"/>
      <c r="EPO158" s="88"/>
      <c r="EPP158" s="88"/>
      <c r="EPQ158" s="88"/>
      <c r="EPR158" s="88"/>
      <c r="EPS158" s="88"/>
      <c r="EPT158" s="88"/>
      <c r="EPU158" s="88"/>
      <c r="EPV158" s="88"/>
      <c r="EPW158" s="88"/>
      <c r="EPX158" s="88"/>
      <c r="EPY158" s="88"/>
      <c r="EPZ158" s="88"/>
      <c r="EQA158" s="88"/>
      <c r="EQB158" s="88"/>
      <c r="EQC158" s="88"/>
      <c r="EQD158" s="88"/>
      <c r="EQE158" s="88"/>
      <c r="EQF158" s="88"/>
      <c r="EQG158" s="88"/>
      <c r="EQH158" s="88"/>
      <c r="EQI158" s="88"/>
      <c r="EQJ158" s="88"/>
      <c r="EQK158" s="88"/>
      <c r="EQL158" s="88"/>
      <c r="EQM158" s="88"/>
      <c r="EQN158" s="88"/>
      <c r="EQO158" s="88"/>
      <c r="EQP158" s="88"/>
      <c r="EQQ158" s="88"/>
      <c r="EQR158" s="88"/>
      <c r="EQS158" s="88"/>
      <c r="EQT158" s="88"/>
      <c r="EQU158" s="88"/>
      <c r="EQV158" s="88"/>
      <c r="EQW158" s="88"/>
      <c r="EQX158" s="88"/>
      <c r="EQY158" s="88"/>
      <c r="EQZ158" s="88"/>
      <c r="ERA158" s="88"/>
      <c r="ERB158" s="88"/>
      <c r="ERC158" s="88"/>
      <c r="ERD158" s="88"/>
      <c r="ERE158" s="88"/>
      <c r="ERF158" s="88"/>
      <c r="ERG158" s="88"/>
      <c r="ERH158" s="88"/>
      <c r="ERI158" s="88"/>
      <c r="ERJ158" s="88"/>
      <c r="ERK158" s="88"/>
      <c r="ERL158" s="88"/>
      <c r="ERM158" s="88"/>
      <c r="ERN158" s="88"/>
      <c r="ERO158" s="88"/>
      <c r="ERP158" s="88"/>
      <c r="ERQ158" s="88"/>
      <c r="ERR158" s="88"/>
      <c r="ERS158" s="88"/>
      <c r="ERT158" s="88"/>
      <c r="ERU158" s="88"/>
      <c r="ERV158" s="88"/>
      <c r="ERW158" s="88"/>
      <c r="ERX158" s="88"/>
      <c r="ERY158" s="88"/>
      <c r="ERZ158" s="88"/>
      <c r="ESA158" s="88"/>
      <c r="ESB158" s="88"/>
      <c r="ESC158" s="88"/>
      <c r="ESD158" s="88"/>
      <c r="ESE158" s="88"/>
      <c r="ESF158" s="88"/>
      <c r="ESG158" s="88"/>
      <c r="ESH158" s="88"/>
      <c r="ESI158" s="88"/>
      <c r="ESJ158" s="88"/>
      <c r="ESK158" s="88"/>
      <c r="ESL158" s="88"/>
      <c r="ESM158" s="88"/>
      <c r="ESN158" s="88"/>
      <c r="ESO158" s="88"/>
      <c r="ESP158" s="88"/>
      <c r="ESQ158" s="88"/>
      <c r="ESR158" s="88"/>
      <c r="ESS158" s="88"/>
      <c r="EST158" s="88"/>
      <c r="ESU158" s="88"/>
      <c r="ESV158" s="88"/>
      <c r="ESW158" s="88"/>
      <c r="ESX158" s="88"/>
      <c r="ESY158" s="88"/>
      <c r="ESZ158" s="88"/>
      <c r="ETA158" s="88"/>
      <c r="ETB158" s="88"/>
      <c r="ETC158" s="88"/>
      <c r="ETD158" s="88"/>
      <c r="ETE158" s="88"/>
      <c r="ETF158" s="88"/>
      <c r="ETG158" s="88"/>
      <c r="ETH158" s="88"/>
      <c r="ETI158" s="88"/>
      <c r="ETJ158" s="88"/>
      <c r="ETK158" s="88"/>
      <c r="ETL158" s="88"/>
      <c r="ETM158" s="88"/>
      <c r="ETN158" s="88"/>
      <c r="ETO158" s="88"/>
      <c r="ETP158" s="88"/>
      <c r="ETQ158" s="88"/>
      <c r="ETR158" s="88"/>
      <c r="ETS158" s="88"/>
      <c r="ETT158" s="88"/>
      <c r="ETU158" s="88"/>
      <c r="ETV158" s="88"/>
      <c r="ETW158" s="88"/>
      <c r="ETX158" s="88"/>
      <c r="ETY158" s="88"/>
      <c r="ETZ158" s="88"/>
      <c r="EUA158" s="88"/>
      <c r="EUB158" s="88"/>
      <c r="EUC158" s="88"/>
      <c r="EUD158" s="88"/>
      <c r="EUE158" s="88"/>
      <c r="EUF158" s="88"/>
      <c r="EUG158" s="88"/>
      <c r="EUH158" s="88"/>
      <c r="EUI158" s="88"/>
      <c r="EUJ158" s="88"/>
      <c r="EUK158" s="88"/>
      <c r="EUL158" s="88"/>
      <c r="EUM158" s="88"/>
      <c r="EUN158" s="88"/>
      <c r="EUO158" s="88"/>
      <c r="EUP158" s="88"/>
      <c r="EUQ158" s="88"/>
      <c r="EUR158" s="88"/>
      <c r="EUS158" s="88"/>
      <c r="EUT158" s="88"/>
      <c r="EUU158" s="88"/>
      <c r="EUV158" s="88"/>
      <c r="EUW158" s="88"/>
      <c r="EUX158" s="88"/>
      <c r="EUY158" s="88"/>
      <c r="EUZ158" s="88"/>
      <c r="EVA158" s="88"/>
      <c r="EVB158" s="88"/>
      <c r="EVC158" s="88"/>
      <c r="EVD158" s="88"/>
      <c r="EVE158" s="88"/>
      <c r="EVF158" s="88"/>
      <c r="EVG158" s="88"/>
      <c r="EVH158" s="88"/>
      <c r="EVI158" s="88"/>
      <c r="EVJ158" s="88"/>
      <c r="EVK158" s="88"/>
      <c r="EVL158" s="88"/>
      <c r="EVM158" s="88"/>
      <c r="EVN158" s="88"/>
      <c r="EVO158" s="88"/>
      <c r="EVP158" s="88"/>
      <c r="EVQ158" s="88"/>
      <c r="EVR158" s="88"/>
      <c r="EVS158" s="88"/>
      <c r="EVT158" s="88"/>
      <c r="EVU158" s="88"/>
      <c r="EVV158" s="88"/>
      <c r="EVW158" s="88"/>
      <c r="EVX158" s="88"/>
      <c r="EVY158" s="88"/>
      <c r="EVZ158" s="88"/>
      <c r="EWA158" s="88"/>
      <c r="EWB158" s="88"/>
      <c r="EWC158" s="88"/>
      <c r="EWD158" s="88"/>
      <c r="EWE158" s="88"/>
      <c r="EWF158" s="88"/>
      <c r="EWG158" s="88"/>
      <c r="EWH158" s="88"/>
      <c r="EWI158" s="88"/>
      <c r="EWJ158" s="88"/>
      <c r="EWK158" s="88"/>
      <c r="EWL158" s="88"/>
      <c r="EWM158" s="88"/>
      <c r="EWN158" s="88"/>
      <c r="EWO158" s="88"/>
      <c r="EWP158" s="88"/>
      <c r="EWQ158" s="88"/>
      <c r="EWR158" s="88"/>
      <c r="EWS158" s="88"/>
      <c r="EWT158" s="88"/>
      <c r="EWU158" s="88"/>
      <c r="EWV158" s="88"/>
      <c r="EWW158" s="88"/>
      <c r="EWX158" s="88"/>
      <c r="EWY158" s="88"/>
      <c r="EWZ158" s="88"/>
      <c r="EXA158" s="88"/>
      <c r="EXB158" s="88"/>
      <c r="EXC158" s="88"/>
      <c r="EXD158" s="88"/>
      <c r="EXE158" s="88"/>
      <c r="EXF158" s="88"/>
      <c r="EXG158" s="88"/>
      <c r="EXH158" s="88"/>
      <c r="EXI158" s="88"/>
      <c r="EXJ158" s="88"/>
      <c r="EXK158" s="88"/>
      <c r="EXL158" s="88"/>
      <c r="EXM158" s="88"/>
      <c r="EXN158" s="88"/>
      <c r="EXO158" s="88"/>
      <c r="EXP158" s="88"/>
      <c r="EXQ158" s="88"/>
      <c r="EXR158" s="88"/>
      <c r="EXS158" s="88"/>
      <c r="EXT158" s="88"/>
      <c r="EXU158" s="88"/>
      <c r="EXV158" s="88"/>
      <c r="EXW158" s="88"/>
      <c r="EXX158" s="88"/>
      <c r="EXY158" s="88"/>
      <c r="EXZ158" s="88"/>
      <c r="EYA158" s="88"/>
      <c r="EYB158" s="88"/>
      <c r="EYC158" s="88"/>
      <c r="EYD158" s="88"/>
      <c r="EYE158" s="88"/>
      <c r="EYF158" s="88"/>
      <c r="EYG158" s="88"/>
      <c r="EYH158" s="88"/>
      <c r="EYI158" s="88"/>
      <c r="EYJ158" s="88"/>
      <c r="EYK158" s="88"/>
      <c r="EYL158" s="88"/>
      <c r="EYM158" s="88"/>
      <c r="EYN158" s="88"/>
      <c r="EYO158" s="88"/>
      <c r="EYP158" s="88"/>
      <c r="EYQ158" s="88"/>
      <c r="EYR158" s="88"/>
      <c r="EYS158" s="88"/>
      <c r="EYT158" s="88"/>
      <c r="EYU158" s="88"/>
      <c r="EYV158" s="88"/>
      <c r="EYW158" s="88"/>
      <c r="EYX158" s="88"/>
      <c r="EYY158" s="88"/>
      <c r="EYZ158" s="88"/>
      <c r="EZA158" s="88"/>
      <c r="EZB158" s="88"/>
      <c r="EZC158" s="88"/>
      <c r="EZD158" s="88"/>
      <c r="EZE158" s="88"/>
      <c r="EZF158" s="88"/>
      <c r="EZG158" s="88"/>
      <c r="EZH158" s="88"/>
      <c r="EZI158" s="88"/>
      <c r="EZJ158" s="88"/>
      <c r="EZK158" s="88"/>
      <c r="EZL158" s="88"/>
      <c r="EZM158" s="88"/>
      <c r="EZN158" s="88"/>
      <c r="EZO158" s="88"/>
      <c r="EZP158" s="88"/>
      <c r="EZQ158" s="88"/>
      <c r="EZR158" s="88"/>
      <c r="EZS158" s="88"/>
      <c r="EZT158" s="88"/>
      <c r="EZU158" s="88"/>
      <c r="EZV158" s="88"/>
      <c r="EZW158" s="88"/>
      <c r="EZX158" s="88"/>
      <c r="EZY158" s="88"/>
      <c r="EZZ158" s="88"/>
      <c r="FAA158" s="88"/>
      <c r="FAB158" s="88"/>
      <c r="FAC158" s="88"/>
      <c r="FAD158" s="88"/>
      <c r="FAE158" s="88"/>
      <c r="FAF158" s="88"/>
      <c r="FAG158" s="88"/>
      <c r="FAH158" s="88"/>
      <c r="FAI158" s="88"/>
      <c r="FAJ158" s="88"/>
      <c r="FAK158" s="88"/>
      <c r="FAL158" s="88"/>
      <c r="FAM158" s="88"/>
      <c r="FAN158" s="88"/>
      <c r="FAO158" s="88"/>
      <c r="FAP158" s="88"/>
      <c r="FAQ158" s="88"/>
      <c r="FAR158" s="88"/>
      <c r="FAS158" s="88"/>
      <c r="FAT158" s="88"/>
      <c r="FAU158" s="88"/>
      <c r="FAV158" s="88"/>
      <c r="FAW158" s="88"/>
      <c r="FAX158" s="88"/>
      <c r="FAY158" s="88"/>
      <c r="FAZ158" s="88"/>
      <c r="FBA158" s="88"/>
      <c r="FBB158" s="88"/>
      <c r="FBC158" s="88"/>
      <c r="FBD158" s="88"/>
      <c r="FBE158" s="88"/>
      <c r="FBF158" s="88"/>
      <c r="FBG158" s="88"/>
      <c r="FBH158" s="88"/>
      <c r="FBI158" s="88"/>
      <c r="FBJ158" s="88"/>
      <c r="FBK158" s="88"/>
      <c r="FBL158" s="88"/>
      <c r="FBM158" s="88"/>
      <c r="FBN158" s="88"/>
      <c r="FBO158" s="88"/>
      <c r="FBP158" s="88"/>
      <c r="FBQ158" s="88"/>
      <c r="FBR158" s="88"/>
      <c r="FBS158" s="88"/>
      <c r="FBT158" s="88"/>
      <c r="FBU158" s="88"/>
      <c r="FBV158" s="88"/>
      <c r="FBW158" s="88"/>
      <c r="FBX158" s="88"/>
      <c r="FBY158" s="88"/>
      <c r="FBZ158" s="88"/>
      <c r="FCA158" s="88"/>
      <c r="FCB158" s="88"/>
      <c r="FCC158" s="88"/>
      <c r="FCD158" s="88"/>
      <c r="FCE158" s="88"/>
      <c r="FCF158" s="88"/>
      <c r="FCG158" s="88"/>
      <c r="FCH158" s="88"/>
      <c r="FCI158" s="88"/>
      <c r="FCJ158" s="88"/>
      <c r="FCK158" s="88"/>
      <c r="FCL158" s="88"/>
      <c r="FCM158" s="88"/>
      <c r="FCN158" s="88"/>
      <c r="FCO158" s="88"/>
      <c r="FCP158" s="88"/>
      <c r="FCQ158" s="88"/>
      <c r="FCR158" s="88"/>
      <c r="FCS158" s="88"/>
      <c r="FCT158" s="88"/>
      <c r="FCU158" s="88"/>
      <c r="FCV158" s="88"/>
      <c r="FCW158" s="88"/>
      <c r="FCX158" s="88"/>
      <c r="FCY158" s="88"/>
      <c r="FCZ158" s="88"/>
      <c r="FDA158" s="88"/>
      <c r="FDB158" s="88"/>
      <c r="FDC158" s="88"/>
      <c r="FDD158" s="88"/>
      <c r="FDE158" s="88"/>
      <c r="FDF158" s="88"/>
      <c r="FDG158" s="88"/>
      <c r="FDH158" s="88"/>
      <c r="FDI158" s="88"/>
      <c r="FDJ158" s="88"/>
      <c r="FDK158" s="88"/>
      <c r="FDL158" s="88"/>
      <c r="FDM158" s="88"/>
      <c r="FDN158" s="88"/>
      <c r="FDO158" s="88"/>
      <c r="FDP158" s="88"/>
      <c r="FDQ158" s="88"/>
      <c r="FDR158" s="88"/>
      <c r="FDS158" s="88"/>
      <c r="FDT158" s="88"/>
      <c r="FDU158" s="88"/>
      <c r="FDV158" s="88"/>
      <c r="FDW158" s="88"/>
      <c r="FDX158" s="88"/>
      <c r="FDY158" s="88"/>
      <c r="FDZ158" s="88"/>
      <c r="FEA158" s="88"/>
      <c r="FEB158" s="88"/>
      <c r="FEC158" s="88"/>
      <c r="FED158" s="88"/>
      <c r="FEE158" s="88"/>
      <c r="FEF158" s="88"/>
      <c r="FEG158" s="88"/>
      <c r="FEH158" s="88"/>
      <c r="FEI158" s="88"/>
      <c r="FEJ158" s="88"/>
      <c r="FEK158" s="88"/>
      <c r="FEL158" s="88"/>
      <c r="FEM158" s="88"/>
      <c r="FEN158" s="88"/>
      <c r="FEO158" s="88"/>
      <c r="FEP158" s="88"/>
      <c r="FEQ158" s="88"/>
      <c r="FER158" s="88"/>
      <c r="FES158" s="88"/>
      <c r="FET158" s="88"/>
      <c r="FEU158" s="88"/>
      <c r="FEV158" s="88"/>
      <c r="FEW158" s="88"/>
      <c r="FEX158" s="88"/>
      <c r="FEY158" s="88"/>
      <c r="FEZ158" s="88"/>
      <c r="FFA158" s="88"/>
      <c r="FFB158" s="88"/>
      <c r="FFC158" s="88"/>
      <c r="FFD158" s="88"/>
      <c r="FFE158" s="88"/>
      <c r="FFF158" s="88"/>
      <c r="FFG158" s="88"/>
      <c r="FFH158" s="88"/>
      <c r="FFI158" s="88"/>
      <c r="FFJ158" s="88"/>
      <c r="FFK158" s="88"/>
      <c r="FFL158" s="88"/>
      <c r="FFM158" s="88"/>
      <c r="FFN158" s="88"/>
      <c r="FFO158" s="88"/>
      <c r="FFP158" s="88"/>
      <c r="FFQ158" s="88"/>
      <c r="FFR158" s="88"/>
      <c r="FFS158" s="88"/>
      <c r="FFT158" s="88"/>
      <c r="FFU158" s="88"/>
      <c r="FFV158" s="88"/>
      <c r="FFW158" s="88"/>
      <c r="FFX158" s="88"/>
      <c r="FFY158" s="88"/>
      <c r="FFZ158" s="88"/>
      <c r="FGA158" s="88"/>
      <c r="FGB158" s="88"/>
      <c r="FGC158" s="88"/>
      <c r="FGD158" s="88"/>
      <c r="FGE158" s="88"/>
      <c r="FGF158" s="88"/>
      <c r="FGG158" s="88"/>
      <c r="FGH158" s="88"/>
      <c r="FGI158" s="88"/>
      <c r="FGJ158" s="88"/>
      <c r="FGK158" s="88"/>
      <c r="FGL158" s="88"/>
      <c r="FGM158" s="88"/>
      <c r="FGN158" s="88"/>
      <c r="FGO158" s="88"/>
      <c r="FGP158" s="88"/>
      <c r="FGQ158" s="88"/>
      <c r="FGR158" s="88"/>
      <c r="FGS158" s="88"/>
      <c r="FGT158" s="88"/>
      <c r="FGU158" s="88"/>
      <c r="FGV158" s="88"/>
      <c r="FGW158" s="88"/>
      <c r="FGX158" s="88"/>
      <c r="FGY158" s="88"/>
      <c r="FGZ158" s="88"/>
      <c r="FHA158" s="88"/>
      <c r="FHB158" s="88"/>
      <c r="FHC158" s="88"/>
      <c r="FHD158" s="88"/>
      <c r="FHE158" s="88"/>
      <c r="FHF158" s="88"/>
      <c r="FHG158" s="88"/>
      <c r="FHH158" s="88"/>
      <c r="FHI158" s="88"/>
      <c r="FHJ158" s="88"/>
      <c r="FHK158" s="88"/>
      <c r="FHL158" s="88"/>
      <c r="FHM158" s="88"/>
      <c r="FHN158" s="88"/>
      <c r="FHO158" s="88"/>
      <c r="FHP158" s="88"/>
      <c r="FHQ158" s="88"/>
      <c r="FHR158" s="88"/>
      <c r="FHS158" s="88"/>
      <c r="FHT158" s="88"/>
      <c r="FHU158" s="88"/>
      <c r="FHV158" s="88"/>
      <c r="FHW158" s="88"/>
      <c r="FHX158" s="88"/>
      <c r="FHY158" s="88"/>
      <c r="FHZ158" s="88"/>
      <c r="FIA158" s="88"/>
      <c r="FIB158" s="88"/>
      <c r="FIC158" s="88"/>
      <c r="FID158" s="88"/>
      <c r="FIE158" s="88"/>
      <c r="FIF158" s="88"/>
      <c r="FIG158" s="88"/>
      <c r="FIH158" s="88"/>
      <c r="FII158" s="88"/>
      <c r="FIJ158" s="88"/>
      <c r="FIK158" s="88"/>
      <c r="FIL158" s="88"/>
      <c r="FIM158" s="88"/>
      <c r="FIN158" s="88"/>
      <c r="FIO158" s="88"/>
      <c r="FIP158" s="88"/>
      <c r="FIQ158" s="88"/>
      <c r="FIR158" s="88"/>
      <c r="FIS158" s="88"/>
      <c r="FIT158" s="88"/>
      <c r="FIU158" s="88"/>
      <c r="FIV158" s="88"/>
      <c r="FIW158" s="88"/>
      <c r="FIX158" s="88"/>
      <c r="FIY158" s="88"/>
      <c r="FIZ158" s="88"/>
      <c r="FJA158" s="88"/>
      <c r="FJB158" s="88"/>
      <c r="FJC158" s="88"/>
      <c r="FJD158" s="88"/>
      <c r="FJE158" s="88"/>
      <c r="FJF158" s="88"/>
      <c r="FJG158" s="88"/>
      <c r="FJH158" s="88"/>
      <c r="FJI158" s="88"/>
      <c r="FJJ158" s="88"/>
      <c r="FJK158" s="88"/>
      <c r="FJL158" s="88"/>
      <c r="FJM158" s="88"/>
      <c r="FJN158" s="88"/>
      <c r="FJO158" s="88"/>
      <c r="FJP158" s="88"/>
      <c r="FJQ158" s="88"/>
      <c r="FJR158" s="88"/>
      <c r="FJS158" s="88"/>
      <c r="FJT158" s="88"/>
      <c r="FJU158" s="88"/>
      <c r="FJV158" s="88"/>
      <c r="FJW158" s="88"/>
      <c r="FJX158" s="88"/>
      <c r="FJY158" s="88"/>
      <c r="FJZ158" s="88"/>
      <c r="FKA158" s="88"/>
      <c r="FKB158" s="88"/>
      <c r="FKC158" s="88"/>
      <c r="FKD158" s="88"/>
      <c r="FKE158" s="88"/>
      <c r="FKF158" s="88"/>
      <c r="FKG158" s="88"/>
      <c r="FKH158" s="88"/>
      <c r="FKI158" s="88"/>
      <c r="FKJ158" s="88"/>
      <c r="FKK158" s="88"/>
      <c r="FKL158" s="88"/>
      <c r="FKM158" s="88"/>
      <c r="FKN158" s="88"/>
      <c r="FKO158" s="88"/>
      <c r="FKP158" s="88"/>
      <c r="FKQ158" s="88"/>
      <c r="FKR158" s="88"/>
      <c r="FKS158" s="88"/>
      <c r="FKT158" s="88"/>
      <c r="FKU158" s="88"/>
      <c r="FKV158" s="88"/>
      <c r="FKW158" s="88"/>
      <c r="FKX158" s="88"/>
      <c r="FKY158" s="88"/>
      <c r="FKZ158" s="88"/>
      <c r="FLA158" s="88"/>
      <c r="FLB158" s="88"/>
      <c r="FLC158" s="88"/>
      <c r="FLD158" s="88"/>
      <c r="FLE158" s="88"/>
      <c r="FLF158" s="88"/>
      <c r="FLG158" s="88"/>
      <c r="FLH158" s="88"/>
      <c r="FLI158" s="88"/>
      <c r="FLJ158" s="88"/>
      <c r="FLK158" s="88"/>
      <c r="FLL158" s="88"/>
      <c r="FLM158" s="88"/>
      <c r="FLN158" s="88"/>
      <c r="FLO158" s="88"/>
      <c r="FLP158" s="88"/>
      <c r="FLQ158" s="88"/>
      <c r="FLR158" s="88"/>
      <c r="FLS158" s="88"/>
      <c r="FLT158" s="88"/>
      <c r="FLU158" s="88"/>
      <c r="FLV158" s="88"/>
      <c r="FLW158" s="88"/>
      <c r="FLX158" s="88"/>
      <c r="FLY158" s="88"/>
      <c r="FLZ158" s="88"/>
      <c r="FMA158" s="88"/>
      <c r="FMB158" s="88"/>
      <c r="FMC158" s="88"/>
      <c r="FMD158" s="88"/>
      <c r="FME158" s="88"/>
      <c r="FMF158" s="88"/>
      <c r="FMG158" s="88"/>
      <c r="FMH158" s="88"/>
      <c r="FMI158" s="88"/>
      <c r="FMJ158" s="88"/>
      <c r="FMK158" s="88"/>
      <c r="FML158" s="88"/>
      <c r="FMM158" s="88"/>
      <c r="FMN158" s="88"/>
      <c r="FMO158" s="88"/>
      <c r="FMP158" s="88"/>
      <c r="FMQ158" s="88"/>
      <c r="FMR158" s="88"/>
      <c r="FMS158" s="88"/>
      <c r="FMT158" s="88"/>
      <c r="FMU158" s="88"/>
      <c r="FMV158" s="88"/>
      <c r="FMW158" s="88"/>
      <c r="FMX158" s="88"/>
      <c r="FMY158" s="88"/>
      <c r="FMZ158" s="88"/>
      <c r="FNA158" s="88"/>
      <c r="FNB158" s="88"/>
      <c r="FNC158" s="88"/>
      <c r="FND158" s="88"/>
      <c r="FNE158" s="88"/>
      <c r="FNF158" s="88"/>
      <c r="FNG158" s="88"/>
      <c r="FNH158" s="88"/>
      <c r="FNI158" s="88"/>
      <c r="FNJ158" s="88"/>
      <c r="FNK158" s="88"/>
      <c r="FNL158" s="88"/>
      <c r="FNM158" s="88"/>
      <c r="FNN158" s="88"/>
      <c r="FNO158" s="88"/>
      <c r="FNP158" s="88"/>
      <c r="FNQ158" s="88"/>
      <c r="FNR158" s="88"/>
      <c r="FNS158" s="88"/>
      <c r="FNT158" s="88"/>
      <c r="FNU158" s="88"/>
      <c r="FNV158" s="88"/>
      <c r="FNW158" s="88"/>
      <c r="FNX158" s="88"/>
      <c r="FNY158" s="88"/>
      <c r="FNZ158" s="88"/>
      <c r="FOA158" s="88"/>
      <c r="FOB158" s="88"/>
      <c r="FOC158" s="88"/>
      <c r="FOD158" s="88"/>
      <c r="FOE158" s="88"/>
      <c r="FOF158" s="88"/>
      <c r="FOG158" s="88"/>
      <c r="FOH158" s="88"/>
      <c r="FOI158" s="88"/>
      <c r="FOJ158" s="88"/>
      <c r="FOK158" s="88"/>
      <c r="FOL158" s="88"/>
      <c r="FOM158" s="88"/>
      <c r="FON158" s="88"/>
      <c r="FOO158" s="88"/>
      <c r="FOP158" s="88"/>
      <c r="FOQ158" s="88"/>
      <c r="FOR158" s="88"/>
      <c r="FOS158" s="88"/>
      <c r="FOT158" s="88"/>
      <c r="FOU158" s="88"/>
      <c r="FOV158" s="88"/>
      <c r="FOW158" s="88"/>
      <c r="FOX158" s="88"/>
      <c r="FOY158" s="88"/>
      <c r="FOZ158" s="88"/>
      <c r="FPA158" s="88"/>
      <c r="FPB158" s="88"/>
      <c r="FPC158" s="88"/>
      <c r="FPD158" s="88"/>
      <c r="FPE158" s="88"/>
      <c r="FPF158" s="88"/>
      <c r="FPG158" s="88"/>
      <c r="FPH158" s="88"/>
      <c r="FPI158" s="88"/>
      <c r="FPJ158" s="88"/>
      <c r="FPK158" s="88"/>
      <c r="FPL158" s="88"/>
      <c r="FPM158" s="88"/>
      <c r="FPN158" s="88"/>
      <c r="FPO158" s="88"/>
      <c r="FPP158" s="88"/>
      <c r="FPQ158" s="88"/>
      <c r="FPR158" s="88"/>
      <c r="FPS158" s="88"/>
      <c r="FPT158" s="88"/>
      <c r="FPU158" s="88"/>
      <c r="FPV158" s="88"/>
      <c r="FPW158" s="88"/>
      <c r="FPX158" s="88"/>
      <c r="FPY158" s="88"/>
      <c r="FPZ158" s="88"/>
      <c r="FQA158" s="88"/>
      <c r="FQB158" s="88"/>
      <c r="FQC158" s="88"/>
      <c r="FQD158" s="88"/>
      <c r="FQE158" s="88"/>
      <c r="FQF158" s="88"/>
      <c r="FQG158" s="88"/>
      <c r="FQH158" s="88"/>
      <c r="FQI158" s="88"/>
      <c r="FQJ158" s="88"/>
      <c r="FQK158" s="88"/>
      <c r="FQL158" s="88"/>
      <c r="FQM158" s="88"/>
      <c r="FQN158" s="88"/>
      <c r="FQO158" s="88"/>
      <c r="FQP158" s="88"/>
      <c r="FQQ158" s="88"/>
      <c r="FQR158" s="88"/>
      <c r="FQS158" s="88"/>
      <c r="FQT158" s="88"/>
      <c r="FQU158" s="88"/>
      <c r="FQV158" s="88"/>
      <c r="FQW158" s="88"/>
      <c r="FQX158" s="88"/>
      <c r="FQY158" s="88"/>
      <c r="FQZ158" s="88"/>
      <c r="FRA158" s="88"/>
      <c r="FRB158" s="88"/>
      <c r="FRC158" s="88"/>
      <c r="FRD158" s="88"/>
      <c r="FRE158" s="88"/>
      <c r="FRF158" s="88"/>
      <c r="FRG158" s="88"/>
      <c r="FRH158" s="88"/>
      <c r="FRI158" s="88"/>
      <c r="FRJ158" s="88"/>
      <c r="FRK158" s="88"/>
      <c r="FRL158" s="88"/>
      <c r="FRM158" s="88"/>
      <c r="FRN158" s="88"/>
      <c r="FRO158" s="88"/>
      <c r="FRP158" s="88"/>
      <c r="FRQ158" s="88"/>
      <c r="FRR158" s="88"/>
      <c r="FRS158" s="88"/>
      <c r="FRT158" s="88"/>
      <c r="FRU158" s="88"/>
      <c r="FRV158" s="88"/>
      <c r="FRW158" s="88"/>
      <c r="FRX158" s="88"/>
      <c r="FRY158" s="88"/>
      <c r="FRZ158" s="88"/>
      <c r="FSA158" s="88"/>
      <c r="FSB158" s="88"/>
      <c r="FSC158" s="88"/>
      <c r="FSD158" s="88"/>
      <c r="FSE158" s="88"/>
      <c r="FSF158" s="88"/>
      <c r="FSG158" s="88"/>
      <c r="FSH158" s="88"/>
      <c r="FSI158" s="88"/>
      <c r="FSJ158" s="88"/>
      <c r="FSK158" s="88"/>
      <c r="FSL158" s="88"/>
      <c r="FSM158" s="88"/>
      <c r="FSN158" s="88"/>
      <c r="FSO158" s="88"/>
      <c r="FSP158" s="88"/>
      <c r="FSQ158" s="88"/>
      <c r="FSR158" s="88"/>
      <c r="FSS158" s="88"/>
      <c r="FST158" s="88"/>
      <c r="FSU158" s="88"/>
      <c r="FSV158" s="88"/>
      <c r="FSW158" s="88"/>
      <c r="FSX158" s="88"/>
      <c r="FSY158" s="88"/>
      <c r="FSZ158" s="88"/>
      <c r="FTA158" s="88"/>
      <c r="FTB158" s="88"/>
      <c r="FTC158" s="88"/>
      <c r="FTD158" s="88"/>
      <c r="FTE158" s="88"/>
      <c r="FTF158" s="88"/>
      <c r="FTG158" s="88"/>
      <c r="FTH158" s="88"/>
      <c r="FTI158" s="88"/>
      <c r="FTJ158" s="88"/>
      <c r="FTK158" s="88"/>
      <c r="FTL158" s="88"/>
      <c r="FTM158" s="88"/>
      <c r="FTN158" s="88"/>
      <c r="FTO158" s="88"/>
      <c r="FTP158" s="88"/>
      <c r="FTQ158" s="88"/>
      <c r="FTR158" s="88"/>
      <c r="FTS158" s="88"/>
      <c r="FTT158" s="88"/>
      <c r="FTU158" s="88"/>
      <c r="FTV158" s="88"/>
      <c r="FTW158" s="88"/>
      <c r="FTX158" s="88"/>
      <c r="FTY158" s="88"/>
      <c r="FTZ158" s="88"/>
      <c r="FUA158" s="88"/>
      <c r="FUB158" s="88"/>
      <c r="FUC158" s="88"/>
      <c r="FUD158" s="88"/>
      <c r="FUE158" s="88"/>
      <c r="FUF158" s="88"/>
      <c r="FUG158" s="88"/>
      <c r="FUH158" s="88"/>
      <c r="FUI158" s="88"/>
      <c r="FUJ158" s="88"/>
      <c r="FUK158" s="88"/>
      <c r="FUL158" s="88"/>
      <c r="FUM158" s="88"/>
      <c r="FUN158" s="88"/>
      <c r="FUO158" s="88"/>
      <c r="FUP158" s="88"/>
      <c r="FUQ158" s="88"/>
      <c r="FUR158" s="88"/>
      <c r="FUS158" s="88"/>
      <c r="FUT158" s="88"/>
      <c r="FUU158" s="88"/>
      <c r="FUV158" s="88"/>
      <c r="FUW158" s="88"/>
      <c r="FUX158" s="88"/>
      <c r="FUY158" s="88"/>
      <c r="FUZ158" s="88"/>
      <c r="FVA158" s="88"/>
      <c r="FVB158" s="88"/>
      <c r="FVC158" s="88"/>
      <c r="FVD158" s="88"/>
      <c r="FVE158" s="88"/>
      <c r="FVF158" s="88"/>
      <c r="FVG158" s="88"/>
      <c r="FVH158" s="88"/>
      <c r="FVI158" s="88"/>
      <c r="FVJ158" s="88"/>
      <c r="FVK158" s="88"/>
      <c r="FVL158" s="88"/>
      <c r="FVM158" s="88"/>
      <c r="FVN158" s="88"/>
      <c r="FVO158" s="88"/>
      <c r="FVP158" s="88"/>
      <c r="FVQ158" s="88"/>
      <c r="FVR158" s="88"/>
      <c r="FVS158" s="88"/>
      <c r="FVT158" s="88"/>
      <c r="FVU158" s="88"/>
      <c r="FVV158" s="88"/>
      <c r="FVW158" s="88"/>
      <c r="FVX158" s="88"/>
      <c r="FVY158" s="88"/>
      <c r="FVZ158" s="88"/>
      <c r="FWA158" s="88"/>
      <c r="FWB158" s="88"/>
      <c r="FWC158" s="88"/>
      <c r="FWD158" s="88"/>
      <c r="FWE158" s="88"/>
      <c r="FWF158" s="88"/>
      <c r="FWG158" s="88"/>
      <c r="FWH158" s="88"/>
      <c r="FWI158" s="88"/>
      <c r="FWJ158" s="88"/>
      <c r="FWK158" s="88"/>
      <c r="FWL158" s="88"/>
      <c r="FWM158" s="88"/>
      <c r="FWN158" s="88"/>
      <c r="FWO158" s="88"/>
      <c r="FWP158" s="88"/>
      <c r="FWQ158" s="88"/>
      <c r="FWR158" s="88"/>
      <c r="FWS158" s="88"/>
      <c r="FWT158" s="88"/>
      <c r="FWU158" s="88"/>
      <c r="FWV158" s="88"/>
      <c r="FWW158" s="88"/>
      <c r="FWX158" s="88"/>
      <c r="FWY158" s="88"/>
      <c r="FWZ158" s="88"/>
      <c r="FXA158" s="88"/>
      <c r="FXB158" s="88"/>
      <c r="FXC158" s="88"/>
      <c r="FXD158" s="88"/>
      <c r="FXE158" s="88"/>
      <c r="FXF158" s="88"/>
      <c r="FXG158" s="88"/>
      <c r="FXH158" s="88"/>
      <c r="FXI158" s="88"/>
      <c r="FXJ158" s="88"/>
      <c r="FXK158" s="88"/>
      <c r="FXL158" s="88"/>
      <c r="FXM158" s="88"/>
      <c r="FXN158" s="88"/>
      <c r="FXO158" s="88"/>
      <c r="FXP158" s="88"/>
      <c r="FXQ158" s="88"/>
      <c r="FXR158" s="88"/>
      <c r="FXS158" s="88"/>
      <c r="FXT158" s="88"/>
      <c r="FXU158" s="88"/>
      <c r="FXV158" s="88"/>
      <c r="FXW158" s="88"/>
      <c r="FXX158" s="88"/>
      <c r="FXY158" s="88"/>
      <c r="FXZ158" s="88"/>
      <c r="FYA158" s="88"/>
      <c r="FYB158" s="88"/>
      <c r="FYC158" s="88"/>
      <c r="FYD158" s="88"/>
      <c r="FYE158" s="88"/>
      <c r="FYF158" s="88"/>
      <c r="FYG158" s="88"/>
      <c r="FYH158" s="88"/>
      <c r="FYI158" s="88"/>
      <c r="FYJ158" s="88"/>
      <c r="FYK158" s="88"/>
      <c r="FYL158" s="88"/>
      <c r="FYM158" s="88"/>
      <c r="FYN158" s="88"/>
      <c r="FYO158" s="88"/>
      <c r="FYP158" s="88"/>
      <c r="FYQ158" s="88"/>
      <c r="FYR158" s="88"/>
      <c r="FYS158" s="88"/>
      <c r="FYT158" s="88"/>
      <c r="FYU158" s="88"/>
      <c r="FYV158" s="88"/>
      <c r="FYW158" s="88"/>
      <c r="FYX158" s="88"/>
      <c r="FYY158" s="88"/>
      <c r="FYZ158" s="88"/>
      <c r="FZA158" s="88"/>
      <c r="FZB158" s="88"/>
      <c r="FZC158" s="88"/>
      <c r="FZD158" s="88"/>
      <c r="FZE158" s="88"/>
      <c r="FZF158" s="88"/>
      <c r="FZG158" s="88"/>
      <c r="FZH158" s="88"/>
      <c r="FZI158" s="88"/>
      <c r="FZJ158" s="88"/>
      <c r="FZK158" s="88"/>
      <c r="FZL158" s="88"/>
      <c r="FZM158" s="88"/>
      <c r="FZN158" s="88"/>
      <c r="FZO158" s="88"/>
      <c r="FZP158" s="88"/>
      <c r="FZQ158" s="88"/>
      <c r="FZR158" s="88"/>
      <c r="FZS158" s="88"/>
      <c r="FZT158" s="88"/>
      <c r="FZU158" s="88"/>
      <c r="FZV158" s="88"/>
      <c r="FZW158" s="88"/>
      <c r="FZX158" s="88"/>
      <c r="FZY158" s="88"/>
      <c r="FZZ158" s="88"/>
      <c r="GAA158" s="88"/>
      <c r="GAB158" s="88"/>
      <c r="GAC158" s="88"/>
      <c r="GAD158" s="88"/>
      <c r="GAE158" s="88"/>
      <c r="GAF158" s="88"/>
      <c r="GAG158" s="88"/>
      <c r="GAH158" s="88"/>
      <c r="GAI158" s="88"/>
      <c r="GAJ158" s="88"/>
      <c r="GAK158" s="88"/>
      <c r="GAL158" s="88"/>
      <c r="GAM158" s="88"/>
      <c r="GAN158" s="88"/>
      <c r="GAO158" s="88"/>
      <c r="GAP158" s="88"/>
      <c r="GAQ158" s="88"/>
      <c r="GAR158" s="88"/>
      <c r="GAS158" s="88"/>
      <c r="GAT158" s="88"/>
      <c r="GAU158" s="88"/>
      <c r="GAV158" s="88"/>
      <c r="GAW158" s="88"/>
      <c r="GAX158" s="88"/>
      <c r="GAY158" s="88"/>
      <c r="GAZ158" s="88"/>
      <c r="GBA158" s="88"/>
      <c r="GBB158" s="88"/>
      <c r="GBC158" s="88"/>
      <c r="GBD158" s="88"/>
      <c r="GBE158" s="88"/>
      <c r="GBF158" s="88"/>
      <c r="GBG158" s="88"/>
      <c r="GBH158" s="88"/>
      <c r="GBI158" s="88"/>
      <c r="GBJ158" s="88"/>
      <c r="GBK158" s="88"/>
      <c r="GBL158" s="88"/>
      <c r="GBM158" s="88"/>
      <c r="GBN158" s="88"/>
      <c r="GBO158" s="88"/>
      <c r="GBP158" s="88"/>
      <c r="GBQ158" s="88"/>
      <c r="GBR158" s="88"/>
      <c r="GBS158" s="88"/>
      <c r="GBT158" s="88"/>
      <c r="GBU158" s="88"/>
      <c r="GBV158" s="88"/>
      <c r="GBW158" s="88"/>
      <c r="GBX158" s="88"/>
      <c r="GBY158" s="88"/>
      <c r="GBZ158" s="88"/>
      <c r="GCA158" s="88"/>
      <c r="GCB158" s="88"/>
      <c r="GCC158" s="88"/>
      <c r="GCD158" s="88"/>
      <c r="GCE158" s="88"/>
      <c r="GCF158" s="88"/>
      <c r="GCG158" s="88"/>
      <c r="GCH158" s="88"/>
      <c r="GCI158" s="88"/>
      <c r="GCJ158" s="88"/>
      <c r="GCK158" s="88"/>
      <c r="GCL158" s="88"/>
      <c r="GCM158" s="88"/>
      <c r="GCN158" s="88"/>
      <c r="GCO158" s="88"/>
      <c r="GCP158" s="88"/>
      <c r="GCQ158" s="88"/>
      <c r="GCR158" s="88"/>
      <c r="GCS158" s="88"/>
      <c r="GCT158" s="88"/>
      <c r="GCU158" s="88"/>
      <c r="GCV158" s="88"/>
      <c r="GCW158" s="88"/>
      <c r="GCX158" s="88"/>
      <c r="GCY158" s="88"/>
      <c r="GCZ158" s="88"/>
      <c r="GDA158" s="88"/>
      <c r="GDB158" s="88"/>
      <c r="GDC158" s="88"/>
      <c r="GDD158" s="88"/>
      <c r="GDE158" s="88"/>
      <c r="GDF158" s="88"/>
      <c r="GDG158" s="88"/>
      <c r="GDH158" s="88"/>
      <c r="GDI158" s="88"/>
      <c r="GDJ158" s="88"/>
      <c r="GDK158" s="88"/>
      <c r="GDL158" s="88"/>
      <c r="GDM158" s="88"/>
      <c r="GDN158" s="88"/>
      <c r="GDO158" s="88"/>
      <c r="GDP158" s="88"/>
      <c r="GDQ158" s="88"/>
      <c r="GDR158" s="88"/>
      <c r="GDS158" s="88"/>
      <c r="GDT158" s="88"/>
      <c r="GDU158" s="88"/>
      <c r="GDV158" s="88"/>
      <c r="GDW158" s="88"/>
      <c r="GDX158" s="88"/>
      <c r="GDY158" s="88"/>
      <c r="GDZ158" s="88"/>
      <c r="GEA158" s="88"/>
      <c r="GEB158" s="88"/>
      <c r="GEC158" s="88"/>
      <c r="GED158" s="88"/>
      <c r="GEE158" s="88"/>
      <c r="GEF158" s="88"/>
      <c r="GEG158" s="88"/>
      <c r="GEH158" s="88"/>
      <c r="GEI158" s="88"/>
      <c r="GEJ158" s="88"/>
      <c r="GEK158" s="88"/>
      <c r="GEL158" s="88"/>
      <c r="GEM158" s="88"/>
      <c r="GEN158" s="88"/>
      <c r="GEO158" s="88"/>
      <c r="GEP158" s="88"/>
      <c r="GEQ158" s="88"/>
      <c r="GER158" s="88"/>
      <c r="GES158" s="88"/>
      <c r="GET158" s="88"/>
      <c r="GEU158" s="88"/>
      <c r="GEV158" s="88"/>
      <c r="GEW158" s="88"/>
      <c r="GEX158" s="88"/>
      <c r="GEY158" s="88"/>
      <c r="GEZ158" s="88"/>
      <c r="GFA158" s="88"/>
      <c r="GFB158" s="88"/>
      <c r="GFC158" s="88"/>
      <c r="GFD158" s="88"/>
      <c r="GFE158" s="88"/>
      <c r="GFF158" s="88"/>
      <c r="GFG158" s="88"/>
      <c r="GFH158" s="88"/>
      <c r="GFI158" s="88"/>
      <c r="GFJ158" s="88"/>
      <c r="GFK158" s="88"/>
      <c r="GFL158" s="88"/>
      <c r="GFM158" s="88"/>
      <c r="GFN158" s="88"/>
      <c r="GFO158" s="88"/>
      <c r="GFP158" s="88"/>
      <c r="GFQ158" s="88"/>
      <c r="GFR158" s="88"/>
      <c r="GFS158" s="88"/>
      <c r="GFT158" s="88"/>
      <c r="GFU158" s="88"/>
      <c r="GFV158" s="88"/>
      <c r="GFW158" s="88"/>
      <c r="GFX158" s="88"/>
      <c r="GFY158" s="88"/>
      <c r="GFZ158" s="88"/>
      <c r="GGA158" s="88"/>
      <c r="GGB158" s="88"/>
      <c r="GGC158" s="88"/>
      <c r="GGD158" s="88"/>
      <c r="GGE158" s="88"/>
      <c r="GGF158" s="88"/>
      <c r="GGG158" s="88"/>
      <c r="GGH158" s="88"/>
      <c r="GGI158" s="88"/>
      <c r="GGJ158" s="88"/>
      <c r="GGK158" s="88"/>
      <c r="GGL158" s="88"/>
      <c r="GGM158" s="88"/>
      <c r="GGN158" s="88"/>
      <c r="GGO158" s="88"/>
      <c r="GGP158" s="88"/>
      <c r="GGQ158" s="88"/>
      <c r="GGR158" s="88"/>
      <c r="GGS158" s="88"/>
      <c r="GGT158" s="88"/>
      <c r="GGU158" s="88"/>
      <c r="GGV158" s="88"/>
      <c r="GGW158" s="88"/>
      <c r="GGX158" s="88"/>
      <c r="GGY158" s="88"/>
      <c r="GGZ158" s="88"/>
      <c r="GHA158" s="88"/>
      <c r="GHB158" s="88"/>
      <c r="GHC158" s="88"/>
      <c r="GHD158" s="88"/>
      <c r="GHE158" s="88"/>
      <c r="GHF158" s="88"/>
      <c r="GHG158" s="88"/>
      <c r="GHH158" s="88"/>
      <c r="GHI158" s="88"/>
      <c r="GHJ158" s="88"/>
      <c r="GHK158" s="88"/>
      <c r="GHL158" s="88"/>
      <c r="GHM158" s="88"/>
      <c r="GHN158" s="88"/>
      <c r="GHO158" s="88"/>
      <c r="GHP158" s="88"/>
      <c r="GHQ158" s="88"/>
      <c r="GHR158" s="88"/>
      <c r="GHS158" s="88"/>
      <c r="GHT158" s="88"/>
      <c r="GHU158" s="88"/>
      <c r="GHV158" s="88"/>
      <c r="GHW158" s="88"/>
      <c r="GHX158" s="88"/>
      <c r="GHY158" s="88"/>
      <c r="GHZ158" s="88"/>
      <c r="GIA158" s="88"/>
      <c r="GIB158" s="88"/>
      <c r="GIC158" s="88"/>
      <c r="GID158" s="88"/>
      <c r="GIE158" s="88"/>
      <c r="GIF158" s="88"/>
      <c r="GIG158" s="88"/>
      <c r="GIH158" s="88"/>
      <c r="GII158" s="88"/>
      <c r="GIJ158" s="88"/>
      <c r="GIK158" s="88"/>
      <c r="GIL158" s="88"/>
      <c r="GIM158" s="88"/>
      <c r="GIN158" s="88"/>
      <c r="GIO158" s="88"/>
      <c r="GIP158" s="88"/>
      <c r="GIQ158" s="88"/>
      <c r="GIR158" s="88"/>
      <c r="GIS158" s="88"/>
      <c r="GIT158" s="88"/>
      <c r="GIU158" s="88"/>
      <c r="GIV158" s="88"/>
      <c r="GIW158" s="88"/>
      <c r="GIX158" s="88"/>
      <c r="GIY158" s="88"/>
      <c r="GIZ158" s="88"/>
      <c r="GJA158" s="88"/>
      <c r="GJB158" s="88"/>
      <c r="GJC158" s="88"/>
      <c r="GJD158" s="88"/>
      <c r="GJE158" s="88"/>
      <c r="GJF158" s="88"/>
      <c r="GJG158" s="88"/>
      <c r="GJH158" s="88"/>
      <c r="GJI158" s="88"/>
      <c r="GJJ158" s="88"/>
      <c r="GJK158" s="88"/>
      <c r="GJL158" s="88"/>
      <c r="GJM158" s="88"/>
      <c r="GJN158" s="88"/>
      <c r="GJO158" s="88"/>
      <c r="GJP158" s="88"/>
      <c r="GJQ158" s="88"/>
      <c r="GJR158" s="88"/>
      <c r="GJS158" s="88"/>
      <c r="GJT158" s="88"/>
      <c r="GJU158" s="88"/>
      <c r="GJV158" s="88"/>
      <c r="GJW158" s="88"/>
      <c r="GJX158" s="88"/>
      <c r="GJY158" s="88"/>
      <c r="GJZ158" s="88"/>
      <c r="GKA158" s="88"/>
      <c r="GKB158" s="88"/>
      <c r="GKC158" s="88"/>
      <c r="GKD158" s="88"/>
      <c r="GKE158" s="88"/>
      <c r="GKF158" s="88"/>
      <c r="GKG158" s="88"/>
      <c r="GKH158" s="88"/>
      <c r="GKI158" s="88"/>
      <c r="GKJ158" s="88"/>
      <c r="GKK158" s="88"/>
      <c r="GKL158" s="88"/>
      <c r="GKM158" s="88"/>
      <c r="GKN158" s="88"/>
      <c r="GKO158" s="88"/>
      <c r="GKP158" s="88"/>
      <c r="GKQ158" s="88"/>
      <c r="GKR158" s="88"/>
      <c r="GKS158" s="88"/>
      <c r="GKT158" s="88"/>
      <c r="GKU158" s="88"/>
      <c r="GKV158" s="88"/>
      <c r="GKW158" s="88"/>
      <c r="GKX158" s="88"/>
      <c r="GKY158" s="88"/>
      <c r="GKZ158" s="88"/>
      <c r="GLA158" s="88"/>
      <c r="GLB158" s="88"/>
      <c r="GLC158" s="88"/>
      <c r="GLD158" s="88"/>
      <c r="GLE158" s="88"/>
      <c r="GLF158" s="88"/>
      <c r="GLG158" s="88"/>
      <c r="GLH158" s="88"/>
      <c r="GLI158" s="88"/>
      <c r="GLJ158" s="88"/>
      <c r="GLK158" s="88"/>
      <c r="GLL158" s="88"/>
      <c r="GLM158" s="88"/>
      <c r="GLN158" s="88"/>
      <c r="GLO158" s="88"/>
      <c r="GLP158" s="88"/>
      <c r="GLQ158" s="88"/>
      <c r="GLR158" s="88"/>
      <c r="GLS158" s="88"/>
      <c r="GLT158" s="88"/>
      <c r="GLU158" s="88"/>
      <c r="GLV158" s="88"/>
      <c r="GLW158" s="88"/>
      <c r="GLX158" s="88"/>
      <c r="GLY158" s="88"/>
      <c r="GLZ158" s="88"/>
      <c r="GMA158" s="88"/>
      <c r="GMB158" s="88"/>
      <c r="GMC158" s="88"/>
      <c r="GMD158" s="88"/>
      <c r="GME158" s="88"/>
      <c r="GMF158" s="88"/>
      <c r="GMG158" s="88"/>
      <c r="GMH158" s="88"/>
      <c r="GMI158" s="88"/>
      <c r="GMJ158" s="88"/>
      <c r="GMK158" s="88"/>
      <c r="GML158" s="88"/>
      <c r="GMM158" s="88"/>
      <c r="GMN158" s="88"/>
      <c r="GMO158" s="88"/>
      <c r="GMP158" s="88"/>
      <c r="GMQ158" s="88"/>
      <c r="GMR158" s="88"/>
      <c r="GMS158" s="88"/>
      <c r="GMT158" s="88"/>
      <c r="GMU158" s="88"/>
      <c r="GMV158" s="88"/>
      <c r="GMW158" s="88"/>
      <c r="GMX158" s="88"/>
      <c r="GMY158" s="88"/>
      <c r="GMZ158" s="88"/>
      <c r="GNA158" s="88"/>
      <c r="GNB158" s="88"/>
      <c r="GNC158" s="88"/>
      <c r="GND158" s="88"/>
      <c r="GNE158" s="88"/>
      <c r="GNF158" s="88"/>
      <c r="GNG158" s="88"/>
      <c r="GNH158" s="88"/>
      <c r="GNI158" s="88"/>
      <c r="GNJ158" s="88"/>
      <c r="GNK158" s="88"/>
      <c r="GNL158" s="88"/>
      <c r="GNM158" s="88"/>
      <c r="GNN158" s="88"/>
      <c r="GNO158" s="88"/>
      <c r="GNP158" s="88"/>
      <c r="GNQ158" s="88"/>
      <c r="GNR158" s="88"/>
      <c r="GNS158" s="88"/>
      <c r="GNT158" s="88"/>
      <c r="GNU158" s="88"/>
      <c r="GNV158" s="88"/>
      <c r="GNW158" s="88"/>
      <c r="GNX158" s="88"/>
      <c r="GNY158" s="88"/>
      <c r="GNZ158" s="88"/>
      <c r="GOA158" s="88"/>
      <c r="GOB158" s="88"/>
      <c r="GOC158" s="88"/>
      <c r="GOD158" s="88"/>
      <c r="GOE158" s="88"/>
      <c r="GOF158" s="88"/>
      <c r="GOG158" s="88"/>
      <c r="GOH158" s="88"/>
      <c r="GOI158" s="88"/>
      <c r="GOJ158" s="88"/>
      <c r="GOK158" s="88"/>
      <c r="GOL158" s="88"/>
      <c r="GOM158" s="88"/>
      <c r="GON158" s="88"/>
      <c r="GOO158" s="88"/>
      <c r="GOP158" s="88"/>
      <c r="GOQ158" s="88"/>
      <c r="GOR158" s="88"/>
      <c r="GOS158" s="88"/>
      <c r="GOT158" s="88"/>
      <c r="GOU158" s="88"/>
      <c r="GOV158" s="88"/>
      <c r="GOW158" s="88"/>
      <c r="GOX158" s="88"/>
      <c r="GOY158" s="88"/>
      <c r="GOZ158" s="88"/>
      <c r="GPA158" s="88"/>
      <c r="GPB158" s="88"/>
      <c r="GPC158" s="88"/>
      <c r="GPD158" s="88"/>
      <c r="GPE158" s="88"/>
      <c r="GPF158" s="88"/>
      <c r="GPG158" s="88"/>
      <c r="GPH158" s="88"/>
      <c r="GPI158" s="88"/>
      <c r="GPJ158" s="88"/>
      <c r="GPK158" s="88"/>
      <c r="GPL158" s="88"/>
      <c r="GPM158" s="88"/>
      <c r="GPN158" s="88"/>
      <c r="GPO158" s="88"/>
      <c r="GPP158" s="88"/>
      <c r="GPQ158" s="88"/>
      <c r="GPR158" s="88"/>
      <c r="GPS158" s="88"/>
      <c r="GPT158" s="88"/>
      <c r="GPU158" s="88"/>
      <c r="GPV158" s="88"/>
      <c r="GPW158" s="88"/>
      <c r="GPX158" s="88"/>
      <c r="GPY158" s="88"/>
      <c r="GPZ158" s="88"/>
      <c r="GQA158" s="88"/>
      <c r="GQB158" s="88"/>
      <c r="GQC158" s="88"/>
      <c r="GQD158" s="88"/>
      <c r="GQE158" s="88"/>
      <c r="GQF158" s="88"/>
      <c r="GQG158" s="88"/>
      <c r="GQH158" s="88"/>
      <c r="GQI158" s="88"/>
      <c r="GQJ158" s="88"/>
      <c r="GQK158" s="88"/>
      <c r="GQL158" s="88"/>
      <c r="GQM158" s="88"/>
      <c r="GQN158" s="88"/>
      <c r="GQO158" s="88"/>
      <c r="GQP158" s="88"/>
      <c r="GQQ158" s="88"/>
      <c r="GQR158" s="88"/>
      <c r="GQS158" s="88"/>
      <c r="GQT158" s="88"/>
      <c r="GQU158" s="88"/>
      <c r="GQV158" s="88"/>
      <c r="GQW158" s="88"/>
      <c r="GQX158" s="88"/>
      <c r="GQY158" s="88"/>
      <c r="GQZ158" s="88"/>
      <c r="GRA158" s="88"/>
      <c r="GRB158" s="88"/>
      <c r="GRC158" s="88"/>
      <c r="GRD158" s="88"/>
      <c r="GRE158" s="88"/>
      <c r="GRF158" s="88"/>
      <c r="GRG158" s="88"/>
      <c r="GRH158" s="88"/>
      <c r="GRI158" s="88"/>
      <c r="GRJ158" s="88"/>
      <c r="GRK158" s="88"/>
      <c r="GRL158" s="88"/>
      <c r="GRM158" s="88"/>
      <c r="GRN158" s="88"/>
      <c r="GRO158" s="88"/>
      <c r="GRP158" s="88"/>
      <c r="GRQ158" s="88"/>
      <c r="GRR158" s="88"/>
      <c r="GRS158" s="88"/>
      <c r="GRT158" s="88"/>
      <c r="GRU158" s="88"/>
      <c r="GRV158" s="88"/>
      <c r="GRW158" s="88"/>
      <c r="GRX158" s="88"/>
      <c r="GRY158" s="88"/>
      <c r="GRZ158" s="88"/>
      <c r="GSA158" s="88"/>
      <c r="GSB158" s="88"/>
      <c r="GSC158" s="88"/>
      <c r="GSD158" s="88"/>
      <c r="GSE158" s="88"/>
      <c r="GSF158" s="88"/>
      <c r="GSG158" s="88"/>
      <c r="GSH158" s="88"/>
      <c r="GSI158" s="88"/>
      <c r="GSJ158" s="88"/>
      <c r="GSK158" s="88"/>
      <c r="GSL158" s="88"/>
      <c r="GSM158" s="88"/>
      <c r="GSN158" s="88"/>
      <c r="GSO158" s="88"/>
      <c r="GSP158" s="88"/>
      <c r="GSQ158" s="88"/>
      <c r="GSR158" s="88"/>
      <c r="GSS158" s="88"/>
      <c r="GST158" s="88"/>
      <c r="GSU158" s="88"/>
      <c r="GSV158" s="88"/>
      <c r="GSW158" s="88"/>
      <c r="GSX158" s="88"/>
      <c r="GSY158" s="88"/>
      <c r="GSZ158" s="88"/>
      <c r="GTA158" s="88"/>
      <c r="GTB158" s="88"/>
      <c r="GTC158" s="88"/>
      <c r="GTD158" s="88"/>
      <c r="GTE158" s="88"/>
      <c r="GTF158" s="88"/>
      <c r="GTG158" s="88"/>
      <c r="GTH158" s="88"/>
      <c r="GTI158" s="88"/>
      <c r="GTJ158" s="88"/>
      <c r="GTK158" s="88"/>
      <c r="GTL158" s="88"/>
      <c r="GTM158" s="88"/>
      <c r="GTN158" s="88"/>
      <c r="GTO158" s="88"/>
      <c r="GTP158" s="88"/>
      <c r="GTQ158" s="88"/>
      <c r="GTR158" s="88"/>
      <c r="GTS158" s="88"/>
      <c r="GTT158" s="88"/>
      <c r="GTU158" s="88"/>
      <c r="GTV158" s="88"/>
      <c r="GTW158" s="88"/>
      <c r="GTX158" s="88"/>
      <c r="GTY158" s="88"/>
      <c r="GTZ158" s="88"/>
      <c r="GUA158" s="88"/>
      <c r="GUB158" s="88"/>
      <c r="GUC158" s="88"/>
      <c r="GUD158" s="88"/>
      <c r="GUE158" s="88"/>
      <c r="GUF158" s="88"/>
      <c r="GUG158" s="88"/>
      <c r="GUH158" s="88"/>
      <c r="GUI158" s="88"/>
      <c r="GUJ158" s="88"/>
      <c r="GUK158" s="88"/>
      <c r="GUL158" s="88"/>
      <c r="GUM158" s="88"/>
      <c r="GUN158" s="88"/>
      <c r="GUO158" s="88"/>
      <c r="GUP158" s="88"/>
      <c r="GUQ158" s="88"/>
      <c r="GUR158" s="88"/>
      <c r="GUS158" s="88"/>
      <c r="GUT158" s="88"/>
      <c r="GUU158" s="88"/>
      <c r="GUV158" s="88"/>
      <c r="GUW158" s="88"/>
      <c r="GUX158" s="88"/>
      <c r="GUY158" s="88"/>
      <c r="GUZ158" s="88"/>
      <c r="GVA158" s="88"/>
      <c r="GVB158" s="88"/>
      <c r="GVC158" s="88"/>
      <c r="GVD158" s="88"/>
      <c r="GVE158" s="88"/>
      <c r="GVF158" s="88"/>
      <c r="GVG158" s="88"/>
      <c r="GVH158" s="88"/>
      <c r="GVI158" s="88"/>
      <c r="GVJ158" s="88"/>
      <c r="GVK158" s="88"/>
      <c r="GVL158" s="88"/>
      <c r="GVM158" s="88"/>
      <c r="GVN158" s="88"/>
      <c r="GVO158" s="88"/>
      <c r="GVP158" s="88"/>
      <c r="GVQ158" s="88"/>
      <c r="GVR158" s="88"/>
      <c r="GVS158" s="88"/>
      <c r="GVT158" s="88"/>
      <c r="GVU158" s="88"/>
      <c r="GVV158" s="88"/>
      <c r="GVW158" s="88"/>
      <c r="GVX158" s="88"/>
      <c r="GVY158" s="88"/>
      <c r="GVZ158" s="88"/>
      <c r="GWA158" s="88"/>
      <c r="GWB158" s="88"/>
      <c r="GWC158" s="88"/>
      <c r="GWD158" s="88"/>
      <c r="GWE158" s="88"/>
      <c r="GWF158" s="88"/>
      <c r="GWG158" s="88"/>
      <c r="GWH158" s="88"/>
      <c r="GWI158" s="88"/>
      <c r="GWJ158" s="88"/>
      <c r="GWK158" s="88"/>
      <c r="GWL158" s="88"/>
      <c r="GWM158" s="88"/>
      <c r="GWN158" s="88"/>
      <c r="GWO158" s="88"/>
      <c r="GWP158" s="88"/>
      <c r="GWQ158" s="88"/>
      <c r="GWR158" s="88"/>
      <c r="GWS158" s="88"/>
      <c r="GWT158" s="88"/>
      <c r="GWU158" s="88"/>
      <c r="GWV158" s="88"/>
      <c r="GWW158" s="88"/>
      <c r="GWX158" s="88"/>
      <c r="GWY158" s="88"/>
      <c r="GWZ158" s="88"/>
      <c r="GXA158" s="88"/>
      <c r="GXB158" s="88"/>
      <c r="GXC158" s="88"/>
      <c r="GXD158" s="88"/>
      <c r="GXE158" s="88"/>
      <c r="GXF158" s="88"/>
      <c r="GXG158" s="88"/>
      <c r="GXH158" s="88"/>
      <c r="GXI158" s="88"/>
      <c r="GXJ158" s="88"/>
      <c r="GXK158" s="88"/>
      <c r="GXL158" s="88"/>
      <c r="GXM158" s="88"/>
      <c r="GXN158" s="88"/>
      <c r="GXO158" s="88"/>
      <c r="GXP158" s="88"/>
      <c r="GXQ158" s="88"/>
      <c r="GXR158" s="88"/>
      <c r="GXS158" s="88"/>
      <c r="GXT158" s="88"/>
      <c r="GXU158" s="88"/>
      <c r="GXV158" s="88"/>
      <c r="GXW158" s="88"/>
      <c r="GXX158" s="88"/>
      <c r="GXY158" s="88"/>
      <c r="GXZ158" s="88"/>
      <c r="GYA158" s="88"/>
      <c r="GYB158" s="88"/>
      <c r="GYC158" s="88"/>
      <c r="GYD158" s="88"/>
      <c r="GYE158" s="88"/>
      <c r="GYF158" s="88"/>
      <c r="GYG158" s="88"/>
      <c r="GYH158" s="88"/>
      <c r="GYI158" s="88"/>
      <c r="GYJ158" s="88"/>
      <c r="GYK158" s="88"/>
      <c r="GYL158" s="88"/>
      <c r="GYM158" s="88"/>
      <c r="GYN158" s="88"/>
      <c r="GYO158" s="88"/>
      <c r="GYP158" s="88"/>
      <c r="GYQ158" s="88"/>
      <c r="GYR158" s="88"/>
      <c r="GYS158" s="88"/>
      <c r="GYT158" s="88"/>
      <c r="GYU158" s="88"/>
      <c r="GYV158" s="88"/>
      <c r="GYW158" s="88"/>
      <c r="GYX158" s="88"/>
      <c r="GYY158" s="88"/>
      <c r="GYZ158" s="88"/>
      <c r="GZA158" s="88"/>
      <c r="GZB158" s="88"/>
      <c r="GZC158" s="88"/>
      <c r="GZD158" s="88"/>
      <c r="GZE158" s="88"/>
      <c r="GZF158" s="88"/>
      <c r="GZG158" s="88"/>
      <c r="GZH158" s="88"/>
      <c r="GZI158" s="88"/>
      <c r="GZJ158" s="88"/>
      <c r="GZK158" s="88"/>
      <c r="GZL158" s="88"/>
      <c r="GZM158" s="88"/>
      <c r="GZN158" s="88"/>
      <c r="GZO158" s="88"/>
      <c r="GZP158" s="88"/>
      <c r="GZQ158" s="88"/>
      <c r="GZR158" s="88"/>
      <c r="GZS158" s="88"/>
      <c r="GZT158" s="88"/>
      <c r="GZU158" s="88"/>
      <c r="GZV158" s="88"/>
      <c r="GZW158" s="88"/>
      <c r="GZX158" s="88"/>
      <c r="GZY158" s="88"/>
      <c r="GZZ158" s="88"/>
      <c r="HAA158" s="88"/>
      <c r="HAB158" s="88"/>
      <c r="HAC158" s="88"/>
      <c r="HAD158" s="88"/>
      <c r="HAE158" s="88"/>
      <c r="HAF158" s="88"/>
      <c r="HAG158" s="88"/>
      <c r="HAH158" s="88"/>
      <c r="HAI158" s="88"/>
      <c r="HAJ158" s="88"/>
      <c r="HAK158" s="88"/>
      <c r="HAL158" s="88"/>
      <c r="HAM158" s="88"/>
      <c r="HAN158" s="88"/>
      <c r="HAO158" s="88"/>
      <c r="HAP158" s="88"/>
      <c r="HAQ158" s="88"/>
      <c r="HAR158" s="88"/>
      <c r="HAS158" s="88"/>
      <c r="HAT158" s="88"/>
      <c r="HAU158" s="88"/>
      <c r="HAV158" s="88"/>
      <c r="HAW158" s="88"/>
      <c r="HAX158" s="88"/>
      <c r="HAY158" s="88"/>
      <c r="HAZ158" s="88"/>
      <c r="HBA158" s="88"/>
      <c r="HBB158" s="88"/>
      <c r="HBC158" s="88"/>
      <c r="HBD158" s="88"/>
      <c r="HBE158" s="88"/>
      <c r="HBF158" s="88"/>
      <c r="HBG158" s="88"/>
      <c r="HBH158" s="88"/>
      <c r="HBI158" s="88"/>
      <c r="HBJ158" s="88"/>
      <c r="HBK158" s="88"/>
      <c r="HBL158" s="88"/>
      <c r="HBM158" s="88"/>
      <c r="HBN158" s="88"/>
      <c r="HBO158" s="88"/>
      <c r="HBP158" s="88"/>
      <c r="HBQ158" s="88"/>
      <c r="HBR158" s="88"/>
      <c r="HBS158" s="88"/>
      <c r="HBT158" s="88"/>
      <c r="HBU158" s="88"/>
      <c r="HBV158" s="88"/>
      <c r="HBW158" s="88"/>
      <c r="HBX158" s="88"/>
      <c r="HBY158" s="88"/>
      <c r="HBZ158" s="88"/>
      <c r="HCA158" s="88"/>
      <c r="HCB158" s="88"/>
      <c r="HCC158" s="88"/>
      <c r="HCD158" s="88"/>
      <c r="HCE158" s="88"/>
      <c r="HCF158" s="88"/>
      <c r="HCG158" s="88"/>
      <c r="HCH158" s="88"/>
      <c r="HCI158" s="88"/>
      <c r="HCJ158" s="88"/>
      <c r="HCK158" s="88"/>
      <c r="HCL158" s="88"/>
      <c r="HCM158" s="88"/>
      <c r="HCN158" s="88"/>
      <c r="HCO158" s="88"/>
      <c r="HCP158" s="88"/>
      <c r="HCQ158" s="88"/>
      <c r="HCR158" s="88"/>
      <c r="HCS158" s="88"/>
      <c r="HCT158" s="88"/>
      <c r="HCU158" s="88"/>
      <c r="HCV158" s="88"/>
      <c r="HCW158" s="88"/>
      <c r="HCX158" s="88"/>
      <c r="HCY158" s="88"/>
      <c r="HCZ158" s="88"/>
      <c r="HDA158" s="88"/>
      <c r="HDB158" s="88"/>
      <c r="HDC158" s="88"/>
      <c r="HDD158" s="88"/>
      <c r="HDE158" s="88"/>
      <c r="HDF158" s="88"/>
      <c r="HDG158" s="88"/>
      <c r="HDH158" s="88"/>
      <c r="HDI158" s="88"/>
      <c r="HDJ158" s="88"/>
      <c r="HDK158" s="88"/>
      <c r="HDL158" s="88"/>
      <c r="HDM158" s="88"/>
      <c r="HDN158" s="88"/>
      <c r="HDO158" s="88"/>
      <c r="HDP158" s="88"/>
      <c r="HDQ158" s="88"/>
      <c r="HDR158" s="88"/>
      <c r="HDS158" s="88"/>
      <c r="HDT158" s="88"/>
      <c r="HDU158" s="88"/>
      <c r="HDV158" s="88"/>
      <c r="HDW158" s="88"/>
      <c r="HDX158" s="88"/>
      <c r="HDY158" s="88"/>
      <c r="HDZ158" s="88"/>
      <c r="HEA158" s="88"/>
      <c r="HEB158" s="88"/>
      <c r="HEC158" s="88"/>
      <c r="HED158" s="88"/>
      <c r="HEE158" s="88"/>
      <c r="HEF158" s="88"/>
      <c r="HEG158" s="88"/>
      <c r="HEH158" s="88"/>
      <c r="HEI158" s="88"/>
      <c r="HEJ158" s="88"/>
      <c r="HEK158" s="88"/>
      <c r="HEL158" s="88"/>
      <c r="HEM158" s="88"/>
      <c r="HEN158" s="88"/>
      <c r="HEO158" s="88"/>
      <c r="HEP158" s="88"/>
      <c r="HEQ158" s="88"/>
      <c r="HER158" s="88"/>
      <c r="HES158" s="88"/>
      <c r="HET158" s="88"/>
      <c r="HEU158" s="88"/>
      <c r="HEV158" s="88"/>
      <c r="HEW158" s="88"/>
      <c r="HEX158" s="88"/>
      <c r="HEY158" s="88"/>
      <c r="HEZ158" s="88"/>
      <c r="HFA158" s="88"/>
      <c r="HFB158" s="88"/>
      <c r="HFC158" s="88"/>
      <c r="HFD158" s="88"/>
      <c r="HFE158" s="88"/>
      <c r="HFF158" s="88"/>
      <c r="HFG158" s="88"/>
      <c r="HFH158" s="88"/>
      <c r="HFI158" s="88"/>
      <c r="HFJ158" s="88"/>
      <c r="HFK158" s="88"/>
      <c r="HFL158" s="88"/>
      <c r="HFM158" s="88"/>
      <c r="HFN158" s="88"/>
      <c r="HFO158" s="88"/>
      <c r="HFP158" s="88"/>
      <c r="HFQ158" s="88"/>
      <c r="HFR158" s="88"/>
      <c r="HFS158" s="88"/>
      <c r="HFT158" s="88"/>
      <c r="HFU158" s="88"/>
      <c r="HFV158" s="88"/>
      <c r="HFW158" s="88"/>
      <c r="HFX158" s="88"/>
      <c r="HFY158" s="88"/>
      <c r="HFZ158" s="88"/>
      <c r="HGA158" s="88"/>
      <c r="HGB158" s="88"/>
      <c r="HGC158" s="88"/>
      <c r="HGD158" s="88"/>
      <c r="HGE158" s="88"/>
      <c r="HGF158" s="88"/>
      <c r="HGG158" s="88"/>
      <c r="HGH158" s="88"/>
      <c r="HGI158" s="88"/>
      <c r="HGJ158" s="88"/>
      <c r="HGK158" s="88"/>
      <c r="HGL158" s="88"/>
      <c r="HGM158" s="88"/>
      <c r="HGN158" s="88"/>
      <c r="HGO158" s="88"/>
      <c r="HGP158" s="88"/>
      <c r="HGQ158" s="88"/>
      <c r="HGR158" s="88"/>
      <c r="HGS158" s="88"/>
      <c r="HGT158" s="88"/>
      <c r="HGU158" s="88"/>
      <c r="HGV158" s="88"/>
      <c r="HGW158" s="88"/>
      <c r="HGX158" s="88"/>
      <c r="HGY158" s="88"/>
      <c r="HGZ158" s="88"/>
      <c r="HHA158" s="88"/>
      <c r="HHB158" s="88"/>
      <c r="HHC158" s="88"/>
      <c r="HHD158" s="88"/>
      <c r="HHE158" s="88"/>
      <c r="HHF158" s="88"/>
      <c r="HHG158" s="88"/>
      <c r="HHH158" s="88"/>
      <c r="HHI158" s="88"/>
      <c r="HHJ158" s="88"/>
      <c r="HHK158" s="88"/>
      <c r="HHL158" s="88"/>
      <c r="HHM158" s="88"/>
      <c r="HHN158" s="88"/>
      <c r="HHO158" s="88"/>
      <c r="HHP158" s="88"/>
      <c r="HHQ158" s="88"/>
      <c r="HHR158" s="88"/>
      <c r="HHS158" s="88"/>
      <c r="HHT158" s="88"/>
      <c r="HHU158" s="88"/>
      <c r="HHV158" s="88"/>
      <c r="HHW158" s="88"/>
      <c r="HHX158" s="88"/>
      <c r="HHY158" s="88"/>
      <c r="HHZ158" s="88"/>
      <c r="HIA158" s="88"/>
      <c r="HIB158" s="88"/>
      <c r="HIC158" s="88"/>
      <c r="HID158" s="88"/>
      <c r="HIE158" s="88"/>
      <c r="HIF158" s="88"/>
      <c r="HIG158" s="88"/>
      <c r="HIH158" s="88"/>
      <c r="HII158" s="88"/>
      <c r="HIJ158" s="88"/>
      <c r="HIK158" s="88"/>
      <c r="HIL158" s="88"/>
      <c r="HIM158" s="88"/>
      <c r="HIN158" s="88"/>
      <c r="HIO158" s="88"/>
      <c r="HIP158" s="88"/>
      <c r="HIQ158" s="88"/>
      <c r="HIR158" s="88"/>
      <c r="HIS158" s="88"/>
      <c r="HIT158" s="88"/>
      <c r="HIU158" s="88"/>
      <c r="HIV158" s="88"/>
      <c r="HIW158" s="88"/>
      <c r="HIX158" s="88"/>
      <c r="HIY158" s="88"/>
      <c r="HIZ158" s="88"/>
      <c r="HJA158" s="88"/>
      <c r="HJB158" s="88"/>
      <c r="HJC158" s="88"/>
      <c r="HJD158" s="88"/>
      <c r="HJE158" s="88"/>
      <c r="HJF158" s="88"/>
      <c r="HJG158" s="88"/>
      <c r="HJH158" s="88"/>
      <c r="HJI158" s="88"/>
      <c r="HJJ158" s="88"/>
      <c r="HJK158" s="88"/>
      <c r="HJL158" s="88"/>
      <c r="HJM158" s="88"/>
      <c r="HJN158" s="88"/>
      <c r="HJO158" s="88"/>
      <c r="HJP158" s="88"/>
      <c r="HJQ158" s="88"/>
      <c r="HJR158" s="88"/>
      <c r="HJS158" s="88"/>
      <c r="HJT158" s="88"/>
      <c r="HJU158" s="88"/>
      <c r="HJV158" s="88"/>
      <c r="HJW158" s="88"/>
      <c r="HJX158" s="88"/>
      <c r="HJY158" s="88"/>
      <c r="HJZ158" s="88"/>
      <c r="HKA158" s="88"/>
      <c r="HKB158" s="88"/>
      <c r="HKC158" s="88"/>
      <c r="HKD158" s="88"/>
      <c r="HKE158" s="88"/>
      <c r="HKF158" s="88"/>
      <c r="HKG158" s="88"/>
      <c r="HKH158" s="88"/>
      <c r="HKI158" s="88"/>
      <c r="HKJ158" s="88"/>
      <c r="HKK158" s="88"/>
      <c r="HKL158" s="88"/>
      <c r="HKM158" s="88"/>
      <c r="HKN158" s="88"/>
      <c r="HKO158" s="88"/>
      <c r="HKP158" s="88"/>
      <c r="HKQ158" s="88"/>
      <c r="HKR158" s="88"/>
      <c r="HKS158" s="88"/>
      <c r="HKT158" s="88"/>
      <c r="HKU158" s="88"/>
      <c r="HKV158" s="88"/>
      <c r="HKW158" s="88"/>
      <c r="HKX158" s="88"/>
      <c r="HKY158" s="88"/>
      <c r="HKZ158" s="88"/>
      <c r="HLA158" s="88"/>
      <c r="HLB158" s="88"/>
      <c r="HLC158" s="88"/>
      <c r="HLD158" s="88"/>
      <c r="HLE158" s="88"/>
      <c r="HLF158" s="88"/>
      <c r="HLG158" s="88"/>
      <c r="HLH158" s="88"/>
      <c r="HLI158" s="88"/>
      <c r="HLJ158" s="88"/>
      <c r="HLK158" s="88"/>
      <c r="HLL158" s="88"/>
      <c r="HLM158" s="88"/>
      <c r="HLN158" s="88"/>
      <c r="HLO158" s="88"/>
      <c r="HLP158" s="88"/>
      <c r="HLQ158" s="88"/>
      <c r="HLR158" s="88"/>
      <c r="HLS158" s="88"/>
      <c r="HLT158" s="88"/>
      <c r="HLU158" s="88"/>
      <c r="HLV158" s="88"/>
      <c r="HLW158" s="88"/>
      <c r="HLX158" s="88"/>
      <c r="HLY158" s="88"/>
      <c r="HLZ158" s="88"/>
      <c r="HMA158" s="88"/>
      <c r="HMB158" s="88"/>
      <c r="HMC158" s="88"/>
      <c r="HMD158" s="88"/>
      <c r="HME158" s="88"/>
      <c r="HMF158" s="88"/>
      <c r="HMG158" s="88"/>
      <c r="HMH158" s="88"/>
      <c r="HMI158" s="88"/>
      <c r="HMJ158" s="88"/>
      <c r="HMK158" s="88"/>
      <c r="HML158" s="88"/>
      <c r="HMM158" s="88"/>
      <c r="HMN158" s="88"/>
      <c r="HMO158" s="88"/>
      <c r="HMP158" s="88"/>
      <c r="HMQ158" s="88"/>
      <c r="HMR158" s="88"/>
      <c r="HMS158" s="88"/>
      <c r="HMT158" s="88"/>
      <c r="HMU158" s="88"/>
      <c r="HMV158" s="88"/>
      <c r="HMW158" s="88"/>
      <c r="HMX158" s="88"/>
      <c r="HMY158" s="88"/>
      <c r="HMZ158" s="88"/>
      <c r="HNA158" s="88"/>
      <c r="HNB158" s="88"/>
      <c r="HNC158" s="88"/>
      <c r="HND158" s="88"/>
      <c r="HNE158" s="88"/>
      <c r="HNF158" s="88"/>
      <c r="HNG158" s="88"/>
      <c r="HNH158" s="88"/>
      <c r="HNI158" s="88"/>
      <c r="HNJ158" s="88"/>
      <c r="HNK158" s="88"/>
      <c r="HNL158" s="88"/>
      <c r="HNM158" s="88"/>
      <c r="HNN158" s="88"/>
      <c r="HNO158" s="88"/>
      <c r="HNP158" s="88"/>
      <c r="HNQ158" s="88"/>
      <c r="HNR158" s="88"/>
      <c r="HNS158" s="88"/>
      <c r="HNT158" s="88"/>
      <c r="HNU158" s="88"/>
      <c r="HNV158" s="88"/>
      <c r="HNW158" s="88"/>
      <c r="HNX158" s="88"/>
      <c r="HNY158" s="88"/>
      <c r="HNZ158" s="88"/>
      <c r="HOA158" s="88"/>
      <c r="HOB158" s="88"/>
      <c r="HOC158" s="88"/>
      <c r="HOD158" s="88"/>
      <c r="HOE158" s="88"/>
      <c r="HOF158" s="88"/>
      <c r="HOG158" s="88"/>
      <c r="HOH158" s="88"/>
      <c r="HOI158" s="88"/>
      <c r="HOJ158" s="88"/>
      <c r="HOK158" s="88"/>
      <c r="HOL158" s="88"/>
      <c r="HOM158" s="88"/>
      <c r="HON158" s="88"/>
      <c r="HOO158" s="88"/>
      <c r="HOP158" s="88"/>
      <c r="HOQ158" s="88"/>
      <c r="HOR158" s="88"/>
      <c r="HOS158" s="88"/>
      <c r="HOT158" s="88"/>
      <c r="HOU158" s="88"/>
      <c r="HOV158" s="88"/>
      <c r="HOW158" s="88"/>
      <c r="HOX158" s="88"/>
      <c r="HOY158" s="88"/>
      <c r="HOZ158" s="88"/>
      <c r="HPA158" s="88"/>
      <c r="HPB158" s="88"/>
      <c r="HPC158" s="88"/>
      <c r="HPD158" s="88"/>
      <c r="HPE158" s="88"/>
      <c r="HPF158" s="88"/>
      <c r="HPG158" s="88"/>
      <c r="HPH158" s="88"/>
      <c r="HPI158" s="88"/>
      <c r="HPJ158" s="88"/>
      <c r="HPK158" s="88"/>
      <c r="HPL158" s="88"/>
      <c r="HPM158" s="88"/>
      <c r="HPN158" s="88"/>
      <c r="HPO158" s="88"/>
      <c r="HPP158" s="88"/>
      <c r="HPQ158" s="88"/>
      <c r="HPR158" s="88"/>
      <c r="HPS158" s="88"/>
      <c r="HPT158" s="88"/>
      <c r="HPU158" s="88"/>
      <c r="HPV158" s="88"/>
      <c r="HPW158" s="88"/>
      <c r="HPX158" s="88"/>
      <c r="HPY158" s="88"/>
      <c r="HPZ158" s="88"/>
      <c r="HQA158" s="88"/>
      <c r="HQB158" s="88"/>
      <c r="HQC158" s="88"/>
      <c r="HQD158" s="88"/>
      <c r="HQE158" s="88"/>
      <c r="HQF158" s="88"/>
      <c r="HQG158" s="88"/>
      <c r="HQH158" s="88"/>
      <c r="HQI158" s="88"/>
      <c r="HQJ158" s="88"/>
      <c r="HQK158" s="88"/>
      <c r="HQL158" s="88"/>
      <c r="HQM158" s="88"/>
      <c r="HQN158" s="88"/>
      <c r="HQO158" s="88"/>
      <c r="HQP158" s="88"/>
      <c r="HQQ158" s="88"/>
      <c r="HQR158" s="88"/>
      <c r="HQS158" s="88"/>
      <c r="HQT158" s="88"/>
      <c r="HQU158" s="88"/>
      <c r="HQV158" s="88"/>
      <c r="HQW158" s="88"/>
      <c r="HQX158" s="88"/>
      <c r="HQY158" s="88"/>
      <c r="HQZ158" s="88"/>
      <c r="HRA158" s="88"/>
      <c r="HRB158" s="88"/>
      <c r="HRC158" s="88"/>
      <c r="HRD158" s="88"/>
      <c r="HRE158" s="88"/>
      <c r="HRF158" s="88"/>
      <c r="HRG158" s="88"/>
      <c r="HRH158" s="88"/>
      <c r="HRI158" s="88"/>
      <c r="HRJ158" s="88"/>
      <c r="HRK158" s="88"/>
      <c r="HRL158" s="88"/>
      <c r="HRM158" s="88"/>
      <c r="HRN158" s="88"/>
      <c r="HRO158" s="88"/>
      <c r="HRP158" s="88"/>
      <c r="HRQ158" s="88"/>
      <c r="HRR158" s="88"/>
      <c r="HRS158" s="88"/>
      <c r="HRT158" s="88"/>
      <c r="HRU158" s="88"/>
      <c r="HRV158" s="88"/>
      <c r="HRW158" s="88"/>
      <c r="HRX158" s="88"/>
      <c r="HRY158" s="88"/>
      <c r="HRZ158" s="88"/>
      <c r="HSA158" s="88"/>
      <c r="HSB158" s="88"/>
      <c r="HSC158" s="88"/>
      <c r="HSD158" s="88"/>
      <c r="HSE158" s="88"/>
      <c r="HSF158" s="88"/>
      <c r="HSG158" s="88"/>
      <c r="HSH158" s="88"/>
      <c r="HSI158" s="88"/>
      <c r="HSJ158" s="88"/>
      <c r="HSK158" s="88"/>
      <c r="HSL158" s="88"/>
      <c r="HSM158" s="88"/>
      <c r="HSN158" s="88"/>
      <c r="HSO158" s="88"/>
      <c r="HSP158" s="88"/>
      <c r="HSQ158" s="88"/>
      <c r="HSR158" s="88"/>
      <c r="HSS158" s="88"/>
      <c r="HST158" s="88"/>
      <c r="HSU158" s="88"/>
      <c r="HSV158" s="88"/>
      <c r="HSW158" s="88"/>
      <c r="HSX158" s="88"/>
      <c r="HSY158" s="88"/>
      <c r="HSZ158" s="88"/>
      <c r="HTA158" s="88"/>
      <c r="HTB158" s="88"/>
      <c r="HTC158" s="88"/>
      <c r="HTD158" s="88"/>
      <c r="HTE158" s="88"/>
      <c r="HTF158" s="88"/>
      <c r="HTG158" s="88"/>
      <c r="HTH158" s="88"/>
      <c r="HTI158" s="88"/>
      <c r="HTJ158" s="88"/>
      <c r="HTK158" s="88"/>
      <c r="HTL158" s="88"/>
      <c r="HTM158" s="88"/>
      <c r="HTN158" s="88"/>
      <c r="HTO158" s="88"/>
      <c r="HTP158" s="88"/>
      <c r="HTQ158" s="88"/>
      <c r="HTR158" s="88"/>
      <c r="HTS158" s="88"/>
      <c r="HTT158" s="88"/>
      <c r="HTU158" s="88"/>
      <c r="HTV158" s="88"/>
      <c r="HTW158" s="88"/>
      <c r="HTX158" s="88"/>
      <c r="HTY158" s="88"/>
      <c r="HTZ158" s="88"/>
      <c r="HUA158" s="88"/>
      <c r="HUB158" s="88"/>
      <c r="HUC158" s="88"/>
      <c r="HUD158" s="88"/>
      <c r="HUE158" s="88"/>
      <c r="HUF158" s="88"/>
      <c r="HUG158" s="88"/>
      <c r="HUH158" s="88"/>
      <c r="HUI158" s="88"/>
      <c r="HUJ158" s="88"/>
      <c r="HUK158" s="88"/>
      <c r="HUL158" s="88"/>
      <c r="HUM158" s="88"/>
      <c r="HUN158" s="88"/>
      <c r="HUO158" s="88"/>
      <c r="HUP158" s="88"/>
      <c r="HUQ158" s="88"/>
      <c r="HUR158" s="88"/>
      <c r="HUS158" s="88"/>
      <c r="HUT158" s="88"/>
      <c r="HUU158" s="88"/>
      <c r="HUV158" s="88"/>
      <c r="HUW158" s="88"/>
      <c r="HUX158" s="88"/>
      <c r="HUY158" s="88"/>
      <c r="HUZ158" s="88"/>
      <c r="HVA158" s="88"/>
      <c r="HVB158" s="88"/>
      <c r="HVC158" s="88"/>
      <c r="HVD158" s="88"/>
      <c r="HVE158" s="88"/>
      <c r="HVF158" s="88"/>
      <c r="HVG158" s="88"/>
      <c r="HVH158" s="88"/>
      <c r="HVI158" s="88"/>
      <c r="HVJ158" s="88"/>
      <c r="HVK158" s="88"/>
      <c r="HVL158" s="88"/>
      <c r="HVM158" s="88"/>
      <c r="HVN158" s="88"/>
      <c r="HVO158" s="88"/>
      <c r="HVP158" s="88"/>
      <c r="HVQ158" s="88"/>
      <c r="HVR158" s="88"/>
      <c r="HVS158" s="88"/>
      <c r="HVT158" s="88"/>
      <c r="HVU158" s="88"/>
      <c r="HVV158" s="88"/>
      <c r="HVW158" s="88"/>
      <c r="HVX158" s="88"/>
      <c r="HVY158" s="88"/>
      <c r="HVZ158" s="88"/>
      <c r="HWA158" s="88"/>
      <c r="HWB158" s="88"/>
      <c r="HWC158" s="88"/>
      <c r="HWD158" s="88"/>
      <c r="HWE158" s="88"/>
      <c r="HWF158" s="88"/>
      <c r="HWG158" s="88"/>
      <c r="HWH158" s="88"/>
      <c r="HWI158" s="88"/>
      <c r="HWJ158" s="88"/>
      <c r="HWK158" s="88"/>
      <c r="HWL158" s="88"/>
      <c r="HWM158" s="88"/>
      <c r="HWN158" s="88"/>
      <c r="HWO158" s="88"/>
      <c r="HWP158" s="88"/>
      <c r="HWQ158" s="88"/>
      <c r="HWR158" s="88"/>
      <c r="HWS158" s="88"/>
      <c r="HWT158" s="88"/>
      <c r="HWU158" s="88"/>
      <c r="HWV158" s="88"/>
      <c r="HWW158" s="88"/>
      <c r="HWX158" s="88"/>
      <c r="HWY158" s="88"/>
      <c r="HWZ158" s="88"/>
      <c r="HXA158" s="88"/>
      <c r="HXB158" s="88"/>
      <c r="HXC158" s="88"/>
      <c r="HXD158" s="88"/>
      <c r="HXE158" s="88"/>
      <c r="HXF158" s="88"/>
      <c r="HXG158" s="88"/>
      <c r="HXH158" s="88"/>
      <c r="HXI158" s="88"/>
      <c r="HXJ158" s="88"/>
      <c r="HXK158" s="88"/>
      <c r="HXL158" s="88"/>
      <c r="HXM158" s="88"/>
      <c r="HXN158" s="88"/>
      <c r="HXO158" s="88"/>
      <c r="HXP158" s="88"/>
      <c r="HXQ158" s="88"/>
      <c r="HXR158" s="88"/>
      <c r="HXS158" s="88"/>
      <c r="HXT158" s="88"/>
      <c r="HXU158" s="88"/>
      <c r="HXV158" s="88"/>
      <c r="HXW158" s="88"/>
      <c r="HXX158" s="88"/>
      <c r="HXY158" s="88"/>
      <c r="HXZ158" s="88"/>
      <c r="HYA158" s="88"/>
      <c r="HYB158" s="88"/>
      <c r="HYC158" s="88"/>
      <c r="HYD158" s="88"/>
      <c r="HYE158" s="88"/>
      <c r="HYF158" s="88"/>
      <c r="HYG158" s="88"/>
      <c r="HYH158" s="88"/>
      <c r="HYI158" s="88"/>
      <c r="HYJ158" s="88"/>
      <c r="HYK158" s="88"/>
      <c r="HYL158" s="88"/>
      <c r="HYM158" s="88"/>
      <c r="HYN158" s="88"/>
      <c r="HYO158" s="88"/>
      <c r="HYP158" s="88"/>
      <c r="HYQ158" s="88"/>
      <c r="HYR158" s="88"/>
      <c r="HYS158" s="88"/>
      <c r="HYT158" s="88"/>
      <c r="HYU158" s="88"/>
      <c r="HYV158" s="88"/>
      <c r="HYW158" s="88"/>
      <c r="HYX158" s="88"/>
      <c r="HYY158" s="88"/>
      <c r="HYZ158" s="88"/>
      <c r="HZA158" s="88"/>
      <c r="HZB158" s="88"/>
      <c r="HZC158" s="88"/>
      <c r="HZD158" s="88"/>
      <c r="HZE158" s="88"/>
      <c r="HZF158" s="88"/>
      <c r="HZG158" s="88"/>
      <c r="HZH158" s="88"/>
      <c r="HZI158" s="88"/>
      <c r="HZJ158" s="88"/>
      <c r="HZK158" s="88"/>
      <c r="HZL158" s="88"/>
      <c r="HZM158" s="88"/>
      <c r="HZN158" s="88"/>
      <c r="HZO158" s="88"/>
      <c r="HZP158" s="88"/>
      <c r="HZQ158" s="88"/>
      <c r="HZR158" s="88"/>
      <c r="HZS158" s="88"/>
      <c r="HZT158" s="88"/>
      <c r="HZU158" s="88"/>
      <c r="HZV158" s="88"/>
      <c r="HZW158" s="88"/>
      <c r="HZX158" s="88"/>
      <c r="HZY158" s="88"/>
      <c r="HZZ158" s="88"/>
      <c r="IAA158" s="88"/>
      <c r="IAB158" s="88"/>
      <c r="IAC158" s="88"/>
      <c r="IAD158" s="88"/>
      <c r="IAE158" s="88"/>
      <c r="IAF158" s="88"/>
      <c r="IAG158" s="88"/>
      <c r="IAH158" s="88"/>
      <c r="IAI158" s="88"/>
      <c r="IAJ158" s="88"/>
      <c r="IAK158" s="88"/>
      <c r="IAL158" s="88"/>
      <c r="IAM158" s="88"/>
      <c r="IAN158" s="88"/>
      <c r="IAO158" s="88"/>
      <c r="IAP158" s="88"/>
      <c r="IAQ158" s="88"/>
      <c r="IAR158" s="88"/>
      <c r="IAS158" s="88"/>
      <c r="IAT158" s="88"/>
      <c r="IAU158" s="88"/>
      <c r="IAV158" s="88"/>
      <c r="IAW158" s="88"/>
      <c r="IAX158" s="88"/>
      <c r="IAY158" s="88"/>
      <c r="IAZ158" s="88"/>
      <c r="IBA158" s="88"/>
      <c r="IBB158" s="88"/>
      <c r="IBC158" s="88"/>
      <c r="IBD158" s="88"/>
      <c r="IBE158" s="88"/>
      <c r="IBF158" s="88"/>
      <c r="IBG158" s="88"/>
      <c r="IBH158" s="88"/>
      <c r="IBI158" s="88"/>
      <c r="IBJ158" s="88"/>
      <c r="IBK158" s="88"/>
      <c r="IBL158" s="88"/>
      <c r="IBM158" s="88"/>
      <c r="IBN158" s="88"/>
      <c r="IBO158" s="88"/>
      <c r="IBP158" s="88"/>
      <c r="IBQ158" s="88"/>
      <c r="IBR158" s="88"/>
      <c r="IBS158" s="88"/>
      <c r="IBT158" s="88"/>
      <c r="IBU158" s="88"/>
      <c r="IBV158" s="88"/>
      <c r="IBW158" s="88"/>
      <c r="IBX158" s="88"/>
      <c r="IBY158" s="88"/>
      <c r="IBZ158" s="88"/>
      <c r="ICA158" s="88"/>
      <c r="ICB158" s="88"/>
      <c r="ICC158" s="88"/>
      <c r="ICD158" s="88"/>
      <c r="ICE158" s="88"/>
      <c r="ICF158" s="88"/>
      <c r="ICG158" s="88"/>
      <c r="ICH158" s="88"/>
      <c r="ICI158" s="88"/>
      <c r="ICJ158" s="88"/>
      <c r="ICK158" s="88"/>
      <c r="ICL158" s="88"/>
      <c r="ICM158" s="88"/>
      <c r="ICN158" s="88"/>
      <c r="ICO158" s="88"/>
      <c r="ICP158" s="88"/>
      <c r="ICQ158" s="88"/>
      <c r="ICR158" s="88"/>
      <c r="ICS158" s="88"/>
      <c r="ICT158" s="88"/>
      <c r="ICU158" s="88"/>
      <c r="ICV158" s="88"/>
      <c r="ICW158" s="88"/>
      <c r="ICX158" s="88"/>
      <c r="ICY158" s="88"/>
      <c r="ICZ158" s="88"/>
      <c r="IDA158" s="88"/>
      <c r="IDB158" s="88"/>
      <c r="IDC158" s="88"/>
      <c r="IDD158" s="88"/>
      <c r="IDE158" s="88"/>
      <c r="IDF158" s="88"/>
      <c r="IDG158" s="88"/>
      <c r="IDH158" s="88"/>
      <c r="IDI158" s="88"/>
      <c r="IDJ158" s="88"/>
      <c r="IDK158" s="88"/>
      <c r="IDL158" s="88"/>
      <c r="IDM158" s="88"/>
      <c r="IDN158" s="88"/>
      <c r="IDO158" s="88"/>
      <c r="IDP158" s="88"/>
      <c r="IDQ158" s="88"/>
      <c r="IDR158" s="88"/>
      <c r="IDS158" s="88"/>
      <c r="IDT158" s="88"/>
      <c r="IDU158" s="88"/>
      <c r="IDV158" s="88"/>
      <c r="IDW158" s="88"/>
      <c r="IDX158" s="88"/>
      <c r="IDY158" s="88"/>
      <c r="IDZ158" s="88"/>
      <c r="IEA158" s="88"/>
      <c r="IEB158" s="88"/>
      <c r="IEC158" s="88"/>
      <c r="IED158" s="88"/>
      <c r="IEE158" s="88"/>
      <c r="IEF158" s="88"/>
      <c r="IEG158" s="88"/>
      <c r="IEH158" s="88"/>
      <c r="IEI158" s="88"/>
      <c r="IEJ158" s="88"/>
      <c r="IEK158" s="88"/>
      <c r="IEL158" s="88"/>
      <c r="IEM158" s="88"/>
      <c r="IEN158" s="88"/>
      <c r="IEO158" s="88"/>
      <c r="IEP158" s="88"/>
      <c r="IEQ158" s="88"/>
      <c r="IER158" s="88"/>
      <c r="IES158" s="88"/>
      <c r="IET158" s="88"/>
      <c r="IEU158" s="88"/>
      <c r="IEV158" s="88"/>
      <c r="IEW158" s="88"/>
      <c r="IEX158" s="88"/>
      <c r="IEY158" s="88"/>
      <c r="IEZ158" s="88"/>
      <c r="IFA158" s="88"/>
      <c r="IFB158" s="88"/>
      <c r="IFC158" s="88"/>
      <c r="IFD158" s="88"/>
      <c r="IFE158" s="88"/>
      <c r="IFF158" s="88"/>
      <c r="IFG158" s="88"/>
      <c r="IFH158" s="88"/>
      <c r="IFI158" s="88"/>
      <c r="IFJ158" s="88"/>
      <c r="IFK158" s="88"/>
      <c r="IFL158" s="88"/>
      <c r="IFM158" s="88"/>
      <c r="IFN158" s="88"/>
      <c r="IFO158" s="88"/>
      <c r="IFP158" s="88"/>
      <c r="IFQ158" s="88"/>
      <c r="IFR158" s="88"/>
      <c r="IFS158" s="88"/>
      <c r="IFT158" s="88"/>
      <c r="IFU158" s="88"/>
      <c r="IFV158" s="88"/>
      <c r="IFW158" s="88"/>
      <c r="IFX158" s="88"/>
      <c r="IFY158" s="88"/>
      <c r="IFZ158" s="88"/>
      <c r="IGA158" s="88"/>
      <c r="IGB158" s="88"/>
      <c r="IGC158" s="88"/>
      <c r="IGD158" s="88"/>
      <c r="IGE158" s="88"/>
      <c r="IGF158" s="88"/>
      <c r="IGG158" s="88"/>
      <c r="IGH158" s="88"/>
      <c r="IGI158" s="88"/>
      <c r="IGJ158" s="88"/>
      <c r="IGK158" s="88"/>
      <c r="IGL158" s="88"/>
      <c r="IGM158" s="88"/>
      <c r="IGN158" s="88"/>
      <c r="IGO158" s="88"/>
      <c r="IGP158" s="88"/>
      <c r="IGQ158" s="88"/>
      <c r="IGR158" s="88"/>
      <c r="IGS158" s="88"/>
      <c r="IGT158" s="88"/>
      <c r="IGU158" s="88"/>
      <c r="IGV158" s="88"/>
      <c r="IGW158" s="88"/>
      <c r="IGX158" s="88"/>
      <c r="IGY158" s="88"/>
      <c r="IGZ158" s="88"/>
      <c r="IHA158" s="88"/>
      <c r="IHB158" s="88"/>
      <c r="IHC158" s="88"/>
      <c r="IHD158" s="88"/>
      <c r="IHE158" s="88"/>
      <c r="IHF158" s="88"/>
      <c r="IHG158" s="88"/>
      <c r="IHH158" s="88"/>
      <c r="IHI158" s="88"/>
      <c r="IHJ158" s="88"/>
      <c r="IHK158" s="88"/>
      <c r="IHL158" s="88"/>
      <c r="IHM158" s="88"/>
      <c r="IHN158" s="88"/>
      <c r="IHO158" s="88"/>
      <c r="IHP158" s="88"/>
      <c r="IHQ158" s="88"/>
      <c r="IHR158" s="88"/>
      <c r="IHS158" s="88"/>
      <c r="IHT158" s="88"/>
      <c r="IHU158" s="88"/>
      <c r="IHV158" s="88"/>
      <c r="IHW158" s="88"/>
      <c r="IHX158" s="88"/>
      <c r="IHY158" s="88"/>
      <c r="IHZ158" s="88"/>
      <c r="IIA158" s="88"/>
      <c r="IIB158" s="88"/>
      <c r="IIC158" s="88"/>
      <c r="IID158" s="88"/>
      <c r="IIE158" s="88"/>
      <c r="IIF158" s="88"/>
      <c r="IIG158" s="88"/>
      <c r="IIH158" s="88"/>
      <c r="III158" s="88"/>
      <c r="IIJ158" s="88"/>
      <c r="IIK158" s="88"/>
      <c r="IIL158" s="88"/>
      <c r="IIM158" s="88"/>
      <c r="IIN158" s="88"/>
      <c r="IIO158" s="88"/>
      <c r="IIP158" s="88"/>
      <c r="IIQ158" s="88"/>
      <c r="IIR158" s="88"/>
      <c r="IIS158" s="88"/>
      <c r="IIT158" s="88"/>
      <c r="IIU158" s="88"/>
      <c r="IIV158" s="88"/>
      <c r="IIW158" s="88"/>
      <c r="IIX158" s="88"/>
      <c r="IIY158" s="88"/>
      <c r="IIZ158" s="88"/>
      <c r="IJA158" s="88"/>
      <c r="IJB158" s="88"/>
      <c r="IJC158" s="88"/>
      <c r="IJD158" s="88"/>
      <c r="IJE158" s="88"/>
      <c r="IJF158" s="88"/>
      <c r="IJG158" s="88"/>
      <c r="IJH158" s="88"/>
      <c r="IJI158" s="88"/>
      <c r="IJJ158" s="88"/>
      <c r="IJK158" s="88"/>
      <c r="IJL158" s="88"/>
      <c r="IJM158" s="88"/>
      <c r="IJN158" s="88"/>
      <c r="IJO158" s="88"/>
      <c r="IJP158" s="88"/>
      <c r="IJQ158" s="88"/>
      <c r="IJR158" s="88"/>
      <c r="IJS158" s="88"/>
      <c r="IJT158" s="88"/>
      <c r="IJU158" s="88"/>
      <c r="IJV158" s="88"/>
      <c r="IJW158" s="88"/>
      <c r="IJX158" s="88"/>
      <c r="IJY158" s="88"/>
      <c r="IJZ158" s="88"/>
      <c r="IKA158" s="88"/>
      <c r="IKB158" s="88"/>
      <c r="IKC158" s="88"/>
      <c r="IKD158" s="88"/>
      <c r="IKE158" s="88"/>
      <c r="IKF158" s="88"/>
      <c r="IKG158" s="88"/>
      <c r="IKH158" s="88"/>
      <c r="IKI158" s="88"/>
      <c r="IKJ158" s="88"/>
      <c r="IKK158" s="88"/>
      <c r="IKL158" s="88"/>
      <c r="IKM158" s="88"/>
      <c r="IKN158" s="88"/>
      <c r="IKO158" s="88"/>
      <c r="IKP158" s="88"/>
      <c r="IKQ158" s="88"/>
      <c r="IKR158" s="88"/>
      <c r="IKS158" s="88"/>
      <c r="IKT158" s="88"/>
      <c r="IKU158" s="88"/>
      <c r="IKV158" s="88"/>
      <c r="IKW158" s="88"/>
      <c r="IKX158" s="88"/>
      <c r="IKY158" s="88"/>
      <c r="IKZ158" s="88"/>
      <c r="ILA158" s="88"/>
      <c r="ILB158" s="88"/>
      <c r="ILC158" s="88"/>
      <c r="ILD158" s="88"/>
      <c r="ILE158" s="88"/>
      <c r="ILF158" s="88"/>
      <c r="ILG158" s="88"/>
      <c r="ILH158" s="88"/>
      <c r="ILI158" s="88"/>
      <c r="ILJ158" s="88"/>
      <c r="ILK158" s="88"/>
      <c r="ILL158" s="88"/>
      <c r="ILM158" s="88"/>
      <c r="ILN158" s="88"/>
      <c r="ILO158" s="88"/>
      <c r="ILP158" s="88"/>
      <c r="ILQ158" s="88"/>
      <c r="ILR158" s="88"/>
      <c r="ILS158" s="88"/>
      <c r="ILT158" s="88"/>
      <c r="ILU158" s="88"/>
      <c r="ILV158" s="88"/>
      <c r="ILW158" s="88"/>
      <c r="ILX158" s="88"/>
      <c r="ILY158" s="88"/>
      <c r="ILZ158" s="88"/>
      <c r="IMA158" s="88"/>
      <c r="IMB158" s="88"/>
      <c r="IMC158" s="88"/>
      <c r="IMD158" s="88"/>
      <c r="IME158" s="88"/>
      <c r="IMF158" s="88"/>
      <c r="IMG158" s="88"/>
      <c r="IMH158" s="88"/>
      <c r="IMI158" s="88"/>
      <c r="IMJ158" s="88"/>
      <c r="IMK158" s="88"/>
      <c r="IML158" s="88"/>
      <c r="IMM158" s="88"/>
      <c r="IMN158" s="88"/>
      <c r="IMO158" s="88"/>
      <c r="IMP158" s="88"/>
      <c r="IMQ158" s="88"/>
      <c r="IMR158" s="88"/>
      <c r="IMS158" s="88"/>
      <c r="IMT158" s="88"/>
      <c r="IMU158" s="88"/>
      <c r="IMV158" s="88"/>
      <c r="IMW158" s="88"/>
      <c r="IMX158" s="88"/>
      <c r="IMY158" s="88"/>
      <c r="IMZ158" s="88"/>
      <c r="INA158" s="88"/>
      <c r="INB158" s="88"/>
      <c r="INC158" s="88"/>
      <c r="IND158" s="88"/>
      <c r="INE158" s="88"/>
      <c r="INF158" s="88"/>
      <c r="ING158" s="88"/>
      <c r="INH158" s="88"/>
      <c r="INI158" s="88"/>
      <c r="INJ158" s="88"/>
      <c r="INK158" s="88"/>
      <c r="INL158" s="88"/>
      <c r="INM158" s="88"/>
      <c r="INN158" s="88"/>
      <c r="INO158" s="88"/>
      <c r="INP158" s="88"/>
      <c r="INQ158" s="88"/>
      <c r="INR158" s="88"/>
      <c r="INS158" s="88"/>
      <c r="INT158" s="88"/>
      <c r="INU158" s="88"/>
      <c r="INV158" s="88"/>
      <c r="INW158" s="88"/>
      <c r="INX158" s="88"/>
      <c r="INY158" s="88"/>
      <c r="INZ158" s="88"/>
      <c r="IOA158" s="88"/>
      <c r="IOB158" s="88"/>
      <c r="IOC158" s="88"/>
      <c r="IOD158" s="88"/>
      <c r="IOE158" s="88"/>
      <c r="IOF158" s="88"/>
      <c r="IOG158" s="88"/>
      <c r="IOH158" s="88"/>
      <c r="IOI158" s="88"/>
      <c r="IOJ158" s="88"/>
      <c r="IOK158" s="88"/>
      <c r="IOL158" s="88"/>
      <c r="IOM158" s="88"/>
      <c r="ION158" s="88"/>
      <c r="IOO158" s="88"/>
      <c r="IOP158" s="88"/>
      <c r="IOQ158" s="88"/>
      <c r="IOR158" s="88"/>
      <c r="IOS158" s="88"/>
      <c r="IOT158" s="88"/>
      <c r="IOU158" s="88"/>
      <c r="IOV158" s="88"/>
      <c r="IOW158" s="88"/>
      <c r="IOX158" s="88"/>
      <c r="IOY158" s="88"/>
      <c r="IOZ158" s="88"/>
      <c r="IPA158" s="88"/>
      <c r="IPB158" s="88"/>
      <c r="IPC158" s="88"/>
      <c r="IPD158" s="88"/>
      <c r="IPE158" s="88"/>
      <c r="IPF158" s="88"/>
      <c r="IPG158" s="88"/>
      <c r="IPH158" s="88"/>
      <c r="IPI158" s="88"/>
      <c r="IPJ158" s="88"/>
      <c r="IPK158" s="88"/>
      <c r="IPL158" s="88"/>
      <c r="IPM158" s="88"/>
      <c r="IPN158" s="88"/>
      <c r="IPO158" s="88"/>
      <c r="IPP158" s="88"/>
      <c r="IPQ158" s="88"/>
      <c r="IPR158" s="88"/>
      <c r="IPS158" s="88"/>
      <c r="IPT158" s="88"/>
      <c r="IPU158" s="88"/>
      <c r="IPV158" s="88"/>
      <c r="IPW158" s="88"/>
      <c r="IPX158" s="88"/>
      <c r="IPY158" s="88"/>
      <c r="IPZ158" s="88"/>
      <c r="IQA158" s="88"/>
      <c r="IQB158" s="88"/>
      <c r="IQC158" s="88"/>
      <c r="IQD158" s="88"/>
      <c r="IQE158" s="88"/>
      <c r="IQF158" s="88"/>
      <c r="IQG158" s="88"/>
      <c r="IQH158" s="88"/>
      <c r="IQI158" s="88"/>
      <c r="IQJ158" s="88"/>
      <c r="IQK158" s="88"/>
      <c r="IQL158" s="88"/>
      <c r="IQM158" s="88"/>
      <c r="IQN158" s="88"/>
      <c r="IQO158" s="88"/>
      <c r="IQP158" s="88"/>
      <c r="IQQ158" s="88"/>
      <c r="IQR158" s="88"/>
      <c r="IQS158" s="88"/>
      <c r="IQT158" s="88"/>
      <c r="IQU158" s="88"/>
      <c r="IQV158" s="88"/>
      <c r="IQW158" s="88"/>
      <c r="IQX158" s="88"/>
      <c r="IQY158" s="88"/>
      <c r="IQZ158" s="88"/>
      <c r="IRA158" s="88"/>
      <c r="IRB158" s="88"/>
      <c r="IRC158" s="88"/>
      <c r="IRD158" s="88"/>
      <c r="IRE158" s="88"/>
      <c r="IRF158" s="88"/>
      <c r="IRG158" s="88"/>
      <c r="IRH158" s="88"/>
      <c r="IRI158" s="88"/>
      <c r="IRJ158" s="88"/>
      <c r="IRK158" s="88"/>
      <c r="IRL158" s="88"/>
      <c r="IRM158" s="88"/>
      <c r="IRN158" s="88"/>
      <c r="IRO158" s="88"/>
      <c r="IRP158" s="88"/>
      <c r="IRQ158" s="88"/>
      <c r="IRR158" s="88"/>
      <c r="IRS158" s="88"/>
      <c r="IRT158" s="88"/>
      <c r="IRU158" s="88"/>
      <c r="IRV158" s="88"/>
      <c r="IRW158" s="88"/>
      <c r="IRX158" s="88"/>
      <c r="IRY158" s="88"/>
      <c r="IRZ158" s="88"/>
      <c r="ISA158" s="88"/>
      <c r="ISB158" s="88"/>
      <c r="ISC158" s="88"/>
      <c r="ISD158" s="88"/>
      <c r="ISE158" s="88"/>
      <c r="ISF158" s="88"/>
      <c r="ISG158" s="88"/>
      <c r="ISH158" s="88"/>
      <c r="ISI158" s="88"/>
      <c r="ISJ158" s="88"/>
      <c r="ISK158" s="88"/>
      <c r="ISL158" s="88"/>
      <c r="ISM158" s="88"/>
      <c r="ISN158" s="88"/>
      <c r="ISO158" s="88"/>
      <c r="ISP158" s="88"/>
      <c r="ISQ158" s="88"/>
      <c r="ISR158" s="88"/>
      <c r="ISS158" s="88"/>
      <c r="IST158" s="88"/>
      <c r="ISU158" s="88"/>
      <c r="ISV158" s="88"/>
      <c r="ISW158" s="88"/>
      <c r="ISX158" s="88"/>
      <c r="ISY158" s="88"/>
      <c r="ISZ158" s="88"/>
      <c r="ITA158" s="88"/>
      <c r="ITB158" s="88"/>
      <c r="ITC158" s="88"/>
      <c r="ITD158" s="88"/>
      <c r="ITE158" s="88"/>
      <c r="ITF158" s="88"/>
      <c r="ITG158" s="88"/>
      <c r="ITH158" s="88"/>
      <c r="ITI158" s="88"/>
      <c r="ITJ158" s="88"/>
      <c r="ITK158" s="88"/>
      <c r="ITL158" s="88"/>
      <c r="ITM158" s="88"/>
      <c r="ITN158" s="88"/>
      <c r="ITO158" s="88"/>
      <c r="ITP158" s="88"/>
      <c r="ITQ158" s="88"/>
      <c r="ITR158" s="88"/>
      <c r="ITS158" s="88"/>
      <c r="ITT158" s="88"/>
      <c r="ITU158" s="88"/>
      <c r="ITV158" s="88"/>
      <c r="ITW158" s="88"/>
      <c r="ITX158" s="88"/>
      <c r="ITY158" s="88"/>
      <c r="ITZ158" s="88"/>
      <c r="IUA158" s="88"/>
      <c r="IUB158" s="88"/>
      <c r="IUC158" s="88"/>
      <c r="IUD158" s="88"/>
      <c r="IUE158" s="88"/>
      <c r="IUF158" s="88"/>
      <c r="IUG158" s="88"/>
      <c r="IUH158" s="88"/>
      <c r="IUI158" s="88"/>
      <c r="IUJ158" s="88"/>
      <c r="IUK158" s="88"/>
      <c r="IUL158" s="88"/>
      <c r="IUM158" s="88"/>
      <c r="IUN158" s="88"/>
      <c r="IUO158" s="88"/>
      <c r="IUP158" s="88"/>
      <c r="IUQ158" s="88"/>
      <c r="IUR158" s="88"/>
      <c r="IUS158" s="88"/>
      <c r="IUT158" s="88"/>
      <c r="IUU158" s="88"/>
      <c r="IUV158" s="88"/>
      <c r="IUW158" s="88"/>
      <c r="IUX158" s="88"/>
      <c r="IUY158" s="88"/>
      <c r="IUZ158" s="88"/>
      <c r="IVA158" s="88"/>
      <c r="IVB158" s="88"/>
      <c r="IVC158" s="88"/>
      <c r="IVD158" s="88"/>
      <c r="IVE158" s="88"/>
      <c r="IVF158" s="88"/>
      <c r="IVG158" s="88"/>
      <c r="IVH158" s="88"/>
      <c r="IVI158" s="88"/>
      <c r="IVJ158" s="88"/>
      <c r="IVK158" s="88"/>
      <c r="IVL158" s="88"/>
      <c r="IVM158" s="88"/>
      <c r="IVN158" s="88"/>
      <c r="IVO158" s="88"/>
      <c r="IVP158" s="88"/>
      <c r="IVQ158" s="88"/>
      <c r="IVR158" s="88"/>
      <c r="IVS158" s="88"/>
      <c r="IVT158" s="88"/>
      <c r="IVU158" s="88"/>
      <c r="IVV158" s="88"/>
      <c r="IVW158" s="88"/>
      <c r="IVX158" s="88"/>
      <c r="IVY158" s="88"/>
      <c r="IVZ158" s="88"/>
      <c r="IWA158" s="88"/>
      <c r="IWB158" s="88"/>
      <c r="IWC158" s="88"/>
      <c r="IWD158" s="88"/>
      <c r="IWE158" s="88"/>
      <c r="IWF158" s="88"/>
      <c r="IWG158" s="88"/>
      <c r="IWH158" s="88"/>
      <c r="IWI158" s="88"/>
      <c r="IWJ158" s="88"/>
      <c r="IWK158" s="88"/>
      <c r="IWL158" s="88"/>
      <c r="IWM158" s="88"/>
      <c r="IWN158" s="88"/>
      <c r="IWO158" s="88"/>
      <c r="IWP158" s="88"/>
      <c r="IWQ158" s="88"/>
      <c r="IWR158" s="88"/>
      <c r="IWS158" s="88"/>
      <c r="IWT158" s="88"/>
      <c r="IWU158" s="88"/>
      <c r="IWV158" s="88"/>
      <c r="IWW158" s="88"/>
      <c r="IWX158" s="88"/>
      <c r="IWY158" s="88"/>
      <c r="IWZ158" s="88"/>
      <c r="IXA158" s="88"/>
      <c r="IXB158" s="88"/>
      <c r="IXC158" s="88"/>
      <c r="IXD158" s="88"/>
      <c r="IXE158" s="88"/>
      <c r="IXF158" s="88"/>
      <c r="IXG158" s="88"/>
      <c r="IXH158" s="88"/>
      <c r="IXI158" s="88"/>
      <c r="IXJ158" s="88"/>
      <c r="IXK158" s="88"/>
      <c r="IXL158" s="88"/>
      <c r="IXM158" s="88"/>
      <c r="IXN158" s="88"/>
      <c r="IXO158" s="88"/>
      <c r="IXP158" s="88"/>
      <c r="IXQ158" s="88"/>
      <c r="IXR158" s="88"/>
      <c r="IXS158" s="88"/>
      <c r="IXT158" s="88"/>
      <c r="IXU158" s="88"/>
      <c r="IXV158" s="88"/>
      <c r="IXW158" s="88"/>
      <c r="IXX158" s="88"/>
      <c r="IXY158" s="88"/>
      <c r="IXZ158" s="88"/>
      <c r="IYA158" s="88"/>
      <c r="IYB158" s="88"/>
      <c r="IYC158" s="88"/>
      <c r="IYD158" s="88"/>
      <c r="IYE158" s="88"/>
      <c r="IYF158" s="88"/>
      <c r="IYG158" s="88"/>
      <c r="IYH158" s="88"/>
      <c r="IYI158" s="88"/>
      <c r="IYJ158" s="88"/>
      <c r="IYK158" s="88"/>
      <c r="IYL158" s="88"/>
      <c r="IYM158" s="88"/>
      <c r="IYN158" s="88"/>
      <c r="IYO158" s="88"/>
      <c r="IYP158" s="88"/>
      <c r="IYQ158" s="88"/>
      <c r="IYR158" s="88"/>
      <c r="IYS158" s="88"/>
      <c r="IYT158" s="88"/>
      <c r="IYU158" s="88"/>
      <c r="IYV158" s="88"/>
      <c r="IYW158" s="88"/>
      <c r="IYX158" s="88"/>
      <c r="IYY158" s="88"/>
      <c r="IYZ158" s="88"/>
      <c r="IZA158" s="88"/>
      <c r="IZB158" s="88"/>
      <c r="IZC158" s="88"/>
      <c r="IZD158" s="88"/>
      <c r="IZE158" s="88"/>
      <c r="IZF158" s="88"/>
      <c r="IZG158" s="88"/>
      <c r="IZH158" s="88"/>
      <c r="IZI158" s="88"/>
      <c r="IZJ158" s="88"/>
      <c r="IZK158" s="88"/>
      <c r="IZL158" s="88"/>
      <c r="IZM158" s="88"/>
      <c r="IZN158" s="88"/>
      <c r="IZO158" s="88"/>
      <c r="IZP158" s="88"/>
      <c r="IZQ158" s="88"/>
      <c r="IZR158" s="88"/>
      <c r="IZS158" s="88"/>
      <c r="IZT158" s="88"/>
      <c r="IZU158" s="88"/>
      <c r="IZV158" s="88"/>
      <c r="IZW158" s="88"/>
      <c r="IZX158" s="88"/>
      <c r="IZY158" s="88"/>
      <c r="IZZ158" s="88"/>
      <c r="JAA158" s="88"/>
      <c r="JAB158" s="88"/>
      <c r="JAC158" s="88"/>
      <c r="JAD158" s="88"/>
      <c r="JAE158" s="88"/>
      <c r="JAF158" s="88"/>
      <c r="JAG158" s="88"/>
      <c r="JAH158" s="88"/>
      <c r="JAI158" s="88"/>
      <c r="JAJ158" s="88"/>
      <c r="JAK158" s="88"/>
      <c r="JAL158" s="88"/>
      <c r="JAM158" s="88"/>
      <c r="JAN158" s="88"/>
      <c r="JAO158" s="88"/>
      <c r="JAP158" s="88"/>
      <c r="JAQ158" s="88"/>
      <c r="JAR158" s="88"/>
      <c r="JAS158" s="88"/>
      <c r="JAT158" s="88"/>
      <c r="JAU158" s="88"/>
      <c r="JAV158" s="88"/>
      <c r="JAW158" s="88"/>
      <c r="JAX158" s="88"/>
      <c r="JAY158" s="88"/>
      <c r="JAZ158" s="88"/>
      <c r="JBA158" s="88"/>
      <c r="JBB158" s="88"/>
      <c r="JBC158" s="88"/>
      <c r="JBD158" s="88"/>
      <c r="JBE158" s="88"/>
      <c r="JBF158" s="88"/>
      <c r="JBG158" s="88"/>
      <c r="JBH158" s="88"/>
      <c r="JBI158" s="88"/>
      <c r="JBJ158" s="88"/>
      <c r="JBK158" s="88"/>
      <c r="JBL158" s="88"/>
      <c r="JBM158" s="88"/>
      <c r="JBN158" s="88"/>
      <c r="JBO158" s="88"/>
      <c r="JBP158" s="88"/>
      <c r="JBQ158" s="88"/>
      <c r="JBR158" s="88"/>
      <c r="JBS158" s="88"/>
      <c r="JBT158" s="88"/>
      <c r="JBU158" s="88"/>
      <c r="JBV158" s="88"/>
      <c r="JBW158" s="88"/>
      <c r="JBX158" s="88"/>
      <c r="JBY158" s="88"/>
      <c r="JBZ158" s="88"/>
      <c r="JCA158" s="88"/>
      <c r="JCB158" s="88"/>
      <c r="JCC158" s="88"/>
      <c r="JCD158" s="88"/>
      <c r="JCE158" s="88"/>
      <c r="JCF158" s="88"/>
      <c r="JCG158" s="88"/>
      <c r="JCH158" s="88"/>
      <c r="JCI158" s="88"/>
      <c r="JCJ158" s="88"/>
      <c r="JCK158" s="88"/>
      <c r="JCL158" s="88"/>
      <c r="JCM158" s="88"/>
      <c r="JCN158" s="88"/>
      <c r="JCO158" s="88"/>
      <c r="JCP158" s="88"/>
      <c r="JCQ158" s="88"/>
      <c r="JCR158" s="88"/>
      <c r="JCS158" s="88"/>
      <c r="JCT158" s="88"/>
      <c r="JCU158" s="88"/>
      <c r="JCV158" s="88"/>
      <c r="JCW158" s="88"/>
      <c r="JCX158" s="88"/>
      <c r="JCY158" s="88"/>
      <c r="JCZ158" s="88"/>
      <c r="JDA158" s="88"/>
      <c r="JDB158" s="88"/>
      <c r="JDC158" s="88"/>
      <c r="JDD158" s="88"/>
      <c r="JDE158" s="88"/>
      <c r="JDF158" s="88"/>
      <c r="JDG158" s="88"/>
      <c r="JDH158" s="88"/>
      <c r="JDI158" s="88"/>
      <c r="JDJ158" s="88"/>
      <c r="JDK158" s="88"/>
      <c r="JDL158" s="88"/>
      <c r="JDM158" s="88"/>
      <c r="JDN158" s="88"/>
      <c r="JDO158" s="88"/>
      <c r="JDP158" s="88"/>
      <c r="JDQ158" s="88"/>
      <c r="JDR158" s="88"/>
      <c r="JDS158" s="88"/>
      <c r="JDT158" s="88"/>
      <c r="JDU158" s="88"/>
      <c r="JDV158" s="88"/>
      <c r="JDW158" s="88"/>
      <c r="JDX158" s="88"/>
      <c r="JDY158" s="88"/>
      <c r="JDZ158" s="88"/>
      <c r="JEA158" s="88"/>
      <c r="JEB158" s="88"/>
      <c r="JEC158" s="88"/>
      <c r="JED158" s="88"/>
      <c r="JEE158" s="88"/>
      <c r="JEF158" s="88"/>
      <c r="JEG158" s="88"/>
      <c r="JEH158" s="88"/>
      <c r="JEI158" s="88"/>
      <c r="JEJ158" s="88"/>
      <c r="JEK158" s="88"/>
      <c r="JEL158" s="88"/>
      <c r="JEM158" s="88"/>
      <c r="JEN158" s="88"/>
      <c r="JEO158" s="88"/>
      <c r="JEP158" s="88"/>
      <c r="JEQ158" s="88"/>
      <c r="JER158" s="88"/>
      <c r="JES158" s="88"/>
      <c r="JET158" s="88"/>
      <c r="JEU158" s="88"/>
      <c r="JEV158" s="88"/>
      <c r="JEW158" s="88"/>
      <c r="JEX158" s="88"/>
      <c r="JEY158" s="88"/>
      <c r="JEZ158" s="88"/>
      <c r="JFA158" s="88"/>
      <c r="JFB158" s="88"/>
      <c r="JFC158" s="88"/>
      <c r="JFD158" s="88"/>
      <c r="JFE158" s="88"/>
      <c r="JFF158" s="88"/>
      <c r="JFG158" s="88"/>
      <c r="JFH158" s="88"/>
      <c r="JFI158" s="88"/>
      <c r="JFJ158" s="88"/>
      <c r="JFK158" s="88"/>
      <c r="JFL158" s="88"/>
      <c r="JFM158" s="88"/>
      <c r="JFN158" s="88"/>
      <c r="JFO158" s="88"/>
      <c r="JFP158" s="88"/>
      <c r="JFQ158" s="88"/>
      <c r="JFR158" s="88"/>
      <c r="JFS158" s="88"/>
      <c r="JFT158" s="88"/>
      <c r="JFU158" s="88"/>
      <c r="JFV158" s="88"/>
      <c r="JFW158" s="88"/>
      <c r="JFX158" s="88"/>
      <c r="JFY158" s="88"/>
      <c r="JFZ158" s="88"/>
      <c r="JGA158" s="88"/>
      <c r="JGB158" s="88"/>
      <c r="JGC158" s="88"/>
      <c r="JGD158" s="88"/>
      <c r="JGE158" s="88"/>
      <c r="JGF158" s="88"/>
      <c r="JGG158" s="88"/>
      <c r="JGH158" s="88"/>
      <c r="JGI158" s="88"/>
      <c r="JGJ158" s="88"/>
      <c r="JGK158" s="88"/>
      <c r="JGL158" s="88"/>
      <c r="JGM158" s="88"/>
      <c r="JGN158" s="88"/>
      <c r="JGO158" s="88"/>
      <c r="JGP158" s="88"/>
      <c r="JGQ158" s="88"/>
      <c r="JGR158" s="88"/>
      <c r="JGS158" s="88"/>
      <c r="JGT158" s="88"/>
      <c r="JGU158" s="88"/>
      <c r="JGV158" s="88"/>
      <c r="JGW158" s="88"/>
      <c r="JGX158" s="88"/>
      <c r="JGY158" s="88"/>
      <c r="JGZ158" s="88"/>
      <c r="JHA158" s="88"/>
      <c r="JHB158" s="88"/>
      <c r="JHC158" s="88"/>
      <c r="JHD158" s="88"/>
      <c r="JHE158" s="88"/>
      <c r="JHF158" s="88"/>
      <c r="JHG158" s="88"/>
      <c r="JHH158" s="88"/>
      <c r="JHI158" s="88"/>
      <c r="JHJ158" s="88"/>
      <c r="JHK158" s="88"/>
      <c r="JHL158" s="88"/>
      <c r="JHM158" s="88"/>
      <c r="JHN158" s="88"/>
      <c r="JHO158" s="88"/>
      <c r="JHP158" s="88"/>
      <c r="JHQ158" s="88"/>
      <c r="JHR158" s="88"/>
      <c r="JHS158" s="88"/>
      <c r="JHT158" s="88"/>
      <c r="JHU158" s="88"/>
      <c r="JHV158" s="88"/>
      <c r="JHW158" s="88"/>
      <c r="JHX158" s="88"/>
      <c r="JHY158" s="88"/>
      <c r="JHZ158" s="88"/>
      <c r="JIA158" s="88"/>
      <c r="JIB158" s="88"/>
      <c r="JIC158" s="88"/>
      <c r="JID158" s="88"/>
      <c r="JIE158" s="88"/>
      <c r="JIF158" s="88"/>
      <c r="JIG158" s="88"/>
      <c r="JIH158" s="88"/>
      <c r="JII158" s="88"/>
      <c r="JIJ158" s="88"/>
      <c r="JIK158" s="88"/>
      <c r="JIL158" s="88"/>
      <c r="JIM158" s="88"/>
      <c r="JIN158" s="88"/>
      <c r="JIO158" s="88"/>
      <c r="JIP158" s="88"/>
      <c r="JIQ158" s="88"/>
      <c r="JIR158" s="88"/>
      <c r="JIS158" s="88"/>
      <c r="JIT158" s="88"/>
      <c r="JIU158" s="88"/>
      <c r="JIV158" s="88"/>
      <c r="JIW158" s="88"/>
      <c r="JIX158" s="88"/>
      <c r="JIY158" s="88"/>
      <c r="JIZ158" s="88"/>
      <c r="JJA158" s="88"/>
      <c r="JJB158" s="88"/>
      <c r="JJC158" s="88"/>
      <c r="JJD158" s="88"/>
      <c r="JJE158" s="88"/>
      <c r="JJF158" s="88"/>
      <c r="JJG158" s="88"/>
      <c r="JJH158" s="88"/>
      <c r="JJI158" s="88"/>
      <c r="JJJ158" s="88"/>
      <c r="JJK158" s="88"/>
      <c r="JJL158" s="88"/>
      <c r="JJM158" s="88"/>
      <c r="JJN158" s="88"/>
      <c r="JJO158" s="88"/>
      <c r="JJP158" s="88"/>
      <c r="JJQ158" s="88"/>
      <c r="JJR158" s="88"/>
      <c r="JJS158" s="88"/>
      <c r="JJT158" s="88"/>
      <c r="JJU158" s="88"/>
      <c r="JJV158" s="88"/>
      <c r="JJW158" s="88"/>
      <c r="JJX158" s="88"/>
      <c r="JJY158" s="88"/>
      <c r="JJZ158" s="88"/>
      <c r="JKA158" s="88"/>
      <c r="JKB158" s="88"/>
      <c r="JKC158" s="88"/>
      <c r="JKD158" s="88"/>
      <c r="JKE158" s="88"/>
      <c r="JKF158" s="88"/>
      <c r="JKG158" s="88"/>
      <c r="JKH158" s="88"/>
      <c r="JKI158" s="88"/>
      <c r="JKJ158" s="88"/>
      <c r="JKK158" s="88"/>
      <c r="JKL158" s="88"/>
      <c r="JKM158" s="88"/>
      <c r="JKN158" s="88"/>
      <c r="JKO158" s="88"/>
      <c r="JKP158" s="88"/>
      <c r="JKQ158" s="88"/>
      <c r="JKR158" s="88"/>
      <c r="JKS158" s="88"/>
      <c r="JKT158" s="88"/>
      <c r="JKU158" s="88"/>
      <c r="JKV158" s="88"/>
      <c r="JKW158" s="88"/>
      <c r="JKX158" s="88"/>
      <c r="JKY158" s="88"/>
      <c r="JKZ158" s="88"/>
      <c r="JLA158" s="88"/>
      <c r="JLB158" s="88"/>
      <c r="JLC158" s="88"/>
      <c r="JLD158" s="88"/>
      <c r="JLE158" s="88"/>
      <c r="JLF158" s="88"/>
      <c r="JLG158" s="88"/>
      <c r="JLH158" s="88"/>
      <c r="JLI158" s="88"/>
      <c r="JLJ158" s="88"/>
      <c r="JLK158" s="88"/>
      <c r="JLL158" s="88"/>
      <c r="JLM158" s="88"/>
      <c r="JLN158" s="88"/>
      <c r="JLO158" s="88"/>
      <c r="JLP158" s="88"/>
      <c r="JLQ158" s="88"/>
      <c r="JLR158" s="88"/>
      <c r="JLS158" s="88"/>
      <c r="JLT158" s="88"/>
      <c r="JLU158" s="88"/>
      <c r="JLV158" s="88"/>
      <c r="JLW158" s="88"/>
      <c r="JLX158" s="88"/>
      <c r="JLY158" s="88"/>
      <c r="JLZ158" s="88"/>
      <c r="JMA158" s="88"/>
      <c r="JMB158" s="88"/>
      <c r="JMC158" s="88"/>
      <c r="JMD158" s="88"/>
      <c r="JME158" s="88"/>
      <c r="JMF158" s="88"/>
      <c r="JMG158" s="88"/>
      <c r="JMH158" s="88"/>
      <c r="JMI158" s="88"/>
      <c r="JMJ158" s="88"/>
      <c r="JMK158" s="88"/>
      <c r="JML158" s="88"/>
      <c r="JMM158" s="88"/>
      <c r="JMN158" s="88"/>
      <c r="JMO158" s="88"/>
      <c r="JMP158" s="88"/>
      <c r="JMQ158" s="88"/>
      <c r="JMR158" s="88"/>
      <c r="JMS158" s="88"/>
      <c r="JMT158" s="88"/>
      <c r="JMU158" s="88"/>
      <c r="JMV158" s="88"/>
      <c r="JMW158" s="88"/>
      <c r="JMX158" s="88"/>
      <c r="JMY158" s="88"/>
      <c r="JMZ158" s="88"/>
      <c r="JNA158" s="88"/>
      <c r="JNB158" s="88"/>
      <c r="JNC158" s="88"/>
      <c r="JND158" s="88"/>
      <c r="JNE158" s="88"/>
      <c r="JNF158" s="88"/>
      <c r="JNG158" s="88"/>
      <c r="JNH158" s="88"/>
      <c r="JNI158" s="88"/>
      <c r="JNJ158" s="88"/>
      <c r="JNK158" s="88"/>
      <c r="JNL158" s="88"/>
      <c r="JNM158" s="88"/>
      <c r="JNN158" s="88"/>
      <c r="JNO158" s="88"/>
      <c r="JNP158" s="88"/>
      <c r="JNQ158" s="88"/>
      <c r="JNR158" s="88"/>
      <c r="JNS158" s="88"/>
      <c r="JNT158" s="88"/>
      <c r="JNU158" s="88"/>
      <c r="JNV158" s="88"/>
      <c r="JNW158" s="88"/>
      <c r="JNX158" s="88"/>
      <c r="JNY158" s="88"/>
      <c r="JNZ158" s="88"/>
      <c r="JOA158" s="88"/>
      <c r="JOB158" s="88"/>
      <c r="JOC158" s="88"/>
      <c r="JOD158" s="88"/>
      <c r="JOE158" s="88"/>
      <c r="JOF158" s="88"/>
      <c r="JOG158" s="88"/>
      <c r="JOH158" s="88"/>
      <c r="JOI158" s="88"/>
      <c r="JOJ158" s="88"/>
      <c r="JOK158" s="88"/>
      <c r="JOL158" s="88"/>
      <c r="JOM158" s="88"/>
      <c r="JON158" s="88"/>
      <c r="JOO158" s="88"/>
      <c r="JOP158" s="88"/>
      <c r="JOQ158" s="88"/>
      <c r="JOR158" s="88"/>
      <c r="JOS158" s="88"/>
      <c r="JOT158" s="88"/>
      <c r="JOU158" s="88"/>
      <c r="JOV158" s="88"/>
      <c r="JOW158" s="88"/>
      <c r="JOX158" s="88"/>
      <c r="JOY158" s="88"/>
      <c r="JOZ158" s="88"/>
      <c r="JPA158" s="88"/>
      <c r="JPB158" s="88"/>
      <c r="JPC158" s="88"/>
      <c r="JPD158" s="88"/>
      <c r="JPE158" s="88"/>
      <c r="JPF158" s="88"/>
      <c r="JPG158" s="88"/>
      <c r="JPH158" s="88"/>
      <c r="JPI158" s="88"/>
      <c r="JPJ158" s="88"/>
      <c r="JPK158" s="88"/>
      <c r="JPL158" s="88"/>
      <c r="JPM158" s="88"/>
      <c r="JPN158" s="88"/>
      <c r="JPO158" s="88"/>
      <c r="JPP158" s="88"/>
      <c r="JPQ158" s="88"/>
      <c r="JPR158" s="88"/>
      <c r="JPS158" s="88"/>
      <c r="JPT158" s="88"/>
      <c r="JPU158" s="88"/>
      <c r="JPV158" s="88"/>
      <c r="JPW158" s="88"/>
      <c r="JPX158" s="88"/>
      <c r="JPY158" s="88"/>
      <c r="JPZ158" s="88"/>
      <c r="JQA158" s="88"/>
      <c r="JQB158" s="88"/>
      <c r="JQC158" s="88"/>
      <c r="JQD158" s="88"/>
      <c r="JQE158" s="88"/>
      <c r="JQF158" s="88"/>
      <c r="JQG158" s="88"/>
      <c r="JQH158" s="88"/>
      <c r="JQI158" s="88"/>
      <c r="JQJ158" s="88"/>
      <c r="JQK158" s="88"/>
      <c r="JQL158" s="88"/>
      <c r="JQM158" s="88"/>
      <c r="JQN158" s="88"/>
      <c r="JQO158" s="88"/>
      <c r="JQP158" s="88"/>
      <c r="JQQ158" s="88"/>
      <c r="JQR158" s="88"/>
      <c r="JQS158" s="88"/>
      <c r="JQT158" s="88"/>
      <c r="JQU158" s="88"/>
      <c r="JQV158" s="88"/>
      <c r="JQW158" s="88"/>
      <c r="JQX158" s="88"/>
      <c r="JQY158" s="88"/>
      <c r="JQZ158" s="88"/>
      <c r="JRA158" s="88"/>
      <c r="JRB158" s="88"/>
      <c r="JRC158" s="88"/>
      <c r="JRD158" s="88"/>
      <c r="JRE158" s="88"/>
      <c r="JRF158" s="88"/>
      <c r="JRG158" s="88"/>
      <c r="JRH158" s="88"/>
      <c r="JRI158" s="88"/>
      <c r="JRJ158" s="88"/>
      <c r="JRK158" s="88"/>
      <c r="JRL158" s="88"/>
      <c r="JRM158" s="88"/>
      <c r="JRN158" s="88"/>
      <c r="JRO158" s="88"/>
      <c r="JRP158" s="88"/>
      <c r="JRQ158" s="88"/>
      <c r="JRR158" s="88"/>
      <c r="JRS158" s="88"/>
      <c r="JRT158" s="88"/>
      <c r="JRU158" s="88"/>
      <c r="JRV158" s="88"/>
      <c r="JRW158" s="88"/>
      <c r="JRX158" s="88"/>
      <c r="JRY158" s="88"/>
      <c r="JRZ158" s="88"/>
      <c r="JSA158" s="88"/>
      <c r="JSB158" s="88"/>
      <c r="JSC158" s="88"/>
      <c r="JSD158" s="88"/>
      <c r="JSE158" s="88"/>
      <c r="JSF158" s="88"/>
      <c r="JSG158" s="88"/>
      <c r="JSH158" s="88"/>
      <c r="JSI158" s="88"/>
      <c r="JSJ158" s="88"/>
      <c r="JSK158" s="88"/>
      <c r="JSL158" s="88"/>
      <c r="JSM158" s="88"/>
      <c r="JSN158" s="88"/>
      <c r="JSO158" s="88"/>
      <c r="JSP158" s="88"/>
      <c r="JSQ158" s="88"/>
      <c r="JSR158" s="88"/>
      <c r="JSS158" s="88"/>
      <c r="JST158" s="88"/>
      <c r="JSU158" s="88"/>
      <c r="JSV158" s="88"/>
      <c r="JSW158" s="88"/>
      <c r="JSX158" s="88"/>
      <c r="JSY158" s="88"/>
      <c r="JSZ158" s="88"/>
      <c r="JTA158" s="88"/>
      <c r="JTB158" s="88"/>
      <c r="JTC158" s="88"/>
      <c r="JTD158" s="88"/>
      <c r="JTE158" s="88"/>
      <c r="JTF158" s="88"/>
      <c r="JTG158" s="88"/>
      <c r="JTH158" s="88"/>
      <c r="JTI158" s="88"/>
      <c r="JTJ158" s="88"/>
      <c r="JTK158" s="88"/>
      <c r="JTL158" s="88"/>
      <c r="JTM158" s="88"/>
      <c r="JTN158" s="88"/>
      <c r="JTO158" s="88"/>
      <c r="JTP158" s="88"/>
      <c r="JTQ158" s="88"/>
      <c r="JTR158" s="88"/>
      <c r="JTS158" s="88"/>
      <c r="JTT158" s="88"/>
      <c r="JTU158" s="88"/>
      <c r="JTV158" s="88"/>
      <c r="JTW158" s="88"/>
      <c r="JTX158" s="88"/>
      <c r="JTY158" s="88"/>
      <c r="JTZ158" s="88"/>
      <c r="JUA158" s="88"/>
      <c r="JUB158" s="88"/>
      <c r="JUC158" s="88"/>
      <c r="JUD158" s="88"/>
      <c r="JUE158" s="88"/>
      <c r="JUF158" s="88"/>
      <c r="JUG158" s="88"/>
      <c r="JUH158" s="88"/>
      <c r="JUI158" s="88"/>
      <c r="JUJ158" s="88"/>
      <c r="JUK158" s="88"/>
      <c r="JUL158" s="88"/>
      <c r="JUM158" s="88"/>
      <c r="JUN158" s="88"/>
      <c r="JUO158" s="88"/>
      <c r="JUP158" s="88"/>
      <c r="JUQ158" s="88"/>
      <c r="JUR158" s="88"/>
      <c r="JUS158" s="88"/>
      <c r="JUT158" s="88"/>
      <c r="JUU158" s="88"/>
      <c r="JUV158" s="88"/>
      <c r="JUW158" s="88"/>
      <c r="JUX158" s="88"/>
      <c r="JUY158" s="88"/>
      <c r="JUZ158" s="88"/>
      <c r="JVA158" s="88"/>
      <c r="JVB158" s="88"/>
      <c r="JVC158" s="88"/>
      <c r="JVD158" s="88"/>
      <c r="JVE158" s="88"/>
      <c r="JVF158" s="88"/>
      <c r="JVG158" s="88"/>
      <c r="JVH158" s="88"/>
      <c r="JVI158" s="88"/>
      <c r="JVJ158" s="88"/>
      <c r="JVK158" s="88"/>
      <c r="JVL158" s="88"/>
      <c r="JVM158" s="88"/>
      <c r="JVN158" s="88"/>
      <c r="JVO158" s="88"/>
      <c r="JVP158" s="88"/>
      <c r="JVQ158" s="88"/>
      <c r="JVR158" s="88"/>
      <c r="JVS158" s="88"/>
      <c r="JVT158" s="88"/>
      <c r="JVU158" s="88"/>
      <c r="JVV158" s="88"/>
      <c r="JVW158" s="88"/>
      <c r="JVX158" s="88"/>
      <c r="JVY158" s="88"/>
      <c r="JVZ158" s="88"/>
      <c r="JWA158" s="88"/>
      <c r="JWB158" s="88"/>
      <c r="JWC158" s="88"/>
      <c r="JWD158" s="88"/>
      <c r="JWE158" s="88"/>
      <c r="JWF158" s="88"/>
      <c r="JWG158" s="88"/>
      <c r="JWH158" s="88"/>
      <c r="JWI158" s="88"/>
      <c r="JWJ158" s="88"/>
      <c r="JWK158" s="88"/>
      <c r="JWL158" s="88"/>
      <c r="JWM158" s="88"/>
      <c r="JWN158" s="88"/>
      <c r="JWO158" s="88"/>
      <c r="JWP158" s="88"/>
      <c r="JWQ158" s="88"/>
      <c r="JWR158" s="88"/>
      <c r="JWS158" s="88"/>
      <c r="JWT158" s="88"/>
      <c r="JWU158" s="88"/>
      <c r="JWV158" s="88"/>
      <c r="JWW158" s="88"/>
      <c r="JWX158" s="88"/>
      <c r="JWY158" s="88"/>
      <c r="JWZ158" s="88"/>
      <c r="JXA158" s="88"/>
      <c r="JXB158" s="88"/>
      <c r="JXC158" s="88"/>
      <c r="JXD158" s="88"/>
      <c r="JXE158" s="88"/>
      <c r="JXF158" s="88"/>
      <c r="JXG158" s="88"/>
      <c r="JXH158" s="88"/>
      <c r="JXI158" s="88"/>
      <c r="JXJ158" s="88"/>
      <c r="JXK158" s="88"/>
      <c r="JXL158" s="88"/>
      <c r="JXM158" s="88"/>
      <c r="JXN158" s="88"/>
      <c r="JXO158" s="88"/>
      <c r="JXP158" s="88"/>
      <c r="JXQ158" s="88"/>
      <c r="JXR158" s="88"/>
      <c r="JXS158" s="88"/>
      <c r="JXT158" s="88"/>
      <c r="JXU158" s="88"/>
      <c r="JXV158" s="88"/>
      <c r="JXW158" s="88"/>
      <c r="JXX158" s="88"/>
      <c r="JXY158" s="88"/>
      <c r="JXZ158" s="88"/>
      <c r="JYA158" s="88"/>
      <c r="JYB158" s="88"/>
      <c r="JYC158" s="88"/>
      <c r="JYD158" s="88"/>
      <c r="JYE158" s="88"/>
      <c r="JYF158" s="88"/>
      <c r="JYG158" s="88"/>
      <c r="JYH158" s="88"/>
      <c r="JYI158" s="88"/>
      <c r="JYJ158" s="88"/>
      <c r="JYK158" s="88"/>
      <c r="JYL158" s="88"/>
      <c r="JYM158" s="88"/>
      <c r="JYN158" s="88"/>
      <c r="JYO158" s="88"/>
      <c r="JYP158" s="88"/>
      <c r="JYQ158" s="88"/>
      <c r="JYR158" s="88"/>
      <c r="JYS158" s="88"/>
      <c r="JYT158" s="88"/>
      <c r="JYU158" s="88"/>
      <c r="JYV158" s="88"/>
      <c r="JYW158" s="88"/>
      <c r="JYX158" s="88"/>
      <c r="JYY158" s="88"/>
      <c r="JYZ158" s="88"/>
      <c r="JZA158" s="88"/>
      <c r="JZB158" s="88"/>
      <c r="JZC158" s="88"/>
      <c r="JZD158" s="88"/>
      <c r="JZE158" s="88"/>
      <c r="JZF158" s="88"/>
      <c r="JZG158" s="88"/>
      <c r="JZH158" s="88"/>
      <c r="JZI158" s="88"/>
      <c r="JZJ158" s="88"/>
      <c r="JZK158" s="88"/>
      <c r="JZL158" s="88"/>
      <c r="JZM158" s="88"/>
      <c r="JZN158" s="88"/>
      <c r="JZO158" s="88"/>
      <c r="JZP158" s="88"/>
      <c r="JZQ158" s="88"/>
      <c r="JZR158" s="88"/>
      <c r="JZS158" s="88"/>
      <c r="JZT158" s="88"/>
      <c r="JZU158" s="88"/>
      <c r="JZV158" s="88"/>
      <c r="JZW158" s="88"/>
      <c r="JZX158" s="88"/>
      <c r="JZY158" s="88"/>
      <c r="JZZ158" s="88"/>
      <c r="KAA158" s="88"/>
      <c r="KAB158" s="88"/>
      <c r="KAC158" s="88"/>
      <c r="KAD158" s="88"/>
      <c r="KAE158" s="88"/>
      <c r="KAF158" s="88"/>
      <c r="KAG158" s="88"/>
      <c r="KAH158" s="88"/>
      <c r="KAI158" s="88"/>
      <c r="KAJ158" s="88"/>
      <c r="KAK158" s="88"/>
      <c r="KAL158" s="88"/>
      <c r="KAM158" s="88"/>
      <c r="KAN158" s="88"/>
      <c r="KAO158" s="88"/>
      <c r="KAP158" s="88"/>
      <c r="KAQ158" s="88"/>
      <c r="KAR158" s="88"/>
      <c r="KAS158" s="88"/>
      <c r="KAT158" s="88"/>
      <c r="KAU158" s="88"/>
      <c r="KAV158" s="88"/>
      <c r="KAW158" s="88"/>
      <c r="KAX158" s="88"/>
      <c r="KAY158" s="88"/>
      <c r="KAZ158" s="88"/>
      <c r="KBA158" s="88"/>
      <c r="KBB158" s="88"/>
      <c r="KBC158" s="88"/>
      <c r="KBD158" s="88"/>
      <c r="KBE158" s="88"/>
      <c r="KBF158" s="88"/>
      <c r="KBG158" s="88"/>
      <c r="KBH158" s="88"/>
      <c r="KBI158" s="88"/>
      <c r="KBJ158" s="88"/>
      <c r="KBK158" s="88"/>
      <c r="KBL158" s="88"/>
      <c r="KBM158" s="88"/>
      <c r="KBN158" s="88"/>
      <c r="KBO158" s="88"/>
      <c r="KBP158" s="88"/>
      <c r="KBQ158" s="88"/>
      <c r="KBR158" s="88"/>
      <c r="KBS158" s="88"/>
      <c r="KBT158" s="88"/>
      <c r="KBU158" s="88"/>
      <c r="KBV158" s="88"/>
      <c r="KBW158" s="88"/>
      <c r="KBX158" s="88"/>
      <c r="KBY158" s="88"/>
      <c r="KBZ158" s="88"/>
      <c r="KCA158" s="88"/>
      <c r="KCB158" s="88"/>
      <c r="KCC158" s="88"/>
      <c r="KCD158" s="88"/>
      <c r="KCE158" s="88"/>
      <c r="KCF158" s="88"/>
      <c r="KCG158" s="88"/>
      <c r="KCH158" s="88"/>
      <c r="KCI158" s="88"/>
      <c r="KCJ158" s="88"/>
      <c r="KCK158" s="88"/>
      <c r="KCL158" s="88"/>
      <c r="KCM158" s="88"/>
      <c r="KCN158" s="88"/>
      <c r="KCO158" s="88"/>
      <c r="KCP158" s="88"/>
      <c r="KCQ158" s="88"/>
      <c r="KCR158" s="88"/>
      <c r="KCS158" s="88"/>
      <c r="KCT158" s="88"/>
      <c r="KCU158" s="88"/>
      <c r="KCV158" s="88"/>
      <c r="KCW158" s="88"/>
      <c r="KCX158" s="88"/>
      <c r="KCY158" s="88"/>
      <c r="KCZ158" s="88"/>
      <c r="KDA158" s="88"/>
      <c r="KDB158" s="88"/>
      <c r="KDC158" s="88"/>
      <c r="KDD158" s="88"/>
      <c r="KDE158" s="88"/>
      <c r="KDF158" s="88"/>
      <c r="KDG158" s="88"/>
      <c r="KDH158" s="88"/>
      <c r="KDI158" s="88"/>
      <c r="KDJ158" s="88"/>
      <c r="KDK158" s="88"/>
      <c r="KDL158" s="88"/>
      <c r="KDM158" s="88"/>
      <c r="KDN158" s="88"/>
      <c r="KDO158" s="88"/>
      <c r="KDP158" s="88"/>
      <c r="KDQ158" s="88"/>
      <c r="KDR158" s="88"/>
      <c r="KDS158" s="88"/>
      <c r="KDT158" s="88"/>
      <c r="KDU158" s="88"/>
      <c r="KDV158" s="88"/>
      <c r="KDW158" s="88"/>
      <c r="KDX158" s="88"/>
      <c r="KDY158" s="88"/>
      <c r="KDZ158" s="88"/>
      <c r="KEA158" s="88"/>
      <c r="KEB158" s="88"/>
      <c r="KEC158" s="88"/>
      <c r="KED158" s="88"/>
      <c r="KEE158" s="88"/>
      <c r="KEF158" s="88"/>
      <c r="KEG158" s="88"/>
      <c r="KEH158" s="88"/>
      <c r="KEI158" s="88"/>
      <c r="KEJ158" s="88"/>
      <c r="KEK158" s="88"/>
      <c r="KEL158" s="88"/>
      <c r="KEM158" s="88"/>
      <c r="KEN158" s="88"/>
      <c r="KEO158" s="88"/>
      <c r="KEP158" s="88"/>
      <c r="KEQ158" s="88"/>
      <c r="KER158" s="88"/>
      <c r="KES158" s="88"/>
      <c r="KET158" s="88"/>
      <c r="KEU158" s="88"/>
      <c r="KEV158" s="88"/>
      <c r="KEW158" s="88"/>
      <c r="KEX158" s="88"/>
      <c r="KEY158" s="88"/>
      <c r="KEZ158" s="88"/>
      <c r="KFA158" s="88"/>
      <c r="KFB158" s="88"/>
      <c r="KFC158" s="88"/>
      <c r="KFD158" s="88"/>
      <c r="KFE158" s="88"/>
      <c r="KFF158" s="88"/>
      <c r="KFG158" s="88"/>
      <c r="KFH158" s="88"/>
      <c r="KFI158" s="88"/>
      <c r="KFJ158" s="88"/>
      <c r="KFK158" s="88"/>
      <c r="KFL158" s="88"/>
      <c r="KFM158" s="88"/>
      <c r="KFN158" s="88"/>
      <c r="KFO158" s="88"/>
      <c r="KFP158" s="88"/>
      <c r="KFQ158" s="88"/>
      <c r="KFR158" s="88"/>
      <c r="KFS158" s="88"/>
      <c r="KFT158" s="88"/>
      <c r="KFU158" s="88"/>
      <c r="KFV158" s="88"/>
      <c r="KFW158" s="88"/>
      <c r="KFX158" s="88"/>
      <c r="KFY158" s="88"/>
      <c r="KFZ158" s="88"/>
      <c r="KGA158" s="88"/>
      <c r="KGB158" s="88"/>
      <c r="KGC158" s="88"/>
      <c r="KGD158" s="88"/>
      <c r="KGE158" s="88"/>
      <c r="KGF158" s="88"/>
      <c r="KGG158" s="88"/>
      <c r="KGH158" s="88"/>
      <c r="KGI158" s="88"/>
      <c r="KGJ158" s="88"/>
      <c r="KGK158" s="88"/>
      <c r="KGL158" s="88"/>
      <c r="KGM158" s="88"/>
      <c r="KGN158" s="88"/>
      <c r="KGO158" s="88"/>
      <c r="KGP158" s="88"/>
      <c r="KGQ158" s="88"/>
      <c r="KGR158" s="88"/>
      <c r="KGS158" s="88"/>
      <c r="KGT158" s="88"/>
      <c r="KGU158" s="88"/>
      <c r="KGV158" s="88"/>
      <c r="KGW158" s="88"/>
      <c r="KGX158" s="88"/>
      <c r="KGY158" s="88"/>
      <c r="KGZ158" s="88"/>
      <c r="KHA158" s="88"/>
      <c r="KHB158" s="88"/>
      <c r="KHC158" s="88"/>
      <c r="KHD158" s="88"/>
      <c r="KHE158" s="88"/>
      <c r="KHF158" s="88"/>
      <c r="KHG158" s="88"/>
      <c r="KHH158" s="88"/>
      <c r="KHI158" s="88"/>
      <c r="KHJ158" s="88"/>
      <c r="KHK158" s="88"/>
      <c r="KHL158" s="88"/>
      <c r="KHM158" s="88"/>
      <c r="KHN158" s="88"/>
      <c r="KHO158" s="88"/>
      <c r="KHP158" s="88"/>
      <c r="KHQ158" s="88"/>
      <c r="KHR158" s="88"/>
      <c r="KHS158" s="88"/>
      <c r="KHT158" s="88"/>
      <c r="KHU158" s="88"/>
      <c r="KHV158" s="88"/>
      <c r="KHW158" s="88"/>
      <c r="KHX158" s="88"/>
      <c r="KHY158" s="88"/>
      <c r="KHZ158" s="88"/>
      <c r="KIA158" s="88"/>
      <c r="KIB158" s="88"/>
      <c r="KIC158" s="88"/>
      <c r="KID158" s="88"/>
      <c r="KIE158" s="88"/>
      <c r="KIF158" s="88"/>
      <c r="KIG158" s="88"/>
      <c r="KIH158" s="88"/>
      <c r="KII158" s="88"/>
      <c r="KIJ158" s="88"/>
      <c r="KIK158" s="88"/>
      <c r="KIL158" s="88"/>
      <c r="KIM158" s="88"/>
      <c r="KIN158" s="88"/>
      <c r="KIO158" s="88"/>
      <c r="KIP158" s="88"/>
      <c r="KIQ158" s="88"/>
      <c r="KIR158" s="88"/>
      <c r="KIS158" s="88"/>
      <c r="KIT158" s="88"/>
      <c r="KIU158" s="88"/>
      <c r="KIV158" s="88"/>
      <c r="KIW158" s="88"/>
      <c r="KIX158" s="88"/>
      <c r="KIY158" s="88"/>
      <c r="KIZ158" s="88"/>
      <c r="KJA158" s="88"/>
      <c r="KJB158" s="88"/>
      <c r="KJC158" s="88"/>
      <c r="KJD158" s="88"/>
      <c r="KJE158" s="88"/>
      <c r="KJF158" s="88"/>
      <c r="KJG158" s="88"/>
      <c r="KJH158" s="88"/>
      <c r="KJI158" s="88"/>
      <c r="KJJ158" s="88"/>
      <c r="KJK158" s="88"/>
      <c r="KJL158" s="88"/>
      <c r="KJM158" s="88"/>
      <c r="KJN158" s="88"/>
      <c r="KJO158" s="88"/>
      <c r="KJP158" s="88"/>
      <c r="KJQ158" s="88"/>
      <c r="KJR158" s="88"/>
      <c r="KJS158" s="88"/>
      <c r="KJT158" s="88"/>
      <c r="KJU158" s="88"/>
      <c r="KJV158" s="88"/>
      <c r="KJW158" s="88"/>
      <c r="KJX158" s="88"/>
      <c r="KJY158" s="88"/>
      <c r="KJZ158" s="88"/>
      <c r="KKA158" s="88"/>
      <c r="KKB158" s="88"/>
      <c r="KKC158" s="88"/>
      <c r="KKD158" s="88"/>
      <c r="KKE158" s="88"/>
      <c r="KKF158" s="88"/>
      <c r="KKG158" s="88"/>
      <c r="KKH158" s="88"/>
      <c r="KKI158" s="88"/>
      <c r="KKJ158" s="88"/>
      <c r="KKK158" s="88"/>
      <c r="KKL158" s="88"/>
      <c r="KKM158" s="88"/>
      <c r="KKN158" s="88"/>
      <c r="KKO158" s="88"/>
      <c r="KKP158" s="88"/>
      <c r="KKQ158" s="88"/>
      <c r="KKR158" s="88"/>
      <c r="KKS158" s="88"/>
      <c r="KKT158" s="88"/>
      <c r="KKU158" s="88"/>
      <c r="KKV158" s="88"/>
      <c r="KKW158" s="88"/>
      <c r="KKX158" s="88"/>
      <c r="KKY158" s="88"/>
      <c r="KKZ158" s="88"/>
      <c r="KLA158" s="88"/>
      <c r="KLB158" s="88"/>
      <c r="KLC158" s="88"/>
      <c r="KLD158" s="88"/>
      <c r="KLE158" s="88"/>
      <c r="KLF158" s="88"/>
      <c r="KLG158" s="88"/>
      <c r="KLH158" s="88"/>
      <c r="KLI158" s="88"/>
      <c r="KLJ158" s="88"/>
      <c r="KLK158" s="88"/>
      <c r="KLL158" s="88"/>
      <c r="KLM158" s="88"/>
      <c r="KLN158" s="88"/>
      <c r="KLO158" s="88"/>
      <c r="KLP158" s="88"/>
      <c r="KLQ158" s="88"/>
      <c r="KLR158" s="88"/>
      <c r="KLS158" s="88"/>
      <c r="KLT158" s="88"/>
      <c r="KLU158" s="88"/>
      <c r="KLV158" s="88"/>
      <c r="KLW158" s="88"/>
      <c r="KLX158" s="88"/>
      <c r="KLY158" s="88"/>
      <c r="KLZ158" s="88"/>
      <c r="KMA158" s="88"/>
      <c r="KMB158" s="88"/>
      <c r="KMC158" s="88"/>
      <c r="KMD158" s="88"/>
      <c r="KME158" s="88"/>
      <c r="KMF158" s="88"/>
      <c r="KMG158" s="88"/>
      <c r="KMH158" s="88"/>
      <c r="KMI158" s="88"/>
      <c r="KMJ158" s="88"/>
      <c r="KMK158" s="88"/>
      <c r="KML158" s="88"/>
      <c r="KMM158" s="88"/>
      <c r="KMN158" s="88"/>
      <c r="KMO158" s="88"/>
      <c r="KMP158" s="88"/>
      <c r="KMQ158" s="88"/>
      <c r="KMR158" s="88"/>
      <c r="KMS158" s="88"/>
      <c r="KMT158" s="88"/>
      <c r="KMU158" s="88"/>
      <c r="KMV158" s="88"/>
      <c r="KMW158" s="88"/>
      <c r="KMX158" s="88"/>
      <c r="KMY158" s="88"/>
      <c r="KMZ158" s="88"/>
      <c r="KNA158" s="88"/>
      <c r="KNB158" s="88"/>
      <c r="KNC158" s="88"/>
      <c r="KND158" s="88"/>
      <c r="KNE158" s="88"/>
      <c r="KNF158" s="88"/>
      <c r="KNG158" s="88"/>
      <c r="KNH158" s="88"/>
      <c r="KNI158" s="88"/>
      <c r="KNJ158" s="88"/>
      <c r="KNK158" s="88"/>
      <c r="KNL158" s="88"/>
      <c r="KNM158" s="88"/>
      <c r="KNN158" s="88"/>
      <c r="KNO158" s="88"/>
      <c r="KNP158" s="88"/>
      <c r="KNQ158" s="88"/>
      <c r="KNR158" s="88"/>
      <c r="KNS158" s="88"/>
      <c r="KNT158" s="88"/>
      <c r="KNU158" s="88"/>
      <c r="KNV158" s="88"/>
      <c r="KNW158" s="88"/>
      <c r="KNX158" s="88"/>
      <c r="KNY158" s="88"/>
      <c r="KNZ158" s="88"/>
      <c r="KOA158" s="88"/>
      <c r="KOB158" s="88"/>
      <c r="KOC158" s="88"/>
      <c r="KOD158" s="88"/>
      <c r="KOE158" s="88"/>
      <c r="KOF158" s="88"/>
      <c r="KOG158" s="88"/>
      <c r="KOH158" s="88"/>
      <c r="KOI158" s="88"/>
      <c r="KOJ158" s="88"/>
      <c r="KOK158" s="88"/>
      <c r="KOL158" s="88"/>
      <c r="KOM158" s="88"/>
      <c r="KON158" s="88"/>
      <c r="KOO158" s="88"/>
      <c r="KOP158" s="88"/>
      <c r="KOQ158" s="88"/>
      <c r="KOR158" s="88"/>
      <c r="KOS158" s="88"/>
      <c r="KOT158" s="88"/>
      <c r="KOU158" s="88"/>
      <c r="KOV158" s="88"/>
      <c r="KOW158" s="88"/>
      <c r="KOX158" s="88"/>
      <c r="KOY158" s="88"/>
      <c r="KOZ158" s="88"/>
      <c r="KPA158" s="88"/>
      <c r="KPB158" s="88"/>
      <c r="KPC158" s="88"/>
      <c r="KPD158" s="88"/>
      <c r="KPE158" s="88"/>
      <c r="KPF158" s="88"/>
      <c r="KPG158" s="88"/>
      <c r="KPH158" s="88"/>
      <c r="KPI158" s="88"/>
      <c r="KPJ158" s="88"/>
      <c r="KPK158" s="88"/>
      <c r="KPL158" s="88"/>
      <c r="KPM158" s="88"/>
      <c r="KPN158" s="88"/>
      <c r="KPO158" s="88"/>
      <c r="KPP158" s="88"/>
      <c r="KPQ158" s="88"/>
      <c r="KPR158" s="88"/>
      <c r="KPS158" s="88"/>
      <c r="KPT158" s="88"/>
      <c r="KPU158" s="88"/>
      <c r="KPV158" s="88"/>
      <c r="KPW158" s="88"/>
      <c r="KPX158" s="88"/>
      <c r="KPY158" s="88"/>
      <c r="KPZ158" s="88"/>
      <c r="KQA158" s="88"/>
      <c r="KQB158" s="88"/>
      <c r="KQC158" s="88"/>
      <c r="KQD158" s="88"/>
      <c r="KQE158" s="88"/>
      <c r="KQF158" s="88"/>
      <c r="KQG158" s="88"/>
      <c r="KQH158" s="88"/>
      <c r="KQI158" s="88"/>
      <c r="KQJ158" s="88"/>
      <c r="KQK158" s="88"/>
      <c r="KQL158" s="88"/>
      <c r="KQM158" s="88"/>
      <c r="KQN158" s="88"/>
      <c r="KQO158" s="88"/>
      <c r="KQP158" s="88"/>
      <c r="KQQ158" s="88"/>
      <c r="KQR158" s="88"/>
      <c r="KQS158" s="88"/>
      <c r="KQT158" s="88"/>
      <c r="KQU158" s="88"/>
      <c r="KQV158" s="88"/>
      <c r="KQW158" s="88"/>
      <c r="KQX158" s="88"/>
      <c r="KQY158" s="88"/>
      <c r="KQZ158" s="88"/>
      <c r="KRA158" s="88"/>
      <c r="KRB158" s="88"/>
      <c r="KRC158" s="88"/>
      <c r="KRD158" s="88"/>
      <c r="KRE158" s="88"/>
      <c r="KRF158" s="88"/>
      <c r="KRG158" s="88"/>
      <c r="KRH158" s="88"/>
      <c r="KRI158" s="88"/>
      <c r="KRJ158" s="88"/>
      <c r="KRK158" s="88"/>
      <c r="KRL158" s="88"/>
      <c r="KRM158" s="88"/>
      <c r="KRN158" s="88"/>
      <c r="KRO158" s="88"/>
      <c r="KRP158" s="88"/>
      <c r="KRQ158" s="88"/>
      <c r="KRR158" s="88"/>
      <c r="KRS158" s="88"/>
      <c r="KRT158" s="88"/>
      <c r="KRU158" s="88"/>
      <c r="KRV158" s="88"/>
      <c r="KRW158" s="88"/>
      <c r="KRX158" s="88"/>
      <c r="KRY158" s="88"/>
      <c r="KRZ158" s="88"/>
      <c r="KSA158" s="88"/>
      <c r="KSB158" s="88"/>
      <c r="KSC158" s="88"/>
      <c r="KSD158" s="88"/>
      <c r="KSE158" s="88"/>
      <c r="KSF158" s="88"/>
      <c r="KSG158" s="88"/>
      <c r="KSH158" s="88"/>
      <c r="KSI158" s="88"/>
      <c r="KSJ158" s="88"/>
      <c r="KSK158" s="88"/>
      <c r="KSL158" s="88"/>
      <c r="KSM158" s="88"/>
      <c r="KSN158" s="88"/>
      <c r="KSO158" s="88"/>
      <c r="KSP158" s="88"/>
      <c r="KSQ158" s="88"/>
      <c r="KSR158" s="88"/>
      <c r="KSS158" s="88"/>
      <c r="KST158" s="88"/>
      <c r="KSU158" s="88"/>
      <c r="KSV158" s="88"/>
      <c r="KSW158" s="88"/>
      <c r="KSX158" s="88"/>
      <c r="KSY158" s="88"/>
      <c r="KSZ158" s="88"/>
      <c r="KTA158" s="88"/>
      <c r="KTB158" s="88"/>
      <c r="KTC158" s="88"/>
      <c r="KTD158" s="88"/>
      <c r="KTE158" s="88"/>
      <c r="KTF158" s="88"/>
      <c r="KTG158" s="88"/>
      <c r="KTH158" s="88"/>
      <c r="KTI158" s="88"/>
      <c r="KTJ158" s="88"/>
      <c r="KTK158" s="88"/>
      <c r="KTL158" s="88"/>
      <c r="KTM158" s="88"/>
      <c r="KTN158" s="88"/>
      <c r="KTO158" s="88"/>
      <c r="KTP158" s="88"/>
      <c r="KTQ158" s="88"/>
      <c r="KTR158" s="88"/>
      <c r="KTS158" s="88"/>
      <c r="KTT158" s="88"/>
      <c r="KTU158" s="88"/>
      <c r="KTV158" s="88"/>
      <c r="KTW158" s="88"/>
      <c r="KTX158" s="88"/>
      <c r="KTY158" s="88"/>
      <c r="KTZ158" s="88"/>
      <c r="KUA158" s="88"/>
      <c r="KUB158" s="88"/>
      <c r="KUC158" s="88"/>
      <c r="KUD158" s="88"/>
      <c r="KUE158" s="88"/>
      <c r="KUF158" s="88"/>
      <c r="KUG158" s="88"/>
      <c r="KUH158" s="88"/>
      <c r="KUI158" s="88"/>
      <c r="KUJ158" s="88"/>
      <c r="KUK158" s="88"/>
      <c r="KUL158" s="88"/>
      <c r="KUM158" s="88"/>
      <c r="KUN158" s="88"/>
      <c r="KUO158" s="88"/>
      <c r="KUP158" s="88"/>
      <c r="KUQ158" s="88"/>
      <c r="KUR158" s="88"/>
      <c r="KUS158" s="88"/>
      <c r="KUT158" s="88"/>
      <c r="KUU158" s="88"/>
      <c r="KUV158" s="88"/>
      <c r="KUW158" s="88"/>
      <c r="KUX158" s="88"/>
      <c r="KUY158" s="88"/>
      <c r="KUZ158" s="88"/>
      <c r="KVA158" s="88"/>
      <c r="KVB158" s="88"/>
      <c r="KVC158" s="88"/>
      <c r="KVD158" s="88"/>
      <c r="KVE158" s="88"/>
      <c r="KVF158" s="88"/>
      <c r="KVG158" s="88"/>
      <c r="KVH158" s="88"/>
      <c r="KVI158" s="88"/>
      <c r="KVJ158" s="88"/>
      <c r="KVK158" s="88"/>
      <c r="KVL158" s="88"/>
      <c r="KVM158" s="88"/>
      <c r="KVN158" s="88"/>
      <c r="KVO158" s="88"/>
      <c r="KVP158" s="88"/>
      <c r="KVQ158" s="88"/>
      <c r="KVR158" s="88"/>
      <c r="KVS158" s="88"/>
      <c r="KVT158" s="88"/>
      <c r="KVU158" s="88"/>
      <c r="KVV158" s="88"/>
      <c r="KVW158" s="88"/>
      <c r="KVX158" s="88"/>
      <c r="KVY158" s="88"/>
      <c r="KVZ158" s="88"/>
      <c r="KWA158" s="88"/>
      <c r="KWB158" s="88"/>
      <c r="KWC158" s="88"/>
      <c r="KWD158" s="88"/>
      <c r="KWE158" s="88"/>
      <c r="KWF158" s="88"/>
      <c r="KWG158" s="88"/>
      <c r="KWH158" s="88"/>
      <c r="KWI158" s="88"/>
      <c r="KWJ158" s="88"/>
      <c r="KWK158" s="88"/>
      <c r="KWL158" s="88"/>
      <c r="KWM158" s="88"/>
      <c r="KWN158" s="88"/>
      <c r="KWO158" s="88"/>
      <c r="KWP158" s="88"/>
      <c r="KWQ158" s="88"/>
      <c r="KWR158" s="88"/>
      <c r="KWS158" s="88"/>
      <c r="KWT158" s="88"/>
      <c r="KWU158" s="88"/>
      <c r="KWV158" s="88"/>
      <c r="KWW158" s="88"/>
      <c r="KWX158" s="88"/>
      <c r="KWY158" s="88"/>
      <c r="KWZ158" s="88"/>
      <c r="KXA158" s="88"/>
      <c r="KXB158" s="88"/>
      <c r="KXC158" s="88"/>
      <c r="KXD158" s="88"/>
      <c r="KXE158" s="88"/>
      <c r="KXF158" s="88"/>
      <c r="KXG158" s="88"/>
      <c r="KXH158" s="88"/>
      <c r="KXI158" s="88"/>
      <c r="KXJ158" s="88"/>
      <c r="KXK158" s="88"/>
      <c r="KXL158" s="88"/>
      <c r="KXM158" s="88"/>
      <c r="KXN158" s="88"/>
      <c r="KXO158" s="88"/>
      <c r="KXP158" s="88"/>
      <c r="KXQ158" s="88"/>
      <c r="KXR158" s="88"/>
      <c r="KXS158" s="88"/>
      <c r="KXT158" s="88"/>
      <c r="KXU158" s="88"/>
      <c r="KXV158" s="88"/>
      <c r="KXW158" s="88"/>
      <c r="KXX158" s="88"/>
      <c r="KXY158" s="88"/>
      <c r="KXZ158" s="88"/>
      <c r="KYA158" s="88"/>
      <c r="KYB158" s="88"/>
      <c r="KYC158" s="88"/>
      <c r="KYD158" s="88"/>
      <c r="KYE158" s="88"/>
      <c r="KYF158" s="88"/>
      <c r="KYG158" s="88"/>
      <c r="KYH158" s="88"/>
      <c r="KYI158" s="88"/>
      <c r="KYJ158" s="88"/>
      <c r="KYK158" s="88"/>
      <c r="KYL158" s="88"/>
      <c r="KYM158" s="88"/>
      <c r="KYN158" s="88"/>
      <c r="KYO158" s="88"/>
      <c r="KYP158" s="88"/>
      <c r="KYQ158" s="88"/>
      <c r="KYR158" s="88"/>
      <c r="KYS158" s="88"/>
      <c r="KYT158" s="88"/>
      <c r="KYU158" s="88"/>
      <c r="KYV158" s="88"/>
      <c r="KYW158" s="88"/>
      <c r="KYX158" s="88"/>
      <c r="KYY158" s="88"/>
      <c r="KYZ158" s="88"/>
      <c r="KZA158" s="88"/>
      <c r="KZB158" s="88"/>
      <c r="KZC158" s="88"/>
      <c r="KZD158" s="88"/>
      <c r="KZE158" s="88"/>
      <c r="KZF158" s="88"/>
      <c r="KZG158" s="88"/>
      <c r="KZH158" s="88"/>
      <c r="KZI158" s="88"/>
      <c r="KZJ158" s="88"/>
      <c r="KZK158" s="88"/>
      <c r="KZL158" s="88"/>
      <c r="KZM158" s="88"/>
      <c r="KZN158" s="88"/>
      <c r="KZO158" s="88"/>
      <c r="KZP158" s="88"/>
      <c r="KZQ158" s="88"/>
      <c r="KZR158" s="88"/>
      <c r="KZS158" s="88"/>
      <c r="KZT158" s="88"/>
      <c r="KZU158" s="88"/>
      <c r="KZV158" s="88"/>
      <c r="KZW158" s="88"/>
      <c r="KZX158" s="88"/>
      <c r="KZY158" s="88"/>
      <c r="KZZ158" s="88"/>
      <c r="LAA158" s="88"/>
      <c r="LAB158" s="88"/>
      <c r="LAC158" s="88"/>
      <c r="LAD158" s="88"/>
      <c r="LAE158" s="88"/>
      <c r="LAF158" s="88"/>
      <c r="LAG158" s="88"/>
      <c r="LAH158" s="88"/>
      <c r="LAI158" s="88"/>
      <c r="LAJ158" s="88"/>
      <c r="LAK158" s="88"/>
      <c r="LAL158" s="88"/>
      <c r="LAM158" s="88"/>
      <c r="LAN158" s="88"/>
      <c r="LAO158" s="88"/>
      <c r="LAP158" s="88"/>
      <c r="LAQ158" s="88"/>
      <c r="LAR158" s="88"/>
      <c r="LAS158" s="88"/>
      <c r="LAT158" s="88"/>
      <c r="LAU158" s="88"/>
      <c r="LAV158" s="88"/>
      <c r="LAW158" s="88"/>
      <c r="LAX158" s="88"/>
      <c r="LAY158" s="88"/>
      <c r="LAZ158" s="88"/>
      <c r="LBA158" s="88"/>
      <c r="LBB158" s="88"/>
      <c r="LBC158" s="88"/>
      <c r="LBD158" s="88"/>
      <c r="LBE158" s="88"/>
      <c r="LBF158" s="88"/>
      <c r="LBG158" s="88"/>
      <c r="LBH158" s="88"/>
      <c r="LBI158" s="88"/>
      <c r="LBJ158" s="88"/>
      <c r="LBK158" s="88"/>
      <c r="LBL158" s="88"/>
      <c r="LBM158" s="88"/>
      <c r="LBN158" s="88"/>
      <c r="LBO158" s="88"/>
      <c r="LBP158" s="88"/>
      <c r="LBQ158" s="88"/>
      <c r="LBR158" s="88"/>
      <c r="LBS158" s="88"/>
      <c r="LBT158" s="88"/>
      <c r="LBU158" s="88"/>
      <c r="LBV158" s="88"/>
      <c r="LBW158" s="88"/>
      <c r="LBX158" s="88"/>
      <c r="LBY158" s="88"/>
      <c r="LBZ158" s="88"/>
      <c r="LCA158" s="88"/>
      <c r="LCB158" s="88"/>
      <c r="LCC158" s="88"/>
      <c r="LCD158" s="88"/>
      <c r="LCE158" s="88"/>
      <c r="LCF158" s="88"/>
      <c r="LCG158" s="88"/>
      <c r="LCH158" s="88"/>
      <c r="LCI158" s="88"/>
      <c r="LCJ158" s="88"/>
      <c r="LCK158" s="88"/>
      <c r="LCL158" s="88"/>
      <c r="LCM158" s="88"/>
      <c r="LCN158" s="88"/>
      <c r="LCO158" s="88"/>
      <c r="LCP158" s="88"/>
      <c r="LCQ158" s="88"/>
      <c r="LCR158" s="88"/>
      <c r="LCS158" s="88"/>
      <c r="LCT158" s="88"/>
      <c r="LCU158" s="88"/>
      <c r="LCV158" s="88"/>
      <c r="LCW158" s="88"/>
      <c r="LCX158" s="88"/>
      <c r="LCY158" s="88"/>
      <c r="LCZ158" s="88"/>
      <c r="LDA158" s="88"/>
      <c r="LDB158" s="88"/>
      <c r="LDC158" s="88"/>
      <c r="LDD158" s="88"/>
      <c r="LDE158" s="88"/>
      <c r="LDF158" s="88"/>
      <c r="LDG158" s="88"/>
      <c r="LDH158" s="88"/>
      <c r="LDI158" s="88"/>
      <c r="LDJ158" s="88"/>
      <c r="LDK158" s="88"/>
      <c r="LDL158" s="88"/>
      <c r="LDM158" s="88"/>
      <c r="LDN158" s="88"/>
      <c r="LDO158" s="88"/>
      <c r="LDP158" s="88"/>
      <c r="LDQ158" s="88"/>
      <c r="LDR158" s="88"/>
      <c r="LDS158" s="88"/>
      <c r="LDT158" s="88"/>
      <c r="LDU158" s="88"/>
      <c r="LDV158" s="88"/>
      <c r="LDW158" s="88"/>
      <c r="LDX158" s="88"/>
      <c r="LDY158" s="88"/>
      <c r="LDZ158" s="88"/>
      <c r="LEA158" s="88"/>
      <c r="LEB158" s="88"/>
      <c r="LEC158" s="88"/>
      <c r="LED158" s="88"/>
      <c r="LEE158" s="88"/>
      <c r="LEF158" s="88"/>
      <c r="LEG158" s="88"/>
      <c r="LEH158" s="88"/>
      <c r="LEI158" s="88"/>
      <c r="LEJ158" s="88"/>
      <c r="LEK158" s="88"/>
      <c r="LEL158" s="88"/>
      <c r="LEM158" s="88"/>
      <c r="LEN158" s="88"/>
      <c r="LEO158" s="88"/>
      <c r="LEP158" s="88"/>
      <c r="LEQ158" s="88"/>
      <c r="LER158" s="88"/>
      <c r="LES158" s="88"/>
      <c r="LET158" s="88"/>
      <c r="LEU158" s="88"/>
      <c r="LEV158" s="88"/>
      <c r="LEW158" s="88"/>
      <c r="LEX158" s="88"/>
      <c r="LEY158" s="88"/>
      <c r="LEZ158" s="88"/>
      <c r="LFA158" s="88"/>
      <c r="LFB158" s="88"/>
      <c r="LFC158" s="88"/>
      <c r="LFD158" s="88"/>
      <c r="LFE158" s="88"/>
      <c r="LFF158" s="88"/>
      <c r="LFG158" s="88"/>
      <c r="LFH158" s="88"/>
      <c r="LFI158" s="88"/>
      <c r="LFJ158" s="88"/>
      <c r="LFK158" s="88"/>
      <c r="LFL158" s="88"/>
      <c r="LFM158" s="88"/>
      <c r="LFN158" s="88"/>
      <c r="LFO158" s="88"/>
      <c r="LFP158" s="88"/>
      <c r="LFQ158" s="88"/>
      <c r="LFR158" s="88"/>
      <c r="LFS158" s="88"/>
      <c r="LFT158" s="88"/>
      <c r="LFU158" s="88"/>
      <c r="LFV158" s="88"/>
      <c r="LFW158" s="88"/>
      <c r="LFX158" s="88"/>
      <c r="LFY158" s="88"/>
      <c r="LFZ158" s="88"/>
      <c r="LGA158" s="88"/>
      <c r="LGB158" s="88"/>
      <c r="LGC158" s="88"/>
      <c r="LGD158" s="88"/>
      <c r="LGE158" s="88"/>
      <c r="LGF158" s="88"/>
      <c r="LGG158" s="88"/>
      <c r="LGH158" s="88"/>
      <c r="LGI158" s="88"/>
      <c r="LGJ158" s="88"/>
      <c r="LGK158" s="88"/>
      <c r="LGL158" s="88"/>
      <c r="LGM158" s="88"/>
      <c r="LGN158" s="88"/>
      <c r="LGO158" s="88"/>
      <c r="LGP158" s="88"/>
      <c r="LGQ158" s="88"/>
      <c r="LGR158" s="88"/>
      <c r="LGS158" s="88"/>
      <c r="LGT158" s="88"/>
      <c r="LGU158" s="88"/>
      <c r="LGV158" s="88"/>
      <c r="LGW158" s="88"/>
      <c r="LGX158" s="88"/>
      <c r="LGY158" s="88"/>
      <c r="LGZ158" s="88"/>
      <c r="LHA158" s="88"/>
      <c r="LHB158" s="88"/>
      <c r="LHC158" s="88"/>
      <c r="LHD158" s="88"/>
      <c r="LHE158" s="88"/>
      <c r="LHF158" s="88"/>
      <c r="LHG158" s="88"/>
      <c r="LHH158" s="88"/>
      <c r="LHI158" s="88"/>
      <c r="LHJ158" s="88"/>
      <c r="LHK158" s="88"/>
      <c r="LHL158" s="88"/>
      <c r="LHM158" s="88"/>
      <c r="LHN158" s="88"/>
      <c r="LHO158" s="88"/>
      <c r="LHP158" s="88"/>
      <c r="LHQ158" s="88"/>
      <c r="LHR158" s="88"/>
      <c r="LHS158" s="88"/>
      <c r="LHT158" s="88"/>
      <c r="LHU158" s="88"/>
      <c r="LHV158" s="88"/>
      <c r="LHW158" s="88"/>
      <c r="LHX158" s="88"/>
      <c r="LHY158" s="88"/>
      <c r="LHZ158" s="88"/>
      <c r="LIA158" s="88"/>
      <c r="LIB158" s="88"/>
      <c r="LIC158" s="88"/>
      <c r="LID158" s="88"/>
      <c r="LIE158" s="88"/>
      <c r="LIF158" s="88"/>
      <c r="LIG158" s="88"/>
      <c r="LIH158" s="88"/>
      <c r="LII158" s="88"/>
      <c r="LIJ158" s="88"/>
      <c r="LIK158" s="88"/>
      <c r="LIL158" s="88"/>
      <c r="LIM158" s="88"/>
      <c r="LIN158" s="88"/>
      <c r="LIO158" s="88"/>
      <c r="LIP158" s="88"/>
      <c r="LIQ158" s="88"/>
      <c r="LIR158" s="88"/>
      <c r="LIS158" s="88"/>
      <c r="LIT158" s="88"/>
      <c r="LIU158" s="88"/>
      <c r="LIV158" s="88"/>
      <c r="LIW158" s="88"/>
      <c r="LIX158" s="88"/>
      <c r="LIY158" s="88"/>
      <c r="LIZ158" s="88"/>
      <c r="LJA158" s="88"/>
      <c r="LJB158" s="88"/>
      <c r="LJC158" s="88"/>
      <c r="LJD158" s="88"/>
      <c r="LJE158" s="88"/>
      <c r="LJF158" s="88"/>
      <c r="LJG158" s="88"/>
      <c r="LJH158" s="88"/>
      <c r="LJI158" s="88"/>
      <c r="LJJ158" s="88"/>
      <c r="LJK158" s="88"/>
      <c r="LJL158" s="88"/>
      <c r="LJM158" s="88"/>
      <c r="LJN158" s="88"/>
      <c r="LJO158" s="88"/>
      <c r="LJP158" s="88"/>
      <c r="LJQ158" s="88"/>
      <c r="LJR158" s="88"/>
      <c r="LJS158" s="88"/>
      <c r="LJT158" s="88"/>
      <c r="LJU158" s="88"/>
      <c r="LJV158" s="88"/>
      <c r="LJW158" s="88"/>
      <c r="LJX158" s="88"/>
      <c r="LJY158" s="88"/>
      <c r="LJZ158" s="88"/>
      <c r="LKA158" s="88"/>
      <c r="LKB158" s="88"/>
      <c r="LKC158" s="88"/>
      <c r="LKD158" s="88"/>
      <c r="LKE158" s="88"/>
      <c r="LKF158" s="88"/>
      <c r="LKG158" s="88"/>
      <c r="LKH158" s="88"/>
      <c r="LKI158" s="88"/>
      <c r="LKJ158" s="88"/>
      <c r="LKK158" s="88"/>
      <c r="LKL158" s="88"/>
      <c r="LKM158" s="88"/>
      <c r="LKN158" s="88"/>
      <c r="LKO158" s="88"/>
      <c r="LKP158" s="88"/>
      <c r="LKQ158" s="88"/>
      <c r="LKR158" s="88"/>
      <c r="LKS158" s="88"/>
      <c r="LKT158" s="88"/>
      <c r="LKU158" s="88"/>
      <c r="LKV158" s="88"/>
      <c r="LKW158" s="88"/>
      <c r="LKX158" s="88"/>
      <c r="LKY158" s="88"/>
      <c r="LKZ158" s="88"/>
      <c r="LLA158" s="88"/>
      <c r="LLB158" s="88"/>
      <c r="LLC158" s="88"/>
      <c r="LLD158" s="88"/>
      <c r="LLE158" s="88"/>
      <c r="LLF158" s="88"/>
      <c r="LLG158" s="88"/>
      <c r="LLH158" s="88"/>
      <c r="LLI158" s="88"/>
      <c r="LLJ158" s="88"/>
      <c r="LLK158" s="88"/>
      <c r="LLL158" s="88"/>
      <c r="LLM158" s="88"/>
      <c r="LLN158" s="88"/>
      <c r="LLO158" s="88"/>
      <c r="LLP158" s="88"/>
      <c r="LLQ158" s="88"/>
      <c r="LLR158" s="88"/>
      <c r="LLS158" s="88"/>
      <c r="LLT158" s="88"/>
      <c r="LLU158" s="88"/>
      <c r="LLV158" s="88"/>
      <c r="LLW158" s="88"/>
      <c r="LLX158" s="88"/>
      <c r="LLY158" s="88"/>
      <c r="LLZ158" s="88"/>
      <c r="LMA158" s="88"/>
      <c r="LMB158" s="88"/>
      <c r="LMC158" s="88"/>
      <c r="LMD158" s="88"/>
      <c r="LME158" s="88"/>
      <c r="LMF158" s="88"/>
      <c r="LMG158" s="88"/>
      <c r="LMH158" s="88"/>
      <c r="LMI158" s="88"/>
      <c r="LMJ158" s="88"/>
      <c r="LMK158" s="88"/>
      <c r="LML158" s="88"/>
      <c r="LMM158" s="88"/>
      <c r="LMN158" s="88"/>
      <c r="LMO158" s="88"/>
      <c r="LMP158" s="88"/>
      <c r="LMQ158" s="88"/>
      <c r="LMR158" s="88"/>
      <c r="LMS158" s="88"/>
      <c r="LMT158" s="88"/>
      <c r="LMU158" s="88"/>
      <c r="LMV158" s="88"/>
      <c r="LMW158" s="88"/>
      <c r="LMX158" s="88"/>
      <c r="LMY158" s="88"/>
      <c r="LMZ158" s="88"/>
      <c r="LNA158" s="88"/>
      <c r="LNB158" s="88"/>
      <c r="LNC158" s="88"/>
      <c r="LND158" s="88"/>
      <c r="LNE158" s="88"/>
      <c r="LNF158" s="88"/>
      <c r="LNG158" s="88"/>
      <c r="LNH158" s="88"/>
      <c r="LNI158" s="88"/>
      <c r="LNJ158" s="88"/>
      <c r="LNK158" s="88"/>
      <c r="LNL158" s="88"/>
      <c r="LNM158" s="88"/>
      <c r="LNN158" s="88"/>
      <c r="LNO158" s="88"/>
      <c r="LNP158" s="88"/>
      <c r="LNQ158" s="88"/>
      <c r="LNR158" s="88"/>
      <c r="LNS158" s="88"/>
      <c r="LNT158" s="88"/>
      <c r="LNU158" s="88"/>
      <c r="LNV158" s="88"/>
      <c r="LNW158" s="88"/>
      <c r="LNX158" s="88"/>
      <c r="LNY158" s="88"/>
      <c r="LNZ158" s="88"/>
      <c r="LOA158" s="88"/>
      <c r="LOB158" s="88"/>
      <c r="LOC158" s="88"/>
      <c r="LOD158" s="88"/>
      <c r="LOE158" s="88"/>
      <c r="LOF158" s="88"/>
      <c r="LOG158" s="88"/>
      <c r="LOH158" s="88"/>
      <c r="LOI158" s="88"/>
      <c r="LOJ158" s="88"/>
      <c r="LOK158" s="88"/>
      <c r="LOL158" s="88"/>
      <c r="LOM158" s="88"/>
      <c r="LON158" s="88"/>
      <c r="LOO158" s="88"/>
      <c r="LOP158" s="88"/>
      <c r="LOQ158" s="88"/>
      <c r="LOR158" s="88"/>
      <c r="LOS158" s="88"/>
      <c r="LOT158" s="88"/>
      <c r="LOU158" s="88"/>
      <c r="LOV158" s="88"/>
      <c r="LOW158" s="88"/>
      <c r="LOX158" s="88"/>
      <c r="LOY158" s="88"/>
      <c r="LOZ158" s="88"/>
      <c r="LPA158" s="88"/>
      <c r="LPB158" s="88"/>
      <c r="LPC158" s="88"/>
      <c r="LPD158" s="88"/>
      <c r="LPE158" s="88"/>
      <c r="LPF158" s="88"/>
      <c r="LPG158" s="88"/>
      <c r="LPH158" s="88"/>
      <c r="LPI158" s="88"/>
      <c r="LPJ158" s="88"/>
      <c r="LPK158" s="88"/>
      <c r="LPL158" s="88"/>
      <c r="LPM158" s="88"/>
      <c r="LPN158" s="88"/>
      <c r="LPO158" s="88"/>
      <c r="LPP158" s="88"/>
      <c r="LPQ158" s="88"/>
      <c r="LPR158" s="88"/>
      <c r="LPS158" s="88"/>
      <c r="LPT158" s="88"/>
      <c r="LPU158" s="88"/>
      <c r="LPV158" s="88"/>
      <c r="LPW158" s="88"/>
      <c r="LPX158" s="88"/>
      <c r="LPY158" s="88"/>
      <c r="LPZ158" s="88"/>
      <c r="LQA158" s="88"/>
      <c r="LQB158" s="88"/>
      <c r="LQC158" s="88"/>
      <c r="LQD158" s="88"/>
      <c r="LQE158" s="88"/>
      <c r="LQF158" s="88"/>
      <c r="LQG158" s="88"/>
      <c r="LQH158" s="88"/>
      <c r="LQI158" s="88"/>
      <c r="LQJ158" s="88"/>
      <c r="LQK158" s="88"/>
      <c r="LQL158" s="88"/>
      <c r="LQM158" s="88"/>
      <c r="LQN158" s="88"/>
      <c r="LQO158" s="88"/>
      <c r="LQP158" s="88"/>
      <c r="LQQ158" s="88"/>
      <c r="LQR158" s="88"/>
      <c r="LQS158" s="88"/>
      <c r="LQT158" s="88"/>
      <c r="LQU158" s="88"/>
      <c r="LQV158" s="88"/>
      <c r="LQW158" s="88"/>
      <c r="LQX158" s="88"/>
      <c r="LQY158" s="88"/>
      <c r="LQZ158" s="88"/>
      <c r="LRA158" s="88"/>
      <c r="LRB158" s="88"/>
      <c r="LRC158" s="88"/>
      <c r="LRD158" s="88"/>
      <c r="LRE158" s="88"/>
      <c r="LRF158" s="88"/>
      <c r="LRG158" s="88"/>
      <c r="LRH158" s="88"/>
      <c r="LRI158" s="88"/>
      <c r="LRJ158" s="88"/>
      <c r="LRK158" s="88"/>
      <c r="LRL158" s="88"/>
      <c r="LRM158" s="88"/>
      <c r="LRN158" s="88"/>
      <c r="LRO158" s="88"/>
      <c r="LRP158" s="88"/>
      <c r="LRQ158" s="88"/>
      <c r="LRR158" s="88"/>
      <c r="LRS158" s="88"/>
      <c r="LRT158" s="88"/>
      <c r="LRU158" s="88"/>
      <c r="LRV158" s="88"/>
      <c r="LRW158" s="88"/>
      <c r="LRX158" s="88"/>
      <c r="LRY158" s="88"/>
      <c r="LRZ158" s="88"/>
      <c r="LSA158" s="88"/>
      <c r="LSB158" s="88"/>
      <c r="LSC158" s="88"/>
      <c r="LSD158" s="88"/>
      <c r="LSE158" s="88"/>
      <c r="LSF158" s="88"/>
      <c r="LSG158" s="88"/>
      <c r="LSH158" s="88"/>
      <c r="LSI158" s="88"/>
      <c r="LSJ158" s="88"/>
      <c r="LSK158" s="88"/>
      <c r="LSL158" s="88"/>
      <c r="LSM158" s="88"/>
      <c r="LSN158" s="88"/>
      <c r="LSO158" s="88"/>
      <c r="LSP158" s="88"/>
      <c r="LSQ158" s="88"/>
      <c r="LSR158" s="88"/>
      <c r="LSS158" s="88"/>
      <c r="LST158" s="88"/>
      <c r="LSU158" s="88"/>
      <c r="LSV158" s="88"/>
      <c r="LSW158" s="88"/>
      <c r="LSX158" s="88"/>
      <c r="LSY158" s="88"/>
      <c r="LSZ158" s="88"/>
      <c r="LTA158" s="88"/>
      <c r="LTB158" s="88"/>
      <c r="LTC158" s="88"/>
      <c r="LTD158" s="88"/>
      <c r="LTE158" s="88"/>
      <c r="LTF158" s="88"/>
      <c r="LTG158" s="88"/>
      <c r="LTH158" s="88"/>
      <c r="LTI158" s="88"/>
      <c r="LTJ158" s="88"/>
      <c r="LTK158" s="88"/>
      <c r="LTL158" s="88"/>
      <c r="LTM158" s="88"/>
      <c r="LTN158" s="88"/>
      <c r="LTO158" s="88"/>
      <c r="LTP158" s="88"/>
      <c r="LTQ158" s="88"/>
      <c r="LTR158" s="88"/>
      <c r="LTS158" s="88"/>
      <c r="LTT158" s="88"/>
      <c r="LTU158" s="88"/>
      <c r="LTV158" s="88"/>
      <c r="LTW158" s="88"/>
      <c r="LTX158" s="88"/>
      <c r="LTY158" s="88"/>
      <c r="LTZ158" s="88"/>
      <c r="LUA158" s="88"/>
      <c r="LUB158" s="88"/>
      <c r="LUC158" s="88"/>
      <c r="LUD158" s="88"/>
      <c r="LUE158" s="88"/>
      <c r="LUF158" s="88"/>
      <c r="LUG158" s="88"/>
      <c r="LUH158" s="88"/>
      <c r="LUI158" s="88"/>
      <c r="LUJ158" s="88"/>
      <c r="LUK158" s="88"/>
      <c r="LUL158" s="88"/>
      <c r="LUM158" s="88"/>
      <c r="LUN158" s="88"/>
      <c r="LUO158" s="88"/>
      <c r="LUP158" s="88"/>
      <c r="LUQ158" s="88"/>
      <c r="LUR158" s="88"/>
      <c r="LUS158" s="88"/>
      <c r="LUT158" s="88"/>
      <c r="LUU158" s="88"/>
      <c r="LUV158" s="88"/>
      <c r="LUW158" s="88"/>
      <c r="LUX158" s="88"/>
      <c r="LUY158" s="88"/>
      <c r="LUZ158" s="88"/>
      <c r="LVA158" s="88"/>
      <c r="LVB158" s="88"/>
      <c r="LVC158" s="88"/>
      <c r="LVD158" s="88"/>
      <c r="LVE158" s="88"/>
      <c r="LVF158" s="88"/>
      <c r="LVG158" s="88"/>
      <c r="LVH158" s="88"/>
      <c r="LVI158" s="88"/>
      <c r="LVJ158" s="88"/>
      <c r="LVK158" s="88"/>
      <c r="LVL158" s="88"/>
      <c r="LVM158" s="88"/>
      <c r="LVN158" s="88"/>
      <c r="LVO158" s="88"/>
      <c r="LVP158" s="88"/>
      <c r="LVQ158" s="88"/>
      <c r="LVR158" s="88"/>
      <c r="LVS158" s="88"/>
      <c r="LVT158" s="88"/>
      <c r="LVU158" s="88"/>
      <c r="LVV158" s="88"/>
      <c r="LVW158" s="88"/>
      <c r="LVX158" s="88"/>
      <c r="LVY158" s="88"/>
      <c r="LVZ158" s="88"/>
      <c r="LWA158" s="88"/>
      <c r="LWB158" s="88"/>
      <c r="LWC158" s="88"/>
      <c r="LWD158" s="88"/>
      <c r="LWE158" s="88"/>
      <c r="LWF158" s="88"/>
      <c r="LWG158" s="88"/>
      <c r="LWH158" s="88"/>
      <c r="LWI158" s="88"/>
      <c r="LWJ158" s="88"/>
      <c r="LWK158" s="88"/>
      <c r="LWL158" s="88"/>
      <c r="LWM158" s="88"/>
      <c r="LWN158" s="88"/>
      <c r="LWO158" s="88"/>
      <c r="LWP158" s="88"/>
      <c r="LWQ158" s="88"/>
      <c r="LWR158" s="88"/>
      <c r="LWS158" s="88"/>
      <c r="LWT158" s="88"/>
      <c r="LWU158" s="88"/>
      <c r="LWV158" s="88"/>
      <c r="LWW158" s="88"/>
      <c r="LWX158" s="88"/>
      <c r="LWY158" s="88"/>
      <c r="LWZ158" s="88"/>
      <c r="LXA158" s="88"/>
      <c r="LXB158" s="88"/>
      <c r="LXC158" s="88"/>
      <c r="LXD158" s="88"/>
      <c r="LXE158" s="88"/>
      <c r="LXF158" s="88"/>
      <c r="LXG158" s="88"/>
      <c r="LXH158" s="88"/>
      <c r="LXI158" s="88"/>
      <c r="LXJ158" s="88"/>
      <c r="LXK158" s="88"/>
      <c r="LXL158" s="88"/>
      <c r="LXM158" s="88"/>
      <c r="LXN158" s="88"/>
      <c r="LXO158" s="88"/>
      <c r="LXP158" s="88"/>
      <c r="LXQ158" s="88"/>
      <c r="LXR158" s="88"/>
      <c r="LXS158" s="88"/>
      <c r="LXT158" s="88"/>
      <c r="LXU158" s="88"/>
      <c r="LXV158" s="88"/>
      <c r="LXW158" s="88"/>
      <c r="LXX158" s="88"/>
      <c r="LXY158" s="88"/>
      <c r="LXZ158" s="88"/>
      <c r="LYA158" s="88"/>
      <c r="LYB158" s="88"/>
      <c r="LYC158" s="88"/>
      <c r="LYD158" s="88"/>
      <c r="LYE158" s="88"/>
      <c r="LYF158" s="88"/>
      <c r="LYG158" s="88"/>
      <c r="LYH158" s="88"/>
      <c r="LYI158" s="88"/>
      <c r="LYJ158" s="88"/>
      <c r="LYK158" s="88"/>
      <c r="LYL158" s="88"/>
      <c r="LYM158" s="88"/>
      <c r="LYN158" s="88"/>
      <c r="LYO158" s="88"/>
      <c r="LYP158" s="88"/>
      <c r="LYQ158" s="88"/>
      <c r="LYR158" s="88"/>
      <c r="LYS158" s="88"/>
      <c r="LYT158" s="88"/>
      <c r="LYU158" s="88"/>
      <c r="LYV158" s="88"/>
      <c r="LYW158" s="88"/>
      <c r="LYX158" s="88"/>
      <c r="LYY158" s="88"/>
      <c r="LYZ158" s="88"/>
      <c r="LZA158" s="88"/>
      <c r="LZB158" s="88"/>
      <c r="LZC158" s="88"/>
      <c r="LZD158" s="88"/>
      <c r="LZE158" s="88"/>
      <c r="LZF158" s="88"/>
      <c r="LZG158" s="88"/>
      <c r="LZH158" s="88"/>
      <c r="LZI158" s="88"/>
      <c r="LZJ158" s="88"/>
      <c r="LZK158" s="88"/>
      <c r="LZL158" s="88"/>
      <c r="LZM158" s="88"/>
      <c r="LZN158" s="88"/>
      <c r="LZO158" s="88"/>
      <c r="LZP158" s="88"/>
      <c r="LZQ158" s="88"/>
      <c r="LZR158" s="88"/>
      <c r="LZS158" s="88"/>
      <c r="LZT158" s="88"/>
      <c r="LZU158" s="88"/>
      <c r="LZV158" s="88"/>
      <c r="LZW158" s="88"/>
      <c r="LZX158" s="88"/>
      <c r="LZY158" s="88"/>
      <c r="LZZ158" s="88"/>
      <c r="MAA158" s="88"/>
      <c r="MAB158" s="88"/>
      <c r="MAC158" s="88"/>
      <c r="MAD158" s="88"/>
      <c r="MAE158" s="88"/>
      <c r="MAF158" s="88"/>
      <c r="MAG158" s="88"/>
      <c r="MAH158" s="88"/>
      <c r="MAI158" s="88"/>
      <c r="MAJ158" s="88"/>
      <c r="MAK158" s="88"/>
      <c r="MAL158" s="88"/>
      <c r="MAM158" s="88"/>
      <c r="MAN158" s="88"/>
      <c r="MAO158" s="88"/>
      <c r="MAP158" s="88"/>
      <c r="MAQ158" s="88"/>
      <c r="MAR158" s="88"/>
      <c r="MAS158" s="88"/>
      <c r="MAT158" s="88"/>
      <c r="MAU158" s="88"/>
      <c r="MAV158" s="88"/>
      <c r="MAW158" s="88"/>
      <c r="MAX158" s="88"/>
      <c r="MAY158" s="88"/>
      <c r="MAZ158" s="88"/>
      <c r="MBA158" s="88"/>
      <c r="MBB158" s="88"/>
      <c r="MBC158" s="88"/>
      <c r="MBD158" s="88"/>
      <c r="MBE158" s="88"/>
      <c r="MBF158" s="88"/>
      <c r="MBG158" s="88"/>
      <c r="MBH158" s="88"/>
      <c r="MBI158" s="88"/>
      <c r="MBJ158" s="88"/>
      <c r="MBK158" s="88"/>
      <c r="MBL158" s="88"/>
      <c r="MBM158" s="88"/>
      <c r="MBN158" s="88"/>
      <c r="MBO158" s="88"/>
      <c r="MBP158" s="88"/>
      <c r="MBQ158" s="88"/>
      <c r="MBR158" s="88"/>
      <c r="MBS158" s="88"/>
      <c r="MBT158" s="88"/>
      <c r="MBU158" s="88"/>
      <c r="MBV158" s="88"/>
      <c r="MBW158" s="88"/>
      <c r="MBX158" s="88"/>
      <c r="MBY158" s="88"/>
      <c r="MBZ158" s="88"/>
      <c r="MCA158" s="88"/>
      <c r="MCB158" s="88"/>
      <c r="MCC158" s="88"/>
      <c r="MCD158" s="88"/>
      <c r="MCE158" s="88"/>
      <c r="MCF158" s="88"/>
      <c r="MCG158" s="88"/>
      <c r="MCH158" s="88"/>
      <c r="MCI158" s="88"/>
      <c r="MCJ158" s="88"/>
      <c r="MCK158" s="88"/>
      <c r="MCL158" s="88"/>
      <c r="MCM158" s="88"/>
      <c r="MCN158" s="88"/>
      <c r="MCO158" s="88"/>
      <c r="MCP158" s="88"/>
      <c r="MCQ158" s="88"/>
      <c r="MCR158" s="88"/>
      <c r="MCS158" s="88"/>
      <c r="MCT158" s="88"/>
      <c r="MCU158" s="88"/>
      <c r="MCV158" s="88"/>
      <c r="MCW158" s="88"/>
      <c r="MCX158" s="88"/>
      <c r="MCY158" s="88"/>
      <c r="MCZ158" s="88"/>
      <c r="MDA158" s="88"/>
      <c r="MDB158" s="88"/>
      <c r="MDC158" s="88"/>
      <c r="MDD158" s="88"/>
      <c r="MDE158" s="88"/>
      <c r="MDF158" s="88"/>
      <c r="MDG158" s="88"/>
      <c r="MDH158" s="88"/>
      <c r="MDI158" s="88"/>
      <c r="MDJ158" s="88"/>
      <c r="MDK158" s="88"/>
      <c r="MDL158" s="88"/>
      <c r="MDM158" s="88"/>
      <c r="MDN158" s="88"/>
      <c r="MDO158" s="88"/>
      <c r="MDP158" s="88"/>
      <c r="MDQ158" s="88"/>
      <c r="MDR158" s="88"/>
      <c r="MDS158" s="88"/>
      <c r="MDT158" s="88"/>
      <c r="MDU158" s="88"/>
      <c r="MDV158" s="88"/>
      <c r="MDW158" s="88"/>
      <c r="MDX158" s="88"/>
      <c r="MDY158" s="88"/>
      <c r="MDZ158" s="88"/>
      <c r="MEA158" s="88"/>
      <c r="MEB158" s="88"/>
      <c r="MEC158" s="88"/>
      <c r="MED158" s="88"/>
      <c r="MEE158" s="88"/>
      <c r="MEF158" s="88"/>
      <c r="MEG158" s="88"/>
      <c r="MEH158" s="88"/>
      <c r="MEI158" s="88"/>
      <c r="MEJ158" s="88"/>
      <c r="MEK158" s="88"/>
      <c r="MEL158" s="88"/>
      <c r="MEM158" s="88"/>
      <c r="MEN158" s="88"/>
      <c r="MEO158" s="88"/>
      <c r="MEP158" s="88"/>
      <c r="MEQ158" s="88"/>
      <c r="MER158" s="88"/>
      <c r="MES158" s="88"/>
      <c r="MET158" s="88"/>
      <c r="MEU158" s="88"/>
      <c r="MEV158" s="88"/>
      <c r="MEW158" s="88"/>
      <c r="MEX158" s="88"/>
      <c r="MEY158" s="88"/>
      <c r="MEZ158" s="88"/>
      <c r="MFA158" s="88"/>
      <c r="MFB158" s="88"/>
      <c r="MFC158" s="88"/>
      <c r="MFD158" s="88"/>
      <c r="MFE158" s="88"/>
      <c r="MFF158" s="88"/>
      <c r="MFG158" s="88"/>
      <c r="MFH158" s="88"/>
      <c r="MFI158" s="88"/>
      <c r="MFJ158" s="88"/>
      <c r="MFK158" s="88"/>
      <c r="MFL158" s="88"/>
      <c r="MFM158" s="88"/>
      <c r="MFN158" s="88"/>
      <c r="MFO158" s="88"/>
      <c r="MFP158" s="88"/>
      <c r="MFQ158" s="88"/>
      <c r="MFR158" s="88"/>
      <c r="MFS158" s="88"/>
      <c r="MFT158" s="88"/>
      <c r="MFU158" s="88"/>
      <c r="MFV158" s="88"/>
      <c r="MFW158" s="88"/>
      <c r="MFX158" s="88"/>
      <c r="MFY158" s="88"/>
      <c r="MFZ158" s="88"/>
      <c r="MGA158" s="88"/>
      <c r="MGB158" s="88"/>
      <c r="MGC158" s="88"/>
      <c r="MGD158" s="88"/>
      <c r="MGE158" s="88"/>
      <c r="MGF158" s="88"/>
      <c r="MGG158" s="88"/>
      <c r="MGH158" s="88"/>
      <c r="MGI158" s="88"/>
      <c r="MGJ158" s="88"/>
      <c r="MGK158" s="88"/>
      <c r="MGL158" s="88"/>
      <c r="MGM158" s="88"/>
      <c r="MGN158" s="88"/>
      <c r="MGO158" s="88"/>
      <c r="MGP158" s="88"/>
      <c r="MGQ158" s="88"/>
      <c r="MGR158" s="88"/>
      <c r="MGS158" s="88"/>
      <c r="MGT158" s="88"/>
      <c r="MGU158" s="88"/>
      <c r="MGV158" s="88"/>
      <c r="MGW158" s="88"/>
      <c r="MGX158" s="88"/>
      <c r="MGY158" s="88"/>
      <c r="MGZ158" s="88"/>
      <c r="MHA158" s="88"/>
      <c r="MHB158" s="88"/>
      <c r="MHC158" s="88"/>
      <c r="MHD158" s="88"/>
      <c r="MHE158" s="88"/>
      <c r="MHF158" s="88"/>
      <c r="MHG158" s="88"/>
      <c r="MHH158" s="88"/>
      <c r="MHI158" s="88"/>
      <c r="MHJ158" s="88"/>
      <c r="MHK158" s="88"/>
      <c r="MHL158" s="88"/>
      <c r="MHM158" s="88"/>
      <c r="MHN158" s="88"/>
      <c r="MHO158" s="88"/>
      <c r="MHP158" s="88"/>
      <c r="MHQ158" s="88"/>
      <c r="MHR158" s="88"/>
      <c r="MHS158" s="88"/>
      <c r="MHT158" s="88"/>
      <c r="MHU158" s="88"/>
      <c r="MHV158" s="88"/>
      <c r="MHW158" s="88"/>
      <c r="MHX158" s="88"/>
      <c r="MHY158" s="88"/>
      <c r="MHZ158" s="88"/>
      <c r="MIA158" s="88"/>
      <c r="MIB158" s="88"/>
      <c r="MIC158" s="88"/>
      <c r="MID158" s="88"/>
      <c r="MIE158" s="88"/>
      <c r="MIF158" s="88"/>
      <c r="MIG158" s="88"/>
      <c r="MIH158" s="88"/>
      <c r="MII158" s="88"/>
      <c r="MIJ158" s="88"/>
      <c r="MIK158" s="88"/>
      <c r="MIL158" s="88"/>
      <c r="MIM158" s="88"/>
      <c r="MIN158" s="88"/>
      <c r="MIO158" s="88"/>
      <c r="MIP158" s="88"/>
      <c r="MIQ158" s="88"/>
      <c r="MIR158" s="88"/>
      <c r="MIS158" s="88"/>
      <c r="MIT158" s="88"/>
      <c r="MIU158" s="88"/>
      <c r="MIV158" s="88"/>
      <c r="MIW158" s="88"/>
      <c r="MIX158" s="88"/>
      <c r="MIY158" s="88"/>
      <c r="MIZ158" s="88"/>
      <c r="MJA158" s="88"/>
      <c r="MJB158" s="88"/>
      <c r="MJC158" s="88"/>
      <c r="MJD158" s="88"/>
      <c r="MJE158" s="88"/>
      <c r="MJF158" s="88"/>
      <c r="MJG158" s="88"/>
      <c r="MJH158" s="88"/>
      <c r="MJI158" s="88"/>
      <c r="MJJ158" s="88"/>
      <c r="MJK158" s="88"/>
      <c r="MJL158" s="88"/>
      <c r="MJM158" s="88"/>
      <c r="MJN158" s="88"/>
      <c r="MJO158" s="88"/>
      <c r="MJP158" s="88"/>
      <c r="MJQ158" s="88"/>
      <c r="MJR158" s="88"/>
      <c r="MJS158" s="88"/>
      <c r="MJT158" s="88"/>
      <c r="MJU158" s="88"/>
      <c r="MJV158" s="88"/>
      <c r="MJW158" s="88"/>
      <c r="MJX158" s="88"/>
      <c r="MJY158" s="88"/>
      <c r="MJZ158" s="88"/>
      <c r="MKA158" s="88"/>
      <c r="MKB158" s="88"/>
      <c r="MKC158" s="88"/>
      <c r="MKD158" s="88"/>
      <c r="MKE158" s="88"/>
      <c r="MKF158" s="88"/>
      <c r="MKG158" s="88"/>
      <c r="MKH158" s="88"/>
      <c r="MKI158" s="88"/>
      <c r="MKJ158" s="88"/>
      <c r="MKK158" s="88"/>
      <c r="MKL158" s="88"/>
      <c r="MKM158" s="88"/>
      <c r="MKN158" s="88"/>
      <c r="MKO158" s="88"/>
      <c r="MKP158" s="88"/>
      <c r="MKQ158" s="88"/>
      <c r="MKR158" s="88"/>
      <c r="MKS158" s="88"/>
      <c r="MKT158" s="88"/>
      <c r="MKU158" s="88"/>
      <c r="MKV158" s="88"/>
      <c r="MKW158" s="88"/>
      <c r="MKX158" s="88"/>
      <c r="MKY158" s="88"/>
      <c r="MKZ158" s="88"/>
      <c r="MLA158" s="88"/>
      <c r="MLB158" s="88"/>
      <c r="MLC158" s="88"/>
      <c r="MLD158" s="88"/>
      <c r="MLE158" s="88"/>
      <c r="MLF158" s="88"/>
      <c r="MLG158" s="88"/>
      <c r="MLH158" s="88"/>
      <c r="MLI158" s="88"/>
      <c r="MLJ158" s="88"/>
      <c r="MLK158" s="88"/>
      <c r="MLL158" s="88"/>
      <c r="MLM158" s="88"/>
      <c r="MLN158" s="88"/>
      <c r="MLO158" s="88"/>
      <c r="MLP158" s="88"/>
      <c r="MLQ158" s="88"/>
      <c r="MLR158" s="88"/>
      <c r="MLS158" s="88"/>
      <c r="MLT158" s="88"/>
      <c r="MLU158" s="88"/>
      <c r="MLV158" s="88"/>
      <c r="MLW158" s="88"/>
      <c r="MLX158" s="88"/>
      <c r="MLY158" s="88"/>
      <c r="MLZ158" s="88"/>
      <c r="MMA158" s="88"/>
      <c r="MMB158" s="88"/>
      <c r="MMC158" s="88"/>
      <c r="MMD158" s="88"/>
      <c r="MME158" s="88"/>
      <c r="MMF158" s="88"/>
      <c r="MMG158" s="88"/>
      <c r="MMH158" s="88"/>
      <c r="MMI158" s="88"/>
      <c r="MMJ158" s="88"/>
      <c r="MMK158" s="88"/>
      <c r="MML158" s="88"/>
      <c r="MMM158" s="88"/>
      <c r="MMN158" s="88"/>
      <c r="MMO158" s="88"/>
      <c r="MMP158" s="88"/>
      <c r="MMQ158" s="88"/>
      <c r="MMR158" s="88"/>
      <c r="MMS158" s="88"/>
      <c r="MMT158" s="88"/>
      <c r="MMU158" s="88"/>
      <c r="MMV158" s="88"/>
      <c r="MMW158" s="88"/>
      <c r="MMX158" s="88"/>
      <c r="MMY158" s="88"/>
      <c r="MMZ158" s="88"/>
      <c r="MNA158" s="88"/>
      <c r="MNB158" s="88"/>
      <c r="MNC158" s="88"/>
      <c r="MND158" s="88"/>
      <c r="MNE158" s="88"/>
      <c r="MNF158" s="88"/>
      <c r="MNG158" s="88"/>
      <c r="MNH158" s="88"/>
      <c r="MNI158" s="88"/>
      <c r="MNJ158" s="88"/>
      <c r="MNK158" s="88"/>
      <c r="MNL158" s="88"/>
      <c r="MNM158" s="88"/>
      <c r="MNN158" s="88"/>
      <c r="MNO158" s="88"/>
      <c r="MNP158" s="88"/>
      <c r="MNQ158" s="88"/>
      <c r="MNR158" s="88"/>
      <c r="MNS158" s="88"/>
      <c r="MNT158" s="88"/>
      <c r="MNU158" s="88"/>
      <c r="MNV158" s="88"/>
      <c r="MNW158" s="88"/>
      <c r="MNX158" s="88"/>
      <c r="MNY158" s="88"/>
      <c r="MNZ158" s="88"/>
      <c r="MOA158" s="88"/>
      <c r="MOB158" s="88"/>
      <c r="MOC158" s="88"/>
      <c r="MOD158" s="88"/>
      <c r="MOE158" s="88"/>
      <c r="MOF158" s="88"/>
      <c r="MOG158" s="88"/>
      <c r="MOH158" s="88"/>
      <c r="MOI158" s="88"/>
      <c r="MOJ158" s="88"/>
      <c r="MOK158" s="88"/>
      <c r="MOL158" s="88"/>
      <c r="MOM158" s="88"/>
      <c r="MON158" s="88"/>
      <c r="MOO158" s="88"/>
      <c r="MOP158" s="88"/>
      <c r="MOQ158" s="88"/>
      <c r="MOR158" s="88"/>
      <c r="MOS158" s="88"/>
      <c r="MOT158" s="88"/>
      <c r="MOU158" s="88"/>
      <c r="MOV158" s="88"/>
      <c r="MOW158" s="88"/>
      <c r="MOX158" s="88"/>
      <c r="MOY158" s="88"/>
      <c r="MOZ158" s="88"/>
      <c r="MPA158" s="88"/>
      <c r="MPB158" s="88"/>
      <c r="MPC158" s="88"/>
      <c r="MPD158" s="88"/>
      <c r="MPE158" s="88"/>
      <c r="MPF158" s="88"/>
      <c r="MPG158" s="88"/>
      <c r="MPH158" s="88"/>
      <c r="MPI158" s="88"/>
      <c r="MPJ158" s="88"/>
      <c r="MPK158" s="88"/>
      <c r="MPL158" s="88"/>
      <c r="MPM158" s="88"/>
      <c r="MPN158" s="88"/>
      <c r="MPO158" s="88"/>
      <c r="MPP158" s="88"/>
      <c r="MPQ158" s="88"/>
      <c r="MPR158" s="88"/>
      <c r="MPS158" s="88"/>
      <c r="MPT158" s="88"/>
      <c r="MPU158" s="88"/>
      <c r="MPV158" s="88"/>
      <c r="MPW158" s="88"/>
      <c r="MPX158" s="88"/>
      <c r="MPY158" s="88"/>
      <c r="MPZ158" s="88"/>
      <c r="MQA158" s="88"/>
      <c r="MQB158" s="88"/>
      <c r="MQC158" s="88"/>
      <c r="MQD158" s="88"/>
      <c r="MQE158" s="88"/>
      <c r="MQF158" s="88"/>
      <c r="MQG158" s="88"/>
      <c r="MQH158" s="88"/>
      <c r="MQI158" s="88"/>
      <c r="MQJ158" s="88"/>
      <c r="MQK158" s="88"/>
      <c r="MQL158" s="88"/>
      <c r="MQM158" s="88"/>
      <c r="MQN158" s="88"/>
      <c r="MQO158" s="88"/>
      <c r="MQP158" s="88"/>
      <c r="MQQ158" s="88"/>
      <c r="MQR158" s="88"/>
      <c r="MQS158" s="88"/>
      <c r="MQT158" s="88"/>
      <c r="MQU158" s="88"/>
      <c r="MQV158" s="88"/>
      <c r="MQW158" s="88"/>
      <c r="MQX158" s="88"/>
      <c r="MQY158" s="88"/>
      <c r="MQZ158" s="88"/>
      <c r="MRA158" s="88"/>
      <c r="MRB158" s="88"/>
      <c r="MRC158" s="88"/>
      <c r="MRD158" s="88"/>
      <c r="MRE158" s="88"/>
      <c r="MRF158" s="88"/>
      <c r="MRG158" s="88"/>
      <c r="MRH158" s="88"/>
      <c r="MRI158" s="88"/>
      <c r="MRJ158" s="88"/>
      <c r="MRK158" s="88"/>
      <c r="MRL158" s="88"/>
      <c r="MRM158" s="88"/>
      <c r="MRN158" s="88"/>
      <c r="MRO158" s="88"/>
      <c r="MRP158" s="88"/>
      <c r="MRQ158" s="88"/>
      <c r="MRR158" s="88"/>
      <c r="MRS158" s="88"/>
      <c r="MRT158" s="88"/>
      <c r="MRU158" s="88"/>
      <c r="MRV158" s="88"/>
      <c r="MRW158" s="88"/>
      <c r="MRX158" s="88"/>
      <c r="MRY158" s="88"/>
      <c r="MRZ158" s="88"/>
      <c r="MSA158" s="88"/>
      <c r="MSB158" s="88"/>
      <c r="MSC158" s="88"/>
      <c r="MSD158" s="88"/>
      <c r="MSE158" s="88"/>
      <c r="MSF158" s="88"/>
      <c r="MSG158" s="88"/>
      <c r="MSH158" s="88"/>
      <c r="MSI158" s="88"/>
      <c r="MSJ158" s="88"/>
      <c r="MSK158" s="88"/>
      <c r="MSL158" s="88"/>
      <c r="MSM158" s="88"/>
      <c r="MSN158" s="88"/>
      <c r="MSO158" s="88"/>
      <c r="MSP158" s="88"/>
      <c r="MSQ158" s="88"/>
      <c r="MSR158" s="88"/>
      <c r="MSS158" s="88"/>
      <c r="MST158" s="88"/>
      <c r="MSU158" s="88"/>
      <c r="MSV158" s="88"/>
      <c r="MSW158" s="88"/>
      <c r="MSX158" s="88"/>
      <c r="MSY158" s="88"/>
      <c r="MSZ158" s="88"/>
      <c r="MTA158" s="88"/>
      <c r="MTB158" s="88"/>
      <c r="MTC158" s="88"/>
      <c r="MTD158" s="88"/>
      <c r="MTE158" s="88"/>
      <c r="MTF158" s="88"/>
      <c r="MTG158" s="88"/>
      <c r="MTH158" s="88"/>
      <c r="MTI158" s="88"/>
      <c r="MTJ158" s="88"/>
      <c r="MTK158" s="88"/>
      <c r="MTL158" s="88"/>
      <c r="MTM158" s="88"/>
      <c r="MTN158" s="88"/>
      <c r="MTO158" s="88"/>
      <c r="MTP158" s="88"/>
      <c r="MTQ158" s="88"/>
      <c r="MTR158" s="88"/>
      <c r="MTS158" s="88"/>
      <c r="MTT158" s="88"/>
      <c r="MTU158" s="88"/>
      <c r="MTV158" s="88"/>
      <c r="MTW158" s="88"/>
      <c r="MTX158" s="88"/>
      <c r="MTY158" s="88"/>
      <c r="MTZ158" s="88"/>
      <c r="MUA158" s="88"/>
      <c r="MUB158" s="88"/>
      <c r="MUC158" s="88"/>
      <c r="MUD158" s="88"/>
      <c r="MUE158" s="88"/>
      <c r="MUF158" s="88"/>
      <c r="MUG158" s="88"/>
      <c r="MUH158" s="88"/>
      <c r="MUI158" s="88"/>
      <c r="MUJ158" s="88"/>
      <c r="MUK158" s="88"/>
      <c r="MUL158" s="88"/>
      <c r="MUM158" s="88"/>
      <c r="MUN158" s="88"/>
      <c r="MUO158" s="88"/>
      <c r="MUP158" s="88"/>
      <c r="MUQ158" s="88"/>
      <c r="MUR158" s="88"/>
      <c r="MUS158" s="88"/>
      <c r="MUT158" s="88"/>
      <c r="MUU158" s="88"/>
      <c r="MUV158" s="88"/>
      <c r="MUW158" s="88"/>
      <c r="MUX158" s="88"/>
      <c r="MUY158" s="88"/>
      <c r="MUZ158" s="88"/>
      <c r="MVA158" s="88"/>
      <c r="MVB158" s="88"/>
      <c r="MVC158" s="88"/>
      <c r="MVD158" s="88"/>
      <c r="MVE158" s="88"/>
      <c r="MVF158" s="88"/>
      <c r="MVG158" s="88"/>
      <c r="MVH158" s="88"/>
      <c r="MVI158" s="88"/>
      <c r="MVJ158" s="88"/>
      <c r="MVK158" s="88"/>
      <c r="MVL158" s="88"/>
      <c r="MVM158" s="88"/>
      <c r="MVN158" s="88"/>
      <c r="MVO158" s="88"/>
      <c r="MVP158" s="88"/>
      <c r="MVQ158" s="88"/>
      <c r="MVR158" s="88"/>
      <c r="MVS158" s="88"/>
      <c r="MVT158" s="88"/>
      <c r="MVU158" s="88"/>
      <c r="MVV158" s="88"/>
      <c r="MVW158" s="88"/>
      <c r="MVX158" s="88"/>
      <c r="MVY158" s="88"/>
      <c r="MVZ158" s="88"/>
      <c r="MWA158" s="88"/>
      <c r="MWB158" s="88"/>
      <c r="MWC158" s="88"/>
      <c r="MWD158" s="88"/>
      <c r="MWE158" s="88"/>
      <c r="MWF158" s="88"/>
      <c r="MWG158" s="88"/>
      <c r="MWH158" s="88"/>
      <c r="MWI158" s="88"/>
      <c r="MWJ158" s="88"/>
      <c r="MWK158" s="88"/>
      <c r="MWL158" s="88"/>
      <c r="MWM158" s="88"/>
      <c r="MWN158" s="88"/>
      <c r="MWO158" s="88"/>
      <c r="MWP158" s="88"/>
      <c r="MWQ158" s="88"/>
      <c r="MWR158" s="88"/>
      <c r="MWS158" s="88"/>
      <c r="MWT158" s="88"/>
      <c r="MWU158" s="88"/>
      <c r="MWV158" s="88"/>
      <c r="MWW158" s="88"/>
      <c r="MWX158" s="88"/>
      <c r="MWY158" s="88"/>
      <c r="MWZ158" s="88"/>
      <c r="MXA158" s="88"/>
      <c r="MXB158" s="88"/>
      <c r="MXC158" s="88"/>
      <c r="MXD158" s="88"/>
      <c r="MXE158" s="88"/>
      <c r="MXF158" s="88"/>
      <c r="MXG158" s="88"/>
      <c r="MXH158" s="88"/>
      <c r="MXI158" s="88"/>
      <c r="MXJ158" s="88"/>
      <c r="MXK158" s="88"/>
      <c r="MXL158" s="88"/>
      <c r="MXM158" s="88"/>
      <c r="MXN158" s="88"/>
      <c r="MXO158" s="88"/>
      <c r="MXP158" s="88"/>
      <c r="MXQ158" s="88"/>
      <c r="MXR158" s="88"/>
      <c r="MXS158" s="88"/>
      <c r="MXT158" s="88"/>
      <c r="MXU158" s="88"/>
      <c r="MXV158" s="88"/>
      <c r="MXW158" s="88"/>
      <c r="MXX158" s="88"/>
      <c r="MXY158" s="88"/>
      <c r="MXZ158" s="88"/>
      <c r="MYA158" s="88"/>
      <c r="MYB158" s="88"/>
      <c r="MYC158" s="88"/>
      <c r="MYD158" s="88"/>
      <c r="MYE158" s="88"/>
      <c r="MYF158" s="88"/>
      <c r="MYG158" s="88"/>
      <c r="MYH158" s="88"/>
      <c r="MYI158" s="88"/>
      <c r="MYJ158" s="88"/>
      <c r="MYK158" s="88"/>
      <c r="MYL158" s="88"/>
      <c r="MYM158" s="88"/>
      <c r="MYN158" s="88"/>
      <c r="MYO158" s="88"/>
      <c r="MYP158" s="88"/>
      <c r="MYQ158" s="88"/>
      <c r="MYR158" s="88"/>
      <c r="MYS158" s="88"/>
      <c r="MYT158" s="88"/>
      <c r="MYU158" s="88"/>
      <c r="MYV158" s="88"/>
      <c r="MYW158" s="88"/>
      <c r="MYX158" s="88"/>
      <c r="MYY158" s="88"/>
      <c r="MYZ158" s="88"/>
      <c r="MZA158" s="88"/>
      <c r="MZB158" s="88"/>
      <c r="MZC158" s="88"/>
      <c r="MZD158" s="88"/>
      <c r="MZE158" s="88"/>
      <c r="MZF158" s="88"/>
      <c r="MZG158" s="88"/>
      <c r="MZH158" s="88"/>
      <c r="MZI158" s="88"/>
      <c r="MZJ158" s="88"/>
      <c r="MZK158" s="88"/>
      <c r="MZL158" s="88"/>
      <c r="MZM158" s="88"/>
      <c r="MZN158" s="88"/>
      <c r="MZO158" s="88"/>
      <c r="MZP158" s="88"/>
      <c r="MZQ158" s="88"/>
      <c r="MZR158" s="88"/>
      <c r="MZS158" s="88"/>
      <c r="MZT158" s="88"/>
      <c r="MZU158" s="88"/>
      <c r="MZV158" s="88"/>
      <c r="MZW158" s="88"/>
      <c r="MZX158" s="88"/>
      <c r="MZY158" s="88"/>
      <c r="MZZ158" s="88"/>
      <c r="NAA158" s="88"/>
      <c r="NAB158" s="88"/>
      <c r="NAC158" s="88"/>
      <c r="NAD158" s="88"/>
      <c r="NAE158" s="88"/>
      <c r="NAF158" s="88"/>
      <c r="NAG158" s="88"/>
      <c r="NAH158" s="88"/>
      <c r="NAI158" s="88"/>
      <c r="NAJ158" s="88"/>
      <c r="NAK158" s="88"/>
      <c r="NAL158" s="88"/>
      <c r="NAM158" s="88"/>
      <c r="NAN158" s="88"/>
      <c r="NAO158" s="88"/>
      <c r="NAP158" s="88"/>
      <c r="NAQ158" s="88"/>
      <c r="NAR158" s="88"/>
      <c r="NAS158" s="88"/>
      <c r="NAT158" s="88"/>
      <c r="NAU158" s="88"/>
      <c r="NAV158" s="88"/>
      <c r="NAW158" s="88"/>
      <c r="NAX158" s="88"/>
      <c r="NAY158" s="88"/>
      <c r="NAZ158" s="88"/>
      <c r="NBA158" s="88"/>
      <c r="NBB158" s="88"/>
      <c r="NBC158" s="88"/>
      <c r="NBD158" s="88"/>
      <c r="NBE158" s="88"/>
      <c r="NBF158" s="88"/>
      <c r="NBG158" s="88"/>
      <c r="NBH158" s="88"/>
      <c r="NBI158" s="88"/>
      <c r="NBJ158" s="88"/>
      <c r="NBK158" s="88"/>
      <c r="NBL158" s="88"/>
      <c r="NBM158" s="88"/>
      <c r="NBN158" s="88"/>
      <c r="NBO158" s="88"/>
      <c r="NBP158" s="88"/>
      <c r="NBQ158" s="88"/>
      <c r="NBR158" s="88"/>
      <c r="NBS158" s="88"/>
      <c r="NBT158" s="88"/>
      <c r="NBU158" s="88"/>
      <c r="NBV158" s="88"/>
      <c r="NBW158" s="88"/>
      <c r="NBX158" s="88"/>
      <c r="NBY158" s="88"/>
      <c r="NBZ158" s="88"/>
      <c r="NCA158" s="88"/>
      <c r="NCB158" s="88"/>
      <c r="NCC158" s="88"/>
      <c r="NCD158" s="88"/>
      <c r="NCE158" s="88"/>
      <c r="NCF158" s="88"/>
      <c r="NCG158" s="88"/>
      <c r="NCH158" s="88"/>
      <c r="NCI158" s="88"/>
      <c r="NCJ158" s="88"/>
      <c r="NCK158" s="88"/>
      <c r="NCL158" s="88"/>
      <c r="NCM158" s="88"/>
      <c r="NCN158" s="88"/>
      <c r="NCO158" s="88"/>
      <c r="NCP158" s="88"/>
      <c r="NCQ158" s="88"/>
      <c r="NCR158" s="88"/>
      <c r="NCS158" s="88"/>
      <c r="NCT158" s="88"/>
      <c r="NCU158" s="88"/>
      <c r="NCV158" s="88"/>
      <c r="NCW158" s="88"/>
      <c r="NCX158" s="88"/>
      <c r="NCY158" s="88"/>
      <c r="NCZ158" s="88"/>
      <c r="NDA158" s="88"/>
      <c r="NDB158" s="88"/>
      <c r="NDC158" s="88"/>
      <c r="NDD158" s="88"/>
      <c r="NDE158" s="88"/>
      <c r="NDF158" s="88"/>
      <c r="NDG158" s="88"/>
      <c r="NDH158" s="88"/>
      <c r="NDI158" s="88"/>
      <c r="NDJ158" s="88"/>
      <c r="NDK158" s="88"/>
      <c r="NDL158" s="88"/>
      <c r="NDM158" s="88"/>
      <c r="NDN158" s="88"/>
      <c r="NDO158" s="88"/>
      <c r="NDP158" s="88"/>
      <c r="NDQ158" s="88"/>
      <c r="NDR158" s="88"/>
      <c r="NDS158" s="88"/>
      <c r="NDT158" s="88"/>
      <c r="NDU158" s="88"/>
      <c r="NDV158" s="88"/>
      <c r="NDW158" s="88"/>
      <c r="NDX158" s="88"/>
      <c r="NDY158" s="88"/>
      <c r="NDZ158" s="88"/>
      <c r="NEA158" s="88"/>
      <c r="NEB158" s="88"/>
      <c r="NEC158" s="88"/>
      <c r="NED158" s="88"/>
      <c r="NEE158" s="88"/>
      <c r="NEF158" s="88"/>
      <c r="NEG158" s="88"/>
      <c r="NEH158" s="88"/>
      <c r="NEI158" s="88"/>
      <c r="NEJ158" s="88"/>
      <c r="NEK158" s="88"/>
      <c r="NEL158" s="88"/>
      <c r="NEM158" s="88"/>
      <c r="NEN158" s="88"/>
      <c r="NEO158" s="88"/>
      <c r="NEP158" s="88"/>
      <c r="NEQ158" s="88"/>
      <c r="NER158" s="88"/>
      <c r="NES158" s="88"/>
      <c r="NET158" s="88"/>
      <c r="NEU158" s="88"/>
      <c r="NEV158" s="88"/>
      <c r="NEW158" s="88"/>
      <c r="NEX158" s="88"/>
      <c r="NEY158" s="88"/>
      <c r="NEZ158" s="88"/>
      <c r="NFA158" s="88"/>
      <c r="NFB158" s="88"/>
      <c r="NFC158" s="88"/>
      <c r="NFD158" s="88"/>
      <c r="NFE158" s="88"/>
      <c r="NFF158" s="88"/>
      <c r="NFG158" s="88"/>
      <c r="NFH158" s="88"/>
      <c r="NFI158" s="88"/>
      <c r="NFJ158" s="88"/>
      <c r="NFK158" s="88"/>
      <c r="NFL158" s="88"/>
      <c r="NFM158" s="88"/>
      <c r="NFN158" s="88"/>
      <c r="NFO158" s="88"/>
      <c r="NFP158" s="88"/>
      <c r="NFQ158" s="88"/>
      <c r="NFR158" s="88"/>
      <c r="NFS158" s="88"/>
      <c r="NFT158" s="88"/>
      <c r="NFU158" s="88"/>
      <c r="NFV158" s="88"/>
      <c r="NFW158" s="88"/>
      <c r="NFX158" s="88"/>
      <c r="NFY158" s="88"/>
      <c r="NFZ158" s="88"/>
      <c r="NGA158" s="88"/>
      <c r="NGB158" s="88"/>
      <c r="NGC158" s="88"/>
      <c r="NGD158" s="88"/>
      <c r="NGE158" s="88"/>
      <c r="NGF158" s="88"/>
      <c r="NGG158" s="88"/>
      <c r="NGH158" s="88"/>
      <c r="NGI158" s="88"/>
      <c r="NGJ158" s="88"/>
      <c r="NGK158" s="88"/>
      <c r="NGL158" s="88"/>
      <c r="NGM158" s="88"/>
      <c r="NGN158" s="88"/>
      <c r="NGO158" s="88"/>
      <c r="NGP158" s="88"/>
      <c r="NGQ158" s="88"/>
      <c r="NGR158" s="88"/>
      <c r="NGS158" s="88"/>
      <c r="NGT158" s="88"/>
      <c r="NGU158" s="88"/>
      <c r="NGV158" s="88"/>
      <c r="NGW158" s="88"/>
      <c r="NGX158" s="88"/>
      <c r="NGY158" s="88"/>
      <c r="NGZ158" s="88"/>
      <c r="NHA158" s="88"/>
      <c r="NHB158" s="88"/>
      <c r="NHC158" s="88"/>
      <c r="NHD158" s="88"/>
      <c r="NHE158" s="88"/>
      <c r="NHF158" s="88"/>
      <c r="NHG158" s="88"/>
      <c r="NHH158" s="88"/>
      <c r="NHI158" s="88"/>
      <c r="NHJ158" s="88"/>
      <c r="NHK158" s="88"/>
      <c r="NHL158" s="88"/>
      <c r="NHM158" s="88"/>
      <c r="NHN158" s="88"/>
      <c r="NHO158" s="88"/>
      <c r="NHP158" s="88"/>
      <c r="NHQ158" s="88"/>
      <c r="NHR158" s="88"/>
      <c r="NHS158" s="88"/>
      <c r="NHT158" s="88"/>
      <c r="NHU158" s="88"/>
      <c r="NHV158" s="88"/>
      <c r="NHW158" s="88"/>
      <c r="NHX158" s="88"/>
      <c r="NHY158" s="88"/>
      <c r="NHZ158" s="88"/>
      <c r="NIA158" s="88"/>
      <c r="NIB158" s="88"/>
      <c r="NIC158" s="88"/>
      <c r="NID158" s="88"/>
      <c r="NIE158" s="88"/>
      <c r="NIF158" s="88"/>
      <c r="NIG158" s="88"/>
      <c r="NIH158" s="88"/>
      <c r="NII158" s="88"/>
      <c r="NIJ158" s="88"/>
      <c r="NIK158" s="88"/>
      <c r="NIL158" s="88"/>
      <c r="NIM158" s="88"/>
      <c r="NIN158" s="88"/>
      <c r="NIO158" s="88"/>
      <c r="NIP158" s="88"/>
      <c r="NIQ158" s="88"/>
      <c r="NIR158" s="88"/>
      <c r="NIS158" s="88"/>
      <c r="NIT158" s="88"/>
      <c r="NIU158" s="88"/>
      <c r="NIV158" s="88"/>
      <c r="NIW158" s="88"/>
      <c r="NIX158" s="88"/>
      <c r="NIY158" s="88"/>
      <c r="NIZ158" s="88"/>
      <c r="NJA158" s="88"/>
      <c r="NJB158" s="88"/>
      <c r="NJC158" s="88"/>
      <c r="NJD158" s="88"/>
      <c r="NJE158" s="88"/>
      <c r="NJF158" s="88"/>
      <c r="NJG158" s="88"/>
      <c r="NJH158" s="88"/>
      <c r="NJI158" s="88"/>
      <c r="NJJ158" s="88"/>
      <c r="NJK158" s="88"/>
      <c r="NJL158" s="88"/>
      <c r="NJM158" s="88"/>
      <c r="NJN158" s="88"/>
      <c r="NJO158" s="88"/>
      <c r="NJP158" s="88"/>
      <c r="NJQ158" s="88"/>
      <c r="NJR158" s="88"/>
      <c r="NJS158" s="88"/>
      <c r="NJT158" s="88"/>
      <c r="NJU158" s="88"/>
      <c r="NJV158" s="88"/>
      <c r="NJW158" s="88"/>
      <c r="NJX158" s="88"/>
      <c r="NJY158" s="88"/>
      <c r="NJZ158" s="88"/>
      <c r="NKA158" s="88"/>
      <c r="NKB158" s="88"/>
      <c r="NKC158" s="88"/>
      <c r="NKD158" s="88"/>
      <c r="NKE158" s="88"/>
      <c r="NKF158" s="88"/>
      <c r="NKG158" s="88"/>
      <c r="NKH158" s="88"/>
      <c r="NKI158" s="88"/>
      <c r="NKJ158" s="88"/>
      <c r="NKK158" s="88"/>
      <c r="NKL158" s="88"/>
      <c r="NKM158" s="88"/>
      <c r="NKN158" s="88"/>
      <c r="NKO158" s="88"/>
      <c r="NKP158" s="88"/>
      <c r="NKQ158" s="88"/>
      <c r="NKR158" s="88"/>
      <c r="NKS158" s="88"/>
      <c r="NKT158" s="88"/>
      <c r="NKU158" s="88"/>
      <c r="NKV158" s="88"/>
      <c r="NKW158" s="88"/>
      <c r="NKX158" s="88"/>
      <c r="NKY158" s="88"/>
      <c r="NKZ158" s="88"/>
      <c r="NLA158" s="88"/>
      <c r="NLB158" s="88"/>
      <c r="NLC158" s="88"/>
      <c r="NLD158" s="88"/>
      <c r="NLE158" s="88"/>
      <c r="NLF158" s="88"/>
      <c r="NLG158" s="88"/>
      <c r="NLH158" s="88"/>
      <c r="NLI158" s="88"/>
      <c r="NLJ158" s="88"/>
      <c r="NLK158" s="88"/>
      <c r="NLL158" s="88"/>
      <c r="NLM158" s="88"/>
      <c r="NLN158" s="88"/>
      <c r="NLO158" s="88"/>
      <c r="NLP158" s="88"/>
      <c r="NLQ158" s="88"/>
      <c r="NLR158" s="88"/>
      <c r="NLS158" s="88"/>
      <c r="NLT158" s="88"/>
      <c r="NLU158" s="88"/>
      <c r="NLV158" s="88"/>
      <c r="NLW158" s="88"/>
      <c r="NLX158" s="88"/>
      <c r="NLY158" s="88"/>
      <c r="NLZ158" s="88"/>
      <c r="NMA158" s="88"/>
      <c r="NMB158" s="88"/>
      <c r="NMC158" s="88"/>
      <c r="NMD158" s="88"/>
      <c r="NME158" s="88"/>
      <c r="NMF158" s="88"/>
      <c r="NMG158" s="88"/>
      <c r="NMH158" s="88"/>
      <c r="NMI158" s="88"/>
      <c r="NMJ158" s="88"/>
      <c r="NMK158" s="88"/>
      <c r="NML158" s="88"/>
      <c r="NMM158" s="88"/>
      <c r="NMN158" s="88"/>
      <c r="NMO158" s="88"/>
      <c r="NMP158" s="88"/>
      <c r="NMQ158" s="88"/>
      <c r="NMR158" s="88"/>
      <c r="NMS158" s="88"/>
      <c r="NMT158" s="88"/>
      <c r="NMU158" s="88"/>
      <c r="NMV158" s="88"/>
      <c r="NMW158" s="88"/>
      <c r="NMX158" s="88"/>
      <c r="NMY158" s="88"/>
      <c r="NMZ158" s="88"/>
      <c r="NNA158" s="88"/>
      <c r="NNB158" s="88"/>
      <c r="NNC158" s="88"/>
      <c r="NND158" s="88"/>
      <c r="NNE158" s="88"/>
      <c r="NNF158" s="88"/>
      <c r="NNG158" s="88"/>
      <c r="NNH158" s="88"/>
      <c r="NNI158" s="88"/>
      <c r="NNJ158" s="88"/>
      <c r="NNK158" s="88"/>
      <c r="NNL158" s="88"/>
      <c r="NNM158" s="88"/>
      <c r="NNN158" s="88"/>
      <c r="NNO158" s="88"/>
      <c r="NNP158" s="88"/>
      <c r="NNQ158" s="88"/>
      <c r="NNR158" s="88"/>
      <c r="NNS158" s="88"/>
      <c r="NNT158" s="88"/>
      <c r="NNU158" s="88"/>
      <c r="NNV158" s="88"/>
      <c r="NNW158" s="88"/>
      <c r="NNX158" s="88"/>
      <c r="NNY158" s="88"/>
      <c r="NNZ158" s="88"/>
      <c r="NOA158" s="88"/>
      <c r="NOB158" s="88"/>
      <c r="NOC158" s="88"/>
      <c r="NOD158" s="88"/>
      <c r="NOE158" s="88"/>
      <c r="NOF158" s="88"/>
      <c r="NOG158" s="88"/>
      <c r="NOH158" s="88"/>
      <c r="NOI158" s="88"/>
      <c r="NOJ158" s="88"/>
      <c r="NOK158" s="88"/>
      <c r="NOL158" s="88"/>
      <c r="NOM158" s="88"/>
      <c r="NON158" s="88"/>
      <c r="NOO158" s="88"/>
      <c r="NOP158" s="88"/>
      <c r="NOQ158" s="88"/>
      <c r="NOR158" s="88"/>
      <c r="NOS158" s="88"/>
      <c r="NOT158" s="88"/>
      <c r="NOU158" s="88"/>
      <c r="NOV158" s="88"/>
      <c r="NOW158" s="88"/>
      <c r="NOX158" s="88"/>
      <c r="NOY158" s="88"/>
      <c r="NOZ158" s="88"/>
      <c r="NPA158" s="88"/>
      <c r="NPB158" s="88"/>
      <c r="NPC158" s="88"/>
      <c r="NPD158" s="88"/>
      <c r="NPE158" s="88"/>
      <c r="NPF158" s="88"/>
      <c r="NPG158" s="88"/>
      <c r="NPH158" s="88"/>
      <c r="NPI158" s="88"/>
      <c r="NPJ158" s="88"/>
      <c r="NPK158" s="88"/>
      <c r="NPL158" s="88"/>
      <c r="NPM158" s="88"/>
      <c r="NPN158" s="88"/>
      <c r="NPO158" s="88"/>
      <c r="NPP158" s="88"/>
      <c r="NPQ158" s="88"/>
      <c r="NPR158" s="88"/>
      <c r="NPS158" s="88"/>
      <c r="NPT158" s="88"/>
      <c r="NPU158" s="88"/>
      <c r="NPV158" s="88"/>
      <c r="NPW158" s="88"/>
      <c r="NPX158" s="88"/>
      <c r="NPY158" s="88"/>
      <c r="NPZ158" s="88"/>
      <c r="NQA158" s="88"/>
      <c r="NQB158" s="88"/>
      <c r="NQC158" s="88"/>
      <c r="NQD158" s="88"/>
      <c r="NQE158" s="88"/>
      <c r="NQF158" s="88"/>
      <c r="NQG158" s="88"/>
      <c r="NQH158" s="88"/>
      <c r="NQI158" s="88"/>
      <c r="NQJ158" s="88"/>
      <c r="NQK158" s="88"/>
      <c r="NQL158" s="88"/>
      <c r="NQM158" s="88"/>
      <c r="NQN158" s="88"/>
      <c r="NQO158" s="88"/>
      <c r="NQP158" s="88"/>
      <c r="NQQ158" s="88"/>
      <c r="NQR158" s="88"/>
      <c r="NQS158" s="88"/>
      <c r="NQT158" s="88"/>
      <c r="NQU158" s="88"/>
      <c r="NQV158" s="88"/>
      <c r="NQW158" s="88"/>
      <c r="NQX158" s="88"/>
      <c r="NQY158" s="88"/>
      <c r="NQZ158" s="88"/>
      <c r="NRA158" s="88"/>
      <c r="NRB158" s="88"/>
      <c r="NRC158" s="88"/>
      <c r="NRD158" s="88"/>
      <c r="NRE158" s="88"/>
      <c r="NRF158" s="88"/>
      <c r="NRG158" s="88"/>
      <c r="NRH158" s="88"/>
      <c r="NRI158" s="88"/>
      <c r="NRJ158" s="88"/>
      <c r="NRK158" s="88"/>
      <c r="NRL158" s="88"/>
      <c r="NRM158" s="88"/>
      <c r="NRN158" s="88"/>
      <c r="NRO158" s="88"/>
      <c r="NRP158" s="88"/>
      <c r="NRQ158" s="88"/>
      <c r="NRR158" s="88"/>
      <c r="NRS158" s="88"/>
      <c r="NRT158" s="88"/>
      <c r="NRU158" s="88"/>
      <c r="NRV158" s="88"/>
      <c r="NRW158" s="88"/>
      <c r="NRX158" s="88"/>
      <c r="NRY158" s="88"/>
      <c r="NRZ158" s="88"/>
      <c r="NSA158" s="88"/>
      <c r="NSB158" s="88"/>
      <c r="NSC158" s="88"/>
      <c r="NSD158" s="88"/>
      <c r="NSE158" s="88"/>
      <c r="NSF158" s="88"/>
      <c r="NSG158" s="88"/>
      <c r="NSH158" s="88"/>
      <c r="NSI158" s="88"/>
      <c r="NSJ158" s="88"/>
      <c r="NSK158" s="88"/>
      <c r="NSL158" s="88"/>
      <c r="NSM158" s="88"/>
      <c r="NSN158" s="88"/>
      <c r="NSO158" s="88"/>
      <c r="NSP158" s="88"/>
      <c r="NSQ158" s="88"/>
      <c r="NSR158" s="88"/>
      <c r="NSS158" s="88"/>
      <c r="NST158" s="88"/>
      <c r="NSU158" s="88"/>
      <c r="NSV158" s="88"/>
      <c r="NSW158" s="88"/>
      <c r="NSX158" s="88"/>
      <c r="NSY158" s="88"/>
      <c r="NSZ158" s="88"/>
      <c r="NTA158" s="88"/>
      <c r="NTB158" s="88"/>
      <c r="NTC158" s="88"/>
      <c r="NTD158" s="88"/>
      <c r="NTE158" s="88"/>
      <c r="NTF158" s="88"/>
      <c r="NTG158" s="88"/>
      <c r="NTH158" s="88"/>
      <c r="NTI158" s="88"/>
      <c r="NTJ158" s="88"/>
      <c r="NTK158" s="88"/>
      <c r="NTL158" s="88"/>
      <c r="NTM158" s="88"/>
      <c r="NTN158" s="88"/>
      <c r="NTO158" s="88"/>
      <c r="NTP158" s="88"/>
      <c r="NTQ158" s="88"/>
      <c r="NTR158" s="88"/>
      <c r="NTS158" s="88"/>
      <c r="NTT158" s="88"/>
      <c r="NTU158" s="88"/>
      <c r="NTV158" s="88"/>
      <c r="NTW158" s="88"/>
      <c r="NTX158" s="88"/>
      <c r="NTY158" s="88"/>
      <c r="NTZ158" s="88"/>
      <c r="NUA158" s="88"/>
      <c r="NUB158" s="88"/>
      <c r="NUC158" s="88"/>
      <c r="NUD158" s="88"/>
      <c r="NUE158" s="88"/>
      <c r="NUF158" s="88"/>
      <c r="NUG158" s="88"/>
      <c r="NUH158" s="88"/>
      <c r="NUI158" s="88"/>
      <c r="NUJ158" s="88"/>
      <c r="NUK158" s="88"/>
      <c r="NUL158" s="88"/>
      <c r="NUM158" s="88"/>
      <c r="NUN158" s="88"/>
      <c r="NUO158" s="88"/>
      <c r="NUP158" s="88"/>
      <c r="NUQ158" s="88"/>
      <c r="NUR158" s="88"/>
      <c r="NUS158" s="88"/>
      <c r="NUT158" s="88"/>
      <c r="NUU158" s="88"/>
      <c r="NUV158" s="88"/>
      <c r="NUW158" s="88"/>
      <c r="NUX158" s="88"/>
      <c r="NUY158" s="88"/>
      <c r="NUZ158" s="88"/>
      <c r="NVA158" s="88"/>
      <c r="NVB158" s="88"/>
      <c r="NVC158" s="88"/>
      <c r="NVD158" s="88"/>
      <c r="NVE158" s="88"/>
      <c r="NVF158" s="88"/>
      <c r="NVG158" s="88"/>
      <c r="NVH158" s="88"/>
      <c r="NVI158" s="88"/>
      <c r="NVJ158" s="88"/>
      <c r="NVK158" s="88"/>
      <c r="NVL158" s="88"/>
      <c r="NVM158" s="88"/>
      <c r="NVN158" s="88"/>
      <c r="NVO158" s="88"/>
      <c r="NVP158" s="88"/>
      <c r="NVQ158" s="88"/>
      <c r="NVR158" s="88"/>
      <c r="NVS158" s="88"/>
      <c r="NVT158" s="88"/>
      <c r="NVU158" s="88"/>
      <c r="NVV158" s="88"/>
      <c r="NVW158" s="88"/>
      <c r="NVX158" s="88"/>
      <c r="NVY158" s="88"/>
      <c r="NVZ158" s="88"/>
      <c r="NWA158" s="88"/>
      <c r="NWB158" s="88"/>
      <c r="NWC158" s="88"/>
      <c r="NWD158" s="88"/>
      <c r="NWE158" s="88"/>
      <c r="NWF158" s="88"/>
      <c r="NWG158" s="88"/>
      <c r="NWH158" s="88"/>
      <c r="NWI158" s="88"/>
      <c r="NWJ158" s="88"/>
      <c r="NWK158" s="88"/>
      <c r="NWL158" s="88"/>
      <c r="NWM158" s="88"/>
      <c r="NWN158" s="88"/>
      <c r="NWO158" s="88"/>
      <c r="NWP158" s="88"/>
      <c r="NWQ158" s="88"/>
      <c r="NWR158" s="88"/>
      <c r="NWS158" s="88"/>
      <c r="NWT158" s="88"/>
      <c r="NWU158" s="88"/>
      <c r="NWV158" s="88"/>
      <c r="NWW158" s="88"/>
      <c r="NWX158" s="88"/>
      <c r="NWY158" s="88"/>
      <c r="NWZ158" s="88"/>
      <c r="NXA158" s="88"/>
      <c r="NXB158" s="88"/>
      <c r="NXC158" s="88"/>
      <c r="NXD158" s="88"/>
      <c r="NXE158" s="88"/>
      <c r="NXF158" s="88"/>
      <c r="NXG158" s="88"/>
      <c r="NXH158" s="88"/>
      <c r="NXI158" s="88"/>
      <c r="NXJ158" s="88"/>
      <c r="NXK158" s="88"/>
      <c r="NXL158" s="88"/>
      <c r="NXM158" s="88"/>
      <c r="NXN158" s="88"/>
      <c r="NXO158" s="88"/>
      <c r="NXP158" s="88"/>
      <c r="NXQ158" s="88"/>
      <c r="NXR158" s="88"/>
      <c r="NXS158" s="88"/>
      <c r="NXT158" s="88"/>
      <c r="NXU158" s="88"/>
      <c r="NXV158" s="88"/>
      <c r="NXW158" s="88"/>
      <c r="NXX158" s="88"/>
      <c r="NXY158" s="88"/>
      <c r="NXZ158" s="88"/>
      <c r="NYA158" s="88"/>
      <c r="NYB158" s="88"/>
      <c r="NYC158" s="88"/>
      <c r="NYD158" s="88"/>
      <c r="NYE158" s="88"/>
      <c r="NYF158" s="88"/>
      <c r="NYG158" s="88"/>
      <c r="NYH158" s="88"/>
      <c r="NYI158" s="88"/>
      <c r="NYJ158" s="88"/>
      <c r="NYK158" s="88"/>
      <c r="NYL158" s="88"/>
      <c r="NYM158" s="88"/>
      <c r="NYN158" s="88"/>
      <c r="NYO158" s="88"/>
      <c r="NYP158" s="88"/>
      <c r="NYQ158" s="88"/>
      <c r="NYR158" s="88"/>
      <c r="NYS158" s="88"/>
      <c r="NYT158" s="88"/>
      <c r="NYU158" s="88"/>
      <c r="NYV158" s="88"/>
      <c r="NYW158" s="88"/>
      <c r="NYX158" s="88"/>
      <c r="NYY158" s="88"/>
      <c r="NYZ158" s="88"/>
      <c r="NZA158" s="88"/>
      <c r="NZB158" s="88"/>
      <c r="NZC158" s="88"/>
      <c r="NZD158" s="88"/>
      <c r="NZE158" s="88"/>
      <c r="NZF158" s="88"/>
      <c r="NZG158" s="88"/>
      <c r="NZH158" s="88"/>
      <c r="NZI158" s="88"/>
      <c r="NZJ158" s="88"/>
      <c r="NZK158" s="88"/>
      <c r="NZL158" s="88"/>
      <c r="NZM158" s="88"/>
      <c r="NZN158" s="88"/>
      <c r="NZO158" s="88"/>
      <c r="NZP158" s="88"/>
      <c r="NZQ158" s="88"/>
      <c r="NZR158" s="88"/>
      <c r="NZS158" s="88"/>
      <c r="NZT158" s="88"/>
      <c r="NZU158" s="88"/>
      <c r="NZV158" s="88"/>
      <c r="NZW158" s="88"/>
      <c r="NZX158" s="88"/>
      <c r="NZY158" s="88"/>
      <c r="NZZ158" s="88"/>
      <c r="OAA158" s="88"/>
      <c r="OAB158" s="88"/>
      <c r="OAC158" s="88"/>
      <c r="OAD158" s="88"/>
      <c r="OAE158" s="88"/>
      <c r="OAF158" s="88"/>
      <c r="OAG158" s="88"/>
      <c r="OAH158" s="88"/>
      <c r="OAI158" s="88"/>
      <c r="OAJ158" s="88"/>
      <c r="OAK158" s="88"/>
      <c r="OAL158" s="88"/>
      <c r="OAM158" s="88"/>
      <c r="OAN158" s="88"/>
      <c r="OAO158" s="88"/>
      <c r="OAP158" s="88"/>
      <c r="OAQ158" s="88"/>
      <c r="OAR158" s="88"/>
      <c r="OAS158" s="88"/>
      <c r="OAT158" s="88"/>
      <c r="OAU158" s="88"/>
      <c r="OAV158" s="88"/>
      <c r="OAW158" s="88"/>
      <c r="OAX158" s="88"/>
      <c r="OAY158" s="88"/>
      <c r="OAZ158" s="88"/>
      <c r="OBA158" s="88"/>
      <c r="OBB158" s="88"/>
      <c r="OBC158" s="88"/>
      <c r="OBD158" s="88"/>
      <c r="OBE158" s="88"/>
      <c r="OBF158" s="88"/>
      <c r="OBG158" s="88"/>
      <c r="OBH158" s="88"/>
      <c r="OBI158" s="88"/>
      <c r="OBJ158" s="88"/>
      <c r="OBK158" s="88"/>
      <c r="OBL158" s="88"/>
      <c r="OBM158" s="88"/>
      <c r="OBN158" s="88"/>
      <c r="OBO158" s="88"/>
      <c r="OBP158" s="88"/>
      <c r="OBQ158" s="88"/>
      <c r="OBR158" s="88"/>
      <c r="OBS158" s="88"/>
      <c r="OBT158" s="88"/>
      <c r="OBU158" s="88"/>
      <c r="OBV158" s="88"/>
      <c r="OBW158" s="88"/>
      <c r="OBX158" s="88"/>
      <c r="OBY158" s="88"/>
      <c r="OBZ158" s="88"/>
      <c r="OCA158" s="88"/>
      <c r="OCB158" s="88"/>
      <c r="OCC158" s="88"/>
      <c r="OCD158" s="88"/>
      <c r="OCE158" s="88"/>
      <c r="OCF158" s="88"/>
      <c r="OCG158" s="88"/>
      <c r="OCH158" s="88"/>
      <c r="OCI158" s="88"/>
      <c r="OCJ158" s="88"/>
      <c r="OCK158" s="88"/>
      <c r="OCL158" s="88"/>
      <c r="OCM158" s="88"/>
      <c r="OCN158" s="88"/>
      <c r="OCO158" s="88"/>
      <c r="OCP158" s="88"/>
      <c r="OCQ158" s="88"/>
      <c r="OCR158" s="88"/>
      <c r="OCS158" s="88"/>
      <c r="OCT158" s="88"/>
      <c r="OCU158" s="88"/>
      <c r="OCV158" s="88"/>
      <c r="OCW158" s="88"/>
      <c r="OCX158" s="88"/>
      <c r="OCY158" s="88"/>
      <c r="OCZ158" s="88"/>
      <c r="ODA158" s="88"/>
      <c r="ODB158" s="88"/>
      <c r="ODC158" s="88"/>
      <c r="ODD158" s="88"/>
      <c r="ODE158" s="88"/>
      <c r="ODF158" s="88"/>
      <c r="ODG158" s="88"/>
      <c r="ODH158" s="88"/>
      <c r="ODI158" s="88"/>
      <c r="ODJ158" s="88"/>
      <c r="ODK158" s="88"/>
      <c r="ODL158" s="88"/>
      <c r="ODM158" s="88"/>
      <c r="ODN158" s="88"/>
      <c r="ODO158" s="88"/>
      <c r="ODP158" s="88"/>
      <c r="ODQ158" s="88"/>
      <c r="ODR158" s="88"/>
      <c r="ODS158" s="88"/>
      <c r="ODT158" s="88"/>
      <c r="ODU158" s="88"/>
      <c r="ODV158" s="88"/>
      <c r="ODW158" s="88"/>
      <c r="ODX158" s="88"/>
      <c r="ODY158" s="88"/>
      <c r="ODZ158" s="88"/>
      <c r="OEA158" s="88"/>
      <c r="OEB158" s="88"/>
      <c r="OEC158" s="88"/>
      <c r="OED158" s="88"/>
      <c r="OEE158" s="88"/>
      <c r="OEF158" s="88"/>
      <c r="OEG158" s="88"/>
      <c r="OEH158" s="88"/>
      <c r="OEI158" s="88"/>
      <c r="OEJ158" s="88"/>
      <c r="OEK158" s="88"/>
      <c r="OEL158" s="88"/>
      <c r="OEM158" s="88"/>
      <c r="OEN158" s="88"/>
      <c r="OEO158" s="88"/>
      <c r="OEP158" s="88"/>
      <c r="OEQ158" s="88"/>
      <c r="OER158" s="88"/>
      <c r="OES158" s="88"/>
      <c r="OET158" s="88"/>
      <c r="OEU158" s="88"/>
      <c r="OEV158" s="88"/>
      <c r="OEW158" s="88"/>
      <c r="OEX158" s="88"/>
      <c r="OEY158" s="88"/>
      <c r="OEZ158" s="88"/>
      <c r="OFA158" s="88"/>
      <c r="OFB158" s="88"/>
      <c r="OFC158" s="88"/>
      <c r="OFD158" s="88"/>
      <c r="OFE158" s="88"/>
      <c r="OFF158" s="88"/>
      <c r="OFG158" s="88"/>
      <c r="OFH158" s="88"/>
      <c r="OFI158" s="88"/>
      <c r="OFJ158" s="88"/>
      <c r="OFK158" s="88"/>
      <c r="OFL158" s="88"/>
      <c r="OFM158" s="88"/>
      <c r="OFN158" s="88"/>
      <c r="OFO158" s="88"/>
      <c r="OFP158" s="88"/>
      <c r="OFQ158" s="88"/>
      <c r="OFR158" s="88"/>
      <c r="OFS158" s="88"/>
      <c r="OFT158" s="88"/>
      <c r="OFU158" s="88"/>
      <c r="OFV158" s="88"/>
      <c r="OFW158" s="88"/>
      <c r="OFX158" s="88"/>
      <c r="OFY158" s="88"/>
      <c r="OFZ158" s="88"/>
      <c r="OGA158" s="88"/>
      <c r="OGB158" s="88"/>
      <c r="OGC158" s="88"/>
      <c r="OGD158" s="88"/>
      <c r="OGE158" s="88"/>
      <c r="OGF158" s="88"/>
      <c r="OGG158" s="88"/>
      <c r="OGH158" s="88"/>
      <c r="OGI158" s="88"/>
      <c r="OGJ158" s="88"/>
      <c r="OGK158" s="88"/>
      <c r="OGL158" s="88"/>
      <c r="OGM158" s="88"/>
      <c r="OGN158" s="88"/>
      <c r="OGO158" s="88"/>
      <c r="OGP158" s="88"/>
      <c r="OGQ158" s="88"/>
      <c r="OGR158" s="88"/>
      <c r="OGS158" s="88"/>
      <c r="OGT158" s="88"/>
      <c r="OGU158" s="88"/>
      <c r="OGV158" s="88"/>
      <c r="OGW158" s="88"/>
      <c r="OGX158" s="88"/>
      <c r="OGY158" s="88"/>
      <c r="OGZ158" s="88"/>
      <c r="OHA158" s="88"/>
      <c r="OHB158" s="88"/>
      <c r="OHC158" s="88"/>
      <c r="OHD158" s="88"/>
      <c r="OHE158" s="88"/>
      <c r="OHF158" s="88"/>
      <c r="OHG158" s="88"/>
      <c r="OHH158" s="88"/>
      <c r="OHI158" s="88"/>
      <c r="OHJ158" s="88"/>
      <c r="OHK158" s="88"/>
      <c r="OHL158" s="88"/>
      <c r="OHM158" s="88"/>
      <c r="OHN158" s="88"/>
      <c r="OHO158" s="88"/>
      <c r="OHP158" s="88"/>
      <c r="OHQ158" s="88"/>
      <c r="OHR158" s="88"/>
      <c r="OHS158" s="88"/>
      <c r="OHT158" s="88"/>
      <c r="OHU158" s="88"/>
      <c r="OHV158" s="88"/>
      <c r="OHW158" s="88"/>
      <c r="OHX158" s="88"/>
      <c r="OHY158" s="88"/>
      <c r="OHZ158" s="88"/>
      <c r="OIA158" s="88"/>
      <c r="OIB158" s="88"/>
      <c r="OIC158" s="88"/>
      <c r="OID158" s="88"/>
      <c r="OIE158" s="88"/>
      <c r="OIF158" s="88"/>
      <c r="OIG158" s="88"/>
      <c r="OIH158" s="88"/>
      <c r="OII158" s="88"/>
      <c r="OIJ158" s="88"/>
      <c r="OIK158" s="88"/>
      <c r="OIL158" s="88"/>
      <c r="OIM158" s="88"/>
      <c r="OIN158" s="88"/>
      <c r="OIO158" s="88"/>
      <c r="OIP158" s="88"/>
      <c r="OIQ158" s="88"/>
      <c r="OIR158" s="88"/>
      <c r="OIS158" s="88"/>
      <c r="OIT158" s="88"/>
      <c r="OIU158" s="88"/>
      <c r="OIV158" s="88"/>
      <c r="OIW158" s="88"/>
      <c r="OIX158" s="88"/>
      <c r="OIY158" s="88"/>
      <c r="OIZ158" s="88"/>
      <c r="OJA158" s="88"/>
      <c r="OJB158" s="88"/>
      <c r="OJC158" s="88"/>
      <c r="OJD158" s="88"/>
      <c r="OJE158" s="88"/>
      <c r="OJF158" s="88"/>
      <c r="OJG158" s="88"/>
      <c r="OJH158" s="88"/>
      <c r="OJI158" s="88"/>
      <c r="OJJ158" s="88"/>
      <c r="OJK158" s="88"/>
      <c r="OJL158" s="88"/>
      <c r="OJM158" s="88"/>
      <c r="OJN158" s="88"/>
      <c r="OJO158" s="88"/>
      <c r="OJP158" s="88"/>
      <c r="OJQ158" s="88"/>
      <c r="OJR158" s="88"/>
      <c r="OJS158" s="88"/>
      <c r="OJT158" s="88"/>
      <c r="OJU158" s="88"/>
      <c r="OJV158" s="88"/>
      <c r="OJW158" s="88"/>
      <c r="OJX158" s="88"/>
      <c r="OJY158" s="88"/>
      <c r="OJZ158" s="88"/>
      <c r="OKA158" s="88"/>
      <c r="OKB158" s="88"/>
      <c r="OKC158" s="88"/>
      <c r="OKD158" s="88"/>
      <c r="OKE158" s="88"/>
      <c r="OKF158" s="88"/>
      <c r="OKG158" s="88"/>
      <c r="OKH158" s="88"/>
      <c r="OKI158" s="88"/>
      <c r="OKJ158" s="88"/>
      <c r="OKK158" s="88"/>
      <c r="OKL158" s="88"/>
      <c r="OKM158" s="88"/>
      <c r="OKN158" s="88"/>
      <c r="OKO158" s="88"/>
      <c r="OKP158" s="88"/>
      <c r="OKQ158" s="88"/>
      <c r="OKR158" s="88"/>
      <c r="OKS158" s="88"/>
      <c r="OKT158" s="88"/>
      <c r="OKU158" s="88"/>
      <c r="OKV158" s="88"/>
      <c r="OKW158" s="88"/>
      <c r="OKX158" s="88"/>
      <c r="OKY158" s="88"/>
      <c r="OKZ158" s="88"/>
      <c r="OLA158" s="88"/>
      <c r="OLB158" s="88"/>
      <c r="OLC158" s="88"/>
      <c r="OLD158" s="88"/>
      <c r="OLE158" s="88"/>
      <c r="OLF158" s="88"/>
      <c r="OLG158" s="88"/>
      <c r="OLH158" s="88"/>
      <c r="OLI158" s="88"/>
      <c r="OLJ158" s="88"/>
      <c r="OLK158" s="88"/>
      <c r="OLL158" s="88"/>
      <c r="OLM158" s="88"/>
      <c r="OLN158" s="88"/>
      <c r="OLO158" s="88"/>
      <c r="OLP158" s="88"/>
      <c r="OLQ158" s="88"/>
      <c r="OLR158" s="88"/>
      <c r="OLS158" s="88"/>
      <c r="OLT158" s="88"/>
      <c r="OLU158" s="88"/>
      <c r="OLV158" s="88"/>
      <c r="OLW158" s="88"/>
      <c r="OLX158" s="88"/>
      <c r="OLY158" s="88"/>
      <c r="OLZ158" s="88"/>
      <c r="OMA158" s="88"/>
      <c r="OMB158" s="88"/>
      <c r="OMC158" s="88"/>
      <c r="OMD158" s="88"/>
      <c r="OME158" s="88"/>
      <c r="OMF158" s="88"/>
      <c r="OMG158" s="88"/>
      <c r="OMH158" s="88"/>
      <c r="OMI158" s="88"/>
      <c r="OMJ158" s="88"/>
      <c r="OMK158" s="88"/>
      <c r="OML158" s="88"/>
      <c r="OMM158" s="88"/>
      <c r="OMN158" s="88"/>
      <c r="OMO158" s="88"/>
      <c r="OMP158" s="88"/>
      <c r="OMQ158" s="88"/>
      <c r="OMR158" s="88"/>
      <c r="OMS158" s="88"/>
      <c r="OMT158" s="88"/>
      <c r="OMU158" s="88"/>
      <c r="OMV158" s="88"/>
      <c r="OMW158" s="88"/>
      <c r="OMX158" s="88"/>
      <c r="OMY158" s="88"/>
      <c r="OMZ158" s="88"/>
      <c r="ONA158" s="88"/>
      <c r="ONB158" s="88"/>
      <c r="ONC158" s="88"/>
      <c r="OND158" s="88"/>
      <c r="ONE158" s="88"/>
      <c r="ONF158" s="88"/>
      <c r="ONG158" s="88"/>
      <c r="ONH158" s="88"/>
      <c r="ONI158" s="88"/>
      <c r="ONJ158" s="88"/>
      <c r="ONK158" s="88"/>
      <c r="ONL158" s="88"/>
      <c r="ONM158" s="88"/>
      <c r="ONN158" s="88"/>
      <c r="ONO158" s="88"/>
      <c r="ONP158" s="88"/>
      <c r="ONQ158" s="88"/>
      <c r="ONR158" s="88"/>
      <c r="ONS158" s="88"/>
      <c r="ONT158" s="88"/>
      <c r="ONU158" s="88"/>
      <c r="ONV158" s="88"/>
      <c r="ONW158" s="88"/>
      <c r="ONX158" s="88"/>
      <c r="ONY158" s="88"/>
      <c r="ONZ158" s="88"/>
      <c r="OOA158" s="88"/>
      <c r="OOB158" s="88"/>
      <c r="OOC158" s="88"/>
      <c r="OOD158" s="88"/>
      <c r="OOE158" s="88"/>
      <c r="OOF158" s="88"/>
      <c r="OOG158" s="88"/>
      <c r="OOH158" s="88"/>
      <c r="OOI158" s="88"/>
      <c r="OOJ158" s="88"/>
      <c r="OOK158" s="88"/>
      <c r="OOL158" s="88"/>
      <c r="OOM158" s="88"/>
      <c r="OON158" s="88"/>
      <c r="OOO158" s="88"/>
      <c r="OOP158" s="88"/>
      <c r="OOQ158" s="88"/>
      <c r="OOR158" s="88"/>
      <c r="OOS158" s="88"/>
      <c r="OOT158" s="88"/>
      <c r="OOU158" s="88"/>
      <c r="OOV158" s="88"/>
      <c r="OOW158" s="88"/>
      <c r="OOX158" s="88"/>
      <c r="OOY158" s="88"/>
      <c r="OOZ158" s="88"/>
      <c r="OPA158" s="88"/>
      <c r="OPB158" s="88"/>
      <c r="OPC158" s="88"/>
      <c r="OPD158" s="88"/>
      <c r="OPE158" s="88"/>
      <c r="OPF158" s="88"/>
      <c r="OPG158" s="88"/>
      <c r="OPH158" s="88"/>
      <c r="OPI158" s="88"/>
      <c r="OPJ158" s="88"/>
      <c r="OPK158" s="88"/>
      <c r="OPL158" s="88"/>
      <c r="OPM158" s="88"/>
      <c r="OPN158" s="88"/>
      <c r="OPO158" s="88"/>
      <c r="OPP158" s="88"/>
      <c r="OPQ158" s="88"/>
      <c r="OPR158" s="88"/>
      <c r="OPS158" s="88"/>
      <c r="OPT158" s="88"/>
      <c r="OPU158" s="88"/>
      <c r="OPV158" s="88"/>
      <c r="OPW158" s="88"/>
      <c r="OPX158" s="88"/>
      <c r="OPY158" s="88"/>
      <c r="OPZ158" s="88"/>
      <c r="OQA158" s="88"/>
      <c r="OQB158" s="88"/>
      <c r="OQC158" s="88"/>
      <c r="OQD158" s="88"/>
      <c r="OQE158" s="88"/>
      <c r="OQF158" s="88"/>
      <c r="OQG158" s="88"/>
      <c r="OQH158" s="88"/>
      <c r="OQI158" s="88"/>
      <c r="OQJ158" s="88"/>
      <c r="OQK158" s="88"/>
      <c r="OQL158" s="88"/>
      <c r="OQM158" s="88"/>
      <c r="OQN158" s="88"/>
      <c r="OQO158" s="88"/>
      <c r="OQP158" s="88"/>
      <c r="OQQ158" s="88"/>
      <c r="OQR158" s="88"/>
      <c r="OQS158" s="88"/>
      <c r="OQT158" s="88"/>
      <c r="OQU158" s="88"/>
      <c r="OQV158" s="88"/>
      <c r="OQW158" s="88"/>
      <c r="OQX158" s="88"/>
      <c r="OQY158" s="88"/>
      <c r="OQZ158" s="88"/>
      <c r="ORA158" s="88"/>
      <c r="ORB158" s="88"/>
      <c r="ORC158" s="88"/>
      <c r="ORD158" s="88"/>
      <c r="ORE158" s="88"/>
      <c r="ORF158" s="88"/>
      <c r="ORG158" s="88"/>
      <c r="ORH158" s="88"/>
      <c r="ORI158" s="88"/>
      <c r="ORJ158" s="88"/>
      <c r="ORK158" s="88"/>
      <c r="ORL158" s="88"/>
      <c r="ORM158" s="88"/>
      <c r="ORN158" s="88"/>
      <c r="ORO158" s="88"/>
      <c r="ORP158" s="88"/>
      <c r="ORQ158" s="88"/>
      <c r="ORR158" s="88"/>
      <c r="ORS158" s="88"/>
      <c r="ORT158" s="88"/>
      <c r="ORU158" s="88"/>
      <c r="ORV158" s="88"/>
      <c r="ORW158" s="88"/>
      <c r="ORX158" s="88"/>
      <c r="ORY158" s="88"/>
      <c r="ORZ158" s="88"/>
      <c r="OSA158" s="88"/>
      <c r="OSB158" s="88"/>
      <c r="OSC158" s="88"/>
      <c r="OSD158" s="88"/>
      <c r="OSE158" s="88"/>
      <c r="OSF158" s="88"/>
      <c r="OSG158" s="88"/>
      <c r="OSH158" s="88"/>
      <c r="OSI158" s="88"/>
      <c r="OSJ158" s="88"/>
      <c r="OSK158" s="88"/>
      <c r="OSL158" s="88"/>
      <c r="OSM158" s="88"/>
      <c r="OSN158" s="88"/>
      <c r="OSO158" s="88"/>
      <c r="OSP158" s="88"/>
      <c r="OSQ158" s="88"/>
      <c r="OSR158" s="88"/>
      <c r="OSS158" s="88"/>
      <c r="OST158" s="88"/>
      <c r="OSU158" s="88"/>
      <c r="OSV158" s="88"/>
      <c r="OSW158" s="88"/>
      <c r="OSX158" s="88"/>
      <c r="OSY158" s="88"/>
      <c r="OSZ158" s="88"/>
      <c r="OTA158" s="88"/>
      <c r="OTB158" s="88"/>
      <c r="OTC158" s="88"/>
      <c r="OTD158" s="88"/>
      <c r="OTE158" s="88"/>
      <c r="OTF158" s="88"/>
      <c r="OTG158" s="88"/>
      <c r="OTH158" s="88"/>
      <c r="OTI158" s="88"/>
      <c r="OTJ158" s="88"/>
      <c r="OTK158" s="88"/>
      <c r="OTL158" s="88"/>
      <c r="OTM158" s="88"/>
      <c r="OTN158" s="88"/>
      <c r="OTO158" s="88"/>
      <c r="OTP158" s="88"/>
      <c r="OTQ158" s="88"/>
      <c r="OTR158" s="88"/>
      <c r="OTS158" s="88"/>
      <c r="OTT158" s="88"/>
      <c r="OTU158" s="88"/>
      <c r="OTV158" s="88"/>
      <c r="OTW158" s="88"/>
      <c r="OTX158" s="88"/>
      <c r="OTY158" s="88"/>
      <c r="OTZ158" s="88"/>
      <c r="OUA158" s="88"/>
      <c r="OUB158" s="88"/>
      <c r="OUC158" s="88"/>
      <c r="OUD158" s="88"/>
      <c r="OUE158" s="88"/>
      <c r="OUF158" s="88"/>
      <c r="OUG158" s="88"/>
      <c r="OUH158" s="88"/>
      <c r="OUI158" s="88"/>
      <c r="OUJ158" s="88"/>
      <c r="OUK158" s="88"/>
      <c r="OUL158" s="88"/>
      <c r="OUM158" s="88"/>
      <c r="OUN158" s="88"/>
      <c r="OUO158" s="88"/>
      <c r="OUP158" s="88"/>
      <c r="OUQ158" s="88"/>
      <c r="OUR158" s="88"/>
      <c r="OUS158" s="88"/>
      <c r="OUT158" s="88"/>
      <c r="OUU158" s="88"/>
      <c r="OUV158" s="88"/>
      <c r="OUW158" s="88"/>
      <c r="OUX158" s="88"/>
      <c r="OUY158" s="88"/>
      <c r="OUZ158" s="88"/>
      <c r="OVA158" s="88"/>
      <c r="OVB158" s="88"/>
      <c r="OVC158" s="88"/>
      <c r="OVD158" s="88"/>
      <c r="OVE158" s="88"/>
      <c r="OVF158" s="88"/>
      <c r="OVG158" s="88"/>
      <c r="OVH158" s="88"/>
      <c r="OVI158" s="88"/>
      <c r="OVJ158" s="88"/>
      <c r="OVK158" s="88"/>
      <c r="OVL158" s="88"/>
      <c r="OVM158" s="88"/>
      <c r="OVN158" s="88"/>
      <c r="OVO158" s="88"/>
      <c r="OVP158" s="88"/>
      <c r="OVQ158" s="88"/>
      <c r="OVR158" s="88"/>
      <c r="OVS158" s="88"/>
      <c r="OVT158" s="88"/>
      <c r="OVU158" s="88"/>
      <c r="OVV158" s="88"/>
      <c r="OVW158" s="88"/>
      <c r="OVX158" s="88"/>
      <c r="OVY158" s="88"/>
      <c r="OVZ158" s="88"/>
      <c r="OWA158" s="88"/>
      <c r="OWB158" s="88"/>
      <c r="OWC158" s="88"/>
      <c r="OWD158" s="88"/>
      <c r="OWE158" s="88"/>
      <c r="OWF158" s="88"/>
      <c r="OWG158" s="88"/>
      <c r="OWH158" s="88"/>
      <c r="OWI158" s="88"/>
      <c r="OWJ158" s="88"/>
      <c r="OWK158" s="88"/>
      <c r="OWL158" s="88"/>
      <c r="OWM158" s="88"/>
      <c r="OWN158" s="88"/>
      <c r="OWO158" s="88"/>
      <c r="OWP158" s="88"/>
      <c r="OWQ158" s="88"/>
      <c r="OWR158" s="88"/>
      <c r="OWS158" s="88"/>
      <c r="OWT158" s="88"/>
      <c r="OWU158" s="88"/>
      <c r="OWV158" s="88"/>
      <c r="OWW158" s="88"/>
      <c r="OWX158" s="88"/>
      <c r="OWY158" s="88"/>
      <c r="OWZ158" s="88"/>
      <c r="OXA158" s="88"/>
      <c r="OXB158" s="88"/>
      <c r="OXC158" s="88"/>
      <c r="OXD158" s="88"/>
      <c r="OXE158" s="88"/>
      <c r="OXF158" s="88"/>
      <c r="OXG158" s="88"/>
      <c r="OXH158" s="88"/>
      <c r="OXI158" s="88"/>
      <c r="OXJ158" s="88"/>
      <c r="OXK158" s="88"/>
      <c r="OXL158" s="88"/>
      <c r="OXM158" s="88"/>
      <c r="OXN158" s="88"/>
      <c r="OXO158" s="88"/>
      <c r="OXP158" s="88"/>
      <c r="OXQ158" s="88"/>
      <c r="OXR158" s="88"/>
      <c r="OXS158" s="88"/>
      <c r="OXT158" s="88"/>
      <c r="OXU158" s="88"/>
      <c r="OXV158" s="88"/>
      <c r="OXW158" s="88"/>
      <c r="OXX158" s="88"/>
      <c r="OXY158" s="88"/>
      <c r="OXZ158" s="88"/>
      <c r="OYA158" s="88"/>
      <c r="OYB158" s="88"/>
      <c r="OYC158" s="88"/>
      <c r="OYD158" s="88"/>
      <c r="OYE158" s="88"/>
      <c r="OYF158" s="88"/>
      <c r="OYG158" s="88"/>
      <c r="OYH158" s="88"/>
      <c r="OYI158" s="88"/>
      <c r="OYJ158" s="88"/>
      <c r="OYK158" s="88"/>
      <c r="OYL158" s="88"/>
      <c r="OYM158" s="88"/>
      <c r="OYN158" s="88"/>
      <c r="OYO158" s="88"/>
      <c r="OYP158" s="88"/>
      <c r="OYQ158" s="88"/>
      <c r="OYR158" s="88"/>
      <c r="OYS158" s="88"/>
      <c r="OYT158" s="88"/>
      <c r="OYU158" s="88"/>
      <c r="OYV158" s="88"/>
      <c r="OYW158" s="88"/>
      <c r="OYX158" s="88"/>
      <c r="OYY158" s="88"/>
      <c r="OYZ158" s="88"/>
      <c r="OZA158" s="88"/>
      <c r="OZB158" s="88"/>
      <c r="OZC158" s="88"/>
      <c r="OZD158" s="88"/>
      <c r="OZE158" s="88"/>
      <c r="OZF158" s="88"/>
      <c r="OZG158" s="88"/>
      <c r="OZH158" s="88"/>
      <c r="OZI158" s="88"/>
      <c r="OZJ158" s="88"/>
      <c r="OZK158" s="88"/>
      <c r="OZL158" s="88"/>
      <c r="OZM158" s="88"/>
      <c r="OZN158" s="88"/>
      <c r="OZO158" s="88"/>
      <c r="OZP158" s="88"/>
      <c r="OZQ158" s="88"/>
      <c r="OZR158" s="88"/>
      <c r="OZS158" s="88"/>
      <c r="OZT158" s="88"/>
      <c r="OZU158" s="88"/>
      <c r="OZV158" s="88"/>
      <c r="OZW158" s="88"/>
      <c r="OZX158" s="88"/>
      <c r="OZY158" s="88"/>
      <c r="OZZ158" s="88"/>
      <c r="PAA158" s="88"/>
      <c r="PAB158" s="88"/>
      <c r="PAC158" s="88"/>
      <c r="PAD158" s="88"/>
      <c r="PAE158" s="88"/>
      <c r="PAF158" s="88"/>
      <c r="PAG158" s="88"/>
      <c r="PAH158" s="88"/>
      <c r="PAI158" s="88"/>
      <c r="PAJ158" s="88"/>
      <c r="PAK158" s="88"/>
      <c r="PAL158" s="88"/>
      <c r="PAM158" s="88"/>
      <c r="PAN158" s="88"/>
      <c r="PAO158" s="88"/>
      <c r="PAP158" s="88"/>
      <c r="PAQ158" s="88"/>
      <c r="PAR158" s="88"/>
      <c r="PAS158" s="88"/>
      <c r="PAT158" s="88"/>
      <c r="PAU158" s="88"/>
      <c r="PAV158" s="88"/>
      <c r="PAW158" s="88"/>
      <c r="PAX158" s="88"/>
      <c r="PAY158" s="88"/>
      <c r="PAZ158" s="88"/>
      <c r="PBA158" s="88"/>
      <c r="PBB158" s="88"/>
      <c r="PBC158" s="88"/>
      <c r="PBD158" s="88"/>
      <c r="PBE158" s="88"/>
      <c r="PBF158" s="88"/>
      <c r="PBG158" s="88"/>
      <c r="PBH158" s="88"/>
      <c r="PBI158" s="88"/>
      <c r="PBJ158" s="88"/>
      <c r="PBK158" s="88"/>
      <c r="PBL158" s="88"/>
      <c r="PBM158" s="88"/>
      <c r="PBN158" s="88"/>
      <c r="PBO158" s="88"/>
      <c r="PBP158" s="88"/>
      <c r="PBQ158" s="88"/>
      <c r="PBR158" s="88"/>
      <c r="PBS158" s="88"/>
      <c r="PBT158" s="88"/>
      <c r="PBU158" s="88"/>
      <c r="PBV158" s="88"/>
      <c r="PBW158" s="88"/>
      <c r="PBX158" s="88"/>
      <c r="PBY158" s="88"/>
      <c r="PBZ158" s="88"/>
      <c r="PCA158" s="88"/>
      <c r="PCB158" s="88"/>
      <c r="PCC158" s="88"/>
      <c r="PCD158" s="88"/>
      <c r="PCE158" s="88"/>
      <c r="PCF158" s="88"/>
      <c r="PCG158" s="88"/>
      <c r="PCH158" s="88"/>
      <c r="PCI158" s="88"/>
      <c r="PCJ158" s="88"/>
      <c r="PCK158" s="88"/>
      <c r="PCL158" s="88"/>
      <c r="PCM158" s="88"/>
      <c r="PCN158" s="88"/>
      <c r="PCO158" s="88"/>
      <c r="PCP158" s="88"/>
      <c r="PCQ158" s="88"/>
      <c r="PCR158" s="88"/>
      <c r="PCS158" s="88"/>
      <c r="PCT158" s="88"/>
      <c r="PCU158" s="88"/>
      <c r="PCV158" s="88"/>
      <c r="PCW158" s="88"/>
      <c r="PCX158" s="88"/>
      <c r="PCY158" s="88"/>
      <c r="PCZ158" s="88"/>
      <c r="PDA158" s="88"/>
      <c r="PDB158" s="88"/>
      <c r="PDC158" s="88"/>
      <c r="PDD158" s="88"/>
      <c r="PDE158" s="88"/>
      <c r="PDF158" s="88"/>
      <c r="PDG158" s="88"/>
      <c r="PDH158" s="88"/>
      <c r="PDI158" s="88"/>
      <c r="PDJ158" s="88"/>
      <c r="PDK158" s="88"/>
      <c r="PDL158" s="88"/>
      <c r="PDM158" s="88"/>
      <c r="PDN158" s="88"/>
      <c r="PDO158" s="88"/>
      <c r="PDP158" s="88"/>
      <c r="PDQ158" s="88"/>
      <c r="PDR158" s="88"/>
      <c r="PDS158" s="88"/>
      <c r="PDT158" s="88"/>
      <c r="PDU158" s="88"/>
      <c r="PDV158" s="88"/>
      <c r="PDW158" s="88"/>
      <c r="PDX158" s="88"/>
      <c r="PDY158" s="88"/>
      <c r="PDZ158" s="88"/>
      <c r="PEA158" s="88"/>
      <c r="PEB158" s="88"/>
      <c r="PEC158" s="88"/>
      <c r="PED158" s="88"/>
      <c r="PEE158" s="88"/>
      <c r="PEF158" s="88"/>
      <c r="PEG158" s="88"/>
      <c r="PEH158" s="88"/>
      <c r="PEI158" s="88"/>
      <c r="PEJ158" s="88"/>
      <c r="PEK158" s="88"/>
      <c r="PEL158" s="88"/>
      <c r="PEM158" s="88"/>
      <c r="PEN158" s="88"/>
      <c r="PEO158" s="88"/>
      <c r="PEP158" s="88"/>
      <c r="PEQ158" s="88"/>
      <c r="PER158" s="88"/>
      <c r="PES158" s="88"/>
      <c r="PET158" s="88"/>
      <c r="PEU158" s="88"/>
      <c r="PEV158" s="88"/>
      <c r="PEW158" s="88"/>
      <c r="PEX158" s="88"/>
      <c r="PEY158" s="88"/>
      <c r="PEZ158" s="88"/>
      <c r="PFA158" s="88"/>
      <c r="PFB158" s="88"/>
      <c r="PFC158" s="88"/>
      <c r="PFD158" s="88"/>
      <c r="PFE158" s="88"/>
      <c r="PFF158" s="88"/>
      <c r="PFG158" s="88"/>
      <c r="PFH158" s="88"/>
      <c r="PFI158" s="88"/>
      <c r="PFJ158" s="88"/>
      <c r="PFK158" s="88"/>
      <c r="PFL158" s="88"/>
      <c r="PFM158" s="88"/>
      <c r="PFN158" s="88"/>
      <c r="PFO158" s="88"/>
      <c r="PFP158" s="88"/>
      <c r="PFQ158" s="88"/>
      <c r="PFR158" s="88"/>
      <c r="PFS158" s="88"/>
      <c r="PFT158" s="88"/>
      <c r="PFU158" s="88"/>
      <c r="PFV158" s="88"/>
      <c r="PFW158" s="88"/>
      <c r="PFX158" s="88"/>
      <c r="PFY158" s="88"/>
      <c r="PFZ158" s="88"/>
      <c r="PGA158" s="88"/>
      <c r="PGB158" s="88"/>
      <c r="PGC158" s="88"/>
      <c r="PGD158" s="88"/>
      <c r="PGE158" s="88"/>
      <c r="PGF158" s="88"/>
      <c r="PGG158" s="88"/>
      <c r="PGH158" s="88"/>
      <c r="PGI158" s="88"/>
      <c r="PGJ158" s="88"/>
      <c r="PGK158" s="88"/>
      <c r="PGL158" s="88"/>
      <c r="PGM158" s="88"/>
      <c r="PGN158" s="88"/>
      <c r="PGO158" s="88"/>
      <c r="PGP158" s="88"/>
      <c r="PGQ158" s="88"/>
      <c r="PGR158" s="88"/>
      <c r="PGS158" s="88"/>
      <c r="PGT158" s="88"/>
      <c r="PGU158" s="88"/>
      <c r="PGV158" s="88"/>
      <c r="PGW158" s="88"/>
      <c r="PGX158" s="88"/>
      <c r="PGY158" s="88"/>
      <c r="PGZ158" s="88"/>
      <c r="PHA158" s="88"/>
      <c r="PHB158" s="88"/>
      <c r="PHC158" s="88"/>
      <c r="PHD158" s="88"/>
      <c r="PHE158" s="88"/>
      <c r="PHF158" s="88"/>
      <c r="PHG158" s="88"/>
      <c r="PHH158" s="88"/>
      <c r="PHI158" s="88"/>
      <c r="PHJ158" s="88"/>
      <c r="PHK158" s="88"/>
      <c r="PHL158" s="88"/>
      <c r="PHM158" s="88"/>
      <c r="PHN158" s="88"/>
      <c r="PHO158" s="88"/>
      <c r="PHP158" s="88"/>
      <c r="PHQ158" s="88"/>
      <c r="PHR158" s="88"/>
      <c r="PHS158" s="88"/>
      <c r="PHT158" s="88"/>
      <c r="PHU158" s="88"/>
      <c r="PHV158" s="88"/>
      <c r="PHW158" s="88"/>
      <c r="PHX158" s="88"/>
      <c r="PHY158" s="88"/>
      <c r="PHZ158" s="88"/>
      <c r="PIA158" s="88"/>
      <c r="PIB158" s="88"/>
      <c r="PIC158" s="88"/>
      <c r="PID158" s="88"/>
      <c r="PIE158" s="88"/>
      <c r="PIF158" s="88"/>
      <c r="PIG158" s="88"/>
      <c r="PIH158" s="88"/>
      <c r="PII158" s="88"/>
      <c r="PIJ158" s="88"/>
      <c r="PIK158" s="88"/>
      <c r="PIL158" s="88"/>
      <c r="PIM158" s="88"/>
      <c r="PIN158" s="88"/>
      <c r="PIO158" s="88"/>
      <c r="PIP158" s="88"/>
      <c r="PIQ158" s="88"/>
      <c r="PIR158" s="88"/>
      <c r="PIS158" s="88"/>
      <c r="PIT158" s="88"/>
      <c r="PIU158" s="88"/>
      <c r="PIV158" s="88"/>
      <c r="PIW158" s="88"/>
      <c r="PIX158" s="88"/>
      <c r="PIY158" s="88"/>
      <c r="PIZ158" s="88"/>
      <c r="PJA158" s="88"/>
      <c r="PJB158" s="88"/>
      <c r="PJC158" s="88"/>
      <c r="PJD158" s="88"/>
      <c r="PJE158" s="88"/>
      <c r="PJF158" s="88"/>
      <c r="PJG158" s="88"/>
      <c r="PJH158" s="88"/>
      <c r="PJI158" s="88"/>
      <c r="PJJ158" s="88"/>
      <c r="PJK158" s="88"/>
      <c r="PJL158" s="88"/>
      <c r="PJM158" s="88"/>
      <c r="PJN158" s="88"/>
      <c r="PJO158" s="88"/>
      <c r="PJP158" s="88"/>
      <c r="PJQ158" s="88"/>
      <c r="PJR158" s="88"/>
      <c r="PJS158" s="88"/>
      <c r="PJT158" s="88"/>
      <c r="PJU158" s="88"/>
      <c r="PJV158" s="88"/>
      <c r="PJW158" s="88"/>
      <c r="PJX158" s="88"/>
      <c r="PJY158" s="88"/>
      <c r="PJZ158" s="88"/>
      <c r="PKA158" s="88"/>
      <c r="PKB158" s="88"/>
      <c r="PKC158" s="88"/>
      <c r="PKD158" s="88"/>
      <c r="PKE158" s="88"/>
      <c r="PKF158" s="88"/>
      <c r="PKG158" s="88"/>
      <c r="PKH158" s="88"/>
      <c r="PKI158" s="88"/>
      <c r="PKJ158" s="88"/>
      <c r="PKK158" s="88"/>
      <c r="PKL158" s="88"/>
      <c r="PKM158" s="88"/>
      <c r="PKN158" s="88"/>
      <c r="PKO158" s="88"/>
      <c r="PKP158" s="88"/>
      <c r="PKQ158" s="88"/>
      <c r="PKR158" s="88"/>
      <c r="PKS158" s="88"/>
      <c r="PKT158" s="88"/>
      <c r="PKU158" s="88"/>
      <c r="PKV158" s="88"/>
      <c r="PKW158" s="88"/>
      <c r="PKX158" s="88"/>
      <c r="PKY158" s="88"/>
      <c r="PKZ158" s="88"/>
      <c r="PLA158" s="88"/>
      <c r="PLB158" s="88"/>
      <c r="PLC158" s="88"/>
      <c r="PLD158" s="88"/>
      <c r="PLE158" s="88"/>
      <c r="PLF158" s="88"/>
      <c r="PLG158" s="88"/>
      <c r="PLH158" s="88"/>
      <c r="PLI158" s="88"/>
      <c r="PLJ158" s="88"/>
      <c r="PLK158" s="88"/>
      <c r="PLL158" s="88"/>
      <c r="PLM158" s="88"/>
      <c r="PLN158" s="88"/>
      <c r="PLO158" s="88"/>
      <c r="PLP158" s="88"/>
      <c r="PLQ158" s="88"/>
      <c r="PLR158" s="88"/>
      <c r="PLS158" s="88"/>
      <c r="PLT158" s="88"/>
      <c r="PLU158" s="88"/>
      <c r="PLV158" s="88"/>
      <c r="PLW158" s="88"/>
      <c r="PLX158" s="88"/>
      <c r="PLY158" s="88"/>
      <c r="PLZ158" s="88"/>
      <c r="PMA158" s="88"/>
      <c r="PMB158" s="88"/>
      <c r="PMC158" s="88"/>
      <c r="PMD158" s="88"/>
      <c r="PME158" s="88"/>
      <c r="PMF158" s="88"/>
      <c r="PMG158" s="88"/>
      <c r="PMH158" s="88"/>
      <c r="PMI158" s="88"/>
      <c r="PMJ158" s="88"/>
      <c r="PMK158" s="88"/>
      <c r="PML158" s="88"/>
      <c r="PMM158" s="88"/>
      <c r="PMN158" s="88"/>
      <c r="PMO158" s="88"/>
      <c r="PMP158" s="88"/>
      <c r="PMQ158" s="88"/>
      <c r="PMR158" s="88"/>
      <c r="PMS158" s="88"/>
      <c r="PMT158" s="88"/>
      <c r="PMU158" s="88"/>
      <c r="PMV158" s="88"/>
      <c r="PMW158" s="88"/>
      <c r="PMX158" s="88"/>
      <c r="PMY158" s="88"/>
      <c r="PMZ158" s="88"/>
      <c r="PNA158" s="88"/>
      <c r="PNB158" s="88"/>
      <c r="PNC158" s="88"/>
      <c r="PND158" s="88"/>
      <c r="PNE158" s="88"/>
      <c r="PNF158" s="88"/>
      <c r="PNG158" s="88"/>
      <c r="PNH158" s="88"/>
      <c r="PNI158" s="88"/>
      <c r="PNJ158" s="88"/>
      <c r="PNK158" s="88"/>
      <c r="PNL158" s="88"/>
      <c r="PNM158" s="88"/>
      <c r="PNN158" s="88"/>
      <c r="PNO158" s="88"/>
      <c r="PNP158" s="88"/>
      <c r="PNQ158" s="88"/>
      <c r="PNR158" s="88"/>
      <c r="PNS158" s="88"/>
      <c r="PNT158" s="88"/>
      <c r="PNU158" s="88"/>
      <c r="PNV158" s="88"/>
      <c r="PNW158" s="88"/>
      <c r="PNX158" s="88"/>
      <c r="PNY158" s="88"/>
      <c r="PNZ158" s="88"/>
      <c r="POA158" s="88"/>
      <c r="POB158" s="88"/>
      <c r="POC158" s="88"/>
      <c r="POD158" s="88"/>
      <c r="POE158" s="88"/>
      <c r="POF158" s="88"/>
      <c r="POG158" s="88"/>
      <c r="POH158" s="88"/>
      <c r="POI158" s="88"/>
      <c r="POJ158" s="88"/>
      <c r="POK158" s="88"/>
      <c r="POL158" s="88"/>
      <c r="POM158" s="88"/>
      <c r="PON158" s="88"/>
      <c r="POO158" s="88"/>
      <c r="POP158" s="88"/>
      <c r="POQ158" s="88"/>
      <c r="POR158" s="88"/>
      <c r="POS158" s="88"/>
      <c r="POT158" s="88"/>
      <c r="POU158" s="88"/>
      <c r="POV158" s="88"/>
      <c r="POW158" s="88"/>
      <c r="POX158" s="88"/>
      <c r="POY158" s="88"/>
      <c r="POZ158" s="88"/>
      <c r="PPA158" s="88"/>
      <c r="PPB158" s="88"/>
      <c r="PPC158" s="88"/>
      <c r="PPD158" s="88"/>
      <c r="PPE158" s="88"/>
      <c r="PPF158" s="88"/>
      <c r="PPG158" s="88"/>
      <c r="PPH158" s="88"/>
      <c r="PPI158" s="88"/>
      <c r="PPJ158" s="88"/>
      <c r="PPK158" s="88"/>
      <c r="PPL158" s="88"/>
      <c r="PPM158" s="88"/>
      <c r="PPN158" s="88"/>
      <c r="PPO158" s="88"/>
      <c r="PPP158" s="88"/>
      <c r="PPQ158" s="88"/>
      <c r="PPR158" s="88"/>
      <c r="PPS158" s="88"/>
      <c r="PPT158" s="88"/>
      <c r="PPU158" s="88"/>
      <c r="PPV158" s="88"/>
      <c r="PPW158" s="88"/>
      <c r="PPX158" s="88"/>
      <c r="PPY158" s="88"/>
      <c r="PPZ158" s="88"/>
      <c r="PQA158" s="88"/>
      <c r="PQB158" s="88"/>
      <c r="PQC158" s="88"/>
      <c r="PQD158" s="88"/>
      <c r="PQE158" s="88"/>
      <c r="PQF158" s="88"/>
      <c r="PQG158" s="88"/>
      <c r="PQH158" s="88"/>
      <c r="PQI158" s="88"/>
      <c r="PQJ158" s="88"/>
      <c r="PQK158" s="88"/>
      <c r="PQL158" s="88"/>
      <c r="PQM158" s="88"/>
      <c r="PQN158" s="88"/>
      <c r="PQO158" s="88"/>
      <c r="PQP158" s="88"/>
      <c r="PQQ158" s="88"/>
      <c r="PQR158" s="88"/>
      <c r="PQS158" s="88"/>
      <c r="PQT158" s="88"/>
      <c r="PQU158" s="88"/>
      <c r="PQV158" s="88"/>
      <c r="PQW158" s="88"/>
      <c r="PQX158" s="88"/>
      <c r="PQY158" s="88"/>
      <c r="PQZ158" s="88"/>
      <c r="PRA158" s="88"/>
      <c r="PRB158" s="88"/>
      <c r="PRC158" s="88"/>
      <c r="PRD158" s="88"/>
      <c r="PRE158" s="88"/>
      <c r="PRF158" s="88"/>
      <c r="PRG158" s="88"/>
      <c r="PRH158" s="88"/>
      <c r="PRI158" s="88"/>
      <c r="PRJ158" s="88"/>
      <c r="PRK158" s="88"/>
      <c r="PRL158" s="88"/>
      <c r="PRM158" s="88"/>
      <c r="PRN158" s="88"/>
      <c r="PRO158" s="88"/>
      <c r="PRP158" s="88"/>
      <c r="PRQ158" s="88"/>
      <c r="PRR158" s="88"/>
      <c r="PRS158" s="88"/>
      <c r="PRT158" s="88"/>
      <c r="PRU158" s="88"/>
      <c r="PRV158" s="88"/>
      <c r="PRW158" s="88"/>
      <c r="PRX158" s="88"/>
      <c r="PRY158" s="88"/>
      <c r="PRZ158" s="88"/>
      <c r="PSA158" s="88"/>
      <c r="PSB158" s="88"/>
      <c r="PSC158" s="88"/>
      <c r="PSD158" s="88"/>
      <c r="PSE158" s="88"/>
      <c r="PSF158" s="88"/>
      <c r="PSG158" s="88"/>
      <c r="PSH158" s="88"/>
      <c r="PSI158" s="88"/>
      <c r="PSJ158" s="88"/>
      <c r="PSK158" s="88"/>
      <c r="PSL158" s="88"/>
      <c r="PSM158" s="88"/>
      <c r="PSN158" s="88"/>
      <c r="PSO158" s="88"/>
      <c r="PSP158" s="88"/>
      <c r="PSQ158" s="88"/>
      <c r="PSR158" s="88"/>
      <c r="PSS158" s="88"/>
      <c r="PST158" s="88"/>
      <c r="PSU158" s="88"/>
      <c r="PSV158" s="88"/>
      <c r="PSW158" s="88"/>
      <c r="PSX158" s="88"/>
      <c r="PSY158" s="88"/>
      <c r="PSZ158" s="88"/>
      <c r="PTA158" s="88"/>
      <c r="PTB158" s="88"/>
      <c r="PTC158" s="88"/>
      <c r="PTD158" s="88"/>
      <c r="PTE158" s="88"/>
      <c r="PTF158" s="88"/>
      <c r="PTG158" s="88"/>
      <c r="PTH158" s="88"/>
      <c r="PTI158" s="88"/>
      <c r="PTJ158" s="88"/>
      <c r="PTK158" s="88"/>
      <c r="PTL158" s="88"/>
      <c r="PTM158" s="88"/>
      <c r="PTN158" s="88"/>
      <c r="PTO158" s="88"/>
      <c r="PTP158" s="88"/>
      <c r="PTQ158" s="88"/>
      <c r="PTR158" s="88"/>
      <c r="PTS158" s="88"/>
      <c r="PTT158" s="88"/>
      <c r="PTU158" s="88"/>
      <c r="PTV158" s="88"/>
      <c r="PTW158" s="88"/>
      <c r="PTX158" s="88"/>
      <c r="PTY158" s="88"/>
      <c r="PTZ158" s="88"/>
      <c r="PUA158" s="88"/>
      <c r="PUB158" s="88"/>
      <c r="PUC158" s="88"/>
      <c r="PUD158" s="88"/>
      <c r="PUE158" s="88"/>
      <c r="PUF158" s="88"/>
      <c r="PUG158" s="88"/>
      <c r="PUH158" s="88"/>
      <c r="PUI158" s="88"/>
      <c r="PUJ158" s="88"/>
      <c r="PUK158" s="88"/>
      <c r="PUL158" s="88"/>
      <c r="PUM158" s="88"/>
      <c r="PUN158" s="88"/>
      <c r="PUO158" s="88"/>
      <c r="PUP158" s="88"/>
      <c r="PUQ158" s="88"/>
      <c r="PUR158" s="88"/>
      <c r="PUS158" s="88"/>
      <c r="PUT158" s="88"/>
      <c r="PUU158" s="88"/>
      <c r="PUV158" s="88"/>
      <c r="PUW158" s="88"/>
      <c r="PUX158" s="88"/>
      <c r="PUY158" s="88"/>
      <c r="PUZ158" s="88"/>
      <c r="PVA158" s="88"/>
      <c r="PVB158" s="88"/>
      <c r="PVC158" s="88"/>
      <c r="PVD158" s="88"/>
      <c r="PVE158" s="88"/>
      <c r="PVF158" s="88"/>
      <c r="PVG158" s="88"/>
      <c r="PVH158" s="88"/>
      <c r="PVI158" s="88"/>
      <c r="PVJ158" s="88"/>
      <c r="PVK158" s="88"/>
      <c r="PVL158" s="88"/>
      <c r="PVM158" s="88"/>
      <c r="PVN158" s="88"/>
      <c r="PVO158" s="88"/>
      <c r="PVP158" s="88"/>
      <c r="PVQ158" s="88"/>
      <c r="PVR158" s="88"/>
      <c r="PVS158" s="88"/>
      <c r="PVT158" s="88"/>
      <c r="PVU158" s="88"/>
      <c r="PVV158" s="88"/>
      <c r="PVW158" s="88"/>
      <c r="PVX158" s="88"/>
      <c r="PVY158" s="88"/>
      <c r="PVZ158" s="88"/>
      <c r="PWA158" s="88"/>
      <c r="PWB158" s="88"/>
      <c r="PWC158" s="88"/>
      <c r="PWD158" s="88"/>
      <c r="PWE158" s="88"/>
      <c r="PWF158" s="88"/>
      <c r="PWG158" s="88"/>
      <c r="PWH158" s="88"/>
      <c r="PWI158" s="88"/>
      <c r="PWJ158" s="88"/>
      <c r="PWK158" s="88"/>
      <c r="PWL158" s="88"/>
      <c r="PWM158" s="88"/>
      <c r="PWN158" s="88"/>
      <c r="PWO158" s="88"/>
      <c r="PWP158" s="88"/>
      <c r="PWQ158" s="88"/>
      <c r="PWR158" s="88"/>
      <c r="PWS158" s="88"/>
      <c r="PWT158" s="88"/>
      <c r="PWU158" s="88"/>
      <c r="PWV158" s="88"/>
      <c r="PWW158" s="88"/>
      <c r="PWX158" s="88"/>
      <c r="PWY158" s="88"/>
      <c r="PWZ158" s="88"/>
      <c r="PXA158" s="88"/>
      <c r="PXB158" s="88"/>
      <c r="PXC158" s="88"/>
      <c r="PXD158" s="88"/>
      <c r="PXE158" s="88"/>
      <c r="PXF158" s="88"/>
      <c r="PXG158" s="88"/>
      <c r="PXH158" s="88"/>
      <c r="PXI158" s="88"/>
      <c r="PXJ158" s="88"/>
      <c r="PXK158" s="88"/>
      <c r="PXL158" s="88"/>
      <c r="PXM158" s="88"/>
      <c r="PXN158" s="88"/>
      <c r="PXO158" s="88"/>
      <c r="PXP158" s="88"/>
      <c r="PXQ158" s="88"/>
      <c r="PXR158" s="88"/>
      <c r="PXS158" s="88"/>
      <c r="PXT158" s="88"/>
      <c r="PXU158" s="88"/>
      <c r="PXV158" s="88"/>
      <c r="PXW158" s="88"/>
      <c r="PXX158" s="88"/>
      <c r="PXY158" s="88"/>
      <c r="PXZ158" s="88"/>
      <c r="PYA158" s="88"/>
      <c r="PYB158" s="88"/>
      <c r="PYC158" s="88"/>
      <c r="PYD158" s="88"/>
      <c r="PYE158" s="88"/>
      <c r="PYF158" s="88"/>
      <c r="PYG158" s="88"/>
      <c r="PYH158" s="88"/>
      <c r="PYI158" s="88"/>
      <c r="PYJ158" s="88"/>
      <c r="PYK158" s="88"/>
      <c r="PYL158" s="88"/>
      <c r="PYM158" s="88"/>
      <c r="PYN158" s="88"/>
      <c r="PYO158" s="88"/>
      <c r="PYP158" s="88"/>
      <c r="PYQ158" s="88"/>
      <c r="PYR158" s="88"/>
      <c r="PYS158" s="88"/>
      <c r="PYT158" s="88"/>
      <c r="PYU158" s="88"/>
      <c r="PYV158" s="88"/>
      <c r="PYW158" s="88"/>
      <c r="PYX158" s="88"/>
      <c r="PYY158" s="88"/>
      <c r="PYZ158" s="88"/>
      <c r="PZA158" s="88"/>
      <c r="PZB158" s="88"/>
      <c r="PZC158" s="88"/>
      <c r="PZD158" s="88"/>
      <c r="PZE158" s="88"/>
      <c r="PZF158" s="88"/>
      <c r="PZG158" s="88"/>
      <c r="PZH158" s="88"/>
      <c r="PZI158" s="88"/>
      <c r="PZJ158" s="88"/>
      <c r="PZK158" s="88"/>
      <c r="PZL158" s="88"/>
      <c r="PZM158" s="88"/>
      <c r="PZN158" s="88"/>
      <c r="PZO158" s="88"/>
      <c r="PZP158" s="88"/>
      <c r="PZQ158" s="88"/>
      <c r="PZR158" s="88"/>
      <c r="PZS158" s="88"/>
      <c r="PZT158" s="88"/>
      <c r="PZU158" s="88"/>
      <c r="PZV158" s="88"/>
      <c r="PZW158" s="88"/>
      <c r="PZX158" s="88"/>
      <c r="PZY158" s="88"/>
      <c r="PZZ158" s="88"/>
      <c r="QAA158" s="88"/>
      <c r="QAB158" s="88"/>
      <c r="QAC158" s="88"/>
      <c r="QAD158" s="88"/>
      <c r="QAE158" s="88"/>
      <c r="QAF158" s="88"/>
      <c r="QAG158" s="88"/>
      <c r="QAH158" s="88"/>
      <c r="QAI158" s="88"/>
      <c r="QAJ158" s="88"/>
      <c r="QAK158" s="88"/>
      <c r="QAL158" s="88"/>
      <c r="QAM158" s="88"/>
      <c r="QAN158" s="88"/>
      <c r="QAO158" s="88"/>
      <c r="QAP158" s="88"/>
      <c r="QAQ158" s="88"/>
      <c r="QAR158" s="88"/>
      <c r="QAS158" s="88"/>
      <c r="QAT158" s="88"/>
      <c r="QAU158" s="88"/>
      <c r="QAV158" s="88"/>
      <c r="QAW158" s="88"/>
      <c r="QAX158" s="88"/>
      <c r="QAY158" s="88"/>
      <c r="QAZ158" s="88"/>
      <c r="QBA158" s="88"/>
      <c r="QBB158" s="88"/>
      <c r="QBC158" s="88"/>
      <c r="QBD158" s="88"/>
      <c r="QBE158" s="88"/>
      <c r="QBF158" s="88"/>
      <c r="QBG158" s="88"/>
      <c r="QBH158" s="88"/>
      <c r="QBI158" s="88"/>
      <c r="QBJ158" s="88"/>
      <c r="QBK158" s="88"/>
      <c r="QBL158" s="88"/>
      <c r="QBM158" s="88"/>
      <c r="QBN158" s="88"/>
      <c r="QBO158" s="88"/>
      <c r="QBP158" s="88"/>
      <c r="QBQ158" s="88"/>
      <c r="QBR158" s="88"/>
      <c r="QBS158" s="88"/>
      <c r="QBT158" s="88"/>
      <c r="QBU158" s="88"/>
      <c r="QBV158" s="88"/>
      <c r="QBW158" s="88"/>
      <c r="QBX158" s="88"/>
      <c r="QBY158" s="88"/>
      <c r="QBZ158" s="88"/>
      <c r="QCA158" s="88"/>
      <c r="QCB158" s="88"/>
      <c r="QCC158" s="88"/>
      <c r="QCD158" s="88"/>
      <c r="QCE158" s="88"/>
      <c r="QCF158" s="88"/>
      <c r="QCG158" s="88"/>
      <c r="QCH158" s="88"/>
      <c r="QCI158" s="88"/>
      <c r="QCJ158" s="88"/>
      <c r="QCK158" s="88"/>
      <c r="QCL158" s="88"/>
      <c r="QCM158" s="88"/>
      <c r="QCN158" s="88"/>
      <c r="QCO158" s="88"/>
      <c r="QCP158" s="88"/>
      <c r="QCQ158" s="88"/>
      <c r="QCR158" s="88"/>
      <c r="QCS158" s="88"/>
      <c r="QCT158" s="88"/>
      <c r="QCU158" s="88"/>
      <c r="QCV158" s="88"/>
      <c r="QCW158" s="88"/>
      <c r="QCX158" s="88"/>
      <c r="QCY158" s="88"/>
      <c r="QCZ158" s="88"/>
      <c r="QDA158" s="88"/>
      <c r="QDB158" s="88"/>
      <c r="QDC158" s="88"/>
      <c r="QDD158" s="88"/>
      <c r="QDE158" s="88"/>
      <c r="QDF158" s="88"/>
      <c r="QDG158" s="88"/>
      <c r="QDH158" s="88"/>
      <c r="QDI158" s="88"/>
      <c r="QDJ158" s="88"/>
      <c r="QDK158" s="88"/>
      <c r="QDL158" s="88"/>
      <c r="QDM158" s="88"/>
      <c r="QDN158" s="88"/>
      <c r="QDO158" s="88"/>
      <c r="QDP158" s="88"/>
      <c r="QDQ158" s="88"/>
      <c r="QDR158" s="88"/>
      <c r="QDS158" s="88"/>
      <c r="QDT158" s="88"/>
      <c r="QDU158" s="88"/>
      <c r="QDV158" s="88"/>
      <c r="QDW158" s="88"/>
      <c r="QDX158" s="88"/>
      <c r="QDY158" s="88"/>
      <c r="QDZ158" s="88"/>
      <c r="QEA158" s="88"/>
      <c r="QEB158" s="88"/>
      <c r="QEC158" s="88"/>
      <c r="QED158" s="88"/>
      <c r="QEE158" s="88"/>
      <c r="QEF158" s="88"/>
      <c r="QEG158" s="88"/>
      <c r="QEH158" s="88"/>
      <c r="QEI158" s="88"/>
      <c r="QEJ158" s="88"/>
      <c r="QEK158" s="88"/>
      <c r="QEL158" s="88"/>
      <c r="QEM158" s="88"/>
      <c r="QEN158" s="88"/>
      <c r="QEO158" s="88"/>
      <c r="QEP158" s="88"/>
      <c r="QEQ158" s="88"/>
      <c r="QER158" s="88"/>
      <c r="QES158" s="88"/>
      <c r="QET158" s="88"/>
      <c r="QEU158" s="88"/>
      <c r="QEV158" s="88"/>
      <c r="QEW158" s="88"/>
      <c r="QEX158" s="88"/>
      <c r="QEY158" s="88"/>
      <c r="QEZ158" s="88"/>
      <c r="QFA158" s="88"/>
      <c r="QFB158" s="88"/>
      <c r="QFC158" s="88"/>
      <c r="QFD158" s="88"/>
      <c r="QFE158" s="88"/>
      <c r="QFF158" s="88"/>
      <c r="QFG158" s="88"/>
      <c r="QFH158" s="88"/>
      <c r="QFI158" s="88"/>
      <c r="QFJ158" s="88"/>
      <c r="QFK158" s="88"/>
      <c r="QFL158" s="88"/>
      <c r="QFM158" s="88"/>
      <c r="QFN158" s="88"/>
      <c r="QFO158" s="88"/>
      <c r="QFP158" s="88"/>
      <c r="QFQ158" s="88"/>
      <c r="QFR158" s="88"/>
      <c r="QFS158" s="88"/>
      <c r="QFT158" s="88"/>
      <c r="QFU158" s="88"/>
      <c r="QFV158" s="88"/>
      <c r="QFW158" s="88"/>
      <c r="QFX158" s="88"/>
      <c r="QFY158" s="88"/>
      <c r="QFZ158" s="88"/>
      <c r="QGA158" s="88"/>
      <c r="QGB158" s="88"/>
      <c r="QGC158" s="88"/>
      <c r="QGD158" s="88"/>
      <c r="QGE158" s="88"/>
      <c r="QGF158" s="88"/>
      <c r="QGG158" s="88"/>
      <c r="QGH158" s="88"/>
      <c r="QGI158" s="88"/>
      <c r="QGJ158" s="88"/>
      <c r="QGK158" s="88"/>
      <c r="QGL158" s="88"/>
      <c r="QGM158" s="88"/>
      <c r="QGN158" s="88"/>
      <c r="QGO158" s="88"/>
      <c r="QGP158" s="88"/>
      <c r="QGQ158" s="88"/>
      <c r="QGR158" s="88"/>
      <c r="QGS158" s="88"/>
      <c r="QGT158" s="88"/>
      <c r="QGU158" s="88"/>
      <c r="QGV158" s="88"/>
      <c r="QGW158" s="88"/>
      <c r="QGX158" s="88"/>
      <c r="QGY158" s="88"/>
      <c r="QGZ158" s="88"/>
      <c r="QHA158" s="88"/>
      <c r="QHB158" s="88"/>
      <c r="QHC158" s="88"/>
      <c r="QHD158" s="88"/>
      <c r="QHE158" s="88"/>
      <c r="QHF158" s="88"/>
      <c r="QHG158" s="88"/>
      <c r="QHH158" s="88"/>
      <c r="QHI158" s="88"/>
      <c r="QHJ158" s="88"/>
      <c r="QHK158" s="88"/>
      <c r="QHL158" s="88"/>
      <c r="QHM158" s="88"/>
      <c r="QHN158" s="88"/>
      <c r="QHO158" s="88"/>
      <c r="QHP158" s="88"/>
      <c r="QHQ158" s="88"/>
      <c r="QHR158" s="88"/>
      <c r="QHS158" s="88"/>
      <c r="QHT158" s="88"/>
      <c r="QHU158" s="88"/>
      <c r="QHV158" s="88"/>
      <c r="QHW158" s="88"/>
      <c r="QHX158" s="88"/>
      <c r="QHY158" s="88"/>
      <c r="QHZ158" s="88"/>
      <c r="QIA158" s="88"/>
      <c r="QIB158" s="88"/>
      <c r="QIC158" s="88"/>
      <c r="QID158" s="88"/>
      <c r="QIE158" s="88"/>
      <c r="QIF158" s="88"/>
      <c r="QIG158" s="88"/>
      <c r="QIH158" s="88"/>
      <c r="QII158" s="88"/>
      <c r="QIJ158" s="88"/>
      <c r="QIK158" s="88"/>
      <c r="QIL158" s="88"/>
      <c r="QIM158" s="88"/>
      <c r="QIN158" s="88"/>
      <c r="QIO158" s="88"/>
      <c r="QIP158" s="88"/>
      <c r="QIQ158" s="88"/>
      <c r="QIR158" s="88"/>
      <c r="QIS158" s="88"/>
      <c r="QIT158" s="88"/>
      <c r="QIU158" s="88"/>
      <c r="QIV158" s="88"/>
      <c r="QIW158" s="88"/>
      <c r="QIX158" s="88"/>
      <c r="QIY158" s="88"/>
      <c r="QIZ158" s="88"/>
      <c r="QJA158" s="88"/>
      <c r="QJB158" s="88"/>
      <c r="QJC158" s="88"/>
      <c r="QJD158" s="88"/>
      <c r="QJE158" s="88"/>
      <c r="QJF158" s="88"/>
      <c r="QJG158" s="88"/>
      <c r="QJH158" s="88"/>
      <c r="QJI158" s="88"/>
      <c r="QJJ158" s="88"/>
      <c r="QJK158" s="88"/>
      <c r="QJL158" s="88"/>
      <c r="QJM158" s="88"/>
      <c r="QJN158" s="88"/>
      <c r="QJO158" s="88"/>
      <c r="QJP158" s="88"/>
      <c r="QJQ158" s="88"/>
      <c r="QJR158" s="88"/>
      <c r="QJS158" s="88"/>
      <c r="QJT158" s="88"/>
      <c r="QJU158" s="88"/>
      <c r="QJV158" s="88"/>
      <c r="QJW158" s="88"/>
      <c r="QJX158" s="88"/>
      <c r="QJY158" s="88"/>
      <c r="QJZ158" s="88"/>
      <c r="QKA158" s="88"/>
      <c r="QKB158" s="88"/>
      <c r="QKC158" s="88"/>
      <c r="QKD158" s="88"/>
      <c r="QKE158" s="88"/>
      <c r="QKF158" s="88"/>
      <c r="QKG158" s="88"/>
      <c r="QKH158" s="88"/>
      <c r="QKI158" s="88"/>
      <c r="QKJ158" s="88"/>
      <c r="QKK158" s="88"/>
      <c r="QKL158" s="88"/>
      <c r="QKM158" s="88"/>
      <c r="QKN158" s="88"/>
      <c r="QKO158" s="88"/>
      <c r="QKP158" s="88"/>
      <c r="QKQ158" s="88"/>
      <c r="QKR158" s="88"/>
      <c r="QKS158" s="88"/>
      <c r="QKT158" s="88"/>
      <c r="QKU158" s="88"/>
      <c r="QKV158" s="88"/>
      <c r="QKW158" s="88"/>
      <c r="QKX158" s="88"/>
      <c r="QKY158" s="88"/>
      <c r="QKZ158" s="88"/>
      <c r="QLA158" s="88"/>
      <c r="QLB158" s="88"/>
      <c r="QLC158" s="88"/>
      <c r="QLD158" s="88"/>
      <c r="QLE158" s="88"/>
      <c r="QLF158" s="88"/>
      <c r="QLG158" s="88"/>
      <c r="QLH158" s="88"/>
      <c r="QLI158" s="88"/>
      <c r="QLJ158" s="88"/>
      <c r="QLK158" s="88"/>
      <c r="QLL158" s="88"/>
      <c r="QLM158" s="88"/>
      <c r="QLN158" s="88"/>
      <c r="QLO158" s="88"/>
      <c r="QLP158" s="88"/>
      <c r="QLQ158" s="88"/>
      <c r="QLR158" s="88"/>
      <c r="QLS158" s="88"/>
      <c r="QLT158" s="88"/>
      <c r="QLU158" s="88"/>
      <c r="QLV158" s="88"/>
      <c r="QLW158" s="88"/>
      <c r="QLX158" s="88"/>
      <c r="QLY158" s="88"/>
      <c r="QLZ158" s="88"/>
      <c r="QMA158" s="88"/>
      <c r="QMB158" s="88"/>
      <c r="QMC158" s="88"/>
      <c r="QMD158" s="88"/>
      <c r="QME158" s="88"/>
      <c r="QMF158" s="88"/>
      <c r="QMG158" s="88"/>
      <c r="QMH158" s="88"/>
      <c r="QMI158" s="88"/>
      <c r="QMJ158" s="88"/>
      <c r="QMK158" s="88"/>
      <c r="QML158" s="88"/>
      <c r="QMM158" s="88"/>
      <c r="QMN158" s="88"/>
      <c r="QMO158" s="88"/>
      <c r="QMP158" s="88"/>
      <c r="QMQ158" s="88"/>
      <c r="QMR158" s="88"/>
      <c r="QMS158" s="88"/>
      <c r="QMT158" s="88"/>
      <c r="QMU158" s="88"/>
      <c r="QMV158" s="88"/>
      <c r="QMW158" s="88"/>
      <c r="QMX158" s="88"/>
      <c r="QMY158" s="88"/>
      <c r="QMZ158" s="88"/>
      <c r="QNA158" s="88"/>
      <c r="QNB158" s="88"/>
      <c r="QNC158" s="88"/>
      <c r="QND158" s="88"/>
      <c r="QNE158" s="88"/>
      <c r="QNF158" s="88"/>
      <c r="QNG158" s="88"/>
      <c r="QNH158" s="88"/>
      <c r="QNI158" s="88"/>
      <c r="QNJ158" s="88"/>
      <c r="QNK158" s="88"/>
      <c r="QNL158" s="88"/>
      <c r="QNM158" s="88"/>
      <c r="QNN158" s="88"/>
      <c r="QNO158" s="88"/>
      <c r="QNP158" s="88"/>
      <c r="QNQ158" s="88"/>
      <c r="QNR158" s="88"/>
      <c r="QNS158" s="88"/>
      <c r="QNT158" s="88"/>
      <c r="QNU158" s="88"/>
      <c r="QNV158" s="88"/>
      <c r="QNW158" s="88"/>
      <c r="QNX158" s="88"/>
      <c r="QNY158" s="88"/>
      <c r="QNZ158" s="88"/>
      <c r="QOA158" s="88"/>
      <c r="QOB158" s="88"/>
      <c r="QOC158" s="88"/>
      <c r="QOD158" s="88"/>
      <c r="QOE158" s="88"/>
      <c r="QOF158" s="88"/>
      <c r="QOG158" s="88"/>
      <c r="QOH158" s="88"/>
      <c r="QOI158" s="88"/>
      <c r="QOJ158" s="88"/>
      <c r="QOK158" s="88"/>
      <c r="QOL158" s="88"/>
      <c r="QOM158" s="88"/>
      <c r="QON158" s="88"/>
      <c r="QOO158" s="88"/>
      <c r="QOP158" s="88"/>
      <c r="QOQ158" s="88"/>
      <c r="QOR158" s="88"/>
      <c r="QOS158" s="88"/>
      <c r="QOT158" s="88"/>
      <c r="QOU158" s="88"/>
      <c r="QOV158" s="88"/>
      <c r="QOW158" s="88"/>
      <c r="QOX158" s="88"/>
      <c r="QOY158" s="88"/>
      <c r="QOZ158" s="88"/>
      <c r="QPA158" s="88"/>
      <c r="QPB158" s="88"/>
      <c r="QPC158" s="88"/>
      <c r="QPD158" s="88"/>
      <c r="QPE158" s="88"/>
      <c r="QPF158" s="88"/>
      <c r="QPG158" s="88"/>
      <c r="QPH158" s="88"/>
      <c r="QPI158" s="88"/>
      <c r="QPJ158" s="88"/>
      <c r="QPK158" s="88"/>
      <c r="QPL158" s="88"/>
      <c r="QPM158" s="88"/>
      <c r="QPN158" s="88"/>
      <c r="QPO158" s="88"/>
      <c r="QPP158" s="88"/>
      <c r="QPQ158" s="88"/>
      <c r="QPR158" s="88"/>
      <c r="QPS158" s="88"/>
      <c r="QPT158" s="88"/>
      <c r="QPU158" s="88"/>
      <c r="QPV158" s="88"/>
      <c r="QPW158" s="88"/>
      <c r="QPX158" s="88"/>
      <c r="QPY158" s="88"/>
      <c r="QPZ158" s="88"/>
      <c r="QQA158" s="88"/>
      <c r="QQB158" s="88"/>
      <c r="QQC158" s="88"/>
      <c r="QQD158" s="88"/>
      <c r="QQE158" s="88"/>
      <c r="QQF158" s="88"/>
      <c r="QQG158" s="88"/>
      <c r="QQH158" s="88"/>
      <c r="QQI158" s="88"/>
      <c r="QQJ158" s="88"/>
      <c r="QQK158" s="88"/>
      <c r="QQL158" s="88"/>
      <c r="QQM158" s="88"/>
      <c r="QQN158" s="88"/>
      <c r="QQO158" s="88"/>
      <c r="QQP158" s="88"/>
      <c r="QQQ158" s="88"/>
      <c r="QQR158" s="88"/>
      <c r="QQS158" s="88"/>
      <c r="QQT158" s="88"/>
      <c r="QQU158" s="88"/>
      <c r="QQV158" s="88"/>
      <c r="QQW158" s="88"/>
      <c r="QQX158" s="88"/>
      <c r="QQY158" s="88"/>
      <c r="QQZ158" s="88"/>
      <c r="QRA158" s="88"/>
      <c r="QRB158" s="88"/>
      <c r="QRC158" s="88"/>
      <c r="QRD158" s="88"/>
      <c r="QRE158" s="88"/>
      <c r="QRF158" s="88"/>
      <c r="QRG158" s="88"/>
      <c r="QRH158" s="88"/>
      <c r="QRI158" s="88"/>
      <c r="QRJ158" s="88"/>
      <c r="QRK158" s="88"/>
      <c r="QRL158" s="88"/>
      <c r="QRM158" s="88"/>
      <c r="QRN158" s="88"/>
      <c r="QRO158" s="88"/>
      <c r="QRP158" s="88"/>
      <c r="QRQ158" s="88"/>
      <c r="QRR158" s="88"/>
      <c r="QRS158" s="88"/>
      <c r="QRT158" s="88"/>
      <c r="QRU158" s="88"/>
      <c r="QRV158" s="88"/>
      <c r="QRW158" s="88"/>
      <c r="QRX158" s="88"/>
      <c r="QRY158" s="88"/>
      <c r="QRZ158" s="88"/>
      <c r="QSA158" s="88"/>
      <c r="QSB158" s="88"/>
      <c r="QSC158" s="88"/>
      <c r="QSD158" s="88"/>
      <c r="QSE158" s="88"/>
      <c r="QSF158" s="88"/>
      <c r="QSG158" s="88"/>
      <c r="QSH158" s="88"/>
      <c r="QSI158" s="88"/>
      <c r="QSJ158" s="88"/>
      <c r="QSK158" s="88"/>
      <c r="QSL158" s="88"/>
      <c r="QSM158" s="88"/>
      <c r="QSN158" s="88"/>
      <c r="QSO158" s="88"/>
      <c r="QSP158" s="88"/>
      <c r="QSQ158" s="88"/>
      <c r="QSR158" s="88"/>
      <c r="QSS158" s="88"/>
      <c r="QST158" s="88"/>
      <c r="QSU158" s="88"/>
      <c r="QSV158" s="88"/>
      <c r="QSW158" s="88"/>
      <c r="QSX158" s="88"/>
      <c r="QSY158" s="88"/>
      <c r="QSZ158" s="88"/>
      <c r="QTA158" s="88"/>
      <c r="QTB158" s="88"/>
      <c r="QTC158" s="88"/>
      <c r="QTD158" s="88"/>
      <c r="QTE158" s="88"/>
      <c r="QTF158" s="88"/>
      <c r="QTG158" s="88"/>
      <c r="QTH158" s="88"/>
      <c r="QTI158" s="88"/>
      <c r="QTJ158" s="88"/>
      <c r="QTK158" s="88"/>
      <c r="QTL158" s="88"/>
      <c r="QTM158" s="88"/>
      <c r="QTN158" s="88"/>
      <c r="QTO158" s="88"/>
      <c r="QTP158" s="88"/>
      <c r="QTQ158" s="88"/>
      <c r="QTR158" s="88"/>
      <c r="QTS158" s="88"/>
      <c r="QTT158" s="88"/>
      <c r="QTU158" s="88"/>
      <c r="QTV158" s="88"/>
      <c r="QTW158" s="88"/>
      <c r="QTX158" s="88"/>
      <c r="QTY158" s="88"/>
      <c r="QTZ158" s="88"/>
      <c r="QUA158" s="88"/>
      <c r="QUB158" s="88"/>
      <c r="QUC158" s="88"/>
      <c r="QUD158" s="88"/>
      <c r="QUE158" s="88"/>
      <c r="QUF158" s="88"/>
      <c r="QUG158" s="88"/>
      <c r="QUH158" s="88"/>
      <c r="QUI158" s="88"/>
      <c r="QUJ158" s="88"/>
      <c r="QUK158" s="88"/>
      <c r="QUL158" s="88"/>
      <c r="QUM158" s="88"/>
      <c r="QUN158" s="88"/>
      <c r="QUO158" s="88"/>
      <c r="QUP158" s="88"/>
      <c r="QUQ158" s="88"/>
      <c r="QUR158" s="88"/>
      <c r="QUS158" s="88"/>
      <c r="QUT158" s="88"/>
      <c r="QUU158" s="88"/>
      <c r="QUV158" s="88"/>
      <c r="QUW158" s="88"/>
      <c r="QUX158" s="88"/>
      <c r="QUY158" s="88"/>
      <c r="QUZ158" s="88"/>
      <c r="QVA158" s="88"/>
      <c r="QVB158" s="88"/>
      <c r="QVC158" s="88"/>
      <c r="QVD158" s="88"/>
      <c r="QVE158" s="88"/>
      <c r="QVF158" s="88"/>
      <c r="QVG158" s="88"/>
      <c r="QVH158" s="88"/>
      <c r="QVI158" s="88"/>
      <c r="QVJ158" s="88"/>
      <c r="QVK158" s="88"/>
      <c r="QVL158" s="88"/>
      <c r="QVM158" s="88"/>
      <c r="QVN158" s="88"/>
      <c r="QVO158" s="88"/>
      <c r="QVP158" s="88"/>
      <c r="QVQ158" s="88"/>
      <c r="QVR158" s="88"/>
      <c r="QVS158" s="88"/>
      <c r="QVT158" s="88"/>
      <c r="QVU158" s="88"/>
      <c r="QVV158" s="88"/>
      <c r="QVW158" s="88"/>
      <c r="QVX158" s="88"/>
      <c r="QVY158" s="88"/>
      <c r="QVZ158" s="88"/>
      <c r="QWA158" s="88"/>
      <c r="QWB158" s="88"/>
      <c r="QWC158" s="88"/>
      <c r="QWD158" s="88"/>
      <c r="QWE158" s="88"/>
      <c r="QWF158" s="88"/>
      <c r="QWG158" s="88"/>
      <c r="QWH158" s="88"/>
      <c r="QWI158" s="88"/>
      <c r="QWJ158" s="88"/>
      <c r="QWK158" s="88"/>
      <c r="QWL158" s="88"/>
      <c r="QWM158" s="88"/>
      <c r="QWN158" s="88"/>
      <c r="QWO158" s="88"/>
      <c r="QWP158" s="88"/>
      <c r="QWQ158" s="88"/>
      <c r="QWR158" s="88"/>
      <c r="QWS158" s="88"/>
      <c r="QWT158" s="88"/>
      <c r="QWU158" s="88"/>
      <c r="QWV158" s="88"/>
      <c r="QWW158" s="88"/>
      <c r="QWX158" s="88"/>
      <c r="QWY158" s="88"/>
      <c r="QWZ158" s="88"/>
      <c r="QXA158" s="88"/>
      <c r="QXB158" s="88"/>
      <c r="QXC158" s="88"/>
      <c r="QXD158" s="88"/>
      <c r="QXE158" s="88"/>
      <c r="QXF158" s="88"/>
      <c r="QXG158" s="88"/>
      <c r="QXH158" s="88"/>
      <c r="QXI158" s="88"/>
      <c r="QXJ158" s="88"/>
      <c r="QXK158" s="88"/>
      <c r="QXL158" s="88"/>
      <c r="QXM158" s="88"/>
      <c r="QXN158" s="88"/>
      <c r="QXO158" s="88"/>
      <c r="QXP158" s="88"/>
      <c r="QXQ158" s="88"/>
      <c r="QXR158" s="88"/>
      <c r="QXS158" s="88"/>
      <c r="QXT158" s="88"/>
      <c r="QXU158" s="88"/>
      <c r="QXV158" s="88"/>
      <c r="QXW158" s="88"/>
      <c r="QXX158" s="88"/>
      <c r="QXY158" s="88"/>
      <c r="QXZ158" s="88"/>
      <c r="QYA158" s="88"/>
      <c r="QYB158" s="88"/>
      <c r="QYC158" s="88"/>
      <c r="QYD158" s="88"/>
      <c r="QYE158" s="88"/>
      <c r="QYF158" s="88"/>
      <c r="QYG158" s="88"/>
      <c r="QYH158" s="88"/>
      <c r="QYI158" s="88"/>
      <c r="QYJ158" s="88"/>
      <c r="QYK158" s="88"/>
      <c r="QYL158" s="88"/>
      <c r="QYM158" s="88"/>
      <c r="QYN158" s="88"/>
      <c r="QYO158" s="88"/>
      <c r="QYP158" s="88"/>
      <c r="QYQ158" s="88"/>
      <c r="QYR158" s="88"/>
      <c r="QYS158" s="88"/>
      <c r="QYT158" s="88"/>
      <c r="QYU158" s="88"/>
      <c r="QYV158" s="88"/>
      <c r="QYW158" s="88"/>
      <c r="QYX158" s="88"/>
      <c r="QYY158" s="88"/>
      <c r="QYZ158" s="88"/>
      <c r="QZA158" s="88"/>
      <c r="QZB158" s="88"/>
      <c r="QZC158" s="88"/>
      <c r="QZD158" s="88"/>
      <c r="QZE158" s="88"/>
      <c r="QZF158" s="88"/>
      <c r="QZG158" s="88"/>
      <c r="QZH158" s="88"/>
      <c r="QZI158" s="88"/>
      <c r="QZJ158" s="88"/>
      <c r="QZK158" s="88"/>
      <c r="QZL158" s="88"/>
      <c r="QZM158" s="88"/>
      <c r="QZN158" s="88"/>
      <c r="QZO158" s="88"/>
      <c r="QZP158" s="88"/>
      <c r="QZQ158" s="88"/>
      <c r="QZR158" s="88"/>
      <c r="QZS158" s="88"/>
      <c r="QZT158" s="88"/>
      <c r="QZU158" s="88"/>
      <c r="QZV158" s="88"/>
      <c r="QZW158" s="88"/>
      <c r="QZX158" s="88"/>
      <c r="QZY158" s="88"/>
      <c r="QZZ158" s="88"/>
      <c r="RAA158" s="88"/>
      <c r="RAB158" s="88"/>
      <c r="RAC158" s="88"/>
      <c r="RAD158" s="88"/>
      <c r="RAE158" s="88"/>
      <c r="RAF158" s="88"/>
      <c r="RAG158" s="88"/>
      <c r="RAH158" s="88"/>
      <c r="RAI158" s="88"/>
      <c r="RAJ158" s="88"/>
      <c r="RAK158" s="88"/>
      <c r="RAL158" s="88"/>
      <c r="RAM158" s="88"/>
      <c r="RAN158" s="88"/>
      <c r="RAO158" s="88"/>
      <c r="RAP158" s="88"/>
      <c r="RAQ158" s="88"/>
      <c r="RAR158" s="88"/>
      <c r="RAS158" s="88"/>
      <c r="RAT158" s="88"/>
      <c r="RAU158" s="88"/>
      <c r="RAV158" s="88"/>
      <c r="RAW158" s="88"/>
      <c r="RAX158" s="88"/>
      <c r="RAY158" s="88"/>
      <c r="RAZ158" s="88"/>
      <c r="RBA158" s="88"/>
      <c r="RBB158" s="88"/>
      <c r="RBC158" s="88"/>
      <c r="RBD158" s="88"/>
      <c r="RBE158" s="88"/>
      <c r="RBF158" s="88"/>
      <c r="RBG158" s="88"/>
      <c r="RBH158" s="88"/>
      <c r="RBI158" s="88"/>
      <c r="RBJ158" s="88"/>
      <c r="RBK158" s="88"/>
      <c r="RBL158" s="88"/>
      <c r="RBM158" s="88"/>
      <c r="RBN158" s="88"/>
      <c r="RBO158" s="88"/>
      <c r="RBP158" s="88"/>
      <c r="RBQ158" s="88"/>
      <c r="RBR158" s="88"/>
      <c r="RBS158" s="88"/>
      <c r="RBT158" s="88"/>
      <c r="RBU158" s="88"/>
      <c r="RBV158" s="88"/>
      <c r="RBW158" s="88"/>
      <c r="RBX158" s="88"/>
      <c r="RBY158" s="88"/>
      <c r="RBZ158" s="88"/>
      <c r="RCA158" s="88"/>
      <c r="RCB158" s="88"/>
      <c r="RCC158" s="88"/>
      <c r="RCD158" s="88"/>
      <c r="RCE158" s="88"/>
      <c r="RCF158" s="88"/>
      <c r="RCG158" s="88"/>
      <c r="RCH158" s="88"/>
      <c r="RCI158" s="88"/>
      <c r="RCJ158" s="88"/>
      <c r="RCK158" s="88"/>
      <c r="RCL158" s="88"/>
      <c r="RCM158" s="88"/>
      <c r="RCN158" s="88"/>
      <c r="RCO158" s="88"/>
      <c r="RCP158" s="88"/>
      <c r="RCQ158" s="88"/>
      <c r="RCR158" s="88"/>
      <c r="RCS158" s="88"/>
      <c r="RCT158" s="88"/>
      <c r="RCU158" s="88"/>
      <c r="RCV158" s="88"/>
      <c r="RCW158" s="88"/>
      <c r="RCX158" s="88"/>
      <c r="RCY158" s="88"/>
      <c r="RCZ158" s="88"/>
      <c r="RDA158" s="88"/>
      <c r="RDB158" s="88"/>
      <c r="RDC158" s="88"/>
      <c r="RDD158" s="88"/>
      <c r="RDE158" s="88"/>
      <c r="RDF158" s="88"/>
      <c r="RDG158" s="88"/>
      <c r="RDH158" s="88"/>
      <c r="RDI158" s="88"/>
      <c r="RDJ158" s="88"/>
      <c r="RDK158" s="88"/>
      <c r="RDL158" s="88"/>
      <c r="RDM158" s="88"/>
      <c r="RDN158" s="88"/>
      <c r="RDO158" s="88"/>
      <c r="RDP158" s="88"/>
      <c r="RDQ158" s="88"/>
      <c r="RDR158" s="88"/>
      <c r="RDS158" s="88"/>
      <c r="RDT158" s="88"/>
      <c r="RDU158" s="88"/>
      <c r="RDV158" s="88"/>
      <c r="RDW158" s="88"/>
      <c r="RDX158" s="88"/>
      <c r="RDY158" s="88"/>
      <c r="RDZ158" s="88"/>
      <c r="REA158" s="88"/>
      <c r="REB158" s="88"/>
      <c r="REC158" s="88"/>
      <c r="RED158" s="88"/>
      <c r="REE158" s="88"/>
      <c r="REF158" s="88"/>
      <c r="REG158" s="88"/>
      <c r="REH158" s="88"/>
      <c r="REI158" s="88"/>
      <c r="REJ158" s="88"/>
      <c r="REK158" s="88"/>
      <c r="REL158" s="88"/>
      <c r="REM158" s="88"/>
      <c r="REN158" s="88"/>
      <c r="REO158" s="88"/>
      <c r="REP158" s="88"/>
      <c r="REQ158" s="88"/>
      <c r="RER158" s="88"/>
      <c r="RES158" s="88"/>
      <c r="RET158" s="88"/>
      <c r="REU158" s="88"/>
      <c r="REV158" s="88"/>
      <c r="REW158" s="88"/>
      <c r="REX158" s="88"/>
      <c r="REY158" s="88"/>
      <c r="REZ158" s="88"/>
      <c r="RFA158" s="88"/>
      <c r="RFB158" s="88"/>
      <c r="RFC158" s="88"/>
      <c r="RFD158" s="88"/>
      <c r="RFE158" s="88"/>
      <c r="RFF158" s="88"/>
      <c r="RFG158" s="88"/>
      <c r="RFH158" s="88"/>
      <c r="RFI158" s="88"/>
      <c r="RFJ158" s="88"/>
      <c r="RFK158" s="88"/>
      <c r="RFL158" s="88"/>
      <c r="RFM158" s="88"/>
      <c r="RFN158" s="88"/>
      <c r="RFO158" s="88"/>
      <c r="RFP158" s="88"/>
      <c r="RFQ158" s="88"/>
      <c r="RFR158" s="88"/>
      <c r="RFS158" s="88"/>
      <c r="RFT158" s="88"/>
      <c r="RFU158" s="88"/>
      <c r="RFV158" s="88"/>
      <c r="RFW158" s="88"/>
      <c r="RFX158" s="88"/>
      <c r="RFY158" s="88"/>
      <c r="RFZ158" s="88"/>
      <c r="RGA158" s="88"/>
      <c r="RGB158" s="88"/>
      <c r="RGC158" s="88"/>
      <c r="RGD158" s="88"/>
      <c r="RGE158" s="88"/>
      <c r="RGF158" s="88"/>
      <c r="RGG158" s="88"/>
      <c r="RGH158" s="88"/>
      <c r="RGI158" s="88"/>
      <c r="RGJ158" s="88"/>
      <c r="RGK158" s="88"/>
      <c r="RGL158" s="88"/>
      <c r="RGM158" s="88"/>
      <c r="RGN158" s="88"/>
      <c r="RGO158" s="88"/>
      <c r="RGP158" s="88"/>
      <c r="RGQ158" s="88"/>
      <c r="RGR158" s="88"/>
      <c r="RGS158" s="88"/>
      <c r="RGT158" s="88"/>
      <c r="RGU158" s="88"/>
      <c r="RGV158" s="88"/>
      <c r="RGW158" s="88"/>
      <c r="RGX158" s="88"/>
      <c r="RGY158" s="88"/>
      <c r="RGZ158" s="88"/>
      <c r="RHA158" s="88"/>
      <c r="RHB158" s="88"/>
      <c r="RHC158" s="88"/>
      <c r="RHD158" s="88"/>
      <c r="RHE158" s="88"/>
      <c r="RHF158" s="88"/>
      <c r="RHG158" s="88"/>
      <c r="RHH158" s="88"/>
      <c r="RHI158" s="88"/>
      <c r="RHJ158" s="88"/>
      <c r="RHK158" s="88"/>
      <c r="RHL158" s="88"/>
      <c r="RHM158" s="88"/>
      <c r="RHN158" s="88"/>
      <c r="RHO158" s="88"/>
      <c r="RHP158" s="88"/>
      <c r="RHQ158" s="88"/>
      <c r="RHR158" s="88"/>
      <c r="RHS158" s="88"/>
      <c r="RHT158" s="88"/>
      <c r="RHU158" s="88"/>
      <c r="RHV158" s="88"/>
      <c r="RHW158" s="88"/>
      <c r="RHX158" s="88"/>
      <c r="RHY158" s="88"/>
      <c r="RHZ158" s="88"/>
      <c r="RIA158" s="88"/>
      <c r="RIB158" s="88"/>
      <c r="RIC158" s="88"/>
      <c r="RID158" s="88"/>
      <c r="RIE158" s="88"/>
      <c r="RIF158" s="88"/>
      <c r="RIG158" s="88"/>
      <c r="RIH158" s="88"/>
      <c r="RII158" s="88"/>
      <c r="RIJ158" s="88"/>
      <c r="RIK158" s="88"/>
      <c r="RIL158" s="88"/>
      <c r="RIM158" s="88"/>
      <c r="RIN158" s="88"/>
      <c r="RIO158" s="88"/>
      <c r="RIP158" s="88"/>
      <c r="RIQ158" s="88"/>
      <c r="RIR158" s="88"/>
      <c r="RIS158" s="88"/>
      <c r="RIT158" s="88"/>
      <c r="RIU158" s="88"/>
      <c r="RIV158" s="88"/>
      <c r="RIW158" s="88"/>
      <c r="RIX158" s="88"/>
      <c r="RIY158" s="88"/>
      <c r="RIZ158" s="88"/>
      <c r="RJA158" s="88"/>
      <c r="RJB158" s="88"/>
      <c r="RJC158" s="88"/>
      <c r="RJD158" s="88"/>
      <c r="RJE158" s="88"/>
      <c r="RJF158" s="88"/>
      <c r="RJG158" s="88"/>
      <c r="RJH158" s="88"/>
      <c r="RJI158" s="88"/>
      <c r="RJJ158" s="88"/>
      <c r="RJK158" s="88"/>
      <c r="RJL158" s="88"/>
      <c r="RJM158" s="88"/>
      <c r="RJN158" s="88"/>
      <c r="RJO158" s="88"/>
      <c r="RJP158" s="88"/>
      <c r="RJQ158" s="88"/>
      <c r="RJR158" s="88"/>
      <c r="RJS158" s="88"/>
      <c r="RJT158" s="88"/>
      <c r="RJU158" s="88"/>
      <c r="RJV158" s="88"/>
      <c r="RJW158" s="88"/>
      <c r="RJX158" s="88"/>
      <c r="RJY158" s="88"/>
      <c r="RJZ158" s="88"/>
      <c r="RKA158" s="88"/>
      <c r="RKB158" s="88"/>
      <c r="RKC158" s="88"/>
      <c r="RKD158" s="88"/>
      <c r="RKE158" s="88"/>
      <c r="RKF158" s="88"/>
      <c r="RKG158" s="88"/>
      <c r="RKH158" s="88"/>
      <c r="RKI158" s="88"/>
      <c r="RKJ158" s="88"/>
      <c r="RKK158" s="88"/>
      <c r="RKL158" s="88"/>
      <c r="RKM158" s="88"/>
      <c r="RKN158" s="88"/>
      <c r="RKO158" s="88"/>
      <c r="RKP158" s="88"/>
      <c r="RKQ158" s="88"/>
      <c r="RKR158" s="88"/>
      <c r="RKS158" s="88"/>
      <c r="RKT158" s="88"/>
      <c r="RKU158" s="88"/>
      <c r="RKV158" s="88"/>
      <c r="RKW158" s="88"/>
      <c r="RKX158" s="88"/>
      <c r="RKY158" s="88"/>
      <c r="RKZ158" s="88"/>
      <c r="RLA158" s="88"/>
      <c r="RLB158" s="88"/>
      <c r="RLC158" s="88"/>
      <c r="RLD158" s="88"/>
      <c r="RLE158" s="88"/>
      <c r="RLF158" s="88"/>
      <c r="RLG158" s="88"/>
      <c r="RLH158" s="88"/>
      <c r="RLI158" s="88"/>
      <c r="RLJ158" s="88"/>
      <c r="RLK158" s="88"/>
      <c r="RLL158" s="88"/>
      <c r="RLM158" s="88"/>
      <c r="RLN158" s="88"/>
      <c r="RLO158" s="88"/>
      <c r="RLP158" s="88"/>
      <c r="RLQ158" s="88"/>
      <c r="RLR158" s="88"/>
      <c r="RLS158" s="88"/>
      <c r="RLT158" s="88"/>
      <c r="RLU158" s="88"/>
      <c r="RLV158" s="88"/>
      <c r="RLW158" s="88"/>
      <c r="RLX158" s="88"/>
      <c r="RLY158" s="88"/>
      <c r="RLZ158" s="88"/>
      <c r="RMA158" s="88"/>
      <c r="RMB158" s="88"/>
      <c r="RMC158" s="88"/>
      <c r="RMD158" s="88"/>
      <c r="RME158" s="88"/>
      <c r="RMF158" s="88"/>
      <c r="RMG158" s="88"/>
      <c r="RMH158" s="88"/>
      <c r="RMI158" s="88"/>
      <c r="RMJ158" s="88"/>
      <c r="RMK158" s="88"/>
      <c r="RML158" s="88"/>
      <c r="RMM158" s="88"/>
      <c r="RMN158" s="88"/>
      <c r="RMO158" s="88"/>
      <c r="RMP158" s="88"/>
      <c r="RMQ158" s="88"/>
      <c r="RMR158" s="88"/>
      <c r="RMS158" s="88"/>
      <c r="RMT158" s="88"/>
      <c r="RMU158" s="88"/>
      <c r="RMV158" s="88"/>
      <c r="RMW158" s="88"/>
      <c r="RMX158" s="88"/>
      <c r="RMY158" s="88"/>
      <c r="RMZ158" s="88"/>
      <c r="RNA158" s="88"/>
      <c r="RNB158" s="88"/>
      <c r="RNC158" s="88"/>
      <c r="RND158" s="88"/>
      <c r="RNE158" s="88"/>
      <c r="RNF158" s="88"/>
      <c r="RNG158" s="88"/>
      <c r="RNH158" s="88"/>
      <c r="RNI158" s="88"/>
      <c r="RNJ158" s="88"/>
      <c r="RNK158" s="88"/>
      <c r="RNL158" s="88"/>
      <c r="RNM158" s="88"/>
      <c r="RNN158" s="88"/>
      <c r="RNO158" s="88"/>
      <c r="RNP158" s="88"/>
      <c r="RNQ158" s="88"/>
      <c r="RNR158" s="88"/>
      <c r="RNS158" s="88"/>
      <c r="RNT158" s="88"/>
      <c r="RNU158" s="88"/>
      <c r="RNV158" s="88"/>
      <c r="RNW158" s="88"/>
      <c r="RNX158" s="88"/>
      <c r="RNY158" s="88"/>
      <c r="RNZ158" s="88"/>
      <c r="ROA158" s="88"/>
      <c r="ROB158" s="88"/>
      <c r="ROC158" s="88"/>
      <c r="ROD158" s="88"/>
      <c r="ROE158" s="88"/>
      <c r="ROF158" s="88"/>
      <c r="ROG158" s="88"/>
      <c r="ROH158" s="88"/>
      <c r="ROI158" s="88"/>
      <c r="ROJ158" s="88"/>
      <c r="ROK158" s="88"/>
      <c r="ROL158" s="88"/>
      <c r="ROM158" s="88"/>
      <c r="RON158" s="88"/>
      <c r="ROO158" s="88"/>
      <c r="ROP158" s="88"/>
      <c r="ROQ158" s="88"/>
      <c r="ROR158" s="88"/>
      <c r="ROS158" s="88"/>
      <c r="ROT158" s="88"/>
      <c r="ROU158" s="88"/>
      <c r="ROV158" s="88"/>
      <c r="ROW158" s="88"/>
      <c r="ROX158" s="88"/>
      <c r="ROY158" s="88"/>
      <c r="ROZ158" s="88"/>
      <c r="RPA158" s="88"/>
      <c r="RPB158" s="88"/>
      <c r="RPC158" s="88"/>
      <c r="RPD158" s="88"/>
      <c r="RPE158" s="88"/>
      <c r="RPF158" s="88"/>
      <c r="RPG158" s="88"/>
      <c r="RPH158" s="88"/>
      <c r="RPI158" s="88"/>
      <c r="RPJ158" s="88"/>
      <c r="RPK158" s="88"/>
      <c r="RPL158" s="88"/>
      <c r="RPM158" s="88"/>
      <c r="RPN158" s="88"/>
      <c r="RPO158" s="88"/>
      <c r="RPP158" s="88"/>
      <c r="RPQ158" s="88"/>
      <c r="RPR158" s="88"/>
      <c r="RPS158" s="88"/>
      <c r="RPT158" s="88"/>
      <c r="RPU158" s="88"/>
      <c r="RPV158" s="88"/>
      <c r="RPW158" s="88"/>
      <c r="RPX158" s="88"/>
      <c r="RPY158" s="88"/>
      <c r="RPZ158" s="88"/>
      <c r="RQA158" s="88"/>
      <c r="RQB158" s="88"/>
      <c r="RQC158" s="88"/>
      <c r="RQD158" s="88"/>
      <c r="RQE158" s="88"/>
      <c r="RQF158" s="88"/>
      <c r="RQG158" s="88"/>
      <c r="RQH158" s="88"/>
      <c r="RQI158" s="88"/>
      <c r="RQJ158" s="88"/>
      <c r="RQK158" s="88"/>
      <c r="RQL158" s="88"/>
      <c r="RQM158" s="88"/>
      <c r="RQN158" s="88"/>
      <c r="RQO158" s="88"/>
      <c r="RQP158" s="88"/>
      <c r="RQQ158" s="88"/>
      <c r="RQR158" s="88"/>
      <c r="RQS158" s="88"/>
      <c r="RQT158" s="88"/>
      <c r="RQU158" s="88"/>
      <c r="RQV158" s="88"/>
      <c r="RQW158" s="88"/>
      <c r="RQX158" s="88"/>
      <c r="RQY158" s="88"/>
      <c r="RQZ158" s="88"/>
      <c r="RRA158" s="88"/>
      <c r="RRB158" s="88"/>
      <c r="RRC158" s="88"/>
      <c r="RRD158" s="88"/>
      <c r="RRE158" s="88"/>
      <c r="RRF158" s="88"/>
      <c r="RRG158" s="88"/>
      <c r="RRH158" s="88"/>
      <c r="RRI158" s="88"/>
      <c r="RRJ158" s="88"/>
      <c r="RRK158" s="88"/>
      <c r="RRL158" s="88"/>
      <c r="RRM158" s="88"/>
      <c r="RRN158" s="88"/>
      <c r="RRO158" s="88"/>
      <c r="RRP158" s="88"/>
      <c r="RRQ158" s="88"/>
      <c r="RRR158" s="88"/>
      <c r="RRS158" s="88"/>
      <c r="RRT158" s="88"/>
      <c r="RRU158" s="88"/>
      <c r="RRV158" s="88"/>
      <c r="RRW158" s="88"/>
      <c r="RRX158" s="88"/>
      <c r="RRY158" s="88"/>
      <c r="RRZ158" s="88"/>
      <c r="RSA158" s="88"/>
      <c r="RSB158" s="88"/>
      <c r="RSC158" s="88"/>
      <c r="RSD158" s="88"/>
      <c r="RSE158" s="88"/>
      <c r="RSF158" s="88"/>
      <c r="RSG158" s="88"/>
      <c r="RSH158" s="88"/>
      <c r="RSI158" s="88"/>
      <c r="RSJ158" s="88"/>
      <c r="RSK158" s="88"/>
      <c r="RSL158" s="88"/>
      <c r="RSM158" s="88"/>
      <c r="RSN158" s="88"/>
      <c r="RSO158" s="88"/>
      <c r="RSP158" s="88"/>
      <c r="RSQ158" s="88"/>
      <c r="RSR158" s="88"/>
      <c r="RSS158" s="88"/>
      <c r="RST158" s="88"/>
      <c r="RSU158" s="88"/>
      <c r="RSV158" s="88"/>
      <c r="RSW158" s="88"/>
      <c r="RSX158" s="88"/>
      <c r="RSY158" s="88"/>
      <c r="RSZ158" s="88"/>
      <c r="RTA158" s="88"/>
      <c r="RTB158" s="88"/>
      <c r="RTC158" s="88"/>
      <c r="RTD158" s="88"/>
      <c r="RTE158" s="88"/>
      <c r="RTF158" s="88"/>
      <c r="RTG158" s="88"/>
      <c r="RTH158" s="88"/>
      <c r="RTI158" s="88"/>
      <c r="RTJ158" s="88"/>
      <c r="RTK158" s="88"/>
      <c r="RTL158" s="88"/>
      <c r="RTM158" s="88"/>
      <c r="RTN158" s="88"/>
      <c r="RTO158" s="88"/>
      <c r="RTP158" s="88"/>
      <c r="RTQ158" s="88"/>
      <c r="RTR158" s="88"/>
      <c r="RTS158" s="88"/>
      <c r="RTT158" s="88"/>
      <c r="RTU158" s="88"/>
      <c r="RTV158" s="88"/>
      <c r="RTW158" s="88"/>
      <c r="RTX158" s="88"/>
      <c r="RTY158" s="88"/>
      <c r="RTZ158" s="88"/>
      <c r="RUA158" s="88"/>
      <c r="RUB158" s="88"/>
      <c r="RUC158" s="88"/>
      <c r="RUD158" s="88"/>
      <c r="RUE158" s="88"/>
      <c r="RUF158" s="88"/>
      <c r="RUG158" s="88"/>
      <c r="RUH158" s="88"/>
      <c r="RUI158" s="88"/>
      <c r="RUJ158" s="88"/>
      <c r="RUK158" s="88"/>
      <c r="RUL158" s="88"/>
      <c r="RUM158" s="88"/>
      <c r="RUN158" s="88"/>
      <c r="RUO158" s="88"/>
      <c r="RUP158" s="88"/>
      <c r="RUQ158" s="88"/>
      <c r="RUR158" s="88"/>
      <c r="RUS158" s="88"/>
      <c r="RUT158" s="88"/>
      <c r="RUU158" s="88"/>
      <c r="RUV158" s="88"/>
      <c r="RUW158" s="88"/>
      <c r="RUX158" s="88"/>
      <c r="RUY158" s="88"/>
      <c r="RUZ158" s="88"/>
      <c r="RVA158" s="88"/>
      <c r="RVB158" s="88"/>
      <c r="RVC158" s="88"/>
      <c r="RVD158" s="88"/>
      <c r="RVE158" s="88"/>
      <c r="RVF158" s="88"/>
      <c r="RVG158" s="88"/>
      <c r="RVH158" s="88"/>
      <c r="RVI158" s="88"/>
      <c r="RVJ158" s="88"/>
      <c r="RVK158" s="88"/>
      <c r="RVL158" s="88"/>
      <c r="RVM158" s="88"/>
      <c r="RVN158" s="88"/>
      <c r="RVO158" s="88"/>
      <c r="RVP158" s="88"/>
      <c r="RVQ158" s="88"/>
      <c r="RVR158" s="88"/>
      <c r="RVS158" s="88"/>
      <c r="RVT158" s="88"/>
      <c r="RVU158" s="88"/>
      <c r="RVV158" s="88"/>
      <c r="RVW158" s="88"/>
      <c r="RVX158" s="88"/>
      <c r="RVY158" s="88"/>
      <c r="RVZ158" s="88"/>
      <c r="RWA158" s="88"/>
      <c r="RWB158" s="88"/>
      <c r="RWC158" s="88"/>
      <c r="RWD158" s="88"/>
      <c r="RWE158" s="88"/>
      <c r="RWF158" s="88"/>
      <c r="RWG158" s="88"/>
      <c r="RWH158" s="88"/>
      <c r="RWI158" s="88"/>
      <c r="RWJ158" s="88"/>
      <c r="RWK158" s="88"/>
      <c r="RWL158" s="88"/>
      <c r="RWM158" s="88"/>
      <c r="RWN158" s="88"/>
      <c r="RWO158" s="88"/>
      <c r="RWP158" s="88"/>
      <c r="RWQ158" s="88"/>
      <c r="RWR158" s="88"/>
      <c r="RWS158" s="88"/>
      <c r="RWT158" s="88"/>
      <c r="RWU158" s="88"/>
      <c r="RWV158" s="88"/>
      <c r="RWW158" s="88"/>
      <c r="RWX158" s="88"/>
      <c r="RWY158" s="88"/>
      <c r="RWZ158" s="88"/>
      <c r="RXA158" s="88"/>
      <c r="RXB158" s="88"/>
      <c r="RXC158" s="88"/>
      <c r="RXD158" s="88"/>
      <c r="RXE158" s="88"/>
      <c r="RXF158" s="88"/>
      <c r="RXG158" s="88"/>
      <c r="RXH158" s="88"/>
      <c r="RXI158" s="88"/>
      <c r="RXJ158" s="88"/>
      <c r="RXK158" s="88"/>
      <c r="RXL158" s="88"/>
      <c r="RXM158" s="88"/>
      <c r="RXN158" s="88"/>
      <c r="RXO158" s="88"/>
      <c r="RXP158" s="88"/>
      <c r="RXQ158" s="88"/>
      <c r="RXR158" s="88"/>
      <c r="RXS158" s="88"/>
      <c r="RXT158" s="88"/>
      <c r="RXU158" s="88"/>
      <c r="RXV158" s="88"/>
      <c r="RXW158" s="88"/>
      <c r="RXX158" s="88"/>
      <c r="RXY158" s="88"/>
      <c r="RXZ158" s="88"/>
      <c r="RYA158" s="88"/>
      <c r="RYB158" s="88"/>
      <c r="RYC158" s="88"/>
      <c r="RYD158" s="88"/>
      <c r="RYE158" s="88"/>
      <c r="RYF158" s="88"/>
      <c r="RYG158" s="88"/>
      <c r="RYH158" s="88"/>
      <c r="RYI158" s="88"/>
      <c r="RYJ158" s="88"/>
      <c r="RYK158" s="88"/>
      <c r="RYL158" s="88"/>
      <c r="RYM158" s="88"/>
      <c r="RYN158" s="88"/>
      <c r="RYO158" s="88"/>
      <c r="RYP158" s="88"/>
      <c r="RYQ158" s="88"/>
      <c r="RYR158" s="88"/>
      <c r="RYS158" s="88"/>
      <c r="RYT158" s="88"/>
      <c r="RYU158" s="88"/>
      <c r="RYV158" s="88"/>
      <c r="RYW158" s="88"/>
      <c r="RYX158" s="88"/>
      <c r="RYY158" s="88"/>
      <c r="RYZ158" s="88"/>
      <c r="RZA158" s="88"/>
      <c r="RZB158" s="88"/>
      <c r="RZC158" s="88"/>
      <c r="RZD158" s="88"/>
      <c r="RZE158" s="88"/>
      <c r="RZF158" s="88"/>
      <c r="RZG158" s="88"/>
      <c r="RZH158" s="88"/>
      <c r="RZI158" s="88"/>
      <c r="RZJ158" s="88"/>
      <c r="RZK158" s="88"/>
      <c r="RZL158" s="88"/>
      <c r="RZM158" s="88"/>
      <c r="RZN158" s="88"/>
      <c r="RZO158" s="88"/>
      <c r="RZP158" s="88"/>
      <c r="RZQ158" s="88"/>
      <c r="RZR158" s="88"/>
      <c r="RZS158" s="88"/>
      <c r="RZT158" s="88"/>
      <c r="RZU158" s="88"/>
      <c r="RZV158" s="88"/>
      <c r="RZW158" s="88"/>
      <c r="RZX158" s="88"/>
      <c r="RZY158" s="88"/>
      <c r="RZZ158" s="88"/>
      <c r="SAA158" s="88"/>
      <c r="SAB158" s="88"/>
      <c r="SAC158" s="88"/>
      <c r="SAD158" s="88"/>
      <c r="SAE158" s="88"/>
      <c r="SAF158" s="88"/>
      <c r="SAG158" s="88"/>
      <c r="SAH158" s="88"/>
      <c r="SAI158" s="88"/>
      <c r="SAJ158" s="88"/>
      <c r="SAK158" s="88"/>
      <c r="SAL158" s="88"/>
      <c r="SAM158" s="88"/>
      <c r="SAN158" s="88"/>
      <c r="SAO158" s="88"/>
      <c r="SAP158" s="88"/>
      <c r="SAQ158" s="88"/>
      <c r="SAR158" s="88"/>
      <c r="SAS158" s="88"/>
      <c r="SAT158" s="88"/>
      <c r="SAU158" s="88"/>
      <c r="SAV158" s="88"/>
      <c r="SAW158" s="88"/>
      <c r="SAX158" s="88"/>
      <c r="SAY158" s="88"/>
      <c r="SAZ158" s="88"/>
      <c r="SBA158" s="88"/>
      <c r="SBB158" s="88"/>
      <c r="SBC158" s="88"/>
      <c r="SBD158" s="88"/>
      <c r="SBE158" s="88"/>
      <c r="SBF158" s="88"/>
      <c r="SBG158" s="88"/>
      <c r="SBH158" s="88"/>
      <c r="SBI158" s="88"/>
      <c r="SBJ158" s="88"/>
      <c r="SBK158" s="88"/>
      <c r="SBL158" s="88"/>
      <c r="SBM158" s="88"/>
      <c r="SBN158" s="88"/>
      <c r="SBO158" s="88"/>
      <c r="SBP158" s="88"/>
      <c r="SBQ158" s="88"/>
      <c r="SBR158" s="88"/>
      <c r="SBS158" s="88"/>
      <c r="SBT158" s="88"/>
      <c r="SBU158" s="88"/>
      <c r="SBV158" s="88"/>
      <c r="SBW158" s="88"/>
      <c r="SBX158" s="88"/>
      <c r="SBY158" s="88"/>
      <c r="SBZ158" s="88"/>
      <c r="SCA158" s="88"/>
      <c r="SCB158" s="88"/>
      <c r="SCC158" s="88"/>
      <c r="SCD158" s="88"/>
      <c r="SCE158" s="88"/>
      <c r="SCF158" s="88"/>
      <c r="SCG158" s="88"/>
      <c r="SCH158" s="88"/>
      <c r="SCI158" s="88"/>
      <c r="SCJ158" s="88"/>
      <c r="SCK158" s="88"/>
      <c r="SCL158" s="88"/>
      <c r="SCM158" s="88"/>
      <c r="SCN158" s="88"/>
      <c r="SCO158" s="88"/>
      <c r="SCP158" s="88"/>
      <c r="SCQ158" s="88"/>
      <c r="SCR158" s="88"/>
      <c r="SCS158" s="88"/>
      <c r="SCT158" s="88"/>
      <c r="SCU158" s="88"/>
      <c r="SCV158" s="88"/>
      <c r="SCW158" s="88"/>
      <c r="SCX158" s="88"/>
      <c r="SCY158" s="88"/>
      <c r="SCZ158" s="88"/>
      <c r="SDA158" s="88"/>
      <c r="SDB158" s="88"/>
      <c r="SDC158" s="88"/>
      <c r="SDD158" s="88"/>
      <c r="SDE158" s="88"/>
      <c r="SDF158" s="88"/>
      <c r="SDG158" s="88"/>
      <c r="SDH158" s="88"/>
      <c r="SDI158" s="88"/>
      <c r="SDJ158" s="88"/>
      <c r="SDK158" s="88"/>
      <c r="SDL158" s="88"/>
      <c r="SDM158" s="88"/>
      <c r="SDN158" s="88"/>
      <c r="SDO158" s="88"/>
      <c r="SDP158" s="88"/>
      <c r="SDQ158" s="88"/>
      <c r="SDR158" s="88"/>
      <c r="SDS158" s="88"/>
      <c r="SDT158" s="88"/>
      <c r="SDU158" s="88"/>
      <c r="SDV158" s="88"/>
      <c r="SDW158" s="88"/>
      <c r="SDX158" s="88"/>
      <c r="SDY158" s="88"/>
      <c r="SDZ158" s="88"/>
      <c r="SEA158" s="88"/>
      <c r="SEB158" s="88"/>
      <c r="SEC158" s="88"/>
      <c r="SED158" s="88"/>
      <c r="SEE158" s="88"/>
      <c r="SEF158" s="88"/>
      <c r="SEG158" s="88"/>
      <c r="SEH158" s="88"/>
      <c r="SEI158" s="88"/>
      <c r="SEJ158" s="88"/>
      <c r="SEK158" s="88"/>
      <c r="SEL158" s="88"/>
      <c r="SEM158" s="88"/>
      <c r="SEN158" s="88"/>
      <c r="SEO158" s="88"/>
      <c r="SEP158" s="88"/>
      <c r="SEQ158" s="88"/>
      <c r="SER158" s="88"/>
      <c r="SES158" s="88"/>
      <c r="SET158" s="88"/>
      <c r="SEU158" s="88"/>
      <c r="SEV158" s="88"/>
      <c r="SEW158" s="88"/>
      <c r="SEX158" s="88"/>
      <c r="SEY158" s="88"/>
      <c r="SEZ158" s="88"/>
      <c r="SFA158" s="88"/>
      <c r="SFB158" s="88"/>
      <c r="SFC158" s="88"/>
      <c r="SFD158" s="88"/>
      <c r="SFE158" s="88"/>
      <c r="SFF158" s="88"/>
      <c r="SFG158" s="88"/>
      <c r="SFH158" s="88"/>
      <c r="SFI158" s="88"/>
      <c r="SFJ158" s="88"/>
      <c r="SFK158" s="88"/>
      <c r="SFL158" s="88"/>
      <c r="SFM158" s="88"/>
      <c r="SFN158" s="88"/>
      <c r="SFO158" s="88"/>
      <c r="SFP158" s="88"/>
      <c r="SFQ158" s="88"/>
      <c r="SFR158" s="88"/>
      <c r="SFS158" s="88"/>
      <c r="SFT158" s="88"/>
      <c r="SFU158" s="88"/>
      <c r="SFV158" s="88"/>
      <c r="SFW158" s="88"/>
      <c r="SFX158" s="88"/>
      <c r="SFY158" s="88"/>
      <c r="SFZ158" s="88"/>
      <c r="SGA158" s="88"/>
      <c r="SGB158" s="88"/>
      <c r="SGC158" s="88"/>
      <c r="SGD158" s="88"/>
      <c r="SGE158" s="88"/>
      <c r="SGF158" s="88"/>
      <c r="SGG158" s="88"/>
      <c r="SGH158" s="88"/>
      <c r="SGI158" s="88"/>
      <c r="SGJ158" s="88"/>
      <c r="SGK158" s="88"/>
      <c r="SGL158" s="88"/>
      <c r="SGM158" s="88"/>
      <c r="SGN158" s="88"/>
      <c r="SGO158" s="88"/>
      <c r="SGP158" s="88"/>
      <c r="SGQ158" s="88"/>
      <c r="SGR158" s="88"/>
      <c r="SGS158" s="88"/>
      <c r="SGT158" s="88"/>
      <c r="SGU158" s="88"/>
      <c r="SGV158" s="88"/>
      <c r="SGW158" s="88"/>
      <c r="SGX158" s="88"/>
      <c r="SGY158" s="88"/>
      <c r="SGZ158" s="88"/>
      <c r="SHA158" s="88"/>
      <c r="SHB158" s="88"/>
      <c r="SHC158" s="88"/>
      <c r="SHD158" s="88"/>
      <c r="SHE158" s="88"/>
      <c r="SHF158" s="88"/>
      <c r="SHG158" s="88"/>
      <c r="SHH158" s="88"/>
      <c r="SHI158" s="88"/>
      <c r="SHJ158" s="88"/>
      <c r="SHK158" s="88"/>
      <c r="SHL158" s="88"/>
      <c r="SHM158" s="88"/>
      <c r="SHN158" s="88"/>
      <c r="SHO158" s="88"/>
      <c r="SHP158" s="88"/>
      <c r="SHQ158" s="88"/>
      <c r="SHR158" s="88"/>
      <c r="SHS158" s="88"/>
      <c r="SHT158" s="88"/>
      <c r="SHU158" s="88"/>
      <c r="SHV158" s="88"/>
      <c r="SHW158" s="88"/>
      <c r="SHX158" s="88"/>
      <c r="SHY158" s="88"/>
      <c r="SHZ158" s="88"/>
      <c r="SIA158" s="88"/>
      <c r="SIB158" s="88"/>
      <c r="SIC158" s="88"/>
      <c r="SID158" s="88"/>
      <c r="SIE158" s="88"/>
      <c r="SIF158" s="88"/>
      <c r="SIG158" s="88"/>
      <c r="SIH158" s="88"/>
      <c r="SII158" s="88"/>
      <c r="SIJ158" s="88"/>
      <c r="SIK158" s="88"/>
      <c r="SIL158" s="88"/>
      <c r="SIM158" s="88"/>
      <c r="SIN158" s="88"/>
      <c r="SIO158" s="88"/>
      <c r="SIP158" s="88"/>
      <c r="SIQ158" s="88"/>
      <c r="SIR158" s="88"/>
      <c r="SIS158" s="88"/>
      <c r="SIT158" s="88"/>
      <c r="SIU158" s="88"/>
      <c r="SIV158" s="88"/>
      <c r="SIW158" s="88"/>
      <c r="SIX158" s="88"/>
      <c r="SIY158" s="88"/>
      <c r="SIZ158" s="88"/>
      <c r="SJA158" s="88"/>
      <c r="SJB158" s="88"/>
      <c r="SJC158" s="88"/>
      <c r="SJD158" s="88"/>
      <c r="SJE158" s="88"/>
      <c r="SJF158" s="88"/>
      <c r="SJG158" s="88"/>
      <c r="SJH158" s="88"/>
      <c r="SJI158" s="88"/>
      <c r="SJJ158" s="88"/>
      <c r="SJK158" s="88"/>
      <c r="SJL158" s="88"/>
      <c r="SJM158" s="88"/>
      <c r="SJN158" s="88"/>
      <c r="SJO158" s="88"/>
      <c r="SJP158" s="88"/>
      <c r="SJQ158" s="88"/>
      <c r="SJR158" s="88"/>
      <c r="SJS158" s="88"/>
      <c r="SJT158" s="88"/>
      <c r="SJU158" s="88"/>
      <c r="SJV158" s="88"/>
      <c r="SJW158" s="88"/>
      <c r="SJX158" s="88"/>
      <c r="SJY158" s="88"/>
      <c r="SJZ158" s="88"/>
      <c r="SKA158" s="88"/>
      <c r="SKB158" s="88"/>
      <c r="SKC158" s="88"/>
      <c r="SKD158" s="88"/>
      <c r="SKE158" s="88"/>
      <c r="SKF158" s="88"/>
      <c r="SKG158" s="88"/>
      <c r="SKH158" s="88"/>
      <c r="SKI158" s="88"/>
      <c r="SKJ158" s="88"/>
      <c r="SKK158" s="88"/>
      <c r="SKL158" s="88"/>
      <c r="SKM158" s="88"/>
      <c r="SKN158" s="88"/>
      <c r="SKO158" s="88"/>
      <c r="SKP158" s="88"/>
      <c r="SKQ158" s="88"/>
      <c r="SKR158" s="88"/>
      <c r="SKS158" s="88"/>
      <c r="SKT158" s="88"/>
      <c r="SKU158" s="88"/>
      <c r="SKV158" s="88"/>
      <c r="SKW158" s="88"/>
      <c r="SKX158" s="88"/>
      <c r="SKY158" s="88"/>
      <c r="SKZ158" s="88"/>
      <c r="SLA158" s="88"/>
      <c r="SLB158" s="88"/>
      <c r="SLC158" s="88"/>
      <c r="SLD158" s="88"/>
      <c r="SLE158" s="88"/>
      <c r="SLF158" s="88"/>
      <c r="SLG158" s="88"/>
      <c r="SLH158" s="88"/>
      <c r="SLI158" s="88"/>
      <c r="SLJ158" s="88"/>
      <c r="SLK158" s="88"/>
      <c r="SLL158" s="88"/>
      <c r="SLM158" s="88"/>
      <c r="SLN158" s="88"/>
      <c r="SLO158" s="88"/>
      <c r="SLP158" s="88"/>
      <c r="SLQ158" s="88"/>
      <c r="SLR158" s="88"/>
      <c r="SLS158" s="88"/>
      <c r="SLT158" s="88"/>
      <c r="SLU158" s="88"/>
      <c r="SLV158" s="88"/>
      <c r="SLW158" s="88"/>
      <c r="SLX158" s="88"/>
      <c r="SLY158" s="88"/>
      <c r="SLZ158" s="88"/>
      <c r="SMA158" s="88"/>
      <c r="SMB158" s="88"/>
      <c r="SMC158" s="88"/>
      <c r="SMD158" s="88"/>
      <c r="SME158" s="88"/>
      <c r="SMF158" s="88"/>
      <c r="SMG158" s="88"/>
      <c r="SMH158" s="88"/>
      <c r="SMI158" s="88"/>
      <c r="SMJ158" s="88"/>
      <c r="SMK158" s="88"/>
      <c r="SML158" s="88"/>
      <c r="SMM158" s="88"/>
      <c r="SMN158" s="88"/>
      <c r="SMO158" s="88"/>
      <c r="SMP158" s="88"/>
      <c r="SMQ158" s="88"/>
      <c r="SMR158" s="88"/>
      <c r="SMS158" s="88"/>
      <c r="SMT158" s="88"/>
      <c r="SMU158" s="88"/>
      <c r="SMV158" s="88"/>
      <c r="SMW158" s="88"/>
      <c r="SMX158" s="88"/>
      <c r="SMY158" s="88"/>
      <c r="SMZ158" s="88"/>
      <c r="SNA158" s="88"/>
      <c r="SNB158" s="88"/>
      <c r="SNC158" s="88"/>
      <c r="SND158" s="88"/>
      <c r="SNE158" s="88"/>
      <c r="SNF158" s="88"/>
      <c r="SNG158" s="88"/>
      <c r="SNH158" s="88"/>
      <c r="SNI158" s="88"/>
      <c r="SNJ158" s="88"/>
      <c r="SNK158" s="88"/>
      <c r="SNL158" s="88"/>
      <c r="SNM158" s="88"/>
      <c r="SNN158" s="88"/>
      <c r="SNO158" s="88"/>
      <c r="SNP158" s="88"/>
      <c r="SNQ158" s="88"/>
      <c r="SNR158" s="88"/>
      <c r="SNS158" s="88"/>
      <c r="SNT158" s="88"/>
      <c r="SNU158" s="88"/>
      <c r="SNV158" s="88"/>
      <c r="SNW158" s="88"/>
      <c r="SNX158" s="88"/>
      <c r="SNY158" s="88"/>
      <c r="SNZ158" s="88"/>
      <c r="SOA158" s="88"/>
      <c r="SOB158" s="88"/>
      <c r="SOC158" s="88"/>
      <c r="SOD158" s="88"/>
      <c r="SOE158" s="88"/>
      <c r="SOF158" s="88"/>
      <c r="SOG158" s="88"/>
      <c r="SOH158" s="88"/>
      <c r="SOI158" s="88"/>
      <c r="SOJ158" s="88"/>
      <c r="SOK158" s="88"/>
      <c r="SOL158" s="88"/>
      <c r="SOM158" s="88"/>
      <c r="SON158" s="88"/>
      <c r="SOO158" s="88"/>
      <c r="SOP158" s="88"/>
      <c r="SOQ158" s="88"/>
      <c r="SOR158" s="88"/>
      <c r="SOS158" s="88"/>
      <c r="SOT158" s="88"/>
      <c r="SOU158" s="88"/>
      <c r="SOV158" s="88"/>
      <c r="SOW158" s="88"/>
      <c r="SOX158" s="88"/>
      <c r="SOY158" s="88"/>
      <c r="SOZ158" s="88"/>
      <c r="SPA158" s="88"/>
      <c r="SPB158" s="88"/>
      <c r="SPC158" s="88"/>
      <c r="SPD158" s="88"/>
      <c r="SPE158" s="88"/>
      <c r="SPF158" s="88"/>
      <c r="SPG158" s="88"/>
      <c r="SPH158" s="88"/>
      <c r="SPI158" s="88"/>
      <c r="SPJ158" s="88"/>
      <c r="SPK158" s="88"/>
      <c r="SPL158" s="88"/>
      <c r="SPM158" s="88"/>
      <c r="SPN158" s="88"/>
      <c r="SPO158" s="88"/>
      <c r="SPP158" s="88"/>
      <c r="SPQ158" s="88"/>
      <c r="SPR158" s="88"/>
      <c r="SPS158" s="88"/>
      <c r="SPT158" s="88"/>
      <c r="SPU158" s="88"/>
      <c r="SPV158" s="88"/>
      <c r="SPW158" s="88"/>
      <c r="SPX158" s="88"/>
      <c r="SPY158" s="88"/>
      <c r="SPZ158" s="88"/>
      <c r="SQA158" s="88"/>
      <c r="SQB158" s="88"/>
      <c r="SQC158" s="88"/>
      <c r="SQD158" s="88"/>
      <c r="SQE158" s="88"/>
      <c r="SQF158" s="88"/>
      <c r="SQG158" s="88"/>
      <c r="SQH158" s="88"/>
      <c r="SQI158" s="88"/>
      <c r="SQJ158" s="88"/>
      <c r="SQK158" s="88"/>
      <c r="SQL158" s="88"/>
      <c r="SQM158" s="88"/>
      <c r="SQN158" s="88"/>
      <c r="SQO158" s="88"/>
      <c r="SQP158" s="88"/>
      <c r="SQQ158" s="88"/>
      <c r="SQR158" s="88"/>
      <c r="SQS158" s="88"/>
      <c r="SQT158" s="88"/>
      <c r="SQU158" s="88"/>
      <c r="SQV158" s="88"/>
      <c r="SQW158" s="88"/>
      <c r="SQX158" s="88"/>
      <c r="SQY158" s="88"/>
      <c r="SQZ158" s="88"/>
      <c r="SRA158" s="88"/>
      <c r="SRB158" s="88"/>
      <c r="SRC158" s="88"/>
      <c r="SRD158" s="88"/>
      <c r="SRE158" s="88"/>
      <c r="SRF158" s="88"/>
      <c r="SRG158" s="88"/>
      <c r="SRH158" s="88"/>
      <c r="SRI158" s="88"/>
      <c r="SRJ158" s="88"/>
      <c r="SRK158" s="88"/>
      <c r="SRL158" s="88"/>
      <c r="SRM158" s="88"/>
      <c r="SRN158" s="88"/>
      <c r="SRO158" s="88"/>
      <c r="SRP158" s="88"/>
      <c r="SRQ158" s="88"/>
      <c r="SRR158" s="88"/>
      <c r="SRS158" s="88"/>
      <c r="SRT158" s="88"/>
      <c r="SRU158" s="88"/>
      <c r="SRV158" s="88"/>
      <c r="SRW158" s="88"/>
      <c r="SRX158" s="88"/>
      <c r="SRY158" s="88"/>
      <c r="SRZ158" s="88"/>
      <c r="SSA158" s="88"/>
      <c r="SSB158" s="88"/>
      <c r="SSC158" s="88"/>
      <c r="SSD158" s="88"/>
      <c r="SSE158" s="88"/>
      <c r="SSF158" s="88"/>
      <c r="SSG158" s="88"/>
      <c r="SSH158" s="88"/>
      <c r="SSI158" s="88"/>
      <c r="SSJ158" s="88"/>
      <c r="SSK158" s="88"/>
      <c r="SSL158" s="88"/>
      <c r="SSM158" s="88"/>
      <c r="SSN158" s="88"/>
      <c r="SSO158" s="88"/>
      <c r="SSP158" s="88"/>
      <c r="SSQ158" s="88"/>
      <c r="SSR158" s="88"/>
      <c r="SSS158" s="88"/>
      <c r="SST158" s="88"/>
      <c r="SSU158" s="88"/>
      <c r="SSV158" s="88"/>
      <c r="SSW158" s="88"/>
      <c r="SSX158" s="88"/>
      <c r="SSY158" s="88"/>
      <c r="SSZ158" s="88"/>
      <c r="STA158" s="88"/>
      <c r="STB158" s="88"/>
      <c r="STC158" s="88"/>
      <c r="STD158" s="88"/>
      <c r="STE158" s="88"/>
      <c r="STF158" s="88"/>
      <c r="STG158" s="88"/>
      <c r="STH158" s="88"/>
      <c r="STI158" s="88"/>
      <c r="STJ158" s="88"/>
      <c r="STK158" s="88"/>
      <c r="STL158" s="88"/>
      <c r="STM158" s="88"/>
      <c r="STN158" s="88"/>
      <c r="STO158" s="88"/>
      <c r="STP158" s="88"/>
      <c r="STQ158" s="88"/>
      <c r="STR158" s="88"/>
      <c r="STS158" s="88"/>
      <c r="STT158" s="88"/>
      <c r="STU158" s="88"/>
      <c r="STV158" s="88"/>
      <c r="STW158" s="88"/>
      <c r="STX158" s="88"/>
      <c r="STY158" s="88"/>
      <c r="STZ158" s="88"/>
      <c r="SUA158" s="88"/>
      <c r="SUB158" s="88"/>
      <c r="SUC158" s="88"/>
      <c r="SUD158" s="88"/>
      <c r="SUE158" s="88"/>
      <c r="SUF158" s="88"/>
      <c r="SUG158" s="88"/>
      <c r="SUH158" s="88"/>
      <c r="SUI158" s="88"/>
      <c r="SUJ158" s="88"/>
      <c r="SUK158" s="88"/>
      <c r="SUL158" s="88"/>
      <c r="SUM158" s="88"/>
      <c r="SUN158" s="88"/>
      <c r="SUO158" s="88"/>
      <c r="SUP158" s="88"/>
      <c r="SUQ158" s="88"/>
      <c r="SUR158" s="88"/>
      <c r="SUS158" s="88"/>
      <c r="SUT158" s="88"/>
      <c r="SUU158" s="88"/>
      <c r="SUV158" s="88"/>
      <c r="SUW158" s="88"/>
      <c r="SUX158" s="88"/>
      <c r="SUY158" s="88"/>
      <c r="SUZ158" s="88"/>
      <c r="SVA158" s="88"/>
      <c r="SVB158" s="88"/>
      <c r="SVC158" s="88"/>
      <c r="SVD158" s="88"/>
      <c r="SVE158" s="88"/>
      <c r="SVF158" s="88"/>
      <c r="SVG158" s="88"/>
      <c r="SVH158" s="88"/>
      <c r="SVI158" s="88"/>
      <c r="SVJ158" s="88"/>
      <c r="SVK158" s="88"/>
      <c r="SVL158" s="88"/>
      <c r="SVM158" s="88"/>
      <c r="SVN158" s="88"/>
      <c r="SVO158" s="88"/>
      <c r="SVP158" s="88"/>
      <c r="SVQ158" s="88"/>
      <c r="SVR158" s="88"/>
      <c r="SVS158" s="88"/>
      <c r="SVT158" s="88"/>
      <c r="SVU158" s="88"/>
      <c r="SVV158" s="88"/>
      <c r="SVW158" s="88"/>
      <c r="SVX158" s="88"/>
      <c r="SVY158" s="88"/>
      <c r="SVZ158" s="88"/>
      <c r="SWA158" s="88"/>
      <c r="SWB158" s="88"/>
      <c r="SWC158" s="88"/>
      <c r="SWD158" s="88"/>
      <c r="SWE158" s="88"/>
      <c r="SWF158" s="88"/>
      <c r="SWG158" s="88"/>
      <c r="SWH158" s="88"/>
      <c r="SWI158" s="88"/>
      <c r="SWJ158" s="88"/>
      <c r="SWK158" s="88"/>
      <c r="SWL158" s="88"/>
      <c r="SWM158" s="88"/>
      <c r="SWN158" s="88"/>
      <c r="SWO158" s="88"/>
      <c r="SWP158" s="88"/>
      <c r="SWQ158" s="88"/>
      <c r="SWR158" s="88"/>
      <c r="SWS158" s="88"/>
      <c r="SWT158" s="88"/>
      <c r="SWU158" s="88"/>
      <c r="SWV158" s="88"/>
      <c r="SWW158" s="88"/>
      <c r="SWX158" s="88"/>
      <c r="SWY158" s="88"/>
      <c r="SWZ158" s="88"/>
      <c r="SXA158" s="88"/>
      <c r="SXB158" s="88"/>
      <c r="SXC158" s="88"/>
      <c r="SXD158" s="88"/>
      <c r="SXE158" s="88"/>
      <c r="SXF158" s="88"/>
      <c r="SXG158" s="88"/>
      <c r="SXH158" s="88"/>
      <c r="SXI158" s="88"/>
      <c r="SXJ158" s="88"/>
      <c r="SXK158" s="88"/>
      <c r="SXL158" s="88"/>
      <c r="SXM158" s="88"/>
      <c r="SXN158" s="88"/>
      <c r="SXO158" s="88"/>
      <c r="SXP158" s="88"/>
      <c r="SXQ158" s="88"/>
      <c r="SXR158" s="88"/>
      <c r="SXS158" s="88"/>
      <c r="SXT158" s="88"/>
      <c r="SXU158" s="88"/>
      <c r="SXV158" s="88"/>
      <c r="SXW158" s="88"/>
      <c r="SXX158" s="88"/>
      <c r="SXY158" s="88"/>
      <c r="SXZ158" s="88"/>
      <c r="SYA158" s="88"/>
      <c r="SYB158" s="88"/>
      <c r="SYC158" s="88"/>
      <c r="SYD158" s="88"/>
      <c r="SYE158" s="88"/>
      <c r="SYF158" s="88"/>
      <c r="SYG158" s="88"/>
      <c r="SYH158" s="88"/>
      <c r="SYI158" s="88"/>
      <c r="SYJ158" s="88"/>
      <c r="SYK158" s="88"/>
      <c r="SYL158" s="88"/>
      <c r="SYM158" s="88"/>
      <c r="SYN158" s="88"/>
      <c r="SYO158" s="88"/>
      <c r="SYP158" s="88"/>
      <c r="SYQ158" s="88"/>
      <c r="SYR158" s="88"/>
      <c r="SYS158" s="88"/>
      <c r="SYT158" s="88"/>
      <c r="SYU158" s="88"/>
      <c r="SYV158" s="88"/>
      <c r="SYW158" s="88"/>
      <c r="SYX158" s="88"/>
      <c r="SYY158" s="88"/>
      <c r="SYZ158" s="88"/>
      <c r="SZA158" s="88"/>
      <c r="SZB158" s="88"/>
      <c r="SZC158" s="88"/>
      <c r="SZD158" s="88"/>
      <c r="SZE158" s="88"/>
      <c r="SZF158" s="88"/>
      <c r="SZG158" s="88"/>
      <c r="SZH158" s="88"/>
      <c r="SZI158" s="88"/>
      <c r="SZJ158" s="88"/>
      <c r="SZK158" s="88"/>
      <c r="SZL158" s="88"/>
      <c r="SZM158" s="88"/>
      <c r="SZN158" s="88"/>
      <c r="SZO158" s="88"/>
      <c r="SZP158" s="88"/>
      <c r="SZQ158" s="88"/>
      <c r="SZR158" s="88"/>
      <c r="SZS158" s="88"/>
      <c r="SZT158" s="88"/>
      <c r="SZU158" s="88"/>
      <c r="SZV158" s="88"/>
      <c r="SZW158" s="88"/>
      <c r="SZX158" s="88"/>
      <c r="SZY158" s="88"/>
      <c r="SZZ158" s="88"/>
      <c r="TAA158" s="88"/>
      <c r="TAB158" s="88"/>
      <c r="TAC158" s="88"/>
      <c r="TAD158" s="88"/>
      <c r="TAE158" s="88"/>
      <c r="TAF158" s="88"/>
      <c r="TAG158" s="88"/>
      <c r="TAH158" s="88"/>
      <c r="TAI158" s="88"/>
      <c r="TAJ158" s="88"/>
      <c r="TAK158" s="88"/>
      <c r="TAL158" s="88"/>
      <c r="TAM158" s="88"/>
      <c r="TAN158" s="88"/>
      <c r="TAO158" s="88"/>
      <c r="TAP158" s="88"/>
      <c r="TAQ158" s="88"/>
      <c r="TAR158" s="88"/>
      <c r="TAS158" s="88"/>
      <c r="TAT158" s="88"/>
      <c r="TAU158" s="88"/>
      <c r="TAV158" s="88"/>
      <c r="TAW158" s="88"/>
      <c r="TAX158" s="88"/>
      <c r="TAY158" s="88"/>
      <c r="TAZ158" s="88"/>
      <c r="TBA158" s="88"/>
      <c r="TBB158" s="88"/>
      <c r="TBC158" s="88"/>
      <c r="TBD158" s="88"/>
      <c r="TBE158" s="88"/>
      <c r="TBF158" s="88"/>
      <c r="TBG158" s="88"/>
      <c r="TBH158" s="88"/>
      <c r="TBI158" s="88"/>
      <c r="TBJ158" s="88"/>
      <c r="TBK158" s="88"/>
      <c r="TBL158" s="88"/>
      <c r="TBM158" s="88"/>
      <c r="TBN158" s="88"/>
      <c r="TBO158" s="88"/>
      <c r="TBP158" s="88"/>
      <c r="TBQ158" s="88"/>
      <c r="TBR158" s="88"/>
      <c r="TBS158" s="88"/>
      <c r="TBT158" s="88"/>
      <c r="TBU158" s="88"/>
      <c r="TBV158" s="88"/>
      <c r="TBW158" s="88"/>
      <c r="TBX158" s="88"/>
      <c r="TBY158" s="88"/>
      <c r="TBZ158" s="88"/>
      <c r="TCA158" s="88"/>
      <c r="TCB158" s="88"/>
      <c r="TCC158" s="88"/>
      <c r="TCD158" s="88"/>
      <c r="TCE158" s="88"/>
      <c r="TCF158" s="88"/>
      <c r="TCG158" s="88"/>
      <c r="TCH158" s="88"/>
      <c r="TCI158" s="88"/>
      <c r="TCJ158" s="88"/>
      <c r="TCK158" s="88"/>
      <c r="TCL158" s="88"/>
      <c r="TCM158" s="88"/>
      <c r="TCN158" s="88"/>
      <c r="TCO158" s="88"/>
      <c r="TCP158" s="88"/>
      <c r="TCQ158" s="88"/>
      <c r="TCR158" s="88"/>
      <c r="TCS158" s="88"/>
      <c r="TCT158" s="88"/>
      <c r="TCU158" s="88"/>
      <c r="TCV158" s="88"/>
      <c r="TCW158" s="88"/>
      <c r="TCX158" s="88"/>
      <c r="TCY158" s="88"/>
      <c r="TCZ158" s="88"/>
      <c r="TDA158" s="88"/>
      <c r="TDB158" s="88"/>
      <c r="TDC158" s="88"/>
      <c r="TDD158" s="88"/>
      <c r="TDE158" s="88"/>
      <c r="TDF158" s="88"/>
      <c r="TDG158" s="88"/>
      <c r="TDH158" s="88"/>
      <c r="TDI158" s="88"/>
      <c r="TDJ158" s="88"/>
      <c r="TDK158" s="88"/>
      <c r="TDL158" s="88"/>
      <c r="TDM158" s="88"/>
      <c r="TDN158" s="88"/>
      <c r="TDO158" s="88"/>
      <c r="TDP158" s="88"/>
      <c r="TDQ158" s="88"/>
      <c r="TDR158" s="88"/>
      <c r="TDS158" s="88"/>
      <c r="TDT158" s="88"/>
      <c r="TDU158" s="88"/>
      <c r="TDV158" s="88"/>
      <c r="TDW158" s="88"/>
      <c r="TDX158" s="88"/>
      <c r="TDY158" s="88"/>
      <c r="TDZ158" s="88"/>
      <c r="TEA158" s="88"/>
      <c r="TEB158" s="88"/>
      <c r="TEC158" s="88"/>
      <c r="TED158" s="88"/>
      <c r="TEE158" s="88"/>
      <c r="TEF158" s="88"/>
      <c r="TEG158" s="88"/>
      <c r="TEH158" s="88"/>
      <c r="TEI158" s="88"/>
      <c r="TEJ158" s="88"/>
      <c r="TEK158" s="88"/>
      <c r="TEL158" s="88"/>
      <c r="TEM158" s="88"/>
      <c r="TEN158" s="88"/>
      <c r="TEO158" s="88"/>
      <c r="TEP158" s="88"/>
      <c r="TEQ158" s="88"/>
      <c r="TER158" s="88"/>
      <c r="TES158" s="88"/>
      <c r="TET158" s="88"/>
      <c r="TEU158" s="88"/>
      <c r="TEV158" s="88"/>
      <c r="TEW158" s="88"/>
      <c r="TEX158" s="88"/>
      <c r="TEY158" s="88"/>
      <c r="TEZ158" s="88"/>
      <c r="TFA158" s="88"/>
      <c r="TFB158" s="88"/>
      <c r="TFC158" s="88"/>
      <c r="TFD158" s="88"/>
      <c r="TFE158" s="88"/>
      <c r="TFF158" s="88"/>
      <c r="TFG158" s="88"/>
      <c r="TFH158" s="88"/>
      <c r="TFI158" s="88"/>
      <c r="TFJ158" s="88"/>
      <c r="TFK158" s="88"/>
      <c r="TFL158" s="88"/>
      <c r="TFM158" s="88"/>
      <c r="TFN158" s="88"/>
      <c r="TFO158" s="88"/>
      <c r="TFP158" s="88"/>
      <c r="TFQ158" s="88"/>
      <c r="TFR158" s="88"/>
      <c r="TFS158" s="88"/>
      <c r="TFT158" s="88"/>
      <c r="TFU158" s="88"/>
      <c r="TFV158" s="88"/>
      <c r="TFW158" s="88"/>
      <c r="TFX158" s="88"/>
      <c r="TFY158" s="88"/>
      <c r="TFZ158" s="88"/>
      <c r="TGA158" s="88"/>
      <c r="TGB158" s="88"/>
      <c r="TGC158" s="88"/>
      <c r="TGD158" s="88"/>
      <c r="TGE158" s="88"/>
      <c r="TGF158" s="88"/>
      <c r="TGG158" s="88"/>
      <c r="TGH158" s="88"/>
      <c r="TGI158" s="88"/>
      <c r="TGJ158" s="88"/>
      <c r="TGK158" s="88"/>
      <c r="TGL158" s="88"/>
      <c r="TGM158" s="88"/>
      <c r="TGN158" s="88"/>
      <c r="TGO158" s="88"/>
      <c r="TGP158" s="88"/>
      <c r="TGQ158" s="88"/>
      <c r="TGR158" s="88"/>
      <c r="TGS158" s="88"/>
      <c r="TGT158" s="88"/>
      <c r="TGU158" s="88"/>
      <c r="TGV158" s="88"/>
      <c r="TGW158" s="88"/>
      <c r="TGX158" s="88"/>
      <c r="TGY158" s="88"/>
      <c r="TGZ158" s="88"/>
      <c r="THA158" s="88"/>
      <c r="THB158" s="88"/>
      <c r="THC158" s="88"/>
      <c r="THD158" s="88"/>
      <c r="THE158" s="88"/>
      <c r="THF158" s="88"/>
      <c r="THG158" s="88"/>
      <c r="THH158" s="88"/>
      <c r="THI158" s="88"/>
      <c r="THJ158" s="88"/>
      <c r="THK158" s="88"/>
      <c r="THL158" s="88"/>
      <c r="THM158" s="88"/>
      <c r="THN158" s="88"/>
      <c r="THO158" s="88"/>
      <c r="THP158" s="88"/>
      <c r="THQ158" s="88"/>
      <c r="THR158" s="88"/>
      <c r="THS158" s="88"/>
      <c r="THT158" s="88"/>
      <c r="THU158" s="88"/>
      <c r="THV158" s="88"/>
      <c r="THW158" s="88"/>
      <c r="THX158" s="88"/>
      <c r="THY158" s="88"/>
      <c r="THZ158" s="88"/>
      <c r="TIA158" s="88"/>
      <c r="TIB158" s="88"/>
      <c r="TIC158" s="88"/>
      <c r="TID158" s="88"/>
      <c r="TIE158" s="88"/>
      <c r="TIF158" s="88"/>
      <c r="TIG158" s="88"/>
      <c r="TIH158" s="88"/>
      <c r="TII158" s="88"/>
      <c r="TIJ158" s="88"/>
      <c r="TIK158" s="88"/>
      <c r="TIL158" s="88"/>
      <c r="TIM158" s="88"/>
      <c r="TIN158" s="88"/>
      <c r="TIO158" s="88"/>
      <c r="TIP158" s="88"/>
      <c r="TIQ158" s="88"/>
      <c r="TIR158" s="88"/>
      <c r="TIS158" s="88"/>
      <c r="TIT158" s="88"/>
      <c r="TIU158" s="88"/>
      <c r="TIV158" s="88"/>
      <c r="TIW158" s="88"/>
      <c r="TIX158" s="88"/>
      <c r="TIY158" s="88"/>
      <c r="TIZ158" s="88"/>
      <c r="TJA158" s="88"/>
      <c r="TJB158" s="88"/>
      <c r="TJC158" s="88"/>
      <c r="TJD158" s="88"/>
      <c r="TJE158" s="88"/>
      <c r="TJF158" s="88"/>
      <c r="TJG158" s="88"/>
      <c r="TJH158" s="88"/>
      <c r="TJI158" s="88"/>
      <c r="TJJ158" s="88"/>
      <c r="TJK158" s="88"/>
      <c r="TJL158" s="88"/>
      <c r="TJM158" s="88"/>
      <c r="TJN158" s="88"/>
      <c r="TJO158" s="88"/>
      <c r="TJP158" s="88"/>
      <c r="TJQ158" s="88"/>
      <c r="TJR158" s="88"/>
      <c r="TJS158" s="88"/>
      <c r="TJT158" s="88"/>
      <c r="TJU158" s="88"/>
      <c r="TJV158" s="88"/>
      <c r="TJW158" s="88"/>
      <c r="TJX158" s="88"/>
      <c r="TJY158" s="88"/>
      <c r="TJZ158" s="88"/>
      <c r="TKA158" s="88"/>
      <c r="TKB158" s="88"/>
      <c r="TKC158" s="88"/>
      <c r="TKD158" s="88"/>
      <c r="TKE158" s="88"/>
      <c r="TKF158" s="88"/>
      <c r="TKG158" s="88"/>
      <c r="TKH158" s="88"/>
      <c r="TKI158" s="88"/>
      <c r="TKJ158" s="88"/>
      <c r="TKK158" s="88"/>
      <c r="TKL158" s="88"/>
      <c r="TKM158" s="88"/>
      <c r="TKN158" s="88"/>
      <c r="TKO158" s="88"/>
      <c r="TKP158" s="88"/>
      <c r="TKQ158" s="88"/>
      <c r="TKR158" s="88"/>
      <c r="TKS158" s="88"/>
      <c r="TKT158" s="88"/>
      <c r="TKU158" s="88"/>
      <c r="TKV158" s="88"/>
      <c r="TKW158" s="88"/>
      <c r="TKX158" s="88"/>
      <c r="TKY158" s="88"/>
      <c r="TKZ158" s="88"/>
      <c r="TLA158" s="88"/>
      <c r="TLB158" s="88"/>
      <c r="TLC158" s="88"/>
      <c r="TLD158" s="88"/>
      <c r="TLE158" s="88"/>
      <c r="TLF158" s="88"/>
      <c r="TLG158" s="88"/>
      <c r="TLH158" s="88"/>
      <c r="TLI158" s="88"/>
      <c r="TLJ158" s="88"/>
      <c r="TLK158" s="88"/>
      <c r="TLL158" s="88"/>
      <c r="TLM158" s="88"/>
      <c r="TLN158" s="88"/>
      <c r="TLO158" s="88"/>
      <c r="TLP158" s="88"/>
      <c r="TLQ158" s="88"/>
      <c r="TLR158" s="88"/>
      <c r="TLS158" s="88"/>
      <c r="TLT158" s="88"/>
      <c r="TLU158" s="88"/>
      <c r="TLV158" s="88"/>
      <c r="TLW158" s="88"/>
      <c r="TLX158" s="88"/>
      <c r="TLY158" s="88"/>
      <c r="TLZ158" s="88"/>
      <c r="TMA158" s="88"/>
      <c r="TMB158" s="88"/>
      <c r="TMC158" s="88"/>
      <c r="TMD158" s="88"/>
      <c r="TME158" s="88"/>
      <c r="TMF158" s="88"/>
      <c r="TMG158" s="88"/>
      <c r="TMH158" s="88"/>
      <c r="TMI158" s="88"/>
      <c r="TMJ158" s="88"/>
      <c r="TMK158" s="88"/>
      <c r="TML158" s="88"/>
      <c r="TMM158" s="88"/>
      <c r="TMN158" s="88"/>
      <c r="TMO158" s="88"/>
      <c r="TMP158" s="88"/>
      <c r="TMQ158" s="88"/>
      <c r="TMR158" s="88"/>
      <c r="TMS158" s="88"/>
      <c r="TMT158" s="88"/>
      <c r="TMU158" s="88"/>
      <c r="TMV158" s="88"/>
      <c r="TMW158" s="88"/>
      <c r="TMX158" s="88"/>
      <c r="TMY158" s="88"/>
      <c r="TMZ158" s="88"/>
      <c r="TNA158" s="88"/>
      <c r="TNB158" s="88"/>
      <c r="TNC158" s="88"/>
      <c r="TND158" s="88"/>
      <c r="TNE158" s="88"/>
      <c r="TNF158" s="88"/>
      <c r="TNG158" s="88"/>
      <c r="TNH158" s="88"/>
      <c r="TNI158" s="88"/>
      <c r="TNJ158" s="88"/>
      <c r="TNK158" s="88"/>
      <c r="TNL158" s="88"/>
      <c r="TNM158" s="88"/>
      <c r="TNN158" s="88"/>
      <c r="TNO158" s="88"/>
      <c r="TNP158" s="88"/>
      <c r="TNQ158" s="88"/>
      <c r="TNR158" s="88"/>
      <c r="TNS158" s="88"/>
      <c r="TNT158" s="88"/>
      <c r="TNU158" s="88"/>
      <c r="TNV158" s="88"/>
      <c r="TNW158" s="88"/>
      <c r="TNX158" s="88"/>
      <c r="TNY158" s="88"/>
      <c r="TNZ158" s="88"/>
      <c r="TOA158" s="88"/>
      <c r="TOB158" s="88"/>
      <c r="TOC158" s="88"/>
      <c r="TOD158" s="88"/>
      <c r="TOE158" s="88"/>
      <c r="TOF158" s="88"/>
      <c r="TOG158" s="88"/>
      <c r="TOH158" s="88"/>
      <c r="TOI158" s="88"/>
      <c r="TOJ158" s="88"/>
      <c r="TOK158" s="88"/>
      <c r="TOL158" s="88"/>
      <c r="TOM158" s="88"/>
      <c r="TON158" s="88"/>
      <c r="TOO158" s="88"/>
      <c r="TOP158" s="88"/>
      <c r="TOQ158" s="88"/>
      <c r="TOR158" s="88"/>
      <c r="TOS158" s="88"/>
      <c r="TOT158" s="88"/>
      <c r="TOU158" s="88"/>
      <c r="TOV158" s="88"/>
      <c r="TOW158" s="88"/>
      <c r="TOX158" s="88"/>
      <c r="TOY158" s="88"/>
      <c r="TOZ158" s="88"/>
      <c r="TPA158" s="88"/>
      <c r="TPB158" s="88"/>
      <c r="TPC158" s="88"/>
      <c r="TPD158" s="88"/>
      <c r="TPE158" s="88"/>
      <c r="TPF158" s="88"/>
      <c r="TPG158" s="88"/>
      <c r="TPH158" s="88"/>
      <c r="TPI158" s="88"/>
      <c r="TPJ158" s="88"/>
      <c r="TPK158" s="88"/>
      <c r="TPL158" s="88"/>
      <c r="TPM158" s="88"/>
      <c r="TPN158" s="88"/>
      <c r="TPO158" s="88"/>
      <c r="TPP158" s="88"/>
      <c r="TPQ158" s="88"/>
      <c r="TPR158" s="88"/>
      <c r="TPS158" s="88"/>
      <c r="TPT158" s="88"/>
      <c r="TPU158" s="88"/>
      <c r="TPV158" s="88"/>
      <c r="TPW158" s="88"/>
      <c r="TPX158" s="88"/>
      <c r="TPY158" s="88"/>
      <c r="TPZ158" s="88"/>
      <c r="TQA158" s="88"/>
      <c r="TQB158" s="88"/>
      <c r="TQC158" s="88"/>
      <c r="TQD158" s="88"/>
      <c r="TQE158" s="88"/>
      <c r="TQF158" s="88"/>
      <c r="TQG158" s="88"/>
      <c r="TQH158" s="88"/>
      <c r="TQI158" s="88"/>
      <c r="TQJ158" s="88"/>
      <c r="TQK158" s="88"/>
      <c r="TQL158" s="88"/>
      <c r="TQM158" s="88"/>
      <c r="TQN158" s="88"/>
      <c r="TQO158" s="88"/>
      <c r="TQP158" s="88"/>
      <c r="TQQ158" s="88"/>
      <c r="TQR158" s="88"/>
      <c r="TQS158" s="88"/>
      <c r="TQT158" s="88"/>
      <c r="TQU158" s="88"/>
      <c r="TQV158" s="88"/>
      <c r="TQW158" s="88"/>
      <c r="TQX158" s="88"/>
      <c r="TQY158" s="88"/>
      <c r="TQZ158" s="88"/>
      <c r="TRA158" s="88"/>
      <c r="TRB158" s="88"/>
      <c r="TRC158" s="88"/>
      <c r="TRD158" s="88"/>
      <c r="TRE158" s="88"/>
      <c r="TRF158" s="88"/>
      <c r="TRG158" s="88"/>
      <c r="TRH158" s="88"/>
      <c r="TRI158" s="88"/>
      <c r="TRJ158" s="88"/>
      <c r="TRK158" s="88"/>
      <c r="TRL158" s="88"/>
      <c r="TRM158" s="88"/>
      <c r="TRN158" s="88"/>
      <c r="TRO158" s="88"/>
      <c r="TRP158" s="88"/>
      <c r="TRQ158" s="88"/>
      <c r="TRR158" s="88"/>
      <c r="TRS158" s="88"/>
      <c r="TRT158" s="88"/>
      <c r="TRU158" s="88"/>
      <c r="TRV158" s="88"/>
      <c r="TRW158" s="88"/>
      <c r="TRX158" s="88"/>
      <c r="TRY158" s="88"/>
      <c r="TRZ158" s="88"/>
      <c r="TSA158" s="88"/>
      <c r="TSB158" s="88"/>
      <c r="TSC158" s="88"/>
      <c r="TSD158" s="88"/>
      <c r="TSE158" s="88"/>
      <c r="TSF158" s="88"/>
      <c r="TSG158" s="88"/>
      <c r="TSH158" s="88"/>
      <c r="TSI158" s="88"/>
      <c r="TSJ158" s="88"/>
      <c r="TSK158" s="88"/>
      <c r="TSL158" s="88"/>
      <c r="TSM158" s="88"/>
      <c r="TSN158" s="88"/>
      <c r="TSO158" s="88"/>
      <c r="TSP158" s="88"/>
      <c r="TSQ158" s="88"/>
      <c r="TSR158" s="88"/>
      <c r="TSS158" s="88"/>
      <c r="TST158" s="88"/>
      <c r="TSU158" s="88"/>
      <c r="TSV158" s="88"/>
      <c r="TSW158" s="88"/>
      <c r="TSX158" s="88"/>
      <c r="TSY158" s="88"/>
      <c r="TSZ158" s="88"/>
      <c r="TTA158" s="88"/>
      <c r="TTB158" s="88"/>
      <c r="TTC158" s="88"/>
      <c r="TTD158" s="88"/>
      <c r="TTE158" s="88"/>
      <c r="TTF158" s="88"/>
      <c r="TTG158" s="88"/>
      <c r="TTH158" s="88"/>
      <c r="TTI158" s="88"/>
      <c r="TTJ158" s="88"/>
      <c r="TTK158" s="88"/>
      <c r="TTL158" s="88"/>
      <c r="TTM158" s="88"/>
      <c r="TTN158" s="88"/>
      <c r="TTO158" s="88"/>
      <c r="TTP158" s="88"/>
      <c r="TTQ158" s="88"/>
      <c r="TTR158" s="88"/>
      <c r="TTS158" s="88"/>
      <c r="TTT158" s="88"/>
      <c r="TTU158" s="88"/>
      <c r="TTV158" s="88"/>
      <c r="TTW158" s="88"/>
      <c r="TTX158" s="88"/>
      <c r="TTY158" s="88"/>
      <c r="TTZ158" s="88"/>
      <c r="TUA158" s="88"/>
      <c r="TUB158" s="88"/>
      <c r="TUC158" s="88"/>
      <c r="TUD158" s="88"/>
      <c r="TUE158" s="88"/>
      <c r="TUF158" s="88"/>
      <c r="TUG158" s="88"/>
      <c r="TUH158" s="88"/>
      <c r="TUI158" s="88"/>
      <c r="TUJ158" s="88"/>
      <c r="TUK158" s="88"/>
      <c r="TUL158" s="88"/>
      <c r="TUM158" s="88"/>
      <c r="TUN158" s="88"/>
      <c r="TUO158" s="88"/>
      <c r="TUP158" s="88"/>
      <c r="TUQ158" s="88"/>
      <c r="TUR158" s="88"/>
      <c r="TUS158" s="88"/>
      <c r="TUT158" s="88"/>
      <c r="TUU158" s="88"/>
      <c r="TUV158" s="88"/>
      <c r="TUW158" s="88"/>
      <c r="TUX158" s="88"/>
      <c r="TUY158" s="88"/>
      <c r="TUZ158" s="88"/>
      <c r="TVA158" s="88"/>
      <c r="TVB158" s="88"/>
      <c r="TVC158" s="88"/>
      <c r="TVD158" s="88"/>
      <c r="TVE158" s="88"/>
      <c r="TVF158" s="88"/>
      <c r="TVG158" s="88"/>
      <c r="TVH158" s="88"/>
      <c r="TVI158" s="88"/>
      <c r="TVJ158" s="88"/>
      <c r="TVK158" s="88"/>
      <c r="TVL158" s="88"/>
      <c r="TVM158" s="88"/>
      <c r="TVN158" s="88"/>
      <c r="TVO158" s="88"/>
      <c r="TVP158" s="88"/>
      <c r="TVQ158" s="88"/>
      <c r="TVR158" s="88"/>
      <c r="TVS158" s="88"/>
      <c r="TVT158" s="88"/>
      <c r="TVU158" s="88"/>
      <c r="TVV158" s="88"/>
      <c r="TVW158" s="88"/>
      <c r="TVX158" s="88"/>
      <c r="TVY158" s="88"/>
      <c r="TVZ158" s="88"/>
      <c r="TWA158" s="88"/>
      <c r="TWB158" s="88"/>
      <c r="TWC158" s="88"/>
      <c r="TWD158" s="88"/>
      <c r="TWE158" s="88"/>
      <c r="TWF158" s="88"/>
      <c r="TWG158" s="88"/>
      <c r="TWH158" s="88"/>
      <c r="TWI158" s="88"/>
      <c r="TWJ158" s="88"/>
      <c r="TWK158" s="88"/>
      <c r="TWL158" s="88"/>
      <c r="TWM158" s="88"/>
      <c r="TWN158" s="88"/>
      <c r="TWO158" s="88"/>
      <c r="TWP158" s="88"/>
      <c r="TWQ158" s="88"/>
      <c r="TWR158" s="88"/>
      <c r="TWS158" s="88"/>
      <c r="TWT158" s="88"/>
      <c r="TWU158" s="88"/>
      <c r="TWV158" s="88"/>
      <c r="TWW158" s="88"/>
      <c r="TWX158" s="88"/>
      <c r="TWY158" s="88"/>
      <c r="TWZ158" s="88"/>
      <c r="TXA158" s="88"/>
      <c r="TXB158" s="88"/>
      <c r="TXC158" s="88"/>
      <c r="TXD158" s="88"/>
      <c r="TXE158" s="88"/>
      <c r="TXF158" s="88"/>
      <c r="TXG158" s="88"/>
      <c r="TXH158" s="88"/>
      <c r="TXI158" s="88"/>
      <c r="TXJ158" s="88"/>
      <c r="TXK158" s="88"/>
      <c r="TXL158" s="88"/>
      <c r="TXM158" s="88"/>
      <c r="TXN158" s="88"/>
      <c r="TXO158" s="88"/>
      <c r="TXP158" s="88"/>
      <c r="TXQ158" s="88"/>
      <c r="TXR158" s="88"/>
      <c r="TXS158" s="88"/>
      <c r="TXT158" s="88"/>
      <c r="TXU158" s="88"/>
      <c r="TXV158" s="88"/>
      <c r="TXW158" s="88"/>
      <c r="TXX158" s="88"/>
      <c r="TXY158" s="88"/>
      <c r="TXZ158" s="88"/>
      <c r="TYA158" s="88"/>
      <c r="TYB158" s="88"/>
      <c r="TYC158" s="88"/>
      <c r="TYD158" s="88"/>
      <c r="TYE158" s="88"/>
      <c r="TYF158" s="88"/>
      <c r="TYG158" s="88"/>
      <c r="TYH158" s="88"/>
      <c r="TYI158" s="88"/>
      <c r="TYJ158" s="88"/>
      <c r="TYK158" s="88"/>
      <c r="TYL158" s="88"/>
      <c r="TYM158" s="88"/>
      <c r="TYN158" s="88"/>
      <c r="TYO158" s="88"/>
      <c r="TYP158" s="88"/>
      <c r="TYQ158" s="88"/>
      <c r="TYR158" s="88"/>
      <c r="TYS158" s="88"/>
      <c r="TYT158" s="88"/>
      <c r="TYU158" s="88"/>
      <c r="TYV158" s="88"/>
      <c r="TYW158" s="88"/>
      <c r="TYX158" s="88"/>
      <c r="TYY158" s="88"/>
      <c r="TYZ158" s="88"/>
      <c r="TZA158" s="88"/>
      <c r="TZB158" s="88"/>
      <c r="TZC158" s="88"/>
      <c r="TZD158" s="88"/>
      <c r="TZE158" s="88"/>
      <c r="TZF158" s="88"/>
      <c r="TZG158" s="88"/>
      <c r="TZH158" s="88"/>
      <c r="TZI158" s="88"/>
      <c r="TZJ158" s="88"/>
      <c r="TZK158" s="88"/>
      <c r="TZL158" s="88"/>
      <c r="TZM158" s="88"/>
      <c r="TZN158" s="88"/>
      <c r="TZO158" s="88"/>
      <c r="TZP158" s="88"/>
      <c r="TZQ158" s="88"/>
      <c r="TZR158" s="88"/>
      <c r="TZS158" s="88"/>
      <c r="TZT158" s="88"/>
      <c r="TZU158" s="88"/>
      <c r="TZV158" s="88"/>
      <c r="TZW158" s="88"/>
      <c r="TZX158" s="88"/>
      <c r="TZY158" s="88"/>
      <c r="TZZ158" s="88"/>
      <c r="UAA158" s="88"/>
      <c r="UAB158" s="88"/>
      <c r="UAC158" s="88"/>
      <c r="UAD158" s="88"/>
      <c r="UAE158" s="88"/>
      <c r="UAF158" s="88"/>
      <c r="UAG158" s="88"/>
      <c r="UAH158" s="88"/>
      <c r="UAI158" s="88"/>
      <c r="UAJ158" s="88"/>
      <c r="UAK158" s="88"/>
      <c r="UAL158" s="88"/>
      <c r="UAM158" s="88"/>
      <c r="UAN158" s="88"/>
      <c r="UAO158" s="88"/>
      <c r="UAP158" s="88"/>
      <c r="UAQ158" s="88"/>
      <c r="UAR158" s="88"/>
      <c r="UAS158" s="88"/>
      <c r="UAT158" s="88"/>
      <c r="UAU158" s="88"/>
      <c r="UAV158" s="88"/>
      <c r="UAW158" s="88"/>
      <c r="UAX158" s="88"/>
      <c r="UAY158" s="88"/>
      <c r="UAZ158" s="88"/>
      <c r="UBA158" s="88"/>
      <c r="UBB158" s="88"/>
      <c r="UBC158" s="88"/>
      <c r="UBD158" s="88"/>
      <c r="UBE158" s="88"/>
      <c r="UBF158" s="88"/>
      <c r="UBG158" s="88"/>
      <c r="UBH158" s="88"/>
      <c r="UBI158" s="88"/>
      <c r="UBJ158" s="88"/>
      <c r="UBK158" s="88"/>
      <c r="UBL158" s="88"/>
      <c r="UBM158" s="88"/>
      <c r="UBN158" s="88"/>
      <c r="UBO158" s="88"/>
      <c r="UBP158" s="88"/>
      <c r="UBQ158" s="88"/>
      <c r="UBR158" s="88"/>
      <c r="UBS158" s="88"/>
      <c r="UBT158" s="88"/>
      <c r="UBU158" s="88"/>
      <c r="UBV158" s="88"/>
      <c r="UBW158" s="88"/>
      <c r="UBX158" s="88"/>
      <c r="UBY158" s="88"/>
      <c r="UBZ158" s="88"/>
      <c r="UCA158" s="88"/>
      <c r="UCB158" s="88"/>
      <c r="UCC158" s="88"/>
      <c r="UCD158" s="88"/>
      <c r="UCE158" s="88"/>
      <c r="UCF158" s="88"/>
      <c r="UCG158" s="88"/>
      <c r="UCH158" s="88"/>
      <c r="UCI158" s="88"/>
      <c r="UCJ158" s="88"/>
      <c r="UCK158" s="88"/>
      <c r="UCL158" s="88"/>
      <c r="UCM158" s="88"/>
      <c r="UCN158" s="88"/>
      <c r="UCO158" s="88"/>
      <c r="UCP158" s="88"/>
      <c r="UCQ158" s="88"/>
      <c r="UCR158" s="88"/>
      <c r="UCS158" s="88"/>
      <c r="UCT158" s="88"/>
      <c r="UCU158" s="88"/>
      <c r="UCV158" s="88"/>
      <c r="UCW158" s="88"/>
      <c r="UCX158" s="88"/>
      <c r="UCY158" s="88"/>
      <c r="UCZ158" s="88"/>
      <c r="UDA158" s="88"/>
      <c r="UDB158" s="88"/>
      <c r="UDC158" s="88"/>
      <c r="UDD158" s="88"/>
      <c r="UDE158" s="88"/>
      <c r="UDF158" s="88"/>
      <c r="UDG158" s="88"/>
      <c r="UDH158" s="88"/>
      <c r="UDI158" s="88"/>
      <c r="UDJ158" s="88"/>
      <c r="UDK158" s="88"/>
      <c r="UDL158" s="88"/>
      <c r="UDM158" s="88"/>
      <c r="UDN158" s="88"/>
      <c r="UDO158" s="88"/>
      <c r="UDP158" s="88"/>
      <c r="UDQ158" s="88"/>
      <c r="UDR158" s="88"/>
      <c r="UDS158" s="88"/>
      <c r="UDT158" s="88"/>
      <c r="UDU158" s="88"/>
      <c r="UDV158" s="88"/>
      <c r="UDW158" s="88"/>
      <c r="UDX158" s="88"/>
      <c r="UDY158" s="88"/>
      <c r="UDZ158" s="88"/>
      <c r="UEA158" s="88"/>
      <c r="UEB158" s="88"/>
      <c r="UEC158" s="88"/>
      <c r="UED158" s="88"/>
      <c r="UEE158" s="88"/>
      <c r="UEF158" s="88"/>
      <c r="UEG158" s="88"/>
      <c r="UEH158" s="88"/>
      <c r="UEI158" s="88"/>
      <c r="UEJ158" s="88"/>
      <c r="UEK158" s="88"/>
      <c r="UEL158" s="88"/>
      <c r="UEM158" s="88"/>
      <c r="UEN158" s="88"/>
      <c r="UEO158" s="88"/>
      <c r="UEP158" s="88"/>
      <c r="UEQ158" s="88"/>
      <c r="UER158" s="88"/>
      <c r="UES158" s="88"/>
      <c r="UET158" s="88"/>
      <c r="UEU158" s="88"/>
      <c r="UEV158" s="88"/>
      <c r="UEW158" s="88"/>
      <c r="UEX158" s="88"/>
      <c r="UEY158" s="88"/>
      <c r="UEZ158" s="88"/>
      <c r="UFA158" s="88"/>
      <c r="UFB158" s="88"/>
      <c r="UFC158" s="88"/>
      <c r="UFD158" s="88"/>
      <c r="UFE158" s="88"/>
      <c r="UFF158" s="88"/>
      <c r="UFG158" s="88"/>
      <c r="UFH158" s="88"/>
      <c r="UFI158" s="88"/>
      <c r="UFJ158" s="88"/>
      <c r="UFK158" s="88"/>
      <c r="UFL158" s="88"/>
      <c r="UFM158" s="88"/>
      <c r="UFN158" s="88"/>
      <c r="UFO158" s="88"/>
      <c r="UFP158" s="88"/>
      <c r="UFQ158" s="88"/>
      <c r="UFR158" s="88"/>
      <c r="UFS158" s="88"/>
      <c r="UFT158" s="88"/>
      <c r="UFU158" s="88"/>
      <c r="UFV158" s="88"/>
      <c r="UFW158" s="88"/>
      <c r="UFX158" s="88"/>
      <c r="UFY158" s="88"/>
      <c r="UFZ158" s="88"/>
      <c r="UGA158" s="88"/>
      <c r="UGB158" s="88"/>
      <c r="UGC158" s="88"/>
      <c r="UGD158" s="88"/>
      <c r="UGE158" s="88"/>
      <c r="UGF158" s="88"/>
      <c r="UGG158" s="88"/>
      <c r="UGH158" s="88"/>
      <c r="UGI158" s="88"/>
      <c r="UGJ158" s="88"/>
      <c r="UGK158" s="88"/>
      <c r="UGL158" s="88"/>
      <c r="UGM158" s="88"/>
      <c r="UGN158" s="88"/>
      <c r="UGO158" s="88"/>
      <c r="UGP158" s="88"/>
      <c r="UGQ158" s="88"/>
      <c r="UGR158" s="88"/>
      <c r="UGS158" s="88"/>
      <c r="UGT158" s="88"/>
      <c r="UGU158" s="88"/>
      <c r="UGV158" s="88"/>
      <c r="UGW158" s="88"/>
      <c r="UGX158" s="88"/>
      <c r="UGY158" s="88"/>
      <c r="UGZ158" s="88"/>
      <c r="UHA158" s="88"/>
      <c r="UHB158" s="88"/>
      <c r="UHC158" s="88"/>
      <c r="UHD158" s="88"/>
      <c r="UHE158" s="88"/>
      <c r="UHF158" s="88"/>
      <c r="UHG158" s="88"/>
      <c r="UHH158" s="88"/>
      <c r="UHI158" s="88"/>
      <c r="UHJ158" s="88"/>
      <c r="UHK158" s="88"/>
      <c r="UHL158" s="88"/>
      <c r="UHM158" s="88"/>
      <c r="UHN158" s="88"/>
      <c r="UHO158" s="88"/>
      <c r="UHP158" s="88"/>
      <c r="UHQ158" s="88"/>
      <c r="UHR158" s="88"/>
      <c r="UHS158" s="88"/>
      <c r="UHT158" s="88"/>
      <c r="UHU158" s="88"/>
      <c r="UHV158" s="88"/>
      <c r="UHW158" s="88"/>
      <c r="UHX158" s="88"/>
      <c r="UHY158" s="88"/>
      <c r="UHZ158" s="88"/>
      <c r="UIA158" s="88"/>
      <c r="UIB158" s="88"/>
      <c r="UIC158" s="88"/>
      <c r="UID158" s="88"/>
      <c r="UIE158" s="88"/>
      <c r="UIF158" s="88"/>
      <c r="UIG158" s="88"/>
      <c r="UIH158" s="88"/>
      <c r="UII158" s="88"/>
      <c r="UIJ158" s="88"/>
      <c r="UIK158" s="88"/>
      <c r="UIL158" s="88"/>
      <c r="UIM158" s="88"/>
      <c r="UIN158" s="88"/>
      <c r="UIO158" s="88"/>
      <c r="UIP158" s="88"/>
      <c r="UIQ158" s="88"/>
      <c r="UIR158" s="88"/>
      <c r="UIS158" s="88"/>
      <c r="UIT158" s="88"/>
      <c r="UIU158" s="88"/>
      <c r="UIV158" s="88"/>
      <c r="UIW158" s="88"/>
      <c r="UIX158" s="88"/>
      <c r="UIY158" s="88"/>
      <c r="UIZ158" s="88"/>
      <c r="UJA158" s="88"/>
      <c r="UJB158" s="88"/>
      <c r="UJC158" s="88"/>
      <c r="UJD158" s="88"/>
      <c r="UJE158" s="88"/>
      <c r="UJF158" s="88"/>
      <c r="UJG158" s="88"/>
      <c r="UJH158" s="88"/>
      <c r="UJI158" s="88"/>
      <c r="UJJ158" s="88"/>
      <c r="UJK158" s="88"/>
      <c r="UJL158" s="88"/>
      <c r="UJM158" s="88"/>
      <c r="UJN158" s="88"/>
      <c r="UJO158" s="88"/>
      <c r="UJP158" s="88"/>
      <c r="UJQ158" s="88"/>
      <c r="UJR158" s="88"/>
      <c r="UJS158" s="88"/>
      <c r="UJT158" s="88"/>
      <c r="UJU158" s="88"/>
      <c r="UJV158" s="88"/>
      <c r="UJW158" s="88"/>
      <c r="UJX158" s="88"/>
      <c r="UJY158" s="88"/>
      <c r="UJZ158" s="88"/>
      <c r="UKA158" s="88"/>
      <c r="UKB158" s="88"/>
      <c r="UKC158" s="88"/>
      <c r="UKD158" s="88"/>
      <c r="UKE158" s="88"/>
      <c r="UKF158" s="88"/>
      <c r="UKG158" s="88"/>
      <c r="UKH158" s="88"/>
      <c r="UKI158" s="88"/>
      <c r="UKJ158" s="88"/>
      <c r="UKK158" s="88"/>
      <c r="UKL158" s="88"/>
      <c r="UKM158" s="88"/>
      <c r="UKN158" s="88"/>
      <c r="UKO158" s="88"/>
      <c r="UKP158" s="88"/>
      <c r="UKQ158" s="88"/>
      <c r="UKR158" s="88"/>
      <c r="UKS158" s="88"/>
      <c r="UKT158" s="88"/>
      <c r="UKU158" s="88"/>
      <c r="UKV158" s="88"/>
      <c r="UKW158" s="88"/>
      <c r="UKX158" s="88"/>
      <c r="UKY158" s="88"/>
      <c r="UKZ158" s="88"/>
      <c r="ULA158" s="88"/>
      <c r="ULB158" s="88"/>
      <c r="ULC158" s="88"/>
      <c r="ULD158" s="88"/>
      <c r="ULE158" s="88"/>
      <c r="ULF158" s="88"/>
      <c r="ULG158" s="88"/>
      <c r="ULH158" s="88"/>
      <c r="ULI158" s="88"/>
      <c r="ULJ158" s="88"/>
      <c r="ULK158" s="88"/>
      <c r="ULL158" s="88"/>
      <c r="ULM158" s="88"/>
      <c r="ULN158" s="88"/>
      <c r="ULO158" s="88"/>
      <c r="ULP158" s="88"/>
      <c r="ULQ158" s="88"/>
      <c r="ULR158" s="88"/>
      <c r="ULS158" s="88"/>
      <c r="ULT158" s="88"/>
      <c r="ULU158" s="88"/>
      <c r="ULV158" s="88"/>
      <c r="ULW158" s="88"/>
      <c r="ULX158" s="88"/>
      <c r="ULY158" s="88"/>
      <c r="ULZ158" s="88"/>
      <c r="UMA158" s="88"/>
      <c r="UMB158" s="88"/>
      <c r="UMC158" s="88"/>
      <c r="UMD158" s="88"/>
      <c r="UME158" s="88"/>
      <c r="UMF158" s="88"/>
      <c r="UMG158" s="88"/>
      <c r="UMH158" s="88"/>
      <c r="UMI158" s="88"/>
      <c r="UMJ158" s="88"/>
      <c r="UMK158" s="88"/>
      <c r="UML158" s="88"/>
      <c r="UMM158" s="88"/>
      <c r="UMN158" s="88"/>
      <c r="UMO158" s="88"/>
      <c r="UMP158" s="88"/>
      <c r="UMQ158" s="88"/>
      <c r="UMR158" s="88"/>
      <c r="UMS158" s="88"/>
      <c r="UMT158" s="88"/>
      <c r="UMU158" s="88"/>
      <c r="UMV158" s="88"/>
      <c r="UMW158" s="88"/>
      <c r="UMX158" s="88"/>
      <c r="UMY158" s="88"/>
      <c r="UMZ158" s="88"/>
      <c r="UNA158" s="88"/>
      <c r="UNB158" s="88"/>
      <c r="UNC158" s="88"/>
      <c r="UND158" s="88"/>
      <c r="UNE158" s="88"/>
      <c r="UNF158" s="88"/>
      <c r="UNG158" s="88"/>
      <c r="UNH158" s="88"/>
      <c r="UNI158" s="88"/>
      <c r="UNJ158" s="88"/>
      <c r="UNK158" s="88"/>
      <c r="UNL158" s="88"/>
      <c r="UNM158" s="88"/>
      <c r="UNN158" s="88"/>
      <c r="UNO158" s="88"/>
      <c r="UNP158" s="88"/>
      <c r="UNQ158" s="88"/>
      <c r="UNR158" s="88"/>
      <c r="UNS158" s="88"/>
      <c r="UNT158" s="88"/>
      <c r="UNU158" s="88"/>
      <c r="UNV158" s="88"/>
      <c r="UNW158" s="88"/>
      <c r="UNX158" s="88"/>
      <c r="UNY158" s="88"/>
      <c r="UNZ158" s="88"/>
      <c r="UOA158" s="88"/>
      <c r="UOB158" s="88"/>
      <c r="UOC158" s="88"/>
      <c r="UOD158" s="88"/>
      <c r="UOE158" s="88"/>
      <c r="UOF158" s="88"/>
      <c r="UOG158" s="88"/>
      <c r="UOH158" s="88"/>
      <c r="UOI158" s="88"/>
      <c r="UOJ158" s="88"/>
      <c r="UOK158" s="88"/>
      <c r="UOL158" s="88"/>
      <c r="UOM158" s="88"/>
      <c r="UON158" s="88"/>
      <c r="UOO158" s="88"/>
      <c r="UOP158" s="88"/>
      <c r="UOQ158" s="88"/>
      <c r="UOR158" s="88"/>
      <c r="UOS158" s="88"/>
      <c r="UOT158" s="88"/>
      <c r="UOU158" s="88"/>
      <c r="UOV158" s="88"/>
      <c r="UOW158" s="88"/>
      <c r="UOX158" s="88"/>
      <c r="UOY158" s="88"/>
      <c r="UOZ158" s="88"/>
      <c r="UPA158" s="88"/>
      <c r="UPB158" s="88"/>
      <c r="UPC158" s="88"/>
      <c r="UPD158" s="88"/>
      <c r="UPE158" s="88"/>
      <c r="UPF158" s="88"/>
      <c r="UPG158" s="88"/>
      <c r="UPH158" s="88"/>
      <c r="UPI158" s="88"/>
      <c r="UPJ158" s="88"/>
      <c r="UPK158" s="88"/>
      <c r="UPL158" s="88"/>
      <c r="UPM158" s="88"/>
      <c r="UPN158" s="88"/>
      <c r="UPO158" s="88"/>
      <c r="UPP158" s="88"/>
      <c r="UPQ158" s="88"/>
      <c r="UPR158" s="88"/>
      <c r="UPS158" s="88"/>
      <c r="UPT158" s="88"/>
      <c r="UPU158" s="88"/>
      <c r="UPV158" s="88"/>
      <c r="UPW158" s="88"/>
      <c r="UPX158" s="88"/>
      <c r="UPY158" s="88"/>
      <c r="UPZ158" s="88"/>
      <c r="UQA158" s="88"/>
      <c r="UQB158" s="88"/>
      <c r="UQC158" s="88"/>
      <c r="UQD158" s="88"/>
      <c r="UQE158" s="88"/>
      <c r="UQF158" s="88"/>
      <c r="UQG158" s="88"/>
      <c r="UQH158" s="88"/>
      <c r="UQI158" s="88"/>
      <c r="UQJ158" s="88"/>
      <c r="UQK158" s="88"/>
      <c r="UQL158" s="88"/>
      <c r="UQM158" s="88"/>
      <c r="UQN158" s="88"/>
      <c r="UQO158" s="88"/>
      <c r="UQP158" s="88"/>
      <c r="UQQ158" s="88"/>
      <c r="UQR158" s="88"/>
      <c r="UQS158" s="88"/>
      <c r="UQT158" s="88"/>
      <c r="UQU158" s="88"/>
      <c r="UQV158" s="88"/>
      <c r="UQW158" s="88"/>
      <c r="UQX158" s="88"/>
      <c r="UQY158" s="88"/>
      <c r="UQZ158" s="88"/>
      <c r="URA158" s="88"/>
      <c r="URB158" s="88"/>
      <c r="URC158" s="88"/>
      <c r="URD158" s="88"/>
      <c r="URE158" s="88"/>
      <c r="URF158" s="88"/>
      <c r="URG158" s="88"/>
      <c r="URH158" s="88"/>
      <c r="URI158" s="88"/>
      <c r="URJ158" s="88"/>
      <c r="URK158" s="88"/>
      <c r="URL158" s="88"/>
      <c r="URM158" s="88"/>
      <c r="URN158" s="88"/>
      <c r="URO158" s="88"/>
      <c r="URP158" s="88"/>
      <c r="URQ158" s="88"/>
      <c r="URR158" s="88"/>
      <c r="URS158" s="88"/>
      <c r="URT158" s="88"/>
      <c r="URU158" s="88"/>
      <c r="URV158" s="88"/>
      <c r="URW158" s="88"/>
      <c r="URX158" s="88"/>
      <c r="URY158" s="88"/>
      <c r="URZ158" s="88"/>
      <c r="USA158" s="88"/>
      <c r="USB158" s="88"/>
      <c r="USC158" s="88"/>
      <c r="USD158" s="88"/>
      <c r="USE158" s="88"/>
      <c r="USF158" s="88"/>
      <c r="USG158" s="88"/>
      <c r="USH158" s="88"/>
      <c r="USI158" s="88"/>
      <c r="USJ158" s="88"/>
      <c r="USK158" s="88"/>
      <c r="USL158" s="88"/>
      <c r="USM158" s="88"/>
      <c r="USN158" s="88"/>
      <c r="USO158" s="88"/>
      <c r="USP158" s="88"/>
      <c r="USQ158" s="88"/>
      <c r="USR158" s="88"/>
      <c r="USS158" s="88"/>
      <c r="UST158" s="88"/>
      <c r="USU158" s="88"/>
      <c r="USV158" s="88"/>
      <c r="USW158" s="88"/>
      <c r="USX158" s="88"/>
      <c r="USY158" s="88"/>
      <c r="USZ158" s="88"/>
      <c r="UTA158" s="88"/>
      <c r="UTB158" s="88"/>
      <c r="UTC158" s="88"/>
      <c r="UTD158" s="88"/>
      <c r="UTE158" s="88"/>
      <c r="UTF158" s="88"/>
      <c r="UTG158" s="88"/>
      <c r="UTH158" s="88"/>
      <c r="UTI158" s="88"/>
      <c r="UTJ158" s="88"/>
      <c r="UTK158" s="88"/>
      <c r="UTL158" s="88"/>
      <c r="UTM158" s="88"/>
      <c r="UTN158" s="88"/>
      <c r="UTO158" s="88"/>
      <c r="UTP158" s="88"/>
      <c r="UTQ158" s="88"/>
      <c r="UTR158" s="88"/>
      <c r="UTS158" s="88"/>
      <c r="UTT158" s="88"/>
      <c r="UTU158" s="88"/>
      <c r="UTV158" s="88"/>
      <c r="UTW158" s="88"/>
      <c r="UTX158" s="88"/>
      <c r="UTY158" s="88"/>
      <c r="UTZ158" s="88"/>
      <c r="UUA158" s="88"/>
      <c r="UUB158" s="88"/>
      <c r="UUC158" s="88"/>
      <c r="UUD158" s="88"/>
      <c r="UUE158" s="88"/>
      <c r="UUF158" s="88"/>
      <c r="UUG158" s="88"/>
      <c r="UUH158" s="88"/>
      <c r="UUI158" s="88"/>
      <c r="UUJ158" s="88"/>
      <c r="UUK158" s="88"/>
      <c r="UUL158" s="88"/>
      <c r="UUM158" s="88"/>
      <c r="UUN158" s="88"/>
      <c r="UUO158" s="88"/>
      <c r="UUP158" s="88"/>
      <c r="UUQ158" s="88"/>
      <c r="UUR158" s="88"/>
      <c r="UUS158" s="88"/>
      <c r="UUT158" s="88"/>
      <c r="UUU158" s="88"/>
      <c r="UUV158" s="88"/>
      <c r="UUW158" s="88"/>
      <c r="UUX158" s="88"/>
      <c r="UUY158" s="88"/>
      <c r="UUZ158" s="88"/>
      <c r="UVA158" s="88"/>
      <c r="UVB158" s="88"/>
      <c r="UVC158" s="88"/>
      <c r="UVD158" s="88"/>
      <c r="UVE158" s="88"/>
      <c r="UVF158" s="88"/>
      <c r="UVG158" s="88"/>
      <c r="UVH158" s="88"/>
      <c r="UVI158" s="88"/>
      <c r="UVJ158" s="88"/>
      <c r="UVK158" s="88"/>
      <c r="UVL158" s="88"/>
      <c r="UVM158" s="88"/>
      <c r="UVN158" s="88"/>
      <c r="UVO158" s="88"/>
      <c r="UVP158" s="88"/>
      <c r="UVQ158" s="88"/>
      <c r="UVR158" s="88"/>
      <c r="UVS158" s="88"/>
      <c r="UVT158" s="88"/>
      <c r="UVU158" s="88"/>
      <c r="UVV158" s="88"/>
      <c r="UVW158" s="88"/>
      <c r="UVX158" s="88"/>
      <c r="UVY158" s="88"/>
      <c r="UVZ158" s="88"/>
      <c r="UWA158" s="88"/>
      <c r="UWB158" s="88"/>
      <c r="UWC158" s="88"/>
      <c r="UWD158" s="88"/>
      <c r="UWE158" s="88"/>
      <c r="UWF158" s="88"/>
      <c r="UWG158" s="88"/>
      <c r="UWH158" s="88"/>
      <c r="UWI158" s="88"/>
      <c r="UWJ158" s="88"/>
      <c r="UWK158" s="88"/>
      <c r="UWL158" s="88"/>
      <c r="UWM158" s="88"/>
      <c r="UWN158" s="88"/>
      <c r="UWO158" s="88"/>
      <c r="UWP158" s="88"/>
      <c r="UWQ158" s="88"/>
      <c r="UWR158" s="88"/>
      <c r="UWS158" s="88"/>
      <c r="UWT158" s="88"/>
      <c r="UWU158" s="88"/>
      <c r="UWV158" s="88"/>
      <c r="UWW158" s="88"/>
      <c r="UWX158" s="88"/>
      <c r="UWY158" s="88"/>
      <c r="UWZ158" s="88"/>
      <c r="UXA158" s="88"/>
      <c r="UXB158" s="88"/>
      <c r="UXC158" s="88"/>
      <c r="UXD158" s="88"/>
      <c r="UXE158" s="88"/>
      <c r="UXF158" s="88"/>
      <c r="UXG158" s="88"/>
      <c r="UXH158" s="88"/>
      <c r="UXI158" s="88"/>
      <c r="UXJ158" s="88"/>
      <c r="UXK158" s="88"/>
      <c r="UXL158" s="88"/>
      <c r="UXM158" s="88"/>
      <c r="UXN158" s="88"/>
      <c r="UXO158" s="88"/>
      <c r="UXP158" s="88"/>
      <c r="UXQ158" s="88"/>
      <c r="UXR158" s="88"/>
      <c r="UXS158" s="88"/>
      <c r="UXT158" s="88"/>
      <c r="UXU158" s="88"/>
      <c r="UXV158" s="88"/>
      <c r="UXW158" s="88"/>
      <c r="UXX158" s="88"/>
      <c r="UXY158" s="88"/>
      <c r="UXZ158" s="88"/>
      <c r="UYA158" s="88"/>
      <c r="UYB158" s="88"/>
      <c r="UYC158" s="88"/>
      <c r="UYD158" s="88"/>
      <c r="UYE158" s="88"/>
      <c r="UYF158" s="88"/>
      <c r="UYG158" s="88"/>
      <c r="UYH158" s="88"/>
      <c r="UYI158" s="88"/>
      <c r="UYJ158" s="88"/>
      <c r="UYK158" s="88"/>
      <c r="UYL158" s="88"/>
      <c r="UYM158" s="88"/>
      <c r="UYN158" s="88"/>
      <c r="UYO158" s="88"/>
      <c r="UYP158" s="88"/>
      <c r="UYQ158" s="88"/>
      <c r="UYR158" s="88"/>
      <c r="UYS158" s="88"/>
      <c r="UYT158" s="88"/>
      <c r="UYU158" s="88"/>
      <c r="UYV158" s="88"/>
      <c r="UYW158" s="88"/>
      <c r="UYX158" s="88"/>
      <c r="UYY158" s="88"/>
      <c r="UYZ158" s="88"/>
      <c r="UZA158" s="88"/>
      <c r="UZB158" s="88"/>
      <c r="UZC158" s="88"/>
      <c r="UZD158" s="88"/>
      <c r="UZE158" s="88"/>
      <c r="UZF158" s="88"/>
      <c r="UZG158" s="88"/>
      <c r="UZH158" s="88"/>
      <c r="UZI158" s="88"/>
      <c r="UZJ158" s="88"/>
      <c r="UZK158" s="88"/>
      <c r="UZL158" s="88"/>
      <c r="UZM158" s="88"/>
      <c r="UZN158" s="88"/>
      <c r="UZO158" s="88"/>
      <c r="UZP158" s="88"/>
      <c r="UZQ158" s="88"/>
      <c r="UZR158" s="88"/>
      <c r="UZS158" s="88"/>
      <c r="UZT158" s="88"/>
      <c r="UZU158" s="88"/>
      <c r="UZV158" s="88"/>
      <c r="UZW158" s="88"/>
      <c r="UZX158" s="88"/>
      <c r="UZY158" s="88"/>
      <c r="UZZ158" s="88"/>
      <c r="VAA158" s="88"/>
      <c r="VAB158" s="88"/>
      <c r="VAC158" s="88"/>
      <c r="VAD158" s="88"/>
      <c r="VAE158" s="88"/>
      <c r="VAF158" s="88"/>
      <c r="VAG158" s="88"/>
      <c r="VAH158" s="88"/>
      <c r="VAI158" s="88"/>
      <c r="VAJ158" s="88"/>
      <c r="VAK158" s="88"/>
      <c r="VAL158" s="88"/>
      <c r="VAM158" s="88"/>
      <c r="VAN158" s="88"/>
      <c r="VAO158" s="88"/>
      <c r="VAP158" s="88"/>
      <c r="VAQ158" s="88"/>
      <c r="VAR158" s="88"/>
      <c r="VAS158" s="88"/>
      <c r="VAT158" s="88"/>
      <c r="VAU158" s="88"/>
      <c r="VAV158" s="88"/>
      <c r="VAW158" s="88"/>
      <c r="VAX158" s="88"/>
      <c r="VAY158" s="88"/>
      <c r="VAZ158" s="88"/>
      <c r="VBA158" s="88"/>
      <c r="VBB158" s="88"/>
      <c r="VBC158" s="88"/>
      <c r="VBD158" s="88"/>
      <c r="VBE158" s="88"/>
      <c r="VBF158" s="88"/>
      <c r="VBG158" s="88"/>
      <c r="VBH158" s="88"/>
      <c r="VBI158" s="88"/>
      <c r="VBJ158" s="88"/>
      <c r="VBK158" s="88"/>
      <c r="VBL158" s="88"/>
      <c r="VBM158" s="88"/>
      <c r="VBN158" s="88"/>
      <c r="VBO158" s="88"/>
      <c r="VBP158" s="88"/>
      <c r="VBQ158" s="88"/>
      <c r="VBR158" s="88"/>
      <c r="VBS158" s="88"/>
      <c r="VBT158" s="88"/>
      <c r="VBU158" s="88"/>
      <c r="VBV158" s="88"/>
      <c r="VBW158" s="88"/>
      <c r="VBX158" s="88"/>
      <c r="VBY158" s="88"/>
      <c r="VBZ158" s="88"/>
      <c r="VCA158" s="88"/>
      <c r="VCB158" s="88"/>
      <c r="VCC158" s="88"/>
      <c r="VCD158" s="88"/>
      <c r="VCE158" s="88"/>
      <c r="VCF158" s="88"/>
      <c r="VCG158" s="88"/>
      <c r="VCH158" s="88"/>
      <c r="VCI158" s="88"/>
      <c r="VCJ158" s="88"/>
      <c r="VCK158" s="88"/>
      <c r="VCL158" s="88"/>
      <c r="VCM158" s="88"/>
      <c r="VCN158" s="88"/>
      <c r="VCO158" s="88"/>
      <c r="VCP158" s="88"/>
      <c r="VCQ158" s="88"/>
      <c r="VCR158" s="88"/>
      <c r="VCS158" s="88"/>
      <c r="VCT158" s="88"/>
      <c r="VCU158" s="88"/>
      <c r="VCV158" s="88"/>
      <c r="VCW158" s="88"/>
      <c r="VCX158" s="88"/>
      <c r="VCY158" s="88"/>
      <c r="VCZ158" s="88"/>
      <c r="VDA158" s="88"/>
      <c r="VDB158" s="88"/>
      <c r="VDC158" s="88"/>
      <c r="VDD158" s="88"/>
      <c r="VDE158" s="88"/>
      <c r="VDF158" s="88"/>
      <c r="VDG158" s="88"/>
      <c r="VDH158" s="88"/>
      <c r="VDI158" s="88"/>
      <c r="VDJ158" s="88"/>
      <c r="VDK158" s="88"/>
      <c r="VDL158" s="88"/>
      <c r="VDM158" s="88"/>
      <c r="VDN158" s="88"/>
      <c r="VDO158" s="88"/>
      <c r="VDP158" s="88"/>
      <c r="VDQ158" s="88"/>
      <c r="VDR158" s="88"/>
      <c r="VDS158" s="88"/>
      <c r="VDT158" s="88"/>
      <c r="VDU158" s="88"/>
      <c r="VDV158" s="88"/>
      <c r="VDW158" s="88"/>
      <c r="VDX158" s="88"/>
      <c r="VDY158" s="88"/>
      <c r="VDZ158" s="88"/>
      <c r="VEA158" s="88"/>
      <c r="VEB158" s="88"/>
      <c r="VEC158" s="88"/>
      <c r="VED158" s="88"/>
      <c r="VEE158" s="88"/>
      <c r="VEF158" s="88"/>
      <c r="VEG158" s="88"/>
      <c r="VEH158" s="88"/>
      <c r="VEI158" s="88"/>
      <c r="VEJ158" s="88"/>
      <c r="VEK158" s="88"/>
      <c r="VEL158" s="88"/>
      <c r="VEM158" s="88"/>
      <c r="VEN158" s="88"/>
      <c r="VEO158" s="88"/>
      <c r="VEP158" s="88"/>
      <c r="VEQ158" s="88"/>
      <c r="VER158" s="88"/>
      <c r="VES158" s="88"/>
      <c r="VET158" s="88"/>
      <c r="VEU158" s="88"/>
      <c r="VEV158" s="88"/>
      <c r="VEW158" s="88"/>
      <c r="VEX158" s="88"/>
      <c r="VEY158" s="88"/>
      <c r="VEZ158" s="88"/>
      <c r="VFA158" s="88"/>
      <c r="VFB158" s="88"/>
      <c r="VFC158" s="88"/>
      <c r="VFD158" s="88"/>
      <c r="VFE158" s="88"/>
      <c r="VFF158" s="88"/>
      <c r="VFG158" s="88"/>
      <c r="VFH158" s="88"/>
      <c r="VFI158" s="88"/>
      <c r="VFJ158" s="88"/>
      <c r="VFK158" s="88"/>
      <c r="VFL158" s="88"/>
      <c r="VFM158" s="88"/>
      <c r="VFN158" s="88"/>
      <c r="VFO158" s="88"/>
      <c r="VFP158" s="88"/>
      <c r="VFQ158" s="88"/>
      <c r="VFR158" s="88"/>
      <c r="VFS158" s="88"/>
      <c r="VFT158" s="88"/>
      <c r="VFU158" s="88"/>
      <c r="VFV158" s="88"/>
      <c r="VFW158" s="88"/>
      <c r="VFX158" s="88"/>
      <c r="VFY158" s="88"/>
      <c r="VFZ158" s="88"/>
      <c r="VGA158" s="88"/>
      <c r="VGB158" s="88"/>
      <c r="VGC158" s="88"/>
      <c r="VGD158" s="88"/>
      <c r="VGE158" s="88"/>
      <c r="VGF158" s="88"/>
      <c r="VGG158" s="88"/>
      <c r="VGH158" s="88"/>
      <c r="VGI158" s="88"/>
      <c r="VGJ158" s="88"/>
      <c r="VGK158" s="88"/>
      <c r="VGL158" s="88"/>
      <c r="VGM158" s="88"/>
      <c r="VGN158" s="88"/>
      <c r="VGO158" s="88"/>
      <c r="VGP158" s="88"/>
      <c r="VGQ158" s="88"/>
      <c r="VGR158" s="88"/>
      <c r="VGS158" s="88"/>
      <c r="VGT158" s="88"/>
      <c r="VGU158" s="88"/>
      <c r="VGV158" s="88"/>
      <c r="VGW158" s="88"/>
      <c r="VGX158" s="88"/>
      <c r="VGY158" s="88"/>
      <c r="VGZ158" s="88"/>
      <c r="VHA158" s="88"/>
      <c r="VHB158" s="88"/>
      <c r="VHC158" s="88"/>
      <c r="VHD158" s="88"/>
      <c r="VHE158" s="88"/>
      <c r="VHF158" s="88"/>
      <c r="VHG158" s="88"/>
      <c r="VHH158" s="88"/>
      <c r="VHI158" s="88"/>
      <c r="VHJ158" s="88"/>
      <c r="VHK158" s="88"/>
      <c r="VHL158" s="88"/>
      <c r="VHM158" s="88"/>
      <c r="VHN158" s="88"/>
      <c r="VHO158" s="88"/>
      <c r="VHP158" s="88"/>
      <c r="VHQ158" s="88"/>
      <c r="VHR158" s="88"/>
      <c r="VHS158" s="88"/>
      <c r="VHT158" s="88"/>
      <c r="VHU158" s="88"/>
      <c r="VHV158" s="88"/>
      <c r="VHW158" s="88"/>
      <c r="VHX158" s="88"/>
      <c r="VHY158" s="88"/>
      <c r="VHZ158" s="88"/>
      <c r="VIA158" s="88"/>
      <c r="VIB158" s="88"/>
      <c r="VIC158" s="88"/>
      <c r="VID158" s="88"/>
      <c r="VIE158" s="88"/>
      <c r="VIF158" s="88"/>
      <c r="VIG158" s="88"/>
      <c r="VIH158" s="88"/>
      <c r="VII158" s="88"/>
      <c r="VIJ158" s="88"/>
      <c r="VIK158" s="88"/>
      <c r="VIL158" s="88"/>
      <c r="VIM158" s="88"/>
      <c r="VIN158" s="88"/>
      <c r="VIO158" s="88"/>
      <c r="VIP158" s="88"/>
      <c r="VIQ158" s="88"/>
      <c r="VIR158" s="88"/>
      <c r="VIS158" s="88"/>
      <c r="VIT158" s="88"/>
      <c r="VIU158" s="88"/>
      <c r="VIV158" s="88"/>
      <c r="VIW158" s="88"/>
      <c r="VIX158" s="88"/>
      <c r="VIY158" s="88"/>
      <c r="VIZ158" s="88"/>
      <c r="VJA158" s="88"/>
      <c r="VJB158" s="88"/>
      <c r="VJC158" s="88"/>
      <c r="VJD158" s="88"/>
      <c r="VJE158" s="88"/>
      <c r="VJF158" s="88"/>
      <c r="VJG158" s="88"/>
      <c r="VJH158" s="88"/>
      <c r="VJI158" s="88"/>
      <c r="VJJ158" s="88"/>
      <c r="VJK158" s="88"/>
      <c r="VJL158" s="88"/>
      <c r="VJM158" s="88"/>
      <c r="VJN158" s="88"/>
      <c r="VJO158" s="88"/>
      <c r="VJP158" s="88"/>
      <c r="VJQ158" s="88"/>
      <c r="VJR158" s="88"/>
      <c r="VJS158" s="88"/>
      <c r="VJT158" s="88"/>
      <c r="VJU158" s="88"/>
      <c r="VJV158" s="88"/>
      <c r="VJW158" s="88"/>
      <c r="VJX158" s="88"/>
      <c r="VJY158" s="88"/>
      <c r="VJZ158" s="88"/>
      <c r="VKA158" s="88"/>
      <c r="VKB158" s="88"/>
      <c r="VKC158" s="88"/>
      <c r="VKD158" s="88"/>
      <c r="VKE158" s="88"/>
      <c r="VKF158" s="88"/>
      <c r="VKG158" s="88"/>
      <c r="VKH158" s="88"/>
      <c r="VKI158" s="88"/>
      <c r="VKJ158" s="88"/>
      <c r="VKK158" s="88"/>
      <c r="VKL158" s="88"/>
      <c r="VKM158" s="88"/>
      <c r="VKN158" s="88"/>
      <c r="VKO158" s="88"/>
      <c r="VKP158" s="88"/>
      <c r="VKQ158" s="88"/>
      <c r="VKR158" s="88"/>
      <c r="VKS158" s="88"/>
      <c r="VKT158" s="88"/>
      <c r="VKU158" s="88"/>
      <c r="VKV158" s="88"/>
      <c r="VKW158" s="88"/>
      <c r="VKX158" s="88"/>
      <c r="VKY158" s="88"/>
      <c r="VKZ158" s="88"/>
      <c r="VLA158" s="88"/>
      <c r="VLB158" s="88"/>
      <c r="VLC158" s="88"/>
      <c r="VLD158" s="88"/>
      <c r="VLE158" s="88"/>
      <c r="VLF158" s="88"/>
      <c r="VLG158" s="88"/>
      <c r="VLH158" s="88"/>
      <c r="VLI158" s="88"/>
      <c r="VLJ158" s="88"/>
      <c r="VLK158" s="88"/>
      <c r="VLL158" s="88"/>
      <c r="VLM158" s="88"/>
      <c r="VLN158" s="88"/>
      <c r="VLO158" s="88"/>
      <c r="VLP158" s="88"/>
      <c r="VLQ158" s="88"/>
      <c r="VLR158" s="88"/>
      <c r="VLS158" s="88"/>
      <c r="VLT158" s="88"/>
      <c r="VLU158" s="88"/>
      <c r="VLV158" s="88"/>
      <c r="VLW158" s="88"/>
      <c r="VLX158" s="88"/>
      <c r="VLY158" s="88"/>
      <c r="VLZ158" s="88"/>
      <c r="VMA158" s="88"/>
      <c r="VMB158" s="88"/>
      <c r="VMC158" s="88"/>
      <c r="VMD158" s="88"/>
      <c r="VME158" s="88"/>
      <c r="VMF158" s="88"/>
      <c r="VMG158" s="88"/>
      <c r="VMH158" s="88"/>
      <c r="VMI158" s="88"/>
      <c r="VMJ158" s="88"/>
      <c r="VMK158" s="88"/>
      <c r="VML158" s="88"/>
      <c r="VMM158" s="88"/>
      <c r="VMN158" s="88"/>
      <c r="VMO158" s="88"/>
      <c r="VMP158" s="88"/>
      <c r="VMQ158" s="88"/>
      <c r="VMR158" s="88"/>
      <c r="VMS158" s="88"/>
      <c r="VMT158" s="88"/>
      <c r="VMU158" s="88"/>
      <c r="VMV158" s="88"/>
      <c r="VMW158" s="88"/>
      <c r="VMX158" s="88"/>
      <c r="VMY158" s="88"/>
      <c r="VMZ158" s="88"/>
      <c r="VNA158" s="88"/>
      <c r="VNB158" s="88"/>
      <c r="VNC158" s="88"/>
      <c r="VND158" s="88"/>
      <c r="VNE158" s="88"/>
      <c r="VNF158" s="88"/>
      <c r="VNG158" s="88"/>
      <c r="VNH158" s="88"/>
      <c r="VNI158" s="88"/>
      <c r="VNJ158" s="88"/>
      <c r="VNK158" s="88"/>
      <c r="VNL158" s="88"/>
      <c r="VNM158" s="88"/>
      <c r="VNN158" s="88"/>
      <c r="VNO158" s="88"/>
      <c r="VNP158" s="88"/>
      <c r="VNQ158" s="88"/>
      <c r="VNR158" s="88"/>
      <c r="VNS158" s="88"/>
      <c r="VNT158" s="88"/>
      <c r="VNU158" s="88"/>
      <c r="VNV158" s="88"/>
      <c r="VNW158" s="88"/>
      <c r="VNX158" s="88"/>
      <c r="VNY158" s="88"/>
      <c r="VNZ158" s="88"/>
      <c r="VOA158" s="88"/>
      <c r="VOB158" s="88"/>
      <c r="VOC158" s="88"/>
      <c r="VOD158" s="88"/>
      <c r="VOE158" s="88"/>
      <c r="VOF158" s="88"/>
      <c r="VOG158" s="88"/>
      <c r="VOH158" s="88"/>
      <c r="VOI158" s="88"/>
      <c r="VOJ158" s="88"/>
      <c r="VOK158" s="88"/>
      <c r="VOL158" s="88"/>
      <c r="VOM158" s="88"/>
      <c r="VON158" s="88"/>
      <c r="VOO158" s="88"/>
      <c r="VOP158" s="88"/>
      <c r="VOQ158" s="88"/>
      <c r="VOR158" s="88"/>
      <c r="VOS158" s="88"/>
      <c r="VOT158" s="88"/>
      <c r="VOU158" s="88"/>
      <c r="VOV158" s="88"/>
      <c r="VOW158" s="88"/>
      <c r="VOX158" s="88"/>
      <c r="VOY158" s="88"/>
      <c r="VOZ158" s="88"/>
      <c r="VPA158" s="88"/>
      <c r="VPB158" s="88"/>
      <c r="VPC158" s="88"/>
      <c r="VPD158" s="88"/>
      <c r="VPE158" s="88"/>
      <c r="VPF158" s="88"/>
      <c r="VPG158" s="88"/>
      <c r="VPH158" s="88"/>
      <c r="VPI158" s="88"/>
      <c r="VPJ158" s="88"/>
      <c r="VPK158" s="88"/>
      <c r="VPL158" s="88"/>
      <c r="VPM158" s="88"/>
      <c r="VPN158" s="88"/>
      <c r="VPO158" s="88"/>
      <c r="VPP158" s="88"/>
      <c r="VPQ158" s="88"/>
      <c r="VPR158" s="88"/>
      <c r="VPS158" s="88"/>
      <c r="VPT158" s="88"/>
      <c r="VPU158" s="88"/>
      <c r="VPV158" s="88"/>
      <c r="VPW158" s="88"/>
      <c r="VPX158" s="88"/>
      <c r="VPY158" s="88"/>
      <c r="VPZ158" s="88"/>
      <c r="VQA158" s="88"/>
      <c r="VQB158" s="88"/>
      <c r="VQC158" s="88"/>
      <c r="VQD158" s="88"/>
      <c r="VQE158" s="88"/>
      <c r="VQF158" s="88"/>
      <c r="VQG158" s="88"/>
      <c r="VQH158" s="88"/>
      <c r="VQI158" s="88"/>
      <c r="VQJ158" s="88"/>
      <c r="VQK158" s="88"/>
      <c r="VQL158" s="88"/>
      <c r="VQM158" s="88"/>
      <c r="VQN158" s="88"/>
      <c r="VQO158" s="88"/>
      <c r="VQP158" s="88"/>
      <c r="VQQ158" s="88"/>
      <c r="VQR158" s="88"/>
      <c r="VQS158" s="88"/>
      <c r="VQT158" s="88"/>
      <c r="VQU158" s="88"/>
      <c r="VQV158" s="88"/>
      <c r="VQW158" s="88"/>
      <c r="VQX158" s="88"/>
      <c r="VQY158" s="88"/>
      <c r="VQZ158" s="88"/>
      <c r="VRA158" s="88"/>
      <c r="VRB158" s="88"/>
      <c r="VRC158" s="88"/>
      <c r="VRD158" s="88"/>
      <c r="VRE158" s="88"/>
      <c r="VRF158" s="88"/>
      <c r="VRG158" s="88"/>
      <c r="VRH158" s="88"/>
      <c r="VRI158" s="88"/>
      <c r="VRJ158" s="88"/>
      <c r="VRK158" s="88"/>
      <c r="VRL158" s="88"/>
      <c r="VRM158" s="88"/>
      <c r="VRN158" s="88"/>
      <c r="VRO158" s="88"/>
      <c r="VRP158" s="88"/>
      <c r="VRQ158" s="88"/>
      <c r="VRR158" s="88"/>
      <c r="VRS158" s="88"/>
      <c r="VRT158" s="88"/>
      <c r="VRU158" s="88"/>
      <c r="VRV158" s="88"/>
      <c r="VRW158" s="88"/>
      <c r="VRX158" s="88"/>
      <c r="VRY158" s="88"/>
      <c r="VRZ158" s="88"/>
      <c r="VSA158" s="88"/>
      <c r="VSB158" s="88"/>
      <c r="VSC158" s="88"/>
      <c r="VSD158" s="88"/>
      <c r="VSE158" s="88"/>
      <c r="VSF158" s="88"/>
      <c r="VSG158" s="88"/>
      <c r="VSH158" s="88"/>
      <c r="VSI158" s="88"/>
      <c r="VSJ158" s="88"/>
      <c r="VSK158" s="88"/>
      <c r="VSL158" s="88"/>
      <c r="VSM158" s="88"/>
      <c r="VSN158" s="88"/>
      <c r="VSO158" s="88"/>
      <c r="VSP158" s="88"/>
      <c r="VSQ158" s="88"/>
      <c r="VSR158" s="88"/>
      <c r="VSS158" s="88"/>
      <c r="VST158" s="88"/>
      <c r="VSU158" s="88"/>
      <c r="VSV158" s="88"/>
      <c r="VSW158" s="88"/>
      <c r="VSX158" s="88"/>
      <c r="VSY158" s="88"/>
      <c r="VSZ158" s="88"/>
      <c r="VTA158" s="88"/>
      <c r="VTB158" s="88"/>
      <c r="VTC158" s="88"/>
      <c r="VTD158" s="88"/>
      <c r="VTE158" s="88"/>
      <c r="VTF158" s="88"/>
      <c r="VTG158" s="88"/>
      <c r="VTH158" s="88"/>
      <c r="VTI158" s="88"/>
      <c r="VTJ158" s="88"/>
      <c r="VTK158" s="88"/>
      <c r="VTL158" s="88"/>
      <c r="VTM158" s="88"/>
      <c r="VTN158" s="88"/>
      <c r="VTO158" s="88"/>
      <c r="VTP158" s="88"/>
      <c r="VTQ158" s="88"/>
      <c r="VTR158" s="88"/>
      <c r="VTS158" s="88"/>
      <c r="VTT158" s="88"/>
      <c r="VTU158" s="88"/>
      <c r="VTV158" s="88"/>
      <c r="VTW158" s="88"/>
      <c r="VTX158" s="88"/>
      <c r="VTY158" s="88"/>
      <c r="VTZ158" s="88"/>
      <c r="VUA158" s="88"/>
      <c r="VUB158" s="88"/>
      <c r="VUC158" s="88"/>
      <c r="VUD158" s="88"/>
      <c r="VUE158" s="88"/>
      <c r="VUF158" s="88"/>
      <c r="VUG158" s="88"/>
      <c r="VUH158" s="88"/>
      <c r="VUI158" s="88"/>
      <c r="VUJ158" s="88"/>
      <c r="VUK158" s="88"/>
      <c r="VUL158" s="88"/>
      <c r="VUM158" s="88"/>
      <c r="VUN158" s="88"/>
      <c r="VUO158" s="88"/>
      <c r="VUP158" s="88"/>
      <c r="VUQ158" s="88"/>
      <c r="VUR158" s="88"/>
      <c r="VUS158" s="88"/>
      <c r="VUT158" s="88"/>
      <c r="VUU158" s="88"/>
      <c r="VUV158" s="88"/>
      <c r="VUW158" s="88"/>
      <c r="VUX158" s="88"/>
      <c r="VUY158" s="88"/>
      <c r="VUZ158" s="88"/>
      <c r="VVA158" s="88"/>
      <c r="VVB158" s="88"/>
      <c r="VVC158" s="88"/>
      <c r="VVD158" s="88"/>
      <c r="VVE158" s="88"/>
      <c r="VVF158" s="88"/>
      <c r="VVG158" s="88"/>
      <c r="VVH158" s="88"/>
      <c r="VVI158" s="88"/>
      <c r="VVJ158" s="88"/>
      <c r="VVK158" s="88"/>
      <c r="VVL158" s="88"/>
      <c r="VVM158" s="88"/>
      <c r="VVN158" s="88"/>
      <c r="VVO158" s="88"/>
      <c r="VVP158" s="88"/>
      <c r="VVQ158" s="88"/>
      <c r="VVR158" s="88"/>
      <c r="VVS158" s="88"/>
      <c r="VVT158" s="88"/>
      <c r="VVU158" s="88"/>
      <c r="VVV158" s="88"/>
      <c r="VVW158" s="88"/>
      <c r="VVX158" s="88"/>
      <c r="VVY158" s="88"/>
      <c r="VVZ158" s="88"/>
      <c r="VWA158" s="88"/>
      <c r="VWB158" s="88"/>
      <c r="VWC158" s="88"/>
      <c r="VWD158" s="88"/>
      <c r="VWE158" s="88"/>
      <c r="VWF158" s="88"/>
      <c r="VWG158" s="88"/>
      <c r="VWH158" s="88"/>
      <c r="VWI158" s="88"/>
      <c r="VWJ158" s="88"/>
      <c r="VWK158" s="88"/>
      <c r="VWL158" s="88"/>
      <c r="VWM158" s="88"/>
      <c r="VWN158" s="88"/>
      <c r="VWO158" s="88"/>
      <c r="VWP158" s="88"/>
      <c r="VWQ158" s="88"/>
      <c r="VWR158" s="88"/>
      <c r="VWS158" s="88"/>
      <c r="VWT158" s="88"/>
      <c r="VWU158" s="88"/>
      <c r="VWV158" s="88"/>
      <c r="VWW158" s="88"/>
      <c r="VWX158" s="88"/>
      <c r="VWY158" s="88"/>
      <c r="VWZ158" s="88"/>
      <c r="VXA158" s="88"/>
      <c r="VXB158" s="88"/>
      <c r="VXC158" s="88"/>
      <c r="VXD158" s="88"/>
      <c r="VXE158" s="88"/>
      <c r="VXF158" s="88"/>
      <c r="VXG158" s="88"/>
      <c r="VXH158" s="88"/>
      <c r="VXI158" s="88"/>
      <c r="VXJ158" s="88"/>
      <c r="VXK158" s="88"/>
      <c r="VXL158" s="88"/>
      <c r="VXM158" s="88"/>
      <c r="VXN158" s="88"/>
      <c r="VXO158" s="88"/>
      <c r="VXP158" s="88"/>
      <c r="VXQ158" s="88"/>
      <c r="VXR158" s="88"/>
      <c r="VXS158" s="88"/>
      <c r="VXT158" s="88"/>
      <c r="VXU158" s="88"/>
      <c r="VXV158" s="88"/>
      <c r="VXW158" s="88"/>
      <c r="VXX158" s="88"/>
      <c r="VXY158" s="88"/>
      <c r="VXZ158" s="88"/>
      <c r="VYA158" s="88"/>
      <c r="VYB158" s="88"/>
      <c r="VYC158" s="88"/>
      <c r="VYD158" s="88"/>
      <c r="VYE158" s="88"/>
      <c r="VYF158" s="88"/>
      <c r="VYG158" s="88"/>
      <c r="VYH158" s="88"/>
      <c r="VYI158" s="88"/>
      <c r="VYJ158" s="88"/>
      <c r="VYK158" s="88"/>
      <c r="VYL158" s="88"/>
      <c r="VYM158" s="88"/>
      <c r="VYN158" s="88"/>
      <c r="VYO158" s="88"/>
      <c r="VYP158" s="88"/>
      <c r="VYQ158" s="88"/>
      <c r="VYR158" s="88"/>
      <c r="VYS158" s="88"/>
      <c r="VYT158" s="88"/>
      <c r="VYU158" s="88"/>
      <c r="VYV158" s="88"/>
      <c r="VYW158" s="88"/>
      <c r="VYX158" s="88"/>
      <c r="VYY158" s="88"/>
      <c r="VYZ158" s="88"/>
      <c r="VZA158" s="88"/>
      <c r="VZB158" s="88"/>
      <c r="VZC158" s="88"/>
      <c r="VZD158" s="88"/>
      <c r="VZE158" s="88"/>
      <c r="VZF158" s="88"/>
      <c r="VZG158" s="88"/>
      <c r="VZH158" s="88"/>
      <c r="VZI158" s="88"/>
      <c r="VZJ158" s="88"/>
      <c r="VZK158" s="88"/>
      <c r="VZL158" s="88"/>
      <c r="VZM158" s="88"/>
      <c r="VZN158" s="88"/>
      <c r="VZO158" s="88"/>
      <c r="VZP158" s="88"/>
      <c r="VZQ158" s="88"/>
      <c r="VZR158" s="88"/>
      <c r="VZS158" s="88"/>
      <c r="VZT158" s="88"/>
      <c r="VZU158" s="88"/>
      <c r="VZV158" s="88"/>
      <c r="VZW158" s="88"/>
      <c r="VZX158" s="88"/>
      <c r="VZY158" s="88"/>
      <c r="VZZ158" s="88"/>
      <c r="WAA158" s="88"/>
      <c r="WAB158" s="88"/>
      <c r="WAC158" s="88"/>
      <c r="WAD158" s="88"/>
      <c r="WAE158" s="88"/>
      <c r="WAF158" s="88"/>
      <c r="WAG158" s="88"/>
      <c r="WAH158" s="88"/>
      <c r="WAI158" s="88"/>
      <c r="WAJ158" s="88"/>
      <c r="WAK158" s="88"/>
      <c r="WAL158" s="88"/>
      <c r="WAM158" s="88"/>
      <c r="WAN158" s="88"/>
      <c r="WAO158" s="88"/>
      <c r="WAP158" s="88"/>
      <c r="WAQ158" s="88"/>
      <c r="WAR158" s="88"/>
      <c r="WAS158" s="88"/>
      <c r="WAT158" s="88"/>
      <c r="WAU158" s="88"/>
      <c r="WAV158" s="88"/>
      <c r="WAW158" s="88"/>
      <c r="WAX158" s="88"/>
      <c r="WAY158" s="88"/>
      <c r="WAZ158" s="88"/>
      <c r="WBA158" s="88"/>
      <c r="WBB158" s="88"/>
      <c r="WBC158" s="88"/>
      <c r="WBD158" s="88"/>
      <c r="WBE158" s="88"/>
      <c r="WBF158" s="88"/>
      <c r="WBG158" s="88"/>
      <c r="WBH158" s="88"/>
      <c r="WBI158" s="88"/>
      <c r="WBJ158" s="88"/>
      <c r="WBK158" s="88"/>
      <c r="WBL158" s="88"/>
      <c r="WBM158" s="88"/>
      <c r="WBN158" s="88"/>
      <c r="WBO158" s="88"/>
      <c r="WBP158" s="88"/>
      <c r="WBQ158" s="88"/>
      <c r="WBR158" s="88"/>
      <c r="WBS158" s="88"/>
      <c r="WBT158" s="88"/>
      <c r="WBU158" s="88"/>
      <c r="WBV158" s="88"/>
      <c r="WBW158" s="88"/>
      <c r="WBX158" s="88"/>
      <c r="WBY158" s="88"/>
      <c r="WBZ158" s="88"/>
      <c r="WCA158" s="88"/>
      <c r="WCB158" s="88"/>
      <c r="WCC158" s="88"/>
      <c r="WCD158" s="88"/>
      <c r="WCE158" s="88"/>
      <c r="WCF158" s="88"/>
      <c r="WCG158" s="88"/>
      <c r="WCH158" s="88"/>
      <c r="WCI158" s="88"/>
      <c r="WCJ158" s="88"/>
      <c r="WCK158" s="88"/>
      <c r="WCL158" s="88"/>
      <c r="WCM158" s="88"/>
      <c r="WCN158" s="88"/>
      <c r="WCO158" s="88"/>
      <c r="WCP158" s="88"/>
      <c r="WCQ158" s="88"/>
      <c r="WCR158" s="88"/>
      <c r="WCS158" s="88"/>
      <c r="WCT158" s="88"/>
      <c r="WCU158" s="88"/>
      <c r="WCV158" s="88"/>
      <c r="WCW158" s="88"/>
      <c r="WCX158" s="88"/>
      <c r="WCY158" s="88"/>
      <c r="WCZ158" s="88"/>
      <c r="WDA158" s="88"/>
      <c r="WDB158" s="88"/>
      <c r="WDC158" s="88"/>
      <c r="WDD158" s="88"/>
      <c r="WDE158" s="88"/>
      <c r="WDF158" s="88"/>
      <c r="WDG158" s="88"/>
      <c r="WDH158" s="88"/>
      <c r="WDI158" s="88"/>
      <c r="WDJ158" s="88"/>
      <c r="WDK158" s="88"/>
      <c r="WDL158" s="88"/>
      <c r="WDM158" s="88"/>
      <c r="WDN158" s="88"/>
      <c r="WDO158" s="88"/>
      <c r="WDP158" s="88"/>
      <c r="WDQ158" s="88"/>
      <c r="WDR158" s="88"/>
      <c r="WDS158" s="88"/>
      <c r="WDT158" s="88"/>
      <c r="WDU158" s="88"/>
      <c r="WDV158" s="88"/>
      <c r="WDW158" s="88"/>
      <c r="WDX158" s="88"/>
      <c r="WDY158" s="88"/>
      <c r="WDZ158" s="88"/>
      <c r="WEA158" s="88"/>
      <c r="WEB158" s="88"/>
      <c r="WEC158" s="88"/>
      <c r="WED158" s="88"/>
      <c r="WEE158" s="88"/>
      <c r="WEF158" s="88"/>
      <c r="WEG158" s="88"/>
      <c r="WEH158" s="88"/>
      <c r="WEI158" s="88"/>
      <c r="WEJ158" s="88"/>
      <c r="WEK158" s="88"/>
      <c r="WEL158" s="88"/>
      <c r="WEM158" s="88"/>
      <c r="WEN158" s="88"/>
      <c r="WEO158" s="88"/>
      <c r="WEP158" s="88"/>
      <c r="WEQ158" s="88"/>
      <c r="WER158" s="88"/>
      <c r="WES158" s="88"/>
      <c r="WET158" s="88"/>
      <c r="WEU158" s="88"/>
      <c r="WEV158" s="88"/>
      <c r="WEW158" s="88"/>
      <c r="WEX158" s="88"/>
      <c r="WEY158" s="88"/>
      <c r="WEZ158" s="88"/>
      <c r="WFA158" s="88"/>
      <c r="WFB158" s="88"/>
      <c r="WFC158" s="88"/>
      <c r="WFD158" s="88"/>
      <c r="WFE158" s="88"/>
      <c r="WFF158" s="88"/>
      <c r="WFG158" s="88"/>
      <c r="WFH158" s="88"/>
      <c r="WFI158" s="88"/>
      <c r="WFJ158" s="88"/>
      <c r="WFK158" s="88"/>
      <c r="WFL158" s="88"/>
      <c r="WFM158" s="88"/>
      <c r="WFN158" s="88"/>
      <c r="WFO158" s="88"/>
      <c r="WFP158" s="88"/>
      <c r="WFQ158" s="88"/>
      <c r="WFR158" s="88"/>
      <c r="WFS158" s="88"/>
      <c r="WFT158" s="88"/>
      <c r="WFU158" s="88"/>
      <c r="WFV158" s="88"/>
      <c r="WFW158" s="88"/>
      <c r="WFX158" s="88"/>
      <c r="WFY158" s="88"/>
      <c r="WFZ158" s="88"/>
      <c r="WGA158" s="88"/>
      <c r="WGB158" s="88"/>
      <c r="WGC158" s="88"/>
      <c r="WGD158" s="88"/>
      <c r="WGE158" s="88"/>
      <c r="WGF158" s="88"/>
      <c r="WGG158" s="88"/>
      <c r="WGH158" s="88"/>
      <c r="WGI158" s="88"/>
      <c r="WGJ158" s="88"/>
      <c r="WGK158" s="88"/>
      <c r="WGL158" s="88"/>
      <c r="WGM158" s="88"/>
      <c r="WGN158" s="88"/>
      <c r="WGO158" s="88"/>
      <c r="WGP158" s="88"/>
      <c r="WGQ158" s="88"/>
      <c r="WGR158" s="88"/>
      <c r="WGS158" s="88"/>
      <c r="WGT158" s="88"/>
      <c r="WGU158" s="88"/>
      <c r="WGV158" s="88"/>
      <c r="WGW158" s="88"/>
      <c r="WGX158" s="88"/>
      <c r="WGY158" s="88"/>
      <c r="WGZ158" s="88"/>
      <c r="WHA158" s="88"/>
      <c r="WHB158" s="88"/>
      <c r="WHC158" s="88"/>
      <c r="WHD158" s="88"/>
      <c r="WHE158" s="88"/>
      <c r="WHF158" s="88"/>
      <c r="WHG158" s="88"/>
      <c r="WHH158" s="88"/>
      <c r="WHI158" s="88"/>
      <c r="WHJ158" s="88"/>
      <c r="WHK158" s="88"/>
      <c r="WHL158" s="88"/>
      <c r="WHM158" s="88"/>
      <c r="WHN158" s="88"/>
      <c r="WHO158" s="88"/>
      <c r="WHP158" s="88"/>
      <c r="WHQ158" s="88"/>
      <c r="WHR158" s="88"/>
      <c r="WHS158" s="88"/>
      <c r="WHT158" s="88"/>
      <c r="WHU158" s="88"/>
      <c r="WHV158" s="88"/>
      <c r="WHW158" s="88"/>
      <c r="WHX158" s="88"/>
      <c r="WHY158" s="88"/>
      <c r="WHZ158" s="88"/>
      <c r="WIA158" s="88"/>
      <c r="WIB158" s="88"/>
      <c r="WIC158" s="88"/>
      <c r="WID158" s="88"/>
      <c r="WIE158" s="88"/>
      <c r="WIF158" s="88"/>
      <c r="WIG158" s="88"/>
      <c r="WIH158" s="88"/>
      <c r="WII158" s="88"/>
      <c r="WIJ158" s="88"/>
      <c r="WIK158" s="88"/>
      <c r="WIL158" s="88"/>
      <c r="WIM158" s="88"/>
      <c r="WIN158" s="88"/>
      <c r="WIO158" s="88"/>
      <c r="WIP158" s="88"/>
      <c r="WIQ158" s="88"/>
      <c r="WIR158" s="88"/>
      <c r="WIS158" s="88"/>
      <c r="WIT158" s="88"/>
      <c r="WIU158" s="88"/>
      <c r="WIV158" s="88"/>
      <c r="WIW158" s="88"/>
      <c r="WIX158" s="88"/>
      <c r="WIY158" s="88"/>
      <c r="WIZ158" s="88"/>
      <c r="WJA158" s="88"/>
      <c r="WJB158" s="88"/>
      <c r="WJC158" s="88"/>
      <c r="WJD158" s="88"/>
      <c r="WJE158" s="88"/>
      <c r="WJF158" s="88"/>
      <c r="WJG158" s="88"/>
      <c r="WJH158" s="88"/>
      <c r="WJI158" s="88"/>
      <c r="WJJ158" s="88"/>
      <c r="WJK158" s="88"/>
      <c r="WJL158" s="88"/>
      <c r="WJM158" s="88"/>
      <c r="WJN158" s="88"/>
      <c r="WJO158" s="88"/>
      <c r="WJP158" s="88"/>
      <c r="WJQ158" s="88"/>
      <c r="WJR158" s="88"/>
      <c r="WJS158" s="88"/>
      <c r="WJT158" s="88"/>
      <c r="WJU158" s="88"/>
      <c r="WJV158" s="88"/>
      <c r="WJW158" s="88"/>
      <c r="WJX158" s="88"/>
      <c r="WJY158" s="88"/>
      <c r="WJZ158" s="88"/>
      <c r="WKA158" s="88"/>
      <c r="WKB158" s="88"/>
      <c r="WKC158" s="88"/>
      <c r="WKD158" s="88"/>
      <c r="WKE158" s="88"/>
      <c r="WKF158" s="88"/>
      <c r="WKG158" s="88"/>
      <c r="WKH158" s="88"/>
      <c r="WKI158" s="88"/>
      <c r="WKJ158" s="88"/>
      <c r="WKK158" s="88"/>
      <c r="WKL158" s="88"/>
      <c r="WKM158" s="88"/>
      <c r="WKN158" s="88"/>
      <c r="WKO158" s="88"/>
      <c r="WKP158" s="88"/>
      <c r="WKQ158" s="88"/>
      <c r="WKR158" s="88"/>
      <c r="WKS158" s="88"/>
      <c r="WKT158" s="88"/>
      <c r="WKU158" s="88"/>
      <c r="WKV158" s="88"/>
      <c r="WKW158" s="88"/>
      <c r="WKX158" s="88"/>
      <c r="WKY158" s="88"/>
      <c r="WKZ158" s="88"/>
      <c r="WLA158" s="88"/>
      <c r="WLB158" s="88"/>
      <c r="WLC158" s="88"/>
      <c r="WLD158" s="88"/>
      <c r="WLE158" s="88"/>
      <c r="WLF158" s="88"/>
      <c r="WLG158" s="88"/>
      <c r="WLH158" s="88"/>
      <c r="WLI158" s="88"/>
      <c r="WLJ158" s="88"/>
      <c r="WLK158" s="88"/>
      <c r="WLL158" s="88"/>
      <c r="WLM158" s="88"/>
      <c r="WLN158" s="88"/>
      <c r="WLO158" s="88"/>
      <c r="WLP158" s="88"/>
      <c r="WLQ158" s="88"/>
      <c r="WLR158" s="88"/>
      <c r="WLS158" s="88"/>
      <c r="WLT158" s="88"/>
      <c r="WLU158" s="88"/>
      <c r="WLV158" s="88"/>
      <c r="WLW158" s="88"/>
      <c r="WLX158" s="88"/>
      <c r="WLY158" s="88"/>
      <c r="WLZ158" s="88"/>
      <c r="WMA158" s="88"/>
      <c r="WMB158" s="88"/>
      <c r="WMC158" s="88"/>
      <c r="WMD158" s="88"/>
      <c r="WME158" s="88"/>
      <c r="WMF158" s="88"/>
      <c r="WMG158" s="88"/>
      <c r="WMH158" s="88"/>
      <c r="WMI158" s="88"/>
      <c r="WMJ158" s="88"/>
      <c r="WMK158" s="88"/>
      <c r="WML158" s="88"/>
      <c r="WMM158" s="88"/>
      <c r="WMN158" s="88"/>
      <c r="WMO158" s="88"/>
      <c r="WMP158" s="88"/>
      <c r="WMQ158" s="88"/>
      <c r="WMR158" s="88"/>
      <c r="WMS158" s="88"/>
      <c r="WMT158" s="88"/>
      <c r="WMU158" s="88"/>
      <c r="WMV158" s="88"/>
      <c r="WMW158" s="88"/>
      <c r="WMX158" s="88"/>
      <c r="WMY158" s="88"/>
      <c r="WMZ158" s="88"/>
      <c r="WNA158" s="88"/>
      <c r="WNB158" s="88"/>
      <c r="WNC158" s="88"/>
      <c r="WND158" s="88"/>
      <c r="WNE158" s="88"/>
      <c r="WNF158" s="88"/>
      <c r="WNG158" s="88"/>
      <c r="WNH158" s="88"/>
      <c r="WNI158" s="88"/>
      <c r="WNJ158" s="88"/>
      <c r="WNK158" s="88"/>
      <c r="WNL158" s="88"/>
      <c r="WNM158" s="88"/>
      <c r="WNN158" s="88"/>
      <c r="WNO158" s="88"/>
      <c r="WNP158" s="88"/>
      <c r="WNQ158" s="88"/>
      <c r="WNR158" s="88"/>
      <c r="WNS158" s="88"/>
      <c r="WNT158" s="88"/>
      <c r="WNU158" s="88"/>
      <c r="WNV158" s="88"/>
      <c r="WNW158" s="88"/>
      <c r="WNX158" s="88"/>
      <c r="WNY158" s="88"/>
      <c r="WNZ158" s="88"/>
      <c r="WOA158" s="88"/>
      <c r="WOB158" s="88"/>
      <c r="WOC158" s="88"/>
      <c r="WOD158" s="88"/>
      <c r="WOE158" s="88"/>
      <c r="WOF158" s="88"/>
      <c r="WOG158" s="88"/>
      <c r="WOH158" s="88"/>
      <c r="WOI158" s="88"/>
      <c r="WOJ158" s="88"/>
      <c r="WOK158" s="88"/>
      <c r="WOL158" s="88"/>
      <c r="WOM158" s="88"/>
      <c r="WON158" s="88"/>
      <c r="WOO158" s="88"/>
      <c r="WOP158" s="88"/>
      <c r="WOQ158" s="88"/>
      <c r="WOR158" s="88"/>
      <c r="WOS158" s="88"/>
      <c r="WOT158" s="88"/>
      <c r="WOU158" s="88"/>
      <c r="WOV158" s="88"/>
      <c r="WOW158" s="88"/>
      <c r="WOX158" s="88"/>
      <c r="WOY158" s="88"/>
      <c r="WOZ158" s="88"/>
      <c r="WPA158" s="88"/>
      <c r="WPB158" s="88"/>
      <c r="WPC158" s="88"/>
      <c r="WPD158" s="88"/>
      <c r="WPE158" s="88"/>
      <c r="WPF158" s="88"/>
      <c r="WPG158" s="88"/>
      <c r="WPH158" s="88"/>
      <c r="WPI158" s="88"/>
      <c r="WPJ158" s="88"/>
      <c r="WPK158" s="88"/>
      <c r="WPL158" s="88"/>
      <c r="WPM158" s="88"/>
      <c r="WPN158" s="88"/>
      <c r="WPO158" s="88"/>
      <c r="WPP158" s="88"/>
      <c r="WPQ158" s="88"/>
      <c r="WPR158" s="88"/>
      <c r="WPS158" s="88"/>
      <c r="WPT158" s="88"/>
      <c r="WPU158" s="88"/>
      <c r="WPV158" s="88"/>
      <c r="WPW158" s="88"/>
      <c r="WPX158" s="88"/>
      <c r="WPY158" s="88"/>
      <c r="WPZ158" s="88"/>
      <c r="WQA158" s="88"/>
      <c r="WQB158" s="88"/>
      <c r="WQC158" s="88"/>
      <c r="WQD158" s="88"/>
      <c r="WQE158" s="88"/>
      <c r="WQF158" s="88"/>
      <c r="WQG158" s="88"/>
      <c r="WQH158" s="88"/>
      <c r="WQI158" s="88"/>
      <c r="WQJ158" s="88"/>
      <c r="WQK158" s="88"/>
      <c r="WQL158" s="88"/>
      <c r="WQM158" s="88"/>
      <c r="WQN158" s="88"/>
      <c r="WQO158" s="88"/>
      <c r="WQP158" s="88"/>
      <c r="WQQ158" s="88"/>
      <c r="WQR158" s="88"/>
      <c r="WQS158" s="88"/>
      <c r="WQT158" s="88"/>
      <c r="WQU158" s="88"/>
      <c r="WQV158" s="88"/>
      <c r="WQW158" s="88"/>
      <c r="WQX158" s="88"/>
      <c r="WQY158" s="88"/>
      <c r="WQZ158" s="88"/>
      <c r="WRA158" s="88"/>
      <c r="WRB158" s="88"/>
      <c r="WRC158" s="88"/>
      <c r="WRD158" s="88"/>
      <c r="WRE158" s="88"/>
      <c r="WRF158" s="88"/>
      <c r="WRG158" s="88"/>
      <c r="WRH158" s="88"/>
      <c r="WRI158" s="88"/>
      <c r="WRJ158" s="88"/>
      <c r="WRK158" s="88"/>
      <c r="WRL158" s="88"/>
      <c r="WRM158" s="88"/>
      <c r="WRN158" s="88"/>
      <c r="WRO158" s="88"/>
      <c r="WRP158" s="88"/>
      <c r="WRQ158" s="88"/>
      <c r="WRR158" s="88"/>
      <c r="WRS158" s="88"/>
      <c r="WRT158" s="88"/>
      <c r="WRU158" s="88"/>
      <c r="WRV158" s="88"/>
      <c r="WRW158" s="88"/>
      <c r="WRX158" s="88"/>
      <c r="WRY158" s="88"/>
      <c r="WRZ158" s="88"/>
      <c r="WSA158" s="88"/>
      <c r="WSB158" s="88"/>
      <c r="WSC158" s="88"/>
      <c r="WSD158" s="88"/>
      <c r="WSE158" s="88"/>
      <c r="WSF158" s="88"/>
      <c r="WSG158" s="88"/>
      <c r="WSH158" s="88"/>
      <c r="WSI158" s="88"/>
      <c r="WSJ158" s="88"/>
      <c r="WSK158" s="88"/>
      <c r="WSL158" s="88"/>
      <c r="WSM158" s="88"/>
      <c r="WSN158" s="88"/>
      <c r="WSO158" s="88"/>
      <c r="WSP158" s="88"/>
      <c r="WSQ158" s="88"/>
      <c r="WSR158" s="88"/>
      <c r="WSS158" s="88"/>
      <c r="WST158" s="88"/>
      <c r="WSU158" s="88"/>
      <c r="WSV158" s="88"/>
      <c r="WSW158" s="88"/>
      <c r="WSX158" s="88"/>
      <c r="WSY158" s="88"/>
      <c r="WSZ158" s="88"/>
      <c r="WTA158" s="88"/>
      <c r="WTB158" s="88"/>
      <c r="WTC158" s="88"/>
      <c r="WTD158" s="88"/>
      <c r="WTE158" s="88"/>
      <c r="WTF158" s="88"/>
      <c r="WTG158" s="88"/>
      <c r="WTH158" s="88"/>
      <c r="WTI158" s="88"/>
      <c r="WTJ158" s="88"/>
      <c r="WTK158" s="88"/>
      <c r="WTL158" s="88"/>
      <c r="WTM158" s="88"/>
      <c r="WTN158" s="88"/>
      <c r="WTO158" s="88"/>
      <c r="WTP158" s="88"/>
      <c r="WTQ158" s="88"/>
      <c r="WTR158" s="88"/>
      <c r="WTS158" s="88"/>
      <c r="WTT158" s="88"/>
      <c r="WTU158" s="88"/>
      <c r="WTV158" s="88"/>
      <c r="WTW158" s="88"/>
      <c r="WTX158" s="88"/>
      <c r="WTY158" s="88"/>
      <c r="WTZ158" s="88"/>
      <c r="WUA158" s="88"/>
      <c r="WUB158" s="88"/>
      <c r="WUC158" s="88"/>
      <c r="WUD158" s="88"/>
      <c r="WUE158" s="88"/>
      <c r="WUF158" s="88"/>
      <c r="WUG158" s="88"/>
      <c r="WUH158" s="88"/>
      <c r="WUI158" s="88"/>
      <c r="WUJ158" s="88"/>
      <c r="WUK158" s="88"/>
      <c r="WUL158" s="88"/>
      <c r="WUM158" s="88"/>
      <c r="WUN158" s="88"/>
      <c r="WUO158" s="88"/>
      <c r="WUP158" s="88"/>
      <c r="WUQ158" s="88"/>
      <c r="WUR158" s="88"/>
      <c r="WUS158" s="88"/>
      <c r="WUT158" s="88"/>
      <c r="WUU158" s="88"/>
      <c r="WUV158" s="88"/>
      <c r="WUW158" s="88"/>
      <c r="WUX158" s="88"/>
      <c r="WUY158" s="88"/>
      <c r="WUZ158" s="88"/>
      <c r="WVA158" s="88"/>
      <c r="WVB158" s="88"/>
      <c r="WVC158" s="88"/>
      <c r="WVD158" s="88"/>
      <c r="WVE158" s="88"/>
      <c r="WVF158" s="88"/>
      <c r="WVG158" s="88"/>
      <c r="WVH158" s="88"/>
      <c r="WVI158" s="88"/>
      <c r="WVJ158" s="88"/>
      <c r="WVK158" s="88"/>
      <c r="WVL158" s="88"/>
      <c r="WVM158" s="88"/>
      <c r="WVN158" s="88"/>
      <c r="WVO158" s="88"/>
      <c r="WVP158" s="88"/>
      <c r="WVQ158" s="88"/>
      <c r="WVR158" s="88"/>
      <c r="WVS158" s="88"/>
      <c r="WVT158" s="88"/>
      <c r="WVU158" s="88"/>
      <c r="WVV158" s="88"/>
      <c r="WVW158" s="88"/>
      <c r="WVX158" s="88"/>
      <c r="WVY158" s="88"/>
      <c r="WVZ158" s="88"/>
      <c r="WWA158" s="88"/>
      <c r="WWB158" s="88"/>
      <c r="WWC158" s="88"/>
      <c r="WWD158" s="88"/>
      <c r="WWE158" s="88"/>
      <c r="WWF158" s="88"/>
      <c r="WWG158" s="88"/>
      <c r="WWH158" s="88"/>
      <c r="WWI158" s="88"/>
      <c r="WWJ158" s="88"/>
      <c r="WWK158" s="88"/>
      <c r="WWL158" s="88"/>
      <c r="WWM158" s="88"/>
      <c r="WWN158" s="88"/>
      <c r="WWO158" s="88"/>
      <c r="WWP158" s="88"/>
      <c r="WWQ158" s="88"/>
      <c r="WWR158" s="88"/>
      <c r="WWS158" s="88"/>
      <c r="WWT158" s="88"/>
      <c r="WWU158" s="88"/>
      <c r="WWV158" s="88"/>
      <c r="WWW158" s="88"/>
      <c r="WWX158" s="88"/>
      <c r="WWY158" s="88"/>
      <c r="WWZ158" s="88"/>
      <c r="WXA158" s="88"/>
      <c r="WXB158" s="88"/>
      <c r="WXC158" s="88"/>
      <c r="WXD158" s="88"/>
      <c r="WXE158" s="88"/>
      <c r="WXF158" s="88"/>
      <c r="WXG158" s="88"/>
      <c r="WXH158" s="88"/>
      <c r="WXI158" s="88"/>
      <c r="WXJ158" s="88"/>
      <c r="WXK158" s="88"/>
      <c r="WXL158" s="88"/>
      <c r="WXM158" s="88"/>
      <c r="WXN158" s="88"/>
      <c r="WXO158" s="88"/>
      <c r="WXP158" s="88"/>
      <c r="WXQ158" s="88"/>
      <c r="WXR158" s="88"/>
      <c r="WXS158" s="88"/>
      <c r="WXT158" s="88"/>
      <c r="WXU158" s="88"/>
      <c r="WXV158" s="88"/>
      <c r="WXW158" s="88"/>
      <c r="WXX158" s="88"/>
      <c r="WXY158" s="88"/>
      <c r="WXZ158" s="88"/>
      <c r="WYA158" s="88"/>
      <c r="WYB158" s="88"/>
      <c r="WYC158" s="88"/>
      <c r="WYD158" s="88"/>
      <c r="WYE158" s="88"/>
      <c r="WYF158" s="88"/>
      <c r="WYG158" s="88"/>
      <c r="WYH158" s="88"/>
      <c r="WYI158" s="88"/>
      <c r="WYJ158" s="88"/>
      <c r="WYK158" s="88"/>
      <c r="WYL158" s="88"/>
      <c r="WYM158" s="88"/>
      <c r="WYN158" s="88"/>
      <c r="WYO158" s="88"/>
      <c r="WYP158" s="88"/>
      <c r="WYQ158" s="88"/>
      <c r="WYR158" s="88"/>
      <c r="WYS158" s="88"/>
      <c r="WYT158" s="88"/>
      <c r="WYU158" s="88"/>
      <c r="WYV158" s="88"/>
      <c r="WYW158" s="88"/>
      <c r="WYX158" s="88"/>
      <c r="WYY158" s="88"/>
      <c r="WYZ158" s="88"/>
      <c r="WZA158" s="88"/>
      <c r="WZB158" s="88"/>
      <c r="WZC158" s="88"/>
      <c r="WZD158" s="88"/>
      <c r="WZE158" s="88"/>
      <c r="WZF158" s="88"/>
      <c r="WZG158" s="88"/>
      <c r="WZH158" s="88"/>
      <c r="WZI158" s="88"/>
      <c r="WZJ158" s="88"/>
      <c r="WZK158" s="88"/>
      <c r="WZL158" s="88"/>
      <c r="WZM158" s="88"/>
      <c r="WZN158" s="88"/>
      <c r="WZO158" s="88"/>
      <c r="WZP158" s="88"/>
      <c r="WZQ158" s="88"/>
      <c r="WZR158" s="88"/>
      <c r="WZS158" s="88"/>
      <c r="WZT158" s="88"/>
      <c r="WZU158" s="88"/>
      <c r="WZV158" s="88"/>
      <c r="WZW158" s="88"/>
      <c r="WZX158" s="88"/>
      <c r="WZY158" s="88"/>
      <c r="WZZ158" s="88"/>
      <c r="XAA158" s="88"/>
      <c r="XAB158" s="88"/>
      <c r="XAC158" s="88"/>
      <c r="XAD158" s="88"/>
      <c r="XAE158" s="88"/>
      <c r="XAF158" s="88"/>
      <c r="XAG158" s="88"/>
      <c r="XAH158" s="88"/>
      <c r="XAI158" s="88"/>
      <c r="XAJ158" s="88"/>
      <c r="XAK158" s="88"/>
      <c r="XAL158" s="88"/>
      <c r="XAM158" s="88"/>
      <c r="XAN158" s="88"/>
      <c r="XAO158" s="88"/>
      <c r="XAP158" s="88"/>
      <c r="XAQ158" s="88"/>
      <c r="XAR158" s="88"/>
      <c r="XAS158" s="88"/>
      <c r="XAT158" s="88"/>
      <c r="XAU158" s="88"/>
      <c r="XAV158" s="88"/>
      <c r="XAW158" s="88"/>
      <c r="XAX158" s="88"/>
      <c r="XAY158" s="88"/>
      <c r="XAZ158" s="88"/>
      <c r="XBA158" s="88"/>
      <c r="XBB158" s="88"/>
      <c r="XBC158" s="88"/>
      <c r="XBD158" s="88"/>
      <c r="XBE158" s="88"/>
      <c r="XBF158" s="88"/>
      <c r="XBG158" s="88"/>
      <c r="XBH158" s="88"/>
      <c r="XBI158" s="88"/>
      <c r="XBJ158" s="88"/>
      <c r="XBK158" s="88"/>
      <c r="XBL158" s="88"/>
      <c r="XBM158" s="88"/>
      <c r="XBN158" s="88"/>
      <c r="XBO158" s="88"/>
      <c r="XBP158" s="88"/>
      <c r="XBQ158" s="88"/>
      <c r="XBR158" s="88"/>
      <c r="XBS158" s="88"/>
      <c r="XBT158" s="88"/>
      <c r="XBU158" s="88"/>
      <c r="XBV158" s="88"/>
      <c r="XBW158" s="88"/>
      <c r="XBX158" s="88"/>
      <c r="XBY158" s="88"/>
      <c r="XBZ158" s="88"/>
      <c r="XCA158" s="88"/>
      <c r="XCB158" s="88"/>
      <c r="XCC158" s="88"/>
      <c r="XCD158" s="88"/>
      <c r="XCE158" s="88"/>
      <c r="XCF158" s="88"/>
      <c r="XCG158" s="88"/>
      <c r="XCH158" s="88"/>
      <c r="XCI158" s="88"/>
      <c r="XCJ158" s="88"/>
      <c r="XCK158" s="88"/>
      <c r="XCL158" s="88"/>
      <c r="XCM158" s="88"/>
      <c r="XCN158" s="88"/>
      <c r="XCO158" s="88"/>
      <c r="XCP158" s="88"/>
      <c r="XCQ158" s="88"/>
      <c r="XCR158" s="88"/>
      <c r="XCS158" s="88"/>
      <c r="XCT158" s="88"/>
      <c r="XCU158" s="88"/>
      <c r="XCV158" s="88"/>
      <c r="XCW158" s="88"/>
      <c r="XCX158" s="88"/>
      <c r="XCY158" s="88"/>
      <c r="XCZ158" s="88"/>
      <c r="XDA158" s="88"/>
      <c r="XDB158" s="88"/>
      <c r="XDC158" s="88"/>
      <c r="XDD158" s="88"/>
      <c r="XDE158" s="88"/>
      <c r="XDF158" s="88"/>
      <c r="XDG158" s="88"/>
      <c r="XDH158" s="88"/>
      <c r="XDI158" s="88"/>
      <c r="XDJ158" s="88"/>
      <c r="XDK158" s="88"/>
      <c r="XDL158" s="88"/>
      <c r="XDM158" s="88"/>
      <c r="XDN158" s="88"/>
      <c r="XDO158" s="88"/>
      <c r="XDP158" s="88"/>
      <c r="XDQ158" s="88"/>
      <c r="XDR158" s="88"/>
      <c r="XDS158" s="88"/>
      <c r="XDT158" s="88"/>
      <c r="XDU158" s="88"/>
      <c r="XDV158" s="88"/>
      <c r="XDW158" s="88"/>
      <c r="XDX158" s="88"/>
      <c r="XDY158" s="88"/>
      <c r="XDZ158" s="88"/>
      <c r="XEA158" s="88"/>
      <c r="XEB158" s="88"/>
      <c r="XEC158" s="88"/>
      <c r="XED158" s="88"/>
      <c r="XEE158" s="88"/>
      <c r="XEF158" s="88"/>
      <c r="XEG158" s="88"/>
      <c r="XEH158" s="88"/>
      <c r="XEI158" s="88"/>
      <c r="XEJ158" s="88"/>
      <c r="XEK158" s="88"/>
      <c r="XEL158" s="88"/>
      <c r="XEM158" s="88"/>
      <c r="XEN158" s="88"/>
      <c r="XEO158" s="88"/>
      <c r="XEP158" s="88"/>
      <c r="XEQ158" s="88"/>
      <c r="XER158" s="88"/>
      <c r="XES158" s="88"/>
      <c r="XET158" s="88"/>
      <c r="XEU158" s="88"/>
      <c r="XEV158" s="88"/>
      <c r="XEW158" s="88"/>
      <c r="XEX158" s="88"/>
      <c r="XEY158" s="88"/>
      <c r="XEZ158" s="88"/>
      <c r="XFA158" s="88"/>
      <c r="XFB158" s="88"/>
      <c r="XFC158" s="88"/>
    </row>
    <row r="159" spans="1:16383" s="88" customFormat="1" hidden="1" x14ac:dyDescent="0.2">
      <c r="A159"/>
      <c r="B159"/>
      <c r="C159"/>
      <c r="D159"/>
      <c r="E159"/>
      <c r="F159"/>
      <c r="G159"/>
      <c r="H159"/>
    </row>
    <row r="160" spans="1:16383" s="88" customFormat="1" ht="15" x14ac:dyDescent="0.25">
      <c r="A160" s="549" t="s">
        <v>605</v>
      </c>
      <c r="B160"/>
      <c r="C160"/>
      <c r="D160"/>
      <c r="E160"/>
      <c r="F160"/>
      <c r="G160"/>
      <c r="H160"/>
    </row>
    <row r="161" spans="1:16383" s="88" customFormat="1" x14ac:dyDescent="0.2">
      <c r="A161"/>
      <c r="B161"/>
      <c r="C161"/>
      <c r="D161"/>
      <c r="E161"/>
      <c r="F161"/>
      <c r="G161"/>
      <c r="H161"/>
    </row>
    <row r="162" spans="1:16383" s="88" customFormat="1" ht="12.75" x14ac:dyDescent="0.2">
      <c r="A162" s="424" t="s">
        <v>445</v>
      </c>
      <c r="B162" s="937" t="s">
        <v>8</v>
      </c>
      <c r="C162" s="937"/>
      <c r="D162" s="937"/>
      <c r="E162" s="937"/>
      <c r="F162" s="937"/>
      <c r="G162"/>
    </row>
    <row r="163" spans="1:16383" s="88" customFormat="1" x14ac:dyDescent="0.2">
      <c r="A163"/>
      <c r="B163"/>
      <c r="C163"/>
      <c r="D163"/>
      <c r="E163"/>
      <c r="F163"/>
      <c r="G163"/>
      <c r="H163"/>
    </row>
    <row r="164" spans="1:16383" s="88" customFormat="1" x14ac:dyDescent="0.2">
      <c r="H164" s="86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  <c r="AMK164"/>
      <c r="AML164"/>
      <c r="AMM164"/>
      <c r="AMN164"/>
      <c r="AMO164"/>
      <c r="AMP164"/>
      <c r="AMQ164"/>
      <c r="AMR164"/>
      <c r="AMS164"/>
      <c r="AMT164"/>
      <c r="AMU164"/>
      <c r="AMV164"/>
      <c r="AMW164"/>
      <c r="AMX164"/>
      <c r="AMY164"/>
      <c r="AMZ164"/>
      <c r="ANA164"/>
      <c r="ANB164"/>
      <c r="ANC164"/>
      <c r="AND164"/>
      <c r="ANE164"/>
      <c r="ANF164"/>
      <c r="ANG164"/>
      <c r="ANH164"/>
      <c r="ANI164"/>
      <c r="ANJ164"/>
      <c r="ANK164"/>
      <c r="ANL164"/>
      <c r="ANM164"/>
      <c r="ANN164"/>
      <c r="ANO164"/>
      <c r="ANP164"/>
      <c r="ANQ164"/>
      <c r="ANR164"/>
      <c r="ANS164"/>
      <c r="ANT164"/>
      <c r="ANU164"/>
      <c r="ANV164"/>
      <c r="ANW164"/>
      <c r="ANX164"/>
      <c r="ANY164"/>
      <c r="ANZ164"/>
      <c r="AOA164"/>
      <c r="AOB164"/>
      <c r="AOC164"/>
      <c r="AOD164"/>
      <c r="AOE164"/>
      <c r="AOF164"/>
      <c r="AOG164"/>
      <c r="AOH164"/>
      <c r="AOI164"/>
      <c r="AOJ164"/>
      <c r="AOK164"/>
      <c r="AOL164"/>
      <c r="AOM164"/>
      <c r="AON164"/>
      <c r="AOO164"/>
      <c r="AOP164"/>
      <c r="AOQ164"/>
      <c r="AOR164"/>
      <c r="AOS164"/>
      <c r="AOT164"/>
      <c r="AOU164"/>
      <c r="AOV164"/>
      <c r="AOW164"/>
      <c r="AOX164"/>
      <c r="AOY164"/>
      <c r="AOZ164"/>
      <c r="APA164"/>
      <c r="APB164"/>
      <c r="APC164"/>
      <c r="APD164"/>
      <c r="APE164"/>
      <c r="APF164"/>
      <c r="APG164"/>
      <c r="APH164"/>
      <c r="API164"/>
      <c r="APJ164"/>
      <c r="APK164"/>
      <c r="APL164"/>
      <c r="APM164"/>
      <c r="APN164"/>
      <c r="APO164"/>
      <c r="APP164"/>
      <c r="APQ164"/>
      <c r="APR164"/>
      <c r="APS164"/>
      <c r="APT164"/>
      <c r="APU164"/>
      <c r="APV164"/>
      <c r="APW164"/>
      <c r="APX164"/>
      <c r="APY164"/>
      <c r="APZ164"/>
      <c r="AQA164"/>
      <c r="AQB164"/>
      <c r="AQC164"/>
      <c r="AQD164"/>
      <c r="AQE164"/>
      <c r="AQF164"/>
      <c r="AQG164"/>
      <c r="AQH164"/>
      <c r="AQI164"/>
      <c r="AQJ164"/>
      <c r="AQK164"/>
      <c r="AQL164"/>
      <c r="AQM164"/>
      <c r="AQN164"/>
      <c r="AQO164"/>
      <c r="AQP164"/>
      <c r="AQQ164"/>
      <c r="AQR164"/>
      <c r="AQS164"/>
      <c r="AQT164"/>
      <c r="AQU164"/>
      <c r="AQV164"/>
      <c r="AQW164"/>
      <c r="AQX164"/>
      <c r="AQY164"/>
      <c r="AQZ164"/>
      <c r="ARA164"/>
      <c r="ARB164"/>
      <c r="ARC164"/>
      <c r="ARD164"/>
      <c r="ARE164"/>
      <c r="ARF164"/>
      <c r="ARG164"/>
      <c r="ARH164"/>
      <c r="ARI164"/>
      <c r="ARJ164"/>
      <c r="ARK164"/>
      <c r="ARL164"/>
      <c r="ARM164"/>
      <c r="ARN164"/>
      <c r="ARO164"/>
      <c r="ARP164"/>
      <c r="ARQ164"/>
      <c r="ARR164"/>
      <c r="ARS164"/>
      <c r="ART164"/>
      <c r="ARU164"/>
      <c r="ARV164"/>
      <c r="ARW164"/>
      <c r="ARX164"/>
      <c r="ARY164"/>
      <c r="ARZ164"/>
      <c r="ASA164"/>
      <c r="ASB164"/>
      <c r="ASC164"/>
      <c r="ASD164"/>
      <c r="ASE164"/>
      <c r="ASF164"/>
      <c r="ASG164"/>
      <c r="ASH164"/>
      <c r="ASI164"/>
      <c r="ASJ164"/>
      <c r="ASK164"/>
      <c r="ASL164"/>
      <c r="ASM164"/>
      <c r="ASN164"/>
      <c r="ASO164"/>
      <c r="ASP164"/>
      <c r="ASQ164"/>
      <c r="ASR164"/>
      <c r="ASS164"/>
      <c r="AST164"/>
      <c r="ASU164"/>
      <c r="ASV164"/>
      <c r="ASW164"/>
      <c r="ASX164"/>
      <c r="ASY164"/>
      <c r="ASZ164"/>
      <c r="ATA164"/>
      <c r="ATB164"/>
      <c r="ATC164"/>
      <c r="ATD164"/>
      <c r="ATE164"/>
      <c r="ATF164"/>
      <c r="ATG164"/>
      <c r="ATH164"/>
      <c r="ATI164"/>
      <c r="ATJ164"/>
      <c r="ATK164"/>
      <c r="ATL164"/>
      <c r="ATM164"/>
      <c r="ATN164"/>
      <c r="ATO164"/>
      <c r="ATP164"/>
      <c r="ATQ164"/>
      <c r="ATR164"/>
      <c r="ATS164"/>
      <c r="ATT164"/>
      <c r="ATU164"/>
      <c r="ATV164"/>
      <c r="ATW164"/>
      <c r="ATX164"/>
      <c r="ATY164"/>
      <c r="ATZ164"/>
      <c r="AUA164"/>
      <c r="AUB164"/>
      <c r="AUC164"/>
      <c r="AUD164"/>
      <c r="AUE164"/>
      <c r="AUF164"/>
      <c r="AUG164"/>
      <c r="AUH164"/>
      <c r="AUI164"/>
      <c r="AUJ164"/>
      <c r="AUK164"/>
      <c r="AUL164"/>
      <c r="AUM164"/>
      <c r="AUN164"/>
      <c r="AUO164"/>
      <c r="AUP164"/>
      <c r="AUQ164"/>
      <c r="AUR164"/>
      <c r="AUS164"/>
      <c r="AUT164"/>
      <c r="AUU164"/>
      <c r="AUV164"/>
      <c r="AUW164"/>
      <c r="AUX164"/>
      <c r="AUY164"/>
      <c r="AUZ164"/>
      <c r="AVA164"/>
      <c r="AVB164"/>
      <c r="AVC164"/>
      <c r="AVD164"/>
      <c r="AVE164"/>
      <c r="AVF164"/>
      <c r="AVG164"/>
      <c r="AVH164"/>
      <c r="AVI164"/>
      <c r="AVJ164"/>
      <c r="AVK164"/>
      <c r="AVL164"/>
      <c r="AVM164"/>
      <c r="AVN164"/>
      <c r="AVO164"/>
      <c r="AVP164"/>
      <c r="AVQ164"/>
      <c r="AVR164"/>
      <c r="AVS164"/>
      <c r="AVT164"/>
      <c r="AVU164"/>
      <c r="AVV164"/>
      <c r="AVW164"/>
      <c r="AVX164"/>
      <c r="AVY164"/>
      <c r="AVZ164"/>
      <c r="AWA164"/>
      <c r="AWB164"/>
      <c r="AWC164"/>
      <c r="AWD164"/>
      <c r="AWE164"/>
      <c r="AWF164"/>
      <c r="AWG164"/>
      <c r="AWH164"/>
      <c r="AWI164"/>
      <c r="AWJ164"/>
      <c r="AWK164"/>
      <c r="AWL164"/>
      <c r="AWM164"/>
      <c r="AWN164"/>
      <c r="AWO164"/>
      <c r="AWP164"/>
      <c r="AWQ164"/>
      <c r="AWR164"/>
      <c r="AWS164"/>
      <c r="AWT164"/>
      <c r="AWU164"/>
      <c r="AWV164"/>
      <c r="AWW164"/>
      <c r="AWX164"/>
      <c r="AWY164"/>
      <c r="AWZ164"/>
      <c r="AXA164"/>
      <c r="AXB164"/>
      <c r="AXC164"/>
      <c r="AXD164"/>
      <c r="AXE164"/>
      <c r="AXF164"/>
      <c r="AXG164"/>
      <c r="AXH164"/>
      <c r="AXI164"/>
      <c r="AXJ164"/>
      <c r="AXK164"/>
      <c r="AXL164"/>
      <c r="AXM164"/>
      <c r="AXN164"/>
      <c r="AXO164"/>
      <c r="AXP164"/>
      <c r="AXQ164"/>
      <c r="AXR164"/>
      <c r="AXS164"/>
      <c r="AXT164"/>
      <c r="AXU164"/>
      <c r="AXV164"/>
      <c r="AXW164"/>
      <c r="AXX164"/>
      <c r="AXY164"/>
      <c r="AXZ164"/>
      <c r="AYA164"/>
      <c r="AYB164"/>
      <c r="AYC164"/>
      <c r="AYD164"/>
      <c r="AYE164"/>
      <c r="AYF164"/>
      <c r="AYG164"/>
      <c r="AYH164"/>
      <c r="AYI164"/>
      <c r="AYJ164"/>
      <c r="AYK164"/>
      <c r="AYL164"/>
      <c r="AYM164"/>
      <c r="AYN164"/>
      <c r="AYO164"/>
      <c r="AYP164"/>
      <c r="AYQ164"/>
      <c r="AYR164"/>
      <c r="AYS164"/>
      <c r="AYT164"/>
      <c r="AYU164"/>
      <c r="AYV164"/>
      <c r="AYW164"/>
      <c r="AYX164"/>
      <c r="AYY164"/>
      <c r="AYZ164"/>
      <c r="AZA164"/>
      <c r="AZB164"/>
      <c r="AZC164"/>
      <c r="AZD164"/>
      <c r="AZE164"/>
      <c r="AZF164"/>
      <c r="AZG164"/>
      <c r="AZH164"/>
      <c r="AZI164"/>
      <c r="AZJ164"/>
      <c r="AZK164"/>
      <c r="AZL164"/>
      <c r="AZM164"/>
      <c r="AZN164"/>
      <c r="AZO164"/>
      <c r="AZP164"/>
      <c r="AZQ164"/>
      <c r="AZR164"/>
      <c r="AZS164"/>
      <c r="AZT164"/>
      <c r="AZU164"/>
      <c r="AZV164"/>
      <c r="AZW164"/>
      <c r="AZX164"/>
      <c r="AZY164"/>
      <c r="AZZ164"/>
      <c r="BAA164"/>
      <c r="BAB164"/>
      <c r="BAC164"/>
      <c r="BAD164"/>
      <c r="BAE164"/>
      <c r="BAF164"/>
      <c r="BAG164"/>
      <c r="BAH164"/>
      <c r="BAI164"/>
      <c r="BAJ164"/>
      <c r="BAK164"/>
      <c r="BAL164"/>
      <c r="BAM164"/>
      <c r="BAN164"/>
      <c r="BAO164"/>
      <c r="BAP164"/>
      <c r="BAQ164"/>
      <c r="BAR164"/>
      <c r="BAS164"/>
      <c r="BAT164"/>
      <c r="BAU164"/>
      <c r="BAV164"/>
      <c r="BAW164"/>
      <c r="BAX164"/>
      <c r="BAY164"/>
      <c r="BAZ164"/>
      <c r="BBA164"/>
      <c r="BBB164"/>
      <c r="BBC164"/>
      <c r="BBD164"/>
      <c r="BBE164"/>
      <c r="BBF164"/>
      <c r="BBG164"/>
      <c r="BBH164"/>
      <c r="BBI164"/>
      <c r="BBJ164"/>
      <c r="BBK164"/>
      <c r="BBL164"/>
      <c r="BBM164"/>
      <c r="BBN164"/>
      <c r="BBO164"/>
      <c r="BBP164"/>
      <c r="BBQ164"/>
      <c r="BBR164"/>
      <c r="BBS164"/>
      <c r="BBT164"/>
      <c r="BBU164"/>
      <c r="BBV164"/>
      <c r="BBW164"/>
      <c r="BBX164"/>
      <c r="BBY164"/>
      <c r="BBZ164"/>
      <c r="BCA164"/>
      <c r="BCB164"/>
      <c r="BCC164"/>
      <c r="BCD164"/>
      <c r="BCE164"/>
      <c r="BCF164"/>
      <c r="BCG164"/>
      <c r="BCH164"/>
      <c r="BCI164"/>
      <c r="BCJ164"/>
      <c r="BCK164"/>
      <c r="BCL164"/>
      <c r="BCM164"/>
      <c r="BCN164"/>
      <c r="BCO164"/>
      <c r="BCP164"/>
      <c r="BCQ164"/>
      <c r="BCR164"/>
      <c r="BCS164"/>
      <c r="BCT164"/>
      <c r="BCU164"/>
      <c r="BCV164"/>
      <c r="BCW164"/>
      <c r="BCX164"/>
      <c r="BCY164"/>
      <c r="BCZ164"/>
      <c r="BDA164"/>
      <c r="BDB164"/>
      <c r="BDC164"/>
      <c r="BDD164"/>
      <c r="BDE164"/>
      <c r="BDF164"/>
      <c r="BDG164"/>
      <c r="BDH164"/>
      <c r="BDI164"/>
      <c r="BDJ164"/>
      <c r="BDK164"/>
      <c r="BDL164"/>
      <c r="BDM164"/>
      <c r="BDN164"/>
      <c r="BDO164"/>
      <c r="BDP164"/>
      <c r="BDQ164"/>
      <c r="BDR164"/>
      <c r="BDS164"/>
      <c r="BDT164"/>
      <c r="BDU164"/>
      <c r="BDV164"/>
      <c r="BDW164"/>
      <c r="BDX164"/>
      <c r="BDY164"/>
      <c r="BDZ164"/>
      <c r="BEA164"/>
      <c r="BEB164"/>
      <c r="BEC164"/>
      <c r="BED164"/>
      <c r="BEE164"/>
      <c r="BEF164"/>
      <c r="BEG164"/>
      <c r="BEH164"/>
      <c r="BEI164"/>
      <c r="BEJ164"/>
      <c r="BEK164"/>
      <c r="BEL164"/>
      <c r="BEM164"/>
      <c r="BEN164"/>
      <c r="BEO164"/>
      <c r="BEP164"/>
      <c r="BEQ164"/>
      <c r="BER164"/>
      <c r="BES164"/>
      <c r="BET164"/>
      <c r="BEU164"/>
      <c r="BEV164"/>
      <c r="BEW164"/>
      <c r="BEX164"/>
      <c r="BEY164"/>
      <c r="BEZ164"/>
      <c r="BFA164"/>
      <c r="BFB164"/>
      <c r="BFC164"/>
      <c r="BFD164"/>
      <c r="BFE164"/>
      <c r="BFF164"/>
      <c r="BFG164"/>
      <c r="BFH164"/>
      <c r="BFI164"/>
      <c r="BFJ164"/>
      <c r="BFK164"/>
      <c r="BFL164"/>
      <c r="BFM164"/>
      <c r="BFN164"/>
      <c r="BFO164"/>
      <c r="BFP164"/>
      <c r="BFQ164"/>
      <c r="BFR164"/>
      <c r="BFS164"/>
      <c r="BFT164"/>
      <c r="BFU164"/>
      <c r="BFV164"/>
      <c r="BFW164"/>
      <c r="BFX164"/>
      <c r="BFY164"/>
      <c r="BFZ164"/>
      <c r="BGA164"/>
      <c r="BGB164"/>
      <c r="BGC164"/>
      <c r="BGD164"/>
      <c r="BGE164"/>
      <c r="BGF164"/>
      <c r="BGG164"/>
      <c r="BGH164"/>
      <c r="BGI164"/>
      <c r="BGJ164"/>
      <c r="BGK164"/>
      <c r="BGL164"/>
      <c r="BGM164"/>
      <c r="BGN164"/>
      <c r="BGO164"/>
      <c r="BGP164"/>
      <c r="BGQ164"/>
      <c r="BGR164"/>
      <c r="BGS164"/>
      <c r="BGT164"/>
      <c r="BGU164"/>
      <c r="BGV164"/>
      <c r="BGW164"/>
      <c r="BGX164"/>
      <c r="BGY164"/>
      <c r="BGZ164"/>
      <c r="BHA164"/>
      <c r="BHB164"/>
      <c r="BHC164"/>
      <c r="BHD164"/>
      <c r="BHE164"/>
      <c r="BHF164"/>
      <c r="BHG164"/>
      <c r="BHH164"/>
      <c r="BHI164"/>
      <c r="BHJ164"/>
      <c r="BHK164"/>
      <c r="BHL164"/>
      <c r="BHM164"/>
      <c r="BHN164"/>
      <c r="BHO164"/>
      <c r="BHP164"/>
      <c r="BHQ164"/>
      <c r="BHR164"/>
      <c r="BHS164"/>
      <c r="BHT164"/>
      <c r="BHU164"/>
      <c r="BHV164"/>
      <c r="BHW164"/>
      <c r="BHX164"/>
      <c r="BHY164"/>
      <c r="BHZ164"/>
      <c r="BIA164"/>
      <c r="BIB164"/>
      <c r="BIC164"/>
      <c r="BID164"/>
      <c r="BIE164"/>
      <c r="BIF164"/>
      <c r="BIG164"/>
      <c r="BIH164"/>
      <c r="BII164"/>
      <c r="BIJ164"/>
      <c r="BIK164"/>
      <c r="BIL164"/>
      <c r="BIM164"/>
      <c r="BIN164"/>
      <c r="BIO164"/>
      <c r="BIP164"/>
      <c r="BIQ164"/>
      <c r="BIR164"/>
      <c r="BIS164"/>
      <c r="BIT164"/>
      <c r="BIU164"/>
      <c r="BIV164"/>
      <c r="BIW164"/>
      <c r="BIX164"/>
      <c r="BIY164"/>
      <c r="BIZ164"/>
      <c r="BJA164"/>
      <c r="BJB164"/>
      <c r="BJC164"/>
      <c r="BJD164"/>
      <c r="BJE164"/>
      <c r="BJF164"/>
      <c r="BJG164"/>
      <c r="BJH164"/>
      <c r="BJI164"/>
      <c r="BJJ164"/>
      <c r="BJK164"/>
      <c r="BJL164"/>
      <c r="BJM164"/>
      <c r="BJN164"/>
      <c r="BJO164"/>
      <c r="BJP164"/>
      <c r="BJQ164"/>
      <c r="BJR164"/>
      <c r="BJS164"/>
      <c r="BJT164"/>
      <c r="BJU164"/>
      <c r="BJV164"/>
      <c r="BJW164"/>
      <c r="BJX164"/>
      <c r="BJY164"/>
      <c r="BJZ164"/>
      <c r="BKA164"/>
      <c r="BKB164"/>
      <c r="BKC164"/>
      <c r="BKD164"/>
      <c r="BKE164"/>
      <c r="BKF164"/>
      <c r="BKG164"/>
      <c r="BKH164"/>
      <c r="BKI164"/>
      <c r="BKJ164"/>
      <c r="BKK164"/>
      <c r="BKL164"/>
      <c r="BKM164"/>
      <c r="BKN164"/>
      <c r="BKO164"/>
      <c r="BKP164"/>
      <c r="BKQ164"/>
      <c r="BKR164"/>
      <c r="BKS164"/>
      <c r="BKT164"/>
      <c r="BKU164"/>
      <c r="BKV164"/>
      <c r="BKW164"/>
      <c r="BKX164"/>
      <c r="BKY164"/>
      <c r="BKZ164"/>
      <c r="BLA164"/>
      <c r="BLB164"/>
      <c r="BLC164"/>
      <c r="BLD164"/>
      <c r="BLE164"/>
      <c r="BLF164"/>
      <c r="BLG164"/>
      <c r="BLH164"/>
      <c r="BLI164"/>
      <c r="BLJ164"/>
      <c r="BLK164"/>
      <c r="BLL164"/>
      <c r="BLM164"/>
      <c r="BLN164"/>
      <c r="BLO164"/>
      <c r="BLP164"/>
      <c r="BLQ164"/>
      <c r="BLR164"/>
      <c r="BLS164"/>
      <c r="BLT164"/>
      <c r="BLU164"/>
      <c r="BLV164"/>
      <c r="BLW164"/>
      <c r="BLX164"/>
      <c r="BLY164"/>
      <c r="BLZ164"/>
      <c r="BMA164"/>
      <c r="BMB164"/>
      <c r="BMC164"/>
      <c r="BMD164"/>
      <c r="BME164"/>
      <c r="BMF164"/>
      <c r="BMG164"/>
      <c r="BMH164"/>
      <c r="BMI164"/>
      <c r="BMJ164"/>
      <c r="BMK164"/>
      <c r="BML164"/>
      <c r="BMM164"/>
      <c r="BMN164"/>
      <c r="BMO164"/>
      <c r="BMP164"/>
      <c r="BMQ164"/>
      <c r="BMR164"/>
      <c r="BMS164"/>
      <c r="BMT164"/>
      <c r="BMU164"/>
      <c r="BMV164"/>
      <c r="BMW164"/>
      <c r="BMX164"/>
      <c r="BMY164"/>
      <c r="BMZ164"/>
      <c r="BNA164"/>
      <c r="BNB164"/>
      <c r="BNC164"/>
      <c r="BND164"/>
      <c r="BNE164"/>
      <c r="BNF164"/>
      <c r="BNG164"/>
      <c r="BNH164"/>
      <c r="BNI164"/>
      <c r="BNJ164"/>
      <c r="BNK164"/>
      <c r="BNL164"/>
      <c r="BNM164"/>
      <c r="BNN164"/>
      <c r="BNO164"/>
      <c r="BNP164"/>
      <c r="BNQ164"/>
      <c r="BNR164"/>
      <c r="BNS164"/>
      <c r="BNT164"/>
      <c r="BNU164"/>
      <c r="BNV164"/>
      <c r="BNW164"/>
      <c r="BNX164"/>
      <c r="BNY164"/>
      <c r="BNZ164"/>
      <c r="BOA164"/>
      <c r="BOB164"/>
      <c r="BOC164"/>
      <c r="BOD164"/>
      <c r="BOE164"/>
      <c r="BOF164"/>
      <c r="BOG164"/>
      <c r="BOH164"/>
      <c r="BOI164"/>
      <c r="BOJ164"/>
      <c r="BOK164"/>
      <c r="BOL164"/>
      <c r="BOM164"/>
      <c r="BON164"/>
      <c r="BOO164"/>
      <c r="BOP164"/>
      <c r="BOQ164"/>
      <c r="BOR164"/>
      <c r="BOS164"/>
      <c r="BOT164"/>
      <c r="BOU164"/>
      <c r="BOV164"/>
      <c r="BOW164"/>
      <c r="BOX164"/>
      <c r="BOY164"/>
      <c r="BOZ164"/>
      <c r="BPA164"/>
      <c r="BPB164"/>
      <c r="BPC164"/>
      <c r="BPD164"/>
      <c r="BPE164"/>
      <c r="BPF164"/>
      <c r="BPG164"/>
      <c r="BPH164"/>
      <c r="BPI164"/>
      <c r="BPJ164"/>
      <c r="BPK164"/>
      <c r="BPL164"/>
      <c r="BPM164"/>
      <c r="BPN164"/>
      <c r="BPO164"/>
      <c r="BPP164"/>
      <c r="BPQ164"/>
      <c r="BPR164"/>
      <c r="BPS164"/>
      <c r="BPT164"/>
      <c r="BPU164"/>
      <c r="BPV164"/>
      <c r="BPW164"/>
      <c r="BPX164"/>
      <c r="BPY164"/>
      <c r="BPZ164"/>
      <c r="BQA164"/>
      <c r="BQB164"/>
      <c r="BQC164"/>
      <c r="BQD164"/>
      <c r="BQE164"/>
      <c r="BQF164"/>
      <c r="BQG164"/>
      <c r="BQH164"/>
      <c r="BQI164"/>
      <c r="BQJ164"/>
      <c r="BQK164"/>
      <c r="BQL164"/>
      <c r="BQM164"/>
      <c r="BQN164"/>
      <c r="BQO164"/>
      <c r="BQP164"/>
      <c r="BQQ164"/>
      <c r="BQR164"/>
      <c r="BQS164"/>
      <c r="BQT164"/>
      <c r="BQU164"/>
      <c r="BQV164"/>
      <c r="BQW164"/>
      <c r="BQX164"/>
      <c r="BQY164"/>
      <c r="BQZ164"/>
      <c r="BRA164"/>
      <c r="BRB164"/>
      <c r="BRC164"/>
      <c r="BRD164"/>
      <c r="BRE164"/>
      <c r="BRF164"/>
      <c r="BRG164"/>
      <c r="BRH164"/>
      <c r="BRI164"/>
      <c r="BRJ164"/>
      <c r="BRK164"/>
      <c r="BRL164"/>
      <c r="BRM164"/>
      <c r="BRN164"/>
      <c r="BRO164"/>
      <c r="BRP164"/>
      <c r="BRQ164"/>
      <c r="BRR164"/>
      <c r="BRS164"/>
      <c r="BRT164"/>
      <c r="BRU164"/>
      <c r="BRV164"/>
      <c r="BRW164"/>
      <c r="BRX164"/>
      <c r="BRY164"/>
      <c r="BRZ164"/>
      <c r="BSA164"/>
      <c r="BSB164"/>
      <c r="BSC164"/>
      <c r="BSD164"/>
      <c r="BSE164"/>
      <c r="BSF164"/>
      <c r="BSG164"/>
      <c r="BSH164"/>
      <c r="BSI164"/>
      <c r="BSJ164"/>
      <c r="BSK164"/>
      <c r="BSL164"/>
      <c r="BSM164"/>
      <c r="BSN164"/>
      <c r="BSO164"/>
      <c r="BSP164"/>
      <c r="BSQ164"/>
      <c r="BSR164"/>
      <c r="BSS164"/>
      <c r="BST164"/>
      <c r="BSU164"/>
      <c r="BSV164"/>
      <c r="BSW164"/>
      <c r="BSX164"/>
      <c r="BSY164"/>
      <c r="BSZ164"/>
      <c r="BTA164"/>
      <c r="BTB164"/>
      <c r="BTC164"/>
      <c r="BTD164"/>
      <c r="BTE164"/>
      <c r="BTF164"/>
      <c r="BTG164"/>
      <c r="BTH164"/>
      <c r="BTI164"/>
      <c r="BTJ164"/>
      <c r="BTK164"/>
      <c r="BTL164"/>
      <c r="BTM164"/>
      <c r="BTN164"/>
      <c r="BTO164"/>
      <c r="BTP164"/>
      <c r="BTQ164"/>
      <c r="BTR164"/>
      <c r="BTS164"/>
      <c r="BTT164"/>
      <c r="BTU164"/>
      <c r="BTV164"/>
      <c r="BTW164"/>
      <c r="BTX164"/>
      <c r="BTY164"/>
      <c r="BTZ164"/>
      <c r="BUA164"/>
      <c r="BUB164"/>
      <c r="BUC164"/>
      <c r="BUD164"/>
      <c r="BUE164"/>
      <c r="BUF164"/>
      <c r="BUG164"/>
      <c r="BUH164"/>
      <c r="BUI164"/>
      <c r="BUJ164"/>
      <c r="BUK164"/>
      <c r="BUL164"/>
      <c r="BUM164"/>
      <c r="BUN164"/>
      <c r="BUO164"/>
      <c r="BUP164"/>
      <c r="BUQ164"/>
      <c r="BUR164"/>
      <c r="BUS164"/>
      <c r="BUT164"/>
      <c r="BUU164"/>
      <c r="BUV164"/>
      <c r="BUW164"/>
      <c r="BUX164"/>
      <c r="BUY164"/>
      <c r="BUZ164"/>
      <c r="BVA164"/>
      <c r="BVB164"/>
      <c r="BVC164"/>
      <c r="BVD164"/>
      <c r="BVE164"/>
      <c r="BVF164"/>
      <c r="BVG164"/>
      <c r="BVH164"/>
      <c r="BVI164"/>
      <c r="BVJ164"/>
      <c r="BVK164"/>
      <c r="BVL164"/>
      <c r="BVM164"/>
      <c r="BVN164"/>
      <c r="BVO164"/>
      <c r="BVP164"/>
      <c r="BVQ164"/>
      <c r="BVR164"/>
      <c r="BVS164"/>
      <c r="BVT164"/>
      <c r="BVU164"/>
      <c r="BVV164"/>
      <c r="BVW164"/>
      <c r="BVX164"/>
      <c r="BVY164"/>
      <c r="BVZ164"/>
      <c r="BWA164"/>
      <c r="BWB164"/>
      <c r="BWC164"/>
      <c r="BWD164"/>
      <c r="BWE164"/>
      <c r="BWF164"/>
      <c r="BWG164"/>
      <c r="BWH164"/>
      <c r="BWI164"/>
      <c r="BWJ164"/>
      <c r="BWK164"/>
      <c r="BWL164"/>
      <c r="BWM164"/>
      <c r="BWN164"/>
      <c r="BWO164"/>
      <c r="BWP164"/>
      <c r="BWQ164"/>
      <c r="BWR164"/>
      <c r="BWS164"/>
      <c r="BWT164"/>
      <c r="BWU164"/>
      <c r="BWV164"/>
      <c r="BWW164"/>
      <c r="BWX164"/>
      <c r="BWY164"/>
      <c r="BWZ164"/>
      <c r="BXA164"/>
      <c r="BXB164"/>
      <c r="BXC164"/>
      <c r="BXD164"/>
      <c r="BXE164"/>
      <c r="BXF164"/>
      <c r="BXG164"/>
      <c r="BXH164"/>
      <c r="BXI164"/>
      <c r="BXJ164"/>
      <c r="BXK164"/>
      <c r="BXL164"/>
      <c r="BXM164"/>
      <c r="BXN164"/>
      <c r="BXO164"/>
      <c r="BXP164"/>
      <c r="BXQ164"/>
      <c r="BXR164"/>
      <c r="BXS164"/>
      <c r="BXT164"/>
      <c r="BXU164"/>
      <c r="BXV164"/>
      <c r="BXW164"/>
      <c r="BXX164"/>
      <c r="BXY164"/>
      <c r="BXZ164"/>
      <c r="BYA164"/>
      <c r="BYB164"/>
      <c r="BYC164"/>
      <c r="BYD164"/>
      <c r="BYE164"/>
      <c r="BYF164"/>
      <c r="BYG164"/>
      <c r="BYH164"/>
      <c r="BYI164"/>
      <c r="BYJ164"/>
      <c r="BYK164"/>
      <c r="BYL164"/>
      <c r="BYM164"/>
      <c r="BYN164"/>
      <c r="BYO164"/>
      <c r="BYP164"/>
      <c r="BYQ164"/>
      <c r="BYR164"/>
      <c r="BYS164"/>
      <c r="BYT164"/>
      <c r="BYU164"/>
      <c r="BYV164"/>
      <c r="BYW164"/>
      <c r="BYX164"/>
      <c r="BYY164"/>
      <c r="BYZ164"/>
      <c r="BZA164"/>
      <c r="BZB164"/>
      <c r="BZC164"/>
      <c r="BZD164"/>
      <c r="BZE164"/>
      <c r="BZF164"/>
      <c r="BZG164"/>
      <c r="BZH164"/>
      <c r="BZI164"/>
      <c r="BZJ164"/>
      <c r="BZK164"/>
      <c r="BZL164"/>
      <c r="BZM164"/>
      <c r="BZN164"/>
      <c r="BZO164"/>
      <c r="BZP164"/>
      <c r="BZQ164"/>
      <c r="BZR164"/>
      <c r="BZS164"/>
      <c r="BZT164"/>
      <c r="BZU164"/>
      <c r="BZV164"/>
      <c r="BZW164"/>
      <c r="BZX164"/>
      <c r="BZY164"/>
      <c r="BZZ164"/>
      <c r="CAA164"/>
      <c r="CAB164"/>
      <c r="CAC164"/>
      <c r="CAD164"/>
      <c r="CAE164"/>
      <c r="CAF164"/>
      <c r="CAG164"/>
      <c r="CAH164"/>
      <c r="CAI164"/>
      <c r="CAJ164"/>
      <c r="CAK164"/>
      <c r="CAL164"/>
      <c r="CAM164"/>
      <c r="CAN164"/>
      <c r="CAO164"/>
      <c r="CAP164"/>
      <c r="CAQ164"/>
      <c r="CAR164"/>
      <c r="CAS164"/>
      <c r="CAT164"/>
      <c r="CAU164"/>
      <c r="CAV164"/>
      <c r="CAW164"/>
      <c r="CAX164"/>
      <c r="CAY164"/>
      <c r="CAZ164"/>
      <c r="CBA164"/>
      <c r="CBB164"/>
      <c r="CBC164"/>
      <c r="CBD164"/>
      <c r="CBE164"/>
      <c r="CBF164"/>
      <c r="CBG164"/>
      <c r="CBH164"/>
      <c r="CBI164"/>
      <c r="CBJ164"/>
      <c r="CBK164"/>
      <c r="CBL164"/>
      <c r="CBM164"/>
      <c r="CBN164"/>
      <c r="CBO164"/>
      <c r="CBP164"/>
      <c r="CBQ164"/>
      <c r="CBR164"/>
      <c r="CBS164"/>
      <c r="CBT164"/>
      <c r="CBU164"/>
      <c r="CBV164"/>
      <c r="CBW164"/>
      <c r="CBX164"/>
      <c r="CBY164"/>
      <c r="CBZ164"/>
      <c r="CCA164"/>
      <c r="CCB164"/>
      <c r="CCC164"/>
      <c r="CCD164"/>
      <c r="CCE164"/>
      <c r="CCF164"/>
      <c r="CCG164"/>
      <c r="CCH164"/>
      <c r="CCI164"/>
      <c r="CCJ164"/>
      <c r="CCK164"/>
      <c r="CCL164"/>
      <c r="CCM164"/>
      <c r="CCN164"/>
      <c r="CCO164"/>
      <c r="CCP164"/>
      <c r="CCQ164"/>
      <c r="CCR164"/>
      <c r="CCS164"/>
      <c r="CCT164"/>
      <c r="CCU164"/>
      <c r="CCV164"/>
      <c r="CCW164"/>
      <c r="CCX164"/>
      <c r="CCY164"/>
      <c r="CCZ164"/>
      <c r="CDA164"/>
      <c r="CDB164"/>
      <c r="CDC164"/>
      <c r="CDD164"/>
      <c r="CDE164"/>
      <c r="CDF164"/>
      <c r="CDG164"/>
      <c r="CDH164"/>
      <c r="CDI164"/>
      <c r="CDJ164"/>
      <c r="CDK164"/>
      <c r="CDL164"/>
      <c r="CDM164"/>
      <c r="CDN164"/>
      <c r="CDO164"/>
      <c r="CDP164"/>
      <c r="CDQ164"/>
      <c r="CDR164"/>
      <c r="CDS164"/>
      <c r="CDT164"/>
      <c r="CDU164"/>
      <c r="CDV164"/>
      <c r="CDW164"/>
      <c r="CDX164"/>
      <c r="CDY164"/>
      <c r="CDZ164"/>
      <c r="CEA164"/>
      <c r="CEB164"/>
      <c r="CEC164"/>
      <c r="CED164"/>
      <c r="CEE164"/>
      <c r="CEF164"/>
      <c r="CEG164"/>
      <c r="CEH164"/>
      <c r="CEI164"/>
      <c r="CEJ164"/>
      <c r="CEK164"/>
      <c r="CEL164"/>
      <c r="CEM164"/>
      <c r="CEN164"/>
      <c r="CEO164"/>
      <c r="CEP164"/>
      <c r="CEQ164"/>
      <c r="CER164"/>
      <c r="CES164"/>
      <c r="CET164"/>
      <c r="CEU164"/>
      <c r="CEV164"/>
      <c r="CEW164"/>
      <c r="CEX164"/>
      <c r="CEY164"/>
      <c r="CEZ164"/>
      <c r="CFA164"/>
      <c r="CFB164"/>
      <c r="CFC164"/>
      <c r="CFD164"/>
      <c r="CFE164"/>
      <c r="CFF164"/>
      <c r="CFG164"/>
      <c r="CFH164"/>
      <c r="CFI164"/>
      <c r="CFJ164"/>
      <c r="CFK164"/>
      <c r="CFL164"/>
      <c r="CFM164"/>
      <c r="CFN164"/>
      <c r="CFO164"/>
      <c r="CFP164"/>
      <c r="CFQ164"/>
      <c r="CFR164"/>
      <c r="CFS164"/>
      <c r="CFT164"/>
      <c r="CFU164"/>
      <c r="CFV164"/>
      <c r="CFW164"/>
      <c r="CFX164"/>
      <c r="CFY164"/>
      <c r="CFZ164"/>
      <c r="CGA164"/>
      <c r="CGB164"/>
      <c r="CGC164"/>
      <c r="CGD164"/>
      <c r="CGE164"/>
      <c r="CGF164"/>
      <c r="CGG164"/>
      <c r="CGH164"/>
      <c r="CGI164"/>
      <c r="CGJ164"/>
      <c r="CGK164"/>
      <c r="CGL164"/>
      <c r="CGM164"/>
      <c r="CGN164"/>
      <c r="CGO164"/>
      <c r="CGP164"/>
      <c r="CGQ164"/>
      <c r="CGR164"/>
      <c r="CGS164"/>
      <c r="CGT164"/>
      <c r="CGU164"/>
      <c r="CGV164"/>
      <c r="CGW164"/>
      <c r="CGX164"/>
      <c r="CGY164"/>
      <c r="CGZ164"/>
      <c r="CHA164"/>
      <c r="CHB164"/>
      <c r="CHC164"/>
      <c r="CHD164"/>
      <c r="CHE164"/>
      <c r="CHF164"/>
      <c r="CHG164"/>
      <c r="CHH164"/>
      <c r="CHI164"/>
      <c r="CHJ164"/>
      <c r="CHK164"/>
      <c r="CHL164"/>
      <c r="CHM164"/>
      <c r="CHN164"/>
      <c r="CHO164"/>
      <c r="CHP164"/>
      <c r="CHQ164"/>
      <c r="CHR164"/>
      <c r="CHS164"/>
      <c r="CHT164"/>
      <c r="CHU164"/>
      <c r="CHV164"/>
      <c r="CHW164"/>
      <c r="CHX164"/>
      <c r="CHY164"/>
      <c r="CHZ164"/>
      <c r="CIA164"/>
      <c r="CIB164"/>
      <c r="CIC164"/>
      <c r="CID164"/>
      <c r="CIE164"/>
      <c r="CIF164"/>
      <c r="CIG164"/>
      <c r="CIH164"/>
      <c r="CII164"/>
      <c r="CIJ164"/>
      <c r="CIK164"/>
      <c r="CIL164"/>
      <c r="CIM164"/>
      <c r="CIN164"/>
      <c r="CIO164"/>
      <c r="CIP164"/>
      <c r="CIQ164"/>
      <c r="CIR164"/>
      <c r="CIS164"/>
      <c r="CIT164"/>
      <c r="CIU164"/>
      <c r="CIV164"/>
      <c r="CIW164"/>
      <c r="CIX164"/>
      <c r="CIY164"/>
      <c r="CIZ164"/>
      <c r="CJA164"/>
      <c r="CJB164"/>
      <c r="CJC164"/>
      <c r="CJD164"/>
      <c r="CJE164"/>
      <c r="CJF164"/>
      <c r="CJG164"/>
      <c r="CJH164"/>
      <c r="CJI164"/>
      <c r="CJJ164"/>
      <c r="CJK164"/>
      <c r="CJL164"/>
      <c r="CJM164"/>
      <c r="CJN164"/>
      <c r="CJO164"/>
      <c r="CJP164"/>
      <c r="CJQ164"/>
      <c r="CJR164"/>
      <c r="CJS164"/>
      <c r="CJT164"/>
      <c r="CJU164"/>
      <c r="CJV164"/>
      <c r="CJW164"/>
      <c r="CJX164"/>
      <c r="CJY164"/>
      <c r="CJZ164"/>
      <c r="CKA164"/>
      <c r="CKB164"/>
      <c r="CKC164"/>
      <c r="CKD164"/>
      <c r="CKE164"/>
      <c r="CKF164"/>
      <c r="CKG164"/>
      <c r="CKH164"/>
      <c r="CKI164"/>
      <c r="CKJ164"/>
      <c r="CKK164"/>
      <c r="CKL164"/>
      <c r="CKM164"/>
      <c r="CKN164"/>
      <c r="CKO164"/>
      <c r="CKP164"/>
      <c r="CKQ164"/>
      <c r="CKR164"/>
      <c r="CKS164"/>
      <c r="CKT164"/>
      <c r="CKU164"/>
      <c r="CKV164"/>
      <c r="CKW164"/>
      <c r="CKX164"/>
      <c r="CKY164"/>
      <c r="CKZ164"/>
      <c r="CLA164"/>
      <c r="CLB164"/>
      <c r="CLC164"/>
      <c r="CLD164"/>
      <c r="CLE164"/>
      <c r="CLF164"/>
      <c r="CLG164"/>
      <c r="CLH164"/>
      <c r="CLI164"/>
      <c r="CLJ164"/>
      <c r="CLK164"/>
      <c r="CLL164"/>
      <c r="CLM164"/>
      <c r="CLN164"/>
      <c r="CLO164"/>
      <c r="CLP164"/>
      <c r="CLQ164"/>
      <c r="CLR164"/>
      <c r="CLS164"/>
      <c r="CLT164"/>
      <c r="CLU164"/>
      <c r="CLV164"/>
      <c r="CLW164"/>
      <c r="CLX164"/>
      <c r="CLY164"/>
      <c r="CLZ164"/>
      <c r="CMA164"/>
      <c r="CMB164"/>
      <c r="CMC164"/>
      <c r="CMD164"/>
      <c r="CME164"/>
      <c r="CMF164"/>
      <c r="CMG164"/>
      <c r="CMH164"/>
      <c r="CMI164"/>
      <c r="CMJ164"/>
      <c r="CMK164"/>
      <c r="CML164"/>
      <c r="CMM164"/>
      <c r="CMN164"/>
      <c r="CMO164"/>
      <c r="CMP164"/>
      <c r="CMQ164"/>
      <c r="CMR164"/>
      <c r="CMS164"/>
      <c r="CMT164"/>
      <c r="CMU164"/>
      <c r="CMV164"/>
      <c r="CMW164"/>
      <c r="CMX164"/>
      <c r="CMY164"/>
      <c r="CMZ164"/>
      <c r="CNA164"/>
      <c r="CNB164"/>
      <c r="CNC164"/>
      <c r="CND164"/>
      <c r="CNE164"/>
      <c r="CNF164"/>
      <c r="CNG164"/>
      <c r="CNH164"/>
      <c r="CNI164"/>
      <c r="CNJ164"/>
      <c r="CNK164"/>
      <c r="CNL164"/>
      <c r="CNM164"/>
      <c r="CNN164"/>
      <c r="CNO164"/>
      <c r="CNP164"/>
      <c r="CNQ164"/>
      <c r="CNR164"/>
      <c r="CNS164"/>
      <c r="CNT164"/>
      <c r="CNU164"/>
      <c r="CNV164"/>
      <c r="CNW164"/>
      <c r="CNX164"/>
      <c r="CNY164"/>
      <c r="CNZ164"/>
      <c r="COA164"/>
      <c r="COB164"/>
      <c r="COC164"/>
      <c r="COD164"/>
      <c r="COE164"/>
      <c r="COF164"/>
      <c r="COG164"/>
      <c r="COH164"/>
      <c r="COI164"/>
      <c r="COJ164"/>
      <c r="COK164"/>
      <c r="COL164"/>
      <c r="COM164"/>
      <c r="CON164"/>
      <c r="COO164"/>
      <c r="COP164"/>
      <c r="COQ164"/>
      <c r="COR164"/>
      <c r="COS164"/>
      <c r="COT164"/>
      <c r="COU164"/>
      <c r="COV164"/>
      <c r="COW164"/>
      <c r="COX164"/>
      <c r="COY164"/>
      <c r="COZ164"/>
      <c r="CPA164"/>
      <c r="CPB164"/>
      <c r="CPC164"/>
      <c r="CPD164"/>
      <c r="CPE164"/>
      <c r="CPF164"/>
      <c r="CPG164"/>
      <c r="CPH164"/>
      <c r="CPI164"/>
      <c r="CPJ164"/>
      <c r="CPK164"/>
      <c r="CPL164"/>
      <c r="CPM164"/>
      <c r="CPN164"/>
      <c r="CPO164"/>
      <c r="CPP164"/>
      <c r="CPQ164"/>
      <c r="CPR164"/>
      <c r="CPS164"/>
      <c r="CPT164"/>
      <c r="CPU164"/>
      <c r="CPV164"/>
      <c r="CPW164"/>
      <c r="CPX164"/>
      <c r="CPY164"/>
      <c r="CPZ164"/>
      <c r="CQA164"/>
      <c r="CQB164"/>
      <c r="CQC164"/>
      <c r="CQD164"/>
      <c r="CQE164"/>
      <c r="CQF164"/>
      <c r="CQG164"/>
      <c r="CQH164"/>
      <c r="CQI164"/>
      <c r="CQJ164"/>
      <c r="CQK164"/>
      <c r="CQL164"/>
      <c r="CQM164"/>
      <c r="CQN164"/>
      <c r="CQO164"/>
      <c r="CQP164"/>
      <c r="CQQ164"/>
      <c r="CQR164"/>
      <c r="CQS164"/>
      <c r="CQT164"/>
      <c r="CQU164"/>
      <c r="CQV164"/>
      <c r="CQW164"/>
      <c r="CQX164"/>
      <c r="CQY164"/>
      <c r="CQZ164"/>
      <c r="CRA164"/>
      <c r="CRB164"/>
      <c r="CRC164"/>
      <c r="CRD164"/>
      <c r="CRE164"/>
      <c r="CRF164"/>
      <c r="CRG164"/>
      <c r="CRH164"/>
      <c r="CRI164"/>
      <c r="CRJ164"/>
      <c r="CRK164"/>
      <c r="CRL164"/>
      <c r="CRM164"/>
      <c r="CRN164"/>
      <c r="CRO164"/>
      <c r="CRP164"/>
      <c r="CRQ164"/>
      <c r="CRR164"/>
      <c r="CRS164"/>
      <c r="CRT164"/>
      <c r="CRU164"/>
      <c r="CRV164"/>
      <c r="CRW164"/>
      <c r="CRX164"/>
      <c r="CRY164"/>
      <c r="CRZ164"/>
      <c r="CSA164"/>
      <c r="CSB164"/>
      <c r="CSC164"/>
      <c r="CSD164"/>
      <c r="CSE164"/>
      <c r="CSF164"/>
      <c r="CSG164"/>
      <c r="CSH164"/>
      <c r="CSI164"/>
      <c r="CSJ164"/>
      <c r="CSK164"/>
      <c r="CSL164"/>
      <c r="CSM164"/>
      <c r="CSN164"/>
      <c r="CSO164"/>
      <c r="CSP164"/>
      <c r="CSQ164"/>
      <c r="CSR164"/>
      <c r="CSS164"/>
      <c r="CST164"/>
      <c r="CSU164"/>
      <c r="CSV164"/>
      <c r="CSW164"/>
      <c r="CSX164"/>
      <c r="CSY164"/>
      <c r="CSZ164"/>
      <c r="CTA164"/>
      <c r="CTB164"/>
      <c r="CTC164"/>
      <c r="CTD164"/>
      <c r="CTE164"/>
      <c r="CTF164"/>
      <c r="CTG164"/>
      <c r="CTH164"/>
      <c r="CTI164"/>
      <c r="CTJ164"/>
      <c r="CTK164"/>
      <c r="CTL164"/>
      <c r="CTM164"/>
      <c r="CTN164"/>
      <c r="CTO164"/>
      <c r="CTP164"/>
      <c r="CTQ164"/>
      <c r="CTR164"/>
      <c r="CTS164"/>
      <c r="CTT164"/>
      <c r="CTU164"/>
      <c r="CTV164"/>
      <c r="CTW164"/>
      <c r="CTX164"/>
      <c r="CTY164"/>
      <c r="CTZ164"/>
      <c r="CUA164"/>
      <c r="CUB164"/>
      <c r="CUC164"/>
      <c r="CUD164"/>
      <c r="CUE164"/>
      <c r="CUF164"/>
      <c r="CUG164"/>
      <c r="CUH164"/>
      <c r="CUI164"/>
      <c r="CUJ164"/>
      <c r="CUK164"/>
      <c r="CUL164"/>
      <c r="CUM164"/>
      <c r="CUN164"/>
      <c r="CUO164"/>
      <c r="CUP164"/>
      <c r="CUQ164"/>
      <c r="CUR164"/>
      <c r="CUS164"/>
      <c r="CUT164"/>
      <c r="CUU164"/>
      <c r="CUV164"/>
      <c r="CUW164"/>
      <c r="CUX164"/>
      <c r="CUY164"/>
      <c r="CUZ164"/>
      <c r="CVA164"/>
      <c r="CVB164"/>
      <c r="CVC164"/>
      <c r="CVD164"/>
      <c r="CVE164"/>
      <c r="CVF164"/>
      <c r="CVG164"/>
      <c r="CVH164"/>
      <c r="CVI164"/>
      <c r="CVJ164"/>
      <c r="CVK164"/>
      <c r="CVL164"/>
      <c r="CVM164"/>
      <c r="CVN164"/>
      <c r="CVO164"/>
      <c r="CVP164"/>
      <c r="CVQ164"/>
      <c r="CVR164"/>
      <c r="CVS164"/>
      <c r="CVT164"/>
      <c r="CVU164"/>
      <c r="CVV164"/>
      <c r="CVW164"/>
      <c r="CVX164"/>
      <c r="CVY164"/>
      <c r="CVZ164"/>
      <c r="CWA164"/>
      <c r="CWB164"/>
      <c r="CWC164"/>
      <c r="CWD164"/>
      <c r="CWE164"/>
      <c r="CWF164"/>
      <c r="CWG164"/>
      <c r="CWH164"/>
      <c r="CWI164"/>
      <c r="CWJ164"/>
      <c r="CWK164"/>
      <c r="CWL164"/>
      <c r="CWM164"/>
      <c r="CWN164"/>
      <c r="CWO164"/>
      <c r="CWP164"/>
      <c r="CWQ164"/>
      <c r="CWR164"/>
      <c r="CWS164"/>
      <c r="CWT164"/>
      <c r="CWU164"/>
      <c r="CWV164"/>
      <c r="CWW164"/>
      <c r="CWX164"/>
      <c r="CWY164"/>
      <c r="CWZ164"/>
      <c r="CXA164"/>
      <c r="CXB164"/>
      <c r="CXC164"/>
      <c r="CXD164"/>
      <c r="CXE164"/>
      <c r="CXF164"/>
      <c r="CXG164"/>
      <c r="CXH164"/>
      <c r="CXI164"/>
      <c r="CXJ164"/>
      <c r="CXK164"/>
      <c r="CXL164"/>
      <c r="CXM164"/>
      <c r="CXN164"/>
      <c r="CXO164"/>
      <c r="CXP164"/>
      <c r="CXQ164"/>
      <c r="CXR164"/>
      <c r="CXS164"/>
      <c r="CXT164"/>
      <c r="CXU164"/>
      <c r="CXV164"/>
      <c r="CXW164"/>
      <c r="CXX164"/>
      <c r="CXY164"/>
      <c r="CXZ164"/>
      <c r="CYA164"/>
      <c r="CYB164"/>
      <c r="CYC164"/>
      <c r="CYD164"/>
      <c r="CYE164"/>
      <c r="CYF164"/>
      <c r="CYG164"/>
      <c r="CYH164"/>
      <c r="CYI164"/>
      <c r="CYJ164"/>
      <c r="CYK164"/>
      <c r="CYL164"/>
      <c r="CYM164"/>
      <c r="CYN164"/>
      <c r="CYO164"/>
      <c r="CYP164"/>
      <c r="CYQ164"/>
      <c r="CYR164"/>
      <c r="CYS164"/>
      <c r="CYT164"/>
      <c r="CYU164"/>
      <c r="CYV164"/>
      <c r="CYW164"/>
      <c r="CYX164"/>
      <c r="CYY164"/>
      <c r="CYZ164"/>
      <c r="CZA164"/>
      <c r="CZB164"/>
      <c r="CZC164"/>
      <c r="CZD164"/>
      <c r="CZE164"/>
      <c r="CZF164"/>
      <c r="CZG164"/>
      <c r="CZH164"/>
      <c r="CZI164"/>
      <c r="CZJ164"/>
      <c r="CZK164"/>
      <c r="CZL164"/>
      <c r="CZM164"/>
      <c r="CZN164"/>
      <c r="CZO164"/>
      <c r="CZP164"/>
      <c r="CZQ164"/>
      <c r="CZR164"/>
      <c r="CZS164"/>
      <c r="CZT164"/>
      <c r="CZU164"/>
      <c r="CZV164"/>
      <c r="CZW164"/>
      <c r="CZX164"/>
      <c r="CZY164"/>
      <c r="CZZ164"/>
      <c r="DAA164"/>
      <c r="DAB164"/>
      <c r="DAC164"/>
      <c r="DAD164"/>
      <c r="DAE164"/>
      <c r="DAF164"/>
      <c r="DAG164"/>
      <c r="DAH164"/>
      <c r="DAI164"/>
      <c r="DAJ164"/>
      <c r="DAK164"/>
      <c r="DAL164"/>
      <c r="DAM164"/>
      <c r="DAN164"/>
      <c r="DAO164"/>
      <c r="DAP164"/>
      <c r="DAQ164"/>
      <c r="DAR164"/>
      <c r="DAS164"/>
      <c r="DAT164"/>
      <c r="DAU164"/>
      <c r="DAV164"/>
      <c r="DAW164"/>
      <c r="DAX164"/>
      <c r="DAY164"/>
      <c r="DAZ164"/>
      <c r="DBA164"/>
      <c r="DBB164"/>
      <c r="DBC164"/>
      <c r="DBD164"/>
      <c r="DBE164"/>
      <c r="DBF164"/>
      <c r="DBG164"/>
      <c r="DBH164"/>
      <c r="DBI164"/>
      <c r="DBJ164"/>
      <c r="DBK164"/>
      <c r="DBL164"/>
      <c r="DBM164"/>
      <c r="DBN164"/>
      <c r="DBO164"/>
      <c r="DBP164"/>
      <c r="DBQ164"/>
      <c r="DBR164"/>
      <c r="DBS164"/>
      <c r="DBT164"/>
      <c r="DBU164"/>
      <c r="DBV164"/>
      <c r="DBW164"/>
      <c r="DBX164"/>
      <c r="DBY164"/>
      <c r="DBZ164"/>
      <c r="DCA164"/>
      <c r="DCB164"/>
      <c r="DCC164"/>
      <c r="DCD164"/>
      <c r="DCE164"/>
      <c r="DCF164"/>
      <c r="DCG164"/>
      <c r="DCH164"/>
      <c r="DCI164"/>
      <c r="DCJ164"/>
      <c r="DCK164"/>
      <c r="DCL164"/>
      <c r="DCM164"/>
      <c r="DCN164"/>
      <c r="DCO164"/>
      <c r="DCP164"/>
      <c r="DCQ164"/>
      <c r="DCR164"/>
      <c r="DCS164"/>
      <c r="DCT164"/>
      <c r="DCU164"/>
      <c r="DCV164"/>
      <c r="DCW164"/>
      <c r="DCX164"/>
      <c r="DCY164"/>
      <c r="DCZ164"/>
      <c r="DDA164"/>
      <c r="DDB164"/>
      <c r="DDC164"/>
      <c r="DDD164"/>
      <c r="DDE164"/>
      <c r="DDF164"/>
      <c r="DDG164"/>
      <c r="DDH164"/>
      <c r="DDI164"/>
      <c r="DDJ164"/>
      <c r="DDK164"/>
      <c r="DDL164"/>
      <c r="DDM164"/>
      <c r="DDN164"/>
      <c r="DDO164"/>
      <c r="DDP164"/>
      <c r="DDQ164"/>
      <c r="DDR164"/>
      <c r="DDS164"/>
      <c r="DDT164"/>
      <c r="DDU164"/>
      <c r="DDV164"/>
      <c r="DDW164"/>
      <c r="DDX164"/>
      <c r="DDY164"/>
      <c r="DDZ164"/>
      <c r="DEA164"/>
      <c r="DEB164"/>
      <c r="DEC164"/>
      <c r="DED164"/>
      <c r="DEE164"/>
      <c r="DEF164"/>
      <c r="DEG164"/>
      <c r="DEH164"/>
      <c r="DEI164"/>
      <c r="DEJ164"/>
      <c r="DEK164"/>
      <c r="DEL164"/>
      <c r="DEM164"/>
      <c r="DEN164"/>
      <c r="DEO164"/>
      <c r="DEP164"/>
      <c r="DEQ164"/>
      <c r="DER164"/>
      <c r="DES164"/>
      <c r="DET164"/>
      <c r="DEU164"/>
      <c r="DEV164"/>
      <c r="DEW164"/>
      <c r="DEX164"/>
      <c r="DEY164"/>
      <c r="DEZ164"/>
      <c r="DFA164"/>
      <c r="DFB164"/>
      <c r="DFC164"/>
      <c r="DFD164"/>
      <c r="DFE164"/>
      <c r="DFF164"/>
      <c r="DFG164"/>
      <c r="DFH164"/>
      <c r="DFI164"/>
      <c r="DFJ164"/>
      <c r="DFK164"/>
      <c r="DFL164"/>
      <c r="DFM164"/>
      <c r="DFN164"/>
      <c r="DFO164"/>
      <c r="DFP164"/>
      <c r="DFQ164"/>
      <c r="DFR164"/>
      <c r="DFS164"/>
      <c r="DFT164"/>
      <c r="DFU164"/>
      <c r="DFV164"/>
      <c r="DFW164"/>
      <c r="DFX164"/>
      <c r="DFY164"/>
      <c r="DFZ164"/>
      <c r="DGA164"/>
      <c r="DGB164"/>
      <c r="DGC164"/>
      <c r="DGD164"/>
      <c r="DGE164"/>
      <c r="DGF164"/>
      <c r="DGG164"/>
      <c r="DGH164"/>
      <c r="DGI164"/>
      <c r="DGJ164"/>
      <c r="DGK164"/>
      <c r="DGL164"/>
      <c r="DGM164"/>
      <c r="DGN164"/>
      <c r="DGO164"/>
      <c r="DGP164"/>
      <c r="DGQ164"/>
      <c r="DGR164"/>
      <c r="DGS164"/>
      <c r="DGT164"/>
      <c r="DGU164"/>
      <c r="DGV164"/>
      <c r="DGW164"/>
      <c r="DGX164"/>
      <c r="DGY164"/>
      <c r="DGZ164"/>
      <c r="DHA164"/>
      <c r="DHB164"/>
      <c r="DHC164"/>
      <c r="DHD164"/>
      <c r="DHE164"/>
      <c r="DHF164"/>
      <c r="DHG164"/>
      <c r="DHH164"/>
      <c r="DHI164"/>
      <c r="DHJ164"/>
      <c r="DHK164"/>
      <c r="DHL164"/>
      <c r="DHM164"/>
      <c r="DHN164"/>
      <c r="DHO164"/>
      <c r="DHP164"/>
      <c r="DHQ164"/>
      <c r="DHR164"/>
      <c r="DHS164"/>
      <c r="DHT164"/>
      <c r="DHU164"/>
      <c r="DHV164"/>
      <c r="DHW164"/>
      <c r="DHX164"/>
      <c r="DHY164"/>
      <c r="DHZ164"/>
      <c r="DIA164"/>
      <c r="DIB164"/>
      <c r="DIC164"/>
      <c r="DID164"/>
      <c r="DIE164"/>
      <c r="DIF164"/>
      <c r="DIG164"/>
      <c r="DIH164"/>
      <c r="DII164"/>
      <c r="DIJ164"/>
      <c r="DIK164"/>
      <c r="DIL164"/>
      <c r="DIM164"/>
      <c r="DIN164"/>
      <c r="DIO164"/>
      <c r="DIP164"/>
      <c r="DIQ164"/>
      <c r="DIR164"/>
      <c r="DIS164"/>
      <c r="DIT164"/>
      <c r="DIU164"/>
      <c r="DIV164"/>
      <c r="DIW164"/>
      <c r="DIX164"/>
      <c r="DIY164"/>
      <c r="DIZ164"/>
      <c r="DJA164"/>
      <c r="DJB164"/>
      <c r="DJC164"/>
      <c r="DJD164"/>
      <c r="DJE164"/>
      <c r="DJF164"/>
      <c r="DJG164"/>
      <c r="DJH164"/>
      <c r="DJI164"/>
      <c r="DJJ164"/>
      <c r="DJK164"/>
      <c r="DJL164"/>
      <c r="DJM164"/>
      <c r="DJN164"/>
      <c r="DJO164"/>
      <c r="DJP164"/>
      <c r="DJQ164"/>
      <c r="DJR164"/>
      <c r="DJS164"/>
      <c r="DJT164"/>
      <c r="DJU164"/>
      <c r="DJV164"/>
      <c r="DJW164"/>
      <c r="DJX164"/>
      <c r="DJY164"/>
      <c r="DJZ164"/>
      <c r="DKA164"/>
      <c r="DKB164"/>
      <c r="DKC164"/>
      <c r="DKD164"/>
      <c r="DKE164"/>
      <c r="DKF164"/>
      <c r="DKG164"/>
      <c r="DKH164"/>
      <c r="DKI164"/>
      <c r="DKJ164"/>
      <c r="DKK164"/>
      <c r="DKL164"/>
      <c r="DKM164"/>
      <c r="DKN164"/>
      <c r="DKO164"/>
      <c r="DKP164"/>
      <c r="DKQ164"/>
      <c r="DKR164"/>
      <c r="DKS164"/>
      <c r="DKT164"/>
      <c r="DKU164"/>
      <c r="DKV164"/>
      <c r="DKW164"/>
      <c r="DKX164"/>
      <c r="DKY164"/>
      <c r="DKZ164"/>
      <c r="DLA164"/>
      <c r="DLB164"/>
      <c r="DLC164"/>
      <c r="DLD164"/>
      <c r="DLE164"/>
      <c r="DLF164"/>
      <c r="DLG164"/>
      <c r="DLH164"/>
      <c r="DLI164"/>
      <c r="DLJ164"/>
      <c r="DLK164"/>
      <c r="DLL164"/>
      <c r="DLM164"/>
      <c r="DLN164"/>
      <c r="DLO164"/>
      <c r="DLP164"/>
      <c r="DLQ164"/>
      <c r="DLR164"/>
      <c r="DLS164"/>
      <c r="DLT164"/>
      <c r="DLU164"/>
      <c r="DLV164"/>
      <c r="DLW164"/>
      <c r="DLX164"/>
      <c r="DLY164"/>
      <c r="DLZ164"/>
      <c r="DMA164"/>
      <c r="DMB164"/>
      <c r="DMC164"/>
      <c r="DMD164"/>
      <c r="DME164"/>
      <c r="DMF164"/>
      <c r="DMG164"/>
      <c r="DMH164"/>
      <c r="DMI164"/>
      <c r="DMJ164"/>
      <c r="DMK164"/>
      <c r="DML164"/>
      <c r="DMM164"/>
      <c r="DMN164"/>
      <c r="DMO164"/>
      <c r="DMP164"/>
      <c r="DMQ164"/>
      <c r="DMR164"/>
      <c r="DMS164"/>
      <c r="DMT164"/>
      <c r="DMU164"/>
      <c r="DMV164"/>
      <c r="DMW164"/>
      <c r="DMX164"/>
      <c r="DMY164"/>
      <c r="DMZ164"/>
      <c r="DNA164"/>
      <c r="DNB164"/>
      <c r="DNC164"/>
      <c r="DND164"/>
      <c r="DNE164"/>
      <c r="DNF164"/>
      <c r="DNG164"/>
      <c r="DNH164"/>
      <c r="DNI164"/>
      <c r="DNJ164"/>
      <c r="DNK164"/>
      <c r="DNL164"/>
      <c r="DNM164"/>
      <c r="DNN164"/>
      <c r="DNO164"/>
      <c r="DNP164"/>
      <c r="DNQ164"/>
      <c r="DNR164"/>
      <c r="DNS164"/>
      <c r="DNT164"/>
      <c r="DNU164"/>
      <c r="DNV164"/>
      <c r="DNW164"/>
      <c r="DNX164"/>
      <c r="DNY164"/>
      <c r="DNZ164"/>
      <c r="DOA164"/>
      <c r="DOB164"/>
      <c r="DOC164"/>
      <c r="DOD164"/>
      <c r="DOE164"/>
      <c r="DOF164"/>
      <c r="DOG164"/>
      <c r="DOH164"/>
      <c r="DOI164"/>
      <c r="DOJ164"/>
      <c r="DOK164"/>
      <c r="DOL164"/>
      <c r="DOM164"/>
      <c r="DON164"/>
      <c r="DOO164"/>
      <c r="DOP164"/>
      <c r="DOQ164"/>
      <c r="DOR164"/>
      <c r="DOS164"/>
      <c r="DOT164"/>
      <c r="DOU164"/>
      <c r="DOV164"/>
      <c r="DOW164"/>
      <c r="DOX164"/>
      <c r="DOY164"/>
      <c r="DOZ164"/>
      <c r="DPA164"/>
      <c r="DPB164"/>
      <c r="DPC164"/>
      <c r="DPD164"/>
      <c r="DPE164"/>
      <c r="DPF164"/>
      <c r="DPG164"/>
      <c r="DPH164"/>
      <c r="DPI164"/>
      <c r="DPJ164"/>
      <c r="DPK164"/>
      <c r="DPL164"/>
      <c r="DPM164"/>
      <c r="DPN164"/>
      <c r="DPO164"/>
      <c r="DPP164"/>
      <c r="DPQ164"/>
      <c r="DPR164"/>
      <c r="DPS164"/>
      <c r="DPT164"/>
      <c r="DPU164"/>
      <c r="DPV164"/>
      <c r="DPW164"/>
      <c r="DPX164"/>
      <c r="DPY164"/>
      <c r="DPZ164"/>
      <c r="DQA164"/>
      <c r="DQB164"/>
      <c r="DQC164"/>
      <c r="DQD164"/>
      <c r="DQE164"/>
      <c r="DQF164"/>
      <c r="DQG164"/>
      <c r="DQH164"/>
      <c r="DQI164"/>
      <c r="DQJ164"/>
      <c r="DQK164"/>
      <c r="DQL164"/>
      <c r="DQM164"/>
      <c r="DQN164"/>
      <c r="DQO164"/>
      <c r="DQP164"/>
      <c r="DQQ164"/>
      <c r="DQR164"/>
      <c r="DQS164"/>
      <c r="DQT164"/>
      <c r="DQU164"/>
      <c r="DQV164"/>
      <c r="DQW164"/>
      <c r="DQX164"/>
      <c r="DQY164"/>
      <c r="DQZ164"/>
      <c r="DRA164"/>
      <c r="DRB164"/>
      <c r="DRC164"/>
      <c r="DRD164"/>
      <c r="DRE164"/>
      <c r="DRF164"/>
      <c r="DRG164"/>
      <c r="DRH164"/>
      <c r="DRI164"/>
      <c r="DRJ164"/>
      <c r="DRK164"/>
      <c r="DRL164"/>
      <c r="DRM164"/>
      <c r="DRN164"/>
      <c r="DRO164"/>
      <c r="DRP164"/>
      <c r="DRQ164"/>
      <c r="DRR164"/>
      <c r="DRS164"/>
      <c r="DRT164"/>
      <c r="DRU164"/>
      <c r="DRV164"/>
      <c r="DRW164"/>
      <c r="DRX164"/>
      <c r="DRY164"/>
      <c r="DRZ164"/>
      <c r="DSA164"/>
      <c r="DSB164"/>
      <c r="DSC164"/>
      <c r="DSD164"/>
      <c r="DSE164"/>
      <c r="DSF164"/>
      <c r="DSG164"/>
      <c r="DSH164"/>
      <c r="DSI164"/>
      <c r="DSJ164"/>
      <c r="DSK164"/>
      <c r="DSL164"/>
      <c r="DSM164"/>
      <c r="DSN164"/>
      <c r="DSO164"/>
      <c r="DSP164"/>
      <c r="DSQ164"/>
      <c r="DSR164"/>
      <c r="DSS164"/>
      <c r="DST164"/>
      <c r="DSU164"/>
      <c r="DSV164"/>
      <c r="DSW164"/>
      <c r="DSX164"/>
      <c r="DSY164"/>
      <c r="DSZ164"/>
      <c r="DTA164"/>
      <c r="DTB164"/>
      <c r="DTC164"/>
      <c r="DTD164"/>
      <c r="DTE164"/>
      <c r="DTF164"/>
      <c r="DTG164"/>
      <c r="DTH164"/>
      <c r="DTI164"/>
      <c r="DTJ164"/>
      <c r="DTK164"/>
      <c r="DTL164"/>
      <c r="DTM164"/>
      <c r="DTN164"/>
      <c r="DTO164"/>
      <c r="DTP164"/>
      <c r="DTQ164"/>
      <c r="DTR164"/>
      <c r="DTS164"/>
      <c r="DTT164"/>
      <c r="DTU164"/>
      <c r="DTV164"/>
      <c r="DTW164"/>
      <c r="DTX164"/>
      <c r="DTY164"/>
      <c r="DTZ164"/>
      <c r="DUA164"/>
      <c r="DUB164"/>
      <c r="DUC164"/>
      <c r="DUD164"/>
      <c r="DUE164"/>
      <c r="DUF164"/>
      <c r="DUG164"/>
      <c r="DUH164"/>
      <c r="DUI164"/>
      <c r="DUJ164"/>
      <c r="DUK164"/>
      <c r="DUL164"/>
      <c r="DUM164"/>
      <c r="DUN164"/>
      <c r="DUO164"/>
      <c r="DUP164"/>
      <c r="DUQ164"/>
      <c r="DUR164"/>
      <c r="DUS164"/>
      <c r="DUT164"/>
      <c r="DUU164"/>
      <c r="DUV164"/>
      <c r="DUW164"/>
      <c r="DUX164"/>
      <c r="DUY164"/>
      <c r="DUZ164"/>
      <c r="DVA164"/>
      <c r="DVB164"/>
      <c r="DVC164"/>
      <c r="DVD164"/>
      <c r="DVE164"/>
      <c r="DVF164"/>
      <c r="DVG164"/>
      <c r="DVH164"/>
      <c r="DVI164"/>
      <c r="DVJ164"/>
      <c r="DVK164"/>
      <c r="DVL164"/>
      <c r="DVM164"/>
      <c r="DVN164"/>
      <c r="DVO164"/>
      <c r="DVP164"/>
      <c r="DVQ164"/>
      <c r="DVR164"/>
      <c r="DVS164"/>
      <c r="DVT164"/>
      <c r="DVU164"/>
      <c r="DVV164"/>
      <c r="DVW164"/>
      <c r="DVX164"/>
      <c r="DVY164"/>
      <c r="DVZ164"/>
      <c r="DWA164"/>
      <c r="DWB164"/>
      <c r="DWC164"/>
      <c r="DWD164"/>
      <c r="DWE164"/>
      <c r="DWF164"/>
      <c r="DWG164"/>
      <c r="DWH164"/>
      <c r="DWI164"/>
      <c r="DWJ164"/>
      <c r="DWK164"/>
      <c r="DWL164"/>
      <c r="DWM164"/>
      <c r="DWN164"/>
      <c r="DWO164"/>
      <c r="DWP164"/>
      <c r="DWQ164"/>
      <c r="DWR164"/>
      <c r="DWS164"/>
      <c r="DWT164"/>
      <c r="DWU164"/>
      <c r="DWV164"/>
      <c r="DWW164"/>
      <c r="DWX164"/>
      <c r="DWY164"/>
      <c r="DWZ164"/>
      <c r="DXA164"/>
      <c r="DXB164"/>
      <c r="DXC164"/>
      <c r="DXD164"/>
      <c r="DXE164"/>
      <c r="DXF164"/>
      <c r="DXG164"/>
      <c r="DXH164"/>
      <c r="DXI164"/>
      <c r="DXJ164"/>
      <c r="DXK164"/>
      <c r="DXL164"/>
      <c r="DXM164"/>
      <c r="DXN164"/>
      <c r="DXO164"/>
      <c r="DXP164"/>
      <c r="DXQ164"/>
      <c r="DXR164"/>
      <c r="DXS164"/>
      <c r="DXT164"/>
      <c r="DXU164"/>
      <c r="DXV164"/>
      <c r="DXW164"/>
      <c r="DXX164"/>
      <c r="DXY164"/>
      <c r="DXZ164"/>
      <c r="DYA164"/>
      <c r="DYB164"/>
      <c r="DYC164"/>
      <c r="DYD164"/>
      <c r="DYE164"/>
      <c r="DYF164"/>
      <c r="DYG164"/>
      <c r="DYH164"/>
      <c r="DYI164"/>
      <c r="DYJ164"/>
      <c r="DYK164"/>
      <c r="DYL164"/>
      <c r="DYM164"/>
      <c r="DYN164"/>
      <c r="DYO164"/>
      <c r="DYP164"/>
      <c r="DYQ164"/>
      <c r="DYR164"/>
      <c r="DYS164"/>
      <c r="DYT164"/>
      <c r="DYU164"/>
      <c r="DYV164"/>
      <c r="DYW164"/>
      <c r="DYX164"/>
      <c r="DYY164"/>
      <c r="DYZ164"/>
      <c r="DZA164"/>
      <c r="DZB164"/>
      <c r="DZC164"/>
      <c r="DZD164"/>
      <c r="DZE164"/>
      <c r="DZF164"/>
      <c r="DZG164"/>
      <c r="DZH164"/>
      <c r="DZI164"/>
      <c r="DZJ164"/>
      <c r="DZK164"/>
      <c r="DZL164"/>
      <c r="DZM164"/>
      <c r="DZN164"/>
      <c r="DZO164"/>
      <c r="DZP164"/>
      <c r="DZQ164"/>
      <c r="DZR164"/>
      <c r="DZS164"/>
      <c r="DZT164"/>
      <c r="DZU164"/>
      <c r="DZV164"/>
      <c r="DZW164"/>
      <c r="DZX164"/>
      <c r="DZY164"/>
      <c r="DZZ164"/>
      <c r="EAA164"/>
      <c r="EAB164"/>
      <c r="EAC164"/>
      <c r="EAD164"/>
      <c r="EAE164"/>
      <c r="EAF164"/>
      <c r="EAG164"/>
      <c r="EAH164"/>
      <c r="EAI164"/>
      <c r="EAJ164"/>
      <c r="EAK164"/>
      <c r="EAL164"/>
      <c r="EAM164"/>
      <c r="EAN164"/>
      <c r="EAO164"/>
      <c r="EAP164"/>
      <c r="EAQ164"/>
      <c r="EAR164"/>
      <c r="EAS164"/>
      <c r="EAT164"/>
      <c r="EAU164"/>
      <c r="EAV164"/>
      <c r="EAW164"/>
      <c r="EAX164"/>
      <c r="EAY164"/>
      <c r="EAZ164"/>
      <c r="EBA164"/>
      <c r="EBB164"/>
      <c r="EBC164"/>
      <c r="EBD164"/>
      <c r="EBE164"/>
      <c r="EBF164"/>
      <c r="EBG164"/>
      <c r="EBH164"/>
      <c r="EBI164"/>
      <c r="EBJ164"/>
      <c r="EBK164"/>
      <c r="EBL164"/>
      <c r="EBM164"/>
      <c r="EBN164"/>
      <c r="EBO164"/>
      <c r="EBP164"/>
      <c r="EBQ164"/>
      <c r="EBR164"/>
      <c r="EBS164"/>
      <c r="EBT164"/>
      <c r="EBU164"/>
      <c r="EBV164"/>
      <c r="EBW164"/>
      <c r="EBX164"/>
      <c r="EBY164"/>
      <c r="EBZ164"/>
      <c r="ECA164"/>
      <c r="ECB164"/>
      <c r="ECC164"/>
      <c r="ECD164"/>
      <c r="ECE164"/>
      <c r="ECF164"/>
      <c r="ECG164"/>
      <c r="ECH164"/>
      <c r="ECI164"/>
      <c r="ECJ164"/>
      <c r="ECK164"/>
      <c r="ECL164"/>
      <c r="ECM164"/>
      <c r="ECN164"/>
      <c r="ECO164"/>
      <c r="ECP164"/>
      <c r="ECQ164"/>
      <c r="ECR164"/>
      <c r="ECS164"/>
      <c r="ECT164"/>
      <c r="ECU164"/>
      <c r="ECV164"/>
      <c r="ECW164"/>
      <c r="ECX164"/>
      <c r="ECY164"/>
      <c r="ECZ164"/>
      <c r="EDA164"/>
      <c r="EDB164"/>
      <c r="EDC164"/>
      <c r="EDD164"/>
      <c r="EDE164"/>
      <c r="EDF164"/>
      <c r="EDG164"/>
      <c r="EDH164"/>
      <c r="EDI164"/>
      <c r="EDJ164"/>
      <c r="EDK164"/>
      <c r="EDL164"/>
      <c r="EDM164"/>
      <c r="EDN164"/>
      <c r="EDO164"/>
      <c r="EDP164"/>
      <c r="EDQ164"/>
      <c r="EDR164"/>
      <c r="EDS164"/>
      <c r="EDT164"/>
      <c r="EDU164"/>
      <c r="EDV164"/>
      <c r="EDW164"/>
      <c r="EDX164"/>
      <c r="EDY164"/>
      <c r="EDZ164"/>
      <c r="EEA164"/>
      <c r="EEB164"/>
      <c r="EEC164"/>
      <c r="EED164"/>
      <c r="EEE164"/>
      <c r="EEF164"/>
      <c r="EEG164"/>
      <c r="EEH164"/>
      <c r="EEI164"/>
      <c r="EEJ164"/>
      <c r="EEK164"/>
      <c r="EEL164"/>
      <c r="EEM164"/>
      <c r="EEN164"/>
      <c r="EEO164"/>
      <c r="EEP164"/>
      <c r="EEQ164"/>
      <c r="EER164"/>
      <c r="EES164"/>
      <c r="EET164"/>
      <c r="EEU164"/>
      <c r="EEV164"/>
      <c r="EEW164"/>
      <c r="EEX164"/>
      <c r="EEY164"/>
      <c r="EEZ164"/>
      <c r="EFA164"/>
      <c r="EFB164"/>
      <c r="EFC164"/>
      <c r="EFD164"/>
      <c r="EFE164"/>
      <c r="EFF164"/>
      <c r="EFG164"/>
      <c r="EFH164"/>
      <c r="EFI164"/>
      <c r="EFJ164"/>
      <c r="EFK164"/>
      <c r="EFL164"/>
      <c r="EFM164"/>
      <c r="EFN164"/>
      <c r="EFO164"/>
      <c r="EFP164"/>
      <c r="EFQ164"/>
      <c r="EFR164"/>
      <c r="EFS164"/>
      <c r="EFT164"/>
      <c r="EFU164"/>
      <c r="EFV164"/>
      <c r="EFW164"/>
      <c r="EFX164"/>
      <c r="EFY164"/>
      <c r="EFZ164"/>
      <c r="EGA164"/>
      <c r="EGB164"/>
      <c r="EGC164"/>
      <c r="EGD164"/>
      <c r="EGE164"/>
      <c r="EGF164"/>
      <c r="EGG164"/>
      <c r="EGH164"/>
      <c r="EGI164"/>
      <c r="EGJ164"/>
      <c r="EGK164"/>
      <c r="EGL164"/>
      <c r="EGM164"/>
      <c r="EGN164"/>
      <c r="EGO164"/>
      <c r="EGP164"/>
      <c r="EGQ164"/>
      <c r="EGR164"/>
      <c r="EGS164"/>
      <c r="EGT164"/>
      <c r="EGU164"/>
      <c r="EGV164"/>
      <c r="EGW164"/>
      <c r="EGX164"/>
      <c r="EGY164"/>
      <c r="EGZ164"/>
      <c r="EHA164"/>
      <c r="EHB164"/>
      <c r="EHC164"/>
      <c r="EHD164"/>
      <c r="EHE164"/>
      <c r="EHF164"/>
      <c r="EHG164"/>
      <c r="EHH164"/>
      <c r="EHI164"/>
      <c r="EHJ164"/>
      <c r="EHK164"/>
      <c r="EHL164"/>
      <c r="EHM164"/>
      <c r="EHN164"/>
      <c r="EHO164"/>
      <c r="EHP164"/>
      <c r="EHQ164"/>
      <c r="EHR164"/>
      <c r="EHS164"/>
      <c r="EHT164"/>
      <c r="EHU164"/>
      <c r="EHV164"/>
      <c r="EHW164"/>
      <c r="EHX164"/>
      <c r="EHY164"/>
      <c r="EHZ164"/>
      <c r="EIA164"/>
      <c r="EIB164"/>
      <c r="EIC164"/>
      <c r="EID164"/>
      <c r="EIE164"/>
      <c r="EIF164"/>
      <c r="EIG164"/>
      <c r="EIH164"/>
      <c r="EII164"/>
      <c r="EIJ164"/>
      <c r="EIK164"/>
      <c r="EIL164"/>
      <c r="EIM164"/>
      <c r="EIN164"/>
      <c r="EIO164"/>
      <c r="EIP164"/>
      <c r="EIQ164"/>
      <c r="EIR164"/>
      <c r="EIS164"/>
      <c r="EIT164"/>
      <c r="EIU164"/>
      <c r="EIV164"/>
      <c r="EIW164"/>
      <c r="EIX164"/>
      <c r="EIY164"/>
      <c r="EIZ164"/>
      <c r="EJA164"/>
      <c r="EJB164"/>
      <c r="EJC164"/>
      <c r="EJD164"/>
      <c r="EJE164"/>
      <c r="EJF164"/>
      <c r="EJG164"/>
      <c r="EJH164"/>
      <c r="EJI164"/>
      <c r="EJJ164"/>
      <c r="EJK164"/>
      <c r="EJL164"/>
      <c r="EJM164"/>
      <c r="EJN164"/>
      <c r="EJO164"/>
      <c r="EJP164"/>
      <c r="EJQ164"/>
      <c r="EJR164"/>
      <c r="EJS164"/>
      <c r="EJT164"/>
      <c r="EJU164"/>
      <c r="EJV164"/>
      <c r="EJW164"/>
      <c r="EJX164"/>
      <c r="EJY164"/>
      <c r="EJZ164"/>
      <c r="EKA164"/>
      <c r="EKB164"/>
      <c r="EKC164"/>
      <c r="EKD164"/>
      <c r="EKE164"/>
      <c r="EKF164"/>
      <c r="EKG164"/>
      <c r="EKH164"/>
      <c r="EKI164"/>
      <c r="EKJ164"/>
      <c r="EKK164"/>
      <c r="EKL164"/>
      <c r="EKM164"/>
      <c r="EKN164"/>
      <c r="EKO164"/>
      <c r="EKP164"/>
      <c r="EKQ164"/>
      <c r="EKR164"/>
      <c r="EKS164"/>
      <c r="EKT164"/>
      <c r="EKU164"/>
      <c r="EKV164"/>
      <c r="EKW164"/>
      <c r="EKX164"/>
      <c r="EKY164"/>
      <c r="EKZ164"/>
      <c r="ELA164"/>
      <c r="ELB164"/>
      <c r="ELC164"/>
      <c r="ELD164"/>
      <c r="ELE164"/>
      <c r="ELF164"/>
      <c r="ELG164"/>
      <c r="ELH164"/>
      <c r="ELI164"/>
      <c r="ELJ164"/>
      <c r="ELK164"/>
      <c r="ELL164"/>
      <c r="ELM164"/>
      <c r="ELN164"/>
      <c r="ELO164"/>
      <c r="ELP164"/>
      <c r="ELQ164"/>
      <c r="ELR164"/>
      <c r="ELS164"/>
      <c r="ELT164"/>
      <c r="ELU164"/>
      <c r="ELV164"/>
      <c r="ELW164"/>
      <c r="ELX164"/>
      <c r="ELY164"/>
      <c r="ELZ164"/>
      <c r="EMA164"/>
      <c r="EMB164"/>
      <c r="EMC164"/>
      <c r="EMD164"/>
      <c r="EME164"/>
      <c r="EMF164"/>
      <c r="EMG164"/>
      <c r="EMH164"/>
      <c r="EMI164"/>
      <c r="EMJ164"/>
      <c r="EMK164"/>
      <c r="EML164"/>
      <c r="EMM164"/>
      <c r="EMN164"/>
      <c r="EMO164"/>
      <c r="EMP164"/>
      <c r="EMQ164"/>
      <c r="EMR164"/>
      <c r="EMS164"/>
      <c r="EMT164"/>
      <c r="EMU164"/>
      <c r="EMV164"/>
      <c r="EMW164"/>
      <c r="EMX164"/>
      <c r="EMY164"/>
      <c r="EMZ164"/>
      <c r="ENA164"/>
      <c r="ENB164"/>
      <c r="ENC164"/>
      <c r="END164"/>
      <c r="ENE164"/>
      <c r="ENF164"/>
      <c r="ENG164"/>
      <c r="ENH164"/>
      <c r="ENI164"/>
      <c r="ENJ164"/>
      <c r="ENK164"/>
      <c r="ENL164"/>
      <c r="ENM164"/>
      <c r="ENN164"/>
      <c r="ENO164"/>
      <c r="ENP164"/>
      <c r="ENQ164"/>
      <c r="ENR164"/>
      <c r="ENS164"/>
      <c r="ENT164"/>
      <c r="ENU164"/>
      <c r="ENV164"/>
      <c r="ENW164"/>
      <c r="ENX164"/>
      <c r="ENY164"/>
      <c r="ENZ164"/>
      <c r="EOA164"/>
      <c r="EOB164"/>
      <c r="EOC164"/>
      <c r="EOD164"/>
      <c r="EOE164"/>
      <c r="EOF164"/>
      <c r="EOG164"/>
      <c r="EOH164"/>
      <c r="EOI164"/>
      <c r="EOJ164"/>
      <c r="EOK164"/>
      <c r="EOL164"/>
      <c r="EOM164"/>
      <c r="EON164"/>
      <c r="EOO164"/>
      <c r="EOP164"/>
      <c r="EOQ164"/>
      <c r="EOR164"/>
      <c r="EOS164"/>
      <c r="EOT164"/>
      <c r="EOU164"/>
      <c r="EOV164"/>
      <c r="EOW164"/>
      <c r="EOX164"/>
      <c r="EOY164"/>
      <c r="EOZ164"/>
      <c r="EPA164"/>
      <c r="EPB164"/>
      <c r="EPC164"/>
      <c r="EPD164"/>
      <c r="EPE164"/>
      <c r="EPF164"/>
      <c r="EPG164"/>
      <c r="EPH164"/>
      <c r="EPI164"/>
      <c r="EPJ164"/>
      <c r="EPK164"/>
      <c r="EPL164"/>
      <c r="EPM164"/>
      <c r="EPN164"/>
      <c r="EPO164"/>
      <c r="EPP164"/>
      <c r="EPQ164"/>
      <c r="EPR164"/>
      <c r="EPS164"/>
      <c r="EPT164"/>
      <c r="EPU164"/>
      <c r="EPV164"/>
      <c r="EPW164"/>
      <c r="EPX164"/>
      <c r="EPY164"/>
      <c r="EPZ164"/>
      <c r="EQA164"/>
      <c r="EQB164"/>
      <c r="EQC164"/>
      <c r="EQD164"/>
      <c r="EQE164"/>
      <c r="EQF164"/>
      <c r="EQG164"/>
      <c r="EQH164"/>
      <c r="EQI164"/>
      <c r="EQJ164"/>
      <c r="EQK164"/>
      <c r="EQL164"/>
      <c r="EQM164"/>
      <c r="EQN164"/>
      <c r="EQO164"/>
      <c r="EQP164"/>
      <c r="EQQ164"/>
      <c r="EQR164"/>
      <c r="EQS164"/>
      <c r="EQT164"/>
      <c r="EQU164"/>
      <c r="EQV164"/>
      <c r="EQW164"/>
      <c r="EQX164"/>
      <c r="EQY164"/>
      <c r="EQZ164"/>
      <c r="ERA164"/>
      <c r="ERB164"/>
      <c r="ERC164"/>
      <c r="ERD164"/>
      <c r="ERE164"/>
      <c r="ERF164"/>
      <c r="ERG164"/>
      <c r="ERH164"/>
      <c r="ERI164"/>
      <c r="ERJ164"/>
      <c r="ERK164"/>
      <c r="ERL164"/>
      <c r="ERM164"/>
      <c r="ERN164"/>
      <c r="ERO164"/>
      <c r="ERP164"/>
      <c r="ERQ164"/>
      <c r="ERR164"/>
      <c r="ERS164"/>
      <c r="ERT164"/>
      <c r="ERU164"/>
      <c r="ERV164"/>
      <c r="ERW164"/>
      <c r="ERX164"/>
      <c r="ERY164"/>
      <c r="ERZ164"/>
      <c r="ESA164"/>
      <c r="ESB164"/>
      <c r="ESC164"/>
      <c r="ESD164"/>
      <c r="ESE164"/>
      <c r="ESF164"/>
      <c r="ESG164"/>
      <c r="ESH164"/>
      <c r="ESI164"/>
      <c r="ESJ164"/>
      <c r="ESK164"/>
      <c r="ESL164"/>
      <c r="ESM164"/>
      <c r="ESN164"/>
      <c r="ESO164"/>
      <c r="ESP164"/>
      <c r="ESQ164"/>
      <c r="ESR164"/>
      <c r="ESS164"/>
      <c r="EST164"/>
      <c r="ESU164"/>
      <c r="ESV164"/>
      <c r="ESW164"/>
      <c r="ESX164"/>
      <c r="ESY164"/>
      <c r="ESZ164"/>
      <c r="ETA164"/>
      <c r="ETB164"/>
      <c r="ETC164"/>
      <c r="ETD164"/>
      <c r="ETE164"/>
      <c r="ETF164"/>
      <c r="ETG164"/>
      <c r="ETH164"/>
      <c r="ETI164"/>
      <c r="ETJ164"/>
      <c r="ETK164"/>
      <c r="ETL164"/>
      <c r="ETM164"/>
      <c r="ETN164"/>
      <c r="ETO164"/>
      <c r="ETP164"/>
      <c r="ETQ164"/>
      <c r="ETR164"/>
      <c r="ETS164"/>
      <c r="ETT164"/>
      <c r="ETU164"/>
      <c r="ETV164"/>
      <c r="ETW164"/>
      <c r="ETX164"/>
      <c r="ETY164"/>
      <c r="ETZ164"/>
      <c r="EUA164"/>
      <c r="EUB164"/>
      <c r="EUC164"/>
      <c r="EUD164"/>
      <c r="EUE164"/>
      <c r="EUF164"/>
      <c r="EUG164"/>
      <c r="EUH164"/>
      <c r="EUI164"/>
      <c r="EUJ164"/>
      <c r="EUK164"/>
      <c r="EUL164"/>
      <c r="EUM164"/>
      <c r="EUN164"/>
      <c r="EUO164"/>
      <c r="EUP164"/>
      <c r="EUQ164"/>
      <c r="EUR164"/>
      <c r="EUS164"/>
      <c r="EUT164"/>
      <c r="EUU164"/>
      <c r="EUV164"/>
      <c r="EUW164"/>
      <c r="EUX164"/>
      <c r="EUY164"/>
      <c r="EUZ164"/>
      <c r="EVA164"/>
      <c r="EVB164"/>
      <c r="EVC164"/>
      <c r="EVD164"/>
      <c r="EVE164"/>
      <c r="EVF164"/>
      <c r="EVG164"/>
      <c r="EVH164"/>
      <c r="EVI164"/>
      <c r="EVJ164"/>
      <c r="EVK164"/>
      <c r="EVL164"/>
      <c r="EVM164"/>
      <c r="EVN164"/>
      <c r="EVO164"/>
      <c r="EVP164"/>
      <c r="EVQ164"/>
      <c r="EVR164"/>
      <c r="EVS164"/>
      <c r="EVT164"/>
      <c r="EVU164"/>
      <c r="EVV164"/>
      <c r="EVW164"/>
      <c r="EVX164"/>
      <c r="EVY164"/>
      <c r="EVZ164"/>
      <c r="EWA164"/>
      <c r="EWB164"/>
      <c r="EWC164"/>
      <c r="EWD164"/>
      <c r="EWE164"/>
      <c r="EWF164"/>
      <c r="EWG164"/>
      <c r="EWH164"/>
      <c r="EWI164"/>
      <c r="EWJ164"/>
      <c r="EWK164"/>
      <c r="EWL164"/>
      <c r="EWM164"/>
      <c r="EWN164"/>
      <c r="EWO164"/>
      <c r="EWP164"/>
      <c r="EWQ164"/>
      <c r="EWR164"/>
      <c r="EWS164"/>
      <c r="EWT164"/>
      <c r="EWU164"/>
      <c r="EWV164"/>
      <c r="EWW164"/>
      <c r="EWX164"/>
      <c r="EWY164"/>
      <c r="EWZ164"/>
      <c r="EXA164"/>
      <c r="EXB164"/>
      <c r="EXC164"/>
      <c r="EXD164"/>
      <c r="EXE164"/>
      <c r="EXF164"/>
      <c r="EXG164"/>
      <c r="EXH164"/>
      <c r="EXI164"/>
      <c r="EXJ164"/>
      <c r="EXK164"/>
      <c r="EXL164"/>
      <c r="EXM164"/>
      <c r="EXN164"/>
      <c r="EXO164"/>
      <c r="EXP164"/>
      <c r="EXQ164"/>
      <c r="EXR164"/>
      <c r="EXS164"/>
      <c r="EXT164"/>
      <c r="EXU164"/>
      <c r="EXV164"/>
      <c r="EXW164"/>
      <c r="EXX164"/>
      <c r="EXY164"/>
      <c r="EXZ164"/>
      <c r="EYA164"/>
      <c r="EYB164"/>
      <c r="EYC164"/>
      <c r="EYD164"/>
      <c r="EYE164"/>
      <c r="EYF164"/>
      <c r="EYG164"/>
      <c r="EYH164"/>
      <c r="EYI164"/>
      <c r="EYJ164"/>
      <c r="EYK164"/>
      <c r="EYL164"/>
      <c r="EYM164"/>
      <c r="EYN164"/>
      <c r="EYO164"/>
      <c r="EYP164"/>
      <c r="EYQ164"/>
      <c r="EYR164"/>
      <c r="EYS164"/>
      <c r="EYT164"/>
      <c r="EYU164"/>
      <c r="EYV164"/>
      <c r="EYW164"/>
      <c r="EYX164"/>
      <c r="EYY164"/>
      <c r="EYZ164"/>
      <c r="EZA164"/>
      <c r="EZB164"/>
      <c r="EZC164"/>
      <c r="EZD164"/>
      <c r="EZE164"/>
      <c r="EZF164"/>
      <c r="EZG164"/>
      <c r="EZH164"/>
      <c r="EZI164"/>
      <c r="EZJ164"/>
      <c r="EZK164"/>
      <c r="EZL164"/>
      <c r="EZM164"/>
      <c r="EZN164"/>
      <c r="EZO164"/>
      <c r="EZP164"/>
      <c r="EZQ164"/>
      <c r="EZR164"/>
      <c r="EZS164"/>
      <c r="EZT164"/>
      <c r="EZU164"/>
      <c r="EZV164"/>
      <c r="EZW164"/>
      <c r="EZX164"/>
      <c r="EZY164"/>
      <c r="EZZ164"/>
      <c r="FAA164"/>
      <c r="FAB164"/>
      <c r="FAC164"/>
      <c r="FAD164"/>
      <c r="FAE164"/>
      <c r="FAF164"/>
      <c r="FAG164"/>
      <c r="FAH164"/>
      <c r="FAI164"/>
      <c r="FAJ164"/>
      <c r="FAK164"/>
      <c r="FAL164"/>
      <c r="FAM164"/>
      <c r="FAN164"/>
      <c r="FAO164"/>
      <c r="FAP164"/>
      <c r="FAQ164"/>
      <c r="FAR164"/>
      <c r="FAS164"/>
      <c r="FAT164"/>
      <c r="FAU164"/>
      <c r="FAV164"/>
      <c r="FAW164"/>
      <c r="FAX164"/>
      <c r="FAY164"/>
      <c r="FAZ164"/>
      <c r="FBA164"/>
      <c r="FBB164"/>
      <c r="FBC164"/>
      <c r="FBD164"/>
      <c r="FBE164"/>
      <c r="FBF164"/>
      <c r="FBG164"/>
      <c r="FBH164"/>
      <c r="FBI164"/>
      <c r="FBJ164"/>
      <c r="FBK164"/>
      <c r="FBL164"/>
      <c r="FBM164"/>
      <c r="FBN164"/>
      <c r="FBO164"/>
      <c r="FBP164"/>
      <c r="FBQ164"/>
      <c r="FBR164"/>
      <c r="FBS164"/>
      <c r="FBT164"/>
      <c r="FBU164"/>
      <c r="FBV164"/>
      <c r="FBW164"/>
      <c r="FBX164"/>
      <c r="FBY164"/>
      <c r="FBZ164"/>
      <c r="FCA164"/>
      <c r="FCB164"/>
      <c r="FCC164"/>
      <c r="FCD164"/>
      <c r="FCE164"/>
      <c r="FCF164"/>
      <c r="FCG164"/>
      <c r="FCH164"/>
      <c r="FCI164"/>
      <c r="FCJ164"/>
      <c r="FCK164"/>
      <c r="FCL164"/>
      <c r="FCM164"/>
      <c r="FCN164"/>
      <c r="FCO164"/>
      <c r="FCP164"/>
      <c r="FCQ164"/>
      <c r="FCR164"/>
      <c r="FCS164"/>
      <c r="FCT164"/>
      <c r="FCU164"/>
      <c r="FCV164"/>
      <c r="FCW164"/>
      <c r="FCX164"/>
      <c r="FCY164"/>
      <c r="FCZ164"/>
      <c r="FDA164"/>
      <c r="FDB164"/>
      <c r="FDC164"/>
      <c r="FDD164"/>
      <c r="FDE164"/>
      <c r="FDF164"/>
      <c r="FDG164"/>
      <c r="FDH164"/>
      <c r="FDI164"/>
      <c r="FDJ164"/>
      <c r="FDK164"/>
      <c r="FDL164"/>
      <c r="FDM164"/>
      <c r="FDN164"/>
      <c r="FDO164"/>
      <c r="FDP164"/>
      <c r="FDQ164"/>
      <c r="FDR164"/>
      <c r="FDS164"/>
      <c r="FDT164"/>
      <c r="FDU164"/>
      <c r="FDV164"/>
      <c r="FDW164"/>
      <c r="FDX164"/>
      <c r="FDY164"/>
      <c r="FDZ164"/>
      <c r="FEA164"/>
      <c r="FEB164"/>
      <c r="FEC164"/>
      <c r="FED164"/>
      <c r="FEE164"/>
      <c r="FEF164"/>
      <c r="FEG164"/>
      <c r="FEH164"/>
      <c r="FEI164"/>
      <c r="FEJ164"/>
      <c r="FEK164"/>
      <c r="FEL164"/>
      <c r="FEM164"/>
      <c r="FEN164"/>
      <c r="FEO164"/>
      <c r="FEP164"/>
      <c r="FEQ164"/>
      <c r="FER164"/>
      <c r="FES164"/>
      <c r="FET164"/>
      <c r="FEU164"/>
      <c r="FEV164"/>
      <c r="FEW164"/>
      <c r="FEX164"/>
      <c r="FEY164"/>
      <c r="FEZ164"/>
      <c r="FFA164"/>
      <c r="FFB164"/>
      <c r="FFC164"/>
      <c r="FFD164"/>
      <c r="FFE164"/>
      <c r="FFF164"/>
      <c r="FFG164"/>
      <c r="FFH164"/>
      <c r="FFI164"/>
      <c r="FFJ164"/>
      <c r="FFK164"/>
      <c r="FFL164"/>
      <c r="FFM164"/>
      <c r="FFN164"/>
      <c r="FFO164"/>
      <c r="FFP164"/>
      <c r="FFQ164"/>
      <c r="FFR164"/>
      <c r="FFS164"/>
      <c r="FFT164"/>
      <c r="FFU164"/>
      <c r="FFV164"/>
      <c r="FFW164"/>
      <c r="FFX164"/>
      <c r="FFY164"/>
      <c r="FFZ164"/>
      <c r="FGA164"/>
      <c r="FGB164"/>
      <c r="FGC164"/>
      <c r="FGD164"/>
      <c r="FGE164"/>
      <c r="FGF164"/>
      <c r="FGG164"/>
      <c r="FGH164"/>
      <c r="FGI164"/>
      <c r="FGJ164"/>
      <c r="FGK164"/>
      <c r="FGL164"/>
      <c r="FGM164"/>
      <c r="FGN164"/>
      <c r="FGO164"/>
      <c r="FGP164"/>
      <c r="FGQ164"/>
      <c r="FGR164"/>
      <c r="FGS164"/>
      <c r="FGT164"/>
      <c r="FGU164"/>
      <c r="FGV164"/>
      <c r="FGW164"/>
      <c r="FGX164"/>
      <c r="FGY164"/>
      <c r="FGZ164"/>
      <c r="FHA164"/>
      <c r="FHB164"/>
      <c r="FHC164"/>
      <c r="FHD164"/>
      <c r="FHE164"/>
      <c r="FHF164"/>
      <c r="FHG164"/>
      <c r="FHH164"/>
      <c r="FHI164"/>
      <c r="FHJ164"/>
      <c r="FHK164"/>
      <c r="FHL164"/>
      <c r="FHM164"/>
      <c r="FHN164"/>
      <c r="FHO164"/>
      <c r="FHP164"/>
      <c r="FHQ164"/>
      <c r="FHR164"/>
      <c r="FHS164"/>
      <c r="FHT164"/>
      <c r="FHU164"/>
      <c r="FHV164"/>
      <c r="FHW164"/>
      <c r="FHX164"/>
      <c r="FHY164"/>
      <c r="FHZ164"/>
      <c r="FIA164"/>
      <c r="FIB164"/>
      <c r="FIC164"/>
      <c r="FID164"/>
      <c r="FIE164"/>
      <c r="FIF164"/>
      <c r="FIG164"/>
      <c r="FIH164"/>
      <c r="FII164"/>
      <c r="FIJ164"/>
      <c r="FIK164"/>
      <c r="FIL164"/>
      <c r="FIM164"/>
      <c r="FIN164"/>
      <c r="FIO164"/>
      <c r="FIP164"/>
      <c r="FIQ164"/>
      <c r="FIR164"/>
      <c r="FIS164"/>
      <c r="FIT164"/>
      <c r="FIU164"/>
      <c r="FIV164"/>
      <c r="FIW164"/>
      <c r="FIX164"/>
      <c r="FIY164"/>
      <c r="FIZ164"/>
      <c r="FJA164"/>
      <c r="FJB164"/>
      <c r="FJC164"/>
      <c r="FJD164"/>
      <c r="FJE164"/>
      <c r="FJF164"/>
      <c r="FJG164"/>
      <c r="FJH164"/>
      <c r="FJI164"/>
      <c r="FJJ164"/>
      <c r="FJK164"/>
      <c r="FJL164"/>
      <c r="FJM164"/>
      <c r="FJN164"/>
      <c r="FJO164"/>
      <c r="FJP164"/>
      <c r="FJQ164"/>
      <c r="FJR164"/>
      <c r="FJS164"/>
      <c r="FJT164"/>
      <c r="FJU164"/>
      <c r="FJV164"/>
      <c r="FJW164"/>
      <c r="FJX164"/>
      <c r="FJY164"/>
      <c r="FJZ164"/>
      <c r="FKA164"/>
      <c r="FKB164"/>
      <c r="FKC164"/>
      <c r="FKD164"/>
      <c r="FKE164"/>
      <c r="FKF164"/>
      <c r="FKG164"/>
      <c r="FKH164"/>
      <c r="FKI164"/>
      <c r="FKJ164"/>
      <c r="FKK164"/>
      <c r="FKL164"/>
      <c r="FKM164"/>
      <c r="FKN164"/>
      <c r="FKO164"/>
      <c r="FKP164"/>
      <c r="FKQ164"/>
      <c r="FKR164"/>
      <c r="FKS164"/>
      <c r="FKT164"/>
      <c r="FKU164"/>
      <c r="FKV164"/>
      <c r="FKW164"/>
      <c r="FKX164"/>
      <c r="FKY164"/>
      <c r="FKZ164"/>
      <c r="FLA164"/>
      <c r="FLB164"/>
      <c r="FLC164"/>
      <c r="FLD164"/>
      <c r="FLE164"/>
      <c r="FLF164"/>
      <c r="FLG164"/>
      <c r="FLH164"/>
      <c r="FLI164"/>
      <c r="FLJ164"/>
      <c r="FLK164"/>
      <c r="FLL164"/>
      <c r="FLM164"/>
      <c r="FLN164"/>
      <c r="FLO164"/>
      <c r="FLP164"/>
      <c r="FLQ164"/>
      <c r="FLR164"/>
      <c r="FLS164"/>
      <c r="FLT164"/>
      <c r="FLU164"/>
      <c r="FLV164"/>
      <c r="FLW164"/>
      <c r="FLX164"/>
      <c r="FLY164"/>
      <c r="FLZ164"/>
      <c r="FMA164"/>
      <c r="FMB164"/>
      <c r="FMC164"/>
      <c r="FMD164"/>
      <c r="FME164"/>
      <c r="FMF164"/>
      <c r="FMG164"/>
      <c r="FMH164"/>
      <c r="FMI164"/>
      <c r="FMJ164"/>
      <c r="FMK164"/>
      <c r="FML164"/>
      <c r="FMM164"/>
      <c r="FMN164"/>
      <c r="FMO164"/>
      <c r="FMP164"/>
      <c r="FMQ164"/>
      <c r="FMR164"/>
      <c r="FMS164"/>
      <c r="FMT164"/>
      <c r="FMU164"/>
      <c r="FMV164"/>
      <c r="FMW164"/>
      <c r="FMX164"/>
      <c r="FMY164"/>
      <c r="FMZ164"/>
      <c r="FNA164"/>
      <c r="FNB164"/>
      <c r="FNC164"/>
      <c r="FND164"/>
      <c r="FNE164"/>
      <c r="FNF164"/>
      <c r="FNG164"/>
      <c r="FNH164"/>
      <c r="FNI164"/>
      <c r="FNJ164"/>
      <c r="FNK164"/>
      <c r="FNL164"/>
      <c r="FNM164"/>
      <c r="FNN164"/>
      <c r="FNO164"/>
      <c r="FNP164"/>
      <c r="FNQ164"/>
      <c r="FNR164"/>
      <c r="FNS164"/>
      <c r="FNT164"/>
      <c r="FNU164"/>
      <c r="FNV164"/>
      <c r="FNW164"/>
      <c r="FNX164"/>
      <c r="FNY164"/>
      <c r="FNZ164"/>
      <c r="FOA164"/>
      <c r="FOB164"/>
      <c r="FOC164"/>
      <c r="FOD164"/>
      <c r="FOE164"/>
      <c r="FOF164"/>
      <c r="FOG164"/>
      <c r="FOH164"/>
      <c r="FOI164"/>
      <c r="FOJ164"/>
      <c r="FOK164"/>
      <c r="FOL164"/>
      <c r="FOM164"/>
      <c r="FON164"/>
      <c r="FOO164"/>
      <c r="FOP164"/>
      <c r="FOQ164"/>
      <c r="FOR164"/>
      <c r="FOS164"/>
      <c r="FOT164"/>
      <c r="FOU164"/>
      <c r="FOV164"/>
      <c r="FOW164"/>
      <c r="FOX164"/>
      <c r="FOY164"/>
      <c r="FOZ164"/>
      <c r="FPA164"/>
      <c r="FPB164"/>
      <c r="FPC164"/>
      <c r="FPD164"/>
      <c r="FPE164"/>
      <c r="FPF164"/>
      <c r="FPG164"/>
      <c r="FPH164"/>
      <c r="FPI164"/>
      <c r="FPJ164"/>
      <c r="FPK164"/>
      <c r="FPL164"/>
      <c r="FPM164"/>
      <c r="FPN164"/>
      <c r="FPO164"/>
      <c r="FPP164"/>
      <c r="FPQ164"/>
      <c r="FPR164"/>
      <c r="FPS164"/>
      <c r="FPT164"/>
      <c r="FPU164"/>
      <c r="FPV164"/>
      <c r="FPW164"/>
      <c r="FPX164"/>
      <c r="FPY164"/>
      <c r="FPZ164"/>
      <c r="FQA164"/>
      <c r="FQB164"/>
      <c r="FQC164"/>
      <c r="FQD164"/>
      <c r="FQE164"/>
      <c r="FQF164"/>
      <c r="FQG164"/>
      <c r="FQH164"/>
      <c r="FQI164"/>
      <c r="FQJ164"/>
      <c r="FQK164"/>
      <c r="FQL164"/>
      <c r="FQM164"/>
      <c r="FQN164"/>
      <c r="FQO164"/>
      <c r="FQP164"/>
      <c r="FQQ164"/>
      <c r="FQR164"/>
      <c r="FQS164"/>
      <c r="FQT164"/>
      <c r="FQU164"/>
      <c r="FQV164"/>
      <c r="FQW164"/>
      <c r="FQX164"/>
      <c r="FQY164"/>
      <c r="FQZ164"/>
      <c r="FRA164"/>
      <c r="FRB164"/>
      <c r="FRC164"/>
      <c r="FRD164"/>
      <c r="FRE164"/>
      <c r="FRF164"/>
      <c r="FRG164"/>
      <c r="FRH164"/>
      <c r="FRI164"/>
      <c r="FRJ164"/>
      <c r="FRK164"/>
      <c r="FRL164"/>
      <c r="FRM164"/>
      <c r="FRN164"/>
      <c r="FRO164"/>
      <c r="FRP164"/>
      <c r="FRQ164"/>
      <c r="FRR164"/>
      <c r="FRS164"/>
      <c r="FRT164"/>
      <c r="FRU164"/>
      <c r="FRV164"/>
      <c r="FRW164"/>
      <c r="FRX164"/>
      <c r="FRY164"/>
      <c r="FRZ164"/>
      <c r="FSA164"/>
      <c r="FSB164"/>
      <c r="FSC164"/>
      <c r="FSD164"/>
      <c r="FSE164"/>
      <c r="FSF164"/>
      <c r="FSG164"/>
      <c r="FSH164"/>
      <c r="FSI164"/>
      <c r="FSJ164"/>
      <c r="FSK164"/>
      <c r="FSL164"/>
      <c r="FSM164"/>
      <c r="FSN164"/>
      <c r="FSO164"/>
      <c r="FSP164"/>
      <c r="FSQ164"/>
      <c r="FSR164"/>
      <c r="FSS164"/>
      <c r="FST164"/>
      <c r="FSU164"/>
      <c r="FSV164"/>
      <c r="FSW164"/>
      <c r="FSX164"/>
      <c r="FSY164"/>
      <c r="FSZ164"/>
      <c r="FTA164"/>
      <c r="FTB164"/>
      <c r="FTC164"/>
      <c r="FTD164"/>
      <c r="FTE164"/>
      <c r="FTF164"/>
      <c r="FTG164"/>
      <c r="FTH164"/>
      <c r="FTI164"/>
      <c r="FTJ164"/>
      <c r="FTK164"/>
      <c r="FTL164"/>
      <c r="FTM164"/>
      <c r="FTN164"/>
      <c r="FTO164"/>
      <c r="FTP164"/>
      <c r="FTQ164"/>
      <c r="FTR164"/>
      <c r="FTS164"/>
      <c r="FTT164"/>
      <c r="FTU164"/>
      <c r="FTV164"/>
      <c r="FTW164"/>
      <c r="FTX164"/>
      <c r="FTY164"/>
      <c r="FTZ164"/>
      <c r="FUA164"/>
      <c r="FUB164"/>
      <c r="FUC164"/>
      <c r="FUD164"/>
      <c r="FUE164"/>
      <c r="FUF164"/>
      <c r="FUG164"/>
      <c r="FUH164"/>
      <c r="FUI164"/>
      <c r="FUJ164"/>
      <c r="FUK164"/>
      <c r="FUL164"/>
      <c r="FUM164"/>
      <c r="FUN164"/>
      <c r="FUO164"/>
      <c r="FUP164"/>
      <c r="FUQ164"/>
      <c r="FUR164"/>
      <c r="FUS164"/>
      <c r="FUT164"/>
      <c r="FUU164"/>
      <c r="FUV164"/>
      <c r="FUW164"/>
      <c r="FUX164"/>
      <c r="FUY164"/>
      <c r="FUZ164"/>
      <c r="FVA164"/>
      <c r="FVB164"/>
      <c r="FVC164"/>
      <c r="FVD164"/>
      <c r="FVE164"/>
      <c r="FVF164"/>
      <c r="FVG164"/>
      <c r="FVH164"/>
      <c r="FVI164"/>
      <c r="FVJ164"/>
      <c r="FVK164"/>
      <c r="FVL164"/>
      <c r="FVM164"/>
      <c r="FVN164"/>
      <c r="FVO164"/>
      <c r="FVP164"/>
      <c r="FVQ164"/>
      <c r="FVR164"/>
      <c r="FVS164"/>
      <c r="FVT164"/>
      <c r="FVU164"/>
      <c r="FVV164"/>
      <c r="FVW164"/>
      <c r="FVX164"/>
      <c r="FVY164"/>
      <c r="FVZ164"/>
      <c r="FWA164"/>
      <c r="FWB164"/>
      <c r="FWC164"/>
      <c r="FWD164"/>
      <c r="FWE164"/>
      <c r="FWF164"/>
      <c r="FWG164"/>
      <c r="FWH164"/>
      <c r="FWI164"/>
      <c r="FWJ164"/>
      <c r="FWK164"/>
      <c r="FWL164"/>
      <c r="FWM164"/>
      <c r="FWN164"/>
      <c r="FWO164"/>
      <c r="FWP164"/>
      <c r="FWQ164"/>
      <c r="FWR164"/>
      <c r="FWS164"/>
      <c r="FWT164"/>
      <c r="FWU164"/>
      <c r="FWV164"/>
      <c r="FWW164"/>
      <c r="FWX164"/>
      <c r="FWY164"/>
      <c r="FWZ164"/>
      <c r="FXA164"/>
      <c r="FXB164"/>
      <c r="FXC164"/>
      <c r="FXD164"/>
      <c r="FXE164"/>
      <c r="FXF164"/>
      <c r="FXG164"/>
      <c r="FXH164"/>
      <c r="FXI164"/>
      <c r="FXJ164"/>
      <c r="FXK164"/>
      <c r="FXL164"/>
      <c r="FXM164"/>
      <c r="FXN164"/>
      <c r="FXO164"/>
      <c r="FXP164"/>
      <c r="FXQ164"/>
      <c r="FXR164"/>
      <c r="FXS164"/>
      <c r="FXT164"/>
      <c r="FXU164"/>
      <c r="FXV164"/>
      <c r="FXW164"/>
      <c r="FXX164"/>
      <c r="FXY164"/>
      <c r="FXZ164"/>
      <c r="FYA164"/>
      <c r="FYB164"/>
      <c r="FYC164"/>
      <c r="FYD164"/>
      <c r="FYE164"/>
      <c r="FYF164"/>
      <c r="FYG164"/>
      <c r="FYH164"/>
      <c r="FYI164"/>
      <c r="FYJ164"/>
      <c r="FYK164"/>
      <c r="FYL164"/>
      <c r="FYM164"/>
      <c r="FYN164"/>
      <c r="FYO164"/>
      <c r="FYP164"/>
      <c r="FYQ164"/>
      <c r="FYR164"/>
      <c r="FYS164"/>
      <c r="FYT164"/>
      <c r="FYU164"/>
      <c r="FYV164"/>
      <c r="FYW164"/>
      <c r="FYX164"/>
      <c r="FYY164"/>
      <c r="FYZ164"/>
      <c r="FZA164"/>
      <c r="FZB164"/>
      <c r="FZC164"/>
      <c r="FZD164"/>
      <c r="FZE164"/>
      <c r="FZF164"/>
      <c r="FZG164"/>
      <c r="FZH164"/>
      <c r="FZI164"/>
      <c r="FZJ164"/>
      <c r="FZK164"/>
      <c r="FZL164"/>
      <c r="FZM164"/>
      <c r="FZN164"/>
      <c r="FZO164"/>
      <c r="FZP164"/>
      <c r="FZQ164"/>
      <c r="FZR164"/>
      <c r="FZS164"/>
      <c r="FZT164"/>
      <c r="FZU164"/>
      <c r="FZV164"/>
      <c r="FZW164"/>
      <c r="FZX164"/>
      <c r="FZY164"/>
      <c r="FZZ164"/>
      <c r="GAA164"/>
      <c r="GAB164"/>
      <c r="GAC164"/>
      <c r="GAD164"/>
      <c r="GAE164"/>
      <c r="GAF164"/>
      <c r="GAG164"/>
      <c r="GAH164"/>
      <c r="GAI164"/>
      <c r="GAJ164"/>
      <c r="GAK164"/>
      <c r="GAL164"/>
      <c r="GAM164"/>
      <c r="GAN164"/>
      <c r="GAO164"/>
      <c r="GAP164"/>
      <c r="GAQ164"/>
      <c r="GAR164"/>
      <c r="GAS164"/>
      <c r="GAT164"/>
      <c r="GAU164"/>
      <c r="GAV164"/>
      <c r="GAW164"/>
      <c r="GAX164"/>
      <c r="GAY164"/>
      <c r="GAZ164"/>
      <c r="GBA164"/>
      <c r="GBB164"/>
      <c r="GBC164"/>
      <c r="GBD164"/>
      <c r="GBE164"/>
      <c r="GBF164"/>
      <c r="GBG164"/>
      <c r="GBH164"/>
      <c r="GBI164"/>
      <c r="GBJ164"/>
      <c r="GBK164"/>
      <c r="GBL164"/>
      <c r="GBM164"/>
      <c r="GBN164"/>
      <c r="GBO164"/>
      <c r="GBP164"/>
      <c r="GBQ164"/>
      <c r="GBR164"/>
      <c r="GBS164"/>
      <c r="GBT164"/>
      <c r="GBU164"/>
      <c r="GBV164"/>
      <c r="GBW164"/>
      <c r="GBX164"/>
      <c r="GBY164"/>
      <c r="GBZ164"/>
      <c r="GCA164"/>
      <c r="GCB164"/>
      <c r="GCC164"/>
      <c r="GCD164"/>
      <c r="GCE164"/>
      <c r="GCF164"/>
      <c r="GCG164"/>
      <c r="GCH164"/>
      <c r="GCI164"/>
      <c r="GCJ164"/>
      <c r="GCK164"/>
      <c r="GCL164"/>
      <c r="GCM164"/>
      <c r="GCN164"/>
      <c r="GCO164"/>
      <c r="GCP164"/>
      <c r="GCQ164"/>
      <c r="GCR164"/>
      <c r="GCS164"/>
      <c r="GCT164"/>
      <c r="GCU164"/>
      <c r="GCV164"/>
      <c r="GCW164"/>
      <c r="GCX164"/>
      <c r="GCY164"/>
      <c r="GCZ164"/>
      <c r="GDA164"/>
      <c r="GDB164"/>
      <c r="GDC164"/>
      <c r="GDD164"/>
      <c r="GDE164"/>
      <c r="GDF164"/>
      <c r="GDG164"/>
      <c r="GDH164"/>
      <c r="GDI164"/>
      <c r="GDJ164"/>
      <c r="GDK164"/>
      <c r="GDL164"/>
      <c r="GDM164"/>
      <c r="GDN164"/>
      <c r="GDO164"/>
      <c r="GDP164"/>
      <c r="GDQ164"/>
      <c r="GDR164"/>
      <c r="GDS164"/>
      <c r="GDT164"/>
      <c r="GDU164"/>
      <c r="GDV164"/>
      <c r="GDW164"/>
      <c r="GDX164"/>
      <c r="GDY164"/>
      <c r="GDZ164"/>
      <c r="GEA164"/>
      <c r="GEB164"/>
      <c r="GEC164"/>
      <c r="GED164"/>
      <c r="GEE164"/>
      <c r="GEF164"/>
      <c r="GEG164"/>
      <c r="GEH164"/>
      <c r="GEI164"/>
      <c r="GEJ164"/>
      <c r="GEK164"/>
      <c r="GEL164"/>
      <c r="GEM164"/>
      <c r="GEN164"/>
      <c r="GEO164"/>
      <c r="GEP164"/>
      <c r="GEQ164"/>
      <c r="GER164"/>
      <c r="GES164"/>
      <c r="GET164"/>
      <c r="GEU164"/>
      <c r="GEV164"/>
      <c r="GEW164"/>
      <c r="GEX164"/>
      <c r="GEY164"/>
      <c r="GEZ164"/>
      <c r="GFA164"/>
      <c r="GFB164"/>
      <c r="GFC164"/>
      <c r="GFD164"/>
      <c r="GFE164"/>
      <c r="GFF164"/>
      <c r="GFG164"/>
      <c r="GFH164"/>
      <c r="GFI164"/>
      <c r="GFJ164"/>
      <c r="GFK164"/>
      <c r="GFL164"/>
      <c r="GFM164"/>
      <c r="GFN164"/>
      <c r="GFO164"/>
      <c r="GFP164"/>
      <c r="GFQ164"/>
      <c r="GFR164"/>
      <c r="GFS164"/>
      <c r="GFT164"/>
      <c r="GFU164"/>
      <c r="GFV164"/>
      <c r="GFW164"/>
      <c r="GFX164"/>
      <c r="GFY164"/>
      <c r="GFZ164"/>
      <c r="GGA164"/>
      <c r="GGB164"/>
      <c r="GGC164"/>
      <c r="GGD164"/>
      <c r="GGE164"/>
      <c r="GGF164"/>
      <c r="GGG164"/>
      <c r="GGH164"/>
      <c r="GGI164"/>
      <c r="GGJ164"/>
      <c r="GGK164"/>
      <c r="GGL164"/>
      <c r="GGM164"/>
      <c r="GGN164"/>
      <c r="GGO164"/>
      <c r="GGP164"/>
      <c r="GGQ164"/>
      <c r="GGR164"/>
      <c r="GGS164"/>
      <c r="GGT164"/>
      <c r="GGU164"/>
      <c r="GGV164"/>
      <c r="GGW164"/>
      <c r="GGX164"/>
      <c r="GGY164"/>
      <c r="GGZ164"/>
      <c r="GHA164"/>
      <c r="GHB164"/>
      <c r="GHC164"/>
      <c r="GHD164"/>
      <c r="GHE164"/>
      <c r="GHF164"/>
      <c r="GHG164"/>
      <c r="GHH164"/>
      <c r="GHI164"/>
      <c r="GHJ164"/>
      <c r="GHK164"/>
      <c r="GHL164"/>
      <c r="GHM164"/>
      <c r="GHN164"/>
      <c r="GHO164"/>
      <c r="GHP164"/>
      <c r="GHQ164"/>
      <c r="GHR164"/>
      <c r="GHS164"/>
      <c r="GHT164"/>
      <c r="GHU164"/>
      <c r="GHV164"/>
      <c r="GHW164"/>
      <c r="GHX164"/>
      <c r="GHY164"/>
      <c r="GHZ164"/>
      <c r="GIA164"/>
      <c r="GIB164"/>
      <c r="GIC164"/>
      <c r="GID164"/>
      <c r="GIE164"/>
      <c r="GIF164"/>
      <c r="GIG164"/>
      <c r="GIH164"/>
      <c r="GII164"/>
      <c r="GIJ164"/>
      <c r="GIK164"/>
      <c r="GIL164"/>
      <c r="GIM164"/>
      <c r="GIN164"/>
      <c r="GIO164"/>
      <c r="GIP164"/>
      <c r="GIQ164"/>
      <c r="GIR164"/>
      <c r="GIS164"/>
      <c r="GIT164"/>
      <c r="GIU164"/>
      <c r="GIV164"/>
      <c r="GIW164"/>
      <c r="GIX164"/>
      <c r="GIY164"/>
      <c r="GIZ164"/>
      <c r="GJA164"/>
      <c r="GJB164"/>
      <c r="GJC164"/>
      <c r="GJD164"/>
      <c r="GJE164"/>
      <c r="GJF164"/>
      <c r="GJG164"/>
      <c r="GJH164"/>
      <c r="GJI164"/>
      <c r="GJJ164"/>
      <c r="GJK164"/>
      <c r="GJL164"/>
      <c r="GJM164"/>
      <c r="GJN164"/>
      <c r="GJO164"/>
      <c r="GJP164"/>
      <c r="GJQ164"/>
      <c r="GJR164"/>
      <c r="GJS164"/>
      <c r="GJT164"/>
      <c r="GJU164"/>
      <c r="GJV164"/>
      <c r="GJW164"/>
      <c r="GJX164"/>
      <c r="GJY164"/>
      <c r="GJZ164"/>
      <c r="GKA164"/>
      <c r="GKB164"/>
      <c r="GKC164"/>
      <c r="GKD164"/>
      <c r="GKE164"/>
      <c r="GKF164"/>
      <c r="GKG164"/>
      <c r="GKH164"/>
      <c r="GKI164"/>
      <c r="GKJ164"/>
      <c r="GKK164"/>
      <c r="GKL164"/>
      <c r="GKM164"/>
      <c r="GKN164"/>
      <c r="GKO164"/>
      <c r="GKP164"/>
      <c r="GKQ164"/>
      <c r="GKR164"/>
      <c r="GKS164"/>
      <c r="GKT164"/>
      <c r="GKU164"/>
      <c r="GKV164"/>
      <c r="GKW164"/>
      <c r="GKX164"/>
      <c r="GKY164"/>
      <c r="GKZ164"/>
      <c r="GLA164"/>
      <c r="GLB164"/>
      <c r="GLC164"/>
      <c r="GLD164"/>
      <c r="GLE164"/>
      <c r="GLF164"/>
      <c r="GLG164"/>
      <c r="GLH164"/>
      <c r="GLI164"/>
      <c r="GLJ164"/>
      <c r="GLK164"/>
      <c r="GLL164"/>
      <c r="GLM164"/>
      <c r="GLN164"/>
      <c r="GLO164"/>
      <c r="GLP164"/>
      <c r="GLQ164"/>
      <c r="GLR164"/>
      <c r="GLS164"/>
      <c r="GLT164"/>
      <c r="GLU164"/>
      <c r="GLV164"/>
      <c r="GLW164"/>
      <c r="GLX164"/>
      <c r="GLY164"/>
      <c r="GLZ164"/>
      <c r="GMA164"/>
      <c r="GMB164"/>
      <c r="GMC164"/>
      <c r="GMD164"/>
      <c r="GME164"/>
      <c r="GMF164"/>
      <c r="GMG164"/>
      <c r="GMH164"/>
      <c r="GMI164"/>
      <c r="GMJ164"/>
      <c r="GMK164"/>
      <c r="GML164"/>
      <c r="GMM164"/>
      <c r="GMN164"/>
      <c r="GMO164"/>
      <c r="GMP164"/>
      <c r="GMQ164"/>
      <c r="GMR164"/>
      <c r="GMS164"/>
      <c r="GMT164"/>
      <c r="GMU164"/>
      <c r="GMV164"/>
      <c r="GMW164"/>
      <c r="GMX164"/>
      <c r="GMY164"/>
      <c r="GMZ164"/>
      <c r="GNA164"/>
      <c r="GNB164"/>
      <c r="GNC164"/>
      <c r="GND164"/>
      <c r="GNE164"/>
      <c r="GNF164"/>
      <c r="GNG164"/>
      <c r="GNH164"/>
      <c r="GNI164"/>
      <c r="GNJ164"/>
      <c r="GNK164"/>
      <c r="GNL164"/>
      <c r="GNM164"/>
      <c r="GNN164"/>
      <c r="GNO164"/>
      <c r="GNP164"/>
      <c r="GNQ164"/>
      <c r="GNR164"/>
      <c r="GNS164"/>
      <c r="GNT164"/>
      <c r="GNU164"/>
      <c r="GNV164"/>
      <c r="GNW164"/>
      <c r="GNX164"/>
      <c r="GNY164"/>
      <c r="GNZ164"/>
      <c r="GOA164"/>
      <c r="GOB164"/>
      <c r="GOC164"/>
      <c r="GOD164"/>
      <c r="GOE164"/>
      <c r="GOF164"/>
      <c r="GOG164"/>
      <c r="GOH164"/>
      <c r="GOI164"/>
      <c r="GOJ164"/>
      <c r="GOK164"/>
      <c r="GOL164"/>
      <c r="GOM164"/>
      <c r="GON164"/>
      <c r="GOO164"/>
      <c r="GOP164"/>
      <c r="GOQ164"/>
      <c r="GOR164"/>
      <c r="GOS164"/>
      <c r="GOT164"/>
      <c r="GOU164"/>
      <c r="GOV164"/>
      <c r="GOW164"/>
      <c r="GOX164"/>
      <c r="GOY164"/>
      <c r="GOZ164"/>
      <c r="GPA164"/>
      <c r="GPB164"/>
      <c r="GPC164"/>
      <c r="GPD164"/>
      <c r="GPE164"/>
      <c r="GPF164"/>
      <c r="GPG164"/>
      <c r="GPH164"/>
      <c r="GPI164"/>
      <c r="GPJ164"/>
      <c r="GPK164"/>
      <c r="GPL164"/>
      <c r="GPM164"/>
      <c r="GPN164"/>
      <c r="GPO164"/>
      <c r="GPP164"/>
      <c r="GPQ164"/>
      <c r="GPR164"/>
      <c r="GPS164"/>
      <c r="GPT164"/>
      <c r="GPU164"/>
      <c r="GPV164"/>
      <c r="GPW164"/>
      <c r="GPX164"/>
      <c r="GPY164"/>
      <c r="GPZ164"/>
      <c r="GQA164"/>
      <c r="GQB164"/>
      <c r="GQC164"/>
      <c r="GQD164"/>
      <c r="GQE164"/>
      <c r="GQF164"/>
      <c r="GQG164"/>
      <c r="GQH164"/>
      <c r="GQI164"/>
      <c r="GQJ164"/>
      <c r="GQK164"/>
      <c r="GQL164"/>
      <c r="GQM164"/>
      <c r="GQN164"/>
      <c r="GQO164"/>
      <c r="GQP164"/>
      <c r="GQQ164"/>
      <c r="GQR164"/>
      <c r="GQS164"/>
      <c r="GQT164"/>
      <c r="GQU164"/>
      <c r="GQV164"/>
      <c r="GQW164"/>
      <c r="GQX164"/>
      <c r="GQY164"/>
      <c r="GQZ164"/>
      <c r="GRA164"/>
      <c r="GRB164"/>
      <c r="GRC164"/>
      <c r="GRD164"/>
      <c r="GRE164"/>
      <c r="GRF164"/>
      <c r="GRG164"/>
      <c r="GRH164"/>
      <c r="GRI164"/>
      <c r="GRJ164"/>
      <c r="GRK164"/>
      <c r="GRL164"/>
      <c r="GRM164"/>
      <c r="GRN164"/>
      <c r="GRO164"/>
      <c r="GRP164"/>
      <c r="GRQ164"/>
      <c r="GRR164"/>
      <c r="GRS164"/>
      <c r="GRT164"/>
      <c r="GRU164"/>
      <c r="GRV164"/>
      <c r="GRW164"/>
      <c r="GRX164"/>
      <c r="GRY164"/>
      <c r="GRZ164"/>
      <c r="GSA164"/>
      <c r="GSB164"/>
      <c r="GSC164"/>
      <c r="GSD164"/>
      <c r="GSE164"/>
      <c r="GSF164"/>
      <c r="GSG164"/>
      <c r="GSH164"/>
      <c r="GSI164"/>
      <c r="GSJ164"/>
      <c r="GSK164"/>
      <c r="GSL164"/>
      <c r="GSM164"/>
      <c r="GSN164"/>
      <c r="GSO164"/>
      <c r="GSP164"/>
      <c r="GSQ164"/>
      <c r="GSR164"/>
      <c r="GSS164"/>
      <c r="GST164"/>
      <c r="GSU164"/>
      <c r="GSV164"/>
      <c r="GSW164"/>
      <c r="GSX164"/>
      <c r="GSY164"/>
      <c r="GSZ164"/>
      <c r="GTA164"/>
      <c r="GTB164"/>
      <c r="GTC164"/>
      <c r="GTD164"/>
      <c r="GTE164"/>
      <c r="GTF164"/>
      <c r="GTG164"/>
      <c r="GTH164"/>
      <c r="GTI164"/>
      <c r="GTJ164"/>
      <c r="GTK164"/>
      <c r="GTL164"/>
      <c r="GTM164"/>
      <c r="GTN164"/>
      <c r="GTO164"/>
      <c r="GTP164"/>
      <c r="GTQ164"/>
      <c r="GTR164"/>
      <c r="GTS164"/>
      <c r="GTT164"/>
      <c r="GTU164"/>
      <c r="GTV164"/>
      <c r="GTW164"/>
      <c r="GTX164"/>
      <c r="GTY164"/>
      <c r="GTZ164"/>
      <c r="GUA164"/>
      <c r="GUB164"/>
      <c r="GUC164"/>
      <c r="GUD164"/>
      <c r="GUE164"/>
      <c r="GUF164"/>
      <c r="GUG164"/>
      <c r="GUH164"/>
      <c r="GUI164"/>
      <c r="GUJ164"/>
      <c r="GUK164"/>
      <c r="GUL164"/>
      <c r="GUM164"/>
      <c r="GUN164"/>
      <c r="GUO164"/>
      <c r="GUP164"/>
      <c r="GUQ164"/>
      <c r="GUR164"/>
      <c r="GUS164"/>
      <c r="GUT164"/>
      <c r="GUU164"/>
      <c r="GUV164"/>
      <c r="GUW164"/>
      <c r="GUX164"/>
      <c r="GUY164"/>
      <c r="GUZ164"/>
      <c r="GVA164"/>
      <c r="GVB164"/>
      <c r="GVC164"/>
      <c r="GVD164"/>
      <c r="GVE164"/>
      <c r="GVF164"/>
      <c r="GVG164"/>
      <c r="GVH164"/>
      <c r="GVI164"/>
      <c r="GVJ164"/>
      <c r="GVK164"/>
      <c r="GVL164"/>
      <c r="GVM164"/>
      <c r="GVN164"/>
      <c r="GVO164"/>
      <c r="GVP164"/>
      <c r="GVQ164"/>
      <c r="GVR164"/>
      <c r="GVS164"/>
      <c r="GVT164"/>
      <c r="GVU164"/>
      <c r="GVV164"/>
      <c r="GVW164"/>
      <c r="GVX164"/>
      <c r="GVY164"/>
      <c r="GVZ164"/>
      <c r="GWA164"/>
      <c r="GWB164"/>
      <c r="GWC164"/>
      <c r="GWD164"/>
      <c r="GWE164"/>
      <c r="GWF164"/>
      <c r="GWG164"/>
      <c r="GWH164"/>
      <c r="GWI164"/>
      <c r="GWJ164"/>
      <c r="GWK164"/>
      <c r="GWL164"/>
      <c r="GWM164"/>
      <c r="GWN164"/>
      <c r="GWO164"/>
      <c r="GWP164"/>
      <c r="GWQ164"/>
      <c r="GWR164"/>
      <c r="GWS164"/>
      <c r="GWT164"/>
      <c r="GWU164"/>
      <c r="GWV164"/>
      <c r="GWW164"/>
      <c r="GWX164"/>
      <c r="GWY164"/>
      <c r="GWZ164"/>
      <c r="GXA164"/>
      <c r="GXB164"/>
      <c r="GXC164"/>
      <c r="GXD164"/>
      <c r="GXE164"/>
      <c r="GXF164"/>
      <c r="GXG164"/>
      <c r="GXH164"/>
      <c r="GXI164"/>
      <c r="GXJ164"/>
      <c r="GXK164"/>
      <c r="GXL164"/>
      <c r="GXM164"/>
      <c r="GXN164"/>
      <c r="GXO164"/>
      <c r="GXP164"/>
      <c r="GXQ164"/>
      <c r="GXR164"/>
      <c r="GXS164"/>
      <c r="GXT164"/>
      <c r="GXU164"/>
      <c r="GXV164"/>
      <c r="GXW164"/>
      <c r="GXX164"/>
      <c r="GXY164"/>
      <c r="GXZ164"/>
      <c r="GYA164"/>
      <c r="GYB164"/>
      <c r="GYC164"/>
      <c r="GYD164"/>
      <c r="GYE164"/>
      <c r="GYF164"/>
      <c r="GYG164"/>
      <c r="GYH164"/>
      <c r="GYI164"/>
      <c r="GYJ164"/>
      <c r="GYK164"/>
      <c r="GYL164"/>
      <c r="GYM164"/>
      <c r="GYN164"/>
      <c r="GYO164"/>
      <c r="GYP164"/>
      <c r="GYQ164"/>
      <c r="GYR164"/>
      <c r="GYS164"/>
      <c r="GYT164"/>
      <c r="GYU164"/>
      <c r="GYV164"/>
      <c r="GYW164"/>
      <c r="GYX164"/>
      <c r="GYY164"/>
      <c r="GYZ164"/>
      <c r="GZA164"/>
      <c r="GZB164"/>
      <c r="GZC164"/>
      <c r="GZD164"/>
      <c r="GZE164"/>
      <c r="GZF164"/>
      <c r="GZG164"/>
      <c r="GZH164"/>
      <c r="GZI164"/>
      <c r="GZJ164"/>
      <c r="GZK164"/>
      <c r="GZL164"/>
      <c r="GZM164"/>
      <c r="GZN164"/>
      <c r="GZO164"/>
      <c r="GZP164"/>
      <c r="GZQ164"/>
      <c r="GZR164"/>
      <c r="GZS164"/>
      <c r="GZT164"/>
      <c r="GZU164"/>
      <c r="GZV164"/>
      <c r="GZW164"/>
      <c r="GZX164"/>
      <c r="GZY164"/>
      <c r="GZZ164"/>
      <c r="HAA164"/>
      <c r="HAB164"/>
      <c r="HAC164"/>
      <c r="HAD164"/>
      <c r="HAE164"/>
      <c r="HAF164"/>
      <c r="HAG164"/>
      <c r="HAH164"/>
      <c r="HAI164"/>
      <c r="HAJ164"/>
      <c r="HAK164"/>
      <c r="HAL164"/>
      <c r="HAM164"/>
      <c r="HAN164"/>
      <c r="HAO164"/>
      <c r="HAP164"/>
      <c r="HAQ164"/>
      <c r="HAR164"/>
      <c r="HAS164"/>
      <c r="HAT164"/>
      <c r="HAU164"/>
      <c r="HAV164"/>
      <c r="HAW164"/>
      <c r="HAX164"/>
      <c r="HAY164"/>
      <c r="HAZ164"/>
      <c r="HBA164"/>
      <c r="HBB164"/>
      <c r="HBC164"/>
      <c r="HBD164"/>
      <c r="HBE164"/>
      <c r="HBF164"/>
      <c r="HBG164"/>
      <c r="HBH164"/>
      <c r="HBI164"/>
      <c r="HBJ164"/>
      <c r="HBK164"/>
      <c r="HBL164"/>
      <c r="HBM164"/>
      <c r="HBN164"/>
      <c r="HBO164"/>
      <c r="HBP164"/>
      <c r="HBQ164"/>
      <c r="HBR164"/>
      <c r="HBS164"/>
      <c r="HBT164"/>
      <c r="HBU164"/>
      <c r="HBV164"/>
      <c r="HBW164"/>
      <c r="HBX164"/>
      <c r="HBY164"/>
      <c r="HBZ164"/>
      <c r="HCA164"/>
      <c r="HCB164"/>
      <c r="HCC164"/>
      <c r="HCD164"/>
      <c r="HCE164"/>
      <c r="HCF164"/>
      <c r="HCG164"/>
      <c r="HCH164"/>
      <c r="HCI164"/>
      <c r="HCJ164"/>
      <c r="HCK164"/>
      <c r="HCL164"/>
      <c r="HCM164"/>
      <c r="HCN164"/>
      <c r="HCO164"/>
      <c r="HCP164"/>
      <c r="HCQ164"/>
      <c r="HCR164"/>
      <c r="HCS164"/>
      <c r="HCT164"/>
      <c r="HCU164"/>
      <c r="HCV164"/>
      <c r="HCW164"/>
      <c r="HCX164"/>
      <c r="HCY164"/>
      <c r="HCZ164"/>
      <c r="HDA164"/>
      <c r="HDB164"/>
      <c r="HDC164"/>
      <c r="HDD164"/>
      <c r="HDE164"/>
      <c r="HDF164"/>
      <c r="HDG164"/>
      <c r="HDH164"/>
      <c r="HDI164"/>
      <c r="HDJ164"/>
      <c r="HDK164"/>
      <c r="HDL164"/>
      <c r="HDM164"/>
      <c r="HDN164"/>
      <c r="HDO164"/>
      <c r="HDP164"/>
      <c r="HDQ164"/>
      <c r="HDR164"/>
      <c r="HDS164"/>
      <c r="HDT164"/>
      <c r="HDU164"/>
      <c r="HDV164"/>
      <c r="HDW164"/>
      <c r="HDX164"/>
      <c r="HDY164"/>
      <c r="HDZ164"/>
      <c r="HEA164"/>
      <c r="HEB164"/>
      <c r="HEC164"/>
      <c r="HED164"/>
      <c r="HEE164"/>
      <c r="HEF164"/>
      <c r="HEG164"/>
      <c r="HEH164"/>
      <c r="HEI164"/>
      <c r="HEJ164"/>
      <c r="HEK164"/>
      <c r="HEL164"/>
      <c r="HEM164"/>
      <c r="HEN164"/>
      <c r="HEO164"/>
      <c r="HEP164"/>
      <c r="HEQ164"/>
      <c r="HER164"/>
      <c r="HES164"/>
      <c r="HET164"/>
      <c r="HEU164"/>
      <c r="HEV164"/>
      <c r="HEW164"/>
      <c r="HEX164"/>
      <c r="HEY164"/>
      <c r="HEZ164"/>
      <c r="HFA164"/>
      <c r="HFB164"/>
      <c r="HFC164"/>
      <c r="HFD164"/>
      <c r="HFE164"/>
      <c r="HFF164"/>
      <c r="HFG164"/>
      <c r="HFH164"/>
      <c r="HFI164"/>
      <c r="HFJ164"/>
      <c r="HFK164"/>
      <c r="HFL164"/>
      <c r="HFM164"/>
      <c r="HFN164"/>
      <c r="HFO164"/>
      <c r="HFP164"/>
      <c r="HFQ164"/>
      <c r="HFR164"/>
      <c r="HFS164"/>
      <c r="HFT164"/>
      <c r="HFU164"/>
      <c r="HFV164"/>
      <c r="HFW164"/>
      <c r="HFX164"/>
      <c r="HFY164"/>
      <c r="HFZ164"/>
      <c r="HGA164"/>
      <c r="HGB164"/>
      <c r="HGC164"/>
      <c r="HGD164"/>
      <c r="HGE164"/>
      <c r="HGF164"/>
      <c r="HGG164"/>
      <c r="HGH164"/>
      <c r="HGI164"/>
      <c r="HGJ164"/>
      <c r="HGK164"/>
      <c r="HGL164"/>
      <c r="HGM164"/>
      <c r="HGN164"/>
      <c r="HGO164"/>
      <c r="HGP164"/>
      <c r="HGQ164"/>
      <c r="HGR164"/>
      <c r="HGS164"/>
      <c r="HGT164"/>
      <c r="HGU164"/>
      <c r="HGV164"/>
      <c r="HGW164"/>
      <c r="HGX164"/>
      <c r="HGY164"/>
      <c r="HGZ164"/>
      <c r="HHA164"/>
      <c r="HHB164"/>
      <c r="HHC164"/>
      <c r="HHD164"/>
      <c r="HHE164"/>
      <c r="HHF164"/>
      <c r="HHG164"/>
      <c r="HHH164"/>
      <c r="HHI164"/>
      <c r="HHJ164"/>
      <c r="HHK164"/>
      <c r="HHL164"/>
      <c r="HHM164"/>
      <c r="HHN164"/>
      <c r="HHO164"/>
      <c r="HHP164"/>
      <c r="HHQ164"/>
      <c r="HHR164"/>
      <c r="HHS164"/>
      <c r="HHT164"/>
      <c r="HHU164"/>
      <c r="HHV164"/>
      <c r="HHW164"/>
      <c r="HHX164"/>
      <c r="HHY164"/>
      <c r="HHZ164"/>
      <c r="HIA164"/>
      <c r="HIB164"/>
      <c r="HIC164"/>
      <c r="HID164"/>
      <c r="HIE164"/>
      <c r="HIF164"/>
      <c r="HIG164"/>
      <c r="HIH164"/>
      <c r="HII164"/>
      <c r="HIJ164"/>
      <c r="HIK164"/>
      <c r="HIL164"/>
      <c r="HIM164"/>
      <c r="HIN164"/>
      <c r="HIO164"/>
      <c r="HIP164"/>
      <c r="HIQ164"/>
      <c r="HIR164"/>
      <c r="HIS164"/>
      <c r="HIT164"/>
      <c r="HIU164"/>
      <c r="HIV164"/>
      <c r="HIW164"/>
      <c r="HIX164"/>
      <c r="HIY164"/>
      <c r="HIZ164"/>
      <c r="HJA164"/>
      <c r="HJB164"/>
      <c r="HJC164"/>
      <c r="HJD164"/>
      <c r="HJE164"/>
      <c r="HJF164"/>
      <c r="HJG164"/>
      <c r="HJH164"/>
      <c r="HJI164"/>
      <c r="HJJ164"/>
      <c r="HJK164"/>
      <c r="HJL164"/>
      <c r="HJM164"/>
      <c r="HJN164"/>
      <c r="HJO164"/>
      <c r="HJP164"/>
      <c r="HJQ164"/>
      <c r="HJR164"/>
      <c r="HJS164"/>
      <c r="HJT164"/>
      <c r="HJU164"/>
      <c r="HJV164"/>
      <c r="HJW164"/>
      <c r="HJX164"/>
      <c r="HJY164"/>
      <c r="HJZ164"/>
      <c r="HKA164"/>
      <c r="HKB164"/>
      <c r="HKC164"/>
      <c r="HKD164"/>
      <c r="HKE164"/>
      <c r="HKF164"/>
      <c r="HKG164"/>
      <c r="HKH164"/>
      <c r="HKI164"/>
      <c r="HKJ164"/>
      <c r="HKK164"/>
      <c r="HKL164"/>
      <c r="HKM164"/>
      <c r="HKN164"/>
      <c r="HKO164"/>
      <c r="HKP164"/>
      <c r="HKQ164"/>
      <c r="HKR164"/>
      <c r="HKS164"/>
      <c r="HKT164"/>
      <c r="HKU164"/>
      <c r="HKV164"/>
      <c r="HKW164"/>
      <c r="HKX164"/>
      <c r="HKY164"/>
      <c r="HKZ164"/>
      <c r="HLA164"/>
      <c r="HLB164"/>
      <c r="HLC164"/>
      <c r="HLD164"/>
      <c r="HLE164"/>
      <c r="HLF164"/>
      <c r="HLG164"/>
      <c r="HLH164"/>
      <c r="HLI164"/>
      <c r="HLJ164"/>
      <c r="HLK164"/>
      <c r="HLL164"/>
      <c r="HLM164"/>
      <c r="HLN164"/>
      <c r="HLO164"/>
      <c r="HLP164"/>
      <c r="HLQ164"/>
      <c r="HLR164"/>
      <c r="HLS164"/>
      <c r="HLT164"/>
      <c r="HLU164"/>
      <c r="HLV164"/>
      <c r="HLW164"/>
      <c r="HLX164"/>
      <c r="HLY164"/>
      <c r="HLZ164"/>
      <c r="HMA164"/>
      <c r="HMB164"/>
      <c r="HMC164"/>
      <c r="HMD164"/>
      <c r="HME164"/>
      <c r="HMF164"/>
      <c r="HMG164"/>
      <c r="HMH164"/>
      <c r="HMI164"/>
      <c r="HMJ164"/>
      <c r="HMK164"/>
      <c r="HML164"/>
      <c r="HMM164"/>
      <c r="HMN164"/>
      <c r="HMO164"/>
      <c r="HMP164"/>
      <c r="HMQ164"/>
      <c r="HMR164"/>
      <c r="HMS164"/>
      <c r="HMT164"/>
      <c r="HMU164"/>
      <c r="HMV164"/>
      <c r="HMW164"/>
      <c r="HMX164"/>
      <c r="HMY164"/>
      <c r="HMZ164"/>
      <c r="HNA164"/>
      <c r="HNB164"/>
      <c r="HNC164"/>
      <c r="HND164"/>
      <c r="HNE164"/>
      <c r="HNF164"/>
      <c r="HNG164"/>
      <c r="HNH164"/>
      <c r="HNI164"/>
      <c r="HNJ164"/>
      <c r="HNK164"/>
      <c r="HNL164"/>
      <c r="HNM164"/>
      <c r="HNN164"/>
      <c r="HNO164"/>
      <c r="HNP164"/>
      <c r="HNQ164"/>
      <c r="HNR164"/>
      <c r="HNS164"/>
      <c r="HNT164"/>
      <c r="HNU164"/>
      <c r="HNV164"/>
      <c r="HNW164"/>
      <c r="HNX164"/>
      <c r="HNY164"/>
      <c r="HNZ164"/>
      <c r="HOA164"/>
      <c r="HOB164"/>
      <c r="HOC164"/>
      <c r="HOD164"/>
      <c r="HOE164"/>
      <c r="HOF164"/>
      <c r="HOG164"/>
      <c r="HOH164"/>
      <c r="HOI164"/>
      <c r="HOJ164"/>
      <c r="HOK164"/>
      <c r="HOL164"/>
      <c r="HOM164"/>
      <c r="HON164"/>
      <c r="HOO164"/>
      <c r="HOP164"/>
      <c r="HOQ164"/>
      <c r="HOR164"/>
      <c r="HOS164"/>
      <c r="HOT164"/>
      <c r="HOU164"/>
      <c r="HOV164"/>
      <c r="HOW164"/>
      <c r="HOX164"/>
      <c r="HOY164"/>
      <c r="HOZ164"/>
      <c r="HPA164"/>
      <c r="HPB164"/>
      <c r="HPC164"/>
      <c r="HPD164"/>
      <c r="HPE164"/>
      <c r="HPF164"/>
      <c r="HPG164"/>
      <c r="HPH164"/>
      <c r="HPI164"/>
      <c r="HPJ164"/>
      <c r="HPK164"/>
      <c r="HPL164"/>
      <c r="HPM164"/>
      <c r="HPN164"/>
      <c r="HPO164"/>
      <c r="HPP164"/>
      <c r="HPQ164"/>
      <c r="HPR164"/>
      <c r="HPS164"/>
      <c r="HPT164"/>
      <c r="HPU164"/>
      <c r="HPV164"/>
      <c r="HPW164"/>
      <c r="HPX164"/>
      <c r="HPY164"/>
      <c r="HPZ164"/>
      <c r="HQA164"/>
      <c r="HQB164"/>
      <c r="HQC164"/>
      <c r="HQD164"/>
      <c r="HQE164"/>
      <c r="HQF164"/>
      <c r="HQG164"/>
      <c r="HQH164"/>
      <c r="HQI164"/>
      <c r="HQJ164"/>
      <c r="HQK164"/>
      <c r="HQL164"/>
      <c r="HQM164"/>
      <c r="HQN164"/>
      <c r="HQO164"/>
      <c r="HQP164"/>
      <c r="HQQ164"/>
      <c r="HQR164"/>
      <c r="HQS164"/>
      <c r="HQT164"/>
      <c r="HQU164"/>
      <c r="HQV164"/>
      <c r="HQW164"/>
      <c r="HQX164"/>
      <c r="HQY164"/>
      <c r="HQZ164"/>
      <c r="HRA164"/>
      <c r="HRB164"/>
      <c r="HRC164"/>
      <c r="HRD164"/>
      <c r="HRE164"/>
      <c r="HRF164"/>
      <c r="HRG164"/>
      <c r="HRH164"/>
      <c r="HRI164"/>
      <c r="HRJ164"/>
      <c r="HRK164"/>
      <c r="HRL164"/>
      <c r="HRM164"/>
      <c r="HRN164"/>
      <c r="HRO164"/>
      <c r="HRP164"/>
      <c r="HRQ164"/>
      <c r="HRR164"/>
      <c r="HRS164"/>
      <c r="HRT164"/>
      <c r="HRU164"/>
      <c r="HRV164"/>
      <c r="HRW164"/>
      <c r="HRX164"/>
      <c r="HRY164"/>
      <c r="HRZ164"/>
      <c r="HSA164"/>
      <c r="HSB164"/>
      <c r="HSC164"/>
      <c r="HSD164"/>
      <c r="HSE164"/>
      <c r="HSF164"/>
      <c r="HSG164"/>
      <c r="HSH164"/>
      <c r="HSI164"/>
      <c r="HSJ164"/>
      <c r="HSK164"/>
      <c r="HSL164"/>
      <c r="HSM164"/>
      <c r="HSN164"/>
      <c r="HSO164"/>
      <c r="HSP164"/>
      <c r="HSQ164"/>
      <c r="HSR164"/>
      <c r="HSS164"/>
      <c r="HST164"/>
      <c r="HSU164"/>
      <c r="HSV164"/>
      <c r="HSW164"/>
      <c r="HSX164"/>
      <c r="HSY164"/>
      <c r="HSZ164"/>
      <c r="HTA164"/>
      <c r="HTB164"/>
      <c r="HTC164"/>
      <c r="HTD164"/>
      <c r="HTE164"/>
      <c r="HTF164"/>
      <c r="HTG164"/>
      <c r="HTH164"/>
      <c r="HTI164"/>
      <c r="HTJ164"/>
      <c r="HTK164"/>
      <c r="HTL164"/>
      <c r="HTM164"/>
      <c r="HTN164"/>
      <c r="HTO164"/>
      <c r="HTP164"/>
      <c r="HTQ164"/>
      <c r="HTR164"/>
      <c r="HTS164"/>
      <c r="HTT164"/>
      <c r="HTU164"/>
      <c r="HTV164"/>
      <c r="HTW164"/>
      <c r="HTX164"/>
      <c r="HTY164"/>
      <c r="HTZ164"/>
      <c r="HUA164"/>
      <c r="HUB164"/>
      <c r="HUC164"/>
      <c r="HUD164"/>
      <c r="HUE164"/>
      <c r="HUF164"/>
      <c r="HUG164"/>
      <c r="HUH164"/>
      <c r="HUI164"/>
      <c r="HUJ164"/>
      <c r="HUK164"/>
      <c r="HUL164"/>
      <c r="HUM164"/>
      <c r="HUN164"/>
      <c r="HUO164"/>
      <c r="HUP164"/>
      <c r="HUQ164"/>
      <c r="HUR164"/>
      <c r="HUS164"/>
      <c r="HUT164"/>
      <c r="HUU164"/>
      <c r="HUV164"/>
      <c r="HUW164"/>
      <c r="HUX164"/>
      <c r="HUY164"/>
      <c r="HUZ164"/>
      <c r="HVA164"/>
      <c r="HVB164"/>
      <c r="HVC164"/>
      <c r="HVD164"/>
      <c r="HVE164"/>
      <c r="HVF164"/>
      <c r="HVG164"/>
      <c r="HVH164"/>
      <c r="HVI164"/>
      <c r="HVJ164"/>
      <c r="HVK164"/>
      <c r="HVL164"/>
      <c r="HVM164"/>
      <c r="HVN164"/>
      <c r="HVO164"/>
      <c r="HVP164"/>
      <c r="HVQ164"/>
      <c r="HVR164"/>
      <c r="HVS164"/>
      <c r="HVT164"/>
      <c r="HVU164"/>
      <c r="HVV164"/>
      <c r="HVW164"/>
      <c r="HVX164"/>
      <c r="HVY164"/>
      <c r="HVZ164"/>
      <c r="HWA164"/>
      <c r="HWB164"/>
      <c r="HWC164"/>
      <c r="HWD164"/>
      <c r="HWE164"/>
      <c r="HWF164"/>
      <c r="HWG164"/>
      <c r="HWH164"/>
      <c r="HWI164"/>
      <c r="HWJ164"/>
      <c r="HWK164"/>
      <c r="HWL164"/>
      <c r="HWM164"/>
      <c r="HWN164"/>
      <c r="HWO164"/>
      <c r="HWP164"/>
      <c r="HWQ164"/>
      <c r="HWR164"/>
      <c r="HWS164"/>
      <c r="HWT164"/>
      <c r="HWU164"/>
      <c r="HWV164"/>
      <c r="HWW164"/>
      <c r="HWX164"/>
      <c r="HWY164"/>
      <c r="HWZ164"/>
      <c r="HXA164"/>
      <c r="HXB164"/>
      <c r="HXC164"/>
      <c r="HXD164"/>
      <c r="HXE164"/>
      <c r="HXF164"/>
      <c r="HXG164"/>
      <c r="HXH164"/>
      <c r="HXI164"/>
      <c r="HXJ164"/>
      <c r="HXK164"/>
      <c r="HXL164"/>
      <c r="HXM164"/>
      <c r="HXN164"/>
      <c r="HXO164"/>
      <c r="HXP164"/>
      <c r="HXQ164"/>
      <c r="HXR164"/>
      <c r="HXS164"/>
      <c r="HXT164"/>
      <c r="HXU164"/>
      <c r="HXV164"/>
      <c r="HXW164"/>
      <c r="HXX164"/>
      <c r="HXY164"/>
      <c r="HXZ164"/>
      <c r="HYA164"/>
      <c r="HYB164"/>
      <c r="HYC164"/>
      <c r="HYD164"/>
      <c r="HYE164"/>
      <c r="HYF164"/>
      <c r="HYG164"/>
      <c r="HYH164"/>
      <c r="HYI164"/>
      <c r="HYJ164"/>
      <c r="HYK164"/>
      <c r="HYL164"/>
      <c r="HYM164"/>
      <c r="HYN164"/>
      <c r="HYO164"/>
      <c r="HYP164"/>
      <c r="HYQ164"/>
      <c r="HYR164"/>
      <c r="HYS164"/>
      <c r="HYT164"/>
      <c r="HYU164"/>
      <c r="HYV164"/>
      <c r="HYW164"/>
      <c r="HYX164"/>
      <c r="HYY164"/>
      <c r="HYZ164"/>
      <c r="HZA164"/>
      <c r="HZB164"/>
      <c r="HZC164"/>
      <c r="HZD164"/>
      <c r="HZE164"/>
      <c r="HZF164"/>
      <c r="HZG164"/>
      <c r="HZH164"/>
      <c r="HZI164"/>
      <c r="HZJ164"/>
      <c r="HZK164"/>
      <c r="HZL164"/>
      <c r="HZM164"/>
      <c r="HZN164"/>
      <c r="HZO164"/>
      <c r="HZP164"/>
      <c r="HZQ164"/>
      <c r="HZR164"/>
      <c r="HZS164"/>
      <c r="HZT164"/>
      <c r="HZU164"/>
      <c r="HZV164"/>
      <c r="HZW164"/>
      <c r="HZX164"/>
      <c r="HZY164"/>
      <c r="HZZ164"/>
      <c r="IAA164"/>
      <c r="IAB164"/>
      <c r="IAC164"/>
      <c r="IAD164"/>
      <c r="IAE164"/>
      <c r="IAF164"/>
      <c r="IAG164"/>
      <c r="IAH164"/>
      <c r="IAI164"/>
      <c r="IAJ164"/>
      <c r="IAK164"/>
      <c r="IAL164"/>
      <c r="IAM164"/>
      <c r="IAN164"/>
      <c r="IAO164"/>
      <c r="IAP164"/>
      <c r="IAQ164"/>
      <c r="IAR164"/>
      <c r="IAS164"/>
      <c r="IAT164"/>
      <c r="IAU164"/>
      <c r="IAV164"/>
      <c r="IAW164"/>
      <c r="IAX164"/>
      <c r="IAY164"/>
      <c r="IAZ164"/>
      <c r="IBA164"/>
      <c r="IBB164"/>
      <c r="IBC164"/>
      <c r="IBD164"/>
      <c r="IBE164"/>
      <c r="IBF164"/>
      <c r="IBG164"/>
      <c r="IBH164"/>
      <c r="IBI164"/>
      <c r="IBJ164"/>
      <c r="IBK164"/>
      <c r="IBL164"/>
      <c r="IBM164"/>
      <c r="IBN164"/>
      <c r="IBO164"/>
      <c r="IBP164"/>
      <c r="IBQ164"/>
      <c r="IBR164"/>
      <c r="IBS164"/>
      <c r="IBT164"/>
      <c r="IBU164"/>
      <c r="IBV164"/>
      <c r="IBW164"/>
      <c r="IBX164"/>
      <c r="IBY164"/>
      <c r="IBZ164"/>
      <c r="ICA164"/>
      <c r="ICB164"/>
      <c r="ICC164"/>
      <c r="ICD164"/>
      <c r="ICE164"/>
      <c r="ICF164"/>
      <c r="ICG164"/>
      <c r="ICH164"/>
      <c r="ICI164"/>
      <c r="ICJ164"/>
      <c r="ICK164"/>
      <c r="ICL164"/>
      <c r="ICM164"/>
      <c r="ICN164"/>
      <c r="ICO164"/>
      <c r="ICP164"/>
      <c r="ICQ164"/>
      <c r="ICR164"/>
      <c r="ICS164"/>
      <c r="ICT164"/>
      <c r="ICU164"/>
      <c r="ICV164"/>
      <c r="ICW164"/>
      <c r="ICX164"/>
      <c r="ICY164"/>
      <c r="ICZ164"/>
      <c r="IDA164"/>
      <c r="IDB164"/>
      <c r="IDC164"/>
      <c r="IDD164"/>
      <c r="IDE164"/>
      <c r="IDF164"/>
      <c r="IDG164"/>
      <c r="IDH164"/>
      <c r="IDI164"/>
      <c r="IDJ164"/>
      <c r="IDK164"/>
      <c r="IDL164"/>
      <c r="IDM164"/>
      <c r="IDN164"/>
      <c r="IDO164"/>
      <c r="IDP164"/>
      <c r="IDQ164"/>
      <c r="IDR164"/>
      <c r="IDS164"/>
      <c r="IDT164"/>
      <c r="IDU164"/>
      <c r="IDV164"/>
      <c r="IDW164"/>
      <c r="IDX164"/>
      <c r="IDY164"/>
      <c r="IDZ164"/>
      <c r="IEA164"/>
      <c r="IEB164"/>
      <c r="IEC164"/>
      <c r="IED164"/>
      <c r="IEE164"/>
      <c r="IEF164"/>
      <c r="IEG164"/>
      <c r="IEH164"/>
      <c r="IEI164"/>
      <c r="IEJ164"/>
      <c r="IEK164"/>
      <c r="IEL164"/>
      <c r="IEM164"/>
      <c r="IEN164"/>
      <c r="IEO164"/>
      <c r="IEP164"/>
      <c r="IEQ164"/>
      <c r="IER164"/>
      <c r="IES164"/>
      <c r="IET164"/>
      <c r="IEU164"/>
      <c r="IEV164"/>
      <c r="IEW164"/>
      <c r="IEX164"/>
      <c r="IEY164"/>
      <c r="IEZ164"/>
      <c r="IFA164"/>
      <c r="IFB164"/>
      <c r="IFC164"/>
      <c r="IFD164"/>
      <c r="IFE164"/>
      <c r="IFF164"/>
      <c r="IFG164"/>
      <c r="IFH164"/>
      <c r="IFI164"/>
      <c r="IFJ164"/>
      <c r="IFK164"/>
      <c r="IFL164"/>
      <c r="IFM164"/>
      <c r="IFN164"/>
      <c r="IFO164"/>
      <c r="IFP164"/>
      <c r="IFQ164"/>
      <c r="IFR164"/>
      <c r="IFS164"/>
      <c r="IFT164"/>
      <c r="IFU164"/>
      <c r="IFV164"/>
      <c r="IFW164"/>
      <c r="IFX164"/>
      <c r="IFY164"/>
      <c r="IFZ164"/>
      <c r="IGA164"/>
      <c r="IGB164"/>
      <c r="IGC164"/>
      <c r="IGD164"/>
      <c r="IGE164"/>
      <c r="IGF164"/>
      <c r="IGG164"/>
      <c r="IGH164"/>
      <c r="IGI164"/>
      <c r="IGJ164"/>
      <c r="IGK164"/>
      <c r="IGL164"/>
      <c r="IGM164"/>
      <c r="IGN164"/>
      <c r="IGO164"/>
      <c r="IGP164"/>
      <c r="IGQ164"/>
      <c r="IGR164"/>
      <c r="IGS164"/>
      <c r="IGT164"/>
      <c r="IGU164"/>
      <c r="IGV164"/>
      <c r="IGW164"/>
      <c r="IGX164"/>
      <c r="IGY164"/>
      <c r="IGZ164"/>
      <c r="IHA164"/>
      <c r="IHB164"/>
      <c r="IHC164"/>
      <c r="IHD164"/>
      <c r="IHE164"/>
      <c r="IHF164"/>
      <c r="IHG164"/>
      <c r="IHH164"/>
      <c r="IHI164"/>
      <c r="IHJ164"/>
      <c r="IHK164"/>
      <c r="IHL164"/>
      <c r="IHM164"/>
      <c r="IHN164"/>
      <c r="IHO164"/>
      <c r="IHP164"/>
      <c r="IHQ164"/>
      <c r="IHR164"/>
      <c r="IHS164"/>
      <c r="IHT164"/>
      <c r="IHU164"/>
      <c r="IHV164"/>
      <c r="IHW164"/>
      <c r="IHX164"/>
      <c r="IHY164"/>
      <c r="IHZ164"/>
      <c r="IIA164"/>
      <c r="IIB164"/>
      <c r="IIC164"/>
      <c r="IID164"/>
      <c r="IIE164"/>
      <c r="IIF164"/>
      <c r="IIG164"/>
      <c r="IIH164"/>
      <c r="III164"/>
      <c r="IIJ164"/>
      <c r="IIK164"/>
      <c r="IIL164"/>
      <c r="IIM164"/>
      <c r="IIN164"/>
      <c r="IIO164"/>
      <c r="IIP164"/>
      <c r="IIQ164"/>
      <c r="IIR164"/>
      <c r="IIS164"/>
      <c r="IIT164"/>
      <c r="IIU164"/>
      <c r="IIV164"/>
      <c r="IIW164"/>
      <c r="IIX164"/>
      <c r="IIY164"/>
      <c r="IIZ164"/>
      <c r="IJA164"/>
      <c r="IJB164"/>
      <c r="IJC164"/>
      <c r="IJD164"/>
      <c r="IJE164"/>
      <c r="IJF164"/>
      <c r="IJG164"/>
      <c r="IJH164"/>
      <c r="IJI164"/>
      <c r="IJJ164"/>
      <c r="IJK164"/>
      <c r="IJL164"/>
      <c r="IJM164"/>
      <c r="IJN164"/>
      <c r="IJO164"/>
      <c r="IJP164"/>
      <c r="IJQ164"/>
      <c r="IJR164"/>
      <c r="IJS164"/>
      <c r="IJT164"/>
      <c r="IJU164"/>
      <c r="IJV164"/>
      <c r="IJW164"/>
      <c r="IJX164"/>
      <c r="IJY164"/>
      <c r="IJZ164"/>
      <c r="IKA164"/>
      <c r="IKB164"/>
      <c r="IKC164"/>
      <c r="IKD164"/>
      <c r="IKE164"/>
      <c r="IKF164"/>
      <c r="IKG164"/>
      <c r="IKH164"/>
      <c r="IKI164"/>
      <c r="IKJ164"/>
      <c r="IKK164"/>
      <c r="IKL164"/>
      <c r="IKM164"/>
      <c r="IKN164"/>
      <c r="IKO164"/>
      <c r="IKP164"/>
      <c r="IKQ164"/>
      <c r="IKR164"/>
      <c r="IKS164"/>
      <c r="IKT164"/>
      <c r="IKU164"/>
      <c r="IKV164"/>
      <c r="IKW164"/>
      <c r="IKX164"/>
      <c r="IKY164"/>
      <c r="IKZ164"/>
      <c r="ILA164"/>
      <c r="ILB164"/>
      <c r="ILC164"/>
      <c r="ILD164"/>
      <c r="ILE164"/>
      <c r="ILF164"/>
      <c r="ILG164"/>
      <c r="ILH164"/>
      <c r="ILI164"/>
      <c r="ILJ164"/>
      <c r="ILK164"/>
      <c r="ILL164"/>
      <c r="ILM164"/>
      <c r="ILN164"/>
      <c r="ILO164"/>
      <c r="ILP164"/>
      <c r="ILQ164"/>
      <c r="ILR164"/>
      <c r="ILS164"/>
      <c r="ILT164"/>
      <c r="ILU164"/>
      <c r="ILV164"/>
      <c r="ILW164"/>
      <c r="ILX164"/>
      <c r="ILY164"/>
      <c r="ILZ164"/>
      <c r="IMA164"/>
      <c r="IMB164"/>
      <c r="IMC164"/>
      <c r="IMD164"/>
      <c r="IME164"/>
      <c r="IMF164"/>
      <c r="IMG164"/>
      <c r="IMH164"/>
      <c r="IMI164"/>
      <c r="IMJ164"/>
      <c r="IMK164"/>
      <c r="IML164"/>
      <c r="IMM164"/>
      <c r="IMN164"/>
      <c r="IMO164"/>
      <c r="IMP164"/>
      <c r="IMQ164"/>
      <c r="IMR164"/>
      <c r="IMS164"/>
      <c r="IMT164"/>
      <c r="IMU164"/>
      <c r="IMV164"/>
      <c r="IMW164"/>
      <c r="IMX164"/>
      <c r="IMY164"/>
      <c r="IMZ164"/>
      <c r="INA164"/>
      <c r="INB164"/>
      <c r="INC164"/>
      <c r="IND164"/>
      <c r="INE164"/>
      <c r="INF164"/>
      <c r="ING164"/>
      <c r="INH164"/>
      <c r="INI164"/>
      <c r="INJ164"/>
      <c r="INK164"/>
      <c r="INL164"/>
      <c r="INM164"/>
      <c r="INN164"/>
      <c r="INO164"/>
      <c r="INP164"/>
      <c r="INQ164"/>
      <c r="INR164"/>
      <c r="INS164"/>
      <c r="INT164"/>
      <c r="INU164"/>
      <c r="INV164"/>
      <c r="INW164"/>
      <c r="INX164"/>
      <c r="INY164"/>
      <c r="INZ164"/>
      <c r="IOA164"/>
      <c r="IOB164"/>
      <c r="IOC164"/>
      <c r="IOD164"/>
      <c r="IOE164"/>
      <c r="IOF164"/>
      <c r="IOG164"/>
      <c r="IOH164"/>
      <c r="IOI164"/>
      <c r="IOJ164"/>
      <c r="IOK164"/>
      <c r="IOL164"/>
      <c r="IOM164"/>
      <c r="ION164"/>
      <c r="IOO164"/>
      <c r="IOP164"/>
      <c r="IOQ164"/>
      <c r="IOR164"/>
      <c r="IOS164"/>
      <c r="IOT164"/>
      <c r="IOU164"/>
      <c r="IOV164"/>
      <c r="IOW164"/>
      <c r="IOX164"/>
      <c r="IOY164"/>
      <c r="IOZ164"/>
      <c r="IPA164"/>
      <c r="IPB164"/>
      <c r="IPC164"/>
      <c r="IPD164"/>
      <c r="IPE164"/>
      <c r="IPF164"/>
      <c r="IPG164"/>
      <c r="IPH164"/>
      <c r="IPI164"/>
      <c r="IPJ164"/>
      <c r="IPK164"/>
      <c r="IPL164"/>
      <c r="IPM164"/>
      <c r="IPN164"/>
      <c r="IPO164"/>
      <c r="IPP164"/>
      <c r="IPQ164"/>
      <c r="IPR164"/>
      <c r="IPS164"/>
      <c r="IPT164"/>
      <c r="IPU164"/>
      <c r="IPV164"/>
      <c r="IPW164"/>
      <c r="IPX164"/>
      <c r="IPY164"/>
      <c r="IPZ164"/>
      <c r="IQA164"/>
      <c r="IQB164"/>
      <c r="IQC164"/>
      <c r="IQD164"/>
      <c r="IQE164"/>
      <c r="IQF164"/>
      <c r="IQG164"/>
      <c r="IQH164"/>
      <c r="IQI164"/>
      <c r="IQJ164"/>
      <c r="IQK164"/>
      <c r="IQL164"/>
      <c r="IQM164"/>
      <c r="IQN164"/>
      <c r="IQO164"/>
      <c r="IQP164"/>
      <c r="IQQ164"/>
      <c r="IQR164"/>
      <c r="IQS164"/>
      <c r="IQT164"/>
      <c r="IQU164"/>
      <c r="IQV164"/>
      <c r="IQW164"/>
      <c r="IQX164"/>
      <c r="IQY164"/>
      <c r="IQZ164"/>
      <c r="IRA164"/>
      <c r="IRB164"/>
      <c r="IRC164"/>
      <c r="IRD164"/>
      <c r="IRE164"/>
      <c r="IRF164"/>
      <c r="IRG164"/>
      <c r="IRH164"/>
      <c r="IRI164"/>
      <c r="IRJ164"/>
      <c r="IRK164"/>
      <c r="IRL164"/>
      <c r="IRM164"/>
      <c r="IRN164"/>
      <c r="IRO164"/>
      <c r="IRP164"/>
      <c r="IRQ164"/>
      <c r="IRR164"/>
      <c r="IRS164"/>
      <c r="IRT164"/>
      <c r="IRU164"/>
      <c r="IRV164"/>
      <c r="IRW164"/>
      <c r="IRX164"/>
      <c r="IRY164"/>
      <c r="IRZ164"/>
      <c r="ISA164"/>
      <c r="ISB164"/>
      <c r="ISC164"/>
      <c r="ISD164"/>
      <c r="ISE164"/>
      <c r="ISF164"/>
      <c r="ISG164"/>
      <c r="ISH164"/>
      <c r="ISI164"/>
      <c r="ISJ164"/>
      <c r="ISK164"/>
      <c r="ISL164"/>
      <c r="ISM164"/>
      <c r="ISN164"/>
      <c r="ISO164"/>
      <c r="ISP164"/>
      <c r="ISQ164"/>
      <c r="ISR164"/>
      <c r="ISS164"/>
      <c r="IST164"/>
      <c r="ISU164"/>
      <c r="ISV164"/>
      <c r="ISW164"/>
      <c r="ISX164"/>
      <c r="ISY164"/>
      <c r="ISZ164"/>
      <c r="ITA164"/>
      <c r="ITB164"/>
      <c r="ITC164"/>
      <c r="ITD164"/>
      <c r="ITE164"/>
      <c r="ITF164"/>
      <c r="ITG164"/>
      <c r="ITH164"/>
      <c r="ITI164"/>
      <c r="ITJ164"/>
      <c r="ITK164"/>
      <c r="ITL164"/>
      <c r="ITM164"/>
      <c r="ITN164"/>
      <c r="ITO164"/>
      <c r="ITP164"/>
      <c r="ITQ164"/>
      <c r="ITR164"/>
      <c r="ITS164"/>
      <c r="ITT164"/>
      <c r="ITU164"/>
      <c r="ITV164"/>
      <c r="ITW164"/>
      <c r="ITX164"/>
      <c r="ITY164"/>
      <c r="ITZ164"/>
      <c r="IUA164"/>
      <c r="IUB164"/>
      <c r="IUC164"/>
      <c r="IUD164"/>
      <c r="IUE164"/>
      <c r="IUF164"/>
      <c r="IUG164"/>
      <c r="IUH164"/>
      <c r="IUI164"/>
      <c r="IUJ164"/>
      <c r="IUK164"/>
      <c r="IUL164"/>
      <c r="IUM164"/>
      <c r="IUN164"/>
      <c r="IUO164"/>
      <c r="IUP164"/>
      <c r="IUQ164"/>
      <c r="IUR164"/>
      <c r="IUS164"/>
      <c r="IUT164"/>
      <c r="IUU164"/>
      <c r="IUV164"/>
      <c r="IUW164"/>
      <c r="IUX164"/>
      <c r="IUY164"/>
      <c r="IUZ164"/>
      <c r="IVA164"/>
      <c r="IVB164"/>
      <c r="IVC164"/>
      <c r="IVD164"/>
      <c r="IVE164"/>
      <c r="IVF164"/>
      <c r="IVG164"/>
      <c r="IVH164"/>
      <c r="IVI164"/>
      <c r="IVJ164"/>
      <c r="IVK164"/>
      <c r="IVL164"/>
      <c r="IVM164"/>
      <c r="IVN164"/>
      <c r="IVO164"/>
      <c r="IVP164"/>
      <c r="IVQ164"/>
      <c r="IVR164"/>
      <c r="IVS164"/>
      <c r="IVT164"/>
      <c r="IVU164"/>
      <c r="IVV164"/>
      <c r="IVW164"/>
      <c r="IVX164"/>
      <c r="IVY164"/>
      <c r="IVZ164"/>
      <c r="IWA164"/>
      <c r="IWB164"/>
      <c r="IWC164"/>
      <c r="IWD164"/>
      <c r="IWE164"/>
      <c r="IWF164"/>
      <c r="IWG164"/>
      <c r="IWH164"/>
      <c r="IWI164"/>
      <c r="IWJ164"/>
      <c r="IWK164"/>
      <c r="IWL164"/>
      <c r="IWM164"/>
      <c r="IWN164"/>
      <c r="IWO164"/>
      <c r="IWP164"/>
      <c r="IWQ164"/>
      <c r="IWR164"/>
      <c r="IWS164"/>
      <c r="IWT164"/>
      <c r="IWU164"/>
      <c r="IWV164"/>
      <c r="IWW164"/>
      <c r="IWX164"/>
      <c r="IWY164"/>
      <c r="IWZ164"/>
      <c r="IXA164"/>
      <c r="IXB164"/>
      <c r="IXC164"/>
      <c r="IXD164"/>
      <c r="IXE164"/>
      <c r="IXF164"/>
      <c r="IXG164"/>
      <c r="IXH164"/>
      <c r="IXI164"/>
      <c r="IXJ164"/>
      <c r="IXK164"/>
      <c r="IXL164"/>
      <c r="IXM164"/>
      <c r="IXN164"/>
      <c r="IXO164"/>
      <c r="IXP164"/>
      <c r="IXQ164"/>
      <c r="IXR164"/>
      <c r="IXS164"/>
      <c r="IXT164"/>
      <c r="IXU164"/>
      <c r="IXV164"/>
      <c r="IXW164"/>
      <c r="IXX164"/>
      <c r="IXY164"/>
      <c r="IXZ164"/>
      <c r="IYA164"/>
      <c r="IYB164"/>
      <c r="IYC164"/>
      <c r="IYD164"/>
      <c r="IYE164"/>
      <c r="IYF164"/>
      <c r="IYG164"/>
      <c r="IYH164"/>
      <c r="IYI164"/>
      <c r="IYJ164"/>
      <c r="IYK164"/>
      <c r="IYL164"/>
      <c r="IYM164"/>
      <c r="IYN164"/>
      <c r="IYO164"/>
      <c r="IYP164"/>
      <c r="IYQ164"/>
      <c r="IYR164"/>
      <c r="IYS164"/>
      <c r="IYT164"/>
      <c r="IYU164"/>
      <c r="IYV164"/>
      <c r="IYW164"/>
      <c r="IYX164"/>
      <c r="IYY164"/>
      <c r="IYZ164"/>
      <c r="IZA164"/>
      <c r="IZB164"/>
      <c r="IZC164"/>
      <c r="IZD164"/>
      <c r="IZE164"/>
      <c r="IZF164"/>
      <c r="IZG164"/>
      <c r="IZH164"/>
      <c r="IZI164"/>
      <c r="IZJ164"/>
      <c r="IZK164"/>
      <c r="IZL164"/>
      <c r="IZM164"/>
      <c r="IZN164"/>
      <c r="IZO164"/>
      <c r="IZP164"/>
      <c r="IZQ164"/>
      <c r="IZR164"/>
      <c r="IZS164"/>
      <c r="IZT164"/>
      <c r="IZU164"/>
      <c r="IZV164"/>
      <c r="IZW164"/>
      <c r="IZX164"/>
      <c r="IZY164"/>
      <c r="IZZ164"/>
      <c r="JAA164"/>
      <c r="JAB164"/>
      <c r="JAC164"/>
      <c r="JAD164"/>
      <c r="JAE164"/>
      <c r="JAF164"/>
      <c r="JAG164"/>
      <c r="JAH164"/>
      <c r="JAI164"/>
      <c r="JAJ164"/>
      <c r="JAK164"/>
      <c r="JAL164"/>
      <c r="JAM164"/>
      <c r="JAN164"/>
      <c r="JAO164"/>
      <c r="JAP164"/>
      <c r="JAQ164"/>
      <c r="JAR164"/>
      <c r="JAS164"/>
      <c r="JAT164"/>
      <c r="JAU164"/>
      <c r="JAV164"/>
      <c r="JAW164"/>
      <c r="JAX164"/>
      <c r="JAY164"/>
      <c r="JAZ164"/>
      <c r="JBA164"/>
      <c r="JBB164"/>
      <c r="JBC164"/>
      <c r="JBD164"/>
      <c r="JBE164"/>
      <c r="JBF164"/>
      <c r="JBG164"/>
      <c r="JBH164"/>
      <c r="JBI164"/>
      <c r="JBJ164"/>
      <c r="JBK164"/>
      <c r="JBL164"/>
      <c r="JBM164"/>
      <c r="JBN164"/>
      <c r="JBO164"/>
      <c r="JBP164"/>
      <c r="JBQ164"/>
      <c r="JBR164"/>
      <c r="JBS164"/>
      <c r="JBT164"/>
      <c r="JBU164"/>
      <c r="JBV164"/>
      <c r="JBW164"/>
      <c r="JBX164"/>
      <c r="JBY164"/>
      <c r="JBZ164"/>
      <c r="JCA164"/>
      <c r="JCB164"/>
      <c r="JCC164"/>
      <c r="JCD164"/>
      <c r="JCE164"/>
      <c r="JCF164"/>
      <c r="JCG164"/>
      <c r="JCH164"/>
      <c r="JCI164"/>
      <c r="JCJ164"/>
      <c r="JCK164"/>
      <c r="JCL164"/>
      <c r="JCM164"/>
      <c r="JCN164"/>
      <c r="JCO164"/>
      <c r="JCP164"/>
      <c r="JCQ164"/>
      <c r="JCR164"/>
      <c r="JCS164"/>
      <c r="JCT164"/>
      <c r="JCU164"/>
      <c r="JCV164"/>
      <c r="JCW164"/>
      <c r="JCX164"/>
      <c r="JCY164"/>
      <c r="JCZ164"/>
      <c r="JDA164"/>
      <c r="JDB164"/>
      <c r="JDC164"/>
      <c r="JDD164"/>
      <c r="JDE164"/>
      <c r="JDF164"/>
      <c r="JDG164"/>
      <c r="JDH164"/>
      <c r="JDI164"/>
      <c r="JDJ164"/>
      <c r="JDK164"/>
      <c r="JDL164"/>
      <c r="JDM164"/>
      <c r="JDN164"/>
      <c r="JDO164"/>
      <c r="JDP164"/>
      <c r="JDQ164"/>
      <c r="JDR164"/>
      <c r="JDS164"/>
      <c r="JDT164"/>
      <c r="JDU164"/>
      <c r="JDV164"/>
      <c r="JDW164"/>
      <c r="JDX164"/>
      <c r="JDY164"/>
      <c r="JDZ164"/>
      <c r="JEA164"/>
      <c r="JEB164"/>
      <c r="JEC164"/>
      <c r="JED164"/>
      <c r="JEE164"/>
      <c r="JEF164"/>
      <c r="JEG164"/>
      <c r="JEH164"/>
      <c r="JEI164"/>
      <c r="JEJ164"/>
      <c r="JEK164"/>
      <c r="JEL164"/>
      <c r="JEM164"/>
      <c r="JEN164"/>
      <c r="JEO164"/>
      <c r="JEP164"/>
      <c r="JEQ164"/>
      <c r="JER164"/>
      <c r="JES164"/>
      <c r="JET164"/>
      <c r="JEU164"/>
      <c r="JEV164"/>
      <c r="JEW164"/>
      <c r="JEX164"/>
      <c r="JEY164"/>
      <c r="JEZ164"/>
      <c r="JFA164"/>
      <c r="JFB164"/>
      <c r="JFC164"/>
      <c r="JFD164"/>
      <c r="JFE164"/>
      <c r="JFF164"/>
      <c r="JFG164"/>
      <c r="JFH164"/>
      <c r="JFI164"/>
      <c r="JFJ164"/>
      <c r="JFK164"/>
      <c r="JFL164"/>
      <c r="JFM164"/>
      <c r="JFN164"/>
      <c r="JFO164"/>
      <c r="JFP164"/>
      <c r="JFQ164"/>
      <c r="JFR164"/>
      <c r="JFS164"/>
      <c r="JFT164"/>
      <c r="JFU164"/>
      <c r="JFV164"/>
      <c r="JFW164"/>
      <c r="JFX164"/>
      <c r="JFY164"/>
      <c r="JFZ164"/>
      <c r="JGA164"/>
      <c r="JGB164"/>
      <c r="JGC164"/>
      <c r="JGD164"/>
      <c r="JGE164"/>
      <c r="JGF164"/>
      <c r="JGG164"/>
      <c r="JGH164"/>
      <c r="JGI164"/>
      <c r="JGJ164"/>
      <c r="JGK164"/>
      <c r="JGL164"/>
      <c r="JGM164"/>
      <c r="JGN164"/>
      <c r="JGO164"/>
      <c r="JGP164"/>
      <c r="JGQ164"/>
      <c r="JGR164"/>
      <c r="JGS164"/>
      <c r="JGT164"/>
      <c r="JGU164"/>
      <c r="JGV164"/>
      <c r="JGW164"/>
      <c r="JGX164"/>
      <c r="JGY164"/>
      <c r="JGZ164"/>
      <c r="JHA164"/>
      <c r="JHB164"/>
      <c r="JHC164"/>
      <c r="JHD164"/>
      <c r="JHE164"/>
      <c r="JHF164"/>
      <c r="JHG164"/>
      <c r="JHH164"/>
      <c r="JHI164"/>
      <c r="JHJ164"/>
      <c r="JHK164"/>
      <c r="JHL164"/>
      <c r="JHM164"/>
      <c r="JHN164"/>
      <c r="JHO164"/>
      <c r="JHP164"/>
      <c r="JHQ164"/>
      <c r="JHR164"/>
      <c r="JHS164"/>
      <c r="JHT164"/>
      <c r="JHU164"/>
      <c r="JHV164"/>
      <c r="JHW164"/>
      <c r="JHX164"/>
      <c r="JHY164"/>
      <c r="JHZ164"/>
      <c r="JIA164"/>
      <c r="JIB164"/>
      <c r="JIC164"/>
      <c r="JID164"/>
      <c r="JIE164"/>
      <c r="JIF164"/>
      <c r="JIG164"/>
      <c r="JIH164"/>
      <c r="JII164"/>
      <c r="JIJ164"/>
      <c r="JIK164"/>
      <c r="JIL164"/>
      <c r="JIM164"/>
      <c r="JIN164"/>
      <c r="JIO164"/>
      <c r="JIP164"/>
      <c r="JIQ164"/>
      <c r="JIR164"/>
      <c r="JIS164"/>
      <c r="JIT164"/>
      <c r="JIU164"/>
      <c r="JIV164"/>
      <c r="JIW164"/>
      <c r="JIX164"/>
      <c r="JIY164"/>
      <c r="JIZ164"/>
      <c r="JJA164"/>
      <c r="JJB164"/>
      <c r="JJC164"/>
      <c r="JJD164"/>
      <c r="JJE164"/>
      <c r="JJF164"/>
      <c r="JJG164"/>
      <c r="JJH164"/>
      <c r="JJI164"/>
      <c r="JJJ164"/>
      <c r="JJK164"/>
      <c r="JJL164"/>
      <c r="JJM164"/>
      <c r="JJN164"/>
      <c r="JJO164"/>
      <c r="JJP164"/>
      <c r="JJQ164"/>
      <c r="JJR164"/>
      <c r="JJS164"/>
      <c r="JJT164"/>
      <c r="JJU164"/>
      <c r="JJV164"/>
      <c r="JJW164"/>
      <c r="JJX164"/>
      <c r="JJY164"/>
      <c r="JJZ164"/>
      <c r="JKA164"/>
      <c r="JKB164"/>
      <c r="JKC164"/>
      <c r="JKD164"/>
      <c r="JKE164"/>
      <c r="JKF164"/>
      <c r="JKG164"/>
      <c r="JKH164"/>
      <c r="JKI164"/>
      <c r="JKJ164"/>
      <c r="JKK164"/>
      <c r="JKL164"/>
      <c r="JKM164"/>
      <c r="JKN164"/>
      <c r="JKO164"/>
      <c r="JKP164"/>
      <c r="JKQ164"/>
      <c r="JKR164"/>
      <c r="JKS164"/>
      <c r="JKT164"/>
      <c r="JKU164"/>
      <c r="JKV164"/>
      <c r="JKW164"/>
      <c r="JKX164"/>
      <c r="JKY164"/>
      <c r="JKZ164"/>
      <c r="JLA164"/>
      <c r="JLB164"/>
      <c r="JLC164"/>
      <c r="JLD164"/>
      <c r="JLE164"/>
      <c r="JLF164"/>
      <c r="JLG164"/>
      <c r="JLH164"/>
      <c r="JLI164"/>
      <c r="JLJ164"/>
      <c r="JLK164"/>
      <c r="JLL164"/>
      <c r="JLM164"/>
      <c r="JLN164"/>
      <c r="JLO164"/>
      <c r="JLP164"/>
      <c r="JLQ164"/>
      <c r="JLR164"/>
      <c r="JLS164"/>
      <c r="JLT164"/>
      <c r="JLU164"/>
      <c r="JLV164"/>
      <c r="JLW164"/>
      <c r="JLX164"/>
      <c r="JLY164"/>
      <c r="JLZ164"/>
      <c r="JMA164"/>
      <c r="JMB164"/>
      <c r="JMC164"/>
      <c r="JMD164"/>
      <c r="JME164"/>
      <c r="JMF164"/>
      <c r="JMG164"/>
      <c r="JMH164"/>
      <c r="JMI164"/>
      <c r="JMJ164"/>
      <c r="JMK164"/>
      <c r="JML164"/>
      <c r="JMM164"/>
      <c r="JMN164"/>
      <c r="JMO164"/>
      <c r="JMP164"/>
      <c r="JMQ164"/>
      <c r="JMR164"/>
      <c r="JMS164"/>
      <c r="JMT164"/>
      <c r="JMU164"/>
      <c r="JMV164"/>
      <c r="JMW164"/>
      <c r="JMX164"/>
      <c r="JMY164"/>
      <c r="JMZ164"/>
      <c r="JNA164"/>
      <c r="JNB164"/>
      <c r="JNC164"/>
      <c r="JND164"/>
      <c r="JNE164"/>
      <c r="JNF164"/>
      <c r="JNG164"/>
      <c r="JNH164"/>
      <c r="JNI164"/>
      <c r="JNJ164"/>
      <c r="JNK164"/>
      <c r="JNL164"/>
      <c r="JNM164"/>
      <c r="JNN164"/>
      <c r="JNO164"/>
      <c r="JNP164"/>
      <c r="JNQ164"/>
      <c r="JNR164"/>
      <c r="JNS164"/>
      <c r="JNT164"/>
      <c r="JNU164"/>
      <c r="JNV164"/>
      <c r="JNW164"/>
      <c r="JNX164"/>
      <c r="JNY164"/>
      <c r="JNZ164"/>
      <c r="JOA164"/>
      <c r="JOB164"/>
      <c r="JOC164"/>
      <c r="JOD164"/>
      <c r="JOE164"/>
      <c r="JOF164"/>
      <c r="JOG164"/>
      <c r="JOH164"/>
      <c r="JOI164"/>
      <c r="JOJ164"/>
      <c r="JOK164"/>
      <c r="JOL164"/>
      <c r="JOM164"/>
      <c r="JON164"/>
      <c r="JOO164"/>
      <c r="JOP164"/>
      <c r="JOQ164"/>
      <c r="JOR164"/>
      <c r="JOS164"/>
      <c r="JOT164"/>
      <c r="JOU164"/>
      <c r="JOV164"/>
      <c r="JOW164"/>
      <c r="JOX164"/>
      <c r="JOY164"/>
      <c r="JOZ164"/>
      <c r="JPA164"/>
      <c r="JPB164"/>
      <c r="JPC164"/>
      <c r="JPD164"/>
      <c r="JPE164"/>
      <c r="JPF164"/>
      <c r="JPG164"/>
      <c r="JPH164"/>
      <c r="JPI164"/>
      <c r="JPJ164"/>
      <c r="JPK164"/>
      <c r="JPL164"/>
      <c r="JPM164"/>
      <c r="JPN164"/>
      <c r="JPO164"/>
      <c r="JPP164"/>
      <c r="JPQ164"/>
      <c r="JPR164"/>
      <c r="JPS164"/>
      <c r="JPT164"/>
      <c r="JPU164"/>
      <c r="JPV164"/>
      <c r="JPW164"/>
      <c r="JPX164"/>
      <c r="JPY164"/>
      <c r="JPZ164"/>
      <c r="JQA164"/>
      <c r="JQB164"/>
      <c r="JQC164"/>
      <c r="JQD164"/>
      <c r="JQE164"/>
      <c r="JQF164"/>
      <c r="JQG164"/>
      <c r="JQH164"/>
      <c r="JQI164"/>
      <c r="JQJ164"/>
      <c r="JQK164"/>
      <c r="JQL164"/>
      <c r="JQM164"/>
      <c r="JQN164"/>
      <c r="JQO164"/>
      <c r="JQP164"/>
      <c r="JQQ164"/>
      <c r="JQR164"/>
      <c r="JQS164"/>
      <c r="JQT164"/>
      <c r="JQU164"/>
      <c r="JQV164"/>
      <c r="JQW164"/>
      <c r="JQX164"/>
      <c r="JQY164"/>
      <c r="JQZ164"/>
      <c r="JRA164"/>
      <c r="JRB164"/>
      <c r="JRC164"/>
      <c r="JRD164"/>
      <c r="JRE164"/>
      <c r="JRF164"/>
      <c r="JRG164"/>
      <c r="JRH164"/>
      <c r="JRI164"/>
      <c r="JRJ164"/>
      <c r="JRK164"/>
      <c r="JRL164"/>
      <c r="JRM164"/>
      <c r="JRN164"/>
      <c r="JRO164"/>
      <c r="JRP164"/>
      <c r="JRQ164"/>
      <c r="JRR164"/>
      <c r="JRS164"/>
      <c r="JRT164"/>
      <c r="JRU164"/>
      <c r="JRV164"/>
      <c r="JRW164"/>
      <c r="JRX164"/>
      <c r="JRY164"/>
      <c r="JRZ164"/>
      <c r="JSA164"/>
      <c r="JSB164"/>
      <c r="JSC164"/>
      <c r="JSD164"/>
      <c r="JSE164"/>
      <c r="JSF164"/>
      <c r="JSG164"/>
      <c r="JSH164"/>
      <c r="JSI164"/>
      <c r="JSJ164"/>
      <c r="JSK164"/>
      <c r="JSL164"/>
      <c r="JSM164"/>
      <c r="JSN164"/>
      <c r="JSO164"/>
      <c r="JSP164"/>
      <c r="JSQ164"/>
      <c r="JSR164"/>
      <c r="JSS164"/>
      <c r="JST164"/>
      <c r="JSU164"/>
      <c r="JSV164"/>
      <c r="JSW164"/>
      <c r="JSX164"/>
      <c r="JSY164"/>
      <c r="JSZ164"/>
      <c r="JTA164"/>
      <c r="JTB164"/>
      <c r="JTC164"/>
      <c r="JTD164"/>
      <c r="JTE164"/>
      <c r="JTF164"/>
      <c r="JTG164"/>
      <c r="JTH164"/>
      <c r="JTI164"/>
      <c r="JTJ164"/>
      <c r="JTK164"/>
      <c r="JTL164"/>
      <c r="JTM164"/>
      <c r="JTN164"/>
      <c r="JTO164"/>
      <c r="JTP164"/>
      <c r="JTQ164"/>
      <c r="JTR164"/>
      <c r="JTS164"/>
      <c r="JTT164"/>
      <c r="JTU164"/>
      <c r="JTV164"/>
      <c r="JTW164"/>
      <c r="JTX164"/>
      <c r="JTY164"/>
      <c r="JTZ164"/>
      <c r="JUA164"/>
      <c r="JUB164"/>
      <c r="JUC164"/>
      <c r="JUD164"/>
      <c r="JUE164"/>
      <c r="JUF164"/>
      <c r="JUG164"/>
      <c r="JUH164"/>
      <c r="JUI164"/>
      <c r="JUJ164"/>
      <c r="JUK164"/>
      <c r="JUL164"/>
      <c r="JUM164"/>
      <c r="JUN164"/>
      <c r="JUO164"/>
      <c r="JUP164"/>
      <c r="JUQ164"/>
      <c r="JUR164"/>
      <c r="JUS164"/>
      <c r="JUT164"/>
      <c r="JUU164"/>
      <c r="JUV164"/>
      <c r="JUW164"/>
      <c r="JUX164"/>
      <c r="JUY164"/>
      <c r="JUZ164"/>
      <c r="JVA164"/>
      <c r="JVB164"/>
      <c r="JVC164"/>
      <c r="JVD164"/>
      <c r="JVE164"/>
      <c r="JVF164"/>
      <c r="JVG164"/>
      <c r="JVH164"/>
      <c r="JVI164"/>
      <c r="JVJ164"/>
      <c r="JVK164"/>
      <c r="JVL164"/>
      <c r="JVM164"/>
      <c r="JVN164"/>
      <c r="JVO164"/>
      <c r="JVP164"/>
      <c r="JVQ164"/>
      <c r="JVR164"/>
      <c r="JVS164"/>
      <c r="JVT164"/>
      <c r="JVU164"/>
      <c r="JVV164"/>
      <c r="JVW164"/>
      <c r="JVX164"/>
      <c r="JVY164"/>
      <c r="JVZ164"/>
      <c r="JWA164"/>
      <c r="JWB164"/>
      <c r="JWC164"/>
      <c r="JWD164"/>
      <c r="JWE164"/>
      <c r="JWF164"/>
      <c r="JWG164"/>
      <c r="JWH164"/>
      <c r="JWI164"/>
      <c r="JWJ164"/>
      <c r="JWK164"/>
      <c r="JWL164"/>
      <c r="JWM164"/>
      <c r="JWN164"/>
      <c r="JWO164"/>
      <c r="JWP164"/>
      <c r="JWQ164"/>
      <c r="JWR164"/>
      <c r="JWS164"/>
      <c r="JWT164"/>
      <c r="JWU164"/>
      <c r="JWV164"/>
      <c r="JWW164"/>
      <c r="JWX164"/>
      <c r="JWY164"/>
      <c r="JWZ164"/>
      <c r="JXA164"/>
      <c r="JXB164"/>
      <c r="JXC164"/>
      <c r="JXD164"/>
      <c r="JXE164"/>
      <c r="JXF164"/>
      <c r="JXG164"/>
      <c r="JXH164"/>
      <c r="JXI164"/>
      <c r="JXJ164"/>
      <c r="JXK164"/>
      <c r="JXL164"/>
      <c r="JXM164"/>
      <c r="JXN164"/>
      <c r="JXO164"/>
      <c r="JXP164"/>
      <c r="JXQ164"/>
      <c r="JXR164"/>
      <c r="JXS164"/>
      <c r="JXT164"/>
      <c r="JXU164"/>
      <c r="JXV164"/>
      <c r="JXW164"/>
      <c r="JXX164"/>
      <c r="JXY164"/>
      <c r="JXZ164"/>
      <c r="JYA164"/>
      <c r="JYB164"/>
      <c r="JYC164"/>
      <c r="JYD164"/>
      <c r="JYE164"/>
      <c r="JYF164"/>
      <c r="JYG164"/>
      <c r="JYH164"/>
      <c r="JYI164"/>
      <c r="JYJ164"/>
      <c r="JYK164"/>
      <c r="JYL164"/>
      <c r="JYM164"/>
      <c r="JYN164"/>
      <c r="JYO164"/>
      <c r="JYP164"/>
      <c r="JYQ164"/>
      <c r="JYR164"/>
      <c r="JYS164"/>
      <c r="JYT164"/>
      <c r="JYU164"/>
      <c r="JYV164"/>
      <c r="JYW164"/>
      <c r="JYX164"/>
      <c r="JYY164"/>
      <c r="JYZ164"/>
      <c r="JZA164"/>
      <c r="JZB164"/>
      <c r="JZC164"/>
      <c r="JZD164"/>
      <c r="JZE164"/>
      <c r="JZF164"/>
      <c r="JZG164"/>
      <c r="JZH164"/>
      <c r="JZI164"/>
      <c r="JZJ164"/>
      <c r="JZK164"/>
      <c r="JZL164"/>
      <c r="JZM164"/>
      <c r="JZN164"/>
      <c r="JZO164"/>
      <c r="JZP164"/>
      <c r="JZQ164"/>
      <c r="JZR164"/>
      <c r="JZS164"/>
      <c r="JZT164"/>
      <c r="JZU164"/>
      <c r="JZV164"/>
      <c r="JZW164"/>
      <c r="JZX164"/>
      <c r="JZY164"/>
      <c r="JZZ164"/>
      <c r="KAA164"/>
      <c r="KAB164"/>
      <c r="KAC164"/>
      <c r="KAD164"/>
      <c r="KAE164"/>
      <c r="KAF164"/>
      <c r="KAG164"/>
      <c r="KAH164"/>
      <c r="KAI164"/>
      <c r="KAJ164"/>
      <c r="KAK164"/>
      <c r="KAL164"/>
      <c r="KAM164"/>
      <c r="KAN164"/>
      <c r="KAO164"/>
      <c r="KAP164"/>
      <c r="KAQ164"/>
      <c r="KAR164"/>
      <c r="KAS164"/>
      <c r="KAT164"/>
      <c r="KAU164"/>
      <c r="KAV164"/>
      <c r="KAW164"/>
      <c r="KAX164"/>
      <c r="KAY164"/>
      <c r="KAZ164"/>
      <c r="KBA164"/>
      <c r="KBB164"/>
      <c r="KBC164"/>
      <c r="KBD164"/>
      <c r="KBE164"/>
      <c r="KBF164"/>
      <c r="KBG164"/>
      <c r="KBH164"/>
      <c r="KBI164"/>
      <c r="KBJ164"/>
      <c r="KBK164"/>
      <c r="KBL164"/>
      <c r="KBM164"/>
      <c r="KBN164"/>
      <c r="KBO164"/>
      <c r="KBP164"/>
      <c r="KBQ164"/>
      <c r="KBR164"/>
      <c r="KBS164"/>
      <c r="KBT164"/>
      <c r="KBU164"/>
      <c r="KBV164"/>
      <c r="KBW164"/>
      <c r="KBX164"/>
      <c r="KBY164"/>
      <c r="KBZ164"/>
      <c r="KCA164"/>
      <c r="KCB164"/>
      <c r="KCC164"/>
      <c r="KCD164"/>
      <c r="KCE164"/>
      <c r="KCF164"/>
      <c r="KCG164"/>
      <c r="KCH164"/>
      <c r="KCI164"/>
      <c r="KCJ164"/>
      <c r="KCK164"/>
      <c r="KCL164"/>
      <c r="KCM164"/>
      <c r="KCN164"/>
      <c r="KCO164"/>
      <c r="KCP164"/>
      <c r="KCQ164"/>
      <c r="KCR164"/>
      <c r="KCS164"/>
      <c r="KCT164"/>
      <c r="KCU164"/>
      <c r="KCV164"/>
      <c r="KCW164"/>
      <c r="KCX164"/>
      <c r="KCY164"/>
      <c r="KCZ164"/>
      <c r="KDA164"/>
      <c r="KDB164"/>
      <c r="KDC164"/>
      <c r="KDD164"/>
      <c r="KDE164"/>
      <c r="KDF164"/>
      <c r="KDG164"/>
      <c r="KDH164"/>
      <c r="KDI164"/>
      <c r="KDJ164"/>
      <c r="KDK164"/>
      <c r="KDL164"/>
      <c r="KDM164"/>
      <c r="KDN164"/>
      <c r="KDO164"/>
      <c r="KDP164"/>
      <c r="KDQ164"/>
      <c r="KDR164"/>
      <c r="KDS164"/>
      <c r="KDT164"/>
      <c r="KDU164"/>
      <c r="KDV164"/>
      <c r="KDW164"/>
      <c r="KDX164"/>
      <c r="KDY164"/>
      <c r="KDZ164"/>
      <c r="KEA164"/>
      <c r="KEB164"/>
      <c r="KEC164"/>
      <c r="KED164"/>
      <c r="KEE164"/>
      <c r="KEF164"/>
      <c r="KEG164"/>
      <c r="KEH164"/>
      <c r="KEI164"/>
      <c r="KEJ164"/>
      <c r="KEK164"/>
      <c r="KEL164"/>
      <c r="KEM164"/>
      <c r="KEN164"/>
      <c r="KEO164"/>
      <c r="KEP164"/>
      <c r="KEQ164"/>
      <c r="KER164"/>
      <c r="KES164"/>
      <c r="KET164"/>
      <c r="KEU164"/>
      <c r="KEV164"/>
      <c r="KEW164"/>
      <c r="KEX164"/>
      <c r="KEY164"/>
      <c r="KEZ164"/>
      <c r="KFA164"/>
      <c r="KFB164"/>
      <c r="KFC164"/>
      <c r="KFD164"/>
      <c r="KFE164"/>
      <c r="KFF164"/>
      <c r="KFG164"/>
      <c r="KFH164"/>
      <c r="KFI164"/>
      <c r="KFJ164"/>
      <c r="KFK164"/>
      <c r="KFL164"/>
      <c r="KFM164"/>
      <c r="KFN164"/>
      <c r="KFO164"/>
      <c r="KFP164"/>
      <c r="KFQ164"/>
      <c r="KFR164"/>
      <c r="KFS164"/>
      <c r="KFT164"/>
      <c r="KFU164"/>
      <c r="KFV164"/>
      <c r="KFW164"/>
      <c r="KFX164"/>
      <c r="KFY164"/>
      <c r="KFZ164"/>
      <c r="KGA164"/>
      <c r="KGB164"/>
      <c r="KGC164"/>
      <c r="KGD164"/>
      <c r="KGE164"/>
      <c r="KGF164"/>
      <c r="KGG164"/>
      <c r="KGH164"/>
      <c r="KGI164"/>
      <c r="KGJ164"/>
      <c r="KGK164"/>
      <c r="KGL164"/>
      <c r="KGM164"/>
      <c r="KGN164"/>
      <c r="KGO164"/>
      <c r="KGP164"/>
      <c r="KGQ164"/>
      <c r="KGR164"/>
      <c r="KGS164"/>
      <c r="KGT164"/>
      <c r="KGU164"/>
      <c r="KGV164"/>
      <c r="KGW164"/>
      <c r="KGX164"/>
      <c r="KGY164"/>
      <c r="KGZ164"/>
      <c r="KHA164"/>
      <c r="KHB164"/>
      <c r="KHC164"/>
      <c r="KHD164"/>
      <c r="KHE164"/>
      <c r="KHF164"/>
      <c r="KHG164"/>
      <c r="KHH164"/>
      <c r="KHI164"/>
      <c r="KHJ164"/>
      <c r="KHK164"/>
      <c r="KHL164"/>
      <c r="KHM164"/>
      <c r="KHN164"/>
      <c r="KHO164"/>
      <c r="KHP164"/>
      <c r="KHQ164"/>
      <c r="KHR164"/>
      <c r="KHS164"/>
      <c r="KHT164"/>
      <c r="KHU164"/>
      <c r="KHV164"/>
      <c r="KHW164"/>
      <c r="KHX164"/>
      <c r="KHY164"/>
      <c r="KHZ164"/>
      <c r="KIA164"/>
      <c r="KIB164"/>
      <c r="KIC164"/>
      <c r="KID164"/>
      <c r="KIE164"/>
      <c r="KIF164"/>
      <c r="KIG164"/>
      <c r="KIH164"/>
      <c r="KII164"/>
      <c r="KIJ164"/>
      <c r="KIK164"/>
      <c r="KIL164"/>
      <c r="KIM164"/>
      <c r="KIN164"/>
      <c r="KIO164"/>
      <c r="KIP164"/>
      <c r="KIQ164"/>
      <c r="KIR164"/>
      <c r="KIS164"/>
      <c r="KIT164"/>
      <c r="KIU164"/>
      <c r="KIV164"/>
      <c r="KIW164"/>
      <c r="KIX164"/>
      <c r="KIY164"/>
      <c r="KIZ164"/>
      <c r="KJA164"/>
      <c r="KJB164"/>
      <c r="KJC164"/>
      <c r="KJD164"/>
      <c r="KJE164"/>
      <c r="KJF164"/>
      <c r="KJG164"/>
      <c r="KJH164"/>
      <c r="KJI164"/>
      <c r="KJJ164"/>
      <c r="KJK164"/>
      <c r="KJL164"/>
      <c r="KJM164"/>
      <c r="KJN164"/>
      <c r="KJO164"/>
      <c r="KJP164"/>
      <c r="KJQ164"/>
      <c r="KJR164"/>
      <c r="KJS164"/>
      <c r="KJT164"/>
      <c r="KJU164"/>
      <c r="KJV164"/>
      <c r="KJW164"/>
      <c r="KJX164"/>
      <c r="KJY164"/>
      <c r="KJZ164"/>
      <c r="KKA164"/>
      <c r="KKB164"/>
      <c r="KKC164"/>
      <c r="KKD164"/>
      <c r="KKE164"/>
      <c r="KKF164"/>
      <c r="KKG164"/>
      <c r="KKH164"/>
      <c r="KKI164"/>
      <c r="KKJ164"/>
      <c r="KKK164"/>
      <c r="KKL164"/>
      <c r="KKM164"/>
      <c r="KKN164"/>
      <c r="KKO164"/>
      <c r="KKP164"/>
      <c r="KKQ164"/>
      <c r="KKR164"/>
      <c r="KKS164"/>
      <c r="KKT164"/>
      <c r="KKU164"/>
      <c r="KKV164"/>
      <c r="KKW164"/>
      <c r="KKX164"/>
      <c r="KKY164"/>
      <c r="KKZ164"/>
      <c r="KLA164"/>
      <c r="KLB164"/>
      <c r="KLC164"/>
      <c r="KLD164"/>
      <c r="KLE164"/>
      <c r="KLF164"/>
      <c r="KLG164"/>
      <c r="KLH164"/>
      <c r="KLI164"/>
      <c r="KLJ164"/>
      <c r="KLK164"/>
      <c r="KLL164"/>
      <c r="KLM164"/>
      <c r="KLN164"/>
      <c r="KLO164"/>
      <c r="KLP164"/>
      <c r="KLQ164"/>
      <c r="KLR164"/>
      <c r="KLS164"/>
      <c r="KLT164"/>
      <c r="KLU164"/>
      <c r="KLV164"/>
      <c r="KLW164"/>
      <c r="KLX164"/>
      <c r="KLY164"/>
      <c r="KLZ164"/>
      <c r="KMA164"/>
      <c r="KMB164"/>
      <c r="KMC164"/>
      <c r="KMD164"/>
      <c r="KME164"/>
      <c r="KMF164"/>
      <c r="KMG164"/>
      <c r="KMH164"/>
      <c r="KMI164"/>
      <c r="KMJ164"/>
      <c r="KMK164"/>
      <c r="KML164"/>
      <c r="KMM164"/>
      <c r="KMN164"/>
      <c r="KMO164"/>
      <c r="KMP164"/>
      <c r="KMQ164"/>
      <c r="KMR164"/>
      <c r="KMS164"/>
      <c r="KMT164"/>
      <c r="KMU164"/>
      <c r="KMV164"/>
      <c r="KMW164"/>
      <c r="KMX164"/>
      <c r="KMY164"/>
      <c r="KMZ164"/>
      <c r="KNA164"/>
      <c r="KNB164"/>
      <c r="KNC164"/>
      <c r="KND164"/>
      <c r="KNE164"/>
      <c r="KNF164"/>
      <c r="KNG164"/>
      <c r="KNH164"/>
      <c r="KNI164"/>
      <c r="KNJ164"/>
      <c r="KNK164"/>
      <c r="KNL164"/>
      <c r="KNM164"/>
      <c r="KNN164"/>
      <c r="KNO164"/>
      <c r="KNP164"/>
      <c r="KNQ164"/>
      <c r="KNR164"/>
      <c r="KNS164"/>
      <c r="KNT164"/>
      <c r="KNU164"/>
      <c r="KNV164"/>
      <c r="KNW164"/>
      <c r="KNX164"/>
      <c r="KNY164"/>
      <c r="KNZ164"/>
      <c r="KOA164"/>
      <c r="KOB164"/>
      <c r="KOC164"/>
      <c r="KOD164"/>
      <c r="KOE164"/>
      <c r="KOF164"/>
      <c r="KOG164"/>
      <c r="KOH164"/>
      <c r="KOI164"/>
      <c r="KOJ164"/>
      <c r="KOK164"/>
      <c r="KOL164"/>
      <c r="KOM164"/>
      <c r="KON164"/>
      <c r="KOO164"/>
      <c r="KOP164"/>
      <c r="KOQ164"/>
      <c r="KOR164"/>
      <c r="KOS164"/>
      <c r="KOT164"/>
      <c r="KOU164"/>
      <c r="KOV164"/>
      <c r="KOW164"/>
      <c r="KOX164"/>
      <c r="KOY164"/>
      <c r="KOZ164"/>
      <c r="KPA164"/>
      <c r="KPB164"/>
      <c r="KPC164"/>
      <c r="KPD164"/>
      <c r="KPE164"/>
      <c r="KPF164"/>
      <c r="KPG164"/>
      <c r="KPH164"/>
      <c r="KPI164"/>
      <c r="KPJ164"/>
      <c r="KPK164"/>
      <c r="KPL164"/>
      <c r="KPM164"/>
      <c r="KPN164"/>
      <c r="KPO164"/>
      <c r="KPP164"/>
      <c r="KPQ164"/>
      <c r="KPR164"/>
      <c r="KPS164"/>
      <c r="KPT164"/>
      <c r="KPU164"/>
      <c r="KPV164"/>
      <c r="KPW164"/>
      <c r="KPX164"/>
      <c r="KPY164"/>
      <c r="KPZ164"/>
      <c r="KQA164"/>
      <c r="KQB164"/>
      <c r="KQC164"/>
      <c r="KQD164"/>
      <c r="KQE164"/>
      <c r="KQF164"/>
      <c r="KQG164"/>
      <c r="KQH164"/>
      <c r="KQI164"/>
      <c r="KQJ164"/>
      <c r="KQK164"/>
      <c r="KQL164"/>
      <c r="KQM164"/>
      <c r="KQN164"/>
      <c r="KQO164"/>
      <c r="KQP164"/>
      <c r="KQQ164"/>
      <c r="KQR164"/>
      <c r="KQS164"/>
      <c r="KQT164"/>
      <c r="KQU164"/>
      <c r="KQV164"/>
      <c r="KQW164"/>
      <c r="KQX164"/>
      <c r="KQY164"/>
      <c r="KQZ164"/>
      <c r="KRA164"/>
      <c r="KRB164"/>
      <c r="KRC164"/>
      <c r="KRD164"/>
      <c r="KRE164"/>
      <c r="KRF164"/>
      <c r="KRG164"/>
      <c r="KRH164"/>
      <c r="KRI164"/>
      <c r="KRJ164"/>
      <c r="KRK164"/>
      <c r="KRL164"/>
      <c r="KRM164"/>
      <c r="KRN164"/>
      <c r="KRO164"/>
      <c r="KRP164"/>
      <c r="KRQ164"/>
      <c r="KRR164"/>
      <c r="KRS164"/>
      <c r="KRT164"/>
      <c r="KRU164"/>
      <c r="KRV164"/>
      <c r="KRW164"/>
      <c r="KRX164"/>
      <c r="KRY164"/>
      <c r="KRZ164"/>
      <c r="KSA164"/>
      <c r="KSB164"/>
      <c r="KSC164"/>
      <c r="KSD164"/>
      <c r="KSE164"/>
      <c r="KSF164"/>
      <c r="KSG164"/>
      <c r="KSH164"/>
      <c r="KSI164"/>
      <c r="KSJ164"/>
      <c r="KSK164"/>
      <c r="KSL164"/>
      <c r="KSM164"/>
      <c r="KSN164"/>
      <c r="KSO164"/>
      <c r="KSP164"/>
      <c r="KSQ164"/>
      <c r="KSR164"/>
      <c r="KSS164"/>
      <c r="KST164"/>
      <c r="KSU164"/>
      <c r="KSV164"/>
      <c r="KSW164"/>
      <c r="KSX164"/>
      <c r="KSY164"/>
      <c r="KSZ164"/>
      <c r="KTA164"/>
      <c r="KTB164"/>
      <c r="KTC164"/>
      <c r="KTD164"/>
      <c r="KTE164"/>
      <c r="KTF164"/>
      <c r="KTG164"/>
      <c r="KTH164"/>
      <c r="KTI164"/>
      <c r="KTJ164"/>
      <c r="KTK164"/>
      <c r="KTL164"/>
      <c r="KTM164"/>
      <c r="KTN164"/>
      <c r="KTO164"/>
      <c r="KTP164"/>
      <c r="KTQ164"/>
      <c r="KTR164"/>
      <c r="KTS164"/>
      <c r="KTT164"/>
      <c r="KTU164"/>
      <c r="KTV164"/>
      <c r="KTW164"/>
      <c r="KTX164"/>
      <c r="KTY164"/>
      <c r="KTZ164"/>
      <c r="KUA164"/>
      <c r="KUB164"/>
      <c r="KUC164"/>
      <c r="KUD164"/>
      <c r="KUE164"/>
      <c r="KUF164"/>
      <c r="KUG164"/>
      <c r="KUH164"/>
      <c r="KUI164"/>
      <c r="KUJ164"/>
      <c r="KUK164"/>
      <c r="KUL164"/>
      <c r="KUM164"/>
      <c r="KUN164"/>
      <c r="KUO164"/>
      <c r="KUP164"/>
      <c r="KUQ164"/>
      <c r="KUR164"/>
      <c r="KUS164"/>
      <c r="KUT164"/>
      <c r="KUU164"/>
      <c r="KUV164"/>
      <c r="KUW164"/>
      <c r="KUX164"/>
      <c r="KUY164"/>
      <c r="KUZ164"/>
      <c r="KVA164"/>
      <c r="KVB164"/>
      <c r="KVC164"/>
      <c r="KVD164"/>
      <c r="KVE164"/>
      <c r="KVF164"/>
      <c r="KVG164"/>
      <c r="KVH164"/>
      <c r="KVI164"/>
      <c r="KVJ164"/>
      <c r="KVK164"/>
      <c r="KVL164"/>
      <c r="KVM164"/>
      <c r="KVN164"/>
      <c r="KVO164"/>
      <c r="KVP164"/>
      <c r="KVQ164"/>
      <c r="KVR164"/>
      <c r="KVS164"/>
      <c r="KVT164"/>
      <c r="KVU164"/>
      <c r="KVV164"/>
      <c r="KVW164"/>
      <c r="KVX164"/>
      <c r="KVY164"/>
      <c r="KVZ164"/>
      <c r="KWA164"/>
      <c r="KWB164"/>
      <c r="KWC164"/>
      <c r="KWD164"/>
      <c r="KWE164"/>
      <c r="KWF164"/>
      <c r="KWG164"/>
      <c r="KWH164"/>
      <c r="KWI164"/>
      <c r="KWJ164"/>
      <c r="KWK164"/>
      <c r="KWL164"/>
      <c r="KWM164"/>
      <c r="KWN164"/>
      <c r="KWO164"/>
      <c r="KWP164"/>
      <c r="KWQ164"/>
      <c r="KWR164"/>
      <c r="KWS164"/>
      <c r="KWT164"/>
      <c r="KWU164"/>
      <c r="KWV164"/>
      <c r="KWW164"/>
      <c r="KWX164"/>
      <c r="KWY164"/>
      <c r="KWZ164"/>
      <c r="KXA164"/>
      <c r="KXB164"/>
      <c r="KXC164"/>
      <c r="KXD164"/>
      <c r="KXE164"/>
      <c r="KXF164"/>
      <c r="KXG164"/>
      <c r="KXH164"/>
      <c r="KXI164"/>
      <c r="KXJ164"/>
      <c r="KXK164"/>
      <c r="KXL164"/>
      <c r="KXM164"/>
      <c r="KXN164"/>
      <c r="KXO164"/>
      <c r="KXP164"/>
      <c r="KXQ164"/>
      <c r="KXR164"/>
      <c r="KXS164"/>
      <c r="KXT164"/>
      <c r="KXU164"/>
      <c r="KXV164"/>
      <c r="KXW164"/>
      <c r="KXX164"/>
      <c r="KXY164"/>
      <c r="KXZ164"/>
      <c r="KYA164"/>
      <c r="KYB164"/>
      <c r="KYC164"/>
      <c r="KYD164"/>
      <c r="KYE164"/>
      <c r="KYF164"/>
      <c r="KYG164"/>
      <c r="KYH164"/>
      <c r="KYI164"/>
      <c r="KYJ164"/>
      <c r="KYK164"/>
      <c r="KYL164"/>
      <c r="KYM164"/>
      <c r="KYN164"/>
      <c r="KYO164"/>
      <c r="KYP164"/>
      <c r="KYQ164"/>
      <c r="KYR164"/>
      <c r="KYS164"/>
      <c r="KYT164"/>
      <c r="KYU164"/>
      <c r="KYV164"/>
      <c r="KYW164"/>
      <c r="KYX164"/>
      <c r="KYY164"/>
      <c r="KYZ164"/>
      <c r="KZA164"/>
      <c r="KZB164"/>
      <c r="KZC164"/>
      <c r="KZD164"/>
      <c r="KZE164"/>
      <c r="KZF164"/>
      <c r="KZG164"/>
      <c r="KZH164"/>
      <c r="KZI164"/>
      <c r="KZJ164"/>
      <c r="KZK164"/>
      <c r="KZL164"/>
      <c r="KZM164"/>
      <c r="KZN164"/>
      <c r="KZO164"/>
      <c r="KZP164"/>
      <c r="KZQ164"/>
      <c r="KZR164"/>
      <c r="KZS164"/>
      <c r="KZT164"/>
      <c r="KZU164"/>
      <c r="KZV164"/>
      <c r="KZW164"/>
      <c r="KZX164"/>
      <c r="KZY164"/>
      <c r="KZZ164"/>
      <c r="LAA164"/>
      <c r="LAB164"/>
      <c r="LAC164"/>
      <c r="LAD164"/>
      <c r="LAE164"/>
      <c r="LAF164"/>
      <c r="LAG164"/>
      <c r="LAH164"/>
      <c r="LAI164"/>
      <c r="LAJ164"/>
      <c r="LAK164"/>
      <c r="LAL164"/>
      <c r="LAM164"/>
      <c r="LAN164"/>
      <c r="LAO164"/>
      <c r="LAP164"/>
      <c r="LAQ164"/>
      <c r="LAR164"/>
      <c r="LAS164"/>
      <c r="LAT164"/>
      <c r="LAU164"/>
      <c r="LAV164"/>
      <c r="LAW164"/>
      <c r="LAX164"/>
      <c r="LAY164"/>
      <c r="LAZ164"/>
      <c r="LBA164"/>
      <c r="LBB164"/>
      <c r="LBC164"/>
      <c r="LBD164"/>
      <c r="LBE164"/>
      <c r="LBF164"/>
      <c r="LBG164"/>
      <c r="LBH164"/>
      <c r="LBI164"/>
      <c r="LBJ164"/>
      <c r="LBK164"/>
      <c r="LBL164"/>
      <c r="LBM164"/>
      <c r="LBN164"/>
      <c r="LBO164"/>
      <c r="LBP164"/>
      <c r="LBQ164"/>
      <c r="LBR164"/>
      <c r="LBS164"/>
      <c r="LBT164"/>
      <c r="LBU164"/>
      <c r="LBV164"/>
      <c r="LBW164"/>
      <c r="LBX164"/>
      <c r="LBY164"/>
      <c r="LBZ164"/>
      <c r="LCA164"/>
      <c r="LCB164"/>
      <c r="LCC164"/>
      <c r="LCD164"/>
      <c r="LCE164"/>
      <c r="LCF164"/>
      <c r="LCG164"/>
      <c r="LCH164"/>
      <c r="LCI164"/>
      <c r="LCJ164"/>
      <c r="LCK164"/>
      <c r="LCL164"/>
      <c r="LCM164"/>
      <c r="LCN164"/>
      <c r="LCO164"/>
      <c r="LCP164"/>
      <c r="LCQ164"/>
      <c r="LCR164"/>
      <c r="LCS164"/>
      <c r="LCT164"/>
      <c r="LCU164"/>
      <c r="LCV164"/>
      <c r="LCW164"/>
      <c r="LCX164"/>
      <c r="LCY164"/>
      <c r="LCZ164"/>
      <c r="LDA164"/>
      <c r="LDB164"/>
      <c r="LDC164"/>
      <c r="LDD164"/>
      <c r="LDE164"/>
      <c r="LDF164"/>
      <c r="LDG164"/>
      <c r="LDH164"/>
      <c r="LDI164"/>
      <c r="LDJ164"/>
      <c r="LDK164"/>
      <c r="LDL164"/>
      <c r="LDM164"/>
      <c r="LDN164"/>
      <c r="LDO164"/>
      <c r="LDP164"/>
      <c r="LDQ164"/>
      <c r="LDR164"/>
      <c r="LDS164"/>
      <c r="LDT164"/>
      <c r="LDU164"/>
      <c r="LDV164"/>
      <c r="LDW164"/>
      <c r="LDX164"/>
      <c r="LDY164"/>
      <c r="LDZ164"/>
      <c r="LEA164"/>
      <c r="LEB164"/>
      <c r="LEC164"/>
      <c r="LED164"/>
      <c r="LEE164"/>
      <c r="LEF164"/>
      <c r="LEG164"/>
      <c r="LEH164"/>
      <c r="LEI164"/>
      <c r="LEJ164"/>
      <c r="LEK164"/>
      <c r="LEL164"/>
      <c r="LEM164"/>
      <c r="LEN164"/>
      <c r="LEO164"/>
      <c r="LEP164"/>
      <c r="LEQ164"/>
      <c r="LER164"/>
      <c r="LES164"/>
      <c r="LET164"/>
      <c r="LEU164"/>
      <c r="LEV164"/>
      <c r="LEW164"/>
      <c r="LEX164"/>
      <c r="LEY164"/>
      <c r="LEZ164"/>
      <c r="LFA164"/>
      <c r="LFB164"/>
      <c r="LFC164"/>
      <c r="LFD164"/>
      <c r="LFE164"/>
      <c r="LFF164"/>
      <c r="LFG164"/>
      <c r="LFH164"/>
      <c r="LFI164"/>
      <c r="LFJ164"/>
      <c r="LFK164"/>
      <c r="LFL164"/>
      <c r="LFM164"/>
      <c r="LFN164"/>
      <c r="LFO164"/>
      <c r="LFP164"/>
      <c r="LFQ164"/>
      <c r="LFR164"/>
      <c r="LFS164"/>
      <c r="LFT164"/>
      <c r="LFU164"/>
      <c r="LFV164"/>
      <c r="LFW164"/>
      <c r="LFX164"/>
      <c r="LFY164"/>
      <c r="LFZ164"/>
      <c r="LGA164"/>
      <c r="LGB164"/>
      <c r="LGC164"/>
      <c r="LGD164"/>
      <c r="LGE164"/>
      <c r="LGF164"/>
      <c r="LGG164"/>
      <c r="LGH164"/>
      <c r="LGI164"/>
      <c r="LGJ164"/>
      <c r="LGK164"/>
      <c r="LGL164"/>
      <c r="LGM164"/>
      <c r="LGN164"/>
      <c r="LGO164"/>
      <c r="LGP164"/>
      <c r="LGQ164"/>
      <c r="LGR164"/>
      <c r="LGS164"/>
      <c r="LGT164"/>
      <c r="LGU164"/>
      <c r="LGV164"/>
      <c r="LGW164"/>
      <c r="LGX164"/>
      <c r="LGY164"/>
      <c r="LGZ164"/>
      <c r="LHA164"/>
      <c r="LHB164"/>
      <c r="LHC164"/>
      <c r="LHD164"/>
      <c r="LHE164"/>
      <c r="LHF164"/>
      <c r="LHG164"/>
      <c r="LHH164"/>
      <c r="LHI164"/>
      <c r="LHJ164"/>
      <c r="LHK164"/>
      <c r="LHL164"/>
      <c r="LHM164"/>
      <c r="LHN164"/>
      <c r="LHO164"/>
      <c r="LHP164"/>
      <c r="LHQ164"/>
      <c r="LHR164"/>
      <c r="LHS164"/>
      <c r="LHT164"/>
      <c r="LHU164"/>
      <c r="LHV164"/>
      <c r="LHW164"/>
      <c r="LHX164"/>
      <c r="LHY164"/>
      <c r="LHZ164"/>
      <c r="LIA164"/>
      <c r="LIB164"/>
      <c r="LIC164"/>
      <c r="LID164"/>
      <c r="LIE164"/>
      <c r="LIF164"/>
      <c r="LIG164"/>
      <c r="LIH164"/>
      <c r="LII164"/>
      <c r="LIJ164"/>
      <c r="LIK164"/>
      <c r="LIL164"/>
      <c r="LIM164"/>
      <c r="LIN164"/>
      <c r="LIO164"/>
      <c r="LIP164"/>
      <c r="LIQ164"/>
      <c r="LIR164"/>
      <c r="LIS164"/>
      <c r="LIT164"/>
      <c r="LIU164"/>
      <c r="LIV164"/>
      <c r="LIW164"/>
      <c r="LIX164"/>
      <c r="LIY164"/>
      <c r="LIZ164"/>
      <c r="LJA164"/>
      <c r="LJB164"/>
      <c r="LJC164"/>
      <c r="LJD164"/>
      <c r="LJE164"/>
      <c r="LJF164"/>
      <c r="LJG164"/>
      <c r="LJH164"/>
      <c r="LJI164"/>
      <c r="LJJ164"/>
      <c r="LJK164"/>
      <c r="LJL164"/>
      <c r="LJM164"/>
      <c r="LJN164"/>
      <c r="LJO164"/>
      <c r="LJP164"/>
      <c r="LJQ164"/>
      <c r="LJR164"/>
      <c r="LJS164"/>
      <c r="LJT164"/>
      <c r="LJU164"/>
      <c r="LJV164"/>
      <c r="LJW164"/>
      <c r="LJX164"/>
      <c r="LJY164"/>
      <c r="LJZ164"/>
      <c r="LKA164"/>
      <c r="LKB164"/>
      <c r="LKC164"/>
      <c r="LKD164"/>
      <c r="LKE164"/>
      <c r="LKF164"/>
      <c r="LKG164"/>
      <c r="LKH164"/>
      <c r="LKI164"/>
      <c r="LKJ164"/>
      <c r="LKK164"/>
      <c r="LKL164"/>
      <c r="LKM164"/>
      <c r="LKN164"/>
      <c r="LKO164"/>
      <c r="LKP164"/>
      <c r="LKQ164"/>
      <c r="LKR164"/>
      <c r="LKS164"/>
      <c r="LKT164"/>
      <c r="LKU164"/>
      <c r="LKV164"/>
      <c r="LKW164"/>
      <c r="LKX164"/>
      <c r="LKY164"/>
      <c r="LKZ164"/>
      <c r="LLA164"/>
      <c r="LLB164"/>
      <c r="LLC164"/>
      <c r="LLD164"/>
      <c r="LLE164"/>
      <c r="LLF164"/>
      <c r="LLG164"/>
      <c r="LLH164"/>
      <c r="LLI164"/>
      <c r="LLJ164"/>
      <c r="LLK164"/>
      <c r="LLL164"/>
      <c r="LLM164"/>
      <c r="LLN164"/>
      <c r="LLO164"/>
      <c r="LLP164"/>
      <c r="LLQ164"/>
      <c r="LLR164"/>
      <c r="LLS164"/>
      <c r="LLT164"/>
      <c r="LLU164"/>
      <c r="LLV164"/>
      <c r="LLW164"/>
      <c r="LLX164"/>
      <c r="LLY164"/>
      <c r="LLZ164"/>
      <c r="LMA164"/>
      <c r="LMB164"/>
      <c r="LMC164"/>
      <c r="LMD164"/>
      <c r="LME164"/>
      <c r="LMF164"/>
      <c r="LMG164"/>
      <c r="LMH164"/>
      <c r="LMI164"/>
      <c r="LMJ164"/>
      <c r="LMK164"/>
      <c r="LML164"/>
      <c r="LMM164"/>
      <c r="LMN164"/>
      <c r="LMO164"/>
      <c r="LMP164"/>
      <c r="LMQ164"/>
      <c r="LMR164"/>
      <c r="LMS164"/>
      <c r="LMT164"/>
      <c r="LMU164"/>
      <c r="LMV164"/>
      <c r="LMW164"/>
      <c r="LMX164"/>
      <c r="LMY164"/>
      <c r="LMZ164"/>
      <c r="LNA164"/>
      <c r="LNB164"/>
      <c r="LNC164"/>
      <c r="LND164"/>
      <c r="LNE164"/>
      <c r="LNF164"/>
      <c r="LNG164"/>
      <c r="LNH164"/>
      <c r="LNI164"/>
      <c r="LNJ164"/>
      <c r="LNK164"/>
      <c r="LNL164"/>
      <c r="LNM164"/>
      <c r="LNN164"/>
      <c r="LNO164"/>
      <c r="LNP164"/>
      <c r="LNQ164"/>
      <c r="LNR164"/>
      <c r="LNS164"/>
      <c r="LNT164"/>
      <c r="LNU164"/>
      <c r="LNV164"/>
      <c r="LNW164"/>
      <c r="LNX164"/>
      <c r="LNY164"/>
      <c r="LNZ164"/>
      <c r="LOA164"/>
      <c r="LOB164"/>
      <c r="LOC164"/>
      <c r="LOD164"/>
      <c r="LOE164"/>
      <c r="LOF164"/>
      <c r="LOG164"/>
      <c r="LOH164"/>
      <c r="LOI164"/>
      <c r="LOJ164"/>
      <c r="LOK164"/>
      <c r="LOL164"/>
      <c r="LOM164"/>
      <c r="LON164"/>
      <c r="LOO164"/>
      <c r="LOP164"/>
      <c r="LOQ164"/>
      <c r="LOR164"/>
      <c r="LOS164"/>
      <c r="LOT164"/>
      <c r="LOU164"/>
      <c r="LOV164"/>
      <c r="LOW164"/>
      <c r="LOX164"/>
      <c r="LOY164"/>
      <c r="LOZ164"/>
      <c r="LPA164"/>
      <c r="LPB164"/>
      <c r="LPC164"/>
      <c r="LPD164"/>
      <c r="LPE164"/>
      <c r="LPF164"/>
      <c r="LPG164"/>
      <c r="LPH164"/>
      <c r="LPI164"/>
      <c r="LPJ164"/>
      <c r="LPK164"/>
      <c r="LPL164"/>
      <c r="LPM164"/>
      <c r="LPN164"/>
      <c r="LPO164"/>
      <c r="LPP164"/>
      <c r="LPQ164"/>
      <c r="LPR164"/>
      <c r="LPS164"/>
      <c r="LPT164"/>
      <c r="LPU164"/>
      <c r="LPV164"/>
      <c r="LPW164"/>
      <c r="LPX164"/>
      <c r="LPY164"/>
      <c r="LPZ164"/>
      <c r="LQA164"/>
      <c r="LQB164"/>
      <c r="LQC164"/>
      <c r="LQD164"/>
      <c r="LQE164"/>
      <c r="LQF164"/>
      <c r="LQG164"/>
      <c r="LQH164"/>
      <c r="LQI164"/>
      <c r="LQJ164"/>
      <c r="LQK164"/>
      <c r="LQL164"/>
      <c r="LQM164"/>
      <c r="LQN164"/>
      <c r="LQO164"/>
      <c r="LQP164"/>
      <c r="LQQ164"/>
      <c r="LQR164"/>
      <c r="LQS164"/>
      <c r="LQT164"/>
      <c r="LQU164"/>
      <c r="LQV164"/>
      <c r="LQW164"/>
      <c r="LQX164"/>
      <c r="LQY164"/>
      <c r="LQZ164"/>
      <c r="LRA164"/>
      <c r="LRB164"/>
      <c r="LRC164"/>
      <c r="LRD164"/>
      <c r="LRE164"/>
      <c r="LRF164"/>
      <c r="LRG164"/>
      <c r="LRH164"/>
      <c r="LRI164"/>
      <c r="LRJ164"/>
      <c r="LRK164"/>
      <c r="LRL164"/>
      <c r="LRM164"/>
      <c r="LRN164"/>
      <c r="LRO164"/>
      <c r="LRP164"/>
      <c r="LRQ164"/>
      <c r="LRR164"/>
      <c r="LRS164"/>
      <c r="LRT164"/>
      <c r="LRU164"/>
      <c r="LRV164"/>
      <c r="LRW164"/>
      <c r="LRX164"/>
      <c r="LRY164"/>
      <c r="LRZ164"/>
      <c r="LSA164"/>
      <c r="LSB164"/>
      <c r="LSC164"/>
      <c r="LSD164"/>
      <c r="LSE164"/>
      <c r="LSF164"/>
      <c r="LSG164"/>
      <c r="LSH164"/>
      <c r="LSI164"/>
      <c r="LSJ164"/>
      <c r="LSK164"/>
      <c r="LSL164"/>
      <c r="LSM164"/>
      <c r="LSN164"/>
      <c r="LSO164"/>
      <c r="LSP164"/>
      <c r="LSQ164"/>
      <c r="LSR164"/>
      <c r="LSS164"/>
      <c r="LST164"/>
      <c r="LSU164"/>
      <c r="LSV164"/>
      <c r="LSW164"/>
      <c r="LSX164"/>
      <c r="LSY164"/>
      <c r="LSZ164"/>
      <c r="LTA164"/>
      <c r="LTB164"/>
      <c r="LTC164"/>
      <c r="LTD164"/>
      <c r="LTE164"/>
      <c r="LTF164"/>
      <c r="LTG164"/>
      <c r="LTH164"/>
      <c r="LTI164"/>
      <c r="LTJ164"/>
      <c r="LTK164"/>
      <c r="LTL164"/>
      <c r="LTM164"/>
      <c r="LTN164"/>
      <c r="LTO164"/>
      <c r="LTP164"/>
      <c r="LTQ164"/>
      <c r="LTR164"/>
      <c r="LTS164"/>
      <c r="LTT164"/>
      <c r="LTU164"/>
      <c r="LTV164"/>
      <c r="LTW164"/>
      <c r="LTX164"/>
      <c r="LTY164"/>
      <c r="LTZ164"/>
      <c r="LUA164"/>
      <c r="LUB164"/>
      <c r="LUC164"/>
      <c r="LUD164"/>
      <c r="LUE164"/>
      <c r="LUF164"/>
      <c r="LUG164"/>
      <c r="LUH164"/>
      <c r="LUI164"/>
      <c r="LUJ164"/>
      <c r="LUK164"/>
      <c r="LUL164"/>
      <c r="LUM164"/>
      <c r="LUN164"/>
      <c r="LUO164"/>
      <c r="LUP164"/>
      <c r="LUQ164"/>
      <c r="LUR164"/>
      <c r="LUS164"/>
      <c r="LUT164"/>
      <c r="LUU164"/>
      <c r="LUV164"/>
      <c r="LUW164"/>
      <c r="LUX164"/>
      <c r="LUY164"/>
      <c r="LUZ164"/>
      <c r="LVA164"/>
      <c r="LVB164"/>
      <c r="LVC164"/>
      <c r="LVD164"/>
      <c r="LVE164"/>
      <c r="LVF164"/>
      <c r="LVG164"/>
      <c r="LVH164"/>
      <c r="LVI164"/>
      <c r="LVJ164"/>
      <c r="LVK164"/>
      <c r="LVL164"/>
      <c r="LVM164"/>
      <c r="LVN164"/>
      <c r="LVO164"/>
      <c r="LVP164"/>
      <c r="LVQ164"/>
      <c r="LVR164"/>
      <c r="LVS164"/>
      <c r="LVT164"/>
      <c r="LVU164"/>
      <c r="LVV164"/>
      <c r="LVW164"/>
      <c r="LVX164"/>
      <c r="LVY164"/>
      <c r="LVZ164"/>
      <c r="LWA164"/>
      <c r="LWB164"/>
      <c r="LWC164"/>
      <c r="LWD164"/>
      <c r="LWE164"/>
      <c r="LWF164"/>
      <c r="LWG164"/>
      <c r="LWH164"/>
      <c r="LWI164"/>
      <c r="LWJ164"/>
      <c r="LWK164"/>
      <c r="LWL164"/>
      <c r="LWM164"/>
      <c r="LWN164"/>
      <c r="LWO164"/>
      <c r="LWP164"/>
      <c r="LWQ164"/>
      <c r="LWR164"/>
      <c r="LWS164"/>
      <c r="LWT164"/>
      <c r="LWU164"/>
      <c r="LWV164"/>
      <c r="LWW164"/>
      <c r="LWX164"/>
      <c r="LWY164"/>
      <c r="LWZ164"/>
      <c r="LXA164"/>
      <c r="LXB164"/>
      <c r="LXC164"/>
      <c r="LXD164"/>
      <c r="LXE164"/>
      <c r="LXF164"/>
      <c r="LXG164"/>
      <c r="LXH164"/>
      <c r="LXI164"/>
      <c r="LXJ164"/>
      <c r="LXK164"/>
      <c r="LXL164"/>
      <c r="LXM164"/>
      <c r="LXN164"/>
      <c r="LXO164"/>
      <c r="LXP164"/>
      <c r="LXQ164"/>
      <c r="LXR164"/>
      <c r="LXS164"/>
      <c r="LXT164"/>
      <c r="LXU164"/>
      <c r="LXV164"/>
      <c r="LXW164"/>
      <c r="LXX164"/>
      <c r="LXY164"/>
      <c r="LXZ164"/>
      <c r="LYA164"/>
      <c r="LYB164"/>
      <c r="LYC164"/>
      <c r="LYD164"/>
      <c r="LYE164"/>
      <c r="LYF164"/>
      <c r="LYG164"/>
      <c r="LYH164"/>
      <c r="LYI164"/>
      <c r="LYJ164"/>
      <c r="LYK164"/>
      <c r="LYL164"/>
      <c r="LYM164"/>
      <c r="LYN164"/>
      <c r="LYO164"/>
      <c r="LYP164"/>
      <c r="LYQ164"/>
      <c r="LYR164"/>
      <c r="LYS164"/>
      <c r="LYT164"/>
      <c r="LYU164"/>
      <c r="LYV164"/>
      <c r="LYW164"/>
      <c r="LYX164"/>
      <c r="LYY164"/>
      <c r="LYZ164"/>
      <c r="LZA164"/>
      <c r="LZB164"/>
      <c r="LZC164"/>
      <c r="LZD164"/>
      <c r="LZE164"/>
      <c r="LZF164"/>
      <c r="LZG164"/>
      <c r="LZH164"/>
      <c r="LZI164"/>
      <c r="LZJ164"/>
      <c r="LZK164"/>
      <c r="LZL164"/>
      <c r="LZM164"/>
      <c r="LZN164"/>
      <c r="LZO164"/>
      <c r="LZP164"/>
      <c r="LZQ164"/>
      <c r="LZR164"/>
      <c r="LZS164"/>
      <c r="LZT164"/>
      <c r="LZU164"/>
      <c r="LZV164"/>
      <c r="LZW164"/>
      <c r="LZX164"/>
      <c r="LZY164"/>
      <c r="LZZ164"/>
      <c r="MAA164"/>
      <c r="MAB164"/>
      <c r="MAC164"/>
      <c r="MAD164"/>
      <c r="MAE164"/>
      <c r="MAF164"/>
      <c r="MAG164"/>
      <c r="MAH164"/>
      <c r="MAI164"/>
      <c r="MAJ164"/>
      <c r="MAK164"/>
      <c r="MAL164"/>
      <c r="MAM164"/>
      <c r="MAN164"/>
      <c r="MAO164"/>
      <c r="MAP164"/>
      <c r="MAQ164"/>
      <c r="MAR164"/>
      <c r="MAS164"/>
      <c r="MAT164"/>
      <c r="MAU164"/>
      <c r="MAV164"/>
      <c r="MAW164"/>
      <c r="MAX164"/>
      <c r="MAY164"/>
      <c r="MAZ164"/>
      <c r="MBA164"/>
      <c r="MBB164"/>
      <c r="MBC164"/>
      <c r="MBD164"/>
      <c r="MBE164"/>
      <c r="MBF164"/>
      <c r="MBG164"/>
      <c r="MBH164"/>
      <c r="MBI164"/>
      <c r="MBJ164"/>
      <c r="MBK164"/>
      <c r="MBL164"/>
      <c r="MBM164"/>
      <c r="MBN164"/>
      <c r="MBO164"/>
      <c r="MBP164"/>
      <c r="MBQ164"/>
      <c r="MBR164"/>
      <c r="MBS164"/>
      <c r="MBT164"/>
      <c r="MBU164"/>
      <c r="MBV164"/>
      <c r="MBW164"/>
      <c r="MBX164"/>
      <c r="MBY164"/>
      <c r="MBZ164"/>
      <c r="MCA164"/>
      <c r="MCB164"/>
      <c r="MCC164"/>
      <c r="MCD164"/>
      <c r="MCE164"/>
      <c r="MCF164"/>
      <c r="MCG164"/>
      <c r="MCH164"/>
      <c r="MCI164"/>
      <c r="MCJ164"/>
      <c r="MCK164"/>
      <c r="MCL164"/>
      <c r="MCM164"/>
      <c r="MCN164"/>
      <c r="MCO164"/>
      <c r="MCP164"/>
      <c r="MCQ164"/>
      <c r="MCR164"/>
      <c r="MCS164"/>
      <c r="MCT164"/>
      <c r="MCU164"/>
      <c r="MCV164"/>
      <c r="MCW164"/>
      <c r="MCX164"/>
      <c r="MCY164"/>
      <c r="MCZ164"/>
      <c r="MDA164"/>
      <c r="MDB164"/>
      <c r="MDC164"/>
      <c r="MDD164"/>
      <c r="MDE164"/>
      <c r="MDF164"/>
      <c r="MDG164"/>
      <c r="MDH164"/>
      <c r="MDI164"/>
      <c r="MDJ164"/>
      <c r="MDK164"/>
      <c r="MDL164"/>
      <c r="MDM164"/>
      <c r="MDN164"/>
      <c r="MDO164"/>
      <c r="MDP164"/>
      <c r="MDQ164"/>
      <c r="MDR164"/>
      <c r="MDS164"/>
      <c r="MDT164"/>
      <c r="MDU164"/>
      <c r="MDV164"/>
      <c r="MDW164"/>
      <c r="MDX164"/>
      <c r="MDY164"/>
      <c r="MDZ164"/>
      <c r="MEA164"/>
      <c r="MEB164"/>
      <c r="MEC164"/>
      <c r="MED164"/>
      <c r="MEE164"/>
      <c r="MEF164"/>
      <c r="MEG164"/>
      <c r="MEH164"/>
      <c r="MEI164"/>
      <c r="MEJ164"/>
      <c r="MEK164"/>
      <c r="MEL164"/>
      <c r="MEM164"/>
      <c r="MEN164"/>
      <c r="MEO164"/>
      <c r="MEP164"/>
      <c r="MEQ164"/>
      <c r="MER164"/>
      <c r="MES164"/>
      <c r="MET164"/>
      <c r="MEU164"/>
      <c r="MEV164"/>
      <c r="MEW164"/>
      <c r="MEX164"/>
      <c r="MEY164"/>
      <c r="MEZ164"/>
      <c r="MFA164"/>
      <c r="MFB164"/>
      <c r="MFC164"/>
      <c r="MFD164"/>
      <c r="MFE164"/>
      <c r="MFF164"/>
      <c r="MFG164"/>
      <c r="MFH164"/>
      <c r="MFI164"/>
      <c r="MFJ164"/>
      <c r="MFK164"/>
      <c r="MFL164"/>
      <c r="MFM164"/>
      <c r="MFN164"/>
      <c r="MFO164"/>
      <c r="MFP164"/>
      <c r="MFQ164"/>
      <c r="MFR164"/>
      <c r="MFS164"/>
      <c r="MFT164"/>
      <c r="MFU164"/>
      <c r="MFV164"/>
      <c r="MFW164"/>
      <c r="MFX164"/>
      <c r="MFY164"/>
      <c r="MFZ164"/>
      <c r="MGA164"/>
      <c r="MGB164"/>
      <c r="MGC164"/>
      <c r="MGD164"/>
      <c r="MGE164"/>
      <c r="MGF164"/>
      <c r="MGG164"/>
      <c r="MGH164"/>
      <c r="MGI164"/>
      <c r="MGJ164"/>
      <c r="MGK164"/>
      <c r="MGL164"/>
      <c r="MGM164"/>
      <c r="MGN164"/>
      <c r="MGO164"/>
      <c r="MGP164"/>
      <c r="MGQ164"/>
      <c r="MGR164"/>
      <c r="MGS164"/>
      <c r="MGT164"/>
      <c r="MGU164"/>
      <c r="MGV164"/>
      <c r="MGW164"/>
      <c r="MGX164"/>
      <c r="MGY164"/>
      <c r="MGZ164"/>
      <c r="MHA164"/>
      <c r="MHB164"/>
      <c r="MHC164"/>
      <c r="MHD164"/>
      <c r="MHE164"/>
      <c r="MHF164"/>
      <c r="MHG164"/>
      <c r="MHH164"/>
      <c r="MHI164"/>
      <c r="MHJ164"/>
      <c r="MHK164"/>
      <c r="MHL164"/>
      <c r="MHM164"/>
      <c r="MHN164"/>
      <c r="MHO164"/>
      <c r="MHP164"/>
      <c r="MHQ164"/>
      <c r="MHR164"/>
      <c r="MHS164"/>
      <c r="MHT164"/>
      <c r="MHU164"/>
      <c r="MHV164"/>
      <c r="MHW164"/>
      <c r="MHX164"/>
      <c r="MHY164"/>
      <c r="MHZ164"/>
      <c r="MIA164"/>
      <c r="MIB164"/>
      <c r="MIC164"/>
      <c r="MID164"/>
      <c r="MIE164"/>
      <c r="MIF164"/>
      <c r="MIG164"/>
      <c r="MIH164"/>
      <c r="MII164"/>
      <c r="MIJ164"/>
      <c r="MIK164"/>
      <c r="MIL164"/>
      <c r="MIM164"/>
      <c r="MIN164"/>
      <c r="MIO164"/>
      <c r="MIP164"/>
      <c r="MIQ164"/>
      <c r="MIR164"/>
      <c r="MIS164"/>
      <c r="MIT164"/>
      <c r="MIU164"/>
      <c r="MIV164"/>
      <c r="MIW164"/>
      <c r="MIX164"/>
      <c r="MIY164"/>
      <c r="MIZ164"/>
      <c r="MJA164"/>
      <c r="MJB164"/>
      <c r="MJC164"/>
      <c r="MJD164"/>
      <c r="MJE164"/>
      <c r="MJF164"/>
      <c r="MJG164"/>
      <c r="MJH164"/>
      <c r="MJI164"/>
      <c r="MJJ164"/>
      <c r="MJK164"/>
      <c r="MJL164"/>
      <c r="MJM164"/>
      <c r="MJN164"/>
      <c r="MJO164"/>
      <c r="MJP164"/>
      <c r="MJQ164"/>
      <c r="MJR164"/>
      <c r="MJS164"/>
      <c r="MJT164"/>
      <c r="MJU164"/>
      <c r="MJV164"/>
      <c r="MJW164"/>
      <c r="MJX164"/>
      <c r="MJY164"/>
      <c r="MJZ164"/>
      <c r="MKA164"/>
      <c r="MKB164"/>
      <c r="MKC164"/>
      <c r="MKD164"/>
      <c r="MKE164"/>
      <c r="MKF164"/>
      <c r="MKG164"/>
      <c r="MKH164"/>
      <c r="MKI164"/>
      <c r="MKJ164"/>
      <c r="MKK164"/>
      <c r="MKL164"/>
      <c r="MKM164"/>
      <c r="MKN164"/>
      <c r="MKO164"/>
      <c r="MKP164"/>
      <c r="MKQ164"/>
      <c r="MKR164"/>
      <c r="MKS164"/>
      <c r="MKT164"/>
      <c r="MKU164"/>
      <c r="MKV164"/>
      <c r="MKW164"/>
      <c r="MKX164"/>
      <c r="MKY164"/>
      <c r="MKZ164"/>
      <c r="MLA164"/>
      <c r="MLB164"/>
      <c r="MLC164"/>
      <c r="MLD164"/>
      <c r="MLE164"/>
      <c r="MLF164"/>
      <c r="MLG164"/>
      <c r="MLH164"/>
      <c r="MLI164"/>
      <c r="MLJ164"/>
      <c r="MLK164"/>
      <c r="MLL164"/>
      <c r="MLM164"/>
      <c r="MLN164"/>
      <c r="MLO164"/>
      <c r="MLP164"/>
      <c r="MLQ164"/>
      <c r="MLR164"/>
      <c r="MLS164"/>
      <c r="MLT164"/>
      <c r="MLU164"/>
      <c r="MLV164"/>
      <c r="MLW164"/>
      <c r="MLX164"/>
      <c r="MLY164"/>
      <c r="MLZ164"/>
      <c r="MMA164"/>
      <c r="MMB164"/>
      <c r="MMC164"/>
      <c r="MMD164"/>
      <c r="MME164"/>
      <c r="MMF164"/>
      <c r="MMG164"/>
      <c r="MMH164"/>
      <c r="MMI164"/>
      <c r="MMJ164"/>
      <c r="MMK164"/>
      <c r="MML164"/>
      <c r="MMM164"/>
      <c r="MMN164"/>
      <c r="MMO164"/>
      <c r="MMP164"/>
      <c r="MMQ164"/>
      <c r="MMR164"/>
      <c r="MMS164"/>
      <c r="MMT164"/>
      <c r="MMU164"/>
      <c r="MMV164"/>
      <c r="MMW164"/>
      <c r="MMX164"/>
      <c r="MMY164"/>
      <c r="MMZ164"/>
      <c r="MNA164"/>
      <c r="MNB164"/>
      <c r="MNC164"/>
      <c r="MND164"/>
      <c r="MNE164"/>
      <c r="MNF164"/>
      <c r="MNG164"/>
      <c r="MNH164"/>
      <c r="MNI164"/>
      <c r="MNJ164"/>
      <c r="MNK164"/>
      <c r="MNL164"/>
      <c r="MNM164"/>
      <c r="MNN164"/>
      <c r="MNO164"/>
      <c r="MNP164"/>
      <c r="MNQ164"/>
      <c r="MNR164"/>
      <c r="MNS164"/>
      <c r="MNT164"/>
      <c r="MNU164"/>
      <c r="MNV164"/>
      <c r="MNW164"/>
      <c r="MNX164"/>
      <c r="MNY164"/>
      <c r="MNZ164"/>
      <c r="MOA164"/>
      <c r="MOB164"/>
      <c r="MOC164"/>
      <c r="MOD164"/>
      <c r="MOE164"/>
      <c r="MOF164"/>
      <c r="MOG164"/>
      <c r="MOH164"/>
      <c r="MOI164"/>
      <c r="MOJ164"/>
      <c r="MOK164"/>
      <c r="MOL164"/>
      <c r="MOM164"/>
      <c r="MON164"/>
      <c r="MOO164"/>
      <c r="MOP164"/>
      <c r="MOQ164"/>
      <c r="MOR164"/>
      <c r="MOS164"/>
      <c r="MOT164"/>
      <c r="MOU164"/>
      <c r="MOV164"/>
      <c r="MOW164"/>
      <c r="MOX164"/>
      <c r="MOY164"/>
      <c r="MOZ164"/>
      <c r="MPA164"/>
      <c r="MPB164"/>
      <c r="MPC164"/>
      <c r="MPD164"/>
      <c r="MPE164"/>
      <c r="MPF164"/>
      <c r="MPG164"/>
      <c r="MPH164"/>
      <c r="MPI164"/>
      <c r="MPJ164"/>
      <c r="MPK164"/>
      <c r="MPL164"/>
      <c r="MPM164"/>
      <c r="MPN164"/>
      <c r="MPO164"/>
      <c r="MPP164"/>
      <c r="MPQ164"/>
      <c r="MPR164"/>
      <c r="MPS164"/>
      <c r="MPT164"/>
      <c r="MPU164"/>
      <c r="MPV164"/>
      <c r="MPW164"/>
      <c r="MPX164"/>
      <c r="MPY164"/>
      <c r="MPZ164"/>
      <c r="MQA164"/>
      <c r="MQB164"/>
      <c r="MQC164"/>
      <c r="MQD164"/>
      <c r="MQE164"/>
      <c r="MQF164"/>
      <c r="MQG164"/>
      <c r="MQH164"/>
      <c r="MQI164"/>
      <c r="MQJ164"/>
      <c r="MQK164"/>
      <c r="MQL164"/>
      <c r="MQM164"/>
      <c r="MQN164"/>
      <c r="MQO164"/>
      <c r="MQP164"/>
      <c r="MQQ164"/>
      <c r="MQR164"/>
      <c r="MQS164"/>
      <c r="MQT164"/>
      <c r="MQU164"/>
      <c r="MQV164"/>
      <c r="MQW164"/>
      <c r="MQX164"/>
      <c r="MQY164"/>
      <c r="MQZ164"/>
      <c r="MRA164"/>
      <c r="MRB164"/>
      <c r="MRC164"/>
      <c r="MRD164"/>
      <c r="MRE164"/>
      <c r="MRF164"/>
      <c r="MRG164"/>
      <c r="MRH164"/>
      <c r="MRI164"/>
      <c r="MRJ164"/>
      <c r="MRK164"/>
      <c r="MRL164"/>
      <c r="MRM164"/>
      <c r="MRN164"/>
      <c r="MRO164"/>
      <c r="MRP164"/>
      <c r="MRQ164"/>
      <c r="MRR164"/>
      <c r="MRS164"/>
      <c r="MRT164"/>
      <c r="MRU164"/>
      <c r="MRV164"/>
      <c r="MRW164"/>
      <c r="MRX164"/>
      <c r="MRY164"/>
      <c r="MRZ164"/>
      <c r="MSA164"/>
      <c r="MSB164"/>
      <c r="MSC164"/>
      <c r="MSD164"/>
      <c r="MSE164"/>
      <c r="MSF164"/>
      <c r="MSG164"/>
      <c r="MSH164"/>
      <c r="MSI164"/>
      <c r="MSJ164"/>
      <c r="MSK164"/>
      <c r="MSL164"/>
      <c r="MSM164"/>
      <c r="MSN164"/>
      <c r="MSO164"/>
      <c r="MSP164"/>
      <c r="MSQ164"/>
      <c r="MSR164"/>
      <c r="MSS164"/>
      <c r="MST164"/>
      <c r="MSU164"/>
      <c r="MSV164"/>
      <c r="MSW164"/>
      <c r="MSX164"/>
      <c r="MSY164"/>
      <c r="MSZ164"/>
      <c r="MTA164"/>
      <c r="MTB164"/>
      <c r="MTC164"/>
      <c r="MTD164"/>
      <c r="MTE164"/>
      <c r="MTF164"/>
      <c r="MTG164"/>
      <c r="MTH164"/>
      <c r="MTI164"/>
      <c r="MTJ164"/>
      <c r="MTK164"/>
      <c r="MTL164"/>
      <c r="MTM164"/>
      <c r="MTN164"/>
      <c r="MTO164"/>
      <c r="MTP164"/>
      <c r="MTQ164"/>
      <c r="MTR164"/>
      <c r="MTS164"/>
      <c r="MTT164"/>
      <c r="MTU164"/>
      <c r="MTV164"/>
      <c r="MTW164"/>
      <c r="MTX164"/>
      <c r="MTY164"/>
      <c r="MTZ164"/>
      <c r="MUA164"/>
      <c r="MUB164"/>
      <c r="MUC164"/>
      <c r="MUD164"/>
      <c r="MUE164"/>
      <c r="MUF164"/>
      <c r="MUG164"/>
      <c r="MUH164"/>
      <c r="MUI164"/>
      <c r="MUJ164"/>
      <c r="MUK164"/>
      <c r="MUL164"/>
      <c r="MUM164"/>
      <c r="MUN164"/>
      <c r="MUO164"/>
      <c r="MUP164"/>
      <c r="MUQ164"/>
      <c r="MUR164"/>
      <c r="MUS164"/>
      <c r="MUT164"/>
      <c r="MUU164"/>
      <c r="MUV164"/>
      <c r="MUW164"/>
      <c r="MUX164"/>
      <c r="MUY164"/>
      <c r="MUZ164"/>
      <c r="MVA164"/>
      <c r="MVB164"/>
      <c r="MVC164"/>
      <c r="MVD164"/>
      <c r="MVE164"/>
      <c r="MVF164"/>
      <c r="MVG164"/>
      <c r="MVH164"/>
      <c r="MVI164"/>
      <c r="MVJ164"/>
      <c r="MVK164"/>
      <c r="MVL164"/>
      <c r="MVM164"/>
      <c r="MVN164"/>
      <c r="MVO164"/>
      <c r="MVP164"/>
      <c r="MVQ164"/>
      <c r="MVR164"/>
      <c r="MVS164"/>
      <c r="MVT164"/>
      <c r="MVU164"/>
      <c r="MVV164"/>
      <c r="MVW164"/>
      <c r="MVX164"/>
      <c r="MVY164"/>
      <c r="MVZ164"/>
      <c r="MWA164"/>
      <c r="MWB164"/>
      <c r="MWC164"/>
      <c r="MWD164"/>
      <c r="MWE164"/>
      <c r="MWF164"/>
      <c r="MWG164"/>
      <c r="MWH164"/>
      <c r="MWI164"/>
      <c r="MWJ164"/>
      <c r="MWK164"/>
      <c r="MWL164"/>
      <c r="MWM164"/>
      <c r="MWN164"/>
      <c r="MWO164"/>
      <c r="MWP164"/>
      <c r="MWQ164"/>
      <c r="MWR164"/>
      <c r="MWS164"/>
      <c r="MWT164"/>
      <c r="MWU164"/>
      <c r="MWV164"/>
      <c r="MWW164"/>
      <c r="MWX164"/>
      <c r="MWY164"/>
      <c r="MWZ164"/>
      <c r="MXA164"/>
      <c r="MXB164"/>
      <c r="MXC164"/>
      <c r="MXD164"/>
      <c r="MXE164"/>
      <c r="MXF164"/>
      <c r="MXG164"/>
      <c r="MXH164"/>
      <c r="MXI164"/>
      <c r="MXJ164"/>
      <c r="MXK164"/>
      <c r="MXL164"/>
      <c r="MXM164"/>
      <c r="MXN164"/>
      <c r="MXO164"/>
      <c r="MXP164"/>
      <c r="MXQ164"/>
      <c r="MXR164"/>
      <c r="MXS164"/>
      <c r="MXT164"/>
      <c r="MXU164"/>
      <c r="MXV164"/>
      <c r="MXW164"/>
      <c r="MXX164"/>
      <c r="MXY164"/>
      <c r="MXZ164"/>
      <c r="MYA164"/>
      <c r="MYB164"/>
      <c r="MYC164"/>
      <c r="MYD164"/>
      <c r="MYE164"/>
      <c r="MYF164"/>
      <c r="MYG164"/>
      <c r="MYH164"/>
      <c r="MYI164"/>
      <c r="MYJ164"/>
      <c r="MYK164"/>
      <c r="MYL164"/>
      <c r="MYM164"/>
      <c r="MYN164"/>
      <c r="MYO164"/>
      <c r="MYP164"/>
      <c r="MYQ164"/>
      <c r="MYR164"/>
      <c r="MYS164"/>
      <c r="MYT164"/>
      <c r="MYU164"/>
      <c r="MYV164"/>
      <c r="MYW164"/>
      <c r="MYX164"/>
      <c r="MYY164"/>
      <c r="MYZ164"/>
      <c r="MZA164"/>
      <c r="MZB164"/>
      <c r="MZC164"/>
      <c r="MZD164"/>
      <c r="MZE164"/>
      <c r="MZF164"/>
      <c r="MZG164"/>
      <c r="MZH164"/>
      <c r="MZI164"/>
      <c r="MZJ164"/>
      <c r="MZK164"/>
      <c r="MZL164"/>
      <c r="MZM164"/>
      <c r="MZN164"/>
      <c r="MZO164"/>
      <c r="MZP164"/>
      <c r="MZQ164"/>
      <c r="MZR164"/>
      <c r="MZS164"/>
      <c r="MZT164"/>
      <c r="MZU164"/>
      <c r="MZV164"/>
      <c r="MZW164"/>
      <c r="MZX164"/>
      <c r="MZY164"/>
      <c r="MZZ164"/>
      <c r="NAA164"/>
      <c r="NAB164"/>
      <c r="NAC164"/>
      <c r="NAD164"/>
      <c r="NAE164"/>
      <c r="NAF164"/>
      <c r="NAG164"/>
      <c r="NAH164"/>
      <c r="NAI164"/>
      <c r="NAJ164"/>
      <c r="NAK164"/>
      <c r="NAL164"/>
      <c r="NAM164"/>
      <c r="NAN164"/>
      <c r="NAO164"/>
      <c r="NAP164"/>
      <c r="NAQ164"/>
      <c r="NAR164"/>
      <c r="NAS164"/>
      <c r="NAT164"/>
      <c r="NAU164"/>
      <c r="NAV164"/>
      <c r="NAW164"/>
      <c r="NAX164"/>
      <c r="NAY164"/>
      <c r="NAZ164"/>
      <c r="NBA164"/>
      <c r="NBB164"/>
      <c r="NBC164"/>
      <c r="NBD164"/>
      <c r="NBE164"/>
      <c r="NBF164"/>
      <c r="NBG164"/>
      <c r="NBH164"/>
      <c r="NBI164"/>
      <c r="NBJ164"/>
      <c r="NBK164"/>
      <c r="NBL164"/>
      <c r="NBM164"/>
      <c r="NBN164"/>
      <c r="NBO164"/>
      <c r="NBP164"/>
      <c r="NBQ164"/>
      <c r="NBR164"/>
      <c r="NBS164"/>
      <c r="NBT164"/>
      <c r="NBU164"/>
      <c r="NBV164"/>
      <c r="NBW164"/>
      <c r="NBX164"/>
      <c r="NBY164"/>
      <c r="NBZ164"/>
      <c r="NCA164"/>
      <c r="NCB164"/>
      <c r="NCC164"/>
      <c r="NCD164"/>
      <c r="NCE164"/>
      <c r="NCF164"/>
      <c r="NCG164"/>
      <c r="NCH164"/>
      <c r="NCI164"/>
      <c r="NCJ164"/>
      <c r="NCK164"/>
      <c r="NCL164"/>
      <c r="NCM164"/>
      <c r="NCN164"/>
      <c r="NCO164"/>
      <c r="NCP164"/>
      <c r="NCQ164"/>
      <c r="NCR164"/>
      <c r="NCS164"/>
      <c r="NCT164"/>
      <c r="NCU164"/>
      <c r="NCV164"/>
      <c r="NCW164"/>
      <c r="NCX164"/>
      <c r="NCY164"/>
      <c r="NCZ164"/>
      <c r="NDA164"/>
      <c r="NDB164"/>
      <c r="NDC164"/>
      <c r="NDD164"/>
      <c r="NDE164"/>
      <c r="NDF164"/>
      <c r="NDG164"/>
      <c r="NDH164"/>
      <c r="NDI164"/>
      <c r="NDJ164"/>
      <c r="NDK164"/>
      <c r="NDL164"/>
      <c r="NDM164"/>
      <c r="NDN164"/>
      <c r="NDO164"/>
      <c r="NDP164"/>
      <c r="NDQ164"/>
      <c r="NDR164"/>
      <c r="NDS164"/>
      <c r="NDT164"/>
      <c r="NDU164"/>
      <c r="NDV164"/>
      <c r="NDW164"/>
      <c r="NDX164"/>
      <c r="NDY164"/>
      <c r="NDZ164"/>
      <c r="NEA164"/>
      <c r="NEB164"/>
      <c r="NEC164"/>
      <c r="NED164"/>
      <c r="NEE164"/>
      <c r="NEF164"/>
      <c r="NEG164"/>
      <c r="NEH164"/>
      <c r="NEI164"/>
      <c r="NEJ164"/>
      <c r="NEK164"/>
      <c r="NEL164"/>
      <c r="NEM164"/>
      <c r="NEN164"/>
      <c r="NEO164"/>
      <c r="NEP164"/>
      <c r="NEQ164"/>
      <c r="NER164"/>
      <c r="NES164"/>
      <c r="NET164"/>
      <c r="NEU164"/>
      <c r="NEV164"/>
      <c r="NEW164"/>
      <c r="NEX164"/>
      <c r="NEY164"/>
      <c r="NEZ164"/>
      <c r="NFA164"/>
      <c r="NFB164"/>
      <c r="NFC164"/>
      <c r="NFD164"/>
      <c r="NFE164"/>
      <c r="NFF164"/>
      <c r="NFG164"/>
      <c r="NFH164"/>
      <c r="NFI164"/>
      <c r="NFJ164"/>
      <c r="NFK164"/>
      <c r="NFL164"/>
      <c r="NFM164"/>
      <c r="NFN164"/>
      <c r="NFO164"/>
      <c r="NFP164"/>
      <c r="NFQ164"/>
      <c r="NFR164"/>
      <c r="NFS164"/>
      <c r="NFT164"/>
      <c r="NFU164"/>
      <c r="NFV164"/>
      <c r="NFW164"/>
      <c r="NFX164"/>
      <c r="NFY164"/>
      <c r="NFZ164"/>
      <c r="NGA164"/>
      <c r="NGB164"/>
      <c r="NGC164"/>
      <c r="NGD164"/>
      <c r="NGE164"/>
      <c r="NGF164"/>
      <c r="NGG164"/>
      <c r="NGH164"/>
      <c r="NGI164"/>
      <c r="NGJ164"/>
      <c r="NGK164"/>
      <c r="NGL164"/>
      <c r="NGM164"/>
      <c r="NGN164"/>
      <c r="NGO164"/>
      <c r="NGP164"/>
      <c r="NGQ164"/>
      <c r="NGR164"/>
      <c r="NGS164"/>
      <c r="NGT164"/>
      <c r="NGU164"/>
      <c r="NGV164"/>
      <c r="NGW164"/>
      <c r="NGX164"/>
      <c r="NGY164"/>
      <c r="NGZ164"/>
      <c r="NHA164"/>
      <c r="NHB164"/>
      <c r="NHC164"/>
      <c r="NHD164"/>
      <c r="NHE164"/>
      <c r="NHF164"/>
      <c r="NHG164"/>
      <c r="NHH164"/>
      <c r="NHI164"/>
      <c r="NHJ164"/>
      <c r="NHK164"/>
      <c r="NHL164"/>
      <c r="NHM164"/>
      <c r="NHN164"/>
      <c r="NHO164"/>
      <c r="NHP164"/>
      <c r="NHQ164"/>
      <c r="NHR164"/>
      <c r="NHS164"/>
      <c r="NHT164"/>
      <c r="NHU164"/>
      <c r="NHV164"/>
      <c r="NHW164"/>
      <c r="NHX164"/>
      <c r="NHY164"/>
      <c r="NHZ164"/>
      <c r="NIA164"/>
      <c r="NIB164"/>
      <c r="NIC164"/>
      <c r="NID164"/>
      <c r="NIE164"/>
      <c r="NIF164"/>
      <c r="NIG164"/>
      <c r="NIH164"/>
      <c r="NII164"/>
      <c r="NIJ164"/>
      <c r="NIK164"/>
      <c r="NIL164"/>
      <c r="NIM164"/>
      <c r="NIN164"/>
      <c r="NIO164"/>
      <c r="NIP164"/>
      <c r="NIQ164"/>
      <c r="NIR164"/>
      <c r="NIS164"/>
      <c r="NIT164"/>
      <c r="NIU164"/>
      <c r="NIV164"/>
      <c r="NIW164"/>
      <c r="NIX164"/>
      <c r="NIY164"/>
      <c r="NIZ164"/>
      <c r="NJA164"/>
      <c r="NJB164"/>
      <c r="NJC164"/>
      <c r="NJD164"/>
      <c r="NJE164"/>
      <c r="NJF164"/>
      <c r="NJG164"/>
      <c r="NJH164"/>
      <c r="NJI164"/>
      <c r="NJJ164"/>
      <c r="NJK164"/>
      <c r="NJL164"/>
      <c r="NJM164"/>
      <c r="NJN164"/>
      <c r="NJO164"/>
      <c r="NJP164"/>
      <c r="NJQ164"/>
      <c r="NJR164"/>
      <c r="NJS164"/>
      <c r="NJT164"/>
      <c r="NJU164"/>
      <c r="NJV164"/>
      <c r="NJW164"/>
      <c r="NJX164"/>
      <c r="NJY164"/>
      <c r="NJZ164"/>
      <c r="NKA164"/>
      <c r="NKB164"/>
      <c r="NKC164"/>
      <c r="NKD164"/>
      <c r="NKE164"/>
      <c r="NKF164"/>
      <c r="NKG164"/>
      <c r="NKH164"/>
      <c r="NKI164"/>
      <c r="NKJ164"/>
      <c r="NKK164"/>
      <c r="NKL164"/>
      <c r="NKM164"/>
      <c r="NKN164"/>
      <c r="NKO164"/>
      <c r="NKP164"/>
      <c r="NKQ164"/>
      <c r="NKR164"/>
      <c r="NKS164"/>
      <c r="NKT164"/>
      <c r="NKU164"/>
      <c r="NKV164"/>
      <c r="NKW164"/>
      <c r="NKX164"/>
      <c r="NKY164"/>
      <c r="NKZ164"/>
      <c r="NLA164"/>
      <c r="NLB164"/>
      <c r="NLC164"/>
      <c r="NLD164"/>
      <c r="NLE164"/>
      <c r="NLF164"/>
      <c r="NLG164"/>
      <c r="NLH164"/>
      <c r="NLI164"/>
      <c r="NLJ164"/>
      <c r="NLK164"/>
      <c r="NLL164"/>
      <c r="NLM164"/>
      <c r="NLN164"/>
      <c r="NLO164"/>
      <c r="NLP164"/>
      <c r="NLQ164"/>
      <c r="NLR164"/>
      <c r="NLS164"/>
      <c r="NLT164"/>
      <c r="NLU164"/>
      <c r="NLV164"/>
      <c r="NLW164"/>
      <c r="NLX164"/>
      <c r="NLY164"/>
      <c r="NLZ164"/>
      <c r="NMA164"/>
      <c r="NMB164"/>
      <c r="NMC164"/>
      <c r="NMD164"/>
      <c r="NME164"/>
      <c r="NMF164"/>
      <c r="NMG164"/>
      <c r="NMH164"/>
      <c r="NMI164"/>
      <c r="NMJ164"/>
      <c r="NMK164"/>
      <c r="NML164"/>
      <c r="NMM164"/>
      <c r="NMN164"/>
      <c r="NMO164"/>
      <c r="NMP164"/>
      <c r="NMQ164"/>
      <c r="NMR164"/>
      <c r="NMS164"/>
      <c r="NMT164"/>
      <c r="NMU164"/>
      <c r="NMV164"/>
      <c r="NMW164"/>
      <c r="NMX164"/>
      <c r="NMY164"/>
      <c r="NMZ164"/>
      <c r="NNA164"/>
      <c r="NNB164"/>
      <c r="NNC164"/>
      <c r="NND164"/>
      <c r="NNE164"/>
      <c r="NNF164"/>
      <c r="NNG164"/>
      <c r="NNH164"/>
      <c r="NNI164"/>
      <c r="NNJ164"/>
      <c r="NNK164"/>
      <c r="NNL164"/>
      <c r="NNM164"/>
      <c r="NNN164"/>
      <c r="NNO164"/>
      <c r="NNP164"/>
      <c r="NNQ164"/>
      <c r="NNR164"/>
      <c r="NNS164"/>
      <c r="NNT164"/>
      <c r="NNU164"/>
      <c r="NNV164"/>
      <c r="NNW164"/>
      <c r="NNX164"/>
      <c r="NNY164"/>
      <c r="NNZ164"/>
      <c r="NOA164"/>
      <c r="NOB164"/>
      <c r="NOC164"/>
      <c r="NOD164"/>
      <c r="NOE164"/>
      <c r="NOF164"/>
      <c r="NOG164"/>
      <c r="NOH164"/>
      <c r="NOI164"/>
      <c r="NOJ164"/>
      <c r="NOK164"/>
      <c r="NOL164"/>
      <c r="NOM164"/>
      <c r="NON164"/>
      <c r="NOO164"/>
      <c r="NOP164"/>
      <c r="NOQ164"/>
      <c r="NOR164"/>
      <c r="NOS164"/>
      <c r="NOT164"/>
      <c r="NOU164"/>
      <c r="NOV164"/>
      <c r="NOW164"/>
      <c r="NOX164"/>
      <c r="NOY164"/>
      <c r="NOZ164"/>
      <c r="NPA164"/>
      <c r="NPB164"/>
      <c r="NPC164"/>
      <c r="NPD164"/>
      <c r="NPE164"/>
      <c r="NPF164"/>
      <c r="NPG164"/>
      <c r="NPH164"/>
      <c r="NPI164"/>
      <c r="NPJ164"/>
      <c r="NPK164"/>
      <c r="NPL164"/>
      <c r="NPM164"/>
      <c r="NPN164"/>
      <c r="NPO164"/>
      <c r="NPP164"/>
      <c r="NPQ164"/>
      <c r="NPR164"/>
      <c r="NPS164"/>
      <c r="NPT164"/>
      <c r="NPU164"/>
      <c r="NPV164"/>
      <c r="NPW164"/>
      <c r="NPX164"/>
      <c r="NPY164"/>
      <c r="NPZ164"/>
      <c r="NQA164"/>
      <c r="NQB164"/>
      <c r="NQC164"/>
      <c r="NQD164"/>
      <c r="NQE164"/>
      <c r="NQF164"/>
      <c r="NQG164"/>
      <c r="NQH164"/>
      <c r="NQI164"/>
      <c r="NQJ164"/>
      <c r="NQK164"/>
      <c r="NQL164"/>
      <c r="NQM164"/>
      <c r="NQN164"/>
      <c r="NQO164"/>
      <c r="NQP164"/>
      <c r="NQQ164"/>
      <c r="NQR164"/>
      <c r="NQS164"/>
      <c r="NQT164"/>
      <c r="NQU164"/>
      <c r="NQV164"/>
      <c r="NQW164"/>
      <c r="NQX164"/>
      <c r="NQY164"/>
      <c r="NQZ164"/>
      <c r="NRA164"/>
      <c r="NRB164"/>
      <c r="NRC164"/>
      <c r="NRD164"/>
      <c r="NRE164"/>
      <c r="NRF164"/>
      <c r="NRG164"/>
      <c r="NRH164"/>
      <c r="NRI164"/>
      <c r="NRJ164"/>
      <c r="NRK164"/>
      <c r="NRL164"/>
      <c r="NRM164"/>
      <c r="NRN164"/>
      <c r="NRO164"/>
      <c r="NRP164"/>
      <c r="NRQ164"/>
      <c r="NRR164"/>
      <c r="NRS164"/>
      <c r="NRT164"/>
      <c r="NRU164"/>
      <c r="NRV164"/>
      <c r="NRW164"/>
      <c r="NRX164"/>
      <c r="NRY164"/>
      <c r="NRZ164"/>
      <c r="NSA164"/>
      <c r="NSB164"/>
      <c r="NSC164"/>
      <c r="NSD164"/>
      <c r="NSE164"/>
      <c r="NSF164"/>
      <c r="NSG164"/>
      <c r="NSH164"/>
      <c r="NSI164"/>
      <c r="NSJ164"/>
      <c r="NSK164"/>
      <c r="NSL164"/>
      <c r="NSM164"/>
      <c r="NSN164"/>
      <c r="NSO164"/>
      <c r="NSP164"/>
      <c r="NSQ164"/>
      <c r="NSR164"/>
      <c r="NSS164"/>
      <c r="NST164"/>
      <c r="NSU164"/>
      <c r="NSV164"/>
      <c r="NSW164"/>
      <c r="NSX164"/>
      <c r="NSY164"/>
      <c r="NSZ164"/>
      <c r="NTA164"/>
      <c r="NTB164"/>
      <c r="NTC164"/>
      <c r="NTD164"/>
      <c r="NTE164"/>
      <c r="NTF164"/>
      <c r="NTG164"/>
      <c r="NTH164"/>
      <c r="NTI164"/>
      <c r="NTJ164"/>
      <c r="NTK164"/>
      <c r="NTL164"/>
      <c r="NTM164"/>
      <c r="NTN164"/>
      <c r="NTO164"/>
      <c r="NTP164"/>
      <c r="NTQ164"/>
      <c r="NTR164"/>
      <c r="NTS164"/>
      <c r="NTT164"/>
      <c r="NTU164"/>
      <c r="NTV164"/>
      <c r="NTW164"/>
      <c r="NTX164"/>
      <c r="NTY164"/>
      <c r="NTZ164"/>
      <c r="NUA164"/>
      <c r="NUB164"/>
      <c r="NUC164"/>
      <c r="NUD164"/>
      <c r="NUE164"/>
      <c r="NUF164"/>
      <c r="NUG164"/>
      <c r="NUH164"/>
      <c r="NUI164"/>
      <c r="NUJ164"/>
      <c r="NUK164"/>
      <c r="NUL164"/>
      <c r="NUM164"/>
      <c r="NUN164"/>
      <c r="NUO164"/>
      <c r="NUP164"/>
      <c r="NUQ164"/>
      <c r="NUR164"/>
      <c r="NUS164"/>
      <c r="NUT164"/>
      <c r="NUU164"/>
      <c r="NUV164"/>
      <c r="NUW164"/>
      <c r="NUX164"/>
      <c r="NUY164"/>
      <c r="NUZ164"/>
      <c r="NVA164"/>
      <c r="NVB164"/>
      <c r="NVC164"/>
      <c r="NVD164"/>
      <c r="NVE164"/>
      <c r="NVF164"/>
      <c r="NVG164"/>
      <c r="NVH164"/>
      <c r="NVI164"/>
      <c r="NVJ164"/>
      <c r="NVK164"/>
      <c r="NVL164"/>
      <c r="NVM164"/>
      <c r="NVN164"/>
      <c r="NVO164"/>
      <c r="NVP164"/>
      <c r="NVQ164"/>
      <c r="NVR164"/>
      <c r="NVS164"/>
      <c r="NVT164"/>
      <c r="NVU164"/>
      <c r="NVV164"/>
      <c r="NVW164"/>
      <c r="NVX164"/>
      <c r="NVY164"/>
      <c r="NVZ164"/>
      <c r="NWA164"/>
      <c r="NWB164"/>
      <c r="NWC164"/>
      <c r="NWD164"/>
      <c r="NWE164"/>
      <c r="NWF164"/>
      <c r="NWG164"/>
      <c r="NWH164"/>
      <c r="NWI164"/>
      <c r="NWJ164"/>
      <c r="NWK164"/>
      <c r="NWL164"/>
      <c r="NWM164"/>
      <c r="NWN164"/>
      <c r="NWO164"/>
      <c r="NWP164"/>
      <c r="NWQ164"/>
      <c r="NWR164"/>
      <c r="NWS164"/>
      <c r="NWT164"/>
      <c r="NWU164"/>
      <c r="NWV164"/>
      <c r="NWW164"/>
      <c r="NWX164"/>
      <c r="NWY164"/>
      <c r="NWZ164"/>
      <c r="NXA164"/>
      <c r="NXB164"/>
      <c r="NXC164"/>
      <c r="NXD164"/>
      <c r="NXE164"/>
      <c r="NXF164"/>
      <c r="NXG164"/>
      <c r="NXH164"/>
      <c r="NXI164"/>
      <c r="NXJ164"/>
      <c r="NXK164"/>
      <c r="NXL164"/>
      <c r="NXM164"/>
      <c r="NXN164"/>
      <c r="NXO164"/>
      <c r="NXP164"/>
      <c r="NXQ164"/>
      <c r="NXR164"/>
      <c r="NXS164"/>
      <c r="NXT164"/>
      <c r="NXU164"/>
      <c r="NXV164"/>
      <c r="NXW164"/>
      <c r="NXX164"/>
      <c r="NXY164"/>
      <c r="NXZ164"/>
      <c r="NYA164"/>
      <c r="NYB164"/>
      <c r="NYC164"/>
      <c r="NYD164"/>
      <c r="NYE164"/>
      <c r="NYF164"/>
      <c r="NYG164"/>
      <c r="NYH164"/>
      <c r="NYI164"/>
      <c r="NYJ164"/>
      <c r="NYK164"/>
      <c r="NYL164"/>
      <c r="NYM164"/>
      <c r="NYN164"/>
      <c r="NYO164"/>
      <c r="NYP164"/>
      <c r="NYQ164"/>
      <c r="NYR164"/>
      <c r="NYS164"/>
      <c r="NYT164"/>
      <c r="NYU164"/>
      <c r="NYV164"/>
      <c r="NYW164"/>
      <c r="NYX164"/>
      <c r="NYY164"/>
      <c r="NYZ164"/>
      <c r="NZA164"/>
      <c r="NZB164"/>
      <c r="NZC164"/>
      <c r="NZD164"/>
      <c r="NZE164"/>
      <c r="NZF164"/>
      <c r="NZG164"/>
      <c r="NZH164"/>
      <c r="NZI164"/>
      <c r="NZJ164"/>
      <c r="NZK164"/>
      <c r="NZL164"/>
      <c r="NZM164"/>
      <c r="NZN164"/>
      <c r="NZO164"/>
      <c r="NZP164"/>
      <c r="NZQ164"/>
      <c r="NZR164"/>
      <c r="NZS164"/>
      <c r="NZT164"/>
      <c r="NZU164"/>
      <c r="NZV164"/>
      <c r="NZW164"/>
      <c r="NZX164"/>
      <c r="NZY164"/>
      <c r="NZZ164"/>
      <c r="OAA164"/>
      <c r="OAB164"/>
      <c r="OAC164"/>
      <c r="OAD164"/>
      <c r="OAE164"/>
      <c r="OAF164"/>
      <c r="OAG164"/>
      <c r="OAH164"/>
      <c r="OAI164"/>
      <c r="OAJ164"/>
      <c r="OAK164"/>
      <c r="OAL164"/>
      <c r="OAM164"/>
      <c r="OAN164"/>
      <c r="OAO164"/>
      <c r="OAP164"/>
      <c r="OAQ164"/>
      <c r="OAR164"/>
      <c r="OAS164"/>
      <c r="OAT164"/>
      <c r="OAU164"/>
      <c r="OAV164"/>
      <c r="OAW164"/>
      <c r="OAX164"/>
      <c r="OAY164"/>
      <c r="OAZ164"/>
      <c r="OBA164"/>
      <c r="OBB164"/>
      <c r="OBC164"/>
      <c r="OBD164"/>
      <c r="OBE164"/>
      <c r="OBF164"/>
      <c r="OBG164"/>
      <c r="OBH164"/>
      <c r="OBI164"/>
      <c r="OBJ164"/>
      <c r="OBK164"/>
      <c r="OBL164"/>
      <c r="OBM164"/>
      <c r="OBN164"/>
      <c r="OBO164"/>
      <c r="OBP164"/>
      <c r="OBQ164"/>
      <c r="OBR164"/>
      <c r="OBS164"/>
      <c r="OBT164"/>
      <c r="OBU164"/>
      <c r="OBV164"/>
      <c r="OBW164"/>
      <c r="OBX164"/>
      <c r="OBY164"/>
      <c r="OBZ164"/>
      <c r="OCA164"/>
      <c r="OCB164"/>
      <c r="OCC164"/>
      <c r="OCD164"/>
      <c r="OCE164"/>
      <c r="OCF164"/>
      <c r="OCG164"/>
      <c r="OCH164"/>
      <c r="OCI164"/>
      <c r="OCJ164"/>
      <c r="OCK164"/>
      <c r="OCL164"/>
      <c r="OCM164"/>
      <c r="OCN164"/>
      <c r="OCO164"/>
      <c r="OCP164"/>
      <c r="OCQ164"/>
      <c r="OCR164"/>
      <c r="OCS164"/>
      <c r="OCT164"/>
      <c r="OCU164"/>
      <c r="OCV164"/>
      <c r="OCW164"/>
      <c r="OCX164"/>
      <c r="OCY164"/>
      <c r="OCZ164"/>
      <c r="ODA164"/>
      <c r="ODB164"/>
      <c r="ODC164"/>
      <c r="ODD164"/>
      <c r="ODE164"/>
      <c r="ODF164"/>
      <c r="ODG164"/>
      <c r="ODH164"/>
      <c r="ODI164"/>
      <c r="ODJ164"/>
      <c r="ODK164"/>
      <c r="ODL164"/>
      <c r="ODM164"/>
      <c r="ODN164"/>
      <c r="ODO164"/>
      <c r="ODP164"/>
      <c r="ODQ164"/>
      <c r="ODR164"/>
      <c r="ODS164"/>
      <c r="ODT164"/>
      <c r="ODU164"/>
      <c r="ODV164"/>
      <c r="ODW164"/>
      <c r="ODX164"/>
      <c r="ODY164"/>
      <c r="ODZ164"/>
      <c r="OEA164"/>
      <c r="OEB164"/>
      <c r="OEC164"/>
      <c r="OED164"/>
      <c r="OEE164"/>
      <c r="OEF164"/>
      <c r="OEG164"/>
      <c r="OEH164"/>
      <c r="OEI164"/>
      <c r="OEJ164"/>
      <c r="OEK164"/>
      <c r="OEL164"/>
      <c r="OEM164"/>
      <c r="OEN164"/>
      <c r="OEO164"/>
      <c r="OEP164"/>
      <c r="OEQ164"/>
      <c r="OER164"/>
      <c r="OES164"/>
      <c r="OET164"/>
      <c r="OEU164"/>
      <c r="OEV164"/>
      <c r="OEW164"/>
      <c r="OEX164"/>
      <c r="OEY164"/>
      <c r="OEZ164"/>
      <c r="OFA164"/>
      <c r="OFB164"/>
      <c r="OFC164"/>
      <c r="OFD164"/>
      <c r="OFE164"/>
      <c r="OFF164"/>
      <c r="OFG164"/>
      <c r="OFH164"/>
      <c r="OFI164"/>
      <c r="OFJ164"/>
      <c r="OFK164"/>
      <c r="OFL164"/>
      <c r="OFM164"/>
      <c r="OFN164"/>
      <c r="OFO164"/>
      <c r="OFP164"/>
      <c r="OFQ164"/>
      <c r="OFR164"/>
      <c r="OFS164"/>
      <c r="OFT164"/>
      <c r="OFU164"/>
      <c r="OFV164"/>
      <c r="OFW164"/>
      <c r="OFX164"/>
      <c r="OFY164"/>
      <c r="OFZ164"/>
      <c r="OGA164"/>
      <c r="OGB164"/>
      <c r="OGC164"/>
      <c r="OGD164"/>
      <c r="OGE164"/>
      <c r="OGF164"/>
      <c r="OGG164"/>
      <c r="OGH164"/>
      <c r="OGI164"/>
      <c r="OGJ164"/>
      <c r="OGK164"/>
      <c r="OGL164"/>
      <c r="OGM164"/>
      <c r="OGN164"/>
      <c r="OGO164"/>
      <c r="OGP164"/>
      <c r="OGQ164"/>
      <c r="OGR164"/>
      <c r="OGS164"/>
      <c r="OGT164"/>
      <c r="OGU164"/>
      <c r="OGV164"/>
      <c r="OGW164"/>
      <c r="OGX164"/>
      <c r="OGY164"/>
      <c r="OGZ164"/>
      <c r="OHA164"/>
      <c r="OHB164"/>
      <c r="OHC164"/>
      <c r="OHD164"/>
      <c r="OHE164"/>
      <c r="OHF164"/>
      <c r="OHG164"/>
      <c r="OHH164"/>
      <c r="OHI164"/>
      <c r="OHJ164"/>
      <c r="OHK164"/>
      <c r="OHL164"/>
      <c r="OHM164"/>
      <c r="OHN164"/>
      <c r="OHO164"/>
      <c r="OHP164"/>
      <c r="OHQ164"/>
      <c r="OHR164"/>
      <c r="OHS164"/>
      <c r="OHT164"/>
      <c r="OHU164"/>
      <c r="OHV164"/>
      <c r="OHW164"/>
      <c r="OHX164"/>
      <c r="OHY164"/>
      <c r="OHZ164"/>
      <c r="OIA164"/>
      <c r="OIB164"/>
      <c r="OIC164"/>
      <c r="OID164"/>
      <c r="OIE164"/>
      <c r="OIF164"/>
      <c r="OIG164"/>
      <c r="OIH164"/>
      <c r="OII164"/>
      <c r="OIJ164"/>
      <c r="OIK164"/>
      <c r="OIL164"/>
      <c r="OIM164"/>
      <c r="OIN164"/>
      <c r="OIO164"/>
      <c r="OIP164"/>
      <c r="OIQ164"/>
      <c r="OIR164"/>
      <c r="OIS164"/>
      <c r="OIT164"/>
      <c r="OIU164"/>
      <c r="OIV164"/>
      <c r="OIW164"/>
      <c r="OIX164"/>
      <c r="OIY164"/>
      <c r="OIZ164"/>
      <c r="OJA164"/>
      <c r="OJB164"/>
      <c r="OJC164"/>
      <c r="OJD164"/>
      <c r="OJE164"/>
      <c r="OJF164"/>
      <c r="OJG164"/>
      <c r="OJH164"/>
      <c r="OJI164"/>
      <c r="OJJ164"/>
      <c r="OJK164"/>
      <c r="OJL164"/>
      <c r="OJM164"/>
      <c r="OJN164"/>
      <c r="OJO164"/>
      <c r="OJP164"/>
      <c r="OJQ164"/>
      <c r="OJR164"/>
      <c r="OJS164"/>
      <c r="OJT164"/>
      <c r="OJU164"/>
      <c r="OJV164"/>
      <c r="OJW164"/>
      <c r="OJX164"/>
      <c r="OJY164"/>
      <c r="OJZ164"/>
      <c r="OKA164"/>
      <c r="OKB164"/>
      <c r="OKC164"/>
      <c r="OKD164"/>
      <c r="OKE164"/>
      <c r="OKF164"/>
      <c r="OKG164"/>
      <c r="OKH164"/>
      <c r="OKI164"/>
      <c r="OKJ164"/>
      <c r="OKK164"/>
      <c r="OKL164"/>
      <c r="OKM164"/>
      <c r="OKN164"/>
      <c r="OKO164"/>
      <c r="OKP164"/>
      <c r="OKQ164"/>
      <c r="OKR164"/>
      <c r="OKS164"/>
      <c r="OKT164"/>
      <c r="OKU164"/>
      <c r="OKV164"/>
      <c r="OKW164"/>
      <c r="OKX164"/>
      <c r="OKY164"/>
      <c r="OKZ164"/>
      <c r="OLA164"/>
      <c r="OLB164"/>
      <c r="OLC164"/>
      <c r="OLD164"/>
      <c r="OLE164"/>
      <c r="OLF164"/>
      <c r="OLG164"/>
      <c r="OLH164"/>
      <c r="OLI164"/>
      <c r="OLJ164"/>
      <c r="OLK164"/>
      <c r="OLL164"/>
      <c r="OLM164"/>
      <c r="OLN164"/>
      <c r="OLO164"/>
      <c r="OLP164"/>
      <c r="OLQ164"/>
      <c r="OLR164"/>
      <c r="OLS164"/>
      <c r="OLT164"/>
      <c r="OLU164"/>
      <c r="OLV164"/>
      <c r="OLW164"/>
      <c r="OLX164"/>
      <c r="OLY164"/>
      <c r="OLZ164"/>
      <c r="OMA164"/>
      <c r="OMB164"/>
      <c r="OMC164"/>
      <c r="OMD164"/>
      <c r="OME164"/>
      <c r="OMF164"/>
      <c r="OMG164"/>
      <c r="OMH164"/>
      <c r="OMI164"/>
      <c r="OMJ164"/>
      <c r="OMK164"/>
      <c r="OML164"/>
      <c r="OMM164"/>
      <c r="OMN164"/>
      <c r="OMO164"/>
      <c r="OMP164"/>
      <c r="OMQ164"/>
      <c r="OMR164"/>
      <c r="OMS164"/>
      <c r="OMT164"/>
      <c r="OMU164"/>
      <c r="OMV164"/>
      <c r="OMW164"/>
      <c r="OMX164"/>
      <c r="OMY164"/>
      <c r="OMZ164"/>
      <c r="ONA164"/>
      <c r="ONB164"/>
      <c r="ONC164"/>
      <c r="OND164"/>
      <c r="ONE164"/>
      <c r="ONF164"/>
      <c r="ONG164"/>
      <c r="ONH164"/>
      <c r="ONI164"/>
      <c r="ONJ164"/>
      <c r="ONK164"/>
      <c r="ONL164"/>
      <c r="ONM164"/>
      <c r="ONN164"/>
      <c r="ONO164"/>
      <c r="ONP164"/>
      <c r="ONQ164"/>
      <c r="ONR164"/>
      <c r="ONS164"/>
      <c r="ONT164"/>
      <c r="ONU164"/>
      <c r="ONV164"/>
      <c r="ONW164"/>
      <c r="ONX164"/>
      <c r="ONY164"/>
      <c r="ONZ164"/>
      <c r="OOA164"/>
      <c r="OOB164"/>
      <c r="OOC164"/>
      <c r="OOD164"/>
      <c r="OOE164"/>
      <c r="OOF164"/>
      <c r="OOG164"/>
      <c r="OOH164"/>
      <c r="OOI164"/>
      <c r="OOJ164"/>
      <c r="OOK164"/>
      <c r="OOL164"/>
      <c r="OOM164"/>
      <c r="OON164"/>
      <c r="OOO164"/>
      <c r="OOP164"/>
      <c r="OOQ164"/>
      <c r="OOR164"/>
      <c r="OOS164"/>
      <c r="OOT164"/>
      <c r="OOU164"/>
      <c r="OOV164"/>
      <c r="OOW164"/>
      <c r="OOX164"/>
      <c r="OOY164"/>
      <c r="OOZ164"/>
      <c r="OPA164"/>
      <c r="OPB164"/>
      <c r="OPC164"/>
      <c r="OPD164"/>
      <c r="OPE164"/>
      <c r="OPF164"/>
      <c r="OPG164"/>
      <c r="OPH164"/>
      <c r="OPI164"/>
      <c r="OPJ164"/>
      <c r="OPK164"/>
      <c r="OPL164"/>
      <c r="OPM164"/>
      <c r="OPN164"/>
      <c r="OPO164"/>
      <c r="OPP164"/>
      <c r="OPQ164"/>
      <c r="OPR164"/>
      <c r="OPS164"/>
      <c r="OPT164"/>
      <c r="OPU164"/>
      <c r="OPV164"/>
      <c r="OPW164"/>
      <c r="OPX164"/>
      <c r="OPY164"/>
      <c r="OPZ164"/>
      <c r="OQA164"/>
      <c r="OQB164"/>
      <c r="OQC164"/>
      <c r="OQD164"/>
      <c r="OQE164"/>
      <c r="OQF164"/>
      <c r="OQG164"/>
      <c r="OQH164"/>
      <c r="OQI164"/>
      <c r="OQJ164"/>
      <c r="OQK164"/>
      <c r="OQL164"/>
      <c r="OQM164"/>
      <c r="OQN164"/>
      <c r="OQO164"/>
      <c r="OQP164"/>
      <c r="OQQ164"/>
      <c r="OQR164"/>
      <c r="OQS164"/>
      <c r="OQT164"/>
      <c r="OQU164"/>
      <c r="OQV164"/>
      <c r="OQW164"/>
      <c r="OQX164"/>
      <c r="OQY164"/>
      <c r="OQZ164"/>
      <c r="ORA164"/>
      <c r="ORB164"/>
      <c r="ORC164"/>
      <c r="ORD164"/>
      <c r="ORE164"/>
      <c r="ORF164"/>
      <c r="ORG164"/>
      <c r="ORH164"/>
      <c r="ORI164"/>
      <c r="ORJ164"/>
      <c r="ORK164"/>
      <c r="ORL164"/>
      <c r="ORM164"/>
      <c r="ORN164"/>
      <c r="ORO164"/>
      <c r="ORP164"/>
      <c r="ORQ164"/>
      <c r="ORR164"/>
      <c r="ORS164"/>
      <c r="ORT164"/>
      <c r="ORU164"/>
      <c r="ORV164"/>
      <c r="ORW164"/>
      <c r="ORX164"/>
      <c r="ORY164"/>
      <c r="ORZ164"/>
      <c r="OSA164"/>
      <c r="OSB164"/>
      <c r="OSC164"/>
      <c r="OSD164"/>
      <c r="OSE164"/>
      <c r="OSF164"/>
      <c r="OSG164"/>
      <c r="OSH164"/>
      <c r="OSI164"/>
      <c r="OSJ164"/>
      <c r="OSK164"/>
      <c r="OSL164"/>
      <c r="OSM164"/>
      <c r="OSN164"/>
      <c r="OSO164"/>
      <c r="OSP164"/>
      <c r="OSQ164"/>
      <c r="OSR164"/>
      <c r="OSS164"/>
      <c r="OST164"/>
      <c r="OSU164"/>
      <c r="OSV164"/>
      <c r="OSW164"/>
      <c r="OSX164"/>
      <c r="OSY164"/>
      <c r="OSZ164"/>
      <c r="OTA164"/>
      <c r="OTB164"/>
      <c r="OTC164"/>
      <c r="OTD164"/>
      <c r="OTE164"/>
      <c r="OTF164"/>
      <c r="OTG164"/>
      <c r="OTH164"/>
      <c r="OTI164"/>
      <c r="OTJ164"/>
      <c r="OTK164"/>
      <c r="OTL164"/>
      <c r="OTM164"/>
      <c r="OTN164"/>
      <c r="OTO164"/>
      <c r="OTP164"/>
      <c r="OTQ164"/>
      <c r="OTR164"/>
      <c r="OTS164"/>
      <c r="OTT164"/>
      <c r="OTU164"/>
      <c r="OTV164"/>
      <c r="OTW164"/>
      <c r="OTX164"/>
      <c r="OTY164"/>
      <c r="OTZ164"/>
      <c r="OUA164"/>
      <c r="OUB164"/>
      <c r="OUC164"/>
      <c r="OUD164"/>
      <c r="OUE164"/>
      <c r="OUF164"/>
      <c r="OUG164"/>
      <c r="OUH164"/>
      <c r="OUI164"/>
      <c r="OUJ164"/>
      <c r="OUK164"/>
      <c r="OUL164"/>
      <c r="OUM164"/>
      <c r="OUN164"/>
      <c r="OUO164"/>
      <c r="OUP164"/>
      <c r="OUQ164"/>
      <c r="OUR164"/>
      <c r="OUS164"/>
      <c r="OUT164"/>
      <c r="OUU164"/>
      <c r="OUV164"/>
      <c r="OUW164"/>
      <c r="OUX164"/>
      <c r="OUY164"/>
      <c r="OUZ164"/>
      <c r="OVA164"/>
      <c r="OVB164"/>
      <c r="OVC164"/>
      <c r="OVD164"/>
      <c r="OVE164"/>
      <c r="OVF164"/>
      <c r="OVG164"/>
      <c r="OVH164"/>
      <c r="OVI164"/>
      <c r="OVJ164"/>
      <c r="OVK164"/>
      <c r="OVL164"/>
      <c r="OVM164"/>
      <c r="OVN164"/>
      <c r="OVO164"/>
      <c r="OVP164"/>
      <c r="OVQ164"/>
      <c r="OVR164"/>
      <c r="OVS164"/>
      <c r="OVT164"/>
      <c r="OVU164"/>
      <c r="OVV164"/>
      <c r="OVW164"/>
      <c r="OVX164"/>
      <c r="OVY164"/>
      <c r="OVZ164"/>
      <c r="OWA164"/>
      <c r="OWB164"/>
      <c r="OWC164"/>
      <c r="OWD164"/>
      <c r="OWE164"/>
      <c r="OWF164"/>
      <c r="OWG164"/>
      <c r="OWH164"/>
      <c r="OWI164"/>
      <c r="OWJ164"/>
      <c r="OWK164"/>
      <c r="OWL164"/>
      <c r="OWM164"/>
      <c r="OWN164"/>
      <c r="OWO164"/>
      <c r="OWP164"/>
      <c r="OWQ164"/>
      <c r="OWR164"/>
      <c r="OWS164"/>
      <c r="OWT164"/>
      <c r="OWU164"/>
      <c r="OWV164"/>
      <c r="OWW164"/>
      <c r="OWX164"/>
      <c r="OWY164"/>
      <c r="OWZ164"/>
      <c r="OXA164"/>
      <c r="OXB164"/>
      <c r="OXC164"/>
      <c r="OXD164"/>
      <c r="OXE164"/>
      <c r="OXF164"/>
      <c r="OXG164"/>
      <c r="OXH164"/>
      <c r="OXI164"/>
      <c r="OXJ164"/>
      <c r="OXK164"/>
      <c r="OXL164"/>
      <c r="OXM164"/>
      <c r="OXN164"/>
      <c r="OXO164"/>
      <c r="OXP164"/>
      <c r="OXQ164"/>
      <c r="OXR164"/>
      <c r="OXS164"/>
      <c r="OXT164"/>
      <c r="OXU164"/>
      <c r="OXV164"/>
      <c r="OXW164"/>
      <c r="OXX164"/>
      <c r="OXY164"/>
      <c r="OXZ164"/>
      <c r="OYA164"/>
      <c r="OYB164"/>
      <c r="OYC164"/>
      <c r="OYD164"/>
      <c r="OYE164"/>
      <c r="OYF164"/>
      <c r="OYG164"/>
      <c r="OYH164"/>
      <c r="OYI164"/>
      <c r="OYJ164"/>
      <c r="OYK164"/>
      <c r="OYL164"/>
      <c r="OYM164"/>
      <c r="OYN164"/>
      <c r="OYO164"/>
      <c r="OYP164"/>
      <c r="OYQ164"/>
      <c r="OYR164"/>
      <c r="OYS164"/>
      <c r="OYT164"/>
      <c r="OYU164"/>
      <c r="OYV164"/>
      <c r="OYW164"/>
      <c r="OYX164"/>
      <c r="OYY164"/>
      <c r="OYZ164"/>
      <c r="OZA164"/>
      <c r="OZB164"/>
      <c r="OZC164"/>
      <c r="OZD164"/>
      <c r="OZE164"/>
      <c r="OZF164"/>
      <c r="OZG164"/>
      <c r="OZH164"/>
      <c r="OZI164"/>
      <c r="OZJ164"/>
      <c r="OZK164"/>
      <c r="OZL164"/>
      <c r="OZM164"/>
      <c r="OZN164"/>
      <c r="OZO164"/>
      <c r="OZP164"/>
      <c r="OZQ164"/>
      <c r="OZR164"/>
      <c r="OZS164"/>
      <c r="OZT164"/>
      <c r="OZU164"/>
      <c r="OZV164"/>
      <c r="OZW164"/>
      <c r="OZX164"/>
      <c r="OZY164"/>
      <c r="OZZ164"/>
      <c r="PAA164"/>
      <c r="PAB164"/>
      <c r="PAC164"/>
      <c r="PAD164"/>
      <c r="PAE164"/>
      <c r="PAF164"/>
      <c r="PAG164"/>
      <c r="PAH164"/>
      <c r="PAI164"/>
      <c r="PAJ164"/>
      <c r="PAK164"/>
      <c r="PAL164"/>
      <c r="PAM164"/>
      <c r="PAN164"/>
      <c r="PAO164"/>
      <c r="PAP164"/>
      <c r="PAQ164"/>
      <c r="PAR164"/>
      <c r="PAS164"/>
      <c r="PAT164"/>
      <c r="PAU164"/>
      <c r="PAV164"/>
      <c r="PAW164"/>
      <c r="PAX164"/>
      <c r="PAY164"/>
      <c r="PAZ164"/>
      <c r="PBA164"/>
      <c r="PBB164"/>
      <c r="PBC164"/>
      <c r="PBD164"/>
      <c r="PBE164"/>
      <c r="PBF164"/>
      <c r="PBG164"/>
      <c r="PBH164"/>
      <c r="PBI164"/>
      <c r="PBJ164"/>
      <c r="PBK164"/>
      <c r="PBL164"/>
      <c r="PBM164"/>
      <c r="PBN164"/>
      <c r="PBO164"/>
      <c r="PBP164"/>
      <c r="PBQ164"/>
      <c r="PBR164"/>
      <c r="PBS164"/>
      <c r="PBT164"/>
      <c r="PBU164"/>
      <c r="PBV164"/>
      <c r="PBW164"/>
      <c r="PBX164"/>
      <c r="PBY164"/>
      <c r="PBZ164"/>
      <c r="PCA164"/>
      <c r="PCB164"/>
      <c r="PCC164"/>
      <c r="PCD164"/>
      <c r="PCE164"/>
      <c r="PCF164"/>
      <c r="PCG164"/>
      <c r="PCH164"/>
      <c r="PCI164"/>
      <c r="PCJ164"/>
      <c r="PCK164"/>
      <c r="PCL164"/>
      <c r="PCM164"/>
      <c r="PCN164"/>
      <c r="PCO164"/>
      <c r="PCP164"/>
      <c r="PCQ164"/>
      <c r="PCR164"/>
      <c r="PCS164"/>
      <c r="PCT164"/>
      <c r="PCU164"/>
      <c r="PCV164"/>
      <c r="PCW164"/>
      <c r="PCX164"/>
      <c r="PCY164"/>
      <c r="PCZ164"/>
      <c r="PDA164"/>
      <c r="PDB164"/>
      <c r="PDC164"/>
      <c r="PDD164"/>
      <c r="PDE164"/>
      <c r="PDF164"/>
      <c r="PDG164"/>
      <c r="PDH164"/>
      <c r="PDI164"/>
      <c r="PDJ164"/>
      <c r="PDK164"/>
      <c r="PDL164"/>
      <c r="PDM164"/>
      <c r="PDN164"/>
      <c r="PDO164"/>
      <c r="PDP164"/>
      <c r="PDQ164"/>
      <c r="PDR164"/>
      <c r="PDS164"/>
      <c r="PDT164"/>
      <c r="PDU164"/>
      <c r="PDV164"/>
      <c r="PDW164"/>
      <c r="PDX164"/>
      <c r="PDY164"/>
      <c r="PDZ164"/>
      <c r="PEA164"/>
      <c r="PEB164"/>
      <c r="PEC164"/>
      <c r="PED164"/>
      <c r="PEE164"/>
      <c r="PEF164"/>
      <c r="PEG164"/>
      <c r="PEH164"/>
      <c r="PEI164"/>
      <c r="PEJ164"/>
      <c r="PEK164"/>
      <c r="PEL164"/>
      <c r="PEM164"/>
      <c r="PEN164"/>
      <c r="PEO164"/>
      <c r="PEP164"/>
      <c r="PEQ164"/>
      <c r="PER164"/>
      <c r="PES164"/>
      <c r="PET164"/>
      <c r="PEU164"/>
      <c r="PEV164"/>
      <c r="PEW164"/>
      <c r="PEX164"/>
      <c r="PEY164"/>
      <c r="PEZ164"/>
      <c r="PFA164"/>
      <c r="PFB164"/>
      <c r="PFC164"/>
      <c r="PFD164"/>
      <c r="PFE164"/>
      <c r="PFF164"/>
      <c r="PFG164"/>
      <c r="PFH164"/>
      <c r="PFI164"/>
      <c r="PFJ164"/>
      <c r="PFK164"/>
      <c r="PFL164"/>
      <c r="PFM164"/>
      <c r="PFN164"/>
      <c r="PFO164"/>
      <c r="PFP164"/>
      <c r="PFQ164"/>
      <c r="PFR164"/>
      <c r="PFS164"/>
      <c r="PFT164"/>
      <c r="PFU164"/>
      <c r="PFV164"/>
      <c r="PFW164"/>
      <c r="PFX164"/>
      <c r="PFY164"/>
      <c r="PFZ164"/>
      <c r="PGA164"/>
      <c r="PGB164"/>
      <c r="PGC164"/>
      <c r="PGD164"/>
      <c r="PGE164"/>
      <c r="PGF164"/>
      <c r="PGG164"/>
      <c r="PGH164"/>
      <c r="PGI164"/>
      <c r="PGJ164"/>
      <c r="PGK164"/>
      <c r="PGL164"/>
      <c r="PGM164"/>
      <c r="PGN164"/>
      <c r="PGO164"/>
      <c r="PGP164"/>
      <c r="PGQ164"/>
      <c r="PGR164"/>
      <c r="PGS164"/>
      <c r="PGT164"/>
      <c r="PGU164"/>
      <c r="PGV164"/>
      <c r="PGW164"/>
      <c r="PGX164"/>
      <c r="PGY164"/>
      <c r="PGZ164"/>
      <c r="PHA164"/>
      <c r="PHB164"/>
      <c r="PHC164"/>
      <c r="PHD164"/>
      <c r="PHE164"/>
      <c r="PHF164"/>
      <c r="PHG164"/>
      <c r="PHH164"/>
      <c r="PHI164"/>
      <c r="PHJ164"/>
      <c r="PHK164"/>
      <c r="PHL164"/>
      <c r="PHM164"/>
      <c r="PHN164"/>
      <c r="PHO164"/>
      <c r="PHP164"/>
      <c r="PHQ164"/>
      <c r="PHR164"/>
      <c r="PHS164"/>
      <c r="PHT164"/>
      <c r="PHU164"/>
      <c r="PHV164"/>
      <c r="PHW164"/>
      <c r="PHX164"/>
      <c r="PHY164"/>
      <c r="PHZ164"/>
      <c r="PIA164"/>
      <c r="PIB164"/>
      <c r="PIC164"/>
      <c r="PID164"/>
      <c r="PIE164"/>
      <c r="PIF164"/>
      <c r="PIG164"/>
      <c r="PIH164"/>
      <c r="PII164"/>
      <c r="PIJ164"/>
      <c r="PIK164"/>
      <c r="PIL164"/>
      <c r="PIM164"/>
      <c r="PIN164"/>
      <c r="PIO164"/>
      <c r="PIP164"/>
      <c r="PIQ164"/>
      <c r="PIR164"/>
      <c r="PIS164"/>
      <c r="PIT164"/>
      <c r="PIU164"/>
      <c r="PIV164"/>
      <c r="PIW164"/>
      <c r="PIX164"/>
      <c r="PIY164"/>
      <c r="PIZ164"/>
      <c r="PJA164"/>
      <c r="PJB164"/>
      <c r="PJC164"/>
      <c r="PJD164"/>
      <c r="PJE164"/>
      <c r="PJF164"/>
      <c r="PJG164"/>
      <c r="PJH164"/>
      <c r="PJI164"/>
      <c r="PJJ164"/>
      <c r="PJK164"/>
      <c r="PJL164"/>
      <c r="PJM164"/>
      <c r="PJN164"/>
      <c r="PJO164"/>
      <c r="PJP164"/>
      <c r="PJQ164"/>
      <c r="PJR164"/>
      <c r="PJS164"/>
      <c r="PJT164"/>
      <c r="PJU164"/>
      <c r="PJV164"/>
      <c r="PJW164"/>
      <c r="PJX164"/>
      <c r="PJY164"/>
      <c r="PJZ164"/>
      <c r="PKA164"/>
      <c r="PKB164"/>
      <c r="PKC164"/>
      <c r="PKD164"/>
      <c r="PKE164"/>
      <c r="PKF164"/>
      <c r="PKG164"/>
      <c r="PKH164"/>
      <c r="PKI164"/>
      <c r="PKJ164"/>
      <c r="PKK164"/>
      <c r="PKL164"/>
      <c r="PKM164"/>
      <c r="PKN164"/>
      <c r="PKO164"/>
      <c r="PKP164"/>
      <c r="PKQ164"/>
      <c r="PKR164"/>
      <c r="PKS164"/>
      <c r="PKT164"/>
      <c r="PKU164"/>
      <c r="PKV164"/>
      <c r="PKW164"/>
      <c r="PKX164"/>
      <c r="PKY164"/>
      <c r="PKZ164"/>
      <c r="PLA164"/>
      <c r="PLB164"/>
      <c r="PLC164"/>
      <c r="PLD164"/>
      <c r="PLE164"/>
      <c r="PLF164"/>
      <c r="PLG164"/>
      <c r="PLH164"/>
      <c r="PLI164"/>
      <c r="PLJ164"/>
      <c r="PLK164"/>
      <c r="PLL164"/>
      <c r="PLM164"/>
      <c r="PLN164"/>
      <c r="PLO164"/>
      <c r="PLP164"/>
      <c r="PLQ164"/>
      <c r="PLR164"/>
      <c r="PLS164"/>
      <c r="PLT164"/>
      <c r="PLU164"/>
      <c r="PLV164"/>
      <c r="PLW164"/>
      <c r="PLX164"/>
      <c r="PLY164"/>
      <c r="PLZ164"/>
      <c r="PMA164"/>
      <c r="PMB164"/>
      <c r="PMC164"/>
      <c r="PMD164"/>
      <c r="PME164"/>
      <c r="PMF164"/>
      <c r="PMG164"/>
      <c r="PMH164"/>
      <c r="PMI164"/>
      <c r="PMJ164"/>
      <c r="PMK164"/>
      <c r="PML164"/>
      <c r="PMM164"/>
      <c r="PMN164"/>
      <c r="PMO164"/>
      <c r="PMP164"/>
      <c r="PMQ164"/>
      <c r="PMR164"/>
      <c r="PMS164"/>
      <c r="PMT164"/>
      <c r="PMU164"/>
      <c r="PMV164"/>
      <c r="PMW164"/>
      <c r="PMX164"/>
      <c r="PMY164"/>
      <c r="PMZ164"/>
      <c r="PNA164"/>
      <c r="PNB164"/>
      <c r="PNC164"/>
      <c r="PND164"/>
      <c r="PNE164"/>
      <c r="PNF164"/>
      <c r="PNG164"/>
      <c r="PNH164"/>
      <c r="PNI164"/>
      <c r="PNJ164"/>
      <c r="PNK164"/>
      <c r="PNL164"/>
      <c r="PNM164"/>
      <c r="PNN164"/>
      <c r="PNO164"/>
      <c r="PNP164"/>
      <c r="PNQ164"/>
      <c r="PNR164"/>
      <c r="PNS164"/>
      <c r="PNT164"/>
      <c r="PNU164"/>
      <c r="PNV164"/>
      <c r="PNW164"/>
      <c r="PNX164"/>
      <c r="PNY164"/>
      <c r="PNZ164"/>
      <c r="POA164"/>
      <c r="POB164"/>
      <c r="POC164"/>
      <c r="POD164"/>
      <c r="POE164"/>
      <c r="POF164"/>
      <c r="POG164"/>
      <c r="POH164"/>
      <c r="POI164"/>
      <c r="POJ164"/>
      <c r="POK164"/>
      <c r="POL164"/>
      <c r="POM164"/>
      <c r="PON164"/>
      <c r="POO164"/>
      <c r="POP164"/>
      <c r="POQ164"/>
      <c r="POR164"/>
      <c r="POS164"/>
      <c r="POT164"/>
      <c r="POU164"/>
      <c r="POV164"/>
      <c r="POW164"/>
      <c r="POX164"/>
      <c r="POY164"/>
      <c r="POZ164"/>
      <c r="PPA164"/>
      <c r="PPB164"/>
      <c r="PPC164"/>
      <c r="PPD164"/>
      <c r="PPE164"/>
      <c r="PPF164"/>
      <c r="PPG164"/>
      <c r="PPH164"/>
      <c r="PPI164"/>
      <c r="PPJ164"/>
      <c r="PPK164"/>
      <c r="PPL164"/>
      <c r="PPM164"/>
      <c r="PPN164"/>
      <c r="PPO164"/>
      <c r="PPP164"/>
      <c r="PPQ164"/>
      <c r="PPR164"/>
      <c r="PPS164"/>
      <c r="PPT164"/>
      <c r="PPU164"/>
      <c r="PPV164"/>
      <c r="PPW164"/>
      <c r="PPX164"/>
      <c r="PPY164"/>
      <c r="PPZ164"/>
      <c r="PQA164"/>
      <c r="PQB164"/>
      <c r="PQC164"/>
      <c r="PQD164"/>
      <c r="PQE164"/>
      <c r="PQF164"/>
      <c r="PQG164"/>
      <c r="PQH164"/>
      <c r="PQI164"/>
      <c r="PQJ164"/>
      <c r="PQK164"/>
      <c r="PQL164"/>
      <c r="PQM164"/>
      <c r="PQN164"/>
      <c r="PQO164"/>
      <c r="PQP164"/>
      <c r="PQQ164"/>
      <c r="PQR164"/>
      <c r="PQS164"/>
      <c r="PQT164"/>
      <c r="PQU164"/>
      <c r="PQV164"/>
      <c r="PQW164"/>
      <c r="PQX164"/>
      <c r="PQY164"/>
      <c r="PQZ164"/>
      <c r="PRA164"/>
      <c r="PRB164"/>
      <c r="PRC164"/>
      <c r="PRD164"/>
      <c r="PRE164"/>
      <c r="PRF164"/>
      <c r="PRG164"/>
      <c r="PRH164"/>
      <c r="PRI164"/>
      <c r="PRJ164"/>
      <c r="PRK164"/>
      <c r="PRL164"/>
      <c r="PRM164"/>
      <c r="PRN164"/>
      <c r="PRO164"/>
      <c r="PRP164"/>
      <c r="PRQ164"/>
      <c r="PRR164"/>
      <c r="PRS164"/>
      <c r="PRT164"/>
      <c r="PRU164"/>
      <c r="PRV164"/>
      <c r="PRW164"/>
      <c r="PRX164"/>
      <c r="PRY164"/>
      <c r="PRZ164"/>
      <c r="PSA164"/>
      <c r="PSB164"/>
      <c r="PSC164"/>
      <c r="PSD164"/>
      <c r="PSE164"/>
      <c r="PSF164"/>
      <c r="PSG164"/>
      <c r="PSH164"/>
      <c r="PSI164"/>
      <c r="PSJ164"/>
      <c r="PSK164"/>
      <c r="PSL164"/>
      <c r="PSM164"/>
      <c r="PSN164"/>
      <c r="PSO164"/>
      <c r="PSP164"/>
      <c r="PSQ164"/>
      <c r="PSR164"/>
      <c r="PSS164"/>
      <c r="PST164"/>
      <c r="PSU164"/>
      <c r="PSV164"/>
      <c r="PSW164"/>
      <c r="PSX164"/>
      <c r="PSY164"/>
      <c r="PSZ164"/>
      <c r="PTA164"/>
      <c r="PTB164"/>
      <c r="PTC164"/>
      <c r="PTD164"/>
      <c r="PTE164"/>
      <c r="PTF164"/>
      <c r="PTG164"/>
      <c r="PTH164"/>
      <c r="PTI164"/>
      <c r="PTJ164"/>
      <c r="PTK164"/>
      <c r="PTL164"/>
      <c r="PTM164"/>
      <c r="PTN164"/>
      <c r="PTO164"/>
      <c r="PTP164"/>
      <c r="PTQ164"/>
      <c r="PTR164"/>
      <c r="PTS164"/>
      <c r="PTT164"/>
      <c r="PTU164"/>
      <c r="PTV164"/>
      <c r="PTW164"/>
      <c r="PTX164"/>
      <c r="PTY164"/>
      <c r="PTZ164"/>
      <c r="PUA164"/>
      <c r="PUB164"/>
      <c r="PUC164"/>
      <c r="PUD164"/>
      <c r="PUE164"/>
      <c r="PUF164"/>
      <c r="PUG164"/>
      <c r="PUH164"/>
      <c r="PUI164"/>
      <c r="PUJ164"/>
      <c r="PUK164"/>
      <c r="PUL164"/>
      <c r="PUM164"/>
      <c r="PUN164"/>
      <c r="PUO164"/>
      <c r="PUP164"/>
      <c r="PUQ164"/>
      <c r="PUR164"/>
      <c r="PUS164"/>
      <c r="PUT164"/>
      <c r="PUU164"/>
      <c r="PUV164"/>
      <c r="PUW164"/>
      <c r="PUX164"/>
      <c r="PUY164"/>
      <c r="PUZ164"/>
      <c r="PVA164"/>
      <c r="PVB164"/>
      <c r="PVC164"/>
      <c r="PVD164"/>
      <c r="PVE164"/>
      <c r="PVF164"/>
      <c r="PVG164"/>
      <c r="PVH164"/>
      <c r="PVI164"/>
      <c r="PVJ164"/>
      <c r="PVK164"/>
      <c r="PVL164"/>
      <c r="PVM164"/>
      <c r="PVN164"/>
      <c r="PVO164"/>
      <c r="PVP164"/>
      <c r="PVQ164"/>
      <c r="PVR164"/>
      <c r="PVS164"/>
      <c r="PVT164"/>
      <c r="PVU164"/>
      <c r="PVV164"/>
      <c r="PVW164"/>
      <c r="PVX164"/>
      <c r="PVY164"/>
      <c r="PVZ164"/>
      <c r="PWA164"/>
      <c r="PWB164"/>
      <c r="PWC164"/>
      <c r="PWD164"/>
      <c r="PWE164"/>
      <c r="PWF164"/>
      <c r="PWG164"/>
      <c r="PWH164"/>
      <c r="PWI164"/>
      <c r="PWJ164"/>
      <c r="PWK164"/>
      <c r="PWL164"/>
      <c r="PWM164"/>
      <c r="PWN164"/>
      <c r="PWO164"/>
      <c r="PWP164"/>
      <c r="PWQ164"/>
      <c r="PWR164"/>
      <c r="PWS164"/>
      <c r="PWT164"/>
      <c r="PWU164"/>
      <c r="PWV164"/>
      <c r="PWW164"/>
      <c r="PWX164"/>
      <c r="PWY164"/>
      <c r="PWZ164"/>
      <c r="PXA164"/>
      <c r="PXB164"/>
      <c r="PXC164"/>
      <c r="PXD164"/>
      <c r="PXE164"/>
      <c r="PXF164"/>
      <c r="PXG164"/>
      <c r="PXH164"/>
      <c r="PXI164"/>
      <c r="PXJ164"/>
      <c r="PXK164"/>
      <c r="PXL164"/>
      <c r="PXM164"/>
      <c r="PXN164"/>
      <c r="PXO164"/>
      <c r="PXP164"/>
      <c r="PXQ164"/>
      <c r="PXR164"/>
      <c r="PXS164"/>
      <c r="PXT164"/>
      <c r="PXU164"/>
      <c r="PXV164"/>
      <c r="PXW164"/>
      <c r="PXX164"/>
      <c r="PXY164"/>
      <c r="PXZ164"/>
      <c r="PYA164"/>
      <c r="PYB164"/>
      <c r="PYC164"/>
      <c r="PYD164"/>
      <c r="PYE164"/>
      <c r="PYF164"/>
      <c r="PYG164"/>
      <c r="PYH164"/>
      <c r="PYI164"/>
      <c r="PYJ164"/>
      <c r="PYK164"/>
      <c r="PYL164"/>
      <c r="PYM164"/>
      <c r="PYN164"/>
      <c r="PYO164"/>
      <c r="PYP164"/>
      <c r="PYQ164"/>
      <c r="PYR164"/>
      <c r="PYS164"/>
      <c r="PYT164"/>
      <c r="PYU164"/>
      <c r="PYV164"/>
      <c r="PYW164"/>
      <c r="PYX164"/>
      <c r="PYY164"/>
      <c r="PYZ164"/>
      <c r="PZA164"/>
      <c r="PZB164"/>
      <c r="PZC164"/>
      <c r="PZD164"/>
      <c r="PZE164"/>
      <c r="PZF164"/>
      <c r="PZG164"/>
      <c r="PZH164"/>
      <c r="PZI164"/>
      <c r="PZJ164"/>
      <c r="PZK164"/>
      <c r="PZL164"/>
      <c r="PZM164"/>
      <c r="PZN164"/>
      <c r="PZO164"/>
      <c r="PZP164"/>
      <c r="PZQ164"/>
      <c r="PZR164"/>
      <c r="PZS164"/>
      <c r="PZT164"/>
      <c r="PZU164"/>
      <c r="PZV164"/>
      <c r="PZW164"/>
      <c r="PZX164"/>
      <c r="PZY164"/>
      <c r="PZZ164"/>
      <c r="QAA164"/>
      <c r="QAB164"/>
      <c r="QAC164"/>
      <c r="QAD164"/>
      <c r="QAE164"/>
      <c r="QAF164"/>
      <c r="QAG164"/>
      <c r="QAH164"/>
      <c r="QAI164"/>
      <c r="QAJ164"/>
      <c r="QAK164"/>
      <c r="QAL164"/>
      <c r="QAM164"/>
      <c r="QAN164"/>
      <c r="QAO164"/>
      <c r="QAP164"/>
      <c r="QAQ164"/>
      <c r="QAR164"/>
      <c r="QAS164"/>
      <c r="QAT164"/>
      <c r="QAU164"/>
      <c r="QAV164"/>
      <c r="QAW164"/>
      <c r="QAX164"/>
      <c r="QAY164"/>
      <c r="QAZ164"/>
      <c r="QBA164"/>
      <c r="QBB164"/>
      <c r="QBC164"/>
      <c r="QBD164"/>
      <c r="QBE164"/>
      <c r="QBF164"/>
      <c r="QBG164"/>
      <c r="QBH164"/>
      <c r="QBI164"/>
      <c r="QBJ164"/>
      <c r="QBK164"/>
      <c r="QBL164"/>
      <c r="QBM164"/>
      <c r="QBN164"/>
      <c r="QBO164"/>
      <c r="QBP164"/>
      <c r="QBQ164"/>
      <c r="QBR164"/>
      <c r="QBS164"/>
      <c r="QBT164"/>
      <c r="QBU164"/>
      <c r="QBV164"/>
      <c r="QBW164"/>
      <c r="QBX164"/>
      <c r="QBY164"/>
      <c r="QBZ164"/>
      <c r="QCA164"/>
      <c r="QCB164"/>
      <c r="QCC164"/>
      <c r="QCD164"/>
      <c r="QCE164"/>
      <c r="QCF164"/>
      <c r="QCG164"/>
      <c r="QCH164"/>
      <c r="QCI164"/>
      <c r="QCJ164"/>
      <c r="QCK164"/>
      <c r="QCL164"/>
      <c r="QCM164"/>
      <c r="QCN164"/>
      <c r="QCO164"/>
      <c r="QCP164"/>
      <c r="QCQ164"/>
      <c r="QCR164"/>
      <c r="QCS164"/>
      <c r="QCT164"/>
      <c r="QCU164"/>
      <c r="QCV164"/>
      <c r="QCW164"/>
      <c r="QCX164"/>
      <c r="QCY164"/>
      <c r="QCZ164"/>
      <c r="QDA164"/>
      <c r="QDB164"/>
      <c r="QDC164"/>
      <c r="QDD164"/>
      <c r="QDE164"/>
      <c r="QDF164"/>
      <c r="QDG164"/>
      <c r="QDH164"/>
      <c r="QDI164"/>
      <c r="QDJ164"/>
      <c r="QDK164"/>
      <c r="QDL164"/>
      <c r="QDM164"/>
      <c r="QDN164"/>
      <c r="QDO164"/>
      <c r="QDP164"/>
      <c r="QDQ164"/>
      <c r="QDR164"/>
      <c r="QDS164"/>
      <c r="QDT164"/>
      <c r="QDU164"/>
      <c r="QDV164"/>
      <c r="QDW164"/>
      <c r="QDX164"/>
      <c r="QDY164"/>
      <c r="QDZ164"/>
      <c r="QEA164"/>
      <c r="QEB164"/>
      <c r="QEC164"/>
      <c r="QED164"/>
      <c r="QEE164"/>
      <c r="QEF164"/>
      <c r="QEG164"/>
      <c r="QEH164"/>
      <c r="QEI164"/>
      <c r="QEJ164"/>
      <c r="QEK164"/>
      <c r="QEL164"/>
      <c r="QEM164"/>
      <c r="QEN164"/>
      <c r="QEO164"/>
      <c r="QEP164"/>
      <c r="QEQ164"/>
      <c r="QER164"/>
      <c r="QES164"/>
      <c r="QET164"/>
      <c r="QEU164"/>
      <c r="QEV164"/>
      <c r="QEW164"/>
      <c r="QEX164"/>
      <c r="QEY164"/>
      <c r="QEZ164"/>
      <c r="QFA164"/>
      <c r="QFB164"/>
      <c r="QFC164"/>
      <c r="QFD164"/>
      <c r="QFE164"/>
      <c r="QFF164"/>
      <c r="QFG164"/>
      <c r="QFH164"/>
      <c r="QFI164"/>
      <c r="QFJ164"/>
      <c r="QFK164"/>
      <c r="QFL164"/>
      <c r="QFM164"/>
      <c r="QFN164"/>
      <c r="QFO164"/>
      <c r="QFP164"/>
      <c r="QFQ164"/>
      <c r="QFR164"/>
      <c r="QFS164"/>
      <c r="QFT164"/>
      <c r="QFU164"/>
      <c r="QFV164"/>
      <c r="QFW164"/>
      <c r="QFX164"/>
      <c r="QFY164"/>
      <c r="QFZ164"/>
      <c r="QGA164"/>
      <c r="QGB164"/>
      <c r="QGC164"/>
      <c r="QGD164"/>
      <c r="QGE164"/>
      <c r="QGF164"/>
      <c r="QGG164"/>
      <c r="QGH164"/>
      <c r="QGI164"/>
      <c r="QGJ164"/>
      <c r="QGK164"/>
      <c r="QGL164"/>
      <c r="QGM164"/>
      <c r="QGN164"/>
      <c r="QGO164"/>
      <c r="QGP164"/>
      <c r="QGQ164"/>
      <c r="QGR164"/>
      <c r="QGS164"/>
      <c r="QGT164"/>
      <c r="QGU164"/>
      <c r="QGV164"/>
      <c r="QGW164"/>
      <c r="QGX164"/>
      <c r="QGY164"/>
      <c r="QGZ164"/>
      <c r="QHA164"/>
      <c r="QHB164"/>
      <c r="QHC164"/>
      <c r="QHD164"/>
      <c r="QHE164"/>
      <c r="QHF164"/>
      <c r="QHG164"/>
      <c r="QHH164"/>
      <c r="QHI164"/>
      <c r="QHJ164"/>
      <c r="QHK164"/>
      <c r="QHL164"/>
      <c r="QHM164"/>
      <c r="QHN164"/>
      <c r="QHO164"/>
      <c r="QHP164"/>
      <c r="QHQ164"/>
      <c r="QHR164"/>
      <c r="QHS164"/>
      <c r="QHT164"/>
      <c r="QHU164"/>
      <c r="QHV164"/>
      <c r="QHW164"/>
      <c r="QHX164"/>
      <c r="QHY164"/>
      <c r="QHZ164"/>
      <c r="QIA164"/>
      <c r="QIB164"/>
      <c r="QIC164"/>
      <c r="QID164"/>
      <c r="QIE164"/>
      <c r="QIF164"/>
      <c r="QIG164"/>
      <c r="QIH164"/>
      <c r="QII164"/>
      <c r="QIJ164"/>
      <c r="QIK164"/>
      <c r="QIL164"/>
      <c r="QIM164"/>
      <c r="QIN164"/>
      <c r="QIO164"/>
      <c r="QIP164"/>
      <c r="QIQ164"/>
      <c r="QIR164"/>
      <c r="QIS164"/>
      <c r="QIT164"/>
      <c r="QIU164"/>
      <c r="QIV164"/>
      <c r="QIW164"/>
      <c r="QIX164"/>
      <c r="QIY164"/>
      <c r="QIZ164"/>
      <c r="QJA164"/>
      <c r="QJB164"/>
      <c r="QJC164"/>
      <c r="QJD164"/>
      <c r="QJE164"/>
      <c r="QJF164"/>
      <c r="QJG164"/>
      <c r="QJH164"/>
      <c r="QJI164"/>
      <c r="QJJ164"/>
      <c r="QJK164"/>
      <c r="QJL164"/>
      <c r="QJM164"/>
      <c r="QJN164"/>
      <c r="QJO164"/>
      <c r="QJP164"/>
      <c r="QJQ164"/>
      <c r="QJR164"/>
      <c r="QJS164"/>
      <c r="QJT164"/>
      <c r="QJU164"/>
      <c r="QJV164"/>
      <c r="QJW164"/>
      <c r="QJX164"/>
      <c r="QJY164"/>
      <c r="QJZ164"/>
      <c r="QKA164"/>
      <c r="QKB164"/>
      <c r="QKC164"/>
      <c r="QKD164"/>
      <c r="QKE164"/>
      <c r="QKF164"/>
      <c r="QKG164"/>
      <c r="QKH164"/>
      <c r="QKI164"/>
      <c r="QKJ164"/>
      <c r="QKK164"/>
      <c r="QKL164"/>
      <c r="QKM164"/>
      <c r="QKN164"/>
      <c r="QKO164"/>
      <c r="QKP164"/>
      <c r="QKQ164"/>
      <c r="QKR164"/>
      <c r="QKS164"/>
      <c r="QKT164"/>
      <c r="QKU164"/>
      <c r="QKV164"/>
      <c r="QKW164"/>
      <c r="QKX164"/>
      <c r="QKY164"/>
      <c r="QKZ164"/>
      <c r="QLA164"/>
      <c r="QLB164"/>
      <c r="QLC164"/>
      <c r="QLD164"/>
      <c r="QLE164"/>
      <c r="QLF164"/>
      <c r="QLG164"/>
      <c r="QLH164"/>
      <c r="QLI164"/>
      <c r="QLJ164"/>
      <c r="QLK164"/>
      <c r="QLL164"/>
      <c r="QLM164"/>
      <c r="QLN164"/>
      <c r="QLO164"/>
      <c r="QLP164"/>
      <c r="QLQ164"/>
      <c r="QLR164"/>
      <c r="QLS164"/>
      <c r="QLT164"/>
      <c r="QLU164"/>
      <c r="QLV164"/>
      <c r="QLW164"/>
      <c r="QLX164"/>
      <c r="QLY164"/>
      <c r="QLZ164"/>
      <c r="QMA164"/>
      <c r="QMB164"/>
      <c r="QMC164"/>
      <c r="QMD164"/>
      <c r="QME164"/>
      <c r="QMF164"/>
      <c r="QMG164"/>
      <c r="QMH164"/>
      <c r="QMI164"/>
      <c r="QMJ164"/>
      <c r="QMK164"/>
      <c r="QML164"/>
      <c r="QMM164"/>
      <c r="QMN164"/>
      <c r="QMO164"/>
      <c r="QMP164"/>
      <c r="QMQ164"/>
      <c r="QMR164"/>
      <c r="QMS164"/>
      <c r="QMT164"/>
      <c r="QMU164"/>
      <c r="QMV164"/>
      <c r="QMW164"/>
      <c r="QMX164"/>
      <c r="QMY164"/>
      <c r="QMZ164"/>
      <c r="QNA164"/>
      <c r="QNB164"/>
      <c r="QNC164"/>
      <c r="QND164"/>
      <c r="QNE164"/>
      <c r="QNF164"/>
      <c r="QNG164"/>
      <c r="QNH164"/>
      <c r="QNI164"/>
      <c r="QNJ164"/>
      <c r="QNK164"/>
      <c r="QNL164"/>
      <c r="QNM164"/>
      <c r="QNN164"/>
      <c r="QNO164"/>
      <c r="QNP164"/>
      <c r="QNQ164"/>
      <c r="QNR164"/>
      <c r="QNS164"/>
      <c r="QNT164"/>
      <c r="QNU164"/>
      <c r="QNV164"/>
      <c r="QNW164"/>
      <c r="QNX164"/>
      <c r="QNY164"/>
      <c r="QNZ164"/>
      <c r="QOA164"/>
      <c r="QOB164"/>
      <c r="QOC164"/>
      <c r="QOD164"/>
      <c r="QOE164"/>
      <c r="QOF164"/>
      <c r="QOG164"/>
      <c r="QOH164"/>
      <c r="QOI164"/>
      <c r="QOJ164"/>
      <c r="QOK164"/>
      <c r="QOL164"/>
      <c r="QOM164"/>
      <c r="QON164"/>
      <c r="QOO164"/>
      <c r="QOP164"/>
      <c r="QOQ164"/>
      <c r="QOR164"/>
      <c r="QOS164"/>
      <c r="QOT164"/>
      <c r="QOU164"/>
      <c r="QOV164"/>
      <c r="QOW164"/>
      <c r="QOX164"/>
      <c r="QOY164"/>
      <c r="QOZ164"/>
      <c r="QPA164"/>
      <c r="QPB164"/>
      <c r="QPC164"/>
      <c r="QPD164"/>
      <c r="QPE164"/>
      <c r="QPF164"/>
      <c r="QPG164"/>
      <c r="QPH164"/>
      <c r="QPI164"/>
      <c r="QPJ164"/>
      <c r="QPK164"/>
      <c r="QPL164"/>
      <c r="QPM164"/>
      <c r="QPN164"/>
      <c r="QPO164"/>
      <c r="QPP164"/>
      <c r="QPQ164"/>
      <c r="QPR164"/>
      <c r="QPS164"/>
      <c r="QPT164"/>
      <c r="QPU164"/>
      <c r="QPV164"/>
      <c r="QPW164"/>
      <c r="QPX164"/>
      <c r="QPY164"/>
      <c r="QPZ164"/>
      <c r="QQA164"/>
      <c r="QQB164"/>
      <c r="QQC164"/>
      <c r="QQD164"/>
      <c r="QQE164"/>
      <c r="QQF164"/>
      <c r="QQG164"/>
      <c r="QQH164"/>
      <c r="QQI164"/>
      <c r="QQJ164"/>
      <c r="QQK164"/>
      <c r="QQL164"/>
      <c r="QQM164"/>
      <c r="QQN164"/>
      <c r="QQO164"/>
      <c r="QQP164"/>
      <c r="QQQ164"/>
      <c r="QQR164"/>
      <c r="QQS164"/>
      <c r="QQT164"/>
      <c r="QQU164"/>
      <c r="QQV164"/>
      <c r="QQW164"/>
      <c r="QQX164"/>
      <c r="QQY164"/>
      <c r="QQZ164"/>
      <c r="QRA164"/>
      <c r="QRB164"/>
      <c r="QRC164"/>
      <c r="QRD164"/>
      <c r="QRE164"/>
      <c r="QRF164"/>
      <c r="QRG164"/>
      <c r="QRH164"/>
      <c r="QRI164"/>
      <c r="QRJ164"/>
      <c r="QRK164"/>
      <c r="QRL164"/>
      <c r="QRM164"/>
      <c r="QRN164"/>
      <c r="QRO164"/>
      <c r="QRP164"/>
      <c r="QRQ164"/>
      <c r="QRR164"/>
      <c r="QRS164"/>
      <c r="QRT164"/>
      <c r="QRU164"/>
      <c r="QRV164"/>
      <c r="QRW164"/>
      <c r="QRX164"/>
      <c r="QRY164"/>
      <c r="QRZ164"/>
      <c r="QSA164"/>
      <c r="QSB164"/>
      <c r="QSC164"/>
      <c r="QSD164"/>
      <c r="QSE164"/>
      <c r="QSF164"/>
      <c r="QSG164"/>
      <c r="QSH164"/>
      <c r="QSI164"/>
      <c r="QSJ164"/>
      <c r="QSK164"/>
      <c r="QSL164"/>
      <c r="QSM164"/>
      <c r="QSN164"/>
      <c r="QSO164"/>
      <c r="QSP164"/>
      <c r="QSQ164"/>
      <c r="QSR164"/>
      <c r="QSS164"/>
      <c r="QST164"/>
      <c r="QSU164"/>
      <c r="QSV164"/>
      <c r="QSW164"/>
      <c r="QSX164"/>
      <c r="QSY164"/>
      <c r="QSZ164"/>
      <c r="QTA164"/>
      <c r="QTB164"/>
      <c r="QTC164"/>
      <c r="QTD164"/>
      <c r="QTE164"/>
      <c r="QTF164"/>
      <c r="QTG164"/>
      <c r="QTH164"/>
      <c r="QTI164"/>
      <c r="QTJ164"/>
      <c r="QTK164"/>
      <c r="QTL164"/>
      <c r="QTM164"/>
      <c r="QTN164"/>
      <c r="QTO164"/>
      <c r="QTP164"/>
      <c r="QTQ164"/>
      <c r="QTR164"/>
      <c r="QTS164"/>
      <c r="QTT164"/>
      <c r="QTU164"/>
      <c r="QTV164"/>
      <c r="QTW164"/>
      <c r="QTX164"/>
      <c r="QTY164"/>
      <c r="QTZ164"/>
      <c r="QUA164"/>
      <c r="QUB164"/>
      <c r="QUC164"/>
      <c r="QUD164"/>
      <c r="QUE164"/>
      <c r="QUF164"/>
      <c r="QUG164"/>
      <c r="QUH164"/>
      <c r="QUI164"/>
      <c r="QUJ164"/>
      <c r="QUK164"/>
      <c r="QUL164"/>
      <c r="QUM164"/>
      <c r="QUN164"/>
      <c r="QUO164"/>
      <c r="QUP164"/>
      <c r="QUQ164"/>
      <c r="QUR164"/>
      <c r="QUS164"/>
      <c r="QUT164"/>
      <c r="QUU164"/>
      <c r="QUV164"/>
      <c r="QUW164"/>
      <c r="QUX164"/>
      <c r="QUY164"/>
      <c r="QUZ164"/>
      <c r="QVA164"/>
      <c r="QVB164"/>
      <c r="QVC164"/>
      <c r="QVD164"/>
      <c r="QVE164"/>
      <c r="QVF164"/>
      <c r="QVG164"/>
      <c r="QVH164"/>
      <c r="QVI164"/>
      <c r="QVJ164"/>
      <c r="QVK164"/>
      <c r="QVL164"/>
      <c r="QVM164"/>
      <c r="QVN164"/>
      <c r="QVO164"/>
      <c r="QVP164"/>
      <c r="QVQ164"/>
      <c r="QVR164"/>
      <c r="QVS164"/>
      <c r="QVT164"/>
      <c r="QVU164"/>
      <c r="QVV164"/>
      <c r="QVW164"/>
      <c r="QVX164"/>
      <c r="QVY164"/>
      <c r="QVZ164"/>
      <c r="QWA164"/>
      <c r="QWB164"/>
      <c r="QWC164"/>
      <c r="QWD164"/>
      <c r="QWE164"/>
      <c r="QWF164"/>
      <c r="QWG164"/>
      <c r="QWH164"/>
      <c r="QWI164"/>
      <c r="QWJ164"/>
      <c r="QWK164"/>
      <c r="QWL164"/>
      <c r="QWM164"/>
      <c r="QWN164"/>
      <c r="QWO164"/>
      <c r="QWP164"/>
      <c r="QWQ164"/>
      <c r="QWR164"/>
      <c r="QWS164"/>
      <c r="QWT164"/>
      <c r="QWU164"/>
      <c r="QWV164"/>
      <c r="QWW164"/>
      <c r="QWX164"/>
      <c r="QWY164"/>
      <c r="QWZ164"/>
      <c r="QXA164"/>
      <c r="QXB164"/>
      <c r="QXC164"/>
      <c r="QXD164"/>
      <c r="QXE164"/>
      <c r="QXF164"/>
      <c r="QXG164"/>
      <c r="QXH164"/>
      <c r="QXI164"/>
      <c r="QXJ164"/>
      <c r="QXK164"/>
      <c r="QXL164"/>
      <c r="QXM164"/>
      <c r="QXN164"/>
      <c r="QXO164"/>
      <c r="QXP164"/>
      <c r="QXQ164"/>
      <c r="QXR164"/>
      <c r="QXS164"/>
      <c r="QXT164"/>
      <c r="QXU164"/>
      <c r="QXV164"/>
      <c r="QXW164"/>
      <c r="QXX164"/>
      <c r="QXY164"/>
      <c r="QXZ164"/>
      <c r="QYA164"/>
      <c r="QYB164"/>
      <c r="QYC164"/>
      <c r="QYD164"/>
      <c r="QYE164"/>
      <c r="QYF164"/>
      <c r="QYG164"/>
      <c r="QYH164"/>
      <c r="QYI164"/>
      <c r="QYJ164"/>
      <c r="QYK164"/>
      <c r="QYL164"/>
      <c r="QYM164"/>
      <c r="QYN164"/>
      <c r="QYO164"/>
      <c r="QYP164"/>
      <c r="QYQ164"/>
      <c r="QYR164"/>
      <c r="QYS164"/>
      <c r="QYT164"/>
      <c r="QYU164"/>
      <c r="QYV164"/>
      <c r="QYW164"/>
      <c r="QYX164"/>
      <c r="QYY164"/>
      <c r="QYZ164"/>
      <c r="QZA164"/>
      <c r="QZB164"/>
      <c r="QZC164"/>
      <c r="QZD164"/>
      <c r="QZE164"/>
      <c r="QZF164"/>
      <c r="QZG164"/>
      <c r="QZH164"/>
      <c r="QZI164"/>
      <c r="QZJ164"/>
      <c r="QZK164"/>
      <c r="QZL164"/>
      <c r="QZM164"/>
      <c r="QZN164"/>
      <c r="QZO164"/>
      <c r="QZP164"/>
      <c r="QZQ164"/>
      <c r="QZR164"/>
      <c r="QZS164"/>
      <c r="QZT164"/>
      <c r="QZU164"/>
      <c r="QZV164"/>
      <c r="QZW164"/>
      <c r="QZX164"/>
      <c r="QZY164"/>
      <c r="QZZ164"/>
      <c r="RAA164"/>
      <c r="RAB164"/>
      <c r="RAC164"/>
      <c r="RAD164"/>
      <c r="RAE164"/>
      <c r="RAF164"/>
      <c r="RAG164"/>
      <c r="RAH164"/>
      <c r="RAI164"/>
      <c r="RAJ164"/>
      <c r="RAK164"/>
      <c r="RAL164"/>
      <c r="RAM164"/>
      <c r="RAN164"/>
      <c r="RAO164"/>
      <c r="RAP164"/>
      <c r="RAQ164"/>
      <c r="RAR164"/>
      <c r="RAS164"/>
      <c r="RAT164"/>
      <c r="RAU164"/>
      <c r="RAV164"/>
      <c r="RAW164"/>
      <c r="RAX164"/>
      <c r="RAY164"/>
      <c r="RAZ164"/>
      <c r="RBA164"/>
      <c r="RBB164"/>
      <c r="RBC164"/>
      <c r="RBD164"/>
      <c r="RBE164"/>
      <c r="RBF164"/>
      <c r="RBG164"/>
      <c r="RBH164"/>
      <c r="RBI164"/>
      <c r="RBJ164"/>
      <c r="RBK164"/>
      <c r="RBL164"/>
      <c r="RBM164"/>
      <c r="RBN164"/>
      <c r="RBO164"/>
      <c r="RBP164"/>
      <c r="RBQ164"/>
      <c r="RBR164"/>
      <c r="RBS164"/>
      <c r="RBT164"/>
      <c r="RBU164"/>
      <c r="RBV164"/>
      <c r="RBW164"/>
      <c r="RBX164"/>
      <c r="RBY164"/>
      <c r="RBZ164"/>
      <c r="RCA164"/>
      <c r="RCB164"/>
      <c r="RCC164"/>
      <c r="RCD164"/>
      <c r="RCE164"/>
      <c r="RCF164"/>
      <c r="RCG164"/>
      <c r="RCH164"/>
      <c r="RCI164"/>
      <c r="RCJ164"/>
      <c r="RCK164"/>
      <c r="RCL164"/>
      <c r="RCM164"/>
      <c r="RCN164"/>
      <c r="RCO164"/>
      <c r="RCP164"/>
      <c r="RCQ164"/>
      <c r="RCR164"/>
      <c r="RCS164"/>
      <c r="RCT164"/>
      <c r="RCU164"/>
      <c r="RCV164"/>
      <c r="RCW164"/>
      <c r="RCX164"/>
      <c r="RCY164"/>
      <c r="RCZ164"/>
      <c r="RDA164"/>
      <c r="RDB164"/>
      <c r="RDC164"/>
      <c r="RDD164"/>
      <c r="RDE164"/>
      <c r="RDF164"/>
      <c r="RDG164"/>
      <c r="RDH164"/>
      <c r="RDI164"/>
      <c r="RDJ164"/>
      <c r="RDK164"/>
      <c r="RDL164"/>
      <c r="RDM164"/>
      <c r="RDN164"/>
      <c r="RDO164"/>
      <c r="RDP164"/>
      <c r="RDQ164"/>
      <c r="RDR164"/>
      <c r="RDS164"/>
      <c r="RDT164"/>
      <c r="RDU164"/>
      <c r="RDV164"/>
      <c r="RDW164"/>
      <c r="RDX164"/>
      <c r="RDY164"/>
      <c r="RDZ164"/>
      <c r="REA164"/>
      <c r="REB164"/>
      <c r="REC164"/>
      <c r="RED164"/>
      <c r="REE164"/>
      <c r="REF164"/>
      <c r="REG164"/>
      <c r="REH164"/>
      <c r="REI164"/>
      <c r="REJ164"/>
      <c r="REK164"/>
      <c r="REL164"/>
      <c r="REM164"/>
      <c r="REN164"/>
      <c r="REO164"/>
      <c r="REP164"/>
      <c r="REQ164"/>
      <c r="RER164"/>
      <c r="RES164"/>
      <c r="RET164"/>
      <c r="REU164"/>
      <c r="REV164"/>
      <c r="REW164"/>
      <c r="REX164"/>
      <c r="REY164"/>
      <c r="REZ164"/>
      <c r="RFA164"/>
      <c r="RFB164"/>
      <c r="RFC164"/>
      <c r="RFD164"/>
      <c r="RFE164"/>
      <c r="RFF164"/>
      <c r="RFG164"/>
      <c r="RFH164"/>
      <c r="RFI164"/>
      <c r="RFJ164"/>
      <c r="RFK164"/>
      <c r="RFL164"/>
      <c r="RFM164"/>
      <c r="RFN164"/>
      <c r="RFO164"/>
      <c r="RFP164"/>
      <c r="RFQ164"/>
      <c r="RFR164"/>
      <c r="RFS164"/>
      <c r="RFT164"/>
      <c r="RFU164"/>
      <c r="RFV164"/>
      <c r="RFW164"/>
      <c r="RFX164"/>
      <c r="RFY164"/>
      <c r="RFZ164"/>
      <c r="RGA164"/>
      <c r="RGB164"/>
      <c r="RGC164"/>
      <c r="RGD164"/>
      <c r="RGE164"/>
      <c r="RGF164"/>
      <c r="RGG164"/>
      <c r="RGH164"/>
      <c r="RGI164"/>
      <c r="RGJ164"/>
      <c r="RGK164"/>
      <c r="RGL164"/>
      <c r="RGM164"/>
      <c r="RGN164"/>
      <c r="RGO164"/>
      <c r="RGP164"/>
      <c r="RGQ164"/>
      <c r="RGR164"/>
      <c r="RGS164"/>
      <c r="RGT164"/>
      <c r="RGU164"/>
      <c r="RGV164"/>
      <c r="RGW164"/>
      <c r="RGX164"/>
      <c r="RGY164"/>
      <c r="RGZ164"/>
      <c r="RHA164"/>
      <c r="RHB164"/>
      <c r="RHC164"/>
      <c r="RHD164"/>
      <c r="RHE164"/>
      <c r="RHF164"/>
      <c r="RHG164"/>
      <c r="RHH164"/>
      <c r="RHI164"/>
      <c r="RHJ164"/>
      <c r="RHK164"/>
      <c r="RHL164"/>
      <c r="RHM164"/>
      <c r="RHN164"/>
      <c r="RHO164"/>
      <c r="RHP164"/>
      <c r="RHQ164"/>
      <c r="RHR164"/>
      <c r="RHS164"/>
      <c r="RHT164"/>
      <c r="RHU164"/>
      <c r="RHV164"/>
      <c r="RHW164"/>
      <c r="RHX164"/>
      <c r="RHY164"/>
      <c r="RHZ164"/>
      <c r="RIA164"/>
      <c r="RIB164"/>
      <c r="RIC164"/>
      <c r="RID164"/>
      <c r="RIE164"/>
      <c r="RIF164"/>
      <c r="RIG164"/>
      <c r="RIH164"/>
      <c r="RII164"/>
      <c r="RIJ164"/>
      <c r="RIK164"/>
      <c r="RIL164"/>
      <c r="RIM164"/>
      <c r="RIN164"/>
      <c r="RIO164"/>
      <c r="RIP164"/>
      <c r="RIQ164"/>
      <c r="RIR164"/>
      <c r="RIS164"/>
      <c r="RIT164"/>
      <c r="RIU164"/>
      <c r="RIV164"/>
      <c r="RIW164"/>
      <c r="RIX164"/>
      <c r="RIY164"/>
      <c r="RIZ164"/>
      <c r="RJA164"/>
      <c r="RJB164"/>
      <c r="RJC164"/>
      <c r="RJD164"/>
      <c r="RJE164"/>
      <c r="RJF164"/>
      <c r="RJG164"/>
      <c r="RJH164"/>
      <c r="RJI164"/>
      <c r="RJJ164"/>
      <c r="RJK164"/>
      <c r="RJL164"/>
      <c r="RJM164"/>
      <c r="RJN164"/>
      <c r="RJO164"/>
      <c r="RJP164"/>
      <c r="RJQ164"/>
      <c r="RJR164"/>
      <c r="RJS164"/>
      <c r="RJT164"/>
      <c r="RJU164"/>
      <c r="RJV164"/>
      <c r="RJW164"/>
      <c r="RJX164"/>
      <c r="RJY164"/>
      <c r="RJZ164"/>
      <c r="RKA164"/>
      <c r="RKB164"/>
      <c r="RKC164"/>
      <c r="RKD164"/>
      <c r="RKE164"/>
      <c r="RKF164"/>
      <c r="RKG164"/>
      <c r="RKH164"/>
      <c r="RKI164"/>
      <c r="RKJ164"/>
      <c r="RKK164"/>
      <c r="RKL164"/>
      <c r="RKM164"/>
      <c r="RKN164"/>
      <c r="RKO164"/>
      <c r="RKP164"/>
      <c r="RKQ164"/>
      <c r="RKR164"/>
      <c r="RKS164"/>
      <c r="RKT164"/>
      <c r="RKU164"/>
      <c r="RKV164"/>
      <c r="RKW164"/>
      <c r="RKX164"/>
      <c r="RKY164"/>
      <c r="RKZ164"/>
      <c r="RLA164"/>
      <c r="RLB164"/>
      <c r="RLC164"/>
      <c r="RLD164"/>
      <c r="RLE164"/>
      <c r="RLF164"/>
      <c r="RLG164"/>
      <c r="RLH164"/>
      <c r="RLI164"/>
      <c r="RLJ164"/>
      <c r="RLK164"/>
      <c r="RLL164"/>
      <c r="RLM164"/>
      <c r="RLN164"/>
      <c r="RLO164"/>
      <c r="RLP164"/>
      <c r="RLQ164"/>
      <c r="RLR164"/>
      <c r="RLS164"/>
      <c r="RLT164"/>
      <c r="RLU164"/>
      <c r="RLV164"/>
      <c r="RLW164"/>
      <c r="RLX164"/>
      <c r="RLY164"/>
      <c r="RLZ164"/>
      <c r="RMA164"/>
      <c r="RMB164"/>
      <c r="RMC164"/>
      <c r="RMD164"/>
      <c r="RME164"/>
      <c r="RMF164"/>
      <c r="RMG164"/>
      <c r="RMH164"/>
      <c r="RMI164"/>
      <c r="RMJ164"/>
      <c r="RMK164"/>
      <c r="RML164"/>
      <c r="RMM164"/>
      <c r="RMN164"/>
      <c r="RMO164"/>
      <c r="RMP164"/>
      <c r="RMQ164"/>
      <c r="RMR164"/>
      <c r="RMS164"/>
      <c r="RMT164"/>
      <c r="RMU164"/>
      <c r="RMV164"/>
      <c r="RMW164"/>
      <c r="RMX164"/>
      <c r="RMY164"/>
      <c r="RMZ164"/>
      <c r="RNA164"/>
      <c r="RNB164"/>
      <c r="RNC164"/>
      <c r="RND164"/>
      <c r="RNE164"/>
      <c r="RNF164"/>
      <c r="RNG164"/>
      <c r="RNH164"/>
      <c r="RNI164"/>
      <c r="RNJ164"/>
      <c r="RNK164"/>
      <c r="RNL164"/>
      <c r="RNM164"/>
      <c r="RNN164"/>
      <c r="RNO164"/>
      <c r="RNP164"/>
      <c r="RNQ164"/>
      <c r="RNR164"/>
      <c r="RNS164"/>
      <c r="RNT164"/>
      <c r="RNU164"/>
      <c r="RNV164"/>
      <c r="RNW164"/>
      <c r="RNX164"/>
      <c r="RNY164"/>
      <c r="RNZ164"/>
      <c r="ROA164"/>
      <c r="ROB164"/>
      <c r="ROC164"/>
      <c r="ROD164"/>
      <c r="ROE164"/>
      <c r="ROF164"/>
      <c r="ROG164"/>
      <c r="ROH164"/>
      <c r="ROI164"/>
      <c r="ROJ164"/>
      <c r="ROK164"/>
      <c r="ROL164"/>
      <c r="ROM164"/>
      <c r="RON164"/>
      <c r="ROO164"/>
      <c r="ROP164"/>
      <c r="ROQ164"/>
      <c r="ROR164"/>
      <c r="ROS164"/>
      <c r="ROT164"/>
      <c r="ROU164"/>
      <c r="ROV164"/>
      <c r="ROW164"/>
      <c r="ROX164"/>
      <c r="ROY164"/>
      <c r="ROZ164"/>
      <c r="RPA164"/>
      <c r="RPB164"/>
      <c r="RPC164"/>
      <c r="RPD164"/>
      <c r="RPE164"/>
      <c r="RPF164"/>
      <c r="RPG164"/>
      <c r="RPH164"/>
      <c r="RPI164"/>
      <c r="RPJ164"/>
      <c r="RPK164"/>
      <c r="RPL164"/>
      <c r="RPM164"/>
      <c r="RPN164"/>
      <c r="RPO164"/>
      <c r="RPP164"/>
      <c r="RPQ164"/>
      <c r="RPR164"/>
      <c r="RPS164"/>
      <c r="RPT164"/>
      <c r="RPU164"/>
      <c r="RPV164"/>
      <c r="RPW164"/>
      <c r="RPX164"/>
      <c r="RPY164"/>
      <c r="RPZ164"/>
      <c r="RQA164"/>
      <c r="RQB164"/>
      <c r="RQC164"/>
      <c r="RQD164"/>
      <c r="RQE164"/>
      <c r="RQF164"/>
      <c r="RQG164"/>
      <c r="RQH164"/>
      <c r="RQI164"/>
      <c r="RQJ164"/>
      <c r="RQK164"/>
      <c r="RQL164"/>
      <c r="RQM164"/>
      <c r="RQN164"/>
      <c r="RQO164"/>
      <c r="RQP164"/>
      <c r="RQQ164"/>
      <c r="RQR164"/>
      <c r="RQS164"/>
      <c r="RQT164"/>
      <c r="RQU164"/>
      <c r="RQV164"/>
      <c r="RQW164"/>
      <c r="RQX164"/>
      <c r="RQY164"/>
      <c r="RQZ164"/>
      <c r="RRA164"/>
      <c r="RRB164"/>
      <c r="RRC164"/>
      <c r="RRD164"/>
      <c r="RRE164"/>
      <c r="RRF164"/>
      <c r="RRG164"/>
      <c r="RRH164"/>
      <c r="RRI164"/>
      <c r="RRJ164"/>
      <c r="RRK164"/>
      <c r="RRL164"/>
      <c r="RRM164"/>
      <c r="RRN164"/>
      <c r="RRO164"/>
      <c r="RRP164"/>
      <c r="RRQ164"/>
      <c r="RRR164"/>
      <c r="RRS164"/>
      <c r="RRT164"/>
      <c r="RRU164"/>
      <c r="RRV164"/>
      <c r="RRW164"/>
      <c r="RRX164"/>
      <c r="RRY164"/>
      <c r="RRZ164"/>
      <c r="RSA164"/>
      <c r="RSB164"/>
      <c r="RSC164"/>
      <c r="RSD164"/>
      <c r="RSE164"/>
      <c r="RSF164"/>
      <c r="RSG164"/>
      <c r="RSH164"/>
      <c r="RSI164"/>
      <c r="RSJ164"/>
      <c r="RSK164"/>
      <c r="RSL164"/>
      <c r="RSM164"/>
      <c r="RSN164"/>
      <c r="RSO164"/>
      <c r="RSP164"/>
      <c r="RSQ164"/>
      <c r="RSR164"/>
      <c r="RSS164"/>
      <c r="RST164"/>
      <c r="RSU164"/>
      <c r="RSV164"/>
      <c r="RSW164"/>
      <c r="RSX164"/>
      <c r="RSY164"/>
      <c r="RSZ164"/>
      <c r="RTA164"/>
      <c r="RTB164"/>
      <c r="RTC164"/>
      <c r="RTD164"/>
      <c r="RTE164"/>
      <c r="RTF164"/>
      <c r="RTG164"/>
      <c r="RTH164"/>
      <c r="RTI164"/>
      <c r="RTJ164"/>
      <c r="RTK164"/>
      <c r="RTL164"/>
      <c r="RTM164"/>
      <c r="RTN164"/>
      <c r="RTO164"/>
      <c r="RTP164"/>
      <c r="RTQ164"/>
      <c r="RTR164"/>
      <c r="RTS164"/>
      <c r="RTT164"/>
      <c r="RTU164"/>
      <c r="RTV164"/>
      <c r="RTW164"/>
      <c r="RTX164"/>
      <c r="RTY164"/>
      <c r="RTZ164"/>
      <c r="RUA164"/>
      <c r="RUB164"/>
      <c r="RUC164"/>
      <c r="RUD164"/>
      <c r="RUE164"/>
      <c r="RUF164"/>
      <c r="RUG164"/>
      <c r="RUH164"/>
      <c r="RUI164"/>
      <c r="RUJ164"/>
      <c r="RUK164"/>
      <c r="RUL164"/>
      <c r="RUM164"/>
      <c r="RUN164"/>
      <c r="RUO164"/>
      <c r="RUP164"/>
      <c r="RUQ164"/>
      <c r="RUR164"/>
      <c r="RUS164"/>
      <c r="RUT164"/>
      <c r="RUU164"/>
      <c r="RUV164"/>
      <c r="RUW164"/>
      <c r="RUX164"/>
      <c r="RUY164"/>
      <c r="RUZ164"/>
      <c r="RVA164"/>
      <c r="RVB164"/>
      <c r="RVC164"/>
      <c r="RVD164"/>
      <c r="RVE164"/>
      <c r="RVF164"/>
      <c r="RVG164"/>
      <c r="RVH164"/>
      <c r="RVI164"/>
      <c r="RVJ164"/>
      <c r="RVK164"/>
      <c r="RVL164"/>
      <c r="RVM164"/>
      <c r="RVN164"/>
      <c r="RVO164"/>
      <c r="RVP164"/>
      <c r="RVQ164"/>
      <c r="RVR164"/>
      <c r="RVS164"/>
      <c r="RVT164"/>
      <c r="RVU164"/>
      <c r="RVV164"/>
      <c r="RVW164"/>
      <c r="RVX164"/>
      <c r="RVY164"/>
      <c r="RVZ164"/>
      <c r="RWA164"/>
      <c r="RWB164"/>
      <c r="RWC164"/>
      <c r="RWD164"/>
      <c r="RWE164"/>
      <c r="RWF164"/>
      <c r="RWG164"/>
      <c r="RWH164"/>
      <c r="RWI164"/>
      <c r="RWJ164"/>
      <c r="RWK164"/>
      <c r="RWL164"/>
      <c r="RWM164"/>
      <c r="RWN164"/>
      <c r="RWO164"/>
      <c r="RWP164"/>
      <c r="RWQ164"/>
      <c r="RWR164"/>
      <c r="RWS164"/>
      <c r="RWT164"/>
      <c r="RWU164"/>
      <c r="RWV164"/>
      <c r="RWW164"/>
      <c r="RWX164"/>
      <c r="RWY164"/>
      <c r="RWZ164"/>
      <c r="RXA164"/>
      <c r="RXB164"/>
      <c r="RXC164"/>
      <c r="RXD164"/>
      <c r="RXE164"/>
      <c r="RXF164"/>
      <c r="RXG164"/>
      <c r="RXH164"/>
      <c r="RXI164"/>
      <c r="RXJ164"/>
      <c r="RXK164"/>
      <c r="RXL164"/>
      <c r="RXM164"/>
      <c r="RXN164"/>
      <c r="RXO164"/>
      <c r="RXP164"/>
      <c r="RXQ164"/>
      <c r="RXR164"/>
      <c r="RXS164"/>
      <c r="RXT164"/>
      <c r="RXU164"/>
      <c r="RXV164"/>
      <c r="RXW164"/>
      <c r="RXX164"/>
      <c r="RXY164"/>
      <c r="RXZ164"/>
      <c r="RYA164"/>
      <c r="RYB164"/>
      <c r="RYC164"/>
      <c r="RYD164"/>
      <c r="RYE164"/>
      <c r="RYF164"/>
      <c r="RYG164"/>
      <c r="RYH164"/>
      <c r="RYI164"/>
      <c r="RYJ164"/>
      <c r="RYK164"/>
      <c r="RYL164"/>
      <c r="RYM164"/>
      <c r="RYN164"/>
      <c r="RYO164"/>
      <c r="RYP164"/>
      <c r="RYQ164"/>
      <c r="RYR164"/>
      <c r="RYS164"/>
      <c r="RYT164"/>
      <c r="RYU164"/>
      <c r="RYV164"/>
      <c r="RYW164"/>
      <c r="RYX164"/>
      <c r="RYY164"/>
      <c r="RYZ164"/>
      <c r="RZA164"/>
      <c r="RZB164"/>
      <c r="RZC164"/>
      <c r="RZD164"/>
      <c r="RZE164"/>
      <c r="RZF164"/>
      <c r="RZG164"/>
      <c r="RZH164"/>
      <c r="RZI164"/>
      <c r="RZJ164"/>
      <c r="RZK164"/>
      <c r="RZL164"/>
      <c r="RZM164"/>
      <c r="RZN164"/>
      <c r="RZO164"/>
      <c r="RZP164"/>
      <c r="RZQ164"/>
      <c r="RZR164"/>
      <c r="RZS164"/>
      <c r="RZT164"/>
      <c r="RZU164"/>
      <c r="RZV164"/>
      <c r="RZW164"/>
      <c r="RZX164"/>
      <c r="RZY164"/>
      <c r="RZZ164"/>
      <c r="SAA164"/>
      <c r="SAB164"/>
      <c r="SAC164"/>
      <c r="SAD164"/>
      <c r="SAE164"/>
      <c r="SAF164"/>
      <c r="SAG164"/>
      <c r="SAH164"/>
      <c r="SAI164"/>
      <c r="SAJ164"/>
      <c r="SAK164"/>
      <c r="SAL164"/>
      <c r="SAM164"/>
      <c r="SAN164"/>
      <c r="SAO164"/>
      <c r="SAP164"/>
      <c r="SAQ164"/>
      <c r="SAR164"/>
      <c r="SAS164"/>
      <c r="SAT164"/>
      <c r="SAU164"/>
      <c r="SAV164"/>
      <c r="SAW164"/>
      <c r="SAX164"/>
      <c r="SAY164"/>
      <c r="SAZ164"/>
      <c r="SBA164"/>
      <c r="SBB164"/>
      <c r="SBC164"/>
      <c r="SBD164"/>
      <c r="SBE164"/>
      <c r="SBF164"/>
      <c r="SBG164"/>
      <c r="SBH164"/>
      <c r="SBI164"/>
      <c r="SBJ164"/>
      <c r="SBK164"/>
      <c r="SBL164"/>
      <c r="SBM164"/>
      <c r="SBN164"/>
      <c r="SBO164"/>
      <c r="SBP164"/>
      <c r="SBQ164"/>
      <c r="SBR164"/>
      <c r="SBS164"/>
      <c r="SBT164"/>
      <c r="SBU164"/>
      <c r="SBV164"/>
      <c r="SBW164"/>
      <c r="SBX164"/>
      <c r="SBY164"/>
      <c r="SBZ164"/>
      <c r="SCA164"/>
      <c r="SCB164"/>
      <c r="SCC164"/>
      <c r="SCD164"/>
      <c r="SCE164"/>
      <c r="SCF164"/>
      <c r="SCG164"/>
      <c r="SCH164"/>
      <c r="SCI164"/>
      <c r="SCJ164"/>
      <c r="SCK164"/>
      <c r="SCL164"/>
      <c r="SCM164"/>
      <c r="SCN164"/>
      <c r="SCO164"/>
      <c r="SCP164"/>
      <c r="SCQ164"/>
      <c r="SCR164"/>
      <c r="SCS164"/>
      <c r="SCT164"/>
      <c r="SCU164"/>
      <c r="SCV164"/>
      <c r="SCW164"/>
      <c r="SCX164"/>
      <c r="SCY164"/>
      <c r="SCZ164"/>
      <c r="SDA164"/>
      <c r="SDB164"/>
      <c r="SDC164"/>
      <c r="SDD164"/>
      <c r="SDE164"/>
      <c r="SDF164"/>
      <c r="SDG164"/>
      <c r="SDH164"/>
      <c r="SDI164"/>
      <c r="SDJ164"/>
      <c r="SDK164"/>
      <c r="SDL164"/>
      <c r="SDM164"/>
      <c r="SDN164"/>
      <c r="SDO164"/>
      <c r="SDP164"/>
      <c r="SDQ164"/>
      <c r="SDR164"/>
      <c r="SDS164"/>
      <c r="SDT164"/>
      <c r="SDU164"/>
      <c r="SDV164"/>
      <c r="SDW164"/>
      <c r="SDX164"/>
      <c r="SDY164"/>
      <c r="SDZ164"/>
      <c r="SEA164"/>
      <c r="SEB164"/>
      <c r="SEC164"/>
      <c r="SED164"/>
      <c r="SEE164"/>
      <c r="SEF164"/>
      <c r="SEG164"/>
      <c r="SEH164"/>
      <c r="SEI164"/>
      <c r="SEJ164"/>
      <c r="SEK164"/>
      <c r="SEL164"/>
      <c r="SEM164"/>
      <c r="SEN164"/>
      <c r="SEO164"/>
      <c r="SEP164"/>
      <c r="SEQ164"/>
      <c r="SER164"/>
      <c r="SES164"/>
      <c r="SET164"/>
      <c r="SEU164"/>
      <c r="SEV164"/>
      <c r="SEW164"/>
      <c r="SEX164"/>
      <c r="SEY164"/>
      <c r="SEZ164"/>
      <c r="SFA164"/>
      <c r="SFB164"/>
      <c r="SFC164"/>
      <c r="SFD164"/>
      <c r="SFE164"/>
      <c r="SFF164"/>
      <c r="SFG164"/>
      <c r="SFH164"/>
      <c r="SFI164"/>
      <c r="SFJ164"/>
      <c r="SFK164"/>
      <c r="SFL164"/>
      <c r="SFM164"/>
      <c r="SFN164"/>
      <c r="SFO164"/>
      <c r="SFP164"/>
      <c r="SFQ164"/>
      <c r="SFR164"/>
      <c r="SFS164"/>
      <c r="SFT164"/>
      <c r="SFU164"/>
      <c r="SFV164"/>
      <c r="SFW164"/>
      <c r="SFX164"/>
      <c r="SFY164"/>
      <c r="SFZ164"/>
      <c r="SGA164"/>
      <c r="SGB164"/>
      <c r="SGC164"/>
      <c r="SGD164"/>
      <c r="SGE164"/>
      <c r="SGF164"/>
      <c r="SGG164"/>
      <c r="SGH164"/>
      <c r="SGI164"/>
      <c r="SGJ164"/>
      <c r="SGK164"/>
      <c r="SGL164"/>
      <c r="SGM164"/>
      <c r="SGN164"/>
      <c r="SGO164"/>
      <c r="SGP164"/>
      <c r="SGQ164"/>
      <c r="SGR164"/>
      <c r="SGS164"/>
      <c r="SGT164"/>
      <c r="SGU164"/>
      <c r="SGV164"/>
      <c r="SGW164"/>
      <c r="SGX164"/>
      <c r="SGY164"/>
      <c r="SGZ164"/>
      <c r="SHA164"/>
      <c r="SHB164"/>
      <c r="SHC164"/>
      <c r="SHD164"/>
      <c r="SHE164"/>
      <c r="SHF164"/>
      <c r="SHG164"/>
      <c r="SHH164"/>
      <c r="SHI164"/>
      <c r="SHJ164"/>
      <c r="SHK164"/>
      <c r="SHL164"/>
      <c r="SHM164"/>
      <c r="SHN164"/>
      <c r="SHO164"/>
      <c r="SHP164"/>
      <c r="SHQ164"/>
      <c r="SHR164"/>
      <c r="SHS164"/>
      <c r="SHT164"/>
      <c r="SHU164"/>
      <c r="SHV164"/>
      <c r="SHW164"/>
      <c r="SHX164"/>
      <c r="SHY164"/>
      <c r="SHZ164"/>
      <c r="SIA164"/>
      <c r="SIB164"/>
      <c r="SIC164"/>
      <c r="SID164"/>
      <c r="SIE164"/>
      <c r="SIF164"/>
      <c r="SIG164"/>
      <c r="SIH164"/>
      <c r="SII164"/>
      <c r="SIJ164"/>
      <c r="SIK164"/>
      <c r="SIL164"/>
      <c r="SIM164"/>
      <c r="SIN164"/>
      <c r="SIO164"/>
      <c r="SIP164"/>
      <c r="SIQ164"/>
      <c r="SIR164"/>
      <c r="SIS164"/>
      <c r="SIT164"/>
      <c r="SIU164"/>
      <c r="SIV164"/>
      <c r="SIW164"/>
      <c r="SIX164"/>
      <c r="SIY164"/>
      <c r="SIZ164"/>
      <c r="SJA164"/>
      <c r="SJB164"/>
      <c r="SJC164"/>
      <c r="SJD164"/>
      <c r="SJE164"/>
      <c r="SJF164"/>
      <c r="SJG164"/>
      <c r="SJH164"/>
      <c r="SJI164"/>
      <c r="SJJ164"/>
      <c r="SJK164"/>
      <c r="SJL164"/>
      <c r="SJM164"/>
      <c r="SJN164"/>
      <c r="SJO164"/>
      <c r="SJP164"/>
      <c r="SJQ164"/>
      <c r="SJR164"/>
      <c r="SJS164"/>
      <c r="SJT164"/>
      <c r="SJU164"/>
      <c r="SJV164"/>
      <c r="SJW164"/>
      <c r="SJX164"/>
      <c r="SJY164"/>
      <c r="SJZ164"/>
      <c r="SKA164"/>
      <c r="SKB164"/>
      <c r="SKC164"/>
      <c r="SKD164"/>
      <c r="SKE164"/>
      <c r="SKF164"/>
      <c r="SKG164"/>
      <c r="SKH164"/>
      <c r="SKI164"/>
      <c r="SKJ164"/>
      <c r="SKK164"/>
      <c r="SKL164"/>
      <c r="SKM164"/>
      <c r="SKN164"/>
      <c r="SKO164"/>
      <c r="SKP164"/>
      <c r="SKQ164"/>
      <c r="SKR164"/>
      <c r="SKS164"/>
      <c r="SKT164"/>
      <c r="SKU164"/>
      <c r="SKV164"/>
      <c r="SKW164"/>
      <c r="SKX164"/>
      <c r="SKY164"/>
      <c r="SKZ164"/>
      <c r="SLA164"/>
      <c r="SLB164"/>
      <c r="SLC164"/>
      <c r="SLD164"/>
      <c r="SLE164"/>
      <c r="SLF164"/>
      <c r="SLG164"/>
      <c r="SLH164"/>
      <c r="SLI164"/>
      <c r="SLJ164"/>
      <c r="SLK164"/>
      <c r="SLL164"/>
      <c r="SLM164"/>
      <c r="SLN164"/>
      <c r="SLO164"/>
      <c r="SLP164"/>
      <c r="SLQ164"/>
      <c r="SLR164"/>
      <c r="SLS164"/>
      <c r="SLT164"/>
      <c r="SLU164"/>
      <c r="SLV164"/>
      <c r="SLW164"/>
      <c r="SLX164"/>
      <c r="SLY164"/>
      <c r="SLZ164"/>
      <c r="SMA164"/>
      <c r="SMB164"/>
      <c r="SMC164"/>
      <c r="SMD164"/>
      <c r="SME164"/>
      <c r="SMF164"/>
      <c r="SMG164"/>
      <c r="SMH164"/>
      <c r="SMI164"/>
      <c r="SMJ164"/>
      <c r="SMK164"/>
      <c r="SML164"/>
      <c r="SMM164"/>
      <c r="SMN164"/>
      <c r="SMO164"/>
      <c r="SMP164"/>
      <c r="SMQ164"/>
      <c r="SMR164"/>
      <c r="SMS164"/>
      <c r="SMT164"/>
      <c r="SMU164"/>
      <c r="SMV164"/>
      <c r="SMW164"/>
      <c r="SMX164"/>
      <c r="SMY164"/>
      <c r="SMZ164"/>
      <c r="SNA164"/>
      <c r="SNB164"/>
      <c r="SNC164"/>
      <c r="SND164"/>
      <c r="SNE164"/>
      <c r="SNF164"/>
      <c r="SNG164"/>
      <c r="SNH164"/>
      <c r="SNI164"/>
      <c r="SNJ164"/>
      <c r="SNK164"/>
      <c r="SNL164"/>
      <c r="SNM164"/>
      <c r="SNN164"/>
      <c r="SNO164"/>
      <c r="SNP164"/>
      <c r="SNQ164"/>
      <c r="SNR164"/>
      <c r="SNS164"/>
      <c r="SNT164"/>
      <c r="SNU164"/>
      <c r="SNV164"/>
      <c r="SNW164"/>
      <c r="SNX164"/>
      <c r="SNY164"/>
      <c r="SNZ164"/>
      <c r="SOA164"/>
      <c r="SOB164"/>
      <c r="SOC164"/>
      <c r="SOD164"/>
      <c r="SOE164"/>
      <c r="SOF164"/>
      <c r="SOG164"/>
      <c r="SOH164"/>
      <c r="SOI164"/>
      <c r="SOJ164"/>
      <c r="SOK164"/>
      <c r="SOL164"/>
      <c r="SOM164"/>
      <c r="SON164"/>
      <c r="SOO164"/>
      <c r="SOP164"/>
      <c r="SOQ164"/>
      <c r="SOR164"/>
      <c r="SOS164"/>
      <c r="SOT164"/>
      <c r="SOU164"/>
      <c r="SOV164"/>
      <c r="SOW164"/>
      <c r="SOX164"/>
      <c r="SOY164"/>
      <c r="SOZ164"/>
      <c r="SPA164"/>
      <c r="SPB164"/>
      <c r="SPC164"/>
      <c r="SPD164"/>
      <c r="SPE164"/>
      <c r="SPF164"/>
      <c r="SPG164"/>
      <c r="SPH164"/>
      <c r="SPI164"/>
      <c r="SPJ164"/>
      <c r="SPK164"/>
      <c r="SPL164"/>
      <c r="SPM164"/>
      <c r="SPN164"/>
      <c r="SPO164"/>
      <c r="SPP164"/>
      <c r="SPQ164"/>
      <c r="SPR164"/>
      <c r="SPS164"/>
      <c r="SPT164"/>
      <c r="SPU164"/>
      <c r="SPV164"/>
      <c r="SPW164"/>
      <c r="SPX164"/>
      <c r="SPY164"/>
      <c r="SPZ164"/>
      <c r="SQA164"/>
      <c r="SQB164"/>
      <c r="SQC164"/>
      <c r="SQD164"/>
      <c r="SQE164"/>
      <c r="SQF164"/>
      <c r="SQG164"/>
      <c r="SQH164"/>
      <c r="SQI164"/>
      <c r="SQJ164"/>
      <c r="SQK164"/>
      <c r="SQL164"/>
      <c r="SQM164"/>
      <c r="SQN164"/>
      <c r="SQO164"/>
      <c r="SQP164"/>
      <c r="SQQ164"/>
      <c r="SQR164"/>
      <c r="SQS164"/>
      <c r="SQT164"/>
      <c r="SQU164"/>
      <c r="SQV164"/>
      <c r="SQW164"/>
      <c r="SQX164"/>
      <c r="SQY164"/>
      <c r="SQZ164"/>
      <c r="SRA164"/>
      <c r="SRB164"/>
      <c r="SRC164"/>
      <c r="SRD164"/>
      <c r="SRE164"/>
      <c r="SRF164"/>
      <c r="SRG164"/>
      <c r="SRH164"/>
      <c r="SRI164"/>
      <c r="SRJ164"/>
      <c r="SRK164"/>
      <c r="SRL164"/>
      <c r="SRM164"/>
      <c r="SRN164"/>
      <c r="SRO164"/>
      <c r="SRP164"/>
      <c r="SRQ164"/>
      <c r="SRR164"/>
      <c r="SRS164"/>
      <c r="SRT164"/>
      <c r="SRU164"/>
      <c r="SRV164"/>
      <c r="SRW164"/>
      <c r="SRX164"/>
      <c r="SRY164"/>
      <c r="SRZ164"/>
      <c r="SSA164"/>
      <c r="SSB164"/>
      <c r="SSC164"/>
      <c r="SSD164"/>
      <c r="SSE164"/>
      <c r="SSF164"/>
      <c r="SSG164"/>
      <c r="SSH164"/>
      <c r="SSI164"/>
      <c r="SSJ164"/>
      <c r="SSK164"/>
      <c r="SSL164"/>
      <c r="SSM164"/>
      <c r="SSN164"/>
      <c r="SSO164"/>
      <c r="SSP164"/>
      <c r="SSQ164"/>
      <c r="SSR164"/>
      <c r="SSS164"/>
      <c r="SST164"/>
      <c r="SSU164"/>
      <c r="SSV164"/>
      <c r="SSW164"/>
      <c r="SSX164"/>
      <c r="SSY164"/>
      <c r="SSZ164"/>
      <c r="STA164"/>
      <c r="STB164"/>
      <c r="STC164"/>
      <c r="STD164"/>
      <c r="STE164"/>
      <c r="STF164"/>
      <c r="STG164"/>
      <c r="STH164"/>
      <c r="STI164"/>
      <c r="STJ164"/>
      <c r="STK164"/>
      <c r="STL164"/>
      <c r="STM164"/>
      <c r="STN164"/>
      <c r="STO164"/>
      <c r="STP164"/>
      <c r="STQ164"/>
      <c r="STR164"/>
      <c r="STS164"/>
      <c r="STT164"/>
      <c r="STU164"/>
      <c r="STV164"/>
      <c r="STW164"/>
      <c r="STX164"/>
      <c r="STY164"/>
      <c r="STZ164"/>
      <c r="SUA164"/>
      <c r="SUB164"/>
      <c r="SUC164"/>
      <c r="SUD164"/>
      <c r="SUE164"/>
      <c r="SUF164"/>
      <c r="SUG164"/>
      <c r="SUH164"/>
      <c r="SUI164"/>
      <c r="SUJ164"/>
      <c r="SUK164"/>
      <c r="SUL164"/>
      <c r="SUM164"/>
      <c r="SUN164"/>
      <c r="SUO164"/>
      <c r="SUP164"/>
      <c r="SUQ164"/>
      <c r="SUR164"/>
      <c r="SUS164"/>
      <c r="SUT164"/>
      <c r="SUU164"/>
      <c r="SUV164"/>
      <c r="SUW164"/>
      <c r="SUX164"/>
      <c r="SUY164"/>
      <c r="SUZ164"/>
      <c r="SVA164"/>
      <c r="SVB164"/>
      <c r="SVC164"/>
      <c r="SVD164"/>
      <c r="SVE164"/>
      <c r="SVF164"/>
      <c r="SVG164"/>
      <c r="SVH164"/>
      <c r="SVI164"/>
      <c r="SVJ164"/>
      <c r="SVK164"/>
      <c r="SVL164"/>
      <c r="SVM164"/>
      <c r="SVN164"/>
      <c r="SVO164"/>
      <c r="SVP164"/>
      <c r="SVQ164"/>
      <c r="SVR164"/>
      <c r="SVS164"/>
      <c r="SVT164"/>
      <c r="SVU164"/>
      <c r="SVV164"/>
      <c r="SVW164"/>
      <c r="SVX164"/>
      <c r="SVY164"/>
      <c r="SVZ164"/>
      <c r="SWA164"/>
      <c r="SWB164"/>
      <c r="SWC164"/>
      <c r="SWD164"/>
      <c r="SWE164"/>
      <c r="SWF164"/>
      <c r="SWG164"/>
      <c r="SWH164"/>
      <c r="SWI164"/>
      <c r="SWJ164"/>
      <c r="SWK164"/>
      <c r="SWL164"/>
      <c r="SWM164"/>
      <c r="SWN164"/>
      <c r="SWO164"/>
      <c r="SWP164"/>
      <c r="SWQ164"/>
      <c r="SWR164"/>
      <c r="SWS164"/>
      <c r="SWT164"/>
      <c r="SWU164"/>
      <c r="SWV164"/>
      <c r="SWW164"/>
      <c r="SWX164"/>
      <c r="SWY164"/>
      <c r="SWZ164"/>
      <c r="SXA164"/>
      <c r="SXB164"/>
      <c r="SXC164"/>
      <c r="SXD164"/>
      <c r="SXE164"/>
      <c r="SXF164"/>
      <c r="SXG164"/>
      <c r="SXH164"/>
      <c r="SXI164"/>
      <c r="SXJ164"/>
      <c r="SXK164"/>
      <c r="SXL164"/>
      <c r="SXM164"/>
      <c r="SXN164"/>
      <c r="SXO164"/>
      <c r="SXP164"/>
      <c r="SXQ164"/>
      <c r="SXR164"/>
      <c r="SXS164"/>
      <c r="SXT164"/>
      <c r="SXU164"/>
      <c r="SXV164"/>
      <c r="SXW164"/>
      <c r="SXX164"/>
      <c r="SXY164"/>
      <c r="SXZ164"/>
      <c r="SYA164"/>
      <c r="SYB164"/>
      <c r="SYC164"/>
      <c r="SYD164"/>
      <c r="SYE164"/>
      <c r="SYF164"/>
      <c r="SYG164"/>
      <c r="SYH164"/>
      <c r="SYI164"/>
      <c r="SYJ164"/>
      <c r="SYK164"/>
      <c r="SYL164"/>
      <c r="SYM164"/>
      <c r="SYN164"/>
      <c r="SYO164"/>
      <c r="SYP164"/>
      <c r="SYQ164"/>
      <c r="SYR164"/>
      <c r="SYS164"/>
      <c r="SYT164"/>
      <c r="SYU164"/>
      <c r="SYV164"/>
      <c r="SYW164"/>
      <c r="SYX164"/>
      <c r="SYY164"/>
      <c r="SYZ164"/>
      <c r="SZA164"/>
      <c r="SZB164"/>
      <c r="SZC164"/>
      <c r="SZD164"/>
      <c r="SZE164"/>
      <c r="SZF164"/>
      <c r="SZG164"/>
      <c r="SZH164"/>
      <c r="SZI164"/>
      <c r="SZJ164"/>
      <c r="SZK164"/>
      <c r="SZL164"/>
      <c r="SZM164"/>
      <c r="SZN164"/>
      <c r="SZO164"/>
      <c r="SZP164"/>
      <c r="SZQ164"/>
      <c r="SZR164"/>
      <c r="SZS164"/>
      <c r="SZT164"/>
      <c r="SZU164"/>
      <c r="SZV164"/>
      <c r="SZW164"/>
      <c r="SZX164"/>
      <c r="SZY164"/>
      <c r="SZZ164"/>
      <c r="TAA164"/>
      <c r="TAB164"/>
      <c r="TAC164"/>
      <c r="TAD164"/>
      <c r="TAE164"/>
      <c r="TAF164"/>
      <c r="TAG164"/>
      <c r="TAH164"/>
      <c r="TAI164"/>
      <c r="TAJ164"/>
      <c r="TAK164"/>
      <c r="TAL164"/>
      <c r="TAM164"/>
      <c r="TAN164"/>
      <c r="TAO164"/>
      <c r="TAP164"/>
      <c r="TAQ164"/>
      <c r="TAR164"/>
      <c r="TAS164"/>
      <c r="TAT164"/>
      <c r="TAU164"/>
      <c r="TAV164"/>
      <c r="TAW164"/>
      <c r="TAX164"/>
      <c r="TAY164"/>
      <c r="TAZ164"/>
      <c r="TBA164"/>
      <c r="TBB164"/>
      <c r="TBC164"/>
      <c r="TBD164"/>
      <c r="TBE164"/>
      <c r="TBF164"/>
      <c r="TBG164"/>
      <c r="TBH164"/>
      <c r="TBI164"/>
      <c r="TBJ164"/>
      <c r="TBK164"/>
      <c r="TBL164"/>
      <c r="TBM164"/>
      <c r="TBN164"/>
      <c r="TBO164"/>
      <c r="TBP164"/>
      <c r="TBQ164"/>
      <c r="TBR164"/>
      <c r="TBS164"/>
      <c r="TBT164"/>
      <c r="TBU164"/>
      <c r="TBV164"/>
      <c r="TBW164"/>
      <c r="TBX164"/>
      <c r="TBY164"/>
      <c r="TBZ164"/>
      <c r="TCA164"/>
      <c r="TCB164"/>
      <c r="TCC164"/>
      <c r="TCD164"/>
      <c r="TCE164"/>
      <c r="TCF164"/>
      <c r="TCG164"/>
      <c r="TCH164"/>
      <c r="TCI164"/>
      <c r="TCJ164"/>
      <c r="TCK164"/>
      <c r="TCL164"/>
      <c r="TCM164"/>
      <c r="TCN164"/>
      <c r="TCO164"/>
      <c r="TCP164"/>
      <c r="TCQ164"/>
      <c r="TCR164"/>
      <c r="TCS164"/>
      <c r="TCT164"/>
      <c r="TCU164"/>
      <c r="TCV164"/>
      <c r="TCW164"/>
      <c r="TCX164"/>
      <c r="TCY164"/>
      <c r="TCZ164"/>
      <c r="TDA164"/>
      <c r="TDB164"/>
      <c r="TDC164"/>
      <c r="TDD164"/>
      <c r="TDE164"/>
      <c r="TDF164"/>
      <c r="TDG164"/>
      <c r="TDH164"/>
      <c r="TDI164"/>
      <c r="TDJ164"/>
      <c r="TDK164"/>
      <c r="TDL164"/>
      <c r="TDM164"/>
      <c r="TDN164"/>
      <c r="TDO164"/>
      <c r="TDP164"/>
      <c r="TDQ164"/>
      <c r="TDR164"/>
      <c r="TDS164"/>
      <c r="TDT164"/>
      <c r="TDU164"/>
      <c r="TDV164"/>
      <c r="TDW164"/>
      <c r="TDX164"/>
      <c r="TDY164"/>
      <c r="TDZ164"/>
      <c r="TEA164"/>
      <c r="TEB164"/>
      <c r="TEC164"/>
      <c r="TED164"/>
      <c r="TEE164"/>
      <c r="TEF164"/>
      <c r="TEG164"/>
      <c r="TEH164"/>
      <c r="TEI164"/>
      <c r="TEJ164"/>
      <c r="TEK164"/>
      <c r="TEL164"/>
      <c r="TEM164"/>
      <c r="TEN164"/>
      <c r="TEO164"/>
      <c r="TEP164"/>
      <c r="TEQ164"/>
      <c r="TER164"/>
      <c r="TES164"/>
      <c r="TET164"/>
      <c r="TEU164"/>
      <c r="TEV164"/>
      <c r="TEW164"/>
      <c r="TEX164"/>
      <c r="TEY164"/>
      <c r="TEZ164"/>
      <c r="TFA164"/>
      <c r="TFB164"/>
      <c r="TFC164"/>
      <c r="TFD164"/>
      <c r="TFE164"/>
      <c r="TFF164"/>
      <c r="TFG164"/>
      <c r="TFH164"/>
      <c r="TFI164"/>
      <c r="TFJ164"/>
      <c r="TFK164"/>
      <c r="TFL164"/>
      <c r="TFM164"/>
      <c r="TFN164"/>
      <c r="TFO164"/>
      <c r="TFP164"/>
      <c r="TFQ164"/>
      <c r="TFR164"/>
      <c r="TFS164"/>
      <c r="TFT164"/>
      <c r="TFU164"/>
      <c r="TFV164"/>
      <c r="TFW164"/>
      <c r="TFX164"/>
      <c r="TFY164"/>
      <c r="TFZ164"/>
      <c r="TGA164"/>
      <c r="TGB164"/>
      <c r="TGC164"/>
      <c r="TGD164"/>
      <c r="TGE164"/>
      <c r="TGF164"/>
      <c r="TGG164"/>
      <c r="TGH164"/>
      <c r="TGI164"/>
      <c r="TGJ164"/>
      <c r="TGK164"/>
      <c r="TGL164"/>
      <c r="TGM164"/>
      <c r="TGN164"/>
      <c r="TGO164"/>
      <c r="TGP164"/>
      <c r="TGQ164"/>
      <c r="TGR164"/>
      <c r="TGS164"/>
      <c r="TGT164"/>
      <c r="TGU164"/>
      <c r="TGV164"/>
      <c r="TGW164"/>
      <c r="TGX164"/>
      <c r="TGY164"/>
      <c r="TGZ164"/>
      <c r="THA164"/>
      <c r="THB164"/>
      <c r="THC164"/>
      <c r="THD164"/>
      <c r="THE164"/>
      <c r="THF164"/>
      <c r="THG164"/>
      <c r="THH164"/>
      <c r="THI164"/>
      <c r="THJ164"/>
      <c r="THK164"/>
      <c r="THL164"/>
      <c r="THM164"/>
      <c r="THN164"/>
      <c r="THO164"/>
      <c r="THP164"/>
      <c r="THQ164"/>
      <c r="THR164"/>
      <c r="THS164"/>
      <c r="THT164"/>
      <c r="THU164"/>
      <c r="THV164"/>
      <c r="THW164"/>
      <c r="THX164"/>
      <c r="THY164"/>
      <c r="THZ164"/>
      <c r="TIA164"/>
      <c r="TIB164"/>
      <c r="TIC164"/>
      <c r="TID164"/>
      <c r="TIE164"/>
      <c r="TIF164"/>
      <c r="TIG164"/>
      <c r="TIH164"/>
      <c r="TII164"/>
      <c r="TIJ164"/>
      <c r="TIK164"/>
      <c r="TIL164"/>
      <c r="TIM164"/>
      <c r="TIN164"/>
      <c r="TIO164"/>
      <c r="TIP164"/>
      <c r="TIQ164"/>
      <c r="TIR164"/>
      <c r="TIS164"/>
      <c r="TIT164"/>
      <c r="TIU164"/>
      <c r="TIV164"/>
      <c r="TIW164"/>
      <c r="TIX164"/>
      <c r="TIY164"/>
      <c r="TIZ164"/>
      <c r="TJA164"/>
      <c r="TJB164"/>
      <c r="TJC164"/>
      <c r="TJD164"/>
      <c r="TJE164"/>
      <c r="TJF164"/>
      <c r="TJG164"/>
      <c r="TJH164"/>
      <c r="TJI164"/>
      <c r="TJJ164"/>
      <c r="TJK164"/>
      <c r="TJL164"/>
      <c r="TJM164"/>
      <c r="TJN164"/>
      <c r="TJO164"/>
      <c r="TJP164"/>
      <c r="TJQ164"/>
      <c r="TJR164"/>
      <c r="TJS164"/>
      <c r="TJT164"/>
      <c r="TJU164"/>
      <c r="TJV164"/>
      <c r="TJW164"/>
      <c r="TJX164"/>
      <c r="TJY164"/>
      <c r="TJZ164"/>
      <c r="TKA164"/>
      <c r="TKB164"/>
      <c r="TKC164"/>
      <c r="TKD164"/>
      <c r="TKE164"/>
      <c r="TKF164"/>
      <c r="TKG164"/>
      <c r="TKH164"/>
      <c r="TKI164"/>
      <c r="TKJ164"/>
      <c r="TKK164"/>
      <c r="TKL164"/>
      <c r="TKM164"/>
      <c r="TKN164"/>
      <c r="TKO164"/>
      <c r="TKP164"/>
      <c r="TKQ164"/>
      <c r="TKR164"/>
      <c r="TKS164"/>
      <c r="TKT164"/>
      <c r="TKU164"/>
      <c r="TKV164"/>
      <c r="TKW164"/>
      <c r="TKX164"/>
      <c r="TKY164"/>
      <c r="TKZ164"/>
      <c r="TLA164"/>
      <c r="TLB164"/>
      <c r="TLC164"/>
      <c r="TLD164"/>
      <c r="TLE164"/>
      <c r="TLF164"/>
      <c r="TLG164"/>
      <c r="TLH164"/>
      <c r="TLI164"/>
      <c r="TLJ164"/>
      <c r="TLK164"/>
      <c r="TLL164"/>
      <c r="TLM164"/>
      <c r="TLN164"/>
      <c r="TLO164"/>
      <c r="TLP164"/>
      <c r="TLQ164"/>
      <c r="TLR164"/>
      <c r="TLS164"/>
      <c r="TLT164"/>
      <c r="TLU164"/>
      <c r="TLV164"/>
      <c r="TLW164"/>
      <c r="TLX164"/>
      <c r="TLY164"/>
      <c r="TLZ164"/>
      <c r="TMA164"/>
      <c r="TMB164"/>
      <c r="TMC164"/>
      <c r="TMD164"/>
      <c r="TME164"/>
      <c r="TMF164"/>
      <c r="TMG164"/>
      <c r="TMH164"/>
      <c r="TMI164"/>
      <c r="TMJ164"/>
      <c r="TMK164"/>
      <c r="TML164"/>
      <c r="TMM164"/>
      <c r="TMN164"/>
      <c r="TMO164"/>
      <c r="TMP164"/>
      <c r="TMQ164"/>
      <c r="TMR164"/>
      <c r="TMS164"/>
      <c r="TMT164"/>
      <c r="TMU164"/>
      <c r="TMV164"/>
      <c r="TMW164"/>
      <c r="TMX164"/>
      <c r="TMY164"/>
      <c r="TMZ164"/>
      <c r="TNA164"/>
      <c r="TNB164"/>
      <c r="TNC164"/>
      <c r="TND164"/>
      <c r="TNE164"/>
      <c r="TNF164"/>
      <c r="TNG164"/>
      <c r="TNH164"/>
      <c r="TNI164"/>
      <c r="TNJ164"/>
      <c r="TNK164"/>
      <c r="TNL164"/>
      <c r="TNM164"/>
      <c r="TNN164"/>
      <c r="TNO164"/>
      <c r="TNP164"/>
      <c r="TNQ164"/>
      <c r="TNR164"/>
      <c r="TNS164"/>
      <c r="TNT164"/>
      <c r="TNU164"/>
      <c r="TNV164"/>
      <c r="TNW164"/>
      <c r="TNX164"/>
      <c r="TNY164"/>
      <c r="TNZ164"/>
      <c r="TOA164"/>
      <c r="TOB164"/>
      <c r="TOC164"/>
      <c r="TOD164"/>
      <c r="TOE164"/>
      <c r="TOF164"/>
      <c r="TOG164"/>
      <c r="TOH164"/>
      <c r="TOI164"/>
      <c r="TOJ164"/>
      <c r="TOK164"/>
      <c r="TOL164"/>
      <c r="TOM164"/>
      <c r="TON164"/>
      <c r="TOO164"/>
      <c r="TOP164"/>
      <c r="TOQ164"/>
      <c r="TOR164"/>
      <c r="TOS164"/>
      <c r="TOT164"/>
      <c r="TOU164"/>
      <c r="TOV164"/>
      <c r="TOW164"/>
      <c r="TOX164"/>
      <c r="TOY164"/>
      <c r="TOZ164"/>
      <c r="TPA164"/>
      <c r="TPB164"/>
      <c r="TPC164"/>
      <c r="TPD164"/>
      <c r="TPE164"/>
      <c r="TPF164"/>
      <c r="TPG164"/>
      <c r="TPH164"/>
      <c r="TPI164"/>
      <c r="TPJ164"/>
      <c r="TPK164"/>
      <c r="TPL164"/>
      <c r="TPM164"/>
      <c r="TPN164"/>
      <c r="TPO164"/>
      <c r="TPP164"/>
      <c r="TPQ164"/>
      <c r="TPR164"/>
      <c r="TPS164"/>
      <c r="TPT164"/>
      <c r="TPU164"/>
      <c r="TPV164"/>
      <c r="TPW164"/>
      <c r="TPX164"/>
      <c r="TPY164"/>
      <c r="TPZ164"/>
      <c r="TQA164"/>
      <c r="TQB164"/>
      <c r="TQC164"/>
      <c r="TQD164"/>
      <c r="TQE164"/>
      <c r="TQF164"/>
      <c r="TQG164"/>
      <c r="TQH164"/>
      <c r="TQI164"/>
      <c r="TQJ164"/>
      <c r="TQK164"/>
      <c r="TQL164"/>
      <c r="TQM164"/>
      <c r="TQN164"/>
      <c r="TQO164"/>
      <c r="TQP164"/>
      <c r="TQQ164"/>
      <c r="TQR164"/>
      <c r="TQS164"/>
      <c r="TQT164"/>
      <c r="TQU164"/>
      <c r="TQV164"/>
      <c r="TQW164"/>
      <c r="TQX164"/>
      <c r="TQY164"/>
      <c r="TQZ164"/>
      <c r="TRA164"/>
      <c r="TRB164"/>
      <c r="TRC164"/>
      <c r="TRD164"/>
      <c r="TRE164"/>
      <c r="TRF164"/>
      <c r="TRG164"/>
      <c r="TRH164"/>
      <c r="TRI164"/>
      <c r="TRJ164"/>
      <c r="TRK164"/>
      <c r="TRL164"/>
      <c r="TRM164"/>
      <c r="TRN164"/>
      <c r="TRO164"/>
      <c r="TRP164"/>
      <c r="TRQ164"/>
      <c r="TRR164"/>
      <c r="TRS164"/>
      <c r="TRT164"/>
      <c r="TRU164"/>
      <c r="TRV164"/>
      <c r="TRW164"/>
      <c r="TRX164"/>
      <c r="TRY164"/>
      <c r="TRZ164"/>
      <c r="TSA164"/>
      <c r="TSB164"/>
      <c r="TSC164"/>
      <c r="TSD164"/>
      <c r="TSE164"/>
      <c r="TSF164"/>
      <c r="TSG164"/>
      <c r="TSH164"/>
      <c r="TSI164"/>
      <c r="TSJ164"/>
      <c r="TSK164"/>
      <c r="TSL164"/>
      <c r="TSM164"/>
      <c r="TSN164"/>
      <c r="TSO164"/>
      <c r="TSP164"/>
      <c r="TSQ164"/>
      <c r="TSR164"/>
      <c r="TSS164"/>
      <c r="TST164"/>
      <c r="TSU164"/>
      <c r="TSV164"/>
      <c r="TSW164"/>
      <c r="TSX164"/>
      <c r="TSY164"/>
      <c r="TSZ164"/>
      <c r="TTA164"/>
      <c r="TTB164"/>
      <c r="TTC164"/>
      <c r="TTD164"/>
      <c r="TTE164"/>
      <c r="TTF164"/>
      <c r="TTG164"/>
      <c r="TTH164"/>
      <c r="TTI164"/>
      <c r="TTJ164"/>
      <c r="TTK164"/>
      <c r="TTL164"/>
      <c r="TTM164"/>
      <c r="TTN164"/>
      <c r="TTO164"/>
      <c r="TTP164"/>
      <c r="TTQ164"/>
      <c r="TTR164"/>
      <c r="TTS164"/>
      <c r="TTT164"/>
      <c r="TTU164"/>
      <c r="TTV164"/>
      <c r="TTW164"/>
      <c r="TTX164"/>
      <c r="TTY164"/>
      <c r="TTZ164"/>
      <c r="TUA164"/>
      <c r="TUB164"/>
      <c r="TUC164"/>
      <c r="TUD164"/>
      <c r="TUE164"/>
      <c r="TUF164"/>
      <c r="TUG164"/>
      <c r="TUH164"/>
      <c r="TUI164"/>
      <c r="TUJ164"/>
      <c r="TUK164"/>
      <c r="TUL164"/>
      <c r="TUM164"/>
      <c r="TUN164"/>
      <c r="TUO164"/>
      <c r="TUP164"/>
      <c r="TUQ164"/>
      <c r="TUR164"/>
      <c r="TUS164"/>
      <c r="TUT164"/>
      <c r="TUU164"/>
      <c r="TUV164"/>
      <c r="TUW164"/>
      <c r="TUX164"/>
      <c r="TUY164"/>
      <c r="TUZ164"/>
      <c r="TVA164"/>
      <c r="TVB164"/>
      <c r="TVC164"/>
      <c r="TVD164"/>
      <c r="TVE164"/>
      <c r="TVF164"/>
      <c r="TVG164"/>
      <c r="TVH164"/>
      <c r="TVI164"/>
      <c r="TVJ164"/>
      <c r="TVK164"/>
      <c r="TVL164"/>
      <c r="TVM164"/>
      <c r="TVN164"/>
      <c r="TVO164"/>
      <c r="TVP164"/>
      <c r="TVQ164"/>
      <c r="TVR164"/>
      <c r="TVS164"/>
      <c r="TVT164"/>
      <c r="TVU164"/>
      <c r="TVV164"/>
      <c r="TVW164"/>
      <c r="TVX164"/>
      <c r="TVY164"/>
      <c r="TVZ164"/>
      <c r="TWA164"/>
      <c r="TWB164"/>
      <c r="TWC164"/>
      <c r="TWD164"/>
      <c r="TWE164"/>
      <c r="TWF164"/>
      <c r="TWG164"/>
      <c r="TWH164"/>
      <c r="TWI164"/>
      <c r="TWJ164"/>
      <c r="TWK164"/>
      <c r="TWL164"/>
      <c r="TWM164"/>
      <c r="TWN164"/>
      <c r="TWO164"/>
      <c r="TWP164"/>
      <c r="TWQ164"/>
      <c r="TWR164"/>
      <c r="TWS164"/>
      <c r="TWT164"/>
      <c r="TWU164"/>
      <c r="TWV164"/>
      <c r="TWW164"/>
      <c r="TWX164"/>
      <c r="TWY164"/>
      <c r="TWZ164"/>
      <c r="TXA164"/>
      <c r="TXB164"/>
      <c r="TXC164"/>
      <c r="TXD164"/>
      <c r="TXE164"/>
      <c r="TXF164"/>
      <c r="TXG164"/>
      <c r="TXH164"/>
      <c r="TXI164"/>
      <c r="TXJ164"/>
      <c r="TXK164"/>
      <c r="TXL164"/>
      <c r="TXM164"/>
      <c r="TXN164"/>
      <c r="TXO164"/>
      <c r="TXP164"/>
      <c r="TXQ164"/>
      <c r="TXR164"/>
      <c r="TXS164"/>
      <c r="TXT164"/>
      <c r="TXU164"/>
      <c r="TXV164"/>
      <c r="TXW164"/>
      <c r="TXX164"/>
      <c r="TXY164"/>
      <c r="TXZ164"/>
      <c r="TYA164"/>
      <c r="TYB164"/>
      <c r="TYC164"/>
      <c r="TYD164"/>
      <c r="TYE164"/>
      <c r="TYF164"/>
      <c r="TYG164"/>
      <c r="TYH164"/>
      <c r="TYI164"/>
      <c r="TYJ164"/>
      <c r="TYK164"/>
      <c r="TYL164"/>
      <c r="TYM164"/>
      <c r="TYN164"/>
      <c r="TYO164"/>
      <c r="TYP164"/>
      <c r="TYQ164"/>
      <c r="TYR164"/>
      <c r="TYS164"/>
      <c r="TYT164"/>
      <c r="TYU164"/>
      <c r="TYV164"/>
      <c r="TYW164"/>
      <c r="TYX164"/>
      <c r="TYY164"/>
      <c r="TYZ164"/>
      <c r="TZA164"/>
      <c r="TZB164"/>
      <c r="TZC164"/>
      <c r="TZD164"/>
      <c r="TZE164"/>
      <c r="TZF164"/>
      <c r="TZG164"/>
      <c r="TZH164"/>
      <c r="TZI164"/>
      <c r="TZJ164"/>
      <c r="TZK164"/>
      <c r="TZL164"/>
      <c r="TZM164"/>
      <c r="TZN164"/>
      <c r="TZO164"/>
      <c r="TZP164"/>
      <c r="TZQ164"/>
      <c r="TZR164"/>
      <c r="TZS164"/>
      <c r="TZT164"/>
      <c r="TZU164"/>
      <c r="TZV164"/>
      <c r="TZW164"/>
      <c r="TZX164"/>
      <c r="TZY164"/>
      <c r="TZZ164"/>
      <c r="UAA164"/>
      <c r="UAB164"/>
      <c r="UAC164"/>
      <c r="UAD164"/>
      <c r="UAE164"/>
      <c r="UAF164"/>
      <c r="UAG164"/>
      <c r="UAH164"/>
      <c r="UAI164"/>
      <c r="UAJ164"/>
      <c r="UAK164"/>
      <c r="UAL164"/>
      <c r="UAM164"/>
      <c r="UAN164"/>
      <c r="UAO164"/>
      <c r="UAP164"/>
      <c r="UAQ164"/>
      <c r="UAR164"/>
      <c r="UAS164"/>
      <c r="UAT164"/>
      <c r="UAU164"/>
      <c r="UAV164"/>
      <c r="UAW164"/>
      <c r="UAX164"/>
      <c r="UAY164"/>
      <c r="UAZ164"/>
      <c r="UBA164"/>
      <c r="UBB164"/>
      <c r="UBC164"/>
      <c r="UBD164"/>
      <c r="UBE164"/>
      <c r="UBF164"/>
      <c r="UBG164"/>
      <c r="UBH164"/>
      <c r="UBI164"/>
      <c r="UBJ164"/>
      <c r="UBK164"/>
      <c r="UBL164"/>
      <c r="UBM164"/>
      <c r="UBN164"/>
      <c r="UBO164"/>
      <c r="UBP164"/>
      <c r="UBQ164"/>
      <c r="UBR164"/>
      <c r="UBS164"/>
      <c r="UBT164"/>
      <c r="UBU164"/>
      <c r="UBV164"/>
      <c r="UBW164"/>
      <c r="UBX164"/>
      <c r="UBY164"/>
      <c r="UBZ164"/>
      <c r="UCA164"/>
      <c r="UCB164"/>
      <c r="UCC164"/>
      <c r="UCD164"/>
      <c r="UCE164"/>
      <c r="UCF164"/>
      <c r="UCG164"/>
      <c r="UCH164"/>
      <c r="UCI164"/>
      <c r="UCJ164"/>
      <c r="UCK164"/>
      <c r="UCL164"/>
      <c r="UCM164"/>
      <c r="UCN164"/>
      <c r="UCO164"/>
      <c r="UCP164"/>
      <c r="UCQ164"/>
      <c r="UCR164"/>
      <c r="UCS164"/>
      <c r="UCT164"/>
      <c r="UCU164"/>
      <c r="UCV164"/>
      <c r="UCW164"/>
      <c r="UCX164"/>
      <c r="UCY164"/>
      <c r="UCZ164"/>
      <c r="UDA164"/>
      <c r="UDB164"/>
      <c r="UDC164"/>
      <c r="UDD164"/>
      <c r="UDE164"/>
      <c r="UDF164"/>
      <c r="UDG164"/>
      <c r="UDH164"/>
      <c r="UDI164"/>
      <c r="UDJ164"/>
      <c r="UDK164"/>
      <c r="UDL164"/>
      <c r="UDM164"/>
      <c r="UDN164"/>
      <c r="UDO164"/>
      <c r="UDP164"/>
      <c r="UDQ164"/>
      <c r="UDR164"/>
      <c r="UDS164"/>
      <c r="UDT164"/>
      <c r="UDU164"/>
      <c r="UDV164"/>
      <c r="UDW164"/>
      <c r="UDX164"/>
      <c r="UDY164"/>
      <c r="UDZ164"/>
      <c r="UEA164"/>
      <c r="UEB164"/>
      <c r="UEC164"/>
      <c r="UED164"/>
      <c r="UEE164"/>
      <c r="UEF164"/>
      <c r="UEG164"/>
      <c r="UEH164"/>
      <c r="UEI164"/>
      <c r="UEJ164"/>
      <c r="UEK164"/>
      <c r="UEL164"/>
      <c r="UEM164"/>
      <c r="UEN164"/>
      <c r="UEO164"/>
      <c r="UEP164"/>
      <c r="UEQ164"/>
      <c r="UER164"/>
      <c r="UES164"/>
      <c r="UET164"/>
      <c r="UEU164"/>
      <c r="UEV164"/>
      <c r="UEW164"/>
      <c r="UEX164"/>
      <c r="UEY164"/>
      <c r="UEZ164"/>
      <c r="UFA164"/>
      <c r="UFB164"/>
      <c r="UFC164"/>
      <c r="UFD164"/>
      <c r="UFE164"/>
      <c r="UFF164"/>
      <c r="UFG164"/>
      <c r="UFH164"/>
      <c r="UFI164"/>
      <c r="UFJ164"/>
      <c r="UFK164"/>
      <c r="UFL164"/>
      <c r="UFM164"/>
      <c r="UFN164"/>
      <c r="UFO164"/>
      <c r="UFP164"/>
      <c r="UFQ164"/>
      <c r="UFR164"/>
      <c r="UFS164"/>
      <c r="UFT164"/>
      <c r="UFU164"/>
      <c r="UFV164"/>
      <c r="UFW164"/>
      <c r="UFX164"/>
      <c r="UFY164"/>
      <c r="UFZ164"/>
      <c r="UGA164"/>
      <c r="UGB164"/>
      <c r="UGC164"/>
      <c r="UGD164"/>
      <c r="UGE164"/>
      <c r="UGF164"/>
      <c r="UGG164"/>
      <c r="UGH164"/>
      <c r="UGI164"/>
      <c r="UGJ164"/>
      <c r="UGK164"/>
      <c r="UGL164"/>
      <c r="UGM164"/>
      <c r="UGN164"/>
      <c r="UGO164"/>
      <c r="UGP164"/>
      <c r="UGQ164"/>
      <c r="UGR164"/>
      <c r="UGS164"/>
      <c r="UGT164"/>
      <c r="UGU164"/>
      <c r="UGV164"/>
      <c r="UGW164"/>
      <c r="UGX164"/>
      <c r="UGY164"/>
      <c r="UGZ164"/>
      <c r="UHA164"/>
      <c r="UHB164"/>
      <c r="UHC164"/>
      <c r="UHD164"/>
      <c r="UHE164"/>
      <c r="UHF164"/>
      <c r="UHG164"/>
      <c r="UHH164"/>
      <c r="UHI164"/>
      <c r="UHJ164"/>
      <c r="UHK164"/>
      <c r="UHL164"/>
      <c r="UHM164"/>
      <c r="UHN164"/>
      <c r="UHO164"/>
      <c r="UHP164"/>
      <c r="UHQ164"/>
      <c r="UHR164"/>
      <c r="UHS164"/>
      <c r="UHT164"/>
      <c r="UHU164"/>
      <c r="UHV164"/>
      <c r="UHW164"/>
      <c r="UHX164"/>
      <c r="UHY164"/>
      <c r="UHZ164"/>
      <c r="UIA164"/>
      <c r="UIB164"/>
      <c r="UIC164"/>
      <c r="UID164"/>
      <c r="UIE164"/>
      <c r="UIF164"/>
      <c r="UIG164"/>
      <c r="UIH164"/>
      <c r="UII164"/>
      <c r="UIJ164"/>
      <c r="UIK164"/>
      <c r="UIL164"/>
      <c r="UIM164"/>
      <c r="UIN164"/>
      <c r="UIO164"/>
      <c r="UIP164"/>
      <c r="UIQ164"/>
      <c r="UIR164"/>
      <c r="UIS164"/>
      <c r="UIT164"/>
      <c r="UIU164"/>
      <c r="UIV164"/>
      <c r="UIW164"/>
      <c r="UIX164"/>
      <c r="UIY164"/>
      <c r="UIZ164"/>
      <c r="UJA164"/>
      <c r="UJB164"/>
      <c r="UJC164"/>
      <c r="UJD164"/>
      <c r="UJE164"/>
      <c r="UJF164"/>
      <c r="UJG164"/>
      <c r="UJH164"/>
      <c r="UJI164"/>
      <c r="UJJ164"/>
      <c r="UJK164"/>
      <c r="UJL164"/>
      <c r="UJM164"/>
      <c r="UJN164"/>
      <c r="UJO164"/>
      <c r="UJP164"/>
      <c r="UJQ164"/>
      <c r="UJR164"/>
      <c r="UJS164"/>
      <c r="UJT164"/>
      <c r="UJU164"/>
      <c r="UJV164"/>
      <c r="UJW164"/>
      <c r="UJX164"/>
      <c r="UJY164"/>
      <c r="UJZ164"/>
      <c r="UKA164"/>
      <c r="UKB164"/>
      <c r="UKC164"/>
      <c r="UKD164"/>
      <c r="UKE164"/>
      <c r="UKF164"/>
      <c r="UKG164"/>
      <c r="UKH164"/>
      <c r="UKI164"/>
      <c r="UKJ164"/>
      <c r="UKK164"/>
      <c r="UKL164"/>
      <c r="UKM164"/>
      <c r="UKN164"/>
      <c r="UKO164"/>
      <c r="UKP164"/>
      <c r="UKQ164"/>
      <c r="UKR164"/>
      <c r="UKS164"/>
      <c r="UKT164"/>
      <c r="UKU164"/>
      <c r="UKV164"/>
      <c r="UKW164"/>
      <c r="UKX164"/>
      <c r="UKY164"/>
      <c r="UKZ164"/>
      <c r="ULA164"/>
      <c r="ULB164"/>
      <c r="ULC164"/>
      <c r="ULD164"/>
      <c r="ULE164"/>
      <c r="ULF164"/>
      <c r="ULG164"/>
      <c r="ULH164"/>
      <c r="ULI164"/>
      <c r="ULJ164"/>
      <c r="ULK164"/>
      <c r="ULL164"/>
      <c r="ULM164"/>
      <c r="ULN164"/>
      <c r="ULO164"/>
      <c r="ULP164"/>
      <c r="ULQ164"/>
      <c r="ULR164"/>
      <c r="ULS164"/>
      <c r="ULT164"/>
      <c r="ULU164"/>
      <c r="ULV164"/>
      <c r="ULW164"/>
      <c r="ULX164"/>
      <c r="ULY164"/>
      <c r="ULZ164"/>
      <c r="UMA164"/>
      <c r="UMB164"/>
      <c r="UMC164"/>
      <c r="UMD164"/>
      <c r="UME164"/>
      <c r="UMF164"/>
      <c r="UMG164"/>
      <c r="UMH164"/>
      <c r="UMI164"/>
      <c r="UMJ164"/>
      <c r="UMK164"/>
      <c r="UML164"/>
      <c r="UMM164"/>
      <c r="UMN164"/>
      <c r="UMO164"/>
      <c r="UMP164"/>
      <c r="UMQ164"/>
      <c r="UMR164"/>
      <c r="UMS164"/>
      <c r="UMT164"/>
      <c r="UMU164"/>
      <c r="UMV164"/>
      <c r="UMW164"/>
      <c r="UMX164"/>
      <c r="UMY164"/>
      <c r="UMZ164"/>
      <c r="UNA164"/>
      <c r="UNB164"/>
      <c r="UNC164"/>
      <c r="UND164"/>
      <c r="UNE164"/>
      <c r="UNF164"/>
      <c r="UNG164"/>
      <c r="UNH164"/>
      <c r="UNI164"/>
      <c r="UNJ164"/>
      <c r="UNK164"/>
      <c r="UNL164"/>
      <c r="UNM164"/>
      <c r="UNN164"/>
      <c r="UNO164"/>
      <c r="UNP164"/>
      <c r="UNQ164"/>
      <c r="UNR164"/>
      <c r="UNS164"/>
      <c r="UNT164"/>
      <c r="UNU164"/>
      <c r="UNV164"/>
      <c r="UNW164"/>
      <c r="UNX164"/>
      <c r="UNY164"/>
      <c r="UNZ164"/>
      <c r="UOA164"/>
      <c r="UOB164"/>
      <c r="UOC164"/>
      <c r="UOD164"/>
      <c r="UOE164"/>
      <c r="UOF164"/>
      <c r="UOG164"/>
      <c r="UOH164"/>
      <c r="UOI164"/>
      <c r="UOJ164"/>
      <c r="UOK164"/>
      <c r="UOL164"/>
      <c r="UOM164"/>
      <c r="UON164"/>
      <c r="UOO164"/>
      <c r="UOP164"/>
      <c r="UOQ164"/>
      <c r="UOR164"/>
      <c r="UOS164"/>
      <c r="UOT164"/>
      <c r="UOU164"/>
      <c r="UOV164"/>
      <c r="UOW164"/>
      <c r="UOX164"/>
      <c r="UOY164"/>
      <c r="UOZ164"/>
      <c r="UPA164"/>
      <c r="UPB164"/>
      <c r="UPC164"/>
      <c r="UPD164"/>
      <c r="UPE164"/>
      <c r="UPF164"/>
      <c r="UPG164"/>
      <c r="UPH164"/>
      <c r="UPI164"/>
      <c r="UPJ164"/>
      <c r="UPK164"/>
      <c r="UPL164"/>
      <c r="UPM164"/>
      <c r="UPN164"/>
      <c r="UPO164"/>
      <c r="UPP164"/>
      <c r="UPQ164"/>
      <c r="UPR164"/>
      <c r="UPS164"/>
      <c r="UPT164"/>
      <c r="UPU164"/>
      <c r="UPV164"/>
      <c r="UPW164"/>
      <c r="UPX164"/>
      <c r="UPY164"/>
      <c r="UPZ164"/>
      <c r="UQA164"/>
      <c r="UQB164"/>
      <c r="UQC164"/>
      <c r="UQD164"/>
      <c r="UQE164"/>
      <c r="UQF164"/>
      <c r="UQG164"/>
      <c r="UQH164"/>
      <c r="UQI164"/>
      <c r="UQJ164"/>
      <c r="UQK164"/>
      <c r="UQL164"/>
      <c r="UQM164"/>
      <c r="UQN164"/>
      <c r="UQO164"/>
      <c r="UQP164"/>
      <c r="UQQ164"/>
      <c r="UQR164"/>
      <c r="UQS164"/>
      <c r="UQT164"/>
      <c r="UQU164"/>
      <c r="UQV164"/>
      <c r="UQW164"/>
      <c r="UQX164"/>
      <c r="UQY164"/>
      <c r="UQZ164"/>
      <c r="URA164"/>
      <c r="URB164"/>
      <c r="URC164"/>
      <c r="URD164"/>
      <c r="URE164"/>
      <c r="URF164"/>
      <c r="URG164"/>
      <c r="URH164"/>
      <c r="URI164"/>
      <c r="URJ164"/>
      <c r="URK164"/>
      <c r="URL164"/>
      <c r="URM164"/>
      <c r="URN164"/>
      <c r="URO164"/>
      <c r="URP164"/>
      <c r="URQ164"/>
      <c r="URR164"/>
      <c r="URS164"/>
      <c r="URT164"/>
      <c r="URU164"/>
      <c r="URV164"/>
      <c r="URW164"/>
      <c r="URX164"/>
      <c r="URY164"/>
      <c r="URZ164"/>
      <c r="USA164"/>
      <c r="USB164"/>
      <c r="USC164"/>
      <c r="USD164"/>
      <c r="USE164"/>
      <c r="USF164"/>
      <c r="USG164"/>
      <c r="USH164"/>
      <c r="USI164"/>
      <c r="USJ164"/>
      <c r="USK164"/>
      <c r="USL164"/>
      <c r="USM164"/>
      <c r="USN164"/>
      <c r="USO164"/>
      <c r="USP164"/>
      <c r="USQ164"/>
      <c r="USR164"/>
      <c r="USS164"/>
      <c r="UST164"/>
      <c r="USU164"/>
      <c r="USV164"/>
      <c r="USW164"/>
      <c r="USX164"/>
      <c r="USY164"/>
      <c r="USZ164"/>
      <c r="UTA164"/>
      <c r="UTB164"/>
      <c r="UTC164"/>
      <c r="UTD164"/>
      <c r="UTE164"/>
      <c r="UTF164"/>
      <c r="UTG164"/>
      <c r="UTH164"/>
      <c r="UTI164"/>
      <c r="UTJ164"/>
      <c r="UTK164"/>
      <c r="UTL164"/>
      <c r="UTM164"/>
      <c r="UTN164"/>
      <c r="UTO164"/>
      <c r="UTP164"/>
      <c r="UTQ164"/>
      <c r="UTR164"/>
      <c r="UTS164"/>
      <c r="UTT164"/>
      <c r="UTU164"/>
      <c r="UTV164"/>
      <c r="UTW164"/>
      <c r="UTX164"/>
      <c r="UTY164"/>
      <c r="UTZ164"/>
      <c r="UUA164"/>
      <c r="UUB164"/>
      <c r="UUC164"/>
      <c r="UUD164"/>
      <c r="UUE164"/>
      <c r="UUF164"/>
      <c r="UUG164"/>
      <c r="UUH164"/>
      <c r="UUI164"/>
      <c r="UUJ164"/>
      <c r="UUK164"/>
      <c r="UUL164"/>
      <c r="UUM164"/>
      <c r="UUN164"/>
      <c r="UUO164"/>
      <c r="UUP164"/>
      <c r="UUQ164"/>
      <c r="UUR164"/>
      <c r="UUS164"/>
      <c r="UUT164"/>
      <c r="UUU164"/>
      <c r="UUV164"/>
      <c r="UUW164"/>
      <c r="UUX164"/>
      <c r="UUY164"/>
      <c r="UUZ164"/>
      <c r="UVA164"/>
      <c r="UVB164"/>
      <c r="UVC164"/>
      <c r="UVD164"/>
      <c r="UVE164"/>
      <c r="UVF164"/>
      <c r="UVG164"/>
      <c r="UVH164"/>
      <c r="UVI164"/>
      <c r="UVJ164"/>
      <c r="UVK164"/>
      <c r="UVL164"/>
      <c r="UVM164"/>
      <c r="UVN164"/>
      <c r="UVO164"/>
      <c r="UVP164"/>
      <c r="UVQ164"/>
      <c r="UVR164"/>
      <c r="UVS164"/>
      <c r="UVT164"/>
      <c r="UVU164"/>
      <c r="UVV164"/>
      <c r="UVW164"/>
      <c r="UVX164"/>
      <c r="UVY164"/>
      <c r="UVZ164"/>
      <c r="UWA164"/>
      <c r="UWB164"/>
      <c r="UWC164"/>
      <c r="UWD164"/>
      <c r="UWE164"/>
      <c r="UWF164"/>
      <c r="UWG164"/>
      <c r="UWH164"/>
      <c r="UWI164"/>
      <c r="UWJ164"/>
      <c r="UWK164"/>
      <c r="UWL164"/>
      <c r="UWM164"/>
      <c r="UWN164"/>
      <c r="UWO164"/>
      <c r="UWP164"/>
      <c r="UWQ164"/>
      <c r="UWR164"/>
      <c r="UWS164"/>
      <c r="UWT164"/>
      <c r="UWU164"/>
      <c r="UWV164"/>
      <c r="UWW164"/>
      <c r="UWX164"/>
      <c r="UWY164"/>
      <c r="UWZ164"/>
      <c r="UXA164"/>
      <c r="UXB164"/>
      <c r="UXC164"/>
      <c r="UXD164"/>
      <c r="UXE164"/>
      <c r="UXF164"/>
      <c r="UXG164"/>
      <c r="UXH164"/>
      <c r="UXI164"/>
      <c r="UXJ164"/>
      <c r="UXK164"/>
      <c r="UXL164"/>
      <c r="UXM164"/>
      <c r="UXN164"/>
      <c r="UXO164"/>
      <c r="UXP164"/>
      <c r="UXQ164"/>
      <c r="UXR164"/>
      <c r="UXS164"/>
      <c r="UXT164"/>
      <c r="UXU164"/>
      <c r="UXV164"/>
      <c r="UXW164"/>
      <c r="UXX164"/>
      <c r="UXY164"/>
      <c r="UXZ164"/>
      <c r="UYA164"/>
      <c r="UYB164"/>
      <c r="UYC164"/>
      <c r="UYD164"/>
      <c r="UYE164"/>
      <c r="UYF164"/>
      <c r="UYG164"/>
      <c r="UYH164"/>
      <c r="UYI164"/>
      <c r="UYJ164"/>
      <c r="UYK164"/>
      <c r="UYL164"/>
      <c r="UYM164"/>
      <c r="UYN164"/>
      <c r="UYO164"/>
      <c r="UYP164"/>
      <c r="UYQ164"/>
      <c r="UYR164"/>
      <c r="UYS164"/>
      <c r="UYT164"/>
      <c r="UYU164"/>
      <c r="UYV164"/>
      <c r="UYW164"/>
      <c r="UYX164"/>
      <c r="UYY164"/>
      <c r="UYZ164"/>
      <c r="UZA164"/>
      <c r="UZB164"/>
      <c r="UZC164"/>
      <c r="UZD164"/>
      <c r="UZE164"/>
      <c r="UZF164"/>
      <c r="UZG164"/>
      <c r="UZH164"/>
      <c r="UZI164"/>
      <c r="UZJ164"/>
      <c r="UZK164"/>
      <c r="UZL164"/>
      <c r="UZM164"/>
      <c r="UZN164"/>
      <c r="UZO164"/>
      <c r="UZP164"/>
      <c r="UZQ164"/>
      <c r="UZR164"/>
      <c r="UZS164"/>
      <c r="UZT164"/>
      <c r="UZU164"/>
      <c r="UZV164"/>
      <c r="UZW164"/>
      <c r="UZX164"/>
      <c r="UZY164"/>
      <c r="UZZ164"/>
      <c r="VAA164"/>
      <c r="VAB164"/>
      <c r="VAC164"/>
      <c r="VAD164"/>
      <c r="VAE164"/>
      <c r="VAF164"/>
      <c r="VAG164"/>
      <c r="VAH164"/>
      <c r="VAI164"/>
      <c r="VAJ164"/>
      <c r="VAK164"/>
      <c r="VAL164"/>
      <c r="VAM164"/>
      <c r="VAN164"/>
      <c r="VAO164"/>
      <c r="VAP164"/>
      <c r="VAQ164"/>
      <c r="VAR164"/>
      <c r="VAS164"/>
      <c r="VAT164"/>
      <c r="VAU164"/>
      <c r="VAV164"/>
      <c r="VAW164"/>
      <c r="VAX164"/>
      <c r="VAY164"/>
      <c r="VAZ164"/>
      <c r="VBA164"/>
      <c r="VBB164"/>
      <c r="VBC164"/>
      <c r="VBD164"/>
      <c r="VBE164"/>
      <c r="VBF164"/>
      <c r="VBG164"/>
      <c r="VBH164"/>
      <c r="VBI164"/>
      <c r="VBJ164"/>
      <c r="VBK164"/>
      <c r="VBL164"/>
      <c r="VBM164"/>
      <c r="VBN164"/>
      <c r="VBO164"/>
      <c r="VBP164"/>
      <c r="VBQ164"/>
      <c r="VBR164"/>
      <c r="VBS164"/>
      <c r="VBT164"/>
      <c r="VBU164"/>
      <c r="VBV164"/>
      <c r="VBW164"/>
      <c r="VBX164"/>
      <c r="VBY164"/>
      <c r="VBZ164"/>
      <c r="VCA164"/>
      <c r="VCB164"/>
      <c r="VCC164"/>
      <c r="VCD164"/>
      <c r="VCE164"/>
      <c r="VCF164"/>
      <c r="VCG164"/>
      <c r="VCH164"/>
      <c r="VCI164"/>
      <c r="VCJ164"/>
      <c r="VCK164"/>
      <c r="VCL164"/>
      <c r="VCM164"/>
      <c r="VCN164"/>
      <c r="VCO164"/>
      <c r="VCP164"/>
      <c r="VCQ164"/>
      <c r="VCR164"/>
      <c r="VCS164"/>
      <c r="VCT164"/>
      <c r="VCU164"/>
      <c r="VCV164"/>
      <c r="VCW164"/>
      <c r="VCX164"/>
      <c r="VCY164"/>
      <c r="VCZ164"/>
      <c r="VDA164"/>
      <c r="VDB164"/>
      <c r="VDC164"/>
      <c r="VDD164"/>
      <c r="VDE164"/>
      <c r="VDF164"/>
      <c r="VDG164"/>
      <c r="VDH164"/>
      <c r="VDI164"/>
      <c r="VDJ164"/>
      <c r="VDK164"/>
      <c r="VDL164"/>
      <c r="VDM164"/>
      <c r="VDN164"/>
      <c r="VDO164"/>
      <c r="VDP164"/>
      <c r="VDQ164"/>
      <c r="VDR164"/>
      <c r="VDS164"/>
      <c r="VDT164"/>
      <c r="VDU164"/>
      <c r="VDV164"/>
      <c r="VDW164"/>
      <c r="VDX164"/>
      <c r="VDY164"/>
      <c r="VDZ164"/>
      <c r="VEA164"/>
      <c r="VEB164"/>
      <c r="VEC164"/>
      <c r="VED164"/>
      <c r="VEE164"/>
      <c r="VEF164"/>
      <c r="VEG164"/>
      <c r="VEH164"/>
      <c r="VEI164"/>
      <c r="VEJ164"/>
      <c r="VEK164"/>
      <c r="VEL164"/>
      <c r="VEM164"/>
      <c r="VEN164"/>
      <c r="VEO164"/>
      <c r="VEP164"/>
      <c r="VEQ164"/>
      <c r="VER164"/>
      <c r="VES164"/>
      <c r="VET164"/>
      <c r="VEU164"/>
      <c r="VEV164"/>
      <c r="VEW164"/>
      <c r="VEX164"/>
      <c r="VEY164"/>
      <c r="VEZ164"/>
      <c r="VFA164"/>
      <c r="VFB164"/>
      <c r="VFC164"/>
      <c r="VFD164"/>
      <c r="VFE164"/>
      <c r="VFF164"/>
      <c r="VFG164"/>
      <c r="VFH164"/>
      <c r="VFI164"/>
      <c r="VFJ164"/>
      <c r="VFK164"/>
      <c r="VFL164"/>
      <c r="VFM164"/>
      <c r="VFN164"/>
      <c r="VFO164"/>
      <c r="VFP164"/>
      <c r="VFQ164"/>
      <c r="VFR164"/>
      <c r="VFS164"/>
      <c r="VFT164"/>
      <c r="VFU164"/>
      <c r="VFV164"/>
      <c r="VFW164"/>
      <c r="VFX164"/>
      <c r="VFY164"/>
      <c r="VFZ164"/>
      <c r="VGA164"/>
      <c r="VGB164"/>
      <c r="VGC164"/>
      <c r="VGD164"/>
      <c r="VGE164"/>
      <c r="VGF164"/>
      <c r="VGG164"/>
      <c r="VGH164"/>
      <c r="VGI164"/>
      <c r="VGJ164"/>
      <c r="VGK164"/>
      <c r="VGL164"/>
      <c r="VGM164"/>
      <c r="VGN164"/>
      <c r="VGO164"/>
      <c r="VGP164"/>
      <c r="VGQ164"/>
      <c r="VGR164"/>
      <c r="VGS164"/>
      <c r="VGT164"/>
      <c r="VGU164"/>
      <c r="VGV164"/>
      <c r="VGW164"/>
      <c r="VGX164"/>
      <c r="VGY164"/>
      <c r="VGZ164"/>
      <c r="VHA164"/>
      <c r="VHB164"/>
      <c r="VHC164"/>
      <c r="VHD164"/>
      <c r="VHE164"/>
      <c r="VHF164"/>
      <c r="VHG164"/>
      <c r="VHH164"/>
      <c r="VHI164"/>
      <c r="VHJ164"/>
      <c r="VHK164"/>
      <c r="VHL164"/>
      <c r="VHM164"/>
      <c r="VHN164"/>
      <c r="VHO164"/>
      <c r="VHP164"/>
      <c r="VHQ164"/>
      <c r="VHR164"/>
      <c r="VHS164"/>
      <c r="VHT164"/>
      <c r="VHU164"/>
      <c r="VHV164"/>
      <c r="VHW164"/>
      <c r="VHX164"/>
      <c r="VHY164"/>
      <c r="VHZ164"/>
      <c r="VIA164"/>
      <c r="VIB164"/>
      <c r="VIC164"/>
      <c r="VID164"/>
      <c r="VIE164"/>
      <c r="VIF164"/>
      <c r="VIG164"/>
      <c r="VIH164"/>
      <c r="VII164"/>
      <c r="VIJ164"/>
      <c r="VIK164"/>
      <c r="VIL164"/>
      <c r="VIM164"/>
      <c r="VIN164"/>
      <c r="VIO164"/>
      <c r="VIP164"/>
      <c r="VIQ164"/>
      <c r="VIR164"/>
      <c r="VIS164"/>
      <c r="VIT164"/>
      <c r="VIU164"/>
      <c r="VIV164"/>
      <c r="VIW164"/>
      <c r="VIX164"/>
      <c r="VIY164"/>
      <c r="VIZ164"/>
      <c r="VJA164"/>
      <c r="VJB164"/>
      <c r="VJC164"/>
      <c r="VJD164"/>
      <c r="VJE164"/>
      <c r="VJF164"/>
      <c r="VJG164"/>
      <c r="VJH164"/>
      <c r="VJI164"/>
      <c r="VJJ164"/>
      <c r="VJK164"/>
      <c r="VJL164"/>
      <c r="VJM164"/>
      <c r="VJN164"/>
      <c r="VJO164"/>
      <c r="VJP164"/>
      <c r="VJQ164"/>
      <c r="VJR164"/>
      <c r="VJS164"/>
      <c r="VJT164"/>
      <c r="VJU164"/>
      <c r="VJV164"/>
      <c r="VJW164"/>
      <c r="VJX164"/>
      <c r="VJY164"/>
      <c r="VJZ164"/>
      <c r="VKA164"/>
      <c r="VKB164"/>
      <c r="VKC164"/>
      <c r="VKD164"/>
      <c r="VKE164"/>
      <c r="VKF164"/>
      <c r="VKG164"/>
      <c r="VKH164"/>
      <c r="VKI164"/>
      <c r="VKJ164"/>
      <c r="VKK164"/>
      <c r="VKL164"/>
      <c r="VKM164"/>
      <c r="VKN164"/>
      <c r="VKO164"/>
      <c r="VKP164"/>
      <c r="VKQ164"/>
      <c r="VKR164"/>
      <c r="VKS164"/>
      <c r="VKT164"/>
      <c r="VKU164"/>
      <c r="VKV164"/>
      <c r="VKW164"/>
      <c r="VKX164"/>
      <c r="VKY164"/>
      <c r="VKZ164"/>
      <c r="VLA164"/>
      <c r="VLB164"/>
      <c r="VLC164"/>
      <c r="VLD164"/>
      <c r="VLE164"/>
      <c r="VLF164"/>
      <c r="VLG164"/>
      <c r="VLH164"/>
      <c r="VLI164"/>
      <c r="VLJ164"/>
      <c r="VLK164"/>
      <c r="VLL164"/>
      <c r="VLM164"/>
      <c r="VLN164"/>
      <c r="VLO164"/>
      <c r="VLP164"/>
      <c r="VLQ164"/>
      <c r="VLR164"/>
      <c r="VLS164"/>
      <c r="VLT164"/>
      <c r="VLU164"/>
      <c r="VLV164"/>
      <c r="VLW164"/>
      <c r="VLX164"/>
      <c r="VLY164"/>
      <c r="VLZ164"/>
      <c r="VMA164"/>
      <c r="VMB164"/>
      <c r="VMC164"/>
      <c r="VMD164"/>
      <c r="VME164"/>
      <c r="VMF164"/>
      <c r="VMG164"/>
      <c r="VMH164"/>
      <c r="VMI164"/>
      <c r="VMJ164"/>
      <c r="VMK164"/>
      <c r="VML164"/>
      <c r="VMM164"/>
      <c r="VMN164"/>
      <c r="VMO164"/>
      <c r="VMP164"/>
      <c r="VMQ164"/>
      <c r="VMR164"/>
      <c r="VMS164"/>
      <c r="VMT164"/>
      <c r="VMU164"/>
      <c r="VMV164"/>
      <c r="VMW164"/>
      <c r="VMX164"/>
      <c r="VMY164"/>
      <c r="VMZ164"/>
      <c r="VNA164"/>
      <c r="VNB164"/>
      <c r="VNC164"/>
      <c r="VND164"/>
      <c r="VNE164"/>
      <c r="VNF164"/>
      <c r="VNG164"/>
      <c r="VNH164"/>
      <c r="VNI164"/>
      <c r="VNJ164"/>
      <c r="VNK164"/>
      <c r="VNL164"/>
      <c r="VNM164"/>
      <c r="VNN164"/>
      <c r="VNO164"/>
      <c r="VNP164"/>
      <c r="VNQ164"/>
      <c r="VNR164"/>
      <c r="VNS164"/>
      <c r="VNT164"/>
      <c r="VNU164"/>
      <c r="VNV164"/>
      <c r="VNW164"/>
      <c r="VNX164"/>
      <c r="VNY164"/>
      <c r="VNZ164"/>
      <c r="VOA164"/>
      <c r="VOB164"/>
      <c r="VOC164"/>
      <c r="VOD164"/>
      <c r="VOE164"/>
      <c r="VOF164"/>
      <c r="VOG164"/>
      <c r="VOH164"/>
      <c r="VOI164"/>
      <c r="VOJ164"/>
      <c r="VOK164"/>
      <c r="VOL164"/>
      <c r="VOM164"/>
      <c r="VON164"/>
      <c r="VOO164"/>
      <c r="VOP164"/>
      <c r="VOQ164"/>
      <c r="VOR164"/>
      <c r="VOS164"/>
      <c r="VOT164"/>
      <c r="VOU164"/>
      <c r="VOV164"/>
      <c r="VOW164"/>
      <c r="VOX164"/>
      <c r="VOY164"/>
      <c r="VOZ164"/>
      <c r="VPA164"/>
      <c r="VPB164"/>
      <c r="VPC164"/>
      <c r="VPD164"/>
      <c r="VPE164"/>
      <c r="VPF164"/>
      <c r="VPG164"/>
      <c r="VPH164"/>
      <c r="VPI164"/>
      <c r="VPJ164"/>
      <c r="VPK164"/>
      <c r="VPL164"/>
      <c r="VPM164"/>
      <c r="VPN164"/>
      <c r="VPO164"/>
      <c r="VPP164"/>
      <c r="VPQ164"/>
      <c r="VPR164"/>
      <c r="VPS164"/>
      <c r="VPT164"/>
      <c r="VPU164"/>
      <c r="VPV164"/>
      <c r="VPW164"/>
      <c r="VPX164"/>
      <c r="VPY164"/>
      <c r="VPZ164"/>
      <c r="VQA164"/>
      <c r="VQB164"/>
      <c r="VQC164"/>
      <c r="VQD164"/>
      <c r="VQE164"/>
      <c r="VQF164"/>
      <c r="VQG164"/>
      <c r="VQH164"/>
      <c r="VQI164"/>
      <c r="VQJ164"/>
      <c r="VQK164"/>
      <c r="VQL164"/>
      <c r="VQM164"/>
      <c r="VQN164"/>
      <c r="VQO164"/>
      <c r="VQP164"/>
      <c r="VQQ164"/>
      <c r="VQR164"/>
      <c r="VQS164"/>
      <c r="VQT164"/>
      <c r="VQU164"/>
      <c r="VQV164"/>
      <c r="VQW164"/>
      <c r="VQX164"/>
      <c r="VQY164"/>
      <c r="VQZ164"/>
      <c r="VRA164"/>
      <c r="VRB164"/>
      <c r="VRC164"/>
      <c r="VRD164"/>
      <c r="VRE164"/>
      <c r="VRF164"/>
      <c r="VRG164"/>
      <c r="VRH164"/>
      <c r="VRI164"/>
      <c r="VRJ164"/>
      <c r="VRK164"/>
      <c r="VRL164"/>
      <c r="VRM164"/>
      <c r="VRN164"/>
      <c r="VRO164"/>
      <c r="VRP164"/>
      <c r="VRQ164"/>
      <c r="VRR164"/>
      <c r="VRS164"/>
      <c r="VRT164"/>
      <c r="VRU164"/>
      <c r="VRV164"/>
      <c r="VRW164"/>
      <c r="VRX164"/>
      <c r="VRY164"/>
      <c r="VRZ164"/>
      <c r="VSA164"/>
      <c r="VSB164"/>
      <c r="VSC164"/>
      <c r="VSD164"/>
      <c r="VSE164"/>
      <c r="VSF164"/>
      <c r="VSG164"/>
      <c r="VSH164"/>
      <c r="VSI164"/>
      <c r="VSJ164"/>
      <c r="VSK164"/>
      <c r="VSL164"/>
      <c r="VSM164"/>
      <c r="VSN164"/>
      <c r="VSO164"/>
      <c r="VSP164"/>
      <c r="VSQ164"/>
      <c r="VSR164"/>
      <c r="VSS164"/>
      <c r="VST164"/>
      <c r="VSU164"/>
      <c r="VSV164"/>
      <c r="VSW164"/>
      <c r="VSX164"/>
      <c r="VSY164"/>
      <c r="VSZ164"/>
      <c r="VTA164"/>
      <c r="VTB164"/>
      <c r="VTC164"/>
      <c r="VTD164"/>
      <c r="VTE164"/>
      <c r="VTF164"/>
      <c r="VTG164"/>
      <c r="VTH164"/>
      <c r="VTI164"/>
      <c r="VTJ164"/>
      <c r="VTK164"/>
      <c r="VTL164"/>
      <c r="VTM164"/>
      <c r="VTN164"/>
      <c r="VTO164"/>
      <c r="VTP164"/>
      <c r="VTQ164"/>
      <c r="VTR164"/>
      <c r="VTS164"/>
      <c r="VTT164"/>
      <c r="VTU164"/>
      <c r="VTV164"/>
      <c r="VTW164"/>
      <c r="VTX164"/>
      <c r="VTY164"/>
      <c r="VTZ164"/>
      <c r="VUA164"/>
      <c r="VUB164"/>
      <c r="VUC164"/>
      <c r="VUD164"/>
      <c r="VUE164"/>
      <c r="VUF164"/>
      <c r="VUG164"/>
      <c r="VUH164"/>
      <c r="VUI164"/>
      <c r="VUJ164"/>
      <c r="VUK164"/>
      <c r="VUL164"/>
      <c r="VUM164"/>
      <c r="VUN164"/>
      <c r="VUO164"/>
      <c r="VUP164"/>
      <c r="VUQ164"/>
      <c r="VUR164"/>
      <c r="VUS164"/>
      <c r="VUT164"/>
      <c r="VUU164"/>
      <c r="VUV164"/>
      <c r="VUW164"/>
      <c r="VUX164"/>
      <c r="VUY164"/>
      <c r="VUZ164"/>
      <c r="VVA164"/>
      <c r="VVB164"/>
      <c r="VVC164"/>
      <c r="VVD164"/>
      <c r="VVE164"/>
      <c r="VVF164"/>
      <c r="VVG164"/>
      <c r="VVH164"/>
      <c r="VVI164"/>
      <c r="VVJ164"/>
      <c r="VVK164"/>
      <c r="VVL164"/>
      <c r="VVM164"/>
      <c r="VVN164"/>
      <c r="VVO164"/>
      <c r="VVP164"/>
      <c r="VVQ164"/>
      <c r="VVR164"/>
      <c r="VVS164"/>
      <c r="VVT164"/>
      <c r="VVU164"/>
      <c r="VVV164"/>
      <c r="VVW164"/>
      <c r="VVX164"/>
      <c r="VVY164"/>
      <c r="VVZ164"/>
      <c r="VWA164"/>
      <c r="VWB164"/>
      <c r="VWC164"/>
      <c r="VWD164"/>
      <c r="VWE164"/>
      <c r="VWF164"/>
      <c r="VWG164"/>
      <c r="VWH164"/>
      <c r="VWI164"/>
      <c r="VWJ164"/>
      <c r="VWK164"/>
      <c r="VWL164"/>
      <c r="VWM164"/>
      <c r="VWN164"/>
      <c r="VWO164"/>
      <c r="VWP164"/>
      <c r="VWQ164"/>
      <c r="VWR164"/>
      <c r="VWS164"/>
      <c r="VWT164"/>
      <c r="VWU164"/>
      <c r="VWV164"/>
      <c r="VWW164"/>
      <c r="VWX164"/>
      <c r="VWY164"/>
      <c r="VWZ164"/>
      <c r="VXA164"/>
      <c r="VXB164"/>
      <c r="VXC164"/>
      <c r="VXD164"/>
      <c r="VXE164"/>
      <c r="VXF164"/>
      <c r="VXG164"/>
      <c r="VXH164"/>
      <c r="VXI164"/>
      <c r="VXJ164"/>
      <c r="VXK164"/>
      <c r="VXL164"/>
      <c r="VXM164"/>
      <c r="VXN164"/>
      <c r="VXO164"/>
      <c r="VXP164"/>
      <c r="VXQ164"/>
      <c r="VXR164"/>
      <c r="VXS164"/>
      <c r="VXT164"/>
      <c r="VXU164"/>
      <c r="VXV164"/>
      <c r="VXW164"/>
      <c r="VXX164"/>
      <c r="VXY164"/>
      <c r="VXZ164"/>
      <c r="VYA164"/>
      <c r="VYB164"/>
      <c r="VYC164"/>
      <c r="VYD164"/>
      <c r="VYE164"/>
      <c r="VYF164"/>
      <c r="VYG164"/>
      <c r="VYH164"/>
      <c r="VYI164"/>
      <c r="VYJ164"/>
      <c r="VYK164"/>
      <c r="VYL164"/>
      <c r="VYM164"/>
      <c r="VYN164"/>
      <c r="VYO164"/>
      <c r="VYP164"/>
      <c r="VYQ164"/>
      <c r="VYR164"/>
      <c r="VYS164"/>
      <c r="VYT164"/>
      <c r="VYU164"/>
      <c r="VYV164"/>
      <c r="VYW164"/>
      <c r="VYX164"/>
      <c r="VYY164"/>
      <c r="VYZ164"/>
      <c r="VZA164"/>
      <c r="VZB164"/>
      <c r="VZC164"/>
      <c r="VZD164"/>
      <c r="VZE164"/>
      <c r="VZF164"/>
      <c r="VZG164"/>
      <c r="VZH164"/>
      <c r="VZI164"/>
      <c r="VZJ164"/>
      <c r="VZK164"/>
      <c r="VZL164"/>
      <c r="VZM164"/>
      <c r="VZN164"/>
      <c r="VZO164"/>
      <c r="VZP164"/>
      <c r="VZQ164"/>
      <c r="VZR164"/>
      <c r="VZS164"/>
      <c r="VZT164"/>
      <c r="VZU164"/>
      <c r="VZV164"/>
      <c r="VZW164"/>
      <c r="VZX164"/>
      <c r="VZY164"/>
      <c r="VZZ164"/>
      <c r="WAA164"/>
      <c r="WAB164"/>
      <c r="WAC164"/>
      <c r="WAD164"/>
      <c r="WAE164"/>
      <c r="WAF164"/>
      <c r="WAG164"/>
      <c r="WAH164"/>
      <c r="WAI164"/>
      <c r="WAJ164"/>
      <c r="WAK164"/>
      <c r="WAL164"/>
      <c r="WAM164"/>
      <c r="WAN164"/>
      <c r="WAO164"/>
      <c r="WAP164"/>
      <c r="WAQ164"/>
      <c r="WAR164"/>
      <c r="WAS164"/>
      <c r="WAT164"/>
      <c r="WAU164"/>
      <c r="WAV164"/>
      <c r="WAW164"/>
      <c r="WAX164"/>
      <c r="WAY164"/>
      <c r="WAZ164"/>
      <c r="WBA164"/>
      <c r="WBB164"/>
      <c r="WBC164"/>
      <c r="WBD164"/>
      <c r="WBE164"/>
      <c r="WBF164"/>
      <c r="WBG164"/>
      <c r="WBH164"/>
      <c r="WBI164"/>
      <c r="WBJ164"/>
      <c r="WBK164"/>
      <c r="WBL164"/>
      <c r="WBM164"/>
      <c r="WBN164"/>
      <c r="WBO164"/>
      <c r="WBP164"/>
      <c r="WBQ164"/>
      <c r="WBR164"/>
      <c r="WBS164"/>
      <c r="WBT164"/>
      <c r="WBU164"/>
      <c r="WBV164"/>
      <c r="WBW164"/>
      <c r="WBX164"/>
      <c r="WBY164"/>
      <c r="WBZ164"/>
      <c r="WCA164"/>
      <c r="WCB164"/>
      <c r="WCC164"/>
      <c r="WCD164"/>
      <c r="WCE164"/>
      <c r="WCF164"/>
      <c r="WCG164"/>
      <c r="WCH164"/>
      <c r="WCI164"/>
      <c r="WCJ164"/>
      <c r="WCK164"/>
      <c r="WCL164"/>
      <c r="WCM164"/>
      <c r="WCN164"/>
      <c r="WCO164"/>
      <c r="WCP164"/>
      <c r="WCQ164"/>
      <c r="WCR164"/>
      <c r="WCS164"/>
      <c r="WCT164"/>
      <c r="WCU164"/>
      <c r="WCV164"/>
      <c r="WCW164"/>
      <c r="WCX164"/>
      <c r="WCY164"/>
      <c r="WCZ164"/>
      <c r="WDA164"/>
      <c r="WDB164"/>
      <c r="WDC164"/>
      <c r="WDD164"/>
      <c r="WDE164"/>
      <c r="WDF164"/>
      <c r="WDG164"/>
      <c r="WDH164"/>
      <c r="WDI164"/>
      <c r="WDJ164"/>
      <c r="WDK164"/>
      <c r="WDL164"/>
      <c r="WDM164"/>
      <c r="WDN164"/>
      <c r="WDO164"/>
      <c r="WDP164"/>
      <c r="WDQ164"/>
      <c r="WDR164"/>
      <c r="WDS164"/>
      <c r="WDT164"/>
      <c r="WDU164"/>
      <c r="WDV164"/>
      <c r="WDW164"/>
      <c r="WDX164"/>
      <c r="WDY164"/>
      <c r="WDZ164"/>
      <c r="WEA164"/>
      <c r="WEB164"/>
      <c r="WEC164"/>
      <c r="WED164"/>
      <c r="WEE164"/>
      <c r="WEF164"/>
      <c r="WEG164"/>
      <c r="WEH164"/>
      <c r="WEI164"/>
      <c r="WEJ164"/>
      <c r="WEK164"/>
      <c r="WEL164"/>
      <c r="WEM164"/>
      <c r="WEN164"/>
      <c r="WEO164"/>
      <c r="WEP164"/>
      <c r="WEQ164"/>
      <c r="WER164"/>
      <c r="WES164"/>
      <c r="WET164"/>
      <c r="WEU164"/>
      <c r="WEV164"/>
      <c r="WEW164"/>
      <c r="WEX164"/>
      <c r="WEY164"/>
      <c r="WEZ164"/>
      <c r="WFA164"/>
      <c r="WFB164"/>
      <c r="WFC164"/>
      <c r="WFD164"/>
      <c r="WFE164"/>
      <c r="WFF164"/>
      <c r="WFG164"/>
      <c r="WFH164"/>
      <c r="WFI164"/>
      <c r="WFJ164"/>
      <c r="WFK164"/>
      <c r="WFL164"/>
      <c r="WFM164"/>
      <c r="WFN164"/>
      <c r="WFO164"/>
      <c r="WFP164"/>
      <c r="WFQ164"/>
      <c r="WFR164"/>
      <c r="WFS164"/>
      <c r="WFT164"/>
      <c r="WFU164"/>
      <c r="WFV164"/>
      <c r="WFW164"/>
      <c r="WFX164"/>
      <c r="WFY164"/>
      <c r="WFZ164"/>
      <c r="WGA164"/>
      <c r="WGB164"/>
      <c r="WGC164"/>
      <c r="WGD164"/>
      <c r="WGE164"/>
      <c r="WGF164"/>
      <c r="WGG164"/>
      <c r="WGH164"/>
      <c r="WGI164"/>
      <c r="WGJ164"/>
      <c r="WGK164"/>
      <c r="WGL164"/>
      <c r="WGM164"/>
      <c r="WGN164"/>
      <c r="WGO164"/>
      <c r="WGP164"/>
      <c r="WGQ164"/>
      <c r="WGR164"/>
      <c r="WGS164"/>
      <c r="WGT164"/>
      <c r="WGU164"/>
      <c r="WGV164"/>
      <c r="WGW164"/>
      <c r="WGX164"/>
      <c r="WGY164"/>
      <c r="WGZ164"/>
      <c r="WHA164"/>
      <c r="WHB164"/>
      <c r="WHC164"/>
      <c r="WHD164"/>
      <c r="WHE164"/>
      <c r="WHF164"/>
      <c r="WHG164"/>
      <c r="WHH164"/>
      <c r="WHI164"/>
      <c r="WHJ164"/>
      <c r="WHK164"/>
      <c r="WHL164"/>
      <c r="WHM164"/>
      <c r="WHN164"/>
      <c r="WHO164"/>
      <c r="WHP164"/>
      <c r="WHQ164"/>
      <c r="WHR164"/>
      <c r="WHS164"/>
      <c r="WHT164"/>
      <c r="WHU164"/>
      <c r="WHV164"/>
      <c r="WHW164"/>
      <c r="WHX164"/>
      <c r="WHY164"/>
      <c r="WHZ164"/>
      <c r="WIA164"/>
      <c r="WIB164"/>
      <c r="WIC164"/>
      <c r="WID164"/>
      <c r="WIE164"/>
      <c r="WIF164"/>
      <c r="WIG164"/>
      <c r="WIH164"/>
      <c r="WII164"/>
      <c r="WIJ164"/>
      <c r="WIK164"/>
      <c r="WIL164"/>
      <c r="WIM164"/>
      <c r="WIN164"/>
      <c r="WIO164"/>
      <c r="WIP164"/>
      <c r="WIQ164"/>
      <c r="WIR164"/>
      <c r="WIS164"/>
      <c r="WIT164"/>
      <c r="WIU164"/>
      <c r="WIV164"/>
      <c r="WIW164"/>
      <c r="WIX164"/>
      <c r="WIY164"/>
      <c r="WIZ164"/>
      <c r="WJA164"/>
      <c r="WJB164"/>
      <c r="WJC164"/>
      <c r="WJD164"/>
      <c r="WJE164"/>
      <c r="WJF164"/>
      <c r="WJG164"/>
      <c r="WJH164"/>
      <c r="WJI164"/>
      <c r="WJJ164"/>
      <c r="WJK164"/>
      <c r="WJL164"/>
      <c r="WJM164"/>
      <c r="WJN164"/>
      <c r="WJO164"/>
      <c r="WJP164"/>
      <c r="WJQ164"/>
      <c r="WJR164"/>
      <c r="WJS164"/>
      <c r="WJT164"/>
      <c r="WJU164"/>
      <c r="WJV164"/>
      <c r="WJW164"/>
      <c r="WJX164"/>
      <c r="WJY164"/>
      <c r="WJZ164"/>
      <c r="WKA164"/>
      <c r="WKB164"/>
      <c r="WKC164"/>
      <c r="WKD164"/>
      <c r="WKE164"/>
      <c r="WKF164"/>
      <c r="WKG164"/>
      <c r="WKH164"/>
      <c r="WKI164"/>
      <c r="WKJ164"/>
      <c r="WKK164"/>
      <c r="WKL164"/>
      <c r="WKM164"/>
      <c r="WKN164"/>
      <c r="WKO164"/>
      <c r="WKP164"/>
      <c r="WKQ164"/>
      <c r="WKR164"/>
      <c r="WKS164"/>
      <c r="WKT164"/>
      <c r="WKU164"/>
      <c r="WKV164"/>
      <c r="WKW164"/>
      <c r="WKX164"/>
      <c r="WKY164"/>
      <c r="WKZ164"/>
      <c r="WLA164"/>
      <c r="WLB164"/>
      <c r="WLC164"/>
      <c r="WLD164"/>
      <c r="WLE164"/>
      <c r="WLF164"/>
      <c r="WLG164"/>
      <c r="WLH164"/>
      <c r="WLI164"/>
      <c r="WLJ164"/>
      <c r="WLK164"/>
      <c r="WLL164"/>
      <c r="WLM164"/>
      <c r="WLN164"/>
      <c r="WLO164"/>
      <c r="WLP164"/>
      <c r="WLQ164"/>
      <c r="WLR164"/>
      <c r="WLS164"/>
      <c r="WLT164"/>
      <c r="WLU164"/>
      <c r="WLV164"/>
      <c r="WLW164"/>
      <c r="WLX164"/>
      <c r="WLY164"/>
      <c r="WLZ164"/>
      <c r="WMA164"/>
      <c r="WMB164"/>
      <c r="WMC164"/>
      <c r="WMD164"/>
      <c r="WME164"/>
      <c r="WMF164"/>
      <c r="WMG164"/>
      <c r="WMH164"/>
      <c r="WMI164"/>
      <c r="WMJ164"/>
      <c r="WMK164"/>
      <c r="WML164"/>
      <c r="WMM164"/>
      <c r="WMN164"/>
      <c r="WMO164"/>
      <c r="WMP164"/>
      <c r="WMQ164"/>
      <c r="WMR164"/>
      <c r="WMS164"/>
      <c r="WMT164"/>
      <c r="WMU164"/>
      <c r="WMV164"/>
      <c r="WMW164"/>
      <c r="WMX164"/>
      <c r="WMY164"/>
      <c r="WMZ164"/>
      <c r="WNA164"/>
      <c r="WNB164"/>
      <c r="WNC164"/>
      <c r="WND164"/>
      <c r="WNE164"/>
      <c r="WNF164"/>
      <c r="WNG164"/>
      <c r="WNH164"/>
      <c r="WNI164"/>
      <c r="WNJ164"/>
      <c r="WNK164"/>
      <c r="WNL164"/>
      <c r="WNM164"/>
      <c r="WNN164"/>
      <c r="WNO164"/>
      <c r="WNP164"/>
      <c r="WNQ164"/>
      <c r="WNR164"/>
      <c r="WNS164"/>
      <c r="WNT164"/>
      <c r="WNU164"/>
      <c r="WNV164"/>
      <c r="WNW164"/>
      <c r="WNX164"/>
      <c r="WNY164"/>
      <c r="WNZ164"/>
      <c r="WOA164"/>
      <c r="WOB164"/>
      <c r="WOC164"/>
      <c r="WOD164"/>
      <c r="WOE164"/>
      <c r="WOF164"/>
      <c r="WOG164"/>
      <c r="WOH164"/>
      <c r="WOI164"/>
      <c r="WOJ164"/>
      <c r="WOK164"/>
      <c r="WOL164"/>
      <c r="WOM164"/>
      <c r="WON164"/>
      <c r="WOO164"/>
      <c r="WOP164"/>
      <c r="WOQ164"/>
      <c r="WOR164"/>
      <c r="WOS164"/>
      <c r="WOT164"/>
      <c r="WOU164"/>
      <c r="WOV164"/>
      <c r="WOW164"/>
      <c r="WOX164"/>
      <c r="WOY164"/>
      <c r="WOZ164"/>
      <c r="WPA164"/>
      <c r="WPB164"/>
      <c r="WPC164"/>
      <c r="WPD164"/>
      <c r="WPE164"/>
      <c r="WPF164"/>
      <c r="WPG164"/>
      <c r="WPH164"/>
      <c r="WPI164"/>
      <c r="WPJ164"/>
      <c r="WPK164"/>
      <c r="WPL164"/>
      <c r="WPM164"/>
      <c r="WPN164"/>
      <c r="WPO164"/>
      <c r="WPP164"/>
      <c r="WPQ164"/>
      <c r="WPR164"/>
      <c r="WPS164"/>
      <c r="WPT164"/>
      <c r="WPU164"/>
      <c r="WPV164"/>
      <c r="WPW164"/>
      <c r="WPX164"/>
      <c r="WPY164"/>
      <c r="WPZ164"/>
      <c r="WQA164"/>
      <c r="WQB164"/>
      <c r="WQC164"/>
      <c r="WQD164"/>
      <c r="WQE164"/>
      <c r="WQF164"/>
      <c r="WQG164"/>
      <c r="WQH164"/>
      <c r="WQI164"/>
      <c r="WQJ164"/>
      <c r="WQK164"/>
      <c r="WQL164"/>
      <c r="WQM164"/>
      <c r="WQN164"/>
      <c r="WQO164"/>
      <c r="WQP164"/>
      <c r="WQQ164"/>
      <c r="WQR164"/>
      <c r="WQS164"/>
      <c r="WQT164"/>
      <c r="WQU164"/>
      <c r="WQV164"/>
      <c r="WQW164"/>
      <c r="WQX164"/>
      <c r="WQY164"/>
      <c r="WQZ164"/>
      <c r="WRA164"/>
      <c r="WRB164"/>
      <c r="WRC164"/>
      <c r="WRD164"/>
      <c r="WRE164"/>
      <c r="WRF164"/>
      <c r="WRG164"/>
      <c r="WRH164"/>
      <c r="WRI164"/>
      <c r="WRJ164"/>
      <c r="WRK164"/>
      <c r="WRL164"/>
      <c r="WRM164"/>
      <c r="WRN164"/>
      <c r="WRO164"/>
      <c r="WRP164"/>
      <c r="WRQ164"/>
      <c r="WRR164"/>
      <c r="WRS164"/>
      <c r="WRT164"/>
      <c r="WRU164"/>
      <c r="WRV164"/>
      <c r="WRW164"/>
      <c r="WRX164"/>
      <c r="WRY164"/>
      <c r="WRZ164"/>
      <c r="WSA164"/>
      <c r="WSB164"/>
      <c r="WSC164"/>
      <c r="WSD164"/>
      <c r="WSE164"/>
      <c r="WSF164"/>
      <c r="WSG164"/>
      <c r="WSH164"/>
      <c r="WSI164"/>
      <c r="WSJ164"/>
      <c r="WSK164"/>
      <c r="WSL164"/>
      <c r="WSM164"/>
      <c r="WSN164"/>
      <c r="WSO164"/>
      <c r="WSP164"/>
      <c r="WSQ164"/>
      <c r="WSR164"/>
      <c r="WSS164"/>
      <c r="WST164"/>
      <c r="WSU164"/>
      <c r="WSV164"/>
      <c r="WSW164"/>
      <c r="WSX164"/>
      <c r="WSY164"/>
      <c r="WSZ164"/>
      <c r="WTA164"/>
      <c r="WTB164"/>
      <c r="WTC164"/>
      <c r="WTD164"/>
      <c r="WTE164"/>
      <c r="WTF164"/>
      <c r="WTG164"/>
      <c r="WTH164"/>
      <c r="WTI164"/>
      <c r="WTJ164"/>
      <c r="WTK164"/>
      <c r="WTL164"/>
      <c r="WTM164"/>
      <c r="WTN164"/>
      <c r="WTO164"/>
      <c r="WTP164"/>
      <c r="WTQ164"/>
      <c r="WTR164"/>
      <c r="WTS164"/>
      <c r="WTT164"/>
      <c r="WTU164"/>
      <c r="WTV164"/>
      <c r="WTW164"/>
      <c r="WTX164"/>
      <c r="WTY164"/>
      <c r="WTZ164"/>
      <c r="WUA164"/>
      <c r="WUB164"/>
      <c r="WUC164"/>
      <c r="WUD164"/>
      <c r="WUE164"/>
      <c r="WUF164"/>
      <c r="WUG164"/>
      <c r="WUH164"/>
      <c r="WUI164"/>
      <c r="WUJ164"/>
      <c r="WUK164"/>
      <c r="WUL164"/>
      <c r="WUM164"/>
      <c r="WUN164"/>
      <c r="WUO164"/>
      <c r="WUP164"/>
      <c r="WUQ164"/>
      <c r="WUR164"/>
      <c r="WUS164"/>
      <c r="WUT164"/>
      <c r="WUU164"/>
      <c r="WUV164"/>
      <c r="WUW164"/>
      <c r="WUX164"/>
      <c r="WUY164"/>
      <c r="WUZ164"/>
      <c r="WVA164"/>
      <c r="WVB164"/>
      <c r="WVC164"/>
      <c r="WVD164"/>
      <c r="WVE164"/>
      <c r="WVF164"/>
      <c r="WVG164"/>
      <c r="WVH164"/>
      <c r="WVI164"/>
      <c r="WVJ164"/>
      <c r="WVK164"/>
      <c r="WVL164"/>
      <c r="WVM164"/>
      <c r="WVN164"/>
      <c r="WVO164"/>
      <c r="WVP164"/>
      <c r="WVQ164"/>
      <c r="WVR164"/>
      <c r="WVS164"/>
      <c r="WVT164"/>
      <c r="WVU164"/>
      <c r="WVV164"/>
      <c r="WVW164"/>
      <c r="WVX164"/>
      <c r="WVY164"/>
      <c r="WVZ164"/>
      <c r="WWA164"/>
      <c r="WWB164"/>
      <c r="WWC164"/>
      <c r="WWD164"/>
      <c r="WWE164"/>
      <c r="WWF164"/>
      <c r="WWG164"/>
      <c r="WWH164"/>
      <c r="WWI164"/>
      <c r="WWJ164"/>
      <c r="WWK164"/>
      <c r="WWL164"/>
      <c r="WWM164"/>
      <c r="WWN164"/>
      <c r="WWO164"/>
      <c r="WWP164"/>
      <c r="WWQ164"/>
      <c r="WWR164"/>
      <c r="WWS164"/>
      <c r="WWT164"/>
      <c r="WWU164"/>
      <c r="WWV164"/>
      <c r="WWW164"/>
      <c r="WWX164"/>
      <c r="WWY164"/>
      <c r="WWZ164"/>
      <c r="WXA164"/>
      <c r="WXB164"/>
      <c r="WXC164"/>
      <c r="WXD164"/>
      <c r="WXE164"/>
      <c r="WXF164"/>
      <c r="WXG164"/>
      <c r="WXH164"/>
      <c r="WXI164"/>
      <c r="WXJ164"/>
      <c r="WXK164"/>
      <c r="WXL164"/>
      <c r="WXM164"/>
      <c r="WXN164"/>
      <c r="WXO164"/>
      <c r="WXP164"/>
      <c r="WXQ164"/>
      <c r="WXR164"/>
      <c r="WXS164"/>
      <c r="WXT164"/>
      <c r="WXU164"/>
      <c r="WXV164"/>
      <c r="WXW164"/>
      <c r="WXX164"/>
      <c r="WXY164"/>
      <c r="WXZ164"/>
      <c r="WYA164"/>
      <c r="WYB164"/>
      <c r="WYC164"/>
      <c r="WYD164"/>
      <c r="WYE164"/>
      <c r="WYF164"/>
      <c r="WYG164"/>
      <c r="WYH164"/>
      <c r="WYI164"/>
      <c r="WYJ164"/>
      <c r="WYK164"/>
      <c r="WYL164"/>
      <c r="WYM164"/>
      <c r="WYN164"/>
      <c r="WYO164"/>
      <c r="WYP164"/>
      <c r="WYQ164"/>
      <c r="WYR164"/>
      <c r="WYS164"/>
      <c r="WYT164"/>
      <c r="WYU164"/>
      <c r="WYV164"/>
      <c r="WYW164"/>
      <c r="WYX164"/>
      <c r="WYY164"/>
      <c r="WYZ164"/>
      <c r="WZA164"/>
      <c r="WZB164"/>
      <c r="WZC164"/>
      <c r="WZD164"/>
      <c r="WZE164"/>
      <c r="WZF164"/>
      <c r="WZG164"/>
      <c r="WZH164"/>
      <c r="WZI164"/>
      <c r="WZJ164"/>
      <c r="WZK164"/>
      <c r="WZL164"/>
      <c r="WZM164"/>
      <c r="WZN164"/>
      <c r="WZO164"/>
      <c r="WZP164"/>
      <c r="WZQ164"/>
      <c r="WZR164"/>
      <c r="WZS164"/>
      <c r="WZT164"/>
      <c r="WZU164"/>
      <c r="WZV164"/>
      <c r="WZW164"/>
      <c r="WZX164"/>
      <c r="WZY164"/>
      <c r="WZZ164"/>
      <c r="XAA164"/>
      <c r="XAB164"/>
      <c r="XAC164"/>
      <c r="XAD164"/>
      <c r="XAE164"/>
      <c r="XAF164"/>
      <c r="XAG164"/>
      <c r="XAH164"/>
      <c r="XAI164"/>
      <c r="XAJ164"/>
      <c r="XAK164"/>
      <c r="XAL164"/>
      <c r="XAM164"/>
      <c r="XAN164"/>
      <c r="XAO164"/>
      <c r="XAP164"/>
      <c r="XAQ164"/>
      <c r="XAR164"/>
      <c r="XAS164"/>
      <c r="XAT164"/>
      <c r="XAU164"/>
      <c r="XAV164"/>
      <c r="XAW164"/>
      <c r="XAX164"/>
      <c r="XAY164"/>
      <c r="XAZ164"/>
      <c r="XBA164"/>
      <c r="XBB164"/>
      <c r="XBC164"/>
      <c r="XBD164"/>
      <c r="XBE164"/>
      <c r="XBF164"/>
      <c r="XBG164"/>
      <c r="XBH164"/>
      <c r="XBI164"/>
      <c r="XBJ164"/>
      <c r="XBK164"/>
      <c r="XBL164"/>
      <c r="XBM164"/>
      <c r="XBN164"/>
      <c r="XBO164"/>
      <c r="XBP164"/>
      <c r="XBQ164"/>
      <c r="XBR164"/>
      <c r="XBS164"/>
      <c r="XBT164"/>
      <c r="XBU164"/>
      <c r="XBV164"/>
      <c r="XBW164"/>
      <c r="XBX164"/>
      <c r="XBY164"/>
      <c r="XBZ164"/>
      <c r="XCA164"/>
      <c r="XCB164"/>
      <c r="XCC164"/>
      <c r="XCD164"/>
      <c r="XCE164"/>
      <c r="XCF164"/>
      <c r="XCG164"/>
      <c r="XCH164"/>
      <c r="XCI164"/>
      <c r="XCJ164"/>
      <c r="XCK164"/>
      <c r="XCL164"/>
      <c r="XCM164"/>
      <c r="XCN164"/>
      <c r="XCO164"/>
      <c r="XCP164"/>
      <c r="XCQ164"/>
      <c r="XCR164"/>
      <c r="XCS164"/>
      <c r="XCT164"/>
      <c r="XCU164"/>
      <c r="XCV164"/>
      <c r="XCW164"/>
      <c r="XCX164"/>
      <c r="XCY164"/>
      <c r="XCZ164"/>
      <c r="XDA164"/>
      <c r="XDB164"/>
      <c r="XDC164"/>
      <c r="XDD164"/>
      <c r="XDE164"/>
      <c r="XDF164"/>
      <c r="XDG164"/>
      <c r="XDH164"/>
      <c r="XDI164"/>
      <c r="XDJ164"/>
      <c r="XDK164"/>
      <c r="XDL164"/>
      <c r="XDM164"/>
      <c r="XDN164"/>
      <c r="XDO164"/>
      <c r="XDP164"/>
      <c r="XDQ164"/>
      <c r="XDR164"/>
      <c r="XDS164"/>
      <c r="XDT164"/>
      <c r="XDU164"/>
      <c r="XDV164"/>
      <c r="XDW164"/>
      <c r="XDX164"/>
      <c r="XDY164"/>
      <c r="XDZ164"/>
      <c r="XEA164"/>
      <c r="XEB164"/>
      <c r="XEC164"/>
      <c r="XED164"/>
      <c r="XEE164"/>
      <c r="XEF164"/>
      <c r="XEG164"/>
      <c r="XEH164"/>
      <c r="XEI164"/>
      <c r="XEJ164"/>
      <c r="XEK164"/>
      <c r="XEL164"/>
      <c r="XEM164"/>
      <c r="XEN164"/>
      <c r="XEO164"/>
      <c r="XEP164"/>
      <c r="XEQ164"/>
      <c r="XER164"/>
      <c r="XES164"/>
      <c r="XET164"/>
      <c r="XEU164"/>
      <c r="XEV164"/>
      <c r="XEW164"/>
      <c r="XEX164"/>
      <c r="XEY164"/>
      <c r="XEZ164"/>
      <c r="XFA164"/>
      <c r="XFB164"/>
      <c r="XFC164"/>
    </row>
    <row r="165" spans="1:16383" s="88" customFormat="1" ht="14.25" x14ac:dyDescent="0.35">
      <c r="A165" s="425" t="s">
        <v>446</v>
      </c>
      <c r="B165" s="109">
        <f t="array" ref="B165:F165">TRANSPOSE(Dates!$H$3:$H$7)</f>
        <v>2012</v>
      </c>
      <c r="C165" s="109">
        <v>2013</v>
      </c>
      <c r="D165" s="109">
        <v>2014</v>
      </c>
      <c r="E165" s="109">
        <v>2015</v>
      </c>
      <c r="F165" s="109">
        <v>2016</v>
      </c>
      <c r="H165" s="86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  <c r="AMK165"/>
      <c r="AML165"/>
      <c r="AMM165"/>
      <c r="AMN165"/>
      <c r="AMO165"/>
      <c r="AMP165"/>
      <c r="AMQ165"/>
      <c r="AMR165"/>
      <c r="AMS165"/>
      <c r="AMT165"/>
      <c r="AMU165"/>
      <c r="AMV165"/>
      <c r="AMW165"/>
      <c r="AMX165"/>
      <c r="AMY165"/>
      <c r="AMZ165"/>
      <c r="ANA165"/>
      <c r="ANB165"/>
      <c r="ANC165"/>
      <c r="AND165"/>
      <c r="ANE165"/>
      <c r="ANF165"/>
      <c r="ANG165"/>
      <c r="ANH165"/>
      <c r="ANI165"/>
      <c r="ANJ165"/>
      <c r="ANK165"/>
      <c r="ANL165"/>
      <c r="ANM165"/>
      <c r="ANN165"/>
      <c r="ANO165"/>
      <c r="ANP165"/>
      <c r="ANQ165"/>
      <c r="ANR165"/>
      <c r="ANS165"/>
      <c r="ANT165"/>
      <c r="ANU165"/>
      <c r="ANV165"/>
      <c r="ANW165"/>
      <c r="ANX165"/>
      <c r="ANY165"/>
      <c r="ANZ165"/>
      <c r="AOA165"/>
      <c r="AOB165"/>
      <c r="AOC165"/>
      <c r="AOD165"/>
      <c r="AOE165"/>
      <c r="AOF165"/>
      <c r="AOG165"/>
      <c r="AOH165"/>
      <c r="AOI165"/>
      <c r="AOJ165"/>
      <c r="AOK165"/>
      <c r="AOL165"/>
      <c r="AOM165"/>
      <c r="AON165"/>
      <c r="AOO165"/>
      <c r="AOP165"/>
      <c r="AOQ165"/>
      <c r="AOR165"/>
      <c r="AOS165"/>
      <c r="AOT165"/>
      <c r="AOU165"/>
      <c r="AOV165"/>
      <c r="AOW165"/>
      <c r="AOX165"/>
      <c r="AOY165"/>
      <c r="AOZ165"/>
      <c r="APA165"/>
      <c r="APB165"/>
      <c r="APC165"/>
      <c r="APD165"/>
      <c r="APE165"/>
      <c r="APF165"/>
      <c r="APG165"/>
      <c r="APH165"/>
      <c r="API165"/>
      <c r="APJ165"/>
      <c r="APK165"/>
      <c r="APL165"/>
      <c r="APM165"/>
      <c r="APN165"/>
      <c r="APO165"/>
      <c r="APP165"/>
      <c r="APQ165"/>
      <c r="APR165"/>
      <c r="APS165"/>
      <c r="APT165"/>
      <c r="APU165"/>
      <c r="APV165"/>
      <c r="APW165"/>
      <c r="APX165"/>
      <c r="APY165"/>
      <c r="APZ165"/>
      <c r="AQA165"/>
      <c r="AQB165"/>
      <c r="AQC165"/>
      <c r="AQD165"/>
      <c r="AQE165"/>
      <c r="AQF165"/>
      <c r="AQG165"/>
      <c r="AQH165"/>
      <c r="AQI165"/>
      <c r="AQJ165"/>
      <c r="AQK165"/>
      <c r="AQL165"/>
      <c r="AQM165"/>
      <c r="AQN165"/>
      <c r="AQO165"/>
      <c r="AQP165"/>
      <c r="AQQ165"/>
      <c r="AQR165"/>
      <c r="AQS165"/>
      <c r="AQT165"/>
      <c r="AQU165"/>
      <c r="AQV165"/>
      <c r="AQW165"/>
      <c r="AQX165"/>
      <c r="AQY165"/>
      <c r="AQZ165"/>
      <c r="ARA165"/>
      <c r="ARB165"/>
      <c r="ARC165"/>
      <c r="ARD165"/>
      <c r="ARE165"/>
      <c r="ARF165"/>
      <c r="ARG165"/>
      <c r="ARH165"/>
      <c r="ARI165"/>
      <c r="ARJ165"/>
      <c r="ARK165"/>
      <c r="ARL165"/>
      <c r="ARM165"/>
      <c r="ARN165"/>
      <c r="ARO165"/>
      <c r="ARP165"/>
      <c r="ARQ165"/>
      <c r="ARR165"/>
      <c r="ARS165"/>
      <c r="ART165"/>
      <c r="ARU165"/>
      <c r="ARV165"/>
      <c r="ARW165"/>
      <c r="ARX165"/>
      <c r="ARY165"/>
      <c r="ARZ165"/>
      <c r="ASA165"/>
      <c r="ASB165"/>
      <c r="ASC165"/>
      <c r="ASD165"/>
      <c r="ASE165"/>
      <c r="ASF165"/>
      <c r="ASG165"/>
      <c r="ASH165"/>
      <c r="ASI165"/>
      <c r="ASJ165"/>
      <c r="ASK165"/>
      <c r="ASL165"/>
      <c r="ASM165"/>
      <c r="ASN165"/>
      <c r="ASO165"/>
      <c r="ASP165"/>
      <c r="ASQ165"/>
      <c r="ASR165"/>
      <c r="ASS165"/>
      <c r="AST165"/>
      <c r="ASU165"/>
      <c r="ASV165"/>
      <c r="ASW165"/>
      <c r="ASX165"/>
      <c r="ASY165"/>
      <c r="ASZ165"/>
      <c r="ATA165"/>
      <c r="ATB165"/>
      <c r="ATC165"/>
      <c r="ATD165"/>
      <c r="ATE165"/>
      <c r="ATF165"/>
      <c r="ATG165"/>
      <c r="ATH165"/>
      <c r="ATI165"/>
      <c r="ATJ165"/>
      <c r="ATK165"/>
      <c r="ATL165"/>
      <c r="ATM165"/>
      <c r="ATN165"/>
      <c r="ATO165"/>
      <c r="ATP165"/>
      <c r="ATQ165"/>
      <c r="ATR165"/>
      <c r="ATS165"/>
      <c r="ATT165"/>
      <c r="ATU165"/>
      <c r="ATV165"/>
      <c r="ATW165"/>
      <c r="ATX165"/>
      <c r="ATY165"/>
      <c r="ATZ165"/>
      <c r="AUA165"/>
      <c r="AUB165"/>
      <c r="AUC165"/>
      <c r="AUD165"/>
      <c r="AUE165"/>
      <c r="AUF165"/>
      <c r="AUG165"/>
      <c r="AUH165"/>
      <c r="AUI165"/>
      <c r="AUJ165"/>
      <c r="AUK165"/>
      <c r="AUL165"/>
      <c r="AUM165"/>
      <c r="AUN165"/>
      <c r="AUO165"/>
      <c r="AUP165"/>
      <c r="AUQ165"/>
      <c r="AUR165"/>
      <c r="AUS165"/>
      <c r="AUT165"/>
      <c r="AUU165"/>
      <c r="AUV165"/>
      <c r="AUW165"/>
      <c r="AUX165"/>
      <c r="AUY165"/>
      <c r="AUZ165"/>
      <c r="AVA165"/>
      <c r="AVB165"/>
      <c r="AVC165"/>
      <c r="AVD165"/>
      <c r="AVE165"/>
      <c r="AVF165"/>
      <c r="AVG165"/>
      <c r="AVH165"/>
      <c r="AVI165"/>
      <c r="AVJ165"/>
      <c r="AVK165"/>
      <c r="AVL165"/>
      <c r="AVM165"/>
      <c r="AVN165"/>
      <c r="AVO165"/>
      <c r="AVP165"/>
      <c r="AVQ165"/>
      <c r="AVR165"/>
      <c r="AVS165"/>
      <c r="AVT165"/>
      <c r="AVU165"/>
      <c r="AVV165"/>
      <c r="AVW165"/>
      <c r="AVX165"/>
      <c r="AVY165"/>
      <c r="AVZ165"/>
      <c r="AWA165"/>
      <c r="AWB165"/>
      <c r="AWC165"/>
      <c r="AWD165"/>
      <c r="AWE165"/>
      <c r="AWF165"/>
      <c r="AWG165"/>
      <c r="AWH165"/>
      <c r="AWI165"/>
      <c r="AWJ165"/>
      <c r="AWK165"/>
      <c r="AWL165"/>
      <c r="AWM165"/>
      <c r="AWN165"/>
      <c r="AWO165"/>
      <c r="AWP165"/>
      <c r="AWQ165"/>
      <c r="AWR165"/>
      <c r="AWS165"/>
      <c r="AWT165"/>
      <c r="AWU165"/>
      <c r="AWV165"/>
      <c r="AWW165"/>
      <c r="AWX165"/>
      <c r="AWY165"/>
      <c r="AWZ165"/>
      <c r="AXA165"/>
      <c r="AXB165"/>
      <c r="AXC165"/>
      <c r="AXD165"/>
      <c r="AXE165"/>
      <c r="AXF165"/>
      <c r="AXG165"/>
      <c r="AXH165"/>
      <c r="AXI165"/>
      <c r="AXJ165"/>
      <c r="AXK165"/>
      <c r="AXL165"/>
      <c r="AXM165"/>
      <c r="AXN165"/>
      <c r="AXO165"/>
      <c r="AXP165"/>
      <c r="AXQ165"/>
      <c r="AXR165"/>
      <c r="AXS165"/>
      <c r="AXT165"/>
      <c r="AXU165"/>
      <c r="AXV165"/>
      <c r="AXW165"/>
      <c r="AXX165"/>
      <c r="AXY165"/>
      <c r="AXZ165"/>
      <c r="AYA165"/>
      <c r="AYB165"/>
      <c r="AYC165"/>
      <c r="AYD165"/>
      <c r="AYE165"/>
      <c r="AYF165"/>
      <c r="AYG165"/>
      <c r="AYH165"/>
      <c r="AYI165"/>
      <c r="AYJ165"/>
      <c r="AYK165"/>
      <c r="AYL165"/>
      <c r="AYM165"/>
      <c r="AYN165"/>
      <c r="AYO165"/>
      <c r="AYP165"/>
      <c r="AYQ165"/>
      <c r="AYR165"/>
      <c r="AYS165"/>
      <c r="AYT165"/>
      <c r="AYU165"/>
      <c r="AYV165"/>
      <c r="AYW165"/>
      <c r="AYX165"/>
      <c r="AYY165"/>
      <c r="AYZ165"/>
      <c r="AZA165"/>
      <c r="AZB165"/>
      <c r="AZC165"/>
      <c r="AZD165"/>
      <c r="AZE165"/>
      <c r="AZF165"/>
      <c r="AZG165"/>
      <c r="AZH165"/>
      <c r="AZI165"/>
      <c r="AZJ165"/>
      <c r="AZK165"/>
      <c r="AZL165"/>
      <c r="AZM165"/>
      <c r="AZN165"/>
      <c r="AZO165"/>
      <c r="AZP165"/>
      <c r="AZQ165"/>
      <c r="AZR165"/>
      <c r="AZS165"/>
      <c r="AZT165"/>
      <c r="AZU165"/>
      <c r="AZV165"/>
      <c r="AZW165"/>
      <c r="AZX165"/>
      <c r="AZY165"/>
      <c r="AZZ165"/>
      <c r="BAA165"/>
      <c r="BAB165"/>
      <c r="BAC165"/>
      <c r="BAD165"/>
      <c r="BAE165"/>
      <c r="BAF165"/>
      <c r="BAG165"/>
      <c r="BAH165"/>
      <c r="BAI165"/>
      <c r="BAJ165"/>
      <c r="BAK165"/>
      <c r="BAL165"/>
      <c r="BAM165"/>
      <c r="BAN165"/>
      <c r="BAO165"/>
      <c r="BAP165"/>
      <c r="BAQ165"/>
      <c r="BAR165"/>
      <c r="BAS165"/>
      <c r="BAT165"/>
      <c r="BAU165"/>
      <c r="BAV165"/>
      <c r="BAW165"/>
      <c r="BAX165"/>
      <c r="BAY165"/>
      <c r="BAZ165"/>
      <c r="BBA165"/>
      <c r="BBB165"/>
      <c r="BBC165"/>
      <c r="BBD165"/>
      <c r="BBE165"/>
      <c r="BBF165"/>
      <c r="BBG165"/>
      <c r="BBH165"/>
      <c r="BBI165"/>
      <c r="BBJ165"/>
      <c r="BBK165"/>
      <c r="BBL165"/>
      <c r="BBM165"/>
      <c r="BBN165"/>
      <c r="BBO165"/>
      <c r="BBP165"/>
      <c r="BBQ165"/>
      <c r="BBR165"/>
      <c r="BBS165"/>
      <c r="BBT165"/>
      <c r="BBU165"/>
      <c r="BBV165"/>
      <c r="BBW165"/>
      <c r="BBX165"/>
      <c r="BBY165"/>
      <c r="BBZ165"/>
      <c r="BCA165"/>
      <c r="BCB165"/>
      <c r="BCC165"/>
      <c r="BCD165"/>
      <c r="BCE165"/>
      <c r="BCF165"/>
      <c r="BCG165"/>
      <c r="BCH165"/>
      <c r="BCI165"/>
      <c r="BCJ165"/>
      <c r="BCK165"/>
      <c r="BCL165"/>
      <c r="BCM165"/>
      <c r="BCN165"/>
      <c r="BCO165"/>
      <c r="BCP165"/>
      <c r="BCQ165"/>
      <c r="BCR165"/>
      <c r="BCS165"/>
      <c r="BCT165"/>
      <c r="BCU165"/>
      <c r="BCV165"/>
      <c r="BCW165"/>
      <c r="BCX165"/>
      <c r="BCY165"/>
      <c r="BCZ165"/>
      <c r="BDA165"/>
      <c r="BDB165"/>
      <c r="BDC165"/>
      <c r="BDD165"/>
      <c r="BDE165"/>
      <c r="BDF165"/>
      <c r="BDG165"/>
      <c r="BDH165"/>
      <c r="BDI165"/>
      <c r="BDJ165"/>
      <c r="BDK165"/>
      <c r="BDL165"/>
      <c r="BDM165"/>
      <c r="BDN165"/>
      <c r="BDO165"/>
      <c r="BDP165"/>
      <c r="BDQ165"/>
      <c r="BDR165"/>
      <c r="BDS165"/>
      <c r="BDT165"/>
      <c r="BDU165"/>
      <c r="BDV165"/>
      <c r="BDW165"/>
      <c r="BDX165"/>
      <c r="BDY165"/>
      <c r="BDZ165"/>
      <c r="BEA165"/>
      <c r="BEB165"/>
      <c r="BEC165"/>
      <c r="BED165"/>
      <c r="BEE165"/>
      <c r="BEF165"/>
      <c r="BEG165"/>
      <c r="BEH165"/>
      <c r="BEI165"/>
      <c r="BEJ165"/>
      <c r="BEK165"/>
      <c r="BEL165"/>
      <c r="BEM165"/>
      <c r="BEN165"/>
      <c r="BEO165"/>
      <c r="BEP165"/>
      <c r="BEQ165"/>
      <c r="BER165"/>
      <c r="BES165"/>
      <c r="BET165"/>
      <c r="BEU165"/>
      <c r="BEV165"/>
      <c r="BEW165"/>
      <c r="BEX165"/>
      <c r="BEY165"/>
      <c r="BEZ165"/>
      <c r="BFA165"/>
      <c r="BFB165"/>
      <c r="BFC165"/>
      <c r="BFD165"/>
      <c r="BFE165"/>
      <c r="BFF165"/>
      <c r="BFG165"/>
      <c r="BFH165"/>
      <c r="BFI165"/>
      <c r="BFJ165"/>
      <c r="BFK165"/>
      <c r="BFL165"/>
      <c r="BFM165"/>
      <c r="BFN165"/>
      <c r="BFO165"/>
      <c r="BFP165"/>
      <c r="BFQ165"/>
      <c r="BFR165"/>
      <c r="BFS165"/>
      <c r="BFT165"/>
      <c r="BFU165"/>
      <c r="BFV165"/>
      <c r="BFW165"/>
      <c r="BFX165"/>
      <c r="BFY165"/>
      <c r="BFZ165"/>
      <c r="BGA165"/>
      <c r="BGB165"/>
      <c r="BGC165"/>
      <c r="BGD165"/>
      <c r="BGE165"/>
      <c r="BGF165"/>
      <c r="BGG165"/>
      <c r="BGH165"/>
      <c r="BGI165"/>
      <c r="BGJ165"/>
      <c r="BGK165"/>
      <c r="BGL165"/>
      <c r="BGM165"/>
      <c r="BGN165"/>
      <c r="BGO165"/>
      <c r="BGP165"/>
      <c r="BGQ165"/>
      <c r="BGR165"/>
      <c r="BGS165"/>
      <c r="BGT165"/>
      <c r="BGU165"/>
      <c r="BGV165"/>
      <c r="BGW165"/>
      <c r="BGX165"/>
      <c r="BGY165"/>
      <c r="BGZ165"/>
      <c r="BHA165"/>
      <c r="BHB165"/>
      <c r="BHC165"/>
      <c r="BHD165"/>
      <c r="BHE165"/>
      <c r="BHF165"/>
      <c r="BHG165"/>
      <c r="BHH165"/>
      <c r="BHI165"/>
      <c r="BHJ165"/>
      <c r="BHK165"/>
      <c r="BHL165"/>
      <c r="BHM165"/>
      <c r="BHN165"/>
      <c r="BHO165"/>
      <c r="BHP165"/>
      <c r="BHQ165"/>
      <c r="BHR165"/>
      <c r="BHS165"/>
      <c r="BHT165"/>
      <c r="BHU165"/>
      <c r="BHV165"/>
      <c r="BHW165"/>
      <c r="BHX165"/>
      <c r="BHY165"/>
      <c r="BHZ165"/>
      <c r="BIA165"/>
      <c r="BIB165"/>
      <c r="BIC165"/>
      <c r="BID165"/>
      <c r="BIE165"/>
      <c r="BIF165"/>
      <c r="BIG165"/>
      <c r="BIH165"/>
      <c r="BII165"/>
      <c r="BIJ165"/>
      <c r="BIK165"/>
      <c r="BIL165"/>
      <c r="BIM165"/>
      <c r="BIN165"/>
      <c r="BIO165"/>
      <c r="BIP165"/>
      <c r="BIQ165"/>
      <c r="BIR165"/>
      <c r="BIS165"/>
      <c r="BIT165"/>
      <c r="BIU165"/>
      <c r="BIV165"/>
      <c r="BIW165"/>
      <c r="BIX165"/>
      <c r="BIY165"/>
      <c r="BIZ165"/>
      <c r="BJA165"/>
      <c r="BJB165"/>
      <c r="BJC165"/>
      <c r="BJD165"/>
      <c r="BJE165"/>
      <c r="BJF165"/>
      <c r="BJG165"/>
      <c r="BJH165"/>
      <c r="BJI165"/>
      <c r="BJJ165"/>
      <c r="BJK165"/>
      <c r="BJL165"/>
      <c r="BJM165"/>
      <c r="BJN165"/>
      <c r="BJO165"/>
      <c r="BJP165"/>
      <c r="BJQ165"/>
      <c r="BJR165"/>
      <c r="BJS165"/>
      <c r="BJT165"/>
      <c r="BJU165"/>
      <c r="BJV165"/>
      <c r="BJW165"/>
      <c r="BJX165"/>
      <c r="BJY165"/>
      <c r="BJZ165"/>
      <c r="BKA165"/>
      <c r="BKB165"/>
      <c r="BKC165"/>
      <c r="BKD165"/>
      <c r="BKE165"/>
      <c r="BKF165"/>
      <c r="BKG165"/>
      <c r="BKH165"/>
      <c r="BKI165"/>
      <c r="BKJ165"/>
      <c r="BKK165"/>
      <c r="BKL165"/>
      <c r="BKM165"/>
      <c r="BKN165"/>
      <c r="BKO165"/>
      <c r="BKP165"/>
      <c r="BKQ165"/>
      <c r="BKR165"/>
      <c r="BKS165"/>
      <c r="BKT165"/>
      <c r="BKU165"/>
      <c r="BKV165"/>
      <c r="BKW165"/>
      <c r="BKX165"/>
      <c r="BKY165"/>
      <c r="BKZ165"/>
      <c r="BLA165"/>
      <c r="BLB165"/>
      <c r="BLC165"/>
      <c r="BLD165"/>
      <c r="BLE165"/>
      <c r="BLF165"/>
      <c r="BLG165"/>
      <c r="BLH165"/>
      <c r="BLI165"/>
      <c r="BLJ165"/>
      <c r="BLK165"/>
      <c r="BLL165"/>
      <c r="BLM165"/>
      <c r="BLN165"/>
      <c r="BLO165"/>
      <c r="BLP165"/>
      <c r="BLQ165"/>
      <c r="BLR165"/>
      <c r="BLS165"/>
      <c r="BLT165"/>
      <c r="BLU165"/>
      <c r="BLV165"/>
      <c r="BLW165"/>
      <c r="BLX165"/>
      <c r="BLY165"/>
      <c r="BLZ165"/>
      <c r="BMA165"/>
      <c r="BMB165"/>
      <c r="BMC165"/>
      <c r="BMD165"/>
      <c r="BME165"/>
      <c r="BMF165"/>
      <c r="BMG165"/>
      <c r="BMH165"/>
      <c r="BMI165"/>
      <c r="BMJ165"/>
      <c r="BMK165"/>
      <c r="BML165"/>
      <c r="BMM165"/>
      <c r="BMN165"/>
      <c r="BMO165"/>
      <c r="BMP165"/>
      <c r="BMQ165"/>
      <c r="BMR165"/>
      <c r="BMS165"/>
      <c r="BMT165"/>
      <c r="BMU165"/>
      <c r="BMV165"/>
      <c r="BMW165"/>
      <c r="BMX165"/>
      <c r="BMY165"/>
      <c r="BMZ165"/>
      <c r="BNA165"/>
      <c r="BNB165"/>
      <c r="BNC165"/>
      <c r="BND165"/>
      <c r="BNE165"/>
      <c r="BNF165"/>
      <c r="BNG165"/>
      <c r="BNH165"/>
      <c r="BNI165"/>
      <c r="BNJ165"/>
      <c r="BNK165"/>
      <c r="BNL165"/>
      <c r="BNM165"/>
      <c r="BNN165"/>
      <c r="BNO165"/>
      <c r="BNP165"/>
      <c r="BNQ165"/>
      <c r="BNR165"/>
      <c r="BNS165"/>
      <c r="BNT165"/>
      <c r="BNU165"/>
      <c r="BNV165"/>
      <c r="BNW165"/>
      <c r="BNX165"/>
      <c r="BNY165"/>
      <c r="BNZ165"/>
      <c r="BOA165"/>
      <c r="BOB165"/>
      <c r="BOC165"/>
      <c r="BOD165"/>
      <c r="BOE165"/>
      <c r="BOF165"/>
      <c r="BOG165"/>
      <c r="BOH165"/>
      <c r="BOI165"/>
      <c r="BOJ165"/>
      <c r="BOK165"/>
      <c r="BOL165"/>
      <c r="BOM165"/>
      <c r="BON165"/>
      <c r="BOO165"/>
      <c r="BOP165"/>
      <c r="BOQ165"/>
      <c r="BOR165"/>
      <c r="BOS165"/>
      <c r="BOT165"/>
      <c r="BOU165"/>
      <c r="BOV165"/>
      <c r="BOW165"/>
      <c r="BOX165"/>
      <c r="BOY165"/>
      <c r="BOZ165"/>
      <c r="BPA165"/>
      <c r="BPB165"/>
      <c r="BPC165"/>
      <c r="BPD165"/>
      <c r="BPE165"/>
      <c r="BPF165"/>
      <c r="BPG165"/>
      <c r="BPH165"/>
      <c r="BPI165"/>
      <c r="BPJ165"/>
      <c r="BPK165"/>
      <c r="BPL165"/>
      <c r="BPM165"/>
      <c r="BPN165"/>
      <c r="BPO165"/>
      <c r="BPP165"/>
      <c r="BPQ165"/>
      <c r="BPR165"/>
      <c r="BPS165"/>
      <c r="BPT165"/>
      <c r="BPU165"/>
      <c r="BPV165"/>
      <c r="BPW165"/>
      <c r="BPX165"/>
      <c r="BPY165"/>
      <c r="BPZ165"/>
      <c r="BQA165"/>
      <c r="BQB165"/>
      <c r="BQC165"/>
      <c r="BQD165"/>
      <c r="BQE165"/>
      <c r="BQF165"/>
      <c r="BQG165"/>
      <c r="BQH165"/>
      <c r="BQI165"/>
      <c r="BQJ165"/>
      <c r="BQK165"/>
      <c r="BQL165"/>
      <c r="BQM165"/>
      <c r="BQN165"/>
      <c r="BQO165"/>
      <c r="BQP165"/>
      <c r="BQQ165"/>
      <c r="BQR165"/>
      <c r="BQS165"/>
      <c r="BQT165"/>
      <c r="BQU165"/>
      <c r="BQV165"/>
      <c r="BQW165"/>
      <c r="BQX165"/>
      <c r="BQY165"/>
      <c r="BQZ165"/>
      <c r="BRA165"/>
      <c r="BRB165"/>
      <c r="BRC165"/>
      <c r="BRD165"/>
      <c r="BRE165"/>
      <c r="BRF165"/>
      <c r="BRG165"/>
      <c r="BRH165"/>
      <c r="BRI165"/>
      <c r="BRJ165"/>
      <c r="BRK165"/>
      <c r="BRL165"/>
      <c r="BRM165"/>
      <c r="BRN165"/>
      <c r="BRO165"/>
      <c r="BRP165"/>
      <c r="BRQ165"/>
      <c r="BRR165"/>
      <c r="BRS165"/>
      <c r="BRT165"/>
      <c r="BRU165"/>
      <c r="BRV165"/>
      <c r="BRW165"/>
      <c r="BRX165"/>
      <c r="BRY165"/>
      <c r="BRZ165"/>
      <c r="BSA165"/>
      <c r="BSB165"/>
      <c r="BSC165"/>
      <c r="BSD165"/>
      <c r="BSE165"/>
      <c r="BSF165"/>
      <c r="BSG165"/>
      <c r="BSH165"/>
      <c r="BSI165"/>
      <c r="BSJ165"/>
      <c r="BSK165"/>
      <c r="BSL165"/>
      <c r="BSM165"/>
      <c r="BSN165"/>
      <c r="BSO165"/>
      <c r="BSP165"/>
      <c r="BSQ165"/>
      <c r="BSR165"/>
      <c r="BSS165"/>
      <c r="BST165"/>
      <c r="BSU165"/>
      <c r="BSV165"/>
      <c r="BSW165"/>
      <c r="BSX165"/>
      <c r="BSY165"/>
      <c r="BSZ165"/>
      <c r="BTA165"/>
      <c r="BTB165"/>
      <c r="BTC165"/>
      <c r="BTD165"/>
      <c r="BTE165"/>
      <c r="BTF165"/>
      <c r="BTG165"/>
      <c r="BTH165"/>
      <c r="BTI165"/>
      <c r="BTJ165"/>
      <c r="BTK165"/>
      <c r="BTL165"/>
      <c r="BTM165"/>
      <c r="BTN165"/>
      <c r="BTO165"/>
      <c r="BTP165"/>
      <c r="BTQ165"/>
      <c r="BTR165"/>
      <c r="BTS165"/>
      <c r="BTT165"/>
      <c r="BTU165"/>
      <c r="BTV165"/>
      <c r="BTW165"/>
      <c r="BTX165"/>
      <c r="BTY165"/>
      <c r="BTZ165"/>
      <c r="BUA165"/>
      <c r="BUB165"/>
      <c r="BUC165"/>
      <c r="BUD165"/>
      <c r="BUE165"/>
      <c r="BUF165"/>
      <c r="BUG165"/>
      <c r="BUH165"/>
      <c r="BUI165"/>
      <c r="BUJ165"/>
      <c r="BUK165"/>
      <c r="BUL165"/>
      <c r="BUM165"/>
      <c r="BUN165"/>
      <c r="BUO165"/>
      <c r="BUP165"/>
      <c r="BUQ165"/>
      <c r="BUR165"/>
      <c r="BUS165"/>
      <c r="BUT165"/>
      <c r="BUU165"/>
      <c r="BUV165"/>
      <c r="BUW165"/>
      <c r="BUX165"/>
      <c r="BUY165"/>
      <c r="BUZ165"/>
      <c r="BVA165"/>
      <c r="BVB165"/>
      <c r="BVC165"/>
      <c r="BVD165"/>
      <c r="BVE165"/>
      <c r="BVF165"/>
      <c r="BVG165"/>
      <c r="BVH165"/>
      <c r="BVI165"/>
      <c r="BVJ165"/>
      <c r="BVK165"/>
      <c r="BVL165"/>
      <c r="BVM165"/>
      <c r="BVN165"/>
      <c r="BVO165"/>
      <c r="BVP165"/>
      <c r="BVQ165"/>
      <c r="BVR165"/>
      <c r="BVS165"/>
      <c r="BVT165"/>
      <c r="BVU165"/>
      <c r="BVV165"/>
      <c r="BVW165"/>
      <c r="BVX165"/>
      <c r="BVY165"/>
      <c r="BVZ165"/>
      <c r="BWA165"/>
      <c r="BWB165"/>
      <c r="BWC165"/>
      <c r="BWD165"/>
      <c r="BWE165"/>
      <c r="BWF165"/>
      <c r="BWG165"/>
      <c r="BWH165"/>
      <c r="BWI165"/>
      <c r="BWJ165"/>
      <c r="BWK165"/>
      <c r="BWL165"/>
      <c r="BWM165"/>
      <c r="BWN165"/>
      <c r="BWO165"/>
      <c r="BWP165"/>
      <c r="BWQ165"/>
      <c r="BWR165"/>
      <c r="BWS165"/>
      <c r="BWT165"/>
      <c r="BWU165"/>
      <c r="BWV165"/>
      <c r="BWW165"/>
      <c r="BWX165"/>
      <c r="BWY165"/>
      <c r="BWZ165"/>
      <c r="BXA165"/>
      <c r="BXB165"/>
      <c r="BXC165"/>
      <c r="BXD165"/>
      <c r="BXE165"/>
      <c r="BXF165"/>
      <c r="BXG165"/>
      <c r="BXH165"/>
      <c r="BXI165"/>
      <c r="BXJ165"/>
      <c r="BXK165"/>
      <c r="BXL165"/>
      <c r="BXM165"/>
      <c r="BXN165"/>
      <c r="BXO165"/>
      <c r="BXP165"/>
      <c r="BXQ165"/>
      <c r="BXR165"/>
      <c r="BXS165"/>
      <c r="BXT165"/>
      <c r="BXU165"/>
      <c r="BXV165"/>
      <c r="BXW165"/>
      <c r="BXX165"/>
      <c r="BXY165"/>
      <c r="BXZ165"/>
      <c r="BYA165"/>
      <c r="BYB165"/>
      <c r="BYC165"/>
      <c r="BYD165"/>
      <c r="BYE165"/>
      <c r="BYF165"/>
      <c r="BYG165"/>
      <c r="BYH165"/>
      <c r="BYI165"/>
      <c r="BYJ165"/>
      <c r="BYK165"/>
      <c r="BYL165"/>
      <c r="BYM165"/>
      <c r="BYN165"/>
      <c r="BYO165"/>
      <c r="BYP165"/>
      <c r="BYQ165"/>
      <c r="BYR165"/>
      <c r="BYS165"/>
      <c r="BYT165"/>
      <c r="BYU165"/>
      <c r="BYV165"/>
      <c r="BYW165"/>
      <c r="BYX165"/>
      <c r="BYY165"/>
      <c r="BYZ165"/>
      <c r="BZA165"/>
      <c r="BZB165"/>
      <c r="BZC165"/>
      <c r="BZD165"/>
      <c r="BZE165"/>
      <c r="BZF165"/>
      <c r="BZG165"/>
      <c r="BZH165"/>
      <c r="BZI165"/>
      <c r="BZJ165"/>
      <c r="BZK165"/>
      <c r="BZL165"/>
      <c r="BZM165"/>
      <c r="BZN165"/>
      <c r="BZO165"/>
      <c r="BZP165"/>
      <c r="BZQ165"/>
      <c r="BZR165"/>
      <c r="BZS165"/>
      <c r="BZT165"/>
      <c r="BZU165"/>
      <c r="BZV165"/>
      <c r="BZW165"/>
      <c r="BZX165"/>
      <c r="BZY165"/>
      <c r="BZZ165"/>
      <c r="CAA165"/>
      <c r="CAB165"/>
      <c r="CAC165"/>
      <c r="CAD165"/>
      <c r="CAE165"/>
      <c r="CAF165"/>
      <c r="CAG165"/>
      <c r="CAH165"/>
      <c r="CAI165"/>
      <c r="CAJ165"/>
      <c r="CAK165"/>
      <c r="CAL165"/>
      <c r="CAM165"/>
      <c r="CAN165"/>
      <c r="CAO165"/>
      <c r="CAP165"/>
      <c r="CAQ165"/>
      <c r="CAR165"/>
      <c r="CAS165"/>
      <c r="CAT165"/>
      <c r="CAU165"/>
      <c r="CAV165"/>
      <c r="CAW165"/>
      <c r="CAX165"/>
      <c r="CAY165"/>
      <c r="CAZ165"/>
      <c r="CBA165"/>
      <c r="CBB165"/>
      <c r="CBC165"/>
      <c r="CBD165"/>
      <c r="CBE165"/>
      <c r="CBF165"/>
      <c r="CBG165"/>
      <c r="CBH165"/>
      <c r="CBI165"/>
      <c r="CBJ165"/>
      <c r="CBK165"/>
      <c r="CBL165"/>
      <c r="CBM165"/>
      <c r="CBN165"/>
      <c r="CBO165"/>
      <c r="CBP165"/>
      <c r="CBQ165"/>
      <c r="CBR165"/>
      <c r="CBS165"/>
      <c r="CBT165"/>
      <c r="CBU165"/>
      <c r="CBV165"/>
      <c r="CBW165"/>
      <c r="CBX165"/>
      <c r="CBY165"/>
      <c r="CBZ165"/>
      <c r="CCA165"/>
      <c r="CCB165"/>
      <c r="CCC165"/>
      <c r="CCD165"/>
      <c r="CCE165"/>
      <c r="CCF165"/>
      <c r="CCG165"/>
      <c r="CCH165"/>
      <c r="CCI165"/>
      <c r="CCJ165"/>
      <c r="CCK165"/>
      <c r="CCL165"/>
      <c r="CCM165"/>
      <c r="CCN165"/>
      <c r="CCO165"/>
      <c r="CCP165"/>
      <c r="CCQ165"/>
      <c r="CCR165"/>
      <c r="CCS165"/>
      <c r="CCT165"/>
      <c r="CCU165"/>
      <c r="CCV165"/>
      <c r="CCW165"/>
      <c r="CCX165"/>
      <c r="CCY165"/>
      <c r="CCZ165"/>
      <c r="CDA165"/>
      <c r="CDB165"/>
      <c r="CDC165"/>
      <c r="CDD165"/>
      <c r="CDE165"/>
      <c r="CDF165"/>
      <c r="CDG165"/>
      <c r="CDH165"/>
      <c r="CDI165"/>
      <c r="CDJ165"/>
      <c r="CDK165"/>
      <c r="CDL165"/>
      <c r="CDM165"/>
      <c r="CDN165"/>
      <c r="CDO165"/>
      <c r="CDP165"/>
      <c r="CDQ165"/>
      <c r="CDR165"/>
      <c r="CDS165"/>
      <c r="CDT165"/>
      <c r="CDU165"/>
      <c r="CDV165"/>
      <c r="CDW165"/>
      <c r="CDX165"/>
      <c r="CDY165"/>
      <c r="CDZ165"/>
      <c r="CEA165"/>
      <c r="CEB165"/>
      <c r="CEC165"/>
      <c r="CED165"/>
      <c r="CEE165"/>
      <c r="CEF165"/>
      <c r="CEG165"/>
      <c r="CEH165"/>
      <c r="CEI165"/>
      <c r="CEJ165"/>
      <c r="CEK165"/>
      <c r="CEL165"/>
      <c r="CEM165"/>
      <c r="CEN165"/>
      <c r="CEO165"/>
      <c r="CEP165"/>
      <c r="CEQ165"/>
      <c r="CER165"/>
      <c r="CES165"/>
      <c r="CET165"/>
      <c r="CEU165"/>
      <c r="CEV165"/>
      <c r="CEW165"/>
      <c r="CEX165"/>
      <c r="CEY165"/>
      <c r="CEZ165"/>
      <c r="CFA165"/>
      <c r="CFB165"/>
      <c r="CFC165"/>
      <c r="CFD165"/>
      <c r="CFE165"/>
      <c r="CFF165"/>
      <c r="CFG165"/>
      <c r="CFH165"/>
      <c r="CFI165"/>
      <c r="CFJ165"/>
      <c r="CFK165"/>
      <c r="CFL165"/>
      <c r="CFM165"/>
      <c r="CFN165"/>
      <c r="CFO165"/>
      <c r="CFP165"/>
      <c r="CFQ165"/>
      <c r="CFR165"/>
      <c r="CFS165"/>
      <c r="CFT165"/>
      <c r="CFU165"/>
      <c r="CFV165"/>
      <c r="CFW165"/>
      <c r="CFX165"/>
      <c r="CFY165"/>
      <c r="CFZ165"/>
      <c r="CGA165"/>
      <c r="CGB165"/>
      <c r="CGC165"/>
      <c r="CGD165"/>
      <c r="CGE165"/>
      <c r="CGF165"/>
      <c r="CGG165"/>
      <c r="CGH165"/>
      <c r="CGI165"/>
      <c r="CGJ165"/>
      <c r="CGK165"/>
      <c r="CGL165"/>
      <c r="CGM165"/>
      <c r="CGN165"/>
      <c r="CGO165"/>
      <c r="CGP165"/>
      <c r="CGQ165"/>
      <c r="CGR165"/>
      <c r="CGS165"/>
      <c r="CGT165"/>
      <c r="CGU165"/>
      <c r="CGV165"/>
      <c r="CGW165"/>
      <c r="CGX165"/>
      <c r="CGY165"/>
      <c r="CGZ165"/>
      <c r="CHA165"/>
      <c r="CHB165"/>
      <c r="CHC165"/>
      <c r="CHD165"/>
      <c r="CHE165"/>
      <c r="CHF165"/>
      <c r="CHG165"/>
      <c r="CHH165"/>
      <c r="CHI165"/>
      <c r="CHJ165"/>
      <c r="CHK165"/>
      <c r="CHL165"/>
      <c r="CHM165"/>
      <c r="CHN165"/>
      <c r="CHO165"/>
      <c r="CHP165"/>
      <c r="CHQ165"/>
      <c r="CHR165"/>
      <c r="CHS165"/>
      <c r="CHT165"/>
      <c r="CHU165"/>
      <c r="CHV165"/>
      <c r="CHW165"/>
      <c r="CHX165"/>
      <c r="CHY165"/>
      <c r="CHZ165"/>
      <c r="CIA165"/>
      <c r="CIB165"/>
      <c r="CIC165"/>
      <c r="CID165"/>
      <c r="CIE165"/>
      <c r="CIF165"/>
      <c r="CIG165"/>
      <c r="CIH165"/>
      <c r="CII165"/>
      <c r="CIJ165"/>
      <c r="CIK165"/>
      <c r="CIL165"/>
      <c r="CIM165"/>
      <c r="CIN165"/>
      <c r="CIO165"/>
      <c r="CIP165"/>
      <c r="CIQ165"/>
      <c r="CIR165"/>
      <c r="CIS165"/>
      <c r="CIT165"/>
      <c r="CIU165"/>
      <c r="CIV165"/>
      <c r="CIW165"/>
      <c r="CIX165"/>
      <c r="CIY165"/>
      <c r="CIZ165"/>
      <c r="CJA165"/>
      <c r="CJB165"/>
      <c r="CJC165"/>
      <c r="CJD165"/>
      <c r="CJE165"/>
      <c r="CJF165"/>
      <c r="CJG165"/>
      <c r="CJH165"/>
      <c r="CJI165"/>
      <c r="CJJ165"/>
      <c r="CJK165"/>
      <c r="CJL165"/>
      <c r="CJM165"/>
      <c r="CJN165"/>
      <c r="CJO165"/>
      <c r="CJP165"/>
      <c r="CJQ165"/>
      <c r="CJR165"/>
      <c r="CJS165"/>
      <c r="CJT165"/>
      <c r="CJU165"/>
      <c r="CJV165"/>
      <c r="CJW165"/>
      <c r="CJX165"/>
      <c r="CJY165"/>
      <c r="CJZ165"/>
      <c r="CKA165"/>
      <c r="CKB165"/>
      <c r="CKC165"/>
      <c r="CKD165"/>
      <c r="CKE165"/>
      <c r="CKF165"/>
      <c r="CKG165"/>
      <c r="CKH165"/>
      <c r="CKI165"/>
      <c r="CKJ165"/>
      <c r="CKK165"/>
      <c r="CKL165"/>
      <c r="CKM165"/>
      <c r="CKN165"/>
      <c r="CKO165"/>
      <c r="CKP165"/>
      <c r="CKQ165"/>
      <c r="CKR165"/>
      <c r="CKS165"/>
      <c r="CKT165"/>
      <c r="CKU165"/>
      <c r="CKV165"/>
      <c r="CKW165"/>
      <c r="CKX165"/>
      <c r="CKY165"/>
      <c r="CKZ165"/>
      <c r="CLA165"/>
      <c r="CLB165"/>
      <c r="CLC165"/>
      <c r="CLD165"/>
      <c r="CLE165"/>
      <c r="CLF165"/>
      <c r="CLG165"/>
      <c r="CLH165"/>
      <c r="CLI165"/>
      <c r="CLJ165"/>
      <c r="CLK165"/>
      <c r="CLL165"/>
      <c r="CLM165"/>
      <c r="CLN165"/>
      <c r="CLO165"/>
      <c r="CLP165"/>
      <c r="CLQ165"/>
      <c r="CLR165"/>
      <c r="CLS165"/>
      <c r="CLT165"/>
      <c r="CLU165"/>
      <c r="CLV165"/>
      <c r="CLW165"/>
      <c r="CLX165"/>
      <c r="CLY165"/>
      <c r="CLZ165"/>
      <c r="CMA165"/>
      <c r="CMB165"/>
      <c r="CMC165"/>
      <c r="CMD165"/>
      <c r="CME165"/>
      <c r="CMF165"/>
      <c r="CMG165"/>
      <c r="CMH165"/>
      <c r="CMI165"/>
      <c r="CMJ165"/>
      <c r="CMK165"/>
      <c r="CML165"/>
      <c r="CMM165"/>
      <c r="CMN165"/>
      <c r="CMO165"/>
      <c r="CMP165"/>
      <c r="CMQ165"/>
      <c r="CMR165"/>
      <c r="CMS165"/>
      <c r="CMT165"/>
      <c r="CMU165"/>
      <c r="CMV165"/>
      <c r="CMW165"/>
      <c r="CMX165"/>
      <c r="CMY165"/>
      <c r="CMZ165"/>
      <c r="CNA165"/>
      <c r="CNB165"/>
      <c r="CNC165"/>
      <c r="CND165"/>
      <c r="CNE165"/>
      <c r="CNF165"/>
      <c r="CNG165"/>
      <c r="CNH165"/>
      <c r="CNI165"/>
      <c r="CNJ165"/>
      <c r="CNK165"/>
      <c r="CNL165"/>
      <c r="CNM165"/>
      <c r="CNN165"/>
      <c r="CNO165"/>
      <c r="CNP165"/>
      <c r="CNQ165"/>
      <c r="CNR165"/>
      <c r="CNS165"/>
      <c r="CNT165"/>
      <c r="CNU165"/>
      <c r="CNV165"/>
      <c r="CNW165"/>
      <c r="CNX165"/>
      <c r="CNY165"/>
      <c r="CNZ165"/>
      <c r="COA165"/>
      <c r="COB165"/>
      <c r="COC165"/>
      <c r="COD165"/>
      <c r="COE165"/>
      <c r="COF165"/>
      <c r="COG165"/>
      <c r="COH165"/>
      <c r="COI165"/>
      <c r="COJ165"/>
      <c r="COK165"/>
      <c r="COL165"/>
      <c r="COM165"/>
      <c r="CON165"/>
      <c r="COO165"/>
      <c r="COP165"/>
      <c r="COQ165"/>
      <c r="COR165"/>
      <c r="COS165"/>
      <c r="COT165"/>
      <c r="COU165"/>
      <c r="COV165"/>
      <c r="COW165"/>
      <c r="COX165"/>
      <c r="COY165"/>
      <c r="COZ165"/>
      <c r="CPA165"/>
      <c r="CPB165"/>
      <c r="CPC165"/>
      <c r="CPD165"/>
      <c r="CPE165"/>
      <c r="CPF165"/>
      <c r="CPG165"/>
      <c r="CPH165"/>
      <c r="CPI165"/>
      <c r="CPJ165"/>
      <c r="CPK165"/>
      <c r="CPL165"/>
      <c r="CPM165"/>
      <c r="CPN165"/>
      <c r="CPO165"/>
      <c r="CPP165"/>
      <c r="CPQ165"/>
      <c r="CPR165"/>
      <c r="CPS165"/>
      <c r="CPT165"/>
      <c r="CPU165"/>
      <c r="CPV165"/>
      <c r="CPW165"/>
      <c r="CPX165"/>
      <c r="CPY165"/>
      <c r="CPZ165"/>
      <c r="CQA165"/>
      <c r="CQB165"/>
      <c r="CQC165"/>
      <c r="CQD165"/>
      <c r="CQE165"/>
      <c r="CQF165"/>
      <c r="CQG165"/>
      <c r="CQH165"/>
      <c r="CQI165"/>
      <c r="CQJ165"/>
      <c r="CQK165"/>
      <c r="CQL165"/>
      <c r="CQM165"/>
      <c r="CQN165"/>
      <c r="CQO165"/>
      <c r="CQP165"/>
      <c r="CQQ165"/>
      <c r="CQR165"/>
      <c r="CQS165"/>
      <c r="CQT165"/>
      <c r="CQU165"/>
      <c r="CQV165"/>
      <c r="CQW165"/>
      <c r="CQX165"/>
      <c r="CQY165"/>
      <c r="CQZ165"/>
      <c r="CRA165"/>
      <c r="CRB165"/>
      <c r="CRC165"/>
      <c r="CRD165"/>
      <c r="CRE165"/>
      <c r="CRF165"/>
      <c r="CRG165"/>
      <c r="CRH165"/>
      <c r="CRI165"/>
      <c r="CRJ165"/>
      <c r="CRK165"/>
      <c r="CRL165"/>
      <c r="CRM165"/>
      <c r="CRN165"/>
      <c r="CRO165"/>
      <c r="CRP165"/>
      <c r="CRQ165"/>
      <c r="CRR165"/>
      <c r="CRS165"/>
      <c r="CRT165"/>
      <c r="CRU165"/>
      <c r="CRV165"/>
      <c r="CRW165"/>
      <c r="CRX165"/>
      <c r="CRY165"/>
      <c r="CRZ165"/>
      <c r="CSA165"/>
      <c r="CSB165"/>
      <c r="CSC165"/>
      <c r="CSD165"/>
      <c r="CSE165"/>
      <c r="CSF165"/>
      <c r="CSG165"/>
      <c r="CSH165"/>
      <c r="CSI165"/>
      <c r="CSJ165"/>
      <c r="CSK165"/>
      <c r="CSL165"/>
      <c r="CSM165"/>
      <c r="CSN165"/>
      <c r="CSO165"/>
      <c r="CSP165"/>
      <c r="CSQ165"/>
      <c r="CSR165"/>
      <c r="CSS165"/>
      <c r="CST165"/>
      <c r="CSU165"/>
      <c r="CSV165"/>
      <c r="CSW165"/>
      <c r="CSX165"/>
      <c r="CSY165"/>
      <c r="CSZ165"/>
      <c r="CTA165"/>
      <c r="CTB165"/>
      <c r="CTC165"/>
      <c r="CTD165"/>
      <c r="CTE165"/>
      <c r="CTF165"/>
      <c r="CTG165"/>
      <c r="CTH165"/>
      <c r="CTI165"/>
      <c r="CTJ165"/>
      <c r="CTK165"/>
      <c r="CTL165"/>
      <c r="CTM165"/>
      <c r="CTN165"/>
      <c r="CTO165"/>
      <c r="CTP165"/>
      <c r="CTQ165"/>
      <c r="CTR165"/>
      <c r="CTS165"/>
      <c r="CTT165"/>
      <c r="CTU165"/>
      <c r="CTV165"/>
      <c r="CTW165"/>
      <c r="CTX165"/>
      <c r="CTY165"/>
      <c r="CTZ165"/>
      <c r="CUA165"/>
      <c r="CUB165"/>
      <c r="CUC165"/>
      <c r="CUD165"/>
      <c r="CUE165"/>
      <c r="CUF165"/>
      <c r="CUG165"/>
      <c r="CUH165"/>
      <c r="CUI165"/>
      <c r="CUJ165"/>
      <c r="CUK165"/>
      <c r="CUL165"/>
      <c r="CUM165"/>
      <c r="CUN165"/>
      <c r="CUO165"/>
      <c r="CUP165"/>
      <c r="CUQ165"/>
      <c r="CUR165"/>
      <c r="CUS165"/>
      <c r="CUT165"/>
      <c r="CUU165"/>
      <c r="CUV165"/>
      <c r="CUW165"/>
      <c r="CUX165"/>
      <c r="CUY165"/>
      <c r="CUZ165"/>
      <c r="CVA165"/>
      <c r="CVB165"/>
      <c r="CVC165"/>
      <c r="CVD165"/>
      <c r="CVE165"/>
      <c r="CVF165"/>
      <c r="CVG165"/>
      <c r="CVH165"/>
      <c r="CVI165"/>
      <c r="CVJ165"/>
      <c r="CVK165"/>
      <c r="CVL165"/>
      <c r="CVM165"/>
      <c r="CVN165"/>
      <c r="CVO165"/>
      <c r="CVP165"/>
      <c r="CVQ165"/>
      <c r="CVR165"/>
      <c r="CVS165"/>
      <c r="CVT165"/>
      <c r="CVU165"/>
      <c r="CVV165"/>
      <c r="CVW165"/>
      <c r="CVX165"/>
      <c r="CVY165"/>
      <c r="CVZ165"/>
      <c r="CWA165"/>
      <c r="CWB165"/>
      <c r="CWC165"/>
      <c r="CWD165"/>
      <c r="CWE165"/>
      <c r="CWF165"/>
      <c r="CWG165"/>
      <c r="CWH165"/>
      <c r="CWI165"/>
      <c r="CWJ165"/>
      <c r="CWK165"/>
      <c r="CWL165"/>
      <c r="CWM165"/>
      <c r="CWN165"/>
      <c r="CWO165"/>
      <c r="CWP165"/>
      <c r="CWQ165"/>
      <c r="CWR165"/>
      <c r="CWS165"/>
      <c r="CWT165"/>
      <c r="CWU165"/>
      <c r="CWV165"/>
      <c r="CWW165"/>
      <c r="CWX165"/>
      <c r="CWY165"/>
      <c r="CWZ165"/>
      <c r="CXA165"/>
      <c r="CXB165"/>
      <c r="CXC165"/>
      <c r="CXD165"/>
      <c r="CXE165"/>
      <c r="CXF165"/>
      <c r="CXG165"/>
      <c r="CXH165"/>
      <c r="CXI165"/>
      <c r="CXJ165"/>
      <c r="CXK165"/>
      <c r="CXL165"/>
      <c r="CXM165"/>
      <c r="CXN165"/>
      <c r="CXO165"/>
      <c r="CXP165"/>
      <c r="CXQ165"/>
      <c r="CXR165"/>
      <c r="CXS165"/>
      <c r="CXT165"/>
      <c r="CXU165"/>
      <c r="CXV165"/>
      <c r="CXW165"/>
      <c r="CXX165"/>
      <c r="CXY165"/>
      <c r="CXZ165"/>
      <c r="CYA165"/>
      <c r="CYB165"/>
      <c r="CYC165"/>
      <c r="CYD165"/>
      <c r="CYE165"/>
      <c r="CYF165"/>
      <c r="CYG165"/>
      <c r="CYH165"/>
      <c r="CYI165"/>
      <c r="CYJ165"/>
      <c r="CYK165"/>
      <c r="CYL165"/>
      <c r="CYM165"/>
      <c r="CYN165"/>
      <c r="CYO165"/>
      <c r="CYP165"/>
      <c r="CYQ165"/>
      <c r="CYR165"/>
      <c r="CYS165"/>
      <c r="CYT165"/>
      <c r="CYU165"/>
      <c r="CYV165"/>
      <c r="CYW165"/>
      <c r="CYX165"/>
      <c r="CYY165"/>
      <c r="CYZ165"/>
      <c r="CZA165"/>
      <c r="CZB165"/>
      <c r="CZC165"/>
      <c r="CZD165"/>
      <c r="CZE165"/>
      <c r="CZF165"/>
      <c r="CZG165"/>
      <c r="CZH165"/>
      <c r="CZI165"/>
      <c r="CZJ165"/>
      <c r="CZK165"/>
      <c r="CZL165"/>
      <c r="CZM165"/>
      <c r="CZN165"/>
      <c r="CZO165"/>
      <c r="CZP165"/>
      <c r="CZQ165"/>
      <c r="CZR165"/>
      <c r="CZS165"/>
      <c r="CZT165"/>
      <c r="CZU165"/>
      <c r="CZV165"/>
      <c r="CZW165"/>
      <c r="CZX165"/>
      <c r="CZY165"/>
      <c r="CZZ165"/>
      <c r="DAA165"/>
      <c r="DAB165"/>
      <c r="DAC165"/>
      <c r="DAD165"/>
      <c r="DAE165"/>
      <c r="DAF165"/>
      <c r="DAG165"/>
      <c r="DAH165"/>
      <c r="DAI165"/>
      <c r="DAJ165"/>
      <c r="DAK165"/>
      <c r="DAL165"/>
      <c r="DAM165"/>
      <c r="DAN165"/>
      <c r="DAO165"/>
      <c r="DAP165"/>
      <c r="DAQ165"/>
      <c r="DAR165"/>
      <c r="DAS165"/>
      <c r="DAT165"/>
      <c r="DAU165"/>
      <c r="DAV165"/>
      <c r="DAW165"/>
      <c r="DAX165"/>
      <c r="DAY165"/>
      <c r="DAZ165"/>
      <c r="DBA165"/>
      <c r="DBB165"/>
      <c r="DBC165"/>
      <c r="DBD165"/>
      <c r="DBE165"/>
      <c r="DBF165"/>
      <c r="DBG165"/>
      <c r="DBH165"/>
      <c r="DBI165"/>
      <c r="DBJ165"/>
      <c r="DBK165"/>
      <c r="DBL165"/>
      <c r="DBM165"/>
      <c r="DBN165"/>
      <c r="DBO165"/>
      <c r="DBP165"/>
      <c r="DBQ165"/>
      <c r="DBR165"/>
      <c r="DBS165"/>
      <c r="DBT165"/>
      <c r="DBU165"/>
      <c r="DBV165"/>
      <c r="DBW165"/>
      <c r="DBX165"/>
      <c r="DBY165"/>
      <c r="DBZ165"/>
      <c r="DCA165"/>
      <c r="DCB165"/>
      <c r="DCC165"/>
      <c r="DCD165"/>
      <c r="DCE165"/>
      <c r="DCF165"/>
      <c r="DCG165"/>
      <c r="DCH165"/>
      <c r="DCI165"/>
      <c r="DCJ165"/>
      <c r="DCK165"/>
      <c r="DCL165"/>
      <c r="DCM165"/>
      <c r="DCN165"/>
      <c r="DCO165"/>
      <c r="DCP165"/>
      <c r="DCQ165"/>
      <c r="DCR165"/>
      <c r="DCS165"/>
      <c r="DCT165"/>
      <c r="DCU165"/>
      <c r="DCV165"/>
      <c r="DCW165"/>
      <c r="DCX165"/>
      <c r="DCY165"/>
      <c r="DCZ165"/>
      <c r="DDA165"/>
      <c r="DDB165"/>
      <c r="DDC165"/>
      <c r="DDD165"/>
      <c r="DDE165"/>
      <c r="DDF165"/>
      <c r="DDG165"/>
      <c r="DDH165"/>
      <c r="DDI165"/>
      <c r="DDJ165"/>
      <c r="DDK165"/>
      <c r="DDL165"/>
      <c r="DDM165"/>
      <c r="DDN165"/>
      <c r="DDO165"/>
      <c r="DDP165"/>
      <c r="DDQ165"/>
      <c r="DDR165"/>
      <c r="DDS165"/>
      <c r="DDT165"/>
      <c r="DDU165"/>
      <c r="DDV165"/>
      <c r="DDW165"/>
      <c r="DDX165"/>
      <c r="DDY165"/>
      <c r="DDZ165"/>
      <c r="DEA165"/>
      <c r="DEB165"/>
      <c r="DEC165"/>
      <c r="DED165"/>
      <c r="DEE165"/>
      <c r="DEF165"/>
      <c r="DEG165"/>
      <c r="DEH165"/>
      <c r="DEI165"/>
      <c r="DEJ165"/>
      <c r="DEK165"/>
      <c r="DEL165"/>
      <c r="DEM165"/>
      <c r="DEN165"/>
      <c r="DEO165"/>
      <c r="DEP165"/>
      <c r="DEQ165"/>
      <c r="DER165"/>
      <c r="DES165"/>
      <c r="DET165"/>
      <c r="DEU165"/>
      <c r="DEV165"/>
      <c r="DEW165"/>
      <c r="DEX165"/>
      <c r="DEY165"/>
      <c r="DEZ165"/>
      <c r="DFA165"/>
      <c r="DFB165"/>
      <c r="DFC165"/>
      <c r="DFD165"/>
      <c r="DFE165"/>
      <c r="DFF165"/>
      <c r="DFG165"/>
      <c r="DFH165"/>
      <c r="DFI165"/>
      <c r="DFJ165"/>
      <c r="DFK165"/>
      <c r="DFL165"/>
      <c r="DFM165"/>
      <c r="DFN165"/>
      <c r="DFO165"/>
      <c r="DFP165"/>
      <c r="DFQ165"/>
      <c r="DFR165"/>
      <c r="DFS165"/>
      <c r="DFT165"/>
      <c r="DFU165"/>
      <c r="DFV165"/>
      <c r="DFW165"/>
      <c r="DFX165"/>
      <c r="DFY165"/>
      <c r="DFZ165"/>
      <c r="DGA165"/>
      <c r="DGB165"/>
      <c r="DGC165"/>
      <c r="DGD165"/>
      <c r="DGE165"/>
      <c r="DGF165"/>
      <c r="DGG165"/>
      <c r="DGH165"/>
      <c r="DGI165"/>
      <c r="DGJ165"/>
      <c r="DGK165"/>
      <c r="DGL165"/>
      <c r="DGM165"/>
      <c r="DGN165"/>
      <c r="DGO165"/>
      <c r="DGP165"/>
      <c r="DGQ165"/>
      <c r="DGR165"/>
      <c r="DGS165"/>
      <c r="DGT165"/>
      <c r="DGU165"/>
      <c r="DGV165"/>
      <c r="DGW165"/>
      <c r="DGX165"/>
      <c r="DGY165"/>
      <c r="DGZ165"/>
      <c r="DHA165"/>
      <c r="DHB165"/>
      <c r="DHC165"/>
      <c r="DHD165"/>
      <c r="DHE165"/>
      <c r="DHF165"/>
      <c r="DHG165"/>
      <c r="DHH165"/>
      <c r="DHI165"/>
      <c r="DHJ165"/>
      <c r="DHK165"/>
      <c r="DHL165"/>
      <c r="DHM165"/>
      <c r="DHN165"/>
      <c r="DHO165"/>
      <c r="DHP165"/>
      <c r="DHQ165"/>
      <c r="DHR165"/>
      <c r="DHS165"/>
      <c r="DHT165"/>
      <c r="DHU165"/>
      <c r="DHV165"/>
      <c r="DHW165"/>
      <c r="DHX165"/>
      <c r="DHY165"/>
      <c r="DHZ165"/>
      <c r="DIA165"/>
      <c r="DIB165"/>
      <c r="DIC165"/>
      <c r="DID165"/>
      <c r="DIE165"/>
      <c r="DIF165"/>
      <c r="DIG165"/>
      <c r="DIH165"/>
      <c r="DII165"/>
      <c r="DIJ165"/>
      <c r="DIK165"/>
      <c r="DIL165"/>
      <c r="DIM165"/>
      <c r="DIN165"/>
      <c r="DIO165"/>
      <c r="DIP165"/>
      <c r="DIQ165"/>
      <c r="DIR165"/>
      <c r="DIS165"/>
      <c r="DIT165"/>
      <c r="DIU165"/>
      <c r="DIV165"/>
      <c r="DIW165"/>
      <c r="DIX165"/>
      <c r="DIY165"/>
      <c r="DIZ165"/>
      <c r="DJA165"/>
      <c r="DJB165"/>
      <c r="DJC165"/>
      <c r="DJD165"/>
      <c r="DJE165"/>
      <c r="DJF165"/>
      <c r="DJG165"/>
      <c r="DJH165"/>
      <c r="DJI165"/>
      <c r="DJJ165"/>
      <c r="DJK165"/>
      <c r="DJL165"/>
      <c r="DJM165"/>
      <c r="DJN165"/>
      <c r="DJO165"/>
      <c r="DJP165"/>
      <c r="DJQ165"/>
      <c r="DJR165"/>
      <c r="DJS165"/>
      <c r="DJT165"/>
      <c r="DJU165"/>
      <c r="DJV165"/>
      <c r="DJW165"/>
      <c r="DJX165"/>
      <c r="DJY165"/>
      <c r="DJZ165"/>
      <c r="DKA165"/>
      <c r="DKB165"/>
      <c r="DKC165"/>
      <c r="DKD165"/>
      <c r="DKE165"/>
      <c r="DKF165"/>
      <c r="DKG165"/>
      <c r="DKH165"/>
      <c r="DKI165"/>
      <c r="DKJ165"/>
      <c r="DKK165"/>
      <c r="DKL165"/>
      <c r="DKM165"/>
      <c r="DKN165"/>
      <c r="DKO165"/>
      <c r="DKP165"/>
      <c r="DKQ165"/>
      <c r="DKR165"/>
      <c r="DKS165"/>
      <c r="DKT165"/>
      <c r="DKU165"/>
      <c r="DKV165"/>
      <c r="DKW165"/>
      <c r="DKX165"/>
      <c r="DKY165"/>
      <c r="DKZ165"/>
      <c r="DLA165"/>
      <c r="DLB165"/>
      <c r="DLC165"/>
      <c r="DLD165"/>
      <c r="DLE165"/>
      <c r="DLF165"/>
      <c r="DLG165"/>
      <c r="DLH165"/>
      <c r="DLI165"/>
      <c r="DLJ165"/>
      <c r="DLK165"/>
      <c r="DLL165"/>
      <c r="DLM165"/>
      <c r="DLN165"/>
      <c r="DLO165"/>
      <c r="DLP165"/>
      <c r="DLQ165"/>
      <c r="DLR165"/>
      <c r="DLS165"/>
      <c r="DLT165"/>
      <c r="DLU165"/>
      <c r="DLV165"/>
      <c r="DLW165"/>
      <c r="DLX165"/>
      <c r="DLY165"/>
      <c r="DLZ165"/>
      <c r="DMA165"/>
      <c r="DMB165"/>
      <c r="DMC165"/>
      <c r="DMD165"/>
      <c r="DME165"/>
      <c r="DMF165"/>
      <c r="DMG165"/>
      <c r="DMH165"/>
      <c r="DMI165"/>
      <c r="DMJ165"/>
      <c r="DMK165"/>
      <c r="DML165"/>
      <c r="DMM165"/>
      <c r="DMN165"/>
      <c r="DMO165"/>
      <c r="DMP165"/>
      <c r="DMQ165"/>
      <c r="DMR165"/>
      <c r="DMS165"/>
      <c r="DMT165"/>
      <c r="DMU165"/>
      <c r="DMV165"/>
      <c r="DMW165"/>
      <c r="DMX165"/>
      <c r="DMY165"/>
      <c r="DMZ165"/>
      <c r="DNA165"/>
      <c r="DNB165"/>
      <c r="DNC165"/>
      <c r="DND165"/>
      <c r="DNE165"/>
      <c r="DNF165"/>
      <c r="DNG165"/>
      <c r="DNH165"/>
      <c r="DNI165"/>
      <c r="DNJ165"/>
      <c r="DNK165"/>
      <c r="DNL165"/>
      <c r="DNM165"/>
      <c r="DNN165"/>
      <c r="DNO165"/>
      <c r="DNP165"/>
      <c r="DNQ165"/>
      <c r="DNR165"/>
      <c r="DNS165"/>
      <c r="DNT165"/>
      <c r="DNU165"/>
      <c r="DNV165"/>
      <c r="DNW165"/>
      <c r="DNX165"/>
      <c r="DNY165"/>
      <c r="DNZ165"/>
      <c r="DOA165"/>
      <c r="DOB165"/>
      <c r="DOC165"/>
      <c r="DOD165"/>
      <c r="DOE165"/>
      <c r="DOF165"/>
      <c r="DOG165"/>
      <c r="DOH165"/>
      <c r="DOI165"/>
      <c r="DOJ165"/>
      <c r="DOK165"/>
      <c r="DOL165"/>
      <c r="DOM165"/>
      <c r="DON165"/>
      <c r="DOO165"/>
      <c r="DOP165"/>
      <c r="DOQ165"/>
      <c r="DOR165"/>
      <c r="DOS165"/>
      <c r="DOT165"/>
      <c r="DOU165"/>
      <c r="DOV165"/>
      <c r="DOW165"/>
      <c r="DOX165"/>
      <c r="DOY165"/>
      <c r="DOZ165"/>
      <c r="DPA165"/>
      <c r="DPB165"/>
      <c r="DPC165"/>
      <c r="DPD165"/>
      <c r="DPE165"/>
      <c r="DPF165"/>
      <c r="DPG165"/>
      <c r="DPH165"/>
      <c r="DPI165"/>
      <c r="DPJ165"/>
      <c r="DPK165"/>
      <c r="DPL165"/>
      <c r="DPM165"/>
      <c r="DPN165"/>
      <c r="DPO165"/>
      <c r="DPP165"/>
      <c r="DPQ165"/>
      <c r="DPR165"/>
      <c r="DPS165"/>
      <c r="DPT165"/>
      <c r="DPU165"/>
      <c r="DPV165"/>
      <c r="DPW165"/>
      <c r="DPX165"/>
      <c r="DPY165"/>
      <c r="DPZ165"/>
      <c r="DQA165"/>
      <c r="DQB165"/>
      <c r="DQC165"/>
      <c r="DQD165"/>
      <c r="DQE165"/>
      <c r="DQF165"/>
      <c r="DQG165"/>
      <c r="DQH165"/>
      <c r="DQI165"/>
      <c r="DQJ165"/>
      <c r="DQK165"/>
      <c r="DQL165"/>
      <c r="DQM165"/>
      <c r="DQN165"/>
      <c r="DQO165"/>
      <c r="DQP165"/>
      <c r="DQQ165"/>
      <c r="DQR165"/>
      <c r="DQS165"/>
      <c r="DQT165"/>
      <c r="DQU165"/>
      <c r="DQV165"/>
      <c r="DQW165"/>
      <c r="DQX165"/>
      <c r="DQY165"/>
      <c r="DQZ165"/>
      <c r="DRA165"/>
      <c r="DRB165"/>
      <c r="DRC165"/>
      <c r="DRD165"/>
      <c r="DRE165"/>
      <c r="DRF165"/>
      <c r="DRG165"/>
      <c r="DRH165"/>
      <c r="DRI165"/>
      <c r="DRJ165"/>
      <c r="DRK165"/>
      <c r="DRL165"/>
      <c r="DRM165"/>
      <c r="DRN165"/>
      <c r="DRO165"/>
      <c r="DRP165"/>
      <c r="DRQ165"/>
      <c r="DRR165"/>
      <c r="DRS165"/>
      <c r="DRT165"/>
      <c r="DRU165"/>
      <c r="DRV165"/>
      <c r="DRW165"/>
      <c r="DRX165"/>
      <c r="DRY165"/>
      <c r="DRZ165"/>
      <c r="DSA165"/>
      <c r="DSB165"/>
      <c r="DSC165"/>
      <c r="DSD165"/>
      <c r="DSE165"/>
      <c r="DSF165"/>
      <c r="DSG165"/>
      <c r="DSH165"/>
      <c r="DSI165"/>
      <c r="DSJ165"/>
      <c r="DSK165"/>
      <c r="DSL165"/>
      <c r="DSM165"/>
      <c r="DSN165"/>
      <c r="DSO165"/>
      <c r="DSP165"/>
      <c r="DSQ165"/>
      <c r="DSR165"/>
      <c r="DSS165"/>
      <c r="DST165"/>
      <c r="DSU165"/>
      <c r="DSV165"/>
      <c r="DSW165"/>
      <c r="DSX165"/>
      <c r="DSY165"/>
      <c r="DSZ165"/>
      <c r="DTA165"/>
      <c r="DTB165"/>
      <c r="DTC165"/>
      <c r="DTD165"/>
      <c r="DTE165"/>
      <c r="DTF165"/>
      <c r="DTG165"/>
      <c r="DTH165"/>
      <c r="DTI165"/>
      <c r="DTJ165"/>
      <c r="DTK165"/>
      <c r="DTL165"/>
      <c r="DTM165"/>
      <c r="DTN165"/>
      <c r="DTO165"/>
      <c r="DTP165"/>
      <c r="DTQ165"/>
      <c r="DTR165"/>
      <c r="DTS165"/>
      <c r="DTT165"/>
      <c r="DTU165"/>
      <c r="DTV165"/>
      <c r="DTW165"/>
      <c r="DTX165"/>
      <c r="DTY165"/>
      <c r="DTZ165"/>
      <c r="DUA165"/>
      <c r="DUB165"/>
      <c r="DUC165"/>
      <c r="DUD165"/>
      <c r="DUE165"/>
      <c r="DUF165"/>
      <c r="DUG165"/>
      <c r="DUH165"/>
      <c r="DUI165"/>
      <c r="DUJ165"/>
      <c r="DUK165"/>
      <c r="DUL165"/>
      <c r="DUM165"/>
      <c r="DUN165"/>
      <c r="DUO165"/>
      <c r="DUP165"/>
      <c r="DUQ165"/>
      <c r="DUR165"/>
      <c r="DUS165"/>
      <c r="DUT165"/>
      <c r="DUU165"/>
      <c r="DUV165"/>
      <c r="DUW165"/>
      <c r="DUX165"/>
      <c r="DUY165"/>
      <c r="DUZ165"/>
      <c r="DVA165"/>
      <c r="DVB165"/>
      <c r="DVC165"/>
      <c r="DVD165"/>
      <c r="DVE165"/>
      <c r="DVF165"/>
      <c r="DVG165"/>
      <c r="DVH165"/>
      <c r="DVI165"/>
      <c r="DVJ165"/>
      <c r="DVK165"/>
      <c r="DVL165"/>
      <c r="DVM165"/>
      <c r="DVN165"/>
      <c r="DVO165"/>
      <c r="DVP165"/>
      <c r="DVQ165"/>
      <c r="DVR165"/>
      <c r="DVS165"/>
      <c r="DVT165"/>
      <c r="DVU165"/>
      <c r="DVV165"/>
      <c r="DVW165"/>
      <c r="DVX165"/>
      <c r="DVY165"/>
      <c r="DVZ165"/>
      <c r="DWA165"/>
      <c r="DWB165"/>
      <c r="DWC165"/>
      <c r="DWD165"/>
      <c r="DWE165"/>
      <c r="DWF165"/>
      <c r="DWG165"/>
      <c r="DWH165"/>
      <c r="DWI165"/>
      <c r="DWJ165"/>
      <c r="DWK165"/>
      <c r="DWL165"/>
      <c r="DWM165"/>
      <c r="DWN165"/>
      <c r="DWO165"/>
      <c r="DWP165"/>
      <c r="DWQ165"/>
      <c r="DWR165"/>
      <c r="DWS165"/>
      <c r="DWT165"/>
      <c r="DWU165"/>
      <c r="DWV165"/>
      <c r="DWW165"/>
      <c r="DWX165"/>
      <c r="DWY165"/>
      <c r="DWZ165"/>
      <c r="DXA165"/>
      <c r="DXB165"/>
      <c r="DXC165"/>
      <c r="DXD165"/>
      <c r="DXE165"/>
      <c r="DXF165"/>
      <c r="DXG165"/>
      <c r="DXH165"/>
      <c r="DXI165"/>
      <c r="DXJ165"/>
      <c r="DXK165"/>
      <c r="DXL165"/>
      <c r="DXM165"/>
      <c r="DXN165"/>
      <c r="DXO165"/>
      <c r="DXP165"/>
      <c r="DXQ165"/>
      <c r="DXR165"/>
      <c r="DXS165"/>
      <c r="DXT165"/>
      <c r="DXU165"/>
      <c r="DXV165"/>
      <c r="DXW165"/>
      <c r="DXX165"/>
      <c r="DXY165"/>
      <c r="DXZ165"/>
      <c r="DYA165"/>
      <c r="DYB165"/>
      <c r="DYC165"/>
      <c r="DYD165"/>
      <c r="DYE165"/>
      <c r="DYF165"/>
      <c r="DYG165"/>
      <c r="DYH165"/>
      <c r="DYI165"/>
      <c r="DYJ165"/>
      <c r="DYK165"/>
      <c r="DYL165"/>
      <c r="DYM165"/>
      <c r="DYN165"/>
      <c r="DYO165"/>
      <c r="DYP165"/>
      <c r="DYQ165"/>
      <c r="DYR165"/>
      <c r="DYS165"/>
      <c r="DYT165"/>
      <c r="DYU165"/>
      <c r="DYV165"/>
      <c r="DYW165"/>
      <c r="DYX165"/>
      <c r="DYY165"/>
      <c r="DYZ165"/>
      <c r="DZA165"/>
      <c r="DZB165"/>
      <c r="DZC165"/>
      <c r="DZD165"/>
      <c r="DZE165"/>
      <c r="DZF165"/>
      <c r="DZG165"/>
      <c r="DZH165"/>
      <c r="DZI165"/>
      <c r="DZJ165"/>
      <c r="DZK165"/>
      <c r="DZL165"/>
      <c r="DZM165"/>
      <c r="DZN165"/>
      <c r="DZO165"/>
      <c r="DZP165"/>
      <c r="DZQ165"/>
      <c r="DZR165"/>
      <c r="DZS165"/>
      <c r="DZT165"/>
      <c r="DZU165"/>
      <c r="DZV165"/>
      <c r="DZW165"/>
      <c r="DZX165"/>
      <c r="DZY165"/>
      <c r="DZZ165"/>
      <c r="EAA165"/>
      <c r="EAB165"/>
      <c r="EAC165"/>
      <c r="EAD165"/>
      <c r="EAE165"/>
      <c r="EAF165"/>
      <c r="EAG165"/>
      <c r="EAH165"/>
      <c r="EAI165"/>
      <c r="EAJ165"/>
      <c r="EAK165"/>
      <c r="EAL165"/>
      <c r="EAM165"/>
      <c r="EAN165"/>
      <c r="EAO165"/>
      <c r="EAP165"/>
      <c r="EAQ165"/>
      <c r="EAR165"/>
      <c r="EAS165"/>
      <c r="EAT165"/>
      <c r="EAU165"/>
      <c r="EAV165"/>
      <c r="EAW165"/>
      <c r="EAX165"/>
      <c r="EAY165"/>
      <c r="EAZ165"/>
      <c r="EBA165"/>
      <c r="EBB165"/>
      <c r="EBC165"/>
      <c r="EBD165"/>
      <c r="EBE165"/>
      <c r="EBF165"/>
      <c r="EBG165"/>
      <c r="EBH165"/>
      <c r="EBI165"/>
      <c r="EBJ165"/>
      <c r="EBK165"/>
      <c r="EBL165"/>
      <c r="EBM165"/>
      <c r="EBN165"/>
      <c r="EBO165"/>
      <c r="EBP165"/>
      <c r="EBQ165"/>
      <c r="EBR165"/>
      <c r="EBS165"/>
      <c r="EBT165"/>
      <c r="EBU165"/>
      <c r="EBV165"/>
      <c r="EBW165"/>
      <c r="EBX165"/>
      <c r="EBY165"/>
      <c r="EBZ165"/>
      <c r="ECA165"/>
      <c r="ECB165"/>
      <c r="ECC165"/>
      <c r="ECD165"/>
      <c r="ECE165"/>
      <c r="ECF165"/>
      <c r="ECG165"/>
      <c r="ECH165"/>
      <c r="ECI165"/>
      <c r="ECJ165"/>
      <c r="ECK165"/>
      <c r="ECL165"/>
      <c r="ECM165"/>
      <c r="ECN165"/>
      <c r="ECO165"/>
      <c r="ECP165"/>
      <c r="ECQ165"/>
      <c r="ECR165"/>
      <c r="ECS165"/>
      <c r="ECT165"/>
      <c r="ECU165"/>
      <c r="ECV165"/>
      <c r="ECW165"/>
      <c r="ECX165"/>
      <c r="ECY165"/>
      <c r="ECZ165"/>
      <c r="EDA165"/>
      <c r="EDB165"/>
      <c r="EDC165"/>
      <c r="EDD165"/>
      <c r="EDE165"/>
      <c r="EDF165"/>
      <c r="EDG165"/>
      <c r="EDH165"/>
      <c r="EDI165"/>
      <c r="EDJ165"/>
      <c r="EDK165"/>
      <c r="EDL165"/>
      <c r="EDM165"/>
      <c r="EDN165"/>
      <c r="EDO165"/>
      <c r="EDP165"/>
      <c r="EDQ165"/>
      <c r="EDR165"/>
      <c r="EDS165"/>
      <c r="EDT165"/>
      <c r="EDU165"/>
      <c r="EDV165"/>
      <c r="EDW165"/>
      <c r="EDX165"/>
      <c r="EDY165"/>
      <c r="EDZ165"/>
      <c r="EEA165"/>
      <c r="EEB165"/>
      <c r="EEC165"/>
      <c r="EED165"/>
      <c r="EEE165"/>
      <c r="EEF165"/>
      <c r="EEG165"/>
      <c r="EEH165"/>
      <c r="EEI165"/>
      <c r="EEJ165"/>
      <c r="EEK165"/>
      <c r="EEL165"/>
      <c r="EEM165"/>
      <c r="EEN165"/>
      <c r="EEO165"/>
      <c r="EEP165"/>
      <c r="EEQ165"/>
      <c r="EER165"/>
      <c r="EES165"/>
      <c r="EET165"/>
      <c r="EEU165"/>
      <c r="EEV165"/>
      <c r="EEW165"/>
      <c r="EEX165"/>
      <c r="EEY165"/>
      <c r="EEZ165"/>
      <c r="EFA165"/>
      <c r="EFB165"/>
      <c r="EFC165"/>
      <c r="EFD165"/>
      <c r="EFE165"/>
      <c r="EFF165"/>
      <c r="EFG165"/>
      <c r="EFH165"/>
      <c r="EFI165"/>
      <c r="EFJ165"/>
      <c r="EFK165"/>
      <c r="EFL165"/>
      <c r="EFM165"/>
      <c r="EFN165"/>
      <c r="EFO165"/>
      <c r="EFP165"/>
      <c r="EFQ165"/>
      <c r="EFR165"/>
      <c r="EFS165"/>
      <c r="EFT165"/>
      <c r="EFU165"/>
      <c r="EFV165"/>
      <c r="EFW165"/>
      <c r="EFX165"/>
      <c r="EFY165"/>
      <c r="EFZ165"/>
      <c r="EGA165"/>
      <c r="EGB165"/>
      <c r="EGC165"/>
      <c r="EGD165"/>
      <c r="EGE165"/>
      <c r="EGF165"/>
      <c r="EGG165"/>
      <c r="EGH165"/>
      <c r="EGI165"/>
      <c r="EGJ165"/>
      <c r="EGK165"/>
      <c r="EGL165"/>
      <c r="EGM165"/>
      <c r="EGN165"/>
      <c r="EGO165"/>
      <c r="EGP165"/>
      <c r="EGQ165"/>
      <c r="EGR165"/>
      <c r="EGS165"/>
      <c r="EGT165"/>
      <c r="EGU165"/>
      <c r="EGV165"/>
      <c r="EGW165"/>
      <c r="EGX165"/>
      <c r="EGY165"/>
      <c r="EGZ165"/>
      <c r="EHA165"/>
      <c r="EHB165"/>
      <c r="EHC165"/>
      <c r="EHD165"/>
      <c r="EHE165"/>
      <c r="EHF165"/>
      <c r="EHG165"/>
      <c r="EHH165"/>
      <c r="EHI165"/>
      <c r="EHJ165"/>
      <c r="EHK165"/>
      <c r="EHL165"/>
      <c r="EHM165"/>
      <c r="EHN165"/>
      <c r="EHO165"/>
      <c r="EHP165"/>
      <c r="EHQ165"/>
      <c r="EHR165"/>
      <c r="EHS165"/>
      <c r="EHT165"/>
      <c r="EHU165"/>
      <c r="EHV165"/>
      <c r="EHW165"/>
      <c r="EHX165"/>
      <c r="EHY165"/>
      <c r="EHZ165"/>
      <c r="EIA165"/>
      <c r="EIB165"/>
      <c r="EIC165"/>
      <c r="EID165"/>
      <c r="EIE165"/>
      <c r="EIF165"/>
      <c r="EIG165"/>
      <c r="EIH165"/>
      <c r="EII165"/>
      <c r="EIJ165"/>
      <c r="EIK165"/>
      <c r="EIL165"/>
      <c r="EIM165"/>
      <c r="EIN165"/>
      <c r="EIO165"/>
      <c r="EIP165"/>
      <c r="EIQ165"/>
      <c r="EIR165"/>
      <c r="EIS165"/>
      <c r="EIT165"/>
      <c r="EIU165"/>
      <c r="EIV165"/>
      <c r="EIW165"/>
      <c r="EIX165"/>
      <c r="EIY165"/>
      <c r="EIZ165"/>
      <c r="EJA165"/>
      <c r="EJB165"/>
      <c r="EJC165"/>
      <c r="EJD165"/>
      <c r="EJE165"/>
      <c r="EJF165"/>
      <c r="EJG165"/>
      <c r="EJH165"/>
      <c r="EJI165"/>
      <c r="EJJ165"/>
      <c r="EJK165"/>
      <c r="EJL165"/>
      <c r="EJM165"/>
      <c r="EJN165"/>
      <c r="EJO165"/>
      <c r="EJP165"/>
      <c r="EJQ165"/>
      <c r="EJR165"/>
      <c r="EJS165"/>
      <c r="EJT165"/>
      <c r="EJU165"/>
      <c r="EJV165"/>
      <c r="EJW165"/>
      <c r="EJX165"/>
      <c r="EJY165"/>
      <c r="EJZ165"/>
      <c r="EKA165"/>
      <c r="EKB165"/>
      <c r="EKC165"/>
      <c r="EKD165"/>
      <c r="EKE165"/>
      <c r="EKF165"/>
      <c r="EKG165"/>
      <c r="EKH165"/>
      <c r="EKI165"/>
      <c r="EKJ165"/>
      <c r="EKK165"/>
      <c r="EKL165"/>
      <c r="EKM165"/>
      <c r="EKN165"/>
      <c r="EKO165"/>
      <c r="EKP165"/>
      <c r="EKQ165"/>
      <c r="EKR165"/>
      <c r="EKS165"/>
      <c r="EKT165"/>
      <c r="EKU165"/>
      <c r="EKV165"/>
      <c r="EKW165"/>
      <c r="EKX165"/>
      <c r="EKY165"/>
      <c r="EKZ165"/>
      <c r="ELA165"/>
      <c r="ELB165"/>
      <c r="ELC165"/>
      <c r="ELD165"/>
      <c r="ELE165"/>
      <c r="ELF165"/>
      <c r="ELG165"/>
      <c r="ELH165"/>
      <c r="ELI165"/>
      <c r="ELJ165"/>
      <c r="ELK165"/>
      <c r="ELL165"/>
      <c r="ELM165"/>
      <c r="ELN165"/>
      <c r="ELO165"/>
      <c r="ELP165"/>
      <c r="ELQ165"/>
      <c r="ELR165"/>
      <c r="ELS165"/>
      <c r="ELT165"/>
      <c r="ELU165"/>
      <c r="ELV165"/>
      <c r="ELW165"/>
      <c r="ELX165"/>
      <c r="ELY165"/>
      <c r="ELZ165"/>
      <c r="EMA165"/>
      <c r="EMB165"/>
      <c r="EMC165"/>
      <c r="EMD165"/>
      <c r="EME165"/>
      <c r="EMF165"/>
      <c r="EMG165"/>
      <c r="EMH165"/>
      <c r="EMI165"/>
      <c r="EMJ165"/>
      <c r="EMK165"/>
      <c r="EML165"/>
      <c r="EMM165"/>
      <c r="EMN165"/>
      <c r="EMO165"/>
      <c r="EMP165"/>
      <c r="EMQ165"/>
      <c r="EMR165"/>
      <c r="EMS165"/>
      <c r="EMT165"/>
      <c r="EMU165"/>
      <c r="EMV165"/>
      <c r="EMW165"/>
      <c r="EMX165"/>
      <c r="EMY165"/>
      <c r="EMZ165"/>
      <c r="ENA165"/>
      <c r="ENB165"/>
      <c r="ENC165"/>
      <c r="END165"/>
      <c r="ENE165"/>
      <c r="ENF165"/>
      <c r="ENG165"/>
      <c r="ENH165"/>
      <c r="ENI165"/>
      <c r="ENJ165"/>
      <c r="ENK165"/>
      <c r="ENL165"/>
      <c r="ENM165"/>
      <c r="ENN165"/>
      <c r="ENO165"/>
      <c r="ENP165"/>
      <c r="ENQ165"/>
      <c r="ENR165"/>
      <c r="ENS165"/>
      <c r="ENT165"/>
      <c r="ENU165"/>
      <c r="ENV165"/>
      <c r="ENW165"/>
      <c r="ENX165"/>
      <c r="ENY165"/>
      <c r="ENZ165"/>
      <c r="EOA165"/>
      <c r="EOB165"/>
      <c r="EOC165"/>
      <c r="EOD165"/>
      <c r="EOE165"/>
      <c r="EOF165"/>
      <c r="EOG165"/>
      <c r="EOH165"/>
      <c r="EOI165"/>
      <c r="EOJ165"/>
      <c r="EOK165"/>
      <c r="EOL165"/>
      <c r="EOM165"/>
      <c r="EON165"/>
      <c r="EOO165"/>
      <c r="EOP165"/>
      <c r="EOQ165"/>
      <c r="EOR165"/>
      <c r="EOS165"/>
      <c r="EOT165"/>
      <c r="EOU165"/>
      <c r="EOV165"/>
      <c r="EOW165"/>
      <c r="EOX165"/>
      <c r="EOY165"/>
      <c r="EOZ165"/>
      <c r="EPA165"/>
      <c r="EPB165"/>
      <c r="EPC165"/>
      <c r="EPD165"/>
      <c r="EPE165"/>
      <c r="EPF165"/>
      <c r="EPG165"/>
      <c r="EPH165"/>
      <c r="EPI165"/>
      <c r="EPJ165"/>
      <c r="EPK165"/>
      <c r="EPL165"/>
      <c r="EPM165"/>
      <c r="EPN165"/>
      <c r="EPO165"/>
      <c r="EPP165"/>
      <c r="EPQ165"/>
      <c r="EPR165"/>
      <c r="EPS165"/>
      <c r="EPT165"/>
      <c r="EPU165"/>
      <c r="EPV165"/>
      <c r="EPW165"/>
      <c r="EPX165"/>
      <c r="EPY165"/>
      <c r="EPZ165"/>
      <c r="EQA165"/>
      <c r="EQB165"/>
      <c r="EQC165"/>
      <c r="EQD165"/>
      <c r="EQE165"/>
      <c r="EQF165"/>
      <c r="EQG165"/>
      <c r="EQH165"/>
      <c r="EQI165"/>
      <c r="EQJ165"/>
      <c r="EQK165"/>
      <c r="EQL165"/>
      <c r="EQM165"/>
      <c r="EQN165"/>
      <c r="EQO165"/>
      <c r="EQP165"/>
      <c r="EQQ165"/>
      <c r="EQR165"/>
      <c r="EQS165"/>
      <c r="EQT165"/>
      <c r="EQU165"/>
      <c r="EQV165"/>
      <c r="EQW165"/>
      <c r="EQX165"/>
      <c r="EQY165"/>
      <c r="EQZ165"/>
      <c r="ERA165"/>
      <c r="ERB165"/>
      <c r="ERC165"/>
      <c r="ERD165"/>
      <c r="ERE165"/>
      <c r="ERF165"/>
      <c r="ERG165"/>
      <c r="ERH165"/>
      <c r="ERI165"/>
      <c r="ERJ165"/>
      <c r="ERK165"/>
      <c r="ERL165"/>
      <c r="ERM165"/>
      <c r="ERN165"/>
      <c r="ERO165"/>
      <c r="ERP165"/>
      <c r="ERQ165"/>
      <c r="ERR165"/>
      <c r="ERS165"/>
      <c r="ERT165"/>
      <c r="ERU165"/>
      <c r="ERV165"/>
      <c r="ERW165"/>
      <c r="ERX165"/>
      <c r="ERY165"/>
      <c r="ERZ165"/>
      <c r="ESA165"/>
      <c r="ESB165"/>
      <c r="ESC165"/>
      <c r="ESD165"/>
      <c r="ESE165"/>
      <c r="ESF165"/>
      <c r="ESG165"/>
      <c r="ESH165"/>
      <c r="ESI165"/>
      <c r="ESJ165"/>
      <c r="ESK165"/>
      <c r="ESL165"/>
      <c r="ESM165"/>
      <c r="ESN165"/>
      <c r="ESO165"/>
      <c r="ESP165"/>
      <c r="ESQ165"/>
      <c r="ESR165"/>
      <c r="ESS165"/>
      <c r="EST165"/>
      <c r="ESU165"/>
      <c r="ESV165"/>
      <c r="ESW165"/>
      <c r="ESX165"/>
      <c r="ESY165"/>
      <c r="ESZ165"/>
      <c r="ETA165"/>
      <c r="ETB165"/>
      <c r="ETC165"/>
      <c r="ETD165"/>
      <c r="ETE165"/>
      <c r="ETF165"/>
      <c r="ETG165"/>
      <c r="ETH165"/>
      <c r="ETI165"/>
      <c r="ETJ165"/>
      <c r="ETK165"/>
      <c r="ETL165"/>
      <c r="ETM165"/>
      <c r="ETN165"/>
      <c r="ETO165"/>
      <c r="ETP165"/>
      <c r="ETQ165"/>
      <c r="ETR165"/>
      <c r="ETS165"/>
      <c r="ETT165"/>
      <c r="ETU165"/>
      <c r="ETV165"/>
      <c r="ETW165"/>
      <c r="ETX165"/>
      <c r="ETY165"/>
      <c r="ETZ165"/>
      <c r="EUA165"/>
      <c r="EUB165"/>
      <c r="EUC165"/>
      <c r="EUD165"/>
      <c r="EUE165"/>
      <c r="EUF165"/>
      <c r="EUG165"/>
      <c r="EUH165"/>
      <c r="EUI165"/>
      <c r="EUJ165"/>
      <c r="EUK165"/>
      <c r="EUL165"/>
      <c r="EUM165"/>
      <c r="EUN165"/>
      <c r="EUO165"/>
      <c r="EUP165"/>
      <c r="EUQ165"/>
      <c r="EUR165"/>
      <c r="EUS165"/>
      <c r="EUT165"/>
      <c r="EUU165"/>
      <c r="EUV165"/>
      <c r="EUW165"/>
      <c r="EUX165"/>
      <c r="EUY165"/>
      <c r="EUZ165"/>
      <c r="EVA165"/>
      <c r="EVB165"/>
      <c r="EVC165"/>
      <c r="EVD165"/>
      <c r="EVE165"/>
      <c r="EVF165"/>
      <c r="EVG165"/>
      <c r="EVH165"/>
      <c r="EVI165"/>
      <c r="EVJ165"/>
      <c r="EVK165"/>
      <c r="EVL165"/>
      <c r="EVM165"/>
      <c r="EVN165"/>
      <c r="EVO165"/>
      <c r="EVP165"/>
      <c r="EVQ165"/>
      <c r="EVR165"/>
      <c r="EVS165"/>
      <c r="EVT165"/>
      <c r="EVU165"/>
      <c r="EVV165"/>
      <c r="EVW165"/>
      <c r="EVX165"/>
      <c r="EVY165"/>
      <c r="EVZ165"/>
      <c r="EWA165"/>
      <c r="EWB165"/>
      <c r="EWC165"/>
      <c r="EWD165"/>
      <c r="EWE165"/>
      <c r="EWF165"/>
      <c r="EWG165"/>
      <c r="EWH165"/>
      <c r="EWI165"/>
      <c r="EWJ165"/>
      <c r="EWK165"/>
      <c r="EWL165"/>
      <c r="EWM165"/>
      <c r="EWN165"/>
      <c r="EWO165"/>
      <c r="EWP165"/>
      <c r="EWQ165"/>
      <c r="EWR165"/>
      <c r="EWS165"/>
      <c r="EWT165"/>
      <c r="EWU165"/>
      <c r="EWV165"/>
      <c r="EWW165"/>
      <c r="EWX165"/>
      <c r="EWY165"/>
      <c r="EWZ165"/>
      <c r="EXA165"/>
      <c r="EXB165"/>
      <c r="EXC165"/>
      <c r="EXD165"/>
      <c r="EXE165"/>
      <c r="EXF165"/>
      <c r="EXG165"/>
      <c r="EXH165"/>
      <c r="EXI165"/>
      <c r="EXJ165"/>
      <c r="EXK165"/>
      <c r="EXL165"/>
      <c r="EXM165"/>
      <c r="EXN165"/>
      <c r="EXO165"/>
      <c r="EXP165"/>
      <c r="EXQ165"/>
      <c r="EXR165"/>
      <c r="EXS165"/>
      <c r="EXT165"/>
      <c r="EXU165"/>
      <c r="EXV165"/>
      <c r="EXW165"/>
      <c r="EXX165"/>
      <c r="EXY165"/>
      <c r="EXZ165"/>
      <c r="EYA165"/>
      <c r="EYB165"/>
      <c r="EYC165"/>
      <c r="EYD165"/>
      <c r="EYE165"/>
      <c r="EYF165"/>
      <c r="EYG165"/>
      <c r="EYH165"/>
      <c r="EYI165"/>
      <c r="EYJ165"/>
      <c r="EYK165"/>
      <c r="EYL165"/>
      <c r="EYM165"/>
      <c r="EYN165"/>
      <c r="EYO165"/>
      <c r="EYP165"/>
      <c r="EYQ165"/>
      <c r="EYR165"/>
      <c r="EYS165"/>
      <c r="EYT165"/>
      <c r="EYU165"/>
      <c r="EYV165"/>
      <c r="EYW165"/>
      <c r="EYX165"/>
      <c r="EYY165"/>
      <c r="EYZ165"/>
      <c r="EZA165"/>
      <c r="EZB165"/>
      <c r="EZC165"/>
      <c r="EZD165"/>
      <c r="EZE165"/>
      <c r="EZF165"/>
      <c r="EZG165"/>
      <c r="EZH165"/>
      <c r="EZI165"/>
      <c r="EZJ165"/>
      <c r="EZK165"/>
      <c r="EZL165"/>
      <c r="EZM165"/>
      <c r="EZN165"/>
      <c r="EZO165"/>
      <c r="EZP165"/>
      <c r="EZQ165"/>
      <c r="EZR165"/>
      <c r="EZS165"/>
      <c r="EZT165"/>
      <c r="EZU165"/>
      <c r="EZV165"/>
      <c r="EZW165"/>
      <c r="EZX165"/>
      <c r="EZY165"/>
      <c r="EZZ165"/>
      <c r="FAA165"/>
      <c r="FAB165"/>
      <c r="FAC165"/>
      <c r="FAD165"/>
      <c r="FAE165"/>
      <c r="FAF165"/>
      <c r="FAG165"/>
      <c r="FAH165"/>
      <c r="FAI165"/>
      <c r="FAJ165"/>
      <c r="FAK165"/>
      <c r="FAL165"/>
      <c r="FAM165"/>
      <c r="FAN165"/>
      <c r="FAO165"/>
      <c r="FAP165"/>
      <c r="FAQ165"/>
      <c r="FAR165"/>
      <c r="FAS165"/>
      <c r="FAT165"/>
      <c r="FAU165"/>
      <c r="FAV165"/>
      <c r="FAW165"/>
      <c r="FAX165"/>
      <c r="FAY165"/>
      <c r="FAZ165"/>
      <c r="FBA165"/>
      <c r="FBB165"/>
      <c r="FBC165"/>
      <c r="FBD165"/>
      <c r="FBE165"/>
      <c r="FBF165"/>
      <c r="FBG165"/>
      <c r="FBH165"/>
      <c r="FBI165"/>
      <c r="FBJ165"/>
      <c r="FBK165"/>
      <c r="FBL165"/>
      <c r="FBM165"/>
      <c r="FBN165"/>
      <c r="FBO165"/>
      <c r="FBP165"/>
      <c r="FBQ165"/>
      <c r="FBR165"/>
      <c r="FBS165"/>
      <c r="FBT165"/>
      <c r="FBU165"/>
      <c r="FBV165"/>
      <c r="FBW165"/>
      <c r="FBX165"/>
      <c r="FBY165"/>
      <c r="FBZ165"/>
      <c r="FCA165"/>
      <c r="FCB165"/>
      <c r="FCC165"/>
      <c r="FCD165"/>
      <c r="FCE165"/>
      <c r="FCF165"/>
      <c r="FCG165"/>
      <c r="FCH165"/>
      <c r="FCI165"/>
      <c r="FCJ165"/>
      <c r="FCK165"/>
      <c r="FCL165"/>
      <c r="FCM165"/>
      <c r="FCN165"/>
      <c r="FCO165"/>
      <c r="FCP165"/>
      <c r="FCQ165"/>
      <c r="FCR165"/>
      <c r="FCS165"/>
      <c r="FCT165"/>
      <c r="FCU165"/>
      <c r="FCV165"/>
      <c r="FCW165"/>
      <c r="FCX165"/>
      <c r="FCY165"/>
      <c r="FCZ165"/>
      <c r="FDA165"/>
      <c r="FDB165"/>
      <c r="FDC165"/>
      <c r="FDD165"/>
      <c r="FDE165"/>
      <c r="FDF165"/>
      <c r="FDG165"/>
      <c r="FDH165"/>
      <c r="FDI165"/>
      <c r="FDJ165"/>
      <c r="FDK165"/>
      <c r="FDL165"/>
      <c r="FDM165"/>
      <c r="FDN165"/>
      <c r="FDO165"/>
      <c r="FDP165"/>
      <c r="FDQ165"/>
      <c r="FDR165"/>
      <c r="FDS165"/>
      <c r="FDT165"/>
      <c r="FDU165"/>
      <c r="FDV165"/>
      <c r="FDW165"/>
      <c r="FDX165"/>
      <c r="FDY165"/>
      <c r="FDZ165"/>
      <c r="FEA165"/>
      <c r="FEB165"/>
      <c r="FEC165"/>
      <c r="FED165"/>
      <c r="FEE165"/>
      <c r="FEF165"/>
      <c r="FEG165"/>
      <c r="FEH165"/>
      <c r="FEI165"/>
      <c r="FEJ165"/>
      <c r="FEK165"/>
      <c r="FEL165"/>
      <c r="FEM165"/>
      <c r="FEN165"/>
      <c r="FEO165"/>
      <c r="FEP165"/>
      <c r="FEQ165"/>
      <c r="FER165"/>
      <c r="FES165"/>
      <c r="FET165"/>
      <c r="FEU165"/>
      <c r="FEV165"/>
      <c r="FEW165"/>
      <c r="FEX165"/>
      <c r="FEY165"/>
      <c r="FEZ165"/>
      <c r="FFA165"/>
      <c r="FFB165"/>
      <c r="FFC165"/>
      <c r="FFD165"/>
      <c r="FFE165"/>
      <c r="FFF165"/>
      <c r="FFG165"/>
      <c r="FFH165"/>
      <c r="FFI165"/>
      <c r="FFJ165"/>
      <c r="FFK165"/>
      <c r="FFL165"/>
      <c r="FFM165"/>
      <c r="FFN165"/>
      <c r="FFO165"/>
      <c r="FFP165"/>
      <c r="FFQ165"/>
      <c r="FFR165"/>
      <c r="FFS165"/>
      <c r="FFT165"/>
      <c r="FFU165"/>
      <c r="FFV165"/>
      <c r="FFW165"/>
      <c r="FFX165"/>
      <c r="FFY165"/>
      <c r="FFZ165"/>
      <c r="FGA165"/>
      <c r="FGB165"/>
      <c r="FGC165"/>
      <c r="FGD165"/>
      <c r="FGE165"/>
      <c r="FGF165"/>
      <c r="FGG165"/>
      <c r="FGH165"/>
      <c r="FGI165"/>
      <c r="FGJ165"/>
      <c r="FGK165"/>
      <c r="FGL165"/>
      <c r="FGM165"/>
      <c r="FGN165"/>
      <c r="FGO165"/>
      <c r="FGP165"/>
      <c r="FGQ165"/>
      <c r="FGR165"/>
      <c r="FGS165"/>
      <c r="FGT165"/>
      <c r="FGU165"/>
      <c r="FGV165"/>
      <c r="FGW165"/>
      <c r="FGX165"/>
      <c r="FGY165"/>
      <c r="FGZ165"/>
      <c r="FHA165"/>
      <c r="FHB165"/>
      <c r="FHC165"/>
      <c r="FHD165"/>
      <c r="FHE165"/>
      <c r="FHF165"/>
      <c r="FHG165"/>
      <c r="FHH165"/>
      <c r="FHI165"/>
      <c r="FHJ165"/>
      <c r="FHK165"/>
      <c r="FHL165"/>
      <c r="FHM165"/>
      <c r="FHN165"/>
      <c r="FHO165"/>
      <c r="FHP165"/>
      <c r="FHQ165"/>
      <c r="FHR165"/>
      <c r="FHS165"/>
      <c r="FHT165"/>
      <c r="FHU165"/>
      <c r="FHV165"/>
      <c r="FHW165"/>
      <c r="FHX165"/>
      <c r="FHY165"/>
      <c r="FHZ165"/>
      <c r="FIA165"/>
      <c r="FIB165"/>
      <c r="FIC165"/>
      <c r="FID165"/>
      <c r="FIE165"/>
      <c r="FIF165"/>
      <c r="FIG165"/>
      <c r="FIH165"/>
      <c r="FII165"/>
      <c r="FIJ165"/>
      <c r="FIK165"/>
      <c r="FIL165"/>
      <c r="FIM165"/>
      <c r="FIN165"/>
      <c r="FIO165"/>
      <c r="FIP165"/>
      <c r="FIQ165"/>
      <c r="FIR165"/>
      <c r="FIS165"/>
      <c r="FIT165"/>
      <c r="FIU165"/>
      <c r="FIV165"/>
      <c r="FIW165"/>
      <c r="FIX165"/>
      <c r="FIY165"/>
      <c r="FIZ165"/>
      <c r="FJA165"/>
      <c r="FJB165"/>
      <c r="FJC165"/>
      <c r="FJD165"/>
      <c r="FJE165"/>
      <c r="FJF165"/>
      <c r="FJG165"/>
      <c r="FJH165"/>
      <c r="FJI165"/>
      <c r="FJJ165"/>
      <c r="FJK165"/>
      <c r="FJL165"/>
      <c r="FJM165"/>
      <c r="FJN165"/>
      <c r="FJO165"/>
      <c r="FJP165"/>
      <c r="FJQ165"/>
      <c r="FJR165"/>
      <c r="FJS165"/>
      <c r="FJT165"/>
      <c r="FJU165"/>
      <c r="FJV165"/>
      <c r="FJW165"/>
      <c r="FJX165"/>
      <c r="FJY165"/>
      <c r="FJZ165"/>
      <c r="FKA165"/>
      <c r="FKB165"/>
      <c r="FKC165"/>
      <c r="FKD165"/>
      <c r="FKE165"/>
      <c r="FKF165"/>
      <c r="FKG165"/>
      <c r="FKH165"/>
      <c r="FKI165"/>
      <c r="FKJ165"/>
      <c r="FKK165"/>
      <c r="FKL165"/>
      <c r="FKM165"/>
      <c r="FKN165"/>
      <c r="FKO165"/>
      <c r="FKP165"/>
      <c r="FKQ165"/>
      <c r="FKR165"/>
      <c r="FKS165"/>
      <c r="FKT165"/>
      <c r="FKU165"/>
      <c r="FKV165"/>
      <c r="FKW165"/>
      <c r="FKX165"/>
      <c r="FKY165"/>
      <c r="FKZ165"/>
      <c r="FLA165"/>
      <c r="FLB165"/>
      <c r="FLC165"/>
      <c r="FLD165"/>
      <c r="FLE165"/>
      <c r="FLF165"/>
      <c r="FLG165"/>
      <c r="FLH165"/>
      <c r="FLI165"/>
      <c r="FLJ165"/>
      <c r="FLK165"/>
      <c r="FLL165"/>
      <c r="FLM165"/>
      <c r="FLN165"/>
      <c r="FLO165"/>
      <c r="FLP165"/>
      <c r="FLQ165"/>
      <c r="FLR165"/>
      <c r="FLS165"/>
      <c r="FLT165"/>
      <c r="FLU165"/>
      <c r="FLV165"/>
      <c r="FLW165"/>
      <c r="FLX165"/>
      <c r="FLY165"/>
      <c r="FLZ165"/>
      <c r="FMA165"/>
      <c r="FMB165"/>
      <c r="FMC165"/>
      <c r="FMD165"/>
      <c r="FME165"/>
      <c r="FMF165"/>
      <c r="FMG165"/>
      <c r="FMH165"/>
      <c r="FMI165"/>
      <c r="FMJ165"/>
      <c r="FMK165"/>
      <c r="FML165"/>
      <c r="FMM165"/>
      <c r="FMN165"/>
      <c r="FMO165"/>
      <c r="FMP165"/>
      <c r="FMQ165"/>
      <c r="FMR165"/>
      <c r="FMS165"/>
      <c r="FMT165"/>
      <c r="FMU165"/>
      <c r="FMV165"/>
      <c r="FMW165"/>
      <c r="FMX165"/>
      <c r="FMY165"/>
      <c r="FMZ165"/>
      <c r="FNA165"/>
      <c r="FNB165"/>
      <c r="FNC165"/>
      <c r="FND165"/>
      <c r="FNE165"/>
      <c r="FNF165"/>
      <c r="FNG165"/>
      <c r="FNH165"/>
      <c r="FNI165"/>
      <c r="FNJ165"/>
      <c r="FNK165"/>
      <c r="FNL165"/>
      <c r="FNM165"/>
      <c r="FNN165"/>
      <c r="FNO165"/>
      <c r="FNP165"/>
      <c r="FNQ165"/>
      <c r="FNR165"/>
      <c r="FNS165"/>
      <c r="FNT165"/>
      <c r="FNU165"/>
      <c r="FNV165"/>
      <c r="FNW165"/>
      <c r="FNX165"/>
      <c r="FNY165"/>
      <c r="FNZ165"/>
      <c r="FOA165"/>
      <c r="FOB165"/>
      <c r="FOC165"/>
      <c r="FOD165"/>
      <c r="FOE165"/>
      <c r="FOF165"/>
      <c r="FOG165"/>
      <c r="FOH165"/>
      <c r="FOI165"/>
      <c r="FOJ165"/>
      <c r="FOK165"/>
      <c r="FOL165"/>
      <c r="FOM165"/>
      <c r="FON165"/>
      <c r="FOO165"/>
      <c r="FOP165"/>
      <c r="FOQ165"/>
      <c r="FOR165"/>
      <c r="FOS165"/>
      <c r="FOT165"/>
      <c r="FOU165"/>
      <c r="FOV165"/>
      <c r="FOW165"/>
      <c r="FOX165"/>
      <c r="FOY165"/>
      <c r="FOZ165"/>
      <c r="FPA165"/>
      <c r="FPB165"/>
      <c r="FPC165"/>
      <c r="FPD165"/>
      <c r="FPE165"/>
      <c r="FPF165"/>
      <c r="FPG165"/>
      <c r="FPH165"/>
      <c r="FPI165"/>
      <c r="FPJ165"/>
      <c r="FPK165"/>
      <c r="FPL165"/>
      <c r="FPM165"/>
      <c r="FPN165"/>
      <c r="FPO165"/>
      <c r="FPP165"/>
      <c r="FPQ165"/>
      <c r="FPR165"/>
      <c r="FPS165"/>
      <c r="FPT165"/>
      <c r="FPU165"/>
      <c r="FPV165"/>
      <c r="FPW165"/>
      <c r="FPX165"/>
      <c r="FPY165"/>
      <c r="FPZ165"/>
      <c r="FQA165"/>
      <c r="FQB165"/>
      <c r="FQC165"/>
      <c r="FQD165"/>
      <c r="FQE165"/>
      <c r="FQF165"/>
      <c r="FQG165"/>
      <c r="FQH165"/>
      <c r="FQI165"/>
      <c r="FQJ165"/>
      <c r="FQK165"/>
      <c r="FQL165"/>
      <c r="FQM165"/>
      <c r="FQN165"/>
      <c r="FQO165"/>
      <c r="FQP165"/>
      <c r="FQQ165"/>
      <c r="FQR165"/>
      <c r="FQS165"/>
      <c r="FQT165"/>
      <c r="FQU165"/>
      <c r="FQV165"/>
      <c r="FQW165"/>
      <c r="FQX165"/>
      <c r="FQY165"/>
      <c r="FQZ165"/>
      <c r="FRA165"/>
      <c r="FRB165"/>
      <c r="FRC165"/>
      <c r="FRD165"/>
      <c r="FRE165"/>
      <c r="FRF165"/>
      <c r="FRG165"/>
      <c r="FRH165"/>
      <c r="FRI165"/>
      <c r="FRJ165"/>
      <c r="FRK165"/>
      <c r="FRL165"/>
      <c r="FRM165"/>
      <c r="FRN165"/>
      <c r="FRO165"/>
      <c r="FRP165"/>
      <c r="FRQ165"/>
      <c r="FRR165"/>
      <c r="FRS165"/>
      <c r="FRT165"/>
      <c r="FRU165"/>
      <c r="FRV165"/>
      <c r="FRW165"/>
      <c r="FRX165"/>
      <c r="FRY165"/>
      <c r="FRZ165"/>
      <c r="FSA165"/>
      <c r="FSB165"/>
      <c r="FSC165"/>
      <c r="FSD165"/>
      <c r="FSE165"/>
      <c r="FSF165"/>
      <c r="FSG165"/>
      <c r="FSH165"/>
      <c r="FSI165"/>
      <c r="FSJ165"/>
      <c r="FSK165"/>
      <c r="FSL165"/>
      <c r="FSM165"/>
      <c r="FSN165"/>
      <c r="FSO165"/>
      <c r="FSP165"/>
      <c r="FSQ165"/>
      <c r="FSR165"/>
      <c r="FSS165"/>
      <c r="FST165"/>
      <c r="FSU165"/>
      <c r="FSV165"/>
      <c r="FSW165"/>
      <c r="FSX165"/>
      <c r="FSY165"/>
      <c r="FSZ165"/>
      <c r="FTA165"/>
      <c r="FTB165"/>
      <c r="FTC165"/>
      <c r="FTD165"/>
      <c r="FTE165"/>
      <c r="FTF165"/>
      <c r="FTG165"/>
      <c r="FTH165"/>
      <c r="FTI165"/>
      <c r="FTJ165"/>
      <c r="FTK165"/>
      <c r="FTL165"/>
      <c r="FTM165"/>
      <c r="FTN165"/>
      <c r="FTO165"/>
      <c r="FTP165"/>
      <c r="FTQ165"/>
      <c r="FTR165"/>
      <c r="FTS165"/>
      <c r="FTT165"/>
      <c r="FTU165"/>
      <c r="FTV165"/>
      <c r="FTW165"/>
      <c r="FTX165"/>
      <c r="FTY165"/>
      <c r="FTZ165"/>
      <c r="FUA165"/>
      <c r="FUB165"/>
      <c r="FUC165"/>
      <c r="FUD165"/>
      <c r="FUE165"/>
      <c r="FUF165"/>
      <c r="FUG165"/>
      <c r="FUH165"/>
      <c r="FUI165"/>
      <c r="FUJ165"/>
      <c r="FUK165"/>
      <c r="FUL165"/>
      <c r="FUM165"/>
      <c r="FUN165"/>
      <c r="FUO165"/>
      <c r="FUP165"/>
      <c r="FUQ165"/>
      <c r="FUR165"/>
      <c r="FUS165"/>
      <c r="FUT165"/>
      <c r="FUU165"/>
      <c r="FUV165"/>
      <c r="FUW165"/>
      <c r="FUX165"/>
      <c r="FUY165"/>
      <c r="FUZ165"/>
      <c r="FVA165"/>
      <c r="FVB165"/>
      <c r="FVC165"/>
      <c r="FVD165"/>
      <c r="FVE165"/>
      <c r="FVF165"/>
      <c r="FVG165"/>
      <c r="FVH165"/>
      <c r="FVI165"/>
      <c r="FVJ165"/>
      <c r="FVK165"/>
      <c r="FVL165"/>
      <c r="FVM165"/>
      <c r="FVN165"/>
      <c r="FVO165"/>
      <c r="FVP165"/>
      <c r="FVQ165"/>
      <c r="FVR165"/>
      <c r="FVS165"/>
      <c r="FVT165"/>
      <c r="FVU165"/>
      <c r="FVV165"/>
      <c r="FVW165"/>
      <c r="FVX165"/>
      <c r="FVY165"/>
      <c r="FVZ165"/>
      <c r="FWA165"/>
      <c r="FWB165"/>
      <c r="FWC165"/>
      <c r="FWD165"/>
      <c r="FWE165"/>
      <c r="FWF165"/>
      <c r="FWG165"/>
      <c r="FWH165"/>
      <c r="FWI165"/>
      <c r="FWJ165"/>
      <c r="FWK165"/>
      <c r="FWL165"/>
      <c r="FWM165"/>
      <c r="FWN165"/>
      <c r="FWO165"/>
      <c r="FWP165"/>
      <c r="FWQ165"/>
      <c r="FWR165"/>
      <c r="FWS165"/>
      <c r="FWT165"/>
      <c r="FWU165"/>
      <c r="FWV165"/>
      <c r="FWW165"/>
      <c r="FWX165"/>
      <c r="FWY165"/>
      <c r="FWZ165"/>
      <c r="FXA165"/>
      <c r="FXB165"/>
      <c r="FXC165"/>
      <c r="FXD165"/>
      <c r="FXE165"/>
      <c r="FXF165"/>
      <c r="FXG165"/>
      <c r="FXH165"/>
      <c r="FXI165"/>
      <c r="FXJ165"/>
      <c r="FXK165"/>
      <c r="FXL165"/>
      <c r="FXM165"/>
      <c r="FXN165"/>
      <c r="FXO165"/>
      <c r="FXP165"/>
      <c r="FXQ165"/>
      <c r="FXR165"/>
      <c r="FXS165"/>
      <c r="FXT165"/>
      <c r="FXU165"/>
      <c r="FXV165"/>
      <c r="FXW165"/>
      <c r="FXX165"/>
      <c r="FXY165"/>
      <c r="FXZ165"/>
      <c r="FYA165"/>
      <c r="FYB165"/>
      <c r="FYC165"/>
      <c r="FYD165"/>
      <c r="FYE165"/>
      <c r="FYF165"/>
      <c r="FYG165"/>
      <c r="FYH165"/>
      <c r="FYI165"/>
      <c r="FYJ165"/>
      <c r="FYK165"/>
      <c r="FYL165"/>
      <c r="FYM165"/>
      <c r="FYN165"/>
      <c r="FYO165"/>
      <c r="FYP165"/>
      <c r="FYQ165"/>
      <c r="FYR165"/>
      <c r="FYS165"/>
      <c r="FYT165"/>
      <c r="FYU165"/>
      <c r="FYV165"/>
      <c r="FYW165"/>
      <c r="FYX165"/>
      <c r="FYY165"/>
      <c r="FYZ165"/>
      <c r="FZA165"/>
      <c r="FZB165"/>
      <c r="FZC165"/>
      <c r="FZD165"/>
      <c r="FZE165"/>
      <c r="FZF165"/>
      <c r="FZG165"/>
      <c r="FZH165"/>
      <c r="FZI165"/>
      <c r="FZJ165"/>
      <c r="FZK165"/>
      <c r="FZL165"/>
      <c r="FZM165"/>
      <c r="FZN165"/>
      <c r="FZO165"/>
      <c r="FZP165"/>
      <c r="FZQ165"/>
      <c r="FZR165"/>
      <c r="FZS165"/>
      <c r="FZT165"/>
      <c r="FZU165"/>
      <c r="FZV165"/>
      <c r="FZW165"/>
      <c r="FZX165"/>
      <c r="FZY165"/>
      <c r="FZZ165"/>
      <c r="GAA165"/>
      <c r="GAB165"/>
      <c r="GAC165"/>
      <c r="GAD165"/>
      <c r="GAE165"/>
      <c r="GAF165"/>
      <c r="GAG165"/>
      <c r="GAH165"/>
      <c r="GAI165"/>
      <c r="GAJ165"/>
      <c r="GAK165"/>
      <c r="GAL165"/>
      <c r="GAM165"/>
      <c r="GAN165"/>
      <c r="GAO165"/>
      <c r="GAP165"/>
      <c r="GAQ165"/>
      <c r="GAR165"/>
      <c r="GAS165"/>
      <c r="GAT165"/>
      <c r="GAU165"/>
      <c r="GAV165"/>
      <c r="GAW165"/>
      <c r="GAX165"/>
      <c r="GAY165"/>
      <c r="GAZ165"/>
      <c r="GBA165"/>
      <c r="GBB165"/>
      <c r="GBC165"/>
      <c r="GBD165"/>
      <c r="GBE165"/>
      <c r="GBF165"/>
      <c r="GBG165"/>
      <c r="GBH165"/>
      <c r="GBI165"/>
      <c r="GBJ165"/>
      <c r="GBK165"/>
      <c r="GBL165"/>
      <c r="GBM165"/>
      <c r="GBN165"/>
      <c r="GBO165"/>
      <c r="GBP165"/>
      <c r="GBQ165"/>
      <c r="GBR165"/>
      <c r="GBS165"/>
      <c r="GBT165"/>
      <c r="GBU165"/>
      <c r="GBV165"/>
      <c r="GBW165"/>
      <c r="GBX165"/>
      <c r="GBY165"/>
      <c r="GBZ165"/>
      <c r="GCA165"/>
      <c r="GCB165"/>
      <c r="GCC165"/>
      <c r="GCD165"/>
      <c r="GCE165"/>
      <c r="GCF165"/>
      <c r="GCG165"/>
      <c r="GCH165"/>
      <c r="GCI165"/>
      <c r="GCJ165"/>
      <c r="GCK165"/>
      <c r="GCL165"/>
      <c r="GCM165"/>
      <c r="GCN165"/>
      <c r="GCO165"/>
      <c r="GCP165"/>
      <c r="GCQ165"/>
      <c r="GCR165"/>
      <c r="GCS165"/>
      <c r="GCT165"/>
      <c r="GCU165"/>
      <c r="GCV165"/>
      <c r="GCW165"/>
      <c r="GCX165"/>
      <c r="GCY165"/>
      <c r="GCZ165"/>
      <c r="GDA165"/>
      <c r="GDB165"/>
      <c r="GDC165"/>
      <c r="GDD165"/>
      <c r="GDE165"/>
      <c r="GDF165"/>
      <c r="GDG165"/>
      <c r="GDH165"/>
      <c r="GDI165"/>
      <c r="GDJ165"/>
      <c r="GDK165"/>
      <c r="GDL165"/>
      <c r="GDM165"/>
      <c r="GDN165"/>
      <c r="GDO165"/>
      <c r="GDP165"/>
      <c r="GDQ165"/>
      <c r="GDR165"/>
      <c r="GDS165"/>
      <c r="GDT165"/>
      <c r="GDU165"/>
      <c r="GDV165"/>
      <c r="GDW165"/>
      <c r="GDX165"/>
      <c r="GDY165"/>
      <c r="GDZ165"/>
      <c r="GEA165"/>
      <c r="GEB165"/>
      <c r="GEC165"/>
      <c r="GED165"/>
      <c r="GEE165"/>
      <c r="GEF165"/>
      <c r="GEG165"/>
      <c r="GEH165"/>
      <c r="GEI165"/>
      <c r="GEJ165"/>
      <c r="GEK165"/>
      <c r="GEL165"/>
      <c r="GEM165"/>
      <c r="GEN165"/>
      <c r="GEO165"/>
      <c r="GEP165"/>
      <c r="GEQ165"/>
      <c r="GER165"/>
      <c r="GES165"/>
      <c r="GET165"/>
      <c r="GEU165"/>
      <c r="GEV165"/>
      <c r="GEW165"/>
      <c r="GEX165"/>
      <c r="GEY165"/>
      <c r="GEZ165"/>
      <c r="GFA165"/>
      <c r="GFB165"/>
      <c r="GFC165"/>
      <c r="GFD165"/>
      <c r="GFE165"/>
      <c r="GFF165"/>
      <c r="GFG165"/>
      <c r="GFH165"/>
      <c r="GFI165"/>
      <c r="GFJ165"/>
      <c r="GFK165"/>
      <c r="GFL165"/>
      <c r="GFM165"/>
      <c r="GFN165"/>
      <c r="GFO165"/>
      <c r="GFP165"/>
      <c r="GFQ165"/>
      <c r="GFR165"/>
      <c r="GFS165"/>
      <c r="GFT165"/>
      <c r="GFU165"/>
      <c r="GFV165"/>
      <c r="GFW165"/>
      <c r="GFX165"/>
      <c r="GFY165"/>
      <c r="GFZ165"/>
      <c r="GGA165"/>
      <c r="GGB165"/>
      <c r="GGC165"/>
      <c r="GGD165"/>
      <c r="GGE165"/>
      <c r="GGF165"/>
      <c r="GGG165"/>
      <c r="GGH165"/>
      <c r="GGI165"/>
      <c r="GGJ165"/>
      <c r="GGK165"/>
      <c r="GGL165"/>
      <c r="GGM165"/>
      <c r="GGN165"/>
      <c r="GGO165"/>
      <c r="GGP165"/>
      <c r="GGQ165"/>
      <c r="GGR165"/>
      <c r="GGS165"/>
      <c r="GGT165"/>
      <c r="GGU165"/>
      <c r="GGV165"/>
      <c r="GGW165"/>
      <c r="GGX165"/>
      <c r="GGY165"/>
      <c r="GGZ165"/>
      <c r="GHA165"/>
      <c r="GHB165"/>
      <c r="GHC165"/>
      <c r="GHD165"/>
      <c r="GHE165"/>
      <c r="GHF165"/>
      <c r="GHG165"/>
      <c r="GHH165"/>
      <c r="GHI165"/>
      <c r="GHJ165"/>
      <c r="GHK165"/>
      <c r="GHL165"/>
      <c r="GHM165"/>
      <c r="GHN165"/>
      <c r="GHO165"/>
      <c r="GHP165"/>
      <c r="GHQ165"/>
      <c r="GHR165"/>
      <c r="GHS165"/>
      <c r="GHT165"/>
      <c r="GHU165"/>
      <c r="GHV165"/>
      <c r="GHW165"/>
      <c r="GHX165"/>
      <c r="GHY165"/>
      <c r="GHZ165"/>
      <c r="GIA165"/>
      <c r="GIB165"/>
      <c r="GIC165"/>
      <c r="GID165"/>
      <c r="GIE165"/>
      <c r="GIF165"/>
      <c r="GIG165"/>
      <c r="GIH165"/>
      <c r="GII165"/>
      <c r="GIJ165"/>
      <c r="GIK165"/>
      <c r="GIL165"/>
      <c r="GIM165"/>
      <c r="GIN165"/>
      <c r="GIO165"/>
      <c r="GIP165"/>
      <c r="GIQ165"/>
      <c r="GIR165"/>
      <c r="GIS165"/>
      <c r="GIT165"/>
      <c r="GIU165"/>
      <c r="GIV165"/>
      <c r="GIW165"/>
      <c r="GIX165"/>
      <c r="GIY165"/>
      <c r="GIZ165"/>
      <c r="GJA165"/>
      <c r="GJB165"/>
      <c r="GJC165"/>
      <c r="GJD165"/>
      <c r="GJE165"/>
      <c r="GJF165"/>
      <c r="GJG165"/>
      <c r="GJH165"/>
      <c r="GJI165"/>
      <c r="GJJ165"/>
      <c r="GJK165"/>
      <c r="GJL165"/>
      <c r="GJM165"/>
      <c r="GJN165"/>
      <c r="GJO165"/>
      <c r="GJP165"/>
      <c r="GJQ165"/>
      <c r="GJR165"/>
      <c r="GJS165"/>
      <c r="GJT165"/>
      <c r="GJU165"/>
      <c r="GJV165"/>
      <c r="GJW165"/>
      <c r="GJX165"/>
      <c r="GJY165"/>
      <c r="GJZ165"/>
      <c r="GKA165"/>
      <c r="GKB165"/>
      <c r="GKC165"/>
      <c r="GKD165"/>
      <c r="GKE165"/>
      <c r="GKF165"/>
      <c r="GKG165"/>
      <c r="GKH165"/>
      <c r="GKI165"/>
      <c r="GKJ165"/>
      <c r="GKK165"/>
      <c r="GKL165"/>
      <c r="GKM165"/>
      <c r="GKN165"/>
      <c r="GKO165"/>
      <c r="GKP165"/>
      <c r="GKQ165"/>
      <c r="GKR165"/>
      <c r="GKS165"/>
      <c r="GKT165"/>
      <c r="GKU165"/>
      <c r="GKV165"/>
      <c r="GKW165"/>
      <c r="GKX165"/>
      <c r="GKY165"/>
      <c r="GKZ165"/>
      <c r="GLA165"/>
      <c r="GLB165"/>
      <c r="GLC165"/>
      <c r="GLD165"/>
      <c r="GLE165"/>
      <c r="GLF165"/>
      <c r="GLG165"/>
      <c r="GLH165"/>
      <c r="GLI165"/>
      <c r="GLJ165"/>
      <c r="GLK165"/>
      <c r="GLL165"/>
      <c r="GLM165"/>
      <c r="GLN165"/>
      <c r="GLO165"/>
      <c r="GLP165"/>
      <c r="GLQ165"/>
      <c r="GLR165"/>
      <c r="GLS165"/>
      <c r="GLT165"/>
      <c r="GLU165"/>
      <c r="GLV165"/>
      <c r="GLW165"/>
      <c r="GLX165"/>
      <c r="GLY165"/>
      <c r="GLZ165"/>
      <c r="GMA165"/>
      <c r="GMB165"/>
      <c r="GMC165"/>
      <c r="GMD165"/>
      <c r="GME165"/>
      <c r="GMF165"/>
      <c r="GMG165"/>
      <c r="GMH165"/>
      <c r="GMI165"/>
      <c r="GMJ165"/>
      <c r="GMK165"/>
      <c r="GML165"/>
      <c r="GMM165"/>
      <c r="GMN165"/>
      <c r="GMO165"/>
      <c r="GMP165"/>
      <c r="GMQ165"/>
      <c r="GMR165"/>
      <c r="GMS165"/>
      <c r="GMT165"/>
      <c r="GMU165"/>
      <c r="GMV165"/>
      <c r="GMW165"/>
      <c r="GMX165"/>
      <c r="GMY165"/>
      <c r="GMZ165"/>
      <c r="GNA165"/>
      <c r="GNB165"/>
      <c r="GNC165"/>
      <c r="GND165"/>
      <c r="GNE165"/>
      <c r="GNF165"/>
      <c r="GNG165"/>
      <c r="GNH165"/>
      <c r="GNI165"/>
      <c r="GNJ165"/>
      <c r="GNK165"/>
      <c r="GNL165"/>
      <c r="GNM165"/>
      <c r="GNN165"/>
      <c r="GNO165"/>
      <c r="GNP165"/>
      <c r="GNQ165"/>
      <c r="GNR165"/>
      <c r="GNS165"/>
      <c r="GNT165"/>
      <c r="GNU165"/>
      <c r="GNV165"/>
      <c r="GNW165"/>
      <c r="GNX165"/>
      <c r="GNY165"/>
      <c r="GNZ165"/>
      <c r="GOA165"/>
      <c r="GOB165"/>
      <c r="GOC165"/>
      <c r="GOD165"/>
      <c r="GOE165"/>
      <c r="GOF165"/>
      <c r="GOG165"/>
      <c r="GOH165"/>
      <c r="GOI165"/>
      <c r="GOJ165"/>
      <c r="GOK165"/>
      <c r="GOL165"/>
      <c r="GOM165"/>
      <c r="GON165"/>
      <c r="GOO165"/>
      <c r="GOP165"/>
      <c r="GOQ165"/>
      <c r="GOR165"/>
      <c r="GOS165"/>
      <c r="GOT165"/>
      <c r="GOU165"/>
      <c r="GOV165"/>
      <c r="GOW165"/>
      <c r="GOX165"/>
      <c r="GOY165"/>
      <c r="GOZ165"/>
      <c r="GPA165"/>
      <c r="GPB165"/>
      <c r="GPC165"/>
      <c r="GPD165"/>
      <c r="GPE165"/>
      <c r="GPF165"/>
      <c r="GPG165"/>
      <c r="GPH165"/>
      <c r="GPI165"/>
      <c r="GPJ165"/>
      <c r="GPK165"/>
      <c r="GPL165"/>
      <c r="GPM165"/>
      <c r="GPN165"/>
      <c r="GPO165"/>
      <c r="GPP165"/>
      <c r="GPQ165"/>
      <c r="GPR165"/>
      <c r="GPS165"/>
      <c r="GPT165"/>
      <c r="GPU165"/>
      <c r="GPV165"/>
      <c r="GPW165"/>
      <c r="GPX165"/>
      <c r="GPY165"/>
      <c r="GPZ165"/>
      <c r="GQA165"/>
      <c r="GQB165"/>
      <c r="GQC165"/>
      <c r="GQD165"/>
      <c r="GQE165"/>
      <c r="GQF165"/>
      <c r="GQG165"/>
      <c r="GQH165"/>
      <c r="GQI165"/>
      <c r="GQJ165"/>
      <c r="GQK165"/>
      <c r="GQL165"/>
      <c r="GQM165"/>
      <c r="GQN165"/>
      <c r="GQO165"/>
      <c r="GQP165"/>
      <c r="GQQ165"/>
      <c r="GQR165"/>
      <c r="GQS165"/>
      <c r="GQT165"/>
      <c r="GQU165"/>
      <c r="GQV165"/>
      <c r="GQW165"/>
      <c r="GQX165"/>
      <c r="GQY165"/>
      <c r="GQZ165"/>
      <c r="GRA165"/>
      <c r="GRB165"/>
      <c r="GRC165"/>
      <c r="GRD165"/>
      <c r="GRE165"/>
      <c r="GRF165"/>
      <c r="GRG165"/>
      <c r="GRH165"/>
      <c r="GRI165"/>
      <c r="GRJ165"/>
      <c r="GRK165"/>
      <c r="GRL165"/>
      <c r="GRM165"/>
      <c r="GRN165"/>
      <c r="GRO165"/>
      <c r="GRP165"/>
      <c r="GRQ165"/>
      <c r="GRR165"/>
      <c r="GRS165"/>
      <c r="GRT165"/>
      <c r="GRU165"/>
      <c r="GRV165"/>
      <c r="GRW165"/>
      <c r="GRX165"/>
      <c r="GRY165"/>
      <c r="GRZ165"/>
      <c r="GSA165"/>
      <c r="GSB165"/>
      <c r="GSC165"/>
      <c r="GSD165"/>
      <c r="GSE165"/>
      <c r="GSF165"/>
      <c r="GSG165"/>
      <c r="GSH165"/>
      <c r="GSI165"/>
      <c r="GSJ165"/>
      <c r="GSK165"/>
      <c r="GSL165"/>
      <c r="GSM165"/>
      <c r="GSN165"/>
      <c r="GSO165"/>
      <c r="GSP165"/>
      <c r="GSQ165"/>
      <c r="GSR165"/>
      <c r="GSS165"/>
      <c r="GST165"/>
      <c r="GSU165"/>
      <c r="GSV165"/>
      <c r="GSW165"/>
      <c r="GSX165"/>
      <c r="GSY165"/>
      <c r="GSZ165"/>
      <c r="GTA165"/>
      <c r="GTB165"/>
      <c r="GTC165"/>
      <c r="GTD165"/>
      <c r="GTE165"/>
      <c r="GTF165"/>
      <c r="GTG165"/>
      <c r="GTH165"/>
      <c r="GTI165"/>
      <c r="GTJ165"/>
      <c r="GTK165"/>
      <c r="GTL165"/>
      <c r="GTM165"/>
      <c r="GTN165"/>
      <c r="GTO165"/>
      <c r="GTP165"/>
      <c r="GTQ165"/>
      <c r="GTR165"/>
      <c r="GTS165"/>
      <c r="GTT165"/>
      <c r="GTU165"/>
      <c r="GTV165"/>
      <c r="GTW165"/>
      <c r="GTX165"/>
      <c r="GTY165"/>
      <c r="GTZ165"/>
      <c r="GUA165"/>
      <c r="GUB165"/>
      <c r="GUC165"/>
      <c r="GUD165"/>
      <c r="GUE165"/>
      <c r="GUF165"/>
      <c r="GUG165"/>
      <c r="GUH165"/>
      <c r="GUI165"/>
      <c r="GUJ165"/>
      <c r="GUK165"/>
      <c r="GUL165"/>
      <c r="GUM165"/>
      <c r="GUN165"/>
      <c r="GUO165"/>
      <c r="GUP165"/>
      <c r="GUQ165"/>
      <c r="GUR165"/>
      <c r="GUS165"/>
      <c r="GUT165"/>
      <c r="GUU165"/>
      <c r="GUV165"/>
      <c r="GUW165"/>
      <c r="GUX165"/>
      <c r="GUY165"/>
      <c r="GUZ165"/>
      <c r="GVA165"/>
      <c r="GVB165"/>
      <c r="GVC165"/>
      <c r="GVD165"/>
      <c r="GVE165"/>
      <c r="GVF165"/>
      <c r="GVG165"/>
      <c r="GVH165"/>
      <c r="GVI165"/>
      <c r="GVJ165"/>
      <c r="GVK165"/>
      <c r="GVL165"/>
      <c r="GVM165"/>
      <c r="GVN165"/>
      <c r="GVO165"/>
      <c r="GVP165"/>
      <c r="GVQ165"/>
      <c r="GVR165"/>
      <c r="GVS165"/>
      <c r="GVT165"/>
      <c r="GVU165"/>
      <c r="GVV165"/>
      <c r="GVW165"/>
      <c r="GVX165"/>
      <c r="GVY165"/>
      <c r="GVZ165"/>
      <c r="GWA165"/>
      <c r="GWB165"/>
      <c r="GWC165"/>
      <c r="GWD165"/>
      <c r="GWE165"/>
      <c r="GWF165"/>
      <c r="GWG165"/>
      <c r="GWH165"/>
      <c r="GWI165"/>
      <c r="GWJ165"/>
      <c r="GWK165"/>
      <c r="GWL165"/>
      <c r="GWM165"/>
      <c r="GWN165"/>
      <c r="GWO165"/>
      <c r="GWP165"/>
      <c r="GWQ165"/>
      <c r="GWR165"/>
      <c r="GWS165"/>
      <c r="GWT165"/>
      <c r="GWU165"/>
      <c r="GWV165"/>
      <c r="GWW165"/>
      <c r="GWX165"/>
      <c r="GWY165"/>
      <c r="GWZ165"/>
      <c r="GXA165"/>
      <c r="GXB165"/>
      <c r="GXC165"/>
      <c r="GXD165"/>
      <c r="GXE165"/>
      <c r="GXF165"/>
      <c r="GXG165"/>
      <c r="GXH165"/>
      <c r="GXI165"/>
      <c r="GXJ165"/>
      <c r="GXK165"/>
      <c r="GXL165"/>
      <c r="GXM165"/>
      <c r="GXN165"/>
      <c r="GXO165"/>
      <c r="GXP165"/>
      <c r="GXQ165"/>
      <c r="GXR165"/>
      <c r="GXS165"/>
      <c r="GXT165"/>
      <c r="GXU165"/>
      <c r="GXV165"/>
      <c r="GXW165"/>
      <c r="GXX165"/>
      <c r="GXY165"/>
      <c r="GXZ165"/>
      <c r="GYA165"/>
      <c r="GYB165"/>
      <c r="GYC165"/>
      <c r="GYD165"/>
      <c r="GYE165"/>
      <c r="GYF165"/>
      <c r="GYG165"/>
      <c r="GYH165"/>
      <c r="GYI165"/>
      <c r="GYJ165"/>
      <c r="GYK165"/>
      <c r="GYL165"/>
      <c r="GYM165"/>
      <c r="GYN165"/>
      <c r="GYO165"/>
      <c r="GYP165"/>
      <c r="GYQ165"/>
      <c r="GYR165"/>
      <c r="GYS165"/>
      <c r="GYT165"/>
      <c r="GYU165"/>
      <c r="GYV165"/>
      <c r="GYW165"/>
      <c r="GYX165"/>
      <c r="GYY165"/>
      <c r="GYZ165"/>
      <c r="GZA165"/>
      <c r="GZB165"/>
      <c r="GZC165"/>
      <c r="GZD165"/>
      <c r="GZE165"/>
      <c r="GZF165"/>
      <c r="GZG165"/>
      <c r="GZH165"/>
      <c r="GZI165"/>
      <c r="GZJ165"/>
      <c r="GZK165"/>
      <c r="GZL165"/>
      <c r="GZM165"/>
      <c r="GZN165"/>
      <c r="GZO165"/>
      <c r="GZP165"/>
      <c r="GZQ165"/>
      <c r="GZR165"/>
      <c r="GZS165"/>
      <c r="GZT165"/>
      <c r="GZU165"/>
      <c r="GZV165"/>
      <c r="GZW165"/>
      <c r="GZX165"/>
      <c r="GZY165"/>
      <c r="GZZ165"/>
      <c r="HAA165"/>
      <c r="HAB165"/>
      <c r="HAC165"/>
      <c r="HAD165"/>
      <c r="HAE165"/>
      <c r="HAF165"/>
      <c r="HAG165"/>
      <c r="HAH165"/>
      <c r="HAI165"/>
      <c r="HAJ165"/>
      <c r="HAK165"/>
      <c r="HAL165"/>
      <c r="HAM165"/>
      <c r="HAN165"/>
      <c r="HAO165"/>
      <c r="HAP165"/>
      <c r="HAQ165"/>
      <c r="HAR165"/>
      <c r="HAS165"/>
      <c r="HAT165"/>
      <c r="HAU165"/>
      <c r="HAV165"/>
      <c r="HAW165"/>
      <c r="HAX165"/>
      <c r="HAY165"/>
      <c r="HAZ165"/>
      <c r="HBA165"/>
      <c r="HBB165"/>
      <c r="HBC165"/>
      <c r="HBD165"/>
      <c r="HBE165"/>
      <c r="HBF165"/>
      <c r="HBG165"/>
      <c r="HBH165"/>
      <c r="HBI165"/>
      <c r="HBJ165"/>
      <c r="HBK165"/>
      <c r="HBL165"/>
      <c r="HBM165"/>
      <c r="HBN165"/>
      <c r="HBO165"/>
      <c r="HBP165"/>
      <c r="HBQ165"/>
      <c r="HBR165"/>
      <c r="HBS165"/>
      <c r="HBT165"/>
      <c r="HBU165"/>
      <c r="HBV165"/>
      <c r="HBW165"/>
      <c r="HBX165"/>
      <c r="HBY165"/>
      <c r="HBZ165"/>
      <c r="HCA165"/>
      <c r="HCB165"/>
      <c r="HCC165"/>
      <c r="HCD165"/>
      <c r="HCE165"/>
      <c r="HCF165"/>
      <c r="HCG165"/>
      <c r="HCH165"/>
      <c r="HCI165"/>
      <c r="HCJ165"/>
      <c r="HCK165"/>
      <c r="HCL165"/>
      <c r="HCM165"/>
      <c r="HCN165"/>
      <c r="HCO165"/>
      <c r="HCP165"/>
      <c r="HCQ165"/>
      <c r="HCR165"/>
      <c r="HCS165"/>
      <c r="HCT165"/>
      <c r="HCU165"/>
      <c r="HCV165"/>
      <c r="HCW165"/>
      <c r="HCX165"/>
      <c r="HCY165"/>
      <c r="HCZ165"/>
      <c r="HDA165"/>
      <c r="HDB165"/>
      <c r="HDC165"/>
      <c r="HDD165"/>
      <c r="HDE165"/>
      <c r="HDF165"/>
      <c r="HDG165"/>
      <c r="HDH165"/>
      <c r="HDI165"/>
      <c r="HDJ165"/>
      <c r="HDK165"/>
      <c r="HDL165"/>
      <c r="HDM165"/>
      <c r="HDN165"/>
      <c r="HDO165"/>
      <c r="HDP165"/>
      <c r="HDQ165"/>
      <c r="HDR165"/>
      <c r="HDS165"/>
      <c r="HDT165"/>
      <c r="HDU165"/>
      <c r="HDV165"/>
      <c r="HDW165"/>
      <c r="HDX165"/>
      <c r="HDY165"/>
      <c r="HDZ165"/>
      <c r="HEA165"/>
      <c r="HEB165"/>
      <c r="HEC165"/>
      <c r="HED165"/>
      <c r="HEE165"/>
      <c r="HEF165"/>
      <c r="HEG165"/>
      <c r="HEH165"/>
      <c r="HEI165"/>
      <c r="HEJ165"/>
      <c r="HEK165"/>
      <c r="HEL165"/>
      <c r="HEM165"/>
      <c r="HEN165"/>
      <c r="HEO165"/>
      <c r="HEP165"/>
      <c r="HEQ165"/>
      <c r="HER165"/>
      <c r="HES165"/>
      <c r="HET165"/>
      <c r="HEU165"/>
      <c r="HEV165"/>
      <c r="HEW165"/>
      <c r="HEX165"/>
      <c r="HEY165"/>
      <c r="HEZ165"/>
      <c r="HFA165"/>
      <c r="HFB165"/>
      <c r="HFC165"/>
      <c r="HFD165"/>
      <c r="HFE165"/>
      <c r="HFF165"/>
      <c r="HFG165"/>
      <c r="HFH165"/>
      <c r="HFI165"/>
      <c r="HFJ165"/>
      <c r="HFK165"/>
      <c r="HFL165"/>
      <c r="HFM165"/>
      <c r="HFN165"/>
      <c r="HFO165"/>
      <c r="HFP165"/>
      <c r="HFQ165"/>
      <c r="HFR165"/>
      <c r="HFS165"/>
      <c r="HFT165"/>
      <c r="HFU165"/>
      <c r="HFV165"/>
      <c r="HFW165"/>
      <c r="HFX165"/>
      <c r="HFY165"/>
      <c r="HFZ165"/>
      <c r="HGA165"/>
      <c r="HGB165"/>
      <c r="HGC165"/>
      <c r="HGD165"/>
      <c r="HGE165"/>
      <c r="HGF165"/>
      <c r="HGG165"/>
      <c r="HGH165"/>
      <c r="HGI165"/>
      <c r="HGJ165"/>
      <c r="HGK165"/>
      <c r="HGL165"/>
      <c r="HGM165"/>
      <c r="HGN165"/>
      <c r="HGO165"/>
      <c r="HGP165"/>
      <c r="HGQ165"/>
      <c r="HGR165"/>
      <c r="HGS165"/>
      <c r="HGT165"/>
      <c r="HGU165"/>
      <c r="HGV165"/>
      <c r="HGW165"/>
      <c r="HGX165"/>
      <c r="HGY165"/>
      <c r="HGZ165"/>
      <c r="HHA165"/>
      <c r="HHB165"/>
      <c r="HHC165"/>
      <c r="HHD165"/>
      <c r="HHE165"/>
      <c r="HHF165"/>
      <c r="HHG165"/>
      <c r="HHH165"/>
      <c r="HHI165"/>
      <c r="HHJ165"/>
      <c r="HHK165"/>
      <c r="HHL165"/>
      <c r="HHM165"/>
      <c r="HHN165"/>
      <c r="HHO165"/>
      <c r="HHP165"/>
      <c r="HHQ165"/>
      <c r="HHR165"/>
      <c r="HHS165"/>
      <c r="HHT165"/>
      <c r="HHU165"/>
      <c r="HHV165"/>
      <c r="HHW165"/>
      <c r="HHX165"/>
      <c r="HHY165"/>
      <c r="HHZ165"/>
      <c r="HIA165"/>
      <c r="HIB165"/>
      <c r="HIC165"/>
      <c r="HID165"/>
      <c r="HIE165"/>
      <c r="HIF165"/>
      <c r="HIG165"/>
      <c r="HIH165"/>
      <c r="HII165"/>
      <c r="HIJ165"/>
      <c r="HIK165"/>
      <c r="HIL165"/>
      <c r="HIM165"/>
      <c r="HIN165"/>
      <c r="HIO165"/>
      <c r="HIP165"/>
      <c r="HIQ165"/>
      <c r="HIR165"/>
      <c r="HIS165"/>
      <c r="HIT165"/>
      <c r="HIU165"/>
      <c r="HIV165"/>
      <c r="HIW165"/>
      <c r="HIX165"/>
      <c r="HIY165"/>
      <c r="HIZ165"/>
      <c r="HJA165"/>
      <c r="HJB165"/>
      <c r="HJC165"/>
      <c r="HJD165"/>
      <c r="HJE165"/>
      <c r="HJF165"/>
      <c r="HJG165"/>
      <c r="HJH165"/>
      <c r="HJI165"/>
      <c r="HJJ165"/>
      <c r="HJK165"/>
      <c r="HJL165"/>
      <c r="HJM165"/>
      <c r="HJN165"/>
      <c r="HJO165"/>
      <c r="HJP165"/>
      <c r="HJQ165"/>
      <c r="HJR165"/>
      <c r="HJS165"/>
      <c r="HJT165"/>
      <c r="HJU165"/>
      <c r="HJV165"/>
      <c r="HJW165"/>
      <c r="HJX165"/>
      <c r="HJY165"/>
      <c r="HJZ165"/>
      <c r="HKA165"/>
      <c r="HKB165"/>
      <c r="HKC165"/>
      <c r="HKD165"/>
      <c r="HKE165"/>
      <c r="HKF165"/>
      <c r="HKG165"/>
      <c r="HKH165"/>
      <c r="HKI165"/>
      <c r="HKJ165"/>
      <c r="HKK165"/>
      <c r="HKL165"/>
      <c r="HKM165"/>
      <c r="HKN165"/>
      <c r="HKO165"/>
      <c r="HKP165"/>
      <c r="HKQ165"/>
      <c r="HKR165"/>
      <c r="HKS165"/>
      <c r="HKT165"/>
      <c r="HKU165"/>
      <c r="HKV165"/>
      <c r="HKW165"/>
      <c r="HKX165"/>
      <c r="HKY165"/>
      <c r="HKZ165"/>
      <c r="HLA165"/>
      <c r="HLB165"/>
      <c r="HLC165"/>
      <c r="HLD165"/>
      <c r="HLE165"/>
      <c r="HLF165"/>
      <c r="HLG165"/>
      <c r="HLH165"/>
      <c r="HLI165"/>
      <c r="HLJ165"/>
      <c r="HLK165"/>
      <c r="HLL165"/>
      <c r="HLM165"/>
      <c r="HLN165"/>
      <c r="HLO165"/>
      <c r="HLP165"/>
      <c r="HLQ165"/>
      <c r="HLR165"/>
      <c r="HLS165"/>
      <c r="HLT165"/>
      <c r="HLU165"/>
      <c r="HLV165"/>
      <c r="HLW165"/>
      <c r="HLX165"/>
      <c r="HLY165"/>
      <c r="HLZ165"/>
      <c r="HMA165"/>
      <c r="HMB165"/>
      <c r="HMC165"/>
      <c r="HMD165"/>
      <c r="HME165"/>
      <c r="HMF165"/>
      <c r="HMG165"/>
      <c r="HMH165"/>
      <c r="HMI165"/>
      <c r="HMJ165"/>
      <c r="HMK165"/>
      <c r="HML165"/>
      <c r="HMM165"/>
      <c r="HMN165"/>
      <c r="HMO165"/>
      <c r="HMP165"/>
      <c r="HMQ165"/>
      <c r="HMR165"/>
      <c r="HMS165"/>
      <c r="HMT165"/>
      <c r="HMU165"/>
      <c r="HMV165"/>
      <c r="HMW165"/>
      <c r="HMX165"/>
      <c r="HMY165"/>
      <c r="HMZ165"/>
      <c r="HNA165"/>
      <c r="HNB165"/>
      <c r="HNC165"/>
      <c r="HND165"/>
      <c r="HNE165"/>
      <c r="HNF165"/>
      <c r="HNG165"/>
      <c r="HNH165"/>
      <c r="HNI165"/>
      <c r="HNJ165"/>
      <c r="HNK165"/>
      <c r="HNL165"/>
      <c r="HNM165"/>
      <c r="HNN165"/>
      <c r="HNO165"/>
      <c r="HNP165"/>
      <c r="HNQ165"/>
      <c r="HNR165"/>
      <c r="HNS165"/>
      <c r="HNT165"/>
      <c r="HNU165"/>
      <c r="HNV165"/>
      <c r="HNW165"/>
      <c r="HNX165"/>
      <c r="HNY165"/>
      <c r="HNZ165"/>
      <c r="HOA165"/>
      <c r="HOB165"/>
      <c r="HOC165"/>
      <c r="HOD165"/>
      <c r="HOE165"/>
      <c r="HOF165"/>
      <c r="HOG165"/>
      <c r="HOH165"/>
      <c r="HOI165"/>
      <c r="HOJ165"/>
      <c r="HOK165"/>
      <c r="HOL165"/>
      <c r="HOM165"/>
      <c r="HON165"/>
      <c r="HOO165"/>
      <c r="HOP165"/>
      <c r="HOQ165"/>
      <c r="HOR165"/>
      <c r="HOS165"/>
      <c r="HOT165"/>
      <c r="HOU165"/>
      <c r="HOV165"/>
      <c r="HOW165"/>
      <c r="HOX165"/>
      <c r="HOY165"/>
      <c r="HOZ165"/>
      <c r="HPA165"/>
      <c r="HPB165"/>
      <c r="HPC165"/>
      <c r="HPD165"/>
      <c r="HPE165"/>
      <c r="HPF165"/>
      <c r="HPG165"/>
      <c r="HPH165"/>
      <c r="HPI165"/>
      <c r="HPJ165"/>
      <c r="HPK165"/>
      <c r="HPL165"/>
      <c r="HPM165"/>
      <c r="HPN165"/>
      <c r="HPO165"/>
      <c r="HPP165"/>
      <c r="HPQ165"/>
      <c r="HPR165"/>
      <c r="HPS165"/>
      <c r="HPT165"/>
      <c r="HPU165"/>
      <c r="HPV165"/>
      <c r="HPW165"/>
      <c r="HPX165"/>
      <c r="HPY165"/>
      <c r="HPZ165"/>
      <c r="HQA165"/>
      <c r="HQB165"/>
      <c r="HQC165"/>
      <c r="HQD165"/>
      <c r="HQE165"/>
      <c r="HQF165"/>
      <c r="HQG165"/>
      <c r="HQH165"/>
      <c r="HQI165"/>
      <c r="HQJ165"/>
      <c r="HQK165"/>
      <c r="HQL165"/>
      <c r="HQM165"/>
      <c r="HQN165"/>
      <c r="HQO165"/>
      <c r="HQP165"/>
      <c r="HQQ165"/>
      <c r="HQR165"/>
      <c r="HQS165"/>
      <c r="HQT165"/>
      <c r="HQU165"/>
      <c r="HQV165"/>
      <c r="HQW165"/>
      <c r="HQX165"/>
      <c r="HQY165"/>
      <c r="HQZ165"/>
      <c r="HRA165"/>
      <c r="HRB165"/>
      <c r="HRC165"/>
      <c r="HRD165"/>
      <c r="HRE165"/>
      <c r="HRF165"/>
      <c r="HRG165"/>
      <c r="HRH165"/>
      <c r="HRI165"/>
      <c r="HRJ165"/>
      <c r="HRK165"/>
      <c r="HRL165"/>
      <c r="HRM165"/>
      <c r="HRN165"/>
      <c r="HRO165"/>
      <c r="HRP165"/>
      <c r="HRQ165"/>
      <c r="HRR165"/>
      <c r="HRS165"/>
      <c r="HRT165"/>
      <c r="HRU165"/>
      <c r="HRV165"/>
      <c r="HRW165"/>
      <c r="HRX165"/>
      <c r="HRY165"/>
      <c r="HRZ165"/>
      <c r="HSA165"/>
      <c r="HSB165"/>
      <c r="HSC165"/>
      <c r="HSD165"/>
      <c r="HSE165"/>
      <c r="HSF165"/>
      <c r="HSG165"/>
      <c r="HSH165"/>
      <c r="HSI165"/>
      <c r="HSJ165"/>
      <c r="HSK165"/>
      <c r="HSL165"/>
      <c r="HSM165"/>
      <c r="HSN165"/>
      <c r="HSO165"/>
      <c r="HSP165"/>
      <c r="HSQ165"/>
      <c r="HSR165"/>
      <c r="HSS165"/>
      <c r="HST165"/>
      <c r="HSU165"/>
      <c r="HSV165"/>
      <c r="HSW165"/>
      <c r="HSX165"/>
      <c r="HSY165"/>
      <c r="HSZ165"/>
      <c r="HTA165"/>
      <c r="HTB165"/>
      <c r="HTC165"/>
      <c r="HTD165"/>
      <c r="HTE165"/>
      <c r="HTF165"/>
      <c r="HTG165"/>
      <c r="HTH165"/>
      <c r="HTI165"/>
      <c r="HTJ165"/>
      <c r="HTK165"/>
      <c r="HTL165"/>
      <c r="HTM165"/>
      <c r="HTN165"/>
      <c r="HTO165"/>
      <c r="HTP165"/>
      <c r="HTQ165"/>
      <c r="HTR165"/>
      <c r="HTS165"/>
      <c r="HTT165"/>
      <c r="HTU165"/>
      <c r="HTV165"/>
      <c r="HTW165"/>
      <c r="HTX165"/>
      <c r="HTY165"/>
      <c r="HTZ165"/>
      <c r="HUA165"/>
      <c r="HUB165"/>
      <c r="HUC165"/>
      <c r="HUD165"/>
      <c r="HUE165"/>
      <c r="HUF165"/>
      <c r="HUG165"/>
      <c r="HUH165"/>
      <c r="HUI165"/>
      <c r="HUJ165"/>
      <c r="HUK165"/>
      <c r="HUL165"/>
      <c r="HUM165"/>
      <c r="HUN165"/>
      <c r="HUO165"/>
      <c r="HUP165"/>
      <c r="HUQ165"/>
      <c r="HUR165"/>
      <c r="HUS165"/>
      <c r="HUT165"/>
      <c r="HUU165"/>
      <c r="HUV165"/>
      <c r="HUW165"/>
      <c r="HUX165"/>
      <c r="HUY165"/>
      <c r="HUZ165"/>
      <c r="HVA165"/>
      <c r="HVB165"/>
      <c r="HVC165"/>
      <c r="HVD165"/>
      <c r="HVE165"/>
      <c r="HVF165"/>
      <c r="HVG165"/>
      <c r="HVH165"/>
      <c r="HVI165"/>
      <c r="HVJ165"/>
      <c r="HVK165"/>
      <c r="HVL165"/>
      <c r="HVM165"/>
      <c r="HVN165"/>
      <c r="HVO165"/>
      <c r="HVP165"/>
      <c r="HVQ165"/>
      <c r="HVR165"/>
      <c r="HVS165"/>
      <c r="HVT165"/>
      <c r="HVU165"/>
      <c r="HVV165"/>
      <c r="HVW165"/>
      <c r="HVX165"/>
      <c r="HVY165"/>
      <c r="HVZ165"/>
      <c r="HWA165"/>
      <c r="HWB165"/>
      <c r="HWC165"/>
      <c r="HWD165"/>
      <c r="HWE165"/>
      <c r="HWF165"/>
      <c r="HWG165"/>
      <c r="HWH165"/>
      <c r="HWI165"/>
      <c r="HWJ165"/>
      <c r="HWK165"/>
      <c r="HWL165"/>
      <c r="HWM165"/>
      <c r="HWN165"/>
      <c r="HWO165"/>
      <c r="HWP165"/>
      <c r="HWQ165"/>
      <c r="HWR165"/>
      <c r="HWS165"/>
      <c r="HWT165"/>
      <c r="HWU165"/>
      <c r="HWV165"/>
      <c r="HWW165"/>
      <c r="HWX165"/>
      <c r="HWY165"/>
      <c r="HWZ165"/>
      <c r="HXA165"/>
      <c r="HXB165"/>
      <c r="HXC165"/>
      <c r="HXD165"/>
      <c r="HXE165"/>
      <c r="HXF165"/>
      <c r="HXG165"/>
      <c r="HXH165"/>
      <c r="HXI165"/>
      <c r="HXJ165"/>
      <c r="HXK165"/>
      <c r="HXL165"/>
      <c r="HXM165"/>
      <c r="HXN165"/>
      <c r="HXO165"/>
      <c r="HXP165"/>
      <c r="HXQ165"/>
      <c r="HXR165"/>
      <c r="HXS165"/>
      <c r="HXT165"/>
      <c r="HXU165"/>
      <c r="HXV165"/>
      <c r="HXW165"/>
      <c r="HXX165"/>
      <c r="HXY165"/>
      <c r="HXZ165"/>
      <c r="HYA165"/>
      <c r="HYB165"/>
      <c r="HYC165"/>
      <c r="HYD165"/>
      <c r="HYE165"/>
      <c r="HYF165"/>
      <c r="HYG165"/>
      <c r="HYH165"/>
      <c r="HYI165"/>
      <c r="HYJ165"/>
      <c r="HYK165"/>
      <c r="HYL165"/>
      <c r="HYM165"/>
      <c r="HYN165"/>
      <c r="HYO165"/>
      <c r="HYP165"/>
      <c r="HYQ165"/>
      <c r="HYR165"/>
      <c r="HYS165"/>
      <c r="HYT165"/>
      <c r="HYU165"/>
      <c r="HYV165"/>
      <c r="HYW165"/>
      <c r="HYX165"/>
      <c r="HYY165"/>
      <c r="HYZ165"/>
      <c r="HZA165"/>
      <c r="HZB165"/>
      <c r="HZC165"/>
      <c r="HZD165"/>
      <c r="HZE165"/>
      <c r="HZF165"/>
      <c r="HZG165"/>
      <c r="HZH165"/>
      <c r="HZI165"/>
      <c r="HZJ165"/>
      <c r="HZK165"/>
      <c r="HZL165"/>
      <c r="HZM165"/>
      <c r="HZN165"/>
      <c r="HZO165"/>
      <c r="HZP165"/>
      <c r="HZQ165"/>
      <c r="HZR165"/>
      <c r="HZS165"/>
      <c r="HZT165"/>
      <c r="HZU165"/>
      <c r="HZV165"/>
      <c r="HZW165"/>
      <c r="HZX165"/>
      <c r="HZY165"/>
      <c r="HZZ165"/>
      <c r="IAA165"/>
      <c r="IAB165"/>
      <c r="IAC165"/>
      <c r="IAD165"/>
      <c r="IAE165"/>
      <c r="IAF165"/>
      <c r="IAG165"/>
      <c r="IAH165"/>
      <c r="IAI165"/>
      <c r="IAJ165"/>
      <c r="IAK165"/>
      <c r="IAL165"/>
      <c r="IAM165"/>
      <c r="IAN165"/>
      <c r="IAO165"/>
      <c r="IAP165"/>
      <c r="IAQ165"/>
      <c r="IAR165"/>
      <c r="IAS165"/>
      <c r="IAT165"/>
      <c r="IAU165"/>
      <c r="IAV165"/>
      <c r="IAW165"/>
      <c r="IAX165"/>
      <c r="IAY165"/>
      <c r="IAZ165"/>
      <c r="IBA165"/>
      <c r="IBB165"/>
      <c r="IBC165"/>
      <c r="IBD165"/>
      <c r="IBE165"/>
      <c r="IBF165"/>
      <c r="IBG165"/>
      <c r="IBH165"/>
      <c r="IBI165"/>
      <c r="IBJ165"/>
      <c r="IBK165"/>
      <c r="IBL165"/>
      <c r="IBM165"/>
      <c r="IBN165"/>
      <c r="IBO165"/>
      <c r="IBP165"/>
      <c r="IBQ165"/>
      <c r="IBR165"/>
      <c r="IBS165"/>
      <c r="IBT165"/>
      <c r="IBU165"/>
      <c r="IBV165"/>
      <c r="IBW165"/>
      <c r="IBX165"/>
      <c r="IBY165"/>
      <c r="IBZ165"/>
      <c r="ICA165"/>
      <c r="ICB165"/>
      <c r="ICC165"/>
      <c r="ICD165"/>
      <c r="ICE165"/>
      <c r="ICF165"/>
      <c r="ICG165"/>
      <c r="ICH165"/>
      <c r="ICI165"/>
      <c r="ICJ165"/>
      <c r="ICK165"/>
      <c r="ICL165"/>
      <c r="ICM165"/>
      <c r="ICN165"/>
      <c r="ICO165"/>
      <c r="ICP165"/>
      <c r="ICQ165"/>
      <c r="ICR165"/>
      <c r="ICS165"/>
      <c r="ICT165"/>
      <c r="ICU165"/>
      <c r="ICV165"/>
      <c r="ICW165"/>
      <c r="ICX165"/>
      <c r="ICY165"/>
      <c r="ICZ165"/>
      <c r="IDA165"/>
      <c r="IDB165"/>
      <c r="IDC165"/>
      <c r="IDD165"/>
      <c r="IDE165"/>
      <c r="IDF165"/>
      <c r="IDG165"/>
      <c r="IDH165"/>
      <c r="IDI165"/>
      <c r="IDJ165"/>
      <c r="IDK165"/>
      <c r="IDL165"/>
      <c r="IDM165"/>
      <c r="IDN165"/>
      <c r="IDO165"/>
      <c r="IDP165"/>
      <c r="IDQ165"/>
      <c r="IDR165"/>
      <c r="IDS165"/>
      <c r="IDT165"/>
      <c r="IDU165"/>
      <c r="IDV165"/>
      <c r="IDW165"/>
      <c r="IDX165"/>
      <c r="IDY165"/>
      <c r="IDZ165"/>
      <c r="IEA165"/>
      <c r="IEB165"/>
      <c r="IEC165"/>
      <c r="IED165"/>
      <c r="IEE165"/>
      <c r="IEF165"/>
      <c r="IEG165"/>
      <c r="IEH165"/>
      <c r="IEI165"/>
      <c r="IEJ165"/>
      <c r="IEK165"/>
      <c r="IEL165"/>
      <c r="IEM165"/>
      <c r="IEN165"/>
      <c r="IEO165"/>
      <c r="IEP165"/>
      <c r="IEQ165"/>
      <c r="IER165"/>
      <c r="IES165"/>
      <c r="IET165"/>
      <c r="IEU165"/>
      <c r="IEV165"/>
      <c r="IEW165"/>
      <c r="IEX165"/>
      <c r="IEY165"/>
      <c r="IEZ165"/>
      <c r="IFA165"/>
      <c r="IFB165"/>
      <c r="IFC165"/>
      <c r="IFD165"/>
      <c r="IFE165"/>
      <c r="IFF165"/>
      <c r="IFG165"/>
      <c r="IFH165"/>
      <c r="IFI165"/>
      <c r="IFJ165"/>
      <c r="IFK165"/>
      <c r="IFL165"/>
      <c r="IFM165"/>
      <c r="IFN165"/>
      <c r="IFO165"/>
      <c r="IFP165"/>
      <c r="IFQ165"/>
      <c r="IFR165"/>
      <c r="IFS165"/>
      <c r="IFT165"/>
      <c r="IFU165"/>
      <c r="IFV165"/>
      <c r="IFW165"/>
      <c r="IFX165"/>
      <c r="IFY165"/>
      <c r="IFZ165"/>
      <c r="IGA165"/>
      <c r="IGB165"/>
      <c r="IGC165"/>
      <c r="IGD165"/>
      <c r="IGE165"/>
      <c r="IGF165"/>
      <c r="IGG165"/>
      <c r="IGH165"/>
      <c r="IGI165"/>
      <c r="IGJ165"/>
      <c r="IGK165"/>
      <c r="IGL165"/>
      <c r="IGM165"/>
      <c r="IGN165"/>
      <c r="IGO165"/>
      <c r="IGP165"/>
      <c r="IGQ165"/>
      <c r="IGR165"/>
      <c r="IGS165"/>
      <c r="IGT165"/>
      <c r="IGU165"/>
      <c r="IGV165"/>
      <c r="IGW165"/>
      <c r="IGX165"/>
      <c r="IGY165"/>
      <c r="IGZ165"/>
      <c r="IHA165"/>
      <c r="IHB165"/>
      <c r="IHC165"/>
      <c r="IHD165"/>
      <c r="IHE165"/>
      <c r="IHF165"/>
      <c r="IHG165"/>
      <c r="IHH165"/>
      <c r="IHI165"/>
      <c r="IHJ165"/>
      <c r="IHK165"/>
      <c r="IHL165"/>
      <c r="IHM165"/>
      <c r="IHN165"/>
      <c r="IHO165"/>
      <c r="IHP165"/>
      <c r="IHQ165"/>
      <c r="IHR165"/>
      <c r="IHS165"/>
      <c r="IHT165"/>
      <c r="IHU165"/>
      <c r="IHV165"/>
      <c r="IHW165"/>
      <c r="IHX165"/>
      <c r="IHY165"/>
      <c r="IHZ165"/>
      <c r="IIA165"/>
      <c r="IIB165"/>
      <c r="IIC165"/>
      <c r="IID165"/>
      <c r="IIE165"/>
      <c r="IIF165"/>
      <c r="IIG165"/>
      <c r="IIH165"/>
      <c r="III165"/>
      <c r="IIJ165"/>
      <c r="IIK165"/>
      <c r="IIL165"/>
      <c r="IIM165"/>
      <c r="IIN165"/>
      <c r="IIO165"/>
      <c r="IIP165"/>
      <c r="IIQ165"/>
      <c r="IIR165"/>
      <c r="IIS165"/>
      <c r="IIT165"/>
      <c r="IIU165"/>
      <c r="IIV165"/>
      <c r="IIW165"/>
      <c r="IIX165"/>
      <c r="IIY165"/>
      <c r="IIZ165"/>
      <c r="IJA165"/>
      <c r="IJB165"/>
      <c r="IJC165"/>
      <c r="IJD165"/>
      <c r="IJE165"/>
      <c r="IJF165"/>
      <c r="IJG165"/>
      <c r="IJH165"/>
      <c r="IJI165"/>
      <c r="IJJ165"/>
      <c r="IJK165"/>
      <c r="IJL165"/>
      <c r="IJM165"/>
      <c r="IJN165"/>
      <c r="IJO165"/>
      <c r="IJP165"/>
      <c r="IJQ165"/>
      <c r="IJR165"/>
      <c r="IJS165"/>
      <c r="IJT165"/>
      <c r="IJU165"/>
      <c r="IJV165"/>
      <c r="IJW165"/>
      <c r="IJX165"/>
      <c r="IJY165"/>
      <c r="IJZ165"/>
      <c r="IKA165"/>
      <c r="IKB165"/>
      <c r="IKC165"/>
      <c r="IKD165"/>
      <c r="IKE165"/>
      <c r="IKF165"/>
      <c r="IKG165"/>
      <c r="IKH165"/>
      <c r="IKI165"/>
      <c r="IKJ165"/>
      <c r="IKK165"/>
      <c r="IKL165"/>
      <c r="IKM165"/>
      <c r="IKN165"/>
      <c r="IKO165"/>
      <c r="IKP165"/>
      <c r="IKQ165"/>
      <c r="IKR165"/>
      <c r="IKS165"/>
      <c r="IKT165"/>
      <c r="IKU165"/>
      <c r="IKV165"/>
      <c r="IKW165"/>
      <c r="IKX165"/>
      <c r="IKY165"/>
      <c r="IKZ165"/>
      <c r="ILA165"/>
      <c r="ILB165"/>
      <c r="ILC165"/>
      <c r="ILD165"/>
      <c r="ILE165"/>
      <c r="ILF165"/>
      <c r="ILG165"/>
      <c r="ILH165"/>
      <c r="ILI165"/>
      <c r="ILJ165"/>
      <c r="ILK165"/>
      <c r="ILL165"/>
      <c r="ILM165"/>
      <c r="ILN165"/>
      <c r="ILO165"/>
      <c r="ILP165"/>
      <c r="ILQ165"/>
      <c r="ILR165"/>
      <c r="ILS165"/>
      <c r="ILT165"/>
      <c r="ILU165"/>
      <c r="ILV165"/>
      <c r="ILW165"/>
      <c r="ILX165"/>
      <c r="ILY165"/>
      <c r="ILZ165"/>
      <c r="IMA165"/>
      <c r="IMB165"/>
      <c r="IMC165"/>
      <c r="IMD165"/>
      <c r="IME165"/>
      <c r="IMF165"/>
      <c r="IMG165"/>
      <c r="IMH165"/>
      <c r="IMI165"/>
      <c r="IMJ165"/>
      <c r="IMK165"/>
      <c r="IML165"/>
      <c r="IMM165"/>
      <c r="IMN165"/>
      <c r="IMO165"/>
      <c r="IMP165"/>
      <c r="IMQ165"/>
      <c r="IMR165"/>
      <c r="IMS165"/>
      <c r="IMT165"/>
      <c r="IMU165"/>
      <c r="IMV165"/>
      <c r="IMW165"/>
      <c r="IMX165"/>
      <c r="IMY165"/>
      <c r="IMZ165"/>
      <c r="INA165"/>
      <c r="INB165"/>
      <c r="INC165"/>
      <c r="IND165"/>
      <c r="INE165"/>
      <c r="INF165"/>
      <c r="ING165"/>
      <c r="INH165"/>
      <c r="INI165"/>
      <c r="INJ165"/>
      <c r="INK165"/>
      <c r="INL165"/>
      <c r="INM165"/>
      <c r="INN165"/>
      <c r="INO165"/>
      <c r="INP165"/>
      <c r="INQ165"/>
      <c r="INR165"/>
      <c r="INS165"/>
      <c r="INT165"/>
      <c r="INU165"/>
      <c r="INV165"/>
      <c r="INW165"/>
      <c r="INX165"/>
      <c r="INY165"/>
      <c r="INZ165"/>
      <c r="IOA165"/>
      <c r="IOB165"/>
      <c r="IOC165"/>
      <c r="IOD165"/>
      <c r="IOE165"/>
      <c r="IOF165"/>
      <c r="IOG165"/>
      <c r="IOH165"/>
      <c r="IOI165"/>
      <c r="IOJ165"/>
      <c r="IOK165"/>
      <c r="IOL165"/>
      <c r="IOM165"/>
      <c r="ION165"/>
      <c r="IOO165"/>
      <c r="IOP165"/>
      <c r="IOQ165"/>
      <c r="IOR165"/>
      <c r="IOS165"/>
      <c r="IOT165"/>
      <c r="IOU165"/>
      <c r="IOV165"/>
      <c r="IOW165"/>
      <c r="IOX165"/>
      <c r="IOY165"/>
      <c r="IOZ165"/>
      <c r="IPA165"/>
      <c r="IPB165"/>
      <c r="IPC165"/>
      <c r="IPD165"/>
      <c r="IPE165"/>
      <c r="IPF165"/>
      <c r="IPG165"/>
      <c r="IPH165"/>
      <c r="IPI165"/>
      <c r="IPJ165"/>
      <c r="IPK165"/>
      <c r="IPL165"/>
      <c r="IPM165"/>
      <c r="IPN165"/>
      <c r="IPO165"/>
      <c r="IPP165"/>
      <c r="IPQ165"/>
      <c r="IPR165"/>
      <c r="IPS165"/>
      <c r="IPT165"/>
      <c r="IPU165"/>
      <c r="IPV165"/>
      <c r="IPW165"/>
      <c r="IPX165"/>
      <c r="IPY165"/>
      <c r="IPZ165"/>
      <c r="IQA165"/>
      <c r="IQB165"/>
      <c r="IQC165"/>
      <c r="IQD165"/>
      <c r="IQE165"/>
      <c r="IQF165"/>
      <c r="IQG165"/>
      <c r="IQH165"/>
      <c r="IQI165"/>
      <c r="IQJ165"/>
      <c r="IQK165"/>
      <c r="IQL165"/>
      <c r="IQM165"/>
      <c r="IQN165"/>
      <c r="IQO165"/>
      <c r="IQP165"/>
      <c r="IQQ165"/>
      <c r="IQR165"/>
      <c r="IQS165"/>
      <c r="IQT165"/>
      <c r="IQU165"/>
      <c r="IQV165"/>
      <c r="IQW165"/>
      <c r="IQX165"/>
      <c r="IQY165"/>
      <c r="IQZ165"/>
      <c r="IRA165"/>
      <c r="IRB165"/>
      <c r="IRC165"/>
      <c r="IRD165"/>
      <c r="IRE165"/>
      <c r="IRF165"/>
      <c r="IRG165"/>
      <c r="IRH165"/>
      <c r="IRI165"/>
      <c r="IRJ165"/>
      <c r="IRK165"/>
      <c r="IRL165"/>
      <c r="IRM165"/>
      <c r="IRN165"/>
      <c r="IRO165"/>
      <c r="IRP165"/>
      <c r="IRQ165"/>
      <c r="IRR165"/>
      <c r="IRS165"/>
      <c r="IRT165"/>
      <c r="IRU165"/>
      <c r="IRV165"/>
      <c r="IRW165"/>
      <c r="IRX165"/>
      <c r="IRY165"/>
      <c r="IRZ165"/>
      <c r="ISA165"/>
      <c r="ISB165"/>
      <c r="ISC165"/>
      <c r="ISD165"/>
      <c r="ISE165"/>
      <c r="ISF165"/>
      <c r="ISG165"/>
      <c r="ISH165"/>
      <c r="ISI165"/>
      <c r="ISJ165"/>
      <c r="ISK165"/>
      <c r="ISL165"/>
      <c r="ISM165"/>
      <c r="ISN165"/>
      <c r="ISO165"/>
      <c r="ISP165"/>
      <c r="ISQ165"/>
      <c r="ISR165"/>
      <c r="ISS165"/>
      <c r="IST165"/>
      <c r="ISU165"/>
      <c r="ISV165"/>
      <c r="ISW165"/>
      <c r="ISX165"/>
      <c r="ISY165"/>
      <c r="ISZ165"/>
      <c r="ITA165"/>
      <c r="ITB165"/>
      <c r="ITC165"/>
      <c r="ITD165"/>
      <c r="ITE165"/>
      <c r="ITF165"/>
      <c r="ITG165"/>
      <c r="ITH165"/>
      <c r="ITI165"/>
      <c r="ITJ165"/>
      <c r="ITK165"/>
      <c r="ITL165"/>
      <c r="ITM165"/>
      <c r="ITN165"/>
      <c r="ITO165"/>
      <c r="ITP165"/>
      <c r="ITQ165"/>
      <c r="ITR165"/>
      <c r="ITS165"/>
      <c r="ITT165"/>
      <c r="ITU165"/>
      <c r="ITV165"/>
      <c r="ITW165"/>
      <c r="ITX165"/>
      <c r="ITY165"/>
      <c r="ITZ165"/>
      <c r="IUA165"/>
      <c r="IUB165"/>
      <c r="IUC165"/>
      <c r="IUD165"/>
      <c r="IUE165"/>
      <c r="IUF165"/>
      <c r="IUG165"/>
      <c r="IUH165"/>
      <c r="IUI165"/>
      <c r="IUJ165"/>
      <c r="IUK165"/>
      <c r="IUL165"/>
      <c r="IUM165"/>
      <c r="IUN165"/>
      <c r="IUO165"/>
      <c r="IUP165"/>
      <c r="IUQ165"/>
      <c r="IUR165"/>
      <c r="IUS165"/>
      <c r="IUT165"/>
      <c r="IUU165"/>
      <c r="IUV165"/>
      <c r="IUW165"/>
      <c r="IUX165"/>
      <c r="IUY165"/>
      <c r="IUZ165"/>
      <c r="IVA165"/>
      <c r="IVB165"/>
      <c r="IVC165"/>
      <c r="IVD165"/>
      <c r="IVE165"/>
      <c r="IVF165"/>
      <c r="IVG165"/>
      <c r="IVH165"/>
      <c r="IVI165"/>
      <c r="IVJ165"/>
      <c r="IVK165"/>
      <c r="IVL165"/>
      <c r="IVM165"/>
      <c r="IVN165"/>
      <c r="IVO165"/>
      <c r="IVP165"/>
      <c r="IVQ165"/>
      <c r="IVR165"/>
      <c r="IVS165"/>
      <c r="IVT165"/>
      <c r="IVU165"/>
      <c r="IVV165"/>
      <c r="IVW165"/>
      <c r="IVX165"/>
      <c r="IVY165"/>
      <c r="IVZ165"/>
      <c r="IWA165"/>
      <c r="IWB165"/>
      <c r="IWC165"/>
      <c r="IWD165"/>
      <c r="IWE165"/>
      <c r="IWF165"/>
      <c r="IWG165"/>
      <c r="IWH165"/>
      <c r="IWI165"/>
      <c r="IWJ165"/>
      <c r="IWK165"/>
      <c r="IWL165"/>
      <c r="IWM165"/>
      <c r="IWN165"/>
      <c r="IWO165"/>
      <c r="IWP165"/>
      <c r="IWQ165"/>
      <c r="IWR165"/>
      <c r="IWS165"/>
      <c r="IWT165"/>
      <c r="IWU165"/>
      <c r="IWV165"/>
      <c r="IWW165"/>
      <c r="IWX165"/>
      <c r="IWY165"/>
      <c r="IWZ165"/>
      <c r="IXA165"/>
      <c r="IXB165"/>
      <c r="IXC165"/>
      <c r="IXD165"/>
      <c r="IXE165"/>
      <c r="IXF165"/>
      <c r="IXG165"/>
      <c r="IXH165"/>
      <c r="IXI165"/>
      <c r="IXJ165"/>
      <c r="IXK165"/>
      <c r="IXL165"/>
      <c r="IXM165"/>
      <c r="IXN165"/>
      <c r="IXO165"/>
      <c r="IXP165"/>
      <c r="IXQ165"/>
      <c r="IXR165"/>
      <c r="IXS165"/>
      <c r="IXT165"/>
      <c r="IXU165"/>
      <c r="IXV165"/>
      <c r="IXW165"/>
      <c r="IXX165"/>
      <c r="IXY165"/>
      <c r="IXZ165"/>
      <c r="IYA165"/>
      <c r="IYB165"/>
      <c r="IYC165"/>
      <c r="IYD165"/>
      <c r="IYE165"/>
      <c r="IYF165"/>
      <c r="IYG165"/>
      <c r="IYH165"/>
      <c r="IYI165"/>
      <c r="IYJ165"/>
      <c r="IYK165"/>
      <c r="IYL165"/>
      <c r="IYM165"/>
      <c r="IYN165"/>
      <c r="IYO165"/>
      <c r="IYP165"/>
      <c r="IYQ165"/>
      <c r="IYR165"/>
      <c r="IYS165"/>
      <c r="IYT165"/>
      <c r="IYU165"/>
      <c r="IYV165"/>
      <c r="IYW165"/>
      <c r="IYX165"/>
      <c r="IYY165"/>
      <c r="IYZ165"/>
      <c r="IZA165"/>
      <c r="IZB165"/>
      <c r="IZC165"/>
      <c r="IZD165"/>
      <c r="IZE165"/>
      <c r="IZF165"/>
      <c r="IZG165"/>
      <c r="IZH165"/>
      <c r="IZI165"/>
      <c r="IZJ165"/>
      <c r="IZK165"/>
      <c r="IZL165"/>
      <c r="IZM165"/>
      <c r="IZN165"/>
      <c r="IZO165"/>
      <c r="IZP165"/>
      <c r="IZQ165"/>
      <c r="IZR165"/>
      <c r="IZS165"/>
      <c r="IZT165"/>
      <c r="IZU165"/>
      <c r="IZV165"/>
      <c r="IZW165"/>
      <c r="IZX165"/>
      <c r="IZY165"/>
      <c r="IZZ165"/>
      <c r="JAA165"/>
      <c r="JAB165"/>
      <c r="JAC165"/>
      <c r="JAD165"/>
      <c r="JAE165"/>
      <c r="JAF165"/>
      <c r="JAG165"/>
      <c r="JAH165"/>
      <c r="JAI165"/>
      <c r="JAJ165"/>
      <c r="JAK165"/>
      <c r="JAL165"/>
      <c r="JAM165"/>
      <c r="JAN165"/>
      <c r="JAO165"/>
      <c r="JAP165"/>
      <c r="JAQ165"/>
      <c r="JAR165"/>
      <c r="JAS165"/>
      <c r="JAT165"/>
      <c r="JAU165"/>
      <c r="JAV165"/>
      <c r="JAW165"/>
      <c r="JAX165"/>
      <c r="JAY165"/>
      <c r="JAZ165"/>
      <c r="JBA165"/>
      <c r="JBB165"/>
      <c r="JBC165"/>
      <c r="JBD165"/>
      <c r="JBE165"/>
      <c r="JBF165"/>
      <c r="JBG165"/>
      <c r="JBH165"/>
      <c r="JBI165"/>
      <c r="JBJ165"/>
      <c r="JBK165"/>
      <c r="JBL165"/>
      <c r="JBM165"/>
      <c r="JBN165"/>
      <c r="JBO165"/>
      <c r="JBP165"/>
      <c r="JBQ165"/>
      <c r="JBR165"/>
      <c r="JBS165"/>
      <c r="JBT165"/>
      <c r="JBU165"/>
      <c r="JBV165"/>
      <c r="JBW165"/>
      <c r="JBX165"/>
      <c r="JBY165"/>
      <c r="JBZ165"/>
      <c r="JCA165"/>
      <c r="JCB165"/>
      <c r="JCC165"/>
      <c r="JCD165"/>
      <c r="JCE165"/>
      <c r="JCF165"/>
      <c r="JCG165"/>
      <c r="JCH165"/>
      <c r="JCI165"/>
      <c r="JCJ165"/>
      <c r="JCK165"/>
      <c r="JCL165"/>
      <c r="JCM165"/>
      <c r="JCN165"/>
      <c r="JCO165"/>
      <c r="JCP165"/>
      <c r="JCQ165"/>
      <c r="JCR165"/>
      <c r="JCS165"/>
      <c r="JCT165"/>
      <c r="JCU165"/>
      <c r="JCV165"/>
      <c r="JCW165"/>
      <c r="JCX165"/>
      <c r="JCY165"/>
      <c r="JCZ165"/>
      <c r="JDA165"/>
      <c r="JDB165"/>
      <c r="JDC165"/>
      <c r="JDD165"/>
      <c r="JDE165"/>
      <c r="JDF165"/>
      <c r="JDG165"/>
      <c r="JDH165"/>
      <c r="JDI165"/>
      <c r="JDJ165"/>
      <c r="JDK165"/>
      <c r="JDL165"/>
      <c r="JDM165"/>
      <c r="JDN165"/>
      <c r="JDO165"/>
      <c r="JDP165"/>
      <c r="JDQ165"/>
      <c r="JDR165"/>
      <c r="JDS165"/>
      <c r="JDT165"/>
      <c r="JDU165"/>
      <c r="JDV165"/>
      <c r="JDW165"/>
      <c r="JDX165"/>
      <c r="JDY165"/>
      <c r="JDZ165"/>
      <c r="JEA165"/>
      <c r="JEB165"/>
      <c r="JEC165"/>
      <c r="JED165"/>
      <c r="JEE165"/>
      <c r="JEF165"/>
      <c r="JEG165"/>
      <c r="JEH165"/>
      <c r="JEI165"/>
      <c r="JEJ165"/>
      <c r="JEK165"/>
      <c r="JEL165"/>
      <c r="JEM165"/>
      <c r="JEN165"/>
      <c r="JEO165"/>
      <c r="JEP165"/>
      <c r="JEQ165"/>
      <c r="JER165"/>
      <c r="JES165"/>
      <c r="JET165"/>
      <c r="JEU165"/>
      <c r="JEV165"/>
      <c r="JEW165"/>
      <c r="JEX165"/>
      <c r="JEY165"/>
      <c r="JEZ165"/>
      <c r="JFA165"/>
      <c r="JFB165"/>
      <c r="JFC165"/>
      <c r="JFD165"/>
      <c r="JFE165"/>
      <c r="JFF165"/>
      <c r="JFG165"/>
      <c r="JFH165"/>
      <c r="JFI165"/>
      <c r="JFJ165"/>
      <c r="JFK165"/>
      <c r="JFL165"/>
      <c r="JFM165"/>
      <c r="JFN165"/>
      <c r="JFO165"/>
      <c r="JFP165"/>
      <c r="JFQ165"/>
      <c r="JFR165"/>
      <c r="JFS165"/>
      <c r="JFT165"/>
      <c r="JFU165"/>
      <c r="JFV165"/>
      <c r="JFW165"/>
      <c r="JFX165"/>
      <c r="JFY165"/>
      <c r="JFZ165"/>
      <c r="JGA165"/>
      <c r="JGB165"/>
      <c r="JGC165"/>
      <c r="JGD165"/>
      <c r="JGE165"/>
      <c r="JGF165"/>
      <c r="JGG165"/>
      <c r="JGH165"/>
      <c r="JGI165"/>
      <c r="JGJ165"/>
      <c r="JGK165"/>
      <c r="JGL165"/>
      <c r="JGM165"/>
      <c r="JGN165"/>
      <c r="JGO165"/>
      <c r="JGP165"/>
      <c r="JGQ165"/>
      <c r="JGR165"/>
      <c r="JGS165"/>
      <c r="JGT165"/>
      <c r="JGU165"/>
      <c r="JGV165"/>
      <c r="JGW165"/>
      <c r="JGX165"/>
      <c r="JGY165"/>
      <c r="JGZ165"/>
      <c r="JHA165"/>
      <c r="JHB165"/>
      <c r="JHC165"/>
      <c r="JHD165"/>
      <c r="JHE165"/>
      <c r="JHF165"/>
      <c r="JHG165"/>
      <c r="JHH165"/>
      <c r="JHI165"/>
      <c r="JHJ165"/>
      <c r="JHK165"/>
      <c r="JHL165"/>
      <c r="JHM165"/>
      <c r="JHN165"/>
      <c r="JHO165"/>
      <c r="JHP165"/>
      <c r="JHQ165"/>
      <c r="JHR165"/>
      <c r="JHS165"/>
      <c r="JHT165"/>
      <c r="JHU165"/>
      <c r="JHV165"/>
      <c r="JHW165"/>
      <c r="JHX165"/>
      <c r="JHY165"/>
      <c r="JHZ165"/>
      <c r="JIA165"/>
      <c r="JIB165"/>
      <c r="JIC165"/>
      <c r="JID165"/>
      <c r="JIE165"/>
      <c r="JIF165"/>
      <c r="JIG165"/>
      <c r="JIH165"/>
      <c r="JII165"/>
      <c r="JIJ165"/>
      <c r="JIK165"/>
      <c r="JIL165"/>
      <c r="JIM165"/>
      <c r="JIN165"/>
      <c r="JIO165"/>
      <c r="JIP165"/>
      <c r="JIQ165"/>
      <c r="JIR165"/>
      <c r="JIS165"/>
      <c r="JIT165"/>
      <c r="JIU165"/>
      <c r="JIV165"/>
      <c r="JIW165"/>
      <c r="JIX165"/>
      <c r="JIY165"/>
      <c r="JIZ165"/>
      <c r="JJA165"/>
      <c r="JJB165"/>
      <c r="JJC165"/>
      <c r="JJD165"/>
      <c r="JJE165"/>
      <c r="JJF165"/>
      <c r="JJG165"/>
      <c r="JJH165"/>
      <c r="JJI165"/>
      <c r="JJJ165"/>
      <c r="JJK165"/>
      <c r="JJL165"/>
      <c r="JJM165"/>
      <c r="JJN165"/>
      <c r="JJO165"/>
      <c r="JJP165"/>
      <c r="JJQ165"/>
      <c r="JJR165"/>
      <c r="JJS165"/>
      <c r="JJT165"/>
      <c r="JJU165"/>
      <c r="JJV165"/>
      <c r="JJW165"/>
      <c r="JJX165"/>
      <c r="JJY165"/>
      <c r="JJZ165"/>
      <c r="JKA165"/>
      <c r="JKB165"/>
      <c r="JKC165"/>
      <c r="JKD165"/>
      <c r="JKE165"/>
      <c r="JKF165"/>
      <c r="JKG165"/>
      <c r="JKH165"/>
      <c r="JKI165"/>
      <c r="JKJ165"/>
      <c r="JKK165"/>
      <c r="JKL165"/>
      <c r="JKM165"/>
      <c r="JKN165"/>
      <c r="JKO165"/>
      <c r="JKP165"/>
      <c r="JKQ165"/>
      <c r="JKR165"/>
      <c r="JKS165"/>
      <c r="JKT165"/>
      <c r="JKU165"/>
      <c r="JKV165"/>
      <c r="JKW165"/>
      <c r="JKX165"/>
      <c r="JKY165"/>
      <c r="JKZ165"/>
      <c r="JLA165"/>
      <c r="JLB165"/>
      <c r="JLC165"/>
      <c r="JLD165"/>
      <c r="JLE165"/>
      <c r="JLF165"/>
      <c r="JLG165"/>
      <c r="JLH165"/>
      <c r="JLI165"/>
      <c r="JLJ165"/>
      <c r="JLK165"/>
      <c r="JLL165"/>
      <c r="JLM165"/>
      <c r="JLN165"/>
      <c r="JLO165"/>
      <c r="JLP165"/>
      <c r="JLQ165"/>
      <c r="JLR165"/>
      <c r="JLS165"/>
      <c r="JLT165"/>
      <c r="JLU165"/>
      <c r="JLV165"/>
      <c r="JLW165"/>
      <c r="JLX165"/>
      <c r="JLY165"/>
      <c r="JLZ165"/>
      <c r="JMA165"/>
      <c r="JMB165"/>
      <c r="JMC165"/>
      <c r="JMD165"/>
      <c r="JME165"/>
      <c r="JMF165"/>
      <c r="JMG165"/>
      <c r="JMH165"/>
      <c r="JMI165"/>
      <c r="JMJ165"/>
      <c r="JMK165"/>
      <c r="JML165"/>
      <c r="JMM165"/>
      <c r="JMN165"/>
      <c r="JMO165"/>
      <c r="JMP165"/>
      <c r="JMQ165"/>
      <c r="JMR165"/>
      <c r="JMS165"/>
      <c r="JMT165"/>
      <c r="JMU165"/>
      <c r="JMV165"/>
      <c r="JMW165"/>
      <c r="JMX165"/>
      <c r="JMY165"/>
      <c r="JMZ165"/>
      <c r="JNA165"/>
      <c r="JNB165"/>
      <c r="JNC165"/>
      <c r="JND165"/>
      <c r="JNE165"/>
      <c r="JNF165"/>
      <c r="JNG165"/>
      <c r="JNH165"/>
      <c r="JNI165"/>
      <c r="JNJ165"/>
      <c r="JNK165"/>
      <c r="JNL165"/>
      <c r="JNM165"/>
      <c r="JNN165"/>
      <c r="JNO165"/>
      <c r="JNP165"/>
      <c r="JNQ165"/>
      <c r="JNR165"/>
      <c r="JNS165"/>
      <c r="JNT165"/>
      <c r="JNU165"/>
      <c r="JNV165"/>
      <c r="JNW165"/>
      <c r="JNX165"/>
      <c r="JNY165"/>
      <c r="JNZ165"/>
      <c r="JOA165"/>
      <c r="JOB165"/>
      <c r="JOC165"/>
      <c r="JOD165"/>
      <c r="JOE165"/>
      <c r="JOF165"/>
      <c r="JOG165"/>
      <c r="JOH165"/>
      <c r="JOI165"/>
      <c r="JOJ165"/>
      <c r="JOK165"/>
      <c r="JOL165"/>
      <c r="JOM165"/>
      <c r="JON165"/>
      <c r="JOO165"/>
      <c r="JOP165"/>
      <c r="JOQ165"/>
      <c r="JOR165"/>
      <c r="JOS165"/>
      <c r="JOT165"/>
      <c r="JOU165"/>
      <c r="JOV165"/>
      <c r="JOW165"/>
      <c r="JOX165"/>
      <c r="JOY165"/>
      <c r="JOZ165"/>
      <c r="JPA165"/>
      <c r="JPB165"/>
      <c r="JPC165"/>
      <c r="JPD165"/>
      <c r="JPE165"/>
      <c r="JPF165"/>
      <c r="JPG165"/>
      <c r="JPH165"/>
      <c r="JPI165"/>
      <c r="JPJ165"/>
      <c r="JPK165"/>
      <c r="JPL165"/>
      <c r="JPM165"/>
      <c r="JPN165"/>
      <c r="JPO165"/>
      <c r="JPP165"/>
      <c r="JPQ165"/>
      <c r="JPR165"/>
      <c r="JPS165"/>
      <c r="JPT165"/>
      <c r="JPU165"/>
      <c r="JPV165"/>
      <c r="JPW165"/>
      <c r="JPX165"/>
      <c r="JPY165"/>
      <c r="JPZ165"/>
      <c r="JQA165"/>
      <c r="JQB165"/>
      <c r="JQC165"/>
      <c r="JQD165"/>
      <c r="JQE165"/>
      <c r="JQF165"/>
      <c r="JQG165"/>
      <c r="JQH165"/>
      <c r="JQI165"/>
      <c r="JQJ165"/>
      <c r="JQK165"/>
      <c r="JQL165"/>
      <c r="JQM165"/>
      <c r="JQN165"/>
      <c r="JQO165"/>
      <c r="JQP165"/>
      <c r="JQQ165"/>
      <c r="JQR165"/>
      <c r="JQS165"/>
      <c r="JQT165"/>
      <c r="JQU165"/>
      <c r="JQV165"/>
      <c r="JQW165"/>
      <c r="JQX165"/>
      <c r="JQY165"/>
      <c r="JQZ165"/>
      <c r="JRA165"/>
      <c r="JRB165"/>
      <c r="JRC165"/>
      <c r="JRD165"/>
      <c r="JRE165"/>
      <c r="JRF165"/>
      <c r="JRG165"/>
      <c r="JRH165"/>
      <c r="JRI165"/>
      <c r="JRJ165"/>
      <c r="JRK165"/>
      <c r="JRL165"/>
      <c r="JRM165"/>
      <c r="JRN165"/>
      <c r="JRO165"/>
      <c r="JRP165"/>
      <c r="JRQ165"/>
      <c r="JRR165"/>
      <c r="JRS165"/>
      <c r="JRT165"/>
      <c r="JRU165"/>
      <c r="JRV165"/>
      <c r="JRW165"/>
      <c r="JRX165"/>
      <c r="JRY165"/>
      <c r="JRZ165"/>
      <c r="JSA165"/>
      <c r="JSB165"/>
      <c r="JSC165"/>
      <c r="JSD165"/>
      <c r="JSE165"/>
      <c r="JSF165"/>
      <c r="JSG165"/>
      <c r="JSH165"/>
      <c r="JSI165"/>
      <c r="JSJ165"/>
      <c r="JSK165"/>
      <c r="JSL165"/>
      <c r="JSM165"/>
      <c r="JSN165"/>
      <c r="JSO165"/>
      <c r="JSP165"/>
      <c r="JSQ165"/>
      <c r="JSR165"/>
      <c r="JSS165"/>
      <c r="JST165"/>
      <c r="JSU165"/>
      <c r="JSV165"/>
      <c r="JSW165"/>
      <c r="JSX165"/>
      <c r="JSY165"/>
      <c r="JSZ165"/>
      <c r="JTA165"/>
      <c r="JTB165"/>
      <c r="JTC165"/>
      <c r="JTD165"/>
      <c r="JTE165"/>
      <c r="JTF165"/>
      <c r="JTG165"/>
      <c r="JTH165"/>
      <c r="JTI165"/>
      <c r="JTJ165"/>
      <c r="JTK165"/>
      <c r="JTL165"/>
      <c r="JTM165"/>
      <c r="JTN165"/>
      <c r="JTO165"/>
      <c r="JTP165"/>
      <c r="JTQ165"/>
      <c r="JTR165"/>
      <c r="JTS165"/>
      <c r="JTT165"/>
      <c r="JTU165"/>
      <c r="JTV165"/>
      <c r="JTW165"/>
      <c r="JTX165"/>
      <c r="JTY165"/>
      <c r="JTZ165"/>
      <c r="JUA165"/>
      <c r="JUB165"/>
      <c r="JUC165"/>
      <c r="JUD165"/>
      <c r="JUE165"/>
      <c r="JUF165"/>
      <c r="JUG165"/>
      <c r="JUH165"/>
      <c r="JUI165"/>
      <c r="JUJ165"/>
      <c r="JUK165"/>
      <c r="JUL165"/>
      <c r="JUM165"/>
      <c r="JUN165"/>
      <c r="JUO165"/>
      <c r="JUP165"/>
      <c r="JUQ165"/>
      <c r="JUR165"/>
      <c r="JUS165"/>
      <c r="JUT165"/>
      <c r="JUU165"/>
      <c r="JUV165"/>
      <c r="JUW165"/>
      <c r="JUX165"/>
      <c r="JUY165"/>
      <c r="JUZ165"/>
      <c r="JVA165"/>
      <c r="JVB165"/>
      <c r="JVC165"/>
      <c r="JVD165"/>
      <c r="JVE165"/>
      <c r="JVF165"/>
      <c r="JVG165"/>
      <c r="JVH165"/>
      <c r="JVI165"/>
      <c r="JVJ165"/>
      <c r="JVK165"/>
      <c r="JVL165"/>
      <c r="JVM165"/>
      <c r="JVN165"/>
      <c r="JVO165"/>
      <c r="JVP165"/>
      <c r="JVQ165"/>
      <c r="JVR165"/>
      <c r="JVS165"/>
      <c r="JVT165"/>
      <c r="JVU165"/>
      <c r="JVV165"/>
      <c r="JVW165"/>
      <c r="JVX165"/>
      <c r="JVY165"/>
      <c r="JVZ165"/>
      <c r="JWA165"/>
      <c r="JWB165"/>
      <c r="JWC165"/>
      <c r="JWD165"/>
      <c r="JWE165"/>
      <c r="JWF165"/>
      <c r="JWG165"/>
      <c r="JWH165"/>
      <c r="JWI165"/>
      <c r="JWJ165"/>
      <c r="JWK165"/>
      <c r="JWL165"/>
      <c r="JWM165"/>
      <c r="JWN165"/>
      <c r="JWO165"/>
      <c r="JWP165"/>
      <c r="JWQ165"/>
      <c r="JWR165"/>
      <c r="JWS165"/>
      <c r="JWT165"/>
      <c r="JWU165"/>
      <c r="JWV165"/>
      <c r="JWW165"/>
      <c r="JWX165"/>
      <c r="JWY165"/>
      <c r="JWZ165"/>
      <c r="JXA165"/>
      <c r="JXB165"/>
      <c r="JXC165"/>
      <c r="JXD165"/>
      <c r="JXE165"/>
      <c r="JXF165"/>
      <c r="JXG165"/>
      <c r="JXH165"/>
      <c r="JXI165"/>
      <c r="JXJ165"/>
      <c r="JXK165"/>
      <c r="JXL165"/>
      <c r="JXM165"/>
      <c r="JXN165"/>
      <c r="JXO165"/>
      <c r="JXP165"/>
      <c r="JXQ165"/>
      <c r="JXR165"/>
      <c r="JXS165"/>
      <c r="JXT165"/>
      <c r="JXU165"/>
      <c r="JXV165"/>
      <c r="JXW165"/>
      <c r="JXX165"/>
      <c r="JXY165"/>
      <c r="JXZ165"/>
      <c r="JYA165"/>
      <c r="JYB165"/>
      <c r="JYC165"/>
      <c r="JYD165"/>
      <c r="JYE165"/>
      <c r="JYF165"/>
      <c r="JYG165"/>
      <c r="JYH165"/>
      <c r="JYI165"/>
      <c r="JYJ165"/>
      <c r="JYK165"/>
      <c r="JYL165"/>
      <c r="JYM165"/>
      <c r="JYN165"/>
      <c r="JYO165"/>
      <c r="JYP165"/>
      <c r="JYQ165"/>
      <c r="JYR165"/>
      <c r="JYS165"/>
      <c r="JYT165"/>
      <c r="JYU165"/>
      <c r="JYV165"/>
      <c r="JYW165"/>
      <c r="JYX165"/>
      <c r="JYY165"/>
      <c r="JYZ165"/>
      <c r="JZA165"/>
      <c r="JZB165"/>
      <c r="JZC165"/>
      <c r="JZD165"/>
      <c r="JZE165"/>
      <c r="JZF165"/>
      <c r="JZG165"/>
      <c r="JZH165"/>
      <c r="JZI165"/>
      <c r="JZJ165"/>
      <c r="JZK165"/>
      <c r="JZL165"/>
      <c r="JZM165"/>
      <c r="JZN165"/>
      <c r="JZO165"/>
      <c r="JZP165"/>
      <c r="JZQ165"/>
      <c r="JZR165"/>
      <c r="JZS165"/>
      <c r="JZT165"/>
      <c r="JZU165"/>
      <c r="JZV165"/>
      <c r="JZW165"/>
      <c r="JZX165"/>
      <c r="JZY165"/>
      <c r="JZZ165"/>
      <c r="KAA165"/>
      <c r="KAB165"/>
      <c r="KAC165"/>
      <c r="KAD165"/>
      <c r="KAE165"/>
      <c r="KAF165"/>
      <c r="KAG165"/>
      <c r="KAH165"/>
      <c r="KAI165"/>
      <c r="KAJ165"/>
      <c r="KAK165"/>
      <c r="KAL165"/>
      <c r="KAM165"/>
      <c r="KAN165"/>
      <c r="KAO165"/>
      <c r="KAP165"/>
      <c r="KAQ165"/>
      <c r="KAR165"/>
      <c r="KAS165"/>
      <c r="KAT165"/>
      <c r="KAU165"/>
      <c r="KAV165"/>
      <c r="KAW165"/>
      <c r="KAX165"/>
      <c r="KAY165"/>
      <c r="KAZ165"/>
      <c r="KBA165"/>
      <c r="KBB165"/>
      <c r="KBC165"/>
      <c r="KBD165"/>
      <c r="KBE165"/>
      <c r="KBF165"/>
      <c r="KBG165"/>
      <c r="KBH165"/>
      <c r="KBI165"/>
      <c r="KBJ165"/>
      <c r="KBK165"/>
      <c r="KBL165"/>
      <c r="KBM165"/>
      <c r="KBN165"/>
      <c r="KBO165"/>
      <c r="KBP165"/>
      <c r="KBQ165"/>
      <c r="KBR165"/>
      <c r="KBS165"/>
      <c r="KBT165"/>
      <c r="KBU165"/>
      <c r="KBV165"/>
      <c r="KBW165"/>
      <c r="KBX165"/>
      <c r="KBY165"/>
      <c r="KBZ165"/>
      <c r="KCA165"/>
      <c r="KCB165"/>
      <c r="KCC165"/>
      <c r="KCD165"/>
      <c r="KCE165"/>
      <c r="KCF165"/>
      <c r="KCG165"/>
      <c r="KCH165"/>
      <c r="KCI165"/>
      <c r="KCJ165"/>
      <c r="KCK165"/>
      <c r="KCL165"/>
      <c r="KCM165"/>
      <c r="KCN165"/>
      <c r="KCO165"/>
      <c r="KCP165"/>
      <c r="KCQ165"/>
      <c r="KCR165"/>
      <c r="KCS165"/>
      <c r="KCT165"/>
      <c r="KCU165"/>
      <c r="KCV165"/>
      <c r="KCW165"/>
      <c r="KCX165"/>
      <c r="KCY165"/>
      <c r="KCZ165"/>
      <c r="KDA165"/>
      <c r="KDB165"/>
      <c r="KDC165"/>
      <c r="KDD165"/>
      <c r="KDE165"/>
      <c r="KDF165"/>
      <c r="KDG165"/>
      <c r="KDH165"/>
      <c r="KDI165"/>
      <c r="KDJ165"/>
      <c r="KDK165"/>
      <c r="KDL165"/>
      <c r="KDM165"/>
      <c r="KDN165"/>
      <c r="KDO165"/>
      <c r="KDP165"/>
      <c r="KDQ165"/>
      <c r="KDR165"/>
      <c r="KDS165"/>
      <c r="KDT165"/>
      <c r="KDU165"/>
      <c r="KDV165"/>
      <c r="KDW165"/>
      <c r="KDX165"/>
      <c r="KDY165"/>
      <c r="KDZ165"/>
      <c r="KEA165"/>
      <c r="KEB165"/>
      <c r="KEC165"/>
      <c r="KED165"/>
      <c r="KEE165"/>
      <c r="KEF165"/>
      <c r="KEG165"/>
      <c r="KEH165"/>
      <c r="KEI165"/>
      <c r="KEJ165"/>
      <c r="KEK165"/>
      <c r="KEL165"/>
      <c r="KEM165"/>
      <c r="KEN165"/>
      <c r="KEO165"/>
      <c r="KEP165"/>
      <c r="KEQ165"/>
      <c r="KER165"/>
      <c r="KES165"/>
      <c r="KET165"/>
      <c r="KEU165"/>
      <c r="KEV165"/>
      <c r="KEW165"/>
      <c r="KEX165"/>
      <c r="KEY165"/>
      <c r="KEZ165"/>
      <c r="KFA165"/>
      <c r="KFB165"/>
      <c r="KFC165"/>
      <c r="KFD165"/>
      <c r="KFE165"/>
      <c r="KFF165"/>
      <c r="KFG165"/>
      <c r="KFH165"/>
      <c r="KFI165"/>
      <c r="KFJ165"/>
      <c r="KFK165"/>
      <c r="KFL165"/>
      <c r="KFM165"/>
      <c r="KFN165"/>
      <c r="KFO165"/>
      <c r="KFP165"/>
      <c r="KFQ165"/>
      <c r="KFR165"/>
      <c r="KFS165"/>
      <c r="KFT165"/>
      <c r="KFU165"/>
      <c r="KFV165"/>
      <c r="KFW165"/>
      <c r="KFX165"/>
      <c r="KFY165"/>
      <c r="KFZ165"/>
      <c r="KGA165"/>
      <c r="KGB165"/>
      <c r="KGC165"/>
      <c r="KGD165"/>
      <c r="KGE165"/>
      <c r="KGF165"/>
      <c r="KGG165"/>
      <c r="KGH165"/>
      <c r="KGI165"/>
      <c r="KGJ165"/>
      <c r="KGK165"/>
      <c r="KGL165"/>
      <c r="KGM165"/>
      <c r="KGN165"/>
      <c r="KGO165"/>
      <c r="KGP165"/>
      <c r="KGQ165"/>
      <c r="KGR165"/>
      <c r="KGS165"/>
      <c r="KGT165"/>
      <c r="KGU165"/>
      <c r="KGV165"/>
      <c r="KGW165"/>
      <c r="KGX165"/>
      <c r="KGY165"/>
      <c r="KGZ165"/>
      <c r="KHA165"/>
      <c r="KHB165"/>
      <c r="KHC165"/>
      <c r="KHD165"/>
      <c r="KHE165"/>
      <c r="KHF165"/>
      <c r="KHG165"/>
      <c r="KHH165"/>
      <c r="KHI165"/>
      <c r="KHJ165"/>
      <c r="KHK165"/>
      <c r="KHL165"/>
      <c r="KHM165"/>
      <c r="KHN165"/>
      <c r="KHO165"/>
      <c r="KHP165"/>
      <c r="KHQ165"/>
      <c r="KHR165"/>
      <c r="KHS165"/>
      <c r="KHT165"/>
      <c r="KHU165"/>
      <c r="KHV165"/>
      <c r="KHW165"/>
      <c r="KHX165"/>
      <c r="KHY165"/>
      <c r="KHZ165"/>
      <c r="KIA165"/>
      <c r="KIB165"/>
      <c r="KIC165"/>
      <c r="KID165"/>
      <c r="KIE165"/>
      <c r="KIF165"/>
      <c r="KIG165"/>
      <c r="KIH165"/>
      <c r="KII165"/>
      <c r="KIJ165"/>
      <c r="KIK165"/>
      <c r="KIL165"/>
      <c r="KIM165"/>
      <c r="KIN165"/>
      <c r="KIO165"/>
      <c r="KIP165"/>
      <c r="KIQ165"/>
      <c r="KIR165"/>
      <c r="KIS165"/>
      <c r="KIT165"/>
      <c r="KIU165"/>
      <c r="KIV165"/>
      <c r="KIW165"/>
      <c r="KIX165"/>
      <c r="KIY165"/>
      <c r="KIZ165"/>
      <c r="KJA165"/>
      <c r="KJB165"/>
      <c r="KJC165"/>
      <c r="KJD165"/>
      <c r="KJE165"/>
      <c r="KJF165"/>
      <c r="KJG165"/>
      <c r="KJH165"/>
      <c r="KJI165"/>
      <c r="KJJ165"/>
      <c r="KJK165"/>
      <c r="KJL165"/>
      <c r="KJM165"/>
      <c r="KJN165"/>
      <c r="KJO165"/>
      <c r="KJP165"/>
      <c r="KJQ165"/>
      <c r="KJR165"/>
      <c r="KJS165"/>
      <c r="KJT165"/>
      <c r="KJU165"/>
      <c r="KJV165"/>
      <c r="KJW165"/>
      <c r="KJX165"/>
      <c r="KJY165"/>
      <c r="KJZ165"/>
      <c r="KKA165"/>
      <c r="KKB165"/>
      <c r="KKC165"/>
      <c r="KKD165"/>
      <c r="KKE165"/>
      <c r="KKF165"/>
      <c r="KKG165"/>
      <c r="KKH165"/>
      <c r="KKI165"/>
      <c r="KKJ165"/>
      <c r="KKK165"/>
      <c r="KKL165"/>
      <c r="KKM165"/>
      <c r="KKN165"/>
      <c r="KKO165"/>
      <c r="KKP165"/>
      <c r="KKQ165"/>
      <c r="KKR165"/>
      <c r="KKS165"/>
      <c r="KKT165"/>
      <c r="KKU165"/>
      <c r="KKV165"/>
      <c r="KKW165"/>
      <c r="KKX165"/>
      <c r="KKY165"/>
      <c r="KKZ165"/>
      <c r="KLA165"/>
      <c r="KLB165"/>
      <c r="KLC165"/>
      <c r="KLD165"/>
      <c r="KLE165"/>
      <c r="KLF165"/>
      <c r="KLG165"/>
      <c r="KLH165"/>
      <c r="KLI165"/>
      <c r="KLJ165"/>
      <c r="KLK165"/>
      <c r="KLL165"/>
      <c r="KLM165"/>
      <c r="KLN165"/>
      <c r="KLO165"/>
      <c r="KLP165"/>
      <c r="KLQ165"/>
      <c r="KLR165"/>
      <c r="KLS165"/>
      <c r="KLT165"/>
      <c r="KLU165"/>
      <c r="KLV165"/>
      <c r="KLW165"/>
      <c r="KLX165"/>
      <c r="KLY165"/>
      <c r="KLZ165"/>
      <c r="KMA165"/>
      <c r="KMB165"/>
      <c r="KMC165"/>
      <c r="KMD165"/>
      <c r="KME165"/>
      <c r="KMF165"/>
      <c r="KMG165"/>
      <c r="KMH165"/>
      <c r="KMI165"/>
      <c r="KMJ165"/>
      <c r="KMK165"/>
      <c r="KML165"/>
      <c r="KMM165"/>
      <c r="KMN165"/>
      <c r="KMO165"/>
      <c r="KMP165"/>
      <c r="KMQ165"/>
      <c r="KMR165"/>
      <c r="KMS165"/>
      <c r="KMT165"/>
      <c r="KMU165"/>
      <c r="KMV165"/>
      <c r="KMW165"/>
      <c r="KMX165"/>
      <c r="KMY165"/>
      <c r="KMZ165"/>
      <c r="KNA165"/>
      <c r="KNB165"/>
      <c r="KNC165"/>
      <c r="KND165"/>
      <c r="KNE165"/>
      <c r="KNF165"/>
      <c r="KNG165"/>
      <c r="KNH165"/>
      <c r="KNI165"/>
      <c r="KNJ165"/>
      <c r="KNK165"/>
      <c r="KNL165"/>
      <c r="KNM165"/>
      <c r="KNN165"/>
      <c r="KNO165"/>
      <c r="KNP165"/>
      <c r="KNQ165"/>
      <c r="KNR165"/>
      <c r="KNS165"/>
      <c r="KNT165"/>
      <c r="KNU165"/>
      <c r="KNV165"/>
      <c r="KNW165"/>
      <c r="KNX165"/>
      <c r="KNY165"/>
      <c r="KNZ165"/>
      <c r="KOA165"/>
      <c r="KOB165"/>
      <c r="KOC165"/>
      <c r="KOD165"/>
      <c r="KOE165"/>
      <c r="KOF165"/>
      <c r="KOG165"/>
      <c r="KOH165"/>
      <c r="KOI165"/>
      <c r="KOJ165"/>
      <c r="KOK165"/>
      <c r="KOL165"/>
      <c r="KOM165"/>
      <c r="KON165"/>
      <c r="KOO165"/>
      <c r="KOP165"/>
      <c r="KOQ165"/>
      <c r="KOR165"/>
      <c r="KOS165"/>
      <c r="KOT165"/>
      <c r="KOU165"/>
      <c r="KOV165"/>
      <c r="KOW165"/>
      <c r="KOX165"/>
      <c r="KOY165"/>
      <c r="KOZ165"/>
      <c r="KPA165"/>
      <c r="KPB165"/>
      <c r="KPC165"/>
      <c r="KPD165"/>
      <c r="KPE165"/>
      <c r="KPF165"/>
      <c r="KPG165"/>
      <c r="KPH165"/>
      <c r="KPI165"/>
      <c r="KPJ165"/>
      <c r="KPK165"/>
      <c r="KPL165"/>
      <c r="KPM165"/>
      <c r="KPN165"/>
      <c r="KPO165"/>
      <c r="KPP165"/>
      <c r="KPQ165"/>
      <c r="KPR165"/>
      <c r="KPS165"/>
      <c r="KPT165"/>
      <c r="KPU165"/>
      <c r="KPV165"/>
      <c r="KPW165"/>
      <c r="KPX165"/>
      <c r="KPY165"/>
      <c r="KPZ165"/>
      <c r="KQA165"/>
      <c r="KQB165"/>
      <c r="KQC165"/>
      <c r="KQD165"/>
      <c r="KQE165"/>
      <c r="KQF165"/>
      <c r="KQG165"/>
      <c r="KQH165"/>
      <c r="KQI165"/>
      <c r="KQJ165"/>
      <c r="KQK165"/>
      <c r="KQL165"/>
      <c r="KQM165"/>
      <c r="KQN165"/>
      <c r="KQO165"/>
      <c r="KQP165"/>
      <c r="KQQ165"/>
      <c r="KQR165"/>
      <c r="KQS165"/>
      <c r="KQT165"/>
      <c r="KQU165"/>
      <c r="KQV165"/>
      <c r="KQW165"/>
      <c r="KQX165"/>
      <c r="KQY165"/>
      <c r="KQZ165"/>
      <c r="KRA165"/>
      <c r="KRB165"/>
      <c r="KRC165"/>
      <c r="KRD165"/>
      <c r="KRE165"/>
      <c r="KRF165"/>
      <c r="KRG165"/>
      <c r="KRH165"/>
      <c r="KRI165"/>
      <c r="KRJ165"/>
      <c r="KRK165"/>
      <c r="KRL165"/>
      <c r="KRM165"/>
      <c r="KRN165"/>
      <c r="KRO165"/>
      <c r="KRP165"/>
      <c r="KRQ165"/>
      <c r="KRR165"/>
      <c r="KRS165"/>
      <c r="KRT165"/>
      <c r="KRU165"/>
      <c r="KRV165"/>
      <c r="KRW165"/>
      <c r="KRX165"/>
      <c r="KRY165"/>
      <c r="KRZ165"/>
      <c r="KSA165"/>
      <c r="KSB165"/>
      <c r="KSC165"/>
      <c r="KSD165"/>
      <c r="KSE165"/>
      <c r="KSF165"/>
      <c r="KSG165"/>
      <c r="KSH165"/>
      <c r="KSI165"/>
      <c r="KSJ165"/>
      <c r="KSK165"/>
      <c r="KSL165"/>
      <c r="KSM165"/>
      <c r="KSN165"/>
      <c r="KSO165"/>
      <c r="KSP165"/>
      <c r="KSQ165"/>
      <c r="KSR165"/>
      <c r="KSS165"/>
      <c r="KST165"/>
      <c r="KSU165"/>
      <c r="KSV165"/>
      <c r="KSW165"/>
      <c r="KSX165"/>
      <c r="KSY165"/>
      <c r="KSZ165"/>
      <c r="KTA165"/>
      <c r="KTB165"/>
      <c r="KTC165"/>
      <c r="KTD165"/>
      <c r="KTE165"/>
      <c r="KTF165"/>
      <c r="KTG165"/>
      <c r="KTH165"/>
      <c r="KTI165"/>
      <c r="KTJ165"/>
      <c r="KTK165"/>
      <c r="KTL165"/>
      <c r="KTM165"/>
      <c r="KTN165"/>
      <c r="KTO165"/>
      <c r="KTP165"/>
      <c r="KTQ165"/>
      <c r="KTR165"/>
      <c r="KTS165"/>
      <c r="KTT165"/>
      <c r="KTU165"/>
      <c r="KTV165"/>
      <c r="KTW165"/>
      <c r="KTX165"/>
      <c r="KTY165"/>
      <c r="KTZ165"/>
      <c r="KUA165"/>
      <c r="KUB165"/>
      <c r="KUC165"/>
      <c r="KUD165"/>
      <c r="KUE165"/>
      <c r="KUF165"/>
      <c r="KUG165"/>
      <c r="KUH165"/>
      <c r="KUI165"/>
      <c r="KUJ165"/>
      <c r="KUK165"/>
      <c r="KUL165"/>
      <c r="KUM165"/>
      <c r="KUN165"/>
      <c r="KUO165"/>
      <c r="KUP165"/>
      <c r="KUQ165"/>
      <c r="KUR165"/>
      <c r="KUS165"/>
      <c r="KUT165"/>
      <c r="KUU165"/>
      <c r="KUV165"/>
      <c r="KUW165"/>
      <c r="KUX165"/>
      <c r="KUY165"/>
      <c r="KUZ165"/>
      <c r="KVA165"/>
      <c r="KVB165"/>
      <c r="KVC165"/>
      <c r="KVD165"/>
      <c r="KVE165"/>
      <c r="KVF165"/>
      <c r="KVG165"/>
      <c r="KVH165"/>
      <c r="KVI165"/>
      <c r="KVJ165"/>
      <c r="KVK165"/>
      <c r="KVL165"/>
      <c r="KVM165"/>
      <c r="KVN165"/>
      <c r="KVO165"/>
      <c r="KVP165"/>
      <c r="KVQ165"/>
      <c r="KVR165"/>
      <c r="KVS165"/>
      <c r="KVT165"/>
      <c r="KVU165"/>
      <c r="KVV165"/>
      <c r="KVW165"/>
      <c r="KVX165"/>
      <c r="KVY165"/>
      <c r="KVZ165"/>
      <c r="KWA165"/>
      <c r="KWB165"/>
      <c r="KWC165"/>
      <c r="KWD165"/>
      <c r="KWE165"/>
      <c r="KWF165"/>
      <c r="KWG165"/>
      <c r="KWH165"/>
      <c r="KWI165"/>
      <c r="KWJ165"/>
      <c r="KWK165"/>
      <c r="KWL165"/>
      <c r="KWM165"/>
      <c r="KWN165"/>
      <c r="KWO165"/>
      <c r="KWP165"/>
      <c r="KWQ165"/>
      <c r="KWR165"/>
      <c r="KWS165"/>
      <c r="KWT165"/>
      <c r="KWU165"/>
      <c r="KWV165"/>
      <c r="KWW165"/>
      <c r="KWX165"/>
      <c r="KWY165"/>
      <c r="KWZ165"/>
      <c r="KXA165"/>
      <c r="KXB165"/>
      <c r="KXC165"/>
      <c r="KXD165"/>
      <c r="KXE165"/>
      <c r="KXF165"/>
      <c r="KXG165"/>
      <c r="KXH165"/>
      <c r="KXI165"/>
      <c r="KXJ165"/>
      <c r="KXK165"/>
      <c r="KXL165"/>
      <c r="KXM165"/>
      <c r="KXN165"/>
      <c r="KXO165"/>
      <c r="KXP165"/>
      <c r="KXQ165"/>
      <c r="KXR165"/>
      <c r="KXS165"/>
      <c r="KXT165"/>
      <c r="KXU165"/>
      <c r="KXV165"/>
      <c r="KXW165"/>
      <c r="KXX165"/>
      <c r="KXY165"/>
      <c r="KXZ165"/>
      <c r="KYA165"/>
      <c r="KYB165"/>
      <c r="KYC165"/>
      <c r="KYD165"/>
      <c r="KYE165"/>
      <c r="KYF165"/>
      <c r="KYG165"/>
      <c r="KYH165"/>
      <c r="KYI165"/>
      <c r="KYJ165"/>
      <c r="KYK165"/>
      <c r="KYL165"/>
      <c r="KYM165"/>
      <c r="KYN165"/>
      <c r="KYO165"/>
      <c r="KYP165"/>
      <c r="KYQ165"/>
      <c r="KYR165"/>
      <c r="KYS165"/>
      <c r="KYT165"/>
      <c r="KYU165"/>
      <c r="KYV165"/>
      <c r="KYW165"/>
      <c r="KYX165"/>
      <c r="KYY165"/>
      <c r="KYZ165"/>
      <c r="KZA165"/>
      <c r="KZB165"/>
      <c r="KZC165"/>
      <c r="KZD165"/>
      <c r="KZE165"/>
      <c r="KZF165"/>
      <c r="KZG165"/>
      <c r="KZH165"/>
      <c r="KZI165"/>
      <c r="KZJ165"/>
      <c r="KZK165"/>
      <c r="KZL165"/>
      <c r="KZM165"/>
      <c r="KZN165"/>
      <c r="KZO165"/>
      <c r="KZP165"/>
      <c r="KZQ165"/>
      <c r="KZR165"/>
      <c r="KZS165"/>
      <c r="KZT165"/>
      <c r="KZU165"/>
      <c r="KZV165"/>
      <c r="KZW165"/>
      <c r="KZX165"/>
      <c r="KZY165"/>
      <c r="KZZ165"/>
      <c r="LAA165"/>
      <c r="LAB165"/>
      <c r="LAC165"/>
      <c r="LAD165"/>
      <c r="LAE165"/>
      <c r="LAF165"/>
      <c r="LAG165"/>
      <c r="LAH165"/>
      <c r="LAI165"/>
      <c r="LAJ165"/>
      <c r="LAK165"/>
      <c r="LAL165"/>
      <c r="LAM165"/>
      <c r="LAN165"/>
      <c r="LAO165"/>
      <c r="LAP165"/>
      <c r="LAQ165"/>
      <c r="LAR165"/>
      <c r="LAS165"/>
      <c r="LAT165"/>
      <c r="LAU165"/>
      <c r="LAV165"/>
      <c r="LAW165"/>
      <c r="LAX165"/>
      <c r="LAY165"/>
      <c r="LAZ165"/>
      <c r="LBA165"/>
      <c r="LBB165"/>
      <c r="LBC165"/>
      <c r="LBD165"/>
      <c r="LBE165"/>
      <c r="LBF165"/>
      <c r="LBG165"/>
      <c r="LBH165"/>
      <c r="LBI165"/>
      <c r="LBJ165"/>
      <c r="LBK165"/>
      <c r="LBL165"/>
      <c r="LBM165"/>
      <c r="LBN165"/>
      <c r="LBO165"/>
      <c r="LBP165"/>
      <c r="LBQ165"/>
      <c r="LBR165"/>
      <c r="LBS165"/>
      <c r="LBT165"/>
      <c r="LBU165"/>
      <c r="LBV165"/>
      <c r="LBW165"/>
      <c r="LBX165"/>
      <c r="LBY165"/>
      <c r="LBZ165"/>
      <c r="LCA165"/>
      <c r="LCB165"/>
      <c r="LCC165"/>
      <c r="LCD165"/>
      <c r="LCE165"/>
      <c r="LCF165"/>
      <c r="LCG165"/>
      <c r="LCH165"/>
      <c r="LCI165"/>
      <c r="LCJ165"/>
      <c r="LCK165"/>
      <c r="LCL165"/>
      <c r="LCM165"/>
      <c r="LCN165"/>
      <c r="LCO165"/>
      <c r="LCP165"/>
      <c r="LCQ165"/>
      <c r="LCR165"/>
      <c r="LCS165"/>
      <c r="LCT165"/>
      <c r="LCU165"/>
      <c r="LCV165"/>
      <c r="LCW165"/>
      <c r="LCX165"/>
      <c r="LCY165"/>
      <c r="LCZ165"/>
      <c r="LDA165"/>
      <c r="LDB165"/>
      <c r="LDC165"/>
      <c r="LDD165"/>
      <c r="LDE165"/>
      <c r="LDF165"/>
      <c r="LDG165"/>
      <c r="LDH165"/>
      <c r="LDI165"/>
      <c r="LDJ165"/>
      <c r="LDK165"/>
      <c r="LDL165"/>
      <c r="LDM165"/>
      <c r="LDN165"/>
      <c r="LDO165"/>
      <c r="LDP165"/>
      <c r="LDQ165"/>
      <c r="LDR165"/>
      <c r="LDS165"/>
      <c r="LDT165"/>
      <c r="LDU165"/>
      <c r="LDV165"/>
      <c r="LDW165"/>
      <c r="LDX165"/>
      <c r="LDY165"/>
      <c r="LDZ165"/>
      <c r="LEA165"/>
      <c r="LEB165"/>
      <c r="LEC165"/>
      <c r="LED165"/>
      <c r="LEE165"/>
      <c r="LEF165"/>
      <c r="LEG165"/>
      <c r="LEH165"/>
      <c r="LEI165"/>
      <c r="LEJ165"/>
      <c r="LEK165"/>
      <c r="LEL165"/>
      <c r="LEM165"/>
      <c r="LEN165"/>
      <c r="LEO165"/>
      <c r="LEP165"/>
      <c r="LEQ165"/>
      <c r="LER165"/>
      <c r="LES165"/>
      <c r="LET165"/>
      <c r="LEU165"/>
      <c r="LEV165"/>
      <c r="LEW165"/>
      <c r="LEX165"/>
      <c r="LEY165"/>
      <c r="LEZ165"/>
      <c r="LFA165"/>
      <c r="LFB165"/>
      <c r="LFC165"/>
      <c r="LFD165"/>
      <c r="LFE165"/>
      <c r="LFF165"/>
      <c r="LFG165"/>
      <c r="LFH165"/>
      <c r="LFI165"/>
      <c r="LFJ165"/>
      <c r="LFK165"/>
      <c r="LFL165"/>
      <c r="LFM165"/>
      <c r="LFN165"/>
      <c r="LFO165"/>
      <c r="LFP165"/>
      <c r="LFQ165"/>
      <c r="LFR165"/>
      <c r="LFS165"/>
      <c r="LFT165"/>
      <c r="LFU165"/>
      <c r="LFV165"/>
      <c r="LFW165"/>
      <c r="LFX165"/>
      <c r="LFY165"/>
      <c r="LFZ165"/>
      <c r="LGA165"/>
      <c r="LGB165"/>
      <c r="LGC165"/>
      <c r="LGD165"/>
      <c r="LGE165"/>
      <c r="LGF165"/>
      <c r="LGG165"/>
      <c r="LGH165"/>
      <c r="LGI165"/>
      <c r="LGJ165"/>
      <c r="LGK165"/>
      <c r="LGL165"/>
      <c r="LGM165"/>
      <c r="LGN165"/>
      <c r="LGO165"/>
      <c r="LGP165"/>
      <c r="LGQ165"/>
      <c r="LGR165"/>
      <c r="LGS165"/>
      <c r="LGT165"/>
      <c r="LGU165"/>
      <c r="LGV165"/>
      <c r="LGW165"/>
      <c r="LGX165"/>
      <c r="LGY165"/>
      <c r="LGZ165"/>
      <c r="LHA165"/>
      <c r="LHB165"/>
      <c r="LHC165"/>
      <c r="LHD165"/>
      <c r="LHE165"/>
      <c r="LHF165"/>
      <c r="LHG165"/>
      <c r="LHH165"/>
      <c r="LHI165"/>
      <c r="LHJ165"/>
      <c r="LHK165"/>
      <c r="LHL165"/>
      <c r="LHM165"/>
      <c r="LHN165"/>
      <c r="LHO165"/>
      <c r="LHP165"/>
      <c r="LHQ165"/>
      <c r="LHR165"/>
      <c r="LHS165"/>
      <c r="LHT165"/>
      <c r="LHU165"/>
      <c r="LHV165"/>
      <c r="LHW165"/>
      <c r="LHX165"/>
      <c r="LHY165"/>
      <c r="LHZ165"/>
      <c r="LIA165"/>
      <c r="LIB165"/>
      <c r="LIC165"/>
      <c r="LID165"/>
      <c r="LIE165"/>
      <c r="LIF165"/>
      <c r="LIG165"/>
      <c r="LIH165"/>
      <c r="LII165"/>
      <c r="LIJ165"/>
      <c r="LIK165"/>
      <c r="LIL165"/>
      <c r="LIM165"/>
      <c r="LIN165"/>
      <c r="LIO165"/>
      <c r="LIP165"/>
      <c r="LIQ165"/>
      <c r="LIR165"/>
      <c r="LIS165"/>
      <c r="LIT165"/>
      <c r="LIU165"/>
      <c r="LIV165"/>
      <c r="LIW165"/>
      <c r="LIX165"/>
      <c r="LIY165"/>
      <c r="LIZ165"/>
      <c r="LJA165"/>
      <c r="LJB165"/>
      <c r="LJC165"/>
      <c r="LJD165"/>
      <c r="LJE165"/>
      <c r="LJF165"/>
      <c r="LJG165"/>
      <c r="LJH165"/>
      <c r="LJI165"/>
      <c r="LJJ165"/>
      <c r="LJK165"/>
      <c r="LJL165"/>
      <c r="LJM165"/>
      <c r="LJN165"/>
      <c r="LJO165"/>
      <c r="LJP165"/>
      <c r="LJQ165"/>
      <c r="LJR165"/>
      <c r="LJS165"/>
      <c r="LJT165"/>
      <c r="LJU165"/>
      <c r="LJV165"/>
      <c r="LJW165"/>
      <c r="LJX165"/>
      <c r="LJY165"/>
      <c r="LJZ165"/>
      <c r="LKA165"/>
      <c r="LKB165"/>
      <c r="LKC165"/>
      <c r="LKD165"/>
      <c r="LKE165"/>
      <c r="LKF165"/>
      <c r="LKG165"/>
      <c r="LKH165"/>
      <c r="LKI165"/>
      <c r="LKJ165"/>
      <c r="LKK165"/>
      <c r="LKL165"/>
      <c r="LKM165"/>
      <c r="LKN165"/>
      <c r="LKO165"/>
      <c r="LKP165"/>
      <c r="LKQ165"/>
      <c r="LKR165"/>
      <c r="LKS165"/>
      <c r="LKT165"/>
      <c r="LKU165"/>
      <c r="LKV165"/>
      <c r="LKW165"/>
      <c r="LKX165"/>
      <c r="LKY165"/>
      <c r="LKZ165"/>
      <c r="LLA165"/>
      <c r="LLB165"/>
      <c r="LLC165"/>
      <c r="LLD165"/>
      <c r="LLE165"/>
      <c r="LLF165"/>
      <c r="LLG165"/>
      <c r="LLH165"/>
      <c r="LLI165"/>
      <c r="LLJ165"/>
      <c r="LLK165"/>
      <c r="LLL165"/>
      <c r="LLM165"/>
      <c r="LLN165"/>
      <c r="LLO165"/>
      <c r="LLP165"/>
      <c r="LLQ165"/>
      <c r="LLR165"/>
      <c r="LLS165"/>
      <c r="LLT165"/>
      <c r="LLU165"/>
      <c r="LLV165"/>
      <c r="LLW165"/>
      <c r="LLX165"/>
      <c r="LLY165"/>
      <c r="LLZ165"/>
      <c r="LMA165"/>
      <c r="LMB165"/>
      <c r="LMC165"/>
      <c r="LMD165"/>
      <c r="LME165"/>
      <c r="LMF165"/>
      <c r="LMG165"/>
      <c r="LMH165"/>
      <c r="LMI165"/>
      <c r="LMJ165"/>
      <c r="LMK165"/>
      <c r="LML165"/>
      <c r="LMM165"/>
      <c r="LMN165"/>
      <c r="LMO165"/>
      <c r="LMP165"/>
      <c r="LMQ165"/>
      <c r="LMR165"/>
      <c r="LMS165"/>
      <c r="LMT165"/>
      <c r="LMU165"/>
      <c r="LMV165"/>
      <c r="LMW165"/>
      <c r="LMX165"/>
      <c r="LMY165"/>
      <c r="LMZ165"/>
      <c r="LNA165"/>
      <c r="LNB165"/>
      <c r="LNC165"/>
      <c r="LND165"/>
      <c r="LNE165"/>
      <c r="LNF165"/>
      <c r="LNG165"/>
      <c r="LNH165"/>
      <c r="LNI165"/>
      <c r="LNJ165"/>
      <c r="LNK165"/>
      <c r="LNL165"/>
      <c r="LNM165"/>
      <c r="LNN165"/>
      <c r="LNO165"/>
      <c r="LNP165"/>
      <c r="LNQ165"/>
      <c r="LNR165"/>
      <c r="LNS165"/>
      <c r="LNT165"/>
      <c r="LNU165"/>
      <c r="LNV165"/>
      <c r="LNW165"/>
      <c r="LNX165"/>
      <c r="LNY165"/>
      <c r="LNZ165"/>
      <c r="LOA165"/>
      <c r="LOB165"/>
      <c r="LOC165"/>
      <c r="LOD165"/>
      <c r="LOE165"/>
      <c r="LOF165"/>
      <c r="LOG165"/>
      <c r="LOH165"/>
      <c r="LOI165"/>
      <c r="LOJ165"/>
      <c r="LOK165"/>
      <c r="LOL165"/>
      <c r="LOM165"/>
      <c r="LON165"/>
      <c r="LOO165"/>
      <c r="LOP165"/>
      <c r="LOQ165"/>
      <c r="LOR165"/>
      <c r="LOS165"/>
      <c r="LOT165"/>
      <c r="LOU165"/>
      <c r="LOV165"/>
      <c r="LOW165"/>
      <c r="LOX165"/>
      <c r="LOY165"/>
      <c r="LOZ165"/>
      <c r="LPA165"/>
      <c r="LPB165"/>
      <c r="LPC165"/>
      <c r="LPD165"/>
      <c r="LPE165"/>
      <c r="LPF165"/>
      <c r="LPG165"/>
      <c r="LPH165"/>
      <c r="LPI165"/>
      <c r="LPJ165"/>
      <c r="LPK165"/>
      <c r="LPL165"/>
      <c r="LPM165"/>
      <c r="LPN165"/>
      <c r="LPO165"/>
      <c r="LPP165"/>
      <c r="LPQ165"/>
      <c r="LPR165"/>
      <c r="LPS165"/>
      <c r="LPT165"/>
      <c r="LPU165"/>
      <c r="LPV165"/>
      <c r="LPW165"/>
      <c r="LPX165"/>
      <c r="LPY165"/>
      <c r="LPZ165"/>
      <c r="LQA165"/>
      <c r="LQB165"/>
      <c r="LQC165"/>
      <c r="LQD165"/>
      <c r="LQE165"/>
      <c r="LQF165"/>
      <c r="LQG165"/>
      <c r="LQH165"/>
      <c r="LQI165"/>
      <c r="LQJ165"/>
      <c r="LQK165"/>
      <c r="LQL165"/>
      <c r="LQM165"/>
      <c r="LQN165"/>
      <c r="LQO165"/>
      <c r="LQP165"/>
      <c r="LQQ165"/>
      <c r="LQR165"/>
      <c r="LQS165"/>
      <c r="LQT165"/>
      <c r="LQU165"/>
      <c r="LQV165"/>
      <c r="LQW165"/>
      <c r="LQX165"/>
      <c r="LQY165"/>
      <c r="LQZ165"/>
      <c r="LRA165"/>
      <c r="LRB165"/>
      <c r="LRC165"/>
      <c r="LRD165"/>
      <c r="LRE165"/>
      <c r="LRF165"/>
      <c r="LRG165"/>
      <c r="LRH165"/>
      <c r="LRI165"/>
      <c r="LRJ165"/>
      <c r="LRK165"/>
      <c r="LRL165"/>
      <c r="LRM165"/>
      <c r="LRN165"/>
      <c r="LRO165"/>
      <c r="LRP165"/>
      <c r="LRQ165"/>
      <c r="LRR165"/>
      <c r="LRS165"/>
      <c r="LRT165"/>
      <c r="LRU165"/>
      <c r="LRV165"/>
      <c r="LRW165"/>
      <c r="LRX165"/>
      <c r="LRY165"/>
      <c r="LRZ165"/>
      <c r="LSA165"/>
      <c r="LSB165"/>
      <c r="LSC165"/>
      <c r="LSD165"/>
      <c r="LSE165"/>
      <c r="LSF165"/>
      <c r="LSG165"/>
      <c r="LSH165"/>
      <c r="LSI165"/>
      <c r="LSJ165"/>
      <c r="LSK165"/>
      <c r="LSL165"/>
      <c r="LSM165"/>
      <c r="LSN165"/>
      <c r="LSO165"/>
      <c r="LSP165"/>
      <c r="LSQ165"/>
      <c r="LSR165"/>
      <c r="LSS165"/>
      <c r="LST165"/>
      <c r="LSU165"/>
      <c r="LSV165"/>
      <c r="LSW165"/>
      <c r="LSX165"/>
      <c r="LSY165"/>
      <c r="LSZ165"/>
      <c r="LTA165"/>
      <c r="LTB165"/>
      <c r="LTC165"/>
      <c r="LTD165"/>
      <c r="LTE165"/>
      <c r="LTF165"/>
      <c r="LTG165"/>
      <c r="LTH165"/>
      <c r="LTI165"/>
      <c r="LTJ165"/>
      <c r="LTK165"/>
      <c r="LTL165"/>
      <c r="LTM165"/>
      <c r="LTN165"/>
      <c r="LTO165"/>
      <c r="LTP165"/>
      <c r="LTQ165"/>
      <c r="LTR165"/>
      <c r="LTS165"/>
      <c r="LTT165"/>
      <c r="LTU165"/>
      <c r="LTV165"/>
      <c r="LTW165"/>
      <c r="LTX165"/>
      <c r="LTY165"/>
      <c r="LTZ165"/>
      <c r="LUA165"/>
      <c r="LUB165"/>
      <c r="LUC165"/>
      <c r="LUD165"/>
      <c r="LUE165"/>
      <c r="LUF165"/>
      <c r="LUG165"/>
      <c r="LUH165"/>
      <c r="LUI165"/>
      <c r="LUJ165"/>
      <c r="LUK165"/>
      <c r="LUL165"/>
      <c r="LUM165"/>
      <c r="LUN165"/>
      <c r="LUO165"/>
      <c r="LUP165"/>
      <c r="LUQ165"/>
      <c r="LUR165"/>
      <c r="LUS165"/>
      <c r="LUT165"/>
      <c r="LUU165"/>
      <c r="LUV165"/>
      <c r="LUW165"/>
      <c r="LUX165"/>
      <c r="LUY165"/>
      <c r="LUZ165"/>
      <c r="LVA165"/>
      <c r="LVB165"/>
      <c r="LVC165"/>
      <c r="LVD165"/>
      <c r="LVE165"/>
      <c r="LVF165"/>
      <c r="LVG165"/>
      <c r="LVH165"/>
      <c r="LVI165"/>
      <c r="LVJ165"/>
      <c r="LVK165"/>
      <c r="LVL165"/>
      <c r="LVM165"/>
      <c r="LVN165"/>
      <c r="LVO165"/>
      <c r="LVP165"/>
      <c r="LVQ165"/>
      <c r="LVR165"/>
      <c r="LVS165"/>
      <c r="LVT165"/>
      <c r="LVU165"/>
      <c r="LVV165"/>
      <c r="LVW165"/>
      <c r="LVX165"/>
      <c r="LVY165"/>
      <c r="LVZ165"/>
      <c r="LWA165"/>
      <c r="LWB165"/>
      <c r="LWC165"/>
      <c r="LWD165"/>
      <c r="LWE165"/>
      <c r="LWF165"/>
      <c r="LWG165"/>
      <c r="LWH165"/>
      <c r="LWI165"/>
      <c r="LWJ165"/>
      <c r="LWK165"/>
      <c r="LWL165"/>
      <c r="LWM165"/>
      <c r="LWN165"/>
      <c r="LWO165"/>
      <c r="LWP165"/>
      <c r="LWQ165"/>
      <c r="LWR165"/>
      <c r="LWS165"/>
      <c r="LWT165"/>
      <c r="LWU165"/>
      <c r="LWV165"/>
      <c r="LWW165"/>
      <c r="LWX165"/>
      <c r="LWY165"/>
      <c r="LWZ165"/>
      <c r="LXA165"/>
      <c r="LXB165"/>
      <c r="LXC165"/>
      <c r="LXD165"/>
      <c r="LXE165"/>
      <c r="LXF165"/>
      <c r="LXG165"/>
      <c r="LXH165"/>
      <c r="LXI165"/>
      <c r="LXJ165"/>
      <c r="LXK165"/>
      <c r="LXL165"/>
      <c r="LXM165"/>
      <c r="LXN165"/>
      <c r="LXO165"/>
      <c r="LXP165"/>
      <c r="LXQ165"/>
      <c r="LXR165"/>
      <c r="LXS165"/>
      <c r="LXT165"/>
      <c r="LXU165"/>
      <c r="LXV165"/>
      <c r="LXW165"/>
      <c r="LXX165"/>
      <c r="LXY165"/>
      <c r="LXZ165"/>
      <c r="LYA165"/>
      <c r="LYB165"/>
      <c r="LYC165"/>
      <c r="LYD165"/>
      <c r="LYE165"/>
      <c r="LYF165"/>
      <c r="LYG165"/>
      <c r="LYH165"/>
      <c r="LYI165"/>
      <c r="LYJ165"/>
      <c r="LYK165"/>
      <c r="LYL165"/>
      <c r="LYM165"/>
      <c r="LYN165"/>
      <c r="LYO165"/>
      <c r="LYP165"/>
      <c r="LYQ165"/>
      <c r="LYR165"/>
      <c r="LYS165"/>
      <c r="LYT165"/>
      <c r="LYU165"/>
      <c r="LYV165"/>
      <c r="LYW165"/>
      <c r="LYX165"/>
      <c r="LYY165"/>
      <c r="LYZ165"/>
      <c r="LZA165"/>
      <c r="LZB165"/>
      <c r="LZC165"/>
      <c r="LZD165"/>
      <c r="LZE165"/>
      <c r="LZF165"/>
      <c r="LZG165"/>
      <c r="LZH165"/>
      <c r="LZI165"/>
      <c r="LZJ165"/>
      <c r="LZK165"/>
      <c r="LZL165"/>
      <c r="LZM165"/>
      <c r="LZN165"/>
      <c r="LZO165"/>
      <c r="LZP165"/>
      <c r="LZQ165"/>
      <c r="LZR165"/>
      <c r="LZS165"/>
      <c r="LZT165"/>
      <c r="LZU165"/>
      <c r="LZV165"/>
      <c r="LZW165"/>
      <c r="LZX165"/>
      <c r="LZY165"/>
      <c r="LZZ165"/>
      <c r="MAA165"/>
      <c r="MAB165"/>
      <c r="MAC165"/>
      <c r="MAD165"/>
      <c r="MAE165"/>
      <c r="MAF165"/>
      <c r="MAG165"/>
      <c r="MAH165"/>
      <c r="MAI165"/>
      <c r="MAJ165"/>
      <c r="MAK165"/>
      <c r="MAL165"/>
      <c r="MAM165"/>
      <c r="MAN165"/>
      <c r="MAO165"/>
      <c r="MAP165"/>
      <c r="MAQ165"/>
      <c r="MAR165"/>
      <c r="MAS165"/>
      <c r="MAT165"/>
      <c r="MAU165"/>
      <c r="MAV165"/>
      <c r="MAW165"/>
      <c r="MAX165"/>
      <c r="MAY165"/>
      <c r="MAZ165"/>
      <c r="MBA165"/>
      <c r="MBB165"/>
      <c r="MBC165"/>
      <c r="MBD165"/>
      <c r="MBE165"/>
      <c r="MBF165"/>
      <c r="MBG165"/>
      <c r="MBH165"/>
      <c r="MBI165"/>
      <c r="MBJ165"/>
      <c r="MBK165"/>
      <c r="MBL165"/>
      <c r="MBM165"/>
      <c r="MBN165"/>
      <c r="MBO165"/>
      <c r="MBP165"/>
      <c r="MBQ165"/>
      <c r="MBR165"/>
      <c r="MBS165"/>
      <c r="MBT165"/>
      <c r="MBU165"/>
      <c r="MBV165"/>
      <c r="MBW165"/>
      <c r="MBX165"/>
      <c r="MBY165"/>
      <c r="MBZ165"/>
      <c r="MCA165"/>
      <c r="MCB165"/>
      <c r="MCC165"/>
      <c r="MCD165"/>
      <c r="MCE165"/>
      <c r="MCF165"/>
      <c r="MCG165"/>
      <c r="MCH165"/>
      <c r="MCI165"/>
      <c r="MCJ165"/>
      <c r="MCK165"/>
      <c r="MCL165"/>
      <c r="MCM165"/>
      <c r="MCN165"/>
      <c r="MCO165"/>
      <c r="MCP165"/>
      <c r="MCQ165"/>
      <c r="MCR165"/>
      <c r="MCS165"/>
      <c r="MCT165"/>
      <c r="MCU165"/>
      <c r="MCV165"/>
      <c r="MCW165"/>
      <c r="MCX165"/>
      <c r="MCY165"/>
      <c r="MCZ165"/>
      <c r="MDA165"/>
      <c r="MDB165"/>
      <c r="MDC165"/>
      <c r="MDD165"/>
      <c r="MDE165"/>
      <c r="MDF165"/>
      <c r="MDG165"/>
      <c r="MDH165"/>
      <c r="MDI165"/>
      <c r="MDJ165"/>
      <c r="MDK165"/>
      <c r="MDL165"/>
      <c r="MDM165"/>
      <c r="MDN165"/>
      <c r="MDO165"/>
      <c r="MDP165"/>
      <c r="MDQ165"/>
      <c r="MDR165"/>
      <c r="MDS165"/>
      <c r="MDT165"/>
      <c r="MDU165"/>
      <c r="MDV165"/>
      <c r="MDW165"/>
      <c r="MDX165"/>
      <c r="MDY165"/>
      <c r="MDZ165"/>
      <c r="MEA165"/>
      <c r="MEB165"/>
      <c r="MEC165"/>
      <c r="MED165"/>
      <c r="MEE165"/>
      <c r="MEF165"/>
      <c r="MEG165"/>
      <c r="MEH165"/>
      <c r="MEI165"/>
      <c r="MEJ165"/>
      <c r="MEK165"/>
      <c r="MEL165"/>
      <c r="MEM165"/>
      <c r="MEN165"/>
      <c r="MEO165"/>
      <c r="MEP165"/>
      <c r="MEQ165"/>
      <c r="MER165"/>
      <c r="MES165"/>
      <c r="MET165"/>
      <c r="MEU165"/>
      <c r="MEV165"/>
      <c r="MEW165"/>
      <c r="MEX165"/>
      <c r="MEY165"/>
      <c r="MEZ165"/>
      <c r="MFA165"/>
      <c r="MFB165"/>
      <c r="MFC165"/>
      <c r="MFD165"/>
      <c r="MFE165"/>
      <c r="MFF165"/>
      <c r="MFG165"/>
      <c r="MFH165"/>
      <c r="MFI165"/>
      <c r="MFJ165"/>
      <c r="MFK165"/>
      <c r="MFL165"/>
      <c r="MFM165"/>
      <c r="MFN165"/>
      <c r="MFO165"/>
      <c r="MFP165"/>
      <c r="MFQ165"/>
      <c r="MFR165"/>
      <c r="MFS165"/>
      <c r="MFT165"/>
      <c r="MFU165"/>
      <c r="MFV165"/>
      <c r="MFW165"/>
      <c r="MFX165"/>
      <c r="MFY165"/>
      <c r="MFZ165"/>
      <c r="MGA165"/>
      <c r="MGB165"/>
      <c r="MGC165"/>
      <c r="MGD165"/>
      <c r="MGE165"/>
      <c r="MGF165"/>
      <c r="MGG165"/>
      <c r="MGH165"/>
      <c r="MGI165"/>
      <c r="MGJ165"/>
      <c r="MGK165"/>
      <c r="MGL165"/>
      <c r="MGM165"/>
      <c r="MGN165"/>
      <c r="MGO165"/>
      <c r="MGP165"/>
      <c r="MGQ165"/>
      <c r="MGR165"/>
      <c r="MGS165"/>
      <c r="MGT165"/>
      <c r="MGU165"/>
      <c r="MGV165"/>
      <c r="MGW165"/>
      <c r="MGX165"/>
      <c r="MGY165"/>
      <c r="MGZ165"/>
      <c r="MHA165"/>
      <c r="MHB165"/>
      <c r="MHC165"/>
      <c r="MHD165"/>
      <c r="MHE165"/>
      <c r="MHF165"/>
      <c r="MHG165"/>
      <c r="MHH165"/>
      <c r="MHI165"/>
      <c r="MHJ165"/>
      <c r="MHK165"/>
      <c r="MHL165"/>
      <c r="MHM165"/>
      <c r="MHN165"/>
      <c r="MHO165"/>
      <c r="MHP165"/>
      <c r="MHQ165"/>
      <c r="MHR165"/>
      <c r="MHS165"/>
      <c r="MHT165"/>
      <c r="MHU165"/>
      <c r="MHV165"/>
      <c r="MHW165"/>
      <c r="MHX165"/>
      <c r="MHY165"/>
      <c r="MHZ165"/>
      <c r="MIA165"/>
      <c r="MIB165"/>
      <c r="MIC165"/>
      <c r="MID165"/>
      <c r="MIE165"/>
      <c r="MIF165"/>
      <c r="MIG165"/>
      <c r="MIH165"/>
      <c r="MII165"/>
      <c r="MIJ165"/>
      <c r="MIK165"/>
      <c r="MIL165"/>
      <c r="MIM165"/>
      <c r="MIN165"/>
      <c r="MIO165"/>
      <c r="MIP165"/>
      <c r="MIQ165"/>
      <c r="MIR165"/>
      <c r="MIS165"/>
      <c r="MIT165"/>
      <c r="MIU165"/>
      <c r="MIV165"/>
      <c r="MIW165"/>
      <c r="MIX165"/>
      <c r="MIY165"/>
      <c r="MIZ165"/>
      <c r="MJA165"/>
      <c r="MJB165"/>
      <c r="MJC165"/>
      <c r="MJD165"/>
      <c r="MJE165"/>
      <c r="MJF165"/>
      <c r="MJG165"/>
      <c r="MJH165"/>
      <c r="MJI165"/>
      <c r="MJJ165"/>
      <c r="MJK165"/>
      <c r="MJL165"/>
      <c r="MJM165"/>
      <c r="MJN165"/>
      <c r="MJO165"/>
      <c r="MJP165"/>
      <c r="MJQ165"/>
      <c r="MJR165"/>
      <c r="MJS165"/>
      <c r="MJT165"/>
      <c r="MJU165"/>
      <c r="MJV165"/>
      <c r="MJW165"/>
      <c r="MJX165"/>
      <c r="MJY165"/>
      <c r="MJZ165"/>
      <c r="MKA165"/>
      <c r="MKB165"/>
      <c r="MKC165"/>
      <c r="MKD165"/>
      <c r="MKE165"/>
      <c r="MKF165"/>
      <c r="MKG165"/>
      <c r="MKH165"/>
      <c r="MKI165"/>
      <c r="MKJ165"/>
      <c r="MKK165"/>
      <c r="MKL165"/>
      <c r="MKM165"/>
      <c r="MKN165"/>
      <c r="MKO165"/>
      <c r="MKP165"/>
      <c r="MKQ165"/>
      <c r="MKR165"/>
      <c r="MKS165"/>
      <c r="MKT165"/>
      <c r="MKU165"/>
      <c r="MKV165"/>
      <c r="MKW165"/>
      <c r="MKX165"/>
      <c r="MKY165"/>
      <c r="MKZ165"/>
      <c r="MLA165"/>
      <c r="MLB165"/>
      <c r="MLC165"/>
      <c r="MLD165"/>
      <c r="MLE165"/>
      <c r="MLF165"/>
      <c r="MLG165"/>
      <c r="MLH165"/>
      <c r="MLI165"/>
      <c r="MLJ165"/>
      <c r="MLK165"/>
      <c r="MLL165"/>
      <c r="MLM165"/>
      <c r="MLN165"/>
      <c r="MLO165"/>
      <c r="MLP165"/>
      <c r="MLQ165"/>
      <c r="MLR165"/>
      <c r="MLS165"/>
      <c r="MLT165"/>
      <c r="MLU165"/>
      <c r="MLV165"/>
      <c r="MLW165"/>
      <c r="MLX165"/>
      <c r="MLY165"/>
      <c r="MLZ165"/>
      <c r="MMA165"/>
      <c r="MMB165"/>
      <c r="MMC165"/>
      <c r="MMD165"/>
      <c r="MME165"/>
      <c r="MMF165"/>
      <c r="MMG165"/>
      <c r="MMH165"/>
      <c r="MMI165"/>
      <c r="MMJ165"/>
      <c r="MMK165"/>
      <c r="MML165"/>
      <c r="MMM165"/>
      <c r="MMN165"/>
      <c r="MMO165"/>
      <c r="MMP165"/>
      <c r="MMQ165"/>
      <c r="MMR165"/>
      <c r="MMS165"/>
      <c r="MMT165"/>
      <c r="MMU165"/>
      <c r="MMV165"/>
      <c r="MMW165"/>
      <c r="MMX165"/>
      <c r="MMY165"/>
      <c r="MMZ165"/>
      <c r="MNA165"/>
      <c r="MNB165"/>
      <c r="MNC165"/>
      <c r="MND165"/>
      <c r="MNE165"/>
      <c r="MNF165"/>
      <c r="MNG165"/>
      <c r="MNH165"/>
      <c r="MNI165"/>
      <c r="MNJ165"/>
      <c r="MNK165"/>
      <c r="MNL165"/>
      <c r="MNM165"/>
      <c r="MNN165"/>
      <c r="MNO165"/>
      <c r="MNP165"/>
      <c r="MNQ165"/>
      <c r="MNR165"/>
      <c r="MNS165"/>
      <c r="MNT165"/>
      <c r="MNU165"/>
      <c r="MNV165"/>
      <c r="MNW165"/>
      <c r="MNX165"/>
      <c r="MNY165"/>
      <c r="MNZ165"/>
      <c r="MOA165"/>
      <c r="MOB165"/>
      <c r="MOC165"/>
      <c r="MOD165"/>
      <c r="MOE165"/>
      <c r="MOF165"/>
      <c r="MOG165"/>
      <c r="MOH165"/>
      <c r="MOI165"/>
      <c r="MOJ165"/>
      <c r="MOK165"/>
      <c r="MOL165"/>
      <c r="MOM165"/>
      <c r="MON165"/>
      <c r="MOO165"/>
      <c r="MOP165"/>
      <c r="MOQ165"/>
      <c r="MOR165"/>
      <c r="MOS165"/>
      <c r="MOT165"/>
      <c r="MOU165"/>
      <c r="MOV165"/>
      <c r="MOW165"/>
      <c r="MOX165"/>
      <c r="MOY165"/>
      <c r="MOZ165"/>
      <c r="MPA165"/>
      <c r="MPB165"/>
      <c r="MPC165"/>
      <c r="MPD165"/>
      <c r="MPE165"/>
      <c r="MPF165"/>
      <c r="MPG165"/>
      <c r="MPH165"/>
      <c r="MPI165"/>
      <c r="MPJ165"/>
      <c r="MPK165"/>
      <c r="MPL165"/>
      <c r="MPM165"/>
      <c r="MPN165"/>
      <c r="MPO165"/>
      <c r="MPP165"/>
      <c r="MPQ165"/>
      <c r="MPR165"/>
      <c r="MPS165"/>
      <c r="MPT165"/>
      <c r="MPU165"/>
      <c r="MPV165"/>
      <c r="MPW165"/>
      <c r="MPX165"/>
      <c r="MPY165"/>
      <c r="MPZ165"/>
      <c r="MQA165"/>
      <c r="MQB165"/>
      <c r="MQC165"/>
      <c r="MQD165"/>
      <c r="MQE165"/>
      <c r="MQF165"/>
      <c r="MQG165"/>
      <c r="MQH165"/>
      <c r="MQI165"/>
      <c r="MQJ165"/>
      <c r="MQK165"/>
      <c r="MQL165"/>
      <c r="MQM165"/>
      <c r="MQN165"/>
      <c r="MQO165"/>
      <c r="MQP165"/>
      <c r="MQQ165"/>
      <c r="MQR165"/>
      <c r="MQS165"/>
      <c r="MQT165"/>
      <c r="MQU165"/>
      <c r="MQV165"/>
      <c r="MQW165"/>
      <c r="MQX165"/>
      <c r="MQY165"/>
      <c r="MQZ165"/>
      <c r="MRA165"/>
      <c r="MRB165"/>
      <c r="MRC165"/>
      <c r="MRD165"/>
      <c r="MRE165"/>
      <c r="MRF165"/>
      <c r="MRG165"/>
      <c r="MRH165"/>
      <c r="MRI165"/>
      <c r="MRJ165"/>
      <c r="MRK165"/>
      <c r="MRL165"/>
      <c r="MRM165"/>
      <c r="MRN165"/>
      <c r="MRO165"/>
      <c r="MRP165"/>
      <c r="MRQ165"/>
      <c r="MRR165"/>
      <c r="MRS165"/>
      <c r="MRT165"/>
      <c r="MRU165"/>
      <c r="MRV165"/>
      <c r="MRW165"/>
      <c r="MRX165"/>
      <c r="MRY165"/>
      <c r="MRZ165"/>
      <c r="MSA165"/>
      <c r="MSB165"/>
      <c r="MSC165"/>
      <c r="MSD165"/>
      <c r="MSE165"/>
      <c r="MSF165"/>
      <c r="MSG165"/>
      <c r="MSH165"/>
      <c r="MSI165"/>
      <c r="MSJ165"/>
      <c r="MSK165"/>
      <c r="MSL165"/>
      <c r="MSM165"/>
      <c r="MSN165"/>
      <c r="MSO165"/>
      <c r="MSP165"/>
      <c r="MSQ165"/>
      <c r="MSR165"/>
      <c r="MSS165"/>
      <c r="MST165"/>
      <c r="MSU165"/>
      <c r="MSV165"/>
      <c r="MSW165"/>
      <c r="MSX165"/>
      <c r="MSY165"/>
      <c r="MSZ165"/>
      <c r="MTA165"/>
      <c r="MTB165"/>
      <c r="MTC165"/>
      <c r="MTD165"/>
      <c r="MTE165"/>
      <c r="MTF165"/>
      <c r="MTG165"/>
      <c r="MTH165"/>
      <c r="MTI165"/>
      <c r="MTJ165"/>
      <c r="MTK165"/>
      <c r="MTL165"/>
      <c r="MTM165"/>
      <c r="MTN165"/>
      <c r="MTO165"/>
      <c r="MTP165"/>
      <c r="MTQ165"/>
      <c r="MTR165"/>
      <c r="MTS165"/>
      <c r="MTT165"/>
      <c r="MTU165"/>
      <c r="MTV165"/>
      <c r="MTW165"/>
      <c r="MTX165"/>
      <c r="MTY165"/>
      <c r="MTZ165"/>
      <c r="MUA165"/>
      <c r="MUB165"/>
      <c r="MUC165"/>
      <c r="MUD165"/>
      <c r="MUE165"/>
      <c r="MUF165"/>
      <c r="MUG165"/>
      <c r="MUH165"/>
      <c r="MUI165"/>
      <c r="MUJ165"/>
      <c r="MUK165"/>
      <c r="MUL165"/>
      <c r="MUM165"/>
      <c r="MUN165"/>
      <c r="MUO165"/>
      <c r="MUP165"/>
      <c r="MUQ165"/>
      <c r="MUR165"/>
      <c r="MUS165"/>
      <c r="MUT165"/>
      <c r="MUU165"/>
      <c r="MUV165"/>
      <c r="MUW165"/>
      <c r="MUX165"/>
      <c r="MUY165"/>
      <c r="MUZ165"/>
      <c r="MVA165"/>
      <c r="MVB165"/>
      <c r="MVC165"/>
      <c r="MVD165"/>
      <c r="MVE165"/>
      <c r="MVF165"/>
      <c r="MVG165"/>
      <c r="MVH165"/>
      <c r="MVI165"/>
      <c r="MVJ165"/>
      <c r="MVK165"/>
      <c r="MVL165"/>
      <c r="MVM165"/>
      <c r="MVN165"/>
      <c r="MVO165"/>
      <c r="MVP165"/>
      <c r="MVQ165"/>
      <c r="MVR165"/>
      <c r="MVS165"/>
      <c r="MVT165"/>
      <c r="MVU165"/>
      <c r="MVV165"/>
      <c r="MVW165"/>
      <c r="MVX165"/>
      <c r="MVY165"/>
      <c r="MVZ165"/>
      <c r="MWA165"/>
      <c r="MWB165"/>
      <c r="MWC165"/>
      <c r="MWD165"/>
      <c r="MWE165"/>
      <c r="MWF165"/>
      <c r="MWG165"/>
      <c r="MWH165"/>
      <c r="MWI165"/>
      <c r="MWJ165"/>
      <c r="MWK165"/>
      <c r="MWL165"/>
      <c r="MWM165"/>
      <c r="MWN165"/>
      <c r="MWO165"/>
      <c r="MWP165"/>
      <c r="MWQ165"/>
      <c r="MWR165"/>
      <c r="MWS165"/>
      <c r="MWT165"/>
      <c r="MWU165"/>
      <c r="MWV165"/>
      <c r="MWW165"/>
      <c r="MWX165"/>
      <c r="MWY165"/>
      <c r="MWZ165"/>
      <c r="MXA165"/>
      <c r="MXB165"/>
      <c r="MXC165"/>
      <c r="MXD165"/>
      <c r="MXE165"/>
      <c r="MXF165"/>
      <c r="MXG165"/>
      <c r="MXH165"/>
      <c r="MXI165"/>
      <c r="MXJ165"/>
      <c r="MXK165"/>
      <c r="MXL165"/>
      <c r="MXM165"/>
      <c r="MXN165"/>
      <c r="MXO165"/>
      <c r="MXP165"/>
      <c r="MXQ165"/>
      <c r="MXR165"/>
      <c r="MXS165"/>
      <c r="MXT165"/>
      <c r="MXU165"/>
      <c r="MXV165"/>
      <c r="MXW165"/>
      <c r="MXX165"/>
      <c r="MXY165"/>
      <c r="MXZ165"/>
      <c r="MYA165"/>
      <c r="MYB165"/>
      <c r="MYC165"/>
      <c r="MYD165"/>
      <c r="MYE165"/>
      <c r="MYF165"/>
      <c r="MYG165"/>
      <c r="MYH165"/>
      <c r="MYI165"/>
      <c r="MYJ165"/>
      <c r="MYK165"/>
      <c r="MYL165"/>
      <c r="MYM165"/>
      <c r="MYN165"/>
      <c r="MYO165"/>
      <c r="MYP165"/>
      <c r="MYQ165"/>
      <c r="MYR165"/>
      <c r="MYS165"/>
      <c r="MYT165"/>
      <c r="MYU165"/>
      <c r="MYV165"/>
      <c r="MYW165"/>
      <c r="MYX165"/>
      <c r="MYY165"/>
      <c r="MYZ165"/>
      <c r="MZA165"/>
      <c r="MZB165"/>
      <c r="MZC165"/>
      <c r="MZD165"/>
      <c r="MZE165"/>
      <c r="MZF165"/>
      <c r="MZG165"/>
      <c r="MZH165"/>
      <c r="MZI165"/>
      <c r="MZJ165"/>
      <c r="MZK165"/>
      <c r="MZL165"/>
      <c r="MZM165"/>
      <c r="MZN165"/>
      <c r="MZO165"/>
      <c r="MZP165"/>
      <c r="MZQ165"/>
      <c r="MZR165"/>
      <c r="MZS165"/>
      <c r="MZT165"/>
      <c r="MZU165"/>
      <c r="MZV165"/>
      <c r="MZW165"/>
      <c r="MZX165"/>
      <c r="MZY165"/>
      <c r="MZZ165"/>
      <c r="NAA165"/>
      <c r="NAB165"/>
      <c r="NAC165"/>
      <c r="NAD165"/>
      <c r="NAE165"/>
      <c r="NAF165"/>
      <c r="NAG165"/>
      <c r="NAH165"/>
      <c r="NAI165"/>
      <c r="NAJ165"/>
      <c r="NAK165"/>
      <c r="NAL165"/>
      <c r="NAM165"/>
      <c r="NAN165"/>
      <c r="NAO165"/>
      <c r="NAP165"/>
      <c r="NAQ165"/>
      <c r="NAR165"/>
      <c r="NAS165"/>
      <c r="NAT165"/>
      <c r="NAU165"/>
      <c r="NAV165"/>
      <c r="NAW165"/>
      <c r="NAX165"/>
      <c r="NAY165"/>
      <c r="NAZ165"/>
      <c r="NBA165"/>
      <c r="NBB165"/>
      <c r="NBC165"/>
      <c r="NBD165"/>
      <c r="NBE165"/>
      <c r="NBF165"/>
      <c r="NBG165"/>
      <c r="NBH165"/>
      <c r="NBI165"/>
      <c r="NBJ165"/>
      <c r="NBK165"/>
      <c r="NBL165"/>
      <c r="NBM165"/>
      <c r="NBN165"/>
      <c r="NBO165"/>
      <c r="NBP165"/>
      <c r="NBQ165"/>
      <c r="NBR165"/>
      <c r="NBS165"/>
      <c r="NBT165"/>
      <c r="NBU165"/>
      <c r="NBV165"/>
      <c r="NBW165"/>
      <c r="NBX165"/>
      <c r="NBY165"/>
      <c r="NBZ165"/>
      <c r="NCA165"/>
      <c r="NCB165"/>
      <c r="NCC165"/>
      <c r="NCD165"/>
      <c r="NCE165"/>
      <c r="NCF165"/>
      <c r="NCG165"/>
      <c r="NCH165"/>
      <c r="NCI165"/>
      <c r="NCJ165"/>
      <c r="NCK165"/>
      <c r="NCL165"/>
      <c r="NCM165"/>
      <c r="NCN165"/>
      <c r="NCO165"/>
      <c r="NCP165"/>
      <c r="NCQ165"/>
      <c r="NCR165"/>
      <c r="NCS165"/>
      <c r="NCT165"/>
      <c r="NCU165"/>
      <c r="NCV165"/>
      <c r="NCW165"/>
      <c r="NCX165"/>
      <c r="NCY165"/>
      <c r="NCZ165"/>
      <c r="NDA165"/>
      <c r="NDB165"/>
      <c r="NDC165"/>
      <c r="NDD165"/>
      <c r="NDE165"/>
      <c r="NDF165"/>
      <c r="NDG165"/>
      <c r="NDH165"/>
      <c r="NDI165"/>
      <c r="NDJ165"/>
      <c r="NDK165"/>
      <c r="NDL165"/>
      <c r="NDM165"/>
      <c r="NDN165"/>
      <c r="NDO165"/>
      <c r="NDP165"/>
      <c r="NDQ165"/>
      <c r="NDR165"/>
      <c r="NDS165"/>
      <c r="NDT165"/>
      <c r="NDU165"/>
      <c r="NDV165"/>
      <c r="NDW165"/>
      <c r="NDX165"/>
      <c r="NDY165"/>
      <c r="NDZ165"/>
      <c r="NEA165"/>
      <c r="NEB165"/>
      <c r="NEC165"/>
      <c r="NED165"/>
      <c r="NEE165"/>
      <c r="NEF165"/>
      <c r="NEG165"/>
      <c r="NEH165"/>
      <c r="NEI165"/>
      <c r="NEJ165"/>
      <c r="NEK165"/>
      <c r="NEL165"/>
      <c r="NEM165"/>
      <c r="NEN165"/>
      <c r="NEO165"/>
      <c r="NEP165"/>
      <c r="NEQ165"/>
      <c r="NER165"/>
      <c r="NES165"/>
      <c r="NET165"/>
      <c r="NEU165"/>
      <c r="NEV165"/>
      <c r="NEW165"/>
      <c r="NEX165"/>
      <c r="NEY165"/>
      <c r="NEZ165"/>
      <c r="NFA165"/>
      <c r="NFB165"/>
      <c r="NFC165"/>
      <c r="NFD165"/>
      <c r="NFE165"/>
      <c r="NFF165"/>
      <c r="NFG165"/>
      <c r="NFH165"/>
      <c r="NFI165"/>
      <c r="NFJ165"/>
      <c r="NFK165"/>
      <c r="NFL165"/>
      <c r="NFM165"/>
      <c r="NFN165"/>
      <c r="NFO165"/>
      <c r="NFP165"/>
      <c r="NFQ165"/>
      <c r="NFR165"/>
      <c r="NFS165"/>
      <c r="NFT165"/>
      <c r="NFU165"/>
      <c r="NFV165"/>
      <c r="NFW165"/>
      <c r="NFX165"/>
      <c r="NFY165"/>
      <c r="NFZ165"/>
      <c r="NGA165"/>
      <c r="NGB165"/>
      <c r="NGC165"/>
      <c r="NGD165"/>
      <c r="NGE165"/>
      <c r="NGF165"/>
      <c r="NGG165"/>
      <c r="NGH165"/>
      <c r="NGI165"/>
      <c r="NGJ165"/>
      <c r="NGK165"/>
      <c r="NGL165"/>
      <c r="NGM165"/>
      <c r="NGN165"/>
      <c r="NGO165"/>
      <c r="NGP165"/>
      <c r="NGQ165"/>
      <c r="NGR165"/>
      <c r="NGS165"/>
      <c r="NGT165"/>
      <c r="NGU165"/>
      <c r="NGV165"/>
      <c r="NGW165"/>
      <c r="NGX165"/>
      <c r="NGY165"/>
      <c r="NGZ165"/>
      <c r="NHA165"/>
      <c r="NHB165"/>
      <c r="NHC165"/>
      <c r="NHD165"/>
      <c r="NHE165"/>
      <c r="NHF165"/>
      <c r="NHG165"/>
      <c r="NHH165"/>
      <c r="NHI165"/>
      <c r="NHJ165"/>
      <c r="NHK165"/>
      <c r="NHL165"/>
      <c r="NHM165"/>
      <c r="NHN165"/>
      <c r="NHO165"/>
      <c r="NHP165"/>
      <c r="NHQ165"/>
      <c r="NHR165"/>
      <c r="NHS165"/>
      <c r="NHT165"/>
      <c r="NHU165"/>
      <c r="NHV165"/>
      <c r="NHW165"/>
      <c r="NHX165"/>
      <c r="NHY165"/>
      <c r="NHZ165"/>
      <c r="NIA165"/>
      <c r="NIB165"/>
      <c r="NIC165"/>
      <c r="NID165"/>
      <c r="NIE165"/>
      <c r="NIF165"/>
      <c r="NIG165"/>
      <c r="NIH165"/>
      <c r="NII165"/>
      <c r="NIJ165"/>
      <c r="NIK165"/>
      <c r="NIL165"/>
      <c r="NIM165"/>
      <c r="NIN165"/>
      <c r="NIO165"/>
      <c r="NIP165"/>
      <c r="NIQ165"/>
      <c r="NIR165"/>
      <c r="NIS165"/>
      <c r="NIT165"/>
      <c r="NIU165"/>
      <c r="NIV165"/>
      <c r="NIW165"/>
      <c r="NIX165"/>
      <c r="NIY165"/>
      <c r="NIZ165"/>
      <c r="NJA165"/>
      <c r="NJB165"/>
      <c r="NJC165"/>
      <c r="NJD165"/>
      <c r="NJE165"/>
      <c r="NJF165"/>
      <c r="NJG165"/>
      <c r="NJH165"/>
      <c r="NJI165"/>
      <c r="NJJ165"/>
      <c r="NJK165"/>
      <c r="NJL165"/>
      <c r="NJM165"/>
      <c r="NJN165"/>
      <c r="NJO165"/>
      <c r="NJP165"/>
      <c r="NJQ165"/>
      <c r="NJR165"/>
      <c r="NJS165"/>
      <c r="NJT165"/>
      <c r="NJU165"/>
      <c r="NJV165"/>
      <c r="NJW165"/>
      <c r="NJX165"/>
      <c r="NJY165"/>
      <c r="NJZ165"/>
      <c r="NKA165"/>
      <c r="NKB165"/>
      <c r="NKC165"/>
      <c r="NKD165"/>
      <c r="NKE165"/>
      <c r="NKF165"/>
      <c r="NKG165"/>
      <c r="NKH165"/>
      <c r="NKI165"/>
      <c r="NKJ165"/>
      <c r="NKK165"/>
      <c r="NKL165"/>
      <c r="NKM165"/>
      <c r="NKN165"/>
      <c r="NKO165"/>
      <c r="NKP165"/>
      <c r="NKQ165"/>
      <c r="NKR165"/>
      <c r="NKS165"/>
      <c r="NKT165"/>
      <c r="NKU165"/>
      <c r="NKV165"/>
      <c r="NKW165"/>
      <c r="NKX165"/>
      <c r="NKY165"/>
      <c r="NKZ165"/>
      <c r="NLA165"/>
      <c r="NLB165"/>
      <c r="NLC165"/>
      <c r="NLD165"/>
      <c r="NLE165"/>
      <c r="NLF165"/>
      <c r="NLG165"/>
      <c r="NLH165"/>
      <c r="NLI165"/>
      <c r="NLJ165"/>
      <c r="NLK165"/>
      <c r="NLL165"/>
      <c r="NLM165"/>
      <c r="NLN165"/>
      <c r="NLO165"/>
      <c r="NLP165"/>
      <c r="NLQ165"/>
      <c r="NLR165"/>
      <c r="NLS165"/>
      <c r="NLT165"/>
      <c r="NLU165"/>
      <c r="NLV165"/>
      <c r="NLW165"/>
      <c r="NLX165"/>
      <c r="NLY165"/>
      <c r="NLZ165"/>
      <c r="NMA165"/>
      <c r="NMB165"/>
      <c r="NMC165"/>
      <c r="NMD165"/>
      <c r="NME165"/>
      <c r="NMF165"/>
      <c r="NMG165"/>
      <c r="NMH165"/>
      <c r="NMI165"/>
      <c r="NMJ165"/>
      <c r="NMK165"/>
      <c r="NML165"/>
      <c r="NMM165"/>
      <c r="NMN165"/>
      <c r="NMO165"/>
      <c r="NMP165"/>
      <c r="NMQ165"/>
      <c r="NMR165"/>
      <c r="NMS165"/>
      <c r="NMT165"/>
      <c r="NMU165"/>
      <c r="NMV165"/>
      <c r="NMW165"/>
      <c r="NMX165"/>
      <c r="NMY165"/>
      <c r="NMZ165"/>
      <c r="NNA165"/>
      <c r="NNB165"/>
      <c r="NNC165"/>
      <c r="NND165"/>
      <c r="NNE165"/>
      <c r="NNF165"/>
      <c r="NNG165"/>
      <c r="NNH165"/>
      <c r="NNI165"/>
      <c r="NNJ165"/>
      <c r="NNK165"/>
      <c r="NNL165"/>
      <c r="NNM165"/>
      <c r="NNN165"/>
      <c r="NNO165"/>
      <c r="NNP165"/>
      <c r="NNQ165"/>
      <c r="NNR165"/>
      <c r="NNS165"/>
      <c r="NNT165"/>
      <c r="NNU165"/>
      <c r="NNV165"/>
      <c r="NNW165"/>
      <c r="NNX165"/>
      <c r="NNY165"/>
      <c r="NNZ165"/>
      <c r="NOA165"/>
      <c r="NOB165"/>
      <c r="NOC165"/>
      <c r="NOD165"/>
      <c r="NOE165"/>
      <c r="NOF165"/>
      <c r="NOG165"/>
      <c r="NOH165"/>
      <c r="NOI165"/>
      <c r="NOJ165"/>
      <c r="NOK165"/>
      <c r="NOL165"/>
      <c r="NOM165"/>
      <c r="NON165"/>
      <c r="NOO165"/>
      <c r="NOP165"/>
      <c r="NOQ165"/>
      <c r="NOR165"/>
      <c r="NOS165"/>
      <c r="NOT165"/>
      <c r="NOU165"/>
      <c r="NOV165"/>
      <c r="NOW165"/>
      <c r="NOX165"/>
      <c r="NOY165"/>
      <c r="NOZ165"/>
      <c r="NPA165"/>
      <c r="NPB165"/>
      <c r="NPC165"/>
      <c r="NPD165"/>
      <c r="NPE165"/>
      <c r="NPF165"/>
      <c r="NPG165"/>
      <c r="NPH165"/>
      <c r="NPI165"/>
      <c r="NPJ165"/>
      <c r="NPK165"/>
      <c r="NPL165"/>
      <c r="NPM165"/>
      <c r="NPN165"/>
      <c r="NPO165"/>
      <c r="NPP165"/>
      <c r="NPQ165"/>
      <c r="NPR165"/>
      <c r="NPS165"/>
      <c r="NPT165"/>
      <c r="NPU165"/>
      <c r="NPV165"/>
      <c r="NPW165"/>
      <c r="NPX165"/>
      <c r="NPY165"/>
      <c r="NPZ165"/>
      <c r="NQA165"/>
      <c r="NQB165"/>
      <c r="NQC165"/>
      <c r="NQD165"/>
      <c r="NQE165"/>
      <c r="NQF165"/>
      <c r="NQG165"/>
      <c r="NQH165"/>
      <c r="NQI165"/>
      <c r="NQJ165"/>
      <c r="NQK165"/>
      <c r="NQL165"/>
      <c r="NQM165"/>
      <c r="NQN165"/>
      <c r="NQO165"/>
      <c r="NQP165"/>
      <c r="NQQ165"/>
      <c r="NQR165"/>
      <c r="NQS165"/>
      <c r="NQT165"/>
      <c r="NQU165"/>
      <c r="NQV165"/>
      <c r="NQW165"/>
      <c r="NQX165"/>
      <c r="NQY165"/>
      <c r="NQZ165"/>
      <c r="NRA165"/>
      <c r="NRB165"/>
      <c r="NRC165"/>
      <c r="NRD165"/>
      <c r="NRE165"/>
      <c r="NRF165"/>
      <c r="NRG165"/>
      <c r="NRH165"/>
      <c r="NRI165"/>
      <c r="NRJ165"/>
      <c r="NRK165"/>
      <c r="NRL165"/>
      <c r="NRM165"/>
      <c r="NRN165"/>
      <c r="NRO165"/>
      <c r="NRP165"/>
      <c r="NRQ165"/>
      <c r="NRR165"/>
      <c r="NRS165"/>
      <c r="NRT165"/>
      <c r="NRU165"/>
      <c r="NRV165"/>
      <c r="NRW165"/>
      <c r="NRX165"/>
      <c r="NRY165"/>
      <c r="NRZ165"/>
      <c r="NSA165"/>
      <c r="NSB165"/>
      <c r="NSC165"/>
      <c r="NSD165"/>
      <c r="NSE165"/>
      <c r="NSF165"/>
      <c r="NSG165"/>
      <c r="NSH165"/>
      <c r="NSI165"/>
      <c r="NSJ165"/>
      <c r="NSK165"/>
      <c r="NSL165"/>
      <c r="NSM165"/>
      <c r="NSN165"/>
      <c r="NSO165"/>
      <c r="NSP165"/>
      <c r="NSQ165"/>
      <c r="NSR165"/>
      <c r="NSS165"/>
      <c r="NST165"/>
      <c r="NSU165"/>
      <c r="NSV165"/>
      <c r="NSW165"/>
      <c r="NSX165"/>
      <c r="NSY165"/>
      <c r="NSZ165"/>
      <c r="NTA165"/>
      <c r="NTB165"/>
      <c r="NTC165"/>
      <c r="NTD165"/>
      <c r="NTE165"/>
      <c r="NTF165"/>
      <c r="NTG165"/>
      <c r="NTH165"/>
      <c r="NTI165"/>
      <c r="NTJ165"/>
      <c r="NTK165"/>
      <c r="NTL165"/>
      <c r="NTM165"/>
      <c r="NTN165"/>
      <c r="NTO165"/>
      <c r="NTP165"/>
      <c r="NTQ165"/>
      <c r="NTR165"/>
      <c r="NTS165"/>
      <c r="NTT165"/>
      <c r="NTU165"/>
      <c r="NTV165"/>
      <c r="NTW165"/>
      <c r="NTX165"/>
      <c r="NTY165"/>
      <c r="NTZ165"/>
      <c r="NUA165"/>
      <c r="NUB165"/>
      <c r="NUC165"/>
      <c r="NUD165"/>
      <c r="NUE165"/>
      <c r="NUF165"/>
      <c r="NUG165"/>
      <c r="NUH165"/>
      <c r="NUI165"/>
      <c r="NUJ165"/>
      <c r="NUK165"/>
      <c r="NUL165"/>
      <c r="NUM165"/>
      <c r="NUN165"/>
      <c r="NUO165"/>
      <c r="NUP165"/>
      <c r="NUQ165"/>
      <c r="NUR165"/>
      <c r="NUS165"/>
      <c r="NUT165"/>
      <c r="NUU165"/>
      <c r="NUV165"/>
      <c r="NUW165"/>
      <c r="NUX165"/>
      <c r="NUY165"/>
      <c r="NUZ165"/>
      <c r="NVA165"/>
      <c r="NVB165"/>
      <c r="NVC165"/>
      <c r="NVD165"/>
      <c r="NVE165"/>
      <c r="NVF165"/>
      <c r="NVG165"/>
      <c r="NVH165"/>
      <c r="NVI165"/>
      <c r="NVJ165"/>
      <c r="NVK165"/>
      <c r="NVL165"/>
      <c r="NVM165"/>
      <c r="NVN165"/>
      <c r="NVO165"/>
      <c r="NVP165"/>
      <c r="NVQ165"/>
      <c r="NVR165"/>
      <c r="NVS165"/>
      <c r="NVT165"/>
      <c r="NVU165"/>
      <c r="NVV165"/>
      <c r="NVW165"/>
      <c r="NVX165"/>
      <c r="NVY165"/>
      <c r="NVZ165"/>
      <c r="NWA165"/>
      <c r="NWB165"/>
      <c r="NWC165"/>
      <c r="NWD165"/>
      <c r="NWE165"/>
      <c r="NWF165"/>
      <c r="NWG165"/>
      <c r="NWH165"/>
      <c r="NWI165"/>
      <c r="NWJ165"/>
      <c r="NWK165"/>
      <c r="NWL165"/>
      <c r="NWM165"/>
      <c r="NWN165"/>
      <c r="NWO165"/>
      <c r="NWP165"/>
      <c r="NWQ165"/>
      <c r="NWR165"/>
      <c r="NWS165"/>
      <c r="NWT165"/>
      <c r="NWU165"/>
      <c r="NWV165"/>
      <c r="NWW165"/>
      <c r="NWX165"/>
      <c r="NWY165"/>
      <c r="NWZ165"/>
      <c r="NXA165"/>
      <c r="NXB165"/>
      <c r="NXC165"/>
      <c r="NXD165"/>
      <c r="NXE165"/>
      <c r="NXF165"/>
      <c r="NXG165"/>
      <c r="NXH165"/>
      <c r="NXI165"/>
      <c r="NXJ165"/>
      <c r="NXK165"/>
      <c r="NXL165"/>
      <c r="NXM165"/>
      <c r="NXN165"/>
      <c r="NXO165"/>
      <c r="NXP165"/>
      <c r="NXQ165"/>
      <c r="NXR165"/>
      <c r="NXS165"/>
      <c r="NXT165"/>
      <c r="NXU165"/>
      <c r="NXV165"/>
      <c r="NXW165"/>
      <c r="NXX165"/>
      <c r="NXY165"/>
      <c r="NXZ165"/>
      <c r="NYA165"/>
      <c r="NYB165"/>
      <c r="NYC165"/>
      <c r="NYD165"/>
      <c r="NYE165"/>
      <c r="NYF165"/>
      <c r="NYG165"/>
      <c r="NYH165"/>
      <c r="NYI165"/>
      <c r="NYJ165"/>
      <c r="NYK165"/>
      <c r="NYL165"/>
      <c r="NYM165"/>
      <c r="NYN165"/>
      <c r="NYO165"/>
      <c r="NYP165"/>
      <c r="NYQ165"/>
      <c r="NYR165"/>
      <c r="NYS165"/>
      <c r="NYT165"/>
      <c r="NYU165"/>
      <c r="NYV165"/>
      <c r="NYW165"/>
      <c r="NYX165"/>
      <c r="NYY165"/>
      <c r="NYZ165"/>
      <c r="NZA165"/>
      <c r="NZB165"/>
      <c r="NZC165"/>
      <c r="NZD165"/>
      <c r="NZE165"/>
      <c r="NZF165"/>
      <c r="NZG165"/>
      <c r="NZH165"/>
      <c r="NZI165"/>
      <c r="NZJ165"/>
      <c r="NZK165"/>
      <c r="NZL165"/>
      <c r="NZM165"/>
      <c r="NZN165"/>
      <c r="NZO165"/>
      <c r="NZP165"/>
      <c r="NZQ165"/>
      <c r="NZR165"/>
      <c r="NZS165"/>
      <c r="NZT165"/>
      <c r="NZU165"/>
      <c r="NZV165"/>
      <c r="NZW165"/>
      <c r="NZX165"/>
      <c r="NZY165"/>
      <c r="NZZ165"/>
      <c r="OAA165"/>
      <c r="OAB165"/>
      <c r="OAC165"/>
      <c r="OAD165"/>
      <c r="OAE165"/>
      <c r="OAF165"/>
      <c r="OAG165"/>
      <c r="OAH165"/>
      <c r="OAI165"/>
      <c r="OAJ165"/>
      <c r="OAK165"/>
      <c r="OAL165"/>
      <c r="OAM165"/>
      <c r="OAN165"/>
      <c r="OAO165"/>
      <c r="OAP165"/>
      <c r="OAQ165"/>
      <c r="OAR165"/>
      <c r="OAS165"/>
      <c r="OAT165"/>
      <c r="OAU165"/>
      <c r="OAV165"/>
      <c r="OAW165"/>
      <c r="OAX165"/>
      <c r="OAY165"/>
      <c r="OAZ165"/>
      <c r="OBA165"/>
      <c r="OBB165"/>
      <c r="OBC165"/>
      <c r="OBD165"/>
      <c r="OBE165"/>
      <c r="OBF165"/>
      <c r="OBG165"/>
      <c r="OBH165"/>
      <c r="OBI165"/>
      <c r="OBJ165"/>
      <c r="OBK165"/>
      <c r="OBL165"/>
      <c r="OBM165"/>
      <c r="OBN165"/>
      <c r="OBO165"/>
      <c r="OBP165"/>
      <c r="OBQ165"/>
      <c r="OBR165"/>
      <c r="OBS165"/>
      <c r="OBT165"/>
      <c r="OBU165"/>
      <c r="OBV165"/>
      <c r="OBW165"/>
      <c r="OBX165"/>
      <c r="OBY165"/>
      <c r="OBZ165"/>
      <c r="OCA165"/>
      <c r="OCB165"/>
      <c r="OCC165"/>
      <c r="OCD165"/>
      <c r="OCE165"/>
      <c r="OCF165"/>
      <c r="OCG165"/>
      <c r="OCH165"/>
      <c r="OCI165"/>
      <c r="OCJ165"/>
      <c r="OCK165"/>
      <c r="OCL165"/>
      <c r="OCM165"/>
      <c r="OCN165"/>
      <c r="OCO165"/>
      <c r="OCP165"/>
      <c r="OCQ165"/>
      <c r="OCR165"/>
      <c r="OCS165"/>
      <c r="OCT165"/>
      <c r="OCU165"/>
      <c r="OCV165"/>
      <c r="OCW165"/>
      <c r="OCX165"/>
      <c r="OCY165"/>
      <c r="OCZ165"/>
      <c r="ODA165"/>
      <c r="ODB165"/>
      <c r="ODC165"/>
      <c r="ODD165"/>
      <c r="ODE165"/>
      <c r="ODF165"/>
      <c r="ODG165"/>
      <c r="ODH165"/>
      <c r="ODI165"/>
      <c r="ODJ165"/>
      <c r="ODK165"/>
      <c r="ODL165"/>
      <c r="ODM165"/>
      <c r="ODN165"/>
      <c r="ODO165"/>
      <c r="ODP165"/>
      <c r="ODQ165"/>
      <c r="ODR165"/>
      <c r="ODS165"/>
      <c r="ODT165"/>
      <c r="ODU165"/>
      <c r="ODV165"/>
      <c r="ODW165"/>
      <c r="ODX165"/>
      <c r="ODY165"/>
      <c r="ODZ165"/>
      <c r="OEA165"/>
      <c r="OEB165"/>
      <c r="OEC165"/>
      <c r="OED165"/>
      <c r="OEE165"/>
      <c r="OEF165"/>
      <c r="OEG165"/>
      <c r="OEH165"/>
      <c r="OEI165"/>
      <c r="OEJ165"/>
      <c r="OEK165"/>
      <c r="OEL165"/>
      <c r="OEM165"/>
      <c r="OEN165"/>
      <c r="OEO165"/>
      <c r="OEP165"/>
      <c r="OEQ165"/>
      <c r="OER165"/>
      <c r="OES165"/>
      <c r="OET165"/>
      <c r="OEU165"/>
      <c r="OEV165"/>
      <c r="OEW165"/>
      <c r="OEX165"/>
      <c r="OEY165"/>
      <c r="OEZ165"/>
      <c r="OFA165"/>
      <c r="OFB165"/>
      <c r="OFC165"/>
      <c r="OFD165"/>
      <c r="OFE165"/>
      <c r="OFF165"/>
      <c r="OFG165"/>
      <c r="OFH165"/>
      <c r="OFI165"/>
      <c r="OFJ165"/>
      <c r="OFK165"/>
      <c r="OFL165"/>
      <c r="OFM165"/>
      <c r="OFN165"/>
      <c r="OFO165"/>
      <c r="OFP165"/>
      <c r="OFQ165"/>
      <c r="OFR165"/>
      <c r="OFS165"/>
      <c r="OFT165"/>
      <c r="OFU165"/>
      <c r="OFV165"/>
      <c r="OFW165"/>
      <c r="OFX165"/>
      <c r="OFY165"/>
      <c r="OFZ165"/>
      <c r="OGA165"/>
      <c r="OGB165"/>
      <c r="OGC165"/>
      <c r="OGD165"/>
      <c r="OGE165"/>
      <c r="OGF165"/>
      <c r="OGG165"/>
      <c r="OGH165"/>
      <c r="OGI165"/>
      <c r="OGJ165"/>
      <c r="OGK165"/>
      <c r="OGL165"/>
      <c r="OGM165"/>
      <c r="OGN165"/>
      <c r="OGO165"/>
      <c r="OGP165"/>
      <c r="OGQ165"/>
      <c r="OGR165"/>
      <c r="OGS165"/>
      <c r="OGT165"/>
      <c r="OGU165"/>
      <c r="OGV165"/>
      <c r="OGW165"/>
      <c r="OGX165"/>
      <c r="OGY165"/>
      <c r="OGZ165"/>
      <c r="OHA165"/>
      <c r="OHB165"/>
      <c r="OHC165"/>
      <c r="OHD165"/>
      <c r="OHE165"/>
      <c r="OHF165"/>
      <c r="OHG165"/>
      <c r="OHH165"/>
      <c r="OHI165"/>
      <c r="OHJ165"/>
      <c r="OHK165"/>
      <c r="OHL165"/>
      <c r="OHM165"/>
      <c r="OHN165"/>
      <c r="OHO165"/>
      <c r="OHP165"/>
      <c r="OHQ165"/>
      <c r="OHR165"/>
      <c r="OHS165"/>
      <c r="OHT165"/>
      <c r="OHU165"/>
      <c r="OHV165"/>
      <c r="OHW165"/>
      <c r="OHX165"/>
      <c r="OHY165"/>
      <c r="OHZ165"/>
      <c r="OIA165"/>
      <c r="OIB165"/>
      <c r="OIC165"/>
      <c r="OID165"/>
      <c r="OIE165"/>
      <c r="OIF165"/>
      <c r="OIG165"/>
      <c r="OIH165"/>
      <c r="OII165"/>
      <c r="OIJ165"/>
      <c r="OIK165"/>
      <c r="OIL165"/>
      <c r="OIM165"/>
      <c r="OIN165"/>
      <c r="OIO165"/>
      <c r="OIP165"/>
      <c r="OIQ165"/>
      <c r="OIR165"/>
      <c r="OIS165"/>
      <c r="OIT165"/>
      <c r="OIU165"/>
      <c r="OIV165"/>
      <c r="OIW165"/>
      <c r="OIX165"/>
      <c r="OIY165"/>
      <c r="OIZ165"/>
      <c r="OJA165"/>
      <c r="OJB165"/>
      <c r="OJC165"/>
      <c r="OJD165"/>
      <c r="OJE165"/>
      <c r="OJF165"/>
      <c r="OJG165"/>
      <c r="OJH165"/>
      <c r="OJI165"/>
      <c r="OJJ165"/>
      <c r="OJK165"/>
      <c r="OJL165"/>
      <c r="OJM165"/>
      <c r="OJN165"/>
      <c r="OJO165"/>
      <c r="OJP165"/>
      <c r="OJQ165"/>
      <c r="OJR165"/>
      <c r="OJS165"/>
      <c r="OJT165"/>
      <c r="OJU165"/>
      <c r="OJV165"/>
      <c r="OJW165"/>
      <c r="OJX165"/>
      <c r="OJY165"/>
      <c r="OJZ165"/>
      <c r="OKA165"/>
      <c r="OKB165"/>
      <c r="OKC165"/>
      <c r="OKD165"/>
      <c r="OKE165"/>
      <c r="OKF165"/>
      <c r="OKG165"/>
      <c r="OKH165"/>
      <c r="OKI165"/>
      <c r="OKJ165"/>
      <c r="OKK165"/>
      <c r="OKL165"/>
      <c r="OKM165"/>
      <c r="OKN165"/>
      <c r="OKO165"/>
      <c r="OKP165"/>
      <c r="OKQ165"/>
      <c r="OKR165"/>
      <c r="OKS165"/>
      <c r="OKT165"/>
      <c r="OKU165"/>
      <c r="OKV165"/>
      <c r="OKW165"/>
      <c r="OKX165"/>
      <c r="OKY165"/>
      <c r="OKZ165"/>
      <c r="OLA165"/>
      <c r="OLB165"/>
      <c r="OLC165"/>
      <c r="OLD165"/>
      <c r="OLE165"/>
      <c r="OLF165"/>
      <c r="OLG165"/>
      <c r="OLH165"/>
      <c r="OLI165"/>
      <c r="OLJ165"/>
      <c r="OLK165"/>
      <c r="OLL165"/>
      <c r="OLM165"/>
      <c r="OLN165"/>
      <c r="OLO165"/>
      <c r="OLP165"/>
      <c r="OLQ165"/>
      <c r="OLR165"/>
      <c r="OLS165"/>
      <c r="OLT165"/>
      <c r="OLU165"/>
      <c r="OLV165"/>
      <c r="OLW165"/>
      <c r="OLX165"/>
      <c r="OLY165"/>
      <c r="OLZ165"/>
      <c r="OMA165"/>
      <c r="OMB165"/>
      <c r="OMC165"/>
      <c r="OMD165"/>
      <c r="OME165"/>
      <c r="OMF165"/>
      <c r="OMG165"/>
      <c r="OMH165"/>
      <c r="OMI165"/>
      <c r="OMJ165"/>
      <c r="OMK165"/>
      <c r="OML165"/>
      <c r="OMM165"/>
      <c r="OMN165"/>
      <c r="OMO165"/>
      <c r="OMP165"/>
      <c r="OMQ165"/>
      <c r="OMR165"/>
      <c r="OMS165"/>
      <c r="OMT165"/>
      <c r="OMU165"/>
      <c r="OMV165"/>
      <c r="OMW165"/>
      <c r="OMX165"/>
      <c r="OMY165"/>
      <c r="OMZ165"/>
      <c r="ONA165"/>
      <c r="ONB165"/>
      <c r="ONC165"/>
      <c r="OND165"/>
      <c r="ONE165"/>
      <c r="ONF165"/>
      <c r="ONG165"/>
      <c r="ONH165"/>
      <c r="ONI165"/>
      <c r="ONJ165"/>
      <c r="ONK165"/>
      <c r="ONL165"/>
      <c r="ONM165"/>
      <c r="ONN165"/>
      <c r="ONO165"/>
      <c r="ONP165"/>
      <c r="ONQ165"/>
      <c r="ONR165"/>
      <c r="ONS165"/>
      <c r="ONT165"/>
      <c r="ONU165"/>
      <c r="ONV165"/>
      <c r="ONW165"/>
      <c r="ONX165"/>
      <c r="ONY165"/>
      <c r="ONZ165"/>
      <c r="OOA165"/>
      <c r="OOB165"/>
      <c r="OOC165"/>
      <c r="OOD165"/>
      <c r="OOE165"/>
      <c r="OOF165"/>
      <c r="OOG165"/>
      <c r="OOH165"/>
      <c r="OOI165"/>
      <c r="OOJ165"/>
      <c r="OOK165"/>
      <c r="OOL165"/>
      <c r="OOM165"/>
      <c r="OON165"/>
      <c r="OOO165"/>
      <c r="OOP165"/>
      <c r="OOQ165"/>
      <c r="OOR165"/>
      <c r="OOS165"/>
      <c r="OOT165"/>
      <c r="OOU165"/>
      <c r="OOV165"/>
      <c r="OOW165"/>
      <c r="OOX165"/>
      <c r="OOY165"/>
      <c r="OOZ165"/>
      <c r="OPA165"/>
      <c r="OPB165"/>
      <c r="OPC165"/>
      <c r="OPD165"/>
      <c r="OPE165"/>
      <c r="OPF165"/>
      <c r="OPG165"/>
      <c r="OPH165"/>
      <c r="OPI165"/>
      <c r="OPJ165"/>
      <c r="OPK165"/>
      <c r="OPL165"/>
      <c r="OPM165"/>
      <c r="OPN165"/>
      <c r="OPO165"/>
      <c r="OPP165"/>
      <c r="OPQ165"/>
      <c r="OPR165"/>
      <c r="OPS165"/>
      <c r="OPT165"/>
      <c r="OPU165"/>
      <c r="OPV165"/>
      <c r="OPW165"/>
      <c r="OPX165"/>
      <c r="OPY165"/>
      <c r="OPZ165"/>
      <c r="OQA165"/>
      <c r="OQB165"/>
      <c r="OQC165"/>
      <c r="OQD165"/>
      <c r="OQE165"/>
      <c r="OQF165"/>
      <c r="OQG165"/>
      <c r="OQH165"/>
      <c r="OQI165"/>
      <c r="OQJ165"/>
      <c r="OQK165"/>
      <c r="OQL165"/>
      <c r="OQM165"/>
      <c r="OQN165"/>
      <c r="OQO165"/>
      <c r="OQP165"/>
      <c r="OQQ165"/>
      <c r="OQR165"/>
      <c r="OQS165"/>
      <c r="OQT165"/>
      <c r="OQU165"/>
      <c r="OQV165"/>
      <c r="OQW165"/>
      <c r="OQX165"/>
      <c r="OQY165"/>
      <c r="OQZ165"/>
      <c r="ORA165"/>
      <c r="ORB165"/>
      <c r="ORC165"/>
      <c r="ORD165"/>
      <c r="ORE165"/>
      <c r="ORF165"/>
      <c r="ORG165"/>
      <c r="ORH165"/>
      <c r="ORI165"/>
      <c r="ORJ165"/>
      <c r="ORK165"/>
      <c r="ORL165"/>
      <c r="ORM165"/>
      <c r="ORN165"/>
      <c r="ORO165"/>
      <c r="ORP165"/>
      <c r="ORQ165"/>
      <c r="ORR165"/>
      <c r="ORS165"/>
      <c r="ORT165"/>
      <c r="ORU165"/>
      <c r="ORV165"/>
      <c r="ORW165"/>
      <c r="ORX165"/>
      <c r="ORY165"/>
      <c r="ORZ165"/>
      <c r="OSA165"/>
      <c r="OSB165"/>
      <c r="OSC165"/>
      <c r="OSD165"/>
      <c r="OSE165"/>
      <c r="OSF165"/>
      <c r="OSG165"/>
      <c r="OSH165"/>
      <c r="OSI165"/>
      <c r="OSJ165"/>
      <c r="OSK165"/>
      <c r="OSL165"/>
      <c r="OSM165"/>
      <c r="OSN165"/>
      <c r="OSO165"/>
      <c r="OSP165"/>
      <c r="OSQ165"/>
      <c r="OSR165"/>
      <c r="OSS165"/>
      <c r="OST165"/>
      <c r="OSU165"/>
      <c r="OSV165"/>
      <c r="OSW165"/>
      <c r="OSX165"/>
      <c r="OSY165"/>
      <c r="OSZ165"/>
      <c r="OTA165"/>
      <c r="OTB165"/>
      <c r="OTC165"/>
      <c r="OTD165"/>
      <c r="OTE165"/>
      <c r="OTF165"/>
      <c r="OTG165"/>
      <c r="OTH165"/>
      <c r="OTI165"/>
      <c r="OTJ165"/>
      <c r="OTK165"/>
      <c r="OTL165"/>
      <c r="OTM165"/>
      <c r="OTN165"/>
      <c r="OTO165"/>
      <c r="OTP165"/>
      <c r="OTQ165"/>
      <c r="OTR165"/>
      <c r="OTS165"/>
      <c r="OTT165"/>
      <c r="OTU165"/>
      <c r="OTV165"/>
      <c r="OTW165"/>
      <c r="OTX165"/>
      <c r="OTY165"/>
      <c r="OTZ165"/>
      <c r="OUA165"/>
      <c r="OUB165"/>
      <c r="OUC165"/>
      <c r="OUD165"/>
      <c r="OUE165"/>
      <c r="OUF165"/>
      <c r="OUG165"/>
      <c r="OUH165"/>
      <c r="OUI165"/>
      <c r="OUJ165"/>
      <c r="OUK165"/>
      <c r="OUL165"/>
      <c r="OUM165"/>
      <c r="OUN165"/>
      <c r="OUO165"/>
      <c r="OUP165"/>
      <c r="OUQ165"/>
      <c r="OUR165"/>
      <c r="OUS165"/>
      <c r="OUT165"/>
      <c r="OUU165"/>
      <c r="OUV165"/>
      <c r="OUW165"/>
      <c r="OUX165"/>
      <c r="OUY165"/>
      <c r="OUZ165"/>
      <c r="OVA165"/>
      <c r="OVB165"/>
      <c r="OVC165"/>
      <c r="OVD165"/>
      <c r="OVE165"/>
      <c r="OVF165"/>
      <c r="OVG165"/>
      <c r="OVH165"/>
      <c r="OVI165"/>
      <c r="OVJ165"/>
      <c r="OVK165"/>
      <c r="OVL165"/>
      <c r="OVM165"/>
      <c r="OVN165"/>
      <c r="OVO165"/>
      <c r="OVP165"/>
      <c r="OVQ165"/>
      <c r="OVR165"/>
      <c r="OVS165"/>
      <c r="OVT165"/>
      <c r="OVU165"/>
      <c r="OVV165"/>
      <c r="OVW165"/>
      <c r="OVX165"/>
      <c r="OVY165"/>
      <c r="OVZ165"/>
      <c r="OWA165"/>
      <c r="OWB165"/>
      <c r="OWC165"/>
      <c r="OWD165"/>
      <c r="OWE165"/>
      <c r="OWF165"/>
      <c r="OWG165"/>
      <c r="OWH165"/>
      <c r="OWI165"/>
      <c r="OWJ165"/>
      <c r="OWK165"/>
      <c r="OWL165"/>
      <c r="OWM165"/>
      <c r="OWN165"/>
      <c r="OWO165"/>
      <c r="OWP165"/>
      <c r="OWQ165"/>
      <c r="OWR165"/>
      <c r="OWS165"/>
      <c r="OWT165"/>
      <c r="OWU165"/>
      <c r="OWV165"/>
      <c r="OWW165"/>
      <c r="OWX165"/>
      <c r="OWY165"/>
      <c r="OWZ165"/>
      <c r="OXA165"/>
      <c r="OXB165"/>
      <c r="OXC165"/>
      <c r="OXD165"/>
      <c r="OXE165"/>
      <c r="OXF165"/>
      <c r="OXG165"/>
      <c r="OXH165"/>
      <c r="OXI165"/>
      <c r="OXJ165"/>
      <c r="OXK165"/>
      <c r="OXL165"/>
      <c r="OXM165"/>
      <c r="OXN165"/>
      <c r="OXO165"/>
      <c r="OXP165"/>
      <c r="OXQ165"/>
      <c r="OXR165"/>
      <c r="OXS165"/>
      <c r="OXT165"/>
      <c r="OXU165"/>
      <c r="OXV165"/>
      <c r="OXW165"/>
      <c r="OXX165"/>
      <c r="OXY165"/>
      <c r="OXZ165"/>
      <c r="OYA165"/>
      <c r="OYB165"/>
      <c r="OYC165"/>
      <c r="OYD165"/>
      <c r="OYE165"/>
      <c r="OYF165"/>
      <c r="OYG165"/>
      <c r="OYH165"/>
      <c r="OYI165"/>
      <c r="OYJ165"/>
      <c r="OYK165"/>
      <c r="OYL165"/>
      <c r="OYM165"/>
      <c r="OYN165"/>
      <c r="OYO165"/>
      <c r="OYP165"/>
      <c r="OYQ165"/>
      <c r="OYR165"/>
      <c r="OYS165"/>
      <c r="OYT165"/>
      <c r="OYU165"/>
      <c r="OYV165"/>
      <c r="OYW165"/>
      <c r="OYX165"/>
      <c r="OYY165"/>
      <c r="OYZ165"/>
      <c r="OZA165"/>
      <c r="OZB165"/>
      <c r="OZC165"/>
      <c r="OZD165"/>
      <c r="OZE165"/>
      <c r="OZF165"/>
      <c r="OZG165"/>
      <c r="OZH165"/>
      <c r="OZI165"/>
      <c r="OZJ165"/>
      <c r="OZK165"/>
      <c r="OZL165"/>
      <c r="OZM165"/>
      <c r="OZN165"/>
      <c r="OZO165"/>
      <c r="OZP165"/>
      <c r="OZQ165"/>
      <c r="OZR165"/>
      <c r="OZS165"/>
      <c r="OZT165"/>
      <c r="OZU165"/>
      <c r="OZV165"/>
      <c r="OZW165"/>
      <c r="OZX165"/>
      <c r="OZY165"/>
      <c r="OZZ165"/>
      <c r="PAA165"/>
      <c r="PAB165"/>
      <c r="PAC165"/>
      <c r="PAD165"/>
      <c r="PAE165"/>
      <c r="PAF165"/>
      <c r="PAG165"/>
      <c r="PAH165"/>
      <c r="PAI165"/>
      <c r="PAJ165"/>
      <c r="PAK165"/>
      <c r="PAL165"/>
      <c r="PAM165"/>
      <c r="PAN165"/>
      <c r="PAO165"/>
      <c r="PAP165"/>
      <c r="PAQ165"/>
      <c r="PAR165"/>
      <c r="PAS165"/>
      <c r="PAT165"/>
      <c r="PAU165"/>
      <c r="PAV165"/>
      <c r="PAW165"/>
      <c r="PAX165"/>
      <c r="PAY165"/>
      <c r="PAZ165"/>
      <c r="PBA165"/>
      <c r="PBB165"/>
      <c r="PBC165"/>
      <c r="PBD165"/>
      <c r="PBE165"/>
      <c r="PBF165"/>
      <c r="PBG165"/>
      <c r="PBH165"/>
      <c r="PBI165"/>
      <c r="PBJ165"/>
      <c r="PBK165"/>
      <c r="PBL165"/>
      <c r="PBM165"/>
      <c r="PBN165"/>
      <c r="PBO165"/>
      <c r="PBP165"/>
      <c r="PBQ165"/>
      <c r="PBR165"/>
      <c r="PBS165"/>
      <c r="PBT165"/>
      <c r="PBU165"/>
      <c r="PBV165"/>
      <c r="PBW165"/>
      <c r="PBX165"/>
      <c r="PBY165"/>
      <c r="PBZ165"/>
      <c r="PCA165"/>
      <c r="PCB165"/>
      <c r="PCC165"/>
      <c r="PCD165"/>
      <c r="PCE165"/>
      <c r="PCF165"/>
      <c r="PCG165"/>
      <c r="PCH165"/>
      <c r="PCI165"/>
      <c r="PCJ165"/>
      <c r="PCK165"/>
      <c r="PCL165"/>
      <c r="PCM165"/>
      <c r="PCN165"/>
      <c r="PCO165"/>
      <c r="PCP165"/>
      <c r="PCQ165"/>
      <c r="PCR165"/>
      <c r="PCS165"/>
      <c r="PCT165"/>
      <c r="PCU165"/>
      <c r="PCV165"/>
      <c r="PCW165"/>
      <c r="PCX165"/>
      <c r="PCY165"/>
      <c r="PCZ165"/>
      <c r="PDA165"/>
      <c r="PDB165"/>
      <c r="PDC165"/>
      <c r="PDD165"/>
      <c r="PDE165"/>
      <c r="PDF165"/>
      <c r="PDG165"/>
      <c r="PDH165"/>
      <c r="PDI165"/>
      <c r="PDJ165"/>
      <c r="PDK165"/>
      <c r="PDL165"/>
      <c r="PDM165"/>
      <c r="PDN165"/>
      <c r="PDO165"/>
      <c r="PDP165"/>
      <c r="PDQ165"/>
      <c r="PDR165"/>
      <c r="PDS165"/>
      <c r="PDT165"/>
      <c r="PDU165"/>
      <c r="PDV165"/>
      <c r="PDW165"/>
      <c r="PDX165"/>
      <c r="PDY165"/>
      <c r="PDZ165"/>
      <c r="PEA165"/>
      <c r="PEB165"/>
      <c r="PEC165"/>
      <c r="PED165"/>
      <c r="PEE165"/>
      <c r="PEF165"/>
      <c r="PEG165"/>
      <c r="PEH165"/>
      <c r="PEI165"/>
      <c r="PEJ165"/>
      <c r="PEK165"/>
      <c r="PEL165"/>
      <c r="PEM165"/>
      <c r="PEN165"/>
      <c r="PEO165"/>
      <c r="PEP165"/>
      <c r="PEQ165"/>
      <c r="PER165"/>
      <c r="PES165"/>
      <c r="PET165"/>
      <c r="PEU165"/>
      <c r="PEV165"/>
      <c r="PEW165"/>
      <c r="PEX165"/>
      <c r="PEY165"/>
      <c r="PEZ165"/>
      <c r="PFA165"/>
      <c r="PFB165"/>
      <c r="PFC165"/>
      <c r="PFD165"/>
      <c r="PFE165"/>
      <c r="PFF165"/>
      <c r="PFG165"/>
      <c r="PFH165"/>
      <c r="PFI165"/>
      <c r="PFJ165"/>
      <c r="PFK165"/>
      <c r="PFL165"/>
      <c r="PFM165"/>
      <c r="PFN165"/>
      <c r="PFO165"/>
      <c r="PFP165"/>
      <c r="PFQ165"/>
      <c r="PFR165"/>
      <c r="PFS165"/>
      <c r="PFT165"/>
      <c r="PFU165"/>
      <c r="PFV165"/>
      <c r="PFW165"/>
      <c r="PFX165"/>
      <c r="PFY165"/>
      <c r="PFZ165"/>
      <c r="PGA165"/>
      <c r="PGB165"/>
      <c r="PGC165"/>
      <c r="PGD165"/>
      <c r="PGE165"/>
      <c r="PGF165"/>
      <c r="PGG165"/>
      <c r="PGH165"/>
      <c r="PGI165"/>
      <c r="PGJ165"/>
      <c r="PGK165"/>
      <c r="PGL165"/>
      <c r="PGM165"/>
      <c r="PGN165"/>
      <c r="PGO165"/>
      <c r="PGP165"/>
      <c r="PGQ165"/>
      <c r="PGR165"/>
      <c r="PGS165"/>
      <c r="PGT165"/>
      <c r="PGU165"/>
      <c r="PGV165"/>
      <c r="PGW165"/>
      <c r="PGX165"/>
      <c r="PGY165"/>
      <c r="PGZ165"/>
      <c r="PHA165"/>
      <c r="PHB165"/>
      <c r="PHC165"/>
      <c r="PHD165"/>
      <c r="PHE165"/>
      <c r="PHF165"/>
      <c r="PHG165"/>
      <c r="PHH165"/>
      <c r="PHI165"/>
      <c r="PHJ165"/>
      <c r="PHK165"/>
      <c r="PHL165"/>
      <c r="PHM165"/>
      <c r="PHN165"/>
      <c r="PHO165"/>
      <c r="PHP165"/>
      <c r="PHQ165"/>
      <c r="PHR165"/>
      <c r="PHS165"/>
      <c r="PHT165"/>
      <c r="PHU165"/>
      <c r="PHV165"/>
      <c r="PHW165"/>
      <c r="PHX165"/>
      <c r="PHY165"/>
      <c r="PHZ165"/>
      <c r="PIA165"/>
      <c r="PIB165"/>
      <c r="PIC165"/>
      <c r="PID165"/>
      <c r="PIE165"/>
      <c r="PIF165"/>
      <c r="PIG165"/>
      <c r="PIH165"/>
      <c r="PII165"/>
      <c r="PIJ165"/>
      <c r="PIK165"/>
      <c r="PIL165"/>
      <c r="PIM165"/>
      <c r="PIN165"/>
      <c r="PIO165"/>
      <c r="PIP165"/>
      <c r="PIQ165"/>
      <c r="PIR165"/>
      <c r="PIS165"/>
      <c r="PIT165"/>
      <c r="PIU165"/>
      <c r="PIV165"/>
      <c r="PIW165"/>
      <c r="PIX165"/>
      <c r="PIY165"/>
      <c r="PIZ165"/>
      <c r="PJA165"/>
      <c r="PJB165"/>
      <c r="PJC165"/>
      <c r="PJD165"/>
      <c r="PJE165"/>
      <c r="PJF165"/>
      <c r="PJG165"/>
      <c r="PJH165"/>
      <c r="PJI165"/>
      <c r="PJJ165"/>
      <c r="PJK165"/>
      <c r="PJL165"/>
      <c r="PJM165"/>
      <c r="PJN165"/>
      <c r="PJO165"/>
      <c r="PJP165"/>
      <c r="PJQ165"/>
      <c r="PJR165"/>
      <c r="PJS165"/>
      <c r="PJT165"/>
      <c r="PJU165"/>
      <c r="PJV165"/>
      <c r="PJW165"/>
      <c r="PJX165"/>
      <c r="PJY165"/>
      <c r="PJZ165"/>
      <c r="PKA165"/>
      <c r="PKB165"/>
      <c r="PKC165"/>
      <c r="PKD165"/>
      <c r="PKE165"/>
      <c r="PKF165"/>
      <c r="PKG165"/>
      <c r="PKH165"/>
      <c r="PKI165"/>
      <c r="PKJ165"/>
      <c r="PKK165"/>
      <c r="PKL165"/>
      <c r="PKM165"/>
      <c r="PKN165"/>
      <c r="PKO165"/>
      <c r="PKP165"/>
      <c r="PKQ165"/>
      <c r="PKR165"/>
      <c r="PKS165"/>
      <c r="PKT165"/>
      <c r="PKU165"/>
      <c r="PKV165"/>
      <c r="PKW165"/>
      <c r="PKX165"/>
      <c r="PKY165"/>
      <c r="PKZ165"/>
      <c r="PLA165"/>
      <c r="PLB165"/>
      <c r="PLC165"/>
      <c r="PLD165"/>
      <c r="PLE165"/>
      <c r="PLF165"/>
      <c r="PLG165"/>
      <c r="PLH165"/>
      <c r="PLI165"/>
      <c r="PLJ165"/>
      <c r="PLK165"/>
      <c r="PLL165"/>
      <c r="PLM165"/>
      <c r="PLN165"/>
      <c r="PLO165"/>
      <c r="PLP165"/>
      <c r="PLQ165"/>
      <c r="PLR165"/>
      <c r="PLS165"/>
      <c r="PLT165"/>
      <c r="PLU165"/>
      <c r="PLV165"/>
      <c r="PLW165"/>
      <c r="PLX165"/>
      <c r="PLY165"/>
      <c r="PLZ165"/>
      <c r="PMA165"/>
      <c r="PMB165"/>
      <c r="PMC165"/>
      <c r="PMD165"/>
      <c r="PME165"/>
      <c r="PMF165"/>
      <c r="PMG165"/>
      <c r="PMH165"/>
      <c r="PMI165"/>
      <c r="PMJ165"/>
      <c r="PMK165"/>
      <c r="PML165"/>
      <c r="PMM165"/>
      <c r="PMN165"/>
      <c r="PMO165"/>
      <c r="PMP165"/>
      <c r="PMQ165"/>
      <c r="PMR165"/>
      <c r="PMS165"/>
      <c r="PMT165"/>
      <c r="PMU165"/>
      <c r="PMV165"/>
      <c r="PMW165"/>
      <c r="PMX165"/>
      <c r="PMY165"/>
      <c r="PMZ165"/>
      <c r="PNA165"/>
      <c r="PNB165"/>
      <c r="PNC165"/>
      <c r="PND165"/>
      <c r="PNE165"/>
      <c r="PNF165"/>
      <c r="PNG165"/>
      <c r="PNH165"/>
      <c r="PNI165"/>
      <c r="PNJ165"/>
      <c r="PNK165"/>
      <c r="PNL165"/>
      <c r="PNM165"/>
      <c r="PNN165"/>
      <c r="PNO165"/>
      <c r="PNP165"/>
      <c r="PNQ165"/>
      <c r="PNR165"/>
      <c r="PNS165"/>
      <c r="PNT165"/>
      <c r="PNU165"/>
      <c r="PNV165"/>
      <c r="PNW165"/>
      <c r="PNX165"/>
      <c r="PNY165"/>
      <c r="PNZ165"/>
      <c r="POA165"/>
      <c r="POB165"/>
      <c r="POC165"/>
      <c r="POD165"/>
      <c r="POE165"/>
      <c r="POF165"/>
      <c r="POG165"/>
      <c r="POH165"/>
      <c r="POI165"/>
      <c r="POJ165"/>
      <c r="POK165"/>
      <c r="POL165"/>
      <c r="POM165"/>
      <c r="PON165"/>
      <c r="POO165"/>
      <c r="POP165"/>
      <c r="POQ165"/>
      <c r="POR165"/>
      <c r="POS165"/>
      <c r="POT165"/>
      <c r="POU165"/>
      <c r="POV165"/>
      <c r="POW165"/>
      <c r="POX165"/>
      <c r="POY165"/>
      <c r="POZ165"/>
      <c r="PPA165"/>
      <c r="PPB165"/>
      <c r="PPC165"/>
      <c r="PPD165"/>
      <c r="PPE165"/>
      <c r="PPF165"/>
      <c r="PPG165"/>
      <c r="PPH165"/>
      <c r="PPI165"/>
      <c r="PPJ165"/>
      <c r="PPK165"/>
      <c r="PPL165"/>
      <c r="PPM165"/>
      <c r="PPN165"/>
      <c r="PPO165"/>
      <c r="PPP165"/>
      <c r="PPQ165"/>
      <c r="PPR165"/>
      <c r="PPS165"/>
      <c r="PPT165"/>
      <c r="PPU165"/>
      <c r="PPV165"/>
      <c r="PPW165"/>
      <c r="PPX165"/>
      <c r="PPY165"/>
      <c r="PPZ165"/>
      <c r="PQA165"/>
      <c r="PQB165"/>
      <c r="PQC165"/>
      <c r="PQD165"/>
      <c r="PQE165"/>
      <c r="PQF165"/>
      <c r="PQG165"/>
      <c r="PQH165"/>
      <c r="PQI165"/>
      <c r="PQJ165"/>
      <c r="PQK165"/>
      <c r="PQL165"/>
      <c r="PQM165"/>
      <c r="PQN165"/>
      <c r="PQO165"/>
      <c r="PQP165"/>
      <c r="PQQ165"/>
      <c r="PQR165"/>
      <c r="PQS165"/>
      <c r="PQT165"/>
      <c r="PQU165"/>
      <c r="PQV165"/>
      <c r="PQW165"/>
      <c r="PQX165"/>
      <c r="PQY165"/>
      <c r="PQZ165"/>
      <c r="PRA165"/>
      <c r="PRB165"/>
      <c r="PRC165"/>
      <c r="PRD165"/>
      <c r="PRE165"/>
      <c r="PRF165"/>
      <c r="PRG165"/>
      <c r="PRH165"/>
      <c r="PRI165"/>
      <c r="PRJ165"/>
      <c r="PRK165"/>
      <c r="PRL165"/>
      <c r="PRM165"/>
      <c r="PRN165"/>
      <c r="PRO165"/>
      <c r="PRP165"/>
      <c r="PRQ165"/>
      <c r="PRR165"/>
      <c r="PRS165"/>
      <c r="PRT165"/>
      <c r="PRU165"/>
      <c r="PRV165"/>
      <c r="PRW165"/>
      <c r="PRX165"/>
      <c r="PRY165"/>
      <c r="PRZ165"/>
      <c r="PSA165"/>
      <c r="PSB165"/>
      <c r="PSC165"/>
      <c r="PSD165"/>
      <c r="PSE165"/>
      <c r="PSF165"/>
      <c r="PSG165"/>
      <c r="PSH165"/>
      <c r="PSI165"/>
      <c r="PSJ165"/>
      <c r="PSK165"/>
      <c r="PSL165"/>
      <c r="PSM165"/>
      <c r="PSN165"/>
      <c r="PSO165"/>
      <c r="PSP165"/>
      <c r="PSQ165"/>
      <c r="PSR165"/>
      <c r="PSS165"/>
      <c r="PST165"/>
      <c r="PSU165"/>
      <c r="PSV165"/>
      <c r="PSW165"/>
      <c r="PSX165"/>
      <c r="PSY165"/>
      <c r="PSZ165"/>
      <c r="PTA165"/>
      <c r="PTB165"/>
      <c r="PTC165"/>
      <c r="PTD165"/>
      <c r="PTE165"/>
      <c r="PTF165"/>
      <c r="PTG165"/>
      <c r="PTH165"/>
      <c r="PTI165"/>
      <c r="PTJ165"/>
      <c r="PTK165"/>
      <c r="PTL165"/>
      <c r="PTM165"/>
      <c r="PTN165"/>
      <c r="PTO165"/>
      <c r="PTP165"/>
      <c r="PTQ165"/>
      <c r="PTR165"/>
      <c r="PTS165"/>
      <c r="PTT165"/>
      <c r="PTU165"/>
      <c r="PTV165"/>
      <c r="PTW165"/>
      <c r="PTX165"/>
      <c r="PTY165"/>
      <c r="PTZ165"/>
      <c r="PUA165"/>
      <c r="PUB165"/>
      <c r="PUC165"/>
      <c r="PUD165"/>
      <c r="PUE165"/>
      <c r="PUF165"/>
      <c r="PUG165"/>
      <c r="PUH165"/>
      <c r="PUI165"/>
      <c r="PUJ165"/>
      <c r="PUK165"/>
      <c r="PUL165"/>
      <c r="PUM165"/>
      <c r="PUN165"/>
      <c r="PUO165"/>
      <c r="PUP165"/>
      <c r="PUQ165"/>
      <c r="PUR165"/>
      <c r="PUS165"/>
      <c r="PUT165"/>
      <c r="PUU165"/>
      <c r="PUV165"/>
      <c r="PUW165"/>
      <c r="PUX165"/>
      <c r="PUY165"/>
      <c r="PUZ165"/>
      <c r="PVA165"/>
      <c r="PVB165"/>
      <c r="PVC165"/>
      <c r="PVD165"/>
      <c r="PVE165"/>
      <c r="PVF165"/>
      <c r="PVG165"/>
      <c r="PVH165"/>
      <c r="PVI165"/>
      <c r="PVJ165"/>
      <c r="PVK165"/>
      <c r="PVL165"/>
      <c r="PVM165"/>
      <c r="PVN165"/>
      <c r="PVO165"/>
      <c r="PVP165"/>
      <c r="PVQ165"/>
      <c r="PVR165"/>
      <c r="PVS165"/>
      <c r="PVT165"/>
      <c r="PVU165"/>
      <c r="PVV165"/>
      <c r="PVW165"/>
      <c r="PVX165"/>
      <c r="PVY165"/>
      <c r="PVZ165"/>
      <c r="PWA165"/>
      <c r="PWB165"/>
      <c r="PWC165"/>
      <c r="PWD165"/>
      <c r="PWE165"/>
      <c r="PWF165"/>
      <c r="PWG165"/>
      <c r="PWH165"/>
      <c r="PWI165"/>
      <c r="PWJ165"/>
      <c r="PWK165"/>
      <c r="PWL165"/>
      <c r="PWM165"/>
      <c r="PWN165"/>
      <c r="PWO165"/>
      <c r="PWP165"/>
      <c r="PWQ165"/>
      <c r="PWR165"/>
      <c r="PWS165"/>
      <c r="PWT165"/>
      <c r="PWU165"/>
      <c r="PWV165"/>
      <c r="PWW165"/>
      <c r="PWX165"/>
      <c r="PWY165"/>
      <c r="PWZ165"/>
      <c r="PXA165"/>
      <c r="PXB165"/>
      <c r="PXC165"/>
      <c r="PXD165"/>
      <c r="PXE165"/>
      <c r="PXF165"/>
      <c r="PXG165"/>
      <c r="PXH165"/>
      <c r="PXI165"/>
      <c r="PXJ165"/>
      <c r="PXK165"/>
      <c r="PXL165"/>
      <c r="PXM165"/>
      <c r="PXN165"/>
      <c r="PXO165"/>
      <c r="PXP165"/>
      <c r="PXQ165"/>
      <c r="PXR165"/>
      <c r="PXS165"/>
      <c r="PXT165"/>
      <c r="PXU165"/>
      <c r="PXV165"/>
      <c r="PXW165"/>
      <c r="PXX165"/>
      <c r="PXY165"/>
      <c r="PXZ165"/>
      <c r="PYA165"/>
      <c r="PYB165"/>
      <c r="PYC165"/>
      <c r="PYD165"/>
      <c r="PYE165"/>
      <c r="PYF165"/>
      <c r="PYG165"/>
      <c r="PYH165"/>
      <c r="PYI165"/>
      <c r="PYJ165"/>
      <c r="PYK165"/>
      <c r="PYL165"/>
      <c r="PYM165"/>
      <c r="PYN165"/>
      <c r="PYO165"/>
      <c r="PYP165"/>
      <c r="PYQ165"/>
      <c r="PYR165"/>
      <c r="PYS165"/>
      <c r="PYT165"/>
      <c r="PYU165"/>
      <c r="PYV165"/>
      <c r="PYW165"/>
      <c r="PYX165"/>
      <c r="PYY165"/>
      <c r="PYZ165"/>
      <c r="PZA165"/>
      <c r="PZB165"/>
      <c r="PZC165"/>
      <c r="PZD165"/>
      <c r="PZE165"/>
      <c r="PZF165"/>
      <c r="PZG165"/>
      <c r="PZH165"/>
      <c r="PZI165"/>
      <c r="PZJ165"/>
      <c r="PZK165"/>
      <c r="PZL165"/>
      <c r="PZM165"/>
      <c r="PZN165"/>
      <c r="PZO165"/>
      <c r="PZP165"/>
      <c r="PZQ165"/>
      <c r="PZR165"/>
      <c r="PZS165"/>
      <c r="PZT165"/>
      <c r="PZU165"/>
      <c r="PZV165"/>
      <c r="PZW165"/>
      <c r="PZX165"/>
      <c r="PZY165"/>
      <c r="PZZ165"/>
      <c r="QAA165"/>
      <c r="QAB165"/>
      <c r="QAC165"/>
      <c r="QAD165"/>
      <c r="QAE165"/>
      <c r="QAF165"/>
      <c r="QAG165"/>
      <c r="QAH165"/>
      <c r="QAI165"/>
      <c r="QAJ165"/>
      <c r="QAK165"/>
      <c r="QAL165"/>
      <c r="QAM165"/>
      <c r="QAN165"/>
      <c r="QAO165"/>
      <c r="QAP165"/>
      <c r="QAQ165"/>
      <c r="QAR165"/>
      <c r="QAS165"/>
      <c r="QAT165"/>
      <c r="QAU165"/>
      <c r="QAV165"/>
      <c r="QAW165"/>
      <c r="QAX165"/>
      <c r="QAY165"/>
      <c r="QAZ165"/>
      <c r="QBA165"/>
      <c r="QBB165"/>
      <c r="QBC165"/>
      <c r="QBD165"/>
      <c r="QBE165"/>
      <c r="QBF165"/>
      <c r="QBG165"/>
      <c r="QBH165"/>
      <c r="QBI165"/>
      <c r="QBJ165"/>
      <c r="QBK165"/>
      <c r="QBL165"/>
      <c r="QBM165"/>
      <c r="QBN165"/>
      <c r="QBO165"/>
      <c r="QBP165"/>
      <c r="QBQ165"/>
      <c r="QBR165"/>
      <c r="QBS165"/>
      <c r="QBT165"/>
      <c r="QBU165"/>
      <c r="QBV165"/>
      <c r="QBW165"/>
      <c r="QBX165"/>
      <c r="QBY165"/>
      <c r="QBZ165"/>
      <c r="QCA165"/>
      <c r="QCB165"/>
      <c r="QCC165"/>
      <c r="QCD165"/>
      <c r="QCE165"/>
      <c r="QCF165"/>
      <c r="QCG165"/>
      <c r="QCH165"/>
      <c r="QCI165"/>
      <c r="QCJ165"/>
      <c r="QCK165"/>
      <c r="QCL165"/>
      <c r="QCM165"/>
      <c r="QCN165"/>
      <c r="QCO165"/>
      <c r="QCP165"/>
      <c r="QCQ165"/>
      <c r="QCR165"/>
      <c r="QCS165"/>
      <c r="QCT165"/>
      <c r="QCU165"/>
      <c r="QCV165"/>
      <c r="QCW165"/>
      <c r="QCX165"/>
      <c r="QCY165"/>
      <c r="QCZ165"/>
      <c r="QDA165"/>
      <c r="QDB165"/>
      <c r="QDC165"/>
      <c r="QDD165"/>
      <c r="QDE165"/>
      <c r="QDF165"/>
      <c r="QDG165"/>
      <c r="QDH165"/>
      <c r="QDI165"/>
      <c r="QDJ165"/>
      <c r="QDK165"/>
      <c r="QDL165"/>
      <c r="QDM165"/>
      <c r="QDN165"/>
      <c r="QDO165"/>
      <c r="QDP165"/>
      <c r="QDQ165"/>
      <c r="QDR165"/>
      <c r="QDS165"/>
      <c r="QDT165"/>
      <c r="QDU165"/>
      <c r="QDV165"/>
      <c r="QDW165"/>
      <c r="QDX165"/>
      <c r="QDY165"/>
      <c r="QDZ165"/>
      <c r="QEA165"/>
      <c r="QEB165"/>
      <c r="QEC165"/>
      <c r="QED165"/>
      <c r="QEE165"/>
      <c r="QEF165"/>
      <c r="QEG165"/>
      <c r="QEH165"/>
      <c r="QEI165"/>
      <c r="QEJ165"/>
      <c r="QEK165"/>
      <c r="QEL165"/>
      <c r="QEM165"/>
      <c r="QEN165"/>
      <c r="QEO165"/>
      <c r="QEP165"/>
      <c r="QEQ165"/>
      <c r="QER165"/>
      <c r="QES165"/>
      <c r="QET165"/>
      <c r="QEU165"/>
      <c r="QEV165"/>
      <c r="QEW165"/>
      <c r="QEX165"/>
      <c r="QEY165"/>
      <c r="QEZ165"/>
      <c r="QFA165"/>
      <c r="QFB165"/>
      <c r="QFC165"/>
      <c r="QFD165"/>
      <c r="QFE165"/>
      <c r="QFF165"/>
      <c r="QFG165"/>
      <c r="QFH165"/>
      <c r="QFI165"/>
      <c r="QFJ165"/>
      <c r="QFK165"/>
      <c r="QFL165"/>
      <c r="QFM165"/>
      <c r="QFN165"/>
      <c r="QFO165"/>
      <c r="QFP165"/>
      <c r="QFQ165"/>
      <c r="QFR165"/>
      <c r="QFS165"/>
      <c r="QFT165"/>
      <c r="QFU165"/>
      <c r="QFV165"/>
      <c r="QFW165"/>
      <c r="QFX165"/>
      <c r="QFY165"/>
      <c r="QFZ165"/>
      <c r="QGA165"/>
      <c r="QGB165"/>
      <c r="QGC165"/>
      <c r="QGD165"/>
      <c r="QGE165"/>
      <c r="QGF165"/>
      <c r="QGG165"/>
      <c r="QGH165"/>
      <c r="QGI165"/>
      <c r="QGJ165"/>
      <c r="QGK165"/>
      <c r="QGL165"/>
      <c r="QGM165"/>
      <c r="QGN165"/>
      <c r="QGO165"/>
      <c r="QGP165"/>
      <c r="QGQ165"/>
      <c r="QGR165"/>
      <c r="QGS165"/>
      <c r="QGT165"/>
      <c r="QGU165"/>
      <c r="QGV165"/>
      <c r="QGW165"/>
      <c r="QGX165"/>
      <c r="QGY165"/>
      <c r="QGZ165"/>
      <c r="QHA165"/>
      <c r="QHB165"/>
      <c r="QHC165"/>
      <c r="QHD165"/>
      <c r="QHE165"/>
      <c r="QHF165"/>
      <c r="QHG165"/>
      <c r="QHH165"/>
      <c r="QHI165"/>
      <c r="QHJ165"/>
      <c r="QHK165"/>
      <c r="QHL165"/>
      <c r="QHM165"/>
      <c r="QHN165"/>
      <c r="QHO165"/>
      <c r="QHP165"/>
      <c r="QHQ165"/>
      <c r="QHR165"/>
      <c r="QHS165"/>
      <c r="QHT165"/>
      <c r="QHU165"/>
      <c r="QHV165"/>
      <c r="QHW165"/>
      <c r="QHX165"/>
      <c r="QHY165"/>
      <c r="QHZ165"/>
      <c r="QIA165"/>
      <c r="QIB165"/>
      <c r="QIC165"/>
      <c r="QID165"/>
      <c r="QIE165"/>
      <c r="QIF165"/>
      <c r="QIG165"/>
      <c r="QIH165"/>
      <c r="QII165"/>
      <c r="QIJ165"/>
      <c r="QIK165"/>
      <c r="QIL165"/>
      <c r="QIM165"/>
      <c r="QIN165"/>
      <c r="QIO165"/>
      <c r="QIP165"/>
      <c r="QIQ165"/>
      <c r="QIR165"/>
      <c r="QIS165"/>
      <c r="QIT165"/>
      <c r="QIU165"/>
      <c r="QIV165"/>
      <c r="QIW165"/>
      <c r="QIX165"/>
      <c r="QIY165"/>
      <c r="QIZ165"/>
      <c r="QJA165"/>
      <c r="QJB165"/>
      <c r="QJC165"/>
      <c r="QJD165"/>
      <c r="QJE165"/>
      <c r="QJF165"/>
      <c r="QJG165"/>
      <c r="QJH165"/>
      <c r="QJI165"/>
      <c r="QJJ165"/>
      <c r="QJK165"/>
      <c r="QJL165"/>
      <c r="QJM165"/>
      <c r="QJN165"/>
      <c r="QJO165"/>
      <c r="QJP165"/>
      <c r="QJQ165"/>
      <c r="QJR165"/>
      <c r="QJS165"/>
      <c r="QJT165"/>
      <c r="QJU165"/>
      <c r="QJV165"/>
      <c r="QJW165"/>
      <c r="QJX165"/>
      <c r="QJY165"/>
      <c r="QJZ165"/>
      <c r="QKA165"/>
      <c r="QKB165"/>
      <c r="QKC165"/>
      <c r="QKD165"/>
      <c r="QKE165"/>
      <c r="QKF165"/>
      <c r="QKG165"/>
      <c r="QKH165"/>
      <c r="QKI165"/>
      <c r="QKJ165"/>
      <c r="QKK165"/>
      <c r="QKL165"/>
      <c r="QKM165"/>
      <c r="QKN165"/>
      <c r="QKO165"/>
      <c r="QKP165"/>
      <c r="QKQ165"/>
      <c r="QKR165"/>
      <c r="QKS165"/>
      <c r="QKT165"/>
      <c r="QKU165"/>
      <c r="QKV165"/>
      <c r="QKW165"/>
      <c r="QKX165"/>
      <c r="QKY165"/>
      <c r="QKZ165"/>
      <c r="QLA165"/>
      <c r="QLB165"/>
      <c r="QLC165"/>
      <c r="QLD165"/>
      <c r="QLE165"/>
      <c r="QLF165"/>
      <c r="QLG165"/>
      <c r="QLH165"/>
      <c r="QLI165"/>
      <c r="QLJ165"/>
      <c r="QLK165"/>
      <c r="QLL165"/>
      <c r="QLM165"/>
      <c r="QLN165"/>
      <c r="QLO165"/>
      <c r="QLP165"/>
      <c r="QLQ165"/>
      <c r="QLR165"/>
      <c r="QLS165"/>
      <c r="QLT165"/>
      <c r="QLU165"/>
      <c r="QLV165"/>
      <c r="QLW165"/>
      <c r="QLX165"/>
      <c r="QLY165"/>
      <c r="QLZ165"/>
      <c r="QMA165"/>
      <c r="QMB165"/>
      <c r="QMC165"/>
      <c r="QMD165"/>
      <c r="QME165"/>
      <c r="QMF165"/>
      <c r="QMG165"/>
      <c r="QMH165"/>
      <c r="QMI165"/>
      <c r="QMJ165"/>
      <c r="QMK165"/>
      <c r="QML165"/>
      <c r="QMM165"/>
      <c r="QMN165"/>
      <c r="QMO165"/>
      <c r="QMP165"/>
      <c r="QMQ165"/>
      <c r="QMR165"/>
      <c r="QMS165"/>
      <c r="QMT165"/>
      <c r="QMU165"/>
      <c r="QMV165"/>
      <c r="QMW165"/>
      <c r="QMX165"/>
      <c r="QMY165"/>
      <c r="QMZ165"/>
      <c r="QNA165"/>
      <c r="QNB165"/>
      <c r="QNC165"/>
      <c r="QND165"/>
      <c r="QNE165"/>
      <c r="QNF165"/>
      <c r="QNG165"/>
      <c r="QNH165"/>
      <c r="QNI165"/>
      <c r="QNJ165"/>
      <c r="QNK165"/>
      <c r="QNL165"/>
      <c r="QNM165"/>
      <c r="QNN165"/>
      <c r="QNO165"/>
      <c r="QNP165"/>
      <c r="QNQ165"/>
      <c r="QNR165"/>
      <c r="QNS165"/>
      <c r="QNT165"/>
      <c r="QNU165"/>
      <c r="QNV165"/>
      <c r="QNW165"/>
      <c r="QNX165"/>
      <c r="QNY165"/>
      <c r="QNZ165"/>
      <c r="QOA165"/>
      <c r="QOB165"/>
      <c r="QOC165"/>
      <c r="QOD165"/>
      <c r="QOE165"/>
      <c r="QOF165"/>
      <c r="QOG165"/>
      <c r="QOH165"/>
      <c r="QOI165"/>
      <c r="QOJ165"/>
      <c r="QOK165"/>
      <c r="QOL165"/>
      <c r="QOM165"/>
      <c r="QON165"/>
      <c r="QOO165"/>
      <c r="QOP165"/>
      <c r="QOQ165"/>
      <c r="QOR165"/>
      <c r="QOS165"/>
      <c r="QOT165"/>
      <c r="QOU165"/>
      <c r="QOV165"/>
      <c r="QOW165"/>
      <c r="QOX165"/>
      <c r="QOY165"/>
      <c r="QOZ165"/>
      <c r="QPA165"/>
      <c r="QPB165"/>
      <c r="QPC165"/>
      <c r="QPD165"/>
      <c r="QPE165"/>
      <c r="QPF165"/>
      <c r="QPG165"/>
      <c r="QPH165"/>
      <c r="QPI165"/>
      <c r="QPJ165"/>
      <c r="QPK165"/>
      <c r="QPL165"/>
      <c r="QPM165"/>
      <c r="QPN165"/>
      <c r="QPO165"/>
      <c r="QPP165"/>
      <c r="QPQ165"/>
      <c r="QPR165"/>
      <c r="QPS165"/>
      <c r="QPT165"/>
      <c r="QPU165"/>
      <c r="QPV165"/>
      <c r="QPW165"/>
      <c r="QPX165"/>
      <c r="QPY165"/>
      <c r="QPZ165"/>
      <c r="QQA165"/>
      <c r="QQB165"/>
      <c r="QQC165"/>
      <c r="QQD165"/>
      <c r="QQE165"/>
      <c r="QQF165"/>
      <c r="QQG165"/>
      <c r="QQH165"/>
      <c r="QQI165"/>
      <c r="QQJ165"/>
      <c r="QQK165"/>
      <c r="QQL165"/>
      <c r="QQM165"/>
      <c r="QQN165"/>
      <c r="QQO165"/>
      <c r="QQP165"/>
      <c r="QQQ165"/>
      <c r="QQR165"/>
      <c r="QQS165"/>
      <c r="QQT165"/>
      <c r="QQU165"/>
      <c r="QQV165"/>
      <c r="QQW165"/>
      <c r="QQX165"/>
      <c r="QQY165"/>
      <c r="QQZ165"/>
      <c r="QRA165"/>
      <c r="QRB165"/>
      <c r="QRC165"/>
      <c r="QRD165"/>
      <c r="QRE165"/>
      <c r="QRF165"/>
      <c r="QRG165"/>
      <c r="QRH165"/>
      <c r="QRI165"/>
      <c r="QRJ165"/>
      <c r="QRK165"/>
      <c r="QRL165"/>
      <c r="QRM165"/>
      <c r="QRN165"/>
      <c r="QRO165"/>
      <c r="QRP165"/>
      <c r="QRQ165"/>
      <c r="QRR165"/>
      <c r="QRS165"/>
      <c r="QRT165"/>
      <c r="QRU165"/>
      <c r="QRV165"/>
      <c r="QRW165"/>
      <c r="QRX165"/>
      <c r="QRY165"/>
      <c r="QRZ165"/>
      <c r="QSA165"/>
      <c r="QSB165"/>
      <c r="QSC165"/>
      <c r="QSD165"/>
      <c r="QSE165"/>
      <c r="QSF165"/>
      <c r="QSG165"/>
      <c r="QSH165"/>
      <c r="QSI165"/>
      <c r="QSJ165"/>
      <c r="QSK165"/>
      <c r="QSL165"/>
      <c r="QSM165"/>
      <c r="QSN165"/>
      <c r="QSO165"/>
      <c r="QSP165"/>
      <c r="QSQ165"/>
      <c r="QSR165"/>
      <c r="QSS165"/>
      <c r="QST165"/>
      <c r="QSU165"/>
      <c r="QSV165"/>
      <c r="QSW165"/>
      <c r="QSX165"/>
      <c r="QSY165"/>
      <c r="QSZ165"/>
      <c r="QTA165"/>
      <c r="QTB165"/>
      <c r="QTC165"/>
      <c r="QTD165"/>
      <c r="QTE165"/>
      <c r="QTF165"/>
      <c r="QTG165"/>
      <c r="QTH165"/>
      <c r="QTI165"/>
      <c r="QTJ165"/>
      <c r="QTK165"/>
      <c r="QTL165"/>
      <c r="QTM165"/>
      <c r="QTN165"/>
      <c r="QTO165"/>
      <c r="QTP165"/>
      <c r="QTQ165"/>
      <c r="QTR165"/>
      <c r="QTS165"/>
      <c r="QTT165"/>
      <c r="QTU165"/>
      <c r="QTV165"/>
      <c r="QTW165"/>
      <c r="QTX165"/>
      <c r="QTY165"/>
      <c r="QTZ165"/>
      <c r="QUA165"/>
      <c r="QUB165"/>
      <c r="QUC165"/>
      <c r="QUD165"/>
      <c r="QUE165"/>
      <c r="QUF165"/>
      <c r="QUG165"/>
      <c r="QUH165"/>
      <c r="QUI165"/>
      <c r="QUJ165"/>
      <c r="QUK165"/>
      <c r="QUL165"/>
      <c r="QUM165"/>
      <c r="QUN165"/>
      <c r="QUO165"/>
      <c r="QUP165"/>
      <c r="QUQ165"/>
      <c r="QUR165"/>
      <c r="QUS165"/>
      <c r="QUT165"/>
      <c r="QUU165"/>
      <c r="QUV165"/>
      <c r="QUW165"/>
      <c r="QUX165"/>
      <c r="QUY165"/>
      <c r="QUZ165"/>
      <c r="QVA165"/>
      <c r="QVB165"/>
      <c r="QVC165"/>
      <c r="QVD165"/>
      <c r="QVE165"/>
      <c r="QVF165"/>
      <c r="QVG165"/>
      <c r="QVH165"/>
      <c r="QVI165"/>
      <c r="QVJ165"/>
      <c r="QVK165"/>
      <c r="QVL165"/>
      <c r="QVM165"/>
      <c r="QVN165"/>
      <c r="QVO165"/>
      <c r="QVP165"/>
      <c r="QVQ165"/>
      <c r="QVR165"/>
      <c r="QVS165"/>
      <c r="QVT165"/>
      <c r="QVU165"/>
      <c r="QVV165"/>
      <c r="QVW165"/>
      <c r="QVX165"/>
      <c r="QVY165"/>
      <c r="QVZ165"/>
      <c r="QWA165"/>
      <c r="QWB165"/>
      <c r="QWC165"/>
      <c r="QWD165"/>
      <c r="QWE165"/>
      <c r="QWF165"/>
      <c r="QWG165"/>
      <c r="QWH165"/>
      <c r="QWI165"/>
      <c r="QWJ165"/>
      <c r="QWK165"/>
      <c r="QWL165"/>
      <c r="QWM165"/>
      <c r="QWN165"/>
      <c r="QWO165"/>
      <c r="QWP165"/>
      <c r="QWQ165"/>
      <c r="QWR165"/>
      <c r="QWS165"/>
      <c r="QWT165"/>
      <c r="QWU165"/>
      <c r="QWV165"/>
      <c r="QWW165"/>
      <c r="QWX165"/>
      <c r="QWY165"/>
      <c r="QWZ165"/>
      <c r="QXA165"/>
      <c r="QXB165"/>
      <c r="QXC165"/>
      <c r="QXD165"/>
      <c r="QXE165"/>
      <c r="QXF165"/>
      <c r="QXG165"/>
      <c r="QXH165"/>
      <c r="QXI165"/>
      <c r="QXJ165"/>
      <c r="QXK165"/>
      <c r="QXL165"/>
      <c r="QXM165"/>
      <c r="QXN165"/>
      <c r="QXO165"/>
      <c r="QXP165"/>
      <c r="QXQ165"/>
      <c r="QXR165"/>
      <c r="QXS165"/>
      <c r="QXT165"/>
      <c r="QXU165"/>
      <c r="QXV165"/>
      <c r="QXW165"/>
      <c r="QXX165"/>
      <c r="QXY165"/>
      <c r="QXZ165"/>
      <c r="QYA165"/>
      <c r="QYB165"/>
      <c r="QYC165"/>
      <c r="QYD165"/>
      <c r="QYE165"/>
      <c r="QYF165"/>
      <c r="QYG165"/>
      <c r="QYH165"/>
      <c r="QYI165"/>
      <c r="QYJ165"/>
      <c r="QYK165"/>
      <c r="QYL165"/>
      <c r="QYM165"/>
      <c r="QYN165"/>
      <c r="QYO165"/>
      <c r="QYP165"/>
      <c r="QYQ165"/>
      <c r="QYR165"/>
      <c r="QYS165"/>
      <c r="QYT165"/>
      <c r="QYU165"/>
      <c r="QYV165"/>
      <c r="QYW165"/>
      <c r="QYX165"/>
      <c r="QYY165"/>
      <c r="QYZ165"/>
      <c r="QZA165"/>
      <c r="QZB165"/>
      <c r="QZC165"/>
      <c r="QZD165"/>
      <c r="QZE165"/>
      <c r="QZF165"/>
      <c r="QZG165"/>
      <c r="QZH165"/>
      <c r="QZI165"/>
      <c r="QZJ165"/>
      <c r="QZK165"/>
      <c r="QZL165"/>
      <c r="QZM165"/>
      <c r="QZN165"/>
      <c r="QZO165"/>
      <c r="QZP165"/>
      <c r="QZQ165"/>
      <c r="QZR165"/>
      <c r="QZS165"/>
      <c r="QZT165"/>
      <c r="QZU165"/>
      <c r="QZV165"/>
      <c r="QZW165"/>
      <c r="QZX165"/>
      <c r="QZY165"/>
      <c r="QZZ165"/>
      <c r="RAA165"/>
      <c r="RAB165"/>
      <c r="RAC165"/>
      <c r="RAD165"/>
      <c r="RAE165"/>
      <c r="RAF165"/>
      <c r="RAG165"/>
      <c r="RAH165"/>
      <c r="RAI165"/>
      <c r="RAJ165"/>
      <c r="RAK165"/>
      <c r="RAL165"/>
      <c r="RAM165"/>
      <c r="RAN165"/>
      <c r="RAO165"/>
      <c r="RAP165"/>
      <c r="RAQ165"/>
      <c r="RAR165"/>
      <c r="RAS165"/>
      <c r="RAT165"/>
      <c r="RAU165"/>
      <c r="RAV165"/>
      <c r="RAW165"/>
      <c r="RAX165"/>
      <c r="RAY165"/>
      <c r="RAZ165"/>
      <c r="RBA165"/>
      <c r="RBB165"/>
      <c r="RBC165"/>
      <c r="RBD165"/>
      <c r="RBE165"/>
      <c r="RBF165"/>
      <c r="RBG165"/>
      <c r="RBH165"/>
      <c r="RBI165"/>
      <c r="RBJ165"/>
      <c r="RBK165"/>
      <c r="RBL165"/>
      <c r="RBM165"/>
      <c r="RBN165"/>
      <c r="RBO165"/>
      <c r="RBP165"/>
      <c r="RBQ165"/>
      <c r="RBR165"/>
      <c r="RBS165"/>
      <c r="RBT165"/>
      <c r="RBU165"/>
      <c r="RBV165"/>
      <c r="RBW165"/>
      <c r="RBX165"/>
      <c r="RBY165"/>
      <c r="RBZ165"/>
      <c r="RCA165"/>
      <c r="RCB165"/>
      <c r="RCC165"/>
      <c r="RCD165"/>
      <c r="RCE165"/>
      <c r="RCF165"/>
      <c r="RCG165"/>
      <c r="RCH165"/>
      <c r="RCI165"/>
      <c r="RCJ165"/>
      <c r="RCK165"/>
      <c r="RCL165"/>
      <c r="RCM165"/>
      <c r="RCN165"/>
      <c r="RCO165"/>
      <c r="RCP165"/>
      <c r="RCQ165"/>
      <c r="RCR165"/>
      <c r="RCS165"/>
      <c r="RCT165"/>
      <c r="RCU165"/>
      <c r="RCV165"/>
      <c r="RCW165"/>
      <c r="RCX165"/>
      <c r="RCY165"/>
      <c r="RCZ165"/>
      <c r="RDA165"/>
      <c r="RDB165"/>
      <c r="RDC165"/>
      <c r="RDD165"/>
      <c r="RDE165"/>
      <c r="RDF165"/>
      <c r="RDG165"/>
      <c r="RDH165"/>
      <c r="RDI165"/>
      <c r="RDJ165"/>
      <c r="RDK165"/>
      <c r="RDL165"/>
      <c r="RDM165"/>
      <c r="RDN165"/>
      <c r="RDO165"/>
      <c r="RDP165"/>
      <c r="RDQ165"/>
      <c r="RDR165"/>
      <c r="RDS165"/>
      <c r="RDT165"/>
      <c r="RDU165"/>
      <c r="RDV165"/>
      <c r="RDW165"/>
      <c r="RDX165"/>
      <c r="RDY165"/>
      <c r="RDZ165"/>
      <c r="REA165"/>
      <c r="REB165"/>
      <c r="REC165"/>
      <c r="RED165"/>
      <c r="REE165"/>
      <c r="REF165"/>
      <c r="REG165"/>
      <c r="REH165"/>
      <c r="REI165"/>
      <c r="REJ165"/>
      <c r="REK165"/>
      <c r="REL165"/>
      <c r="REM165"/>
      <c r="REN165"/>
      <c r="REO165"/>
      <c r="REP165"/>
      <c r="REQ165"/>
      <c r="RER165"/>
      <c r="RES165"/>
      <c r="RET165"/>
      <c r="REU165"/>
      <c r="REV165"/>
      <c r="REW165"/>
      <c r="REX165"/>
      <c r="REY165"/>
      <c r="REZ165"/>
      <c r="RFA165"/>
      <c r="RFB165"/>
      <c r="RFC165"/>
      <c r="RFD165"/>
      <c r="RFE165"/>
      <c r="RFF165"/>
      <c r="RFG165"/>
      <c r="RFH165"/>
      <c r="RFI165"/>
      <c r="RFJ165"/>
      <c r="RFK165"/>
      <c r="RFL165"/>
      <c r="RFM165"/>
      <c r="RFN165"/>
      <c r="RFO165"/>
      <c r="RFP165"/>
      <c r="RFQ165"/>
      <c r="RFR165"/>
      <c r="RFS165"/>
      <c r="RFT165"/>
      <c r="RFU165"/>
      <c r="RFV165"/>
      <c r="RFW165"/>
      <c r="RFX165"/>
      <c r="RFY165"/>
      <c r="RFZ165"/>
      <c r="RGA165"/>
      <c r="RGB165"/>
      <c r="RGC165"/>
      <c r="RGD165"/>
      <c r="RGE165"/>
      <c r="RGF165"/>
      <c r="RGG165"/>
      <c r="RGH165"/>
      <c r="RGI165"/>
      <c r="RGJ165"/>
      <c r="RGK165"/>
      <c r="RGL165"/>
      <c r="RGM165"/>
      <c r="RGN165"/>
      <c r="RGO165"/>
      <c r="RGP165"/>
      <c r="RGQ165"/>
      <c r="RGR165"/>
      <c r="RGS165"/>
      <c r="RGT165"/>
      <c r="RGU165"/>
      <c r="RGV165"/>
      <c r="RGW165"/>
      <c r="RGX165"/>
      <c r="RGY165"/>
      <c r="RGZ165"/>
      <c r="RHA165"/>
      <c r="RHB165"/>
      <c r="RHC165"/>
      <c r="RHD165"/>
      <c r="RHE165"/>
      <c r="RHF165"/>
      <c r="RHG165"/>
      <c r="RHH165"/>
      <c r="RHI165"/>
      <c r="RHJ165"/>
      <c r="RHK165"/>
      <c r="RHL165"/>
      <c r="RHM165"/>
      <c r="RHN165"/>
      <c r="RHO165"/>
      <c r="RHP165"/>
      <c r="RHQ165"/>
      <c r="RHR165"/>
      <c r="RHS165"/>
      <c r="RHT165"/>
      <c r="RHU165"/>
      <c r="RHV165"/>
      <c r="RHW165"/>
      <c r="RHX165"/>
      <c r="RHY165"/>
      <c r="RHZ165"/>
      <c r="RIA165"/>
      <c r="RIB165"/>
      <c r="RIC165"/>
      <c r="RID165"/>
      <c r="RIE165"/>
      <c r="RIF165"/>
      <c r="RIG165"/>
      <c r="RIH165"/>
      <c r="RII165"/>
      <c r="RIJ165"/>
      <c r="RIK165"/>
      <c r="RIL165"/>
      <c r="RIM165"/>
      <c r="RIN165"/>
      <c r="RIO165"/>
      <c r="RIP165"/>
      <c r="RIQ165"/>
      <c r="RIR165"/>
      <c r="RIS165"/>
      <c r="RIT165"/>
      <c r="RIU165"/>
      <c r="RIV165"/>
      <c r="RIW165"/>
      <c r="RIX165"/>
      <c r="RIY165"/>
      <c r="RIZ165"/>
      <c r="RJA165"/>
      <c r="RJB165"/>
      <c r="RJC165"/>
      <c r="RJD165"/>
      <c r="RJE165"/>
      <c r="RJF165"/>
      <c r="RJG165"/>
      <c r="RJH165"/>
      <c r="RJI165"/>
      <c r="RJJ165"/>
      <c r="RJK165"/>
      <c r="RJL165"/>
      <c r="RJM165"/>
      <c r="RJN165"/>
      <c r="RJO165"/>
      <c r="RJP165"/>
      <c r="RJQ165"/>
      <c r="RJR165"/>
      <c r="RJS165"/>
      <c r="RJT165"/>
      <c r="RJU165"/>
      <c r="RJV165"/>
      <c r="RJW165"/>
      <c r="RJX165"/>
      <c r="RJY165"/>
      <c r="RJZ165"/>
      <c r="RKA165"/>
      <c r="RKB165"/>
      <c r="RKC165"/>
      <c r="RKD165"/>
      <c r="RKE165"/>
      <c r="RKF165"/>
      <c r="RKG165"/>
      <c r="RKH165"/>
      <c r="RKI165"/>
      <c r="RKJ165"/>
      <c r="RKK165"/>
      <c r="RKL165"/>
      <c r="RKM165"/>
      <c r="RKN165"/>
      <c r="RKO165"/>
      <c r="RKP165"/>
      <c r="RKQ165"/>
      <c r="RKR165"/>
      <c r="RKS165"/>
      <c r="RKT165"/>
      <c r="RKU165"/>
      <c r="RKV165"/>
      <c r="RKW165"/>
      <c r="RKX165"/>
      <c r="RKY165"/>
      <c r="RKZ165"/>
      <c r="RLA165"/>
      <c r="RLB165"/>
      <c r="RLC165"/>
      <c r="RLD165"/>
      <c r="RLE165"/>
      <c r="RLF165"/>
      <c r="RLG165"/>
      <c r="RLH165"/>
      <c r="RLI165"/>
      <c r="RLJ165"/>
      <c r="RLK165"/>
      <c r="RLL165"/>
      <c r="RLM165"/>
      <c r="RLN165"/>
      <c r="RLO165"/>
      <c r="RLP165"/>
      <c r="RLQ165"/>
      <c r="RLR165"/>
      <c r="RLS165"/>
      <c r="RLT165"/>
      <c r="RLU165"/>
      <c r="RLV165"/>
      <c r="RLW165"/>
      <c r="RLX165"/>
      <c r="RLY165"/>
      <c r="RLZ165"/>
      <c r="RMA165"/>
      <c r="RMB165"/>
      <c r="RMC165"/>
      <c r="RMD165"/>
      <c r="RME165"/>
      <c r="RMF165"/>
      <c r="RMG165"/>
      <c r="RMH165"/>
      <c r="RMI165"/>
      <c r="RMJ165"/>
      <c r="RMK165"/>
      <c r="RML165"/>
      <c r="RMM165"/>
      <c r="RMN165"/>
      <c r="RMO165"/>
      <c r="RMP165"/>
      <c r="RMQ165"/>
      <c r="RMR165"/>
      <c r="RMS165"/>
      <c r="RMT165"/>
      <c r="RMU165"/>
      <c r="RMV165"/>
      <c r="RMW165"/>
      <c r="RMX165"/>
      <c r="RMY165"/>
      <c r="RMZ165"/>
      <c r="RNA165"/>
      <c r="RNB165"/>
      <c r="RNC165"/>
      <c r="RND165"/>
      <c r="RNE165"/>
      <c r="RNF165"/>
      <c r="RNG165"/>
      <c r="RNH165"/>
      <c r="RNI165"/>
      <c r="RNJ165"/>
      <c r="RNK165"/>
      <c r="RNL165"/>
      <c r="RNM165"/>
      <c r="RNN165"/>
      <c r="RNO165"/>
      <c r="RNP165"/>
      <c r="RNQ165"/>
      <c r="RNR165"/>
      <c r="RNS165"/>
      <c r="RNT165"/>
      <c r="RNU165"/>
      <c r="RNV165"/>
      <c r="RNW165"/>
      <c r="RNX165"/>
      <c r="RNY165"/>
      <c r="RNZ165"/>
      <c r="ROA165"/>
      <c r="ROB165"/>
      <c r="ROC165"/>
      <c r="ROD165"/>
      <c r="ROE165"/>
      <c r="ROF165"/>
      <c r="ROG165"/>
      <c r="ROH165"/>
      <c r="ROI165"/>
      <c r="ROJ165"/>
      <c r="ROK165"/>
      <c r="ROL165"/>
      <c r="ROM165"/>
      <c r="RON165"/>
      <c r="ROO165"/>
      <c r="ROP165"/>
      <c r="ROQ165"/>
      <c r="ROR165"/>
      <c r="ROS165"/>
      <c r="ROT165"/>
      <c r="ROU165"/>
      <c r="ROV165"/>
      <c r="ROW165"/>
      <c r="ROX165"/>
      <c r="ROY165"/>
      <c r="ROZ165"/>
      <c r="RPA165"/>
      <c r="RPB165"/>
      <c r="RPC165"/>
      <c r="RPD165"/>
      <c r="RPE165"/>
      <c r="RPF165"/>
      <c r="RPG165"/>
      <c r="RPH165"/>
      <c r="RPI165"/>
      <c r="RPJ165"/>
      <c r="RPK165"/>
      <c r="RPL165"/>
      <c r="RPM165"/>
      <c r="RPN165"/>
      <c r="RPO165"/>
      <c r="RPP165"/>
      <c r="RPQ165"/>
      <c r="RPR165"/>
      <c r="RPS165"/>
      <c r="RPT165"/>
      <c r="RPU165"/>
      <c r="RPV165"/>
      <c r="RPW165"/>
      <c r="RPX165"/>
      <c r="RPY165"/>
      <c r="RPZ165"/>
      <c r="RQA165"/>
      <c r="RQB165"/>
      <c r="RQC165"/>
      <c r="RQD165"/>
      <c r="RQE165"/>
      <c r="RQF165"/>
      <c r="RQG165"/>
      <c r="RQH165"/>
      <c r="RQI165"/>
      <c r="RQJ165"/>
      <c r="RQK165"/>
      <c r="RQL165"/>
      <c r="RQM165"/>
      <c r="RQN165"/>
      <c r="RQO165"/>
      <c r="RQP165"/>
      <c r="RQQ165"/>
      <c r="RQR165"/>
      <c r="RQS165"/>
      <c r="RQT165"/>
      <c r="RQU165"/>
      <c r="RQV165"/>
      <c r="RQW165"/>
      <c r="RQX165"/>
      <c r="RQY165"/>
      <c r="RQZ165"/>
      <c r="RRA165"/>
      <c r="RRB165"/>
      <c r="RRC165"/>
      <c r="RRD165"/>
      <c r="RRE165"/>
      <c r="RRF165"/>
      <c r="RRG165"/>
      <c r="RRH165"/>
      <c r="RRI165"/>
      <c r="RRJ165"/>
      <c r="RRK165"/>
      <c r="RRL165"/>
      <c r="RRM165"/>
      <c r="RRN165"/>
      <c r="RRO165"/>
      <c r="RRP165"/>
      <c r="RRQ165"/>
      <c r="RRR165"/>
      <c r="RRS165"/>
      <c r="RRT165"/>
      <c r="RRU165"/>
      <c r="RRV165"/>
      <c r="RRW165"/>
      <c r="RRX165"/>
      <c r="RRY165"/>
      <c r="RRZ165"/>
      <c r="RSA165"/>
      <c r="RSB165"/>
      <c r="RSC165"/>
      <c r="RSD165"/>
      <c r="RSE165"/>
      <c r="RSF165"/>
      <c r="RSG165"/>
      <c r="RSH165"/>
      <c r="RSI165"/>
      <c r="RSJ165"/>
      <c r="RSK165"/>
      <c r="RSL165"/>
      <c r="RSM165"/>
      <c r="RSN165"/>
      <c r="RSO165"/>
      <c r="RSP165"/>
      <c r="RSQ165"/>
      <c r="RSR165"/>
      <c r="RSS165"/>
      <c r="RST165"/>
      <c r="RSU165"/>
      <c r="RSV165"/>
      <c r="RSW165"/>
      <c r="RSX165"/>
      <c r="RSY165"/>
      <c r="RSZ165"/>
      <c r="RTA165"/>
      <c r="RTB165"/>
      <c r="RTC165"/>
      <c r="RTD165"/>
      <c r="RTE165"/>
      <c r="RTF165"/>
      <c r="RTG165"/>
      <c r="RTH165"/>
      <c r="RTI165"/>
      <c r="RTJ165"/>
      <c r="RTK165"/>
      <c r="RTL165"/>
      <c r="RTM165"/>
      <c r="RTN165"/>
      <c r="RTO165"/>
      <c r="RTP165"/>
      <c r="RTQ165"/>
      <c r="RTR165"/>
      <c r="RTS165"/>
      <c r="RTT165"/>
      <c r="RTU165"/>
      <c r="RTV165"/>
      <c r="RTW165"/>
      <c r="RTX165"/>
      <c r="RTY165"/>
      <c r="RTZ165"/>
      <c r="RUA165"/>
      <c r="RUB165"/>
      <c r="RUC165"/>
      <c r="RUD165"/>
      <c r="RUE165"/>
      <c r="RUF165"/>
      <c r="RUG165"/>
      <c r="RUH165"/>
      <c r="RUI165"/>
      <c r="RUJ165"/>
      <c r="RUK165"/>
      <c r="RUL165"/>
      <c r="RUM165"/>
      <c r="RUN165"/>
      <c r="RUO165"/>
      <c r="RUP165"/>
      <c r="RUQ165"/>
      <c r="RUR165"/>
      <c r="RUS165"/>
      <c r="RUT165"/>
      <c r="RUU165"/>
      <c r="RUV165"/>
      <c r="RUW165"/>
      <c r="RUX165"/>
      <c r="RUY165"/>
      <c r="RUZ165"/>
      <c r="RVA165"/>
      <c r="RVB165"/>
      <c r="RVC165"/>
      <c r="RVD165"/>
      <c r="RVE165"/>
      <c r="RVF165"/>
      <c r="RVG165"/>
      <c r="RVH165"/>
      <c r="RVI165"/>
      <c r="RVJ165"/>
      <c r="RVK165"/>
      <c r="RVL165"/>
      <c r="RVM165"/>
      <c r="RVN165"/>
      <c r="RVO165"/>
      <c r="RVP165"/>
      <c r="RVQ165"/>
      <c r="RVR165"/>
      <c r="RVS165"/>
      <c r="RVT165"/>
      <c r="RVU165"/>
      <c r="RVV165"/>
      <c r="RVW165"/>
      <c r="RVX165"/>
      <c r="RVY165"/>
      <c r="RVZ165"/>
      <c r="RWA165"/>
      <c r="RWB165"/>
      <c r="RWC165"/>
      <c r="RWD165"/>
      <c r="RWE165"/>
      <c r="RWF165"/>
      <c r="RWG165"/>
      <c r="RWH165"/>
      <c r="RWI165"/>
      <c r="RWJ165"/>
      <c r="RWK165"/>
      <c r="RWL165"/>
      <c r="RWM165"/>
      <c r="RWN165"/>
      <c r="RWO165"/>
      <c r="RWP165"/>
      <c r="RWQ165"/>
      <c r="RWR165"/>
      <c r="RWS165"/>
      <c r="RWT165"/>
      <c r="RWU165"/>
      <c r="RWV165"/>
      <c r="RWW165"/>
      <c r="RWX165"/>
      <c r="RWY165"/>
      <c r="RWZ165"/>
      <c r="RXA165"/>
      <c r="RXB165"/>
      <c r="RXC165"/>
      <c r="RXD165"/>
      <c r="RXE165"/>
      <c r="RXF165"/>
      <c r="RXG165"/>
      <c r="RXH165"/>
      <c r="RXI165"/>
      <c r="RXJ165"/>
      <c r="RXK165"/>
      <c r="RXL165"/>
      <c r="RXM165"/>
      <c r="RXN165"/>
      <c r="RXO165"/>
      <c r="RXP165"/>
      <c r="RXQ165"/>
      <c r="RXR165"/>
      <c r="RXS165"/>
      <c r="RXT165"/>
      <c r="RXU165"/>
      <c r="RXV165"/>
      <c r="RXW165"/>
      <c r="RXX165"/>
      <c r="RXY165"/>
      <c r="RXZ165"/>
      <c r="RYA165"/>
      <c r="RYB165"/>
      <c r="RYC165"/>
      <c r="RYD165"/>
      <c r="RYE165"/>
      <c r="RYF165"/>
      <c r="RYG165"/>
      <c r="RYH165"/>
      <c r="RYI165"/>
      <c r="RYJ165"/>
      <c r="RYK165"/>
      <c r="RYL165"/>
      <c r="RYM165"/>
      <c r="RYN165"/>
      <c r="RYO165"/>
      <c r="RYP165"/>
      <c r="RYQ165"/>
      <c r="RYR165"/>
      <c r="RYS165"/>
      <c r="RYT165"/>
      <c r="RYU165"/>
      <c r="RYV165"/>
      <c r="RYW165"/>
      <c r="RYX165"/>
      <c r="RYY165"/>
      <c r="RYZ165"/>
      <c r="RZA165"/>
      <c r="RZB165"/>
      <c r="RZC165"/>
      <c r="RZD165"/>
      <c r="RZE165"/>
      <c r="RZF165"/>
      <c r="RZG165"/>
      <c r="RZH165"/>
      <c r="RZI165"/>
      <c r="RZJ165"/>
      <c r="RZK165"/>
      <c r="RZL165"/>
      <c r="RZM165"/>
      <c r="RZN165"/>
      <c r="RZO165"/>
      <c r="RZP165"/>
      <c r="RZQ165"/>
      <c r="RZR165"/>
      <c r="RZS165"/>
      <c r="RZT165"/>
      <c r="RZU165"/>
      <c r="RZV165"/>
      <c r="RZW165"/>
      <c r="RZX165"/>
      <c r="RZY165"/>
      <c r="RZZ165"/>
      <c r="SAA165"/>
      <c r="SAB165"/>
      <c r="SAC165"/>
      <c r="SAD165"/>
      <c r="SAE165"/>
      <c r="SAF165"/>
      <c r="SAG165"/>
      <c r="SAH165"/>
      <c r="SAI165"/>
      <c r="SAJ165"/>
      <c r="SAK165"/>
      <c r="SAL165"/>
      <c r="SAM165"/>
      <c r="SAN165"/>
      <c r="SAO165"/>
      <c r="SAP165"/>
      <c r="SAQ165"/>
      <c r="SAR165"/>
      <c r="SAS165"/>
      <c r="SAT165"/>
      <c r="SAU165"/>
      <c r="SAV165"/>
      <c r="SAW165"/>
      <c r="SAX165"/>
      <c r="SAY165"/>
      <c r="SAZ165"/>
      <c r="SBA165"/>
      <c r="SBB165"/>
      <c r="SBC165"/>
      <c r="SBD165"/>
      <c r="SBE165"/>
      <c r="SBF165"/>
      <c r="SBG165"/>
      <c r="SBH165"/>
      <c r="SBI165"/>
      <c r="SBJ165"/>
      <c r="SBK165"/>
      <c r="SBL165"/>
      <c r="SBM165"/>
      <c r="SBN165"/>
      <c r="SBO165"/>
      <c r="SBP165"/>
      <c r="SBQ165"/>
      <c r="SBR165"/>
      <c r="SBS165"/>
      <c r="SBT165"/>
      <c r="SBU165"/>
      <c r="SBV165"/>
      <c r="SBW165"/>
      <c r="SBX165"/>
      <c r="SBY165"/>
      <c r="SBZ165"/>
      <c r="SCA165"/>
      <c r="SCB165"/>
      <c r="SCC165"/>
      <c r="SCD165"/>
      <c r="SCE165"/>
      <c r="SCF165"/>
      <c r="SCG165"/>
      <c r="SCH165"/>
      <c r="SCI165"/>
      <c r="SCJ165"/>
      <c r="SCK165"/>
      <c r="SCL165"/>
      <c r="SCM165"/>
      <c r="SCN165"/>
      <c r="SCO165"/>
      <c r="SCP165"/>
      <c r="SCQ165"/>
      <c r="SCR165"/>
      <c r="SCS165"/>
      <c r="SCT165"/>
      <c r="SCU165"/>
      <c r="SCV165"/>
      <c r="SCW165"/>
      <c r="SCX165"/>
      <c r="SCY165"/>
      <c r="SCZ165"/>
      <c r="SDA165"/>
      <c r="SDB165"/>
      <c r="SDC165"/>
      <c r="SDD165"/>
      <c r="SDE165"/>
      <c r="SDF165"/>
      <c r="SDG165"/>
      <c r="SDH165"/>
      <c r="SDI165"/>
      <c r="SDJ165"/>
      <c r="SDK165"/>
      <c r="SDL165"/>
      <c r="SDM165"/>
      <c r="SDN165"/>
      <c r="SDO165"/>
      <c r="SDP165"/>
      <c r="SDQ165"/>
      <c r="SDR165"/>
      <c r="SDS165"/>
      <c r="SDT165"/>
      <c r="SDU165"/>
      <c r="SDV165"/>
      <c r="SDW165"/>
      <c r="SDX165"/>
      <c r="SDY165"/>
      <c r="SDZ165"/>
      <c r="SEA165"/>
      <c r="SEB165"/>
      <c r="SEC165"/>
      <c r="SED165"/>
      <c r="SEE165"/>
      <c r="SEF165"/>
      <c r="SEG165"/>
      <c r="SEH165"/>
      <c r="SEI165"/>
      <c r="SEJ165"/>
      <c r="SEK165"/>
      <c r="SEL165"/>
      <c r="SEM165"/>
      <c r="SEN165"/>
      <c r="SEO165"/>
      <c r="SEP165"/>
      <c r="SEQ165"/>
      <c r="SER165"/>
      <c r="SES165"/>
      <c r="SET165"/>
      <c r="SEU165"/>
      <c r="SEV165"/>
      <c r="SEW165"/>
      <c r="SEX165"/>
      <c r="SEY165"/>
      <c r="SEZ165"/>
      <c r="SFA165"/>
      <c r="SFB165"/>
      <c r="SFC165"/>
      <c r="SFD165"/>
      <c r="SFE165"/>
      <c r="SFF165"/>
      <c r="SFG165"/>
      <c r="SFH165"/>
      <c r="SFI165"/>
      <c r="SFJ165"/>
      <c r="SFK165"/>
      <c r="SFL165"/>
      <c r="SFM165"/>
      <c r="SFN165"/>
      <c r="SFO165"/>
      <c r="SFP165"/>
      <c r="SFQ165"/>
      <c r="SFR165"/>
      <c r="SFS165"/>
      <c r="SFT165"/>
      <c r="SFU165"/>
      <c r="SFV165"/>
      <c r="SFW165"/>
      <c r="SFX165"/>
      <c r="SFY165"/>
      <c r="SFZ165"/>
      <c r="SGA165"/>
      <c r="SGB165"/>
      <c r="SGC165"/>
      <c r="SGD165"/>
      <c r="SGE165"/>
      <c r="SGF165"/>
      <c r="SGG165"/>
      <c r="SGH165"/>
      <c r="SGI165"/>
      <c r="SGJ165"/>
      <c r="SGK165"/>
      <c r="SGL165"/>
      <c r="SGM165"/>
      <c r="SGN165"/>
      <c r="SGO165"/>
      <c r="SGP165"/>
      <c r="SGQ165"/>
      <c r="SGR165"/>
      <c r="SGS165"/>
      <c r="SGT165"/>
      <c r="SGU165"/>
      <c r="SGV165"/>
      <c r="SGW165"/>
      <c r="SGX165"/>
      <c r="SGY165"/>
      <c r="SGZ165"/>
      <c r="SHA165"/>
      <c r="SHB165"/>
      <c r="SHC165"/>
      <c r="SHD165"/>
      <c r="SHE165"/>
      <c r="SHF165"/>
      <c r="SHG165"/>
      <c r="SHH165"/>
      <c r="SHI165"/>
      <c r="SHJ165"/>
      <c r="SHK165"/>
      <c r="SHL165"/>
      <c r="SHM165"/>
      <c r="SHN165"/>
      <c r="SHO165"/>
      <c r="SHP165"/>
      <c r="SHQ165"/>
      <c r="SHR165"/>
      <c r="SHS165"/>
      <c r="SHT165"/>
      <c r="SHU165"/>
      <c r="SHV165"/>
      <c r="SHW165"/>
      <c r="SHX165"/>
      <c r="SHY165"/>
      <c r="SHZ165"/>
      <c r="SIA165"/>
      <c r="SIB165"/>
      <c r="SIC165"/>
      <c r="SID165"/>
      <c r="SIE165"/>
      <c r="SIF165"/>
      <c r="SIG165"/>
      <c r="SIH165"/>
      <c r="SII165"/>
      <c r="SIJ165"/>
      <c r="SIK165"/>
      <c r="SIL165"/>
      <c r="SIM165"/>
      <c r="SIN165"/>
      <c r="SIO165"/>
      <c r="SIP165"/>
      <c r="SIQ165"/>
      <c r="SIR165"/>
      <c r="SIS165"/>
      <c r="SIT165"/>
      <c r="SIU165"/>
      <c r="SIV165"/>
      <c r="SIW165"/>
      <c r="SIX165"/>
      <c r="SIY165"/>
      <c r="SIZ165"/>
      <c r="SJA165"/>
      <c r="SJB165"/>
      <c r="SJC165"/>
      <c r="SJD165"/>
      <c r="SJE165"/>
      <c r="SJF165"/>
      <c r="SJG165"/>
      <c r="SJH165"/>
      <c r="SJI165"/>
      <c r="SJJ165"/>
      <c r="SJK165"/>
      <c r="SJL165"/>
      <c r="SJM165"/>
      <c r="SJN165"/>
      <c r="SJO165"/>
      <c r="SJP165"/>
      <c r="SJQ165"/>
      <c r="SJR165"/>
      <c r="SJS165"/>
      <c r="SJT165"/>
      <c r="SJU165"/>
      <c r="SJV165"/>
      <c r="SJW165"/>
      <c r="SJX165"/>
      <c r="SJY165"/>
      <c r="SJZ165"/>
      <c r="SKA165"/>
      <c r="SKB165"/>
      <c r="SKC165"/>
      <c r="SKD165"/>
      <c r="SKE165"/>
      <c r="SKF165"/>
      <c r="SKG165"/>
      <c r="SKH165"/>
      <c r="SKI165"/>
      <c r="SKJ165"/>
      <c r="SKK165"/>
      <c r="SKL165"/>
      <c r="SKM165"/>
      <c r="SKN165"/>
      <c r="SKO165"/>
      <c r="SKP165"/>
      <c r="SKQ165"/>
      <c r="SKR165"/>
      <c r="SKS165"/>
      <c r="SKT165"/>
      <c r="SKU165"/>
      <c r="SKV165"/>
      <c r="SKW165"/>
      <c r="SKX165"/>
      <c r="SKY165"/>
      <c r="SKZ165"/>
      <c r="SLA165"/>
      <c r="SLB165"/>
      <c r="SLC165"/>
      <c r="SLD165"/>
      <c r="SLE165"/>
      <c r="SLF165"/>
      <c r="SLG165"/>
      <c r="SLH165"/>
      <c r="SLI165"/>
      <c r="SLJ165"/>
      <c r="SLK165"/>
      <c r="SLL165"/>
      <c r="SLM165"/>
      <c r="SLN165"/>
      <c r="SLO165"/>
      <c r="SLP165"/>
      <c r="SLQ165"/>
      <c r="SLR165"/>
      <c r="SLS165"/>
      <c r="SLT165"/>
      <c r="SLU165"/>
      <c r="SLV165"/>
      <c r="SLW165"/>
      <c r="SLX165"/>
      <c r="SLY165"/>
      <c r="SLZ165"/>
      <c r="SMA165"/>
      <c r="SMB165"/>
      <c r="SMC165"/>
      <c r="SMD165"/>
      <c r="SME165"/>
      <c r="SMF165"/>
      <c r="SMG165"/>
      <c r="SMH165"/>
      <c r="SMI165"/>
      <c r="SMJ165"/>
      <c r="SMK165"/>
      <c r="SML165"/>
      <c r="SMM165"/>
      <c r="SMN165"/>
      <c r="SMO165"/>
      <c r="SMP165"/>
      <c r="SMQ165"/>
      <c r="SMR165"/>
      <c r="SMS165"/>
      <c r="SMT165"/>
      <c r="SMU165"/>
      <c r="SMV165"/>
      <c r="SMW165"/>
      <c r="SMX165"/>
      <c r="SMY165"/>
      <c r="SMZ165"/>
      <c r="SNA165"/>
      <c r="SNB165"/>
      <c r="SNC165"/>
      <c r="SND165"/>
      <c r="SNE165"/>
      <c r="SNF165"/>
      <c r="SNG165"/>
      <c r="SNH165"/>
      <c r="SNI165"/>
      <c r="SNJ165"/>
      <c r="SNK165"/>
      <c r="SNL165"/>
      <c r="SNM165"/>
      <c r="SNN165"/>
      <c r="SNO165"/>
      <c r="SNP165"/>
      <c r="SNQ165"/>
      <c r="SNR165"/>
      <c r="SNS165"/>
      <c r="SNT165"/>
      <c r="SNU165"/>
      <c r="SNV165"/>
      <c r="SNW165"/>
      <c r="SNX165"/>
      <c r="SNY165"/>
      <c r="SNZ165"/>
      <c r="SOA165"/>
      <c r="SOB165"/>
      <c r="SOC165"/>
      <c r="SOD165"/>
      <c r="SOE165"/>
      <c r="SOF165"/>
      <c r="SOG165"/>
      <c r="SOH165"/>
      <c r="SOI165"/>
      <c r="SOJ165"/>
      <c r="SOK165"/>
      <c r="SOL165"/>
      <c r="SOM165"/>
      <c r="SON165"/>
      <c r="SOO165"/>
      <c r="SOP165"/>
      <c r="SOQ165"/>
      <c r="SOR165"/>
      <c r="SOS165"/>
      <c r="SOT165"/>
      <c r="SOU165"/>
      <c r="SOV165"/>
      <c r="SOW165"/>
      <c r="SOX165"/>
      <c r="SOY165"/>
      <c r="SOZ165"/>
      <c r="SPA165"/>
      <c r="SPB165"/>
      <c r="SPC165"/>
      <c r="SPD165"/>
      <c r="SPE165"/>
      <c r="SPF165"/>
      <c r="SPG165"/>
      <c r="SPH165"/>
      <c r="SPI165"/>
      <c r="SPJ165"/>
      <c r="SPK165"/>
      <c r="SPL165"/>
      <c r="SPM165"/>
      <c r="SPN165"/>
      <c r="SPO165"/>
      <c r="SPP165"/>
      <c r="SPQ165"/>
      <c r="SPR165"/>
      <c r="SPS165"/>
      <c r="SPT165"/>
      <c r="SPU165"/>
      <c r="SPV165"/>
      <c r="SPW165"/>
      <c r="SPX165"/>
      <c r="SPY165"/>
      <c r="SPZ165"/>
      <c r="SQA165"/>
      <c r="SQB165"/>
      <c r="SQC165"/>
      <c r="SQD165"/>
      <c r="SQE165"/>
      <c r="SQF165"/>
      <c r="SQG165"/>
      <c r="SQH165"/>
      <c r="SQI165"/>
      <c r="SQJ165"/>
      <c r="SQK165"/>
      <c r="SQL165"/>
      <c r="SQM165"/>
      <c r="SQN165"/>
      <c r="SQO165"/>
      <c r="SQP165"/>
      <c r="SQQ165"/>
      <c r="SQR165"/>
      <c r="SQS165"/>
      <c r="SQT165"/>
      <c r="SQU165"/>
      <c r="SQV165"/>
      <c r="SQW165"/>
      <c r="SQX165"/>
      <c r="SQY165"/>
      <c r="SQZ165"/>
      <c r="SRA165"/>
      <c r="SRB165"/>
      <c r="SRC165"/>
      <c r="SRD165"/>
      <c r="SRE165"/>
      <c r="SRF165"/>
      <c r="SRG165"/>
      <c r="SRH165"/>
      <c r="SRI165"/>
      <c r="SRJ165"/>
      <c r="SRK165"/>
      <c r="SRL165"/>
      <c r="SRM165"/>
      <c r="SRN165"/>
      <c r="SRO165"/>
      <c r="SRP165"/>
      <c r="SRQ165"/>
      <c r="SRR165"/>
      <c r="SRS165"/>
      <c r="SRT165"/>
      <c r="SRU165"/>
      <c r="SRV165"/>
      <c r="SRW165"/>
      <c r="SRX165"/>
      <c r="SRY165"/>
      <c r="SRZ165"/>
      <c r="SSA165"/>
      <c r="SSB165"/>
      <c r="SSC165"/>
      <c r="SSD165"/>
      <c r="SSE165"/>
      <c r="SSF165"/>
      <c r="SSG165"/>
      <c r="SSH165"/>
      <c r="SSI165"/>
      <c r="SSJ165"/>
      <c r="SSK165"/>
      <c r="SSL165"/>
      <c r="SSM165"/>
      <c r="SSN165"/>
      <c r="SSO165"/>
      <c r="SSP165"/>
      <c r="SSQ165"/>
      <c r="SSR165"/>
      <c r="SSS165"/>
      <c r="SST165"/>
      <c r="SSU165"/>
      <c r="SSV165"/>
      <c r="SSW165"/>
      <c r="SSX165"/>
      <c r="SSY165"/>
      <c r="SSZ165"/>
      <c r="STA165"/>
      <c r="STB165"/>
      <c r="STC165"/>
      <c r="STD165"/>
      <c r="STE165"/>
      <c r="STF165"/>
      <c r="STG165"/>
      <c r="STH165"/>
      <c r="STI165"/>
      <c r="STJ165"/>
      <c r="STK165"/>
      <c r="STL165"/>
      <c r="STM165"/>
      <c r="STN165"/>
      <c r="STO165"/>
      <c r="STP165"/>
      <c r="STQ165"/>
      <c r="STR165"/>
      <c r="STS165"/>
      <c r="STT165"/>
      <c r="STU165"/>
      <c r="STV165"/>
      <c r="STW165"/>
      <c r="STX165"/>
      <c r="STY165"/>
      <c r="STZ165"/>
      <c r="SUA165"/>
      <c r="SUB165"/>
      <c r="SUC165"/>
      <c r="SUD165"/>
      <c r="SUE165"/>
      <c r="SUF165"/>
      <c r="SUG165"/>
      <c r="SUH165"/>
      <c r="SUI165"/>
      <c r="SUJ165"/>
      <c r="SUK165"/>
      <c r="SUL165"/>
      <c r="SUM165"/>
      <c r="SUN165"/>
      <c r="SUO165"/>
      <c r="SUP165"/>
      <c r="SUQ165"/>
      <c r="SUR165"/>
      <c r="SUS165"/>
      <c r="SUT165"/>
      <c r="SUU165"/>
      <c r="SUV165"/>
      <c r="SUW165"/>
      <c r="SUX165"/>
      <c r="SUY165"/>
      <c r="SUZ165"/>
      <c r="SVA165"/>
      <c r="SVB165"/>
      <c r="SVC165"/>
      <c r="SVD165"/>
      <c r="SVE165"/>
      <c r="SVF165"/>
      <c r="SVG165"/>
      <c r="SVH165"/>
      <c r="SVI165"/>
      <c r="SVJ165"/>
      <c r="SVK165"/>
      <c r="SVL165"/>
      <c r="SVM165"/>
      <c r="SVN165"/>
      <c r="SVO165"/>
      <c r="SVP165"/>
      <c r="SVQ165"/>
      <c r="SVR165"/>
      <c r="SVS165"/>
      <c r="SVT165"/>
      <c r="SVU165"/>
      <c r="SVV165"/>
      <c r="SVW165"/>
      <c r="SVX165"/>
      <c r="SVY165"/>
      <c r="SVZ165"/>
      <c r="SWA165"/>
      <c r="SWB165"/>
      <c r="SWC165"/>
      <c r="SWD165"/>
      <c r="SWE165"/>
      <c r="SWF165"/>
      <c r="SWG165"/>
      <c r="SWH165"/>
      <c r="SWI165"/>
      <c r="SWJ165"/>
      <c r="SWK165"/>
      <c r="SWL165"/>
      <c r="SWM165"/>
      <c r="SWN165"/>
      <c r="SWO165"/>
      <c r="SWP165"/>
      <c r="SWQ165"/>
      <c r="SWR165"/>
      <c r="SWS165"/>
      <c r="SWT165"/>
      <c r="SWU165"/>
      <c r="SWV165"/>
      <c r="SWW165"/>
      <c r="SWX165"/>
      <c r="SWY165"/>
      <c r="SWZ165"/>
      <c r="SXA165"/>
      <c r="SXB165"/>
      <c r="SXC165"/>
      <c r="SXD165"/>
      <c r="SXE165"/>
      <c r="SXF165"/>
      <c r="SXG165"/>
      <c r="SXH165"/>
      <c r="SXI165"/>
      <c r="SXJ165"/>
      <c r="SXK165"/>
      <c r="SXL165"/>
      <c r="SXM165"/>
      <c r="SXN165"/>
      <c r="SXO165"/>
      <c r="SXP165"/>
      <c r="SXQ165"/>
      <c r="SXR165"/>
      <c r="SXS165"/>
      <c r="SXT165"/>
      <c r="SXU165"/>
      <c r="SXV165"/>
      <c r="SXW165"/>
      <c r="SXX165"/>
      <c r="SXY165"/>
      <c r="SXZ165"/>
      <c r="SYA165"/>
      <c r="SYB165"/>
      <c r="SYC165"/>
      <c r="SYD165"/>
      <c r="SYE165"/>
      <c r="SYF165"/>
      <c r="SYG165"/>
      <c r="SYH165"/>
      <c r="SYI165"/>
      <c r="SYJ165"/>
      <c r="SYK165"/>
      <c r="SYL165"/>
      <c r="SYM165"/>
      <c r="SYN165"/>
      <c r="SYO165"/>
      <c r="SYP165"/>
      <c r="SYQ165"/>
      <c r="SYR165"/>
      <c r="SYS165"/>
      <c r="SYT165"/>
      <c r="SYU165"/>
      <c r="SYV165"/>
      <c r="SYW165"/>
      <c r="SYX165"/>
      <c r="SYY165"/>
      <c r="SYZ165"/>
      <c r="SZA165"/>
      <c r="SZB165"/>
      <c r="SZC165"/>
      <c r="SZD165"/>
      <c r="SZE165"/>
      <c r="SZF165"/>
      <c r="SZG165"/>
      <c r="SZH165"/>
      <c r="SZI165"/>
      <c r="SZJ165"/>
      <c r="SZK165"/>
      <c r="SZL165"/>
      <c r="SZM165"/>
      <c r="SZN165"/>
      <c r="SZO165"/>
      <c r="SZP165"/>
      <c r="SZQ165"/>
      <c r="SZR165"/>
      <c r="SZS165"/>
      <c r="SZT165"/>
      <c r="SZU165"/>
      <c r="SZV165"/>
      <c r="SZW165"/>
      <c r="SZX165"/>
      <c r="SZY165"/>
      <c r="SZZ165"/>
      <c r="TAA165"/>
      <c r="TAB165"/>
      <c r="TAC165"/>
      <c r="TAD165"/>
      <c r="TAE165"/>
      <c r="TAF165"/>
      <c r="TAG165"/>
      <c r="TAH165"/>
      <c r="TAI165"/>
      <c r="TAJ165"/>
      <c r="TAK165"/>
      <c r="TAL165"/>
      <c r="TAM165"/>
      <c r="TAN165"/>
      <c r="TAO165"/>
      <c r="TAP165"/>
      <c r="TAQ165"/>
      <c r="TAR165"/>
      <c r="TAS165"/>
      <c r="TAT165"/>
      <c r="TAU165"/>
      <c r="TAV165"/>
      <c r="TAW165"/>
      <c r="TAX165"/>
      <c r="TAY165"/>
      <c r="TAZ165"/>
      <c r="TBA165"/>
      <c r="TBB165"/>
      <c r="TBC165"/>
      <c r="TBD165"/>
      <c r="TBE165"/>
      <c r="TBF165"/>
      <c r="TBG165"/>
      <c r="TBH165"/>
      <c r="TBI165"/>
      <c r="TBJ165"/>
      <c r="TBK165"/>
      <c r="TBL165"/>
      <c r="TBM165"/>
      <c r="TBN165"/>
      <c r="TBO165"/>
      <c r="TBP165"/>
      <c r="TBQ165"/>
      <c r="TBR165"/>
      <c r="TBS165"/>
      <c r="TBT165"/>
      <c r="TBU165"/>
      <c r="TBV165"/>
      <c r="TBW165"/>
      <c r="TBX165"/>
      <c r="TBY165"/>
      <c r="TBZ165"/>
      <c r="TCA165"/>
      <c r="TCB165"/>
      <c r="TCC165"/>
      <c r="TCD165"/>
      <c r="TCE165"/>
      <c r="TCF165"/>
      <c r="TCG165"/>
      <c r="TCH165"/>
      <c r="TCI165"/>
      <c r="TCJ165"/>
      <c r="TCK165"/>
      <c r="TCL165"/>
      <c r="TCM165"/>
      <c r="TCN165"/>
      <c r="TCO165"/>
      <c r="TCP165"/>
      <c r="TCQ165"/>
      <c r="TCR165"/>
      <c r="TCS165"/>
      <c r="TCT165"/>
      <c r="TCU165"/>
      <c r="TCV165"/>
      <c r="TCW165"/>
      <c r="TCX165"/>
      <c r="TCY165"/>
      <c r="TCZ165"/>
      <c r="TDA165"/>
      <c r="TDB165"/>
      <c r="TDC165"/>
      <c r="TDD165"/>
      <c r="TDE165"/>
      <c r="TDF165"/>
      <c r="TDG165"/>
      <c r="TDH165"/>
      <c r="TDI165"/>
      <c r="TDJ165"/>
      <c r="TDK165"/>
      <c r="TDL165"/>
      <c r="TDM165"/>
      <c r="TDN165"/>
      <c r="TDO165"/>
      <c r="TDP165"/>
      <c r="TDQ165"/>
      <c r="TDR165"/>
      <c r="TDS165"/>
      <c r="TDT165"/>
      <c r="TDU165"/>
      <c r="TDV165"/>
      <c r="TDW165"/>
      <c r="TDX165"/>
      <c r="TDY165"/>
      <c r="TDZ165"/>
      <c r="TEA165"/>
      <c r="TEB165"/>
      <c r="TEC165"/>
      <c r="TED165"/>
      <c r="TEE165"/>
      <c r="TEF165"/>
      <c r="TEG165"/>
      <c r="TEH165"/>
      <c r="TEI165"/>
      <c r="TEJ165"/>
      <c r="TEK165"/>
      <c r="TEL165"/>
      <c r="TEM165"/>
      <c r="TEN165"/>
      <c r="TEO165"/>
      <c r="TEP165"/>
      <c r="TEQ165"/>
      <c r="TER165"/>
      <c r="TES165"/>
      <c r="TET165"/>
      <c r="TEU165"/>
      <c r="TEV165"/>
      <c r="TEW165"/>
      <c r="TEX165"/>
      <c r="TEY165"/>
      <c r="TEZ165"/>
      <c r="TFA165"/>
      <c r="TFB165"/>
      <c r="TFC165"/>
      <c r="TFD165"/>
      <c r="TFE165"/>
      <c r="TFF165"/>
      <c r="TFG165"/>
      <c r="TFH165"/>
      <c r="TFI165"/>
      <c r="TFJ165"/>
      <c r="TFK165"/>
      <c r="TFL165"/>
      <c r="TFM165"/>
      <c r="TFN165"/>
      <c r="TFO165"/>
      <c r="TFP165"/>
      <c r="TFQ165"/>
      <c r="TFR165"/>
      <c r="TFS165"/>
      <c r="TFT165"/>
      <c r="TFU165"/>
      <c r="TFV165"/>
      <c r="TFW165"/>
      <c r="TFX165"/>
      <c r="TFY165"/>
      <c r="TFZ165"/>
      <c r="TGA165"/>
      <c r="TGB165"/>
      <c r="TGC165"/>
      <c r="TGD165"/>
      <c r="TGE165"/>
      <c r="TGF165"/>
      <c r="TGG165"/>
      <c r="TGH165"/>
      <c r="TGI165"/>
      <c r="TGJ165"/>
      <c r="TGK165"/>
      <c r="TGL165"/>
      <c r="TGM165"/>
      <c r="TGN165"/>
      <c r="TGO165"/>
      <c r="TGP165"/>
      <c r="TGQ165"/>
      <c r="TGR165"/>
      <c r="TGS165"/>
      <c r="TGT165"/>
      <c r="TGU165"/>
      <c r="TGV165"/>
      <c r="TGW165"/>
      <c r="TGX165"/>
      <c r="TGY165"/>
      <c r="TGZ165"/>
      <c r="THA165"/>
      <c r="THB165"/>
      <c r="THC165"/>
      <c r="THD165"/>
      <c r="THE165"/>
      <c r="THF165"/>
      <c r="THG165"/>
      <c r="THH165"/>
      <c r="THI165"/>
      <c r="THJ165"/>
      <c r="THK165"/>
      <c r="THL165"/>
      <c r="THM165"/>
      <c r="THN165"/>
      <c r="THO165"/>
      <c r="THP165"/>
      <c r="THQ165"/>
      <c r="THR165"/>
      <c r="THS165"/>
      <c r="THT165"/>
      <c r="THU165"/>
      <c r="THV165"/>
      <c r="THW165"/>
      <c r="THX165"/>
      <c r="THY165"/>
      <c r="THZ165"/>
      <c r="TIA165"/>
      <c r="TIB165"/>
      <c r="TIC165"/>
      <c r="TID165"/>
      <c r="TIE165"/>
      <c r="TIF165"/>
      <c r="TIG165"/>
      <c r="TIH165"/>
      <c r="TII165"/>
      <c r="TIJ165"/>
      <c r="TIK165"/>
      <c r="TIL165"/>
      <c r="TIM165"/>
      <c r="TIN165"/>
      <c r="TIO165"/>
      <c r="TIP165"/>
      <c r="TIQ165"/>
      <c r="TIR165"/>
      <c r="TIS165"/>
      <c r="TIT165"/>
      <c r="TIU165"/>
      <c r="TIV165"/>
      <c r="TIW165"/>
      <c r="TIX165"/>
      <c r="TIY165"/>
      <c r="TIZ165"/>
      <c r="TJA165"/>
      <c r="TJB165"/>
      <c r="TJC165"/>
      <c r="TJD165"/>
      <c r="TJE165"/>
      <c r="TJF165"/>
      <c r="TJG165"/>
      <c r="TJH165"/>
      <c r="TJI165"/>
      <c r="TJJ165"/>
      <c r="TJK165"/>
      <c r="TJL165"/>
      <c r="TJM165"/>
      <c r="TJN165"/>
      <c r="TJO165"/>
      <c r="TJP165"/>
      <c r="TJQ165"/>
      <c r="TJR165"/>
      <c r="TJS165"/>
      <c r="TJT165"/>
      <c r="TJU165"/>
      <c r="TJV165"/>
      <c r="TJW165"/>
      <c r="TJX165"/>
      <c r="TJY165"/>
      <c r="TJZ165"/>
      <c r="TKA165"/>
      <c r="TKB165"/>
      <c r="TKC165"/>
      <c r="TKD165"/>
      <c r="TKE165"/>
      <c r="TKF165"/>
      <c r="TKG165"/>
      <c r="TKH165"/>
      <c r="TKI165"/>
      <c r="TKJ165"/>
      <c r="TKK165"/>
      <c r="TKL165"/>
      <c r="TKM165"/>
      <c r="TKN165"/>
      <c r="TKO165"/>
      <c r="TKP165"/>
      <c r="TKQ165"/>
      <c r="TKR165"/>
      <c r="TKS165"/>
      <c r="TKT165"/>
      <c r="TKU165"/>
      <c r="TKV165"/>
      <c r="TKW165"/>
      <c r="TKX165"/>
      <c r="TKY165"/>
      <c r="TKZ165"/>
      <c r="TLA165"/>
      <c r="TLB165"/>
      <c r="TLC165"/>
      <c r="TLD165"/>
      <c r="TLE165"/>
      <c r="TLF165"/>
      <c r="TLG165"/>
      <c r="TLH165"/>
      <c r="TLI165"/>
      <c r="TLJ165"/>
      <c r="TLK165"/>
      <c r="TLL165"/>
      <c r="TLM165"/>
      <c r="TLN165"/>
      <c r="TLO165"/>
      <c r="TLP165"/>
      <c r="TLQ165"/>
      <c r="TLR165"/>
      <c r="TLS165"/>
      <c r="TLT165"/>
      <c r="TLU165"/>
      <c r="TLV165"/>
      <c r="TLW165"/>
      <c r="TLX165"/>
      <c r="TLY165"/>
      <c r="TLZ165"/>
      <c r="TMA165"/>
      <c r="TMB165"/>
      <c r="TMC165"/>
      <c r="TMD165"/>
      <c r="TME165"/>
      <c r="TMF165"/>
      <c r="TMG165"/>
      <c r="TMH165"/>
      <c r="TMI165"/>
      <c r="TMJ165"/>
      <c r="TMK165"/>
      <c r="TML165"/>
      <c r="TMM165"/>
      <c r="TMN165"/>
      <c r="TMO165"/>
      <c r="TMP165"/>
      <c r="TMQ165"/>
      <c r="TMR165"/>
      <c r="TMS165"/>
      <c r="TMT165"/>
      <c r="TMU165"/>
      <c r="TMV165"/>
      <c r="TMW165"/>
      <c r="TMX165"/>
      <c r="TMY165"/>
      <c r="TMZ165"/>
      <c r="TNA165"/>
      <c r="TNB165"/>
      <c r="TNC165"/>
      <c r="TND165"/>
      <c r="TNE165"/>
      <c r="TNF165"/>
      <c r="TNG165"/>
      <c r="TNH165"/>
      <c r="TNI165"/>
      <c r="TNJ165"/>
      <c r="TNK165"/>
      <c r="TNL165"/>
      <c r="TNM165"/>
      <c r="TNN165"/>
      <c r="TNO165"/>
      <c r="TNP165"/>
      <c r="TNQ165"/>
      <c r="TNR165"/>
      <c r="TNS165"/>
      <c r="TNT165"/>
      <c r="TNU165"/>
      <c r="TNV165"/>
      <c r="TNW165"/>
      <c r="TNX165"/>
      <c r="TNY165"/>
      <c r="TNZ165"/>
      <c r="TOA165"/>
      <c r="TOB165"/>
      <c r="TOC165"/>
      <c r="TOD165"/>
      <c r="TOE165"/>
      <c r="TOF165"/>
      <c r="TOG165"/>
      <c r="TOH165"/>
      <c r="TOI165"/>
      <c r="TOJ165"/>
      <c r="TOK165"/>
      <c r="TOL165"/>
      <c r="TOM165"/>
      <c r="TON165"/>
      <c r="TOO165"/>
      <c r="TOP165"/>
      <c r="TOQ165"/>
      <c r="TOR165"/>
      <c r="TOS165"/>
      <c r="TOT165"/>
      <c r="TOU165"/>
      <c r="TOV165"/>
      <c r="TOW165"/>
      <c r="TOX165"/>
      <c r="TOY165"/>
      <c r="TOZ165"/>
      <c r="TPA165"/>
      <c r="TPB165"/>
      <c r="TPC165"/>
      <c r="TPD165"/>
      <c r="TPE165"/>
      <c r="TPF165"/>
      <c r="TPG165"/>
      <c r="TPH165"/>
      <c r="TPI165"/>
      <c r="TPJ165"/>
      <c r="TPK165"/>
      <c r="TPL165"/>
      <c r="TPM165"/>
      <c r="TPN165"/>
      <c r="TPO165"/>
      <c r="TPP165"/>
      <c r="TPQ165"/>
      <c r="TPR165"/>
      <c r="TPS165"/>
      <c r="TPT165"/>
      <c r="TPU165"/>
      <c r="TPV165"/>
      <c r="TPW165"/>
      <c r="TPX165"/>
      <c r="TPY165"/>
      <c r="TPZ165"/>
      <c r="TQA165"/>
      <c r="TQB165"/>
      <c r="TQC165"/>
      <c r="TQD165"/>
      <c r="TQE165"/>
      <c r="TQF165"/>
      <c r="TQG165"/>
      <c r="TQH165"/>
      <c r="TQI165"/>
      <c r="TQJ165"/>
      <c r="TQK165"/>
      <c r="TQL165"/>
      <c r="TQM165"/>
      <c r="TQN165"/>
      <c r="TQO165"/>
      <c r="TQP165"/>
      <c r="TQQ165"/>
      <c r="TQR165"/>
      <c r="TQS165"/>
      <c r="TQT165"/>
      <c r="TQU165"/>
      <c r="TQV165"/>
      <c r="TQW165"/>
      <c r="TQX165"/>
      <c r="TQY165"/>
      <c r="TQZ165"/>
      <c r="TRA165"/>
      <c r="TRB165"/>
      <c r="TRC165"/>
      <c r="TRD165"/>
      <c r="TRE165"/>
      <c r="TRF165"/>
      <c r="TRG165"/>
      <c r="TRH165"/>
      <c r="TRI165"/>
      <c r="TRJ165"/>
      <c r="TRK165"/>
      <c r="TRL165"/>
      <c r="TRM165"/>
      <c r="TRN165"/>
      <c r="TRO165"/>
      <c r="TRP165"/>
      <c r="TRQ165"/>
      <c r="TRR165"/>
      <c r="TRS165"/>
      <c r="TRT165"/>
      <c r="TRU165"/>
      <c r="TRV165"/>
      <c r="TRW165"/>
      <c r="TRX165"/>
      <c r="TRY165"/>
      <c r="TRZ165"/>
      <c r="TSA165"/>
      <c r="TSB165"/>
      <c r="TSC165"/>
      <c r="TSD165"/>
      <c r="TSE165"/>
      <c r="TSF165"/>
      <c r="TSG165"/>
      <c r="TSH165"/>
      <c r="TSI165"/>
      <c r="TSJ165"/>
      <c r="TSK165"/>
      <c r="TSL165"/>
      <c r="TSM165"/>
      <c r="TSN165"/>
      <c r="TSO165"/>
      <c r="TSP165"/>
      <c r="TSQ165"/>
      <c r="TSR165"/>
      <c r="TSS165"/>
      <c r="TST165"/>
      <c r="TSU165"/>
      <c r="TSV165"/>
      <c r="TSW165"/>
      <c r="TSX165"/>
      <c r="TSY165"/>
      <c r="TSZ165"/>
      <c r="TTA165"/>
      <c r="TTB165"/>
      <c r="TTC165"/>
      <c r="TTD165"/>
      <c r="TTE165"/>
      <c r="TTF165"/>
      <c r="TTG165"/>
      <c r="TTH165"/>
      <c r="TTI165"/>
      <c r="TTJ165"/>
      <c r="TTK165"/>
      <c r="TTL165"/>
      <c r="TTM165"/>
      <c r="TTN165"/>
      <c r="TTO165"/>
      <c r="TTP165"/>
      <c r="TTQ165"/>
      <c r="TTR165"/>
      <c r="TTS165"/>
      <c r="TTT165"/>
      <c r="TTU165"/>
      <c r="TTV165"/>
      <c r="TTW165"/>
      <c r="TTX165"/>
      <c r="TTY165"/>
      <c r="TTZ165"/>
      <c r="TUA165"/>
      <c r="TUB165"/>
      <c r="TUC165"/>
      <c r="TUD165"/>
      <c r="TUE165"/>
      <c r="TUF165"/>
      <c r="TUG165"/>
      <c r="TUH165"/>
      <c r="TUI165"/>
      <c r="TUJ165"/>
      <c r="TUK165"/>
      <c r="TUL165"/>
      <c r="TUM165"/>
      <c r="TUN165"/>
      <c r="TUO165"/>
      <c r="TUP165"/>
      <c r="TUQ165"/>
      <c r="TUR165"/>
      <c r="TUS165"/>
      <c r="TUT165"/>
      <c r="TUU165"/>
      <c r="TUV165"/>
      <c r="TUW165"/>
      <c r="TUX165"/>
      <c r="TUY165"/>
      <c r="TUZ165"/>
      <c r="TVA165"/>
      <c r="TVB165"/>
      <c r="TVC165"/>
      <c r="TVD165"/>
      <c r="TVE165"/>
      <c r="TVF165"/>
      <c r="TVG165"/>
      <c r="TVH165"/>
      <c r="TVI165"/>
      <c r="TVJ165"/>
      <c r="TVK165"/>
      <c r="TVL165"/>
      <c r="TVM165"/>
      <c r="TVN165"/>
      <c r="TVO165"/>
      <c r="TVP165"/>
      <c r="TVQ165"/>
      <c r="TVR165"/>
      <c r="TVS165"/>
      <c r="TVT165"/>
      <c r="TVU165"/>
      <c r="TVV165"/>
      <c r="TVW165"/>
      <c r="TVX165"/>
      <c r="TVY165"/>
      <c r="TVZ165"/>
      <c r="TWA165"/>
      <c r="TWB165"/>
      <c r="TWC165"/>
      <c r="TWD165"/>
      <c r="TWE165"/>
      <c r="TWF165"/>
      <c r="TWG165"/>
      <c r="TWH165"/>
      <c r="TWI165"/>
      <c r="TWJ165"/>
      <c r="TWK165"/>
      <c r="TWL165"/>
      <c r="TWM165"/>
      <c r="TWN165"/>
      <c r="TWO165"/>
      <c r="TWP165"/>
      <c r="TWQ165"/>
      <c r="TWR165"/>
      <c r="TWS165"/>
      <c r="TWT165"/>
      <c r="TWU165"/>
      <c r="TWV165"/>
      <c r="TWW165"/>
      <c r="TWX165"/>
      <c r="TWY165"/>
      <c r="TWZ165"/>
      <c r="TXA165"/>
      <c r="TXB165"/>
      <c r="TXC165"/>
      <c r="TXD165"/>
      <c r="TXE165"/>
      <c r="TXF165"/>
      <c r="TXG165"/>
      <c r="TXH165"/>
      <c r="TXI165"/>
      <c r="TXJ165"/>
      <c r="TXK165"/>
      <c r="TXL165"/>
      <c r="TXM165"/>
      <c r="TXN165"/>
      <c r="TXO165"/>
      <c r="TXP165"/>
      <c r="TXQ165"/>
      <c r="TXR165"/>
      <c r="TXS165"/>
      <c r="TXT165"/>
      <c r="TXU165"/>
      <c r="TXV165"/>
      <c r="TXW165"/>
      <c r="TXX165"/>
      <c r="TXY165"/>
      <c r="TXZ165"/>
      <c r="TYA165"/>
      <c r="TYB165"/>
      <c r="TYC165"/>
      <c r="TYD165"/>
      <c r="TYE165"/>
      <c r="TYF165"/>
      <c r="TYG165"/>
      <c r="TYH165"/>
      <c r="TYI165"/>
      <c r="TYJ165"/>
      <c r="TYK165"/>
      <c r="TYL165"/>
      <c r="TYM165"/>
      <c r="TYN165"/>
      <c r="TYO165"/>
      <c r="TYP165"/>
      <c r="TYQ165"/>
      <c r="TYR165"/>
      <c r="TYS165"/>
      <c r="TYT165"/>
      <c r="TYU165"/>
      <c r="TYV165"/>
      <c r="TYW165"/>
      <c r="TYX165"/>
      <c r="TYY165"/>
      <c r="TYZ165"/>
      <c r="TZA165"/>
      <c r="TZB165"/>
      <c r="TZC165"/>
      <c r="TZD165"/>
      <c r="TZE165"/>
      <c r="TZF165"/>
      <c r="TZG165"/>
      <c r="TZH165"/>
      <c r="TZI165"/>
      <c r="TZJ165"/>
      <c r="TZK165"/>
      <c r="TZL165"/>
      <c r="TZM165"/>
      <c r="TZN165"/>
      <c r="TZO165"/>
      <c r="TZP165"/>
      <c r="TZQ165"/>
      <c r="TZR165"/>
      <c r="TZS165"/>
      <c r="TZT165"/>
      <c r="TZU165"/>
      <c r="TZV165"/>
      <c r="TZW165"/>
      <c r="TZX165"/>
      <c r="TZY165"/>
      <c r="TZZ165"/>
      <c r="UAA165"/>
      <c r="UAB165"/>
      <c r="UAC165"/>
      <c r="UAD165"/>
      <c r="UAE165"/>
      <c r="UAF165"/>
      <c r="UAG165"/>
      <c r="UAH165"/>
      <c r="UAI165"/>
      <c r="UAJ165"/>
      <c r="UAK165"/>
      <c r="UAL165"/>
      <c r="UAM165"/>
      <c r="UAN165"/>
      <c r="UAO165"/>
      <c r="UAP165"/>
      <c r="UAQ165"/>
      <c r="UAR165"/>
      <c r="UAS165"/>
      <c r="UAT165"/>
      <c r="UAU165"/>
      <c r="UAV165"/>
      <c r="UAW165"/>
      <c r="UAX165"/>
      <c r="UAY165"/>
      <c r="UAZ165"/>
      <c r="UBA165"/>
      <c r="UBB165"/>
      <c r="UBC165"/>
      <c r="UBD165"/>
      <c r="UBE165"/>
      <c r="UBF165"/>
      <c r="UBG165"/>
      <c r="UBH165"/>
      <c r="UBI165"/>
      <c r="UBJ165"/>
      <c r="UBK165"/>
      <c r="UBL165"/>
      <c r="UBM165"/>
      <c r="UBN165"/>
      <c r="UBO165"/>
      <c r="UBP165"/>
      <c r="UBQ165"/>
      <c r="UBR165"/>
      <c r="UBS165"/>
      <c r="UBT165"/>
      <c r="UBU165"/>
      <c r="UBV165"/>
      <c r="UBW165"/>
      <c r="UBX165"/>
      <c r="UBY165"/>
      <c r="UBZ165"/>
      <c r="UCA165"/>
      <c r="UCB165"/>
      <c r="UCC165"/>
      <c r="UCD165"/>
      <c r="UCE165"/>
      <c r="UCF165"/>
      <c r="UCG165"/>
      <c r="UCH165"/>
      <c r="UCI165"/>
      <c r="UCJ165"/>
      <c r="UCK165"/>
      <c r="UCL165"/>
      <c r="UCM165"/>
      <c r="UCN165"/>
      <c r="UCO165"/>
      <c r="UCP165"/>
      <c r="UCQ165"/>
      <c r="UCR165"/>
      <c r="UCS165"/>
      <c r="UCT165"/>
      <c r="UCU165"/>
      <c r="UCV165"/>
      <c r="UCW165"/>
      <c r="UCX165"/>
      <c r="UCY165"/>
      <c r="UCZ165"/>
      <c r="UDA165"/>
      <c r="UDB165"/>
      <c r="UDC165"/>
      <c r="UDD165"/>
      <c r="UDE165"/>
      <c r="UDF165"/>
      <c r="UDG165"/>
      <c r="UDH165"/>
      <c r="UDI165"/>
      <c r="UDJ165"/>
      <c r="UDK165"/>
      <c r="UDL165"/>
      <c r="UDM165"/>
      <c r="UDN165"/>
      <c r="UDO165"/>
      <c r="UDP165"/>
      <c r="UDQ165"/>
      <c r="UDR165"/>
      <c r="UDS165"/>
      <c r="UDT165"/>
      <c r="UDU165"/>
      <c r="UDV165"/>
      <c r="UDW165"/>
      <c r="UDX165"/>
      <c r="UDY165"/>
      <c r="UDZ165"/>
      <c r="UEA165"/>
      <c r="UEB165"/>
      <c r="UEC165"/>
      <c r="UED165"/>
      <c r="UEE165"/>
      <c r="UEF165"/>
      <c r="UEG165"/>
      <c r="UEH165"/>
      <c r="UEI165"/>
      <c r="UEJ165"/>
      <c r="UEK165"/>
      <c r="UEL165"/>
      <c r="UEM165"/>
      <c r="UEN165"/>
      <c r="UEO165"/>
      <c r="UEP165"/>
      <c r="UEQ165"/>
      <c r="UER165"/>
      <c r="UES165"/>
      <c r="UET165"/>
      <c r="UEU165"/>
      <c r="UEV165"/>
      <c r="UEW165"/>
      <c r="UEX165"/>
      <c r="UEY165"/>
      <c r="UEZ165"/>
      <c r="UFA165"/>
      <c r="UFB165"/>
      <c r="UFC165"/>
      <c r="UFD165"/>
      <c r="UFE165"/>
      <c r="UFF165"/>
      <c r="UFG165"/>
      <c r="UFH165"/>
      <c r="UFI165"/>
      <c r="UFJ165"/>
      <c r="UFK165"/>
      <c r="UFL165"/>
      <c r="UFM165"/>
      <c r="UFN165"/>
      <c r="UFO165"/>
      <c r="UFP165"/>
      <c r="UFQ165"/>
      <c r="UFR165"/>
      <c r="UFS165"/>
      <c r="UFT165"/>
      <c r="UFU165"/>
      <c r="UFV165"/>
      <c r="UFW165"/>
      <c r="UFX165"/>
      <c r="UFY165"/>
      <c r="UFZ165"/>
      <c r="UGA165"/>
      <c r="UGB165"/>
      <c r="UGC165"/>
      <c r="UGD165"/>
      <c r="UGE165"/>
      <c r="UGF165"/>
      <c r="UGG165"/>
      <c r="UGH165"/>
      <c r="UGI165"/>
      <c r="UGJ165"/>
      <c r="UGK165"/>
      <c r="UGL165"/>
      <c r="UGM165"/>
      <c r="UGN165"/>
      <c r="UGO165"/>
      <c r="UGP165"/>
      <c r="UGQ165"/>
      <c r="UGR165"/>
      <c r="UGS165"/>
      <c r="UGT165"/>
      <c r="UGU165"/>
      <c r="UGV165"/>
      <c r="UGW165"/>
      <c r="UGX165"/>
      <c r="UGY165"/>
      <c r="UGZ165"/>
      <c r="UHA165"/>
      <c r="UHB165"/>
      <c r="UHC165"/>
      <c r="UHD165"/>
      <c r="UHE165"/>
      <c r="UHF165"/>
      <c r="UHG165"/>
      <c r="UHH165"/>
      <c r="UHI165"/>
      <c r="UHJ165"/>
      <c r="UHK165"/>
      <c r="UHL165"/>
      <c r="UHM165"/>
      <c r="UHN165"/>
      <c r="UHO165"/>
      <c r="UHP165"/>
      <c r="UHQ165"/>
      <c r="UHR165"/>
      <c r="UHS165"/>
      <c r="UHT165"/>
      <c r="UHU165"/>
      <c r="UHV165"/>
      <c r="UHW165"/>
      <c r="UHX165"/>
      <c r="UHY165"/>
      <c r="UHZ165"/>
      <c r="UIA165"/>
      <c r="UIB165"/>
      <c r="UIC165"/>
      <c r="UID165"/>
      <c r="UIE165"/>
      <c r="UIF165"/>
      <c r="UIG165"/>
      <c r="UIH165"/>
      <c r="UII165"/>
      <c r="UIJ165"/>
      <c r="UIK165"/>
      <c r="UIL165"/>
      <c r="UIM165"/>
      <c r="UIN165"/>
      <c r="UIO165"/>
      <c r="UIP165"/>
      <c r="UIQ165"/>
      <c r="UIR165"/>
      <c r="UIS165"/>
      <c r="UIT165"/>
      <c r="UIU165"/>
      <c r="UIV165"/>
      <c r="UIW165"/>
      <c r="UIX165"/>
      <c r="UIY165"/>
      <c r="UIZ165"/>
      <c r="UJA165"/>
      <c r="UJB165"/>
      <c r="UJC165"/>
      <c r="UJD165"/>
      <c r="UJE165"/>
      <c r="UJF165"/>
      <c r="UJG165"/>
      <c r="UJH165"/>
      <c r="UJI165"/>
      <c r="UJJ165"/>
      <c r="UJK165"/>
      <c r="UJL165"/>
      <c r="UJM165"/>
      <c r="UJN165"/>
      <c r="UJO165"/>
      <c r="UJP165"/>
      <c r="UJQ165"/>
      <c r="UJR165"/>
      <c r="UJS165"/>
      <c r="UJT165"/>
      <c r="UJU165"/>
      <c r="UJV165"/>
      <c r="UJW165"/>
      <c r="UJX165"/>
      <c r="UJY165"/>
      <c r="UJZ165"/>
      <c r="UKA165"/>
      <c r="UKB165"/>
      <c r="UKC165"/>
      <c r="UKD165"/>
      <c r="UKE165"/>
      <c r="UKF165"/>
      <c r="UKG165"/>
      <c r="UKH165"/>
      <c r="UKI165"/>
      <c r="UKJ165"/>
      <c r="UKK165"/>
      <c r="UKL165"/>
      <c r="UKM165"/>
      <c r="UKN165"/>
      <c r="UKO165"/>
      <c r="UKP165"/>
      <c r="UKQ165"/>
      <c r="UKR165"/>
      <c r="UKS165"/>
      <c r="UKT165"/>
      <c r="UKU165"/>
      <c r="UKV165"/>
      <c r="UKW165"/>
      <c r="UKX165"/>
      <c r="UKY165"/>
      <c r="UKZ165"/>
      <c r="ULA165"/>
      <c r="ULB165"/>
      <c r="ULC165"/>
      <c r="ULD165"/>
      <c r="ULE165"/>
      <c r="ULF165"/>
      <c r="ULG165"/>
      <c r="ULH165"/>
      <c r="ULI165"/>
      <c r="ULJ165"/>
      <c r="ULK165"/>
      <c r="ULL165"/>
      <c r="ULM165"/>
      <c r="ULN165"/>
      <c r="ULO165"/>
      <c r="ULP165"/>
      <c r="ULQ165"/>
      <c r="ULR165"/>
      <c r="ULS165"/>
      <c r="ULT165"/>
      <c r="ULU165"/>
      <c r="ULV165"/>
      <c r="ULW165"/>
      <c r="ULX165"/>
      <c r="ULY165"/>
      <c r="ULZ165"/>
      <c r="UMA165"/>
      <c r="UMB165"/>
      <c r="UMC165"/>
      <c r="UMD165"/>
      <c r="UME165"/>
      <c r="UMF165"/>
      <c r="UMG165"/>
      <c r="UMH165"/>
      <c r="UMI165"/>
      <c r="UMJ165"/>
      <c r="UMK165"/>
      <c r="UML165"/>
      <c r="UMM165"/>
      <c r="UMN165"/>
      <c r="UMO165"/>
      <c r="UMP165"/>
      <c r="UMQ165"/>
      <c r="UMR165"/>
      <c r="UMS165"/>
      <c r="UMT165"/>
      <c r="UMU165"/>
      <c r="UMV165"/>
      <c r="UMW165"/>
      <c r="UMX165"/>
      <c r="UMY165"/>
      <c r="UMZ165"/>
      <c r="UNA165"/>
      <c r="UNB165"/>
      <c r="UNC165"/>
      <c r="UND165"/>
      <c r="UNE165"/>
      <c r="UNF165"/>
      <c r="UNG165"/>
      <c r="UNH165"/>
      <c r="UNI165"/>
      <c r="UNJ165"/>
      <c r="UNK165"/>
      <c r="UNL165"/>
      <c r="UNM165"/>
      <c r="UNN165"/>
      <c r="UNO165"/>
      <c r="UNP165"/>
      <c r="UNQ165"/>
      <c r="UNR165"/>
      <c r="UNS165"/>
      <c r="UNT165"/>
      <c r="UNU165"/>
      <c r="UNV165"/>
      <c r="UNW165"/>
      <c r="UNX165"/>
      <c r="UNY165"/>
      <c r="UNZ165"/>
      <c r="UOA165"/>
      <c r="UOB165"/>
      <c r="UOC165"/>
      <c r="UOD165"/>
      <c r="UOE165"/>
      <c r="UOF165"/>
      <c r="UOG165"/>
      <c r="UOH165"/>
      <c r="UOI165"/>
      <c r="UOJ165"/>
      <c r="UOK165"/>
      <c r="UOL165"/>
      <c r="UOM165"/>
      <c r="UON165"/>
      <c r="UOO165"/>
      <c r="UOP165"/>
      <c r="UOQ165"/>
      <c r="UOR165"/>
      <c r="UOS165"/>
      <c r="UOT165"/>
      <c r="UOU165"/>
      <c r="UOV165"/>
      <c r="UOW165"/>
      <c r="UOX165"/>
      <c r="UOY165"/>
      <c r="UOZ165"/>
      <c r="UPA165"/>
      <c r="UPB165"/>
      <c r="UPC165"/>
      <c r="UPD165"/>
      <c r="UPE165"/>
      <c r="UPF165"/>
      <c r="UPG165"/>
      <c r="UPH165"/>
      <c r="UPI165"/>
      <c r="UPJ165"/>
      <c r="UPK165"/>
      <c r="UPL165"/>
      <c r="UPM165"/>
      <c r="UPN165"/>
      <c r="UPO165"/>
      <c r="UPP165"/>
      <c r="UPQ165"/>
      <c r="UPR165"/>
      <c r="UPS165"/>
      <c r="UPT165"/>
      <c r="UPU165"/>
      <c r="UPV165"/>
      <c r="UPW165"/>
      <c r="UPX165"/>
      <c r="UPY165"/>
      <c r="UPZ165"/>
      <c r="UQA165"/>
      <c r="UQB165"/>
      <c r="UQC165"/>
      <c r="UQD165"/>
      <c r="UQE165"/>
      <c r="UQF165"/>
      <c r="UQG165"/>
      <c r="UQH165"/>
      <c r="UQI165"/>
      <c r="UQJ165"/>
      <c r="UQK165"/>
      <c r="UQL165"/>
      <c r="UQM165"/>
      <c r="UQN165"/>
      <c r="UQO165"/>
      <c r="UQP165"/>
      <c r="UQQ165"/>
      <c r="UQR165"/>
      <c r="UQS165"/>
      <c r="UQT165"/>
      <c r="UQU165"/>
      <c r="UQV165"/>
      <c r="UQW165"/>
      <c r="UQX165"/>
      <c r="UQY165"/>
      <c r="UQZ165"/>
      <c r="URA165"/>
      <c r="URB165"/>
      <c r="URC165"/>
      <c r="URD165"/>
      <c r="URE165"/>
      <c r="URF165"/>
      <c r="URG165"/>
      <c r="URH165"/>
      <c r="URI165"/>
      <c r="URJ165"/>
      <c r="URK165"/>
      <c r="URL165"/>
      <c r="URM165"/>
      <c r="URN165"/>
      <c r="URO165"/>
      <c r="URP165"/>
      <c r="URQ165"/>
      <c r="URR165"/>
      <c r="URS165"/>
      <c r="URT165"/>
      <c r="URU165"/>
      <c r="URV165"/>
      <c r="URW165"/>
      <c r="URX165"/>
      <c r="URY165"/>
      <c r="URZ165"/>
      <c r="USA165"/>
      <c r="USB165"/>
      <c r="USC165"/>
      <c r="USD165"/>
      <c r="USE165"/>
      <c r="USF165"/>
      <c r="USG165"/>
      <c r="USH165"/>
      <c r="USI165"/>
      <c r="USJ165"/>
      <c r="USK165"/>
      <c r="USL165"/>
      <c r="USM165"/>
      <c r="USN165"/>
      <c r="USO165"/>
      <c r="USP165"/>
      <c r="USQ165"/>
      <c r="USR165"/>
      <c r="USS165"/>
      <c r="UST165"/>
      <c r="USU165"/>
      <c r="USV165"/>
      <c r="USW165"/>
      <c r="USX165"/>
      <c r="USY165"/>
      <c r="USZ165"/>
      <c r="UTA165"/>
      <c r="UTB165"/>
      <c r="UTC165"/>
      <c r="UTD165"/>
      <c r="UTE165"/>
      <c r="UTF165"/>
      <c r="UTG165"/>
      <c r="UTH165"/>
      <c r="UTI165"/>
      <c r="UTJ165"/>
      <c r="UTK165"/>
      <c r="UTL165"/>
      <c r="UTM165"/>
      <c r="UTN165"/>
      <c r="UTO165"/>
      <c r="UTP165"/>
      <c r="UTQ165"/>
      <c r="UTR165"/>
      <c r="UTS165"/>
      <c r="UTT165"/>
      <c r="UTU165"/>
      <c r="UTV165"/>
      <c r="UTW165"/>
      <c r="UTX165"/>
      <c r="UTY165"/>
      <c r="UTZ165"/>
      <c r="UUA165"/>
      <c r="UUB165"/>
      <c r="UUC165"/>
      <c r="UUD165"/>
      <c r="UUE165"/>
      <c r="UUF165"/>
      <c r="UUG165"/>
      <c r="UUH165"/>
      <c r="UUI165"/>
      <c r="UUJ165"/>
      <c r="UUK165"/>
      <c r="UUL165"/>
      <c r="UUM165"/>
      <c r="UUN165"/>
      <c r="UUO165"/>
      <c r="UUP165"/>
      <c r="UUQ165"/>
      <c r="UUR165"/>
      <c r="UUS165"/>
      <c r="UUT165"/>
      <c r="UUU165"/>
      <c r="UUV165"/>
      <c r="UUW165"/>
      <c r="UUX165"/>
      <c r="UUY165"/>
      <c r="UUZ165"/>
      <c r="UVA165"/>
      <c r="UVB165"/>
      <c r="UVC165"/>
      <c r="UVD165"/>
      <c r="UVE165"/>
      <c r="UVF165"/>
      <c r="UVG165"/>
      <c r="UVH165"/>
      <c r="UVI165"/>
      <c r="UVJ165"/>
      <c r="UVK165"/>
      <c r="UVL165"/>
      <c r="UVM165"/>
      <c r="UVN165"/>
      <c r="UVO165"/>
      <c r="UVP165"/>
      <c r="UVQ165"/>
      <c r="UVR165"/>
      <c r="UVS165"/>
      <c r="UVT165"/>
      <c r="UVU165"/>
      <c r="UVV165"/>
      <c r="UVW165"/>
      <c r="UVX165"/>
      <c r="UVY165"/>
      <c r="UVZ165"/>
      <c r="UWA165"/>
      <c r="UWB165"/>
      <c r="UWC165"/>
      <c r="UWD165"/>
      <c r="UWE165"/>
      <c r="UWF165"/>
      <c r="UWG165"/>
      <c r="UWH165"/>
      <c r="UWI165"/>
      <c r="UWJ165"/>
      <c r="UWK165"/>
      <c r="UWL165"/>
      <c r="UWM165"/>
      <c r="UWN165"/>
      <c r="UWO165"/>
      <c r="UWP165"/>
      <c r="UWQ165"/>
      <c r="UWR165"/>
      <c r="UWS165"/>
      <c r="UWT165"/>
      <c r="UWU165"/>
      <c r="UWV165"/>
      <c r="UWW165"/>
      <c r="UWX165"/>
      <c r="UWY165"/>
      <c r="UWZ165"/>
      <c r="UXA165"/>
      <c r="UXB165"/>
      <c r="UXC165"/>
      <c r="UXD165"/>
      <c r="UXE165"/>
      <c r="UXF165"/>
      <c r="UXG165"/>
      <c r="UXH165"/>
      <c r="UXI165"/>
      <c r="UXJ165"/>
      <c r="UXK165"/>
      <c r="UXL165"/>
      <c r="UXM165"/>
      <c r="UXN165"/>
      <c r="UXO165"/>
      <c r="UXP165"/>
      <c r="UXQ165"/>
      <c r="UXR165"/>
      <c r="UXS165"/>
      <c r="UXT165"/>
      <c r="UXU165"/>
      <c r="UXV165"/>
      <c r="UXW165"/>
      <c r="UXX165"/>
      <c r="UXY165"/>
      <c r="UXZ165"/>
      <c r="UYA165"/>
      <c r="UYB165"/>
      <c r="UYC165"/>
      <c r="UYD165"/>
      <c r="UYE165"/>
      <c r="UYF165"/>
      <c r="UYG165"/>
      <c r="UYH165"/>
      <c r="UYI165"/>
      <c r="UYJ165"/>
      <c r="UYK165"/>
      <c r="UYL165"/>
      <c r="UYM165"/>
      <c r="UYN165"/>
      <c r="UYO165"/>
      <c r="UYP165"/>
      <c r="UYQ165"/>
      <c r="UYR165"/>
      <c r="UYS165"/>
      <c r="UYT165"/>
      <c r="UYU165"/>
      <c r="UYV165"/>
      <c r="UYW165"/>
      <c r="UYX165"/>
      <c r="UYY165"/>
      <c r="UYZ165"/>
      <c r="UZA165"/>
      <c r="UZB165"/>
      <c r="UZC165"/>
      <c r="UZD165"/>
      <c r="UZE165"/>
      <c r="UZF165"/>
      <c r="UZG165"/>
      <c r="UZH165"/>
      <c r="UZI165"/>
      <c r="UZJ165"/>
      <c r="UZK165"/>
      <c r="UZL165"/>
      <c r="UZM165"/>
      <c r="UZN165"/>
      <c r="UZO165"/>
      <c r="UZP165"/>
      <c r="UZQ165"/>
      <c r="UZR165"/>
      <c r="UZS165"/>
      <c r="UZT165"/>
      <c r="UZU165"/>
      <c r="UZV165"/>
      <c r="UZW165"/>
      <c r="UZX165"/>
      <c r="UZY165"/>
      <c r="UZZ165"/>
      <c r="VAA165"/>
      <c r="VAB165"/>
      <c r="VAC165"/>
      <c r="VAD165"/>
      <c r="VAE165"/>
      <c r="VAF165"/>
      <c r="VAG165"/>
      <c r="VAH165"/>
      <c r="VAI165"/>
      <c r="VAJ165"/>
      <c r="VAK165"/>
      <c r="VAL165"/>
      <c r="VAM165"/>
      <c r="VAN165"/>
      <c r="VAO165"/>
      <c r="VAP165"/>
      <c r="VAQ165"/>
      <c r="VAR165"/>
      <c r="VAS165"/>
      <c r="VAT165"/>
      <c r="VAU165"/>
      <c r="VAV165"/>
      <c r="VAW165"/>
      <c r="VAX165"/>
      <c r="VAY165"/>
      <c r="VAZ165"/>
      <c r="VBA165"/>
      <c r="VBB165"/>
      <c r="VBC165"/>
      <c r="VBD165"/>
      <c r="VBE165"/>
      <c r="VBF165"/>
      <c r="VBG165"/>
      <c r="VBH165"/>
      <c r="VBI165"/>
      <c r="VBJ165"/>
      <c r="VBK165"/>
      <c r="VBL165"/>
      <c r="VBM165"/>
      <c r="VBN165"/>
      <c r="VBO165"/>
      <c r="VBP165"/>
      <c r="VBQ165"/>
      <c r="VBR165"/>
      <c r="VBS165"/>
      <c r="VBT165"/>
      <c r="VBU165"/>
      <c r="VBV165"/>
      <c r="VBW165"/>
      <c r="VBX165"/>
      <c r="VBY165"/>
      <c r="VBZ165"/>
      <c r="VCA165"/>
      <c r="VCB165"/>
      <c r="VCC165"/>
      <c r="VCD165"/>
      <c r="VCE165"/>
      <c r="VCF165"/>
      <c r="VCG165"/>
      <c r="VCH165"/>
      <c r="VCI165"/>
      <c r="VCJ165"/>
      <c r="VCK165"/>
      <c r="VCL165"/>
      <c r="VCM165"/>
      <c r="VCN165"/>
      <c r="VCO165"/>
      <c r="VCP165"/>
      <c r="VCQ165"/>
      <c r="VCR165"/>
      <c r="VCS165"/>
      <c r="VCT165"/>
      <c r="VCU165"/>
      <c r="VCV165"/>
      <c r="VCW165"/>
      <c r="VCX165"/>
      <c r="VCY165"/>
      <c r="VCZ165"/>
      <c r="VDA165"/>
      <c r="VDB165"/>
      <c r="VDC165"/>
      <c r="VDD165"/>
      <c r="VDE165"/>
      <c r="VDF165"/>
      <c r="VDG165"/>
      <c r="VDH165"/>
      <c r="VDI165"/>
      <c r="VDJ165"/>
      <c r="VDK165"/>
      <c r="VDL165"/>
      <c r="VDM165"/>
      <c r="VDN165"/>
      <c r="VDO165"/>
      <c r="VDP165"/>
      <c r="VDQ165"/>
      <c r="VDR165"/>
      <c r="VDS165"/>
      <c r="VDT165"/>
      <c r="VDU165"/>
      <c r="VDV165"/>
      <c r="VDW165"/>
      <c r="VDX165"/>
      <c r="VDY165"/>
      <c r="VDZ165"/>
      <c r="VEA165"/>
      <c r="VEB165"/>
      <c r="VEC165"/>
      <c r="VED165"/>
      <c r="VEE165"/>
      <c r="VEF165"/>
      <c r="VEG165"/>
      <c r="VEH165"/>
      <c r="VEI165"/>
      <c r="VEJ165"/>
      <c r="VEK165"/>
      <c r="VEL165"/>
      <c r="VEM165"/>
      <c r="VEN165"/>
      <c r="VEO165"/>
      <c r="VEP165"/>
      <c r="VEQ165"/>
      <c r="VER165"/>
      <c r="VES165"/>
      <c r="VET165"/>
      <c r="VEU165"/>
      <c r="VEV165"/>
      <c r="VEW165"/>
      <c r="VEX165"/>
      <c r="VEY165"/>
      <c r="VEZ165"/>
      <c r="VFA165"/>
      <c r="VFB165"/>
      <c r="VFC165"/>
      <c r="VFD165"/>
      <c r="VFE165"/>
      <c r="VFF165"/>
      <c r="VFG165"/>
      <c r="VFH165"/>
      <c r="VFI165"/>
      <c r="VFJ165"/>
      <c r="VFK165"/>
      <c r="VFL165"/>
      <c r="VFM165"/>
      <c r="VFN165"/>
      <c r="VFO165"/>
      <c r="VFP165"/>
      <c r="VFQ165"/>
      <c r="VFR165"/>
      <c r="VFS165"/>
      <c r="VFT165"/>
      <c r="VFU165"/>
      <c r="VFV165"/>
      <c r="VFW165"/>
      <c r="VFX165"/>
      <c r="VFY165"/>
      <c r="VFZ165"/>
      <c r="VGA165"/>
      <c r="VGB165"/>
      <c r="VGC165"/>
      <c r="VGD165"/>
      <c r="VGE165"/>
      <c r="VGF165"/>
      <c r="VGG165"/>
      <c r="VGH165"/>
      <c r="VGI165"/>
      <c r="VGJ165"/>
      <c r="VGK165"/>
      <c r="VGL165"/>
      <c r="VGM165"/>
      <c r="VGN165"/>
      <c r="VGO165"/>
      <c r="VGP165"/>
      <c r="VGQ165"/>
      <c r="VGR165"/>
      <c r="VGS165"/>
      <c r="VGT165"/>
      <c r="VGU165"/>
      <c r="VGV165"/>
      <c r="VGW165"/>
      <c r="VGX165"/>
      <c r="VGY165"/>
      <c r="VGZ165"/>
      <c r="VHA165"/>
      <c r="VHB165"/>
      <c r="VHC165"/>
      <c r="VHD165"/>
      <c r="VHE165"/>
      <c r="VHF165"/>
      <c r="VHG165"/>
      <c r="VHH165"/>
      <c r="VHI165"/>
      <c r="VHJ165"/>
      <c r="VHK165"/>
      <c r="VHL165"/>
      <c r="VHM165"/>
      <c r="VHN165"/>
      <c r="VHO165"/>
      <c r="VHP165"/>
      <c r="VHQ165"/>
      <c r="VHR165"/>
      <c r="VHS165"/>
      <c r="VHT165"/>
      <c r="VHU165"/>
      <c r="VHV165"/>
      <c r="VHW165"/>
      <c r="VHX165"/>
      <c r="VHY165"/>
      <c r="VHZ165"/>
      <c r="VIA165"/>
      <c r="VIB165"/>
      <c r="VIC165"/>
      <c r="VID165"/>
      <c r="VIE165"/>
      <c r="VIF165"/>
      <c r="VIG165"/>
      <c r="VIH165"/>
      <c r="VII165"/>
      <c r="VIJ165"/>
      <c r="VIK165"/>
      <c r="VIL165"/>
      <c r="VIM165"/>
      <c r="VIN165"/>
      <c r="VIO165"/>
      <c r="VIP165"/>
      <c r="VIQ165"/>
      <c r="VIR165"/>
      <c r="VIS165"/>
      <c r="VIT165"/>
      <c r="VIU165"/>
      <c r="VIV165"/>
      <c r="VIW165"/>
      <c r="VIX165"/>
      <c r="VIY165"/>
      <c r="VIZ165"/>
      <c r="VJA165"/>
      <c r="VJB165"/>
      <c r="VJC165"/>
      <c r="VJD165"/>
      <c r="VJE165"/>
      <c r="VJF165"/>
      <c r="VJG165"/>
      <c r="VJH165"/>
      <c r="VJI165"/>
      <c r="VJJ165"/>
      <c r="VJK165"/>
      <c r="VJL165"/>
      <c r="VJM165"/>
      <c r="VJN165"/>
      <c r="VJO165"/>
      <c r="VJP165"/>
      <c r="VJQ165"/>
      <c r="VJR165"/>
      <c r="VJS165"/>
      <c r="VJT165"/>
      <c r="VJU165"/>
      <c r="VJV165"/>
      <c r="VJW165"/>
      <c r="VJX165"/>
      <c r="VJY165"/>
      <c r="VJZ165"/>
      <c r="VKA165"/>
      <c r="VKB165"/>
      <c r="VKC165"/>
      <c r="VKD165"/>
      <c r="VKE165"/>
      <c r="VKF165"/>
      <c r="VKG165"/>
      <c r="VKH165"/>
      <c r="VKI165"/>
      <c r="VKJ165"/>
      <c r="VKK165"/>
      <c r="VKL165"/>
      <c r="VKM165"/>
      <c r="VKN165"/>
      <c r="VKO165"/>
      <c r="VKP165"/>
      <c r="VKQ165"/>
      <c r="VKR165"/>
      <c r="VKS165"/>
      <c r="VKT165"/>
      <c r="VKU165"/>
      <c r="VKV165"/>
      <c r="VKW165"/>
      <c r="VKX165"/>
      <c r="VKY165"/>
      <c r="VKZ165"/>
      <c r="VLA165"/>
      <c r="VLB165"/>
      <c r="VLC165"/>
      <c r="VLD165"/>
      <c r="VLE165"/>
      <c r="VLF165"/>
      <c r="VLG165"/>
      <c r="VLH165"/>
      <c r="VLI165"/>
      <c r="VLJ165"/>
      <c r="VLK165"/>
      <c r="VLL165"/>
      <c r="VLM165"/>
      <c r="VLN165"/>
      <c r="VLO165"/>
      <c r="VLP165"/>
      <c r="VLQ165"/>
      <c r="VLR165"/>
      <c r="VLS165"/>
      <c r="VLT165"/>
      <c r="VLU165"/>
      <c r="VLV165"/>
      <c r="VLW165"/>
      <c r="VLX165"/>
      <c r="VLY165"/>
      <c r="VLZ165"/>
      <c r="VMA165"/>
      <c r="VMB165"/>
      <c r="VMC165"/>
      <c r="VMD165"/>
      <c r="VME165"/>
      <c r="VMF165"/>
      <c r="VMG165"/>
      <c r="VMH165"/>
      <c r="VMI165"/>
      <c r="VMJ165"/>
      <c r="VMK165"/>
      <c r="VML165"/>
      <c r="VMM165"/>
      <c r="VMN165"/>
      <c r="VMO165"/>
      <c r="VMP165"/>
      <c r="VMQ165"/>
      <c r="VMR165"/>
      <c r="VMS165"/>
      <c r="VMT165"/>
      <c r="VMU165"/>
      <c r="VMV165"/>
      <c r="VMW165"/>
      <c r="VMX165"/>
      <c r="VMY165"/>
      <c r="VMZ165"/>
      <c r="VNA165"/>
      <c r="VNB165"/>
      <c r="VNC165"/>
      <c r="VND165"/>
      <c r="VNE165"/>
      <c r="VNF165"/>
      <c r="VNG165"/>
      <c r="VNH165"/>
      <c r="VNI165"/>
      <c r="VNJ165"/>
      <c r="VNK165"/>
      <c r="VNL165"/>
      <c r="VNM165"/>
      <c r="VNN165"/>
      <c r="VNO165"/>
      <c r="VNP165"/>
      <c r="VNQ165"/>
      <c r="VNR165"/>
      <c r="VNS165"/>
      <c r="VNT165"/>
      <c r="VNU165"/>
      <c r="VNV165"/>
      <c r="VNW165"/>
      <c r="VNX165"/>
      <c r="VNY165"/>
      <c r="VNZ165"/>
      <c r="VOA165"/>
      <c r="VOB165"/>
      <c r="VOC165"/>
      <c r="VOD165"/>
      <c r="VOE165"/>
      <c r="VOF165"/>
      <c r="VOG165"/>
      <c r="VOH165"/>
      <c r="VOI165"/>
      <c r="VOJ165"/>
      <c r="VOK165"/>
      <c r="VOL165"/>
      <c r="VOM165"/>
      <c r="VON165"/>
      <c r="VOO165"/>
      <c r="VOP165"/>
      <c r="VOQ165"/>
      <c r="VOR165"/>
      <c r="VOS165"/>
      <c r="VOT165"/>
      <c r="VOU165"/>
      <c r="VOV165"/>
      <c r="VOW165"/>
      <c r="VOX165"/>
      <c r="VOY165"/>
      <c r="VOZ165"/>
      <c r="VPA165"/>
      <c r="VPB165"/>
      <c r="VPC165"/>
      <c r="VPD165"/>
      <c r="VPE165"/>
      <c r="VPF165"/>
      <c r="VPG165"/>
      <c r="VPH165"/>
      <c r="VPI165"/>
      <c r="VPJ165"/>
      <c r="VPK165"/>
      <c r="VPL165"/>
      <c r="VPM165"/>
      <c r="VPN165"/>
      <c r="VPO165"/>
      <c r="VPP165"/>
      <c r="VPQ165"/>
      <c r="VPR165"/>
      <c r="VPS165"/>
      <c r="VPT165"/>
      <c r="VPU165"/>
      <c r="VPV165"/>
      <c r="VPW165"/>
      <c r="VPX165"/>
      <c r="VPY165"/>
      <c r="VPZ165"/>
      <c r="VQA165"/>
      <c r="VQB165"/>
      <c r="VQC165"/>
      <c r="VQD165"/>
      <c r="VQE165"/>
      <c r="VQF165"/>
      <c r="VQG165"/>
      <c r="VQH165"/>
      <c r="VQI165"/>
      <c r="VQJ165"/>
      <c r="VQK165"/>
      <c r="VQL165"/>
      <c r="VQM165"/>
      <c r="VQN165"/>
      <c r="VQO165"/>
      <c r="VQP165"/>
      <c r="VQQ165"/>
      <c r="VQR165"/>
      <c r="VQS165"/>
      <c r="VQT165"/>
      <c r="VQU165"/>
      <c r="VQV165"/>
      <c r="VQW165"/>
      <c r="VQX165"/>
      <c r="VQY165"/>
      <c r="VQZ165"/>
      <c r="VRA165"/>
      <c r="VRB165"/>
      <c r="VRC165"/>
      <c r="VRD165"/>
      <c r="VRE165"/>
      <c r="VRF165"/>
      <c r="VRG165"/>
      <c r="VRH165"/>
      <c r="VRI165"/>
      <c r="VRJ165"/>
      <c r="VRK165"/>
      <c r="VRL165"/>
      <c r="VRM165"/>
      <c r="VRN165"/>
      <c r="VRO165"/>
      <c r="VRP165"/>
      <c r="VRQ165"/>
      <c r="VRR165"/>
      <c r="VRS165"/>
      <c r="VRT165"/>
      <c r="VRU165"/>
      <c r="VRV165"/>
      <c r="VRW165"/>
      <c r="VRX165"/>
      <c r="VRY165"/>
      <c r="VRZ165"/>
      <c r="VSA165"/>
      <c r="VSB165"/>
      <c r="VSC165"/>
      <c r="VSD165"/>
      <c r="VSE165"/>
      <c r="VSF165"/>
      <c r="VSG165"/>
      <c r="VSH165"/>
      <c r="VSI165"/>
      <c r="VSJ165"/>
      <c r="VSK165"/>
      <c r="VSL165"/>
      <c r="VSM165"/>
      <c r="VSN165"/>
      <c r="VSO165"/>
      <c r="VSP165"/>
      <c r="VSQ165"/>
      <c r="VSR165"/>
      <c r="VSS165"/>
      <c r="VST165"/>
      <c r="VSU165"/>
      <c r="VSV165"/>
      <c r="VSW165"/>
      <c r="VSX165"/>
      <c r="VSY165"/>
      <c r="VSZ165"/>
      <c r="VTA165"/>
      <c r="VTB165"/>
      <c r="VTC165"/>
      <c r="VTD165"/>
      <c r="VTE165"/>
      <c r="VTF165"/>
      <c r="VTG165"/>
      <c r="VTH165"/>
      <c r="VTI165"/>
      <c r="VTJ165"/>
      <c r="VTK165"/>
      <c r="VTL165"/>
      <c r="VTM165"/>
      <c r="VTN165"/>
      <c r="VTO165"/>
      <c r="VTP165"/>
      <c r="VTQ165"/>
      <c r="VTR165"/>
      <c r="VTS165"/>
      <c r="VTT165"/>
      <c r="VTU165"/>
      <c r="VTV165"/>
      <c r="VTW165"/>
      <c r="VTX165"/>
      <c r="VTY165"/>
      <c r="VTZ165"/>
      <c r="VUA165"/>
      <c r="VUB165"/>
      <c r="VUC165"/>
      <c r="VUD165"/>
      <c r="VUE165"/>
      <c r="VUF165"/>
      <c r="VUG165"/>
      <c r="VUH165"/>
      <c r="VUI165"/>
      <c r="VUJ165"/>
      <c r="VUK165"/>
      <c r="VUL165"/>
      <c r="VUM165"/>
      <c r="VUN165"/>
      <c r="VUO165"/>
      <c r="VUP165"/>
      <c r="VUQ165"/>
      <c r="VUR165"/>
      <c r="VUS165"/>
      <c r="VUT165"/>
      <c r="VUU165"/>
      <c r="VUV165"/>
      <c r="VUW165"/>
      <c r="VUX165"/>
      <c r="VUY165"/>
      <c r="VUZ165"/>
      <c r="VVA165"/>
      <c r="VVB165"/>
      <c r="VVC165"/>
      <c r="VVD165"/>
      <c r="VVE165"/>
      <c r="VVF165"/>
      <c r="VVG165"/>
      <c r="VVH165"/>
      <c r="VVI165"/>
      <c r="VVJ165"/>
      <c r="VVK165"/>
      <c r="VVL165"/>
      <c r="VVM165"/>
      <c r="VVN165"/>
      <c r="VVO165"/>
      <c r="VVP165"/>
      <c r="VVQ165"/>
      <c r="VVR165"/>
      <c r="VVS165"/>
      <c r="VVT165"/>
      <c r="VVU165"/>
      <c r="VVV165"/>
      <c r="VVW165"/>
      <c r="VVX165"/>
      <c r="VVY165"/>
      <c r="VVZ165"/>
      <c r="VWA165"/>
      <c r="VWB165"/>
      <c r="VWC165"/>
      <c r="VWD165"/>
      <c r="VWE165"/>
      <c r="VWF165"/>
      <c r="VWG165"/>
      <c r="VWH165"/>
      <c r="VWI165"/>
      <c r="VWJ165"/>
      <c r="VWK165"/>
      <c r="VWL165"/>
      <c r="VWM165"/>
      <c r="VWN165"/>
      <c r="VWO165"/>
      <c r="VWP165"/>
      <c r="VWQ165"/>
      <c r="VWR165"/>
      <c r="VWS165"/>
      <c r="VWT165"/>
      <c r="VWU165"/>
      <c r="VWV165"/>
      <c r="VWW165"/>
      <c r="VWX165"/>
      <c r="VWY165"/>
      <c r="VWZ165"/>
      <c r="VXA165"/>
      <c r="VXB165"/>
      <c r="VXC165"/>
      <c r="VXD165"/>
      <c r="VXE165"/>
      <c r="VXF165"/>
      <c r="VXG165"/>
      <c r="VXH165"/>
      <c r="VXI165"/>
      <c r="VXJ165"/>
      <c r="VXK165"/>
      <c r="VXL165"/>
      <c r="VXM165"/>
      <c r="VXN165"/>
      <c r="VXO165"/>
      <c r="VXP165"/>
      <c r="VXQ165"/>
      <c r="VXR165"/>
      <c r="VXS165"/>
      <c r="VXT165"/>
      <c r="VXU165"/>
      <c r="VXV165"/>
      <c r="VXW165"/>
      <c r="VXX165"/>
      <c r="VXY165"/>
      <c r="VXZ165"/>
      <c r="VYA165"/>
      <c r="VYB165"/>
      <c r="VYC165"/>
      <c r="VYD165"/>
      <c r="VYE165"/>
      <c r="VYF165"/>
      <c r="VYG165"/>
      <c r="VYH165"/>
      <c r="VYI165"/>
      <c r="VYJ165"/>
      <c r="VYK165"/>
      <c r="VYL165"/>
      <c r="VYM165"/>
      <c r="VYN165"/>
      <c r="VYO165"/>
      <c r="VYP165"/>
      <c r="VYQ165"/>
      <c r="VYR165"/>
      <c r="VYS165"/>
      <c r="VYT165"/>
      <c r="VYU165"/>
      <c r="VYV165"/>
      <c r="VYW165"/>
      <c r="VYX165"/>
      <c r="VYY165"/>
      <c r="VYZ165"/>
      <c r="VZA165"/>
      <c r="VZB165"/>
      <c r="VZC165"/>
      <c r="VZD165"/>
      <c r="VZE165"/>
      <c r="VZF165"/>
      <c r="VZG165"/>
      <c r="VZH165"/>
      <c r="VZI165"/>
      <c r="VZJ165"/>
      <c r="VZK165"/>
      <c r="VZL165"/>
      <c r="VZM165"/>
      <c r="VZN165"/>
      <c r="VZO165"/>
      <c r="VZP165"/>
      <c r="VZQ165"/>
      <c r="VZR165"/>
      <c r="VZS165"/>
      <c r="VZT165"/>
      <c r="VZU165"/>
      <c r="VZV165"/>
      <c r="VZW165"/>
      <c r="VZX165"/>
      <c r="VZY165"/>
      <c r="VZZ165"/>
      <c r="WAA165"/>
      <c r="WAB165"/>
      <c r="WAC165"/>
      <c r="WAD165"/>
      <c r="WAE165"/>
      <c r="WAF165"/>
      <c r="WAG165"/>
      <c r="WAH165"/>
      <c r="WAI165"/>
      <c r="WAJ165"/>
      <c r="WAK165"/>
      <c r="WAL165"/>
      <c r="WAM165"/>
      <c r="WAN165"/>
      <c r="WAO165"/>
      <c r="WAP165"/>
      <c r="WAQ165"/>
      <c r="WAR165"/>
      <c r="WAS165"/>
      <c r="WAT165"/>
      <c r="WAU165"/>
      <c r="WAV165"/>
      <c r="WAW165"/>
      <c r="WAX165"/>
      <c r="WAY165"/>
      <c r="WAZ165"/>
      <c r="WBA165"/>
      <c r="WBB165"/>
      <c r="WBC165"/>
      <c r="WBD165"/>
      <c r="WBE165"/>
      <c r="WBF165"/>
      <c r="WBG165"/>
      <c r="WBH165"/>
      <c r="WBI165"/>
      <c r="WBJ165"/>
      <c r="WBK165"/>
      <c r="WBL165"/>
      <c r="WBM165"/>
      <c r="WBN165"/>
      <c r="WBO165"/>
      <c r="WBP165"/>
      <c r="WBQ165"/>
      <c r="WBR165"/>
      <c r="WBS165"/>
      <c r="WBT165"/>
      <c r="WBU165"/>
      <c r="WBV165"/>
      <c r="WBW165"/>
      <c r="WBX165"/>
      <c r="WBY165"/>
      <c r="WBZ165"/>
      <c r="WCA165"/>
      <c r="WCB165"/>
      <c r="WCC165"/>
      <c r="WCD165"/>
      <c r="WCE165"/>
      <c r="WCF165"/>
      <c r="WCG165"/>
      <c r="WCH165"/>
      <c r="WCI165"/>
      <c r="WCJ165"/>
      <c r="WCK165"/>
      <c r="WCL165"/>
      <c r="WCM165"/>
      <c r="WCN165"/>
      <c r="WCO165"/>
      <c r="WCP165"/>
      <c r="WCQ165"/>
      <c r="WCR165"/>
      <c r="WCS165"/>
      <c r="WCT165"/>
      <c r="WCU165"/>
      <c r="WCV165"/>
      <c r="WCW165"/>
      <c r="WCX165"/>
      <c r="WCY165"/>
      <c r="WCZ165"/>
      <c r="WDA165"/>
      <c r="WDB165"/>
      <c r="WDC165"/>
      <c r="WDD165"/>
      <c r="WDE165"/>
      <c r="WDF165"/>
      <c r="WDG165"/>
      <c r="WDH165"/>
      <c r="WDI165"/>
      <c r="WDJ165"/>
      <c r="WDK165"/>
      <c r="WDL165"/>
      <c r="WDM165"/>
      <c r="WDN165"/>
      <c r="WDO165"/>
      <c r="WDP165"/>
      <c r="WDQ165"/>
      <c r="WDR165"/>
      <c r="WDS165"/>
      <c r="WDT165"/>
      <c r="WDU165"/>
      <c r="WDV165"/>
      <c r="WDW165"/>
      <c r="WDX165"/>
      <c r="WDY165"/>
      <c r="WDZ165"/>
      <c r="WEA165"/>
      <c r="WEB165"/>
      <c r="WEC165"/>
      <c r="WED165"/>
      <c r="WEE165"/>
      <c r="WEF165"/>
      <c r="WEG165"/>
      <c r="WEH165"/>
      <c r="WEI165"/>
      <c r="WEJ165"/>
      <c r="WEK165"/>
      <c r="WEL165"/>
      <c r="WEM165"/>
      <c r="WEN165"/>
      <c r="WEO165"/>
      <c r="WEP165"/>
      <c r="WEQ165"/>
      <c r="WER165"/>
      <c r="WES165"/>
      <c r="WET165"/>
      <c r="WEU165"/>
      <c r="WEV165"/>
      <c r="WEW165"/>
      <c r="WEX165"/>
      <c r="WEY165"/>
      <c r="WEZ165"/>
      <c r="WFA165"/>
      <c r="WFB165"/>
      <c r="WFC165"/>
      <c r="WFD165"/>
      <c r="WFE165"/>
      <c r="WFF165"/>
      <c r="WFG165"/>
      <c r="WFH165"/>
      <c r="WFI165"/>
      <c r="WFJ165"/>
      <c r="WFK165"/>
      <c r="WFL165"/>
      <c r="WFM165"/>
      <c r="WFN165"/>
      <c r="WFO165"/>
      <c r="WFP165"/>
      <c r="WFQ165"/>
      <c r="WFR165"/>
      <c r="WFS165"/>
      <c r="WFT165"/>
      <c r="WFU165"/>
      <c r="WFV165"/>
      <c r="WFW165"/>
      <c r="WFX165"/>
      <c r="WFY165"/>
      <c r="WFZ165"/>
      <c r="WGA165"/>
      <c r="WGB165"/>
      <c r="WGC165"/>
      <c r="WGD165"/>
      <c r="WGE165"/>
      <c r="WGF165"/>
      <c r="WGG165"/>
      <c r="WGH165"/>
      <c r="WGI165"/>
      <c r="WGJ165"/>
      <c r="WGK165"/>
      <c r="WGL165"/>
      <c r="WGM165"/>
      <c r="WGN165"/>
      <c r="WGO165"/>
      <c r="WGP165"/>
      <c r="WGQ165"/>
      <c r="WGR165"/>
      <c r="WGS165"/>
      <c r="WGT165"/>
      <c r="WGU165"/>
      <c r="WGV165"/>
      <c r="WGW165"/>
      <c r="WGX165"/>
      <c r="WGY165"/>
      <c r="WGZ165"/>
      <c r="WHA165"/>
      <c r="WHB165"/>
      <c r="WHC165"/>
      <c r="WHD165"/>
      <c r="WHE165"/>
      <c r="WHF165"/>
      <c r="WHG165"/>
      <c r="WHH165"/>
      <c r="WHI165"/>
      <c r="WHJ165"/>
      <c r="WHK165"/>
      <c r="WHL165"/>
      <c r="WHM165"/>
      <c r="WHN165"/>
      <c r="WHO165"/>
      <c r="WHP165"/>
      <c r="WHQ165"/>
      <c r="WHR165"/>
      <c r="WHS165"/>
      <c r="WHT165"/>
      <c r="WHU165"/>
      <c r="WHV165"/>
      <c r="WHW165"/>
      <c r="WHX165"/>
      <c r="WHY165"/>
      <c r="WHZ165"/>
      <c r="WIA165"/>
      <c r="WIB165"/>
      <c r="WIC165"/>
      <c r="WID165"/>
      <c r="WIE165"/>
      <c r="WIF165"/>
      <c r="WIG165"/>
      <c r="WIH165"/>
      <c r="WII165"/>
      <c r="WIJ165"/>
      <c r="WIK165"/>
      <c r="WIL165"/>
      <c r="WIM165"/>
      <c r="WIN165"/>
      <c r="WIO165"/>
      <c r="WIP165"/>
      <c r="WIQ165"/>
      <c r="WIR165"/>
      <c r="WIS165"/>
      <c r="WIT165"/>
      <c r="WIU165"/>
      <c r="WIV165"/>
      <c r="WIW165"/>
      <c r="WIX165"/>
      <c r="WIY165"/>
      <c r="WIZ165"/>
      <c r="WJA165"/>
      <c r="WJB165"/>
      <c r="WJC165"/>
      <c r="WJD165"/>
      <c r="WJE165"/>
      <c r="WJF165"/>
      <c r="WJG165"/>
      <c r="WJH165"/>
      <c r="WJI165"/>
      <c r="WJJ165"/>
      <c r="WJK165"/>
      <c r="WJL165"/>
      <c r="WJM165"/>
      <c r="WJN165"/>
      <c r="WJO165"/>
      <c r="WJP165"/>
      <c r="WJQ165"/>
      <c r="WJR165"/>
      <c r="WJS165"/>
      <c r="WJT165"/>
      <c r="WJU165"/>
      <c r="WJV165"/>
      <c r="WJW165"/>
      <c r="WJX165"/>
      <c r="WJY165"/>
      <c r="WJZ165"/>
      <c r="WKA165"/>
      <c r="WKB165"/>
      <c r="WKC165"/>
      <c r="WKD165"/>
      <c r="WKE165"/>
      <c r="WKF165"/>
      <c r="WKG165"/>
      <c r="WKH165"/>
      <c r="WKI165"/>
      <c r="WKJ165"/>
      <c r="WKK165"/>
      <c r="WKL165"/>
      <c r="WKM165"/>
      <c r="WKN165"/>
      <c r="WKO165"/>
      <c r="WKP165"/>
      <c r="WKQ165"/>
      <c r="WKR165"/>
      <c r="WKS165"/>
      <c r="WKT165"/>
      <c r="WKU165"/>
      <c r="WKV165"/>
      <c r="WKW165"/>
      <c r="WKX165"/>
      <c r="WKY165"/>
      <c r="WKZ165"/>
      <c r="WLA165"/>
      <c r="WLB165"/>
      <c r="WLC165"/>
      <c r="WLD165"/>
      <c r="WLE165"/>
      <c r="WLF165"/>
      <c r="WLG165"/>
      <c r="WLH165"/>
      <c r="WLI165"/>
      <c r="WLJ165"/>
      <c r="WLK165"/>
      <c r="WLL165"/>
      <c r="WLM165"/>
      <c r="WLN165"/>
      <c r="WLO165"/>
      <c r="WLP165"/>
      <c r="WLQ165"/>
      <c r="WLR165"/>
      <c r="WLS165"/>
      <c r="WLT165"/>
      <c r="WLU165"/>
      <c r="WLV165"/>
      <c r="WLW165"/>
      <c r="WLX165"/>
      <c r="WLY165"/>
      <c r="WLZ165"/>
      <c r="WMA165"/>
      <c r="WMB165"/>
      <c r="WMC165"/>
      <c r="WMD165"/>
      <c r="WME165"/>
      <c r="WMF165"/>
      <c r="WMG165"/>
      <c r="WMH165"/>
      <c r="WMI165"/>
      <c r="WMJ165"/>
      <c r="WMK165"/>
      <c r="WML165"/>
      <c r="WMM165"/>
      <c r="WMN165"/>
      <c r="WMO165"/>
      <c r="WMP165"/>
      <c r="WMQ165"/>
      <c r="WMR165"/>
      <c r="WMS165"/>
      <c r="WMT165"/>
      <c r="WMU165"/>
      <c r="WMV165"/>
      <c r="WMW165"/>
      <c r="WMX165"/>
      <c r="WMY165"/>
      <c r="WMZ165"/>
      <c r="WNA165"/>
      <c r="WNB165"/>
      <c r="WNC165"/>
      <c r="WND165"/>
      <c r="WNE165"/>
      <c r="WNF165"/>
      <c r="WNG165"/>
      <c r="WNH165"/>
      <c r="WNI165"/>
      <c r="WNJ165"/>
      <c r="WNK165"/>
      <c r="WNL165"/>
      <c r="WNM165"/>
      <c r="WNN165"/>
      <c r="WNO165"/>
      <c r="WNP165"/>
      <c r="WNQ165"/>
      <c r="WNR165"/>
      <c r="WNS165"/>
      <c r="WNT165"/>
      <c r="WNU165"/>
      <c r="WNV165"/>
      <c r="WNW165"/>
      <c r="WNX165"/>
      <c r="WNY165"/>
      <c r="WNZ165"/>
      <c r="WOA165"/>
      <c r="WOB165"/>
      <c r="WOC165"/>
      <c r="WOD165"/>
      <c r="WOE165"/>
      <c r="WOF165"/>
      <c r="WOG165"/>
      <c r="WOH165"/>
      <c r="WOI165"/>
      <c r="WOJ165"/>
      <c r="WOK165"/>
      <c r="WOL165"/>
      <c r="WOM165"/>
      <c r="WON165"/>
      <c r="WOO165"/>
      <c r="WOP165"/>
      <c r="WOQ165"/>
      <c r="WOR165"/>
      <c r="WOS165"/>
      <c r="WOT165"/>
      <c r="WOU165"/>
      <c r="WOV165"/>
      <c r="WOW165"/>
      <c r="WOX165"/>
      <c r="WOY165"/>
      <c r="WOZ165"/>
      <c r="WPA165"/>
      <c r="WPB165"/>
      <c r="WPC165"/>
      <c r="WPD165"/>
      <c r="WPE165"/>
      <c r="WPF165"/>
      <c r="WPG165"/>
      <c r="WPH165"/>
      <c r="WPI165"/>
      <c r="WPJ165"/>
      <c r="WPK165"/>
      <c r="WPL165"/>
      <c r="WPM165"/>
      <c r="WPN165"/>
      <c r="WPO165"/>
      <c r="WPP165"/>
      <c r="WPQ165"/>
      <c r="WPR165"/>
      <c r="WPS165"/>
      <c r="WPT165"/>
      <c r="WPU165"/>
      <c r="WPV165"/>
      <c r="WPW165"/>
      <c r="WPX165"/>
      <c r="WPY165"/>
      <c r="WPZ165"/>
      <c r="WQA165"/>
      <c r="WQB165"/>
      <c r="WQC165"/>
      <c r="WQD165"/>
      <c r="WQE165"/>
      <c r="WQF165"/>
      <c r="WQG165"/>
      <c r="WQH165"/>
      <c r="WQI165"/>
      <c r="WQJ165"/>
      <c r="WQK165"/>
      <c r="WQL165"/>
      <c r="WQM165"/>
      <c r="WQN165"/>
      <c r="WQO165"/>
      <c r="WQP165"/>
      <c r="WQQ165"/>
      <c r="WQR165"/>
      <c r="WQS165"/>
      <c r="WQT165"/>
      <c r="WQU165"/>
      <c r="WQV165"/>
      <c r="WQW165"/>
      <c r="WQX165"/>
      <c r="WQY165"/>
      <c r="WQZ165"/>
      <c r="WRA165"/>
      <c r="WRB165"/>
      <c r="WRC165"/>
      <c r="WRD165"/>
      <c r="WRE165"/>
      <c r="WRF165"/>
      <c r="WRG165"/>
      <c r="WRH165"/>
      <c r="WRI165"/>
      <c r="WRJ165"/>
      <c r="WRK165"/>
      <c r="WRL165"/>
      <c r="WRM165"/>
      <c r="WRN165"/>
      <c r="WRO165"/>
      <c r="WRP165"/>
      <c r="WRQ165"/>
      <c r="WRR165"/>
      <c r="WRS165"/>
      <c r="WRT165"/>
      <c r="WRU165"/>
      <c r="WRV165"/>
      <c r="WRW165"/>
      <c r="WRX165"/>
      <c r="WRY165"/>
      <c r="WRZ165"/>
      <c r="WSA165"/>
      <c r="WSB165"/>
      <c r="WSC165"/>
      <c r="WSD165"/>
      <c r="WSE165"/>
      <c r="WSF165"/>
      <c r="WSG165"/>
      <c r="WSH165"/>
      <c r="WSI165"/>
      <c r="WSJ165"/>
      <c r="WSK165"/>
      <c r="WSL165"/>
      <c r="WSM165"/>
      <c r="WSN165"/>
      <c r="WSO165"/>
      <c r="WSP165"/>
      <c r="WSQ165"/>
      <c r="WSR165"/>
      <c r="WSS165"/>
      <c r="WST165"/>
      <c r="WSU165"/>
      <c r="WSV165"/>
      <c r="WSW165"/>
      <c r="WSX165"/>
      <c r="WSY165"/>
      <c r="WSZ165"/>
      <c r="WTA165"/>
      <c r="WTB165"/>
      <c r="WTC165"/>
      <c r="WTD165"/>
      <c r="WTE165"/>
      <c r="WTF165"/>
      <c r="WTG165"/>
      <c r="WTH165"/>
      <c r="WTI165"/>
      <c r="WTJ165"/>
      <c r="WTK165"/>
      <c r="WTL165"/>
      <c r="WTM165"/>
      <c r="WTN165"/>
      <c r="WTO165"/>
      <c r="WTP165"/>
      <c r="WTQ165"/>
      <c r="WTR165"/>
      <c r="WTS165"/>
      <c r="WTT165"/>
      <c r="WTU165"/>
      <c r="WTV165"/>
      <c r="WTW165"/>
      <c r="WTX165"/>
      <c r="WTY165"/>
      <c r="WTZ165"/>
      <c r="WUA165"/>
      <c r="WUB165"/>
      <c r="WUC165"/>
      <c r="WUD165"/>
      <c r="WUE165"/>
      <c r="WUF165"/>
      <c r="WUG165"/>
      <c r="WUH165"/>
      <c r="WUI165"/>
      <c r="WUJ165"/>
      <c r="WUK165"/>
      <c r="WUL165"/>
      <c r="WUM165"/>
      <c r="WUN165"/>
      <c r="WUO165"/>
      <c r="WUP165"/>
      <c r="WUQ165"/>
      <c r="WUR165"/>
      <c r="WUS165"/>
      <c r="WUT165"/>
      <c r="WUU165"/>
      <c r="WUV165"/>
      <c r="WUW165"/>
      <c r="WUX165"/>
      <c r="WUY165"/>
      <c r="WUZ165"/>
      <c r="WVA165"/>
      <c r="WVB165"/>
      <c r="WVC165"/>
      <c r="WVD165"/>
      <c r="WVE165"/>
      <c r="WVF165"/>
      <c r="WVG165"/>
      <c r="WVH165"/>
      <c r="WVI165"/>
      <c r="WVJ165"/>
      <c r="WVK165"/>
      <c r="WVL165"/>
      <c r="WVM165"/>
      <c r="WVN165"/>
      <c r="WVO165"/>
      <c r="WVP165"/>
      <c r="WVQ165"/>
      <c r="WVR165"/>
      <c r="WVS165"/>
      <c r="WVT165"/>
      <c r="WVU165"/>
      <c r="WVV165"/>
      <c r="WVW165"/>
      <c r="WVX165"/>
      <c r="WVY165"/>
      <c r="WVZ165"/>
      <c r="WWA165"/>
      <c r="WWB165"/>
      <c r="WWC165"/>
      <c r="WWD165"/>
      <c r="WWE165"/>
      <c r="WWF165"/>
      <c r="WWG165"/>
      <c r="WWH165"/>
      <c r="WWI165"/>
      <c r="WWJ165"/>
      <c r="WWK165"/>
      <c r="WWL165"/>
      <c r="WWM165"/>
      <c r="WWN165"/>
      <c r="WWO165"/>
      <c r="WWP165"/>
      <c r="WWQ165"/>
      <c r="WWR165"/>
      <c r="WWS165"/>
      <c r="WWT165"/>
      <c r="WWU165"/>
      <c r="WWV165"/>
      <c r="WWW165"/>
      <c r="WWX165"/>
      <c r="WWY165"/>
      <c r="WWZ165"/>
      <c r="WXA165"/>
      <c r="WXB165"/>
      <c r="WXC165"/>
      <c r="WXD165"/>
      <c r="WXE165"/>
      <c r="WXF165"/>
      <c r="WXG165"/>
      <c r="WXH165"/>
      <c r="WXI165"/>
      <c r="WXJ165"/>
      <c r="WXK165"/>
      <c r="WXL165"/>
      <c r="WXM165"/>
      <c r="WXN165"/>
      <c r="WXO165"/>
      <c r="WXP165"/>
      <c r="WXQ165"/>
      <c r="WXR165"/>
      <c r="WXS165"/>
      <c r="WXT165"/>
      <c r="WXU165"/>
      <c r="WXV165"/>
      <c r="WXW165"/>
      <c r="WXX165"/>
      <c r="WXY165"/>
      <c r="WXZ165"/>
      <c r="WYA165"/>
      <c r="WYB165"/>
      <c r="WYC165"/>
      <c r="WYD165"/>
      <c r="WYE165"/>
      <c r="WYF165"/>
      <c r="WYG165"/>
      <c r="WYH165"/>
      <c r="WYI165"/>
      <c r="WYJ165"/>
      <c r="WYK165"/>
      <c r="WYL165"/>
      <c r="WYM165"/>
      <c r="WYN165"/>
      <c r="WYO165"/>
      <c r="WYP165"/>
      <c r="WYQ165"/>
      <c r="WYR165"/>
      <c r="WYS165"/>
      <c r="WYT165"/>
      <c r="WYU165"/>
      <c r="WYV165"/>
      <c r="WYW165"/>
      <c r="WYX165"/>
      <c r="WYY165"/>
      <c r="WYZ165"/>
      <c r="WZA165"/>
      <c r="WZB165"/>
      <c r="WZC165"/>
      <c r="WZD165"/>
      <c r="WZE165"/>
      <c r="WZF165"/>
      <c r="WZG165"/>
      <c r="WZH165"/>
      <c r="WZI165"/>
      <c r="WZJ165"/>
      <c r="WZK165"/>
      <c r="WZL165"/>
      <c r="WZM165"/>
      <c r="WZN165"/>
      <c r="WZO165"/>
      <c r="WZP165"/>
      <c r="WZQ165"/>
      <c r="WZR165"/>
      <c r="WZS165"/>
      <c r="WZT165"/>
      <c r="WZU165"/>
      <c r="WZV165"/>
      <c r="WZW165"/>
      <c r="WZX165"/>
      <c r="WZY165"/>
      <c r="WZZ165"/>
      <c r="XAA165"/>
      <c r="XAB165"/>
      <c r="XAC165"/>
      <c r="XAD165"/>
      <c r="XAE165"/>
      <c r="XAF165"/>
      <c r="XAG165"/>
      <c r="XAH165"/>
      <c r="XAI165"/>
      <c r="XAJ165"/>
      <c r="XAK165"/>
      <c r="XAL165"/>
      <c r="XAM165"/>
      <c r="XAN165"/>
      <c r="XAO165"/>
      <c r="XAP165"/>
      <c r="XAQ165"/>
      <c r="XAR165"/>
      <c r="XAS165"/>
      <c r="XAT165"/>
      <c r="XAU165"/>
      <c r="XAV165"/>
      <c r="XAW165"/>
      <c r="XAX165"/>
      <c r="XAY165"/>
      <c r="XAZ165"/>
      <c r="XBA165"/>
      <c r="XBB165"/>
      <c r="XBC165"/>
      <c r="XBD165"/>
      <c r="XBE165"/>
      <c r="XBF165"/>
      <c r="XBG165"/>
      <c r="XBH165"/>
      <c r="XBI165"/>
      <c r="XBJ165"/>
      <c r="XBK165"/>
      <c r="XBL165"/>
      <c r="XBM165"/>
      <c r="XBN165"/>
      <c r="XBO165"/>
      <c r="XBP165"/>
      <c r="XBQ165"/>
      <c r="XBR165"/>
      <c r="XBS165"/>
      <c r="XBT165"/>
      <c r="XBU165"/>
      <c r="XBV165"/>
      <c r="XBW165"/>
      <c r="XBX165"/>
      <c r="XBY165"/>
      <c r="XBZ165"/>
      <c r="XCA165"/>
      <c r="XCB165"/>
      <c r="XCC165"/>
      <c r="XCD165"/>
      <c r="XCE165"/>
      <c r="XCF165"/>
      <c r="XCG165"/>
      <c r="XCH165"/>
      <c r="XCI165"/>
      <c r="XCJ165"/>
      <c r="XCK165"/>
      <c r="XCL165"/>
      <c r="XCM165"/>
      <c r="XCN165"/>
      <c r="XCO165"/>
      <c r="XCP165"/>
      <c r="XCQ165"/>
      <c r="XCR165"/>
      <c r="XCS165"/>
      <c r="XCT165"/>
      <c r="XCU165"/>
      <c r="XCV165"/>
      <c r="XCW165"/>
      <c r="XCX165"/>
      <c r="XCY165"/>
      <c r="XCZ165"/>
      <c r="XDA165"/>
      <c r="XDB165"/>
      <c r="XDC165"/>
      <c r="XDD165"/>
      <c r="XDE165"/>
      <c r="XDF165"/>
      <c r="XDG165"/>
      <c r="XDH165"/>
      <c r="XDI165"/>
      <c r="XDJ165"/>
      <c r="XDK165"/>
      <c r="XDL165"/>
      <c r="XDM165"/>
      <c r="XDN165"/>
      <c r="XDO165"/>
      <c r="XDP165"/>
      <c r="XDQ165"/>
      <c r="XDR165"/>
      <c r="XDS165"/>
      <c r="XDT165"/>
      <c r="XDU165"/>
      <c r="XDV165"/>
      <c r="XDW165"/>
      <c r="XDX165"/>
      <c r="XDY165"/>
      <c r="XDZ165"/>
      <c r="XEA165"/>
      <c r="XEB165"/>
      <c r="XEC165"/>
      <c r="XED165"/>
      <c r="XEE165"/>
      <c r="XEF165"/>
      <c r="XEG165"/>
      <c r="XEH165"/>
      <c r="XEI165"/>
      <c r="XEJ165"/>
      <c r="XEK165"/>
      <c r="XEL165"/>
      <c r="XEM165"/>
      <c r="XEN165"/>
      <c r="XEO165"/>
      <c r="XEP165"/>
      <c r="XEQ165"/>
      <c r="XER165"/>
      <c r="XES165"/>
      <c r="XET165"/>
      <c r="XEU165"/>
      <c r="XEV165"/>
      <c r="XEW165"/>
      <c r="XEX165"/>
      <c r="XEY165"/>
      <c r="XEZ165"/>
      <c r="XFA165"/>
      <c r="XFB165"/>
      <c r="XFC165"/>
    </row>
    <row r="166" spans="1:16383" s="88" customFormat="1" x14ac:dyDescent="0.2">
      <c r="A166" s="547" t="str">
        <f>+A186</f>
        <v>General and Administrative</v>
      </c>
      <c r="B166" s="694">
        <v>0</v>
      </c>
      <c r="C166" s="694">
        <v>0</v>
      </c>
      <c r="D166" s="694">
        <v>0.1</v>
      </c>
      <c r="E166" s="694">
        <v>0.15</v>
      </c>
      <c r="F166" s="694">
        <v>0.15</v>
      </c>
      <c r="H166" s="88" t="s">
        <v>271</v>
      </c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  <c r="AMK166"/>
      <c r="AML166"/>
      <c r="AMM166"/>
      <c r="AMN166"/>
      <c r="AMO166"/>
      <c r="AMP166"/>
      <c r="AMQ166"/>
      <c r="AMR166"/>
      <c r="AMS166"/>
      <c r="AMT166"/>
      <c r="AMU166"/>
      <c r="AMV166"/>
      <c r="AMW166"/>
      <c r="AMX166"/>
      <c r="AMY166"/>
      <c r="AMZ166"/>
      <c r="ANA166"/>
      <c r="ANB166"/>
      <c r="ANC166"/>
      <c r="AND166"/>
      <c r="ANE166"/>
      <c r="ANF166"/>
      <c r="ANG166"/>
      <c r="ANH166"/>
      <c r="ANI166"/>
      <c r="ANJ166"/>
      <c r="ANK166"/>
      <c r="ANL166"/>
      <c r="ANM166"/>
      <c r="ANN166"/>
      <c r="ANO166"/>
      <c r="ANP166"/>
      <c r="ANQ166"/>
      <c r="ANR166"/>
      <c r="ANS166"/>
      <c r="ANT166"/>
      <c r="ANU166"/>
      <c r="ANV166"/>
      <c r="ANW166"/>
      <c r="ANX166"/>
      <c r="ANY166"/>
      <c r="ANZ166"/>
      <c r="AOA166"/>
      <c r="AOB166"/>
      <c r="AOC166"/>
      <c r="AOD166"/>
      <c r="AOE166"/>
      <c r="AOF166"/>
      <c r="AOG166"/>
      <c r="AOH166"/>
      <c r="AOI166"/>
      <c r="AOJ166"/>
      <c r="AOK166"/>
      <c r="AOL166"/>
      <c r="AOM166"/>
      <c r="AON166"/>
      <c r="AOO166"/>
      <c r="AOP166"/>
      <c r="AOQ166"/>
      <c r="AOR166"/>
      <c r="AOS166"/>
      <c r="AOT166"/>
      <c r="AOU166"/>
      <c r="AOV166"/>
      <c r="AOW166"/>
      <c r="AOX166"/>
      <c r="AOY166"/>
      <c r="AOZ166"/>
      <c r="APA166"/>
      <c r="APB166"/>
      <c r="APC166"/>
      <c r="APD166"/>
      <c r="APE166"/>
      <c r="APF166"/>
      <c r="APG166"/>
      <c r="APH166"/>
      <c r="API166"/>
      <c r="APJ166"/>
      <c r="APK166"/>
      <c r="APL166"/>
      <c r="APM166"/>
      <c r="APN166"/>
      <c r="APO166"/>
      <c r="APP166"/>
      <c r="APQ166"/>
      <c r="APR166"/>
      <c r="APS166"/>
      <c r="APT166"/>
      <c r="APU166"/>
      <c r="APV166"/>
      <c r="APW166"/>
      <c r="APX166"/>
      <c r="APY166"/>
      <c r="APZ166"/>
      <c r="AQA166"/>
      <c r="AQB166"/>
      <c r="AQC166"/>
      <c r="AQD166"/>
      <c r="AQE166"/>
      <c r="AQF166"/>
      <c r="AQG166"/>
      <c r="AQH166"/>
      <c r="AQI166"/>
      <c r="AQJ166"/>
      <c r="AQK166"/>
      <c r="AQL166"/>
      <c r="AQM166"/>
      <c r="AQN166"/>
      <c r="AQO166"/>
      <c r="AQP166"/>
      <c r="AQQ166"/>
      <c r="AQR166"/>
      <c r="AQS166"/>
      <c r="AQT166"/>
      <c r="AQU166"/>
      <c r="AQV166"/>
      <c r="AQW166"/>
      <c r="AQX166"/>
      <c r="AQY166"/>
      <c r="AQZ166"/>
      <c r="ARA166"/>
      <c r="ARB166"/>
      <c r="ARC166"/>
      <c r="ARD166"/>
      <c r="ARE166"/>
      <c r="ARF166"/>
      <c r="ARG166"/>
      <c r="ARH166"/>
      <c r="ARI166"/>
      <c r="ARJ166"/>
      <c r="ARK166"/>
      <c r="ARL166"/>
      <c r="ARM166"/>
      <c r="ARN166"/>
      <c r="ARO166"/>
      <c r="ARP166"/>
      <c r="ARQ166"/>
      <c r="ARR166"/>
      <c r="ARS166"/>
      <c r="ART166"/>
      <c r="ARU166"/>
      <c r="ARV166"/>
      <c r="ARW166"/>
      <c r="ARX166"/>
      <c r="ARY166"/>
      <c r="ARZ166"/>
      <c r="ASA166"/>
      <c r="ASB166"/>
      <c r="ASC166"/>
      <c r="ASD166"/>
      <c r="ASE166"/>
      <c r="ASF166"/>
      <c r="ASG166"/>
      <c r="ASH166"/>
      <c r="ASI166"/>
      <c r="ASJ166"/>
      <c r="ASK166"/>
      <c r="ASL166"/>
      <c r="ASM166"/>
      <c r="ASN166"/>
      <c r="ASO166"/>
      <c r="ASP166"/>
      <c r="ASQ166"/>
      <c r="ASR166"/>
      <c r="ASS166"/>
      <c r="AST166"/>
      <c r="ASU166"/>
      <c r="ASV166"/>
      <c r="ASW166"/>
      <c r="ASX166"/>
      <c r="ASY166"/>
      <c r="ASZ166"/>
      <c r="ATA166"/>
      <c r="ATB166"/>
      <c r="ATC166"/>
      <c r="ATD166"/>
      <c r="ATE166"/>
      <c r="ATF166"/>
      <c r="ATG166"/>
      <c r="ATH166"/>
      <c r="ATI166"/>
      <c r="ATJ166"/>
      <c r="ATK166"/>
      <c r="ATL166"/>
      <c r="ATM166"/>
      <c r="ATN166"/>
      <c r="ATO166"/>
      <c r="ATP166"/>
      <c r="ATQ166"/>
      <c r="ATR166"/>
      <c r="ATS166"/>
      <c r="ATT166"/>
      <c r="ATU166"/>
      <c r="ATV166"/>
      <c r="ATW166"/>
      <c r="ATX166"/>
      <c r="ATY166"/>
      <c r="ATZ166"/>
      <c r="AUA166"/>
      <c r="AUB166"/>
      <c r="AUC166"/>
      <c r="AUD166"/>
      <c r="AUE166"/>
      <c r="AUF166"/>
      <c r="AUG166"/>
      <c r="AUH166"/>
      <c r="AUI166"/>
      <c r="AUJ166"/>
      <c r="AUK166"/>
      <c r="AUL166"/>
      <c r="AUM166"/>
      <c r="AUN166"/>
      <c r="AUO166"/>
      <c r="AUP166"/>
      <c r="AUQ166"/>
      <c r="AUR166"/>
      <c r="AUS166"/>
      <c r="AUT166"/>
      <c r="AUU166"/>
      <c r="AUV166"/>
      <c r="AUW166"/>
      <c r="AUX166"/>
      <c r="AUY166"/>
      <c r="AUZ166"/>
      <c r="AVA166"/>
      <c r="AVB166"/>
      <c r="AVC166"/>
      <c r="AVD166"/>
      <c r="AVE166"/>
      <c r="AVF166"/>
      <c r="AVG166"/>
      <c r="AVH166"/>
      <c r="AVI166"/>
      <c r="AVJ166"/>
      <c r="AVK166"/>
      <c r="AVL166"/>
      <c r="AVM166"/>
      <c r="AVN166"/>
      <c r="AVO166"/>
      <c r="AVP166"/>
      <c r="AVQ166"/>
      <c r="AVR166"/>
      <c r="AVS166"/>
      <c r="AVT166"/>
      <c r="AVU166"/>
      <c r="AVV166"/>
      <c r="AVW166"/>
      <c r="AVX166"/>
      <c r="AVY166"/>
      <c r="AVZ166"/>
      <c r="AWA166"/>
      <c r="AWB166"/>
      <c r="AWC166"/>
      <c r="AWD166"/>
      <c r="AWE166"/>
      <c r="AWF166"/>
      <c r="AWG166"/>
      <c r="AWH166"/>
      <c r="AWI166"/>
      <c r="AWJ166"/>
      <c r="AWK166"/>
      <c r="AWL166"/>
      <c r="AWM166"/>
      <c r="AWN166"/>
      <c r="AWO166"/>
      <c r="AWP166"/>
      <c r="AWQ166"/>
      <c r="AWR166"/>
      <c r="AWS166"/>
      <c r="AWT166"/>
      <c r="AWU166"/>
      <c r="AWV166"/>
      <c r="AWW166"/>
      <c r="AWX166"/>
      <c r="AWY166"/>
      <c r="AWZ166"/>
      <c r="AXA166"/>
      <c r="AXB166"/>
      <c r="AXC166"/>
      <c r="AXD166"/>
      <c r="AXE166"/>
      <c r="AXF166"/>
      <c r="AXG166"/>
      <c r="AXH166"/>
      <c r="AXI166"/>
      <c r="AXJ166"/>
      <c r="AXK166"/>
      <c r="AXL166"/>
      <c r="AXM166"/>
      <c r="AXN166"/>
      <c r="AXO166"/>
      <c r="AXP166"/>
      <c r="AXQ166"/>
      <c r="AXR166"/>
      <c r="AXS166"/>
      <c r="AXT166"/>
      <c r="AXU166"/>
      <c r="AXV166"/>
      <c r="AXW166"/>
      <c r="AXX166"/>
      <c r="AXY166"/>
      <c r="AXZ166"/>
      <c r="AYA166"/>
      <c r="AYB166"/>
      <c r="AYC166"/>
      <c r="AYD166"/>
      <c r="AYE166"/>
      <c r="AYF166"/>
      <c r="AYG166"/>
      <c r="AYH166"/>
      <c r="AYI166"/>
      <c r="AYJ166"/>
      <c r="AYK166"/>
      <c r="AYL166"/>
      <c r="AYM166"/>
      <c r="AYN166"/>
      <c r="AYO166"/>
      <c r="AYP166"/>
      <c r="AYQ166"/>
      <c r="AYR166"/>
      <c r="AYS166"/>
      <c r="AYT166"/>
      <c r="AYU166"/>
      <c r="AYV166"/>
      <c r="AYW166"/>
      <c r="AYX166"/>
      <c r="AYY166"/>
      <c r="AYZ166"/>
      <c r="AZA166"/>
      <c r="AZB166"/>
      <c r="AZC166"/>
      <c r="AZD166"/>
      <c r="AZE166"/>
      <c r="AZF166"/>
      <c r="AZG166"/>
      <c r="AZH166"/>
      <c r="AZI166"/>
      <c r="AZJ166"/>
      <c r="AZK166"/>
      <c r="AZL166"/>
      <c r="AZM166"/>
      <c r="AZN166"/>
      <c r="AZO166"/>
      <c r="AZP166"/>
      <c r="AZQ166"/>
      <c r="AZR166"/>
      <c r="AZS166"/>
      <c r="AZT166"/>
      <c r="AZU166"/>
      <c r="AZV166"/>
      <c r="AZW166"/>
      <c r="AZX166"/>
      <c r="AZY166"/>
      <c r="AZZ166"/>
      <c r="BAA166"/>
      <c r="BAB166"/>
      <c r="BAC166"/>
      <c r="BAD166"/>
      <c r="BAE166"/>
      <c r="BAF166"/>
      <c r="BAG166"/>
      <c r="BAH166"/>
      <c r="BAI166"/>
      <c r="BAJ166"/>
      <c r="BAK166"/>
      <c r="BAL166"/>
      <c r="BAM166"/>
      <c r="BAN166"/>
      <c r="BAO166"/>
      <c r="BAP166"/>
      <c r="BAQ166"/>
      <c r="BAR166"/>
      <c r="BAS166"/>
      <c r="BAT166"/>
      <c r="BAU166"/>
      <c r="BAV166"/>
      <c r="BAW166"/>
      <c r="BAX166"/>
      <c r="BAY166"/>
      <c r="BAZ166"/>
      <c r="BBA166"/>
      <c r="BBB166"/>
      <c r="BBC166"/>
      <c r="BBD166"/>
      <c r="BBE166"/>
      <c r="BBF166"/>
      <c r="BBG166"/>
      <c r="BBH166"/>
      <c r="BBI166"/>
      <c r="BBJ166"/>
      <c r="BBK166"/>
      <c r="BBL166"/>
      <c r="BBM166"/>
      <c r="BBN166"/>
      <c r="BBO166"/>
      <c r="BBP166"/>
      <c r="BBQ166"/>
      <c r="BBR166"/>
      <c r="BBS166"/>
      <c r="BBT166"/>
      <c r="BBU166"/>
      <c r="BBV166"/>
      <c r="BBW166"/>
      <c r="BBX166"/>
      <c r="BBY166"/>
      <c r="BBZ166"/>
      <c r="BCA166"/>
      <c r="BCB166"/>
      <c r="BCC166"/>
      <c r="BCD166"/>
      <c r="BCE166"/>
      <c r="BCF166"/>
      <c r="BCG166"/>
      <c r="BCH166"/>
      <c r="BCI166"/>
      <c r="BCJ166"/>
      <c r="BCK166"/>
      <c r="BCL166"/>
      <c r="BCM166"/>
      <c r="BCN166"/>
      <c r="BCO166"/>
      <c r="BCP166"/>
      <c r="BCQ166"/>
      <c r="BCR166"/>
      <c r="BCS166"/>
      <c r="BCT166"/>
      <c r="BCU166"/>
      <c r="BCV166"/>
      <c r="BCW166"/>
      <c r="BCX166"/>
      <c r="BCY166"/>
      <c r="BCZ166"/>
      <c r="BDA166"/>
      <c r="BDB166"/>
      <c r="BDC166"/>
      <c r="BDD166"/>
      <c r="BDE166"/>
      <c r="BDF166"/>
      <c r="BDG166"/>
      <c r="BDH166"/>
      <c r="BDI166"/>
      <c r="BDJ166"/>
      <c r="BDK166"/>
      <c r="BDL166"/>
      <c r="BDM166"/>
      <c r="BDN166"/>
      <c r="BDO166"/>
      <c r="BDP166"/>
      <c r="BDQ166"/>
      <c r="BDR166"/>
      <c r="BDS166"/>
      <c r="BDT166"/>
      <c r="BDU166"/>
      <c r="BDV166"/>
      <c r="BDW166"/>
      <c r="BDX166"/>
      <c r="BDY166"/>
      <c r="BDZ166"/>
      <c r="BEA166"/>
      <c r="BEB166"/>
      <c r="BEC166"/>
      <c r="BED166"/>
      <c r="BEE166"/>
      <c r="BEF166"/>
      <c r="BEG166"/>
      <c r="BEH166"/>
      <c r="BEI166"/>
      <c r="BEJ166"/>
      <c r="BEK166"/>
      <c r="BEL166"/>
      <c r="BEM166"/>
      <c r="BEN166"/>
      <c r="BEO166"/>
      <c r="BEP166"/>
      <c r="BEQ166"/>
      <c r="BER166"/>
      <c r="BES166"/>
      <c r="BET166"/>
      <c r="BEU166"/>
      <c r="BEV166"/>
      <c r="BEW166"/>
      <c r="BEX166"/>
      <c r="BEY166"/>
      <c r="BEZ166"/>
      <c r="BFA166"/>
      <c r="BFB166"/>
      <c r="BFC166"/>
      <c r="BFD166"/>
      <c r="BFE166"/>
      <c r="BFF166"/>
      <c r="BFG166"/>
      <c r="BFH166"/>
      <c r="BFI166"/>
      <c r="BFJ166"/>
      <c r="BFK166"/>
      <c r="BFL166"/>
      <c r="BFM166"/>
      <c r="BFN166"/>
      <c r="BFO166"/>
      <c r="BFP166"/>
      <c r="BFQ166"/>
      <c r="BFR166"/>
      <c r="BFS166"/>
      <c r="BFT166"/>
      <c r="BFU166"/>
      <c r="BFV166"/>
      <c r="BFW166"/>
      <c r="BFX166"/>
      <c r="BFY166"/>
      <c r="BFZ166"/>
      <c r="BGA166"/>
      <c r="BGB166"/>
      <c r="BGC166"/>
      <c r="BGD166"/>
      <c r="BGE166"/>
      <c r="BGF166"/>
      <c r="BGG166"/>
      <c r="BGH166"/>
      <c r="BGI166"/>
      <c r="BGJ166"/>
      <c r="BGK166"/>
      <c r="BGL166"/>
      <c r="BGM166"/>
      <c r="BGN166"/>
      <c r="BGO166"/>
      <c r="BGP166"/>
      <c r="BGQ166"/>
      <c r="BGR166"/>
      <c r="BGS166"/>
      <c r="BGT166"/>
      <c r="BGU166"/>
      <c r="BGV166"/>
      <c r="BGW166"/>
      <c r="BGX166"/>
      <c r="BGY166"/>
      <c r="BGZ166"/>
      <c r="BHA166"/>
      <c r="BHB166"/>
      <c r="BHC166"/>
      <c r="BHD166"/>
      <c r="BHE166"/>
      <c r="BHF166"/>
      <c r="BHG166"/>
      <c r="BHH166"/>
      <c r="BHI166"/>
      <c r="BHJ166"/>
      <c r="BHK166"/>
      <c r="BHL166"/>
      <c r="BHM166"/>
      <c r="BHN166"/>
      <c r="BHO166"/>
      <c r="BHP166"/>
      <c r="BHQ166"/>
      <c r="BHR166"/>
      <c r="BHS166"/>
      <c r="BHT166"/>
      <c r="BHU166"/>
      <c r="BHV166"/>
      <c r="BHW166"/>
      <c r="BHX166"/>
      <c r="BHY166"/>
      <c r="BHZ166"/>
      <c r="BIA166"/>
      <c r="BIB166"/>
      <c r="BIC166"/>
      <c r="BID166"/>
      <c r="BIE166"/>
      <c r="BIF166"/>
      <c r="BIG166"/>
      <c r="BIH166"/>
      <c r="BII166"/>
      <c r="BIJ166"/>
      <c r="BIK166"/>
      <c r="BIL166"/>
      <c r="BIM166"/>
      <c r="BIN166"/>
      <c r="BIO166"/>
      <c r="BIP166"/>
      <c r="BIQ166"/>
      <c r="BIR166"/>
      <c r="BIS166"/>
      <c r="BIT166"/>
      <c r="BIU166"/>
      <c r="BIV166"/>
      <c r="BIW166"/>
      <c r="BIX166"/>
      <c r="BIY166"/>
      <c r="BIZ166"/>
      <c r="BJA166"/>
      <c r="BJB166"/>
      <c r="BJC166"/>
      <c r="BJD166"/>
      <c r="BJE166"/>
      <c r="BJF166"/>
      <c r="BJG166"/>
      <c r="BJH166"/>
      <c r="BJI166"/>
      <c r="BJJ166"/>
      <c r="BJK166"/>
      <c r="BJL166"/>
      <c r="BJM166"/>
      <c r="BJN166"/>
      <c r="BJO166"/>
      <c r="BJP166"/>
      <c r="BJQ166"/>
      <c r="BJR166"/>
      <c r="BJS166"/>
      <c r="BJT166"/>
      <c r="BJU166"/>
      <c r="BJV166"/>
      <c r="BJW166"/>
      <c r="BJX166"/>
      <c r="BJY166"/>
      <c r="BJZ166"/>
      <c r="BKA166"/>
      <c r="BKB166"/>
      <c r="BKC166"/>
      <c r="BKD166"/>
      <c r="BKE166"/>
      <c r="BKF166"/>
      <c r="BKG166"/>
      <c r="BKH166"/>
      <c r="BKI166"/>
      <c r="BKJ166"/>
      <c r="BKK166"/>
      <c r="BKL166"/>
      <c r="BKM166"/>
      <c r="BKN166"/>
      <c r="BKO166"/>
      <c r="BKP166"/>
      <c r="BKQ166"/>
      <c r="BKR166"/>
      <c r="BKS166"/>
      <c r="BKT166"/>
      <c r="BKU166"/>
      <c r="BKV166"/>
      <c r="BKW166"/>
      <c r="BKX166"/>
      <c r="BKY166"/>
      <c r="BKZ166"/>
      <c r="BLA166"/>
      <c r="BLB166"/>
      <c r="BLC166"/>
      <c r="BLD166"/>
      <c r="BLE166"/>
      <c r="BLF166"/>
      <c r="BLG166"/>
      <c r="BLH166"/>
      <c r="BLI166"/>
      <c r="BLJ166"/>
      <c r="BLK166"/>
      <c r="BLL166"/>
      <c r="BLM166"/>
      <c r="BLN166"/>
      <c r="BLO166"/>
      <c r="BLP166"/>
      <c r="BLQ166"/>
      <c r="BLR166"/>
      <c r="BLS166"/>
      <c r="BLT166"/>
      <c r="BLU166"/>
      <c r="BLV166"/>
      <c r="BLW166"/>
      <c r="BLX166"/>
      <c r="BLY166"/>
      <c r="BLZ166"/>
      <c r="BMA166"/>
      <c r="BMB166"/>
      <c r="BMC166"/>
      <c r="BMD166"/>
      <c r="BME166"/>
      <c r="BMF166"/>
      <c r="BMG166"/>
      <c r="BMH166"/>
      <c r="BMI166"/>
      <c r="BMJ166"/>
      <c r="BMK166"/>
      <c r="BML166"/>
      <c r="BMM166"/>
      <c r="BMN166"/>
      <c r="BMO166"/>
      <c r="BMP166"/>
      <c r="BMQ166"/>
      <c r="BMR166"/>
      <c r="BMS166"/>
      <c r="BMT166"/>
      <c r="BMU166"/>
      <c r="BMV166"/>
      <c r="BMW166"/>
      <c r="BMX166"/>
      <c r="BMY166"/>
      <c r="BMZ166"/>
      <c r="BNA166"/>
      <c r="BNB166"/>
      <c r="BNC166"/>
      <c r="BND166"/>
      <c r="BNE166"/>
      <c r="BNF166"/>
      <c r="BNG166"/>
      <c r="BNH166"/>
      <c r="BNI166"/>
      <c r="BNJ166"/>
      <c r="BNK166"/>
      <c r="BNL166"/>
      <c r="BNM166"/>
      <c r="BNN166"/>
      <c r="BNO166"/>
      <c r="BNP166"/>
      <c r="BNQ166"/>
      <c r="BNR166"/>
      <c r="BNS166"/>
      <c r="BNT166"/>
      <c r="BNU166"/>
      <c r="BNV166"/>
      <c r="BNW166"/>
      <c r="BNX166"/>
      <c r="BNY166"/>
      <c r="BNZ166"/>
      <c r="BOA166"/>
      <c r="BOB166"/>
      <c r="BOC166"/>
      <c r="BOD166"/>
      <c r="BOE166"/>
      <c r="BOF166"/>
      <c r="BOG166"/>
      <c r="BOH166"/>
      <c r="BOI166"/>
      <c r="BOJ166"/>
      <c r="BOK166"/>
      <c r="BOL166"/>
      <c r="BOM166"/>
      <c r="BON166"/>
      <c r="BOO166"/>
      <c r="BOP166"/>
      <c r="BOQ166"/>
      <c r="BOR166"/>
      <c r="BOS166"/>
      <c r="BOT166"/>
      <c r="BOU166"/>
      <c r="BOV166"/>
      <c r="BOW166"/>
      <c r="BOX166"/>
      <c r="BOY166"/>
      <c r="BOZ166"/>
      <c r="BPA166"/>
      <c r="BPB166"/>
      <c r="BPC166"/>
      <c r="BPD166"/>
      <c r="BPE166"/>
      <c r="BPF166"/>
      <c r="BPG166"/>
      <c r="BPH166"/>
      <c r="BPI166"/>
      <c r="BPJ166"/>
      <c r="BPK166"/>
      <c r="BPL166"/>
      <c r="BPM166"/>
      <c r="BPN166"/>
      <c r="BPO166"/>
      <c r="BPP166"/>
      <c r="BPQ166"/>
      <c r="BPR166"/>
      <c r="BPS166"/>
      <c r="BPT166"/>
      <c r="BPU166"/>
      <c r="BPV166"/>
      <c r="BPW166"/>
      <c r="BPX166"/>
      <c r="BPY166"/>
      <c r="BPZ166"/>
      <c r="BQA166"/>
      <c r="BQB166"/>
      <c r="BQC166"/>
      <c r="BQD166"/>
      <c r="BQE166"/>
      <c r="BQF166"/>
      <c r="BQG166"/>
      <c r="BQH166"/>
      <c r="BQI166"/>
      <c r="BQJ166"/>
      <c r="BQK166"/>
      <c r="BQL166"/>
      <c r="BQM166"/>
      <c r="BQN166"/>
      <c r="BQO166"/>
      <c r="BQP166"/>
      <c r="BQQ166"/>
      <c r="BQR166"/>
      <c r="BQS166"/>
      <c r="BQT166"/>
      <c r="BQU166"/>
      <c r="BQV166"/>
      <c r="BQW166"/>
      <c r="BQX166"/>
      <c r="BQY166"/>
      <c r="BQZ166"/>
      <c r="BRA166"/>
      <c r="BRB166"/>
      <c r="BRC166"/>
      <c r="BRD166"/>
      <c r="BRE166"/>
      <c r="BRF166"/>
      <c r="BRG166"/>
      <c r="BRH166"/>
      <c r="BRI166"/>
      <c r="BRJ166"/>
      <c r="BRK166"/>
      <c r="BRL166"/>
      <c r="BRM166"/>
      <c r="BRN166"/>
      <c r="BRO166"/>
      <c r="BRP166"/>
      <c r="BRQ166"/>
      <c r="BRR166"/>
      <c r="BRS166"/>
      <c r="BRT166"/>
      <c r="BRU166"/>
      <c r="BRV166"/>
      <c r="BRW166"/>
      <c r="BRX166"/>
      <c r="BRY166"/>
      <c r="BRZ166"/>
      <c r="BSA166"/>
      <c r="BSB166"/>
      <c r="BSC166"/>
      <c r="BSD166"/>
      <c r="BSE166"/>
      <c r="BSF166"/>
      <c r="BSG166"/>
      <c r="BSH166"/>
      <c r="BSI166"/>
      <c r="BSJ166"/>
      <c r="BSK166"/>
      <c r="BSL166"/>
      <c r="BSM166"/>
      <c r="BSN166"/>
      <c r="BSO166"/>
      <c r="BSP166"/>
      <c r="BSQ166"/>
      <c r="BSR166"/>
      <c r="BSS166"/>
      <c r="BST166"/>
      <c r="BSU166"/>
      <c r="BSV166"/>
      <c r="BSW166"/>
      <c r="BSX166"/>
      <c r="BSY166"/>
      <c r="BSZ166"/>
      <c r="BTA166"/>
      <c r="BTB166"/>
      <c r="BTC166"/>
      <c r="BTD166"/>
      <c r="BTE166"/>
      <c r="BTF166"/>
      <c r="BTG166"/>
      <c r="BTH166"/>
      <c r="BTI166"/>
      <c r="BTJ166"/>
      <c r="BTK166"/>
      <c r="BTL166"/>
      <c r="BTM166"/>
      <c r="BTN166"/>
      <c r="BTO166"/>
      <c r="BTP166"/>
      <c r="BTQ166"/>
      <c r="BTR166"/>
      <c r="BTS166"/>
      <c r="BTT166"/>
      <c r="BTU166"/>
      <c r="BTV166"/>
      <c r="BTW166"/>
      <c r="BTX166"/>
      <c r="BTY166"/>
      <c r="BTZ166"/>
      <c r="BUA166"/>
      <c r="BUB166"/>
      <c r="BUC166"/>
      <c r="BUD166"/>
      <c r="BUE166"/>
      <c r="BUF166"/>
      <c r="BUG166"/>
      <c r="BUH166"/>
      <c r="BUI166"/>
      <c r="BUJ166"/>
      <c r="BUK166"/>
      <c r="BUL166"/>
      <c r="BUM166"/>
      <c r="BUN166"/>
      <c r="BUO166"/>
      <c r="BUP166"/>
      <c r="BUQ166"/>
      <c r="BUR166"/>
      <c r="BUS166"/>
      <c r="BUT166"/>
      <c r="BUU166"/>
      <c r="BUV166"/>
      <c r="BUW166"/>
      <c r="BUX166"/>
      <c r="BUY166"/>
      <c r="BUZ166"/>
      <c r="BVA166"/>
      <c r="BVB166"/>
      <c r="BVC166"/>
      <c r="BVD166"/>
      <c r="BVE166"/>
      <c r="BVF166"/>
      <c r="BVG166"/>
      <c r="BVH166"/>
      <c r="BVI166"/>
      <c r="BVJ166"/>
      <c r="BVK166"/>
      <c r="BVL166"/>
      <c r="BVM166"/>
      <c r="BVN166"/>
      <c r="BVO166"/>
      <c r="BVP166"/>
      <c r="BVQ166"/>
      <c r="BVR166"/>
      <c r="BVS166"/>
      <c r="BVT166"/>
      <c r="BVU166"/>
      <c r="BVV166"/>
      <c r="BVW166"/>
      <c r="BVX166"/>
      <c r="BVY166"/>
      <c r="BVZ166"/>
      <c r="BWA166"/>
      <c r="BWB166"/>
      <c r="BWC166"/>
      <c r="BWD166"/>
      <c r="BWE166"/>
      <c r="BWF166"/>
      <c r="BWG166"/>
      <c r="BWH166"/>
      <c r="BWI166"/>
      <c r="BWJ166"/>
      <c r="BWK166"/>
      <c r="BWL166"/>
      <c r="BWM166"/>
      <c r="BWN166"/>
      <c r="BWO166"/>
      <c r="BWP166"/>
      <c r="BWQ166"/>
      <c r="BWR166"/>
      <c r="BWS166"/>
      <c r="BWT166"/>
      <c r="BWU166"/>
      <c r="BWV166"/>
      <c r="BWW166"/>
      <c r="BWX166"/>
      <c r="BWY166"/>
      <c r="BWZ166"/>
      <c r="BXA166"/>
      <c r="BXB166"/>
      <c r="BXC166"/>
      <c r="BXD166"/>
      <c r="BXE166"/>
      <c r="BXF166"/>
      <c r="BXG166"/>
      <c r="BXH166"/>
      <c r="BXI166"/>
      <c r="BXJ166"/>
      <c r="BXK166"/>
      <c r="BXL166"/>
      <c r="BXM166"/>
      <c r="BXN166"/>
      <c r="BXO166"/>
      <c r="BXP166"/>
      <c r="BXQ166"/>
      <c r="BXR166"/>
      <c r="BXS166"/>
      <c r="BXT166"/>
      <c r="BXU166"/>
      <c r="BXV166"/>
      <c r="BXW166"/>
      <c r="BXX166"/>
      <c r="BXY166"/>
      <c r="BXZ166"/>
      <c r="BYA166"/>
      <c r="BYB166"/>
      <c r="BYC166"/>
      <c r="BYD166"/>
      <c r="BYE166"/>
      <c r="BYF166"/>
      <c r="BYG166"/>
      <c r="BYH166"/>
      <c r="BYI166"/>
      <c r="BYJ166"/>
      <c r="BYK166"/>
      <c r="BYL166"/>
      <c r="BYM166"/>
      <c r="BYN166"/>
      <c r="BYO166"/>
      <c r="BYP166"/>
      <c r="BYQ166"/>
      <c r="BYR166"/>
      <c r="BYS166"/>
      <c r="BYT166"/>
      <c r="BYU166"/>
      <c r="BYV166"/>
      <c r="BYW166"/>
      <c r="BYX166"/>
      <c r="BYY166"/>
      <c r="BYZ166"/>
      <c r="BZA166"/>
      <c r="BZB166"/>
      <c r="BZC166"/>
      <c r="BZD166"/>
      <c r="BZE166"/>
      <c r="BZF166"/>
      <c r="BZG166"/>
      <c r="BZH166"/>
      <c r="BZI166"/>
      <c r="BZJ166"/>
      <c r="BZK166"/>
      <c r="BZL166"/>
      <c r="BZM166"/>
      <c r="BZN166"/>
      <c r="BZO166"/>
      <c r="BZP166"/>
      <c r="BZQ166"/>
      <c r="BZR166"/>
      <c r="BZS166"/>
      <c r="BZT166"/>
      <c r="BZU166"/>
      <c r="BZV166"/>
      <c r="BZW166"/>
      <c r="BZX166"/>
      <c r="BZY166"/>
      <c r="BZZ166"/>
      <c r="CAA166"/>
      <c r="CAB166"/>
      <c r="CAC166"/>
      <c r="CAD166"/>
      <c r="CAE166"/>
      <c r="CAF166"/>
      <c r="CAG166"/>
      <c r="CAH166"/>
      <c r="CAI166"/>
      <c r="CAJ166"/>
      <c r="CAK166"/>
      <c r="CAL166"/>
      <c r="CAM166"/>
      <c r="CAN166"/>
      <c r="CAO166"/>
      <c r="CAP166"/>
      <c r="CAQ166"/>
      <c r="CAR166"/>
      <c r="CAS166"/>
      <c r="CAT166"/>
      <c r="CAU166"/>
      <c r="CAV166"/>
      <c r="CAW166"/>
      <c r="CAX166"/>
      <c r="CAY166"/>
      <c r="CAZ166"/>
      <c r="CBA166"/>
      <c r="CBB166"/>
      <c r="CBC166"/>
      <c r="CBD166"/>
      <c r="CBE166"/>
      <c r="CBF166"/>
      <c r="CBG166"/>
      <c r="CBH166"/>
      <c r="CBI166"/>
      <c r="CBJ166"/>
      <c r="CBK166"/>
      <c r="CBL166"/>
      <c r="CBM166"/>
      <c r="CBN166"/>
      <c r="CBO166"/>
      <c r="CBP166"/>
      <c r="CBQ166"/>
      <c r="CBR166"/>
      <c r="CBS166"/>
      <c r="CBT166"/>
      <c r="CBU166"/>
      <c r="CBV166"/>
      <c r="CBW166"/>
      <c r="CBX166"/>
      <c r="CBY166"/>
      <c r="CBZ166"/>
      <c r="CCA166"/>
      <c r="CCB166"/>
      <c r="CCC166"/>
      <c r="CCD166"/>
      <c r="CCE166"/>
      <c r="CCF166"/>
      <c r="CCG166"/>
      <c r="CCH166"/>
      <c r="CCI166"/>
      <c r="CCJ166"/>
      <c r="CCK166"/>
      <c r="CCL166"/>
      <c r="CCM166"/>
      <c r="CCN166"/>
      <c r="CCO166"/>
      <c r="CCP166"/>
      <c r="CCQ166"/>
      <c r="CCR166"/>
      <c r="CCS166"/>
      <c r="CCT166"/>
      <c r="CCU166"/>
      <c r="CCV166"/>
      <c r="CCW166"/>
      <c r="CCX166"/>
      <c r="CCY166"/>
      <c r="CCZ166"/>
      <c r="CDA166"/>
      <c r="CDB166"/>
      <c r="CDC166"/>
      <c r="CDD166"/>
      <c r="CDE166"/>
      <c r="CDF166"/>
      <c r="CDG166"/>
      <c r="CDH166"/>
      <c r="CDI166"/>
      <c r="CDJ166"/>
      <c r="CDK166"/>
      <c r="CDL166"/>
      <c r="CDM166"/>
      <c r="CDN166"/>
      <c r="CDO166"/>
      <c r="CDP166"/>
      <c r="CDQ166"/>
      <c r="CDR166"/>
      <c r="CDS166"/>
      <c r="CDT166"/>
      <c r="CDU166"/>
      <c r="CDV166"/>
      <c r="CDW166"/>
      <c r="CDX166"/>
      <c r="CDY166"/>
      <c r="CDZ166"/>
      <c r="CEA166"/>
      <c r="CEB166"/>
      <c r="CEC166"/>
      <c r="CED166"/>
      <c r="CEE166"/>
      <c r="CEF166"/>
      <c r="CEG166"/>
      <c r="CEH166"/>
      <c r="CEI166"/>
      <c r="CEJ166"/>
      <c r="CEK166"/>
      <c r="CEL166"/>
      <c r="CEM166"/>
      <c r="CEN166"/>
      <c r="CEO166"/>
      <c r="CEP166"/>
      <c r="CEQ166"/>
      <c r="CER166"/>
      <c r="CES166"/>
      <c r="CET166"/>
      <c r="CEU166"/>
      <c r="CEV166"/>
      <c r="CEW166"/>
      <c r="CEX166"/>
      <c r="CEY166"/>
      <c r="CEZ166"/>
      <c r="CFA166"/>
      <c r="CFB166"/>
      <c r="CFC166"/>
      <c r="CFD166"/>
      <c r="CFE166"/>
      <c r="CFF166"/>
      <c r="CFG166"/>
      <c r="CFH166"/>
      <c r="CFI166"/>
      <c r="CFJ166"/>
      <c r="CFK166"/>
      <c r="CFL166"/>
      <c r="CFM166"/>
      <c r="CFN166"/>
      <c r="CFO166"/>
      <c r="CFP166"/>
      <c r="CFQ166"/>
      <c r="CFR166"/>
      <c r="CFS166"/>
      <c r="CFT166"/>
      <c r="CFU166"/>
      <c r="CFV166"/>
      <c r="CFW166"/>
      <c r="CFX166"/>
      <c r="CFY166"/>
      <c r="CFZ166"/>
      <c r="CGA166"/>
      <c r="CGB166"/>
      <c r="CGC166"/>
      <c r="CGD166"/>
      <c r="CGE166"/>
      <c r="CGF166"/>
      <c r="CGG166"/>
      <c r="CGH166"/>
      <c r="CGI166"/>
      <c r="CGJ166"/>
      <c r="CGK166"/>
      <c r="CGL166"/>
      <c r="CGM166"/>
      <c r="CGN166"/>
      <c r="CGO166"/>
      <c r="CGP166"/>
      <c r="CGQ166"/>
      <c r="CGR166"/>
      <c r="CGS166"/>
      <c r="CGT166"/>
      <c r="CGU166"/>
      <c r="CGV166"/>
      <c r="CGW166"/>
      <c r="CGX166"/>
      <c r="CGY166"/>
      <c r="CGZ166"/>
      <c r="CHA166"/>
      <c r="CHB166"/>
      <c r="CHC166"/>
      <c r="CHD166"/>
      <c r="CHE166"/>
      <c r="CHF166"/>
      <c r="CHG166"/>
      <c r="CHH166"/>
      <c r="CHI166"/>
      <c r="CHJ166"/>
      <c r="CHK166"/>
      <c r="CHL166"/>
      <c r="CHM166"/>
      <c r="CHN166"/>
      <c r="CHO166"/>
      <c r="CHP166"/>
      <c r="CHQ166"/>
      <c r="CHR166"/>
      <c r="CHS166"/>
      <c r="CHT166"/>
      <c r="CHU166"/>
      <c r="CHV166"/>
      <c r="CHW166"/>
      <c r="CHX166"/>
      <c r="CHY166"/>
      <c r="CHZ166"/>
      <c r="CIA166"/>
      <c r="CIB166"/>
      <c r="CIC166"/>
      <c r="CID166"/>
      <c r="CIE166"/>
      <c r="CIF166"/>
      <c r="CIG166"/>
      <c r="CIH166"/>
      <c r="CII166"/>
      <c r="CIJ166"/>
      <c r="CIK166"/>
      <c r="CIL166"/>
      <c r="CIM166"/>
      <c r="CIN166"/>
      <c r="CIO166"/>
      <c r="CIP166"/>
      <c r="CIQ166"/>
      <c r="CIR166"/>
      <c r="CIS166"/>
      <c r="CIT166"/>
      <c r="CIU166"/>
      <c r="CIV166"/>
      <c r="CIW166"/>
      <c r="CIX166"/>
      <c r="CIY166"/>
      <c r="CIZ166"/>
      <c r="CJA166"/>
      <c r="CJB166"/>
      <c r="CJC166"/>
      <c r="CJD166"/>
      <c r="CJE166"/>
      <c r="CJF166"/>
      <c r="CJG166"/>
      <c r="CJH166"/>
      <c r="CJI166"/>
      <c r="CJJ166"/>
      <c r="CJK166"/>
      <c r="CJL166"/>
      <c r="CJM166"/>
      <c r="CJN166"/>
      <c r="CJO166"/>
      <c r="CJP166"/>
      <c r="CJQ166"/>
      <c r="CJR166"/>
      <c r="CJS166"/>
      <c r="CJT166"/>
      <c r="CJU166"/>
      <c r="CJV166"/>
      <c r="CJW166"/>
      <c r="CJX166"/>
      <c r="CJY166"/>
      <c r="CJZ166"/>
      <c r="CKA166"/>
      <c r="CKB166"/>
      <c r="CKC166"/>
      <c r="CKD166"/>
      <c r="CKE166"/>
      <c r="CKF166"/>
      <c r="CKG166"/>
      <c r="CKH166"/>
      <c r="CKI166"/>
      <c r="CKJ166"/>
      <c r="CKK166"/>
      <c r="CKL166"/>
      <c r="CKM166"/>
      <c r="CKN166"/>
      <c r="CKO166"/>
      <c r="CKP166"/>
      <c r="CKQ166"/>
      <c r="CKR166"/>
      <c r="CKS166"/>
      <c r="CKT166"/>
      <c r="CKU166"/>
      <c r="CKV166"/>
      <c r="CKW166"/>
      <c r="CKX166"/>
      <c r="CKY166"/>
      <c r="CKZ166"/>
      <c r="CLA166"/>
      <c r="CLB166"/>
      <c r="CLC166"/>
      <c r="CLD166"/>
      <c r="CLE166"/>
      <c r="CLF166"/>
      <c r="CLG166"/>
      <c r="CLH166"/>
      <c r="CLI166"/>
      <c r="CLJ166"/>
      <c r="CLK166"/>
      <c r="CLL166"/>
      <c r="CLM166"/>
      <c r="CLN166"/>
      <c r="CLO166"/>
      <c r="CLP166"/>
      <c r="CLQ166"/>
      <c r="CLR166"/>
      <c r="CLS166"/>
      <c r="CLT166"/>
      <c r="CLU166"/>
      <c r="CLV166"/>
      <c r="CLW166"/>
      <c r="CLX166"/>
      <c r="CLY166"/>
      <c r="CLZ166"/>
      <c r="CMA166"/>
      <c r="CMB166"/>
      <c r="CMC166"/>
      <c r="CMD166"/>
      <c r="CME166"/>
      <c r="CMF166"/>
      <c r="CMG166"/>
      <c r="CMH166"/>
      <c r="CMI166"/>
      <c r="CMJ166"/>
      <c r="CMK166"/>
      <c r="CML166"/>
      <c r="CMM166"/>
      <c r="CMN166"/>
      <c r="CMO166"/>
      <c r="CMP166"/>
      <c r="CMQ166"/>
      <c r="CMR166"/>
      <c r="CMS166"/>
      <c r="CMT166"/>
      <c r="CMU166"/>
      <c r="CMV166"/>
      <c r="CMW166"/>
      <c r="CMX166"/>
      <c r="CMY166"/>
      <c r="CMZ166"/>
      <c r="CNA166"/>
      <c r="CNB166"/>
      <c r="CNC166"/>
      <c r="CND166"/>
      <c r="CNE166"/>
      <c r="CNF166"/>
      <c r="CNG166"/>
      <c r="CNH166"/>
      <c r="CNI166"/>
      <c r="CNJ166"/>
      <c r="CNK166"/>
      <c r="CNL166"/>
      <c r="CNM166"/>
      <c r="CNN166"/>
      <c r="CNO166"/>
      <c r="CNP166"/>
      <c r="CNQ166"/>
      <c r="CNR166"/>
      <c r="CNS166"/>
      <c r="CNT166"/>
      <c r="CNU166"/>
      <c r="CNV166"/>
      <c r="CNW166"/>
      <c r="CNX166"/>
      <c r="CNY166"/>
      <c r="CNZ166"/>
      <c r="COA166"/>
      <c r="COB166"/>
      <c r="COC166"/>
      <c r="COD166"/>
      <c r="COE166"/>
      <c r="COF166"/>
      <c r="COG166"/>
      <c r="COH166"/>
      <c r="COI166"/>
      <c r="COJ166"/>
      <c r="COK166"/>
      <c r="COL166"/>
      <c r="COM166"/>
      <c r="CON166"/>
      <c r="COO166"/>
      <c r="COP166"/>
      <c r="COQ166"/>
      <c r="COR166"/>
      <c r="COS166"/>
      <c r="COT166"/>
      <c r="COU166"/>
      <c r="COV166"/>
      <c r="COW166"/>
      <c r="COX166"/>
      <c r="COY166"/>
      <c r="COZ166"/>
      <c r="CPA166"/>
      <c r="CPB166"/>
      <c r="CPC166"/>
      <c r="CPD166"/>
      <c r="CPE166"/>
      <c r="CPF166"/>
      <c r="CPG166"/>
      <c r="CPH166"/>
      <c r="CPI166"/>
      <c r="CPJ166"/>
      <c r="CPK166"/>
      <c r="CPL166"/>
      <c r="CPM166"/>
      <c r="CPN166"/>
      <c r="CPO166"/>
      <c r="CPP166"/>
      <c r="CPQ166"/>
      <c r="CPR166"/>
      <c r="CPS166"/>
      <c r="CPT166"/>
      <c r="CPU166"/>
      <c r="CPV166"/>
      <c r="CPW166"/>
      <c r="CPX166"/>
      <c r="CPY166"/>
      <c r="CPZ166"/>
      <c r="CQA166"/>
      <c r="CQB166"/>
      <c r="CQC166"/>
      <c r="CQD166"/>
      <c r="CQE166"/>
      <c r="CQF166"/>
      <c r="CQG166"/>
      <c r="CQH166"/>
      <c r="CQI166"/>
      <c r="CQJ166"/>
      <c r="CQK166"/>
      <c r="CQL166"/>
      <c r="CQM166"/>
      <c r="CQN166"/>
      <c r="CQO166"/>
      <c r="CQP166"/>
      <c r="CQQ166"/>
      <c r="CQR166"/>
      <c r="CQS166"/>
      <c r="CQT166"/>
      <c r="CQU166"/>
      <c r="CQV166"/>
      <c r="CQW166"/>
      <c r="CQX166"/>
      <c r="CQY166"/>
      <c r="CQZ166"/>
      <c r="CRA166"/>
      <c r="CRB166"/>
      <c r="CRC166"/>
      <c r="CRD166"/>
      <c r="CRE166"/>
      <c r="CRF166"/>
      <c r="CRG166"/>
      <c r="CRH166"/>
      <c r="CRI166"/>
      <c r="CRJ166"/>
      <c r="CRK166"/>
      <c r="CRL166"/>
      <c r="CRM166"/>
      <c r="CRN166"/>
      <c r="CRO166"/>
      <c r="CRP166"/>
      <c r="CRQ166"/>
      <c r="CRR166"/>
      <c r="CRS166"/>
      <c r="CRT166"/>
      <c r="CRU166"/>
      <c r="CRV166"/>
      <c r="CRW166"/>
      <c r="CRX166"/>
      <c r="CRY166"/>
      <c r="CRZ166"/>
      <c r="CSA166"/>
      <c r="CSB166"/>
      <c r="CSC166"/>
      <c r="CSD166"/>
      <c r="CSE166"/>
      <c r="CSF166"/>
      <c r="CSG166"/>
      <c r="CSH166"/>
      <c r="CSI166"/>
      <c r="CSJ166"/>
      <c r="CSK166"/>
      <c r="CSL166"/>
      <c r="CSM166"/>
      <c r="CSN166"/>
      <c r="CSO166"/>
      <c r="CSP166"/>
      <c r="CSQ166"/>
      <c r="CSR166"/>
      <c r="CSS166"/>
      <c r="CST166"/>
      <c r="CSU166"/>
      <c r="CSV166"/>
      <c r="CSW166"/>
      <c r="CSX166"/>
      <c r="CSY166"/>
      <c r="CSZ166"/>
      <c r="CTA166"/>
      <c r="CTB166"/>
      <c r="CTC166"/>
      <c r="CTD166"/>
      <c r="CTE166"/>
      <c r="CTF166"/>
      <c r="CTG166"/>
      <c r="CTH166"/>
      <c r="CTI166"/>
      <c r="CTJ166"/>
      <c r="CTK166"/>
      <c r="CTL166"/>
      <c r="CTM166"/>
      <c r="CTN166"/>
      <c r="CTO166"/>
      <c r="CTP166"/>
      <c r="CTQ166"/>
      <c r="CTR166"/>
      <c r="CTS166"/>
      <c r="CTT166"/>
      <c r="CTU166"/>
      <c r="CTV166"/>
      <c r="CTW166"/>
      <c r="CTX166"/>
      <c r="CTY166"/>
      <c r="CTZ166"/>
      <c r="CUA166"/>
      <c r="CUB166"/>
      <c r="CUC166"/>
      <c r="CUD166"/>
      <c r="CUE166"/>
      <c r="CUF166"/>
      <c r="CUG166"/>
      <c r="CUH166"/>
      <c r="CUI166"/>
      <c r="CUJ166"/>
      <c r="CUK166"/>
      <c r="CUL166"/>
      <c r="CUM166"/>
      <c r="CUN166"/>
      <c r="CUO166"/>
      <c r="CUP166"/>
      <c r="CUQ166"/>
      <c r="CUR166"/>
      <c r="CUS166"/>
      <c r="CUT166"/>
      <c r="CUU166"/>
      <c r="CUV166"/>
      <c r="CUW166"/>
      <c r="CUX166"/>
      <c r="CUY166"/>
      <c r="CUZ166"/>
      <c r="CVA166"/>
      <c r="CVB166"/>
      <c r="CVC166"/>
      <c r="CVD166"/>
      <c r="CVE166"/>
      <c r="CVF166"/>
      <c r="CVG166"/>
      <c r="CVH166"/>
      <c r="CVI166"/>
      <c r="CVJ166"/>
      <c r="CVK166"/>
      <c r="CVL166"/>
      <c r="CVM166"/>
      <c r="CVN166"/>
      <c r="CVO166"/>
      <c r="CVP166"/>
      <c r="CVQ166"/>
      <c r="CVR166"/>
      <c r="CVS166"/>
      <c r="CVT166"/>
      <c r="CVU166"/>
      <c r="CVV166"/>
      <c r="CVW166"/>
      <c r="CVX166"/>
      <c r="CVY166"/>
      <c r="CVZ166"/>
      <c r="CWA166"/>
      <c r="CWB166"/>
      <c r="CWC166"/>
      <c r="CWD166"/>
      <c r="CWE166"/>
      <c r="CWF166"/>
      <c r="CWG166"/>
      <c r="CWH166"/>
      <c r="CWI166"/>
      <c r="CWJ166"/>
      <c r="CWK166"/>
      <c r="CWL166"/>
      <c r="CWM166"/>
      <c r="CWN166"/>
      <c r="CWO166"/>
      <c r="CWP166"/>
      <c r="CWQ166"/>
      <c r="CWR166"/>
      <c r="CWS166"/>
      <c r="CWT166"/>
      <c r="CWU166"/>
      <c r="CWV166"/>
      <c r="CWW166"/>
      <c r="CWX166"/>
      <c r="CWY166"/>
      <c r="CWZ166"/>
      <c r="CXA166"/>
      <c r="CXB166"/>
      <c r="CXC166"/>
      <c r="CXD166"/>
      <c r="CXE166"/>
      <c r="CXF166"/>
      <c r="CXG166"/>
      <c r="CXH166"/>
      <c r="CXI166"/>
      <c r="CXJ166"/>
      <c r="CXK166"/>
      <c r="CXL166"/>
      <c r="CXM166"/>
      <c r="CXN166"/>
      <c r="CXO166"/>
      <c r="CXP166"/>
      <c r="CXQ166"/>
      <c r="CXR166"/>
      <c r="CXS166"/>
      <c r="CXT166"/>
      <c r="CXU166"/>
      <c r="CXV166"/>
      <c r="CXW166"/>
      <c r="CXX166"/>
      <c r="CXY166"/>
      <c r="CXZ166"/>
      <c r="CYA166"/>
      <c r="CYB166"/>
      <c r="CYC166"/>
      <c r="CYD166"/>
      <c r="CYE166"/>
      <c r="CYF166"/>
      <c r="CYG166"/>
      <c r="CYH166"/>
      <c r="CYI166"/>
      <c r="CYJ166"/>
      <c r="CYK166"/>
      <c r="CYL166"/>
      <c r="CYM166"/>
      <c r="CYN166"/>
      <c r="CYO166"/>
      <c r="CYP166"/>
      <c r="CYQ166"/>
      <c r="CYR166"/>
      <c r="CYS166"/>
      <c r="CYT166"/>
      <c r="CYU166"/>
      <c r="CYV166"/>
      <c r="CYW166"/>
      <c r="CYX166"/>
      <c r="CYY166"/>
      <c r="CYZ166"/>
      <c r="CZA166"/>
      <c r="CZB166"/>
      <c r="CZC166"/>
      <c r="CZD166"/>
      <c r="CZE166"/>
      <c r="CZF166"/>
      <c r="CZG166"/>
      <c r="CZH166"/>
      <c r="CZI166"/>
      <c r="CZJ166"/>
      <c r="CZK166"/>
      <c r="CZL166"/>
      <c r="CZM166"/>
      <c r="CZN166"/>
      <c r="CZO166"/>
      <c r="CZP166"/>
      <c r="CZQ166"/>
      <c r="CZR166"/>
      <c r="CZS166"/>
      <c r="CZT166"/>
      <c r="CZU166"/>
      <c r="CZV166"/>
      <c r="CZW166"/>
      <c r="CZX166"/>
      <c r="CZY166"/>
      <c r="CZZ166"/>
      <c r="DAA166"/>
      <c r="DAB166"/>
      <c r="DAC166"/>
      <c r="DAD166"/>
      <c r="DAE166"/>
      <c r="DAF166"/>
      <c r="DAG166"/>
      <c r="DAH166"/>
      <c r="DAI166"/>
      <c r="DAJ166"/>
      <c r="DAK166"/>
      <c r="DAL166"/>
      <c r="DAM166"/>
      <c r="DAN166"/>
      <c r="DAO166"/>
      <c r="DAP166"/>
      <c r="DAQ166"/>
      <c r="DAR166"/>
      <c r="DAS166"/>
      <c r="DAT166"/>
      <c r="DAU166"/>
      <c r="DAV166"/>
      <c r="DAW166"/>
      <c r="DAX166"/>
      <c r="DAY166"/>
      <c r="DAZ166"/>
      <c r="DBA166"/>
      <c r="DBB166"/>
      <c r="DBC166"/>
      <c r="DBD166"/>
      <c r="DBE166"/>
      <c r="DBF166"/>
      <c r="DBG166"/>
      <c r="DBH166"/>
      <c r="DBI166"/>
      <c r="DBJ166"/>
      <c r="DBK166"/>
      <c r="DBL166"/>
      <c r="DBM166"/>
      <c r="DBN166"/>
      <c r="DBO166"/>
      <c r="DBP166"/>
      <c r="DBQ166"/>
      <c r="DBR166"/>
      <c r="DBS166"/>
      <c r="DBT166"/>
      <c r="DBU166"/>
      <c r="DBV166"/>
      <c r="DBW166"/>
      <c r="DBX166"/>
      <c r="DBY166"/>
      <c r="DBZ166"/>
      <c r="DCA166"/>
      <c r="DCB166"/>
      <c r="DCC166"/>
      <c r="DCD166"/>
      <c r="DCE166"/>
      <c r="DCF166"/>
      <c r="DCG166"/>
      <c r="DCH166"/>
      <c r="DCI166"/>
      <c r="DCJ166"/>
      <c r="DCK166"/>
      <c r="DCL166"/>
      <c r="DCM166"/>
      <c r="DCN166"/>
      <c r="DCO166"/>
      <c r="DCP166"/>
      <c r="DCQ166"/>
      <c r="DCR166"/>
      <c r="DCS166"/>
      <c r="DCT166"/>
      <c r="DCU166"/>
      <c r="DCV166"/>
      <c r="DCW166"/>
      <c r="DCX166"/>
      <c r="DCY166"/>
      <c r="DCZ166"/>
      <c r="DDA166"/>
      <c r="DDB166"/>
      <c r="DDC166"/>
      <c r="DDD166"/>
      <c r="DDE166"/>
      <c r="DDF166"/>
      <c r="DDG166"/>
      <c r="DDH166"/>
      <c r="DDI166"/>
      <c r="DDJ166"/>
      <c r="DDK166"/>
      <c r="DDL166"/>
      <c r="DDM166"/>
      <c r="DDN166"/>
      <c r="DDO166"/>
      <c r="DDP166"/>
      <c r="DDQ166"/>
      <c r="DDR166"/>
      <c r="DDS166"/>
      <c r="DDT166"/>
      <c r="DDU166"/>
      <c r="DDV166"/>
      <c r="DDW166"/>
      <c r="DDX166"/>
      <c r="DDY166"/>
      <c r="DDZ166"/>
      <c r="DEA166"/>
      <c r="DEB166"/>
      <c r="DEC166"/>
      <c r="DED166"/>
      <c r="DEE166"/>
      <c r="DEF166"/>
      <c r="DEG166"/>
      <c r="DEH166"/>
      <c r="DEI166"/>
      <c r="DEJ166"/>
      <c r="DEK166"/>
      <c r="DEL166"/>
      <c r="DEM166"/>
      <c r="DEN166"/>
      <c r="DEO166"/>
      <c r="DEP166"/>
      <c r="DEQ166"/>
      <c r="DER166"/>
      <c r="DES166"/>
      <c r="DET166"/>
      <c r="DEU166"/>
      <c r="DEV166"/>
      <c r="DEW166"/>
      <c r="DEX166"/>
      <c r="DEY166"/>
      <c r="DEZ166"/>
      <c r="DFA166"/>
      <c r="DFB166"/>
      <c r="DFC166"/>
      <c r="DFD166"/>
      <c r="DFE166"/>
      <c r="DFF166"/>
      <c r="DFG166"/>
      <c r="DFH166"/>
      <c r="DFI166"/>
      <c r="DFJ166"/>
      <c r="DFK166"/>
      <c r="DFL166"/>
      <c r="DFM166"/>
      <c r="DFN166"/>
      <c r="DFO166"/>
      <c r="DFP166"/>
      <c r="DFQ166"/>
      <c r="DFR166"/>
      <c r="DFS166"/>
      <c r="DFT166"/>
      <c r="DFU166"/>
      <c r="DFV166"/>
      <c r="DFW166"/>
      <c r="DFX166"/>
      <c r="DFY166"/>
      <c r="DFZ166"/>
      <c r="DGA166"/>
      <c r="DGB166"/>
      <c r="DGC166"/>
      <c r="DGD166"/>
      <c r="DGE166"/>
      <c r="DGF166"/>
      <c r="DGG166"/>
      <c r="DGH166"/>
      <c r="DGI166"/>
      <c r="DGJ166"/>
      <c r="DGK166"/>
      <c r="DGL166"/>
      <c r="DGM166"/>
      <c r="DGN166"/>
      <c r="DGO166"/>
      <c r="DGP166"/>
      <c r="DGQ166"/>
      <c r="DGR166"/>
      <c r="DGS166"/>
      <c r="DGT166"/>
      <c r="DGU166"/>
      <c r="DGV166"/>
      <c r="DGW166"/>
      <c r="DGX166"/>
      <c r="DGY166"/>
      <c r="DGZ166"/>
      <c r="DHA166"/>
      <c r="DHB166"/>
      <c r="DHC166"/>
      <c r="DHD166"/>
      <c r="DHE166"/>
      <c r="DHF166"/>
      <c r="DHG166"/>
      <c r="DHH166"/>
      <c r="DHI166"/>
      <c r="DHJ166"/>
      <c r="DHK166"/>
      <c r="DHL166"/>
      <c r="DHM166"/>
      <c r="DHN166"/>
      <c r="DHO166"/>
      <c r="DHP166"/>
      <c r="DHQ166"/>
      <c r="DHR166"/>
      <c r="DHS166"/>
      <c r="DHT166"/>
      <c r="DHU166"/>
      <c r="DHV166"/>
      <c r="DHW166"/>
      <c r="DHX166"/>
      <c r="DHY166"/>
      <c r="DHZ166"/>
      <c r="DIA166"/>
      <c r="DIB166"/>
      <c r="DIC166"/>
      <c r="DID166"/>
      <c r="DIE166"/>
      <c r="DIF166"/>
      <c r="DIG166"/>
      <c r="DIH166"/>
      <c r="DII166"/>
      <c r="DIJ166"/>
      <c r="DIK166"/>
      <c r="DIL166"/>
      <c r="DIM166"/>
      <c r="DIN166"/>
      <c r="DIO166"/>
      <c r="DIP166"/>
      <c r="DIQ166"/>
      <c r="DIR166"/>
      <c r="DIS166"/>
      <c r="DIT166"/>
      <c r="DIU166"/>
      <c r="DIV166"/>
      <c r="DIW166"/>
      <c r="DIX166"/>
      <c r="DIY166"/>
      <c r="DIZ166"/>
      <c r="DJA166"/>
      <c r="DJB166"/>
      <c r="DJC166"/>
      <c r="DJD166"/>
      <c r="DJE166"/>
      <c r="DJF166"/>
      <c r="DJG166"/>
      <c r="DJH166"/>
      <c r="DJI166"/>
      <c r="DJJ166"/>
      <c r="DJK166"/>
      <c r="DJL166"/>
      <c r="DJM166"/>
      <c r="DJN166"/>
      <c r="DJO166"/>
      <c r="DJP166"/>
      <c r="DJQ166"/>
      <c r="DJR166"/>
      <c r="DJS166"/>
      <c r="DJT166"/>
      <c r="DJU166"/>
      <c r="DJV166"/>
      <c r="DJW166"/>
      <c r="DJX166"/>
      <c r="DJY166"/>
      <c r="DJZ166"/>
      <c r="DKA166"/>
      <c r="DKB166"/>
      <c r="DKC166"/>
      <c r="DKD166"/>
      <c r="DKE166"/>
      <c r="DKF166"/>
      <c r="DKG166"/>
      <c r="DKH166"/>
      <c r="DKI166"/>
      <c r="DKJ166"/>
      <c r="DKK166"/>
      <c r="DKL166"/>
      <c r="DKM166"/>
      <c r="DKN166"/>
      <c r="DKO166"/>
      <c r="DKP166"/>
      <c r="DKQ166"/>
      <c r="DKR166"/>
      <c r="DKS166"/>
      <c r="DKT166"/>
      <c r="DKU166"/>
      <c r="DKV166"/>
      <c r="DKW166"/>
      <c r="DKX166"/>
      <c r="DKY166"/>
      <c r="DKZ166"/>
      <c r="DLA166"/>
      <c r="DLB166"/>
      <c r="DLC166"/>
      <c r="DLD166"/>
      <c r="DLE166"/>
      <c r="DLF166"/>
      <c r="DLG166"/>
      <c r="DLH166"/>
      <c r="DLI166"/>
      <c r="DLJ166"/>
      <c r="DLK166"/>
      <c r="DLL166"/>
      <c r="DLM166"/>
      <c r="DLN166"/>
      <c r="DLO166"/>
      <c r="DLP166"/>
      <c r="DLQ166"/>
      <c r="DLR166"/>
      <c r="DLS166"/>
      <c r="DLT166"/>
      <c r="DLU166"/>
      <c r="DLV166"/>
      <c r="DLW166"/>
      <c r="DLX166"/>
      <c r="DLY166"/>
      <c r="DLZ166"/>
      <c r="DMA166"/>
      <c r="DMB166"/>
      <c r="DMC166"/>
      <c r="DMD166"/>
      <c r="DME166"/>
      <c r="DMF166"/>
      <c r="DMG166"/>
      <c r="DMH166"/>
      <c r="DMI166"/>
      <c r="DMJ166"/>
      <c r="DMK166"/>
      <c r="DML166"/>
      <c r="DMM166"/>
      <c r="DMN166"/>
      <c r="DMO166"/>
      <c r="DMP166"/>
      <c r="DMQ166"/>
      <c r="DMR166"/>
      <c r="DMS166"/>
      <c r="DMT166"/>
      <c r="DMU166"/>
      <c r="DMV166"/>
      <c r="DMW166"/>
      <c r="DMX166"/>
      <c r="DMY166"/>
      <c r="DMZ166"/>
      <c r="DNA166"/>
      <c r="DNB166"/>
      <c r="DNC166"/>
      <c r="DND166"/>
      <c r="DNE166"/>
      <c r="DNF166"/>
      <c r="DNG166"/>
      <c r="DNH166"/>
      <c r="DNI166"/>
      <c r="DNJ166"/>
      <c r="DNK166"/>
      <c r="DNL166"/>
      <c r="DNM166"/>
      <c r="DNN166"/>
      <c r="DNO166"/>
      <c r="DNP166"/>
      <c r="DNQ166"/>
      <c r="DNR166"/>
      <c r="DNS166"/>
      <c r="DNT166"/>
      <c r="DNU166"/>
      <c r="DNV166"/>
      <c r="DNW166"/>
      <c r="DNX166"/>
      <c r="DNY166"/>
      <c r="DNZ166"/>
      <c r="DOA166"/>
      <c r="DOB166"/>
      <c r="DOC166"/>
      <c r="DOD166"/>
      <c r="DOE166"/>
      <c r="DOF166"/>
      <c r="DOG166"/>
      <c r="DOH166"/>
      <c r="DOI166"/>
      <c r="DOJ166"/>
      <c r="DOK166"/>
      <c r="DOL166"/>
      <c r="DOM166"/>
      <c r="DON166"/>
      <c r="DOO166"/>
      <c r="DOP166"/>
      <c r="DOQ166"/>
      <c r="DOR166"/>
      <c r="DOS166"/>
      <c r="DOT166"/>
      <c r="DOU166"/>
      <c r="DOV166"/>
      <c r="DOW166"/>
      <c r="DOX166"/>
      <c r="DOY166"/>
      <c r="DOZ166"/>
      <c r="DPA166"/>
      <c r="DPB166"/>
      <c r="DPC166"/>
      <c r="DPD166"/>
      <c r="DPE166"/>
      <c r="DPF166"/>
      <c r="DPG166"/>
      <c r="DPH166"/>
      <c r="DPI166"/>
      <c r="DPJ166"/>
      <c r="DPK166"/>
      <c r="DPL166"/>
      <c r="DPM166"/>
      <c r="DPN166"/>
      <c r="DPO166"/>
      <c r="DPP166"/>
      <c r="DPQ166"/>
      <c r="DPR166"/>
      <c r="DPS166"/>
      <c r="DPT166"/>
      <c r="DPU166"/>
      <c r="DPV166"/>
      <c r="DPW166"/>
      <c r="DPX166"/>
      <c r="DPY166"/>
      <c r="DPZ166"/>
      <c r="DQA166"/>
      <c r="DQB166"/>
      <c r="DQC166"/>
      <c r="DQD166"/>
      <c r="DQE166"/>
      <c r="DQF166"/>
      <c r="DQG166"/>
      <c r="DQH166"/>
      <c r="DQI166"/>
      <c r="DQJ166"/>
      <c r="DQK166"/>
      <c r="DQL166"/>
      <c r="DQM166"/>
      <c r="DQN166"/>
      <c r="DQO166"/>
      <c r="DQP166"/>
      <c r="DQQ166"/>
      <c r="DQR166"/>
      <c r="DQS166"/>
      <c r="DQT166"/>
      <c r="DQU166"/>
      <c r="DQV166"/>
      <c r="DQW166"/>
      <c r="DQX166"/>
      <c r="DQY166"/>
      <c r="DQZ166"/>
      <c r="DRA166"/>
      <c r="DRB166"/>
      <c r="DRC166"/>
      <c r="DRD166"/>
      <c r="DRE166"/>
      <c r="DRF166"/>
      <c r="DRG166"/>
      <c r="DRH166"/>
      <c r="DRI166"/>
      <c r="DRJ166"/>
      <c r="DRK166"/>
      <c r="DRL166"/>
      <c r="DRM166"/>
      <c r="DRN166"/>
      <c r="DRO166"/>
      <c r="DRP166"/>
      <c r="DRQ166"/>
      <c r="DRR166"/>
      <c r="DRS166"/>
      <c r="DRT166"/>
      <c r="DRU166"/>
      <c r="DRV166"/>
      <c r="DRW166"/>
      <c r="DRX166"/>
      <c r="DRY166"/>
      <c r="DRZ166"/>
      <c r="DSA166"/>
      <c r="DSB166"/>
      <c r="DSC166"/>
      <c r="DSD166"/>
      <c r="DSE166"/>
      <c r="DSF166"/>
      <c r="DSG166"/>
      <c r="DSH166"/>
      <c r="DSI166"/>
      <c r="DSJ166"/>
      <c r="DSK166"/>
      <c r="DSL166"/>
      <c r="DSM166"/>
      <c r="DSN166"/>
      <c r="DSO166"/>
      <c r="DSP166"/>
      <c r="DSQ166"/>
      <c r="DSR166"/>
      <c r="DSS166"/>
      <c r="DST166"/>
      <c r="DSU166"/>
      <c r="DSV166"/>
      <c r="DSW166"/>
      <c r="DSX166"/>
      <c r="DSY166"/>
      <c r="DSZ166"/>
      <c r="DTA166"/>
      <c r="DTB166"/>
      <c r="DTC166"/>
      <c r="DTD166"/>
      <c r="DTE166"/>
      <c r="DTF166"/>
      <c r="DTG166"/>
      <c r="DTH166"/>
      <c r="DTI166"/>
      <c r="DTJ166"/>
      <c r="DTK166"/>
      <c r="DTL166"/>
      <c r="DTM166"/>
      <c r="DTN166"/>
      <c r="DTO166"/>
      <c r="DTP166"/>
      <c r="DTQ166"/>
      <c r="DTR166"/>
      <c r="DTS166"/>
      <c r="DTT166"/>
      <c r="DTU166"/>
      <c r="DTV166"/>
      <c r="DTW166"/>
      <c r="DTX166"/>
      <c r="DTY166"/>
      <c r="DTZ166"/>
      <c r="DUA166"/>
      <c r="DUB166"/>
      <c r="DUC166"/>
      <c r="DUD166"/>
      <c r="DUE166"/>
      <c r="DUF166"/>
      <c r="DUG166"/>
      <c r="DUH166"/>
      <c r="DUI166"/>
      <c r="DUJ166"/>
      <c r="DUK166"/>
      <c r="DUL166"/>
      <c r="DUM166"/>
      <c r="DUN166"/>
      <c r="DUO166"/>
      <c r="DUP166"/>
      <c r="DUQ166"/>
      <c r="DUR166"/>
      <c r="DUS166"/>
      <c r="DUT166"/>
      <c r="DUU166"/>
      <c r="DUV166"/>
      <c r="DUW166"/>
      <c r="DUX166"/>
      <c r="DUY166"/>
      <c r="DUZ166"/>
      <c r="DVA166"/>
      <c r="DVB166"/>
      <c r="DVC166"/>
      <c r="DVD166"/>
      <c r="DVE166"/>
      <c r="DVF166"/>
      <c r="DVG166"/>
      <c r="DVH166"/>
      <c r="DVI166"/>
      <c r="DVJ166"/>
      <c r="DVK166"/>
      <c r="DVL166"/>
      <c r="DVM166"/>
      <c r="DVN166"/>
      <c r="DVO166"/>
      <c r="DVP166"/>
      <c r="DVQ166"/>
      <c r="DVR166"/>
      <c r="DVS166"/>
      <c r="DVT166"/>
      <c r="DVU166"/>
      <c r="DVV166"/>
      <c r="DVW166"/>
      <c r="DVX166"/>
      <c r="DVY166"/>
      <c r="DVZ166"/>
      <c r="DWA166"/>
      <c r="DWB166"/>
      <c r="DWC166"/>
      <c r="DWD166"/>
      <c r="DWE166"/>
      <c r="DWF166"/>
      <c r="DWG166"/>
      <c r="DWH166"/>
      <c r="DWI166"/>
      <c r="DWJ166"/>
      <c r="DWK166"/>
      <c r="DWL166"/>
      <c r="DWM166"/>
      <c r="DWN166"/>
      <c r="DWO166"/>
      <c r="DWP166"/>
      <c r="DWQ166"/>
      <c r="DWR166"/>
      <c r="DWS166"/>
      <c r="DWT166"/>
      <c r="DWU166"/>
      <c r="DWV166"/>
      <c r="DWW166"/>
      <c r="DWX166"/>
      <c r="DWY166"/>
      <c r="DWZ166"/>
      <c r="DXA166"/>
      <c r="DXB166"/>
      <c r="DXC166"/>
      <c r="DXD166"/>
      <c r="DXE166"/>
      <c r="DXF166"/>
      <c r="DXG166"/>
      <c r="DXH166"/>
      <c r="DXI166"/>
      <c r="DXJ166"/>
      <c r="DXK166"/>
      <c r="DXL166"/>
      <c r="DXM166"/>
      <c r="DXN166"/>
      <c r="DXO166"/>
      <c r="DXP166"/>
      <c r="DXQ166"/>
      <c r="DXR166"/>
      <c r="DXS166"/>
      <c r="DXT166"/>
      <c r="DXU166"/>
      <c r="DXV166"/>
      <c r="DXW166"/>
      <c r="DXX166"/>
      <c r="DXY166"/>
      <c r="DXZ166"/>
      <c r="DYA166"/>
      <c r="DYB166"/>
      <c r="DYC166"/>
      <c r="DYD166"/>
      <c r="DYE166"/>
      <c r="DYF166"/>
      <c r="DYG166"/>
      <c r="DYH166"/>
      <c r="DYI166"/>
      <c r="DYJ166"/>
      <c r="DYK166"/>
      <c r="DYL166"/>
      <c r="DYM166"/>
      <c r="DYN166"/>
      <c r="DYO166"/>
      <c r="DYP166"/>
      <c r="DYQ166"/>
      <c r="DYR166"/>
      <c r="DYS166"/>
      <c r="DYT166"/>
      <c r="DYU166"/>
      <c r="DYV166"/>
      <c r="DYW166"/>
      <c r="DYX166"/>
      <c r="DYY166"/>
      <c r="DYZ166"/>
      <c r="DZA166"/>
      <c r="DZB166"/>
      <c r="DZC166"/>
      <c r="DZD166"/>
      <c r="DZE166"/>
      <c r="DZF166"/>
      <c r="DZG166"/>
      <c r="DZH166"/>
      <c r="DZI166"/>
      <c r="DZJ166"/>
      <c r="DZK166"/>
      <c r="DZL166"/>
      <c r="DZM166"/>
      <c r="DZN166"/>
      <c r="DZO166"/>
      <c r="DZP166"/>
      <c r="DZQ166"/>
      <c r="DZR166"/>
      <c r="DZS166"/>
      <c r="DZT166"/>
      <c r="DZU166"/>
      <c r="DZV166"/>
      <c r="DZW166"/>
      <c r="DZX166"/>
      <c r="DZY166"/>
      <c r="DZZ166"/>
      <c r="EAA166"/>
      <c r="EAB166"/>
      <c r="EAC166"/>
      <c r="EAD166"/>
      <c r="EAE166"/>
      <c r="EAF166"/>
      <c r="EAG166"/>
      <c r="EAH166"/>
      <c r="EAI166"/>
      <c r="EAJ166"/>
      <c r="EAK166"/>
      <c r="EAL166"/>
      <c r="EAM166"/>
      <c r="EAN166"/>
      <c r="EAO166"/>
      <c r="EAP166"/>
      <c r="EAQ166"/>
      <c r="EAR166"/>
      <c r="EAS166"/>
      <c r="EAT166"/>
      <c r="EAU166"/>
      <c r="EAV166"/>
      <c r="EAW166"/>
      <c r="EAX166"/>
      <c r="EAY166"/>
      <c r="EAZ166"/>
      <c r="EBA166"/>
      <c r="EBB166"/>
      <c r="EBC166"/>
      <c r="EBD166"/>
      <c r="EBE166"/>
      <c r="EBF166"/>
      <c r="EBG166"/>
      <c r="EBH166"/>
      <c r="EBI166"/>
      <c r="EBJ166"/>
      <c r="EBK166"/>
      <c r="EBL166"/>
      <c r="EBM166"/>
      <c r="EBN166"/>
      <c r="EBO166"/>
      <c r="EBP166"/>
      <c r="EBQ166"/>
      <c r="EBR166"/>
      <c r="EBS166"/>
      <c r="EBT166"/>
      <c r="EBU166"/>
      <c r="EBV166"/>
      <c r="EBW166"/>
      <c r="EBX166"/>
      <c r="EBY166"/>
      <c r="EBZ166"/>
      <c r="ECA166"/>
      <c r="ECB166"/>
      <c r="ECC166"/>
      <c r="ECD166"/>
      <c r="ECE166"/>
      <c r="ECF166"/>
      <c r="ECG166"/>
      <c r="ECH166"/>
      <c r="ECI166"/>
      <c r="ECJ166"/>
      <c r="ECK166"/>
      <c r="ECL166"/>
      <c r="ECM166"/>
      <c r="ECN166"/>
      <c r="ECO166"/>
      <c r="ECP166"/>
      <c r="ECQ166"/>
      <c r="ECR166"/>
      <c r="ECS166"/>
      <c r="ECT166"/>
      <c r="ECU166"/>
      <c r="ECV166"/>
      <c r="ECW166"/>
      <c r="ECX166"/>
      <c r="ECY166"/>
      <c r="ECZ166"/>
      <c r="EDA166"/>
      <c r="EDB166"/>
      <c r="EDC166"/>
      <c r="EDD166"/>
      <c r="EDE166"/>
      <c r="EDF166"/>
      <c r="EDG166"/>
      <c r="EDH166"/>
      <c r="EDI166"/>
      <c r="EDJ166"/>
      <c r="EDK166"/>
      <c r="EDL166"/>
      <c r="EDM166"/>
      <c r="EDN166"/>
      <c r="EDO166"/>
      <c r="EDP166"/>
      <c r="EDQ166"/>
      <c r="EDR166"/>
      <c r="EDS166"/>
      <c r="EDT166"/>
      <c r="EDU166"/>
      <c r="EDV166"/>
      <c r="EDW166"/>
      <c r="EDX166"/>
      <c r="EDY166"/>
      <c r="EDZ166"/>
      <c r="EEA166"/>
      <c r="EEB166"/>
      <c r="EEC166"/>
      <c r="EED166"/>
      <c r="EEE166"/>
      <c r="EEF166"/>
      <c r="EEG166"/>
      <c r="EEH166"/>
      <c r="EEI166"/>
      <c r="EEJ166"/>
      <c r="EEK166"/>
      <c r="EEL166"/>
      <c r="EEM166"/>
      <c r="EEN166"/>
      <c r="EEO166"/>
      <c r="EEP166"/>
      <c r="EEQ166"/>
      <c r="EER166"/>
      <c r="EES166"/>
      <c r="EET166"/>
      <c r="EEU166"/>
      <c r="EEV166"/>
      <c r="EEW166"/>
      <c r="EEX166"/>
      <c r="EEY166"/>
      <c r="EEZ166"/>
      <c r="EFA166"/>
      <c r="EFB166"/>
      <c r="EFC166"/>
      <c r="EFD166"/>
      <c r="EFE166"/>
      <c r="EFF166"/>
      <c r="EFG166"/>
      <c r="EFH166"/>
      <c r="EFI166"/>
      <c r="EFJ166"/>
      <c r="EFK166"/>
      <c r="EFL166"/>
      <c r="EFM166"/>
      <c r="EFN166"/>
      <c r="EFO166"/>
      <c r="EFP166"/>
      <c r="EFQ166"/>
      <c r="EFR166"/>
      <c r="EFS166"/>
      <c r="EFT166"/>
      <c r="EFU166"/>
      <c r="EFV166"/>
      <c r="EFW166"/>
      <c r="EFX166"/>
      <c r="EFY166"/>
      <c r="EFZ166"/>
      <c r="EGA166"/>
      <c r="EGB166"/>
      <c r="EGC166"/>
      <c r="EGD166"/>
      <c r="EGE166"/>
      <c r="EGF166"/>
      <c r="EGG166"/>
      <c r="EGH166"/>
      <c r="EGI166"/>
      <c r="EGJ166"/>
      <c r="EGK166"/>
      <c r="EGL166"/>
      <c r="EGM166"/>
      <c r="EGN166"/>
      <c r="EGO166"/>
      <c r="EGP166"/>
      <c r="EGQ166"/>
      <c r="EGR166"/>
      <c r="EGS166"/>
      <c r="EGT166"/>
      <c r="EGU166"/>
      <c r="EGV166"/>
      <c r="EGW166"/>
      <c r="EGX166"/>
      <c r="EGY166"/>
      <c r="EGZ166"/>
      <c r="EHA166"/>
      <c r="EHB166"/>
      <c r="EHC166"/>
      <c r="EHD166"/>
      <c r="EHE166"/>
      <c r="EHF166"/>
      <c r="EHG166"/>
      <c r="EHH166"/>
      <c r="EHI166"/>
      <c r="EHJ166"/>
      <c r="EHK166"/>
      <c r="EHL166"/>
      <c r="EHM166"/>
      <c r="EHN166"/>
      <c r="EHO166"/>
      <c r="EHP166"/>
      <c r="EHQ166"/>
      <c r="EHR166"/>
      <c r="EHS166"/>
      <c r="EHT166"/>
      <c r="EHU166"/>
      <c r="EHV166"/>
      <c r="EHW166"/>
      <c r="EHX166"/>
      <c r="EHY166"/>
      <c r="EHZ166"/>
      <c r="EIA166"/>
      <c r="EIB166"/>
      <c r="EIC166"/>
      <c r="EID166"/>
      <c r="EIE166"/>
      <c r="EIF166"/>
      <c r="EIG166"/>
      <c r="EIH166"/>
      <c r="EII166"/>
      <c r="EIJ166"/>
      <c r="EIK166"/>
      <c r="EIL166"/>
      <c r="EIM166"/>
      <c r="EIN166"/>
      <c r="EIO166"/>
      <c r="EIP166"/>
      <c r="EIQ166"/>
      <c r="EIR166"/>
      <c r="EIS166"/>
      <c r="EIT166"/>
      <c r="EIU166"/>
      <c r="EIV166"/>
      <c r="EIW166"/>
      <c r="EIX166"/>
      <c r="EIY166"/>
      <c r="EIZ166"/>
      <c r="EJA166"/>
      <c r="EJB166"/>
      <c r="EJC166"/>
      <c r="EJD166"/>
      <c r="EJE166"/>
      <c r="EJF166"/>
      <c r="EJG166"/>
      <c r="EJH166"/>
      <c r="EJI166"/>
      <c r="EJJ166"/>
      <c r="EJK166"/>
      <c r="EJL166"/>
      <c r="EJM166"/>
      <c r="EJN166"/>
      <c r="EJO166"/>
      <c r="EJP166"/>
      <c r="EJQ166"/>
      <c r="EJR166"/>
      <c r="EJS166"/>
      <c r="EJT166"/>
      <c r="EJU166"/>
      <c r="EJV166"/>
      <c r="EJW166"/>
      <c r="EJX166"/>
      <c r="EJY166"/>
      <c r="EJZ166"/>
      <c r="EKA166"/>
      <c r="EKB166"/>
      <c r="EKC166"/>
      <c r="EKD166"/>
      <c r="EKE166"/>
      <c r="EKF166"/>
      <c r="EKG166"/>
      <c r="EKH166"/>
      <c r="EKI166"/>
      <c r="EKJ166"/>
      <c r="EKK166"/>
      <c r="EKL166"/>
      <c r="EKM166"/>
      <c r="EKN166"/>
      <c r="EKO166"/>
      <c r="EKP166"/>
      <c r="EKQ166"/>
      <c r="EKR166"/>
      <c r="EKS166"/>
      <c r="EKT166"/>
      <c r="EKU166"/>
      <c r="EKV166"/>
      <c r="EKW166"/>
      <c r="EKX166"/>
      <c r="EKY166"/>
      <c r="EKZ166"/>
      <c r="ELA166"/>
      <c r="ELB166"/>
      <c r="ELC166"/>
      <c r="ELD166"/>
      <c r="ELE166"/>
      <c r="ELF166"/>
      <c r="ELG166"/>
      <c r="ELH166"/>
      <c r="ELI166"/>
      <c r="ELJ166"/>
      <c r="ELK166"/>
      <c r="ELL166"/>
      <c r="ELM166"/>
      <c r="ELN166"/>
      <c r="ELO166"/>
      <c r="ELP166"/>
      <c r="ELQ166"/>
      <c r="ELR166"/>
      <c r="ELS166"/>
      <c r="ELT166"/>
      <c r="ELU166"/>
      <c r="ELV166"/>
      <c r="ELW166"/>
      <c r="ELX166"/>
      <c r="ELY166"/>
      <c r="ELZ166"/>
      <c r="EMA166"/>
      <c r="EMB166"/>
      <c r="EMC166"/>
      <c r="EMD166"/>
      <c r="EME166"/>
      <c r="EMF166"/>
      <c r="EMG166"/>
      <c r="EMH166"/>
      <c r="EMI166"/>
      <c r="EMJ166"/>
      <c r="EMK166"/>
      <c r="EML166"/>
      <c r="EMM166"/>
      <c r="EMN166"/>
      <c r="EMO166"/>
      <c r="EMP166"/>
      <c r="EMQ166"/>
      <c r="EMR166"/>
      <c r="EMS166"/>
      <c r="EMT166"/>
      <c r="EMU166"/>
      <c r="EMV166"/>
      <c r="EMW166"/>
      <c r="EMX166"/>
      <c r="EMY166"/>
      <c r="EMZ166"/>
      <c r="ENA166"/>
      <c r="ENB166"/>
      <c r="ENC166"/>
      <c r="END166"/>
      <c r="ENE166"/>
      <c r="ENF166"/>
      <c r="ENG166"/>
      <c r="ENH166"/>
      <c r="ENI166"/>
      <c r="ENJ166"/>
      <c r="ENK166"/>
      <c r="ENL166"/>
      <c r="ENM166"/>
      <c r="ENN166"/>
      <c r="ENO166"/>
      <c r="ENP166"/>
      <c r="ENQ166"/>
      <c r="ENR166"/>
      <c r="ENS166"/>
      <c r="ENT166"/>
      <c r="ENU166"/>
      <c r="ENV166"/>
      <c r="ENW166"/>
      <c r="ENX166"/>
      <c r="ENY166"/>
      <c r="ENZ166"/>
      <c r="EOA166"/>
      <c r="EOB166"/>
      <c r="EOC166"/>
      <c r="EOD166"/>
      <c r="EOE166"/>
      <c r="EOF166"/>
      <c r="EOG166"/>
      <c r="EOH166"/>
      <c r="EOI166"/>
      <c r="EOJ166"/>
      <c r="EOK166"/>
      <c r="EOL166"/>
      <c r="EOM166"/>
      <c r="EON166"/>
      <c r="EOO166"/>
      <c r="EOP166"/>
      <c r="EOQ166"/>
      <c r="EOR166"/>
      <c r="EOS166"/>
      <c r="EOT166"/>
      <c r="EOU166"/>
      <c r="EOV166"/>
      <c r="EOW166"/>
      <c r="EOX166"/>
      <c r="EOY166"/>
      <c r="EOZ166"/>
      <c r="EPA166"/>
      <c r="EPB166"/>
      <c r="EPC166"/>
      <c r="EPD166"/>
      <c r="EPE166"/>
      <c r="EPF166"/>
      <c r="EPG166"/>
      <c r="EPH166"/>
      <c r="EPI166"/>
      <c r="EPJ166"/>
      <c r="EPK166"/>
      <c r="EPL166"/>
      <c r="EPM166"/>
      <c r="EPN166"/>
      <c r="EPO166"/>
      <c r="EPP166"/>
      <c r="EPQ166"/>
      <c r="EPR166"/>
      <c r="EPS166"/>
      <c r="EPT166"/>
      <c r="EPU166"/>
      <c r="EPV166"/>
      <c r="EPW166"/>
      <c r="EPX166"/>
      <c r="EPY166"/>
      <c r="EPZ166"/>
      <c r="EQA166"/>
      <c r="EQB166"/>
      <c r="EQC166"/>
      <c r="EQD166"/>
      <c r="EQE166"/>
      <c r="EQF166"/>
      <c r="EQG166"/>
      <c r="EQH166"/>
      <c r="EQI166"/>
      <c r="EQJ166"/>
      <c r="EQK166"/>
      <c r="EQL166"/>
      <c r="EQM166"/>
      <c r="EQN166"/>
      <c r="EQO166"/>
      <c r="EQP166"/>
      <c r="EQQ166"/>
      <c r="EQR166"/>
      <c r="EQS166"/>
      <c r="EQT166"/>
      <c r="EQU166"/>
      <c r="EQV166"/>
      <c r="EQW166"/>
      <c r="EQX166"/>
      <c r="EQY166"/>
      <c r="EQZ166"/>
      <c r="ERA166"/>
      <c r="ERB166"/>
      <c r="ERC166"/>
      <c r="ERD166"/>
      <c r="ERE166"/>
      <c r="ERF166"/>
      <c r="ERG166"/>
      <c r="ERH166"/>
      <c r="ERI166"/>
      <c r="ERJ166"/>
      <c r="ERK166"/>
      <c r="ERL166"/>
      <c r="ERM166"/>
      <c r="ERN166"/>
      <c r="ERO166"/>
      <c r="ERP166"/>
      <c r="ERQ166"/>
      <c r="ERR166"/>
      <c r="ERS166"/>
      <c r="ERT166"/>
      <c r="ERU166"/>
      <c r="ERV166"/>
      <c r="ERW166"/>
      <c r="ERX166"/>
      <c r="ERY166"/>
      <c r="ERZ166"/>
      <c r="ESA166"/>
      <c r="ESB166"/>
      <c r="ESC166"/>
      <c r="ESD166"/>
      <c r="ESE166"/>
      <c r="ESF166"/>
      <c r="ESG166"/>
      <c r="ESH166"/>
      <c r="ESI166"/>
      <c r="ESJ166"/>
      <c r="ESK166"/>
      <c r="ESL166"/>
      <c r="ESM166"/>
      <c r="ESN166"/>
      <c r="ESO166"/>
      <c r="ESP166"/>
      <c r="ESQ166"/>
      <c r="ESR166"/>
      <c r="ESS166"/>
      <c r="EST166"/>
      <c r="ESU166"/>
      <c r="ESV166"/>
      <c r="ESW166"/>
      <c r="ESX166"/>
      <c r="ESY166"/>
      <c r="ESZ166"/>
      <c r="ETA166"/>
      <c r="ETB166"/>
      <c r="ETC166"/>
      <c r="ETD166"/>
      <c r="ETE166"/>
      <c r="ETF166"/>
      <c r="ETG166"/>
      <c r="ETH166"/>
      <c r="ETI166"/>
      <c r="ETJ166"/>
      <c r="ETK166"/>
      <c r="ETL166"/>
      <c r="ETM166"/>
      <c r="ETN166"/>
      <c r="ETO166"/>
      <c r="ETP166"/>
      <c r="ETQ166"/>
      <c r="ETR166"/>
      <c r="ETS166"/>
      <c r="ETT166"/>
      <c r="ETU166"/>
      <c r="ETV166"/>
      <c r="ETW166"/>
      <c r="ETX166"/>
      <c r="ETY166"/>
      <c r="ETZ166"/>
      <c r="EUA166"/>
      <c r="EUB166"/>
      <c r="EUC166"/>
      <c r="EUD166"/>
      <c r="EUE166"/>
      <c r="EUF166"/>
      <c r="EUG166"/>
      <c r="EUH166"/>
      <c r="EUI166"/>
      <c r="EUJ166"/>
      <c r="EUK166"/>
      <c r="EUL166"/>
      <c r="EUM166"/>
      <c r="EUN166"/>
      <c r="EUO166"/>
      <c r="EUP166"/>
      <c r="EUQ166"/>
      <c r="EUR166"/>
      <c r="EUS166"/>
      <c r="EUT166"/>
      <c r="EUU166"/>
      <c r="EUV166"/>
      <c r="EUW166"/>
      <c r="EUX166"/>
      <c r="EUY166"/>
      <c r="EUZ166"/>
      <c r="EVA166"/>
      <c r="EVB166"/>
      <c r="EVC166"/>
      <c r="EVD166"/>
      <c r="EVE166"/>
      <c r="EVF166"/>
      <c r="EVG166"/>
      <c r="EVH166"/>
      <c r="EVI166"/>
      <c r="EVJ166"/>
      <c r="EVK166"/>
      <c r="EVL166"/>
      <c r="EVM166"/>
      <c r="EVN166"/>
      <c r="EVO166"/>
      <c r="EVP166"/>
      <c r="EVQ166"/>
      <c r="EVR166"/>
      <c r="EVS166"/>
      <c r="EVT166"/>
      <c r="EVU166"/>
      <c r="EVV166"/>
      <c r="EVW166"/>
      <c r="EVX166"/>
      <c r="EVY166"/>
      <c r="EVZ166"/>
      <c r="EWA166"/>
      <c r="EWB166"/>
      <c r="EWC166"/>
      <c r="EWD166"/>
      <c r="EWE166"/>
      <c r="EWF166"/>
      <c r="EWG166"/>
      <c r="EWH166"/>
      <c r="EWI166"/>
      <c r="EWJ166"/>
      <c r="EWK166"/>
      <c r="EWL166"/>
      <c r="EWM166"/>
      <c r="EWN166"/>
      <c r="EWO166"/>
      <c r="EWP166"/>
      <c r="EWQ166"/>
      <c r="EWR166"/>
      <c r="EWS166"/>
      <c r="EWT166"/>
      <c r="EWU166"/>
      <c r="EWV166"/>
      <c r="EWW166"/>
      <c r="EWX166"/>
      <c r="EWY166"/>
      <c r="EWZ166"/>
      <c r="EXA166"/>
      <c r="EXB166"/>
      <c r="EXC166"/>
      <c r="EXD166"/>
      <c r="EXE166"/>
      <c r="EXF166"/>
      <c r="EXG166"/>
      <c r="EXH166"/>
      <c r="EXI166"/>
      <c r="EXJ166"/>
      <c r="EXK166"/>
      <c r="EXL166"/>
      <c r="EXM166"/>
      <c r="EXN166"/>
      <c r="EXO166"/>
      <c r="EXP166"/>
      <c r="EXQ166"/>
      <c r="EXR166"/>
      <c r="EXS166"/>
      <c r="EXT166"/>
      <c r="EXU166"/>
      <c r="EXV166"/>
      <c r="EXW166"/>
      <c r="EXX166"/>
      <c r="EXY166"/>
      <c r="EXZ166"/>
      <c r="EYA166"/>
      <c r="EYB166"/>
      <c r="EYC166"/>
      <c r="EYD166"/>
      <c r="EYE166"/>
      <c r="EYF166"/>
      <c r="EYG166"/>
      <c r="EYH166"/>
      <c r="EYI166"/>
      <c r="EYJ166"/>
      <c r="EYK166"/>
      <c r="EYL166"/>
      <c r="EYM166"/>
      <c r="EYN166"/>
      <c r="EYO166"/>
      <c r="EYP166"/>
      <c r="EYQ166"/>
      <c r="EYR166"/>
      <c r="EYS166"/>
      <c r="EYT166"/>
      <c r="EYU166"/>
      <c r="EYV166"/>
      <c r="EYW166"/>
      <c r="EYX166"/>
      <c r="EYY166"/>
      <c r="EYZ166"/>
      <c r="EZA166"/>
      <c r="EZB166"/>
      <c r="EZC166"/>
      <c r="EZD166"/>
      <c r="EZE166"/>
      <c r="EZF166"/>
      <c r="EZG166"/>
      <c r="EZH166"/>
      <c r="EZI166"/>
      <c r="EZJ166"/>
      <c r="EZK166"/>
      <c r="EZL166"/>
      <c r="EZM166"/>
      <c r="EZN166"/>
      <c r="EZO166"/>
      <c r="EZP166"/>
      <c r="EZQ166"/>
      <c r="EZR166"/>
      <c r="EZS166"/>
      <c r="EZT166"/>
      <c r="EZU166"/>
      <c r="EZV166"/>
      <c r="EZW166"/>
      <c r="EZX166"/>
      <c r="EZY166"/>
      <c r="EZZ166"/>
      <c r="FAA166"/>
      <c r="FAB166"/>
      <c r="FAC166"/>
      <c r="FAD166"/>
      <c r="FAE166"/>
      <c r="FAF166"/>
      <c r="FAG166"/>
      <c r="FAH166"/>
      <c r="FAI166"/>
      <c r="FAJ166"/>
      <c r="FAK166"/>
      <c r="FAL166"/>
      <c r="FAM166"/>
      <c r="FAN166"/>
      <c r="FAO166"/>
      <c r="FAP166"/>
      <c r="FAQ166"/>
      <c r="FAR166"/>
      <c r="FAS166"/>
      <c r="FAT166"/>
      <c r="FAU166"/>
      <c r="FAV166"/>
      <c r="FAW166"/>
      <c r="FAX166"/>
      <c r="FAY166"/>
      <c r="FAZ166"/>
      <c r="FBA166"/>
      <c r="FBB166"/>
      <c r="FBC166"/>
      <c r="FBD166"/>
      <c r="FBE166"/>
      <c r="FBF166"/>
      <c r="FBG166"/>
      <c r="FBH166"/>
      <c r="FBI166"/>
      <c r="FBJ166"/>
      <c r="FBK166"/>
      <c r="FBL166"/>
      <c r="FBM166"/>
      <c r="FBN166"/>
      <c r="FBO166"/>
      <c r="FBP166"/>
      <c r="FBQ166"/>
      <c r="FBR166"/>
      <c r="FBS166"/>
      <c r="FBT166"/>
      <c r="FBU166"/>
      <c r="FBV166"/>
      <c r="FBW166"/>
      <c r="FBX166"/>
      <c r="FBY166"/>
      <c r="FBZ166"/>
      <c r="FCA166"/>
      <c r="FCB166"/>
      <c r="FCC166"/>
      <c r="FCD166"/>
      <c r="FCE166"/>
      <c r="FCF166"/>
      <c r="FCG166"/>
      <c r="FCH166"/>
      <c r="FCI166"/>
      <c r="FCJ166"/>
      <c r="FCK166"/>
      <c r="FCL166"/>
      <c r="FCM166"/>
      <c r="FCN166"/>
      <c r="FCO166"/>
      <c r="FCP166"/>
      <c r="FCQ166"/>
      <c r="FCR166"/>
      <c r="FCS166"/>
      <c r="FCT166"/>
      <c r="FCU166"/>
      <c r="FCV166"/>
      <c r="FCW166"/>
      <c r="FCX166"/>
      <c r="FCY166"/>
      <c r="FCZ166"/>
      <c r="FDA166"/>
      <c r="FDB166"/>
      <c r="FDC166"/>
      <c r="FDD166"/>
      <c r="FDE166"/>
      <c r="FDF166"/>
      <c r="FDG166"/>
      <c r="FDH166"/>
      <c r="FDI166"/>
      <c r="FDJ166"/>
      <c r="FDK166"/>
      <c r="FDL166"/>
      <c r="FDM166"/>
      <c r="FDN166"/>
      <c r="FDO166"/>
      <c r="FDP166"/>
      <c r="FDQ166"/>
      <c r="FDR166"/>
      <c r="FDS166"/>
      <c r="FDT166"/>
      <c r="FDU166"/>
      <c r="FDV166"/>
      <c r="FDW166"/>
      <c r="FDX166"/>
      <c r="FDY166"/>
      <c r="FDZ166"/>
      <c r="FEA166"/>
      <c r="FEB166"/>
      <c r="FEC166"/>
      <c r="FED166"/>
      <c r="FEE166"/>
      <c r="FEF166"/>
      <c r="FEG166"/>
      <c r="FEH166"/>
      <c r="FEI166"/>
      <c r="FEJ166"/>
      <c r="FEK166"/>
      <c r="FEL166"/>
      <c r="FEM166"/>
      <c r="FEN166"/>
      <c r="FEO166"/>
      <c r="FEP166"/>
      <c r="FEQ166"/>
      <c r="FER166"/>
      <c r="FES166"/>
      <c r="FET166"/>
      <c r="FEU166"/>
      <c r="FEV166"/>
      <c r="FEW166"/>
      <c r="FEX166"/>
      <c r="FEY166"/>
      <c r="FEZ166"/>
      <c r="FFA166"/>
      <c r="FFB166"/>
      <c r="FFC166"/>
      <c r="FFD166"/>
      <c r="FFE166"/>
      <c r="FFF166"/>
      <c r="FFG166"/>
      <c r="FFH166"/>
      <c r="FFI166"/>
      <c r="FFJ166"/>
      <c r="FFK166"/>
      <c r="FFL166"/>
      <c r="FFM166"/>
      <c r="FFN166"/>
      <c r="FFO166"/>
      <c r="FFP166"/>
      <c r="FFQ166"/>
      <c r="FFR166"/>
      <c r="FFS166"/>
      <c r="FFT166"/>
      <c r="FFU166"/>
      <c r="FFV166"/>
      <c r="FFW166"/>
      <c r="FFX166"/>
      <c r="FFY166"/>
      <c r="FFZ166"/>
      <c r="FGA166"/>
      <c r="FGB166"/>
      <c r="FGC166"/>
      <c r="FGD166"/>
      <c r="FGE166"/>
      <c r="FGF166"/>
      <c r="FGG166"/>
      <c r="FGH166"/>
      <c r="FGI166"/>
      <c r="FGJ166"/>
      <c r="FGK166"/>
      <c r="FGL166"/>
      <c r="FGM166"/>
      <c r="FGN166"/>
      <c r="FGO166"/>
      <c r="FGP166"/>
      <c r="FGQ166"/>
      <c r="FGR166"/>
      <c r="FGS166"/>
      <c r="FGT166"/>
      <c r="FGU166"/>
      <c r="FGV166"/>
      <c r="FGW166"/>
      <c r="FGX166"/>
      <c r="FGY166"/>
      <c r="FGZ166"/>
      <c r="FHA166"/>
      <c r="FHB166"/>
      <c r="FHC166"/>
      <c r="FHD166"/>
      <c r="FHE166"/>
      <c r="FHF166"/>
      <c r="FHG166"/>
      <c r="FHH166"/>
      <c r="FHI166"/>
      <c r="FHJ166"/>
      <c r="FHK166"/>
      <c r="FHL166"/>
      <c r="FHM166"/>
      <c r="FHN166"/>
      <c r="FHO166"/>
      <c r="FHP166"/>
      <c r="FHQ166"/>
      <c r="FHR166"/>
      <c r="FHS166"/>
      <c r="FHT166"/>
      <c r="FHU166"/>
      <c r="FHV166"/>
      <c r="FHW166"/>
      <c r="FHX166"/>
      <c r="FHY166"/>
      <c r="FHZ166"/>
      <c r="FIA166"/>
      <c r="FIB166"/>
      <c r="FIC166"/>
      <c r="FID166"/>
      <c r="FIE166"/>
      <c r="FIF166"/>
      <c r="FIG166"/>
      <c r="FIH166"/>
      <c r="FII166"/>
      <c r="FIJ166"/>
      <c r="FIK166"/>
      <c r="FIL166"/>
      <c r="FIM166"/>
      <c r="FIN166"/>
      <c r="FIO166"/>
      <c r="FIP166"/>
      <c r="FIQ166"/>
      <c r="FIR166"/>
      <c r="FIS166"/>
      <c r="FIT166"/>
      <c r="FIU166"/>
      <c r="FIV166"/>
      <c r="FIW166"/>
      <c r="FIX166"/>
      <c r="FIY166"/>
      <c r="FIZ166"/>
      <c r="FJA166"/>
      <c r="FJB166"/>
      <c r="FJC166"/>
      <c r="FJD166"/>
      <c r="FJE166"/>
      <c r="FJF166"/>
      <c r="FJG166"/>
      <c r="FJH166"/>
      <c r="FJI166"/>
      <c r="FJJ166"/>
      <c r="FJK166"/>
      <c r="FJL166"/>
      <c r="FJM166"/>
      <c r="FJN166"/>
      <c r="FJO166"/>
      <c r="FJP166"/>
      <c r="FJQ166"/>
      <c r="FJR166"/>
      <c r="FJS166"/>
      <c r="FJT166"/>
      <c r="FJU166"/>
      <c r="FJV166"/>
      <c r="FJW166"/>
      <c r="FJX166"/>
      <c r="FJY166"/>
      <c r="FJZ166"/>
      <c r="FKA166"/>
      <c r="FKB166"/>
      <c r="FKC166"/>
      <c r="FKD166"/>
      <c r="FKE166"/>
      <c r="FKF166"/>
      <c r="FKG166"/>
      <c r="FKH166"/>
      <c r="FKI166"/>
      <c r="FKJ166"/>
      <c r="FKK166"/>
      <c r="FKL166"/>
      <c r="FKM166"/>
      <c r="FKN166"/>
      <c r="FKO166"/>
      <c r="FKP166"/>
      <c r="FKQ166"/>
      <c r="FKR166"/>
      <c r="FKS166"/>
      <c r="FKT166"/>
      <c r="FKU166"/>
      <c r="FKV166"/>
      <c r="FKW166"/>
      <c r="FKX166"/>
      <c r="FKY166"/>
      <c r="FKZ166"/>
      <c r="FLA166"/>
      <c r="FLB166"/>
      <c r="FLC166"/>
      <c r="FLD166"/>
      <c r="FLE166"/>
      <c r="FLF166"/>
      <c r="FLG166"/>
      <c r="FLH166"/>
      <c r="FLI166"/>
      <c r="FLJ166"/>
      <c r="FLK166"/>
      <c r="FLL166"/>
      <c r="FLM166"/>
      <c r="FLN166"/>
      <c r="FLO166"/>
      <c r="FLP166"/>
      <c r="FLQ166"/>
      <c r="FLR166"/>
      <c r="FLS166"/>
      <c r="FLT166"/>
      <c r="FLU166"/>
      <c r="FLV166"/>
      <c r="FLW166"/>
      <c r="FLX166"/>
      <c r="FLY166"/>
      <c r="FLZ166"/>
      <c r="FMA166"/>
      <c r="FMB166"/>
      <c r="FMC166"/>
      <c r="FMD166"/>
      <c r="FME166"/>
      <c r="FMF166"/>
      <c r="FMG166"/>
      <c r="FMH166"/>
      <c r="FMI166"/>
      <c r="FMJ166"/>
      <c r="FMK166"/>
      <c r="FML166"/>
      <c r="FMM166"/>
      <c r="FMN166"/>
      <c r="FMO166"/>
      <c r="FMP166"/>
      <c r="FMQ166"/>
      <c r="FMR166"/>
      <c r="FMS166"/>
      <c r="FMT166"/>
      <c r="FMU166"/>
      <c r="FMV166"/>
      <c r="FMW166"/>
      <c r="FMX166"/>
      <c r="FMY166"/>
      <c r="FMZ166"/>
      <c r="FNA166"/>
      <c r="FNB166"/>
      <c r="FNC166"/>
      <c r="FND166"/>
      <c r="FNE166"/>
      <c r="FNF166"/>
      <c r="FNG166"/>
      <c r="FNH166"/>
      <c r="FNI166"/>
      <c r="FNJ166"/>
      <c r="FNK166"/>
      <c r="FNL166"/>
      <c r="FNM166"/>
      <c r="FNN166"/>
      <c r="FNO166"/>
      <c r="FNP166"/>
      <c r="FNQ166"/>
      <c r="FNR166"/>
      <c r="FNS166"/>
      <c r="FNT166"/>
      <c r="FNU166"/>
      <c r="FNV166"/>
      <c r="FNW166"/>
      <c r="FNX166"/>
      <c r="FNY166"/>
      <c r="FNZ166"/>
      <c r="FOA166"/>
      <c r="FOB166"/>
      <c r="FOC166"/>
      <c r="FOD166"/>
      <c r="FOE166"/>
      <c r="FOF166"/>
      <c r="FOG166"/>
      <c r="FOH166"/>
      <c r="FOI166"/>
      <c r="FOJ166"/>
      <c r="FOK166"/>
      <c r="FOL166"/>
      <c r="FOM166"/>
      <c r="FON166"/>
      <c r="FOO166"/>
      <c r="FOP166"/>
      <c r="FOQ166"/>
      <c r="FOR166"/>
      <c r="FOS166"/>
      <c r="FOT166"/>
      <c r="FOU166"/>
      <c r="FOV166"/>
      <c r="FOW166"/>
      <c r="FOX166"/>
      <c r="FOY166"/>
      <c r="FOZ166"/>
      <c r="FPA166"/>
      <c r="FPB166"/>
      <c r="FPC166"/>
      <c r="FPD166"/>
      <c r="FPE166"/>
      <c r="FPF166"/>
      <c r="FPG166"/>
      <c r="FPH166"/>
      <c r="FPI166"/>
      <c r="FPJ166"/>
      <c r="FPK166"/>
      <c r="FPL166"/>
      <c r="FPM166"/>
      <c r="FPN166"/>
      <c r="FPO166"/>
      <c r="FPP166"/>
      <c r="FPQ166"/>
      <c r="FPR166"/>
      <c r="FPS166"/>
      <c r="FPT166"/>
      <c r="FPU166"/>
      <c r="FPV166"/>
      <c r="FPW166"/>
      <c r="FPX166"/>
      <c r="FPY166"/>
      <c r="FPZ166"/>
      <c r="FQA166"/>
      <c r="FQB166"/>
      <c r="FQC166"/>
      <c r="FQD166"/>
      <c r="FQE166"/>
      <c r="FQF166"/>
      <c r="FQG166"/>
      <c r="FQH166"/>
      <c r="FQI166"/>
      <c r="FQJ166"/>
      <c r="FQK166"/>
      <c r="FQL166"/>
      <c r="FQM166"/>
      <c r="FQN166"/>
      <c r="FQO166"/>
      <c r="FQP166"/>
      <c r="FQQ166"/>
      <c r="FQR166"/>
      <c r="FQS166"/>
      <c r="FQT166"/>
      <c r="FQU166"/>
      <c r="FQV166"/>
      <c r="FQW166"/>
      <c r="FQX166"/>
      <c r="FQY166"/>
      <c r="FQZ166"/>
      <c r="FRA166"/>
      <c r="FRB166"/>
      <c r="FRC166"/>
      <c r="FRD166"/>
      <c r="FRE166"/>
      <c r="FRF166"/>
      <c r="FRG166"/>
      <c r="FRH166"/>
      <c r="FRI166"/>
      <c r="FRJ166"/>
      <c r="FRK166"/>
      <c r="FRL166"/>
      <c r="FRM166"/>
      <c r="FRN166"/>
      <c r="FRO166"/>
      <c r="FRP166"/>
      <c r="FRQ166"/>
      <c r="FRR166"/>
      <c r="FRS166"/>
      <c r="FRT166"/>
      <c r="FRU166"/>
      <c r="FRV166"/>
      <c r="FRW166"/>
      <c r="FRX166"/>
      <c r="FRY166"/>
      <c r="FRZ166"/>
      <c r="FSA166"/>
      <c r="FSB166"/>
      <c r="FSC166"/>
      <c r="FSD166"/>
      <c r="FSE166"/>
      <c r="FSF166"/>
      <c r="FSG166"/>
      <c r="FSH166"/>
      <c r="FSI166"/>
      <c r="FSJ166"/>
      <c r="FSK166"/>
      <c r="FSL166"/>
      <c r="FSM166"/>
      <c r="FSN166"/>
      <c r="FSO166"/>
      <c r="FSP166"/>
      <c r="FSQ166"/>
      <c r="FSR166"/>
      <c r="FSS166"/>
      <c r="FST166"/>
      <c r="FSU166"/>
      <c r="FSV166"/>
      <c r="FSW166"/>
      <c r="FSX166"/>
      <c r="FSY166"/>
      <c r="FSZ166"/>
      <c r="FTA166"/>
      <c r="FTB166"/>
      <c r="FTC166"/>
      <c r="FTD166"/>
      <c r="FTE166"/>
      <c r="FTF166"/>
      <c r="FTG166"/>
      <c r="FTH166"/>
      <c r="FTI166"/>
      <c r="FTJ166"/>
      <c r="FTK166"/>
      <c r="FTL166"/>
      <c r="FTM166"/>
      <c r="FTN166"/>
      <c r="FTO166"/>
      <c r="FTP166"/>
      <c r="FTQ166"/>
      <c r="FTR166"/>
      <c r="FTS166"/>
      <c r="FTT166"/>
      <c r="FTU166"/>
      <c r="FTV166"/>
      <c r="FTW166"/>
      <c r="FTX166"/>
      <c r="FTY166"/>
      <c r="FTZ166"/>
      <c r="FUA166"/>
      <c r="FUB166"/>
      <c r="FUC166"/>
      <c r="FUD166"/>
      <c r="FUE166"/>
      <c r="FUF166"/>
      <c r="FUG166"/>
      <c r="FUH166"/>
      <c r="FUI166"/>
      <c r="FUJ166"/>
      <c r="FUK166"/>
      <c r="FUL166"/>
      <c r="FUM166"/>
      <c r="FUN166"/>
      <c r="FUO166"/>
      <c r="FUP166"/>
      <c r="FUQ166"/>
      <c r="FUR166"/>
      <c r="FUS166"/>
      <c r="FUT166"/>
      <c r="FUU166"/>
      <c r="FUV166"/>
      <c r="FUW166"/>
      <c r="FUX166"/>
      <c r="FUY166"/>
      <c r="FUZ166"/>
      <c r="FVA166"/>
      <c r="FVB166"/>
      <c r="FVC166"/>
      <c r="FVD166"/>
      <c r="FVE166"/>
      <c r="FVF166"/>
      <c r="FVG166"/>
      <c r="FVH166"/>
      <c r="FVI166"/>
      <c r="FVJ166"/>
      <c r="FVK166"/>
      <c r="FVL166"/>
      <c r="FVM166"/>
      <c r="FVN166"/>
      <c r="FVO166"/>
      <c r="FVP166"/>
      <c r="FVQ166"/>
      <c r="FVR166"/>
      <c r="FVS166"/>
      <c r="FVT166"/>
      <c r="FVU166"/>
      <c r="FVV166"/>
      <c r="FVW166"/>
      <c r="FVX166"/>
      <c r="FVY166"/>
      <c r="FVZ166"/>
      <c r="FWA166"/>
      <c r="FWB166"/>
      <c r="FWC166"/>
      <c r="FWD166"/>
      <c r="FWE166"/>
      <c r="FWF166"/>
      <c r="FWG166"/>
      <c r="FWH166"/>
      <c r="FWI166"/>
      <c r="FWJ166"/>
      <c r="FWK166"/>
      <c r="FWL166"/>
      <c r="FWM166"/>
      <c r="FWN166"/>
      <c r="FWO166"/>
      <c r="FWP166"/>
      <c r="FWQ166"/>
      <c r="FWR166"/>
      <c r="FWS166"/>
      <c r="FWT166"/>
      <c r="FWU166"/>
      <c r="FWV166"/>
      <c r="FWW166"/>
      <c r="FWX166"/>
      <c r="FWY166"/>
      <c r="FWZ166"/>
      <c r="FXA166"/>
      <c r="FXB166"/>
      <c r="FXC166"/>
      <c r="FXD166"/>
      <c r="FXE166"/>
      <c r="FXF166"/>
      <c r="FXG166"/>
      <c r="FXH166"/>
      <c r="FXI166"/>
      <c r="FXJ166"/>
      <c r="FXK166"/>
      <c r="FXL166"/>
      <c r="FXM166"/>
      <c r="FXN166"/>
      <c r="FXO166"/>
      <c r="FXP166"/>
      <c r="FXQ166"/>
      <c r="FXR166"/>
      <c r="FXS166"/>
      <c r="FXT166"/>
      <c r="FXU166"/>
      <c r="FXV166"/>
      <c r="FXW166"/>
      <c r="FXX166"/>
      <c r="FXY166"/>
      <c r="FXZ166"/>
      <c r="FYA166"/>
      <c r="FYB166"/>
      <c r="FYC166"/>
      <c r="FYD166"/>
      <c r="FYE166"/>
      <c r="FYF166"/>
      <c r="FYG166"/>
      <c r="FYH166"/>
      <c r="FYI166"/>
      <c r="FYJ166"/>
      <c r="FYK166"/>
      <c r="FYL166"/>
      <c r="FYM166"/>
      <c r="FYN166"/>
      <c r="FYO166"/>
      <c r="FYP166"/>
      <c r="FYQ166"/>
      <c r="FYR166"/>
      <c r="FYS166"/>
      <c r="FYT166"/>
      <c r="FYU166"/>
      <c r="FYV166"/>
      <c r="FYW166"/>
      <c r="FYX166"/>
      <c r="FYY166"/>
      <c r="FYZ166"/>
      <c r="FZA166"/>
      <c r="FZB166"/>
      <c r="FZC166"/>
      <c r="FZD166"/>
      <c r="FZE166"/>
      <c r="FZF166"/>
      <c r="FZG166"/>
      <c r="FZH166"/>
      <c r="FZI166"/>
      <c r="FZJ166"/>
      <c r="FZK166"/>
      <c r="FZL166"/>
      <c r="FZM166"/>
      <c r="FZN166"/>
      <c r="FZO166"/>
      <c r="FZP166"/>
      <c r="FZQ166"/>
      <c r="FZR166"/>
      <c r="FZS166"/>
      <c r="FZT166"/>
      <c r="FZU166"/>
      <c r="FZV166"/>
      <c r="FZW166"/>
      <c r="FZX166"/>
      <c r="FZY166"/>
      <c r="FZZ166"/>
      <c r="GAA166"/>
      <c r="GAB166"/>
      <c r="GAC166"/>
      <c r="GAD166"/>
      <c r="GAE166"/>
      <c r="GAF166"/>
      <c r="GAG166"/>
      <c r="GAH166"/>
      <c r="GAI166"/>
      <c r="GAJ166"/>
      <c r="GAK166"/>
      <c r="GAL166"/>
      <c r="GAM166"/>
      <c r="GAN166"/>
      <c r="GAO166"/>
      <c r="GAP166"/>
      <c r="GAQ166"/>
      <c r="GAR166"/>
      <c r="GAS166"/>
      <c r="GAT166"/>
      <c r="GAU166"/>
      <c r="GAV166"/>
      <c r="GAW166"/>
      <c r="GAX166"/>
      <c r="GAY166"/>
      <c r="GAZ166"/>
      <c r="GBA166"/>
      <c r="GBB166"/>
      <c r="GBC166"/>
      <c r="GBD166"/>
      <c r="GBE166"/>
      <c r="GBF166"/>
      <c r="GBG166"/>
      <c r="GBH166"/>
      <c r="GBI166"/>
      <c r="GBJ166"/>
      <c r="GBK166"/>
      <c r="GBL166"/>
      <c r="GBM166"/>
      <c r="GBN166"/>
      <c r="GBO166"/>
      <c r="GBP166"/>
      <c r="GBQ166"/>
      <c r="GBR166"/>
      <c r="GBS166"/>
      <c r="GBT166"/>
      <c r="GBU166"/>
      <c r="GBV166"/>
      <c r="GBW166"/>
      <c r="GBX166"/>
      <c r="GBY166"/>
      <c r="GBZ166"/>
      <c r="GCA166"/>
      <c r="GCB166"/>
      <c r="GCC166"/>
      <c r="GCD166"/>
      <c r="GCE166"/>
      <c r="GCF166"/>
      <c r="GCG166"/>
      <c r="GCH166"/>
      <c r="GCI166"/>
      <c r="GCJ166"/>
      <c r="GCK166"/>
      <c r="GCL166"/>
      <c r="GCM166"/>
      <c r="GCN166"/>
      <c r="GCO166"/>
      <c r="GCP166"/>
      <c r="GCQ166"/>
      <c r="GCR166"/>
      <c r="GCS166"/>
      <c r="GCT166"/>
      <c r="GCU166"/>
      <c r="GCV166"/>
      <c r="GCW166"/>
      <c r="GCX166"/>
      <c r="GCY166"/>
      <c r="GCZ166"/>
      <c r="GDA166"/>
      <c r="GDB166"/>
      <c r="GDC166"/>
      <c r="GDD166"/>
      <c r="GDE166"/>
      <c r="GDF166"/>
      <c r="GDG166"/>
      <c r="GDH166"/>
      <c r="GDI166"/>
      <c r="GDJ166"/>
      <c r="GDK166"/>
      <c r="GDL166"/>
      <c r="GDM166"/>
      <c r="GDN166"/>
      <c r="GDO166"/>
      <c r="GDP166"/>
      <c r="GDQ166"/>
      <c r="GDR166"/>
      <c r="GDS166"/>
      <c r="GDT166"/>
      <c r="GDU166"/>
      <c r="GDV166"/>
      <c r="GDW166"/>
      <c r="GDX166"/>
      <c r="GDY166"/>
      <c r="GDZ166"/>
      <c r="GEA166"/>
      <c r="GEB166"/>
      <c r="GEC166"/>
      <c r="GED166"/>
      <c r="GEE166"/>
      <c r="GEF166"/>
      <c r="GEG166"/>
      <c r="GEH166"/>
      <c r="GEI166"/>
      <c r="GEJ166"/>
      <c r="GEK166"/>
      <c r="GEL166"/>
      <c r="GEM166"/>
      <c r="GEN166"/>
      <c r="GEO166"/>
      <c r="GEP166"/>
      <c r="GEQ166"/>
      <c r="GER166"/>
      <c r="GES166"/>
      <c r="GET166"/>
      <c r="GEU166"/>
      <c r="GEV166"/>
      <c r="GEW166"/>
      <c r="GEX166"/>
      <c r="GEY166"/>
      <c r="GEZ166"/>
      <c r="GFA166"/>
      <c r="GFB166"/>
      <c r="GFC166"/>
      <c r="GFD166"/>
      <c r="GFE166"/>
      <c r="GFF166"/>
      <c r="GFG166"/>
      <c r="GFH166"/>
      <c r="GFI166"/>
      <c r="GFJ166"/>
      <c r="GFK166"/>
      <c r="GFL166"/>
      <c r="GFM166"/>
      <c r="GFN166"/>
      <c r="GFO166"/>
      <c r="GFP166"/>
      <c r="GFQ166"/>
      <c r="GFR166"/>
      <c r="GFS166"/>
      <c r="GFT166"/>
      <c r="GFU166"/>
      <c r="GFV166"/>
      <c r="GFW166"/>
      <c r="GFX166"/>
      <c r="GFY166"/>
      <c r="GFZ166"/>
      <c r="GGA166"/>
      <c r="GGB166"/>
      <c r="GGC166"/>
      <c r="GGD166"/>
      <c r="GGE166"/>
      <c r="GGF166"/>
      <c r="GGG166"/>
      <c r="GGH166"/>
      <c r="GGI166"/>
      <c r="GGJ166"/>
      <c r="GGK166"/>
      <c r="GGL166"/>
      <c r="GGM166"/>
      <c r="GGN166"/>
      <c r="GGO166"/>
      <c r="GGP166"/>
      <c r="GGQ166"/>
      <c r="GGR166"/>
      <c r="GGS166"/>
      <c r="GGT166"/>
      <c r="GGU166"/>
      <c r="GGV166"/>
      <c r="GGW166"/>
      <c r="GGX166"/>
      <c r="GGY166"/>
      <c r="GGZ166"/>
      <c r="GHA166"/>
      <c r="GHB166"/>
      <c r="GHC166"/>
      <c r="GHD166"/>
      <c r="GHE166"/>
      <c r="GHF166"/>
      <c r="GHG166"/>
      <c r="GHH166"/>
      <c r="GHI166"/>
      <c r="GHJ166"/>
      <c r="GHK166"/>
      <c r="GHL166"/>
      <c r="GHM166"/>
      <c r="GHN166"/>
      <c r="GHO166"/>
      <c r="GHP166"/>
      <c r="GHQ166"/>
      <c r="GHR166"/>
      <c r="GHS166"/>
      <c r="GHT166"/>
      <c r="GHU166"/>
      <c r="GHV166"/>
      <c r="GHW166"/>
      <c r="GHX166"/>
      <c r="GHY166"/>
      <c r="GHZ166"/>
      <c r="GIA166"/>
      <c r="GIB166"/>
      <c r="GIC166"/>
      <c r="GID166"/>
      <c r="GIE166"/>
      <c r="GIF166"/>
      <c r="GIG166"/>
      <c r="GIH166"/>
      <c r="GII166"/>
      <c r="GIJ166"/>
      <c r="GIK166"/>
      <c r="GIL166"/>
      <c r="GIM166"/>
      <c r="GIN166"/>
      <c r="GIO166"/>
      <c r="GIP166"/>
      <c r="GIQ166"/>
      <c r="GIR166"/>
      <c r="GIS166"/>
      <c r="GIT166"/>
      <c r="GIU166"/>
      <c r="GIV166"/>
      <c r="GIW166"/>
      <c r="GIX166"/>
      <c r="GIY166"/>
      <c r="GIZ166"/>
      <c r="GJA166"/>
      <c r="GJB166"/>
      <c r="GJC166"/>
      <c r="GJD166"/>
      <c r="GJE166"/>
      <c r="GJF166"/>
      <c r="GJG166"/>
      <c r="GJH166"/>
      <c r="GJI166"/>
      <c r="GJJ166"/>
      <c r="GJK166"/>
      <c r="GJL166"/>
      <c r="GJM166"/>
      <c r="GJN166"/>
      <c r="GJO166"/>
      <c r="GJP166"/>
      <c r="GJQ166"/>
      <c r="GJR166"/>
      <c r="GJS166"/>
      <c r="GJT166"/>
      <c r="GJU166"/>
      <c r="GJV166"/>
      <c r="GJW166"/>
      <c r="GJX166"/>
      <c r="GJY166"/>
      <c r="GJZ166"/>
      <c r="GKA166"/>
      <c r="GKB166"/>
      <c r="GKC166"/>
      <c r="GKD166"/>
      <c r="GKE166"/>
      <c r="GKF166"/>
      <c r="GKG166"/>
      <c r="GKH166"/>
      <c r="GKI166"/>
      <c r="GKJ166"/>
      <c r="GKK166"/>
      <c r="GKL166"/>
      <c r="GKM166"/>
      <c r="GKN166"/>
      <c r="GKO166"/>
      <c r="GKP166"/>
      <c r="GKQ166"/>
      <c r="GKR166"/>
      <c r="GKS166"/>
      <c r="GKT166"/>
      <c r="GKU166"/>
      <c r="GKV166"/>
      <c r="GKW166"/>
      <c r="GKX166"/>
      <c r="GKY166"/>
      <c r="GKZ166"/>
      <c r="GLA166"/>
      <c r="GLB166"/>
      <c r="GLC166"/>
      <c r="GLD166"/>
      <c r="GLE166"/>
      <c r="GLF166"/>
      <c r="GLG166"/>
      <c r="GLH166"/>
      <c r="GLI166"/>
      <c r="GLJ166"/>
      <c r="GLK166"/>
      <c r="GLL166"/>
      <c r="GLM166"/>
      <c r="GLN166"/>
      <c r="GLO166"/>
      <c r="GLP166"/>
      <c r="GLQ166"/>
      <c r="GLR166"/>
      <c r="GLS166"/>
      <c r="GLT166"/>
      <c r="GLU166"/>
      <c r="GLV166"/>
      <c r="GLW166"/>
      <c r="GLX166"/>
      <c r="GLY166"/>
      <c r="GLZ166"/>
      <c r="GMA166"/>
      <c r="GMB166"/>
      <c r="GMC166"/>
      <c r="GMD166"/>
      <c r="GME166"/>
      <c r="GMF166"/>
      <c r="GMG166"/>
      <c r="GMH166"/>
      <c r="GMI166"/>
      <c r="GMJ166"/>
      <c r="GMK166"/>
      <c r="GML166"/>
      <c r="GMM166"/>
      <c r="GMN166"/>
      <c r="GMO166"/>
      <c r="GMP166"/>
      <c r="GMQ166"/>
      <c r="GMR166"/>
      <c r="GMS166"/>
      <c r="GMT166"/>
      <c r="GMU166"/>
      <c r="GMV166"/>
      <c r="GMW166"/>
      <c r="GMX166"/>
      <c r="GMY166"/>
      <c r="GMZ166"/>
      <c r="GNA166"/>
      <c r="GNB166"/>
      <c r="GNC166"/>
      <c r="GND166"/>
      <c r="GNE166"/>
      <c r="GNF166"/>
      <c r="GNG166"/>
      <c r="GNH166"/>
      <c r="GNI166"/>
      <c r="GNJ166"/>
      <c r="GNK166"/>
      <c r="GNL166"/>
      <c r="GNM166"/>
      <c r="GNN166"/>
      <c r="GNO166"/>
      <c r="GNP166"/>
      <c r="GNQ166"/>
      <c r="GNR166"/>
      <c r="GNS166"/>
      <c r="GNT166"/>
      <c r="GNU166"/>
      <c r="GNV166"/>
      <c r="GNW166"/>
      <c r="GNX166"/>
      <c r="GNY166"/>
      <c r="GNZ166"/>
      <c r="GOA166"/>
      <c r="GOB166"/>
      <c r="GOC166"/>
      <c r="GOD166"/>
      <c r="GOE166"/>
      <c r="GOF166"/>
      <c r="GOG166"/>
      <c r="GOH166"/>
      <c r="GOI166"/>
      <c r="GOJ166"/>
      <c r="GOK166"/>
      <c r="GOL166"/>
      <c r="GOM166"/>
      <c r="GON166"/>
      <c r="GOO166"/>
      <c r="GOP166"/>
      <c r="GOQ166"/>
      <c r="GOR166"/>
      <c r="GOS166"/>
      <c r="GOT166"/>
      <c r="GOU166"/>
      <c r="GOV166"/>
      <c r="GOW166"/>
      <c r="GOX166"/>
      <c r="GOY166"/>
      <c r="GOZ166"/>
      <c r="GPA166"/>
      <c r="GPB166"/>
      <c r="GPC166"/>
      <c r="GPD166"/>
      <c r="GPE166"/>
      <c r="GPF166"/>
      <c r="GPG166"/>
      <c r="GPH166"/>
      <c r="GPI166"/>
      <c r="GPJ166"/>
      <c r="GPK166"/>
      <c r="GPL166"/>
      <c r="GPM166"/>
      <c r="GPN166"/>
      <c r="GPO166"/>
      <c r="GPP166"/>
      <c r="GPQ166"/>
      <c r="GPR166"/>
      <c r="GPS166"/>
      <c r="GPT166"/>
      <c r="GPU166"/>
      <c r="GPV166"/>
      <c r="GPW166"/>
      <c r="GPX166"/>
      <c r="GPY166"/>
      <c r="GPZ166"/>
      <c r="GQA166"/>
      <c r="GQB166"/>
      <c r="GQC166"/>
      <c r="GQD166"/>
      <c r="GQE166"/>
      <c r="GQF166"/>
      <c r="GQG166"/>
      <c r="GQH166"/>
      <c r="GQI166"/>
      <c r="GQJ166"/>
      <c r="GQK166"/>
      <c r="GQL166"/>
      <c r="GQM166"/>
      <c r="GQN166"/>
      <c r="GQO166"/>
      <c r="GQP166"/>
      <c r="GQQ166"/>
      <c r="GQR166"/>
      <c r="GQS166"/>
      <c r="GQT166"/>
      <c r="GQU166"/>
      <c r="GQV166"/>
      <c r="GQW166"/>
      <c r="GQX166"/>
      <c r="GQY166"/>
      <c r="GQZ166"/>
      <c r="GRA166"/>
      <c r="GRB166"/>
      <c r="GRC166"/>
      <c r="GRD166"/>
      <c r="GRE166"/>
      <c r="GRF166"/>
      <c r="GRG166"/>
      <c r="GRH166"/>
      <c r="GRI166"/>
      <c r="GRJ166"/>
      <c r="GRK166"/>
      <c r="GRL166"/>
      <c r="GRM166"/>
      <c r="GRN166"/>
      <c r="GRO166"/>
      <c r="GRP166"/>
      <c r="GRQ166"/>
      <c r="GRR166"/>
      <c r="GRS166"/>
      <c r="GRT166"/>
      <c r="GRU166"/>
      <c r="GRV166"/>
      <c r="GRW166"/>
      <c r="GRX166"/>
      <c r="GRY166"/>
      <c r="GRZ166"/>
      <c r="GSA166"/>
      <c r="GSB166"/>
      <c r="GSC166"/>
      <c r="GSD166"/>
      <c r="GSE166"/>
      <c r="GSF166"/>
      <c r="GSG166"/>
      <c r="GSH166"/>
      <c r="GSI166"/>
      <c r="GSJ166"/>
      <c r="GSK166"/>
      <c r="GSL166"/>
      <c r="GSM166"/>
      <c r="GSN166"/>
      <c r="GSO166"/>
      <c r="GSP166"/>
      <c r="GSQ166"/>
      <c r="GSR166"/>
      <c r="GSS166"/>
      <c r="GST166"/>
      <c r="GSU166"/>
      <c r="GSV166"/>
      <c r="GSW166"/>
      <c r="GSX166"/>
      <c r="GSY166"/>
      <c r="GSZ166"/>
      <c r="GTA166"/>
      <c r="GTB166"/>
      <c r="GTC166"/>
      <c r="GTD166"/>
      <c r="GTE166"/>
      <c r="GTF166"/>
      <c r="GTG166"/>
      <c r="GTH166"/>
      <c r="GTI166"/>
      <c r="GTJ166"/>
      <c r="GTK166"/>
      <c r="GTL166"/>
      <c r="GTM166"/>
      <c r="GTN166"/>
      <c r="GTO166"/>
      <c r="GTP166"/>
      <c r="GTQ166"/>
      <c r="GTR166"/>
      <c r="GTS166"/>
      <c r="GTT166"/>
      <c r="GTU166"/>
      <c r="GTV166"/>
      <c r="GTW166"/>
      <c r="GTX166"/>
      <c r="GTY166"/>
      <c r="GTZ166"/>
      <c r="GUA166"/>
      <c r="GUB166"/>
      <c r="GUC166"/>
      <c r="GUD166"/>
      <c r="GUE166"/>
      <c r="GUF166"/>
      <c r="GUG166"/>
      <c r="GUH166"/>
      <c r="GUI166"/>
      <c r="GUJ166"/>
      <c r="GUK166"/>
      <c r="GUL166"/>
      <c r="GUM166"/>
      <c r="GUN166"/>
      <c r="GUO166"/>
      <c r="GUP166"/>
      <c r="GUQ166"/>
      <c r="GUR166"/>
      <c r="GUS166"/>
      <c r="GUT166"/>
      <c r="GUU166"/>
      <c r="GUV166"/>
      <c r="GUW166"/>
      <c r="GUX166"/>
      <c r="GUY166"/>
      <c r="GUZ166"/>
      <c r="GVA166"/>
      <c r="GVB166"/>
      <c r="GVC166"/>
      <c r="GVD166"/>
      <c r="GVE166"/>
      <c r="GVF166"/>
      <c r="GVG166"/>
      <c r="GVH166"/>
      <c r="GVI166"/>
      <c r="GVJ166"/>
      <c r="GVK166"/>
      <c r="GVL166"/>
      <c r="GVM166"/>
      <c r="GVN166"/>
      <c r="GVO166"/>
      <c r="GVP166"/>
      <c r="GVQ166"/>
      <c r="GVR166"/>
      <c r="GVS166"/>
      <c r="GVT166"/>
      <c r="GVU166"/>
      <c r="GVV166"/>
      <c r="GVW166"/>
      <c r="GVX166"/>
      <c r="GVY166"/>
      <c r="GVZ166"/>
      <c r="GWA166"/>
      <c r="GWB166"/>
      <c r="GWC166"/>
      <c r="GWD166"/>
      <c r="GWE166"/>
      <c r="GWF166"/>
      <c r="GWG166"/>
      <c r="GWH166"/>
      <c r="GWI166"/>
      <c r="GWJ166"/>
      <c r="GWK166"/>
      <c r="GWL166"/>
      <c r="GWM166"/>
      <c r="GWN166"/>
      <c r="GWO166"/>
      <c r="GWP166"/>
      <c r="GWQ166"/>
      <c r="GWR166"/>
      <c r="GWS166"/>
      <c r="GWT166"/>
      <c r="GWU166"/>
      <c r="GWV166"/>
      <c r="GWW166"/>
      <c r="GWX166"/>
      <c r="GWY166"/>
      <c r="GWZ166"/>
      <c r="GXA166"/>
      <c r="GXB166"/>
      <c r="GXC166"/>
      <c r="GXD166"/>
      <c r="GXE166"/>
      <c r="GXF166"/>
      <c r="GXG166"/>
      <c r="GXH166"/>
      <c r="GXI166"/>
      <c r="GXJ166"/>
      <c r="GXK166"/>
      <c r="GXL166"/>
      <c r="GXM166"/>
      <c r="GXN166"/>
      <c r="GXO166"/>
      <c r="GXP166"/>
      <c r="GXQ166"/>
      <c r="GXR166"/>
      <c r="GXS166"/>
      <c r="GXT166"/>
      <c r="GXU166"/>
      <c r="GXV166"/>
      <c r="GXW166"/>
      <c r="GXX166"/>
      <c r="GXY166"/>
      <c r="GXZ166"/>
      <c r="GYA166"/>
      <c r="GYB166"/>
      <c r="GYC166"/>
      <c r="GYD166"/>
      <c r="GYE166"/>
      <c r="GYF166"/>
      <c r="GYG166"/>
      <c r="GYH166"/>
      <c r="GYI166"/>
      <c r="GYJ166"/>
      <c r="GYK166"/>
      <c r="GYL166"/>
      <c r="GYM166"/>
      <c r="GYN166"/>
      <c r="GYO166"/>
      <c r="GYP166"/>
      <c r="GYQ166"/>
      <c r="GYR166"/>
      <c r="GYS166"/>
      <c r="GYT166"/>
      <c r="GYU166"/>
      <c r="GYV166"/>
      <c r="GYW166"/>
      <c r="GYX166"/>
      <c r="GYY166"/>
      <c r="GYZ166"/>
      <c r="GZA166"/>
      <c r="GZB166"/>
      <c r="GZC166"/>
      <c r="GZD166"/>
      <c r="GZE166"/>
      <c r="GZF166"/>
      <c r="GZG166"/>
      <c r="GZH166"/>
      <c r="GZI166"/>
      <c r="GZJ166"/>
      <c r="GZK166"/>
      <c r="GZL166"/>
      <c r="GZM166"/>
      <c r="GZN166"/>
      <c r="GZO166"/>
      <c r="GZP166"/>
      <c r="GZQ166"/>
      <c r="GZR166"/>
      <c r="GZS166"/>
      <c r="GZT166"/>
      <c r="GZU166"/>
      <c r="GZV166"/>
      <c r="GZW166"/>
      <c r="GZX166"/>
      <c r="GZY166"/>
      <c r="GZZ166"/>
      <c r="HAA166"/>
      <c r="HAB166"/>
      <c r="HAC166"/>
      <c r="HAD166"/>
      <c r="HAE166"/>
      <c r="HAF166"/>
      <c r="HAG166"/>
      <c r="HAH166"/>
      <c r="HAI166"/>
      <c r="HAJ166"/>
      <c r="HAK166"/>
      <c r="HAL166"/>
      <c r="HAM166"/>
      <c r="HAN166"/>
      <c r="HAO166"/>
      <c r="HAP166"/>
      <c r="HAQ166"/>
      <c r="HAR166"/>
      <c r="HAS166"/>
      <c r="HAT166"/>
      <c r="HAU166"/>
      <c r="HAV166"/>
      <c r="HAW166"/>
      <c r="HAX166"/>
      <c r="HAY166"/>
      <c r="HAZ166"/>
      <c r="HBA166"/>
      <c r="HBB166"/>
      <c r="HBC166"/>
      <c r="HBD166"/>
      <c r="HBE166"/>
      <c r="HBF166"/>
      <c r="HBG166"/>
      <c r="HBH166"/>
      <c r="HBI166"/>
      <c r="HBJ166"/>
      <c r="HBK166"/>
      <c r="HBL166"/>
      <c r="HBM166"/>
      <c r="HBN166"/>
      <c r="HBO166"/>
      <c r="HBP166"/>
      <c r="HBQ166"/>
      <c r="HBR166"/>
      <c r="HBS166"/>
      <c r="HBT166"/>
      <c r="HBU166"/>
      <c r="HBV166"/>
      <c r="HBW166"/>
      <c r="HBX166"/>
      <c r="HBY166"/>
      <c r="HBZ166"/>
      <c r="HCA166"/>
      <c r="HCB166"/>
      <c r="HCC166"/>
      <c r="HCD166"/>
      <c r="HCE166"/>
      <c r="HCF166"/>
      <c r="HCG166"/>
      <c r="HCH166"/>
      <c r="HCI166"/>
      <c r="HCJ166"/>
      <c r="HCK166"/>
      <c r="HCL166"/>
      <c r="HCM166"/>
      <c r="HCN166"/>
      <c r="HCO166"/>
      <c r="HCP166"/>
      <c r="HCQ166"/>
      <c r="HCR166"/>
      <c r="HCS166"/>
      <c r="HCT166"/>
      <c r="HCU166"/>
      <c r="HCV166"/>
      <c r="HCW166"/>
      <c r="HCX166"/>
      <c r="HCY166"/>
      <c r="HCZ166"/>
      <c r="HDA166"/>
      <c r="HDB166"/>
      <c r="HDC166"/>
      <c r="HDD166"/>
      <c r="HDE166"/>
      <c r="HDF166"/>
      <c r="HDG166"/>
      <c r="HDH166"/>
      <c r="HDI166"/>
      <c r="HDJ166"/>
      <c r="HDK166"/>
      <c r="HDL166"/>
      <c r="HDM166"/>
      <c r="HDN166"/>
      <c r="HDO166"/>
      <c r="HDP166"/>
      <c r="HDQ166"/>
      <c r="HDR166"/>
      <c r="HDS166"/>
      <c r="HDT166"/>
      <c r="HDU166"/>
      <c r="HDV166"/>
      <c r="HDW166"/>
      <c r="HDX166"/>
      <c r="HDY166"/>
      <c r="HDZ166"/>
      <c r="HEA166"/>
      <c r="HEB166"/>
      <c r="HEC166"/>
      <c r="HED166"/>
      <c r="HEE166"/>
      <c r="HEF166"/>
      <c r="HEG166"/>
      <c r="HEH166"/>
      <c r="HEI166"/>
      <c r="HEJ166"/>
      <c r="HEK166"/>
      <c r="HEL166"/>
      <c r="HEM166"/>
      <c r="HEN166"/>
      <c r="HEO166"/>
      <c r="HEP166"/>
      <c r="HEQ166"/>
      <c r="HER166"/>
      <c r="HES166"/>
      <c r="HET166"/>
      <c r="HEU166"/>
      <c r="HEV166"/>
      <c r="HEW166"/>
      <c r="HEX166"/>
      <c r="HEY166"/>
      <c r="HEZ166"/>
      <c r="HFA166"/>
      <c r="HFB166"/>
      <c r="HFC166"/>
      <c r="HFD166"/>
      <c r="HFE166"/>
      <c r="HFF166"/>
      <c r="HFG166"/>
      <c r="HFH166"/>
      <c r="HFI166"/>
      <c r="HFJ166"/>
      <c r="HFK166"/>
      <c r="HFL166"/>
      <c r="HFM166"/>
      <c r="HFN166"/>
      <c r="HFO166"/>
      <c r="HFP166"/>
      <c r="HFQ166"/>
      <c r="HFR166"/>
      <c r="HFS166"/>
      <c r="HFT166"/>
      <c r="HFU166"/>
      <c r="HFV166"/>
      <c r="HFW166"/>
      <c r="HFX166"/>
      <c r="HFY166"/>
      <c r="HFZ166"/>
      <c r="HGA166"/>
      <c r="HGB166"/>
      <c r="HGC166"/>
      <c r="HGD166"/>
      <c r="HGE166"/>
      <c r="HGF166"/>
      <c r="HGG166"/>
      <c r="HGH166"/>
      <c r="HGI166"/>
      <c r="HGJ166"/>
      <c r="HGK166"/>
      <c r="HGL166"/>
      <c r="HGM166"/>
      <c r="HGN166"/>
      <c r="HGO166"/>
      <c r="HGP166"/>
      <c r="HGQ166"/>
      <c r="HGR166"/>
      <c r="HGS166"/>
      <c r="HGT166"/>
      <c r="HGU166"/>
      <c r="HGV166"/>
      <c r="HGW166"/>
      <c r="HGX166"/>
      <c r="HGY166"/>
      <c r="HGZ166"/>
      <c r="HHA166"/>
      <c r="HHB166"/>
      <c r="HHC166"/>
      <c r="HHD166"/>
      <c r="HHE166"/>
      <c r="HHF166"/>
      <c r="HHG166"/>
      <c r="HHH166"/>
      <c r="HHI166"/>
      <c r="HHJ166"/>
      <c r="HHK166"/>
      <c r="HHL166"/>
      <c r="HHM166"/>
      <c r="HHN166"/>
      <c r="HHO166"/>
      <c r="HHP166"/>
      <c r="HHQ166"/>
      <c r="HHR166"/>
      <c r="HHS166"/>
      <c r="HHT166"/>
      <c r="HHU166"/>
      <c r="HHV166"/>
      <c r="HHW166"/>
      <c r="HHX166"/>
      <c r="HHY166"/>
      <c r="HHZ166"/>
      <c r="HIA166"/>
      <c r="HIB166"/>
      <c r="HIC166"/>
      <c r="HID166"/>
      <c r="HIE166"/>
      <c r="HIF166"/>
      <c r="HIG166"/>
      <c r="HIH166"/>
      <c r="HII166"/>
      <c r="HIJ166"/>
      <c r="HIK166"/>
      <c r="HIL166"/>
      <c r="HIM166"/>
      <c r="HIN166"/>
      <c r="HIO166"/>
      <c r="HIP166"/>
      <c r="HIQ166"/>
      <c r="HIR166"/>
      <c r="HIS166"/>
      <c r="HIT166"/>
      <c r="HIU166"/>
      <c r="HIV166"/>
      <c r="HIW166"/>
      <c r="HIX166"/>
      <c r="HIY166"/>
      <c r="HIZ166"/>
      <c r="HJA166"/>
      <c r="HJB166"/>
      <c r="HJC166"/>
      <c r="HJD166"/>
      <c r="HJE166"/>
      <c r="HJF166"/>
      <c r="HJG166"/>
      <c r="HJH166"/>
      <c r="HJI166"/>
      <c r="HJJ166"/>
      <c r="HJK166"/>
      <c r="HJL166"/>
      <c r="HJM166"/>
      <c r="HJN166"/>
      <c r="HJO166"/>
      <c r="HJP166"/>
      <c r="HJQ166"/>
      <c r="HJR166"/>
      <c r="HJS166"/>
      <c r="HJT166"/>
      <c r="HJU166"/>
      <c r="HJV166"/>
      <c r="HJW166"/>
      <c r="HJX166"/>
      <c r="HJY166"/>
      <c r="HJZ166"/>
      <c r="HKA166"/>
      <c r="HKB166"/>
      <c r="HKC166"/>
      <c r="HKD166"/>
      <c r="HKE166"/>
      <c r="HKF166"/>
      <c r="HKG166"/>
      <c r="HKH166"/>
      <c r="HKI166"/>
      <c r="HKJ166"/>
      <c r="HKK166"/>
      <c r="HKL166"/>
      <c r="HKM166"/>
      <c r="HKN166"/>
      <c r="HKO166"/>
      <c r="HKP166"/>
      <c r="HKQ166"/>
      <c r="HKR166"/>
      <c r="HKS166"/>
      <c r="HKT166"/>
      <c r="HKU166"/>
      <c r="HKV166"/>
      <c r="HKW166"/>
      <c r="HKX166"/>
      <c r="HKY166"/>
      <c r="HKZ166"/>
      <c r="HLA166"/>
      <c r="HLB166"/>
      <c r="HLC166"/>
      <c r="HLD166"/>
      <c r="HLE166"/>
      <c r="HLF166"/>
      <c r="HLG166"/>
      <c r="HLH166"/>
      <c r="HLI166"/>
      <c r="HLJ166"/>
      <c r="HLK166"/>
      <c r="HLL166"/>
      <c r="HLM166"/>
      <c r="HLN166"/>
      <c r="HLO166"/>
      <c r="HLP166"/>
      <c r="HLQ166"/>
      <c r="HLR166"/>
      <c r="HLS166"/>
      <c r="HLT166"/>
      <c r="HLU166"/>
      <c r="HLV166"/>
      <c r="HLW166"/>
      <c r="HLX166"/>
      <c r="HLY166"/>
      <c r="HLZ166"/>
      <c r="HMA166"/>
      <c r="HMB166"/>
      <c r="HMC166"/>
      <c r="HMD166"/>
      <c r="HME166"/>
      <c r="HMF166"/>
      <c r="HMG166"/>
      <c r="HMH166"/>
      <c r="HMI166"/>
      <c r="HMJ166"/>
      <c r="HMK166"/>
      <c r="HML166"/>
      <c r="HMM166"/>
      <c r="HMN166"/>
      <c r="HMO166"/>
      <c r="HMP166"/>
      <c r="HMQ166"/>
      <c r="HMR166"/>
      <c r="HMS166"/>
      <c r="HMT166"/>
      <c r="HMU166"/>
      <c r="HMV166"/>
      <c r="HMW166"/>
      <c r="HMX166"/>
      <c r="HMY166"/>
      <c r="HMZ166"/>
      <c r="HNA166"/>
      <c r="HNB166"/>
      <c r="HNC166"/>
      <c r="HND166"/>
      <c r="HNE166"/>
      <c r="HNF166"/>
      <c r="HNG166"/>
      <c r="HNH166"/>
      <c r="HNI166"/>
      <c r="HNJ166"/>
      <c r="HNK166"/>
      <c r="HNL166"/>
      <c r="HNM166"/>
      <c r="HNN166"/>
      <c r="HNO166"/>
      <c r="HNP166"/>
      <c r="HNQ166"/>
      <c r="HNR166"/>
      <c r="HNS166"/>
      <c r="HNT166"/>
      <c r="HNU166"/>
      <c r="HNV166"/>
      <c r="HNW166"/>
      <c r="HNX166"/>
      <c r="HNY166"/>
      <c r="HNZ166"/>
      <c r="HOA166"/>
      <c r="HOB166"/>
      <c r="HOC166"/>
      <c r="HOD166"/>
      <c r="HOE166"/>
      <c r="HOF166"/>
      <c r="HOG166"/>
      <c r="HOH166"/>
      <c r="HOI166"/>
      <c r="HOJ166"/>
      <c r="HOK166"/>
      <c r="HOL166"/>
      <c r="HOM166"/>
      <c r="HON166"/>
      <c r="HOO166"/>
      <c r="HOP166"/>
      <c r="HOQ166"/>
      <c r="HOR166"/>
      <c r="HOS166"/>
      <c r="HOT166"/>
      <c r="HOU166"/>
      <c r="HOV166"/>
      <c r="HOW166"/>
      <c r="HOX166"/>
      <c r="HOY166"/>
      <c r="HOZ166"/>
      <c r="HPA166"/>
      <c r="HPB166"/>
      <c r="HPC166"/>
      <c r="HPD166"/>
      <c r="HPE166"/>
      <c r="HPF166"/>
      <c r="HPG166"/>
      <c r="HPH166"/>
      <c r="HPI166"/>
      <c r="HPJ166"/>
      <c r="HPK166"/>
      <c r="HPL166"/>
      <c r="HPM166"/>
      <c r="HPN166"/>
      <c r="HPO166"/>
      <c r="HPP166"/>
      <c r="HPQ166"/>
      <c r="HPR166"/>
      <c r="HPS166"/>
      <c r="HPT166"/>
      <c r="HPU166"/>
      <c r="HPV166"/>
      <c r="HPW166"/>
      <c r="HPX166"/>
      <c r="HPY166"/>
      <c r="HPZ166"/>
      <c r="HQA166"/>
      <c r="HQB166"/>
      <c r="HQC166"/>
      <c r="HQD166"/>
      <c r="HQE166"/>
      <c r="HQF166"/>
      <c r="HQG166"/>
      <c r="HQH166"/>
      <c r="HQI166"/>
      <c r="HQJ166"/>
      <c r="HQK166"/>
      <c r="HQL166"/>
      <c r="HQM166"/>
      <c r="HQN166"/>
      <c r="HQO166"/>
      <c r="HQP166"/>
      <c r="HQQ166"/>
      <c r="HQR166"/>
      <c r="HQS166"/>
      <c r="HQT166"/>
      <c r="HQU166"/>
      <c r="HQV166"/>
      <c r="HQW166"/>
      <c r="HQX166"/>
      <c r="HQY166"/>
      <c r="HQZ166"/>
      <c r="HRA166"/>
      <c r="HRB166"/>
      <c r="HRC166"/>
      <c r="HRD166"/>
      <c r="HRE166"/>
      <c r="HRF166"/>
      <c r="HRG166"/>
      <c r="HRH166"/>
      <c r="HRI166"/>
      <c r="HRJ166"/>
      <c r="HRK166"/>
      <c r="HRL166"/>
      <c r="HRM166"/>
      <c r="HRN166"/>
      <c r="HRO166"/>
      <c r="HRP166"/>
      <c r="HRQ166"/>
      <c r="HRR166"/>
      <c r="HRS166"/>
      <c r="HRT166"/>
      <c r="HRU166"/>
      <c r="HRV166"/>
      <c r="HRW166"/>
      <c r="HRX166"/>
      <c r="HRY166"/>
      <c r="HRZ166"/>
      <c r="HSA166"/>
      <c r="HSB166"/>
      <c r="HSC166"/>
      <c r="HSD166"/>
      <c r="HSE166"/>
      <c r="HSF166"/>
      <c r="HSG166"/>
      <c r="HSH166"/>
      <c r="HSI166"/>
      <c r="HSJ166"/>
      <c r="HSK166"/>
      <c r="HSL166"/>
      <c r="HSM166"/>
      <c r="HSN166"/>
      <c r="HSO166"/>
      <c r="HSP166"/>
      <c r="HSQ166"/>
      <c r="HSR166"/>
      <c r="HSS166"/>
      <c r="HST166"/>
      <c r="HSU166"/>
      <c r="HSV166"/>
      <c r="HSW166"/>
      <c r="HSX166"/>
      <c r="HSY166"/>
      <c r="HSZ166"/>
      <c r="HTA166"/>
      <c r="HTB166"/>
      <c r="HTC166"/>
      <c r="HTD166"/>
      <c r="HTE166"/>
      <c r="HTF166"/>
      <c r="HTG166"/>
      <c r="HTH166"/>
      <c r="HTI166"/>
      <c r="HTJ166"/>
      <c r="HTK166"/>
      <c r="HTL166"/>
      <c r="HTM166"/>
      <c r="HTN166"/>
      <c r="HTO166"/>
      <c r="HTP166"/>
      <c r="HTQ166"/>
      <c r="HTR166"/>
      <c r="HTS166"/>
      <c r="HTT166"/>
      <c r="HTU166"/>
      <c r="HTV166"/>
      <c r="HTW166"/>
      <c r="HTX166"/>
      <c r="HTY166"/>
      <c r="HTZ166"/>
      <c r="HUA166"/>
      <c r="HUB166"/>
      <c r="HUC166"/>
      <c r="HUD166"/>
      <c r="HUE166"/>
      <c r="HUF166"/>
      <c r="HUG166"/>
      <c r="HUH166"/>
      <c r="HUI166"/>
      <c r="HUJ166"/>
      <c r="HUK166"/>
      <c r="HUL166"/>
      <c r="HUM166"/>
      <c r="HUN166"/>
      <c r="HUO166"/>
      <c r="HUP166"/>
      <c r="HUQ166"/>
      <c r="HUR166"/>
      <c r="HUS166"/>
      <c r="HUT166"/>
      <c r="HUU166"/>
      <c r="HUV166"/>
      <c r="HUW166"/>
      <c r="HUX166"/>
      <c r="HUY166"/>
      <c r="HUZ166"/>
      <c r="HVA166"/>
      <c r="HVB166"/>
      <c r="HVC166"/>
      <c r="HVD166"/>
      <c r="HVE166"/>
      <c r="HVF166"/>
      <c r="HVG166"/>
      <c r="HVH166"/>
      <c r="HVI166"/>
      <c r="HVJ166"/>
      <c r="HVK166"/>
      <c r="HVL166"/>
      <c r="HVM166"/>
      <c r="HVN166"/>
      <c r="HVO166"/>
      <c r="HVP166"/>
      <c r="HVQ166"/>
      <c r="HVR166"/>
      <c r="HVS166"/>
      <c r="HVT166"/>
      <c r="HVU166"/>
      <c r="HVV166"/>
      <c r="HVW166"/>
      <c r="HVX166"/>
      <c r="HVY166"/>
      <c r="HVZ166"/>
      <c r="HWA166"/>
      <c r="HWB166"/>
      <c r="HWC166"/>
      <c r="HWD166"/>
      <c r="HWE166"/>
      <c r="HWF166"/>
      <c r="HWG166"/>
      <c r="HWH166"/>
      <c r="HWI166"/>
      <c r="HWJ166"/>
      <c r="HWK166"/>
      <c r="HWL166"/>
      <c r="HWM166"/>
      <c r="HWN166"/>
      <c r="HWO166"/>
      <c r="HWP166"/>
      <c r="HWQ166"/>
      <c r="HWR166"/>
      <c r="HWS166"/>
      <c r="HWT166"/>
      <c r="HWU166"/>
      <c r="HWV166"/>
      <c r="HWW166"/>
      <c r="HWX166"/>
      <c r="HWY166"/>
      <c r="HWZ166"/>
      <c r="HXA166"/>
      <c r="HXB166"/>
      <c r="HXC166"/>
      <c r="HXD166"/>
      <c r="HXE166"/>
      <c r="HXF166"/>
      <c r="HXG166"/>
      <c r="HXH166"/>
      <c r="HXI166"/>
      <c r="HXJ166"/>
      <c r="HXK166"/>
      <c r="HXL166"/>
      <c r="HXM166"/>
      <c r="HXN166"/>
      <c r="HXO166"/>
      <c r="HXP166"/>
      <c r="HXQ166"/>
      <c r="HXR166"/>
      <c r="HXS166"/>
      <c r="HXT166"/>
      <c r="HXU166"/>
      <c r="HXV166"/>
      <c r="HXW166"/>
      <c r="HXX166"/>
      <c r="HXY166"/>
      <c r="HXZ166"/>
      <c r="HYA166"/>
      <c r="HYB166"/>
      <c r="HYC166"/>
      <c r="HYD166"/>
      <c r="HYE166"/>
      <c r="HYF166"/>
      <c r="HYG166"/>
      <c r="HYH166"/>
      <c r="HYI166"/>
      <c r="HYJ166"/>
      <c r="HYK166"/>
      <c r="HYL166"/>
      <c r="HYM166"/>
      <c r="HYN166"/>
      <c r="HYO166"/>
      <c r="HYP166"/>
      <c r="HYQ166"/>
      <c r="HYR166"/>
      <c r="HYS166"/>
      <c r="HYT166"/>
      <c r="HYU166"/>
      <c r="HYV166"/>
      <c r="HYW166"/>
      <c r="HYX166"/>
      <c r="HYY166"/>
      <c r="HYZ166"/>
      <c r="HZA166"/>
      <c r="HZB166"/>
      <c r="HZC166"/>
      <c r="HZD166"/>
      <c r="HZE166"/>
      <c r="HZF166"/>
      <c r="HZG166"/>
      <c r="HZH166"/>
      <c r="HZI166"/>
      <c r="HZJ166"/>
      <c r="HZK166"/>
      <c r="HZL166"/>
      <c r="HZM166"/>
      <c r="HZN166"/>
      <c r="HZO166"/>
      <c r="HZP166"/>
      <c r="HZQ166"/>
      <c r="HZR166"/>
      <c r="HZS166"/>
      <c r="HZT166"/>
      <c r="HZU166"/>
      <c r="HZV166"/>
      <c r="HZW166"/>
      <c r="HZX166"/>
      <c r="HZY166"/>
      <c r="HZZ166"/>
      <c r="IAA166"/>
      <c r="IAB166"/>
      <c r="IAC166"/>
      <c r="IAD166"/>
      <c r="IAE166"/>
      <c r="IAF166"/>
      <c r="IAG166"/>
      <c r="IAH166"/>
      <c r="IAI166"/>
      <c r="IAJ166"/>
      <c r="IAK166"/>
      <c r="IAL166"/>
      <c r="IAM166"/>
      <c r="IAN166"/>
      <c r="IAO166"/>
      <c r="IAP166"/>
      <c r="IAQ166"/>
      <c r="IAR166"/>
      <c r="IAS166"/>
      <c r="IAT166"/>
      <c r="IAU166"/>
      <c r="IAV166"/>
      <c r="IAW166"/>
      <c r="IAX166"/>
      <c r="IAY166"/>
      <c r="IAZ166"/>
      <c r="IBA166"/>
      <c r="IBB166"/>
      <c r="IBC166"/>
      <c r="IBD166"/>
      <c r="IBE166"/>
      <c r="IBF166"/>
      <c r="IBG166"/>
      <c r="IBH166"/>
      <c r="IBI166"/>
      <c r="IBJ166"/>
      <c r="IBK166"/>
      <c r="IBL166"/>
      <c r="IBM166"/>
      <c r="IBN166"/>
      <c r="IBO166"/>
      <c r="IBP166"/>
      <c r="IBQ166"/>
      <c r="IBR166"/>
      <c r="IBS166"/>
      <c r="IBT166"/>
      <c r="IBU166"/>
      <c r="IBV166"/>
      <c r="IBW166"/>
      <c r="IBX166"/>
      <c r="IBY166"/>
      <c r="IBZ166"/>
      <c r="ICA166"/>
      <c r="ICB166"/>
      <c r="ICC166"/>
      <c r="ICD166"/>
      <c r="ICE166"/>
      <c r="ICF166"/>
      <c r="ICG166"/>
      <c r="ICH166"/>
      <c r="ICI166"/>
      <c r="ICJ166"/>
      <c r="ICK166"/>
      <c r="ICL166"/>
      <c r="ICM166"/>
      <c r="ICN166"/>
      <c r="ICO166"/>
      <c r="ICP166"/>
      <c r="ICQ166"/>
      <c r="ICR166"/>
      <c r="ICS166"/>
      <c r="ICT166"/>
      <c r="ICU166"/>
      <c r="ICV166"/>
      <c r="ICW166"/>
      <c r="ICX166"/>
      <c r="ICY166"/>
      <c r="ICZ166"/>
      <c r="IDA166"/>
      <c r="IDB166"/>
      <c r="IDC166"/>
      <c r="IDD166"/>
      <c r="IDE166"/>
      <c r="IDF166"/>
      <c r="IDG166"/>
      <c r="IDH166"/>
      <c r="IDI166"/>
      <c r="IDJ166"/>
      <c r="IDK166"/>
      <c r="IDL166"/>
      <c r="IDM166"/>
      <c r="IDN166"/>
      <c r="IDO166"/>
      <c r="IDP166"/>
      <c r="IDQ166"/>
      <c r="IDR166"/>
      <c r="IDS166"/>
      <c r="IDT166"/>
      <c r="IDU166"/>
      <c r="IDV166"/>
      <c r="IDW166"/>
      <c r="IDX166"/>
      <c r="IDY166"/>
      <c r="IDZ166"/>
      <c r="IEA166"/>
      <c r="IEB166"/>
      <c r="IEC166"/>
      <c r="IED166"/>
      <c r="IEE166"/>
      <c r="IEF166"/>
      <c r="IEG166"/>
      <c r="IEH166"/>
      <c r="IEI166"/>
      <c r="IEJ166"/>
      <c r="IEK166"/>
      <c r="IEL166"/>
      <c r="IEM166"/>
      <c r="IEN166"/>
      <c r="IEO166"/>
      <c r="IEP166"/>
      <c r="IEQ166"/>
      <c r="IER166"/>
      <c r="IES166"/>
      <c r="IET166"/>
      <c r="IEU166"/>
      <c r="IEV166"/>
      <c r="IEW166"/>
      <c r="IEX166"/>
      <c r="IEY166"/>
      <c r="IEZ166"/>
      <c r="IFA166"/>
      <c r="IFB166"/>
      <c r="IFC166"/>
      <c r="IFD166"/>
      <c r="IFE166"/>
      <c r="IFF166"/>
      <c r="IFG166"/>
      <c r="IFH166"/>
      <c r="IFI166"/>
      <c r="IFJ166"/>
      <c r="IFK166"/>
      <c r="IFL166"/>
      <c r="IFM166"/>
      <c r="IFN166"/>
      <c r="IFO166"/>
      <c r="IFP166"/>
      <c r="IFQ166"/>
      <c r="IFR166"/>
      <c r="IFS166"/>
      <c r="IFT166"/>
      <c r="IFU166"/>
      <c r="IFV166"/>
      <c r="IFW166"/>
      <c r="IFX166"/>
      <c r="IFY166"/>
      <c r="IFZ166"/>
      <c r="IGA166"/>
      <c r="IGB166"/>
      <c r="IGC166"/>
      <c r="IGD166"/>
      <c r="IGE166"/>
      <c r="IGF166"/>
      <c r="IGG166"/>
      <c r="IGH166"/>
      <c r="IGI166"/>
      <c r="IGJ166"/>
      <c r="IGK166"/>
      <c r="IGL166"/>
      <c r="IGM166"/>
      <c r="IGN166"/>
      <c r="IGO166"/>
      <c r="IGP166"/>
      <c r="IGQ166"/>
      <c r="IGR166"/>
      <c r="IGS166"/>
      <c r="IGT166"/>
      <c r="IGU166"/>
      <c r="IGV166"/>
      <c r="IGW166"/>
      <c r="IGX166"/>
      <c r="IGY166"/>
      <c r="IGZ166"/>
      <c r="IHA166"/>
      <c r="IHB166"/>
      <c r="IHC166"/>
      <c r="IHD166"/>
      <c r="IHE166"/>
      <c r="IHF166"/>
      <c r="IHG166"/>
      <c r="IHH166"/>
      <c r="IHI166"/>
      <c r="IHJ166"/>
      <c r="IHK166"/>
      <c r="IHL166"/>
      <c r="IHM166"/>
      <c r="IHN166"/>
      <c r="IHO166"/>
      <c r="IHP166"/>
      <c r="IHQ166"/>
      <c r="IHR166"/>
      <c r="IHS166"/>
      <c r="IHT166"/>
      <c r="IHU166"/>
      <c r="IHV166"/>
      <c r="IHW166"/>
      <c r="IHX166"/>
      <c r="IHY166"/>
      <c r="IHZ166"/>
      <c r="IIA166"/>
      <c r="IIB166"/>
      <c r="IIC166"/>
      <c r="IID166"/>
      <c r="IIE166"/>
      <c r="IIF166"/>
      <c r="IIG166"/>
      <c r="IIH166"/>
      <c r="III166"/>
      <c r="IIJ166"/>
      <c r="IIK166"/>
      <c r="IIL166"/>
      <c r="IIM166"/>
      <c r="IIN166"/>
      <c r="IIO166"/>
      <c r="IIP166"/>
      <c r="IIQ166"/>
      <c r="IIR166"/>
      <c r="IIS166"/>
      <c r="IIT166"/>
      <c r="IIU166"/>
      <c r="IIV166"/>
      <c r="IIW166"/>
      <c r="IIX166"/>
      <c r="IIY166"/>
      <c r="IIZ166"/>
      <c r="IJA166"/>
      <c r="IJB166"/>
      <c r="IJC166"/>
      <c r="IJD166"/>
      <c r="IJE166"/>
      <c r="IJF166"/>
      <c r="IJG166"/>
      <c r="IJH166"/>
      <c r="IJI166"/>
      <c r="IJJ166"/>
      <c r="IJK166"/>
      <c r="IJL166"/>
      <c r="IJM166"/>
      <c r="IJN166"/>
      <c r="IJO166"/>
      <c r="IJP166"/>
      <c r="IJQ166"/>
      <c r="IJR166"/>
      <c r="IJS166"/>
      <c r="IJT166"/>
      <c r="IJU166"/>
      <c r="IJV166"/>
      <c r="IJW166"/>
      <c r="IJX166"/>
      <c r="IJY166"/>
      <c r="IJZ166"/>
      <c r="IKA166"/>
      <c r="IKB166"/>
      <c r="IKC166"/>
      <c r="IKD166"/>
      <c r="IKE166"/>
      <c r="IKF166"/>
      <c r="IKG166"/>
      <c r="IKH166"/>
      <c r="IKI166"/>
      <c r="IKJ166"/>
      <c r="IKK166"/>
      <c r="IKL166"/>
      <c r="IKM166"/>
      <c r="IKN166"/>
      <c r="IKO166"/>
      <c r="IKP166"/>
      <c r="IKQ166"/>
      <c r="IKR166"/>
      <c r="IKS166"/>
      <c r="IKT166"/>
      <c r="IKU166"/>
      <c r="IKV166"/>
      <c r="IKW166"/>
      <c r="IKX166"/>
      <c r="IKY166"/>
      <c r="IKZ166"/>
      <c r="ILA166"/>
      <c r="ILB166"/>
      <c r="ILC166"/>
      <c r="ILD166"/>
      <c r="ILE166"/>
      <c r="ILF166"/>
      <c r="ILG166"/>
      <c r="ILH166"/>
      <c r="ILI166"/>
      <c r="ILJ166"/>
      <c r="ILK166"/>
      <c r="ILL166"/>
      <c r="ILM166"/>
      <c r="ILN166"/>
      <c r="ILO166"/>
      <c r="ILP166"/>
      <c r="ILQ166"/>
      <c r="ILR166"/>
      <c r="ILS166"/>
      <c r="ILT166"/>
      <c r="ILU166"/>
      <c r="ILV166"/>
      <c r="ILW166"/>
      <c r="ILX166"/>
      <c r="ILY166"/>
      <c r="ILZ166"/>
      <c r="IMA166"/>
      <c r="IMB166"/>
      <c r="IMC166"/>
      <c r="IMD166"/>
      <c r="IME166"/>
      <c r="IMF166"/>
      <c r="IMG166"/>
      <c r="IMH166"/>
      <c r="IMI166"/>
      <c r="IMJ166"/>
      <c r="IMK166"/>
      <c r="IML166"/>
      <c r="IMM166"/>
      <c r="IMN166"/>
      <c r="IMO166"/>
      <c r="IMP166"/>
      <c r="IMQ166"/>
      <c r="IMR166"/>
      <c r="IMS166"/>
      <c r="IMT166"/>
      <c r="IMU166"/>
      <c r="IMV166"/>
      <c r="IMW166"/>
      <c r="IMX166"/>
      <c r="IMY166"/>
      <c r="IMZ166"/>
      <c r="INA166"/>
      <c r="INB166"/>
      <c r="INC166"/>
      <c r="IND166"/>
      <c r="INE166"/>
      <c r="INF166"/>
      <c r="ING166"/>
      <c r="INH166"/>
      <c r="INI166"/>
      <c r="INJ166"/>
      <c r="INK166"/>
      <c r="INL166"/>
      <c r="INM166"/>
      <c r="INN166"/>
      <c r="INO166"/>
      <c r="INP166"/>
      <c r="INQ166"/>
      <c r="INR166"/>
      <c r="INS166"/>
      <c r="INT166"/>
      <c r="INU166"/>
      <c r="INV166"/>
      <c r="INW166"/>
      <c r="INX166"/>
      <c r="INY166"/>
      <c r="INZ166"/>
      <c r="IOA166"/>
      <c r="IOB166"/>
      <c r="IOC166"/>
      <c r="IOD166"/>
      <c r="IOE166"/>
      <c r="IOF166"/>
      <c r="IOG166"/>
      <c r="IOH166"/>
      <c r="IOI166"/>
      <c r="IOJ166"/>
      <c r="IOK166"/>
      <c r="IOL166"/>
      <c r="IOM166"/>
      <c r="ION166"/>
      <c r="IOO166"/>
      <c r="IOP166"/>
      <c r="IOQ166"/>
      <c r="IOR166"/>
      <c r="IOS166"/>
      <c r="IOT166"/>
      <c r="IOU166"/>
      <c r="IOV166"/>
      <c r="IOW166"/>
      <c r="IOX166"/>
      <c r="IOY166"/>
      <c r="IOZ166"/>
      <c r="IPA166"/>
      <c r="IPB166"/>
      <c r="IPC166"/>
      <c r="IPD166"/>
      <c r="IPE166"/>
      <c r="IPF166"/>
      <c r="IPG166"/>
      <c r="IPH166"/>
      <c r="IPI166"/>
      <c r="IPJ166"/>
      <c r="IPK166"/>
      <c r="IPL166"/>
      <c r="IPM166"/>
      <c r="IPN166"/>
      <c r="IPO166"/>
      <c r="IPP166"/>
      <c r="IPQ166"/>
      <c r="IPR166"/>
      <c r="IPS166"/>
      <c r="IPT166"/>
      <c r="IPU166"/>
      <c r="IPV166"/>
      <c r="IPW166"/>
      <c r="IPX166"/>
      <c r="IPY166"/>
      <c r="IPZ166"/>
      <c r="IQA166"/>
      <c r="IQB166"/>
      <c r="IQC166"/>
      <c r="IQD166"/>
      <c r="IQE166"/>
      <c r="IQF166"/>
      <c r="IQG166"/>
      <c r="IQH166"/>
      <c r="IQI166"/>
      <c r="IQJ166"/>
      <c r="IQK166"/>
      <c r="IQL166"/>
      <c r="IQM166"/>
      <c r="IQN166"/>
      <c r="IQO166"/>
      <c r="IQP166"/>
      <c r="IQQ166"/>
      <c r="IQR166"/>
      <c r="IQS166"/>
      <c r="IQT166"/>
      <c r="IQU166"/>
      <c r="IQV166"/>
      <c r="IQW166"/>
      <c r="IQX166"/>
      <c r="IQY166"/>
      <c r="IQZ166"/>
      <c r="IRA166"/>
      <c r="IRB166"/>
      <c r="IRC166"/>
      <c r="IRD166"/>
      <c r="IRE166"/>
      <c r="IRF166"/>
      <c r="IRG166"/>
      <c r="IRH166"/>
      <c r="IRI166"/>
      <c r="IRJ166"/>
      <c r="IRK166"/>
      <c r="IRL166"/>
      <c r="IRM166"/>
      <c r="IRN166"/>
      <c r="IRO166"/>
      <c r="IRP166"/>
      <c r="IRQ166"/>
      <c r="IRR166"/>
      <c r="IRS166"/>
      <c r="IRT166"/>
      <c r="IRU166"/>
      <c r="IRV166"/>
      <c r="IRW166"/>
      <c r="IRX166"/>
      <c r="IRY166"/>
      <c r="IRZ166"/>
      <c r="ISA166"/>
      <c r="ISB166"/>
      <c r="ISC166"/>
      <c r="ISD166"/>
      <c r="ISE166"/>
      <c r="ISF166"/>
      <c r="ISG166"/>
      <c r="ISH166"/>
      <c r="ISI166"/>
      <c r="ISJ166"/>
      <c r="ISK166"/>
      <c r="ISL166"/>
      <c r="ISM166"/>
      <c r="ISN166"/>
      <c r="ISO166"/>
      <c r="ISP166"/>
      <c r="ISQ166"/>
      <c r="ISR166"/>
      <c r="ISS166"/>
      <c r="IST166"/>
      <c r="ISU166"/>
      <c r="ISV166"/>
      <c r="ISW166"/>
      <c r="ISX166"/>
      <c r="ISY166"/>
      <c r="ISZ166"/>
      <c r="ITA166"/>
      <c r="ITB166"/>
      <c r="ITC166"/>
      <c r="ITD166"/>
      <c r="ITE166"/>
      <c r="ITF166"/>
      <c r="ITG166"/>
      <c r="ITH166"/>
      <c r="ITI166"/>
      <c r="ITJ166"/>
      <c r="ITK166"/>
      <c r="ITL166"/>
      <c r="ITM166"/>
      <c r="ITN166"/>
      <c r="ITO166"/>
      <c r="ITP166"/>
      <c r="ITQ166"/>
      <c r="ITR166"/>
      <c r="ITS166"/>
      <c r="ITT166"/>
      <c r="ITU166"/>
      <c r="ITV166"/>
      <c r="ITW166"/>
      <c r="ITX166"/>
      <c r="ITY166"/>
      <c r="ITZ166"/>
      <c r="IUA166"/>
      <c r="IUB166"/>
      <c r="IUC166"/>
      <c r="IUD166"/>
      <c r="IUE166"/>
      <c r="IUF166"/>
      <c r="IUG166"/>
      <c r="IUH166"/>
      <c r="IUI166"/>
      <c r="IUJ166"/>
      <c r="IUK166"/>
      <c r="IUL166"/>
      <c r="IUM166"/>
      <c r="IUN166"/>
      <c r="IUO166"/>
      <c r="IUP166"/>
      <c r="IUQ166"/>
      <c r="IUR166"/>
      <c r="IUS166"/>
      <c r="IUT166"/>
      <c r="IUU166"/>
      <c r="IUV166"/>
      <c r="IUW166"/>
      <c r="IUX166"/>
      <c r="IUY166"/>
      <c r="IUZ166"/>
      <c r="IVA166"/>
      <c r="IVB166"/>
      <c r="IVC166"/>
      <c r="IVD166"/>
      <c r="IVE166"/>
      <c r="IVF166"/>
      <c r="IVG166"/>
      <c r="IVH166"/>
      <c r="IVI166"/>
      <c r="IVJ166"/>
      <c r="IVK166"/>
      <c r="IVL166"/>
      <c r="IVM166"/>
      <c r="IVN166"/>
      <c r="IVO166"/>
      <c r="IVP166"/>
      <c r="IVQ166"/>
      <c r="IVR166"/>
      <c r="IVS166"/>
      <c r="IVT166"/>
      <c r="IVU166"/>
      <c r="IVV166"/>
      <c r="IVW166"/>
      <c r="IVX166"/>
      <c r="IVY166"/>
      <c r="IVZ166"/>
      <c r="IWA166"/>
      <c r="IWB166"/>
      <c r="IWC166"/>
      <c r="IWD166"/>
      <c r="IWE166"/>
      <c r="IWF166"/>
      <c r="IWG166"/>
      <c r="IWH166"/>
      <c r="IWI166"/>
      <c r="IWJ166"/>
      <c r="IWK166"/>
      <c r="IWL166"/>
      <c r="IWM166"/>
      <c r="IWN166"/>
      <c r="IWO166"/>
      <c r="IWP166"/>
      <c r="IWQ166"/>
      <c r="IWR166"/>
      <c r="IWS166"/>
      <c r="IWT166"/>
      <c r="IWU166"/>
      <c r="IWV166"/>
      <c r="IWW166"/>
      <c r="IWX166"/>
      <c r="IWY166"/>
      <c r="IWZ166"/>
      <c r="IXA166"/>
      <c r="IXB166"/>
      <c r="IXC166"/>
      <c r="IXD166"/>
      <c r="IXE166"/>
      <c r="IXF166"/>
      <c r="IXG166"/>
      <c r="IXH166"/>
      <c r="IXI166"/>
      <c r="IXJ166"/>
      <c r="IXK166"/>
      <c r="IXL166"/>
      <c r="IXM166"/>
      <c r="IXN166"/>
      <c r="IXO166"/>
      <c r="IXP166"/>
      <c r="IXQ166"/>
      <c r="IXR166"/>
      <c r="IXS166"/>
      <c r="IXT166"/>
      <c r="IXU166"/>
      <c r="IXV166"/>
      <c r="IXW166"/>
      <c r="IXX166"/>
      <c r="IXY166"/>
      <c r="IXZ166"/>
      <c r="IYA166"/>
      <c r="IYB166"/>
      <c r="IYC166"/>
      <c r="IYD166"/>
      <c r="IYE166"/>
      <c r="IYF166"/>
      <c r="IYG166"/>
      <c r="IYH166"/>
      <c r="IYI166"/>
      <c r="IYJ166"/>
      <c r="IYK166"/>
      <c r="IYL166"/>
      <c r="IYM166"/>
      <c r="IYN166"/>
      <c r="IYO166"/>
      <c r="IYP166"/>
      <c r="IYQ166"/>
      <c r="IYR166"/>
      <c r="IYS166"/>
      <c r="IYT166"/>
      <c r="IYU166"/>
      <c r="IYV166"/>
      <c r="IYW166"/>
      <c r="IYX166"/>
      <c r="IYY166"/>
      <c r="IYZ166"/>
      <c r="IZA166"/>
      <c r="IZB166"/>
      <c r="IZC166"/>
      <c r="IZD166"/>
      <c r="IZE166"/>
      <c r="IZF166"/>
      <c r="IZG166"/>
      <c r="IZH166"/>
      <c r="IZI166"/>
      <c r="IZJ166"/>
      <c r="IZK166"/>
      <c r="IZL166"/>
      <c r="IZM166"/>
      <c r="IZN166"/>
      <c r="IZO166"/>
      <c r="IZP166"/>
      <c r="IZQ166"/>
      <c r="IZR166"/>
      <c r="IZS166"/>
      <c r="IZT166"/>
      <c r="IZU166"/>
      <c r="IZV166"/>
      <c r="IZW166"/>
      <c r="IZX166"/>
      <c r="IZY166"/>
      <c r="IZZ166"/>
      <c r="JAA166"/>
      <c r="JAB166"/>
      <c r="JAC166"/>
      <c r="JAD166"/>
      <c r="JAE166"/>
      <c r="JAF166"/>
      <c r="JAG166"/>
      <c r="JAH166"/>
      <c r="JAI166"/>
      <c r="JAJ166"/>
      <c r="JAK166"/>
      <c r="JAL166"/>
      <c r="JAM166"/>
      <c r="JAN166"/>
      <c r="JAO166"/>
      <c r="JAP166"/>
      <c r="JAQ166"/>
      <c r="JAR166"/>
      <c r="JAS166"/>
      <c r="JAT166"/>
      <c r="JAU166"/>
      <c r="JAV166"/>
      <c r="JAW166"/>
      <c r="JAX166"/>
      <c r="JAY166"/>
      <c r="JAZ166"/>
      <c r="JBA166"/>
      <c r="JBB166"/>
      <c r="JBC166"/>
      <c r="JBD166"/>
      <c r="JBE166"/>
      <c r="JBF166"/>
      <c r="JBG166"/>
      <c r="JBH166"/>
      <c r="JBI166"/>
      <c r="JBJ166"/>
      <c r="JBK166"/>
      <c r="JBL166"/>
      <c r="JBM166"/>
      <c r="JBN166"/>
      <c r="JBO166"/>
      <c r="JBP166"/>
      <c r="JBQ166"/>
      <c r="JBR166"/>
      <c r="JBS166"/>
      <c r="JBT166"/>
      <c r="JBU166"/>
      <c r="JBV166"/>
      <c r="JBW166"/>
      <c r="JBX166"/>
      <c r="JBY166"/>
      <c r="JBZ166"/>
      <c r="JCA166"/>
      <c r="JCB166"/>
      <c r="JCC166"/>
      <c r="JCD166"/>
      <c r="JCE166"/>
      <c r="JCF166"/>
      <c r="JCG166"/>
      <c r="JCH166"/>
      <c r="JCI166"/>
      <c r="JCJ166"/>
      <c r="JCK166"/>
      <c r="JCL166"/>
      <c r="JCM166"/>
      <c r="JCN166"/>
      <c r="JCO166"/>
      <c r="JCP166"/>
      <c r="JCQ166"/>
      <c r="JCR166"/>
      <c r="JCS166"/>
      <c r="JCT166"/>
      <c r="JCU166"/>
      <c r="JCV166"/>
      <c r="JCW166"/>
      <c r="JCX166"/>
      <c r="JCY166"/>
      <c r="JCZ166"/>
      <c r="JDA166"/>
      <c r="JDB166"/>
      <c r="JDC166"/>
      <c r="JDD166"/>
      <c r="JDE166"/>
      <c r="JDF166"/>
      <c r="JDG166"/>
      <c r="JDH166"/>
      <c r="JDI166"/>
      <c r="JDJ166"/>
      <c r="JDK166"/>
      <c r="JDL166"/>
      <c r="JDM166"/>
      <c r="JDN166"/>
      <c r="JDO166"/>
      <c r="JDP166"/>
      <c r="JDQ166"/>
      <c r="JDR166"/>
      <c r="JDS166"/>
      <c r="JDT166"/>
      <c r="JDU166"/>
      <c r="JDV166"/>
      <c r="JDW166"/>
      <c r="JDX166"/>
      <c r="JDY166"/>
      <c r="JDZ166"/>
      <c r="JEA166"/>
      <c r="JEB166"/>
      <c r="JEC166"/>
      <c r="JED166"/>
      <c r="JEE166"/>
      <c r="JEF166"/>
      <c r="JEG166"/>
      <c r="JEH166"/>
      <c r="JEI166"/>
      <c r="JEJ166"/>
      <c r="JEK166"/>
      <c r="JEL166"/>
      <c r="JEM166"/>
      <c r="JEN166"/>
      <c r="JEO166"/>
      <c r="JEP166"/>
      <c r="JEQ166"/>
      <c r="JER166"/>
      <c r="JES166"/>
      <c r="JET166"/>
      <c r="JEU166"/>
      <c r="JEV166"/>
      <c r="JEW166"/>
      <c r="JEX166"/>
      <c r="JEY166"/>
      <c r="JEZ166"/>
      <c r="JFA166"/>
      <c r="JFB166"/>
      <c r="JFC166"/>
      <c r="JFD166"/>
      <c r="JFE166"/>
      <c r="JFF166"/>
      <c r="JFG166"/>
      <c r="JFH166"/>
      <c r="JFI166"/>
      <c r="JFJ166"/>
      <c r="JFK166"/>
      <c r="JFL166"/>
      <c r="JFM166"/>
      <c r="JFN166"/>
      <c r="JFO166"/>
      <c r="JFP166"/>
      <c r="JFQ166"/>
      <c r="JFR166"/>
      <c r="JFS166"/>
      <c r="JFT166"/>
      <c r="JFU166"/>
      <c r="JFV166"/>
      <c r="JFW166"/>
      <c r="JFX166"/>
      <c r="JFY166"/>
      <c r="JFZ166"/>
      <c r="JGA166"/>
      <c r="JGB166"/>
      <c r="JGC166"/>
      <c r="JGD166"/>
      <c r="JGE166"/>
      <c r="JGF166"/>
      <c r="JGG166"/>
      <c r="JGH166"/>
      <c r="JGI166"/>
      <c r="JGJ166"/>
      <c r="JGK166"/>
      <c r="JGL166"/>
      <c r="JGM166"/>
      <c r="JGN166"/>
      <c r="JGO166"/>
      <c r="JGP166"/>
      <c r="JGQ166"/>
      <c r="JGR166"/>
      <c r="JGS166"/>
      <c r="JGT166"/>
      <c r="JGU166"/>
      <c r="JGV166"/>
      <c r="JGW166"/>
      <c r="JGX166"/>
      <c r="JGY166"/>
      <c r="JGZ166"/>
      <c r="JHA166"/>
      <c r="JHB166"/>
      <c r="JHC166"/>
      <c r="JHD166"/>
      <c r="JHE166"/>
      <c r="JHF166"/>
      <c r="JHG166"/>
      <c r="JHH166"/>
      <c r="JHI166"/>
      <c r="JHJ166"/>
      <c r="JHK166"/>
      <c r="JHL166"/>
      <c r="JHM166"/>
      <c r="JHN166"/>
      <c r="JHO166"/>
      <c r="JHP166"/>
      <c r="JHQ166"/>
      <c r="JHR166"/>
      <c r="JHS166"/>
      <c r="JHT166"/>
      <c r="JHU166"/>
      <c r="JHV166"/>
      <c r="JHW166"/>
      <c r="JHX166"/>
      <c r="JHY166"/>
      <c r="JHZ166"/>
      <c r="JIA166"/>
      <c r="JIB166"/>
      <c r="JIC166"/>
      <c r="JID166"/>
      <c r="JIE166"/>
      <c r="JIF166"/>
      <c r="JIG166"/>
      <c r="JIH166"/>
      <c r="JII166"/>
      <c r="JIJ166"/>
      <c r="JIK166"/>
      <c r="JIL166"/>
      <c r="JIM166"/>
      <c r="JIN166"/>
      <c r="JIO166"/>
      <c r="JIP166"/>
      <c r="JIQ166"/>
      <c r="JIR166"/>
      <c r="JIS166"/>
      <c r="JIT166"/>
      <c r="JIU166"/>
      <c r="JIV166"/>
      <c r="JIW166"/>
      <c r="JIX166"/>
      <c r="JIY166"/>
      <c r="JIZ166"/>
      <c r="JJA166"/>
      <c r="JJB166"/>
      <c r="JJC166"/>
      <c r="JJD166"/>
      <c r="JJE166"/>
      <c r="JJF166"/>
      <c r="JJG166"/>
      <c r="JJH166"/>
      <c r="JJI166"/>
      <c r="JJJ166"/>
      <c r="JJK166"/>
      <c r="JJL166"/>
      <c r="JJM166"/>
      <c r="JJN166"/>
      <c r="JJO166"/>
      <c r="JJP166"/>
      <c r="JJQ166"/>
      <c r="JJR166"/>
      <c r="JJS166"/>
      <c r="JJT166"/>
      <c r="JJU166"/>
      <c r="JJV166"/>
      <c r="JJW166"/>
      <c r="JJX166"/>
      <c r="JJY166"/>
      <c r="JJZ166"/>
      <c r="JKA166"/>
      <c r="JKB166"/>
      <c r="JKC166"/>
      <c r="JKD166"/>
      <c r="JKE166"/>
      <c r="JKF166"/>
      <c r="JKG166"/>
      <c r="JKH166"/>
      <c r="JKI166"/>
      <c r="JKJ166"/>
      <c r="JKK166"/>
      <c r="JKL166"/>
      <c r="JKM166"/>
      <c r="JKN166"/>
      <c r="JKO166"/>
      <c r="JKP166"/>
      <c r="JKQ166"/>
      <c r="JKR166"/>
      <c r="JKS166"/>
      <c r="JKT166"/>
      <c r="JKU166"/>
      <c r="JKV166"/>
      <c r="JKW166"/>
      <c r="JKX166"/>
      <c r="JKY166"/>
      <c r="JKZ166"/>
      <c r="JLA166"/>
      <c r="JLB166"/>
      <c r="JLC166"/>
      <c r="JLD166"/>
      <c r="JLE166"/>
      <c r="JLF166"/>
      <c r="JLG166"/>
      <c r="JLH166"/>
      <c r="JLI166"/>
      <c r="JLJ166"/>
      <c r="JLK166"/>
      <c r="JLL166"/>
      <c r="JLM166"/>
      <c r="JLN166"/>
      <c r="JLO166"/>
      <c r="JLP166"/>
      <c r="JLQ166"/>
      <c r="JLR166"/>
      <c r="JLS166"/>
      <c r="JLT166"/>
      <c r="JLU166"/>
      <c r="JLV166"/>
      <c r="JLW166"/>
      <c r="JLX166"/>
      <c r="JLY166"/>
      <c r="JLZ166"/>
      <c r="JMA166"/>
      <c r="JMB166"/>
      <c r="JMC166"/>
      <c r="JMD166"/>
      <c r="JME166"/>
      <c r="JMF166"/>
      <c r="JMG166"/>
      <c r="JMH166"/>
      <c r="JMI166"/>
      <c r="JMJ166"/>
      <c r="JMK166"/>
      <c r="JML166"/>
      <c r="JMM166"/>
      <c r="JMN166"/>
      <c r="JMO166"/>
      <c r="JMP166"/>
      <c r="JMQ166"/>
      <c r="JMR166"/>
      <c r="JMS166"/>
      <c r="JMT166"/>
      <c r="JMU166"/>
      <c r="JMV166"/>
      <c r="JMW166"/>
      <c r="JMX166"/>
      <c r="JMY166"/>
      <c r="JMZ166"/>
      <c r="JNA166"/>
      <c r="JNB166"/>
      <c r="JNC166"/>
      <c r="JND166"/>
      <c r="JNE166"/>
      <c r="JNF166"/>
      <c r="JNG166"/>
      <c r="JNH166"/>
      <c r="JNI166"/>
      <c r="JNJ166"/>
      <c r="JNK166"/>
      <c r="JNL166"/>
      <c r="JNM166"/>
      <c r="JNN166"/>
      <c r="JNO166"/>
      <c r="JNP166"/>
      <c r="JNQ166"/>
      <c r="JNR166"/>
      <c r="JNS166"/>
      <c r="JNT166"/>
      <c r="JNU166"/>
      <c r="JNV166"/>
      <c r="JNW166"/>
      <c r="JNX166"/>
      <c r="JNY166"/>
      <c r="JNZ166"/>
      <c r="JOA166"/>
      <c r="JOB166"/>
      <c r="JOC166"/>
      <c r="JOD166"/>
      <c r="JOE166"/>
      <c r="JOF166"/>
      <c r="JOG166"/>
      <c r="JOH166"/>
      <c r="JOI166"/>
      <c r="JOJ166"/>
      <c r="JOK166"/>
      <c r="JOL166"/>
      <c r="JOM166"/>
      <c r="JON166"/>
      <c r="JOO166"/>
      <c r="JOP166"/>
      <c r="JOQ166"/>
      <c r="JOR166"/>
      <c r="JOS166"/>
      <c r="JOT166"/>
      <c r="JOU166"/>
      <c r="JOV166"/>
      <c r="JOW166"/>
      <c r="JOX166"/>
      <c r="JOY166"/>
      <c r="JOZ166"/>
      <c r="JPA166"/>
      <c r="JPB166"/>
      <c r="JPC166"/>
      <c r="JPD166"/>
      <c r="JPE166"/>
      <c r="JPF166"/>
      <c r="JPG166"/>
      <c r="JPH166"/>
      <c r="JPI166"/>
      <c r="JPJ166"/>
      <c r="JPK166"/>
      <c r="JPL166"/>
      <c r="JPM166"/>
      <c r="JPN166"/>
      <c r="JPO166"/>
      <c r="JPP166"/>
      <c r="JPQ166"/>
      <c r="JPR166"/>
      <c r="JPS166"/>
      <c r="JPT166"/>
      <c r="JPU166"/>
      <c r="JPV166"/>
      <c r="JPW166"/>
      <c r="JPX166"/>
      <c r="JPY166"/>
      <c r="JPZ166"/>
      <c r="JQA166"/>
      <c r="JQB166"/>
      <c r="JQC166"/>
      <c r="JQD166"/>
      <c r="JQE166"/>
      <c r="JQF166"/>
      <c r="JQG166"/>
      <c r="JQH166"/>
      <c r="JQI166"/>
      <c r="JQJ166"/>
      <c r="JQK166"/>
      <c r="JQL166"/>
      <c r="JQM166"/>
      <c r="JQN166"/>
      <c r="JQO166"/>
      <c r="JQP166"/>
      <c r="JQQ166"/>
      <c r="JQR166"/>
      <c r="JQS166"/>
      <c r="JQT166"/>
      <c r="JQU166"/>
      <c r="JQV166"/>
      <c r="JQW166"/>
      <c r="JQX166"/>
      <c r="JQY166"/>
      <c r="JQZ166"/>
      <c r="JRA166"/>
      <c r="JRB166"/>
      <c r="JRC166"/>
      <c r="JRD166"/>
      <c r="JRE166"/>
      <c r="JRF166"/>
      <c r="JRG166"/>
      <c r="JRH166"/>
      <c r="JRI166"/>
      <c r="JRJ166"/>
      <c r="JRK166"/>
      <c r="JRL166"/>
      <c r="JRM166"/>
      <c r="JRN166"/>
      <c r="JRO166"/>
      <c r="JRP166"/>
      <c r="JRQ166"/>
      <c r="JRR166"/>
      <c r="JRS166"/>
      <c r="JRT166"/>
      <c r="JRU166"/>
      <c r="JRV166"/>
      <c r="JRW166"/>
      <c r="JRX166"/>
      <c r="JRY166"/>
      <c r="JRZ166"/>
      <c r="JSA166"/>
      <c r="JSB166"/>
      <c r="JSC166"/>
      <c r="JSD166"/>
      <c r="JSE166"/>
      <c r="JSF166"/>
      <c r="JSG166"/>
      <c r="JSH166"/>
      <c r="JSI166"/>
      <c r="JSJ166"/>
      <c r="JSK166"/>
      <c r="JSL166"/>
      <c r="JSM166"/>
      <c r="JSN166"/>
      <c r="JSO166"/>
      <c r="JSP166"/>
      <c r="JSQ166"/>
      <c r="JSR166"/>
      <c r="JSS166"/>
      <c r="JST166"/>
      <c r="JSU166"/>
      <c r="JSV166"/>
      <c r="JSW166"/>
      <c r="JSX166"/>
      <c r="JSY166"/>
      <c r="JSZ166"/>
      <c r="JTA166"/>
      <c r="JTB166"/>
      <c r="JTC166"/>
      <c r="JTD166"/>
      <c r="JTE166"/>
      <c r="JTF166"/>
      <c r="JTG166"/>
      <c r="JTH166"/>
      <c r="JTI166"/>
      <c r="JTJ166"/>
      <c r="JTK166"/>
      <c r="JTL166"/>
      <c r="JTM166"/>
      <c r="JTN166"/>
      <c r="JTO166"/>
      <c r="JTP166"/>
      <c r="JTQ166"/>
      <c r="JTR166"/>
      <c r="JTS166"/>
      <c r="JTT166"/>
      <c r="JTU166"/>
      <c r="JTV166"/>
      <c r="JTW166"/>
      <c r="JTX166"/>
      <c r="JTY166"/>
      <c r="JTZ166"/>
      <c r="JUA166"/>
      <c r="JUB166"/>
      <c r="JUC166"/>
      <c r="JUD166"/>
      <c r="JUE166"/>
      <c r="JUF166"/>
      <c r="JUG166"/>
      <c r="JUH166"/>
      <c r="JUI166"/>
      <c r="JUJ166"/>
      <c r="JUK166"/>
      <c r="JUL166"/>
      <c r="JUM166"/>
      <c r="JUN166"/>
      <c r="JUO166"/>
      <c r="JUP166"/>
      <c r="JUQ166"/>
      <c r="JUR166"/>
      <c r="JUS166"/>
      <c r="JUT166"/>
      <c r="JUU166"/>
      <c r="JUV166"/>
      <c r="JUW166"/>
      <c r="JUX166"/>
      <c r="JUY166"/>
      <c r="JUZ166"/>
      <c r="JVA166"/>
      <c r="JVB166"/>
      <c r="JVC166"/>
      <c r="JVD166"/>
      <c r="JVE166"/>
      <c r="JVF166"/>
      <c r="JVG166"/>
      <c r="JVH166"/>
      <c r="JVI166"/>
      <c r="JVJ166"/>
      <c r="JVK166"/>
      <c r="JVL166"/>
      <c r="JVM166"/>
      <c r="JVN166"/>
      <c r="JVO166"/>
      <c r="JVP166"/>
      <c r="JVQ166"/>
      <c r="JVR166"/>
      <c r="JVS166"/>
      <c r="JVT166"/>
      <c r="JVU166"/>
      <c r="JVV166"/>
      <c r="JVW166"/>
      <c r="JVX166"/>
      <c r="JVY166"/>
      <c r="JVZ166"/>
      <c r="JWA166"/>
      <c r="JWB166"/>
      <c r="JWC166"/>
      <c r="JWD166"/>
      <c r="JWE166"/>
      <c r="JWF166"/>
      <c r="JWG166"/>
      <c r="JWH166"/>
      <c r="JWI166"/>
      <c r="JWJ166"/>
      <c r="JWK166"/>
      <c r="JWL166"/>
      <c r="JWM166"/>
      <c r="JWN166"/>
      <c r="JWO166"/>
      <c r="JWP166"/>
      <c r="JWQ166"/>
      <c r="JWR166"/>
      <c r="JWS166"/>
      <c r="JWT166"/>
      <c r="JWU166"/>
      <c r="JWV166"/>
      <c r="JWW166"/>
      <c r="JWX166"/>
      <c r="JWY166"/>
      <c r="JWZ166"/>
      <c r="JXA166"/>
      <c r="JXB166"/>
      <c r="JXC166"/>
      <c r="JXD166"/>
      <c r="JXE166"/>
      <c r="JXF166"/>
      <c r="JXG166"/>
      <c r="JXH166"/>
      <c r="JXI166"/>
      <c r="JXJ166"/>
      <c r="JXK166"/>
      <c r="JXL166"/>
      <c r="JXM166"/>
      <c r="JXN166"/>
      <c r="JXO166"/>
      <c r="JXP166"/>
      <c r="JXQ166"/>
      <c r="JXR166"/>
      <c r="JXS166"/>
      <c r="JXT166"/>
      <c r="JXU166"/>
      <c r="JXV166"/>
      <c r="JXW166"/>
      <c r="JXX166"/>
      <c r="JXY166"/>
      <c r="JXZ166"/>
      <c r="JYA166"/>
      <c r="JYB166"/>
      <c r="JYC166"/>
      <c r="JYD166"/>
      <c r="JYE166"/>
      <c r="JYF166"/>
      <c r="JYG166"/>
      <c r="JYH166"/>
      <c r="JYI166"/>
      <c r="JYJ166"/>
      <c r="JYK166"/>
      <c r="JYL166"/>
      <c r="JYM166"/>
      <c r="JYN166"/>
      <c r="JYO166"/>
      <c r="JYP166"/>
      <c r="JYQ166"/>
      <c r="JYR166"/>
      <c r="JYS166"/>
      <c r="JYT166"/>
      <c r="JYU166"/>
      <c r="JYV166"/>
      <c r="JYW166"/>
      <c r="JYX166"/>
      <c r="JYY166"/>
      <c r="JYZ166"/>
      <c r="JZA166"/>
      <c r="JZB166"/>
      <c r="JZC166"/>
      <c r="JZD166"/>
      <c r="JZE166"/>
      <c r="JZF166"/>
      <c r="JZG166"/>
      <c r="JZH166"/>
      <c r="JZI166"/>
      <c r="JZJ166"/>
      <c r="JZK166"/>
      <c r="JZL166"/>
      <c r="JZM166"/>
      <c r="JZN166"/>
      <c r="JZO166"/>
      <c r="JZP166"/>
      <c r="JZQ166"/>
      <c r="JZR166"/>
      <c r="JZS166"/>
      <c r="JZT166"/>
      <c r="JZU166"/>
      <c r="JZV166"/>
      <c r="JZW166"/>
      <c r="JZX166"/>
      <c r="JZY166"/>
      <c r="JZZ166"/>
      <c r="KAA166"/>
      <c r="KAB166"/>
      <c r="KAC166"/>
      <c r="KAD166"/>
      <c r="KAE166"/>
      <c r="KAF166"/>
      <c r="KAG166"/>
      <c r="KAH166"/>
      <c r="KAI166"/>
      <c r="KAJ166"/>
      <c r="KAK166"/>
      <c r="KAL166"/>
      <c r="KAM166"/>
      <c r="KAN166"/>
      <c r="KAO166"/>
      <c r="KAP166"/>
      <c r="KAQ166"/>
      <c r="KAR166"/>
      <c r="KAS166"/>
      <c r="KAT166"/>
      <c r="KAU166"/>
      <c r="KAV166"/>
      <c r="KAW166"/>
      <c r="KAX166"/>
      <c r="KAY166"/>
      <c r="KAZ166"/>
      <c r="KBA166"/>
      <c r="KBB166"/>
      <c r="KBC166"/>
      <c r="KBD166"/>
      <c r="KBE166"/>
      <c r="KBF166"/>
      <c r="KBG166"/>
      <c r="KBH166"/>
      <c r="KBI166"/>
      <c r="KBJ166"/>
      <c r="KBK166"/>
      <c r="KBL166"/>
      <c r="KBM166"/>
      <c r="KBN166"/>
      <c r="KBO166"/>
      <c r="KBP166"/>
      <c r="KBQ166"/>
      <c r="KBR166"/>
      <c r="KBS166"/>
      <c r="KBT166"/>
      <c r="KBU166"/>
      <c r="KBV166"/>
      <c r="KBW166"/>
      <c r="KBX166"/>
      <c r="KBY166"/>
      <c r="KBZ166"/>
      <c r="KCA166"/>
      <c r="KCB166"/>
      <c r="KCC166"/>
      <c r="KCD166"/>
      <c r="KCE166"/>
      <c r="KCF166"/>
      <c r="KCG166"/>
      <c r="KCH166"/>
      <c r="KCI166"/>
      <c r="KCJ166"/>
      <c r="KCK166"/>
      <c r="KCL166"/>
      <c r="KCM166"/>
      <c r="KCN166"/>
      <c r="KCO166"/>
      <c r="KCP166"/>
      <c r="KCQ166"/>
      <c r="KCR166"/>
      <c r="KCS166"/>
      <c r="KCT166"/>
      <c r="KCU166"/>
      <c r="KCV166"/>
      <c r="KCW166"/>
      <c r="KCX166"/>
      <c r="KCY166"/>
      <c r="KCZ166"/>
      <c r="KDA166"/>
      <c r="KDB166"/>
      <c r="KDC166"/>
      <c r="KDD166"/>
      <c r="KDE166"/>
      <c r="KDF166"/>
      <c r="KDG166"/>
      <c r="KDH166"/>
      <c r="KDI166"/>
      <c r="KDJ166"/>
      <c r="KDK166"/>
      <c r="KDL166"/>
      <c r="KDM166"/>
      <c r="KDN166"/>
      <c r="KDO166"/>
      <c r="KDP166"/>
      <c r="KDQ166"/>
      <c r="KDR166"/>
      <c r="KDS166"/>
      <c r="KDT166"/>
      <c r="KDU166"/>
      <c r="KDV166"/>
      <c r="KDW166"/>
      <c r="KDX166"/>
      <c r="KDY166"/>
      <c r="KDZ166"/>
      <c r="KEA166"/>
      <c r="KEB166"/>
      <c r="KEC166"/>
      <c r="KED166"/>
      <c r="KEE166"/>
      <c r="KEF166"/>
      <c r="KEG166"/>
      <c r="KEH166"/>
      <c r="KEI166"/>
      <c r="KEJ166"/>
      <c r="KEK166"/>
      <c r="KEL166"/>
      <c r="KEM166"/>
      <c r="KEN166"/>
      <c r="KEO166"/>
      <c r="KEP166"/>
      <c r="KEQ166"/>
      <c r="KER166"/>
      <c r="KES166"/>
      <c r="KET166"/>
      <c r="KEU166"/>
      <c r="KEV166"/>
      <c r="KEW166"/>
      <c r="KEX166"/>
      <c r="KEY166"/>
      <c r="KEZ166"/>
      <c r="KFA166"/>
      <c r="KFB166"/>
      <c r="KFC166"/>
      <c r="KFD166"/>
      <c r="KFE166"/>
      <c r="KFF166"/>
      <c r="KFG166"/>
      <c r="KFH166"/>
      <c r="KFI166"/>
      <c r="KFJ166"/>
      <c r="KFK166"/>
      <c r="KFL166"/>
      <c r="KFM166"/>
      <c r="KFN166"/>
      <c r="KFO166"/>
      <c r="KFP166"/>
      <c r="KFQ166"/>
      <c r="KFR166"/>
      <c r="KFS166"/>
      <c r="KFT166"/>
      <c r="KFU166"/>
      <c r="KFV166"/>
      <c r="KFW166"/>
      <c r="KFX166"/>
      <c r="KFY166"/>
      <c r="KFZ166"/>
      <c r="KGA166"/>
      <c r="KGB166"/>
      <c r="KGC166"/>
      <c r="KGD166"/>
      <c r="KGE166"/>
      <c r="KGF166"/>
      <c r="KGG166"/>
      <c r="KGH166"/>
      <c r="KGI166"/>
      <c r="KGJ166"/>
      <c r="KGK166"/>
      <c r="KGL166"/>
      <c r="KGM166"/>
      <c r="KGN166"/>
      <c r="KGO166"/>
      <c r="KGP166"/>
      <c r="KGQ166"/>
      <c r="KGR166"/>
      <c r="KGS166"/>
      <c r="KGT166"/>
      <c r="KGU166"/>
      <c r="KGV166"/>
      <c r="KGW166"/>
      <c r="KGX166"/>
      <c r="KGY166"/>
      <c r="KGZ166"/>
      <c r="KHA166"/>
      <c r="KHB166"/>
      <c r="KHC166"/>
      <c r="KHD166"/>
      <c r="KHE166"/>
      <c r="KHF166"/>
      <c r="KHG166"/>
      <c r="KHH166"/>
      <c r="KHI166"/>
      <c r="KHJ166"/>
      <c r="KHK166"/>
      <c r="KHL166"/>
      <c r="KHM166"/>
      <c r="KHN166"/>
      <c r="KHO166"/>
      <c r="KHP166"/>
      <c r="KHQ166"/>
      <c r="KHR166"/>
      <c r="KHS166"/>
      <c r="KHT166"/>
      <c r="KHU166"/>
      <c r="KHV166"/>
      <c r="KHW166"/>
      <c r="KHX166"/>
      <c r="KHY166"/>
      <c r="KHZ166"/>
      <c r="KIA166"/>
      <c r="KIB166"/>
      <c r="KIC166"/>
      <c r="KID166"/>
      <c r="KIE166"/>
      <c r="KIF166"/>
      <c r="KIG166"/>
      <c r="KIH166"/>
      <c r="KII166"/>
      <c r="KIJ166"/>
      <c r="KIK166"/>
      <c r="KIL166"/>
      <c r="KIM166"/>
      <c r="KIN166"/>
      <c r="KIO166"/>
      <c r="KIP166"/>
      <c r="KIQ166"/>
      <c r="KIR166"/>
      <c r="KIS166"/>
      <c r="KIT166"/>
      <c r="KIU166"/>
      <c r="KIV166"/>
      <c r="KIW166"/>
      <c r="KIX166"/>
      <c r="KIY166"/>
      <c r="KIZ166"/>
      <c r="KJA166"/>
      <c r="KJB166"/>
      <c r="KJC166"/>
      <c r="KJD166"/>
      <c r="KJE166"/>
      <c r="KJF166"/>
      <c r="KJG166"/>
      <c r="KJH166"/>
      <c r="KJI166"/>
      <c r="KJJ166"/>
      <c r="KJK166"/>
      <c r="KJL166"/>
      <c r="KJM166"/>
      <c r="KJN166"/>
      <c r="KJO166"/>
      <c r="KJP166"/>
      <c r="KJQ166"/>
      <c r="KJR166"/>
      <c r="KJS166"/>
      <c r="KJT166"/>
      <c r="KJU166"/>
      <c r="KJV166"/>
      <c r="KJW166"/>
      <c r="KJX166"/>
      <c r="KJY166"/>
      <c r="KJZ166"/>
      <c r="KKA166"/>
      <c r="KKB166"/>
      <c r="KKC166"/>
      <c r="KKD166"/>
      <c r="KKE166"/>
      <c r="KKF166"/>
      <c r="KKG166"/>
      <c r="KKH166"/>
      <c r="KKI166"/>
      <c r="KKJ166"/>
      <c r="KKK166"/>
      <c r="KKL166"/>
      <c r="KKM166"/>
      <c r="KKN166"/>
      <c r="KKO166"/>
      <c r="KKP166"/>
      <c r="KKQ166"/>
      <c r="KKR166"/>
      <c r="KKS166"/>
      <c r="KKT166"/>
      <c r="KKU166"/>
      <c r="KKV166"/>
      <c r="KKW166"/>
      <c r="KKX166"/>
      <c r="KKY166"/>
      <c r="KKZ166"/>
      <c r="KLA166"/>
      <c r="KLB166"/>
      <c r="KLC166"/>
      <c r="KLD166"/>
      <c r="KLE166"/>
      <c r="KLF166"/>
      <c r="KLG166"/>
      <c r="KLH166"/>
      <c r="KLI166"/>
      <c r="KLJ166"/>
      <c r="KLK166"/>
      <c r="KLL166"/>
      <c r="KLM166"/>
      <c r="KLN166"/>
      <c r="KLO166"/>
      <c r="KLP166"/>
      <c r="KLQ166"/>
      <c r="KLR166"/>
      <c r="KLS166"/>
      <c r="KLT166"/>
      <c r="KLU166"/>
      <c r="KLV166"/>
      <c r="KLW166"/>
      <c r="KLX166"/>
      <c r="KLY166"/>
      <c r="KLZ166"/>
      <c r="KMA166"/>
      <c r="KMB166"/>
      <c r="KMC166"/>
      <c r="KMD166"/>
      <c r="KME166"/>
      <c r="KMF166"/>
      <c r="KMG166"/>
      <c r="KMH166"/>
      <c r="KMI166"/>
      <c r="KMJ166"/>
      <c r="KMK166"/>
      <c r="KML166"/>
      <c r="KMM166"/>
      <c r="KMN166"/>
      <c r="KMO166"/>
      <c r="KMP166"/>
      <c r="KMQ166"/>
      <c r="KMR166"/>
      <c r="KMS166"/>
      <c r="KMT166"/>
      <c r="KMU166"/>
      <c r="KMV166"/>
      <c r="KMW166"/>
      <c r="KMX166"/>
      <c r="KMY166"/>
      <c r="KMZ166"/>
      <c r="KNA166"/>
      <c r="KNB166"/>
      <c r="KNC166"/>
      <c r="KND166"/>
      <c r="KNE166"/>
      <c r="KNF166"/>
      <c r="KNG166"/>
      <c r="KNH166"/>
      <c r="KNI166"/>
      <c r="KNJ166"/>
      <c r="KNK166"/>
      <c r="KNL166"/>
      <c r="KNM166"/>
      <c r="KNN166"/>
      <c r="KNO166"/>
      <c r="KNP166"/>
      <c r="KNQ166"/>
      <c r="KNR166"/>
      <c r="KNS166"/>
      <c r="KNT166"/>
      <c r="KNU166"/>
      <c r="KNV166"/>
      <c r="KNW166"/>
      <c r="KNX166"/>
      <c r="KNY166"/>
      <c r="KNZ166"/>
      <c r="KOA166"/>
      <c r="KOB166"/>
      <c r="KOC166"/>
      <c r="KOD166"/>
      <c r="KOE166"/>
      <c r="KOF166"/>
      <c r="KOG166"/>
      <c r="KOH166"/>
      <c r="KOI166"/>
      <c r="KOJ166"/>
      <c r="KOK166"/>
      <c r="KOL166"/>
      <c r="KOM166"/>
      <c r="KON166"/>
      <c r="KOO166"/>
      <c r="KOP166"/>
      <c r="KOQ166"/>
      <c r="KOR166"/>
      <c r="KOS166"/>
      <c r="KOT166"/>
      <c r="KOU166"/>
      <c r="KOV166"/>
      <c r="KOW166"/>
      <c r="KOX166"/>
      <c r="KOY166"/>
      <c r="KOZ166"/>
      <c r="KPA166"/>
      <c r="KPB166"/>
      <c r="KPC166"/>
      <c r="KPD166"/>
      <c r="KPE166"/>
      <c r="KPF166"/>
      <c r="KPG166"/>
      <c r="KPH166"/>
      <c r="KPI166"/>
      <c r="KPJ166"/>
      <c r="KPK166"/>
      <c r="KPL166"/>
      <c r="KPM166"/>
      <c r="KPN166"/>
      <c r="KPO166"/>
      <c r="KPP166"/>
      <c r="KPQ166"/>
      <c r="KPR166"/>
      <c r="KPS166"/>
      <c r="KPT166"/>
      <c r="KPU166"/>
      <c r="KPV166"/>
      <c r="KPW166"/>
      <c r="KPX166"/>
      <c r="KPY166"/>
      <c r="KPZ166"/>
      <c r="KQA166"/>
      <c r="KQB166"/>
      <c r="KQC166"/>
      <c r="KQD166"/>
      <c r="KQE166"/>
      <c r="KQF166"/>
      <c r="KQG166"/>
      <c r="KQH166"/>
      <c r="KQI166"/>
      <c r="KQJ166"/>
      <c r="KQK166"/>
      <c r="KQL166"/>
      <c r="KQM166"/>
      <c r="KQN166"/>
      <c r="KQO166"/>
      <c r="KQP166"/>
      <c r="KQQ166"/>
      <c r="KQR166"/>
      <c r="KQS166"/>
      <c r="KQT166"/>
      <c r="KQU166"/>
      <c r="KQV166"/>
      <c r="KQW166"/>
      <c r="KQX166"/>
      <c r="KQY166"/>
      <c r="KQZ166"/>
      <c r="KRA166"/>
      <c r="KRB166"/>
      <c r="KRC166"/>
      <c r="KRD166"/>
      <c r="KRE166"/>
      <c r="KRF166"/>
      <c r="KRG166"/>
      <c r="KRH166"/>
      <c r="KRI166"/>
      <c r="KRJ166"/>
      <c r="KRK166"/>
      <c r="KRL166"/>
      <c r="KRM166"/>
      <c r="KRN166"/>
      <c r="KRO166"/>
      <c r="KRP166"/>
      <c r="KRQ166"/>
      <c r="KRR166"/>
      <c r="KRS166"/>
      <c r="KRT166"/>
      <c r="KRU166"/>
      <c r="KRV166"/>
      <c r="KRW166"/>
      <c r="KRX166"/>
      <c r="KRY166"/>
      <c r="KRZ166"/>
      <c r="KSA166"/>
      <c r="KSB166"/>
      <c r="KSC166"/>
      <c r="KSD166"/>
      <c r="KSE166"/>
      <c r="KSF166"/>
      <c r="KSG166"/>
      <c r="KSH166"/>
      <c r="KSI166"/>
      <c r="KSJ166"/>
      <c r="KSK166"/>
      <c r="KSL166"/>
      <c r="KSM166"/>
      <c r="KSN166"/>
      <c r="KSO166"/>
      <c r="KSP166"/>
      <c r="KSQ166"/>
      <c r="KSR166"/>
      <c r="KSS166"/>
      <c r="KST166"/>
      <c r="KSU166"/>
      <c r="KSV166"/>
      <c r="KSW166"/>
      <c r="KSX166"/>
      <c r="KSY166"/>
      <c r="KSZ166"/>
      <c r="KTA166"/>
      <c r="KTB166"/>
      <c r="KTC166"/>
      <c r="KTD166"/>
      <c r="KTE166"/>
      <c r="KTF166"/>
      <c r="KTG166"/>
      <c r="KTH166"/>
      <c r="KTI166"/>
      <c r="KTJ166"/>
      <c r="KTK166"/>
      <c r="KTL166"/>
      <c r="KTM166"/>
      <c r="KTN166"/>
      <c r="KTO166"/>
      <c r="KTP166"/>
      <c r="KTQ166"/>
      <c r="KTR166"/>
      <c r="KTS166"/>
      <c r="KTT166"/>
      <c r="KTU166"/>
      <c r="KTV166"/>
      <c r="KTW166"/>
      <c r="KTX166"/>
      <c r="KTY166"/>
      <c r="KTZ166"/>
      <c r="KUA166"/>
      <c r="KUB166"/>
      <c r="KUC166"/>
      <c r="KUD166"/>
      <c r="KUE166"/>
      <c r="KUF166"/>
      <c r="KUG166"/>
      <c r="KUH166"/>
      <c r="KUI166"/>
      <c r="KUJ166"/>
      <c r="KUK166"/>
      <c r="KUL166"/>
      <c r="KUM166"/>
      <c r="KUN166"/>
      <c r="KUO166"/>
      <c r="KUP166"/>
      <c r="KUQ166"/>
      <c r="KUR166"/>
      <c r="KUS166"/>
      <c r="KUT166"/>
      <c r="KUU166"/>
      <c r="KUV166"/>
      <c r="KUW166"/>
      <c r="KUX166"/>
      <c r="KUY166"/>
      <c r="KUZ166"/>
      <c r="KVA166"/>
      <c r="KVB166"/>
      <c r="KVC166"/>
      <c r="KVD166"/>
      <c r="KVE166"/>
      <c r="KVF166"/>
      <c r="KVG166"/>
      <c r="KVH166"/>
      <c r="KVI166"/>
      <c r="KVJ166"/>
      <c r="KVK166"/>
      <c r="KVL166"/>
      <c r="KVM166"/>
      <c r="KVN166"/>
      <c r="KVO166"/>
      <c r="KVP166"/>
      <c r="KVQ166"/>
      <c r="KVR166"/>
      <c r="KVS166"/>
      <c r="KVT166"/>
      <c r="KVU166"/>
      <c r="KVV166"/>
      <c r="KVW166"/>
      <c r="KVX166"/>
      <c r="KVY166"/>
      <c r="KVZ166"/>
      <c r="KWA166"/>
      <c r="KWB166"/>
      <c r="KWC166"/>
      <c r="KWD166"/>
      <c r="KWE166"/>
      <c r="KWF166"/>
      <c r="KWG166"/>
      <c r="KWH166"/>
      <c r="KWI166"/>
      <c r="KWJ166"/>
      <c r="KWK166"/>
      <c r="KWL166"/>
      <c r="KWM166"/>
      <c r="KWN166"/>
      <c r="KWO166"/>
      <c r="KWP166"/>
      <c r="KWQ166"/>
      <c r="KWR166"/>
      <c r="KWS166"/>
      <c r="KWT166"/>
      <c r="KWU166"/>
      <c r="KWV166"/>
      <c r="KWW166"/>
      <c r="KWX166"/>
      <c r="KWY166"/>
      <c r="KWZ166"/>
      <c r="KXA166"/>
      <c r="KXB166"/>
      <c r="KXC166"/>
      <c r="KXD166"/>
      <c r="KXE166"/>
      <c r="KXF166"/>
      <c r="KXG166"/>
      <c r="KXH166"/>
      <c r="KXI166"/>
      <c r="KXJ166"/>
      <c r="KXK166"/>
      <c r="KXL166"/>
      <c r="KXM166"/>
      <c r="KXN166"/>
      <c r="KXO166"/>
      <c r="KXP166"/>
      <c r="KXQ166"/>
      <c r="KXR166"/>
      <c r="KXS166"/>
      <c r="KXT166"/>
      <c r="KXU166"/>
      <c r="KXV166"/>
      <c r="KXW166"/>
      <c r="KXX166"/>
      <c r="KXY166"/>
      <c r="KXZ166"/>
      <c r="KYA166"/>
      <c r="KYB166"/>
      <c r="KYC166"/>
      <c r="KYD166"/>
      <c r="KYE166"/>
      <c r="KYF166"/>
      <c r="KYG166"/>
      <c r="KYH166"/>
      <c r="KYI166"/>
      <c r="KYJ166"/>
      <c r="KYK166"/>
      <c r="KYL166"/>
      <c r="KYM166"/>
      <c r="KYN166"/>
      <c r="KYO166"/>
      <c r="KYP166"/>
      <c r="KYQ166"/>
      <c r="KYR166"/>
      <c r="KYS166"/>
      <c r="KYT166"/>
      <c r="KYU166"/>
      <c r="KYV166"/>
      <c r="KYW166"/>
      <c r="KYX166"/>
      <c r="KYY166"/>
      <c r="KYZ166"/>
      <c r="KZA166"/>
      <c r="KZB166"/>
      <c r="KZC166"/>
      <c r="KZD166"/>
      <c r="KZE166"/>
      <c r="KZF166"/>
      <c r="KZG166"/>
      <c r="KZH166"/>
      <c r="KZI166"/>
      <c r="KZJ166"/>
      <c r="KZK166"/>
      <c r="KZL166"/>
      <c r="KZM166"/>
      <c r="KZN166"/>
      <c r="KZO166"/>
      <c r="KZP166"/>
      <c r="KZQ166"/>
      <c r="KZR166"/>
      <c r="KZS166"/>
      <c r="KZT166"/>
      <c r="KZU166"/>
      <c r="KZV166"/>
      <c r="KZW166"/>
      <c r="KZX166"/>
      <c r="KZY166"/>
      <c r="KZZ166"/>
      <c r="LAA166"/>
      <c r="LAB166"/>
      <c r="LAC166"/>
      <c r="LAD166"/>
      <c r="LAE166"/>
      <c r="LAF166"/>
      <c r="LAG166"/>
      <c r="LAH166"/>
      <c r="LAI166"/>
      <c r="LAJ166"/>
      <c r="LAK166"/>
      <c r="LAL166"/>
      <c r="LAM166"/>
      <c r="LAN166"/>
      <c r="LAO166"/>
      <c r="LAP166"/>
      <c r="LAQ166"/>
      <c r="LAR166"/>
      <c r="LAS166"/>
      <c r="LAT166"/>
      <c r="LAU166"/>
      <c r="LAV166"/>
      <c r="LAW166"/>
      <c r="LAX166"/>
      <c r="LAY166"/>
      <c r="LAZ166"/>
      <c r="LBA166"/>
      <c r="LBB166"/>
      <c r="LBC166"/>
      <c r="LBD166"/>
      <c r="LBE166"/>
      <c r="LBF166"/>
      <c r="LBG166"/>
      <c r="LBH166"/>
      <c r="LBI166"/>
      <c r="LBJ166"/>
      <c r="LBK166"/>
      <c r="LBL166"/>
      <c r="LBM166"/>
      <c r="LBN166"/>
      <c r="LBO166"/>
      <c r="LBP166"/>
      <c r="LBQ166"/>
      <c r="LBR166"/>
      <c r="LBS166"/>
      <c r="LBT166"/>
      <c r="LBU166"/>
      <c r="LBV166"/>
      <c r="LBW166"/>
      <c r="LBX166"/>
      <c r="LBY166"/>
      <c r="LBZ166"/>
      <c r="LCA166"/>
      <c r="LCB166"/>
      <c r="LCC166"/>
      <c r="LCD166"/>
      <c r="LCE166"/>
      <c r="LCF166"/>
      <c r="LCG166"/>
      <c r="LCH166"/>
      <c r="LCI166"/>
      <c r="LCJ166"/>
      <c r="LCK166"/>
      <c r="LCL166"/>
      <c r="LCM166"/>
      <c r="LCN166"/>
      <c r="LCO166"/>
      <c r="LCP166"/>
      <c r="LCQ166"/>
      <c r="LCR166"/>
      <c r="LCS166"/>
      <c r="LCT166"/>
      <c r="LCU166"/>
      <c r="LCV166"/>
      <c r="LCW166"/>
      <c r="LCX166"/>
      <c r="LCY166"/>
      <c r="LCZ166"/>
      <c r="LDA166"/>
      <c r="LDB166"/>
      <c r="LDC166"/>
      <c r="LDD166"/>
      <c r="LDE166"/>
      <c r="LDF166"/>
      <c r="LDG166"/>
      <c r="LDH166"/>
      <c r="LDI166"/>
      <c r="LDJ166"/>
      <c r="LDK166"/>
      <c r="LDL166"/>
      <c r="LDM166"/>
      <c r="LDN166"/>
      <c r="LDO166"/>
      <c r="LDP166"/>
      <c r="LDQ166"/>
      <c r="LDR166"/>
      <c r="LDS166"/>
      <c r="LDT166"/>
      <c r="LDU166"/>
      <c r="LDV166"/>
      <c r="LDW166"/>
      <c r="LDX166"/>
      <c r="LDY166"/>
      <c r="LDZ166"/>
      <c r="LEA166"/>
      <c r="LEB166"/>
      <c r="LEC166"/>
      <c r="LED166"/>
      <c r="LEE166"/>
      <c r="LEF166"/>
      <c r="LEG166"/>
      <c r="LEH166"/>
      <c r="LEI166"/>
      <c r="LEJ166"/>
      <c r="LEK166"/>
      <c r="LEL166"/>
      <c r="LEM166"/>
      <c r="LEN166"/>
      <c r="LEO166"/>
      <c r="LEP166"/>
      <c r="LEQ166"/>
      <c r="LER166"/>
      <c r="LES166"/>
      <c r="LET166"/>
      <c r="LEU166"/>
      <c r="LEV166"/>
      <c r="LEW166"/>
      <c r="LEX166"/>
      <c r="LEY166"/>
      <c r="LEZ166"/>
      <c r="LFA166"/>
      <c r="LFB166"/>
      <c r="LFC166"/>
      <c r="LFD166"/>
      <c r="LFE166"/>
      <c r="LFF166"/>
      <c r="LFG166"/>
      <c r="LFH166"/>
      <c r="LFI166"/>
      <c r="LFJ166"/>
      <c r="LFK166"/>
      <c r="LFL166"/>
      <c r="LFM166"/>
      <c r="LFN166"/>
      <c r="LFO166"/>
      <c r="LFP166"/>
      <c r="LFQ166"/>
      <c r="LFR166"/>
      <c r="LFS166"/>
      <c r="LFT166"/>
      <c r="LFU166"/>
      <c r="LFV166"/>
      <c r="LFW166"/>
      <c r="LFX166"/>
      <c r="LFY166"/>
      <c r="LFZ166"/>
      <c r="LGA166"/>
      <c r="LGB166"/>
      <c r="LGC166"/>
      <c r="LGD166"/>
      <c r="LGE166"/>
      <c r="LGF166"/>
      <c r="LGG166"/>
      <c r="LGH166"/>
      <c r="LGI166"/>
      <c r="LGJ166"/>
      <c r="LGK166"/>
      <c r="LGL166"/>
      <c r="LGM166"/>
      <c r="LGN166"/>
      <c r="LGO166"/>
      <c r="LGP166"/>
      <c r="LGQ166"/>
      <c r="LGR166"/>
      <c r="LGS166"/>
      <c r="LGT166"/>
      <c r="LGU166"/>
      <c r="LGV166"/>
      <c r="LGW166"/>
      <c r="LGX166"/>
      <c r="LGY166"/>
      <c r="LGZ166"/>
      <c r="LHA166"/>
      <c r="LHB166"/>
      <c r="LHC166"/>
      <c r="LHD166"/>
      <c r="LHE166"/>
      <c r="LHF166"/>
      <c r="LHG166"/>
      <c r="LHH166"/>
      <c r="LHI166"/>
      <c r="LHJ166"/>
      <c r="LHK166"/>
      <c r="LHL166"/>
      <c r="LHM166"/>
      <c r="LHN166"/>
      <c r="LHO166"/>
      <c r="LHP166"/>
      <c r="LHQ166"/>
      <c r="LHR166"/>
      <c r="LHS166"/>
      <c r="LHT166"/>
      <c r="LHU166"/>
      <c r="LHV166"/>
      <c r="LHW166"/>
      <c r="LHX166"/>
      <c r="LHY166"/>
      <c r="LHZ166"/>
      <c r="LIA166"/>
      <c r="LIB166"/>
      <c r="LIC166"/>
      <c r="LID166"/>
      <c r="LIE166"/>
      <c r="LIF166"/>
      <c r="LIG166"/>
      <c r="LIH166"/>
      <c r="LII166"/>
      <c r="LIJ166"/>
      <c r="LIK166"/>
      <c r="LIL166"/>
      <c r="LIM166"/>
      <c r="LIN166"/>
      <c r="LIO166"/>
      <c r="LIP166"/>
      <c r="LIQ166"/>
      <c r="LIR166"/>
      <c r="LIS166"/>
      <c r="LIT166"/>
      <c r="LIU166"/>
      <c r="LIV166"/>
      <c r="LIW166"/>
      <c r="LIX166"/>
      <c r="LIY166"/>
      <c r="LIZ166"/>
      <c r="LJA166"/>
      <c r="LJB166"/>
      <c r="LJC166"/>
      <c r="LJD166"/>
      <c r="LJE166"/>
      <c r="LJF166"/>
      <c r="LJG166"/>
      <c r="LJH166"/>
      <c r="LJI166"/>
      <c r="LJJ166"/>
      <c r="LJK166"/>
      <c r="LJL166"/>
      <c r="LJM166"/>
      <c r="LJN166"/>
      <c r="LJO166"/>
      <c r="LJP166"/>
      <c r="LJQ166"/>
      <c r="LJR166"/>
      <c r="LJS166"/>
      <c r="LJT166"/>
      <c r="LJU166"/>
      <c r="LJV166"/>
      <c r="LJW166"/>
      <c r="LJX166"/>
      <c r="LJY166"/>
      <c r="LJZ166"/>
      <c r="LKA166"/>
      <c r="LKB166"/>
      <c r="LKC166"/>
      <c r="LKD166"/>
      <c r="LKE166"/>
      <c r="LKF166"/>
      <c r="LKG166"/>
      <c r="LKH166"/>
      <c r="LKI166"/>
      <c r="LKJ166"/>
      <c r="LKK166"/>
      <c r="LKL166"/>
      <c r="LKM166"/>
      <c r="LKN166"/>
      <c r="LKO166"/>
      <c r="LKP166"/>
      <c r="LKQ166"/>
      <c r="LKR166"/>
      <c r="LKS166"/>
      <c r="LKT166"/>
      <c r="LKU166"/>
      <c r="LKV166"/>
      <c r="LKW166"/>
      <c r="LKX166"/>
      <c r="LKY166"/>
      <c r="LKZ166"/>
      <c r="LLA166"/>
      <c r="LLB166"/>
      <c r="LLC166"/>
      <c r="LLD166"/>
      <c r="LLE166"/>
      <c r="LLF166"/>
      <c r="LLG166"/>
      <c r="LLH166"/>
      <c r="LLI166"/>
      <c r="LLJ166"/>
      <c r="LLK166"/>
      <c r="LLL166"/>
      <c r="LLM166"/>
      <c r="LLN166"/>
      <c r="LLO166"/>
      <c r="LLP166"/>
      <c r="LLQ166"/>
      <c r="LLR166"/>
      <c r="LLS166"/>
      <c r="LLT166"/>
      <c r="LLU166"/>
      <c r="LLV166"/>
      <c r="LLW166"/>
      <c r="LLX166"/>
      <c r="LLY166"/>
      <c r="LLZ166"/>
      <c r="LMA166"/>
      <c r="LMB166"/>
      <c r="LMC166"/>
      <c r="LMD166"/>
      <c r="LME166"/>
      <c r="LMF166"/>
      <c r="LMG166"/>
      <c r="LMH166"/>
      <c r="LMI166"/>
      <c r="LMJ166"/>
      <c r="LMK166"/>
      <c r="LML166"/>
      <c r="LMM166"/>
      <c r="LMN166"/>
      <c r="LMO166"/>
      <c r="LMP166"/>
      <c r="LMQ166"/>
      <c r="LMR166"/>
      <c r="LMS166"/>
      <c r="LMT166"/>
      <c r="LMU166"/>
      <c r="LMV166"/>
      <c r="LMW166"/>
      <c r="LMX166"/>
      <c r="LMY166"/>
      <c r="LMZ166"/>
      <c r="LNA166"/>
      <c r="LNB166"/>
      <c r="LNC166"/>
      <c r="LND166"/>
      <c r="LNE166"/>
      <c r="LNF166"/>
      <c r="LNG166"/>
      <c r="LNH166"/>
      <c r="LNI166"/>
      <c r="LNJ166"/>
      <c r="LNK166"/>
      <c r="LNL166"/>
      <c r="LNM166"/>
      <c r="LNN166"/>
      <c r="LNO166"/>
      <c r="LNP166"/>
      <c r="LNQ166"/>
      <c r="LNR166"/>
      <c r="LNS166"/>
      <c r="LNT166"/>
      <c r="LNU166"/>
      <c r="LNV166"/>
      <c r="LNW166"/>
      <c r="LNX166"/>
      <c r="LNY166"/>
      <c r="LNZ166"/>
      <c r="LOA166"/>
      <c r="LOB166"/>
      <c r="LOC166"/>
      <c r="LOD166"/>
      <c r="LOE166"/>
      <c r="LOF166"/>
      <c r="LOG166"/>
      <c r="LOH166"/>
      <c r="LOI166"/>
      <c r="LOJ166"/>
      <c r="LOK166"/>
      <c r="LOL166"/>
      <c r="LOM166"/>
      <c r="LON166"/>
      <c r="LOO166"/>
      <c r="LOP166"/>
      <c r="LOQ166"/>
      <c r="LOR166"/>
      <c r="LOS166"/>
      <c r="LOT166"/>
      <c r="LOU166"/>
      <c r="LOV166"/>
      <c r="LOW166"/>
      <c r="LOX166"/>
      <c r="LOY166"/>
      <c r="LOZ166"/>
      <c r="LPA166"/>
      <c r="LPB166"/>
      <c r="LPC166"/>
      <c r="LPD166"/>
      <c r="LPE166"/>
      <c r="LPF166"/>
      <c r="LPG166"/>
      <c r="LPH166"/>
      <c r="LPI166"/>
      <c r="LPJ166"/>
      <c r="LPK166"/>
      <c r="LPL166"/>
      <c r="LPM166"/>
      <c r="LPN166"/>
      <c r="LPO166"/>
      <c r="LPP166"/>
      <c r="LPQ166"/>
      <c r="LPR166"/>
      <c r="LPS166"/>
      <c r="LPT166"/>
      <c r="LPU166"/>
      <c r="LPV166"/>
      <c r="LPW166"/>
      <c r="LPX166"/>
      <c r="LPY166"/>
      <c r="LPZ166"/>
      <c r="LQA166"/>
      <c r="LQB166"/>
      <c r="LQC166"/>
      <c r="LQD166"/>
      <c r="LQE166"/>
      <c r="LQF166"/>
      <c r="LQG166"/>
      <c r="LQH166"/>
      <c r="LQI166"/>
      <c r="LQJ166"/>
      <c r="LQK166"/>
      <c r="LQL166"/>
      <c r="LQM166"/>
      <c r="LQN166"/>
      <c r="LQO166"/>
      <c r="LQP166"/>
      <c r="LQQ166"/>
      <c r="LQR166"/>
      <c r="LQS166"/>
      <c r="LQT166"/>
      <c r="LQU166"/>
      <c r="LQV166"/>
      <c r="LQW166"/>
      <c r="LQX166"/>
      <c r="LQY166"/>
      <c r="LQZ166"/>
      <c r="LRA166"/>
      <c r="LRB166"/>
      <c r="LRC166"/>
      <c r="LRD166"/>
      <c r="LRE166"/>
      <c r="LRF166"/>
      <c r="LRG166"/>
      <c r="LRH166"/>
      <c r="LRI166"/>
      <c r="LRJ166"/>
      <c r="LRK166"/>
      <c r="LRL166"/>
      <c r="LRM166"/>
      <c r="LRN166"/>
      <c r="LRO166"/>
      <c r="LRP166"/>
      <c r="LRQ166"/>
      <c r="LRR166"/>
      <c r="LRS166"/>
      <c r="LRT166"/>
      <c r="LRU166"/>
      <c r="LRV166"/>
      <c r="LRW166"/>
      <c r="LRX166"/>
      <c r="LRY166"/>
      <c r="LRZ166"/>
      <c r="LSA166"/>
      <c r="LSB166"/>
      <c r="LSC166"/>
      <c r="LSD166"/>
      <c r="LSE166"/>
      <c r="LSF166"/>
      <c r="LSG166"/>
      <c r="LSH166"/>
      <c r="LSI166"/>
      <c r="LSJ166"/>
      <c r="LSK166"/>
      <c r="LSL166"/>
      <c r="LSM166"/>
      <c r="LSN166"/>
      <c r="LSO166"/>
      <c r="LSP166"/>
      <c r="LSQ166"/>
      <c r="LSR166"/>
      <c r="LSS166"/>
      <c r="LST166"/>
      <c r="LSU166"/>
      <c r="LSV166"/>
      <c r="LSW166"/>
      <c r="LSX166"/>
      <c r="LSY166"/>
      <c r="LSZ166"/>
      <c r="LTA166"/>
      <c r="LTB166"/>
      <c r="LTC166"/>
      <c r="LTD166"/>
      <c r="LTE166"/>
      <c r="LTF166"/>
      <c r="LTG166"/>
      <c r="LTH166"/>
      <c r="LTI166"/>
      <c r="LTJ166"/>
      <c r="LTK166"/>
      <c r="LTL166"/>
      <c r="LTM166"/>
      <c r="LTN166"/>
      <c r="LTO166"/>
      <c r="LTP166"/>
      <c r="LTQ166"/>
      <c r="LTR166"/>
      <c r="LTS166"/>
      <c r="LTT166"/>
      <c r="LTU166"/>
      <c r="LTV166"/>
      <c r="LTW166"/>
      <c r="LTX166"/>
      <c r="LTY166"/>
      <c r="LTZ166"/>
      <c r="LUA166"/>
      <c r="LUB166"/>
      <c r="LUC166"/>
      <c r="LUD166"/>
      <c r="LUE166"/>
      <c r="LUF166"/>
      <c r="LUG166"/>
      <c r="LUH166"/>
      <c r="LUI166"/>
      <c r="LUJ166"/>
      <c r="LUK166"/>
      <c r="LUL166"/>
      <c r="LUM166"/>
      <c r="LUN166"/>
      <c r="LUO166"/>
      <c r="LUP166"/>
      <c r="LUQ166"/>
      <c r="LUR166"/>
      <c r="LUS166"/>
      <c r="LUT166"/>
      <c r="LUU166"/>
      <c r="LUV166"/>
      <c r="LUW166"/>
      <c r="LUX166"/>
      <c r="LUY166"/>
      <c r="LUZ166"/>
      <c r="LVA166"/>
      <c r="LVB166"/>
      <c r="LVC166"/>
      <c r="LVD166"/>
      <c r="LVE166"/>
      <c r="LVF166"/>
      <c r="LVG166"/>
      <c r="LVH166"/>
      <c r="LVI166"/>
      <c r="LVJ166"/>
      <c r="LVK166"/>
      <c r="LVL166"/>
      <c r="LVM166"/>
      <c r="LVN166"/>
      <c r="LVO166"/>
      <c r="LVP166"/>
      <c r="LVQ166"/>
      <c r="LVR166"/>
      <c r="LVS166"/>
      <c r="LVT166"/>
      <c r="LVU166"/>
      <c r="LVV166"/>
      <c r="LVW166"/>
      <c r="LVX166"/>
      <c r="LVY166"/>
      <c r="LVZ166"/>
      <c r="LWA166"/>
      <c r="LWB166"/>
      <c r="LWC166"/>
      <c r="LWD166"/>
      <c r="LWE166"/>
      <c r="LWF166"/>
      <c r="LWG166"/>
      <c r="LWH166"/>
      <c r="LWI166"/>
      <c r="LWJ166"/>
      <c r="LWK166"/>
      <c r="LWL166"/>
      <c r="LWM166"/>
      <c r="LWN166"/>
      <c r="LWO166"/>
      <c r="LWP166"/>
      <c r="LWQ166"/>
      <c r="LWR166"/>
      <c r="LWS166"/>
      <c r="LWT166"/>
      <c r="LWU166"/>
      <c r="LWV166"/>
      <c r="LWW166"/>
      <c r="LWX166"/>
      <c r="LWY166"/>
      <c r="LWZ166"/>
      <c r="LXA166"/>
      <c r="LXB166"/>
      <c r="LXC166"/>
      <c r="LXD166"/>
      <c r="LXE166"/>
      <c r="LXF166"/>
      <c r="LXG166"/>
      <c r="LXH166"/>
      <c r="LXI166"/>
      <c r="LXJ166"/>
      <c r="LXK166"/>
      <c r="LXL166"/>
      <c r="LXM166"/>
      <c r="LXN166"/>
      <c r="LXO166"/>
      <c r="LXP166"/>
      <c r="LXQ166"/>
      <c r="LXR166"/>
      <c r="LXS166"/>
      <c r="LXT166"/>
      <c r="LXU166"/>
      <c r="LXV166"/>
      <c r="LXW166"/>
      <c r="LXX166"/>
      <c r="LXY166"/>
      <c r="LXZ166"/>
      <c r="LYA166"/>
      <c r="LYB166"/>
      <c r="LYC166"/>
      <c r="LYD166"/>
      <c r="LYE166"/>
      <c r="LYF166"/>
      <c r="LYG166"/>
      <c r="LYH166"/>
      <c r="LYI166"/>
      <c r="LYJ166"/>
      <c r="LYK166"/>
      <c r="LYL166"/>
      <c r="LYM166"/>
      <c r="LYN166"/>
      <c r="LYO166"/>
      <c r="LYP166"/>
      <c r="LYQ166"/>
      <c r="LYR166"/>
      <c r="LYS166"/>
      <c r="LYT166"/>
      <c r="LYU166"/>
      <c r="LYV166"/>
      <c r="LYW166"/>
      <c r="LYX166"/>
      <c r="LYY166"/>
      <c r="LYZ166"/>
      <c r="LZA166"/>
      <c r="LZB166"/>
      <c r="LZC166"/>
      <c r="LZD166"/>
      <c r="LZE166"/>
      <c r="LZF166"/>
      <c r="LZG166"/>
      <c r="LZH166"/>
      <c r="LZI166"/>
      <c r="LZJ166"/>
      <c r="LZK166"/>
      <c r="LZL166"/>
      <c r="LZM166"/>
      <c r="LZN166"/>
      <c r="LZO166"/>
      <c r="LZP166"/>
      <c r="LZQ166"/>
      <c r="LZR166"/>
      <c r="LZS166"/>
      <c r="LZT166"/>
      <c r="LZU166"/>
      <c r="LZV166"/>
      <c r="LZW166"/>
      <c r="LZX166"/>
      <c r="LZY166"/>
      <c r="LZZ166"/>
      <c r="MAA166"/>
      <c r="MAB166"/>
      <c r="MAC166"/>
      <c r="MAD166"/>
      <c r="MAE166"/>
      <c r="MAF166"/>
      <c r="MAG166"/>
      <c r="MAH166"/>
      <c r="MAI166"/>
      <c r="MAJ166"/>
      <c r="MAK166"/>
      <c r="MAL166"/>
      <c r="MAM166"/>
      <c r="MAN166"/>
      <c r="MAO166"/>
      <c r="MAP166"/>
      <c r="MAQ166"/>
      <c r="MAR166"/>
      <c r="MAS166"/>
      <c r="MAT166"/>
      <c r="MAU166"/>
      <c r="MAV166"/>
      <c r="MAW166"/>
      <c r="MAX166"/>
      <c r="MAY166"/>
      <c r="MAZ166"/>
      <c r="MBA166"/>
      <c r="MBB166"/>
      <c r="MBC166"/>
      <c r="MBD166"/>
      <c r="MBE166"/>
      <c r="MBF166"/>
      <c r="MBG166"/>
      <c r="MBH166"/>
      <c r="MBI166"/>
      <c r="MBJ166"/>
      <c r="MBK166"/>
      <c r="MBL166"/>
      <c r="MBM166"/>
      <c r="MBN166"/>
      <c r="MBO166"/>
      <c r="MBP166"/>
      <c r="MBQ166"/>
      <c r="MBR166"/>
      <c r="MBS166"/>
      <c r="MBT166"/>
      <c r="MBU166"/>
      <c r="MBV166"/>
      <c r="MBW166"/>
      <c r="MBX166"/>
      <c r="MBY166"/>
      <c r="MBZ166"/>
      <c r="MCA166"/>
      <c r="MCB166"/>
      <c r="MCC166"/>
      <c r="MCD166"/>
      <c r="MCE166"/>
      <c r="MCF166"/>
      <c r="MCG166"/>
      <c r="MCH166"/>
      <c r="MCI166"/>
      <c r="MCJ166"/>
      <c r="MCK166"/>
      <c r="MCL166"/>
      <c r="MCM166"/>
      <c r="MCN166"/>
      <c r="MCO166"/>
      <c r="MCP166"/>
      <c r="MCQ166"/>
      <c r="MCR166"/>
      <c r="MCS166"/>
      <c r="MCT166"/>
      <c r="MCU166"/>
      <c r="MCV166"/>
      <c r="MCW166"/>
      <c r="MCX166"/>
      <c r="MCY166"/>
      <c r="MCZ166"/>
      <c r="MDA166"/>
      <c r="MDB166"/>
      <c r="MDC166"/>
      <c r="MDD166"/>
      <c r="MDE166"/>
      <c r="MDF166"/>
      <c r="MDG166"/>
      <c r="MDH166"/>
      <c r="MDI166"/>
      <c r="MDJ166"/>
      <c r="MDK166"/>
      <c r="MDL166"/>
      <c r="MDM166"/>
      <c r="MDN166"/>
      <c r="MDO166"/>
      <c r="MDP166"/>
      <c r="MDQ166"/>
      <c r="MDR166"/>
      <c r="MDS166"/>
      <c r="MDT166"/>
      <c r="MDU166"/>
      <c r="MDV166"/>
      <c r="MDW166"/>
      <c r="MDX166"/>
      <c r="MDY166"/>
      <c r="MDZ166"/>
      <c r="MEA166"/>
      <c r="MEB166"/>
      <c r="MEC166"/>
      <c r="MED166"/>
      <c r="MEE166"/>
      <c r="MEF166"/>
      <c r="MEG166"/>
      <c r="MEH166"/>
      <c r="MEI166"/>
      <c r="MEJ166"/>
      <c r="MEK166"/>
      <c r="MEL166"/>
      <c r="MEM166"/>
      <c r="MEN166"/>
      <c r="MEO166"/>
      <c r="MEP166"/>
      <c r="MEQ166"/>
      <c r="MER166"/>
      <c r="MES166"/>
      <c r="MET166"/>
      <c r="MEU166"/>
      <c r="MEV166"/>
      <c r="MEW166"/>
      <c r="MEX166"/>
      <c r="MEY166"/>
      <c r="MEZ166"/>
      <c r="MFA166"/>
      <c r="MFB166"/>
      <c r="MFC166"/>
      <c r="MFD166"/>
      <c r="MFE166"/>
      <c r="MFF166"/>
      <c r="MFG166"/>
      <c r="MFH166"/>
      <c r="MFI166"/>
      <c r="MFJ166"/>
      <c r="MFK166"/>
      <c r="MFL166"/>
      <c r="MFM166"/>
      <c r="MFN166"/>
      <c r="MFO166"/>
      <c r="MFP166"/>
      <c r="MFQ166"/>
      <c r="MFR166"/>
      <c r="MFS166"/>
      <c r="MFT166"/>
      <c r="MFU166"/>
      <c r="MFV166"/>
      <c r="MFW166"/>
      <c r="MFX166"/>
      <c r="MFY166"/>
      <c r="MFZ166"/>
      <c r="MGA166"/>
      <c r="MGB166"/>
      <c r="MGC166"/>
      <c r="MGD166"/>
      <c r="MGE166"/>
      <c r="MGF166"/>
      <c r="MGG166"/>
      <c r="MGH166"/>
      <c r="MGI166"/>
      <c r="MGJ166"/>
      <c r="MGK166"/>
      <c r="MGL166"/>
      <c r="MGM166"/>
      <c r="MGN166"/>
      <c r="MGO166"/>
      <c r="MGP166"/>
      <c r="MGQ166"/>
      <c r="MGR166"/>
      <c r="MGS166"/>
      <c r="MGT166"/>
      <c r="MGU166"/>
      <c r="MGV166"/>
      <c r="MGW166"/>
      <c r="MGX166"/>
      <c r="MGY166"/>
      <c r="MGZ166"/>
      <c r="MHA166"/>
      <c r="MHB166"/>
      <c r="MHC166"/>
      <c r="MHD166"/>
      <c r="MHE166"/>
      <c r="MHF166"/>
      <c r="MHG166"/>
      <c r="MHH166"/>
      <c r="MHI166"/>
      <c r="MHJ166"/>
      <c r="MHK166"/>
      <c r="MHL166"/>
      <c r="MHM166"/>
      <c r="MHN166"/>
      <c r="MHO166"/>
      <c r="MHP166"/>
      <c r="MHQ166"/>
      <c r="MHR166"/>
      <c r="MHS166"/>
      <c r="MHT166"/>
      <c r="MHU166"/>
      <c r="MHV166"/>
      <c r="MHW166"/>
      <c r="MHX166"/>
      <c r="MHY166"/>
      <c r="MHZ166"/>
      <c r="MIA166"/>
      <c r="MIB166"/>
      <c r="MIC166"/>
      <c r="MID166"/>
      <c r="MIE166"/>
      <c r="MIF166"/>
      <c r="MIG166"/>
      <c r="MIH166"/>
      <c r="MII166"/>
      <c r="MIJ166"/>
      <c r="MIK166"/>
      <c r="MIL166"/>
      <c r="MIM166"/>
      <c r="MIN166"/>
      <c r="MIO166"/>
      <c r="MIP166"/>
      <c r="MIQ166"/>
      <c r="MIR166"/>
      <c r="MIS166"/>
      <c r="MIT166"/>
      <c r="MIU166"/>
      <c r="MIV166"/>
      <c r="MIW166"/>
      <c r="MIX166"/>
      <c r="MIY166"/>
      <c r="MIZ166"/>
      <c r="MJA166"/>
      <c r="MJB166"/>
      <c r="MJC166"/>
      <c r="MJD166"/>
      <c r="MJE166"/>
      <c r="MJF166"/>
      <c r="MJG166"/>
      <c r="MJH166"/>
      <c r="MJI166"/>
      <c r="MJJ166"/>
      <c r="MJK166"/>
      <c r="MJL166"/>
      <c r="MJM166"/>
      <c r="MJN166"/>
      <c r="MJO166"/>
      <c r="MJP166"/>
      <c r="MJQ166"/>
      <c r="MJR166"/>
      <c r="MJS166"/>
      <c r="MJT166"/>
      <c r="MJU166"/>
      <c r="MJV166"/>
      <c r="MJW166"/>
      <c r="MJX166"/>
      <c r="MJY166"/>
      <c r="MJZ166"/>
      <c r="MKA166"/>
      <c r="MKB166"/>
      <c r="MKC166"/>
      <c r="MKD166"/>
      <c r="MKE166"/>
      <c r="MKF166"/>
      <c r="MKG166"/>
      <c r="MKH166"/>
      <c r="MKI166"/>
      <c r="MKJ166"/>
      <c r="MKK166"/>
      <c r="MKL166"/>
      <c r="MKM166"/>
      <c r="MKN166"/>
      <c r="MKO166"/>
      <c r="MKP166"/>
      <c r="MKQ166"/>
      <c r="MKR166"/>
      <c r="MKS166"/>
      <c r="MKT166"/>
      <c r="MKU166"/>
      <c r="MKV166"/>
      <c r="MKW166"/>
      <c r="MKX166"/>
      <c r="MKY166"/>
      <c r="MKZ166"/>
      <c r="MLA166"/>
      <c r="MLB166"/>
      <c r="MLC166"/>
      <c r="MLD166"/>
      <c r="MLE166"/>
      <c r="MLF166"/>
      <c r="MLG166"/>
      <c r="MLH166"/>
      <c r="MLI166"/>
      <c r="MLJ166"/>
      <c r="MLK166"/>
      <c r="MLL166"/>
      <c r="MLM166"/>
      <c r="MLN166"/>
      <c r="MLO166"/>
      <c r="MLP166"/>
      <c r="MLQ166"/>
      <c r="MLR166"/>
      <c r="MLS166"/>
      <c r="MLT166"/>
      <c r="MLU166"/>
      <c r="MLV166"/>
      <c r="MLW166"/>
      <c r="MLX166"/>
      <c r="MLY166"/>
      <c r="MLZ166"/>
      <c r="MMA166"/>
      <c r="MMB166"/>
      <c r="MMC166"/>
      <c r="MMD166"/>
      <c r="MME166"/>
      <c r="MMF166"/>
      <c r="MMG166"/>
      <c r="MMH166"/>
      <c r="MMI166"/>
      <c r="MMJ166"/>
      <c r="MMK166"/>
      <c r="MML166"/>
      <c r="MMM166"/>
      <c r="MMN166"/>
      <c r="MMO166"/>
      <c r="MMP166"/>
      <c r="MMQ166"/>
      <c r="MMR166"/>
      <c r="MMS166"/>
      <c r="MMT166"/>
      <c r="MMU166"/>
      <c r="MMV166"/>
      <c r="MMW166"/>
      <c r="MMX166"/>
      <c r="MMY166"/>
      <c r="MMZ166"/>
      <c r="MNA166"/>
      <c r="MNB166"/>
      <c r="MNC166"/>
      <c r="MND166"/>
      <c r="MNE166"/>
      <c r="MNF166"/>
      <c r="MNG166"/>
      <c r="MNH166"/>
      <c r="MNI166"/>
      <c r="MNJ166"/>
      <c r="MNK166"/>
      <c r="MNL166"/>
      <c r="MNM166"/>
      <c r="MNN166"/>
      <c r="MNO166"/>
      <c r="MNP166"/>
      <c r="MNQ166"/>
      <c r="MNR166"/>
      <c r="MNS166"/>
      <c r="MNT166"/>
      <c r="MNU166"/>
      <c r="MNV166"/>
      <c r="MNW166"/>
      <c r="MNX166"/>
      <c r="MNY166"/>
      <c r="MNZ166"/>
      <c r="MOA166"/>
      <c r="MOB166"/>
      <c r="MOC166"/>
      <c r="MOD166"/>
      <c r="MOE166"/>
      <c r="MOF166"/>
      <c r="MOG166"/>
      <c r="MOH166"/>
      <c r="MOI166"/>
      <c r="MOJ166"/>
      <c r="MOK166"/>
      <c r="MOL166"/>
      <c r="MOM166"/>
      <c r="MON166"/>
      <c r="MOO166"/>
      <c r="MOP166"/>
      <c r="MOQ166"/>
      <c r="MOR166"/>
      <c r="MOS166"/>
      <c r="MOT166"/>
      <c r="MOU166"/>
      <c r="MOV166"/>
      <c r="MOW166"/>
      <c r="MOX166"/>
      <c r="MOY166"/>
      <c r="MOZ166"/>
      <c r="MPA166"/>
      <c r="MPB166"/>
      <c r="MPC166"/>
      <c r="MPD166"/>
      <c r="MPE166"/>
      <c r="MPF166"/>
      <c r="MPG166"/>
      <c r="MPH166"/>
      <c r="MPI166"/>
      <c r="MPJ166"/>
      <c r="MPK166"/>
      <c r="MPL166"/>
      <c r="MPM166"/>
      <c r="MPN166"/>
      <c r="MPO166"/>
      <c r="MPP166"/>
      <c r="MPQ166"/>
      <c r="MPR166"/>
      <c r="MPS166"/>
      <c r="MPT166"/>
      <c r="MPU166"/>
      <c r="MPV166"/>
      <c r="MPW166"/>
      <c r="MPX166"/>
      <c r="MPY166"/>
      <c r="MPZ166"/>
      <c r="MQA166"/>
      <c r="MQB166"/>
      <c r="MQC166"/>
      <c r="MQD166"/>
      <c r="MQE166"/>
      <c r="MQF166"/>
      <c r="MQG166"/>
      <c r="MQH166"/>
      <c r="MQI166"/>
      <c r="MQJ166"/>
      <c r="MQK166"/>
      <c r="MQL166"/>
      <c r="MQM166"/>
      <c r="MQN166"/>
      <c r="MQO166"/>
      <c r="MQP166"/>
      <c r="MQQ166"/>
      <c r="MQR166"/>
      <c r="MQS166"/>
      <c r="MQT166"/>
      <c r="MQU166"/>
      <c r="MQV166"/>
      <c r="MQW166"/>
      <c r="MQX166"/>
      <c r="MQY166"/>
      <c r="MQZ166"/>
      <c r="MRA166"/>
      <c r="MRB166"/>
      <c r="MRC166"/>
      <c r="MRD166"/>
      <c r="MRE166"/>
      <c r="MRF166"/>
      <c r="MRG166"/>
      <c r="MRH166"/>
      <c r="MRI166"/>
      <c r="MRJ166"/>
      <c r="MRK166"/>
      <c r="MRL166"/>
      <c r="MRM166"/>
      <c r="MRN166"/>
      <c r="MRO166"/>
      <c r="MRP166"/>
      <c r="MRQ166"/>
      <c r="MRR166"/>
      <c r="MRS166"/>
      <c r="MRT166"/>
      <c r="MRU166"/>
      <c r="MRV166"/>
      <c r="MRW166"/>
      <c r="MRX166"/>
      <c r="MRY166"/>
      <c r="MRZ166"/>
      <c r="MSA166"/>
      <c r="MSB166"/>
      <c r="MSC166"/>
      <c r="MSD166"/>
      <c r="MSE166"/>
      <c r="MSF166"/>
      <c r="MSG166"/>
      <c r="MSH166"/>
      <c r="MSI166"/>
      <c r="MSJ166"/>
      <c r="MSK166"/>
      <c r="MSL166"/>
      <c r="MSM166"/>
      <c r="MSN166"/>
      <c r="MSO166"/>
      <c r="MSP166"/>
      <c r="MSQ166"/>
      <c r="MSR166"/>
      <c r="MSS166"/>
      <c r="MST166"/>
      <c r="MSU166"/>
      <c r="MSV166"/>
      <c r="MSW166"/>
      <c r="MSX166"/>
      <c r="MSY166"/>
      <c r="MSZ166"/>
      <c r="MTA166"/>
      <c r="MTB166"/>
      <c r="MTC166"/>
      <c r="MTD166"/>
      <c r="MTE166"/>
      <c r="MTF166"/>
      <c r="MTG166"/>
      <c r="MTH166"/>
      <c r="MTI166"/>
      <c r="MTJ166"/>
      <c r="MTK166"/>
      <c r="MTL166"/>
      <c r="MTM166"/>
      <c r="MTN166"/>
      <c r="MTO166"/>
      <c r="MTP166"/>
      <c r="MTQ166"/>
      <c r="MTR166"/>
      <c r="MTS166"/>
      <c r="MTT166"/>
      <c r="MTU166"/>
      <c r="MTV166"/>
      <c r="MTW166"/>
      <c r="MTX166"/>
      <c r="MTY166"/>
      <c r="MTZ166"/>
      <c r="MUA166"/>
      <c r="MUB166"/>
      <c r="MUC166"/>
      <c r="MUD166"/>
      <c r="MUE166"/>
      <c r="MUF166"/>
      <c r="MUG166"/>
      <c r="MUH166"/>
      <c r="MUI166"/>
      <c r="MUJ166"/>
      <c r="MUK166"/>
      <c r="MUL166"/>
      <c r="MUM166"/>
      <c r="MUN166"/>
      <c r="MUO166"/>
      <c r="MUP166"/>
      <c r="MUQ166"/>
      <c r="MUR166"/>
      <c r="MUS166"/>
      <c r="MUT166"/>
      <c r="MUU166"/>
      <c r="MUV166"/>
      <c r="MUW166"/>
      <c r="MUX166"/>
      <c r="MUY166"/>
      <c r="MUZ166"/>
      <c r="MVA166"/>
      <c r="MVB166"/>
      <c r="MVC166"/>
      <c r="MVD166"/>
      <c r="MVE166"/>
      <c r="MVF166"/>
      <c r="MVG166"/>
      <c r="MVH166"/>
      <c r="MVI166"/>
      <c r="MVJ166"/>
      <c r="MVK166"/>
      <c r="MVL166"/>
      <c r="MVM166"/>
      <c r="MVN166"/>
      <c r="MVO166"/>
      <c r="MVP166"/>
      <c r="MVQ166"/>
      <c r="MVR166"/>
      <c r="MVS166"/>
      <c r="MVT166"/>
      <c r="MVU166"/>
      <c r="MVV166"/>
      <c r="MVW166"/>
      <c r="MVX166"/>
      <c r="MVY166"/>
      <c r="MVZ166"/>
      <c r="MWA166"/>
      <c r="MWB166"/>
      <c r="MWC166"/>
      <c r="MWD166"/>
      <c r="MWE166"/>
      <c r="MWF166"/>
      <c r="MWG166"/>
      <c r="MWH166"/>
      <c r="MWI166"/>
      <c r="MWJ166"/>
      <c r="MWK166"/>
      <c r="MWL166"/>
      <c r="MWM166"/>
      <c r="MWN166"/>
      <c r="MWO166"/>
      <c r="MWP166"/>
      <c r="MWQ166"/>
      <c r="MWR166"/>
      <c r="MWS166"/>
      <c r="MWT166"/>
      <c r="MWU166"/>
      <c r="MWV166"/>
      <c r="MWW166"/>
      <c r="MWX166"/>
      <c r="MWY166"/>
      <c r="MWZ166"/>
      <c r="MXA166"/>
      <c r="MXB166"/>
      <c r="MXC166"/>
      <c r="MXD166"/>
      <c r="MXE166"/>
      <c r="MXF166"/>
      <c r="MXG166"/>
      <c r="MXH166"/>
      <c r="MXI166"/>
      <c r="MXJ166"/>
      <c r="MXK166"/>
      <c r="MXL166"/>
      <c r="MXM166"/>
      <c r="MXN166"/>
      <c r="MXO166"/>
      <c r="MXP166"/>
      <c r="MXQ166"/>
      <c r="MXR166"/>
      <c r="MXS166"/>
      <c r="MXT166"/>
      <c r="MXU166"/>
      <c r="MXV166"/>
      <c r="MXW166"/>
      <c r="MXX166"/>
      <c r="MXY166"/>
      <c r="MXZ166"/>
      <c r="MYA166"/>
      <c r="MYB166"/>
      <c r="MYC166"/>
      <c r="MYD166"/>
      <c r="MYE166"/>
      <c r="MYF166"/>
      <c r="MYG166"/>
      <c r="MYH166"/>
      <c r="MYI166"/>
      <c r="MYJ166"/>
      <c r="MYK166"/>
      <c r="MYL166"/>
      <c r="MYM166"/>
      <c r="MYN166"/>
      <c r="MYO166"/>
      <c r="MYP166"/>
      <c r="MYQ166"/>
      <c r="MYR166"/>
      <c r="MYS166"/>
      <c r="MYT166"/>
      <c r="MYU166"/>
      <c r="MYV166"/>
      <c r="MYW166"/>
      <c r="MYX166"/>
      <c r="MYY166"/>
      <c r="MYZ166"/>
      <c r="MZA166"/>
      <c r="MZB166"/>
      <c r="MZC166"/>
      <c r="MZD166"/>
      <c r="MZE166"/>
      <c r="MZF166"/>
      <c r="MZG166"/>
      <c r="MZH166"/>
      <c r="MZI166"/>
      <c r="MZJ166"/>
      <c r="MZK166"/>
      <c r="MZL166"/>
      <c r="MZM166"/>
      <c r="MZN166"/>
      <c r="MZO166"/>
      <c r="MZP166"/>
      <c r="MZQ166"/>
      <c r="MZR166"/>
      <c r="MZS166"/>
      <c r="MZT166"/>
      <c r="MZU166"/>
      <c r="MZV166"/>
      <c r="MZW166"/>
      <c r="MZX166"/>
      <c r="MZY166"/>
      <c r="MZZ166"/>
      <c r="NAA166"/>
      <c r="NAB166"/>
      <c r="NAC166"/>
      <c r="NAD166"/>
      <c r="NAE166"/>
      <c r="NAF166"/>
      <c r="NAG166"/>
      <c r="NAH166"/>
      <c r="NAI166"/>
      <c r="NAJ166"/>
      <c r="NAK166"/>
      <c r="NAL166"/>
      <c r="NAM166"/>
      <c r="NAN166"/>
      <c r="NAO166"/>
      <c r="NAP166"/>
      <c r="NAQ166"/>
      <c r="NAR166"/>
      <c r="NAS166"/>
      <c r="NAT166"/>
      <c r="NAU166"/>
      <c r="NAV166"/>
      <c r="NAW166"/>
      <c r="NAX166"/>
      <c r="NAY166"/>
      <c r="NAZ166"/>
      <c r="NBA166"/>
      <c r="NBB166"/>
      <c r="NBC166"/>
      <c r="NBD166"/>
      <c r="NBE166"/>
      <c r="NBF166"/>
      <c r="NBG166"/>
      <c r="NBH166"/>
      <c r="NBI166"/>
      <c r="NBJ166"/>
      <c r="NBK166"/>
      <c r="NBL166"/>
      <c r="NBM166"/>
      <c r="NBN166"/>
      <c r="NBO166"/>
      <c r="NBP166"/>
      <c r="NBQ166"/>
      <c r="NBR166"/>
      <c r="NBS166"/>
      <c r="NBT166"/>
      <c r="NBU166"/>
      <c r="NBV166"/>
      <c r="NBW166"/>
      <c r="NBX166"/>
      <c r="NBY166"/>
      <c r="NBZ166"/>
      <c r="NCA166"/>
      <c r="NCB166"/>
      <c r="NCC166"/>
      <c r="NCD166"/>
      <c r="NCE166"/>
      <c r="NCF166"/>
      <c r="NCG166"/>
      <c r="NCH166"/>
      <c r="NCI166"/>
      <c r="NCJ166"/>
      <c r="NCK166"/>
      <c r="NCL166"/>
      <c r="NCM166"/>
      <c r="NCN166"/>
      <c r="NCO166"/>
      <c r="NCP166"/>
      <c r="NCQ166"/>
      <c r="NCR166"/>
      <c r="NCS166"/>
      <c r="NCT166"/>
      <c r="NCU166"/>
      <c r="NCV166"/>
      <c r="NCW166"/>
      <c r="NCX166"/>
      <c r="NCY166"/>
      <c r="NCZ166"/>
      <c r="NDA166"/>
      <c r="NDB166"/>
      <c r="NDC166"/>
      <c r="NDD166"/>
      <c r="NDE166"/>
      <c r="NDF166"/>
      <c r="NDG166"/>
      <c r="NDH166"/>
      <c r="NDI166"/>
      <c r="NDJ166"/>
      <c r="NDK166"/>
      <c r="NDL166"/>
      <c r="NDM166"/>
      <c r="NDN166"/>
      <c r="NDO166"/>
      <c r="NDP166"/>
      <c r="NDQ166"/>
      <c r="NDR166"/>
      <c r="NDS166"/>
      <c r="NDT166"/>
      <c r="NDU166"/>
      <c r="NDV166"/>
      <c r="NDW166"/>
      <c r="NDX166"/>
      <c r="NDY166"/>
      <c r="NDZ166"/>
      <c r="NEA166"/>
      <c r="NEB166"/>
      <c r="NEC166"/>
      <c r="NED166"/>
      <c r="NEE166"/>
      <c r="NEF166"/>
      <c r="NEG166"/>
      <c r="NEH166"/>
      <c r="NEI166"/>
      <c r="NEJ166"/>
      <c r="NEK166"/>
      <c r="NEL166"/>
      <c r="NEM166"/>
      <c r="NEN166"/>
      <c r="NEO166"/>
      <c r="NEP166"/>
      <c r="NEQ166"/>
      <c r="NER166"/>
      <c r="NES166"/>
      <c r="NET166"/>
      <c r="NEU166"/>
      <c r="NEV166"/>
      <c r="NEW166"/>
      <c r="NEX166"/>
      <c r="NEY166"/>
      <c r="NEZ166"/>
      <c r="NFA166"/>
      <c r="NFB166"/>
      <c r="NFC166"/>
      <c r="NFD166"/>
      <c r="NFE166"/>
      <c r="NFF166"/>
      <c r="NFG166"/>
      <c r="NFH166"/>
      <c r="NFI166"/>
      <c r="NFJ166"/>
      <c r="NFK166"/>
      <c r="NFL166"/>
      <c r="NFM166"/>
      <c r="NFN166"/>
      <c r="NFO166"/>
      <c r="NFP166"/>
      <c r="NFQ166"/>
      <c r="NFR166"/>
      <c r="NFS166"/>
      <c r="NFT166"/>
      <c r="NFU166"/>
      <c r="NFV166"/>
      <c r="NFW166"/>
      <c r="NFX166"/>
      <c r="NFY166"/>
      <c r="NFZ166"/>
      <c r="NGA166"/>
      <c r="NGB166"/>
      <c r="NGC166"/>
      <c r="NGD166"/>
      <c r="NGE166"/>
      <c r="NGF166"/>
      <c r="NGG166"/>
      <c r="NGH166"/>
      <c r="NGI166"/>
      <c r="NGJ166"/>
      <c r="NGK166"/>
      <c r="NGL166"/>
      <c r="NGM166"/>
      <c r="NGN166"/>
      <c r="NGO166"/>
      <c r="NGP166"/>
      <c r="NGQ166"/>
      <c r="NGR166"/>
      <c r="NGS166"/>
      <c r="NGT166"/>
      <c r="NGU166"/>
      <c r="NGV166"/>
      <c r="NGW166"/>
      <c r="NGX166"/>
      <c r="NGY166"/>
      <c r="NGZ166"/>
      <c r="NHA166"/>
      <c r="NHB166"/>
      <c r="NHC166"/>
      <c r="NHD166"/>
      <c r="NHE166"/>
      <c r="NHF166"/>
      <c r="NHG166"/>
      <c r="NHH166"/>
      <c r="NHI166"/>
      <c r="NHJ166"/>
      <c r="NHK166"/>
      <c r="NHL166"/>
      <c r="NHM166"/>
      <c r="NHN166"/>
      <c r="NHO166"/>
      <c r="NHP166"/>
      <c r="NHQ166"/>
      <c r="NHR166"/>
      <c r="NHS166"/>
      <c r="NHT166"/>
      <c r="NHU166"/>
      <c r="NHV166"/>
      <c r="NHW166"/>
      <c r="NHX166"/>
      <c r="NHY166"/>
      <c r="NHZ166"/>
      <c r="NIA166"/>
      <c r="NIB166"/>
      <c r="NIC166"/>
      <c r="NID166"/>
      <c r="NIE166"/>
      <c r="NIF166"/>
      <c r="NIG166"/>
      <c r="NIH166"/>
      <c r="NII166"/>
      <c r="NIJ166"/>
      <c r="NIK166"/>
      <c r="NIL166"/>
      <c r="NIM166"/>
      <c r="NIN166"/>
      <c r="NIO166"/>
      <c r="NIP166"/>
      <c r="NIQ166"/>
      <c r="NIR166"/>
      <c r="NIS166"/>
      <c r="NIT166"/>
      <c r="NIU166"/>
      <c r="NIV166"/>
      <c r="NIW166"/>
      <c r="NIX166"/>
      <c r="NIY166"/>
      <c r="NIZ166"/>
      <c r="NJA166"/>
      <c r="NJB166"/>
      <c r="NJC166"/>
      <c r="NJD166"/>
      <c r="NJE166"/>
      <c r="NJF166"/>
      <c r="NJG166"/>
      <c r="NJH166"/>
      <c r="NJI166"/>
      <c r="NJJ166"/>
      <c r="NJK166"/>
      <c r="NJL166"/>
      <c r="NJM166"/>
      <c r="NJN166"/>
      <c r="NJO166"/>
      <c r="NJP166"/>
      <c r="NJQ166"/>
      <c r="NJR166"/>
      <c r="NJS166"/>
      <c r="NJT166"/>
      <c r="NJU166"/>
      <c r="NJV166"/>
      <c r="NJW166"/>
      <c r="NJX166"/>
      <c r="NJY166"/>
      <c r="NJZ166"/>
      <c r="NKA166"/>
      <c r="NKB166"/>
      <c r="NKC166"/>
      <c r="NKD166"/>
      <c r="NKE166"/>
      <c r="NKF166"/>
      <c r="NKG166"/>
      <c r="NKH166"/>
      <c r="NKI166"/>
      <c r="NKJ166"/>
      <c r="NKK166"/>
      <c r="NKL166"/>
      <c r="NKM166"/>
      <c r="NKN166"/>
      <c r="NKO166"/>
      <c r="NKP166"/>
      <c r="NKQ166"/>
      <c r="NKR166"/>
      <c r="NKS166"/>
      <c r="NKT166"/>
      <c r="NKU166"/>
      <c r="NKV166"/>
      <c r="NKW166"/>
      <c r="NKX166"/>
      <c r="NKY166"/>
      <c r="NKZ166"/>
      <c r="NLA166"/>
      <c r="NLB166"/>
      <c r="NLC166"/>
      <c r="NLD166"/>
      <c r="NLE166"/>
      <c r="NLF166"/>
      <c r="NLG166"/>
      <c r="NLH166"/>
      <c r="NLI166"/>
      <c r="NLJ166"/>
      <c r="NLK166"/>
      <c r="NLL166"/>
      <c r="NLM166"/>
      <c r="NLN166"/>
      <c r="NLO166"/>
      <c r="NLP166"/>
      <c r="NLQ166"/>
      <c r="NLR166"/>
      <c r="NLS166"/>
      <c r="NLT166"/>
      <c r="NLU166"/>
      <c r="NLV166"/>
      <c r="NLW166"/>
      <c r="NLX166"/>
      <c r="NLY166"/>
      <c r="NLZ166"/>
      <c r="NMA166"/>
      <c r="NMB166"/>
      <c r="NMC166"/>
      <c r="NMD166"/>
      <c r="NME166"/>
      <c r="NMF166"/>
      <c r="NMG166"/>
      <c r="NMH166"/>
      <c r="NMI166"/>
      <c r="NMJ166"/>
      <c r="NMK166"/>
      <c r="NML166"/>
      <c r="NMM166"/>
      <c r="NMN166"/>
      <c r="NMO166"/>
      <c r="NMP166"/>
      <c r="NMQ166"/>
      <c r="NMR166"/>
      <c r="NMS166"/>
      <c r="NMT166"/>
      <c r="NMU166"/>
      <c r="NMV166"/>
      <c r="NMW166"/>
      <c r="NMX166"/>
      <c r="NMY166"/>
      <c r="NMZ166"/>
      <c r="NNA166"/>
      <c r="NNB166"/>
      <c r="NNC166"/>
      <c r="NND166"/>
      <c r="NNE166"/>
      <c r="NNF166"/>
      <c r="NNG166"/>
      <c r="NNH166"/>
      <c r="NNI166"/>
      <c r="NNJ166"/>
      <c r="NNK166"/>
      <c r="NNL166"/>
      <c r="NNM166"/>
      <c r="NNN166"/>
      <c r="NNO166"/>
      <c r="NNP166"/>
      <c r="NNQ166"/>
      <c r="NNR166"/>
      <c r="NNS166"/>
      <c r="NNT166"/>
      <c r="NNU166"/>
      <c r="NNV166"/>
      <c r="NNW166"/>
      <c r="NNX166"/>
      <c r="NNY166"/>
      <c r="NNZ166"/>
      <c r="NOA166"/>
      <c r="NOB166"/>
      <c r="NOC166"/>
      <c r="NOD166"/>
      <c r="NOE166"/>
      <c r="NOF166"/>
      <c r="NOG166"/>
      <c r="NOH166"/>
      <c r="NOI166"/>
      <c r="NOJ166"/>
      <c r="NOK166"/>
      <c r="NOL166"/>
      <c r="NOM166"/>
      <c r="NON166"/>
      <c r="NOO166"/>
      <c r="NOP166"/>
      <c r="NOQ166"/>
      <c r="NOR166"/>
      <c r="NOS166"/>
      <c r="NOT166"/>
      <c r="NOU166"/>
      <c r="NOV166"/>
      <c r="NOW166"/>
      <c r="NOX166"/>
      <c r="NOY166"/>
      <c r="NOZ166"/>
      <c r="NPA166"/>
      <c r="NPB166"/>
      <c r="NPC166"/>
      <c r="NPD166"/>
      <c r="NPE166"/>
      <c r="NPF166"/>
      <c r="NPG166"/>
      <c r="NPH166"/>
      <c r="NPI166"/>
      <c r="NPJ166"/>
      <c r="NPK166"/>
      <c r="NPL166"/>
      <c r="NPM166"/>
      <c r="NPN166"/>
      <c r="NPO166"/>
      <c r="NPP166"/>
      <c r="NPQ166"/>
      <c r="NPR166"/>
      <c r="NPS166"/>
      <c r="NPT166"/>
      <c r="NPU166"/>
      <c r="NPV166"/>
      <c r="NPW166"/>
      <c r="NPX166"/>
      <c r="NPY166"/>
      <c r="NPZ166"/>
      <c r="NQA166"/>
      <c r="NQB166"/>
      <c r="NQC166"/>
      <c r="NQD166"/>
      <c r="NQE166"/>
      <c r="NQF166"/>
      <c r="NQG166"/>
      <c r="NQH166"/>
      <c r="NQI166"/>
      <c r="NQJ166"/>
      <c r="NQK166"/>
      <c r="NQL166"/>
      <c r="NQM166"/>
      <c r="NQN166"/>
      <c r="NQO166"/>
      <c r="NQP166"/>
      <c r="NQQ166"/>
      <c r="NQR166"/>
      <c r="NQS166"/>
      <c r="NQT166"/>
      <c r="NQU166"/>
      <c r="NQV166"/>
      <c r="NQW166"/>
      <c r="NQX166"/>
      <c r="NQY166"/>
      <c r="NQZ166"/>
      <c r="NRA166"/>
      <c r="NRB166"/>
      <c r="NRC166"/>
      <c r="NRD166"/>
      <c r="NRE166"/>
      <c r="NRF166"/>
      <c r="NRG166"/>
      <c r="NRH166"/>
      <c r="NRI166"/>
      <c r="NRJ166"/>
      <c r="NRK166"/>
      <c r="NRL166"/>
      <c r="NRM166"/>
      <c r="NRN166"/>
      <c r="NRO166"/>
      <c r="NRP166"/>
      <c r="NRQ166"/>
      <c r="NRR166"/>
      <c r="NRS166"/>
      <c r="NRT166"/>
      <c r="NRU166"/>
      <c r="NRV166"/>
      <c r="NRW166"/>
      <c r="NRX166"/>
      <c r="NRY166"/>
      <c r="NRZ166"/>
      <c r="NSA166"/>
      <c r="NSB166"/>
      <c r="NSC166"/>
      <c r="NSD166"/>
      <c r="NSE166"/>
      <c r="NSF166"/>
      <c r="NSG166"/>
      <c r="NSH166"/>
      <c r="NSI166"/>
      <c r="NSJ166"/>
      <c r="NSK166"/>
      <c r="NSL166"/>
      <c r="NSM166"/>
      <c r="NSN166"/>
      <c r="NSO166"/>
      <c r="NSP166"/>
      <c r="NSQ166"/>
      <c r="NSR166"/>
      <c r="NSS166"/>
      <c r="NST166"/>
      <c r="NSU166"/>
      <c r="NSV166"/>
      <c r="NSW166"/>
      <c r="NSX166"/>
      <c r="NSY166"/>
      <c r="NSZ166"/>
      <c r="NTA166"/>
      <c r="NTB166"/>
      <c r="NTC166"/>
      <c r="NTD166"/>
      <c r="NTE166"/>
      <c r="NTF166"/>
      <c r="NTG166"/>
      <c r="NTH166"/>
      <c r="NTI166"/>
      <c r="NTJ166"/>
      <c r="NTK166"/>
      <c r="NTL166"/>
      <c r="NTM166"/>
      <c r="NTN166"/>
      <c r="NTO166"/>
      <c r="NTP166"/>
      <c r="NTQ166"/>
      <c r="NTR166"/>
      <c r="NTS166"/>
      <c r="NTT166"/>
      <c r="NTU166"/>
      <c r="NTV166"/>
      <c r="NTW166"/>
      <c r="NTX166"/>
      <c r="NTY166"/>
      <c r="NTZ166"/>
      <c r="NUA166"/>
      <c r="NUB166"/>
      <c r="NUC166"/>
      <c r="NUD166"/>
      <c r="NUE166"/>
      <c r="NUF166"/>
      <c r="NUG166"/>
      <c r="NUH166"/>
      <c r="NUI166"/>
      <c r="NUJ166"/>
      <c r="NUK166"/>
      <c r="NUL166"/>
      <c r="NUM166"/>
      <c r="NUN166"/>
      <c r="NUO166"/>
      <c r="NUP166"/>
      <c r="NUQ166"/>
      <c r="NUR166"/>
      <c r="NUS166"/>
      <c r="NUT166"/>
      <c r="NUU166"/>
      <c r="NUV166"/>
      <c r="NUW166"/>
      <c r="NUX166"/>
      <c r="NUY166"/>
      <c r="NUZ166"/>
      <c r="NVA166"/>
      <c r="NVB166"/>
      <c r="NVC166"/>
      <c r="NVD166"/>
      <c r="NVE166"/>
      <c r="NVF166"/>
      <c r="NVG166"/>
      <c r="NVH166"/>
      <c r="NVI166"/>
      <c r="NVJ166"/>
      <c r="NVK166"/>
      <c r="NVL166"/>
      <c r="NVM166"/>
      <c r="NVN166"/>
      <c r="NVO166"/>
      <c r="NVP166"/>
      <c r="NVQ166"/>
      <c r="NVR166"/>
      <c r="NVS166"/>
      <c r="NVT166"/>
      <c r="NVU166"/>
      <c r="NVV166"/>
      <c r="NVW166"/>
      <c r="NVX166"/>
      <c r="NVY166"/>
      <c r="NVZ166"/>
      <c r="NWA166"/>
      <c r="NWB166"/>
      <c r="NWC166"/>
      <c r="NWD166"/>
      <c r="NWE166"/>
      <c r="NWF166"/>
      <c r="NWG166"/>
      <c r="NWH166"/>
      <c r="NWI166"/>
      <c r="NWJ166"/>
      <c r="NWK166"/>
      <c r="NWL166"/>
      <c r="NWM166"/>
      <c r="NWN166"/>
      <c r="NWO166"/>
      <c r="NWP166"/>
      <c r="NWQ166"/>
      <c r="NWR166"/>
      <c r="NWS166"/>
      <c r="NWT166"/>
      <c r="NWU166"/>
      <c r="NWV166"/>
      <c r="NWW166"/>
      <c r="NWX166"/>
      <c r="NWY166"/>
      <c r="NWZ166"/>
      <c r="NXA166"/>
      <c r="NXB166"/>
      <c r="NXC166"/>
      <c r="NXD166"/>
      <c r="NXE166"/>
      <c r="NXF166"/>
      <c r="NXG166"/>
      <c r="NXH166"/>
      <c r="NXI166"/>
      <c r="NXJ166"/>
      <c r="NXK166"/>
      <c r="NXL166"/>
      <c r="NXM166"/>
      <c r="NXN166"/>
      <c r="NXO166"/>
      <c r="NXP166"/>
      <c r="NXQ166"/>
      <c r="NXR166"/>
      <c r="NXS166"/>
      <c r="NXT166"/>
      <c r="NXU166"/>
      <c r="NXV166"/>
      <c r="NXW166"/>
      <c r="NXX166"/>
      <c r="NXY166"/>
      <c r="NXZ166"/>
      <c r="NYA166"/>
      <c r="NYB166"/>
      <c r="NYC166"/>
      <c r="NYD166"/>
      <c r="NYE166"/>
      <c r="NYF166"/>
      <c r="NYG166"/>
      <c r="NYH166"/>
      <c r="NYI166"/>
      <c r="NYJ166"/>
      <c r="NYK166"/>
      <c r="NYL166"/>
      <c r="NYM166"/>
      <c r="NYN166"/>
      <c r="NYO166"/>
      <c r="NYP166"/>
      <c r="NYQ166"/>
      <c r="NYR166"/>
      <c r="NYS166"/>
      <c r="NYT166"/>
      <c r="NYU166"/>
      <c r="NYV166"/>
      <c r="NYW166"/>
      <c r="NYX166"/>
      <c r="NYY166"/>
      <c r="NYZ166"/>
      <c r="NZA166"/>
      <c r="NZB166"/>
      <c r="NZC166"/>
      <c r="NZD166"/>
      <c r="NZE166"/>
      <c r="NZF166"/>
      <c r="NZG166"/>
      <c r="NZH166"/>
      <c r="NZI166"/>
      <c r="NZJ166"/>
      <c r="NZK166"/>
      <c r="NZL166"/>
      <c r="NZM166"/>
      <c r="NZN166"/>
      <c r="NZO166"/>
      <c r="NZP166"/>
      <c r="NZQ166"/>
      <c r="NZR166"/>
      <c r="NZS166"/>
      <c r="NZT166"/>
      <c r="NZU166"/>
      <c r="NZV166"/>
      <c r="NZW166"/>
      <c r="NZX166"/>
      <c r="NZY166"/>
      <c r="NZZ166"/>
      <c r="OAA166"/>
      <c r="OAB166"/>
      <c r="OAC166"/>
      <c r="OAD166"/>
      <c r="OAE166"/>
      <c r="OAF166"/>
      <c r="OAG166"/>
      <c r="OAH166"/>
      <c r="OAI166"/>
      <c r="OAJ166"/>
      <c r="OAK166"/>
      <c r="OAL166"/>
      <c r="OAM166"/>
      <c r="OAN166"/>
      <c r="OAO166"/>
      <c r="OAP166"/>
      <c r="OAQ166"/>
      <c r="OAR166"/>
      <c r="OAS166"/>
      <c r="OAT166"/>
      <c r="OAU166"/>
      <c r="OAV166"/>
      <c r="OAW166"/>
      <c r="OAX166"/>
      <c r="OAY166"/>
      <c r="OAZ166"/>
      <c r="OBA166"/>
      <c r="OBB166"/>
      <c r="OBC166"/>
      <c r="OBD166"/>
      <c r="OBE166"/>
      <c r="OBF166"/>
      <c r="OBG166"/>
      <c r="OBH166"/>
      <c r="OBI166"/>
      <c r="OBJ166"/>
      <c r="OBK166"/>
      <c r="OBL166"/>
      <c r="OBM166"/>
      <c r="OBN166"/>
      <c r="OBO166"/>
      <c r="OBP166"/>
      <c r="OBQ166"/>
      <c r="OBR166"/>
      <c r="OBS166"/>
      <c r="OBT166"/>
      <c r="OBU166"/>
      <c r="OBV166"/>
      <c r="OBW166"/>
      <c r="OBX166"/>
      <c r="OBY166"/>
      <c r="OBZ166"/>
      <c r="OCA166"/>
      <c r="OCB166"/>
      <c r="OCC166"/>
      <c r="OCD166"/>
      <c r="OCE166"/>
      <c r="OCF166"/>
      <c r="OCG166"/>
      <c r="OCH166"/>
      <c r="OCI166"/>
      <c r="OCJ166"/>
      <c r="OCK166"/>
      <c r="OCL166"/>
      <c r="OCM166"/>
      <c r="OCN166"/>
      <c r="OCO166"/>
      <c r="OCP166"/>
      <c r="OCQ166"/>
      <c r="OCR166"/>
      <c r="OCS166"/>
      <c r="OCT166"/>
      <c r="OCU166"/>
      <c r="OCV166"/>
      <c r="OCW166"/>
      <c r="OCX166"/>
      <c r="OCY166"/>
      <c r="OCZ166"/>
      <c r="ODA166"/>
      <c r="ODB166"/>
      <c r="ODC166"/>
      <c r="ODD166"/>
      <c r="ODE166"/>
      <c r="ODF166"/>
      <c r="ODG166"/>
      <c r="ODH166"/>
      <c r="ODI166"/>
      <c r="ODJ166"/>
      <c r="ODK166"/>
      <c r="ODL166"/>
      <c r="ODM166"/>
      <c r="ODN166"/>
      <c r="ODO166"/>
      <c r="ODP166"/>
      <c r="ODQ166"/>
      <c r="ODR166"/>
      <c r="ODS166"/>
      <c r="ODT166"/>
      <c r="ODU166"/>
      <c r="ODV166"/>
      <c r="ODW166"/>
      <c r="ODX166"/>
      <c r="ODY166"/>
      <c r="ODZ166"/>
      <c r="OEA166"/>
      <c r="OEB166"/>
      <c r="OEC166"/>
      <c r="OED166"/>
      <c r="OEE166"/>
      <c r="OEF166"/>
      <c r="OEG166"/>
      <c r="OEH166"/>
      <c r="OEI166"/>
      <c r="OEJ166"/>
      <c r="OEK166"/>
      <c r="OEL166"/>
      <c r="OEM166"/>
      <c r="OEN166"/>
      <c r="OEO166"/>
      <c r="OEP166"/>
      <c r="OEQ166"/>
      <c r="OER166"/>
      <c r="OES166"/>
      <c r="OET166"/>
      <c r="OEU166"/>
      <c r="OEV166"/>
      <c r="OEW166"/>
      <c r="OEX166"/>
      <c r="OEY166"/>
      <c r="OEZ166"/>
      <c r="OFA166"/>
      <c r="OFB166"/>
      <c r="OFC166"/>
      <c r="OFD166"/>
      <c r="OFE166"/>
      <c r="OFF166"/>
      <c r="OFG166"/>
      <c r="OFH166"/>
      <c r="OFI166"/>
      <c r="OFJ166"/>
      <c r="OFK166"/>
      <c r="OFL166"/>
      <c r="OFM166"/>
      <c r="OFN166"/>
      <c r="OFO166"/>
      <c r="OFP166"/>
      <c r="OFQ166"/>
      <c r="OFR166"/>
      <c r="OFS166"/>
      <c r="OFT166"/>
      <c r="OFU166"/>
      <c r="OFV166"/>
      <c r="OFW166"/>
      <c r="OFX166"/>
      <c r="OFY166"/>
      <c r="OFZ166"/>
      <c r="OGA166"/>
      <c r="OGB166"/>
      <c r="OGC166"/>
      <c r="OGD166"/>
      <c r="OGE166"/>
      <c r="OGF166"/>
      <c r="OGG166"/>
      <c r="OGH166"/>
      <c r="OGI166"/>
      <c r="OGJ166"/>
      <c r="OGK166"/>
      <c r="OGL166"/>
      <c r="OGM166"/>
      <c r="OGN166"/>
      <c r="OGO166"/>
      <c r="OGP166"/>
      <c r="OGQ166"/>
      <c r="OGR166"/>
      <c r="OGS166"/>
      <c r="OGT166"/>
      <c r="OGU166"/>
      <c r="OGV166"/>
      <c r="OGW166"/>
      <c r="OGX166"/>
      <c r="OGY166"/>
      <c r="OGZ166"/>
      <c r="OHA166"/>
      <c r="OHB166"/>
      <c r="OHC166"/>
      <c r="OHD166"/>
      <c r="OHE166"/>
      <c r="OHF166"/>
      <c r="OHG166"/>
      <c r="OHH166"/>
      <c r="OHI166"/>
      <c r="OHJ166"/>
      <c r="OHK166"/>
      <c r="OHL166"/>
      <c r="OHM166"/>
      <c r="OHN166"/>
      <c r="OHO166"/>
      <c r="OHP166"/>
      <c r="OHQ166"/>
      <c r="OHR166"/>
      <c r="OHS166"/>
      <c r="OHT166"/>
      <c r="OHU166"/>
      <c r="OHV166"/>
      <c r="OHW166"/>
      <c r="OHX166"/>
      <c r="OHY166"/>
      <c r="OHZ166"/>
      <c r="OIA166"/>
      <c r="OIB166"/>
      <c r="OIC166"/>
      <c r="OID166"/>
      <c r="OIE166"/>
      <c r="OIF166"/>
      <c r="OIG166"/>
      <c r="OIH166"/>
      <c r="OII166"/>
      <c r="OIJ166"/>
      <c r="OIK166"/>
      <c r="OIL166"/>
      <c r="OIM166"/>
      <c r="OIN166"/>
      <c r="OIO166"/>
      <c r="OIP166"/>
      <c r="OIQ166"/>
      <c r="OIR166"/>
      <c r="OIS166"/>
      <c r="OIT166"/>
      <c r="OIU166"/>
      <c r="OIV166"/>
      <c r="OIW166"/>
      <c r="OIX166"/>
      <c r="OIY166"/>
      <c r="OIZ166"/>
      <c r="OJA166"/>
      <c r="OJB166"/>
      <c r="OJC166"/>
      <c r="OJD166"/>
      <c r="OJE166"/>
      <c r="OJF166"/>
      <c r="OJG166"/>
      <c r="OJH166"/>
      <c r="OJI166"/>
      <c r="OJJ166"/>
      <c r="OJK166"/>
      <c r="OJL166"/>
      <c r="OJM166"/>
      <c r="OJN166"/>
      <c r="OJO166"/>
      <c r="OJP166"/>
      <c r="OJQ166"/>
      <c r="OJR166"/>
      <c r="OJS166"/>
      <c r="OJT166"/>
      <c r="OJU166"/>
      <c r="OJV166"/>
      <c r="OJW166"/>
      <c r="OJX166"/>
      <c r="OJY166"/>
      <c r="OJZ166"/>
      <c r="OKA166"/>
      <c r="OKB166"/>
      <c r="OKC166"/>
      <c r="OKD166"/>
      <c r="OKE166"/>
      <c r="OKF166"/>
      <c r="OKG166"/>
      <c r="OKH166"/>
      <c r="OKI166"/>
      <c r="OKJ166"/>
      <c r="OKK166"/>
      <c r="OKL166"/>
      <c r="OKM166"/>
      <c r="OKN166"/>
      <c r="OKO166"/>
      <c r="OKP166"/>
      <c r="OKQ166"/>
      <c r="OKR166"/>
      <c r="OKS166"/>
      <c r="OKT166"/>
      <c r="OKU166"/>
      <c r="OKV166"/>
      <c r="OKW166"/>
      <c r="OKX166"/>
      <c r="OKY166"/>
      <c r="OKZ166"/>
      <c r="OLA166"/>
      <c r="OLB166"/>
      <c r="OLC166"/>
      <c r="OLD166"/>
      <c r="OLE166"/>
      <c r="OLF166"/>
      <c r="OLG166"/>
      <c r="OLH166"/>
      <c r="OLI166"/>
      <c r="OLJ166"/>
      <c r="OLK166"/>
      <c r="OLL166"/>
      <c r="OLM166"/>
      <c r="OLN166"/>
      <c r="OLO166"/>
      <c r="OLP166"/>
      <c r="OLQ166"/>
      <c r="OLR166"/>
      <c r="OLS166"/>
      <c r="OLT166"/>
      <c r="OLU166"/>
      <c r="OLV166"/>
      <c r="OLW166"/>
      <c r="OLX166"/>
      <c r="OLY166"/>
      <c r="OLZ166"/>
      <c r="OMA166"/>
      <c r="OMB166"/>
      <c r="OMC166"/>
      <c r="OMD166"/>
      <c r="OME166"/>
      <c r="OMF166"/>
      <c r="OMG166"/>
      <c r="OMH166"/>
      <c r="OMI166"/>
      <c r="OMJ166"/>
      <c r="OMK166"/>
      <c r="OML166"/>
      <c r="OMM166"/>
      <c r="OMN166"/>
      <c r="OMO166"/>
      <c r="OMP166"/>
      <c r="OMQ166"/>
      <c r="OMR166"/>
      <c r="OMS166"/>
      <c r="OMT166"/>
      <c r="OMU166"/>
      <c r="OMV166"/>
      <c r="OMW166"/>
      <c r="OMX166"/>
      <c r="OMY166"/>
      <c r="OMZ166"/>
      <c r="ONA166"/>
      <c r="ONB166"/>
      <c r="ONC166"/>
      <c r="OND166"/>
      <c r="ONE166"/>
      <c r="ONF166"/>
      <c r="ONG166"/>
      <c r="ONH166"/>
      <c r="ONI166"/>
      <c r="ONJ166"/>
      <c r="ONK166"/>
      <c r="ONL166"/>
      <c r="ONM166"/>
      <c r="ONN166"/>
      <c r="ONO166"/>
      <c r="ONP166"/>
      <c r="ONQ166"/>
      <c r="ONR166"/>
      <c r="ONS166"/>
      <c r="ONT166"/>
      <c r="ONU166"/>
      <c r="ONV166"/>
      <c r="ONW166"/>
      <c r="ONX166"/>
      <c r="ONY166"/>
      <c r="ONZ166"/>
      <c r="OOA166"/>
      <c r="OOB166"/>
      <c r="OOC166"/>
      <c r="OOD166"/>
      <c r="OOE166"/>
      <c r="OOF166"/>
      <c r="OOG166"/>
      <c r="OOH166"/>
      <c r="OOI166"/>
      <c r="OOJ166"/>
      <c r="OOK166"/>
      <c r="OOL166"/>
      <c r="OOM166"/>
      <c r="OON166"/>
      <c r="OOO166"/>
      <c r="OOP166"/>
      <c r="OOQ166"/>
      <c r="OOR166"/>
      <c r="OOS166"/>
      <c r="OOT166"/>
      <c r="OOU166"/>
      <c r="OOV166"/>
      <c r="OOW166"/>
      <c r="OOX166"/>
      <c r="OOY166"/>
      <c r="OOZ166"/>
      <c r="OPA166"/>
      <c r="OPB166"/>
      <c r="OPC166"/>
      <c r="OPD166"/>
      <c r="OPE166"/>
      <c r="OPF166"/>
      <c r="OPG166"/>
      <c r="OPH166"/>
      <c r="OPI166"/>
      <c r="OPJ166"/>
      <c r="OPK166"/>
      <c r="OPL166"/>
      <c r="OPM166"/>
      <c r="OPN166"/>
      <c r="OPO166"/>
      <c r="OPP166"/>
      <c r="OPQ166"/>
      <c r="OPR166"/>
      <c r="OPS166"/>
      <c r="OPT166"/>
      <c r="OPU166"/>
      <c r="OPV166"/>
      <c r="OPW166"/>
      <c r="OPX166"/>
      <c r="OPY166"/>
      <c r="OPZ166"/>
      <c r="OQA166"/>
      <c r="OQB166"/>
      <c r="OQC166"/>
      <c r="OQD166"/>
      <c r="OQE166"/>
      <c r="OQF166"/>
      <c r="OQG166"/>
      <c r="OQH166"/>
      <c r="OQI166"/>
      <c r="OQJ166"/>
      <c r="OQK166"/>
      <c r="OQL166"/>
      <c r="OQM166"/>
      <c r="OQN166"/>
      <c r="OQO166"/>
      <c r="OQP166"/>
      <c r="OQQ166"/>
      <c r="OQR166"/>
      <c r="OQS166"/>
      <c r="OQT166"/>
      <c r="OQU166"/>
      <c r="OQV166"/>
      <c r="OQW166"/>
      <c r="OQX166"/>
      <c r="OQY166"/>
      <c r="OQZ166"/>
      <c r="ORA166"/>
      <c r="ORB166"/>
      <c r="ORC166"/>
      <c r="ORD166"/>
      <c r="ORE166"/>
      <c r="ORF166"/>
      <c r="ORG166"/>
      <c r="ORH166"/>
      <c r="ORI166"/>
      <c r="ORJ166"/>
      <c r="ORK166"/>
      <c r="ORL166"/>
      <c r="ORM166"/>
      <c r="ORN166"/>
      <c r="ORO166"/>
      <c r="ORP166"/>
      <c r="ORQ166"/>
      <c r="ORR166"/>
      <c r="ORS166"/>
      <c r="ORT166"/>
      <c r="ORU166"/>
      <c r="ORV166"/>
      <c r="ORW166"/>
      <c r="ORX166"/>
      <c r="ORY166"/>
      <c r="ORZ166"/>
      <c r="OSA166"/>
      <c r="OSB166"/>
      <c r="OSC166"/>
      <c r="OSD166"/>
      <c r="OSE166"/>
      <c r="OSF166"/>
      <c r="OSG166"/>
      <c r="OSH166"/>
      <c r="OSI166"/>
      <c r="OSJ166"/>
      <c r="OSK166"/>
      <c r="OSL166"/>
      <c r="OSM166"/>
      <c r="OSN166"/>
      <c r="OSO166"/>
      <c r="OSP166"/>
      <c r="OSQ166"/>
      <c r="OSR166"/>
      <c r="OSS166"/>
      <c r="OST166"/>
      <c r="OSU166"/>
      <c r="OSV166"/>
      <c r="OSW166"/>
      <c r="OSX166"/>
      <c r="OSY166"/>
      <c r="OSZ166"/>
      <c r="OTA166"/>
      <c r="OTB166"/>
      <c r="OTC166"/>
      <c r="OTD166"/>
      <c r="OTE166"/>
      <c r="OTF166"/>
      <c r="OTG166"/>
      <c r="OTH166"/>
      <c r="OTI166"/>
      <c r="OTJ166"/>
      <c r="OTK166"/>
      <c r="OTL166"/>
      <c r="OTM166"/>
      <c r="OTN166"/>
      <c r="OTO166"/>
      <c r="OTP166"/>
      <c r="OTQ166"/>
      <c r="OTR166"/>
      <c r="OTS166"/>
      <c r="OTT166"/>
      <c r="OTU166"/>
      <c r="OTV166"/>
      <c r="OTW166"/>
      <c r="OTX166"/>
      <c r="OTY166"/>
      <c r="OTZ166"/>
      <c r="OUA166"/>
      <c r="OUB166"/>
      <c r="OUC166"/>
      <c r="OUD166"/>
      <c r="OUE166"/>
      <c r="OUF166"/>
      <c r="OUG166"/>
      <c r="OUH166"/>
      <c r="OUI166"/>
      <c r="OUJ166"/>
      <c r="OUK166"/>
      <c r="OUL166"/>
      <c r="OUM166"/>
      <c r="OUN166"/>
      <c r="OUO166"/>
      <c r="OUP166"/>
      <c r="OUQ166"/>
      <c r="OUR166"/>
      <c r="OUS166"/>
      <c r="OUT166"/>
      <c r="OUU166"/>
      <c r="OUV166"/>
      <c r="OUW166"/>
      <c r="OUX166"/>
      <c r="OUY166"/>
      <c r="OUZ166"/>
      <c r="OVA166"/>
      <c r="OVB166"/>
      <c r="OVC166"/>
      <c r="OVD166"/>
      <c r="OVE166"/>
      <c r="OVF166"/>
      <c r="OVG166"/>
      <c r="OVH166"/>
      <c r="OVI166"/>
      <c r="OVJ166"/>
      <c r="OVK166"/>
      <c r="OVL166"/>
      <c r="OVM166"/>
      <c r="OVN166"/>
      <c r="OVO166"/>
      <c r="OVP166"/>
      <c r="OVQ166"/>
      <c r="OVR166"/>
      <c r="OVS166"/>
      <c r="OVT166"/>
      <c r="OVU166"/>
      <c r="OVV166"/>
      <c r="OVW166"/>
      <c r="OVX166"/>
      <c r="OVY166"/>
      <c r="OVZ166"/>
      <c r="OWA166"/>
      <c r="OWB166"/>
      <c r="OWC166"/>
      <c r="OWD166"/>
      <c r="OWE166"/>
      <c r="OWF166"/>
      <c r="OWG166"/>
      <c r="OWH166"/>
      <c r="OWI166"/>
      <c r="OWJ166"/>
      <c r="OWK166"/>
      <c r="OWL166"/>
      <c r="OWM166"/>
      <c r="OWN166"/>
      <c r="OWO166"/>
      <c r="OWP166"/>
      <c r="OWQ166"/>
      <c r="OWR166"/>
      <c r="OWS166"/>
      <c r="OWT166"/>
      <c r="OWU166"/>
      <c r="OWV166"/>
      <c r="OWW166"/>
      <c r="OWX166"/>
      <c r="OWY166"/>
      <c r="OWZ166"/>
      <c r="OXA166"/>
      <c r="OXB166"/>
      <c r="OXC166"/>
      <c r="OXD166"/>
      <c r="OXE166"/>
      <c r="OXF166"/>
      <c r="OXG166"/>
      <c r="OXH166"/>
      <c r="OXI166"/>
      <c r="OXJ166"/>
      <c r="OXK166"/>
      <c r="OXL166"/>
      <c r="OXM166"/>
      <c r="OXN166"/>
      <c r="OXO166"/>
      <c r="OXP166"/>
      <c r="OXQ166"/>
      <c r="OXR166"/>
      <c r="OXS166"/>
      <c r="OXT166"/>
      <c r="OXU166"/>
      <c r="OXV166"/>
      <c r="OXW166"/>
      <c r="OXX166"/>
      <c r="OXY166"/>
      <c r="OXZ166"/>
      <c r="OYA166"/>
      <c r="OYB166"/>
      <c r="OYC166"/>
      <c r="OYD166"/>
      <c r="OYE166"/>
      <c r="OYF166"/>
      <c r="OYG166"/>
      <c r="OYH166"/>
      <c r="OYI166"/>
      <c r="OYJ166"/>
      <c r="OYK166"/>
      <c r="OYL166"/>
      <c r="OYM166"/>
      <c r="OYN166"/>
      <c r="OYO166"/>
      <c r="OYP166"/>
      <c r="OYQ166"/>
      <c r="OYR166"/>
      <c r="OYS166"/>
      <c r="OYT166"/>
      <c r="OYU166"/>
      <c r="OYV166"/>
      <c r="OYW166"/>
      <c r="OYX166"/>
      <c r="OYY166"/>
      <c r="OYZ166"/>
      <c r="OZA166"/>
      <c r="OZB166"/>
      <c r="OZC166"/>
      <c r="OZD166"/>
      <c r="OZE166"/>
      <c r="OZF166"/>
      <c r="OZG166"/>
      <c r="OZH166"/>
      <c r="OZI166"/>
      <c r="OZJ166"/>
      <c r="OZK166"/>
      <c r="OZL166"/>
      <c r="OZM166"/>
      <c r="OZN166"/>
      <c r="OZO166"/>
      <c r="OZP166"/>
      <c r="OZQ166"/>
      <c r="OZR166"/>
      <c r="OZS166"/>
      <c r="OZT166"/>
      <c r="OZU166"/>
      <c r="OZV166"/>
      <c r="OZW166"/>
      <c r="OZX166"/>
      <c r="OZY166"/>
      <c r="OZZ166"/>
      <c r="PAA166"/>
      <c r="PAB166"/>
      <c r="PAC166"/>
      <c r="PAD166"/>
      <c r="PAE166"/>
      <c r="PAF166"/>
      <c r="PAG166"/>
      <c r="PAH166"/>
      <c r="PAI166"/>
      <c r="PAJ166"/>
      <c r="PAK166"/>
      <c r="PAL166"/>
      <c r="PAM166"/>
      <c r="PAN166"/>
      <c r="PAO166"/>
      <c r="PAP166"/>
      <c r="PAQ166"/>
      <c r="PAR166"/>
      <c r="PAS166"/>
      <c r="PAT166"/>
      <c r="PAU166"/>
      <c r="PAV166"/>
      <c r="PAW166"/>
      <c r="PAX166"/>
      <c r="PAY166"/>
      <c r="PAZ166"/>
      <c r="PBA166"/>
      <c r="PBB166"/>
      <c r="PBC166"/>
      <c r="PBD166"/>
      <c r="PBE166"/>
      <c r="PBF166"/>
      <c r="PBG166"/>
      <c r="PBH166"/>
      <c r="PBI166"/>
      <c r="PBJ166"/>
      <c r="PBK166"/>
      <c r="PBL166"/>
      <c r="PBM166"/>
      <c r="PBN166"/>
      <c r="PBO166"/>
      <c r="PBP166"/>
      <c r="PBQ166"/>
      <c r="PBR166"/>
      <c r="PBS166"/>
      <c r="PBT166"/>
      <c r="PBU166"/>
      <c r="PBV166"/>
      <c r="PBW166"/>
      <c r="PBX166"/>
      <c r="PBY166"/>
      <c r="PBZ166"/>
      <c r="PCA166"/>
      <c r="PCB166"/>
      <c r="PCC166"/>
      <c r="PCD166"/>
      <c r="PCE166"/>
      <c r="PCF166"/>
      <c r="PCG166"/>
      <c r="PCH166"/>
      <c r="PCI166"/>
      <c r="PCJ166"/>
      <c r="PCK166"/>
      <c r="PCL166"/>
      <c r="PCM166"/>
      <c r="PCN166"/>
      <c r="PCO166"/>
      <c r="PCP166"/>
      <c r="PCQ166"/>
      <c r="PCR166"/>
      <c r="PCS166"/>
      <c r="PCT166"/>
      <c r="PCU166"/>
      <c r="PCV166"/>
      <c r="PCW166"/>
      <c r="PCX166"/>
      <c r="PCY166"/>
      <c r="PCZ166"/>
      <c r="PDA166"/>
      <c r="PDB166"/>
      <c r="PDC166"/>
      <c r="PDD166"/>
      <c r="PDE166"/>
      <c r="PDF166"/>
      <c r="PDG166"/>
      <c r="PDH166"/>
      <c r="PDI166"/>
      <c r="PDJ166"/>
      <c r="PDK166"/>
      <c r="PDL166"/>
      <c r="PDM166"/>
      <c r="PDN166"/>
      <c r="PDO166"/>
      <c r="PDP166"/>
      <c r="PDQ166"/>
      <c r="PDR166"/>
      <c r="PDS166"/>
      <c r="PDT166"/>
      <c r="PDU166"/>
      <c r="PDV166"/>
      <c r="PDW166"/>
      <c r="PDX166"/>
      <c r="PDY166"/>
      <c r="PDZ166"/>
      <c r="PEA166"/>
      <c r="PEB166"/>
      <c r="PEC166"/>
      <c r="PED166"/>
      <c r="PEE166"/>
      <c r="PEF166"/>
      <c r="PEG166"/>
      <c r="PEH166"/>
      <c r="PEI166"/>
      <c r="PEJ166"/>
      <c r="PEK166"/>
      <c r="PEL166"/>
      <c r="PEM166"/>
      <c r="PEN166"/>
      <c r="PEO166"/>
      <c r="PEP166"/>
      <c r="PEQ166"/>
      <c r="PER166"/>
      <c r="PES166"/>
      <c r="PET166"/>
      <c r="PEU166"/>
      <c r="PEV166"/>
      <c r="PEW166"/>
      <c r="PEX166"/>
      <c r="PEY166"/>
      <c r="PEZ166"/>
      <c r="PFA166"/>
      <c r="PFB166"/>
      <c r="PFC166"/>
      <c r="PFD166"/>
      <c r="PFE166"/>
      <c r="PFF166"/>
      <c r="PFG166"/>
      <c r="PFH166"/>
      <c r="PFI166"/>
      <c r="PFJ166"/>
      <c r="PFK166"/>
      <c r="PFL166"/>
      <c r="PFM166"/>
      <c r="PFN166"/>
      <c r="PFO166"/>
      <c r="PFP166"/>
      <c r="PFQ166"/>
      <c r="PFR166"/>
      <c r="PFS166"/>
      <c r="PFT166"/>
      <c r="PFU166"/>
      <c r="PFV166"/>
      <c r="PFW166"/>
      <c r="PFX166"/>
      <c r="PFY166"/>
      <c r="PFZ166"/>
      <c r="PGA166"/>
      <c r="PGB166"/>
      <c r="PGC166"/>
      <c r="PGD166"/>
      <c r="PGE166"/>
      <c r="PGF166"/>
      <c r="PGG166"/>
      <c r="PGH166"/>
      <c r="PGI166"/>
      <c r="PGJ166"/>
      <c r="PGK166"/>
      <c r="PGL166"/>
      <c r="PGM166"/>
      <c r="PGN166"/>
      <c r="PGO166"/>
      <c r="PGP166"/>
      <c r="PGQ166"/>
      <c r="PGR166"/>
      <c r="PGS166"/>
      <c r="PGT166"/>
      <c r="PGU166"/>
      <c r="PGV166"/>
      <c r="PGW166"/>
      <c r="PGX166"/>
      <c r="PGY166"/>
      <c r="PGZ166"/>
      <c r="PHA166"/>
      <c r="PHB166"/>
      <c r="PHC166"/>
      <c r="PHD166"/>
      <c r="PHE166"/>
      <c r="PHF166"/>
      <c r="PHG166"/>
      <c r="PHH166"/>
      <c r="PHI166"/>
      <c r="PHJ166"/>
      <c r="PHK166"/>
      <c r="PHL166"/>
      <c r="PHM166"/>
      <c r="PHN166"/>
      <c r="PHO166"/>
      <c r="PHP166"/>
      <c r="PHQ166"/>
      <c r="PHR166"/>
      <c r="PHS166"/>
      <c r="PHT166"/>
      <c r="PHU166"/>
      <c r="PHV166"/>
      <c r="PHW166"/>
      <c r="PHX166"/>
      <c r="PHY166"/>
      <c r="PHZ166"/>
      <c r="PIA166"/>
      <c r="PIB166"/>
      <c r="PIC166"/>
      <c r="PID166"/>
      <c r="PIE166"/>
      <c r="PIF166"/>
      <c r="PIG166"/>
      <c r="PIH166"/>
      <c r="PII166"/>
      <c r="PIJ166"/>
      <c r="PIK166"/>
      <c r="PIL166"/>
      <c r="PIM166"/>
      <c r="PIN166"/>
      <c r="PIO166"/>
      <c r="PIP166"/>
      <c r="PIQ166"/>
      <c r="PIR166"/>
      <c r="PIS166"/>
      <c r="PIT166"/>
      <c r="PIU166"/>
      <c r="PIV166"/>
      <c r="PIW166"/>
      <c r="PIX166"/>
      <c r="PIY166"/>
      <c r="PIZ166"/>
      <c r="PJA166"/>
      <c r="PJB166"/>
      <c r="PJC166"/>
      <c r="PJD166"/>
      <c r="PJE166"/>
      <c r="PJF166"/>
      <c r="PJG166"/>
      <c r="PJH166"/>
      <c r="PJI166"/>
      <c r="PJJ166"/>
      <c r="PJK166"/>
      <c r="PJL166"/>
      <c r="PJM166"/>
      <c r="PJN166"/>
      <c r="PJO166"/>
      <c r="PJP166"/>
      <c r="PJQ166"/>
      <c r="PJR166"/>
      <c r="PJS166"/>
      <c r="PJT166"/>
      <c r="PJU166"/>
      <c r="PJV166"/>
      <c r="PJW166"/>
      <c r="PJX166"/>
      <c r="PJY166"/>
      <c r="PJZ166"/>
      <c r="PKA166"/>
      <c r="PKB166"/>
      <c r="PKC166"/>
      <c r="PKD166"/>
      <c r="PKE166"/>
      <c r="PKF166"/>
      <c r="PKG166"/>
      <c r="PKH166"/>
      <c r="PKI166"/>
      <c r="PKJ166"/>
      <c r="PKK166"/>
      <c r="PKL166"/>
      <c r="PKM166"/>
      <c r="PKN166"/>
      <c r="PKO166"/>
      <c r="PKP166"/>
      <c r="PKQ166"/>
      <c r="PKR166"/>
      <c r="PKS166"/>
      <c r="PKT166"/>
      <c r="PKU166"/>
      <c r="PKV166"/>
      <c r="PKW166"/>
      <c r="PKX166"/>
      <c r="PKY166"/>
      <c r="PKZ166"/>
      <c r="PLA166"/>
      <c r="PLB166"/>
      <c r="PLC166"/>
      <c r="PLD166"/>
      <c r="PLE166"/>
      <c r="PLF166"/>
      <c r="PLG166"/>
      <c r="PLH166"/>
      <c r="PLI166"/>
      <c r="PLJ166"/>
      <c r="PLK166"/>
      <c r="PLL166"/>
      <c r="PLM166"/>
      <c r="PLN166"/>
      <c r="PLO166"/>
      <c r="PLP166"/>
      <c r="PLQ166"/>
      <c r="PLR166"/>
      <c r="PLS166"/>
      <c r="PLT166"/>
      <c r="PLU166"/>
      <c r="PLV166"/>
      <c r="PLW166"/>
      <c r="PLX166"/>
      <c r="PLY166"/>
      <c r="PLZ166"/>
      <c r="PMA166"/>
      <c r="PMB166"/>
      <c r="PMC166"/>
      <c r="PMD166"/>
      <c r="PME166"/>
      <c r="PMF166"/>
      <c r="PMG166"/>
      <c r="PMH166"/>
      <c r="PMI166"/>
      <c r="PMJ166"/>
      <c r="PMK166"/>
      <c r="PML166"/>
      <c r="PMM166"/>
      <c r="PMN166"/>
      <c r="PMO166"/>
      <c r="PMP166"/>
      <c r="PMQ166"/>
      <c r="PMR166"/>
      <c r="PMS166"/>
      <c r="PMT166"/>
      <c r="PMU166"/>
      <c r="PMV166"/>
      <c r="PMW166"/>
      <c r="PMX166"/>
      <c r="PMY166"/>
      <c r="PMZ166"/>
      <c r="PNA166"/>
      <c r="PNB166"/>
      <c r="PNC166"/>
      <c r="PND166"/>
      <c r="PNE166"/>
      <c r="PNF166"/>
      <c r="PNG166"/>
      <c r="PNH166"/>
      <c r="PNI166"/>
      <c r="PNJ166"/>
      <c r="PNK166"/>
      <c r="PNL166"/>
      <c r="PNM166"/>
      <c r="PNN166"/>
      <c r="PNO166"/>
      <c r="PNP166"/>
      <c r="PNQ166"/>
      <c r="PNR166"/>
      <c r="PNS166"/>
      <c r="PNT166"/>
      <c r="PNU166"/>
      <c r="PNV166"/>
      <c r="PNW166"/>
      <c r="PNX166"/>
      <c r="PNY166"/>
      <c r="PNZ166"/>
      <c r="POA166"/>
      <c r="POB166"/>
      <c r="POC166"/>
      <c r="POD166"/>
      <c r="POE166"/>
      <c r="POF166"/>
      <c r="POG166"/>
      <c r="POH166"/>
      <c r="POI166"/>
      <c r="POJ166"/>
      <c r="POK166"/>
      <c r="POL166"/>
      <c r="POM166"/>
      <c r="PON166"/>
      <c r="POO166"/>
      <c r="POP166"/>
      <c r="POQ166"/>
      <c r="POR166"/>
      <c r="POS166"/>
      <c r="POT166"/>
      <c r="POU166"/>
      <c r="POV166"/>
      <c r="POW166"/>
      <c r="POX166"/>
      <c r="POY166"/>
      <c r="POZ166"/>
      <c r="PPA166"/>
      <c r="PPB166"/>
      <c r="PPC166"/>
      <c r="PPD166"/>
      <c r="PPE166"/>
      <c r="PPF166"/>
      <c r="PPG166"/>
      <c r="PPH166"/>
      <c r="PPI166"/>
      <c r="PPJ166"/>
      <c r="PPK166"/>
      <c r="PPL166"/>
      <c r="PPM166"/>
      <c r="PPN166"/>
      <c r="PPO166"/>
      <c r="PPP166"/>
      <c r="PPQ166"/>
      <c r="PPR166"/>
      <c r="PPS166"/>
      <c r="PPT166"/>
      <c r="PPU166"/>
      <c r="PPV166"/>
      <c r="PPW166"/>
      <c r="PPX166"/>
      <c r="PPY166"/>
      <c r="PPZ166"/>
      <c r="PQA166"/>
      <c r="PQB166"/>
      <c r="PQC166"/>
      <c r="PQD166"/>
      <c r="PQE166"/>
      <c r="PQF166"/>
      <c r="PQG166"/>
      <c r="PQH166"/>
      <c r="PQI166"/>
      <c r="PQJ166"/>
      <c r="PQK166"/>
      <c r="PQL166"/>
      <c r="PQM166"/>
      <c r="PQN166"/>
      <c r="PQO166"/>
      <c r="PQP166"/>
      <c r="PQQ166"/>
      <c r="PQR166"/>
      <c r="PQS166"/>
      <c r="PQT166"/>
      <c r="PQU166"/>
      <c r="PQV166"/>
      <c r="PQW166"/>
      <c r="PQX166"/>
      <c r="PQY166"/>
      <c r="PQZ166"/>
      <c r="PRA166"/>
      <c r="PRB166"/>
      <c r="PRC166"/>
      <c r="PRD166"/>
      <c r="PRE166"/>
      <c r="PRF166"/>
      <c r="PRG166"/>
      <c r="PRH166"/>
      <c r="PRI166"/>
      <c r="PRJ166"/>
      <c r="PRK166"/>
      <c r="PRL166"/>
      <c r="PRM166"/>
      <c r="PRN166"/>
      <c r="PRO166"/>
      <c r="PRP166"/>
      <c r="PRQ166"/>
      <c r="PRR166"/>
      <c r="PRS166"/>
      <c r="PRT166"/>
      <c r="PRU166"/>
      <c r="PRV166"/>
      <c r="PRW166"/>
      <c r="PRX166"/>
      <c r="PRY166"/>
      <c r="PRZ166"/>
      <c r="PSA166"/>
      <c r="PSB166"/>
      <c r="PSC166"/>
      <c r="PSD166"/>
      <c r="PSE166"/>
      <c r="PSF166"/>
      <c r="PSG166"/>
      <c r="PSH166"/>
      <c r="PSI166"/>
      <c r="PSJ166"/>
      <c r="PSK166"/>
      <c r="PSL166"/>
      <c r="PSM166"/>
      <c r="PSN166"/>
      <c r="PSO166"/>
      <c r="PSP166"/>
      <c r="PSQ166"/>
      <c r="PSR166"/>
      <c r="PSS166"/>
      <c r="PST166"/>
      <c r="PSU166"/>
      <c r="PSV166"/>
      <c r="PSW166"/>
      <c r="PSX166"/>
      <c r="PSY166"/>
      <c r="PSZ166"/>
      <c r="PTA166"/>
      <c r="PTB166"/>
      <c r="PTC166"/>
      <c r="PTD166"/>
      <c r="PTE166"/>
      <c r="PTF166"/>
      <c r="PTG166"/>
      <c r="PTH166"/>
      <c r="PTI166"/>
      <c r="PTJ166"/>
      <c r="PTK166"/>
      <c r="PTL166"/>
      <c r="PTM166"/>
      <c r="PTN166"/>
      <c r="PTO166"/>
      <c r="PTP166"/>
      <c r="PTQ166"/>
      <c r="PTR166"/>
      <c r="PTS166"/>
      <c r="PTT166"/>
      <c r="PTU166"/>
      <c r="PTV166"/>
      <c r="PTW166"/>
      <c r="PTX166"/>
      <c r="PTY166"/>
      <c r="PTZ166"/>
      <c r="PUA166"/>
      <c r="PUB166"/>
      <c r="PUC166"/>
      <c r="PUD166"/>
      <c r="PUE166"/>
      <c r="PUF166"/>
      <c r="PUG166"/>
      <c r="PUH166"/>
      <c r="PUI166"/>
      <c r="PUJ166"/>
      <c r="PUK166"/>
      <c r="PUL166"/>
      <c r="PUM166"/>
      <c r="PUN166"/>
      <c r="PUO166"/>
      <c r="PUP166"/>
      <c r="PUQ166"/>
      <c r="PUR166"/>
      <c r="PUS166"/>
      <c r="PUT166"/>
      <c r="PUU166"/>
      <c r="PUV166"/>
      <c r="PUW166"/>
      <c r="PUX166"/>
      <c r="PUY166"/>
      <c r="PUZ166"/>
      <c r="PVA166"/>
      <c r="PVB166"/>
      <c r="PVC166"/>
      <c r="PVD166"/>
      <c r="PVE166"/>
      <c r="PVF166"/>
      <c r="PVG166"/>
      <c r="PVH166"/>
      <c r="PVI166"/>
      <c r="PVJ166"/>
      <c r="PVK166"/>
      <c r="PVL166"/>
      <c r="PVM166"/>
      <c r="PVN166"/>
      <c r="PVO166"/>
      <c r="PVP166"/>
      <c r="PVQ166"/>
      <c r="PVR166"/>
      <c r="PVS166"/>
      <c r="PVT166"/>
      <c r="PVU166"/>
      <c r="PVV166"/>
      <c r="PVW166"/>
      <c r="PVX166"/>
      <c r="PVY166"/>
      <c r="PVZ166"/>
      <c r="PWA166"/>
      <c r="PWB166"/>
      <c r="PWC166"/>
      <c r="PWD166"/>
      <c r="PWE166"/>
      <c r="PWF166"/>
      <c r="PWG166"/>
      <c r="PWH166"/>
      <c r="PWI166"/>
      <c r="PWJ166"/>
      <c r="PWK166"/>
      <c r="PWL166"/>
      <c r="PWM166"/>
      <c r="PWN166"/>
      <c r="PWO166"/>
      <c r="PWP166"/>
      <c r="PWQ166"/>
      <c r="PWR166"/>
      <c r="PWS166"/>
      <c r="PWT166"/>
      <c r="PWU166"/>
      <c r="PWV166"/>
      <c r="PWW166"/>
      <c r="PWX166"/>
      <c r="PWY166"/>
      <c r="PWZ166"/>
      <c r="PXA166"/>
      <c r="PXB166"/>
      <c r="PXC166"/>
      <c r="PXD166"/>
      <c r="PXE166"/>
      <c r="PXF166"/>
      <c r="PXG166"/>
      <c r="PXH166"/>
      <c r="PXI166"/>
      <c r="PXJ166"/>
      <c r="PXK166"/>
      <c r="PXL166"/>
      <c r="PXM166"/>
      <c r="PXN166"/>
      <c r="PXO166"/>
      <c r="PXP166"/>
      <c r="PXQ166"/>
      <c r="PXR166"/>
      <c r="PXS166"/>
      <c r="PXT166"/>
      <c r="PXU166"/>
      <c r="PXV166"/>
      <c r="PXW166"/>
      <c r="PXX166"/>
      <c r="PXY166"/>
      <c r="PXZ166"/>
      <c r="PYA166"/>
      <c r="PYB166"/>
      <c r="PYC166"/>
      <c r="PYD166"/>
      <c r="PYE166"/>
      <c r="PYF166"/>
      <c r="PYG166"/>
      <c r="PYH166"/>
      <c r="PYI166"/>
      <c r="PYJ166"/>
      <c r="PYK166"/>
      <c r="PYL166"/>
      <c r="PYM166"/>
      <c r="PYN166"/>
      <c r="PYO166"/>
      <c r="PYP166"/>
      <c r="PYQ166"/>
      <c r="PYR166"/>
      <c r="PYS166"/>
      <c r="PYT166"/>
      <c r="PYU166"/>
      <c r="PYV166"/>
      <c r="PYW166"/>
      <c r="PYX166"/>
      <c r="PYY166"/>
      <c r="PYZ166"/>
      <c r="PZA166"/>
      <c r="PZB166"/>
      <c r="PZC166"/>
      <c r="PZD166"/>
      <c r="PZE166"/>
      <c r="PZF166"/>
      <c r="PZG166"/>
      <c r="PZH166"/>
      <c r="PZI166"/>
      <c r="PZJ166"/>
      <c r="PZK166"/>
      <c r="PZL166"/>
      <c r="PZM166"/>
      <c r="PZN166"/>
      <c r="PZO166"/>
      <c r="PZP166"/>
      <c r="PZQ166"/>
      <c r="PZR166"/>
      <c r="PZS166"/>
      <c r="PZT166"/>
      <c r="PZU166"/>
      <c r="PZV166"/>
      <c r="PZW166"/>
      <c r="PZX166"/>
      <c r="PZY166"/>
      <c r="PZZ166"/>
      <c r="QAA166"/>
      <c r="QAB166"/>
      <c r="QAC166"/>
      <c r="QAD166"/>
      <c r="QAE166"/>
      <c r="QAF166"/>
      <c r="QAG166"/>
      <c r="QAH166"/>
      <c r="QAI166"/>
      <c r="QAJ166"/>
      <c r="QAK166"/>
      <c r="QAL166"/>
      <c r="QAM166"/>
      <c r="QAN166"/>
      <c r="QAO166"/>
      <c r="QAP166"/>
      <c r="QAQ166"/>
      <c r="QAR166"/>
      <c r="QAS166"/>
      <c r="QAT166"/>
      <c r="QAU166"/>
      <c r="QAV166"/>
      <c r="QAW166"/>
      <c r="QAX166"/>
      <c r="QAY166"/>
      <c r="QAZ166"/>
      <c r="QBA166"/>
      <c r="QBB166"/>
      <c r="QBC166"/>
      <c r="QBD166"/>
      <c r="QBE166"/>
      <c r="QBF166"/>
      <c r="QBG166"/>
      <c r="QBH166"/>
      <c r="QBI166"/>
      <c r="QBJ166"/>
      <c r="QBK166"/>
      <c r="QBL166"/>
      <c r="QBM166"/>
      <c r="QBN166"/>
      <c r="QBO166"/>
      <c r="QBP166"/>
      <c r="QBQ166"/>
      <c r="QBR166"/>
      <c r="QBS166"/>
      <c r="QBT166"/>
      <c r="QBU166"/>
      <c r="QBV166"/>
      <c r="QBW166"/>
      <c r="QBX166"/>
      <c r="QBY166"/>
      <c r="QBZ166"/>
      <c r="QCA166"/>
      <c r="QCB166"/>
      <c r="QCC166"/>
      <c r="QCD166"/>
      <c r="QCE166"/>
      <c r="QCF166"/>
      <c r="QCG166"/>
      <c r="QCH166"/>
      <c r="QCI166"/>
      <c r="QCJ166"/>
      <c r="QCK166"/>
      <c r="QCL166"/>
      <c r="QCM166"/>
      <c r="QCN166"/>
      <c r="QCO166"/>
      <c r="QCP166"/>
      <c r="QCQ166"/>
      <c r="QCR166"/>
      <c r="QCS166"/>
      <c r="QCT166"/>
      <c r="QCU166"/>
      <c r="QCV166"/>
      <c r="QCW166"/>
      <c r="QCX166"/>
      <c r="QCY166"/>
      <c r="QCZ166"/>
      <c r="QDA166"/>
      <c r="QDB166"/>
      <c r="QDC166"/>
      <c r="QDD166"/>
      <c r="QDE166"/>
      <c r="QDF166"/>
      <c r="QDG166"/>
      <c r="QDH166"/>
      <c r="QDI166"/>
      <c r="QDJ166"/>
      <c r="QDK166"/>
      <c r="QDL166"/>
      <c r="QDM166"/>
      <c r="QDN166"/>
      <c r="QDO166"/>
      <c r="QDP166"/>
      <c r="QDQ166"/>
      <c r="QDR166"/>
      <c r="QDS166"/>
      <c r="QDT166"/>
      <c r="QDU166"/>
      <c r="QDV166"/>
      <c r="QDW166"/>
      <c r="QDX166"/>
      <c r="QDY166"/>
      <c r="QDZ166"/>
      <c r="QEA166"/>
      <c r="QEB166"/>
      <c r="QEC166"/>
      <c r="QED166"/>
      <c r="QEE166"/>
      <c r="QEF166"/>
      <c r="QEG166"/>
      <c r="QEH166"/>
      <c r="QEI166"/>
      <c r="QEJ166"/>
      <c r="QEK166"/>
      <c r="QEL166"/>
      <c r="QEM166"/>
      <c r="QEN166"/>
      <c r="QEO166"/>
      <c r="QEP166"/>
      <c r="QEQ166"/>
      <c r="QER166"/>
      <c r="QES166"/>
      <c r="QET166"/>
      <c r="QEU166"/>
      <c r="QEV166"/>
      <c r="QEW166"/>
      <c r="QEX166"/>
      <c r="QEY166"/>
      <c r="QEZ166"/>
      <c r="QFA166"/>
      <c r="QFB166"/>
      <c r="QFC166"/>
      <c r="QFD166"/>
      <c r="QFE166"/>
      <c r="QFF166"/>
      <c r="QFG166"/>
      <c r="QFH166"/>
      <c r="QFI166"/>
      <c r="QFJ166"/>
      <c r="QFK166"/>
      <c r="QFL166"/>
      <c r="QFM166"/>
      <c r="QFN166"/>
      <c r="QFO166"/>
      <c r="QFP166"/>
      <c r="QFQ166"/>
      <c r="QFR166"/>
      <c r="QFS166"/>
      <c r="QFT166"/>
      <c r="QFU166"/>
      <c r="QFV166"/>
      <c r="QFW166"/>
      <c r="QFX166"/>
      <c r="QFY166"/>
      <c r="QFZ166"/>
      <c r="QGA166"/>
      <c r="QGB166"/>
      <c r="QGC166"/>
      <c r="QGD166"/>
      <c r="QGE166"/>
      <c r="QGF166"/>
      <c r="QGG166"/>
      <c r="QGH166"/>
      <c r="QGI166"/>
      <c r="QGJ166"/>
      <c r="QGK166"/>
      <c r="QGL166"/>
      <c r="QGM166"/>
      <c r="QGN166"/>
      <c r="QGO166"/>
      <c r="QGP166"/>
      <c r="QGQ166"/>
      <c r="QGR166"/>
      <c r="QGS166"/>
      <c r="QGT166"/>
      <c r="QGU166"/>
      <c r="QGV166"/>
      <c r="QGW166"/>
      <c r="QGX166"/>
      <c r="QGY166"/>
      <c r="QGZ166"/>
      <c r="QHA166"/>
      <c r="QHB166"/>
      <c r="QHC166"/>
      <c r="QHD166"/>
      <c r="QHE166"/>
      <c r="QHF166"/>
      <c r="QHG166"/>
      <c r="QHH166"/>
      <c r="QHI166"/>
      <c r="QHJ166"/>
      <c r="QHK166"/>
      <c r="QHL166"/>
      <c r="QHM166"/>
      <c r="QHN166"/>
      <c r="QHO166"/>
      <c r="QHP166"/>
      <c r="QHQ166"/>
      <c r="QHR166"/>
      <c r="QHS166"/>
      <c r="QHT166"/>
      <c r="QHU166"/>
      <c r="QHV166"/>
      <c r="QHW166"/>
      <c r="QHX166"/>
      <c r="QHY166"/>
      <c r="QHZ166"/>
      <c r="QIA166"/>
      <c r="QIB166"/>
      <c r="QIC166"/>
      <c r="QID166"/>
      <c r="QIE166"/>
      <c r="QIF166"/>
      <c r="QIG166"/>
      <c r="QIH166"/>
      <c r="QII166"/>
      <c r="QIJ166"/>
      <c r="QIK166"/>
      <c r="QIL166"/>
      <c r="QIM166"/>
      <c r="QIN166"/>
      <c r="QIO166"/>
      <c r="QIP166"/>
      <c r="QIQ166"/>
      <c r="QIR166"/>
      <c r="QIS166"/>
      <c r="QIT166"/>
      <c r="QIU166"/>
      <c r="QIV166"/>
      <c r="QIW166"/>
      <c r="QIX166"/>
      <c r="QIY166"/>
      <c r="QIZ166"/>
      <c r="QJA166"/>
      <c r="QJB166"/>
      <c r="QJC166"/>
      <c r="QJD166"/>
      <c r="QJE166"/>
      <c r="QJF166"/>
      <c r="QJG166"/>
      <c r="QJH166"/>
      <c r="QJI166"/>
      <c r="QJJ166"/>
      <c r="QJK166"/>
      <c r="QJL166"/>
      <c r="QJM166"/>
      <c r="QJN166"/>
      <c r="QJO166"/>
      <c r="QJP166"/>
      <c r="QJQ166"/>
      <c r="QJR166"/>
      <c r="QJS166"/>
      <c r="QJT166"/>
      <c r="QJU166"/>
      <c r="QJV166"/>
      <c r="QJW166"/>
      <c r="QJX166"/>
      <c r="QJY166"/>
      <c r="QJZ166"/>
      <c r="QKA166"/>
      <c r="QKB166"/>
      <c r="QKC166"/>
      <c r="QKD166"/>
      <c r="QKE166"/>
      <c r="QKF166"/>
      <c r="QKG166"/>
      <c r="QKH166"/>
      <c r="QKI166"/>
      <c r="QKJ166"/>
      <c r="QKK166"/>
      <c r="QKL166"/>
      <c r="QKM166"/>
      <c r="QKN166"/>
      <c r="QKO166"/>
      <c r="QKP166"/>
      <c r="QKQ166"/>
      <c r="QKR166"/>
      <c r="QKS166"/>
      <c r="QKT166"/>
      <c r="QKU166"/>
      <c r="QKV166"/>
      <c r="QKW166"/>
      <c r="QKX166"/>
      <c r="QKY166"/>
      <c r="QKZ166"/>
      <c r="QLA166"/>
      <c r="QLB166"/>
      <c r="QLC166"/>
      <c r="QLD166"/>
      <c r="QLE166"/>
      <c r="QLF166"/>
      <c r="QLG166"/>
      <c r="QLH166"/>
      <c r="QLI166"/>
      <c r="QLJ166"/>
      <c r="QLK166"/>
      <c r="QLL166"/>
      <c r="QLM166"/>
      <c r="QLN166"/>
      <c r="QLO166"/>
      <c r="QLP166"/>
      <c r="QLQ166"/>
      <c r="QLR166"/>
      <c r="QLS166"/>
      <c r="QLT166"/>
      <c r="QLU166"/>
      <c r="QLV166"/>
      <c r="QLW166"/>
      <c r="QLX166"/>
      <c r="QLY166"/>
      <c r="QLZ166"/>
      <c r="QMA166"/>
      <c r="QMB166"/>
      <c r="QMC166"/>
      <c r="QMD166"/>
      <c r="QME166"/>
      <c r="QMF166"/>
      <c r="QMG166"/>
      <c r="QMH166"/>
      <c r="QMI166"/>
      <c r="QMJ166"/>
      <c r="QMK166"/>
      <c r="QML166"/>
      <c r="QMM166"/>
      <c r="QMN166"/>
      <c r="QMO166"/>
      <c r="QMP166"/>
      <c r="QMQ166"/>
      <c r="QMR166"/>
      <c r="QMS166"/>
      <c r="QMT166"/>
      <c r="QMU166"/>
      <c r="QMV166"/>
      <c r="QMW166"/>
      <c r="QMX166"/>
      <c r="QMY166"/>
      <c r="QMZ166"/>
      <c r="QNA166"/>
      <c r="QNB166"/>
      <c r="QNC166"/>
      <c r="QND166"/>
      <c r="QNE166"/>
      <c r="QNF166"/>
      <c r="QNG166"/>
      <c r="QNH166"/>
      <c r="QNI166"/>
      <c r="QNJ166"/>
      <c r="QNK166"/>
      <c r="QNL166"/>
      <c r="QNM166"/>
      <c r="QNN166"/>
      <c r="QNO166"/>
      <c r="QNP166"/>
      <c r="QNQ166"/>
      <c r="QNR166"/>
      <c r="QNS166"/>
      <c r="QNT166"/>
      <c r="QNU166"/>
      <c r="QNV166"/>
      <c r="QNW166"/>
      <c r="QNX166"/>
      <c r="QNY166"/>
      <c r="QNZ166"/>
      <c r="QOA166"/>
      <c r="QOB166"/>
      <c r="QOC166"/>
      <c r="QOD166"/>
      <c r="QOE166"/>
      <c r="QOF166"/>
      <c r="QOG166"/>
      <c r="QOH166"/>
      <c r="QOI166"/>
      <c r="QOJ166"/>
      <c r="QOK166"/>
      <c r="QOL166"/>
      <c r="QOM166"/>
      <c r="QON166"/>
      <c r="QOO166"/>
      <c r="QOP166"/>
      <c r="QOQ166"/>
      <c r="QOR166"/>
      <c r="QOS166"/>
      <c r="QOT166"/>
      <c r="QOU166"/>
      <c r="QOV166"/>
      <c r="QOW166"/>
      <c r="QOX166"/>
      <c r="QOY166"/>
      <c r="QOZ166"/>
      <c r="QPA166"/>
      <c r="QPB166"/>
      <c r="QPC166"/>
      <c r="QPD166"/>
      <c r="QPE166"/>
      <c r="QPF166"/>
      <c r="QPG166"/>
      <c r="QPH166"/>
      <c r="QPI166"/>
      <c r="QPJ166"/>
      <c r="QPK166"/>
      <c r="QPL166"/>
      <c r="QPM166"/>
      <c r="QPN166"/>
      <c r="QPO166"/>
      <c r="QPP166"/>
      <c r="QPQ166"/>
      <c r="QPR166"/>
      <c r="QPS166"/>
      <c r="QPT166"/>
      <c r="QPU166"/>
      <c r="QPV166"/>
      <c r="QPW166"/>
      <c r="QPX166"/>
      <c r="QPY166"/>
      <c r="QPZ166"/>
      <c r="QQA166"/>
      <c r="QQB166"/>
      <c r="QQC166"/>
      <c r="QQD166"/>
      <c r="QQE166"/>
      <c r="QQF166"/>
      <c r="QQG166"/>
      <c r="QQH166"/>
      <c r="QQI166"/>
      <c r="QQJ166"/>
      <c r="QQK166"/>
      <c r="QQL166"/>
      <c r="QQM166"/>
      <c r="QQN166"/>
      <c r="QQO166"/>
      <c r="QQP166"/>
      <c r="QQQ166"/>
      <c r="QQR166"/>
      <c r="QQS166"/>
      <c r="QQT166"/>
      <c r="QQU166"/>
      <c r="QQV166"/>
      <c r="QQW166"/>
      <c r="QQX166"/>
      <c r="QQY166"/>
      <c r="QQZ166"/>
      <c r="QRA166"/>
      <c r="QRB166"/>
      <c r="QRC166"/>
      <c r="QRD166"/>
      <c r="QRE166"/>
      <c r="QRF166"/>
      <c r="QRG166"/>
      <c r="QRH166"/>
      <c r="QRI166"/>
      <c r="QRJ166"/>
      <c r="QRK166"/>
      <c r="QRL166"/>
      <c r="QRM166"/>
      <c r="QRN166"/>
      <c r="QRO166"/>
      <c r="QRP166"/>
      <c r="QRQ166"/>
      <c r="QRR166"/>
      <c r="QRS166"/>
      <c r="QRT166"/>
      <c r="QRU166"/>
      <c r="QRV166"/>
      <c r="QRW166"/>
      <c r="QRX166"/>
      <c r="QRY166"/>
      <c r="QRZ166"/>
      <c r="QSA166"/>
      <c r="QSB166"/>
      <c r="QSC166"/>
      <c r="QSD166"/>
      <c r="QSE166"/>
      <c r="QSF166"/>
      <c r="QSG166"/>
      <c r="QSH166"/>
      <c r="QSI166"/>
      <c r="QSJ166"/>
      <c r="QSK166"/>
      <c r="QSL166"/>
      <c r="QSM166"/>
      <c r="QSN166"/>
      <c r="QSO166"/>
      <c r="QSP166"/>
      <c r="QSQ166"/>
      <c r="QSR166"/>
      <c r="QSS166"/>
      <c r="QST166"/>
      <c r="QSU166"/>
      <c r="QSV166"/>
      <c r="QSW166"/>
      <c r="QSX166"/>
      <c r="QSY166"/>
      <c r="QSZ166"/>
      <c r="QTA166"/>
      <c r="QTB166"/>
      <c r="QTC166"/>
      <c r="QTD166"/>
      <c r="QTE166"/>
      <c r="QTF166"/>
      <c r="QTG166"/>
      <c r="QTH166"/>
      <c r="QTI166"/>
      <c r="QTJ166"/>
      <c r="QTK166"/>
      <c r="QTL166"/>
      <c r="QTM166"/>
      <c r="QTN166"/>
      <c r="QTO166"/>
      <c r="QTP166"/>
      <c r="QTQ166"/>
      <c r="QTR166"/>
      <c r="QTS166"/>
      <c r="QTT166"/>
      <c r="QTU166"/>
      <c r="QTV166"/>
      <c r="QTW166"/>
      <c r="QTX166"/>
      <c r="QTY166"/>
      <c r="QTZ166"/>
      <c r="QUA166"/>
      <c r="QUB166"/>
      <c r="QUC166"/>
      <c r="QUD166"/>
      <c r="QUE166"/>
      <c r="QUF166"/>
      <c r="QUG166"/>
      <c r="QUH166"/>
      <c r="QUI166"/>
      <c r="QUJ166"/>
      <c r="QUK166"/>
      <c r="QUL166"/>
      <c r="QUM166"/>
      <c r="QUN166"/>
      <c r="QUO166"/>
      <c r="QUP166"/>
      <c r="QUQ166"/>
      <c r="QUR166"/>
      <c r="QUS166"/>
      <c r="QUT166"/>
      <c r="QUU166"/>
      <c r="QUV166"/>
      <c r="QUW166"/>
      <c r="QUX166"/>
      <c r="QUY166"/>
      <c r="QUZ166"/>
      <c r="QVA166"/>
      <c r="QVB166"/>
      <c r="QVC166"/>
      <c r="QVD166"/>
      <c r="QVE166"/>
      <c r="QVF166"/>
      <c r="QVG166"/>
      <c r="QVH166"/>
      <c r="QVI166"/>
      <c r="QVJ166"/>
      <c r="QVK166"/>
      <c r="QVL166"/>
      <c r="QVM166"/>
      <c r="QVN166"/>
      <c r="QVO166"/>
      <c r="QVP166"/>
      <c r="QVQ166"/>
      <c r="QVR166"/>
      <c r="QVS166"/>
      <c r="QVT166"/>
      <c r="QVU166"/>
      <c r="QVV166"/>
      <c r="QVW166"/>
      <c r="QVX166"/>
      <c r="QVY166"/>
      <c r="QVZ166"/>
      <c r="QWA166"/>
      <c r="QWB166"/>
      <c r="QWC166"/>
      <c r="QWD166"/>
      <c r="QWE166"/>
      <c r="QWF166"/>
      <c r="QWG166"/>
      <c r="QWH166"/>
      <c r="QWI166"/>
      <c r="QWJ166"/>
      <c r="QWK166"/>
      <c r="QWL166"/>
      <c r="QWM166"/>
      <c r="QWN166"/>
      <c r="QWO166"/>
      <c r="QWP166"/>
      <c r="QWQ166"/>
      <c r="QWR166"/>
      <c r="QWS166"/>
      <c r="QWT166"/>
      <c r="QWU166"/>
      <c r="QWV166"/>
      <c r="QWW166"/>
      <c r="QWX166"/>
      <c r="QWY166"/>
      <c r="QWZ166"/>
      <c r="QXA166"/>
      <c r="QXB166"/>
      <c r="QXC166"/>
      <c r="QXD166"/>
      <c r="QXE166"/>
      <c r="QXF166"/>
      <c r="QXG166"/>
      <c r="QXH166"/>
      <c r="QXI166"/>
      <c r="QXJ166"/>
      <c r="QXK166"/>
      <c r="QXL166"/>
      <c r="QXM166"/>
      <c r="QXN166"/>
      <c r="QXO166"/>
      <c r="QXP166"/>
      <c r="QXQ166"/>
      <c r="QXR166"/>
      <c r="QXS166"/>
      <c r="QXT166"/>
      <c r="QXU166"/>
      <c r="QXV166"/>
      <c r="QXW166"/>
      <c r="QXX166"/>
      <c r="QXY166"/>
      <c r="QXZ166"/>
      <c r="QYA166"/>
      <c r="QYB166"/>
      <c r="QYC166"/>
      <c r="QYD166"/>
      <c r="QYE166"/>
      <c r="QYF166"/>
      <c r="QYG166"/>
      <c r="QYH166"/>
      <c r="QYI166"/>
      <c r="QYJ166"/>
      <c r="QYK166"/>
      <c r="QYL166"/>
      <c r="QYM166"/>
      <c r="QYN166"/>
      <c r="QYO166"/>
      <c r="QYP166"/>
      <c r="QYQ166"/>
      <c r="QYR166"/>
      <c r="QYS166"/>
      <c r="QYT166"/>
      <c r="QYU166"/>
      <c r="QYV166"/>
      <c r="QYW166"/>
      <c r="QYX166"/>
      <c r="QYY166"/>
      <c r="QYZ166"/>
      <c r="QZA166"/>
      <c r="QZB166"/>
      <c r="QZC166"/>
      <c r="QZD166"/>
      <c r="QZE166"/>
      <c r="QZF166"/>
      <c r="QZG166"/>
      <c r="QZH166"/>
      <c r="QZI166"/>
      <c r="QZJ166"/>
      <c r="QZK166"/>
      <c r="QZL166"/>
      <c r="QZM166"/>
      <c r="QZN166"/>
      <c r="QZO166"/>
      <c r="QZP166"/>
      <c r="QZQ166"/>
      <c r="QZR166"/>
      <c r="QZS166"/>
      <c r="QZT166"/>
      <c r="QZU166"/>
      <c r="QZV166"/>
      <c r="QZW166"/>
      <c r="QZX166"/>
      <c r="QZY166"/>
      <c r="QZZ166"/>
      <c r="RAA166"/>
      <c r="RAB166"/>
      <c r="RAC166"/>
      <c r="RAD166"/>
      <c r="RAE166"/>
      <c r="RAF166"/>
      <c r="RAG166"/>
      <c r="RAH166"/>
      <c r="RAI166"/>
      <c r="RAJ166"/>
      <c r="RAK166"/>
      <c r="RAL166"/>
      <c r="RAM166"/>
      <c r="RAN166"/>
      <c r="RAO166"/>
      <c r="RAP166"/>
      <c r="RAQ166"/>
      <c r="RAR166"/>
      <c r="RAS166"/>
      <c r="RAT166"/>
      <c r="RAU166"/>
      <c r="RAV166"/>
      <c r="RAW166"/>
      <c r="RAX166"/>
      <c r="RAY166"/>
      <c r="RAZ166"/>
      <c r="RBA166"/>
      <c r="RBB166"/>
      <c r="RBC166"/>
      <c r="RBD166"/>
      <c r="RBE166"/>
      <c r="RBF166"/>
      <c r="RBG166"/>
      <c r="RBH166"/>
      <c r="RBI166"/>
      <c r="RBJ166"/>
      <c r="RBK166"/>
      <c r="RBL166"/>
      <c r="RBM166"/>
      <c r="RBN166"/>
      <c r="RBO166"/>
      <c r="RBP166"/>
      <c r="RBQ166"/>
      <c r="RBR166"/>
      <c r="RBS166"/>
      <c r="RBT166"/>
      <c r="RBU166"/>
      <c r="RBV166"/>
      <c r="RBW166"/>
      <c r="RBX166"/>
      <c r="RBY166"/>
      <c r="RBZ166"/>
      <c r="RCA166"/>
      <c r="RCB166"/>
      <c r="RCC166"/>
      <c r="RCD166"/>
      <c r="RCE166"/>
      <c r="RCF166"/>
      <c r="RCG166"/>
      <c r="RCH166"/>
      <c r="RCI166"/>
      <c r="RCJ166"/>
      <c r="RCK166"/>
      <c r="RCL166"/>
      <c r="RCM166"/>
      <c r="RCN166"/>
      <c r="RCO166"/>
      <c r="RCP166"/>
      <c r="RCQ166"/>
      <c r="RCR166"/>
      <c r="RCS166"/>
      <c r="RCT166"/>
      <c r="RCU166"/>
      <c r="RCV166"/>
      <c r="RCW166"/>
      <c r="RCX166"/>
      <c r="RCY166"/>
      <c r="RCZ166"/>
      <c r="RDA166"/>
      <c r="RDB166"/>
      <c r="RDC166"/>
      <c r="RDD166"/>
      <c r="RDE166"/>
      <c r="RDF166"/>
      <c r="RDG166"/>
      <c r="RDH166"/>
      <c r="RDI166"/>
      <c r="RDJ166"/>
      <c r="RDK166"/>
      <c r="RDL166"/>
      <c r="RDM166"/>
      <c r="RDN166"/>
      <c r="RDO166"/>
      <c r="RDP166"/>
      <c r="RDQ166"/>
      <c r="RDR166"/>
      <c r="RDS166"/>
      <c r="RDT166"/>
      <c r="RDU166"/>
      <c r="RDV166"/>
      <c r="RDW166"/>
      <c r="RDX166"/>
      <c r="RDY166"/>
      <c r="RDZ166"/>
      <c r="REA166"/>
      <c r="REB166"/>
      <c r="REC166"/>
      <c r="RED166"/>
      <c r="REE166"/>
      <c r="REF166"/>
      <c r="REG166"/>
      <c r="REH166"/>
      <c r="REI166"/>
      <c r="REJ166"/>
      <c r="REK166"/>
      <c r="REL166"/>
      <c r="REM166"/>
      <c r="REN166"/>
      <c r="REO166"/>
      <c r="REP166"/>
      <c r="REQ166"/>
      <c r="RER166"/>
      <c r="RES166"/>
      <c r="RET166"/>
      <c r="REU166"/>
      <c r="REV166"/>
      <c r="REW166"/>
      <c r="REX166"/>
      <c r="REY166"/>
      <c r="REZ166"/>
      <c r="RFA166"/>
      <c r="RFB166"/>
      <c r="RFC166"/>
      <c r="RFD166"/>
      <c r="RFE166"/>
      <c r="RFF166"/>
      <c r="RFG166"/>
      <c r="RFH166"/>
      <c r="RFI166"/>
      <c r="RFJ166"/>
      <c r="RFK166"/>
      <c r="RFL166"/>
      <c r="RFM166"/>
      <c r="RFN166"/>
      <c r="RFO166"/>
      <c r="RFP166"/>
      <c r="RFQ166"/>
      <c r="RFR166"/>
      <c r="RFS166"/>
      <c r="RFT166"/>
      <c r="RFU166"/>
      <c r="RFV166"/>
      <c r="RFW166"/>
      <c r="RFX166"/>
      <c r="RFY166"/>
      <c r="RFZ166"/>
      <c r="RGA166"/>
      <c r="RGB166"/>
      <c r="RGC166"/>
      <c r="RGD166"/>
      <c r="RGE166"/>
      <c r="RGF166"/>
      <c r="RGG166"/>
      <c r="RGH166"/>
      <c r="RGI166"/>
      <c r="RGJ166"/>
      <c r="RGK166"/>
      <c r="RGL166"/>
      <c r="RGM166"/>
      <c r="RGN166"/>
      <c r="RGO166"/>
      <c r="RGP166"/>
      <c r="RGQ166"/>
      <c r="RGR166"/>
      <c r="RGS166"/>
      <c r="RGT166"/>
      <c r="RGU166"/>
      <c r="RGV166"/>
      <c r="RGW166"/>
      <c r="RGX166"/>
      <c r="RGY166"/>
      <c r="RGZ166"/>
      <c r="RHA166"/>
      <c r="RHB166"/>
      <c r="RHC166"/>
      <c r="RHD166"/>
      <c r="RHE166"/>
      <c r="RHF166"/>
      <c r="RHG166"/>
      <c r="RHH166"/>
      <c r="RHI166"/>
      <c r="RHJ166"/>
      <c r="RHK166"/>
      <c r="RHL166"/>
      <c r="RHM166"/>
      <c r="RHN166"/>
      <c r="RHO166"/>
      <c r="RHP166"/>
      <c r="RHQ166"/>
      <c r="RHR166"/>
      <c r="RHS166"/>
      <c r="RHT166"/>
      <c r="RHU166"/>
      <c r="RHV166"/>
      <c r="RHW166"/>
      <c r="RHX166"/>
      <c r="RHY166"/>
      <c r="RHZ166"/>
      <c r="RIA166"/>
      <c r="RIB166"/>
      <c r="RIC166"/>
      <c r="RID166"/>
      <c r="RIE166"/>
      <c r="RIF166"/>
      <c r="RIG166"/>
      <c r="RIH166"/>
      <c r="RII166"/>
      <c r="RIJ166"/>
      <c r="RIK166"/>
      <c r="RIL166"/>
      <c r="RIM166"/>
      <c r="RIN166"/>
      <c r="RIO166"/>
      <c r="RIP166"/>
      <c r="RIQ166"/>
      <c r="RIR166"/>
      <c r="RIS166"/>
      <c r="RIT166"/>
      <c r="RIU166"/>
      <c r="RIV166"/>
      <c r="RIW166"/>
      <c r="RIX166"/>
      <c r="RIY166"/>
      <c r="RIZ166"/>
      <c r="RJA166"/>
      <c r="RJB166"/>
      <c r="RJC166"/>
      <c r="RJD166"/>
      <c r="RJE166"/>
      <c r="RJF166"/>
      <c r="RJG166"/>
      <c r="RJH166"/>
      <c r="RJI166"/>
      <c r="RJJ166"/>
      <c r="RJK166"/>
      <c r="RJL166"/>
      <c r="RJM166"/>
      <c r="RJN166"/>
      <c r="RJO166"/>
      <c r="RJP166"/>
      <c r="RJQ166"/>
      <c r="RJR166"/>
      <c r="RJS166"/>
      <c r="RJT166"/>
      <c r="RJU166"/>
      <c r="RJV166"/>
      <c r="RJW166"/>
      <c r="RJX166"/>
      <c r="RJY166"/>
      <c r="RJZ166"/>
      <c r="RKA166"/>
      <c r="RKB166"/>
      <c r="RKC166"/>
      <c r="RKD166"/>
      <c r="RKE166"/>
      <c r="RKF166"/>
      <c r="RKG166"/>
      <c r="RKH166"/>
      <c r="RKI166"/>
      <c r="RKJ166"/>
      <c r="RKK166"/>
      <c r="RKL166"/>
      <c r="RKM166"/>
      <c r="RKN166"/>
      <c r="RKO166"/>
      <c r="RKP166"/>
      <c r="RKQ166"/>
      <c r="RKR166"/>
      <c r="RKS166"/>
      <c r="RKT166"/>
      <c r="RKU166"/>
      <c r="RKV166"/>
      <c r="RKW166"/>
      <c r="RKX166"/>
      <c r="RKY166"/>
      <c r="RKZ166"/>
      <c r="RLA166"/>
      <c r="RLB166"/>
      <c r="RLC166"/>
      <c r="RLD166"/>
      <c r="RLE166"/>
      <c r="RLF166"/>
      <c r="RLG166"/>
      <c r="RLH166"/>
      <c r="RLI166"/>
      <c r="RLJ166"/>
      <c r="RLK166"/>
      <c r="RLL166"/>
      <c r="RLM166"/>
      <c r="RLN166"/>
      <c r="RLO166"/>
      <c r="RLP166"/>
      <c r="RLQ166"/>
      <c r="RLR166"/>
      <c r="RLS166"/>
      <c r="RLT166"/>
      <c r="RLU166"/>
      <c r="RLV166"/>
      <c r="RLW166"/>
      <c r="RLX166"/>
      <c r="RLY166"/>
      <c r="RLZ166"/>
      <c r="RMA166"/>
      <c r="RMB166"/>
      <c r="RMC166"/>
      <c r="RMD166"/>
      <c r="RME166"/>
      <c r="RMF166"/>
      <c r="RMG166"/>
      <c r="RMH166"/>
      <c r="RMI166"/>
      <c r="RMJ166"/>
      <c r="RMK166"/>
      <c r="RML166"/>
      <c r="RMM166"/>
      <c r="RMN166"/>
      <c r="RMO166"/>
      <c r="RMP166"/>
      <c r="RMQ166"/>
      <c r="RMR166"/>
      <c r="RMS166"/>
      <c r="RMT166"/>
      <c r="RMU166"/>
      <c r="RMV166"/>
      <c r="RMW166"/>
      <c r="RMX166"/>
      <c r="RMY166"/>
      <c r="RMZ166"/>
      <c r="RNA166"/>
      <c r="RNB166"/>
      <c r="RNC166"/>
      <c r="RND166"/>
      <c r="RNE166"/>
      <c r="RNF166"/>
      <c r="RNG166"/>
      <c r="RNH166"/>
      <c r="RNI166"/>
      <c r="RNJ166"/>
      <c r="RNK166"/>
      <c r="RNL166"/>
      <c r="RNM166"/>
      <c r="RNN166"/>
      <c r="RNO166"/>
      <c r="RNP166"/>
      <c r="RNQ166"/>
      <c r="RNR166"/>
      <c r="RNS166"/>
      <c r="RNT166"/>
      <c r="RNU166"/>
      <c r="RNV166"/>
      <c r="RNW166"/>
      <c r="RNX166"/>
      <c r="RNY166"/>
      <c r="RNZ166"/>
      <c r="ROA166"/>
      <c r="ROB166"/>
      <c r="ROC166"/>
      <c r="ROD166"/>
      <c r="ROE166"/>
      <c r="ROF166"/>
      <c r="ROG166"/>
      <c r="ROH166"/>
      <c r="ROI166"/>
      <c r="ROJ166"/>
      <c r="ROK166"/>
      <c r="ROL166"/>
      <c r="ROM166"/>
      <c r="RON166"/>
      <c r="ROO166"/>
      <c r="ROP166"/>
      <c r="ROQ166"/>
      <c r="ROR166"/>
      <c r="ROS166"/>
      <c r="ROT166"/>
      <c r="ROU166"/>
      <c r="ROV166"/>
      <c r="ROW166"/>
      <c r="ROX166"/>
      <c r="ROY166"/>
      <c r="ROZ166"/>
      <c r="RPA166"/>
      <c r="RPB166"/>
      <c r="RPC166"/>
      <c r="RPD166"/>
      <c r="RPE166"/>
      <c r="RPF166"/>
      <c r="RPG166"/>
      <c r="RPH166"/>
      <c r="RPI166"/>
      <c r="RPJ166"/>
      <c r="RPK166"/>
      <c r="RPL166"/>
      <c r="RPM166"/>
      <c r="RPN166"/>
      <c r="RPO166"/>
      <c r="RPP166"/>
      <c r="RPQ166"/>
      <c r="RPR166"/>
      <c r="RPS166"/>
      <c r="RPT166"/>
      <c r="RPU166"/>
      <c r="RPV166"/>
      <c r="RPW166"/>
      <c r="RPX166"/>
      <c r="RPY166"/>
      <c r="RPZ166"/>
      <c r="RQA166"/>
      <c r="RQB166"/>
      <c r="RQC166"/>
      <c r="RQD166"/>
      <c r="RQE166"/>
      <c r="RQF166"/>
      <c r="RQG166"/>
      <c r="RQH166"/>
      <c r="RQI166"/>
      <c r="RQJ166"/>
      <c r="RQK166"/>
      <c r="RQL166"/>
      <c r="RQM166"/>
      <c r="RQN166"/>
      <c r="RQO166"/>
      <c r="RQP166"/>
      <c r="RQQ166"/>
      <c r="RQR166"/>
      <c r="RQS166"/>
      <c r="RQT166"/>
      <c r="RQU166"/>
      <c r="RQV166"/>
      <c r="RQW166"/>
      <c r="RQX166"/>
      <c r="RQY166"/>
      <c r="RQZ166"/>
      <c r="RRA166"/>
      <c r="RRB166"/>
      <c r="RRC166"/>
      <c r="RRD166"/>
      <c r="RRE166"/>
      <c r="RRF166"/>
      <c r="RRG166"/>
      <c r="RRH166"/>
      <c r="RRI166"/>
      <c r="RRJ166"/>
      <c r="RRK166"/>
      <c r="RRL166"/>
      <c r="RRM166"/>
      <c r="RRN166"/>
      <c r="RRO166"/>
      <c r="RRP166"/>
      <c r="RRQ166"/>
      <c r="RRR166"/>
      <c r="RRS166"/>
      <c r="RRT166"/>
      <c r="RRU166"/>
      <c r="RRV166"/>
      <c r="RRW166"/>
      <c r="RRX166"/>
      <c r="RRY166"/>
      <c r="RRZ166"/>
      <c r="RSA166"/>
      <c r="RSB166"/>
      <c r="RSC166"/>
      <c r="RSD166"/>
      <c r="RSE166"/>
      <c r="RSF166"/>
      <c r="RSG166"/>
      <c r="RSH166"/>
      <c r="RSI166"/>
      <c r="RSJ166"/>
      <c r="RSK166"/>
      <c r="RSL166"/>
      <c r="RSM166"/>
      <c r="RSN166"/>
      <c r="RSO166"/>
      <c r="RSP166"/>
      <c r="RSQ166"/>
      <c r="RSR166"/>
      <c r="RSS166"/>
      <c r="RST166"/>
      <c r="RSU166"/>
      <c r="RSV166"/>
      <c r="RSW166"/>
      <c r="RSX166"/>
      <c r="RSY166"/>
      <c r="RSZ166"/>
      <c r="RTA166"/>
      <c r="RTB166"/>
      <c r="RTC166"/>
      <c r="RTD166"/>
      <c r="RTE166"/>
      <c r="RTF166"/>
      <c r="RTG166"/>
      <c r="RTH166"/>
      <c r="RTI166"/>
      <c r="RTJ166"/>
      <c r="RTK166"/>
      <c r="RTL166"/>
      <c r="RTM166"/>
      <c r="RTN166"/>
      <c r="RTO166"/>
      <c r="RTP166"/>
      <c r="RTQ166"/>
      <c r="RTR166"/>
      <c r="RTS166"/>
      <c r="RTT166"/>
      <c r="RTU166"/>
      <c r="RTV166"/>
      <c r="RTW166"/>
      <c r="RTX166"/>
      <c r="RTY166"/>
      <c r="RTZ166"/>
      <c r="RUA166"/>
      <c r="RUB166"/>
      <c r="RUC166"/>
      <c r="RUD166"/>
      <c r="RUE166"/>
      <c r="RUF166"/>
      <c r="RUG166"/>
      <c r="RUH166"/>
      <c r="RUI166"/>
      <c r="RUJ166"/>
      <c r="RUK166"/>
      <c r="RUL166"/>
      <c r="RUM166"/>
      <c r="RUN166"/>
      <c r="RUO166"/>
      <c r="RUP166"/>
      <c r="RUQ166"/>
      <c r="RUR166"/>
      <c r="RUS166"/>
      <c r="RUT166"/>
      <c r="RUU166"/>
      <c r="RUV166"/>
      <c r="RUW166"/>
      <c r="RUX166"/>
      <c r="RUY166"/>
      <c r="RUZ166"/>
      <c r="RVA166"/>
      <c r="RVB166"/>
      <c r="RVC166"/>
      <c r="RVD166"/>
      <c r="RVE166"/>
      <c r="RVF166"/>
      <c r="RVG166"/>
      <c r="RVH166"/>
      <c r="RVI166"/>
      <c r="RVJ166"/>
      <c r="RVK166"/>
      <c r="RVL166"/>
      <c r="RVM166"/>
      <c r="RVN166"/>
      <c r="RVO166"/>
      <c r="RVP166"/>
      <c r="RVQ166"/>
      <c r="RVR166"/>
      <c r="RVS166"/>
      <c r="RVT166"/>
      <c r="RVU166"/>
      <c r="RVV166"/>
      <c r="RVW166"/>
      <c r="RVX166"/>
      <c r="RVY166"/>
      <c r="RVZ166"/>
      <c r="RWA166"/>
      <c r="RWB166"/>
      <c r="RWC166"/>
      <c r="RWD166"/>
      <c r="RWE166"/>
      <c r="RWF166"/>
      <c r="RWG166"/>
      <c r="RWH166"/>
      <c r="RWI166"/>
      <c r="RWJ166"/>
      <c r="RWK166"/>
      <c r="RWL166"/>
      <c r="RWM166"/>
      <c r="RWN166"/>
      <c r="RWO166"/>
      <c r="RWP166"/>
      <c r="RWQ166"/>
      <c r="RWR166"/>
      <c r="RWS166"/>
      <c r="RWT166"/>
      <c r="RWU166"/>
      <c r="RWV166"/>
      <c r="RWW166"/>
      <c r="RWX166"/>
      <c r="RWY166"/>
      <c r="RWZ166"/>
      <c r="RXA166"/>
      <c r="RXB166"/>
      <c r="RXC166"/>
      <c r="RXD166"/>
      <c r="RXE166"/>
      <c r="RXF166"/>
      <c r="RXG166"/>
      <c r="RXH166"/>
      <c r="RXI166"/>
      <c r="RXJ166"/>
      <c r="RXK166"/>
      <c r="RXL166"/>
      <c r="RXM166"/>
      <c r="RXN166"/>
      <c r="RXO166"/>
      <c r="RXP166"/>
      <c r="RXQ166"/>
      <c r="RXR166"/>
      <c r="RXS166"/>
      <c r="RXT166"/>
      <c r="RXU166"/>
      <c r="RXV166"/>
      <c r="RXW166"/>
      <c r="RXX166"/>
      <c r="RXY166"/>
      <c r="RXZ166"/>
      <c r="RYA166"/>
      <c r="RYB166"/>
      <c r="RYC166"/>
      <c r="RYD166"/>
      <c r="RYE166"/>
      <c r="RYF166"/>
      <c r="RYG166"/>
      <c r="RYH166"/>
      <c r="RYI166"/>
      <c r="RYJ166"/>
      <c r="RYK166"/>
      <c r="RYL166"/>
      <c r="RYM166"/>
      <c r="RYN166"/>
      <c r="RYO166"/>
      <c r="RYP166"/>
      <c r="RYQ166"/>
      <c r="RYR166"/>
      <c r="RYS166"/>
      <c r="RYT166"/>
      <c r="RYU166"/>
      <c r="RYV166"/>
      <c r="RYW166"/>
      <c r="RYX166"/>
      <c r="RYY166"/>
      <c r="RYZ166"/>
      <c r="RZA166"/>
      <c r="RZB166"/>
      <c r="RZC166"/>
      <c r="RZD166"/>
      <c r="RZE166"/>
      <c r="RZF166"/>
      <c r="RZG166"/>
      <c r="RZH166"/>
      <c r="RZI166"/>
      <c r="RZJ166"/>
      <c r="RZK166"/>
      <c r="RZL166"/>
      <c r="RZM166"/>
      <c r="RZN166"/>
      <c r="RZO166"/>
      <c r="RZP166"/>
      <c r="RZQ166"/>
      <c r="RZR166"/>
      <c r="RZS166"/>
      <c r="RZT166"/>
      <c r="RZU166"/>
      <c r="RZV166"/>
      <c r="RZW166"/>
      <c r="RZX166"/>
      <c r="RZY166"/>
      <c r="RZZ166"/>
      <c r="SAA166"/>
      <c r="SAB166"/>
      <c r="SAC166"/>
      <c r="SAD166"/>
      <c r="SAE166"/>
      <c r="SAF166"/>
      <c r="SAG166"/>
      <c r="SAH166"/>
      <c r="SAI166"/>
      <c r="SAJ166"/>
      <c r="SAK166"/>
      <c r="SAL166"/>
      <c r="SAM166"/>
      <c r="SAN166"/>
      <c r="SAO166"/>
      <c r="SAP166"/>
      <c r="SAQ166"/>
      <c r="SAR166"/>
      <c r="SAS166"/>
      <c r="SAT166"/>
      <c r="SAU166"/>
      <c r="SAV166"/>
      <c r="SAW166"/>
      <c r="SAX166"/>
      <c r="SAY166"/>
      <c r="SAZ166"/>
      <c r="SBA166"/>
      <c r="SBB166"/>
      <c r="SBC166"/>
      <c r="SBD166"/>
      <c r="SBE166"/>
      <c r="SBF166"/>
      <c r="SBG166"/>
      <c r="SBH166"/>
      <c r="SBI166"/>
      <c r="SBJ166"/>
      <c r="SBK166"/>
      <c r="SBL166"/>
      <c r="SBM166"/>
      <c r="SBN166"/>
      <c r="SBO166"/>
      <c r="SBP166"/>
      <c r="SBQ166"/>
      <c r="SBR166"/>
      <c r="SBS166"/>
      <c r="SBT166"/>
      <c r="SBU166"/>
      <c r="SBV166"/>
      <c r="SBW166"/>
      <c r="SBX166"/>
      <c r="SBY166"/>
      <c r="SBZ166"/>
      <c r="SCA166"/>
      <c r="SCB166"/>
      <c r="SCC166"/>
      <c r="SCD166"/>
      <c r="SCE166"/>
      <c r="SCF166"/>
      <c r="SCG166"/>
      <c r="SCH166"/>
      <c r="SCI166"/>
      <c r="SCJ166"/>
      <c r="SCK166"/>
      <c r="SCL166"/>
      <c r="SCM166"/>
      <c r="SCN166"/>
      <c r="SCO166"/>
      <c r="SCP166"/>
      <c r="SCQ166"/>
      <c r="SCR166"/>
      <c r="SCS166"/>
      <c r="SCT166"/>
      <c r="SCU166"/>
      <c r="SCV166"/>
      <c r="SCW166"/>
      <c r="SCX166"/>
      <c r="SCY166"/>
      <c r="SCZ166"/>
      <c r="SDA166"/>
      <c r="SDB166"/>
      <c r="SDC166"/>
      <c r="SDD166"/>
      <c r="SDE166"/>
      <c r="SDF166"/>
      <c r="SDG166"/>
      <c r="SDH166"/>
      <c r="SDI166"/>
      <c r="SDJ166"/>
      <c r="SDK166"/>
      <c r="SDL166"/>
      <c r="SDM166"/>
      <c r="SDN166"/>
      <c r="SDO166"/>
      <c r="SDP166"/>
      <c r="SDQ166"/>
      <c r="SDR166"/>
      <c r="SDS166"/>
      <c r="SDT166"/>
      <c r="SDU166"/>
      <c r="SDV166"/>
      <c r="SDW166"/>
      <c r="SDX166"/>
      <c r="SDY166"/>
      <c r="SDZ166"/>
      <c r="SEA166"/>
      <c r="SEB166"/>
      <c r="SEC166"/>
      <c r="SED166"/>
      <c r="SEE166"/>
      <c r="SEF166"/>
      <c r="SEG166"/>
      <c r="SEH166"/>
      <c r="SEI166"/>
      <c r="SEJ166"/>
      <c r="SEK166"/>
      <c r="SEL166"/>
      <c r="SEM166"/>
      <c r="SEN166"/>
      <c r="SEO166"/>
      <c r="SEP166"/>
      <c r="SEQ166"/>
      <c r="SER166"/>
      <c r="SES166"/>
      <c r="SET166"/>
      <c r="SEU166"/>
      <c r="SEV166"/>
      <c r="SEW166"/>
      <c r="SEX166"/>
      <c r="SEY166"/>
      <c r="SEZ166"/>
      <c r="SFA166"/>
      <c r="SFB166"/>
      <c r="SFC166"/>
      <c r="SFD166"/>
      <c r="SFE166"/>
      <c r="SFF166"/>
      <c r="SFG166"/>
      <c r="SFH166"/>
      <c r="SFI166"/>
      <c r="SFJ166"/>
      <c r="SFK166"/>
      <c r="SFL166"/>
      <c r="SFM166"/>
      <c r="SFN166"/>
      <c r="SFO166"/>
      <c r="SFP166"/>
      <c r="SFQ166"/>
      <c r="SFR166"/>
      <c r="SFS166"/>
      <c r="SFT166"/>
      <c r="SFU166"/>
      <c r="SFV166"/>
      <c r="SFW166"/>
      <c r="SFX166"/>
      <c r="SFY166"/>
      <c r="SFZ166"/>
      <c r="SGA166"/>
      <c r="SGB166"/>
      <c r="SGC166"/>
      <c r="SGD166"/>
      <c r="SGE166"/>
      <c r="SGF166"/>
      <c r="SGG166"/>
      <c r="SGH166"/>
      <c r="SGI166"/>
      <c r="SGJ166"/>
      <c r="SGK166"/>
      <c r="SGL166"/>
      <c r="SGM166"/>
      <c r="SGN166"/>
      <c r="SGO166"/>
      <c r="SGP166"/>
      <c r="SGQ166"/>
      <c r="SGR166"/>
      <c r="SGS166"/>
      <c r="SGT166"/>
      <c r="SGU166"/>
      <c r="SGV166"/>
      <c r="SGW166"/>
      <c r="SGX166"/>
      <c r="SGY166"/>
      <c r="SGZ166"/>
      <c r="SHA166"/>
      <c r="SHB166"/>
      <c r="SHC166"/>
      <c r="SHD166"/>
      <c r="SHE166"/>
      <c r="SHF166"/>
      <c r="SHG166"/>
      <c r="SHH166"/>
      <c r="SHI166"/>
      <c r="SHJ166"/>
      <c r="SHK166"/>
      <c r="SHL166"/>
      <c r="SHM166"/>
      <c r="SHN166"/>
      <c r="SHO166"/>
      <c r="SHP166"/>
      <c r="SHQ166"/>
      <c r="SHR166"/>
      <c r="SHS166"/>
      <c r="SHT166"/>
      <c r="SHU166"/>
      <c r="SHV166"/>
      <c r="SHW166"/>
      <c r="SHX166"/>
      <c r="SHY166"/>
      <c r="SHZ166"/>
      <c r="SIA166"/>
      <c r="SIB166"/>
      <c r="SIC166"/>
      <c r="SID166"/>
      <c r="SIE166"/>
      <c r="SIF166"/>
      <c r="SIG166"/>
      <c r="SIH166"/>
      <c r="SII166"/>
      <c r="SIJ166"/>
      <c r="SIK166"/>
      <c r="SIL166"/>
      <c r="SIM166"/>
      <c r="SIN166"/>
      <c r="SIO166"/>
      <c r="SIP166"/>
      <c r="SIQ166"/>
      <c r="SIR166"/>
      <c r="SIS166"/>
      <c r="SIT166"/>
      <c r="SIU166"/>
      <c r="SIV166"/>
      <c r="SIW166"/>
      <c r="SIX166"/>
      <c r="SIY166"/>
      <c r="SIZ166"/>
      <c r="SJA166"/>
      <c r="SJB166"/>
      <c r="SJC166"/>
      <c r="SJD166"/>
      <c r="SJE166"/>
      <c r="SJF166"/>
      <c r="SJG166"/>
      <c r="SJH166"/>
      <c r="SJI166"/>
      <c r="SJJ166"/>
      <c r="SJK166"/>
      <c r="SJL166"/>
      <c r="SJM166"/>
      <c r="SJN166"/>
      <c r="SJO166"/>
      <c r="SJP166"/>
      <c r="SJQ166"/>
      <c r="SJR166"/>
      <c r="SJS166"/>
      <c r="SJT166"/>
      <c r="SJU166"/>
      <c r="SJV166"/>
      <c r="SJW166"/>
      <c r="SJX166"/>
      <c r="SJY166"/>
      <c r="SJZ166"/>
      <c r="SKA166"/>
      <c r="SKB166"/>
      <c r="SKC166"/>
      <c r="SKD166"/>
      <c r="SKE166"/>
      <c r="SKF166"/>
      <c r="SKG166"/>
      <c r="SKH166"/>
      <c r="SKI166"/>
      <c r="SKJ166"/>
      <c r="SKK166"/>
      <c r="SKL166"/>
      <c r="SKM166"/>
      <c r="SKN166"/>
      <c r="SKO166"/>
      <c r="SKP166"/>
      <c r="SKQ166"/>
      <c r="SKR166"/>
      <c r="SKS166"/>
      <c r="SKT166"/>
      <c r="SKU166"/>
      <c r="SKV166"/>
      <c r="SKW166"/>
      <c r="SKX166"/>
      <c r="SKY166"/>
      <c r="SKZ166"/>
      <c r="SLA166"/>
      <c r="SLB166"/>
      <c r="SLC166"/>
      <c r="SLD166"/>
      <c r="SLE166"/>
      <c r="SLF166"/>
      <c r="SLG166"/>
      <c r="SLH166"/>
      <c r="SLI166"/>
      <c r="SLJ166"/>
      <c r="SLK166"/>
      <c r="SLL166"/>
      <c r="SLM166"/>
      <c r="SLN166"/>
      <c r="SLO166"/>
      <c r="SLP166"/>
      <c r="SLQ166"/>
      <c r="SLR166"/>
      <c r="SLS166"/>
      <c r="SLT166"/>
      <c r="SLU166"/>
      <c r="SLV166"/>
      <c r="SLW166"/>
      <c r="SLX166"/>
      <c r="SLY166"/>
      <c r="SLZ166"/>
      <c r="SMA166"/>
      <c r="SMB166"/>
      <c r="SMC166"/>
      <c r="SMD166"/>
      <c r="SME166"/>
      <c r="SMF166"/>
      <c r="SMG166"/>
      <c r="SMH166"/>
      <c r="SMI166"/>
      <c r="SMJ166"/>
      <c r="SMK166"/>
      <c r="SML166"/>
      <c r="SMM166"/>
      <c r="SMN166"/>
      <c r="SMO166"/>
      <c r="SMP166"/>
      <c r="SMQ166"/>
      <c r="SMR166"/>
      <c r="SMS166"/>
      <c r="SMT166"/>
      <c r="SMU166"/>
      <c r="SMV166"/>
      <c r="SMW166"/>
      <c r="SMX166"/>
      <c r="SMY166"/>
      <c r="SMZ166"/>
      <c r="SNA166"/>
      <c r="SNB166"/>
      <c r="SNC166"/>
      <c r="SND166"/>
      <c r="SNE166"/>
      <c r="SNF166"/>
      <c r="SNG166"/>
      <c r="SNH166"/>
      <c r="SNI166"/>
      <c r="SNJ166"/>
      <c r="SNK166"/>
      <c r="SNL166"/>
      <c r="SNM166"/>
      <c r="SNN166"/>
      <c r="SNO166"/>
      <c r="SNP166"/>
      <c r="SNQ166"/>
      <c r="SNR166"/>
      <c r="SNS166"/>
      <c r="SNT166"/>
      <c r="SNU166"/>
      <c r="SNV166"/>
      <c r="SNW166"/>
      <c r="SNX166"/>
      <c r="SNY166"/>
      <c r="SNZ166"/>
      <c r="SOA166"/>
      <c r="SOB166"/>
      <c r="SOC166"/>
      <c r="SOD166"/>
      <c r="SOE166"/>
      <c r="SOF166"/>
      <c r="SOG166"/>
      <c r="SOH166"/>
      <c r="SOI166"/>
      <c r="SOJ166"/>
      <c r="SOK166"/>
      <c r="SOL166"/>
      <c r="SOM166"/>
      <c r="SON166"/>
      <c r="SOO166"/>
      <c r="SOP166"/>
      <c r="SOQ166"/>
      <c r="SOR166"/>
      <c r="SOS166"/>
      <c r="SOT166"/>
      <c r="SOU166"/>
      <c r="SOV166"/>
      <c r="SOW166"/>
      <c r="SOX166"/>
      <c r="SOY166"/>
      <c r="SOZ166"/>
      <c r="SPA166"/>
      <c r="SPB166"/>
      <c r="SPC166"/>
      <c r="SPD166"/>
      <c r="SPE166"/>
      <c r="SPF166"/>
      <c r="SPG166"/>
      <c r="SPH166"/>
      <c r="SPI166"/>
      <c r="SPJ166"/>
      <c r="SPK166"/>
      <c r="SPL166"/>
      <c r="SPM166"/>
      <c r="SPN166"/>
      <c r="SPO166"/>
      <c r="SPP166"/>
      <c r="SPQ166"/>
      <c r="SPR166"/>
      <c r="SPS166"/>
      <c r="SPT166"/>
      <c r="SPU166"/>
      <c r="SPV166"/>
      <c r="SPW166"/>
      <c r="SPX166"/>
      <c r="SPY166"/>
      <c r="SPZ166"/>
      <c r="SQA166"/>
      <c r="SQB166"/>
      <c r="SQC166"/>
      <c r="SQD166"/>
      <c r="SQE166"/>
      <c r="SQF166"/>
      <c r="SQG166"/>
      <c r="SQH166"/>
      <c r="SQI166"/>
      <c r="SQJ166"/>
      <c r="SQK166"/>
      <c r="SQL166"/>
      <c r="SQM166"/>
      <c r="SQN166"/>
      <c r="SQO166"/>
      <c r="SQP166"/>
      <c r="SQQ166"/>
      <c r="SQR166"/>
      <c r="SQS166"/>
      <c r="SQT166"/>
      <c r="SQU166"/>
      <c r="SQV166"/>
      <c r="SQW166"/>
      <c r="SQX166"/>
      <c r="SQY166"/>
      <c r="SQZ166"/>
      <c r="SRA166"/>
      <c r="SRB166"/>
      <c r="SRC166"/>
      <c r="SRD166"/>
      <c r="SRE166"/>
      <c r="SRF166"/>
      <c r="SRG166"/>
      <c r="SRH166"/>
      <c r="SRI166"/>
      <c r="SRJ166"/>
      <c r="SRK166"/>
      <c r="SRL166"/>
      <c r="SRM166"/>
      <c r="SRN166"/>
      <c r="SRO166"/>
      <c r="SRP166"/>
      <c r="SRQ166"/>
      <c r="SRR166"/>
      <c r="SRS166"/>
      <c r="SRT166"/>
      <c r="SRU166"/>
      <c r="SRV166"/>
      <c r="SRW166"/>
      <c r="SRX166"/>
      <c r="SRY166"/>
      <c r="SRZ166"/>
      <c r="SSA166"/>
      <c r="SSB166"/>
      <c r="SSC166"/>
      <c r="SSD166"/>
      <c r="SSE166"/>
      <c r="SSF166"/>
      <c r="SSG166"/>
      <c r="SSH166"/>
      <c r="SSI166"/>
      <c r="SSJ166"/>
      <c r="SSK166"/>
      <c r="SSL166"/>
      <c r="SSM166"/>
      <c r="SSN166"/>
      <c r="SSO166"/>
      <c r="SSP166"/>
      <c r="SSQ166"/>
      <c r="SSR166"/>
      <c r="SSS166"/>
      <c r="SST166"/>
      <c r="SSU166"/>
      <c r="SSV166"/>
      <c r="SSW166"/>
      <c r="SSX166"/>
      <c r="SSY166"/>
      <c r="SSZ166"/>
      <c r="STA166"/>
      <c r="STB166"/>
      <c r="STC166"/>
      <c r="STD166"/>
      <c r="STE166"/>
      <c r="STF166"/>
      <c r="STG166"/>
      <c r="STH166"/>
      <c r="STI166"/>
      <c r="STJ166"/>
      <c r="STK166"/>
      <c r="STL166"/>
      <c r="STM166"/>
      <c r="STN166"/>
      <c r="STO166"/>
      <c r="STP166"/>
      <c r="STQ166"/>
      <c r="STR166"/>
      <c r="STS166"/>
      <c r="STT166"/>
      <c r="STU166"/>
      <c r="STV166"/>
      <c r="STW166"/>
      <c r="STX166"/>
      <c r="STY166"/>
      <c r="STZ166"/>
      <c r="SUA166"/>
      <c r="SUB166"/>
      <c r="SUC166"/>
      <c r="SUD166"/>
      <c r="SUE166"/>
      <c r="SUF166"/>
      <c r="SUG166"/>
      <c r="SUH166"/>
      <c r="SUI166"/>
      <c r="SUJ166"/>
      <c r="SUK166"/>
      <c r="SUL166"/>
      <c r="SUM166"/>
      <c r="SUN166"/>
      <c r="SUO166"/>
      <c r="SUP166"/>
      <c r="SUQ166"/>
      <c r="SUR166"/>
      <c r="SUS166"/>
      <c r="SUT166"/>
      <c r="SUU166"/>
      <c r="SUV166"/>
      <c r="SUW166"/>
      <c r="SUX166"/>
      <c r="SUY166"/>
      <c r="SUZ166"/>
      <c r="SVA166"/>
      <c r="SVB166"/>
      <c r="SVC166"/>
      <c r="SVD166"/>
      <c r="SVE166"/>
      <c r="SVF166"/>
      <c r="SVG166"/>
      <c r="SVH166"/>
      <c r="SVI166"/>
      <c r="SVJ166"/>
      <c r="SVK166"/>
      <c r="SVL166"/>
      <c r="SVM166"/>
      <c r="SVN166"/>
      <c r="SVO166"/>
      <c r="SVP166"/>
      <c r="SVQ166"/>
      <c r="SVR166"/>
      <c r="SVS166"/>
      <c r="SVT166"/>
      <c r="SVU166"/>
      <c r="SVV166"/>
      <c r="SVW166"/>
      <c r="SVX166"/>
      <c r="SVY166"/>
      <c r="SVZ166"/>
      <c r="SWA166"/>
      <c r="SWB166"/>
      <c r="SWC166"/>
      <c r="SWD166"/>
      <c r="SWE166"/>
      <c r="SWF166"/>
      <c r="SWG166"/>
      <c r="SWH166"/>
      <c r="SWI166"/>
      <c r="SWJ166"/>
      <c r="SWK166"/>
      <c r="SWL166"/>
      <c r="SWM166"/>
      <c r="SWN166"/>
      <c r="SWO166"/>
      <c r="SWP166"/>
      <c r="SWQ166"/>
      <c r="SWR166"/>
      <c r="SWS166"/>
      <c r="SWT166"/>
      <c r="SWU166"/>
      <c r="SWV166"/>
      <c r="SWW166"/>
      <c r="SWX166"/>
      <c r="SWY166"/>
      <c r="SWZ166"/>
      <c r="SXA166"/>
      <c r="SXB166"/>
      <c r="SXC166"/>
      <c r="SXD166"/>
      <c r="SXE166"/>
      <c r="SXF166"/>
      <c r="SXG166"/>
      <c r="SXH166"/>
      <c r="SXI166"/>
      <c r="SXJ166"/>
      <c r="SXK166"/>
      <c r="SXL166"/>
      <c r="SXM166"/>
      <c r="SXN166"/>
      <c r="SXO166"/>
      <c r="SXP166"/>
      <c r="SXQ166"/>
      <c r="SXR166"/>
      <c r="SXS166"/>
      <c r="SXT166"/>
      <c r="SXU166"/>
      <c r="SXV166"/>
      <c r="SXW166"/>
      <c r="SXX166"/>
      <c r="SXY166"/>
      <c r="SXZ166"/>
      <c r="SYA166"/>
      <c r="SYB166"/>
      <c r="SYC166"/>
      <c r="SYD166"/>
      <c r="SYE166"/>
      <c r="SYF166"/>
      <c r="SYG166"/>
      <c r="SYH166"/>
      <c r="SYI166"/>
      <c r="SYJ166"/>
      <c r="SYK166"/>
      <c r="SYL166"/>
      <c r="SYM166"/>
      <c r="SYN166"/>
      <c r="SYO166"/>
      <c r="SYP166"/>
      <c r="SYQ166"/>
      <c r="SYR166"/>
      <c r="SYS166"/>
      <c r="SYT166"/>
      <c r="SYU166"/>
      <c r="SYV166"/>
      <c r="SYW166"/>
      <c r="SYX166"/>
      <c r="SYY166"/>
      <c r="SYZ166"/>
      <c r="SZA166"/>
      <c r="SZB166"/>
      <c r="SZC166"/>
      <c r="SZD166"/>
      <c r="SZE166"/>
      <c r="SZF166"/>
      <c r="SZG166"/>
      <c r="SZH166"/>
      <c r="SZI166"/>
      <c r="SZJ166"/>
      <c r="SZK166"/>
      <c r="SZL166"/>
      <c r="SZM166"/>
      <c r="SZN166"/>
      <c r="SZO166"/>
      <c r="SZP166"/>
      <c r="SZQ166"/>
      <c r="SZR166"/>
      <c r="SZS166"/>
      <c r="SZT166"/>
      <c r="SZU166"/>
      <c r="SZV166"/>
      <c r="SZW166"/>
      <c r="SZX166"/>
      <c r="SZY166"/>
      <c r="SZZ166"/>
      <c r="TAA166"/>
      <c r="TAB166"/>
      <c r="TAC166"/>
      <c r="TAD166"/>
      <c r="TAE166"/>
      <c r="TAF166"/>
      <c r="TAG166"/>
      <c r="TAH166"/>
      <c r="TAI166"/>
      <c r="TAJ166"/>
      <c r="TAK166"/>
      <c r="TAL166"/>
      <c r="TAM166"/>
      <c r="TAN166"/>
      <c r="TAO166"/>
      <c r="TAP166"/>
      <c r="TAQ166"/>
      <c r="TAR166"/>
      <c r="TAS166"/>
      <c r="TAT166"/>
      <c r="TAU166"/>
      <c r="TAV166"/>
      <c r="TAW166"/>
      <c r="TAX166"/>
      <c r="TAY166"/>
      <c r="TAZ166"/>
      <c r="TBA166"/>
      <c r="TBB166"/>
      <c r="TBC166"/>
      <c r="TBD166"/>
      <c r="TBE166"/>
      <c r="TBF166"/>
      <c r="TBG166"/>
      <c r="TBH166"/>
      <c r="TBI166"/>
      <c r="TBJ166"/>
      <c r="TBK166"/>
      <c r="TBL166"/>
      <c r="TBM166"/>
      <c r="TBN166"/>
      <c r="TBO166"/>
      <c r="TBP166"/>
      <c r="TBQ166"/>
      <c r="TBR166"/>
      <c r="TBS166"/>
      <c r="TBT166"/>
      <c r="TBU166"/>
      <c r="TBV166"/>
      <c r="TBW166"/>
      <c r="TBX166"/>
      <c r="TBY166"/>
      <c r="TBZ166"/>
      <c r="TCA166"/>
      <c r="TCB166"/>
      <c r="TCC166"/>
      <c r="TCD166"/>
      <c r="TCE166"/>
      <c r="TCF166"/>
      <c r="TCG166"/>
      <c r="TCH166"/>
      <c r="TCI166"/>
      <c r="TCJ166"/>
      <c r="TCK166"/>
      <c r="TCL166"/>
      <c r="TCM166"/>
      <c r="TCN166"/>
      <c r="TCO166"/>
      <c r="TCP166"/>
      <c r="TCQ166"/>
      <c r="TCR166"/>
      <c r="TCS166"/>
      <c r="TCT166"/>
      <c r="TCU166"/>
      <c r="TCV166"/>
      <c r="TCW166"/>
      <c r="TCX166"/>
      <c r="TCY166"/>
      <c r="TCZ166"/>
      <c r="TDA166"/>
      <c r="TDB166"/>
      <c r="TDC166"/>
      <c r="TDD166"/>
      <c r="TDE166"/>
      <c r="TDF166"/>
      <c r="TDG166"/>
      <c r="TDH166"/>
      <c r="TDI166"/>
      <c r="TDJ166"/>
      <c r="TDK166"/>
      <c r="TDL166"/>
      <c r="TDM166"/>
      <c r="TDN166"/>
      <c r="TDO166"/>
      <c r="TDP166"/>
      <c r="TDQ166"/>
      <c r="TDR166"/>
      <c r="TDS166"/>
      <c r="TDT166"/>
      <c r="TDU166"/>
      <c r="TDV166"/>
      <c r="TDW166"/>
      <c r="TDX166"/>
      <c r="TDY166"/>
      <c r="TDZ166"/>
      <c r="TEA166"/>
      <c r="TEB166"/>
      <c r="TEC166"/>
      <c r="TED166"/>
      <c r="TEE166"/>
      <c r="TEF166"/>
      <c r="TEG166"/>
      <c r="TEH166"/>
      <c r="TEI166"/>
      <c r="TEJ166"/>
      <c r="TEK166"/>
      <c r="TEL166"/>
      <c r="TEM166"/>
      <c r="TEN166"/>
      <c r="TEO166"/>
      <c r="TEP166"/>
      <c r="TEQ166"/>
      <c r="TER166"/>
      <c r="TES166"/>
      <c r="TET166"/>
      <c r="TEU166"/>
      <c r="TEV166"/>
      <c r="TEW166"/>
      <c r="TEX166"/>
      <c r="TEY166"/>
      <c r="TEZ166"/>
      <c r="TFA166"/>
      <c r="TFB166"/>
      <c r="TFC166"/>
      <c r="TFD166"/>
      <c r="TFE166"/>
      <c r="TFF166"/>
      <c r="TFG166"/>
      <c r="TFH166"/>
      <c r="TFI166"/>
      <c r="TFJ166"/>
      <c r="TFK166"/>
      <c r="TFL166"/>
      <c r="TFM166"/>
      <c r="TFN166"/>
      <c r="TFO166"/>
      <c r="TFP166"/>
      <c r="TFQ166"/>
      <c r="TFR166"/>
      <c r="TFS166"/>
      <c r="TFT166"/>
      <c r="TFU166"/>
      <c r="TFV166"/>
      <c r="TFW166"/>
      <c r="TFX166"/>
      <c r="TFY166"/>
      <c r="TFZ166"/>
      <c r="TGA166"/>
      <c r="TGB166"/>
      <c r="TGC166"/>
      <c r="TGD166"/>
      <c r="TGE166"/>
      <c r="TGF166"/>
      <c r="TGG166"/>
      <c r="TGH166"/>
      <c r="TGI166"/>
      <c r="TGJ166"/>
      <c r="TGK166"/>
      <c r="TGL166"/>
      <c r="TGM166"/>
      <c r="TGN166"/>
      <c r="TGO166"/>
      <c r="TGP166"/>
      <c r="TGQ166"/>
      <c r="TGR166"/>
      <c r="TGS166"/>
      <c r="TGT166"/>
      <c r="TGU166"/>
      <c r="TGV166"/>
      <c r="TGW166"/>
      <c r="TGX166"/>
      <c r="TGY166"/>
      <c r="TGZ166"/>
      <c r="THA166"/>
      <c r="THB166"/>
      <c r="THC166"/>
      <c r="THD166"/>
      <c r="THE166"/>
      <c r="THF166"/>
      <c r="THG166"/>
      <c r="THH166"/>
      <c r="THI166"/>
      <c r="THJ166"/>
      <c r="THK166"/>
      <c r="THL166"/>
      <c r="THM166"/>
      <c r="THN166"/>
      <c r="THO166"/>
      <c r="THP166"/>
      <c r="THQ166"/>
      <c r="THR166"/>
      <c r="THS166"/>
      <c r="THT166"/>
      <c r="THU166"/>
      <c r="THV166"/>
      <c r="THW166"/>
      <c r="THX166"/>
      <c r="THY166"/>
      <c r="THZ166"/>
      <c r="TIA166"/>
      <c r="TIB166"/>
      <c r="TIC166"/>
      <c r="TID166"/>
      <c r="TIE166"/>
      <c r="TIF166"/>
      <c r="TIG166"/>
      <c r="TIH166"/>
      <c r="TII166"/>
      <c r="TIJ166"/>
      <c r="TIK166"/>
      <c r="TIL166"/>
      <c r="TIM166"/>
      <c r="TIN166"/>
      <c r="TIO166"/>
      <c r="TIP166"/>
      <c r="TIQ166"/>
      <c r="TIR166"/>
      <c r="TIS166"/>
      <c r="TIT166"/>
      <c r="TIU166"/>
      <c r="TIV166"/>
      <c r="TIW166"/>
      <c r="TIX166"/>
      <c r="TIY166"/>
      <c r="TIZ166"/>
      <c r="TJA166"/>
      <c r="TJB166"/>
      <c r="TJC166"/>
      <c r="TJD166"/>
      <c r="TJE166"/>
      <c r="TJF166"/>
      <c r="TJG166"/>
      <c r="TJH166"/>
      <c r="TJI166"/>
      <c r="TJJ166"/>
      <c r="TJK166"/>
      <c r="TJL166"/>
      <c r="TJM166"/>
      <c r="TJN166"/>
      <c r="TJO166"/>
      <c r="TJP166"/>
      <c r="TJQ166"/>
      <c r="TJR166"/>
      <c r="TJS166"/>
      <c r="TJT166"/>
      <c r="TJU166"/>
      <c r="TJV166"/>
      <c r="TJW166"/>
      <c r="TJX166"/>
      <c r="TJY166"/>
      <c r="TJZ166"/>
      <c r="TKA166"/>
      <c r="TKB166"/>
      <c r="TKC166"/>
      <c r="TKD166"/>
      <c r="TKE166"/>
      <c r="TKF166"/>
      <c r="TKG166"/>
      <c r="TKH166"/>
      <c r="TKI166"/>
      <c r="TKJ166"/>
      <c r="TKK166"/>
      <c r="TKL166"/>
      <c r="TKM166"/>
      <c r="TKN166"/>
      <c r="TKO166"/>
      <c r="TKP166"/>
      <c r="TKQ166"/>
      <c r="TKR166"/>
      <c r="TKS166"/>
      <c r="TKT166"/>
      <c r="TKU166"/>
      <c r="TKV166"/>
      <c r="TKW166"/>
      <c r="TKX166"/>
      <c r="TKY166"/>
      <c r="TKZ166"/>
      <c r="TLA166"/>
      <c r="TLB166"/>
      <c r="TLC166"/>
      <c r="TLD166"/>
      <c r="TLE166"/>
      <c r="TLF166"/>
      <c r="TLG166"/>
      <c r="TLH166"/>
      <c r="TLI166"/>
      <c r="TLJ166"/>
      <c r="TLK166"/>
      <c r="TLL166"/>
      <c r="TLM166"/>
      <c r="TLN166"/>
      <c r="TLO166"/>
      <c r="TLP166"/>
      <c r="TLQ166"/>
      <c r="TLR166"/>
      <c r="TLS166"/>
      <c r="TLT166"/>
      <c r="TLU166"/>
      <c r="TLV166"/>
      <c r="TLW166"/>
      <c r="TLX166"/>
      <c r="TLY166"/>
      <c r="TLZ166"/>
      <c r="TMA166"/>
      <c r="TMB166"/>
      <c r="TMC166"/>
      <c r="TMD166"/>
      <c r="TME166"/>
      <c r="TMF166"/>
      <c r="TMG166"/>
      <c r="TMH166"/>
      <c r="TMI166"/>
      <c r="TMJ166"/>
      <c r="TMK166"/>
      <c r="TML166"/>
      <c r="TMM166"/>
      <c r="TMN166"/>
      <c r="TMO166"/>
      <c r="TMP166"/>
      <c r="TMQ166"/>
      <c r="TMR166"/>
      <c r="TMS166"/>
      <c r="TMT166"/>
      <c r="TMU166"/>
      <c r="TMV166"/>
      <c r="TMW166"/>
      <c r="TMX166"/>
      <c r="TMY166"/>
      <c r="TMZ166"/>
      <c r="TNA166"/>
      <c r="TNB166"/>
      <c r="TNC166"/>
      <c r="TND166"/>
      <c r="TNE166"/>
      <c r="TNF166"/>
      <c r="TNG166"/>
      <c r="TNH166"/>
      <c r="TNI166"/>
      <c r="TNJ166"/>
      <c r="TNK166"/>
      <c r="TNL166"/>
      <c r="TNM166"/>
      <c r="TNN166"/>
      <c r="TNO166"/>
      <c r="TNP166"/>
      <c r="TNQ166"/>
      <c r="TNR166"/>
      <c r="TNS166"/>
      <c r="TNT166"/>
      <c r="TNU166"/>
      <c r="TNV166"/>
      <c r="TNW166"/>
      <c r="TNX166"/>
      <c r="TNY166"/>
      <c r="TNZ166"/>
      <c r="TOA166"/>
      <c r="TOB166"/>
      <c r="TOC166"/>
      <c r="TOD166"/>
      <c r="TOE166"/>
      <c r="TOF166"/>
      <c r="TOG166"/>
      <c r="TOH166"/>
      <c r="TOI166"/>
      <c r="TOJ166"/>
      <c r="TOK166"/>
      <c r="TOL166"/>
      <c r="TOM166"/>
      <c r="TON166"/>
      <c r="TOO166"/>
      <c r="TOP166"/>
      <c r="TOQ166"/>
      <c r="TOR166"/>
      <c r="TOS166"/>
      <c r="TOT166"/>
      <c r="TOU166"/>
      <c r="TOV166"/>
      <c r="TOW166"/>
      <c r="TOX166"/>
      <c r="TOY166"/>
      <c r="TOZ166"/>
      <c r="TPA166"/>
      <c r="TPB166"/>
      <c r="TPC166"/>
      <c r="TPD166"/>
      <c r="TPE166"/>
      <c r="TPF166"/>
      <c r="TPG166"/>
      <c r="TPH166"/>
      <c r="TPI166"/>
      <c r="TPJ166"/>
      <c r="TPK166"/>
      <c r="TPL166"/>
      <c r="TPM166"/>
      <c r="TPN166"/>
      <c r="TPO166"/>
      <c r="TPP166"/>
      <c r="TPQ166"/>
      <c r="TPR166"/>
      <c r="TPS166"/>
      <c r="TPT166"/>
      <c r="TPU166"/>
      <c r="TPV166"/>
      <c r="TPW166"/>
      <c r="TPX166"/>
      <c r="TPY166"/>
      <c r="TPZ166"/>
      <c r="TQA166"/>
      <c r="TQB166"/>
      <c r="TQC166"/>
      <c r="TQD166"/>
      <c r="TQE166"/>
      <c r="TQF166"/>
      <c r="TQG166"/>
      <c r="TQH166"/>
      <c r="TQI166"/>
      <c r="TQJ166"/>
      <c r="TQK166"/>
      <c r="TQL166"/>
      <c r="TQM166"/>
      <c r="TQN166"/>
      <c r="TQO166"/>
      <c r="TQP166"/>
      <c r="TQQ166"/>
      <c r="TQR166"/>
      <c r="TQS166"/>
      <c r="TQT166"/>
      <c r="TQU166"/>
      <c r="TQV166"/>
      <c r="TQW166"/>
      <c r="TQX166"/>
      <c r="TQY166"/>
      <c r="TQZ166"/>
      <c r="TRA166"/>
      <c r="TRB166"/>
      <c r="TRC166"/>
      <c r="TRD166"/>
      <c r="TRE166"/>
      <c r="TRF166"/>
      <c r="TRG166"/>
      <c r="TRH166"/>
      <c r="TRI166"/>
      <c r="TRJ166"/>
      <c r="TRK166"/>
      <c r="TRL166"/>
      <c r="TRM166"/>
      <c r="TRN166"/>
      <c r="TRO166"/>
      <c r="TRP166"/>
      <c r="TRQ166"/>
      <c r="TRR166"/>
      <c r="TRS166"/>
      <c r="TRT166"/>
      <c r="TRU166"/>
      <c r="TRV166"/>
      <c r="TRW166"/>
      <c r="TRX166"/>
      <c r="TRY166"/>
      <c r="TRZ166"/>
      <c r="TSA166"/>
      <c r="TSB166"/>
      <c r="TSC166"/>
      <c r="TSD166"/>
      <c r="TSE166"/>
      <c r="TSF166"/>
      <c r="TSG166"/>
      <c r="TSH166"/>
      <c r="TSI166"/>
      <c r="TSJ166"/>
      <c r="TSK166"/>
      <c r="TSL166"/>
      <c r="TSM166"/>
      <c r="TSN166"/>
      <c r="TSO166"/>
      <c r="TSP166"/>
      <c r="TSQ166"/>
      <c r="TSR166"/>
      <c r="TSS166"/>
      <c r="TST166"/>
      <c r="TSU166"/>
      <c r="TSV166"/>
      <c r="TSW166"/>
      <c r="TSX166"/>
      <c r="TSY166"/>
      <c r="TSZ166"/>
      <c r="TTA166"/>
      <c r="TTB166"/>
      <c r="TTC166"/>
      <c r="TTD166"/>
      <c r="TTE166"/>
      <c r="TTF166"/>
      <c r="TTG166"/>
      <c r="TTH166"/>
      <c r="TTI166"/>
      <c r="TTJ166"/>
      <c r="TTK166"/>
      <c r="TTL166"/>
      <c r="TTM166"/>
      <c r="TTN166"/>
      <c r="TTO166"/>
      <c r="TTP166"/>
      <c r="TTQ166"/>
      <c r="TTR166"/>
      <c r="TTS166"/>
      <c r="TTT166"/>
      <c r="TTU166"/>
      <c r="TTV166"/>
      <c r="TTW166"/>
      <c r="TTX166"/>
      <c r="TTY166"/>
      <c r="TTZ166"/>
      <c r="TUA166"/>
      <c r="TUB166"/>
      <c r="TUC166"/>
      <c r="TUD166"/>
      <c r="TUE166"/>
      <c r="TUF166"/>
      <c r="TUG166"/>
      <c r="TUH166"/>
      <c r="TUI166"/>
      <c r="TUJ166"/>
      <c r="TUK166"/>
      <c r="TUL166"/>
      <c r="TUM166"/>
      <c r="TUN166"/>
      <c r="TUO166"/>
      <c r="TUP166"/>
      <c r="TUQ166"/>
      <c r="TUR166"/>
      <c r="TUS166"/>
      <c r="TUT166"/>
      <c r="TUU166"/>
      <c r="TUV166"/>
      <c r="TUW166"/>
      <c r="TUX166"/>
      <c r="TUY166"/>
      <c r="TUZ166"/>
      <c r="TVA166"/>
      <c r="TVB166"/>
      <c r="TVC166"/>
      <c r="TVD166"/>
      <c r="TVE166"/>
      <c r="TVF166"/>
      <c r="TVG166"/>
      <c r="TVH166"/>
      <c r="TVI166"/>
      <c r="TVJ166"/>
      <c r="TVK166"/>
      <c r="TVL166"/>
      <c r="TVM166"/>
      <c r="TVN166"/>
      <c r="TVO166"/>
      <c r="TVP166"/>
      <c r="TVQ166"/>
      <c r="TVR166"/>
      <c r="TVS166"/>
      <c r="TVT166"/>
      <c r="TVU166"/>
      <c r="TVV166"/>
      <c r="TVW166"/>
      <c r="TVX166"/>
      <c r="TVY166"/>
      <c r="TVZ166"/>
      <c r="TWA166"/>
      <c r="TWB166"/>
      <c r="TWC166"/>
      <c r="TWD166"/>
      <c r="TWE166"/>
      <c r="TWF166"/>
      <c r="TWG166"/>
      <c r="TWH166"/>
      <c r="TWI166"/>
      <c r="TWJ166"/>
      <c r="TWK166"/>
      <c r="TWL166"/>
      <c r="TWM166"/>
      <c r="TWN166"/>
      <c r="TWO166"/>
      <c r="TWP166"/>
      <c r="TWQ166"/>
      <c r="TWR166"/>
      <c r="TWS166"/>
      <c r="TWT166"/>
      <c r="TWU166"/>
      <c r="TWV166"/>
      <c r="TWW166"/>
      <c r="TWX166"/>
      <c r="TWY166"/>
      <c r="TWZ166"/>
      <c r="TXA166"/>
      <c r="TXB166"/>
      <c r="TXC166"/>
      <c r="TXD166"/>
      <c r="TXE166"/>
      <c r="TXF166"/>
      <c r="TXG166"/>
      <c r="TXH166"/>
      <c r="TXI166"/>
      <c r="TXJ166"/>
      <c r="TXK166"/>
      <c r="TXL166"/>
      <c r="TXM166"/>
      <c r="TXN166"/>
      <c r="TXO166"/>
      <c r="TXP166"/>
      <c r="TXQ166"/>
      <c r="TXR166"/>
      <c r="TXS166"/>
      <c r="TXT166"/>
      <c r="TXU166"/>
      <c r="TXV166"/>
      <c r="TXW166"/>
      <c r="TXX166"/>
      <c r="TXY166"/>
      <c r="TXZ166"/>
      <c r="TYA166"/>
      <c r="TYB166"/>
      <c r="TYC166"/>
      <c r="TYD166"/>
      <c r="TYE166"/>
      <c r="TYF166"/>
      <c r="TYG166"/>
      <c r="TYH166"/>
      <c r="TYI166"/>
      <c r="TYJ166"/>
      <c r="TYK166"/>
      <c r="TYL166"/>
      <c r="TYM166"/>
      <c r="TYN166"/>
      <c r="TYO166"/>
      <c r="TYP166"/>
      <c r="TYQ166"/>
      <c r="TYR166"/>
      <c r="TYS166"/>
      <c r="TYT166"/>
      <c r="TYU166"/>
      <c r="TYV166"/>
      <c r="TYW166"/>
      <c r="TYX166"/>
      <c r="TYY166"/>
      <c r="TYZ166"/>
      <c r="TZA166"/>
      <c r="TZB166"/>
      <c r="TZC166"/>
      <c r="TZD166"/>
      <c r="TZE166"/>
      <c r="TZF166"/>
      <c r="TZG166"/>
      <c r="TZH166"/>
      <c r="TZI166"/>
      <c r="TZJ166"/>
      <c r="TZK166"/>
      <c r="TZL166"/>
      <c r="TZM166"/>
      <c r="TZN166"/>
      <c r="TZO166"/>
      <c r="TZP166"/>
      <c r="TZQ166"/>
      <c r="TZR166"/>
      <c r="TZS166"/>
      <c r="TZT166"/>
      <c r="TZU166"/>
      <c r="TZV166"/>
      <c r="TZW166"/>
      <c r="TZX166"/>
      <c r="TZY166"/>
      <c r="TZZ166"/>
      <c r="UAA166"/>
      <c r="UAB166"/>
      <c r="UAC166"/>
      <c r="UAD166"/>
      <c r="UAE166"/>
      <c r="UAF166"/>
      <c r="UAG166"/>
      <c r="UAH166"/>
      <c r="UAI166"/>
      <c r="UAJ166"/>
      <c r="UAK166"/>
      <c r="UAL166"/>
      <c r="UAM166"/>
      <c r="UAN166"/>
      <c r="UAO166"/>
      <c r="UAP166"/>
      <c r="UAQ166"/>
      <c r="UAR166"/>
      <c r="UAS166"/>
      <c r="UAT166"/>
      <c r="UAU166"/>
      <c r="UAV166"/>
      <c r="UAW166"/>
      <c r="UAX166"/>
      <c r="UAY166"/>
      <c r="UAZ166"/>
      <c r="UBA166"/>
      <c r="UBB166"/>
      <c r="UBC166"/>
      <c r="UBD166"/>
      <c r="UBE166"/>
      <c r="UBF166"/>
      <c r="UBG166"/>
      <c r="UBH166"/>
      <c r="UBI166"/>
      <c r="UBJ166"/>
      <c r="UBK166"/>
      <c r="UBL166"/>
      <c r="UBM166"/>
      <c r="UBN166"/>
      <c r="UBO166"/>
      <c r="UBP166"/>
      <c r="UBQ166"/>
      <c r="UBR166"/>
      <c r="UBS166"/>
      <c r="UBT166"/>
      <c r="UBU166"/>
      <c r="UBV166"/>
      <c r="UBW166"/>
      <c r="UBX166"/>
      <c r="UBY166"/>
      <c r="UBZ166"/>
      <c r="UCA166"/>
      <c r="UCB166"/>
      <c r="UCC166"/>
      <c r="UCD166"/>
      <c r="UCE166"/>
      <c r="UCF166"/>
      <c r="UCG166"/>
      <c r="UCH166"/>
      <c r="UCI166"/>
      <c r="UCJ166"/>
      <c r="UCK166"/>
      <c r="UCL166"/>
      <c r="UCM166"/>
      <c r="UCN166"/>
      <c r="UCO166"/>
      <c r="UCP166"/>
      <c r="UCQ166"/>
      <c r="UCR166"/>
      <c r="UCS166"/>
      <c r="UCT166"/>
      <c r="UCU166"/>
      <c r="UCV166"/>
      <c r="UCW166"/>
      <c r="UCX166"/>
      <c r="UCY166"/>
      <c r="UCZ166"/>
      <c r="UDA166"/>
      <c r="UDB166"/>
      <c r="UDC166"/>
      <c r="UDD166"/>
      <c r="UDE166"/>
      <c r="UDF166"/>
      <c r="UDG166"/>
      <c r="UDH166"/>
      <c r="UDI166"/>
      <c r="UDJ166"/>
      <c r="UDK166"/>
      <c r="UDL166"/>
      <c r="UDM166"/>
      <c r="UDN166"/>
      <c r="UDO166"/>
      <c r="UDP166"/>
      <c r="UDQ166"/>
      <c r="UDR166"/>
      <c r="UDS166"/>
      <c r="UDT166"/>
      <c r="UDU166"/>
      <c r="UDV166"/>
      <c r="UDW166"/>
      <c r="UDX166"/>
      <c r="UDY166"/>
      <c r="UDZ166"/>
      <c r="UEA166"/>
      <c r="UEB166"/>
      <c r="UEC166"/>
      <c r="UED166"/>
      <c r="UEE166"/>
      <c r="UEF166"/>
      <c r="UEG166"/>
      <c r="UEH166"/>
      <c r="UEI166"/>
      <c r="UEJ166"/>
      <c r="UEK166"/>
      <c r="UEL166"/>
      <c r="UEM166"/>
      <c r="UEN166"/>
      <c r="UEO166"/>
      <c r="UEP166"/>
      <c r="UEQ166"/>
      <c r="UER166"/>
      <c r="UES166"/>
      <c r="UET166"/>
      <c r="UEU166"/>
      <c r="UEV166"/>
      <c r="UEW166"/>
      <c r="UEX166"/>
      <c r="UEY166"/>
      <c r="UEZ166"/>
      <c r="UFA166"/>
      <c r="UFB166"/>
      <c r="UFC166"/>
      <c r="UFD166"/>
      <c r="UFE166"/>
      <c r="UFF166"/>
      <c r="UFG166"/>
      <c r="UFH166"/>
      <c r="UFI166"/>
      <c r="UFJ166"/>
      <c r="UFK166"/>
      <c r="UFL166"/>
      <c r="UFM166"/>
      <c r="UFN166"/>
      <c r="UFO166"/>
      <c r="UFP166"/>
      <c r="UFQ166"/>
      <c r="UFR166"/>
      <c r="UFS166"/>
      <c r="UFT166"/>
      <c r="UFU166"/>
      <c r="UFV166"/>
      <c r="UFW166"/>
      <c r="UFX166"/>
      <c r="UFY166"/>
      <c r="UFZ166"/>
      <c r="UGA166"/>
      <c r="UGB166"/>
      <c r="UGC166"/>
      <c r="UGD166"/>
      <c r="UGE166"/>
      <c r="UGF166"/>
      <c r="UGG166"/>
      <c r="UGH166"/>
      <c r="UGI166"/>
      <c r="UGJ166"/>
      <c r="UGK166"/>
      <c r="UGL166"/>
      <c r="UGM166"/>
      <c r="UGN166"/>
      <c r="UGO166"/>
      <c r="UGP166"/>
      <c r="UGQ166"/>
      <c r="UGR166"/>
      <c r="UGS166"/>
      <c r="UGT166"/>
      <c r="UGU166"/>
      <c r="UGV166"/>
      <c r="UGW166"/>
      <c r="UGX166"/>
      <c r="UGY166"/>
      <c r="UGZ166"/>
      <c r="UHA166"/>
      <c r="UHB166"/>
      <c r="UHC166"/>
      <c r="UHD166"/>
      <c r="UHE166"/>
      <c r="UHF166"/>
      <c r="UHG166"/>
      <c r="UHH166"/>
      <c r="UHI166"/>
      <c r="UHJ166"/>
      <c r="UHK166"/>
      <c r="UHL166"/>
      <c r="UHM166"/>
      <c r="UHN166"/>
      <c r="UHO166"/>
      <c r="UHP166"/>
      <c r="UHQ166"/>
      <c r="UHR166"/>
      <c r="UHS166"/>
      <c r="UHT166"/>
      <c r="UHU166"/>
      <c r="UHV166"/>
      <c r="UHW166"/>
      <c r="UHX166"/>
      <c r="UHY166"/>
      <c r="UHZ166"/>
      <c r="UIA166"/>
      <c r="UIB166"/>
      <c r="UIC166"/>
      <c r="UID166"/>
      <c r="UIE166"/>
      <c r="UIF166"/>
      <c r="UIG166"/>
      <c r="UIH166"/>
      <c r="UII166"/>
      <c r="UIJ166"/>
      <c r="UIK166"/>
      <c r="UIL166"/>
      <c r="UIM166"/>
      <c r="UIN166"/>
      <c r="UIO166"/>
      <c r="UIP166"/>
      <c r="UIQ166"/>
      <c r="UIR166"/>
      <c r="UIS166"/>
      <c r="UIT166"/>
      <c r="UIU166"/>
      <c r="UIV166"/>
      <c r="UIW166"/>
      <c r="UIX166"/>
      <c r="UIY166"/>
      <c r="UIZ166"/>
      <c r="UJA166"/>
      <c r="UJB166"/>
      <c r="UJC166"/>
      <c r="UJD166"/>
      <c r="UJE166"/>
      <c r="UJF166"/>
      <c r="UJG166"/>
      <c r="UJH166"/>
      <c r="UJI166"/>
      <c r="UJJ166"/>
      <c r="UJK166"/>
      <c r="UJL166"/>
      <c r="UJM166"/>
      <c r="UJN166"/>
      <c r="UJO166"/>
      <c r="UJP166"/>
      <c r="UJQ166"/>
      <c r="UJR166"/>
      <c r="UJS166"/>
      <c r="UJT166"/>
      <c r="UJU166"/>
      <c r="UJV166"/>
      <c r="UJW166"/>
      <c r="UJX166"/>
      <c r="UJY166"/>
      <c r="UJZ166"/>
      <c r="UKA166"/>
      <c r="UKB166"/>
      <c r="UKC166"/>
      <c r="UKD166"/>
      <c r="UKE166"/>
      <c r="UKF166"/>
      <c r="UKG166"/>
      <c r="UKH166"/>
      <c r="UKI166"/>
      <c r="UKJ166"/>
      <c r="UKK166"/>
      <c r="UKL166"/>
      <c r="UKM166"/>
      <c r="UKN166"/>
      <c r="UKO166"/>
      <c r="UKP166"/>
      <c r="UKQ166"/>
      <c r="UKR166"/>
      <c r="UKS166"/>
      <c r="UKT166"/>
      <c r="UKU166"/>
      <c r="UKV166"/>
      <c r="UKW166"/>
      <c r="UKX166"/>
      <c r="UKY166"/>
      <c r="UKZ166"/>
      <c r="ULA166"/>
      <c r="ULB166"/>
      <c r="ULC166"/>
      <c r="ULD166"/>
      <c r="ULE166"/>
      <c r="ULF166"/>
      <c r="ULG166"/>
      <c r="ULH166"/>
      <c r="ULI166"/>
      <c r="ULJ166"/>
      <c r="ULK166"/>
      <c r="ULL166"/>
      <c r="ULM166"/>
      <c r="ULN166"/>
      <c r="ULO166"/>
      <c r="ULP166"/>
      <c r="ULQ166"/>
      <c r="ULR166"/>
      <c r="ULS166"/>
      <c r="ULT166"/>
      <c r="ULU166"/>
      <c r="ULV166"/>
      <c r="ULW166"/>
      <c r="ULX166"/>
      <c r="ULY166"/>
      <c r="ULZ166"/>
      <c r="UMA166"/>
      <c r="UMB166"/>
      <c r="UMC166"/>
      <c r="UMD166"/>
      <c r="UME166"/>
      <c r="UMF166"/>
      <c r="UMG166"/>
      <c r="UMH166"/>
      <c r="UMI166"/>
      <c r="UMJ166"/>
      <c r="UMK166"/>
      <c r="UML166"/>
      <c r="UMM166"/>
      <c r="UMN166"/>
      <c r="UMO166"/>
      <c r="UMP166"/>
      <c r="UMQ166"/>
      <c r="UMR166"/>
      <c r="UMS166"/>
      <c r="UMT166"/>
      <c r="UMU166"/>
      <c r="UMV166"/>
      <c r="UMW166"/>
      <c r="UMX166"/>
      <c r="UMY166"/>
      <c r="UMZ166"/>
      <c r="UNA166"/>
      <c r="UNB166"/>
      <c r="UNC166"/>
      <c r="UND166"/>
      <c r="UNE166"/>
      <c r="UNF166"/>
      <c r="UNG166"/>
      <c r="UNH166"/>
      <c r="UNI166"/>
      <c r="UNJ166"/>
      <c r="UNK166"/>
      <c r="UNL166"/>
      <c r="UNM166"/>
      <c r="UNN166"/>
      <c r="UNO166"/>
      <c r="UNP166"/>
      <c r="UNQ166"/>
      <c r="UNR166"/>
      <c r="UNS166"/>
      <c r="UNT166"/>
      <c r="UNU166"/>
      <c r="UNV166"/>
      <c r="UNW166"/>
      <c r="UNX166"/>
      <c r="UNY166"/>
      <c r="UNZ166"/>
      <c r="UOA166"/>
      <c r="UOB166"/>
      <c r="UOC166"/>
      <c r="UOD166"/>
      <c r="UOE166"/>
      <c r="UOF166"/>
      <c r="UOG166"/>
      <c r="UOH166"/>
      <c r="UOI166"/>
      <c r="UOJ166"/>
      <c r="UOK166"/>
      <c r="UOL166"/>
      <c r="UOM166"/>
      <c r="UON166"/>
      <c r="UOO166"/>
      <c r="UOP166"/>
      <c r="UOQ166"/>
      <c r="UOR166"/>
      <c r="UOS166"/>
      <c r="UOT166"/>
      <c r="UOU166"/>
      <c r="UOV166"/>
      <c r="UOW166"/>
      <c r="UOX166"/>
      <c r="UOY166"/>
      <c r="UOZ166"/>
      <c r="UPA166"/>
      <c r="UPB166"/>
      <c r="UPC166"/>
      <c r="UPD166"/>
      <c r="UPE166"/>
      <c r="UPF166"/>
      <c r="UPG166"/>
      <c r="UPH166"/>
      <c r="UPI166"/>
      <c r="UPJ166"/>
      <c r="UPK166"/>
      <c r="UPL166"/>
      <c r="UPM166"/>
      <c r="UPN166"/>
      <c r="UPO166"/>
      <c r="UPP166"/>
      <c r="UPQ166"/>
      <c r="UPR166"/>
      <c r="UPS166"/>
      <c r="UPT166"/>
      <c r="UPU166"/>
      <c r="UPV166"/>
      <c r="UPW166"/>
      <c r="UPX166"/>
      <c r="UPY166"/>
      <c r="UPZ166"/>
      <c r="UQA166"/>
      <c r="UQB166"/>
      <c r="UQC166"/>
      <c r="UQD166"/>
      <c r="UQE166"/>
      <c r="UQF166"/>
      <c r="UQG166"/>
      <c r="UQH166"/>
      <c r="UQI166"/>
      <c r="UQJ166"/>
      <c r="UQK166"/>
      <c r="UQL166"/>
      <c r="UQM166"/>
      <c r="UQN166"/>
      <c r="UQO166"/>
      <c r="UQP166"/>
      <c r="UQQ166"/>
      <c r="UQR166"/>
      <c r="UQS166"/>
      <c r="UQT166"/>
      <c r="UQU166"/>
      <c r="UQV166"/>
      <c r="UQW166"/>
      <c r="UQX166"/>
      <c r="UQY166"/>
      <c r="UQZ166"/>
      <c r="URA166"/>
      <c r="URB166"/>
      <c r="URC166"/>
      <c r="URD166"/>
      <c r="URE166"/>
      <c r="URF166"/>
      <c r="URG166"/>
      <c r="URH166"/>
      <c r="URI166"/>
      <c r="URJ166"/>
      <c r="URK166"/>
      <c r="URL166"/>
      <c r="URM166"/>
      <c r="URN166"/>
      <c r="URO166"/>
      <c r="URP166"/>
      <c r="URQ166"/>
      <c r="URR166"/>
      <c r="URS166"/>
      <c r="URT166"/>
      <c r="URU166"/>
      <c r="URV166"/>
      <c r="URW166"/>
      <c r="URX166"/>
      <c r="URY166"/>
      <c r="URZ166"/>
      <c r="USA166"/>
      <c r="USB166"/>
      <c r="USC166"/>
      <c r="USD166"/>
      <c r="USE166"/>
      <c r="USF166"/>
      <c r="USG166"/>
      <c r="USH166"/>
      <c r="USI166"/>
      <c r="USJ166"/>
      <c r="USK166"/>
      <c r="USL166"/>
      <c r="USM166"/>
      <c r="USN166"/>
      <c r="USO166"/>
      <c r="USP166"/>
      <c r="USQ166"/>
      <c r="USR166"/>
      <c r="USS166"/>
      <c r="UST166"/>
      <c r="USU166"/>
      <c r="USV166"/>
      <c r="USW166"/>
      <c r="USX166"/>
      <c r="USY166"/>
      <c r="USZ166"/>
      <c r="UTA166"/>
      <c r="UTB166"/>
      <c r="UTC166"/>
      <c r="UTD166"/>
      <c r="UTE166"/>
      <c r="UTF166"/>
      <c r="UTG166"/>
      <c r="UTH166"/>
      <c r="UTI166"/>
      <c r="UTJ166"/>
      <c r="UTK166"/>
      <c r="UTL166"/>
      <c r="UTM166"/>
      <c r="UTN166"/>
      <c r="UTO166"/>
      <c r="UTP166"/>
      <c r="UTQ166"/>
      <c r="UTR166"/>
      <c r="UTS166"/>
      <c r="UTT166"/>
      <c r="UTU166"/>
      <c r="UTV166"/>
      <c r="UTW166"/>
      <c r="UTX166"/>
      <c r="UTY166"/>
      <c r="UTZ166"/>
      <c r="UUA166"/>
      <c r="UUB166"/>
      <c r="UUC166"/>
      <c r="UUD166"/>
      <c r="UUE166"/>
      <c r="UUF166"/>
      <c r="UUG166"/>
      <c r="UUH166"/>
      <c r="UUI166"/>
      <c r="UUJ166"/>
      <c r="UUK166"/>
      <c r="UUL166"/>
      <c r="UUM166"/>
      <c r="UUN166"/>
      <c r="UUO166"/>
      <c r="UUP166"/>
      <c r="UUQ166"/>
      <c r="UUR166"/>
      <c r="UUS166"/>
      <c r="UUT166"/>
      <c r="UUU166"/>
      <c r="UUV166"/>
      <c r="UUW166"/>
      <c r="UUX166"/>
      <c r="UUY166"/>
      <c r="UUZ166"/>
      <c r="UVA166"/>
      <c r="UVB166"/>
      <c r="UVC166"/>
      <c r="UVD166"/>
      <c r="UVE166"/>
      <c r="UVF166"/>
      <c r="UVG166"/>
      <c r="UVH166"/>
      <c r="UVI166"/>
      <c r="UVJ166"/>
      <c r="UVK166"/>
      <c r="UVL166"/>
      <c r="UVM166"/>
      <c r="UVN166"/>
      <c r="UVO166"/>
      <c r="UVP166"/>
      <c r="UVQ166"/>
      <c r="UVR166"/>
      <c r="UVS166"/>
      <c r="UVT166"/>
      <c r="UVU166"/>
      <c r="UVV166"/>
      <c r="UVW166"/>
      <c r="UVX166"/>
      <c r="UVY166"/>
      <c r="UVZ166"/>
      <c r="UWA166"/>
      <c r="UWB166"/>
      <c r="UWC166"/>
      <c r="UWD166"/>
      <c r="UWE166"/>
      <c r="UWF166"/>
      <c r="UWG166"/>
      <c r="UWH166"/>
      <c r="UWI166"/>
      <c r="UWJ166"/>
      <c r="UWK166"/>
      <c r="UWL166"/>
      <c r="UWM166"/>
      <c r="UWN166"/>
      <c r="UWO166"/>
      <c r="UWP166"/>
      <c r="UWQ166"/>
      <c r="UWR166"/>
      <c r="UWS166"/>
      <c r="UWT166"/>
      <c r="UWU166"/>
      <c r="UWV166"/>
      <c r="UWW166"/>
      <c r="UWX166"/>
      <c r="UWY166"/>
      <c r="UWZ166"/>
      <c r="UXA166"/>
      <c r="UXB166"/>
      <c r="UXC166"/>
      <c r="UXD166"/>
      <c r="UXE166"/>
      <c r="UXF166"/>
      <c r="UXG166"/>
      <c r="UXH166"/>
      <c r="UXI166"/>
      <c r="UXJ166"/>
      <c r="UXK166"/>
      <c r="UXL166"/>
      <c r="UXM166"/>
      <c r="UXN166"/>
      <c r="UXO166"/>
      <c r="UXP166"/>
      <c r="UXQ166"/>
      <c r="UXR166"/>
      <c r="UXS166"/>
      <c r="UXT166"/>
      <c r="UXU166"/>
      <c r="UXV166"/>
      <c r="UXW166"/>
      <c r="UXX166"/>
      <c r="UXY166"/>
      <c r="UXZ166"/>
      <c r="UYA166"/>
      <c r="UYB166"/>
      <c r="UYC166"/>
      <c r="UYD166"/>
      <c r="UYE166"/>
      <c r="UYF166"/>
      <c r="UYG166"/>
      <c r="UYH166"/>
      <c r="UYI166"/>
      <c r="UYJ166"/>
      <c r="UYK166"/>
      <c r="UYL166"/>
      <c r="UYM166"/>
      <c r="UYN166"/>
      <c r="UYO166"/>
      <c r="UYP166"/>
      <c r="UYQ166"/>
      <c r="UYR166"/>
      <c r="UYS166"/>
      <c r="UYT166"/>
      <c r="UYU166"/>
      <c r="UYV166"/>
      <c r="UYW166"/>
      <c r="UYX166"/>
      <c r="UYY166"/>
      <c r="UYZ166"/>
      <c r="UZA166"/>
      <c r="UZB166"/>
      <c r="UZC166"/>
      <c r="UZD166"/>
      <c r="UZE166"/>
      <c r="UZF166"/>
      <c r="UZG166"/>
      <c r="UZH166"/>
      <c r="UZI166"/>
      <c r="UZJ166"/>
      <c r="UZK166"/>
      <c r="UZL166"/>
      <c r="UZM166"/>
      <c r="UZN166"/>
      <c r="UZO166"/>
      <c r="UZP166"/>
      <c r="UZQ166"/>
      <c r="UZR166"/>
      <c r="UZS166"/>
      <c r="UZT166"/>
      <c r="UZU166"/>
      <c r="UZV166"/>
      <c r="UZW166"/>
      <c r="UZX166"/>
      <c r="UZY166"/>
      <c r="UZZ166"/>
      <c r="VAA166"/>
      <c r="VAB166"/>
      <c r="VAC166"/>
      <c r="VAD166"/>
      <c r="VAE166"/>
      <c r="VAF166"/>
      <c r="VAG166"/>
      <c r="VAH166"/>
      <c r="VAI166"/>
      <c r="VAJ166"/>
      <c r="VAK166"/>
      <c r="VAL166"/>
      <c r="VAM166"/>
      <c r="VAN166"/>
      <c r="VAO166"/>
      <c r="VAP166"/>
      <c r="VAQ166"/>
      <c r="VAR166"/>
      <c r="VAS166"/>
      <c r="VAT166"/>
      <c r="VAU166"/>
      <c r="VAV166"/>
      <c r="VAW166"/>
      <c r="VAX166"/>
      <c r="VAY166"/>
      <c r="VAZ166"/>
      <c r="VBA166"/>
      <c r="VBB166"/>
      <c r="VBC166"/>
      <c r="VBD166"/>
      <c r="VBE166"/>
      <c r="VBF166"/>
      <c r="VBG166"/>
      <c r="VBH166"/>
      <c r="VBI166"/>
      <c r="VBJ166"/>
      <c r="VBK166"/>
      <c r="VBL166"/>
      <c r="VBM166"/>
      <c r="VBN166"/>
      <c r="VBO166"/>
      <c r="VBP166"/>
      <c r="VBQ166"/>
      <c r="VBR166"/>
      <c r="VBS166"/>
      <c r="VBT166"/>
      <c r="VBU166"/>
      <c r="VBV166"/>
      <c r="VBW166"/>
      <c r="VBX166"/>
      <c r="VBY166"/>
      <c r="VBZ166"/>
      <c r="VCA166"/>
      <c r="VCB166"/>
      <c r="VCC166"/>
      <c r="VCD166"/>
      <c r="VCE166"/>
      <c r="VCF166"/>
      <c r="VCG166"/>
      <c r="VCH166"/>
      <c r="VCI166"/>
      <c r="VCJ166"/>
      <c r="VCK166"/>
      <c r="VCL166"/>
      <c r="VCM166"/>
      <c r="VCN166"/>
      <c r="VCO166"/>
      <c r="VCP166"/>
      <c r="VCQ166"/>
      <c r="VCR166"/>
      <c r="VCS166"/>
      <c r="VCT166"/>
      <c r="VCU166"/>
      <c r="VCV166"/>
      <c r="VCW166"/>
      <c r="VCX166"/>
      <c r="VCY166"/>
      <c r="VCZ166"/>
      <c r="VDA166"/>
      <c r="VDB166"/>
      <c r="VDC166"/>
      <c r="VDD166"/>
      <c r="VDE166"/>
      <c r="VDF166"/>
      <c r="VDG166"/>
      <c r="VDH166"/>
      <c r="VDI166"/>
      <c r="VDJ166"/>
      <c r="VDK166"/>
      <c r="VDL166"/>
      <c r="VDM166"/>
      <c r="VDN166"/>
      <c r="VDO166"/>
      <c r="VDP166"/>
      <c r="VDQ166"/>
      <c r="VDR166"/>
      <c r="VDS166"/>
      <c r="VDT166"/>
      <c r="VDU166"/>
      <c r="VDV166"/>
      <c r="VDW166"/>
      <c r="VDX166"/>
      <c r="VDY166"/>
      <c r="VDZ166"/>
      <c r="VEA166"/>
      <c r="VEB166"/>
      <c r="VEC166"/>
      <c r="VED166"/>
      <c r="VEE166"/>
      <c r="VEF166"/>
      <c r="VEG166"/>
      <c r="VEH166"/>
      <c r="VEI166"/>
      <c r="VEJ166"/>
      <c r="VEK166"/>
      <c r="VEL166"/>
      <c r="VEM166"/>
      <c r="VEN166"/>
      <c r="VEO166"/>
      <c r="VEP166"/>
      <c r="VEQ166"/>
      <c r="VER166"/>
      <c r="VES166"/>
      <c r="VET166"/>
      <c r="VEU166"/>
      <c r="VEV166"/>
      <c r="VEW166"/>
      <c r="VEX166"/>
      <c r="VEY166"/>
      <c r="VEZ166"/>
      <c r="VFA166"/>
      <c r="VFB166"/>
      <c r="VFC166"/>
      <c r="VFD166"/>
      <c r="VFE166"/>
      <c r="VFF166"/>
      <c r="VFG166"/>
      <c r="VFH166"/>
      <c r="VFI166"/>
      <c r="VFJ166"/>
      <c r="VFK166"/>
      <c r="VFL166"/>
      <c r="VFM166"/>
      <c r="VFN166"/>
      <c r="VFO166"/>
      <c r="VFP166"/>
      <c r="VFQ166"/>
      <c r="VFR166"/>
      <c r="VFS166"/>
      <c r="VFT166"/>
      <c r="VFU166"/>
      <c r="VFV166"/>
      <c r="VFW166"/>
      <c r="VFX166"/>
      <c r="VFY166"/>
      <c r="VFZ166"/>
      <c r="VGA166"/>
      <c r="VGB166"/>
      <c r="VGC166"/>
      <c r="VGD166"/>
      <c r="VGE166"/>
      <c r="VGF166"/>
      <c r="VGG166"/>
      <c r="VGH166"/>
      <c r="VGI166"/>
      <c r="VGJ166"/>
      <c r="VGK166"/>
      <c r="VGL166"/>
      <c r="VGM166"/>
      <c r="VGN166"/>
      <c r="VGO166"/>
      <c r="VGP166"/>
      <c r="VGQ166"/>
      <c r="VGR166"/>
      <c r="VGS166"/>
      <c r="VGT166"/>
      <c r="VGU166"/>
      <c r="VGV166"/>
      <c r="VGW166"/>
      <c r="VGX166"/>
      <c r="VGY166"/>
      <c r="VGZ166"/>
      <c r="VHA166"/>
      <c r="VHB166"/>
      <c r="VHC166"/>
      <c r="VHD166"/>
      <c r="VHE166"/>
      <c r="VHF166"/>
      <c r="VHG166"/>
      <c r="VHH166"/>
      <c r="VHI166"/>
      <c r="VHJ166"/>
      <c r="VHK166"/>
      <c r="VHL166"/>
      <c r="VHM166"/>
      <c r="VHN166"/>
      <c r="VHO166"/>
      <c r="VHP166"/>
      <c r="VHQ166"/>
      <c r="VHR166"/>
      <c r="VHS166"/>
      <c r="VHT166"/>
      <c r="VHU166"/>
      <c r="VHV166"/>
      <c r="VHW166"/>
      <c r="VHX166"/>
      <c r="VHY166"/>
      <c r="VHZ166"/>
      <c r="VIA166"/>
      <c r="VIB166"/>
      <c r="VIC166"/>
      <c r="VID166"/>
      <c r="VIE166"/>
      <c r="VIF166"/>
      <c r="VIG166"/>
      <c r="VIH166"/>
      <c r="VII166"/>
      <c r="VIJ166"/>
      <c r="VIK166"/>
      <c r="VIL166"/>
      <c r="VIM166"/>
      <c r="VIN166"/>
      <c r="VIO166"/>
      <c r="VIP166"/>
      <c r="VIQ166"/>
      <c r="VIR166"/>
      <c r="VIS166"/>
      <c r="VIT166"/>
      <c r="VIU166"/>
      <c r="VIV166"/>
      <c r="VIW166"/>
      <c r="VIX166"/>
      <c r="VIY166"/>
      <c r="VIZ166"/>
      <c r="VJA166"/>
      <c r="VJB166"/>
      <c r="VJC166"/>
      <c r="VJD166"/>
      <c r="VJE166"/>
      <c r="VJF166"/>
      <c r="VJG166"/>
      <c r="VJH166"/>
      <c r="VJI166"/>
      <c r="VJJ166"/>
      <c r="VJK166"/>
      <c r="VJL166"/>
      <c r="VJM166"/>
      <c r="VJN166"/>
      <c r="VJO166"/>
      <c r="VJP166"/>
      <c r="VJQ166"/>
      <c r="VJR166"/>
      <c r="VJS166"/>
      <c r="VJT166"/>
      <c r="VJU166"/>
      <c r="VJV166"/>
      <c r="VJW166"/>
      <c r="VJX166"/>
      <c r="VJY166"/>
      <c r="VJZ166"/>
      <c r="VKA166"/>
      <c r="VKB166"/>
      <c r="VKC166"/>
      <c r="VKD166"/>
      <c r="VKE166"/>
      <c r="VKF166"/>
      <c r="VKG166"/>
      <c r="VKH166"/>
      <c r="VKI166"/>
      <c r="VKJ166"/>
      <c r="VKK166"/>
      <c r="VKL166"/>
      <c r="VKM166"/>
      <c r="VKN166"/>
      <c r="VKO166"/>
      <c r="VKP166"/>
      <c r="VKQ166"/>
      <c r="VKR166"/>
      <c r="VKS166"/>
      <c r="VKT166"/>
      <c r="VKU166"/>
      <c r="VKV166"/>
      <c r="VKW166"/>
      <c r="VKX166"/>
      <c r="VKY166"/>
      <c r="VKZ166"/>
      <c r="VLA166"/>
      <c r="VLB166"/>
      <c r="VLC166"/>
      <c r="VLD166"/>
      <c r="VLE166"/>
      <c r="VLF166"/>
      <c r="VLG166"/>
      <c r="VLH166"/>
      <c r="VLI166"/>
      <c r="VLJ166"/>
      <c r="VLK166"/>
      <c r="VLL166"/>
      <c r="VLM166"/>
      <c r="VLN166"/>
      <c r="VLO166"/>
      <c r="VLP166"/>
      <c r="VLQ166"/>
      <c r="VLR166"/>
      <c r="VLS166"/>
      <c r="VLT166"/>
      <c r="VLU166"/>
      <c r="VLV166"/>
      <c r="VLW166"/>
      <c r="VLX166"/>
      <c r="VLY166"/>
      <c r="VLZ166"/>
      <c r="VMA166"/>
      <c r="VMB166"/>
      <c r="VMC166"/>
      <c r="VMD166"/>
      <c r="VME166"/>
      <c r="VMF166"/>
      <c r="VMG166"/>
      <c r="VMH166"/>
      <c r="VMI166"/>
      <c r="VMJ166"/>
      <c r="VMK166"/>
      <c r="VML166"/>
      <c r="VMM166"/>
      <c r="VMN166"/>
      <c r="VMO166"/>
      <c r="VMP166"/>
      <c r="VMQ166"/>
      <c r="VMR166"/>
      <c r="VMS166"/>
      <c r="VMT166"/>
      <c r="VMU166"/>
      <c r="VMV166"/>
      <c r="VMW166"/>
      <c r="VMX166"/>
      <c r="VMY166"/>
      <c r="VMZ166"/>
      <c r="VNA166"/>
      <c r="VNB166"/>
      <c r="VNC166"/>
      <c r="VND166"/>
      <c r="VNE166"/>
      <c r="VNF166"/>
      <c r="VNG166"/>
      <c r="VNH166"/>
      <c r="VNI166"/>
      <c r="VNJ166"/>
      <c r="VNK166"/>
      <c r="VNL166"/>
      <c r="VNM166"/>
      <c r="VNN166"/>
      <c r="VNO166"/>
      <c r="VNP166"/>
      <c r="VNQ166"/>
      <c r="VNR166"/>
      <c r="VNS166"/>
      <c r="VNT166"/>
      <c r="VNU166"/>
      <c r="VNV166"/>
      <c r="VNW166"/>
      <c r="VNX166"/>
      <c r="VNY166"/>
      <c r="VNZ166"/>
      <c r="VOA166"/>
      <c r="VOB166"/>
      <c r="VOC166"/>
      <c r="VOD166"/>
      <c r="VOE166"/>
      <c r="VOF166"/>
      <c r="VOG166"/>
      <c r="VOH166"/>
      <c r="VOI166"/>
      <c r="VOJ166"/>
      <c r="VOK166"/>
      <c r="VOL166"/>
      <c r="VOM166"/>
      <c r="VON166"/>
      <c r="VOO166"/>
      <c r="VOP166"/>
      <c r="VOQ166"/>
      <c r="VOR166"/>
      <c r="VOS166"/>
      <c r="VOT166"/>
      <c r="VOU166"/>
      <c r="VOV166"/>
      <c r="VOW166"/>
      <c r="VOX166"/>
      <c r="VOY166"/>
      <c r="VOZ166"/>
      <c r="VPA166"/>
      <c r="VPB166"/>
      <c r="VPC166"/>
      <c r="VPD166"/>
      <c r="VPE166"/>
      <c r="VPF166"/>
      <c r="VPG166"/>
      <c r="VPH166"/>
      <c r="VPI166"/>
      <c r="VPJ166"/>
      <c r="VPK166"/>
      <c r="VPL166"/>
      <c r="VPM166"/>
      <c r="VPN166"/>
      <c r="VPO166"/>
      <c r="VPP166"/>
      <c r="VPQ166"/>
      <c r="VPR166"/>
      <c r="VPS166"/>
      <c r="VPT166"/>
      <c r="VPU166"/>
      <c r="VPV166"/>
      <c r="VPW166"/>
      <c r="VPX166"/>
      <c r="VPY166"/>
      <c r="VPZ166"/>
      <c r="VQA166"/>
      <c r="VQB166"/>
      <c r="VQC166"/>
      <c r="VQD166"/>
      <c r="VQE166"/>
      <c r="VQF166"/>
      <c r="VQG166"/>
      <c r="VQH166"/>
      <c r="VQI166"/>
      <c r="VQJ166"/>
      <c r="VQK166"/>
      <c r="VQL166"/>
      <c r="VQM166"/>
      <c r="VQN166"/>
      <c r="VQO166"/>
      <c r="VQP166"/>
      <c r="VQQ166"/>
      <c r="VQR166"/>
      <c r="VQS166"/>
      <c r="VQT166"/>
      <c r="VQU166"/>
      <c r="VQV166"/>
      <c r="VQW166"/>
      <c r="VQX166"/>
      <c r="VQY166"/>
      <c r="VQZ166"/>
      <c r="VRA166"/>
      <c r="VRB166"/>
      <c r="VRC166"/>
      <c r="VRD166"/>
      <c r="VRE166"/>
      <c r="VRF166"/>
      <c r="VRG166"/>
      <c r="VRH166"/>
      <c r="VRI166"/>
      <c r="VRJ166"/>
      <c r="VRK166"/>
      <c r="VRL166"/>
      <c r="VRM166"/>
      <c r="VRN166"/>
      <c r="VRO166"/>
      <c r="VRP166"/>
      <c r="VRQ166"/>
      <c r="VRR166"/>
      <c r="VRS166"/>
      <c r="VRT166"/>
      <c r="VRU166"/>
      <c r="VRV166"/>
      <c r="VRW166"/>
      <c r="VRX166"/>
      <c r="VRY166"/>
      <c r="VRZ166"/>
      <c r="VSA166"/>
      <c r="VSB166"/>
      <c r="VSC166"/>
      <c r="VSD166"/>
      <c r="VSE166"/>
      <c r="VSF166"/>
      <c r="VSG166"/>
      <c r="VSH166"/>
      <c r="VSI166"/>
      <c r="VSJ166"/>
      <c r="VSK166"/>
      <c r="VSL166"/>
      <c r="VSM166"/>
      <c r="VSN166"/>
      <c r="VSO166"/>
      <c r="VSP166"/>
      <c r="VSQ166"/>
      <c r="VSR166"/>
      <c r="VSS166"/>
      <c r="VST166"/>
      <c r="VSU166"/>
      <c r="VSV166"/>
      <c r="VSW166"/>
      <c r="VSX166"/>
      <c r="VSY166"/>
      <c r="VSZ166"/>
      <c r="VTA166"/>
      <c r="VTB166"/>
      <c r="VTC166"/>
      <c r="VTD166"/>
      <c r="VTE166"/>
      <c r="VTF166"/>
      <c r="VTG166"/>
      <c r="VTH166"/>
      <c r="VTI166"/>
      <c r="VTJ166"/>
      <c r="VTK166"/>
      <c r="VTL166"/>
      <c r="VTM166"/>
      <c r="VTN166"/>
      <c r="VTO166"/>
      <c r="VTP166"/>
      <c r="VTQ166"/>
      <c r="VTR166"/>
      <c r="VTS166"/>
      <c r="VTT166"/>
      <c r="VTU166"/>
      <c r="VTV166"/>
      <c r="VTW166"/>
      <c r="VTX166"/>
      <c r="VTY166"/>
      <c r="VTZ166"/>
      <c r="VUA166"/>
      <c r="VUB166"/>
      <c r="VUC166"/>
      <c r="VUD166"/>
      <c r="VUE166"/>
      <c r="VUF166"/>
      <c r="VUG166"/>
      <c r="VUH166"/>
      <c r="VUI166"/>
      <c r="VUJ166"/>
      <c r="VUK166"/>
      <c r="VUL166"/>
      <c r="VUM166"/>
      <c r="VUN166"/>
      <c r="VUO166"/>
      <c r="VUP166"/>
      <c r="VUQ166"/>
      <c r="VUR166"/>
      <c r="VUS166"/>
      <c r="VUT166"/>
      <c r="VUU166"/>
      <c r="VUV166"/>
      <c r="VUW166"/>
      <c r="VUX166"/>
      <c r="VUY166"/>
      <c r="VUZ166"/>
      <c r="VVA166"/>
      <c r="VVB166"/>
      <c r="VVC166"/>
      <c r="VVD166"/>
      <c r="VVE166"/>
      <c r="VVF166"/>
      <c r="VVG166"/>
      <c r="VVH166"/>
      <c r="VVI166"/>
      <c r="VVJ166"/>
      <c r="VVK166"/>
      <c r="VVL166"/>
      <c r="VVM166"/>
      <c r="VVN166"/>
      <c r="VVO166"/>
      <c r="VVP166"/>
      <c r="VVQ166"/>
      <c r="VVR166"/>
      <c r="VVS166"/>
      <c r="VVT166"/>
      <c r="VVU166"/>
      <c r="VVV166"/>
      <c r="VVW166"/>
      <c r="VVX166"/>
      <c r="VVY166"/>
      <c r="VVZ166"/>
      <c r="VWA166"/>
      <c r="VWB166"/>
      <c r="VWC166"/>
      <c r="VWD166"/>
      <c r="VWE166"/>
      <c r="VWF166"/>
      <c r="VWG166"/>
      <c r="VWH166"/>
      <c r="VWI166"/>
      <c r="VWJ166"/>
      <c r="VWK166"/>
      <c r="VWL166"/>
      <c r="VWM166"/>
      <c r="VWN166"/>
      <c r="VWO166"/>
      <c r="VWP166"/>
      <c r="VWQ166"/>
      <c r="VWR166"/>
      <c r="VWS166"/>
      <c r="VWT166"/>
      <c r="VWU166"/>
      <c r="VWV166"/>
      <c r="VWW166"/>
      <c r="VWX166"/>
      <c r="VWY166"/>
      <c r="VWZ166"/>
      <c r="VXA166"/>
      <c r="VXB166"/>
      <c r="VXC166"/>
      <c r="VXD166"/>
      <c r="VXE166"/>
      <c r="VXF166"/>
      <c r="VXG166"/>
      <c r="VXH166"/>
      <c r="VXI166"/>
      <c r="VXJ166"/>
      <c r="VXK166"/>
      <c r="VXL166"/>
      <c r="VXM166"/>
      <c r="VXN166"/>
      <c r="VXO166"/>
      <c r="VXP166"/>
      <c r="VXQ166"/>
      <c r="VXR166"/>
      <c r="VXS166"/>
      <c r="VXT166"/>
      <c r="VXU166"/>
      <c r="VXV166"/>
      <c r="VXW166"/>
      <c r="VXX166"/>
      <c r="VXY166"/>
      <c r="VXZ166"/>
      <c r="VYA166"/>
      <c r="VYB166"/>
      <c r="VYC166"/>
      <c r="VYD166"/>
      <c r="VYE166"/>
      <c r="VYF166"/>
      <c r="VYG166"/>
      <c r="VYH166"/>
      <c r="VYI166"/>
      <c r="VYJ166"/>
      <c r="VYK166"/>
      <c r="VYL166"/>
      <c r="VYM166"/>
      <c r="VYN166"/>
      <c r="VYO166"/>
      <c r="VYP166"/>
      <c r="VYQ166"/>
      <c r="VYR166"/>
      <c r="VYS166"/>
      <c r="VYT166"/>
      <c r="VYU166"/>
      <c r="VYV166"/>
      <c r="VYW166"/>
      <c r="VYX166"/>
      <c r="VYY166"/>
      <c r="VYZ166"/>
      <c r="VZA166"/>
      <c r="VZB166"/>
      <c r="VZC166"/>
      <c r="VZD166"/>
      <c r="VZE166"/>
      <c r="VZF166"/>
      <c r="VZG166"/>
      <c r="VZH166"/>
      <c r="VZI166"/>
      <c r="VZJ166"/>
      <c r="VZK166"/>
      <c r="VZL166"/>
      <c r="VZM166"/>
      <c r="VZN166"/>
      <c r="VZO166"/>
      <c r="VZP166"/>
      <c r="VZQ166"/>
      <c r="VZR166"/>
      <c r="VZS166"/>
      <c r="VZT166"/>
      <c r="VZU166"/>
      <c r="VZV166"/>
      <c r="VZW166"/>
      <c r="VZX166"/>
      <c r="VZY166"/>
      <c r="VZZ166"/>
      <c r="WAA166"/>
      <c r="WAB166"/>
      <c r="WAC166"/>
      <c r="WAD166"/>
      <c r="WAE166"/>
      <c r="WAF166"/>
      <c r="WAG166"/>
      <c r="WAH166"/>
      <c r="WAI166"/>
      <c r="WAJ166"/>
      <c r="WAK166"/>
      <c r="WAL166"/>
      <c r="WAM166"/>
      <c r="WAN166"/>
      <c r="WAO166"/>
      <c r="WAP166"/>
      <c r="WAQ166"/>
      <c r="WAR166"/>
      <c r="WAS166"/>
      <c r="WAT166"/>
      <c r="WAU166"/>
      <c r="WAV166"/>
      <c r="WAW166"/>
      <c r="WAX166"/>
      <c r="WAY166"/>
      <c r="WAZ166"/>
      <c r="WBA166"/>
      <c r="WBB166"/>
      <c r="WBC166"/>
      <c r="WBD166"/>
      <c r="WBE166"/>
      <c r="WBF166"/>
      <c r="WBG166"/>
      <c r="WBH166"/>
      <c r="WBI166"/>
      <c r="WBJ166"/>
      <c r="WBK166"/>
      <c r="WBL166"/>
      <c r="WBM166"/>
      <c r="WBN166"/>
      <c r="WBO166"/>
      <c r="WBP166"/>
      <c r="WBQ166"/>
      <c r="WBR166"/>
      <c r="WBS166"/>
      <c r="WBT166"/>
      <c r="WBU166"/>
      <c r="WBV166"/>
      <c r="WBW166"/>
      <c r="WBX166"/>
      <c r="WBY166"/>
      <c r="WBZ166"/>
      <c r="WCA166"/>
      <c r="WCB166"/>
      <c r="WCC166"/>
      <c r="WCD166"/>
      <c r="WCE166"/>
      <c r="WCF166"/>
      <c r="WCG166"/>
      <c r="WCH166"/>
      <c r="WCI166"/>
      <c r="WCJ166"/>
      <c r="WCK166"/>
      <c r="WCL166"/>
      <c r="WCM166"/>
      <c r="WCN166"/>
      <c r="WCO166"/>
      <c r="WCP166"/>
      <c r="WCQ166"/>
      <c r="WCR166"/>
      <c r="WCS166"/>
      <c r="WCT166"/>
      <c r="WCU166"/>
      <c r="WCV166"/>
      <c r="WCW166"/>
      <c r="WCX166"/>
      <c r="WCY166"/>
      <c r="WCZ166"/>
      <c r="WDA166"/>
      <c r="WDB166"/>
      <c r="WDC166"/>
      <c r="WDD166"/>
      <c r="WDE166"/>
      <c r="WDF166"/>
      <c r="WDG166"/>
      <c r="WDH166"/>
      <c r="WDI166"/>
      <c r="WDJ166"/>
      <c r="WDK166"/>
      <c r="WDL166"/>
      <c r="WDM166"/>
      <c r="WDN166"/>
      <c r="WDO166"/>
      <c r="WDP166"/>
      <c r="WDQ166"/>
      <c r="WDR166"/>
      <c r="WDS166"/>
      <c r="WDT166"/>
      <c r="WDU166"/>
      <c r="WDV166"/>
      <c r="WDW166"/>
      <c r="WDX166"/>
      <c r="WDY166"/>
      <c r="WDZ166"/>
      <c r="WEA166"/>
      <c r="WEB166"/>
      <c r="WEC166"/>
      <c r="WED166"/>
      <c r="WEE166"/>
      <c r="WEF166"/>
      <c r="WEG166"/>
      <c r="WEH166"/>
      <c r="WEI166"/>
      <c r="WEJ166"/>
      <c r="WEK166"/>
      <c r="WEL166"/>
      <c r="WEM166"/>
      <c r="WEN166"/>
      <c r="WEO166"/>
      <c r="WEP166"/>
      <c r="WEQ166"/>
      <c r="WER166"/>
      <c r="WES166"/>
      <c r="WET166"/>
      <c r="WEU166"/>
      <c r="WEV166"/>
      <c r="WEW166"/>
      <c r="WEX166"/>
      <c r="WEY166"/>
      <c r="WEZ166"/>
      <c r="WFA166"/>
      <c r="WFB166"/>
      <c r="WFC166"/>
      <c r="WFD166"/>
      <c r="WFE166"/>
      <c r="WFF166"/>
      <c r="WFG166"/>
      <c r="WFH166"/>
      <c r="WFI166"/>
      <c r="WFJ166"/>
      <c r="WFK166"/>
      <c r="WFL166"/>
      <c r="WFM166"/>
      <c r="WFN166"/>
      <c r="WFO166"/>
      <c r="WFP166"/>
      <c r="WFQ166"/>
      <c r="WFR166"/>
      <c r="WFS166"/>
      <c r="WFT166"/>
      <c r="WFU166"/>
      <c r="WFV166"/>
      <c r="WFW166"/>
      <c r="WFX166"/>
      <c r="WFY166"/>
      <c r="WFZ166"/>
      <c r="WGA166"/>
      <c r="WGB166"/>
      <c r="WGC166"/>
      <c r="WGD166"/>
      <c r="WGE166"/>
      <c r="WGF166"/>
      <c r="WGG166"/>
      <c r="WGH166"/>
      <c r="WGI166"/>
      <c r="WGJ166"/>
      <c r="WGK166"/>
      <c r="WGL166"/>
      <c r="WGM166"/>
      <c r="WGN166"/>
      <c r="WGO166"/>
      <c r="WGP166"/>
      <c r="WGQ166"/>
      <c r="WGR166"/>
      <c r="WGS166"/>
      <c r="WGT166"/>
      <c r="WGU166"/>
      <c r="WGV166"/>
      <c r="WGW166"/>
      <c r="WGX166"/>
      <c r="WGY166"/>
      <c r="WGZ166"/>
      <c r="WHA166"/>
      <c r="WHB166"/>
      <c r="WHC166"/>
      <c r="WHD166"/>
      <c r="WHE166"/>
      <c r="WHF166"/>
      <c r="WHG166"/>
      <c r="WHH166"/>
      <c r="WHI166"/>
      <c r="WHJ166"/>
      <c r="WHK166"/>
      <c r="WHL166"/>
      <c r="WHM166"/>
      <c r="WHN166"/>
      <c r="WHO166"/>
      <c r="WHP166"/>
      <c r="WHQ166"/>
      <c r="WHR166"/>
      <c r="WHS166"/>
      <c r="WHT166"/>
      <c r="WHU166"/>
      <c r="WHV166"/>
      <c r="WHW166"/>
      <c r="WHX166"/>
      <c r="WHY166"/>
      <c r="WHZ166"/>
      <c r="WIA166"/>
      <c r="WIB166"/>
      <c r="WIC166"/>
      <c r="WID166"/>
      <c r="WIE166"/>
      <c r="WIF166"/>
      <c r="WIG166"/>
      <c r="WIH166"/>
      <c r="WII166"/>
      <c r="WIJ166"/>
      <c r="WIK166"/>
      <c r="WIL166"/>
      <c r="WIM166"/>
      <c r="WIN166"/>
      <c r="WIO166"/>
      <c r="WIP166"/>
      <c r="WIQ166"/>
      <c r="WIR166"/>
      <c r="WIS166"/>
      <c r="WIT166"/>
      <c r="WIU166"/>
      <c r="WIV166"/>
      <c r="WIW166"/>
      <c r="WIX166"/>
      <c r="WIY166"/>
      <c r="WIZ166"/>
      <c r="WJA166"/>
      <c r="WJB166"/>
      <c r="WJC166"/>
      <c r="WJD166"/>
      <c r="WJE166"/>
      <c r="WJF166"/>
      <c r="WJG166"/>
      <c r="WJH166"/>
      <c r="WJI166"/>
      <c r="WJJ166"/>
      <c r="WJK166"/>
      <c r="WJL166"/>
      <c r="WJM166"/>
      <c r="WJN166"/>
      <c r="WJO166"/>
      <c r="WJP166"/>
      <c r="WJQ166"/>
      <c r="WJR166"/>
      <c r="WJS166"/>
      <c r="WJT166"/>
      <c r="WJU166"/>
      <c r="WJV166"/>
      <c r="WJW166"/>
      <c r="WJX166"/>
      <c r="WJY166"/>
      <c r="WJZ166"/>
      <c r="WKA166"/>
      <c r="WKB166"/>
      <c r="WKC166"/>
      <c r="WKD166"/>
      <c r="WKE166"/>
      <c r="WKF166"/>
      <c r="WKG166"/>
      <c r="WKH166"/>
      <c r="WKI166"/>
      <c r="WKJ166"/>
      <c r="WKK166"/>
      <c r="WKL166"/>
      <c r="WKM166"/>
      <c r="WKN166"/>
      <c r="WKO166"/>
      <c r="WKP166"/>
      <c r="WKQ166"/>
      <c r="WKR166"/>
      <c r="WKS166"/>
      <c r="WKT166"/>
      <c r="WKU166"/>
      <c r="WKV166"/>
      <c r="WKW166"/>
      <c r="WKX166"/>
      <c r="WKY166"/>
      <c r="WKZ166"/>
      <c r="WLA166"/>
      <c r="WLB166"/>
      <c r="WLC166"/>
      <c r="WLD166"/>
      <c r="WLE166"/>
      <c r="WLF166"/>
      <c r="WLG166"/>
      <c r="WLH166"/>
      <c r="WLI166"/>
      <c r="WLJ166"/>
      <c r="WLK166"/>
      <c r="WLL166"/>
      <c r="WLM166"/>
      <c r="WLN166"/>
      <c r="WLO166"/>
      <c r="WLP166"/>
      <c r="WLQ166"/>
      <c r="WLR166"/>
      <c r="WLS166"/>
      <c r="WLT166"/>
      <c r="WLU166"/>
      <c r="WLV166"/>
      <c r="WLW166"/>
      <c r="WLX166"/>
      <c r="WLY166"/>
      <c r="WLZ166"/>
      <c r="WMA166"/>
      <c r="WMB166"/>
      <c r="WMC166"/>
      <c r="WMD166"/>
      <c r="WME166"/>
      <c r="WMF166"/>
      <c r="WMG166"/>
      <c r="WMH166"/>
      <c r="WMI166"/>
      <c r="WMJ166"/>
      <c r="WMK166"/>
      <c r="WML166"/>
      <c r="WMM166"/>
      <c r="WMN166"/>
      <c r="WMO166"/>
      <c r="WMP166"/>
      <c r="WMQ166"/>
      <c r="WMR166"/>
      <c r="WMS166"/>
      <c r="WMT166"/>
      <c r="WMU166"/>
      <c r="WMV166"/>
      <c r="WMW166"/>
      <c r="WMX166"/>
      <c r="WMY166"/>
      <c r="WMZ166"/>
      <c r="WNA166"/>
      <c r="WNB166"/>
      <c r="WNC166"/>
      <c r="WND166"/>
      <c r="WNE166"/>
      <c r="WNF166"/>
      <c r="WNG166"/>
      <c r="WNH166"/>
      <c r="WNI166"/>
      <c r="WNJ166"/>
      <c r="WNK166"/>
      <c r="WNL166"/>
      <c r="WNM166"/>
      <c r="WNN166"/>
      <c r="WNO166"/>
      <c r="WNP166"/>
      <c r="WNQ166"/>
      <c r="WNR166"/>
      <c r="WNS166"/>
      <c r="WNT166"/>
      <c r="WNU166"/>
      <c r="WNV166"/>
      <c r="WNW166"/>
      <c r="WNX166"/>
      <c r="WNY166"/>
      <c r="WNZ166"/>
      <c r="WOA166"/>
      <c r="WOB166"/>
      <c r="WOC166"/>
      <c r="WOD166"/>
      <c r="WOE166"/>
      <c r="WOF166"/>
      <c r="WOG166"/>
      <c r="WOH166"/>
      <c r="WOI166"/>
      <c r="WOJ166"/>
      <c r="WOK166"/>
      <c r="WOL166"/>
      <c r="WOM166"/>
      <c r="WON166"/>
      <c r="WOO166"/>
      <c r="WOP166"/>
      <c r="WOQ166"/>
      <c r="WOR166"/>
      <c r="WOS166"/>
      <c r="WOT166"/>
      <c r="WOU166"/>
      <c r="WOV166"/>
      <c r="WOW166"/>
      <c r="WOX166"/>
      <c r="WOY166"/>
      <c r="WOZ166"/>
      <c r="WPA166"/>
      <c r="WPB166"/>
      <c r="WPC166"/>
      <c r="WPD166"/>
      <c r="WPE166"/>
      <c r="WPF166"/>
      <c r="WPG166"/>
      <c r="WPH166"/>
      <c r="WPI166"/>
      <c r="WPJ166"/>
      <c r="WPK166"/>
      <c r="WPL166"/>
      <c r="WPM166"/>
      <c r="WPN166"/>
      <c r="WPO166"/>
      <c r="WPP166"/>
      <c r="WPQ166"/>
      <c r="WPR166"/>
      <c r="WPS166"/>
      <c r="WPT166"/>
      <c r="WPU166"/>
      <c r="WPV166"/>
      <c r="WPW166"/>
      <c r="WPX166"/>
      <c r="WPY166"/>
      <c r="WPZ166"/>
      <c r="WQA166"/>
      <c r="WQB166"/>
      <c r="WQC166"/>
      <c r="WQD166"/>
      <c r="WQE166"/>
      <c r="WQF166"/>
      <c r="WQG166"/>
      <c r="WQH166"/>
      <c r="WQI166"/>
      <c r="WQJ166"/>
      <c r="WQK166"/>
      <c r="WQL166"/>
      <c r="WQM166"/>
      <c r="WQN166"/>
      <c r="WQO166"/>
      <c r="WQP166"/>
      <c r="WQQ166"/>
      <c r="WQR166"/>
      <c r="WQS166"/>
      <c r="WQT166"/>
      <c r="WQU166"/>
      <c r="WQV166"/>
      <c r="WQW166"/>
      <c r="WQX166"/>
      <c r="WQY166"/>
      <c r="WQZ166"/>
      <c r="WRA166"/>
      <c r="WRB166"/>
      <c r="WRC166"/>
      <c r="WRD166"/>
      <c r="WRE166"/>
      <c r="WRF166"/>
      <c r="WRG166"/>
      <c r="WRH166"/>
      <c r="WRI166"/>
      <c r="WRJ166"/>
      <c r="WRK166"/>
      <c r="WRL166"/>
      <c r="WRM166"/>
      <c r="WRN166"/>
      <c r="WRO166"/>
      <c r="WRP166"/>
      <c r="WRQ166"/>
      <c r="WRR166"/>
      <c r="WRS166"/>
      <c r="WRT166"/>
      <c r="WRU166"/>
      <c r="WRV166"/>
      <c r="WRW166"/>
      <c r="WRX166"/>
      <c r="WRY166"/>
      <c r="WRZ166"/>
      <c r="WSA166"/>
      <c r="WSB166"/>
      <c r="WSC166"/>
      <c r="WSD166"/>
      <c r="WSE166"/>
      <c r="WSF166"/>
      <c r="WSG166"/>
      <c r="WSH166"/>
      <c r="WSI166"/>
      <c r="WSJ166"/>
      <c r="WSK166"/>
      <c r="WSL166"/>
      <c r="WSM166"/>
      <c r="WSN166"/>
      <c r="WSO166"/>
      <c r="WSP166"/>
      <c r="WSQ166"/>
      <c r="WSR166"/>
      <c r="WSS166"/>
      <c r="WST166"/>
      <c r="WSU166"/>
      <c r="WSV166"/>
      <c r="WSW166"/>
      <c r="WSX166"/>
      <c r="WSY166"/>
      <c r="WSZ166"/>
      <c r="WTA166"/>
      <c r="WTB166"/>
      <c r="WTC166"/>
      <c r="WTD166"/>
      <c r="WTE166"/>
      <c r="WTF166"/>
      <c r="WTG166"/>
      <c r="WTH166"/>
      <c r="WTI166"/>
      <c r="WTJ166"/>
      <c r="WTK166"/>
      <c r="WTL166"/>
      <c r="WTM166"/>
      <c r="WTN166"/>
      <c r="WTO166"/>
      <c r="WTP166"/>
      <c r="WTQ166"/>
      <c r="WTR166"/>
      <c r="WTS166"/>
      <c r="WTT166"/>
      <c r="WTU166"/>
      <c r="WTV166"/>
      <c r="WTW166"/>
      <c r="WTX166"/>
      <c r="WTY166"/>
      <c r="WTZ166"/>
      <c r="WUA166"/>
      <c r="WUB166"/>
      <c r="WUC166"/>
      <c r="WUD166"/>
      <c r="WUE166"/>
      <c r="WUF166"/>
      <c r="WUG166"/>
      <c r="WUH166"/>
      <c r="WUI166"/>
      <c r="WUJ166"/>
      <c r="WUK166"/>
      <c r="WUL166"/>
      <c r="WUM166"/>
      <c r="WUN166"/>
      <c r="WUO166"/>
      <c r="WUP166"/>
      <c r="WUQ166"/>
      <c r="WUR166"/>
      <c r="WUS166"/>
      <c r="WUT166"/>
      <c r="WUU166"/>
      <c r="WUV166"/>
      <c r="WUW166"/>
      <c r="WUX166"/>
      <c r="WUY166"/>
      <c r="WUZ166"/>
      <c r="WVA166"/>
      <c r="WVB166"/>
      <c r="WVC166"/>
      <c r="WVD166"/>
      <c r="WVE166"/>
      <c r="WVF166"/>
      <c r="WVG166"/>
      <c r="WVH166"/>
      <c r="WVI166"/>
      <c r="WVJ166"/>
      <c r="WVK166"/>
      <c r="WVL166"/>
      <c r="WVM166"/>
      <c r="WVN166"/>
      <c r="WVO166"/>
      <c r="WVP166"/>
      <c r="WVQ166"/>
      <c r="WVR166"/>
      <c r="WVS166"/>
      <c r="WVT166"/>
      <c r="WVU166"/>
      <c r="WVV166"/>
      <c r="WVW166"/>
      <c r="WVX166"/>
      <c r="WVY166"/>
      <c r="WVZ166"/>
      <c r="WWA166"/>
      <c r="WWB166"/>
      <c r="WWC166"/>
      <c r="WWD166"/>
      <c r="WWE166"/>
      <c r="WWF166"/>
      <c r="WWG166"/>
      <c r="WWH166"/>
      <c r="WWI166"/>
      <c r="WWJ166"/>
      <c r="WWK166"/>
      <c r="WWL166"/>
      <c r="WWM166"/>
      <c r="WWN166"/>
      <c r="WWO166"/>
      <c r="WWP166"/>
      <c r="WWQ166"/>
      <c r="WWR166"/>
      <c r="WWS166"/>
      <c r="WWT166"/>
      <c r="WWU166"/>
      <c r="WWV166"/>
      <c r="WWW166"/>
      <c r="WWX166"/>
      <c r="WWY166"/>
      <c r="WWZ166"/>
      <c r="WXA166"/>
      <c r="WXB166"/>
      <c r="WXC166"/>
      <c r="WXD166"/>
      <c r="WXE166"/>
      <c r="WXF166"/>
      <c r="WXG166"/>
      <c r="WXH166"/>
      <c r="WXI166"/>
      <c r="WXJ166"/>
      <c r="WXK166"/>
      <c r="WXL166"/>
      <c r="WXM166"/>
      <c r="WXN166"/>
      <c r="WXO166"/>
      <c r="WXP166"/>
      <c r="WXQ166"/>
      <c r="WXR166"/>
      <c r="WXS166"/>
      <c r="WXT166"/>
      <c r="WXU166"/>
      <c r="WXV166"/>
      <c r="WXW166"/>
      <c r="WXX166"/>
      <c r="WXY166"/>
      <c r="WXZ166"/>
      <c r="WYA166"/>
      <c r="WYB166"/>
      <c r="WYC166"/>
      <c r="WYD166"/>
      <c r="WYE166"/>
      <c r="WYF166"/>
      <c r="WYG166"/>
      <c r="WYH166"/>
      <c r="WYI166"/>
      <c r="WYJ166"/>
      <c r="WYK166"/>
      <c r="WYL166"/>
      <c r="WYM166"/>
      <c r="WYN166"/>
      <c r="WYO166"/>
      <c r="WYP166"/>
      <c r="WYQ166"/>
      <c r="WYR166"/>
      <c r="WYS166"/>
      <c r="WYT166"/>
      <c r="WYU166"/>
      <c r="WYV166"/>
      <c r="WYW166"/>
      <c r="WYX166"/>
      <c r="WYY166"/>
      <c r="WYZ166"/>
      <c r="WZA166"/>
      <c r="WZB166"/>
      <c r="WZC166"/>
      <c r="WZD166"/>
      <c r="WZE166"/>
      <c r="WZF166"/>
      <c r="WZG166"/>
      <c r="WZH166"/>
      <c r="WZI166"/>
      <c r="WZJ166"/>
      <c r="WZK166"/>
      <c r="WZL166"/>
      <c r="WZM166"/>
      <c r="WZN166"/>
      <c r="WZO166"/>
      <c r="WZP166"/>
      <c r="WZQ166"/>
      <c r="WZR166"/>
      <c r="WZS166"/>
      <c r="WZT166"/>
      <c r="WZU166"/>
      <c r="WZV166"/>
      <c r="WZW166"/>
      <c r="WZX166"/>
      <c r="WZY166"/>
      <c r="WZZ166"/>
      <c r="XAA166"/>
      <c r="XAB166"/>
      <c r="XAC166"/>
      <c r="XAD166"/>
      <c r="XAE166"/>
      <c r="XAF166"/>
      <c r="XAG166"/>
      <c r="XAH166"/>
      <c r="XAI166"/>
      <c r="XAJ166"/>
      <c r="XAK166"/>
      <c r="XAL166"/>
      <c r="XAM166"/>
      <c r="XAN166"/>
      <c r="XAO166"/>
      <c r="XAP166"/>
      <c r="XAQ166"/>
      <c r="XAR166"/>
      <c r="XAS166"/>
      <c r="XAT166"/>
      <c r="XAU166"/>
      <c r="XAV166"/>
      <c r="XAW166"/>
      <c r="XAX166"/>
      <c r="XAY166"/>
      <c r="XAZ166"/>
      <c r="XBA166"/>
      <c r="XBB166"/>
      <c r="XBC166"/>
      <c r="XBD166"/>
      <c r="XBE166"/>
      <c r="XBF166"/>
      <c r="XBG166"/>
      <c r="XBH166"/>
      <c r="XBI166"/>
      <c r="XBJ166"/>
      <c r="XBK166"/>
      <c r="XBL166"/>
      <c r="XBM166"/>
      <c r="XBN166"/>
      <c r="XBO166"/>
      <c r="XBP166"/>
      <c r="XBQ166"/>
      <c r="XBR166"/>
      <c r="XBS166"/>
      <c r="XBT166"/>
      <c r="XBU166"/>
      <c r="XBV166"/>
      <c r="XBW166"/>
      <c r="XBX166"/>
      <c r="XBY166"/>
      <c r="XBZ166"/>
      <c r="XCA166"/>
      <c r="XCB166"/>
      <c r="XCC166"/>
      <c r="XCD166"/>
      <c r="XCE166"/>
      <c r="XCF166"/>
      <c r="XCG166"/>
      <c r="XCH166"/>
      <c r="XCI166"/>
      <c r="XCJ166"/>
      <c r="XCK166"/>
      <c r="XCL166"/>
      <c r="XCM166"/>
      <c r="XCN166"/>
      <c r="XCO166"/>
      <c r="XCP166"/>
      <c r="XCQ166"/>
      <c r="XCR166"/>
      <c r="XCS166"/>
      <c r="XCT166"/>
      <c r="XCU166"/>
      <c r="XCV166"/>
      <c r="XCW166"/>
      <c r="XCX166"/>
      <c r="XCY166"/>
      <c r="XCZ166"/>
      <c r="XDA166"/>
      <c r="XDB166"/>
      <c r="XDC166"/>
      <c r="XDD166"/>
      <c r="XDE166"/>
      <c r="XDF166"/>
      <c r="XDG166"/>
      <c r="XDH166"/>
      <c r="XDI166"/>
      <c r="XDJ166"/>
      <c r="XDK166"/>
      <c r="XDL166"/>
      <c r="XDM166"/>
      <c r="XDN166"/>
      <c r="XDO166"/>
      <c r="XDP166"/>
      <c r="XDQ166"/>
      <c r="XDR166"/>
      <c r="XDS166"/>
      <c r="XDT166"/>
      <c r="XDU166"/>
      <c r="XDV166"/>
      <c r="XDW166"/>
      <c r="XDX166"/>
      <c r="XDY166"/>
      <c r="XDZ166"/>
      <c r="XEA166"/>
      <c r="XEB166"/>
      <c r="XEC166"/>
      <c r="XED166"/>
      <c r="XEE166"/>
      <c r="XEF166"/>
      <c r="XEG166"/>
      <c r="XEH166"/>
      <c r="XEI166"/>
      <c r="XEJ166"/>
      <c r="XEK166"/>
      <c r="XEL166"/>
      <c r="XEM166"/>
      <c r="XEN166"/>
      <c r="XEO166"/>
      <c r="XEP166"/>
      <c r="XEQ166"/>
      <c r="XER166"/>
      <c r="XES166"/>
      <c r="XET166"/>
      <c r="XEU166"/>
      <c r="XEV166"/>
      <c r="XEW166"/>
      <c r="XEX166"/>
      <c r="XEY166"/>
      <c r="XEZ166"/>
      <c r="XFA166"/>
      <c r="XFB166"/>
      <c r="XFC166"/>
    </row>
    <row r="167" spans="1:16383" x14ac:dyDescent="0.2">
      <c r="A167" s="547" t="str">
        <f>+A187</f>
        <v>Sales and Marketing</v>
      </c>
      <c r="B167" s="694">
        <v>0</v>
      </c>
      <c r="C167" s="694">
        <v>0</v>
      </c>
      <c r="D167" s="694">
        <v>0.1</v>
      </c>
      <c r="E167" s="694">
        <v>0.15</v>
      </c>
      <c r="F167" s="694">
        <v>0.15</v>
      </c>
      <c r="G167" s="88"/>
      <c r="H167" s="88" t="s">
        <v>246</v>
      </c>
    </row>
    <row r="168" spans="1:16383" x14ac:dyDescent="0.2">
      <c r="A168" s="547" t="str">
        <f>+A188</f>
        <v>Engineering and Technology</v>
      </c>
      <c r="B168" s="694">
        <v>0</v>
      </c>
      <c r="C168" s="694">
        <v>0</v>
      </c>
      <c r="D168" s="694">
        <v>0.1</v>
      </c>
      <c r="E168" s="694">
        <v>0.15</v>
      </c>
      <c r="F168" s="694">
        <v>0.15</v>
      </c>
      <c r="G168" s="88"/>
    </row>
    <row r="169" spans="1:16383" x14ac:dyDescent="0.2">
      <c r="A169" s="547" t="str">
        <f>+A189</f>
        <v>Operations</v>
      </c>
      <c r="B169" s="694">
        <v>0</v>
      </c>
      <c r="C169" s="694">
        <v>0</v>
      </c>
      <c r="D169" s="694">
        <v>0.1</v>
      </c>
      <c r="E169" s="694">
        <v>0.15</v>
      </c>
      <c r="F169" s="694">
        <v>0.15</v>
      </c>
      <c r="H169" s="88" t="s">
        <v>247</v>
      </c>
    </row>
    <row r="170" spans="1:16383" x14ac:dyDescent="0.2">
      <c r="H170" s="88" t="s">
        <v>279</v>
      </c>
    </row>
    <row r="171" spans="1:16383" x14ac:dyDescent="0.2">
      <c r="A171" s="300" t="s">
        <v>447</v>
      </c>
      <c r="B171" s="695">
        <v>0.18</v>
      </c>
      <c r="C171" s="115"/>
      <c r="D171" s="88"/>
      <c r="E171" s="88"/>
      <c r="F171" s="88"/>
      <c r="G171" s="88"/>
      <c r="H171" s="88"/>
    </row>
    <row r="172" spans="1:16383" x14ac:dyDescent="0.2">
      <c r="A172" s="117"/>
      <c r="B172" s="115"/>
      <c r="C172" s="88"/>
      <c r="D172" s="88"/>
      <c r="E172" s="88"/>
      <c r="F172" s="88"/>
      <c r="G172" s="88"/>
      <c r="H172" s="86"/>
    </row>
    <row r="173" spans="1:16383" ht="14.1" customHeight="1" x14ac:dyDescent="0.2">
      <c r="A173" s="300" t="s">
        <v>450</v>
      </c>
      <c r="B173" s="121"/>
      <c r="C173" s="119"/>
      <c r="D173" s="119"/>
      <c r="E173" s="108"/>
      <c r="F173" s="108"/>
      <c r="G173" s="114"/>
      <c r="H173" s="146"/>
    </row>
    <row r="174" spans="1:16383" ht="14.1" customHeight="1" x14ac:dyDescent="0.2">
      <c r="A174" s="118" t="s">
        <v>180</v>
      </c>
      <c r="B174" s="695">
        <v>0.05</v>
      </c>
      <c r="C174" s="119"/>
      <c r="D174" s="119"/>
      <c r="E174" s="119"/>
      <c r="F174" s="120"/>
      <c r="G174" s="114"/>
      <c r="H174" s="144"/>
    </row>
    <row r="175" spans="1:16383" ht="14.1" customHeight="1" x14ac:dyDescent="0.2">
      <c r="A175" s="118" t="s">
        <v>451</v>
      </c>
      <c r="B175" s="427"/>
      <c r="C175" s="119"/>
      <c r="D175" s="119"/>
      <c r="E175" s="119"/>
      <c r="F175" s="120"/>
      <c r="G175" s="114"/>
      <c r="H175" s="144"/>
    </row>
    <row r="176" spans="1:16383" ht="14.1" customHeight="1" x14ac:dyDescent="0.2">
      <c r="A176" s="126" t="s">
        <v>452</v>
      </c>
      <c r="B176" s="696">
        <v>0</v>
      </c>
      <c r="C176" s="119"/>
      <c r="D176" s="119"/>
      <c r="E176" s="108"/>
      <c r="F176" s="108"/>
      <c r="G176" s="114"/>
      <c r="H176" s="144"/>
    </row>
    <row r="177" spans="1:8" ht="14.1" customHeight="1" x14ac:dyDescent="0.2">
      <c r="A177" s="126" t="s">
        <v>453</v>
      </c>
      <c r="B177" s="697">
        <v>30000</v>
      </c>
      <c r="C177" s="119"/>
      <c r="D177" s="119"/>
      <c r="E177" s="108"/>
      <c r="F177" s="108"/>
      <c r="G177" s="114"/>
      <c r="H177" s="147"/>
    </row>
    <row r="178" spans="1:8" ht="14.1" customHeight="1" x14ac:dyDescent="0.2">
      <c r="A178" s="118" t="s">
        <v>454</v>
      </c>
      <c r="B178" s="426"/>
      <c r="C178" s="119"/>
      <c r="D178" s="119"/>
      <c r="E178" s="108"/>
      <c r="F178" s="108"/>
      <c r="G178" s="114"/>
      <c r="H178" s="147"/>
    </row>
    <row r="179" spans="1:8" ht="14.1" customHeight="1" x14ac:dyDescent="0.2">
      <c r="A179" s="546" t="s">
        <v>65</v>
      </c>
      <c r="B179" s="696">
        <v>0.05</v>
      </c>
      <c r="C179" s="119"/>
      <c r="D179" s="119"/>
      <c r="E179" s="119"/>
      <c r="F179" s="108"/>
      <c r="G179" s="114"/>
      <c r="H179" s="144"/>
    </row>
    <row r="180" spans="1:8" ht="14.1" customHeight="1" x14ac:dyDescent="0.2">
      <c r="A180" s="126" t="s">
        <v>402</v>
      </c>
      <c r="B180" s="697">
        <v>5</v>
      </c>
      <c r="C180" s="119"/>
      <c r="D180" s="119"/>
      <c r="E180" s="108"/>
      <c r="F180" s="108"/>
      <c r="G180" s="114"/>
      <c r="H180" s="144"/>
    </row>
    <row r="181" spans="1:8" ht="14.1" customHeight="1" x14ac:dyDescent="0.2">
      <c r="A181" s="126" t="s">
        <v>465</v>
      </c>
      <c r="B181" s="697">
        <v>1000</v>
      </c>
      <c r="C181" s="119"/>
      <c r="D181" s="119"/>
      <c r="E181" s="108"/>
      <c r="F181" s="108"/>
      <c r="G181" s="114"/>
      <c r="H181" s="144"/>
    </row>
    <row r="182" spans="1:8" ht="14.1" customHeight="1" x14ac:dyDescent="0.2">
      <c r="A182" s="126" t="s">
        <v>192</v>
      </c>
      <c r="B182" s="697">
        <v>8000</v>
      </c>
      <c r="C182" s="119"/>
      <c r="D182" s="119"/>
      <c r="E182" s="119"/>
      <c r="F182" s="108"/>
      <c r="G182" s="114"/>
      <c r="H182" s="144" t="s">
        <v>274</v>
      </c>
    </row>
    <row r="183" spans="1:8" ht="14.1" customHeight="1" x14ac:dyDescent="0.2">
      <c r="A183" s="118" t="s">
        <v>96</v>
      </c>
      <c r="B183" s="390">
        <f>B177*B176+B181*B180*B179+B182*B179</f>
        <v>650</v>
      </c>
      <c r="C183" s="119" t="s">
        <v>332</v>
      </c>
      <c r="D183" s="119"/>
      <c r="E183" s="119"/>
      <c r="F183" s="108"/>
      <c r="G183" s="114"/>
      <c r="H183" s="144" t="s">
        <v>419</v>
      </c>
    </row>
    <row r="184" spans="1:8" ht="14.1" customHeight="1" x14ac:dyDescent="0.2">
      <c r="A184" s="127"/>
      <c r="B184" s="128"/>
      <c r="C184" s="119"/>
      <c r="D184" s="119"/>
      <c r="E184" s="119"/>
      <c r="F184" s="108"/>
      <c r="G184" s="114"/>
      <c r="H184" s="144"/>
    </row>
    <row r="185" spans="1:8" ht="14.1" customHeight="1" x14ac:dyDescent="0.35">
      <c r="A185" s="428" t="s">
        <v>334</v>
      </c>
      <c r="B185" s="129" t="s">
        <v>156</v>
      </c>
      <c r="C185" s="129" t="s">
        <v>420</v>
      </c>
      <c r="D185" s="129" t="s">
        <v>421</v>
      </c>
      <c r="E185" s="119"/>
      <c r="F185" s="108"/>
      <c r="G185" s="114"/>
      <c r="H185" s="144"/>
    </row>
    <row r="186" spans="1:8" ht="14.1" customHeight="1" x14ac:dyDescent="0.2">
      <c r="A186" s="130" t="str">
        <f>+Details!A198</f>
        <v>General and Administrative</v>
      </c>
      <c r="B186" s="698">
        <v>20</v>
      </c>
      <c r="C186" s="698">
        <v>80</v>
      </c>
      <c r="D186" s="698">
        <v>25</v>
      </c>
      <c r="E186" s="119" t="s">
        <v>178</v>
      </c>
      <c r="F186" s="108"/>
      <c r="G186" s="114"/>
      <c r="H186" s="144" t="s">
        <v>422</v>
      </c>
    </row>
    <row r="187" spans="1:8" ht="14.1" customHeight="1" x14ac:dyDescent="0.2">
      <c r="A187" s="130" t="str">
        <f>+Details!A211</f>
        <v>Sales and Marketing</v>
      </c>
      <c r="B187" s="698">
        <v>20</v>
      </c>
      <c r="C187" s="699">
        <v>80</v>
      </c>
      <c r="D187" s="698">
        <v>25</v>
      </c>
      <c r="E187" s="119"/>
      <c r="F187" s="108"/>
      <c r="G187" s="114"/>
      <c r="H187" s="86" t="s">
        <v>58</v>
      </c>
    </row>
    <row r="188" spans="1:8" ht="14.1" customHeight="1" x14ac:dyDescent="0.2">
      <c r="A188" s="130" t="str">
        <f>+Details!A240</f>
        <v>Engineering and Technology</v>
      </c>
      <c r="B188" s="698">
        <v>20</v>
      </c>
      <c r="C188" s="698">
        <v>20</v>
      </c>
      <c r="D188" s="698">
        <v>25</v>
      </c>
      <c r="E188" s="119"/>
      <c r="F188" s="108"/>
      <c r="G188" s="114"/>
      <c r="H188" s="144"/>
    </row>
    <row r="189" spans="1:8" ht="14.1" customHeight="1" x14ac:dyDescent="0.2">
      <c r="A189" s="130" t="str">
        <f>+Details!A256</f>
        <v>Operations</v>
      </c>
      <c r="B189" s="698">
        <v>20</v>
      </c>
      <c r="C189" s="698">
        <v>20</v>
      </c>
      <c r="D189" s="698">
        <v>25</v>
      </c>
      <c r="E189" s="119"/>
      <c r="F189" s="108"/>
      <c r="G189" s="114"/>
      <c r="H189" s="144"/>
    </row>
    <row r="190" spans="1:8" ht="14.1" customHeight="1" x14ac:dyDescent="0.2">
      <c r="A190" s="131"/>
      <c r="B190" s="132"/>
      <c r="C190" s="132"/>
      <c r="D190" s="132"/>
      <c r="E190" s="119"/>
      <c r="F190" s="108"/>
      <c r="G190" s="114"/>
      <c r="H190" s="144"/>
    </row>
    <row r="191" spans="1:8" ht="14.1" customHeight="1" x14ac:dyDescent="0.2">
      <c r="A191" s="300" t="s">
        <v>436</v>
      </c>
      <c r="B191" s="121"/>
      <c r="C191" s="119"/>
      <c r="D191" s="119"/>
      <c r="E191" s="119"/>
      <c r="F191" s="119"/>
      <c r="G191" s="114"/>
      <c r="H191" s="144"/>
    </row>
    <row r="192" spans="1:8" ht="14.1" customHeight="1" x14ac:dyDescent="0.2">
      <c r="A192" s="118" t="s">
        <v>437</v>
      </c>
      <c r="B192" s="697">
        <v>0</v>
      </c>
      <c r="C192" s="119" t="s">
        <v>155</v>
      </c>
      <c r="D192" s="122"/>
      <c r="E192" s="119"/>
      <c r="F192" s="119"/>
      <c r="G192" s="114"/>
      <c r="H192" s="144" t="s">
        <v>375</v>
      </c>
    </row>
    <row r="193" spans="1:8" ht="14.1" customHeight="1" x14ac:dyDescent="0.2">
      <c r="A193" s="118" t="s">
        <v>90</v>
      </c>
      <c r="B193" s="697">
        <v>10</v>
      </c>
      <c r="C193" s="119"/>
      <c r="D193" s="119"/>
      <c r="E193" s="119"/>
      <c r="F193" s="119"/>
      <c r="G193" s="114"/>
      <c r="H193" s="144"/>
    </row>
    <row r="194" spans="1:8" ht="14.1" customHeight="1" x14ac:dyDescent="0.2">
      <c r="A194" s="118" t="s">
        <v>91</v>
      </c>
      <c r="B194" s="697">
        <v>25</v>
      </c>
      <c r="C194" s="119"/>
      <c r="D194" s="119"/>
      <c r="E194" s="123"/>
      <c r="F194" s="123"/>
      <c r="G194" s="114"/>
      <c r="H194" s="144"/>
    </row>
    <row r="195" spans="1:8" ht="14.1" customHeight="1" x14ac:dyDescent="0.2">
      <c r="A195" s="118" t="s">
        <v>92</v>
      </c>
      <c r="B195" s="697">
        <v>25</v>
      </c>
      <c r="C195" s="119"/>
      <c r="D195" s="119"/>
      <c r="E195" s="124"/>
      <c r="F195" s="124"/>
      <c r="G195" s="114"/>
      <c r="H195" s="145"/>
    </row>
    <row r="196" spans="1:8" ht="14.1" customHeight="1" x14ac:dyDescent="0.2">
      <c r="A196" s="118" t="s">
        <v>228</v>
      </c>
      <c r="B196" s="697">
        <v>10</v>
      </c>
      <c r="C196" s="119"/>
      <c r="D196" s="119"/>
      <c r="E196" s="108"/>
      <c r="F196" s="108"/>
      <c r="G196" s="114"/>
      <c r="H196" s="145"/>
    </row>
    <row r="197" spans="1:8" ht="14.1" customHeight="1" x14ac:dyDescent="0.2">
      <c r="A197" s="119"/>
      <c r="B197" s="125"/>
      <c r="C197" s="119"/>
      <c r="D197" s="119"/>
      <c r="E197" s="108"/>
      <c r="F197" s="108"/>
      <c r="G197" s="114"/>
      <c r="H197" s="145"/>
    </row>
    <row r="198" spans="1:8" ht="14.1" customHeight="1" x14ac:dyDescent="0.2">
      <c r="C198" s="88"/>
      <c r="D198" s="88"/>
      <c r="E198" s="88"/>
      <c r="F198" s="88"/>
      <c r="G198" s="114"/>
      <c r="H198" s="144"/>
    </row>
    <row r="199" spans="1:8" ht="18" customHeight="1" x14ac:dyDescent="0.25">
      <c r="A199" s="863" t="s">
        <v>600</v>
      </c>
      <c r="B199" s="419"/>
      <c r="C199" s="419"/>
      <c r="D199" s="419"/>
      <c r="E199" s="419"/>
      <c r="F199" s="419"/>
      <c r="G199" s="420"/>
      <c r="H199" s="420" t="s">
        <v>498</v>
      </c>
    </row>
    <row r="200" spans="1:8" ht="15.95" customHeight="1" x14ac:dyDescent="0.35">
      <c r="A200" s="428" t="s">
        <v>335</v>
      </c>
      <c r="B200" s="129" t="s">
        <v>384</v>
      </c>
      <c r="C200" s="129" t="s">
        <v>385</v>
      </c>
      <c r="D200" s="430" t="s">
        <v>477</v>
      </c>
      <c r="E200" s="119"/>
      <c r="F200" s="108"/>
      <c r="G200" s="114"/>
      <c r="H200" s="144"/>
    </row>
    <row r="201" spans="1:8" ht="14.1" customHeight="1" x14ac:dyDescent="0.2">
      <c r="A201" s="130" t="str">
        <f>+A166</f>
        <v>General and Administrative</v>
      </c>
      <c r="B201" s="700">
        <v>1000</v>
      </c>
      <c r="C201" s="700">
        <v>150</v>
      </c>
      <c r="D201" s="700">
        <v>50</v>
      </c>
      <c r="E201" s="119" t="s">
        <v>178</v>
      </c>
      <c r="F201" s="108"/>
      <c r="G201" s="114"/>
      <c r="H201" s="144" t="s">
        <v>275</v>
      </c>
    </row>
    <row r="202" spans="1:8" ht="14.1" customHeight="1" x14ac:dyDescent="0.2">
      <c r="A202" s="130" t="str">
        <f>+A167</f>
        <v>Sales and Marketing</v>
      </c>
      <c r="B202" s="700">
        <v>1000</v>
      </c>
      <c r="C202" s="700">
        <v>150</v>
      </c>
      <c r="D202" s="700">
        <v>50</v>
      </c>
      <c r="E202" s="119"/>
      <c r="F202" s="108"/>
      <c r="G202" s="114"/>
      <c r="H202" s="144" t="s">
        <v>276</v>
      </c>
    </row>
    <row r="203" spans="1:8" ht="14.1" customHeight="1" x14ac:dyDescent="0.2">
      <c r="A203" s="130" t="str">
        <f>+A168</f>
        <v>Engineering and Technology</v>
      </c>
      <c r="B203" s="700">
        <v>1000</v>
      </c>
      <c r="C203" s="700">
        <v>150</v>
      </c>
      <c r="D203" s="700">
        <v>50</v>
      </c>
      <c r="E203" s="119"/>
      <c r="F203" s="108"/>
      <c r="G203" s="114"/>
      <c r="H203" s="144" t="s">
        <v>277</v>
      </c>
    </row>
    <row r="204" spans="1:8" ht="14.1" customHeight="1" x14ac:dyDescent="0.2">
      <c r="A204" s="718" t="str">
        <f>+A169</f>
        <v>Operations</v>
      </c>
      <c r="B204" s="700">
        <v>1000</v>
      </c>
      <c r="C204" s="700">
        <v>150</v>
      </c>
      <c r="D204" s="700">
        <v>50</v>
      </c>
      <c r="E204" s="119"/>
      <c r="F204" s="108"/>
      <c r="G204" s="114"/>
      <c r="H204" s="144"/>
    </row>
    <row r="205" spans="1:8" ht="14.1" customHeight="1" x14ac:dyDescent="0.2"/>
    <row r="206" spans="1:8" ht="14.1" customHeight="1" x14ac:dyDescent="0.2">
      <c r="A206" s="429" t="s">
        <v>476</v>
      </c>
      <c r="B206" s="134" t="s">
        <v>400</v>
      </c>
      <c r="C206" s="134" t="s">
        <v>356</v>
      </c>
      <c r="D206" s="134" t="s">
        <v>361</v>
      </c>
      <c r="G206" s="114"/>
      <c r="H206" s="144"/>
    </row>
    <row r="207" spans="1:8" ht="14.1" customHeight="1" x14ac:dyDescent="0.2">
      <c r="A207" s="659"/>
      <c r="B207" s="701"/>
      <c r="C207" s="702"/>
      <c r="D207" s="703"/>
      <c r="E207" s="119" t="s">
        <v>155</v>
      </c>
      <c r="F207" s="119"/>
      <c r="G207" s="114"/>
      <c r="H207" s="145" t="s">
        <v>403</v>
      </c>
    </row>
    <row r="208" spans="1:8" ht="14.1" customHeight="1" x14ac:dyDescent="0.2">
      <c r="A208" s="660"/>
      <c r="B208" s="704"/>
      <c r="C208" s="705"/>
      <c r="D208" s="706"/>
      <c r="E208" s="125" t="s">
        <v>504</v>
      </c>
      <c r="F208" s="119"/>
      <c r="G208" s="114"/>
      <c r="H208" s="145"/>
    </row>
    <row r="209" spans="1:8" ht="14.1" customHeight="1" x14ac:dyDescent="0.2">
      <c r="A209" s="660"/>
      <c r="B209" s="704"/>
      <c r="C209" s="705"/>
      <c r="D209" s="706"/>
      <c r="E209" s="657" t="s">
        <v>505</v>
      </c>
      <c r="F209" s="119"/>
      <c r="G209" s="114"/>
      <c r="H209" s="145"/>
    </row>
    <row r="210" spans="1:8" ht="14.1" customHeight="1" x14ac:dyDescent="0.2">
      <c r="A210" s="843" t="s">
        <v>751</v>
      </c>
      <c r="B210" s="707">
        <v>40909</v>
      </c>
      <c r="C210" s="708">
        <v>20900</v>
      </c>
      <c r="D210" s="709">
        <v>200</v>
      </c>
      <c r="E210" s="119"/>
      <c r="F210" s="119"/>
      <c r="G210" s="114"/>
      <c r="H210" s="145"/>
    </row>
    <row r="211" spans="1:8" ht="14.1" customHeight="1" x14ac:dyDescent="0.2">
      <c r="A211" s="843" t="s">
        <v>590</v>
      </c>
      <c r="B211" s="707">
        <v>40940</v>
      </c>
      <c r="C211" s="708">
        <v>10000</v>
      </c>
      <c r="D211" s="709"/>
      <c r="E211" s="119"/>
      <c r="F211" s="119"/>
      <c r="G211" s="114"/>
      <c r="H211" s="145"/>
    </row>
    <row r="212" spans="1:8" ht="14.1" customHeight="1" x14ac:dyDescent="0.2">
      <c r="A212" s="843" t="s">
        <v>590</v>
      </c>
      <c r="B212" s="707">
        <v>40969</v>
      </c>
      <c r="C212" s="708">
        <v>10000</v>
      </c>
      <c r="D212" s="709"/>
      <c r="E212" s="119"/>
      <c r="F212" s="119"/>
      <c r="G212" s="114"/>
      <c r="H212" s="145"/>
    </row>
    <row r="213" spans="1:8" ht="14.1" customHeight="1" x14ac:dyDescent="0.2">
      <c r="A213" s="843" t="s">
        <v>750</v>
      </c>
      <c r="B213" s="707">
        <v>41000</v>
      </c>
      <c r="C213" s="708">
        <v>25000</v>
      </c>
      <c r="D213" s="709"/>
      <c r="E213" s="119"/>
      <c r="F213" s="119"/>
      <c r="G213" s="114"/>
      <c r="H213" s="145"/>
    </row>
    <row r="214" spans="1:8" ht="14.1" customHeight="1" x14ac:dyDescent="0.2">
      <c r="A214" s="843"/>
      <c r="B214" s="707"/>
      <c r="C214" s="708"/>
      <c r="D214" s="709"/>
      <c r="E214" s="119"/>
      <c r="F214" s="119"/>
      <c r="G214" s="114"/>
      <c r="H214" s="145"/>
    </row>
    <row r="215" spans="1:8" ht="14.1" customHeight="1" x14ac:dyDescent="0.2">
      <c r="A215" s="843"/>
      <c r="B215" s="707"/>
      <c r="C215" s="708"/>
      <c r="D215" s="709"/>
      <c r="E215" s="119"/>
      <c r="F215" s="119"/>
      <c r="G215" s="114"/>
      <c r="H215" s="145"/>
    </row>
    <row r="216" spans="1:8" ht="14.1" customHeight="1" x14ac:dyDescent="0.2">
      <c r="A216" s="843" t="s">
        <v>589</v>
      </c>
      <c r="B216" s="707">
        <v>41306</v>
      </c>
      <c r="C216" s="708">
        <v>3500</v>
      </c>
      <c r="D216" s="709"/>
      <c r="E216" s="119"/>
      <c r="F216" s="119"/>
      <c r="G216" s="114"/>
      <c r="H216" s="145"/>
    </row>
    <row r="217" spans="1:8" ht="14.1" customHeight="1" x14ac:dyDescent="0.2">
      <c r="A217" s="843" t="s">
        <v>589</v>
      </c>
      <c r="B217" s="707">
        <v>41821</v>
      </c>
      <c r="C217" s="708">
        <v>3500</v>
      </c>
      <c r="D217" s="709"/>
      <c r="E217" s="119"/>
      <c r="F217" s="119"/>
      <c r="G217" s="114"/>
      <c r="H217" s="145"/>
    </row>
    <row r="218" spans="1:8" ht="14.1" customHeight="1" x14ac:dyDescent="0.2">
      <c r="A218" s="843" t="s">
        <v>589</v>
      </c>
      <c r="B218" s="707">
        <v>42186</v>
      </c>
      <c r="C218" s="708">
        <v>3500</v>
      </c>
      <c r="D218" s="709"/>
      <c r="E218" s="119"/>
      <c r="F218" s="119"/>
      <c r="G218" s="114"/>
      <c r="H218" s="145"/>
    </row>
    <row r="219" spans="1:8" ht="14.1" customHeight="1" x14ac:dyDescent="0.2">
      <c r="A219" s="843"/>
      <c r="B219" s="707"/>
      <c r="C219" s="708"/>
      <c r="D219" s="709"/>
      <c r="E219" s="119"/>
      <c r="F219" s="119"/>
      <c r="G219" s="114"/>
      <c r="H219" s="145"/>
    </row>
    <row r="220" spans="1:8" ht="14.1" customHeight="1" x14ac:dyDescent="0.2">
      <c r="A220" s="660"/>
      <c r="B220" s="707"/>
      <c r="C220" s="708"/>
      <c r="D220" s="709"/>
      <c r="E220" s="119"/>
      <c r="F220" s="119"/>
      <c r="G220" s="114"/>
      <c r="H220" s="145"/>
    </row>
    <row r="221" spans="1:8" ht="14.1" customHeight="1" x14ac:dyDescent="0.2">
      <c r="A221" s="843" t="s">
        <v>591</v>
      </c>
      <c r="B221" s="707">
        <v>41061</v>
      </c>
      <c r="C221" s="708">
        <v>4500</v>
      </c>
      <c r="D221" s="709"/>
      <c r="E221" s="119"/>
      <c r="F221" s="119"/>
      <c r="G221" s="114"/>
      <c r="H221" s="145"/>
    </row>
    <row r="222" spans="1:8" ht="14.1" customHeight="1" x14ac:dyDescent="0.2">
      <c r="A222" s="843" t="s">
        <v>748</v>
      </c>
      <c r="B222" s="707">
        <v>41030</v>
      </c>
      <c r="C222" s="708">
        <v>3000</v>
      </c>
      <c r="D222" s="709"/>
      <c r="E222" s="119"/>
      <c r="F222" s="119"/>
      <c r="G222" s="114"/>
      <c r="H222" s="145"/>
    </row>
    <row r="223" spans="1:8" ht="14.1" customHeight="1" x14ac:dyDescent="0.2">
      <c r="A223" s="843" t="s">
        <v>749</v>
      </c>
      <c r="B223" s="707">
        <v>42248</v>
      </c>
      <c r="C223" s="708">
        <v>7000</v>
      </c>
      <c r="D223" s="709"/>
      <c r="E223" s="119"/>
      <c r="F223" s="119"/>
      <c r="G223" s="114"/>
      <c r="H223" s="145"/>
    </row>
    <row r="224" spans="1:8" ht="14.1" customHeight="1" x14ac:dyDescent="0.2">
      <c r="A224" s="843" t="s">
        <v>590</v>
      </c>
      <c r="B224" s="707">
        <v>41275</v>
      </c>
      <c r="C224" s="708">
        <v>6000</v>
      </c>
      <c r="D224" s="709"/>
      <c r="E224" s="119"/>
      <c r="F224" s="119"/>
      <c r="G224" s="114"/>
      <c r="H224" s="145"/>
    </row>
    <row r="225" spans="1:8" ht="14.1" customHeight="1" x14ac:dyDescent="0.2">
      <c r="A225" s="843" t="s">
        <v>590</v>
      </c>
      <c r="B225" s="707">
        <v>41426</v>
      </c>
      <c r="C225" s="708">
        <v>6000</v>
      </c>
      <c r="D225" s="709"/>
      <c r="E225" s="119"/>
      <c r="F225" s="119"/>
      <c r="G225" s="114"/>
      <c r="H225" s="145"/>
    </row>
    <row r="226" spans="1:8" ht="14.1" customHeight="1" x14ac:dyDescent="0.2">
      <c r="A226" s="843" t="s">
        <v>590</v>
      </c>
      <c r="B226" s="707">
        <v>41640</v>
      </c>
      <c r="C226" s="708">
        <v>6000</v>
      </c>
      <c r="D226" s="709"/>
      <c r="E226" s="119"/>
      <c r="F226" s="119"/>
      <c r="G226" s="114"/>
      <c r="H226" s="145"/>
    </row>
    <row r="227" spans="1:8" ht="14.1" customHeight="1" x14ac:dyDescent="0.2">
      <c r="A227" s="843" t="s">
        <v>590</v>
      </c>
      <c r="B227" s="707">
        <v>41791</v>
      </c>
      <c r="C227" s="708">
        <v>6000</v>
      </c>
      <c r="D227" s="709"/>
      <c r="E227" s="119"/>
      <c r="F227" s="119"/>
      <c r="G227" s="114"/>
      <c r="H227" s="145"/>
    </row>
    <row r="228" spans="1:8" ht="14.1" customHeight="1" x14ac:dyDescent="0.2">
      <c r="A228" s="843" t="s">
        <v>590</v>
      </c>
      <c r="B228" s="707">
        <v>42005</v>
      </c>
      <c r="C228" s="708">
        <v>6000</v>
      </c>
      <c r="D228" s="709"/>
      <c r="E228" s="119"/>
      <c r="F228" s="119"/>
      <c r="G228" s="114"/>
      <c r="H228" s="145"/>
    </row>
    <row r="229" spans="1:8" ht="14.1" customHeight="1" x14ac:dyDescent="0.2">
      <c r="A229" s="843" t="s">
        <v>590</v>
      </c>
      <c r="B229" s="707">
        <v>42156</v>
      </c>
      <c r="C229" s="708">
        <v>6000</v>
      </c>
      <c r="D229" s="709"/>
      <c r="E229" s="119"/>
      <c r="F229" s="119"/>
      <c r="G229" s="114"/>
      <c r="H229" s="145"/>
    </row>
    <row r="230" spans="1:8" ht="14.1" customHeight="1" x14ac:dyDescent="0.2">
      <c r="A230" s="843" t="s">
        <v>9</v>
      </c>
      <c r="B230" s="707"/>
      <c r="C230" s="708"/>
      <c r="D230" s="709"/>
      <c r="E230" s="119"/>
      <c r="F230" s="119"/>
      <c r="G230" s="114"/>
      <c r="H230" s="145"/>
    </row>
    <row r="231" spans="1:8" ht="14.1" customHeight="1" x14ac:dyDescent="0.2">
      <c r="A231" s="843" t="s">
        <v>9</v>
      </c>
      <c r="B231" s="707"/>
      <c r="C231" s="708"/>
      <c r="D231" s="709"/>
      <c r="E231" s="119"/>
      <c r="F231" s="119"/>
      <c r="G231" s="114"/>
      <c r="H231" s="145"/>
    </row>
    <row r="232" spans="1:8" ht="14.1" customHeight="1" x14ac:dyDescent="0.2">
      <c r="A232" s="843" t="s">
        <v>9</v>
      </c>
      <c r="B232" s="707"/>
      <c r="C232" s="708"/>
      <c r="D232" s="709"/>
      <c r="E232" s="119"/>
      <c r="F232" s="119"/>
      <c r="G232" s="114"/>
      <c r="H232" s="145"/>
    </row>
    <row r="233" spans="1:8" ht="14.1" customHeight="1" x14ac:dyDescent="0.2">
      <c r="A233" s="843" t="s">
        <v>9</v>
      </c>
      <c r="B233" s="707"/>
      <c r="C233" s="708"/>
      <c r="D233" s="709"/>
      <c r="E233" s="119"/>
      <c r="F233" s="119"/>
      <c r="G233" s="114"/>
      <c r="H233" s="145"/>
    </row>
    <row r="234" spans="1:8" ht="14.1" customHeight="1" x14ac:dyDescent="0.2">
      <c r="A234" s="843" t="s">
        <v>9</v>
      </c>
      <c r="B234" s="707"/>
      <c r="C234" s="708"/>
      <c r="D234" s="709"/>
      <c r="E234" s="119"/>
      <c r="F234" s="119"/>
      <c r="G234" s="114"/>
      <c r="H234" s="145"/>
    </row>
    <row r="235" spans="1:8" ht="14.1" customHeight="1" x14ac:dyDescent="0.2">
      <c r="A235" s="843"/>
      <c r="B235" s="707"/>
      <c r="C235" s="708"/>
      <c r="D235" s="709"/>
      <c r="E235" s="119"/>
      <c r="F235" s="119"/>
      <c r="G235" s="114"/>
      <c r="H235" s="145"/>
    </row>
    <row r="236" spans="1:8" ht="14.1" customHeight="1" x14ac:dyDescent="0.2">
      <c r="A236" s="660"/>
      <c r="B236" s="707"/>
      <c r="C236" s="708"/>
      <c r="D236" s="709"/>
      <c r="E236" s="119"/>
      <c r="F236" s="119"/>
      <c r="G236" s="114"/>
      <c r="H236" s="145"/>
    </row>
    <row r="237" spans="1:8" ht="14.1" customHeight="1" x14ac:dyDescent="0.2">
      <c r="A237" s="661"/>
      <c r="B237" s="710"/>
      <c r="C237" s="711"/>
      <c r="D237" s="712"/>
      <c r="E237" s="119"/>
      <c r="F237" s="119"/>
      <c r="G237" s="114"/>
      <c r="H237" s="145"/>
    </row>
    <row r="238" spans="1:8" ht="14.1" customHeight="1" x14ac:dyDescent="0.25">
      <c r="A238" s="739" t="s">
        <v>147</v>
      </c>
      <c r="E238" s="119"/>
      <c r="F238" s="108"/>
      <c r="G238" s="114"/>
      <c r="H238" s="144"/>
    </row>
    <row r="239" spans="1:8" ht="14.1" customHeight="1" x14ac:dyDescent="0.2">
      <c r="A239" s="133"/>
      <c r="E239" s="119"/>
      <c r="F239" s="108"/>
      <c r="G239" s="114"/>
      <c r="H239" s="144"/>
    </row>
    <row r="240" spans="1:8" ht="14.1" customHeight="1" x14ac:dyDescent="0.2">
      <c r="A240" s="133" t="s">
        <v>229</v>
      </c>
      <c r="B240" s="713">
        <v>5</v>
      </c>
      <c r="C240" s="116"/>
      <c r="D240" s="116"/>
      <c r="E240" s="119"/>
      <c r="F240" s="108"/>
      <c r="G240" s="114"/>
      <c r="H240" s="144"/>
    </row>
    <row r="241" spans="1:8" ht="14.1" customHeight="1" x14ac:dyDescent="0.2">
      <c r="A241" s="133" t="s">
        <v>230</v>
      </c>
      <c r="B241" s="713">
        <v>5</v>
      </c>
      <c r="C241" s="135"/>
      <c r="D241" s="135"/>
      <c r="E241" s="119"/>
      <c r="F241" s="108"/>
      <c r="G241" s="114"/>
      <c r="H241" s="144"/>
    </row>
    <row r="242" spans="1:8" ht="14.1" customHeight="1" x14ac:dyDescent="0.2">
      <c r="A242" s="133" t="s">
        <v>191</v>
      </c>
      <c r="B242" s="713">
        <v>5</v>
      </c>
      <c r="C242" s="135"/>
      <c r="D242" s="135"/>
      <c r="E242" s="119"/>
      <c r="F242" s="108"/>
      <c r="G242" s="114"/>
      <c r="H242" s="144"/>
    </row>
    <row r="243" spans="1:8" ht="14.1" customHeight="1" x14ac:dyDescent="0.2">
      <c r="A243" s="118"/>
      <c r="B243" s="121"/>
      <c r="C243" s="119"/>
      <c r="D243" s="119"/>
      <c r="E243" s="119"/>
      <c r="F243" s="119"/>
      <c r="G243" s="114"/>
      <c r="H243" s="145"/>
    </row>
    <row r="244" spans="1:8" ht="14.1" customHeight="1" x14ac:dyDescent="0.2">
      <c r="A244" s="118"/>
      <c r="B244" s="121"/>
      <c r="C244" s="119"/>
      <c r="D244" s="119"/>
      <c r="E244" s="119"/>
      <c r="F244" s="119"/>
      <c r="G244" s="114"/>
      <c r="H244" s="145"/>
    </row>
    <row r="245" spans="1:8" ht="18" customHeight="1" x14ac:dyDescent="0.25">
      <c r="A245" s="863" t="s">
        <v>478</v>
      </c>
      <c r="B245" s="419"/>
      <c r="C245" s="419"/>
      <c r="D245" s="419"/>
      <c r="E245" s="419"/>
      <c r="F245" s="419"/>
      <c r="G245" s="420"/>
      <c r="H245" s="420" t="s">
        <v>498</v>
      </c>
    </row>
    <row r="246" spans="1:8" ht="15.95" customHeight="1" x14ac:dyDescent="0.35">
      <c r="A246" s="162" t="s">
        <v>478</v>
      </c>
      <c r="B246" s="136" t="s">
        <v>397</v>
      </c>
      <c r="C246" s="137" t="s">
        <v>398</v>
      </c>
      <c r="D246" s="431" t="s">
        <v>399</v>
      </c>
      <c r="E246" s="119"/>
      <c r="F246" s="119"/>
      <c r="G246" s="114"/>
      <c r="H246" s="145"/>
    </row>
    <row r="247" spans="1:8" ht="14.1" customHeight="1" x14ac:dyDescent="0.2">
      <c r="A247" s="541" t="s">
        <v>29</v>
      </c>
      <c r="B247" s="329">
        <v>7000</v>
      </c>
      <c r="C247" s="672">
        <v>41061</v>
      </c>
      <c r="D247" s="714">
        <v>0.2</v>
      </c>
      <c r="E247" s="119"/>
      <c r="F247" s="119"/>
      <c r="G247" s="114"/>
      <c r="H247" s="145"/>
    </row>
    <row r="248" spans="1:8" ht="14.1" customHeight="1" x14ac:dyDescent="0.2">
      <c r="A248" s="541" t="s">
        <v>118</v>
      </c>
      <c r="B248" s="329">
        <v>5000</v>
      </c>
      <c r="C248" s="672">
        <v>41061</v>
      </c>
      <c r="D248" s="714">
        <v>0.2</v>
      </c>
      <c r="F248" s="119"/>
      <c r="G248" s="114"/>
    </row>
    <row r="249" spans="1:8" ht="14.1" customHeight="1" x14ac:dyDescent="0.2">
      <c r="A249" s="541" t="s">
        <v>119</v>
      </c>
      <c r="B249" s="329">
        <v>6000</v>
      </c>
      <c r="C249" s="672">
        <v>41061</v>
      </c>
      <c r="D249" s="714">
        <v>0.15</v>
      </c>
      <c r="E249" s="119"/>
      <c r="F249" s="119"/>
      <c r="G249" s="114"/>
      <c r="H249" s="145"/>
    </row>
    <row r="250" spans="1:8" ht="14.1" customHeight="1" x14ac:dyDescent="0.2">
      <c r="A250" s="541" t="s">
        <v>66</v>
      </c>
      <c r="B250" s="329">
        <v>3000</v>
      </c>
      <c r="C250" s="672">
        <v>41061</v>
      </c>
      <c r="D250" s="714">
        <v>0.2</v>
      </c>
      <c r="E250" s="119"/>
      <c r="F250" s="119"/>
      <c r="G250" s="114"/>
      <c r="H250" s="145"/>
    </row>
    <row r="251" spans="1:8" ht="14.1" customHeight="1" x14ac:dyDescent="0.2">
      <c r="A251" s="541" t="s">
        <v>67</v>
      </c>
      <c r="B251" s="329">
        <v>5000</v>
      </c>
      <c r="C251" s="672">
        <v>41061</v>
      </c>
      <c r="D251" s="714">
        <v>0.3</v>
      </c>
      <c r="E251" s="119"/>
      <c r="F251" s="119"/>
      <c r="G251" s="114"/>
      <c r="H251" s="145"/>
    </row>
    <row r="252" spans="1:8" ht="14.1" customHeight="1" x14ac:dyDescent="0.2">
      <c r="A252" s="541" t="s">
        <v>7</v>
      </c>
      <c r="B252" s="329">
        <v>5000</v>
      </c>
      <c r="C252" s="672">
        <v>41061</v>
      </c>
      <c r="D252" s="714">
        <v>0.2</v>
      </c>
      <c r="E252" s="119"/>
      <c r="F252" s="119"/>
      <c r="G252" s="114"/>
      <c r="H252" s="145"/>
    </row>
    <row r="253" spans="1:8" ht="14.1" customHeight="1" x14ac:dyDescent="0.2">
      <c r="A253" s="541" t="s">
        <v>30</v>
      </c>
      <c r="B253" s="329">
        <v>5000</v>
      </c>
      <c r="C253" s="672">
        <v>41061</v>
      </c>
      <c r="D253" s="714">
        <v>0.2</v>
      </c>
      <c r="E253" s="119"/>
      <c r="F253" s="119"/>
      <c r="G253" s="114"/>
      <c r="H253" s="145"/>
    </row>
    <row r="254" spans="1:8" ht="14.1" customHeight="1" x14ac:dyDescent="0.2">
      <c r="A254" s="541" t="s">
        <v>31</v>
      </c>
      <c r="B254" s="329">
        <v>15000</v>
      </c>
      <c r="C254" s="672">
        <v>41334</v>
      </c>
      <c r="D254" s="714">
        <v>0.2</v>
      </c>
      <c r="E254" s="119"/>
      <c r="F254" s="119"/>
      <c r="G254" s="114"/>
      <c r="H254" s="145"/>
    </row>
    <row r="255" spans="1:8" ht="14.1" customHeight="1" x14ac:dyDescent="0.2">
      <c r="A255" s="541" t="s">
        <v>32</v>
      </c>
      <c r="B255" s="329">
        <v>20000</v>
      </c>
      <c r="C255" s="672">
        <v>41609</v>
      </c>
      <c r="D255" s="714">
        <v>0.2</v>
      </c>
      <c r="E255" s="119"/>
      <c r="F255" s="119"/>
      <c r="G255" s="114"/>
      <c r="H255" s="145"/>
    </row>
    <row r="256" spans="1:8" ht="14.1" customHeight="1" x14ac:dyDescent="0.2">
      <c r="A256" s="541" t="s">
        <v>33</v>
      </c>
      <c r="B256" s="329">
        <v>30000</v>
      </c>
      <c r="C256" s="672">
        <v>41699</v>
      </c>
      <c r="D256" s="714">
        <v>0.2</v>
      </c>
      <c r="E256" s="119"/>
      <c r="F256" s="119"/>
      <c r="G256" s="114"/>
      <c r="H256" s="145"/>
    </row>
    <row r="257" spans="1:8" ht="14.1" customHeight="1" x14ac:dyDescent="0.2">
      <c r="A257" s="541" t="s">
        <v>734</v>
      </c>
      <c r="B257" s="329">
        <v>30000</v>
      </c>
      <c r="C257" s="672">
        <v>42064</v>
      </c>
      <c r="D257" s="714">
        <v>0.2</v>
      </c>
      <c r="E257" s="214"/>
      <c r="F257" s="119"/>
      <c r="G257" s="114"/>
      <c r="H257" s="145"/>
    </row>
    <row r="258" spans="1:8" ht="14.1" customHeight="1" x14ac:dyDescent="0.2">
      <c r="A258" s="541" t="s">
        <v>9</v>
      </c>
      <c r="B258" s="426"/>
      <c r="C258" s="859"/>
      <c r="D258" s="860"/>
      <c r="E258" s="214"/>
      <c r="F258" s="119"/>
      <c r="G258" s="114"/>
      <c r="H258" s="145"/>
    </row>
    <row r="259" spans="1:8" ht="14.1" customHeight="1" x14ac:dyDescent="0.35">
      <c r="A259" s="541"/>
      <c r="B259" s="861"/>
      <c r="C259" s="861"/>
      <c r="D259" s="860"/>
      <c r="E259" s="214"/>
      <c r="F259" s="119"/>
      <c r="G259" s="114"/>
      <c r="H259" s="145"/>
    </row>
    <row r="260" spans="1:8" ht="14.1" customHeight="1" x14ac:dyDescent="0.35">
      <c r="A260" s="856" t="s">
        <v>533</v>
      </c>
      <c r="B260" s="858" t="s">
        <v>400</v>
      </c>
      <c r="C260" s="858" t="s">
        <v>632</v>
      </c>
      <c r="D260" s="860"/>
      <c r="E260" s="119"/>
      <c r="F260" s="119"/>
      <c r="G260" s="114"/>
      <c r="H260" s="145"/>
    </row>
    <row r="261" spans="1:8" ht="14.1" customHeight="1" x14ac:dyDescent="0.2">
      <c r="A261" s="541" t="s">
        <v>601</v>
      </c>
      <c r="B261" s="672">
        <v>42370</v>
      </c>
      <c r="C261" s="329">
        <v>5000</v>
      </c>
      <c r="D261" s="657" t="s">
        <v>403</v>
      </c>
      <c r="E261" s="119"/>
      <c r="F261" s="119"/>
      <c r="G261" s="114"/>
      <c r="H261" s="145"/>
    </row>
    <row r="262" spans="1:8" ht="14.1" customHeight="1" x14ac:dyDescent="0.2">
      <c r="A262" s="541" t="s">
        <v>601</v>
      </c>
      <c r="B262" s="672">
        <v>41275</v>
      </c>
      <c r="C262" s="329">
        <v>8000</v>
      </c>
      <c r="D262" s="125" t="s">
        <v>565</v>
      </c>
      <c r="E262" s="119"/>
      <c r="F262" s="119"/>
      <c r="G262" s="114"/>
      <c r="H262" s="145"/>
    </row>
    <row r="263" spans="1:8" ht="14.1" customHeight="1" x14ac:dyDescent="0.2">
      <c r="A263" s="541" t="s">
        <v>601</v>
      </c>
      <c r="B263" s="672">
        <v>41640</v>
      </c>
      <c r="C263" s="329">
        <v>10000</v>
      </c>
      <c r="D263" s="860"/>
      <c r="E263" s="119"/>
      <c r="F263" s="119"/>
      <c r="G263" s="114"/>
      <c r="H263" s="145"/>
    </row>
    <row r="264" spans="1:8" ht="14.1" customHeight="1" x14ac:dyDescent="0.2">
      <c r="A264" s="541" t="s">
        <v>601</v>
      </c>
      <c r="B264" s="672">
        <v>42005</v>
      </c>
      <c r="C264" s="329">
        <v>12000</v>
      </c>
      <c r="D264" s="860"/>
      <c r="E264" s="119"/>
      <c r="F264" s="119"/>
      <c r="G264" s="114"/>
      <c r="H264" s="145"/>
    </row>
    <row r="265" spans="1:8" ht="14.1" customHeight="1" x14ac:dyDescent="0.2">
      <c r="A265" s="541"/>
      <c r="B265" s="672"/>
      <c r="C265" s="329"/>
      <c r="D265" s="860"/>
      <c r="E265" s="119"/>
      <c r="F265" s="119"/>
      <c r="G265" s="114"/>
      <c r="H265" s="145"/>
    </row>
    <row r="266" spans="1:8" ht="14.1" customHeight="1" x14ac:dyDescent="0.2">
      <c r="A266" s="541" t="s">
        <v>629</v>
      </c>
      <c r="B266" s="672"/>
      <c r="C266" s="329"/>
      <c r="D266" s="860"/>
      <c r="E266" s="119"/>
      <c r="F266" s="119"/>
      <c r="G266" s="114"/>
      <c r="H266" s="145"/>
    </row>
    <row r="267" spans="1:8" ht="14.1" customHeight="1" x14ac:dyDescent="0.35">
      <c r="A267" s="541"/>
      <c r="B267" s="858" t="s">
        <v>400</v>
      </c>
      <c r="C267" s="858" t="s">
        <v>632</v>
      </c>
      <c r="D267" s="892" t="s">
        <v>23</v>
      </c>
      <c r="E267" s="119"/>
      <c r="F267" s="119"/>
      <c r="G267" s="114"/>
      <c r="H267" s="145"/>
    </row>
    <row r="268" spans="1:8" ht="14.1" customHeight="1" x14ac:dyDescent="0.35">
      <c r="A268" s="541" t="s">
        <v>1</v>
      </c>
      <c r="B268" s="858"/>
      <c r="C268" s="858"/>
      <c r="D268" s="892"/>
      <c r="E268" s="119"/>
      <c r="F268" s="119"/>
      <c r="G268" s="114"/>
      <c r="H268" s="145"/>
    </row>
    <row r="269" spans="1:8" ht="14.1" customHeight="1" x14ac:dyDescent="0.2">
      <c r="A269" s="541" t="s">
        <v>606</v>
      </c>
      <c r="B269" s="672"/>
      <c r="C269" s="857"/>
      <c r="D269" s="893">
        <f>+$B$116*$B$117</f>
        <v>0</v>
      </c>
      <c r="E269" t="s">
        <v>633</v>
      </c>
      <c r="F269" s="119"/>
      <c r="G269" s="114"/>
      <c r="H269" s="145"/>
    </row>
    <row r="270" spans="1:8" ht="14.1" customHeight="1" x14ac:dyDescent="0.2">
      <c r="A270" s="541" t="s">
        <v>607</v>
      </c>
      <c r="B270" s="672"/>
      <c r="C270" s="857"/>
      <c r="D270" s="893">
        <f>+$B$116*$B$117</f>
        <v>0</v>
      </c>
      <c r="F270" s="119"/>
      <c r="G270" s="114"/>
      <c r="H270" s="145"/>
    </row>
    <row r="271" spans="1:8" ht="14.1" customHeight="1" x14ac:dyDescent="0.2">
      <c r="A271" s="541" t="s">
        <v>608</v>
      </c>
      <c r="B271" s="672"/>
      <c r="C271" s="857"/>
      <c r="D271" s="893">
        <f>+$B$116*$B$117</f>
        <v>0</v>
      </c>
      <c r="E271" s="119"/>
      <c r="F271" s="119"/>
      <c r="G271" s="114"/>
      <c r="H271" s="145"/>
    </row>
    <row r="272" spans="1:8" ht="14.1" customHeight="1" x14ac:dyDescent="0.2">
      <c r="A272" s="541" t="s">
        <v>609</v>
      </c>
      <c r="B272" s="672"/>
      <c r="C272" s="857"/>
      <c r="D272" s="893">
        <f>+$B$116*$B$117</f>
        <v>0</v>
      </c>
      <c r="E272" s="119"/>
      <c r="F272" s="119"/>
      <c r="G272" s="114"/>
      <c r="H272" s="145"/>
    </row>
    <row r="273" spans="1:8" ht="14.1" customHeight="1" x14ac:dyDescent="0.2">
      <c r="A273" s="541"/>
      <c r="B273" s="672"/>
      <c r="C273" s="857"/>
      <c r="D273" s="893"/>
      <c r="E273" s="119"/>
      <c r="F273" s="119"/>
      <c r="G273" s="114"/>
      <c r="H273" s="145"/>
    </row>
    <row r="274" spans="1:8" ht="14.1" customHeight="1" x14ac:dyDescent="0.2">
      <c r="A274" s="541" t="s">
        <v>2</v>
      </c>
      <c r="B274" s="672"/>
      <c r="C274" s="857"/>
      <c r="D274" s="893"/>
      <c r="E274" s="119"/>
      <c r="F274" s="119"/>
      <c r="G274" s="114"/>
      <c r="H274" s="145"/>
    </row>
    <row r="275" spans="1:8" ht="14.1" customHeight="1" x14ac:dyDescent="0.2">
      <c r="A275" s="541" t="s">
        <v>606</v>
      </c>
      <c r="B275" s="672">
        <v>41334</v>
      </c>
      <c r="C275" s="857">
        <v>90000</v>
      </c>
      <c r="D275" s="893">
        <f>+$C$116*$C$117</f>
        <v>10000</v>
      </c>
      <c r="E275" s="119"/>
      <c r="F275" s="119"/>
      <c r="G275" s="114"/>
      <c r="H275" s="145"/>
    </row>
    <row r="276" spans="1:8" ht="14.1" customHeight="1" x14ac:dyDescent="0.2">
      <c r="A276" s="541" t="s">
        <v>607</v>
      </c>
      <c r="B276" s="672">
        <v>41365</v>
      </c>
      <c r="C276" s="857">
        <v>90000</v>
      </c>
      <c r="D276" s="893">
        <f>+$C$116*$C$117</f>
        <v>10000</v>
      </c>
      <c r="E276" s="119"/>
      <c r="F276" s="119"/>
      <c r="G276" s="114"/>
      <c r="H276" s="145"/>
    </row>
    <row r="277" spans="1:8" ht="14.1" customHeight="1" x14ac:dyDescent="0.2">
      <c r="A277" s="541" t="s">
        <v>608</v>
      </c>
      <c r="B277" s="672">
        <v>41395</v>
      </c>
      <c r="C277" s="857">
        <v>90000</v>
      </c>
      <c r="D277" s="893">
        <f>+$C$116*$C$117</f>
        <v>10000</v>
      </c>
      <c r="E277" s="119"/>
      <c r="F277" s="119"/>
      <c r="G277" s="114"/>
      <c r="H277" s="145"/>
    </row>
    <row r="278" spans="1:8" ht="14.1" customHeight="1" x14ac:dyDescent="0.2">
      <c r="A278" s="541" t="s">
        <v>609</v>
      </c>
      <c r="B278" s="672">
        <v>41426</v>
      </c>
      <c r="C278" s="857">
        <v>90000</v>
      </c>
      <c r="D278" s="893">
        <f>+$C$116*$C$117</f>
        <v>10000</v>
      </c>
      <c r="E278" s="119"/>
      <c r="F278" s="119"/>
      <c r="G278" s="114"/>
      <c r="H278" s="145"/>
    </row>
    <row r="279" spans="1:8" ht="14.1" customHeight="1" x14ac:dyDescent="0.2">
      <c r="A279" s="541" t="s">
        <v>742</v>
      </c>
      <c r="B279" s="672">
        <v>41456</v>
      </c>
      <c r="C279" s="857"/>
      <c r="D279" s="893">
        <f t="shared" ref="D279:D282" si="11">+$C$116*$C$117</f>
        <v>10000</v>
      </c>
      <c r="E279" s="119"/>
      <c r="F279" s="119"/>
      <c r="G279" s="114"/>
      <c r="H279" s="145"/>
    </row>
    <row r="280" spans="1:8" ht="14.1" customHeight="1" x14ac:dyDescent="0.2">
      <c r="A280" s="541" t="s">
        <v>743</v>
      </c>
      <c r="B280" s="672">
        <v>41487</v>
      </c>
      <c r="C280" s="857"/>
      <c r="D280" s="893">
        <f t="shared" si="11"/>
        <v>10000</v>
      </c>
      <c r="E280" s="119"/>
      <c r="F280" s="119"/>
      <c r="G280" s="114"/>
      <c r="H280" s="145"/>
    </row>
    <row r="281" spans="1:8" ht="14.1" customHeight="1" x14ac:dyDescent="0.2">
      <c r="A281" s="541" t="s">
        <v>744</v>
      </c>
      <c r="B281" s="672">
        <v>41518</v>
      </c>
      <c r="C281" s="857"/>
      <c r="D281" s="893">
        <f t="shared" si="11"/>
        <v>10000</v>
      </c>
      <c r="E281" s="119"/>
      <c r="F281" s="119"/>
      <c r="G281" s="114"/>
      <c r="H281" s="145"/>
    </row>
    <row r="282" spans="1:8" ht="14.1" customHeight="1" x14ac:dyDescent="0.2">
      <c r="A282" s="541" t="s">
        <v>745</v>
      </c>
      <c r="B282" s="672">
        <v>41548</v>
      </c>
      <c r="C282" s="857"/>
      <c r="D282" s="893">
        <f t="shared" si="11"/>
        <v>10000</v>
      </c>
      <c r="E282" s="119"/>
      <c r="F282" s="119"/>
      <c r="G282" s="114"/>
      <c r="H282" s="145"/>
    </row>
    <row r="283" spans="1:8" ht="14.1" customHeight="1" x14ac:dyDescent="0.2">
      <c r="A283" s="541"/>
      <c r="B283" s="672"/>
      <c r="C283" s="857"/>
      <c r="D283" s="893"/>
      <c r="E283" s="119"/>
      <c r="F283" s="119"/>
      <c r="G283" s="114"/>
      <c r="H283" s="145"/>
    </row>
    <row r="284" spans="1:8" ht="14.1" customHeight="1" x14ac:dyDescent="0.2">
      <c r="A284" s="541" t="s">
        <v>3</v>
      </c>
      <c r="B284" s="672"/>
      <c r="C284" s="857"/>
      <c r="D284" s="893"/>
      <c r="E284" s="119"/>
      <c r="F284" s="119"/>
      <c r="G284" s="114"/>
      <c r="H284" s="145"/>
    </row>
    <row r="285" spans="1:8" ht="14.1" customHeight="1" x14ac:dyDescent="0.2">
      <c r="A285" s="541" t="s">
        <v>606</v>
      </c>
      <c r="B285" s="672">
        <v>41699</v>
      </c>
      <c r="C285" s="857">
        <v>125000</v>
      </c>
      <c r="D285" s="893">
        <f t="shared" ref="D285:D292" si="12">+$D$116*$D$117</f>
        <v>18000</v>
      </c>
      <c r="E285" s="119"/>
      <c r="F285" s="119"/>
      <c r="G285" s="114"/>
      <c r="H285" s="145"/>
    </row>
    <row r="286" spans="1:8" ht="14.1" customHeight="1" x14ac:dyDescent="0.2">
      <c r="A286" s="541" t="s">
        <v>607</v>
      </c>
      <c r="B286" s="672">
        <v>41730</v>
      </c>
      <c r="C286" s="857">
        <v>125000</v>
      </c>
      <c r="D286" s="893">
        <f t="shared" si="12"/>
        <v>18000</v>
      </c>
      <c r="E286" s="119"/>
      <c r="F286" s="119"/>
      <c r="G286" s="114"/>
      <c r="H286" s="145"/>
    </row>
    <row r="287" spans="1:8" ht="14.1" customHeight="1" x14ac:dyDescent="0.2">
      <c r="A287" s="541" t="s">
        <v>608</v>
      </c>
      <c r="B287" s="672">
        <v>41760</v>
      </c>
      <c r="C287" s="857">
        <v>125000</v>
      </c>
      <c r="D287" s="893">
        <f t="shared" si="12"/>
        <v>18000</v>
      </c>
      <c r="E287" s="119"/>
      <c r="F287" s="119"/>
      <c r="G287" s="114"/>
      <c r="H287" s="145"/>
    </row>
    <row r="288" spans="1:8" ht="14.1" customHeight="1" x14ac:dyDescent="0.2">
      <c r="A288" s="541" t="s">
        <v>609</v>
      </c>
      <c r="B288" s="672">
        <v>41791</v>
      </c>
      <c r="C288" s="857">
        <v>125000</v>
      </c>
      <c r="D288" s="893">
        <f t="shared" si="12"/>
        <v>18000</v>
      </c>
      <c r="E288" s="119"/>
      <c r="F288" s="119"/>
      <c r="G288" s="114"/>
      <c r="H288" s="145"/>
    </row>
    <row r="289" spans="1:8" ht="14.1" customHeight="1" x14ac:dyDescent="0.2">
      <c r="A289" s="541" t="s">
        <v>742</v>
      </c>
      <c r="B289" s="672">
        <v>41821</v>
      </c>
      <c r="C289" s="857"/>
      <c r="D289" s="893">
        <f t="shared" si="12"/>
        <v>18000</v>
      </c>
      <c r="E289" s="119"/>
      <c r="F289" s="119"/>
      <c r="G289" s="114"/>
      <c r="H289" s="145"/>
    </row>
    <row r="290" spans="1:8" ht="14.1" customHeight="1" x14ac:dyDescent="0.2">
      <c r="A290" s="541" t="s">
        <v>743</v>
      </c>
      <c r="B290" s="672">
        <v>41852</v>
      </c>
      <c r="C290" s="857"/>
      <c r="D290" s="893">
        <f t="shared" si="12"/>
        <v>18000</v>
      </c>
      <c r="E290" s="119"/>
      <c r="F290" s="119"/>
      <c r="G290" s="114"/>
      <c r="H290" s="145"/>
    </row>
    <row r="291" spans="1:8" ht="14.1" customHeight="1" x14ac:dyDescent="0.2">
      <c r="A291" s="541" t="s">
        <v>744</v>
      </c>
      <c r="B291" s="672">
        <v>41883</v>
      </c>
      <c r="C291" s="857"/>
      <c r="D291" s="893">
        <f t="shared" si="12"/>
        <v>18000</v>
      </c>
      <c r="E291" s="119"/>
      <c r="F291" s="119"/>
      <c r="G291" s="114"/>
      <c r="H291" s="145"/>
    </row>
    <row r="292" spans="1:8" ht="14.1" customHeight="1" x14ac:dyDescent="0.2">
      <c r="A292" s="541" t="s">
        <v>745</v>
      </c>
      <c r="B292" s="672">
        <v>41913</v>
      </c>
      <c r="C292" s="857"/>
      <c r="D292" s="893">
        <f t="shared" si="12"/>
        <v>18000</v>
      </c>
      <c r="E292" s="119"/>
      <c r="F292" s="119"/>
      <c r="G292" s="114"/>
      <c r="H292" s="145"/>
    </row>
    <row r="293" spans="1:8" ht="14.1" customHeight="1" x14ac:dyDescent="0.2">
      <c r="A293" s="541"/>
      <c r="B293" s="672"/>
      <c r="C293" s="857"/>
      <c r="D293" s="893"/>
      <c r="E293" s="119"/>
      <c r="F293" s="119"/>
      <c r="G293" s="114"/>
      <c r="H293" s="145"/>
    </row>
    <row r="294" spans="1:8" ht="14.1" customHeight="1" x14ac:dyDescent="0.2">
      <c r="A294" s="541" t="s">
        <v>4</v>
      </c>
      <c r="B294" s="672"/>
      <c r="C294" s="857"/>
      <c r="D294" s="893"/>
      <c r="E294" s="119"/>
      <c r="F294" s="119"/>
      <c r="G294" s="114"/>
      <c r="H294" s="145"/>
    </row>
    <row r="295" spans="1:8" ht="14.1" customHeight="1" x14ac:dyDescent="0.2">
      <c r="A295" s="541" t="s">
        <v>606</v>
      </c>
      <c r="B295" s="672">
        <v>42064</v>
      </c>
      <c r="C295" s="857">
        <v>165000</v>
      </c>
      <c r="D295" s="893">
        <f t="shared" ref="D295:D302" si="13">+$E$116*$E$117</f>
        <v>30000</v>
      </c>
      <c r="E295" s="119"/>
      <c r="F295" s="119"/>
      <c r="G295" s="114"/>
      <c r="H295" s="145"/>
    </row>
    <row r="296" spans="1:8" ht="14.1" customHeight="1" x14ac:dyDescent="0.2">
      <c r="A296" s="541" t="s">
        <v>607</v>
      </c>
      <c r="B296" s="672">
        <v>42095</v>
      </c>
      <c r="C296" s="857">
        <v>165000</v>
      </c>
      <c r="D296" s="893">
        <f t="shared" si="13"/>
        <v>30000</v>
      </c>
      <c r="E296" s="119"/>
      <c r="F296" s="119"/>
      <c r="G296" s="114"/>
      <c r="H296" s="145"/>
    </row>
    <row r="297" spans="1:8" ht="14.1" customHeight="1" x14ac:dyDescent="0.2">
      <c r="A297" s="541" t="s">
        <v>608</v>
      </c>
      <c r="B297" s="672">
        <v>42125</v>
      </c>
      <c r="C297" s="857">
        <v>165000</v>
      </c>
      <c r="D297" s="893">
        <f t="shared" si="13"/>
        <v>30000</v>
      </c>
      <c r="E297" s="119"/>
      <c r="F297" s="119"/>
      <c r="G297" s="114"/>
      <c r="H297" s="145"/>
    </row>
    <row r="298" spans="1:8" ht="14.1" customHeight="1" x14ac:dyDescent="0.2">
      <c r="A298" s="541" t="s">
        <v>609</v>
      </c>
      <c r="B298" s="672">
        <v>42156</v>
      </c>
      <c r="C298" s="857">
        <v>165000</v>
      </c>
      <c r="D298" s="893">
        <f t="shared" si="13"/>
        <v>30000</v>
      </c>
      <c r="E298" s="119"/>
      <c r="F298" s="119"/>
      <c r="G298" s="114"/>
      <c r="H298" s="145"/>
    </row>
    <row r="299" spans="1:8" ht="14.1" customHeight="1" x14ac:dyDescent="0.2">
      <c r="A299" s="541" t="s">
        <v>742</v>
      </c>
      <c r="B299" s="672">
        <v>42186</v>
      </c>
      <c r="C299" s="857"/>
      <c r="D299" s="893">
        <f t="shared" si="13"/>
        <v>30000</v>
      </c>
      <c r="E299" s="119"/>
      <c r="F299" s="119"/>
      <c r="G299" s="114"/>
      <c r="H299" s="145"/>
    </row>
    <row r="300" spans="1:8" ht="14.1" customHeight="1" x14ac:dyDescent="0.2">
      <c r="A300" s="541" t="s">
        <v>743</v>
      </c>
      <c r="B300" s="672">
        <v>42217</v>
      </c>
      <c r="C300" s="857"/>
      <c r="D300" s="893">
        <f t="shared" si="13"/>
        <v>30000</v>
      </c>
      <c r="E300" s="119"/>
      <c r="F300" s="119"/>
      <c r="G300" s="114"/>
      <c r="H300" s="145"/>
    </row>
    <row r="301" spans="1:8" ht="14.1" customHeight="1" x14ac:dyDescent="0.2">
      <c r="A301" s="541" t="s">
        <v>744</v>
      </c>
      <c r="B301" s="672">
        <v>42248</v>
      </c>
      <c r="C301" s="857"/>
      <c r="D301" s="893">
        <f t="shared" si="13"/>
        <v>30000</v>
      </c>
      <c r="E301" s="119"/>
      <c r="F301" s="119"/>
      <c r="G301" s="114"/>
      <c r="H301" s="145"/>
    </row>
    <row r="302" spans="1:8" ht="14.1" customHeight="1" x14ac:dyDescent="0.2">
      <c r="A302" s="541" t="s">
        <v>745</v>
      </c>
      <c r="B302" s="672">
        <v>42278</v>
      </c>
      <c r="C302" s="857"/>
      <c r="D302" s="893">
        <f t="shared" si="13"/>
        <v>30000</v>
      </c>
      <c r="E302" s="119"/>
      <c r="F302" s="119"/>
      <c r="G302" s="114"/>
      <c r="H302" s="145"/>
    </row>
    <row r="303" spans="1:8" ht="14.1" customHeight="1" x14ac:dyDescent="0.2">
      <c r="A303" s="541"/>
      <c r="B303" s="672"/>
      <c r="C303" s="857"/>
      <c r="D303" s="893"/>
      <c r="E303" s="119"/>
      <c r="F303" s="119"/>
      <c r="G303" s="114"/>
      <c r="H303" s="145"/>
    </row>
    <row r="304" spans="1:8" ht="14.1" customHeight="1" x14ac:dyDescent="0.2">
      <c r="A304" s="541" t="s">
        <v>5</v>
      </c>
      <c r="B304" s="672"/>
      <c r="C304" s="857"/>
      <c r="D304" s="893"/>
      <c r="E304" s="119"/>
      <c r="F304" s="119"/>
      <c r="G304" s="114"/>
      <c r="H304" s="145"/>
    </row>
    <row r="305" spans="1:8" ht="14.1" customHeight="1" x14ac:dyDescent="0.2">
      <c r="A305" s="541" t="s">
        <v>606</v>
      </c>
      <c r="B305" s="672">
        <v>42430</v>
      </c>
      <c r="C305" s="857">
        <v>165000</v>
      </c>
      <c r="D305" s="893">
        <f>+$F$116*$F$117</f>
        <v>50000</v>
      </c>
      <c r="E305" s="119"/>
      <c r="F305" s="119"/>
      <c r="G305" s="114"/>
      <c r="H305" s="145"/>
    </row>
    <row r="306" spans="1:8" ht="14.1" customHeight="1" x14ac:dyDescent="0.2">
      <c r="A306" s="541" t="s">
        <v>607</v>
      </c>
      <c r="B306" s="672">
        <v>42461</v>
      </c>
      <c r="C306" s="857">
        <v>165000</v>
      </c>
      <c r="D306" s="893">
        <f t="shared" ref="D306:D312" si="14">+$F$116*$F$117</f>
        <v>50000</v>
      </c>
      <c r="E306" s="119"/>
      <c r="F306" s="119"/>
      <c r="G306" s="114"/>
      <c r="H306" s="145"/>
    </row>
    <row r="307" spans="1:8" ht="14.1" customHeight="1" x14ac:dyDescent="0.2">
      <c r="A307" s="541" t="s">
        <v>608</v>
      </c>
      <c r="B307" s="672">
        <v>42491</v>
      </c>
      <c r="C307" s="857">
        <v>165000</v>
      </c>
      <c r="D307" s="893">
        <f t="shared" si="14"/>
        <v>50000</v>
      </c>
      <c r="E307" s="119"/>
      <c r="F307" s="119"/>
      <c r="G307" s="114"/>
      <c r="H307" s="145"/>
    </row>
    <row r="308" spans="1:8" ht="14.1" customHeight="1" x14ac:dyDescent="0.2">
      <c r="A308" s="541" t="s">
        <v>609</v>
      </c>
      <c r="B308" s="672">
        <v>42522</v>
      </c>
      <c r="C308" s="857">
        <v>165000</v>
      </c>
      <c r="D308" s="893">
        <f t="shared" si="14"/>
        <v>50000</v>
      </c>
      <c r="E308" s="119"/>
      <c r="F308" s="119"/>
      <c r="G308" s="114"/>
      <c r="H308" s="145"/>
    </row>
    <row r="309" spans="1:8" ht="14.1" customHeight="1" x14ac:dyDescent="0.2">
      <c r="A309" s="541" t="s">
        <v>742</v>
      </c>
      <c r="B309" s="672">
        <v>42552</v>
      </c>
      <c r="C309" s="857"/>
      <c r="D309" s="893">
        <f>+$F$116*$F$117</f>
        <v>50000</v>
      </c>
      <c r="E309" s="119"/>
      <c r="F309" s="119"/>
      <c r="G309" s="114"/>
      <c r="H309" s="145"/>
    </row>
    <row r="310" spans="1:8" ht="14.1" customHeight="1" x14ac:dyDescent="0.2">
      <c r="A310" s="541" t="s">
        <v>743</v>
      </c>
      <c r="B310" s="672">
        <v>42583</v>
      </c>
      <c r="C310" s="857"/>
      <c r="D310" s="893">
        <f t="shared" si="14"/>
        <v>50000</v>
      </c>
      <c r="E310" s="119"/>
      <c r="F310" s="119"/>
      <c r="G310" s="114"/>
      <c r="H310" s="145"/>
    </row>
    <row r="311" spans="1:8" ht="14.1" customHeight="1" x14ac:dyDescent="0.2">
      <c r="A311" s="541" t="s">
        <v>744</v>
      </c>
      <c r="B311" s="672">
        <v>42614</v>
      </c>
      <c r="C311" s="857"/>
      <c r="D311" s="893">
        <f t="shared" si="14"/>
        <v>50000</v>
      </c>
      <c r="E311" s="119"/>
      <c r="F311" s="119"/>
      <c r="G311" s="114"/>
      <c r="H311" s="145"/>
    </row>
    <row r="312" spans="1:8" ht="14.1" customHeight="1" x14ac:dyDescent="0.2">
      <c r="A312" s="541" t="s">
        <v>745</v>
      </c>
      <c r="B312" s="672">
        <v>42644</v>
      </c>
      <c r="C312" s="857"/>
      <c r="D312" s="893">
        <f t="shared" si="14"/>
        <v>50000</v>
      </c>
      <c r="E312" s="119"/>
      <c r="F312" s="119"/>
      <c r="G312" s="114"/>
      <c r="H312" s="145"/>
    </row>
    <row r="313" spans="1:8" ht="14.1" customHeight="1" x14ac:dyDescent="0.2">
      <c r="A313" s="118"/>
      <c r="B313" s="138"/>
      <c r="C313" s="119"/>
      <c r="D313" s="119"/>
      <c r="E313" s="119"/>
      <c r="F313" s="119"/>
      <c r="G313" s="114"/>
      <c r="H313" s="145"/>
    </row>
    <row r="314" spans="1:8" ht="14.1" customHeight="1" x14ac:dyDescent="0.2">
      <c r="A314" s="118"/>
      <c r="B314" s="138"/>
      <c r="C314" s="119"/>
      <c r="D314" s="119"/>
      <c r="E314" s="119"/>
      <c r="F314" s="119"/>
      <c r="G314" s="114"/>
      <c r="H314" s="145"/>
    </row>
    <row r="315" spans="1:8" ht="14.1" customHeight="1" x14ac:dyDescent="0.25">
      <c r="A315" s="418" t="s">
        <v>376</v>
      </c>
      <c r="B315" s="419"/>
      <c r="C315" s="419"/>
      <c r="D315" s="419"/>
      <c r="E315" s="419"/>
      <c r="F315" s="419"/>
      <c r="G315" s="420"/>
      <c r="H315" s="420" t="s">
        <v>498</v>
      </c>
    </row>
    <row r="316" spans="1:8" ht="14.1" customHeight="1" x14ac:dyDescent="0.2">
      <c r="A316" s="118"/>
      <c r="B316" s="138"/>
      <c r="C316" s="119"/>
      <c r="D316" s="119"/>
      <c r="E316" s="119"/>
      <c r="F316" s="119"/>
      <c r="G316" s="114"/>
      <c r="H316" s="145"/>
    </row>
    <row r="317" spans="1:8" ht="14.1" customHeight="1" x14ac:dyDescent="0.2">
      <c r="A317" s="432" t="s">
        <v>374</v>
      </c>
      <c r="B317" s="855"/>
      <c r="C317" s="119"/>
      <c r="D317" s="119"/>
      <c r="E317" s="119"/>
      <c r="F317" s="120"/>
      <c r="G317" s="114"/>
      <c r="H317" s="144"/>
    </row>
    <row r="318" spans="1:8" ht="14.1" customHeight="1" x14ac:dyDescent="0.2">
      <c r="A318" s="896" t="s">
        <v>640</v>
      </c>
      <c r="B318" s="855"/>
      <c r="C318" s="119"/>
      <c r="D318" s="119"/>
      <c r="E318" s="119"/>
      <c r="F318" s="120"/>
      <c r="G318" s="114"/>
      <c r="H318" s="144"/>
    </row>
    <row r="319" spans="1:8" ht="14.1" customHeight="1" x14ac:dyDescent="0.2">
      <c r="A319" s="541" t="s">
        <v>531</v>
      </c>
      <c r="B319" s="499">
        <v>13</v>
      </c>
      <c r="C319" s="119" t="s">
        <v>332</v>
      </c>
      <c r="D319" s="119"/>
      <c r="E319" s="119"/>
      <c r="F319" s="119"/>
      <c r="G319" s="114"/>
      <c r="H319" s="144" t="s">
        <v>278</v>
      </c>
    </row>
    <row r="320" spans="1:8" ht="14.1" customHeight="1" x14ac:dyDescent="0.2">
      <c r="A320" s="541" t="s">
        <v>532</v>
      </c>
      <c r="B320" s="329">
        <v>15</v>
      </c>
      <c r="C320" s="119"/>
      <c r="D320" s="119"/>
      <c r="E320" s="119"/>
      <c r="F320" s="119"/>
      <c r="G320" s="114"/>
      <c r="H320" s="145" t="s">
        <v>310</v>
      </c>
    </row>
    <row r="321" spans="1:8" ht="14.1" customHeight="1" x14ac:dyDescent="0.2">
      <c r="A321" s="118" t="s">
        <v>373</v>
      </c>
      <c r="B321" s="329">
        <v>0</v>
      </c>
      <c r="C321" s="119" t="s">
        <v>178</v>
      </c>
      <c r="D321" s="119"/>
      <c r="E321" s="119"/>
      <c r="F321" s="119"/>
      <c r="G321" s="114"/>
      <c r="H321" s="145" t="s">
        <v>379</v>
      </c>
    </row>
    <row r="322" spans="1:8" ht="14.1" customHeight="1" x14ac:dyDescent="0.2">
      <c r="A322" s="896" t="s">
        <v>641</v>
      </c>
      <c r="B322" s="329"/>
      <c r="C322" s="119"/>
      <c r="D322" s="119"/>
      <c r="E322" s="119"/>
      <c r="F322" s="119"/>
      <c r="G322" s="114"/>
      <c r="H322" s="145"/>
    </row>
    <row r="323" spans="1:8" ht="14.1" customHeight="1" x14ac:dyDescent="0.2">
      <c r="A323" s="541" t="s">
        <v>531</v>
      </c>
      <c r="B323" s="499">
        <v>0.5</v>
      </c>
      <c r="C323" s="119"/>
      <c r="D323" s="119"/>
      <c r="E323" s="119"/>
      <c r="F323" s="119"/>
      <c r="G323" s="114"/>
      <c r="H323" s="145"/>
    </row>
    <row r="324" spans="1:8" ht="15.75" customHeight="1" x14ac:dyDescent="0.25">
      <c r="A324" s="118"/>
      <c r="B324" s="897" t="s">
        <v>1</v>
      </c>
      <c r="C324" s="897" t="s">
        <v>2</v>
      </c>
      <c r="D324" s="897" t="s">
        <v>3</v>
      </c>
      <c r="E324" s="897" t="s">
        <v>4</v>
      </c>
      <c r="F324" s="897" t="s">
        <v>5</v>
      </c>
      <c r="G324" s="114"/>
      <c r="H324" s="145"/>
    </row>
    <row r="325" spans="1:8" ht="14.1" customHeight="1" x14ac:dyDescent="0.2">
      <c r="A325" s="541" t="s">
        <v>642</v>
      </c>
      <c r="B325" s="121">
        <v>0</v>
      </c>
      <c r="C325" s="121">
        <v>0</v>
      </c>
      <c r="D325" s="121">
        <v>0</v>
      </c>
      <c r="E325" s="121">
        <v>0</v>
      </c>
      <c r="F325" s="121">
        <v>0</v>
      </c>
      <c r="G325" s="114"/>
      <c r="H325" s="144"/>
    </row>
    <row r="326" spans="1:8" ht="14.1" customHeight="1" x14ac:dyDescent="0.2">
      <c r="A326" s="425" t="s">
        <v>179</v>
      </c>
      <c r="B326" s="139"/>
      <c r="C326" s="114"/>
      <c r="D326" s="114"/>
      <c r="E326" s="114"/>
      <c r="F326" s="114"/>
      <c r="G326" s="114"/>
      <c r="H326" s="144"/>
    </row>
    <row r="327" spans="1:8" ht="14.1" customHeight="1" x14ac:dyDescent="0.2">
      <c r="A327" s="140" t="s">
        <v>97</v>
      </c>
      <c r="B327" s="359">
        <v>0.01</v>
      </c>
      <c r="C327" s="114"/>
      <c r="D327" s="114"/>
      <c r="E327" s="114"/>
      <c r="F327" s="114"/>
      <c r="G327" s="114"/>
      <c r="H327" s="144"/>
    </row>
    <row r="328" spans="1:8" ht="14.1" customHeight="1" x14ac:dyDescent="0.2">
      <c r="A328" s="140" t="s">
        <v>129</v>
      </c>
      <c r="B328" s="359">
        <v>0.03</v>
      </c>
      <c r="C328" s="114"/>
      <c r="D328" s="114"/>
      <c r="E328" s="114"/>
      <c r="F328" s="114"/>
      <c r="G328" s="114"/>
      <c r="H328" s="144"/>
    </row>
    <row r="329" spans="1:8" ht="14.1" customHeight="1" x14ac:dyDescent="0.2">
      <c r="A329" s="141"/>
      <c r="B329" s="139"/>
      <c r="C329" s="114"/>
      <c r="D329" s="114"/>
      <c r="E329" s="114"/>
      <c r="F329" s="114"/>
      <c r="G329" s="114"/>
      <c r="H329" s="144"/>
    </row>
    <row r="330" spans="1:8" ht="14.1" customHeight="1" x14ac:dyDescent="0.2">
      <c r="A330" s="141" t="s">
        <v>150</v>
      </c>
      <c r="B330" s="359">
        <v>0.25</v>
      </c>
      <c r="C330" s="114"/>
      <c r="D330" s="114"/>
      <c r="E330" s="114"/>
      <c r="F330" s="114"/>
      <c r="G330" s="114"/>
      <c r="H330" s="144"/>
    </row>
    <row r="331" spans="1:8" ht="14.1" customHeight="1" x14ac:dyDescent="0.2">
      <c r="A331" s="142"/>
      <c r="B331" s="143"/>
      <c r="C331" s="114"/>
      <c r="D331" s="114"/>
      <c r="E331" s="114"/>
      <c r="F331" s="114"/>
      <c r="G331" s="114"/>
      <c r="H331" s="144"/>
    </row>
    <row r="332" spans="1:8" ht="14.1" customHeight="1" x14ac:dyDescent="0.2">
      <c r="A332" s="428" t="s">
        <v>444</v>
      </c>
      <c r="B332" s="114"/>
      <c r="C332" s="114"/>
      <c r="D332" s="114"/>
      <c r="E332" s="114"/>
      <c r="F332" s="114"/>
      <c r="G332" s="114"/>
      <c r="H332" s="144"/>
    </row>
    <row r="333" spans="1:8" ht="14.1" customHeight="1" x14ac:dyDescent="0.2">
      <c r="A333" s="118" t="s">
        <v>443</v>
      </c>
      <c r="B333" s="114"/>
      <c r="C333" s="114"/>
      <c r="D333" s="114"/>
      <c r="E333" s="114"/>
      <c r="F333" s="114"/>
      <c r="G333" s="114"/>
      <c r="H333" s="144"/>
    </row>
    <row r="334" spans="1:8" ht="14.1" customHeight="1" x14ac:dyDescent="0.2">
      <c r="A334" s="126" t="s">
        <v>151</v>
      </c>
      <c r="B334" s="335">
        <v>2000</v>
      </c>
      <c r="C334" s="114" t="s">
        <v>178</v>
      </c>
      <c r="D334" s="114"/>
      <c r="E334" s="114"/>
      <c r="F334" s="114"/>
      <c r="G334" s="114"/>
      <c r="H334" s="144" t="s">
        <v>469</v>
      </c>
    </row>
    <row r="335" spans="1:8" ht="14.1" customHeight="1" x14ac:dyDescent="0.2">
      <c r="A335" s="126" t="s">
        <v>152</v>
      </c>
      <c r="B335" s="335">
        <v>1000</v>
      </c>
      <c r="C335" s="114"/>
      <c r="D335" s="114"/>
      <c r="E335" s="114"/>
      <c r="F335" s="114"/>
      <c r="G335" s="114"/>
      <c r="H335" s="144"/>
    </row>
    <row r="336" spans="1:8" ht="14.1" customHeight="1" x14ac:dyDescent="0.2">
      <c r="A336" s="546" t="s">
        <v>59</v>
      </c>
      <c r="B336" s="335">
        <v>1000</v>
      </c>
      <c r="C336" s="114"/>
      <c r="D336" s="114"/>
      <c r="E336" s="114"/>
      <c r="F336" s="114"/>
      <c r="G336" s="114"/>
      <c r="H336" s="144"/>
    </row>
    <row r="337" spans="1:8" ht="14.1" customHeight="1" x14ac:dyDescent="0.2">
      <c r="A337" s="546" t="s">
        <v>506</v>
      </c>
      <c r="B337" s="335">
        <v>1000</v>
      </c>
      <c r="C337" s="114"/>
      <c r="D337" s="114"/>
      <c r="E337" s="114"/>
      <c r="F337" s="114"/>
      <c r="G337" s="114"/>
      <c r="H337" s="144"/>
    </row>
    <row r="338" spans="1:8" ht="14.1" customHeight="1" x14ac:dyDescent="0.2">
      <c r="A338" s="546" t="s">
        <v>9</v>
      </c>
      <c r="B338" s="335"/>
      <c r="C338" s="114"/>
      <c r="D338" s="114"/>
      <c r="E338" s="114"/>
      <c r="F338" s="114"/>
      <c r="G338" s="114"/>
      <c r="H338" s="144"/>
    </row>
    <row r="339" spans="1:8" ht="14.1" customHeight="1" x14ac:dyDescent="0.2">
      <c r="A339" s="118" t="s">
        <v>104</v>
      </c>
      <c r="B339" s="114"/>
      <c r="C339" s="114"/>
      <c r="D339" s="114"/>
      <c r="E339" s="114"/>
      <c r="F339" s="114"/>
      <c r="G339" s="114"/>
      <c r="H339" s="144"/>
    </row>
    <row r="340" spans="1:8" ht="14.1" customHeight="1" x14ac:dyDescent="0.2">
      <c r="A340" s="126" t="s">
        <v>265</v>
      </c>
      <c r="B340" s="335">
        <v>500</v>
      </c>
      <c r="C340" s="328"/>
      <c r="D340" s="114"/>
      <c r="E340" s="114"/>
      <c r="F340" s="114"/>
      <c r="G340" s="114"/>
      <c r="H340" s="144"/>
    </row>
    <row r="341" spans="1:8" ht="14.1" customHeight="1" x14ac:dyDescent="0.2">
      <c r="A341" s="546" t="s">
        <v>6</v>
      </c>
      <c r="B341" s="335">
        <v>1000</v>
      </c>
      <c r="C341" s="114"/>
      <c r="D341" s="114"/>
      <c r="E341" s="114"/>
      <c r="F341" s="114"/>
      <c r="G341" s="114"/>
      <c r="H341" s="144"/>
    </row>
    <row r="342" spans="1:8" ht="14.1" customHeight="1" x14ac:dyDescent="0.2">
      <c r="A342" s="126" t="s">
        <v>153</v>
      </c>
      <c r="B342" s="335">
        <v>1000</v>
      </c>
      <c r="C342" s="114"/>
      <c r="D342" s="114"/>
      <c r="E342" s="114"/>
      <c r="F342" s="114"/>
      <c r="G342" s="114"/>
      <c r="H342" s="144"/>
    </row>
    <row r="343" spans="1:8" ht="14.1" customHeight="1" x14ac:dyDescent="0.2">
      <c r="A343" s="126" t="s">
        <v>154</v>
      </c>
      <c r="B343" s="335">
        <v>1000</v>
      </c>
      <c r="C343" s="114"/>
      <c r="D343" s="114"/>
      <c r="E343" s="114"/>
      <c r="F343" s="114"/>
      <c r="G343" s="114"/>
      <c r="H343" s="144"/>
    </row>
    <row r="344" spans="1:8" ht="14.1" customHeight="1" x14ac:dyDescent="0.2">
      <c r="A344" s="546" t="s">
        <v>507</v>
      </c>
      <c r="B344" s="335">
        <v>500</v>
      </c>
      <c r="C344" s="114"/>
      <c r="D344" s="114"/>
      <c r="E344" s="114"/>
      <c r="F344" s="114"/>
      <c r="G344" s="114"/>
      <c r="H344" s="144"/>
    </row>
    <row r="345" spans="1:8" ht="14.1" customHeight="1" x14ac:dyDescent="0.2">
      <c r="A345" s="546" t="s">
        <v>9</v>
      </c>
      <c r="B345" s="335"/>
      <c r="C345" s="114"/>
      <c r="D345" s="114"/>
      <c r="E345" s="114"/>
      <c r="F345" s="114"/>
      <c r="G345" s="114"/>
      <c r="H345" s="144"/>
    </row>
    <row r="346" spans="1:8" ht="14.1" customHeight="1" x14ac:dyDescent="0.2">
      <c r="A346" s="546" t="s">
        <v>9</v>
      </c>
      <c r="B346" s="335"/>
      <c r="C346" s="114"/>
      <c r="D346" s="114"/>
      <c r="E346" s="114"/>
      <c r="F346" s="114"/>
      <c r="G346" s="114"/>
      <c r="H346" s="144"/>
    </row>
    <row r="347" spans="1:8" ht="14.1" customHeight="1" x14ac:dyDescent="0.2">
      <c r="A347" s="546" t="s">
        <v>9</v>
      </c>
      <c r="B347" s="335"/>
      <c r="C347" s="114"/>
      <c r="D347" s="114"/>
      <c r="E347" s="114"/>
      <c r="F347" s="114"/>
      <c r="G347" s="114"/>
      <c r="H347" s="144"/>
    </row>
    <row r="348" spans="1:8" ht="14.1" customHeight="1" x14ac:dyDescent="0.2">
      <c r="A348" s="546" t="s">
        <v>9</v>
      </c>
      <c r="B348" s="335"/>
      <c r="C348" s="114"/>
      <c r="D348" s="114"/>
      <c r="E348" s="114"/>
      <c r="F348" s="114"/>
      <c r="G348" s="114"/>
      <c r="H348" s="144"/>
    </row>
    <row r="349" spans="1:8" ht="14.1" customHeight="1" x14ac:dyDescent="0.2">
      <c r="A349" s="541" t="s">
        <v>20</v>
      </c>
      <c r="B349" s="114"/>
      <c r="C349" s="114"/>
      <c r="D349" s="114"/>
      <c r="E349" s="114"/>
      <c r="F349" s="114"/>
      <c r="G349" s="114"/>
      <c r="H349" s="144"/>
    </row>
    <row r="350" spans="1:8" ht="14.1" customHeight="1" x14ac:dyDescent="0.2">
      <c r="A350" s="546" t="s">
        <v>48</v>
      </c>
      <c r="B350" s="335">
        <v>1000</v>
      </c>
      <c r="C350" s="328"/>
      <c r="D350" s="114"/>
      <c r="E350" s="114"/>
      <c r="F350" s="114"/>
      <c r="G350" s="114"/>
      <c r="H350" s="144"/>
    </row>
    <row r="351" spans="1:8" ht="14.1" customHeight="1" x14ac:dyDescent="0.2">
      <c r="A351" s="546" t="s">
        <v>564</v>
      </c>
      <c r="B351" s="335">
        <v>500</v>
      </c>
      <c r="C351" s="328"/>
      <c r="D351" s="114"/>
      <c r="E351" s="114"/>
      <c r="F351" s="114"/>
      <c r="G351" s="114"/>
      <c r="H351" s="144"/>
    </row>
    <row r="352" spans="1:8" ht="14.1" customHeight="1" x14ac:dyDescent="0.2">
      <c r="A352" s="546" t="s">
        <v>9</v>
      </c>
      <c r="B352" s="335"/>
      <c r="C352" s="328"/>
      <c r="D352" s="114"/>
      <c r="E352" s="114"/>
      <c r="F352" s="114"/>
      <c r="G352" s="114"/>
      <c r="H352" s="144"/>
    </row>
    <row r="353" spans="1:8" ht="14.1" customHeight="1" x14ac:dyDescent="0.2">
      <c r="A353" s="546" t="s">
        <v>9</v>
      </c>
      <c r="B353" s="335"/>
      <c r="C353" s="328"/>
      <c r="D353" s="114"/>
      <c r="E353" s="114"/>
      <c r="F353" s="114"/>
      <c r="G353" s="114"/>
      <c r="H353" s="144"/>
    </row>
    <row r="354" spans="1:8" ht="14.1" customHeight="1" x14ac:dyDescent="0.2">
      <c r="A354" s="546" t="s">
        <v>9</v>
      </c>
      <c r="B354" s="335"/>
      <c r="C354" s="114"/>
      <c r="D354" s="114"/>
      <c r="E354" s="114"/>
      <c r="F354" s="114"/>
      <c r="G354" s="114"/>
      <c r="H354" s="144"/>
    </row>
    <row r="355" spans="1:8" ht="14.1" customHeight="1" x14ac:dyDescent="0.2">
      <c r="A355" s="541" t="s">
        <v>414</v>
      </c>
      <c r="B355" s="114"/>
      <c r="C355" s="88"/>
      <c r="D355" s="88"/>
      <c r="E355" s="88"/>
      <c r="F355" s="88"/>
      <c r="G355" s="88"/>
      <c r="H355" s="86"/>
    </row>
    <row r="356" spans="1:8" ht="14.1" customHeight="1" x14ac:dyDescent="0.2">
      <c r="A356" s="126" t="s">
        <v>414</v>
      </c>
      <c r="B356" s="335">
        <v>1000</v>
      </c>
      <c r="C356" s="88"/>
      <c r="D356" s="88"/>
      <c r="E356" s="88"/>
      <c r="F356" s="88"/>
      <c r="G356" s="88"/>
      <c r="H356" s="86"/>
    </row>
    <row r="357" spans="1:8" ht="14.1" customHeight="1" x14ac:dyDescent="0.2">
      <c r="A357" s="546" t="s">
        <v>49</v>
      </c>
      <c r="B357" s="335">
        <v>1000</v>
      </c>
      <c r="C357" s="88"/>
      <c r="D357" s="88"/>
      <c r="E357" s="88"/>
      <c r="F357" s="88"/>
      <c r="G357" s="88"/>
      <c r="H357" s="86"/>
    </row>
    <row r="358" spans="1:8" ht="14.1" customHeight="1" x14ac:dyDescent="0.2">
      <c r="A358" s="546" t="s">
        <v>42</v>
      </c>
      <c r="B358" s="335">
        <v>500</v>
      </c>
      <c r="C358" s="88"/>
      <c r="D358" s="88"/>
      <c r="E358" s="88"/>
      <c r="F358" s="88"/>
      <c r="G358" s="88"/>
      <c r="H358" s="86"/>
    </row>
    <row r="359" spans="1:8" ht="14.1" customHeight="1" x14ac:dyDescent="0.2">
      <c r="A359" s="546" t="s">
        <v>43</v>
      </c>
      <c r="B359" s="335">
        <v>0</v>
      </c>
      <c r="C359" s="88"/>
      <c r="D359" s="88"/>
      <c r="E359" s="88"/>
      <c r="F359" s="88"/>
      <c r="G359" s="88"/>
      <c r="H359" s="86"/>
    </row>
    <row r="360" spans="1:8" ht="14.1" customHeight="1" x14ac:dyDescent="0.2">
      <c r="A360" s="546" t="s">
        <v>9</v>
      </c>
      <c r="B360" s="335"/>
      <c r="C360" s="88"/>
      <c r="D360" s="88"/>
      <c r="E360" s="88"/>
      <c r="F360" s="88"/>
      <c r="G360" s="88"/>
      <c r="H360" s="86"/>
    </row>
    <row r="361" spans="1:8" ht="14.1" customHeight="1" x14ac:dyDescent="0.2">
      <c r="A361" s="88"/>
      <c r="B361" s="88"/>
      <c r="C361" s="88"/>
      <c r="D361" s="88"/>
      <c r="E361" s="88"/>
      <c r="F361" s="88"/>
      <c r="G361" s="88"/>
      <c r="H361" s="86"/>
    </row>
    <row r="362" spans="1:8" ht="14.1" customHeight="1" x14ac:dyDescent="0.2">
      <c r="A362" s="88"/>
      <c r="B362" s="88"/>
      <c r="C362" s="88"/>
      <c r="D362" s="88"/>
      <c r="E362" s="88"/>
      <c r="F362" s="88"/>
      <c r="G362" s="88"/>
      <c r="H362" s="86"/>
    </row>
    <row r="363" spans="1:8" ht="14.1" customHeight="1" x14ac:dyDescent="0.2">
      <c r="A363" s="141" t="s">
        <v>176</v>
      </c>
      <c r="B363" s="359">
        <v>0.03</v>
      </c>
      <c r="C363" s="214" t="s">
        <v>155</v>
      </c>
      <c r="D363" s="231"/>
      <c r="E363" s="231"/>
      <c r="F363" s="231"/>
      <c r="G363" s="114"/>
      <c r="H363" s="148" t="s">
        <v>85</v>
      </c>
    </row>
    <row r="364" spans="1:8" ht="14.1" customHeight="1" x14ac:dyDescent="0.2"/>
    <row r="365" spans="1:8" ht="14.1" customHeight="1" x14ac:dyDescent="0.2"/>
    <row r="366" spans="1:8" ht="14.1" customHeight="1" x14ac:dyDescent="0.25">
      <c r="A366" s="418" t="s">
        <v>21</v>
      </c>
      <c r="B366" s="419" t="s">
        <v>1</v>
      </c>
      <c r="C366" s="419" t="s">
        <v>2</v>
      </c>
      <c r="D366" s="419" t="s">
        <v>3</v>
      </c>
      <c r="E366" s="419" t="s">
        <v>4</v>
      </c>
      <c r="F366" s="419" t="s">
        <v>5</v>
      </c>
      <c r="G366" s="420"/>
      <c r="H366" s="420" t="s">
        <v>498</v>
      </c>
    </row>
    <row r="367" spans="1:8" ht="14.1" customHeight="1" x14ac:dyDescent="0.2">
      <c r="A367" s="113"/>
      <c r="B367" s="138"/>
      <c r="C367" s="115"/>
      <c r="D367" s="115"/>
      <c r="E367" s="115"/>
      <c r="F367" s="115"/>
      <c r="G367" s="139"/>
      <c r="H367" s="673"/>
    </row>
    <row r="368" spans="1:8" ht="14.1" customHeight="1" x14ac:dyDescent="0.2">
      <c r="A368" s="541" t="s">
        <v>593</v>
      </c>
      <c r="B368" s="874">
        <v>756</v>
      </c>
      <c r="C368" s="874">
        <v>870</v>
      </c>
      <c r="D368" s="874">
        <v>1014</v>
      </c>
      <c r="E368" s="874">
        <v>1302</v>
      </c>
      <c r="F368" s="874">
        <v>1590</v>
      </c>
      <c r="G368" s="139"/>
      <c r="H368" s="928" t="s">
        <v>752</v>
      </c>
    </row>
    <row r="369" spans="1:8" ht="14.1" customHeight="1" x14ac:dyDescent="0.2">
      <c r="A369" s="541" t="s">
        <v>599</v>
      </c>
      <c r="B369" s="874">
        <v>400</v>
      </c>
      <c r="C369" s="874">
        <v>740</v>
      </c>
      <c r="D369" s="874">
        <v>1000</v>
      </c>
      <c r="E369" s="874">
        <v>1750</v>
      </c>
      <c r="F369" s="875">
        <v>2500</v>
      </c>
      <c r="G369" s="139"/>
      <c r="H369" s="673"/>
    </row>
    <row r="370" spans="1:8" ht="14.1" customHeight="1" x14ac:dyDescent="0.2">
      <c r="A370" s="541" t="s">
        <v>592</v>
      </c>
      <c r="B370" s="874">
        <v>200</v>
      </c>
      <c r="C370" s="874">
        <v>750</v>
      </c>
      <c r="D370" s="874">
        <v>750</v>
      </c>
      <c r="E370" s="874">
        <v>750</v>
      </c>
      <c r="F370" s="875">
        <v>750</v>
      </c>
      <c r="G370" s="139"/>
      <c r="H370" s="673"/>
    </row>
    <row r="371" spans="1:8" ht="14.1" customHeight="1" x14ac:dyDescent="0.2">
      <c r="A371" s="541" t="s">
        <v>598</v>
      </c>
      <c r="B371" s="874">
        <v>1380</v>
      </c>
      <c r="C371" s="874">
        <v>1380</v>
      </c>
      <c r="D371" s="874">
        <v>2630</v>
      </c>
      <c r="E371" s="874">
        <v>4130</v>
      </c>
      <c r="F371" s="875">
        <v>4130</v>
      </c>
      <c r="G371" s="139"/>
      <c r="H371" s="928" t="s">
        <v>775</v>
      </c>
    </row>
    <row r="372" spans="1:8" ht="14.1" customHeight="1" x14ac:dyDescent="0.2">
      <c r="A372" s="541" t="s">
        <v>9</v>
      </c>
      <c r="B372" s="874">
        <v>0</v>
      </c>
      <c r="C372" s="874">
        <v>0</v>
      </c>
      <c r="D372" s="874">
        <v>0</v>
      </c>
      <c r="E372" s="874">
        <v>0</v>
      </c>
      <c r="F372" s="874">
        <v>0</v>
      </c>
      <c r="G372" s="139"/>
      <c r="H372" s="673"/>
    </row>
    <row r="373" spans="1:8" ht="14.1" customHeight="1" x14ac:dyDescent="0.2">
      <c r="A373" s="541"/>
      <c r="B373" s="874"/>
      <c r="C373" s="874"/>
      <c r="D373" s="874"/>
      <c r="E373" s="874"/>
      <c r="F373" s="875"/>
      <c r="G373" s="139"/>
      <c r="H373" s="673"/>
    </row>
    <row r="374" spans="1:8" ht="14.1" customHeight="1" x14ac:dyDescent="0.2">
      <c r="A374" s="541" t="s">
        <v>594</v>
      </c>
      <c r="B374" s="876">
        <v>0.03</v>
      </c>
      <c r="C374" s="876">
        <v>0.03</v>
      </c>
      <c r="D374" s="876">
        <v>0.03</v>
      </c>
      <c r="E374" s="876">
        <v>0.03</v>
      </c>
      <c r="F374" s="876">
        <v>0.03</v>
      </c>
      <c r="G374" s="139"/>
      <c r="H374" s="673"/>
    </row>
    <row r="375" spans="1:8" ht="14.1" customHeight="1" x14ac:dyDescent="0.2">
      <c r="A375" s="541" t="s">
        <v>596</v>
      </c>
      <c r="B375" s="878">
        <f>+B374*B31</f>
        <v>0</v>
      </c>
      <c r="C375" s="878">
        <f>+C374*C31</f>
        <v>3600</v>
      </c>
      <c r="D375" s="878">
        <f>+D374*D31</f>
        <v>11100</v>
      </c>
      <c r="E375" s="878">
        <f>+E374*E31</f>
        <v>24600</v>
      </c>
      <c r="F375" s="878">
        <f>+F374*F31</f>
        <v>37200</v>
      </c>
      <c r="G375" s="139"/>
      <c r="H375" s="673"/>
    </row>
    <row r="376" spans="1:8" ht="14.1" customHeight="1" x14ac:dyDescent="0.2">
      <c r="A376" s="541" t="s">
        <v>595</v>
      </c>
      <c r="B376" s="878">
        <f>+B375/7000</f>
        <v>0</v>
      </c>
      <c r="C376" s="877">
        <f t="shared" ref="C376:F376" si="15">+C375/7000</f>
        <v>0.51428571428571423</v>
      </c>
      <c r="D376" s="877">
        <f t="shared" si="15"/>
        <v>1.5857142857142856</v>
      </c>
      <c r="E376" s="877">
        <f t="shared" si="15"/>
        <v>3.5142857142857142</v>
      </c>
      <c r="F376" s="877">
        <f t="shared" si="15"/>
        <v>5.3142857142857141</v>
      </c>
      <c r="G376" s="139"/>
      <c r="H376" s="673"/>
    </row>
    <row r="377" spans="1:8" ht="14.1" customHeight="1" x14ac:dyDescent="0.2">
      <c r="A377" s="879" t="s">
        <v>597</v>
      </c>
      <c r="B377" s="874">
        <v>3400</v>
      </c>
      <c r="C377" s="874">
        <v>3300</v>
      </c>
      <c r="D377" s="874">
        <v>3200</v>
      </c>
      <c r="E377" s="874">
        <v>3100</v>
      </c>
      <c r="F377" s="875">
        <v>3000</v>
      </c>
    </row>
    <row r="378" spans="1:8" ht="14.1" customHeight="1" x14ac:dyDescent="0.2">
      <c r="A378" s="879"/>
      <c r="B378" s="874"/>
      <c r="C378" s="874"/>
      <c r="D378" s="874"/>
      <c r="E378" s="874"/>
      <c r="F378" s="875"/>
    </row>
    <row r="379" spans="1:8" ht="14.1" customHeight="1" x14ac:dyDescent="0.2">
      <c r="A379" s="879" t="s">
        <v>753</v>
      </c>
      <c r="B379" s="929">
        <v>1</v>
      </c>
      <c r="C379" s="929">
        <v>1.3</v>
      </c>
      <c r="D379" s="929">
        <v>1.6</v>
      </c>
      <c r="E379" s="929">
        <v>1.9</v>
      </c>
      <c r="F379" s="930">
        <v>2.2000000000000002</v>
      </c>
    </row>
    <row r="380" spans="1:8" ht="14.1" customHeight="1" x14ac:dyDescent="0.2">
      <c r="A380" s="879" t="s">
        <v>754</v>
      </c>
      <c r="B380" s="931">
        <v>0.7</v>
      </c>
      <c r="C380" s="931">
        <v>0.6</v>
      </c>
      <c r="D380" s="931">
        <v>0.5</v>
      </c>
      <c r="E380" s="931">
        <v>0.4</v>
      </c>
      <c r="F380" s="932">
        <v>0.3</v>
      </c>
    </row>
    <row r="381" spans="1:8" ht="14.1" customHeight="1" x14ac:dyDescent="0.2">
      <c r="A381" s="879"/>
      <c r="B381" s="874"/>
      <c r="C381" s="874"/>
      <c r="D381" s="874"/>
      <c r="E381" s="874"/>
      <c r="F381" s="875"/>
    </row>
    <row r="382" spans="1:8" ht="14.1" customHeight="1" x14ac:dyDescent="0.2">
      <c r="A382" s="879"/>
      <c r="B382" s="874"/>
      <c r="C382" s="874"/>
      <c r="D382" s="874"/>
      <c r="E382" s="874"/>
      <c r="F382" s="875"/>
    </row>
    <row r="383" spans="1:8" ht="14.1" customHeight="1" x14ac:dyDescent="0.2"/>
    <row r="384" spans="1:8" ht="14.1" customHeight="1" x14ac:dyDescent="0.25">
      <c r="A384" s="418" t="s">
        <v>377</v>
      </c>
      <c r="B384" s="419"/>
      <c r="C384" s="419"/>
      <c r="D384" s="419"/>
      <c r="E384" s="419"/>
      <c r="F384" s="419"/>
      <c r="G384" s="420"/>
      <c r="H384" s="420" t="s">
        <v>498</v>
      </c>
    </row>
    <row r="385" spans="1:8" ht="14.1" customHeight="1" x14ac:dyDescent="0.2"/>
    <row r="386" spans="1:8" ht="14.1" customHeight="1" x14ac:dyDescent="0.2">
      <c r="A386" s="644"/>
      <c r="B386" s="645"/>
      <c r="C386" s="645"/>
    </row>
    <row r="387" spans="1:8" ht="14.1" customHeight="1" x14ac:dyDescent="0.2"/>
    <row r="388" spans="1:8" ht="14.1" customHeight="1" x14ac:dyDescent="0.2">
      <c r="A388" s="425" t="s">
        <v>378</v>
      </c>
      <c r="B388" s="111"/>
      <c r="C388" s="112"/>
      <c r="D388" s="112"/>
      <c r="E388" s="112"/>
      <c r="F388" s="112"/>
      <c r="G388" s="88"/>
      <c r="H388" s="86"/>
    </row>
    <row r="389" spans="1:8" ht="14.1" customHeight="1" x14ac:dyDescent="0.2">
      <c r="A389" s="113" t="s">
        <v>354</v>
      </c>
      <c r="B389" s="279">
        <v>30</v>
      </c>
      <c r="C389" s="119" t="s">
        <v>155</v>
      </c>
      <c r="D389" s="108"/>
      <c r="E389" s="108"/>
      <c r="F389" s="108"/>
      <c r="G389" s="114"/>
      <c r="H389" s="144" t="s">
        <v>499</v>
      </c>
    </row>
    <row r="390" spans="1:8" ht="14.1" customHeight="1" x14ac:dyDescent="0.2">
      <c r="A390" s="110" t="s">
        <v>355</v>
      </c>
      <c r="B390" s="715">
        <v>30</v>
      </c>
      <c r="C390" s="119" t="s">
        <v>155</v>
      </c>
      <c r="D390" s="88"/>
      <c r="E390" s="88"/>
      <c r="F390" s="88"/>
      <c r="G390" s="88"/>
      <c r="H390" s="86" t="s">
        <v>311</v>
      </c>
    </row>
    <row r="391" spans="1:8" ht="14.1" customHeight="1" x14ac:dyDescent="0.2">
      <c r="A391" s="391" t="s">
        <v>333</v>
      </c>
      <c r="B391" s="716">
        <v>15</v>
      </c>
      <c r="C391" s="119" t="s">
        <v>155</v>
      </c>
      <c r="H391" t="s">
        <v>314</v>
      </c>
    </row>
    <row r="392" spans="1:8" ht="14.1" customHeight="1" x14ac:dyDescent="0.2"/>
    <row r="393" spans="1:8" ht="14.1" customHeight="1" x14ac:dyDescent="0.2">
      <c r="A393" s="424" t="s">
        <v>346</v>
      </c>
      <c r="B393" s="372">
        <v>0</v>
      </c>
      <c r="H393" s="86"/>
    </row>
    <row r="394" spans="1:8" ht="14.1" customHeight="1" x14ac:dyDescent="0.2">
      <c r="A394" s="424" t="s">
        <v>404</v>
      </c>
      <c r="B394" s="372">
        <v>0</v>
      </c>
      <c r="C394" t="s">
        <v>178</v>
      </c>
      <c r="H394" s="86"/>
    </row>
    <row r="395" spans="1:8" ht="14.1" customHeight="1" x14ac:dyDescent="0.2">
      <c r="A395" s="424" t="s">
        <v>349</v>
      </c>
      <c r="B395" s="465">
        <v>0.08</v>
      </c>
      <c r="C395" t="s">
        <v>178</v>
      </c>
      <c r="H395" s="86"/>
    </row>
    <row r="396" spans="1:8" ht="14.1" customHeight="1" x14ac:dyDescent="0.2">
      <c r="A396" s="424" t="s">
        <v>347</v>
      </c>
      <c r="B396" s="372">
        <v>0</v>
      </c>
      <c r="C396" t="s">
        <v>178</v>
      </c>
      <c r="H396" s="86" t="s">
        <v>167</v>
      </c>
    </row>
    <row r="397" spans="1:8" ht="14.1" customHeight="1" x14ac:dyDescent="0.2">
      <c r="A397" s="424" t="s">
        <v>166</v>
      </c>
      <c r="B397" s="372">
        <v>0</v>
      </c>
      <c r="C397" t="s">
        <v>178</v>
      </c>
      <c r="H397" s="86" t="s">
        <v>167</v>
      </c>
    </row>
    <row r="398" spans="1:8" ht="14.1" customHeight="1" x14ac:dyDescent="0.2"/>
    <row r="399" spans="1:8" ht="14.1" customHeight="1" x14ac:dyDescent="0.2">
      <c r="A399" s="5" t="s">
        <v>241</v>
      </c>
    </row>
    <row r="400" spans="1:8" ht="14.1" customHeight="1" x14ac:dyDescent="0.2">
      <c r="A400" s="391" t="s">
        <v>242</v>
      </c>
      <c r="B400" s="372">
        <v>0</v>
      </c>
      <c r="C400" t="s">
        <v>178</v>
      </c>
    </row>
    <row r="401" spans="1:8" ht="14.1" customHeight="1" x14ac:dyDescent="0.2">
      <c r="A401" s="391" t="s">
        <v>240</v>
      </c>
      <c r="B401" s="435">
        <v>0.2</v>
      </c>
      <c r="C401" t="s">
        <v>178</v>
      </c>
      <c r="H401" t="s">
        <v>272</v>
      </c>
    </row>
    <row r="402" spans="1:8" ht="14.1" customHeight="1" x14ac:dyDescent="0.2"/>
    <row r="403" spans="1:8" ht="14.1" customHeight="1" x14ac:dyDescent="0.2">
      <c r="A403" s="5" t="s">
        <v>84</v>
      </c>
      <c r="B403" s="372">
        <v>0</v>
      </c>
    </row>
    <row r="404" spans="1:8" ht="14.1" customHeight="1" x14ac:dyDescent="0.2"/>
    <row r="405" spans="1:8" ht="14.1" customHeight="1" x14ac:dyDescent="0.2"/>
    <row r="406" spans="1:8" ht="14.1" customHeight="1" x14ac:dyDescent="0.2"/>
    <row r="407" spans="1:8" ht="14.1" customHeight="1" x14ac:dyDescent="0.2"/>
    <row r="408" spans="1:8" ht="14.1" customHeight="1" x14ac:dyDescent="0.2"/>
    <row r="409" spans="1:8" ht="14.1" customHeight="1" x14ac:dyDescent="0.2"/>
    <row r="410" spans="1:8" ht="14.1" customHeight="1" x14ac:dyDescent="0.2"/>
    <row r="411" spans="1:8" ht="14.1" customHeight="1" x14ac:dyDescent="0.2"/>
    <row r="412" spans="1:8" ht="14.1" customHeight="1" x14ac:dyDescent="0.2"/>
    <row r="413" spans="1:8" ht="14.1" customHeight="1" x14ac:dyDescent="0.2"/>
    <row r="414" spans="1:8" ht="14.1" customHeight="1" x14ac:dyDescent="0.2"/>
  </sheetData>
  <customSheetViews>
    <customSheetView guid="{B2593E07-EA12-4A33-A6FE-333F1937D3C9}" scale="75" showPageBreaks="1" showGridLines="0" printArea="1" showRuler="0">
      <pane ySplit="2" topLeftCell="A153" activePane="bottomLeft" state="frozenSplit"/>
      <selection pane="bottomLeft" activeCell="B13" sqref="B13"/>
      <rowBreaks count="2" manualBreakCount="2">
        <brk id="61" max="7" man="1"/>
        <brk id="136" max="7" man="1"/>
      </rowBreaks>
      <pageMargins left="0.7" right="0.7" top="0.75" bottom="0.75" header="0.3" footer="0.3"/>
      <headerFooter alignWithMargins="0">
        <oddFooter>&amp;LProprietary and Confidential - Do Not Distribute&amp;R&amp;D - &amp;T</oddFooter>
      </headerFooter>
    </customSheetView>
    <customSheetView guid="{3172C722-4D38-11D4-908A-0010B545C4E3}" scale="75" showGridLines="0" fitToPage="1" printArea="1" showRuler="0">
      <selection activeCell="B42" sqref="B42"/>
      <pageMargins left="0.7" right="0.7" top="0.75" bottom="0.75" header="0.3" footer="0.3"/>
      <headerFooter alignWithMargins="0">
        <oddFooter>&amp;LProprietary and Confidential - Do Not Distribute&amp;R&amp;D - &amp;T</oddFooter>
      </headerFooter>
    </customSheetView>
    <customSheetView guid="{256BDF01-4D17-11D4-9F5E-0010A4D11FDF}" scale="75" showGridLines="0" fitToPage="1" showRuler="0">
      <pane xSplit="1" ySplit="2" topLeftCell="B3" activePane="bottomRight" state="frozenSplit"/>
      <selection pane="bottomRight" activeCell="B47" sqref="B47"/>
      <pageMargins left="0.7" right="0.7" top="0.75" bottom="0.75" header="0.3" footer="0.3"/>
      <headerFooter alignWithMargins="0">
        <oddFooter>&amp;LProprietary and Confidential - Do Not Distribute&amp;R&amp;D - &amp;T</oddFooter>
      </headerFooter>
    </customSheetView>
    <customSheetView guid="{CB78D0E5-4B70-11D4-9EDD-0050DA0F285D}" scale="75" showPageBreaks="1" showGridLines="0" fitToPage="1" printArea="1" hiddenRows="1" showRuler="0">
      <pageMargins left="0.7" right="0.7" top="0.75" bottom="0.75" header="0.3" footer="0.3"/>
      <headerFooter alignWithMargins="0">
        <oddFooter>&amp;LProprietary and Confidential - Do Not Distribute&amp;R&amp;D - &amp;T</oddFooter>
      </headerFooter>
    </customSheetView>
  </customSheetViews>
  <mergeCells count="3">
    <mergeCell ref="C3:D3"/>
    <mergeCell ref="C4:D4"/>
    <mergeCell ref="B162:F162"/>
  </mergeCells>
  <phoneticPr fontId="0" type="noConversion"/>
  <hyperlinks>
    <hyperlink ref="B162:F162" location="Headcount" display="See Salary Tab"/>
  </hyperlinks>
  <pageMargins left="0.75" right="0.75" top="0.75" bottom="0.75" header="0.5" footer="0.5"/>
  <pageSetup orientation="portrait" r:id="rId1"/>
  <headerFooter alignWithMargins="0">
    <oddFooter>&amp;LProprietary and Confidential - Do Not Distribute&amp;CB-&amp;P&amp;R&amp;D - &amp;T</oddFooter>
  </headerFooter>
  <rowBreaks count="1" manualBreakCount="1">
    <brk id="314" max="7" man="1"/>
  </rowBreaks>
  <extLst>
    <ext xmlns:mx="http://schemas.microsoft.com/office/mac/excel/2008/main" uri="http://schemas.microsoft.com/office/mac/excel/2008/main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 enableFormatConditionsCalculation="0"/>
  <dimension ref="A3:H62"/>
  <sheetViews>
    <sheetView workbookViewId="0">
      <selection activeCell="H3" sqref="H3"/>
    </sheetView>
  </sheetViews>
  <sheetFormatPr defaultColWidth="8.85546875" defaultRowHeight="12" x14ac:dyDescent="0.2"/>
  <sheetData>
    <row r="3" spans="1:8" ht="12.75" x14ac:dyDescent="0.2">
      <c r="A3">
        <v>1</v>
      </c>
      <c r="B3" s="195">
        <f>Start_Date</f>
        <v>40909</v>
      </c>
      <c r="C3">
        <f>MOD(MONTH(B3)-1,3)</f>
        <v>0</v>
      </c>
      <c r="D3" t="str">
        <f>IF(C3=0,"Q"&amp;CHOOSE(MONTH(B3),"1","x","x","2","x","x","3","x","x","4","x","x")&amp;":"&amp;RIGHT(YEAR(B3),2),MONTH(B3)&amp;"/"&amp;TEXT(YEAR(B3)-2000,"00")&amp;"-"&amp;MONTH(B5)&amp;"/"&amp;TEXT(YEAR(B5)-2000,"00"))</f>
        <v>Q1:12</v>
      </c>
      <c r="E3">
        <f>IF(MONTH(B$3)=1,YEAR(B3),"Year 1")</f>
        <v>2012</v>
      </c>
      <c r="F3" t="str">
        <f>D3</f>
        <v>Q1:12</v>
      </c>
      <c r="G3">
        <f>E3</f>
        <v>2012</v>
      </c>
      <c r="H3">
        <f>G3</f>
        <v>2012</v>
      </c>
    </row>
    <row r="4" spans="1:8" ht="12.75" x14ac:dyDescent="0.2">
      <c r="A4">
        <v>1</v>
      </c>
      <c r="B4" s="195">
        <f>DATE(YEAR(B3),MONTH(B3)+1,DAY(B3))</f>
        <v>40940</v>
      </c>
      <c r="C4">
        <f t="shared" ref="C4:C62" si="0">MOD(MONTH(B4)-1,3)</f>
        <v>1</v>
      </c>
      <c r="D4" s="72" t="s">
        <v>370</v>
      </c>
      <c r="E4" s="72" t="s">
        <v>370</v>
      </c>
      <c r="F4" t="str">
        <f>D6</f>
        <v>Q2:12</v>
      </c>
      <c r="G4" s="72" t="s">
        <v>370</v>
      </c>
      <c r="H4">
        <f>G7</f>
        <v>2013</v>
      </c>
    </row>
    <row r="5" spans="1:8" ht="12.75" x14ac:dyDescent="0.2">
      <c r="A5">
        <v>1</v>
      </c>
      <c r="B5" s="195">
        <f t="shared" ref="B5:B62" si="1">DATE(YEAR(B4),MONTH(B4)+1,DAY(B4))</f>
        <v>40969</v>
      </c>
      <c r="C5">
        <f t="shared" si="0"/>
        <v>2</v>
      </c>
      <c r="D5" s="72" t="s">
        <v>370</v>
      </c>
      <c r="E5" s="72" t="s">
        <v>370</v>
      </c>
      <c r="F5" t="str">
        <f>D9</f>
        <v>Q3:12</v>
      </c>
      <c r="G5" s="72" t="s">
        <v>370</v>
      </c>
      <c r="H5">
        <f>G11</f>
        <v>2014</v>
      </c>
    </row>
    <row r="6" spans="1:8" ht="12.75" x14ac:dyDescent="0.2">
      <c r="A6">
        <v>1</v>
      </c>
      <c r="B6" s="195">
        <f t="shared" si="1"/>
        <v>41000</v>
      </c>
      <c r="C6">
        <f t="shared" si="0"/>
        <v>0</v>
      </c>
      <c r="D6" t="str">
        <f>IF(C6=0,"Q"&amp;CHOOSE(MONTH(B6),"1","x","x","2","x","x","3","x","x","4","x","x")&amp;":"&amp;RIGHT(YEAR(B6),2),MONTH(B6)&amp;"/"&amp;TEXT(YEAR(B6)-2000,"00")&amp;"-"&amp;MONTH(B8)&amp;"/"&amp;TEXT(YEAR(B8)-2000,"00"))</f>
        <v>Q2:12</v>
      </c>
      <c r="E6" s="72" t="s">
        <v>370</v>
      </c>
      <c r="F6" t="str">
        <f>D12</f>
        <v>Q4:12</v>
      </c>
      <c r="G6" s="72" t="s">
        <v>370</v>
      </c>
      <c r="H6">
        <f>G15</f>
        <v>2015</v>
      </c>
    </row>
    <row r="7" spans="1:8" ht="12.75" x14ac:dyDescent="0.2">
      <c r="A7">
        <v>1</v>
      </c>
      <c r="B7" s="195">
        <f t="shared" si="1"/>
        <v>41030</v>
      </c>
      <c r="C7">
        <f t="shared" si="0"/>
        <v>1</v>
      </c>
      <c r="D7" s="72" t="s">
        <v>370</v>
      </c>
      <c r="E7" s="72" t="s">
        <v>370</v>
      </c>
      <c r="F7" t="str">
        <f>D15</f>
        <v>Q1:13</v>
      </c>
      <c r="G7">
        <f>E15</f>
        <v>2013</v>
      </c>
      <c r="H7">
        <f>G19</f>
        <v>2016</v>
      </c>
    </row>
    <row r="8" spans="1:8" ht="12.75" x14ac:dyDescent="0.2">
      <c r="A8">
        <v>1</v>
      </c>
      <c r="B8" s="195">
        <f t="shared" si="1"/>
        <v>41061</v>
      </c>
      <c r="C8">
        <f t="shared" si="0"/>
        <v>2</v>
      </c>
      <c r="D8" s="72" t="s">
        <v>370</v>
      </c>
      <c r="E8" s="72" t="s">
        <v>370</v>
      </c>
      <c r="F8" t="str">
        <f>D18</f>
        <v>Q2:13</v>
      </c>
      <c r="G8" s="72" t="s">
        <v>370</v>
      </c>
    </row>
    <row r="9" spans="1:8" ht="12.75" x14ac:dyDescent="0.2">
      <c r="A9">
        <v>1</v>
      </c>
      <c r="B9" s="195">
        <f t="shared" si="1"/>
        <v>41091</v>
      </c>
      <c r="C9">
        <f t="shared" si="0"/>
        <v>0</v>
      </c>
      <c r="D9" t="str">
        <f>IF(C9=0,"Q"&amp;CHOOSE(MONTH(B9),"1","x","x","2","x","x","3","x","x","4","x","x")&amp;":"&amp;RIGHT(YEAR(B9),2),MONTH(B9)&amp;"/"&amp;TEXT(YEAR(B9)-2000,"00")&amp;"-"&amp;MONTH(B11)&amp;"/"&amp;TEXT(YEAR(B11)-2000,"00"))</f>
        <v>Q3:12</v>
      </c>
      <c r="E9" s="72" t="s">
        <v>370</v>
      </c>
      <c r="F9" t="str">
        <f>D21</f>
        <v>Q3:13</v>
      </c>
      <c r="G9" s="72" t="s">
        <v>370</v>
      </c>
    </row>
    <row r="10" spans="1:8" ht="12.75" x14ac:dyDescent="0.2">
      <c r="A10">
        <v>1</v>
      </c>
      <c r="B10" s="195">
        <f t="shared" si="1"/>
        <v>41122</v>
      </c>
      <c r="C10">
        <f t="shared" si="0"/>
        <v>1</v>
      </c>
      <c r="D10" s="72" t="s">
        <v>370</v>
      </c>
      <c r="E10" s="72" t="s">
        <v>370</v>
      </c>
      <c r="F10" t="str">
        <f>D24</f>
        <v>Q4:13</v>
      </c>
      <c r="G10" s="72" t="s">
        <v>370</v>
      </c>
    </row>
    <row r="11" spans="1:8" ht="12.75" x14ac:dyDescent="0.2">
      <c r="A11">
        <v>1</v>
      </c>
      <c r="B11" s="195">
        <f t="shared" si="1"/>
        <v>41153</v>
      </c>
      <c r="C11">
        <f t="shared" si="0"/>
        <v>2</v>
      </c>
      <c r="D11" s="72" t="s">
        <v>370</v>
      </c>
      <c r="E11" s="72" t="s">
        <v>370</v>
      </c>
      <c r="F11" t="str">
        <f>D27</f>
        <v>Q1:14</v>
      </c>
      <c r="G11">
        <f>E27</f>
        <v>2014</v>
      </c>
    </row>
    <row r="12" spans="1:8" ht="12.75" x14ac:dyDescent="0.2">
      <c r="A12">
        <v>1</v>
      </c>
      <c r="B12" s="195">
        <f t="shared" si="1"/>
        <v>41183</v>
      </c>
      <c r="C12">
        <f t="shared" si="0"/>
        <v>0</v>
      </c>
      <c r="D12" t="str">
        <f>IF(C12=0,"Q"&amp;CHOOSE(MONTH(B12),"1","x","x","2","x","x","3","x","x","4","x","x")&amp;":"&amp;RIGHT(YEAR(B12),2),MONTH(B12)&amp;"/"&amp;TEXT(YEAR(B12)-2000,"00")&amp;"-"&amp;MONTH(B14)&amp;"/"&amp;TEXT(YEAR(B14)-2000,"00"))</f>
        <v>Q4:12</v>
      </c>
      <c r="E12" s="72" t="s">
        <v>370</v>
      </c>
      <c r="F12" t="str">
        <f>D30</f>
        <v>Q2:14</v>
      </c>
      <c r="G12" s="72" t="s">
        <v>370</v>
      </c>
    </row>
    <row r="13" spans="1:8" ht="12.75" x14ac:dyDescent="0.2">
      <c r="A13">
        <v>1</v>
      </c>
      <c r="B13" s="195">
        <f t="shared" si="1"/>
        <v>41214</v>
      </c>
      <c r="C13">
        <f t="shared" si="0"/>
        <v>1</v>
      </c>
      <c r="D13" s="72" t="s">
        <v>370</v>
      </c>
      <c r="E13" s="72" t="s">
        <v>370</v>
      </c>
      <c r="F13" t="str">
        <f>D33</f>
        <v>Q3:14</v>
      </c>
      <c r="G13" s="72" t="s">
        <v>370</v>
      </c>
    </row>
    <row r="14" spans="1:8" ht="12.75" x14ac:dyDescent="0.2">
      <c r="A14">
        <v>1</v>
      </c>
      <c r="B14" s="195">
        <f t="shared" si="1"/>
        <v>41244</v>
      </c>
      <c r="C14">
        <f t="shared" si="0"/>
        <v>2</v>
      </c>
      <c r="D14" s="72" t="s">
        <v>370</v>
      </c>
      <c r="E14" s="72" t="s">
        <v>370</v>
      </c>
      <c r="F14" t="str">
        <f>D36</f>
        <v>Q4:14</v>
      </c>
      <c r="G14" s="72" t="s">
        <v>370</v>
      </c>
    </row>
    <row r="15" spans="1:8" ht="12.75" x14ac:dyDescent="0.2">
      <c r="A15">
        <f>A3+1</f>
        <v>2</v>
      </c>
      <c r="B15" s="195">
        <f t="shared" si="1"/>
        <v>41275</v>
      </c>
      <c r="C15">
        <f t="shared" si="0"/>
        <v>0</v>
      </c>
      <c r="D15" t="str">
        <f>IF(C15=0,"Q"&amp;CHOOSE(MONTH(B15),"1","x","x","2","x","x","3","x","x","4","x","x")&amp;":"&amp;RIGHT(YEAR(B15),2),MONTH(B15)&amp;"/"&amp;TEXT(YEAR(B15)-2000,"00")&amp;"-"&amp;MONTH(B17)&amp;"/"&amp;TEXT(YEAR(B17)-2000,"00"))</f>
        <v>Q1:13</v>
      </c>
      <c r="E15">
        <f>IF(MONTH(B$3)=1,E3+1,"Year 2")</f>
        <v>2013</v>
      </c>
      <c r="F15" t="str">
        <f>D39</f>
        <v>Q1:15</v>
      </c>
      <c r="G15">
        <f>E39</f>
        <v>2015</v>
      </c>
    </row>
    <row r="16" spans="1:8" ht="12.75" x14ac:dyDescent="0.2">
      <c r="A16">
        <f t="shared" ref="A16:A62" si="2">A4+1</f>
        <v>2</v>
      </c>
      <c r="B16" s="195">
        <f t="shared" si="1"/>
        <v>41306</v>
      </c>
      <c r="C16">
        <f t="shared" si="0"/>
        <v>1</v>
      </c>
      <c r="D16" s="72" t="s">
        <v>370</v>
      </c>
      <c r="E16" s="72" t="s">
        <v>370</v>
      </c>
      <c r="F16" t="str">
        <f>D42</f>
        <v>Q2:15</v>
      </c>
      <c r="G16" s="72" t="s">
        <v>370</v>
      </c>
    </row>
    <row r="17" spans="1:7" ht="12.75" x14ac:dyDescent="0.2">
      <c r="A17">
        <f t="shared" si="2"/>
        <v>2</v>
      </c>
      <c r="B17" s="195">
        <f t="shared" si="1"/>
        <v>41334</v>
      </c>
      <c r="C17">
        <f t="shared" si="0"/>
        <v>2</v>
      </c>
      <c r="D17" s="72" t="s">
        <v>370</v>
      </c>
      <c r="E17" s="72" t="s">
        <v>370</v>
      </c>
      <c r="F17" t="str">
        <f>D45</f>
        <v>Q3:15</v>
      </c>
      <c r="G17" s="72" t="s">
        <v>370</v>
      </c>
    </row>
    <row r="18" spans="1:7" ht="12.75" x14ac:dyDescent="0.2">
      <c r="A18">
        <f t="shared" si="2"/>
        <v>2</v>
      </c>
      <c r="B18" s="195">
        <f t="shared" si="1"/>
        <v>41365</v>
      </c>
      <c r="C18">
        <f t="shared" si="0"/>
        <v>0</v>
      </c>
      <c r="D18" t="str">
        <f>IF(C18=0,"Q"&amp;CHOOSE(MONTH(B18),"1","x","x","2","x","x","3","x","x","4","x","x")&amp;":"&amp;RIGHT(YEAR(B18),2),MONTH(B18)&amp;"/"&amp;TEXT(YEAR(B18)-2000,"00")&amp;"-"&amp;MONTH(B20)&amp;"/"&amp;TEXT(YEAR(B20)-2000,"00"))</f>
        <v>Q2:13</v>
      </c>
      <c r="E18" s="72" t="s">
        <v>370</v>
      </c>
      <c r="F18" t="str">
        <f>D48</f>
        <v>Q4:15</v>
      </c>
      <c r="G18" s="72" t="s">
        <v>370</v>
      </c>
    </row>
    <row r="19" spans="1:7" ht="12.75" x14ac:dyDescent="0.2">
      <c r="A19">
        <f t="shared" si="2"/>
        <v>2</v>
      </c>
      <c r="B19" s="195">
        <f t="shared" si="1"/>
        <v>41395</v>
      </c>
      <c r="C19">
        <f t="shared" si="0"/>
        <v>1</v>
      </c>
      <c r="D19" s="72" t="s">
        <v>370</v>
      </c>
      <c r="E19" s="72" t="s">
        <v>370</v>
      </c>
      <c r="F19" t="str">
        <f>D51</f>
        <v>Q1:16</v>
      </c>
      <c r="G19">
        <f>E51</f>
        <v>2016</v>
      </c>
    </row>
    <row r="20" spans="1:7" ht="12.75" x14ac:dyDescent="0.2">
      <c r="A20">
        <f t="shared" si="2"/>
        <v>2</v>
      </c>
      <c r="B20" s="195">
        <f t="shared" si="1"/>
        <v>41426</v>
      </c>
      <c r="C20">
        <f t="shared" si="0"/>
        <v>2</v>
      </c>
      <c r="D20" s="72" t="s">
        <v>370</v>
      </c>
      <c r="E20" s="72" t="s">
        <v>370</v>
      </c>
      <c r="F20" t="str">
        <f>D54</f>
        <v>Q2:16</v>
      </c>
      <c r="G20" s="72" t="s">
        <v>370</v>
      </c>
    </row>
    <row r="21" spans="1:7" ht="12.75" x14ac:dyDescent="0.2">
      <c r="A21">
        <f t="shared" si="2"/>
        <v>2</v>
      </c>
      <c r="B21" s="195">
        <f t="shared" si="1"/>
        <v>41456</v>
      </c>
      <c r="C21">
        <f t="shared" si="0"/>
        <v>0</v>
      </c>
      <c r="D21" t="str">
        <f>IF(C21=0,"Q"&amp;CHOOSE(MONTH(B21),"1","x","x","2","x","x","3","x","x","4","x","x")&amp;":"&amp;RIGHT(YEAR(B21),2),MONTH(B21)&amp;"/"&amp;TEXT(YEAR(B21)-2000,"00")&amp;"-"&amp;MONTH(B23)&amp;"/"&amp;TEXT(YEAR(B23)-2000,"00"))</f>
        <v>Q3:13</v>
      </c>
      <c r="E21" s="72" t="s">
        <v>370</v>
      </c>
      <c r="F21" t="str">
        <f>D57</f>
        <v>Q3:16</v>
      </c>
      <c r="G21" s="72" t="s">
        <v>370</v>
      </c>
    </row>
    <row r="22" spans="1:7" ht="12.75" x14ac:dyDescent="0.2">
      <c r="A22">
        <f t="shared" si="2"/>
        <v>2</v>
      </c>
      <c r="B22" s="195">
        <f t="shared" si="1"/>
        <v>41487</v>
      </c>
      <c r="C22">
        <f t="shared" si="0"/>
        <v>1</v>
      </c>
      <c r="D22" s="72" t="s">
        <v>370</v>
      </c>
      <c r="E22" s="72" t="s">
        <v>370</v>
      </c>
      <c r="F22" t="str">
        <f>D60</f>
        <v>Q4:16</v>
      </c>
      <c r="G22" s="72" t="s">
        <v>370</v>
      </c>
    </row>
    <row r="23" spans="1:7" ht="12.75" x14ac:dyDescent="0.2">
      <c r="A23">
        <f t="shared" si="2"/>
        <v>2</v>
      </c>
      <c r="B23" s="195">
        <f t="shared" si="1"/>
        <v>41518</v>
      </c>
      <c r="C23">
        <f t="shared" si="0"/>
        <v>2</v>
      </c>
      <c r="D23" s="72" t="s">
        <v>370</v>
      </c>
      <c r="E23" s="72" t="s">
        <v>370</v>
      </c>
    </row>
    <row r="24" spans="1:7" ht="12.75" x14ac:dyDescent="0.2">
      <c r="A24">
        <f t="shared" si="2"/>
        <v>2</v>
      </c>
      <c r="B24" s="195">
        <f t="shared" si="1"/>
        <v>41548</v>
      </c>
      <c r="C24">
        <f t="shared" si="0"/>
        <v>0</v>
      </c>
      <c r="D24" t="str">
        <f>IF(C24=0,"Q"&amp;CHOOSE(MONTH(B24),"1","x","x","2","x","x","3","x","x","4","x","x")&amp;":"&amp;RIGHT(YEAR(B24),2),MONTH(B24)&amp;"/"&amp;TEXT(YEAR(B24)-2000,"00")&amp;"-"&amp;MONTH(B26)&amp;"/"&amp;TEXT(YEAR(B26)-2000,"00"))</f>
        <v>Q4:13</v>
      </c>
      <c r="E24" s="72" t="s">
        <v>370</v>
      </c>
    </row>
    <row r="25" spans="1:7" ht="12.75" x14ac:dyDescent="0.2">
      <c r="A25">
        <f t="shared" si="2"/>
        <v>2</v>
      </c>
      <c r="B25" s="195">
        <f t="shared" si="1"/>
        <v>41579</v>
      </c>
      <c r="C25">
        <f t="shared" si="0"/>
        <v>1</v>
      </c>
      <c r="D25" s="72" t="s">
        <v>370</v>
      </c>
      <c r="E25" s="72" t="s">
        <v>370</v>
      </c>
    </row>
    <row r="26" spans="1:7" ht="12.75" x14ac:dyDescent="0.2">
      <c r="A26">
        <f t="shared" si="2"/>
        <v>2</v>
      </c>
      <c r="B26" s="195">
        <f t="shared" si="1"/>
        <v>41609</v>
      </c>
      <c r="C26">
        <f t="shared" si="0"/>
        <v>2</v>
      </c>
      <c r="D26" s="72" t="s">
        <v>370</v>
      </c>
      <c r="E26" s="72" t="s">
        <v>370</v>
      </c>
    </row>
    <row r="27" spans="1:7" ht="12.75" x14ac:dyDescent="0.2">
      <c r="A27">
        <f t="shared" si="2"/>
        <v>3</v>
      </c>
      <c r="B27" s="195">
        <f t="shared" si="1"/>
        <v>41640</v>
      </c>
      <c r="C27">
        <f t="shared" si="0"/>
        <v>0</v>
      </c>
      <c r="D27" t="str">
        <f>IF(C27=0,"Q"&amp;CHOOSE(MONTH(B27),"1","x","x","2","x","x","3","x","x","4","x","x")&amp;":"&amp;RIGHT(YEAR(B27),2),MONTH(B27)&amp;"/"&amp;TEXT(YEAR(B27)-2000,"00")&amp;"-"&amp;MONTH(B29)&amp;"/"&amp;TEXT(YEAR(B29)-2000,"00"))</f>
        <v>Q1:14</v>
      </c>
      <c r="E27">
        <f>IF(MONTH(B$3)=1,E15+1,"Year 3")</f>
        <v>2014</v>
      </c>
    </row>
    <row r="28" spans="1:7" ht="12.75" x14ac:dyDescent="0.2">
      <c r="A28">
        <f t="shared" si="2"/>
        <v>3</v>
      </c>
      <c r="B28" s="195">
        <f t="shared" si="1"/>
        <v>41671</v>
      </c>
      <c r="C28">
        <f t="shared" si="0"/>
        <v>1</v>
      </c>
      <c r="D28" s="72" t="s">
        <v>370</v>
      </c>
      <c r="E28" s="72" t="s">
        <v>370</v>
      </c>
    </row>
    <row r="29" spans="1:7" ht="12.75" x14ac:dyDescent="0.2">
      <c r="A29">
        <f t="shared" si="2"/>
        <v>3</v>
      </c>
      <c r="B29" s="195">
        <f t="shared" si="1"/>
        <v>41699</v>
      </c>
      <c r="C29">
        <f t="shared" si="0"/>
        <v>2</v>
      </c>
      <c r="D29" s="72" t="s">
        <v>370</v>
      </c>
      <c r="E29" s="72" t="s">
        <v>370</v>
      </c>
    </row>
    <row r="30" spans="1:7" ht="12.75" x14ac:dyDescent="0.2">
      <c r="A30">
        <f t="shared" si="2"/>
        <v>3</v>
      </c>
      <c r="B30" s="195">
        <f t="shared" si="1"/>
        <v>41730</v>
      </c>
      <c r="C30">
        <f t="shared" si="0"/>
        <v>0</v>
      </c>
      <c r="D30" t="str">
        <f>IF(C30=0,"Q"&amp;CHOOSE(MONTH(B30),"1","x","x","2","x","x","3","x","x","4","x","x")&amp;":"&amp;RIGHT(YEAR(B30),2),MONTH(B30)&amp;"/"&amp;TEXT(YEAR(B30)-2000,"00")&amp;"-"&amp;MONTH(B32)&amp;"/"&amp;TEXT(YEAR(B32)-2000,"00"))</f>
        <v>Q2:14</v>
      </c>
      <c r="E30" s="72" t="s">
        <v>370</v>
      </c>
    </row>
    <row r="31" spans="1:7" ht="12.75" x14ac:dyDescent="0.2">
      <c r="A31">
        <f t="shared" si="2"/>
        <v>3</v>
      </c>
      <c r="B31" s="195">
        <f t="shared" si="1"/>
        <v>41760</v>
      </c>
      <c r="C31">
        <f t="shared" si="0"/>
        <v>1</v>
      </c>
      <c r="D31" s="72" t="s">
        <v>370</v>
      </c>
      <c r="E31" s="72" t="s">
        <v>370</v>
      </c>
    </row>
    <row r="32" spans="1:7" ht="12.75" x14ac:dyDescent="0.2">
      <c r="A32">
        <f t="shared" si="2"/>
        <v>3</v>
      </c>
      <c r="B32" s="195">
        <f t="shared" si="1"/>
        <v>41791</v>
      </c>
      <c r="C32">
        <f t="shared" si="0"/>
        <v>2</v>
      </c>
      <c r="D32" s="72" t="s">
        <v>370</v>
      </c>
      <c r="E32" s="72" t="s">
        <v>370</v>
      </c>
    </row>
    <row r="33" spans="1:5" ht="12.75" x14ac:dyDescent="0.2">
      <c r="A33">
        <f t="shared" si="2"/>
        <v>3</v>
      </c>
      <c r="B33" s="195">
        <f t="shared" si="1"/>
        <v>41821</v>
      </c>
      <c r="C33">
        <f t="shared" si="0"/>
        <v>0</v>
      </c>
      <c r="D33" t="str">
        <f>IF(C33=0,"Q"&amp;CHOOSE(MONTH(B33),"1","x","x","2","x","x","3","x","x","4","x","x")&amp;":"&amp;RIGHT(YEAR(B33),2),MONTH(B33)&amp;"/"&amp;TEXT(YEAR(B33)-2000,"00")&amp;"-"&amp;MONTH(B35)&amp;"/"&amp;TEXT(YEAR(B35)-2000,"00"))</f>
        <v>Q3:14</v>
      </c>
      <c r="E33" s="72" t="s">
        <v>370</v>
      </c>
    </row>
    <row r="34" spans="1:5" ht="12.75" x14ac:dyDescent="0.2">
      <c r="A34">
        <f t="shared" si="2"/>
        <v>3</v>
      </c>
      <c r="B34" s="195">
        <f t="shared" si="1"/>
        <v>41852</v>
      </c>
      <c r="C34">
        <f t="shared" si="0"/>
        <v>1</v>
      </c>
      <c r="D34" s="72" t="s">
        <v>370</v>
      </c>
      <c r="E34" s="72" t="s">
        <v>370</v>
      </c>
    </row>
    <row r="35" spans="1:5" ht="12.75" x14ac:dyDescent="0.2">
      <c r="A35">
        <f t="shared" si="2"/>
        <v>3</v>
      </c>
      <c r="B35" s="195">
        <f t="shared" si="1"/>
        <v>41883</v>
      </c>
      <c r="C35">
        <f t="shared" si="0"/>
        <v>2</v>
      </c>
      <c r="D35" s="72" t="s">
        <v>370</v>
      </c>
      <c r="E35" s="72" t="s">
        <v>370</v>
      </c>
    </row>
    <row r="36" spans="1:5" ht="12.75" x14ac:dyDescent="0.2">
      <c r="A36">
        <f t="shared" si="2"/>
        <v>3</v>
      </c>
      <c r="B36" s="195">
        <f t="shared" si="1"/>
        <v>41913</v>
      </c>
      <c r="C36">
        <f t="shared" si="0"/>
        <v>0</v>
      </c>
      <c r="D36" t="str">
        <f>IF(C36=0,"Q"&amp;CHOOSE(MONTH(B36),"1","x","x","2","x","x","3","x","x","4","x","x")&amp;":"&amp;RIGHT(YEAR(B36),2),MONTH(B36)&amp;"/"&amp;TEXT(YEAR(B36)-2000,"00")&amp;"-"&amp;MONTH(B38)&amp;"/"&amp;TEXT(YEAR(B38)-2000,"00"))</f>
        <v>Q4:14</v>
      </c>
      <c r="E36" s="72" t="s">
        <v>370</v>
      </c>
    </row>
    <row r="37" spans="1:5" ht="12.75" x14ac:dyDescent="0.2">
      <c r="A37">
        <f t="shared" si="2"/>
        <v>3</v>
      </c>
      <c r="B37" s="195">
        <f t="shared" si="1"/>
        <v>41944</v>
      </c>
      <c r="C37">
        <f t="shared" si="0"/>
        <v>1</v>
      </c>
      <c r="D37" s="72" t="s">
        <v>370</v>
      </c>
      <c r="E37" s="72" t="s">
        <v>370</v>
      </c>
    </row>
    <row r="38" spans="1:5" ht="12.75" x14ac:dyDescent="0.2">
      <c r="A38">
        <f t="shared" si="2"/>
        <v>3</v>
      </c>
      <c r="B38" s="195">
        <f t="shared" si="1"/>
        <v>41974</v>
      </c>
      <c r="C38">
        <f t="shared" si="0"/>
        <v>2</v>
      </c>
      <c r="D38" s="72" t="s">
        <v>370</v>
      </c>
      <c r="E38" s="72" t="s">
        <v>370</v>
      </c>
    </row>
    <row r="39" spans="1:5" ht="12.75" x14ac:dyDescent="0.2">
      <c r="A39">
        <f t="shared" si="2"/>
        <v>4</v>
      </c>
      <c r="B39" s="195">
        <f t="shared" si="1"/>
        <v>42005</v>
      </c>
      <c r="C39">
        <f t="shared" si="0"/>
        <v>0</v>
      </c>
      <c r="D39" t="str">
        <f>IF(C39=0,"Q"&amp;CHOOSE(MONTH(B39),"1","x","x","2","x","x","3","x","x","4","x","x")&amp;":"&amp;RIGHT(YEAR(B39),2),MONTH(B39)&amp;"/"&amp;TEXT(YEAR(B39)-2000,"00")&amp;"-"&amp;MONTH(B41)&amp;"/"&amp;TEXT(YEAR(B41)-2000,"00"))</f>
        <v>Q1:15</v>
      </c>
      <c r="E39">
        <f>IF(MONTH(B$3)=1,E27+1,"Year 4")</f>
        <v>2015</v>
      </c>
    </row>
    <row r="40" spans="1:5" ht="12.75" x14ac:dyDescent="0.2">
      <c r="A40">
        <f t="shared" si="2"/>
        <v>4</v>
      </c>
      <c r="B40" s="195">
        <f t="shared" si="1"/>
        <v>42036</v>
      </c>
      <c r="C40">
        <f t="shared" si="0"/>
        <v>1</v>
      </c>
      <c r="D40" s="72" t="s">
        <v>370</v>
      </c>
      <c r="E40" s="72" t="s">
        <v>370</v>
      </c>
    </row>
    <row r="41" spans="1:5" ht="12.75" x14ac:dyDescent="0.2">
      <c r="A41">
        <f t="shared" si="2"/>
        <v>4</v>
      </c>
      <c r="B41" s="195">
        <f t="shared" si="1"/>
        <v>42064</v>
      </c>
      <c r="C41">
        <f t="shared" si="0"/>
        <v>2</v>
      </c>
      <c r="D41" s="72" t="s">
        <v>370</v>
      </c>
      <c r="E41" s="72" t="s">
        <v>370</v>
      </c>
    </row>
    <row r="42" spans="1:5" ht="12.75" x14ac:dyDescent="0.2">
      <c r="A42">
        <f t="shared" si="2"/>
        <v>4</v>
      </c>
      <c r="B42" s="195">
        <f t="shared" si="1"/>
        <v>42095</v>
      </c>
      <c r="C42">
        <f t="shared" si="0"/>
        <v>0</v>
      </c>
      <c r="D42" t="str">
        <f>IF(C42=0,"Q"&amp;CHOOSE(MONTH(B42),"1","x","x","2","x","x","3","x","x","4","x","x")&amp;":"&amp;RIGHT(YEAR(B42),2),MONTH(B42)&amp;"/"&amp;TEXT(YEAR(B42)-2000,"00")&amp;"-"&amp;MONTH(B44)&amp;"/"&amp;TEXT(YEAR(B44)-2000,"00"))</f>
        <v>Q2:15</v>
      </c>
      <c r="E42" s="72" t="s">
        <v>370</v>
      </c>
    </row>
    <row r="43" spans="1:5" ht="12.75" x14ac:dyDescent="0.2">
      <c r="A43">
        <f t="shared" si="2"/>
        <v>4</v>
      </c>
      <c r="B43" s="195">
        <f t="shared" si="1"/>
        <v>42125</v>
      </c>
      <c r="C43">
        <f t="shared" si="0"/>
        <v>1</v>
      </c>
      <c r="D43" s="72" t="s">
        <v>370</v>
      </c>
      <c r="E43" s="72" t="s">
        <v>370</v>
      </c>
    </row>
    <row r="44" spans="1:5" ht="12.75" x14ac:dyDescent="0.2">
      <c r="A44">
        <f t="shared" si="2"/>
        <v>4</v>
      </c>
      <c r="B44" s="195">
        <f t="shared" si="1"/>
        <v>42156</v>
      </c>
      <c r="C44">
        <f t="shared" si="0"/>
        <v>2</v>
      </c>
      <c r="D44" s="72" t="s">
        <v>370</v>
      </c>
      <c r="E44" s="72" t="s">
        <v>370</v>
      </c>
    </row>
    <row r="45" spans="1:5" ht="12.75" x14ac:dyDescent="0.2">
      <c r="A45">
        <f t="shared" si="2"/>
        <v>4</v>
      </c>
      <c r="B45" s="195">
        <f t="shared" si="1"/>
        <v>42186</v>
      </c>
      <c r="C45">
        <f t="shared" si="0"/>
        <v>0</v>
      </c>
      <c r="D45" t="str">
        <f>IF(C45=0,"Q"&amp;CHOOSE(MONTH(B45),"1","x","x","2","x","x","3","x","x","4","x","x")&amp;":"&amp;RIGHT(YEAR(B45),2),MONTH(B45)&amp;"/"&amp;TEXT(YEAR(B45)-2000,"00")&amp;"-"&amp;MONTH(B47)&amp;"/"&amp;TEXT(YEAR(B47)-2000,"00"))</f>
        <v>Q3:15</v>
      </c>
      <c r="E45" s="72" t="s">
        <v>370</v>
      </c>
    </row>
    <row r="46" spans="1:5" ht="12.75" x14ac:dyDescent="0.2">
      <c r="A46">
        <f t="shared" si="2"/>
        <v>4</v>
      </c>
      <c r="B46" s="195">
        <f t="shared" si="1"/>
        <v>42217</v>
      </c>
      <c r="C46">
        <f t="shared" si="0"/>
        <v>1</v>
      </c>
      <c r="D46" s="72" t="s">
        <v>370</v>
      </c>
      <c r="E46" s="72" t="s">
        <v>370</v>
      </c>
    </row>
    <row r="47" spans="1:5" ht="12.75" x14ac:dyDescent="0.2">
      <c r="A47">
        <f t="shared" si="2"/>
        <v>4</v>
      </c>
      <c r="B47" s="195">
        <f t="shared" si="1"/>
        <v>42248</v>
      </c>
      <c r="C47">
        <f t="shared" si="0"/>
        <v>2</v>
      </c>
      <c r="D47" s="72" t="s">
        <v>370</v>
      </c>
      <c r="E47" s="72" t="s">
        <v>370</v>
      </c>
    </row>
    <row r="48" spans="1:5" ht="12.75" x14ac:dyDescent="0.2">
      <c r="A48">
        <f t="shared" si="2"/>
        <v>4</v>
      </c>
      <c r="B48" s="195">
        <f t="shared" si="1"/>
        <v>42278</v>
      </c>
      <c r="C48">
        <f t="shared" si="0"/>
        <v>0</v>
      </c>
      <c r="D48" t="str">
        <f>IF(C48=0,"Q"&amp;CHOOSE(MONTH(B48),"1","x","x","2","x","x","3","x","x","4","x","x")&amp;":"&amp;RIGHT(YEAR(B48),2),MONTH(B48)&amp;"/"&amp;TEXT(YEAR(B48)-2000,"00")&amp;"-"&amp;MONTH(B50)&amp;"/"&amp;TEXT(YEAR(B50)-2000,"00"))</f>
        <v>Q4:15</v>
      </c>
      <c r="E48" s="72" t="s">
        <v>370</v>
      </c>
    </row>
    <row r="49" spans="1:5" ht="12.75" x14ac:dyDescent="0.2">
      <c r="A49">
        <f t="shared" si="2"/>
        <v>4</v>
      </c>
      <c r="B49" s="195">
        <f t="shared" si="1"/>
        <v>42309</v>
      </c>
      <c r="C49">
        <f t="shared" si="0"/>
        <v>1</v>
      </c>
      <c r="D49" s="72" t="s">
        <v>370</v>
      </c>
      <c r="E49" s="72" t="s">
        <v>370</v>
      </c>
    </row>
    <row r="50" spans="1:5" ht="12.75" x14ac:dyDescent="0.2">
      <c r="A50">
        <f t="shared" si="2"/>
        <v>4</v>
      </c>
      <c r="B50" s="195">
        <f t="shared" si="1"/>
        <v>42339</v>
      </c>
      <c r="C50">
        <f t="shared" si="0"/>
        <v>2</v>
      </c>
      <c r="D50" s="72" t="s">
        <v>370</v>
      </c>
      <c r="E50" s="72" t="s">
        <v>370</v>
      </c>
    </row>
    <row r="51" spans="1:5" ht="12.75" x14ac:dyDescent="0.2">
      <c r="A51">
        <f t="shared" si="2"/>
        <v>5</v>
      </c>
      <c r="B51" s="195">
        <f t="shared" si="1"/>
        <v>42370</v>
      </c>
      <c r="C51">
        <f t="shared" si="0"/>
        <v>0</v>
      </c>
      <c r="D51" t="str">
        <f>IF(C51=0,"Q"&amp;CHOOSE(MONTH(B51),"1","x","x","2","x","x","3","x","x","4","x","x")&amp;":"&amp;RIGHT(YEAR(B51),2),MONTH(B51)&amp;"/"&amp;TEXT(YEAR(B51)-2000,"00")&amp;"-"&amp;MONTH(B53)&amp;"/"&amp;TEXT(YEAR(B53)-2000,"00"))</f>
        <v>Q1:16</v>
      </c>
      <c r="E51">
        <f>IF(MONTH(B$3)=1,E39+1,"Year 5")</f>
        <v>2016</v>
      </c>
    </row>
    <row r="52" spans="1:5" ht="12.75" x14ac:dyDescent="0.2">
      <c r="A52">
        <f t="shared" si="2"/>
        <v>5</v>
      </c>
      <c r="B52" s="195">
        <f t="shared" si="1"/>
        <v>42401</v>
      </c>
      <c r="C52">
        <f t="shared" si="0"/>
        <v>1</v>
      </c>
      <c r="D52" s="72" t="s">
        <v>370</v>
      </c>
      <c r="E52" s="72" t="s">
        <v>370</v>
      </c>
    </row>
    <row r="53" spans="1:5" ht="12.75" x14ac:dyDescent="0.2">
      <c r="A53">
        <f t="shared" si="2"/>
        <v>5</v>
      </c>
      <c r="B53" s="195">
        <f t="shared" si="1"/>
        <v>42430</v>
      </c>
      <c r="C53">
        <f t="shared" si="0"/>
        <v>2</v>
      </c>
      <c r="D53" s="72" t="s">
        <v>370</v>
      </c>
      <c r="E53" s="72" t="s">
        <v>370</v>
      </c>
    </row>
    <row r="54" spans="1:5" ht="12.75" x14ac:dyDescent="0.2">
      <c r="A54">
        <f t="shared" si="2"/>
        <v>5</v>
      </c>
      <c r="B54" s="195">
        <f t="shared" si="1"/>
        <v>42461</v>
      </c>
      <c r="C54">
        <f t="shared" si="0"/>
        <v>0</v>
      </c>
      <c r="D54" t="str">
        <f>IF(C54=0,"Q"&amp;CHOOSE(MONTH(B54),"1","x","x","2","x","x","3","x","x","4","x","x")&amp;":"&amp;RIGHT(YEAR(B54),2),MONTH(B54)&amp;"/"&amp;TEXT(YEAR(B54)-2000,"00")&amp;"-"&amp;MONTH(B56)&amp;"/"&amp;TEXT(YEAR(B56)-2000,"00"))</f>
        <v>Q2:16</v>
      </c>
      <c r="E54" s="72" t="s">
        <v>370</v>
      </c>
    </row>
    <row r="55" spans="1:5" ht="12.75" x14ac:dyDescent="0.2">
      <c r="A55">
        <f t="shared" si="2"/>
        <v>5</v>
      </c>
      <c r="B55" s="195">
        <f t="shared" si="1"/>
        <v>42491</v>
      </c>
      <c r="C55">
        <f t="shared" si="0"/>
        <v>1</v>
      </c>
      <c r="D55" s="72" t="s">
        <v>370</v>
      </c>
      <c r="E55" s="72" t="s">
        <v>370</v>
      </c>
    </row>
    <row r="56" spans="1:5" ht="12.75" x14ac:dyDescent="0.2">
      <c r="A56">
        <f t="shared" si="2"/>
        <v>5</v>
      </c>
      <c r="B56" s="195">
        <f t="shared" si="1"/>
        <v>42522</v>
      </c>
      <c r="C56">
        <f t="shared" si="0"/>
        <v>2</v>
      </c>
      <c r="D56" s="72" t="s">
        <v>370</v>
      </c>
      <c r="E56" s="72" t="s">
        <v>370</v>
      </c>
    </row>
    <row r="57" spans="1:5" ht="12.75" x14ac:dyDescent="0.2">
      <c r="A57">
        <f t="shared" si="2"/>
        <v>5</v>
      </c>
      <c r="B57" s="195">
        <f t="shared" si="1"/>
        <v>42552</v>
      </c>
      <c r="C57">
        <f t="shared" si="0"/>
        <v>0</v>
      </c>
      <c r="D57" t="str">
        <f>IF(C57=0,"Q"&amp;CHOOSE(MONTH(B57),"1","x","x","2","x","x","3","x","x","4","x","x")&amp;":"&amp;RIGHT(YEAR(B57),2),MONTH(B57)&amp;"/"&amp;TEXT(YEAR(B57)-2000,"00")&amp;"-"&amp;MONTH(B59)&amp;"/"&amp;TEXT(YEAR(B59)-2000,"00"))</f>
        <v>Q3:16</v>
      </c>
      <c r="E57" s="72" t="s">
        <v>370</v>
      </c>
    </row>
    <row r="58" spans="1:5" ht="12.75" x14ac:dyDescent="0.2">
      <c r="A58">
        <f t="shared" si="2"/>
        <v>5</v>
      </c>
      <c r="B58" s="195">
        <f t="shared" si="1"/>
        <v>42583</v>
      </c>
      <c r="C58">
        <f t="shared" si="0"/>
        <v>1</v>
      </c>
      <c r="D58" s="72" t="s">
        <v>370</v>
      </c>
      <c r="E58" s="72" t="s">
        <v>370</v>
      </c>
    </row>
    <row r="59" spans="1:5" ht="12.75" x14ac:dyDescent="0.2">
      <c r="A59">
        <f t="shared" si="2"/>
        <v>5</v>
      </c>
      <c r="B59" s="195">
        <f t="shared" si="1"/>
        <v>42614</v>
      </c>
      <c r="C59">
        <f t="shared" si="0"/>
        <v>2</v>
      </c>
      <c r="D59" s="72" t="s">
        <v>370</v>
      </c>
      <c r="E59" s="72" t="s">
        <v>370</v>
      </c>
    </row>
    <row r="60" spans="1:5" ht="12.75" x14ac:dyDescent="0.2">
      <c r="A60">
        <f t="shared" si="2"/>
        <v>5</v>
      </c>
      <c r="B60" s="195">
        <f t="shared" si="1"/>
        <v>42644</v>
      </c>
      <c r="C60">
        <f t="shared" si="0"/>
        <v>0</v>
      </c>
      <c r="D60" t="str">
        <f>IF(C60=0,"Q"&amp;CHOOSE(MONTH(B60),"1","x","x","2","x","x","3","x","x","4","x","x")&amp;":"&amp;RIGHT(YEAR(B60),2),MONTH(B60)&amp;"/"&amp;TEXT(YEAR(B60)-2000,"00")&amp;"-"&amp;MONTH(B62)&amp;"/"&amp;TEXT(YEAR(B62)-2000,"00"))</f>
        <v>Q4:16</v>
      </c>
      <c r="E60" s="72" t="s">
        <v>370</v>
      </c>
    </row>
    <row r="61" spans="1:5" ht="12.75" x14ac:dyDescent="0.2">
      <c r="A61">
        <f t="shared" si="2"/>
        <v>5</v>
      </c>
      <c r="B61" s="195">
        <f t="shared" si="1"/>
        <v>42675</v>
      </c>
      <c r="C61">
        <f t="shared" si="0"/>
        <v>1</v>
      </c>
      <c r="D61" s="72" t="s">
        <v>370</v>
      </c>
      <c r="E61" s="72" t="s">
        <v>370</v>
      </c>
    </row>
    <row r="62" spans="1:5" ht="12.75" x14ac:dyDescent="0.2">
      <c r="A62">
        <f t="shared" si="2"/>
        <v>5</v>
      </c>
      <c r="B62" s="195">
        <f t="shared" si="1"/>
        <v>42705</v>
      </c>
      <c r="C62">
        <f t="shared" si="0"/>
        <v>2</v>
      </c>
      <c r="D62" s="72" t="s">
        <v>370</v>
      </c>
      <c r="E62" s="72" t="s">
        <v>370</v>
      </c>
    </row>
  </sheetData>
  <phoneticPr fontId="0" type="noConversion"/>
  <pageMargins left="0.75" right="0.75" top="1" bottom="1" header="0.5" footer="0.5"/>
  <pageSetup orientation="portrait" r:id="rId1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 enableFormatConditionsCalculation="0"/>
  <dimension ref="A1:DJ821"/>
  <sheetViews>
    <sheetView showGridLines="0" zoomScaleNormal="100" zoomScalePageLayoutView="115" workbookViewId="0">
      <pane xSplit="5" ySplit="2" topLeftCell="K105" activePane="bottomRight" state="frozen"/>
      <selection activeCell="A45" sqref="A45"/>
      <selection pane="topRight" activeCell="A45" sqref="A45"/>
      <selection pane="bottomLeft" activeCell="A45" sqref="A45"/>
      <selection pane="bottomRight" activeCell="K55" sqref="K55"/>
    </sheetView>
  </sheetViews>
  <sheetFormatPr defaultColWidth="8.85546875" defaultRowHeight="12" x14ac:dyDescent="0.2"/>
  <cols>
    <col min="1" max="1" width="52.42578125" customWidth="1"/>
    <col min="2" max="2" width="2.28515625" customWidth="1"/>
    <col min="3" max="3" width="9.42578125" customWidth="1"/>
    <col min="4" max="4" width="5.7109375" customWidth="1"/>
    <col min="5" max="5" width="13.85546875" customWidth="1"/>
    <col min="6" max="11" width="8.7109375" customWidth="1"/>
    <col min="12" max="12" width="10.140625" customWidth="1"/>
    <col min="13" max="14" width="8.7109375" customWidth="1"/>
    <col min="15" max="15" width="10" customWidth="1"/>
    <col min="16" max="16" width="9.7109375" customWidth="1"/>
    <col min="17" max="17" width="9.42578125" customWidth="1"/>
    <col min="18" max="53" width="9.7109375" customWidth="1"/>
    <col min="54" max="65" width="10.7109375" customWidth="1"/>
    <col min="66" max="66" width="8.7109375" style="7" customWidth="1"/>
    <col min="67" max="85" width="9.7109375" customWidth="1"/>
    <col min="86" max="86" width="11.85546875" customWidth="1"/>
    <col min="87" max="87" width="13" style="7" customWidth="1"/>
    <col min="88" max="88" width="12.28515625" customWidth="1"/>
    <col min="89" max="89" width="11.85546875" customWidth="1"/>
    <col min="90" max="90" width="12.28515625" customWidth="1"/>
    <col min="91" max="91" width="12.85546875" customWidth="1"/>
    <col min="92" max="92" width="13.28515625" customWidth="1"/>
    <col min="94" max="94" width="19.85546875" bestFit="1" customWidth="1"/>
    <col min="96" max="96" width="15.28515625" bestFit="1" customWidth="1"/>
    <col min="97" max="98" width="14.140625" bestFit="1" customWidth="1"/>
    <col min="99" max="99" width="8.85546875" bestFit="1" customWidth="1"/>
    <col min="100" max="100" width="10.42578125" customWidth="1"/>
    <col min="102" max="103" width="8.7109375" bestFit="1" customWidth="1"/>
    <col min="104" max="104" width="8.28515625" bestFit="1" customWidth="1"/>
    <col min="105" max="105" width="8.7109375" bestFit="1" customWidth="1"/>
    <col min="107" max="108" width="8.7109375" bestFit="1" customWidth="1"/>
    <col min="109" max="110" width="8.28515625" bestFit="1" customWidth="1"/>
    <col min="111" max="111" width="8.7109375" bestFit="1" customWidth="1"/>
    <col min="112" max="113" width="9.42578125" bestFit="1" customWidth="1"/>
    <col min="114" max="114" width="9.85546875" bestFit="1" customWidth="1"/>
  </cols>
  <sheetData>
    <row r="1" spans="1:114" ht="60.75" customHeight="1" x14ac:dyDescent="0.45">
      <c r="A1" s="36" t="str">
        <f>Company</f>
        <v>Mixspace</v>
      </c>
      <c r="B1" s="104"/>
      <c r="C1" s="104"/>
      <c r="D1" s="104"/>
      <c r="E1" s="149" t="s">
        <v>237</v>
      </c>
      <c r="F1" s="149">
        <f t="array" ref="F1:BK1">TRANSPOSE(Dates!E3:E60)</f>
        <v>2012</v>
      </c>
      <c r="G1" s="149" t="str">
        <v/>
      </c>
      <c r="H1" s="149" t="str">
        <v/>
      </c>
      <c r="I1" s="149" t="str">
        <v/>
      </c>
      <c r="J1" s="149" t="str">
        <v/>
      </c>
      <c r="K1" s="149" t="str">
        <v/>
      </c>
      <c r="L1" s="149" t="str">
        <v/>
      </c>
      <c r="M1" s="149" t="str">
        <v/>
      </c>
      <c r="N1" s="149" t="str">
        <v/>
      </c>
      <c r="O1" s="149" t="str">
        <v/>
      </c>
      <c r="P1" s="149" t="str">
        <v/>
      </c>
      <c r="Q1" s="149" t="str">
        <v/>
      </c>
      <c r="R1" s="149">
        <v>2013</v>
      </c>
      <c r="S1" s="149" t="str">
        <v/>
      </c>
      <c r="T1" s="149" t="str">
        <v/>
      </c>
      <c r="U1" s="149" t="str">
        <v/>
      </c>
      <c r="V1" s="149" t="str">
        <v/>
      </c>
      <c r="W1" s="149" t="str">
        <v/>
      </c>
      <c r="X1" s="149" t="str">
        <v/>
      </c>
      <c r="Y1" s="149" t="str">
        <v/>
      </c>
      <c r="Z1" s="149" t="str">
        <v/>
      </c>
      <c r="AA1" s="149" t="str">
        <v/>
      </c>
      <c r="AB1" s="149" t="str">
        <v/>
      </c>
      <c r="AC1" s="149" t="str">
        <v/>
      </c>
      <c r="AD1" s="149">
        <v>2014</v>
      </c>
      <c r="AE1" s="149" t="str">
        <v/>
      </c>
      <c r="AF1" s="149" t="str">
        <v/>
      </c>
      <c r="AG1" s="149" t="str">
        <v/>
      </c>
      <c r="AH1" s="149" t="str">
        <v/>
      </c>
      <c r="AI1" s="149" t="str">
        <v/>
      </c>
      <c r="AJ1" s="149" t="str">
        <v/>
      </c>
      <c r="AK1" s="149" t="str">
        <v/>
      </c>
      <c r="AL1" s="149" t="str">
        <v/>
      </c>
      <c r="AM1" s="149" t="str">
        <v/>
      </c>
      <c r="AN1" s="149" t="str">
        <v/>
      </c>
      <c r="AO1" s="149" t="str">
        <v/>
      </c>
      <c r="AP1" s="149">
        <v>2015</v>
      </c>
      <c r="AQ1" s="149" t="str">
        <v/>
      </c>
      <c r="AR1" s="149" t="str">
        <v/>
      </c>
      <c r="AS1" s="149" t="str">
        <v/>
      </c>
      <c r="AT1" s="149" t="str">
        <v/>
      </c>
      <c r="AU1" s="149" t="str">
        <v/>
      </c>
      <c r="AV1" s="149" t="str">
        <v/>
      </c>
      <c r="AW1" s="149" t="str">
        <v/>
      </c>
      <c r="AX1" s="149" t="str">
        <v/>
      </c>
      <c r="AY1" s="149" t="str">
        <v/>
      </c>
      <c r="AZ1" s="149" t="str">
        <v/>
      </c>
      <c r="BA1" s="149" t="str">
        <v/>
      </c>
      <c r="BB1" s="149">
        <v>2016</v>
      </c>
      <c r="BC1" s="149" t="str">
        <v/>
      </c>
      <c r="BD1" s="149" t="str">
        <v/>
      </c>
      <c r="BE1" s="149" t="str">
        <v/>
      </c>
      <c r="BF1" s="149" t="str">
        <v/>
      </c>
      <c r="BG1" s="149" t="str">
        <v/>
      </c>
      <c r="BH1" s="149" t="str">
        <v/>
      </c>
      <c r="BI1" s="149" t="str">
        <v/>
      </c>
      <c r="BJ1" s="149" t="str">
        <v/>
      </c>
      <c r="BK1" s="149" t="str">
        <v/>
      </c>
      <c r="BL1" s="938"/>
      <c r="BM1" s="938"/>
      <c r="BN1" s="150"/>
      <c r="BO1" s="627">
        <f t="array" ref="BO1:CF1">TRANSPOSE(Dates!G3:G20)</f>
        <v>2012</v>
      </c>
      <c r="BP1" s="627" t="str">
        <v/>
      </c>
      <c r="BQ1" s="627" t="str">
        <v/>
      </c>
      <c r="BR1" s="627" t="str">
        <v/>
      </c>
      <c r="BS1" s="627">
        <v>2013</v>
      </c>
      <c r="BT1" s="627" t="str">
        <v/>
      </c>
      <c r="BU1" s="627" t="str">
        <v/>
      </c>
      <c r="BV1" s="627" t="str">
        <v/>
      </c>
      <c r="BW1" s="627">
        <v>2014</v>
      </c>
      <c r="BX1" s="627" t="str">
        <v/>
      </c>
      <c r="BY1" s="627" t="str">
        <v/>
      </c>
      <c r="BZ1" s="627" t="str">
        <v/>
      </c>
      <c r="CA1" s="627">
        <v>2015</v>
      </c>
      <c r="CB1" s="627" t="str">
        <v/>
      </c>
      <c r="CC1" s="627" t="str">
        <v/>
      </c>
      <c r="CD1" s="627" t="str">
        <v/>
      </c>
      <c r="CE1" s="627">
        <v>2016</v>
      </c>
      <c r="CF1" s="627" t="str">
        <v/>
      </c>
      <c r="CG1" s="627"/>
      <c r="CH1" s="627"/>
      <c r="CI1" s="151"/>
      <c r="CJ1" s="149"/>
      <c r="CK1" s="149"/>
      <c r="CL1" s="149"/>
      <c r="CM1" s="149"/>
      <c r="CN1" s="149"/>
      <c r="CO1" s="152"/>
      <c r="CP1" s="88"/>
      <c r="CQ1" s="88"/>
      <c r="CR1" s="88"/>
      <c r="CS1" s="88"/>
      <c r="CT1" s="88"/>
      <c r="CU1" s="88"/>
      <c r="CV1" s="88"/>
      <c r="CW1" s="88"/>
      <c r="CX1" s="153">
        <f t="shared" ref="CX1:DA2" si="0">IF(BO1="","",BO1)</f>
        <v>2012</v>
      </c>
      <c r="CY1" s="153" t="str">
        <f t="shared" si="0"/>
        <v/>
      </c>
      <c r="CZ1" s="153" t="str">
        <f t="shared" si="0"/>
        <v/>
      </c>
      <c r="DA1" s="153" t="str">
        <f t="shared" si="0"/>
        <v/>
      </c>
      <c r="DB1" s="153" t="str">
        <f>IF(CJ1="","",CJ1)</f>
        <v/>
      </c>
      <c r="DC1" s="153">
        <f t="shared" ref="DC1:DF2" si="1">IF(BS1="","",BS1)</f>
        <v>2013</v>
      </c>
      <c r="DD1" s="153" t="str">
        <f t="shared" si="1"/>
        <v/>
      </c>
      <c r="DE1" s="153" t="str">
        <f t="shared" si="1"/>
        <v/>
      </c>
      <c r="DF1" s="153" t="str">
        <f t="shared" si="1"/>
        <v/>
      </c>
      <c r="DG1" s="153" t="str">
        <f t="shared" ref="DG1:DJ2" si="2">IF(CK1="","",CK1)</f>
        <v/>
      </c>
      <c r="DH1" s="153" t="str">
        <f t="shared" si="2"/>
        <v/>
      </c>
      <c r="DI1" s="153" t="str">
        <f t="shared" si="2"/>
        <v/>
      </c>
      <c r="DJ1" s="153" t="str">
        <f t="shared" si="2"/>
        <v/>
      </c>
    </row>
    <row r="2" spans="1:114" ht="13.5" thickBot="1" x14ac:dyDescent="0.25">
      <c r="A2" s="154">
        <f ca="1">NOW()</f>
        <v>40808.853718287035</v>
      </c>
      <c r="B2" s="106"/>
      <c r="C2" s="106"/>
      <c r="D2" s="106"/>
      <c r="E2" s="155" t="s">
        <v>238</v>
      </c>
      <c r="F2" s="156">
        <f t="array" ref="F2:BM2">TRANSPOSE(Dates!B3:B62)</f>
        <v>40909</v>
      </c>
      <c r="G2" s="156">
        <v>40940</v>
      </c>
      <c r="H2" s="156">
        <v>40969</v>
      </c>
      <c r="I2" s="156">
        <v>41000</v>
      </c>
      <c r="J2" s="156">
        <v>41030</v>
      </c>
      <c r="K2" s="156">
        <v>41061</v>
      </c>
      <c r="L2" s="156">
        <v>41091</v>
      </c>
      <c r="M2" s="156">
        <v>41122</v>
      </c>
      <c r="N2" s="156">
        <v>41153</v>
      </c>
      <c r="O2" s="156">
        <v>41183</v>
      </c>
      <c r="P2" s="156">
        <v>41214</v>
      </c>
      <c r="Q2" s="156">
        <v>41244</v>
      </c>
      <c r="R2" s="156">
        <v>41275</v>
      </c>
      <c r="S2" s="156">
        <v>41306</v>
      </c>
      <c r="T2" s="156">
        <v>41334</v>
      </c>
      <c r="U2" s="156">
        <v>41365</v>
      </c>
      <c r="V2" s="156">
        <v>41395</v>
      </c>
      <c r="W2" s="156">
        <v>41426</v>
      </c>
      <c r="X2" s="156">
        <v>41456</v>
      </c>
      <c r="Y2" s="156">
        <v>41487</v>
      </c>
      <c r="Z2" s="156">
        <v>41518</v>
      </c>
      <c r="AA2" s="156">
        <v>41548</v>
      </c>
      <c r="AB2" s="156">
        <v>41579</v>
      </c>
      <c r="AC2" s="156">
        <v>41609</v>
      </c>
      <c r="AD2" s="156">
        <v>41640</v>
      </c>
      <c r="AE2" s="156">
        <v>41671</v>
      </c>
      <c r="AF2" s="156">
        <v>41699</v>
      </c>
      <c r="AG2" s="156">
        <v>41730</v>
      </c>
      <c r="AH2" s="156">
        <v>41760</v>
      </c>
      <c r="AI2" s="156">
        <v>41791</v>
      </c>
      <c r="AJ2" s="156">
        <v>41821</v>
      </c>
      <c r="AK2" s="156">
        <v>41852</v>
      </c>
      <c r="AL2" s="156">
        <v>41883</v>
      </c>
      <c r="AM2" s="156">
        <v>41913</v>
      </c>
      <c r="AN2" s="156">
        <v>41944</v>
      </c>
      <c r="AO2" s="156">
        <v>41974</v>
      </c>
      <c r="AP2" s="156">
        <v>42005</v>
      </c>
      <c r="AQ2" s="156">
        <v>42036</v>
      </c>
      <c r="AR2" s="156">
        <v>42064</v>
      </c>
      <c r="AS2" s="156">
        <v>42095</v>
      </c>
      <c r="AT2" s="156">
        <v>42125</v>
      </c>
      <c r="AU2" s="156">
        <v>42156</v>
      </c>
      <c r="AV2" s="156">
        <v>42186</v>
      </c>
      <c r="AW2" s="156">
        <v>42217</v>
      </c>
      <c r="AX2" s="156">
        <v>42248</v>
      </c>
      <c r="AY2" s="156">
        <v>42278</v>
      </c>
      <c r="AZ2" s="156">
        <v>42309</v>
      </c>
      <c r="BA2" s="156">
        <v>42339</v>
      </c>
      <c r="BB2" s="156">
        <v>42370</v>
      </c>
      <c r="BC2" s="156">
        <v>42401</v>
      </c>
      <c r="BD2" s="156">
        <v>42430</v>
      </c>
      <c r="BE2" s="156">
        <v>42461</v>
      </c>
      <c r="BF2" s="156">
        <v>42491</v>
      </c>
      <c r="BG2" s="156">
        <v>42522</v>
      </c>
      <c r="BH2" s="156">
        <v>42552</v>
      </c>
      <c r="BI2" s="156">
        <v>42583</v>
      </c>
      <c r="BJ2" s="156">
        <v>42614</v>
      </c>
      <c r="BK2" s="156">
        <v>42644</v>
      </c>
      <c r="BL2" s="156">
        <v>42675</v>
      </c>
      <c r="BM2" s="156">
        <v>42705</v>
      </c>
      <c r="BN2" s="157"/>
      <c r="BO2" s="628" t="str">
        <f t="array" ref="BO2:CH2">TRANSPOSE(Dates!F3:F22)</f>
        <v>Q1:12</v>
      </c>
      <c r="BP2" s="628" t="str">
        <v>Q2:12</v>
      </c>
      <c r="BQ2" s="628" t="str">
        <v>Q3:12</v>
      </c>
      <c r="BR2" s="628" t="str">
        <v>Q4:12</v>
      </c>
      <c r="BS2" s="628" t="str">
        <v>Q1:13</v>
      </c>
      <c r="BT2" s="628" t="str">
        <v>Q2:13</v>
      </c>
      <c r="BU2" s="628" t="str">
        <v>Q3:13</v>
      </c>
      <c r="BV2" s="628" t="str">
        <v>Q4:13</v>
      </c>
      <c r="BW2" s="628" t="str">
        <v>Q1:14</v>
      </c>
      <c r="BX2" s="628" t="str">
        <v>Q2:14</v>
      </c>
      <c r="BY2" s="628" t="str">
        <v>Q3:14</v>
      </c>
      <c r="BZ2" s="628" t="str">
        <v>Q4:14</v>
      </c>
      <c r="CA2" s="628" t="str">
        <v>Q1:15</v>
      </c>
      <c r="CB2" s="628" t="str">
        <v>Q2:15</v>
      </c>
      <c r="CC2" s="628" t="str">
        <v>Q3:15</v>
      </c>
      <c r="CD2" s="628" t="str">
        <v>Q4:15</v>
      </c>
      <c r="CE2" s="628" t="str">
        <v>Q1:16</v>
      </c>
      <c r="CF2" s="628" t="str">
        <v>Q2:16</v>
      </c>
      <c r="CG2" s="628" t="str">
        <v>Q3:16</v>
      </c>
      <c r="CH2" s="628" t="str">
        <v>Q4:16</v>
      </c>
      <c r="CI2" s="158"/>
      <c r="CJ2" s="159">
        <f t="array" ref="CJ2:CN2">TRANSPOSE(Dates!H3:H7)</f>
        <v>2012</v>
      </c>
      <c r="CK2" s="159">
        <v>2013</v>
      </c>
      <c r="CL2" s="159">
        <v>2014</v>
      </c>
      <c r="CM2" s="159">
        <v>2015</v>
      </c>
      <c r="CN2" s="159">
        <v>2016</v>
      </c>
      <c r="CO2" s="152"/>
      <c r="CP2" s="88"/>
      <c r="CQ2" s="88"/>
      <c r="CR2" s="160" t="s">
        <v>101</v>
      </c>
      <c r="CS2" s="161"/>
      <c r="CT2" s="161"/>
      <c r="CU2" s="161"/>
      <c r="CV2" s="161"/>
      <c r="CW2" s="88"/>
      <c r="CX2" s="159" t="str">
        <f t="shared" si="0"/>
        <v>Q1:12</v>
      </c>
      <c r="CY2" s="159" t="str">
        <f t="shared" si="0"/>
        <v>Q2:12</v>
      </c>
      <c r="CZ2" s="159" t="str">
        <f t="shared" si="0"/>
        <v>Q3:12</v>
      </c>
      <c r="DA2" s="159" t="str">
        <f t="shared" si="0"/>
        <v>Q4:12</v>
      </c>
      <c r="DB2" s="192">
        <f>IF(CJ2="","",CJ2)</f>
        <v>2012</v>
      </c>
      <c r="DC2" s="159" t="str">
        <f t="shared" si="1"/>
        <v>Q1:13</v>
      </c>
      <c r="DD2" s="159" t="str">
        <f t="shared" si="1"/>
        <v>Q2:13</v>
      </c>
      <c r="DE2" s="159" t="str">
        <f t="shared" si="1"/>
        <v>Q3:13</v>
      </c>
      <c r="DF2" s="159" t="str">
        <f t="shared" si="1"/>
        <v>Q4:13</v>
      </c>
      <c r="DG2" s="192">
        <f t="shared" si="2"/>
        <v>2013</v>
      </c>
      <c r="DH2" s="192">
        <f t="shared" si="2"/>
        <v>2014</v>
      </c>
      <c r="DI2" s="192">
        <f t="shared" si="2"/>
        <v>2015</v>
      </c>
      <c r="DJ2" s="192">
        <f t="shared" si="2"/>
        <v>2016</v>
      </c>
    </row>
    <row r="3" spans="1:114" x14ac:dyDescent="0.2">
      <c r="A3" s="171"/>
      <c r="B3" s="88" t="s">
        <v>370</v>
      </c>
      <c r="C3" s="88"/>
      <c r="D3" s="88"/>
      <c r="E3" s="88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  <c r="Q3" s="550"/>
      <c r="R3" s="550"/>
      <c r="S3" s="550"/>
      <c r="T3" s="550"/>
      <c r="U3" s="550"/>
      <c r="V3" s="550"/>
      <c r="W3" s="550"/>
      <c r="X3" s="550"/>
      <c r="Y3" s="550"/>
      <c r="Z3" s="550"/>
      <c r="AA3" s="550"/>
      <c r="AB3" s="550"/>
      <c r="AC3" s="550"/>
      <c r="AD3" s="550"/>
      <c r="AE3" s="550"/>
      <c r="AF3" s="550"/>
      <c r="AG3" s="550"/>
      <c r="AH3" s="550"/>
      <c r="AI3" s="550"/>
      <c r="AJ3" s="550"/>
      <c r="AK3" s="550"/>
      <c r="AL3" s="550"/>
      <c r="AM3" s="550"/>
      <c r="AN3" s="550"/>
      <c r="AO3" s="550"/>
      <c r="AP3" s="550"/>
      <c r="AQ3" s="550"/>
      <c r="AR3" s="550"/>
      <c r="AS3" s="550"/>
      <c r="AT3" s="550"/>
      <c r="AU3" s="550"/>
      <c r="AV3" s="550"/>
      <c r="AW3" s="550"/>
      <c r="AX3" s="550"/>
      <c r="AY3" s="550"/>
      <c r="AZ3" s="550"/>
      <c r="BA3" s="550"/>
      <c r="BB3" s="550"/>
      <c r="BC3" s="550"/>
      <c r="BD3" s="550"/>
      <c r="BE3" s="550"/>
      <c r="BF3" s="550"/>
      <c r="BG3" s="550"/>
      <c r="BH3" s="550"/>
      <c r="BI3" s="550"/>
      <c r="BJ3" s="550"/>
      <c r="BK3" s="550"/>
      <c r="BL3" s="550"/>
      <c r="BM3" s="550"/>
      <c r="BN3" s="185"/>
      <c r="BO3" s="550"/>
      <c r="BP3" s="550"/>
      <c r="BQ3" s="550"/>
      <c r="BR3" s="550"/>
      <c r="BS3" s="550"/>
      <c r="BT3" s="550"/>
      <c r="BU3" s="550"/>
      <c r="BV3" s="550"/>
      <c r="BW3" s="550"/>
      <c r="BX3" s="550"/>
      <c r="BY3" s="550"/>
      <c r="BZ3" s="550"/>
      <c r="CA3" s="550"/>
      <c r="CB3" s="550"/>
      <c r="CC3" s="550"/>
      <c r="CD3" s="550"/>
      <c r="CE3" s="550"/>
      <c r="CF3" s="550"/>
      <c r="CG3" s="550"/>
      <c r="CH3" s="550"/>
      <c r="CI3" s="215"/>
      <c r="CJ3" s="114"/>
      <c r="CK3" s="114"/>
      <c r="CL3" s="114"/>
      <c r="CM3" s="114"/>
      <c r="CN3" s="114"/>
      <c r="CO3" s="177"/>
      <c r="CP3" s="114"/>
      <c r="CQ3" s="114"/>
      <c r="CR3" s="186"/>
      <c r="CS3" s="186"/>
      <c r="CT3" s="186"/>
      <c r="CU3" s="186"/>
      <c r="CV3" s="186"/>
      <c r="CW3" s="119"/>
      <c r="CX3" s="114" t="str">
        <f t="shared" ref="CX3:DA5" si="3">IF(BO3="","",BO3)</f>
        <v/>
      </c>
      <c r="CY3" s="114" t="str">
        <f t="shared" si="3"/>
        <v/>
      </c>
      <c r="CZ3" s="114" t="str">
        <f t="shared" si="3"/>
        <v/>
      </c>
      <c r="DA3" s="114" t="str">
        <f t="shared" si="3"/>
        <v/>
      </c>
      <c r="DB3" s="232" t="str">
        <f>IF(CJ3="","",CJ3)</f>
        <v/>
      </c>
      <c r="DC3" s="114" t="str">
        <f t="shared" ref="DC3:DF5" si="4">IF(BS3="","",BS3)</f>
        <v/>
      </c>
      <c r="DD3" s="114" t="str">
        <f t="shared" si="4"/>
        <v/>
      </c>
      <c r="DE3" s="114" t="str">
        <f t="shared" si="4"/>
        <v/>
      </c>
      <c r="DF3" s="114" t="str">
        <f t="shared" si="4"/>
        <v/>
      </c>
      <c r="DG3" s="232" t="str">
        <f t="shared" ref="DG3:DJ5" si="5">IF(CK3="","",CK3)</f>
        <v/>
      </c>
      <c r="DH3" s="232" t="str">
        <f t="shared" si="5"/>
        <v/>
      </c>
      <c r="DI3" s="232" t="str">
        <f t="shared" si="5"/>
        <v/>
      </c>
      <c r="DJ3" s="232" t="str">
        <f t="shared" si="5"/>
        <v/>
      </c>
    </row>
    <row r="4" spans="1:114" ht="22.5" x14ac:dyDescent="0.45">
      <c r="A4" s="184" t="s">
        <v>449</v>
      </c>
      <c r="B4" s="88" t="s">
        <v>370</v>
      </c>
      <c r="C4" s="88"/>
      <c r="D4" s="88"/>
      <c r="E4" s="88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  <c r="AV4" s="550"/>
      <c r="AW4" s="550"/>
      <c r="AX4" s="550"/>
      <c r="AY4" s="550"/>
      <c r="AZ4" s="550"/>
      <c r="BA4" s="550"/>
      <c r="BB4" s="550"/>
      <c r="BC4" s="550"/>
      <c r="BD4" s="550"/>
      <c r="BE4" s="550"/>
      <c r="BF4" s="550"/>
      <c r="BG4" s="550"/>
      <c r="BH4" s="550"/>
      <c r="BI4" s="550"/>
      <c r="BJ4" s="550"/>
      <c r="BK4" s="550"/>
      <c r="BL4" s="550"/>
      <c r="BM4" s="550"/>
      <c r="BN4" s="185"/>
      <c r="BO4" s="550"/>
      <c r="BP4" s="550"/>
      <c r="BQ4" s="550"/>
      <c r="BR4" s="550"/>
      <c r="BS4" s="550"/>
      <c r="BT4" s="550"/>
      <c r="BU4" s="550"/>
      <c r="BV4" s="550"/>
      <c r="BW4" s="550"/>
      <c r="BX4" s="550"/>
      <c r="BY4" s="550"/>
      <c r="BZ4" s="550"/>
      <c r="CA4" s="550"/>
      <c r="CB4" s="550"/>
      <c r="CC4" s="550"/>
      <c r="CD4" s="550"/>
      <c r="CE4" s="550"/>
      <c r="CF4" s="550"/>
      <c r="CG4" s="550"/>
      <c r="CH4" s="550"/>
      <c r="CI4" s="215"/>
      <c r="CJ4" s="114"/>
      <c r="CK4" s="114"/>
      <c r="CL4" s="114"/>
      <c r="CM4" s="114"/>
      <c r="CN4" s="114"/>
      <c r="CO4" s="177"/>
      <c r="CP4" s="114"/>
      <c r="CQ4" s="114"/>
      <c r="CR4" s="186"/>
      <c r="CS4" s="186"/>
      <c r="CT4" s="186"/>
      <c r="CU4" s="186"/>
      <c r="CV4" s="186"/>
      <c r="CW4" s="119"/>
      <c r="CX4" s="114" t="str">
        <f t="shared" si="3"/>
        <v/>
      </c>
      <c r="CY4" s="114" t="str">
        <f t="shared" si="3"/>
        <v/>
      </c>
      <c r="CZ4" s="114" t="str">
        <f t="shared" si="3"/>
        <v/>
      </c>
      <c r="DA4" s="114" t="str">
        <f t="shared" si="3"/>
        <v/>
      </c>
      <c r="DB4" s="232" t="str">
        <f>IF(CJ4="","",CJ4)</f>
        <v/>
      </c>
      <c r="DC4" s="114" t="str">
        <f t="shared" si="4"/>
        <v/>
      </c>
      <c r="DD4" s="114" t="str">
        <f t="shared" si="4"/>
        <v/>
      </c>
      <c r="DE4" s="114" t="str">
        <f t="shared" si="4"/>
        <v/>
      </c>
      <c r="DF4" s="114" t="str">
        <f t="shared" si="4"/>
        <v/>
      </c>
      <c r="DG4" s="232" t="str">
        <f t="shared" si="5"/>
        <v/>
      </c>
      <c r="DH4" s="232" t="str">
        <f t="shared" si="5"/>
        <v/>
      </c>
      <c r="DI4" s="232" t="str">
        <f t="shared" si="5"/>
        <v/>
      </c>
      <c r="DJ4" s="232" t="str">
        <f t="shared" si="5"/>
        <v/>
      </c>
    </row>
    <row r="5" spans="1:114" s="388" customFormat="1" x14ac:dyDescent="0.2">
      <c r="A5" s="284" t="str">
        <f>"in "&amp;UnitLabel</f>
        <v>in UK£</v>
      </c>
      <c r="B5" s="373" t="s">
        <v>370</v>
      </c>
      <c r="C5" s="139"/>
      <c r="D5" s="139"/>
      <c r="E5" s="139"/>
      <c r="F5" s="551"/>
      <c r="G5" s="550"/>
      <c r="H5" s="552"/>
      <c r="I5" s="553"/>
      <c r="J5" s="553"/>
      <c r="K5" s="553"/>
      <c r="L5" s="554"/>
      <c r="M5" s="555"/>
      <c r="N5" s="551"/>
      <c r="O5" s="551"/>
      <c r="P5" s="551"/>
      <c r="Q5" s="551"/>
      <c r="R5" s="551"/>
      <c r="S5" s="551"/>
      <c r="T5" s="551"/>
      <c r="U5" s="551"/>
      <c r="V5" s="551"/>
      <c r="W5" s="551"/>
      <c r="X5" s="551"/>
      <c r="Y5" s="551"/>
      <c r="Z5" s="551"/>
      <c r="AA5" s="551"/>
      <c r="AB5" s="551"/>
      <c r="AC5" s="551"/>
      <c r="AD5" s="551"/>
      <c r="AE5" s="551"/>
      <c r="AF5" s="551"/>
      <c r="AG5" s="551"/>
      <c r="AH5" s="551"/>
      <c r="AI5" s="551"/>
      <c r="AJ5" s="551"/>
      <c r="AK5" s="551"/>
      <c r="AL5" s="551"/>
      <c r="AM5" s="551"/>
      <c r="AN5" s="551"/>
      <c r="AO5" s="551"/>
      <c r="AP5" s="551"/>
      <c r="AQ5" s="551"/>
      <c r="AR5" s="551"/>
      <c r="AS5" s="551"/>
      <c r="AT5" s="551"/>
      <c r="AU5" s="551"/>
      <c r="AV5" s="551"/>
      <c r="AW5" s="551"/>
      <c r="AX5" s="551"/>
      <c r="AY5" s="551"/>
      <c r="AZ5" s="551"/>
      <c r="BA5" s="551"/>
      <c r="BB5" s="551"/>
      <c r="BC5" s="551"/>
      <c r="BD5" s="551"/>
      <c r="BE5" s="551"/>
      <c r="BF5" s="551"/>
      <c r="BG5" s="551"/>
      <c r="BH5" s="551"/>
      <c r="BI5" s="551"/>
      <c r="BJ5" s="551"/>
      <c r="BK5" s="551"/>
      <c r="BL5" s="551"/>
      <c r="BM5" s="551"/>
      <c r="BN5" s="201"/>
      <c r="BO5" s="551"/>
      <c r="BP5" s="551"/>
      <c r="BQ5" s="551"/>
      <c r="BR5" s="551"/>
      <c r="BS5" s="551"/>
      <c r="BT5" s="551"/>
      <c r="BU5" s="551"/>
      <c r="BV5" s="551"/>
      <c r="BW5" s="551"/>
      <c r="BX5" s="551"/>
      <c r="BY5" s="551"/>
      <c r="BZ5" s="551"/>
      <c r="CA5" s="551"/>
      <c r="CB5" s="551"/>
      <c r="CC5" s="551"/>
      <c r="CD5" s="551"/>
      <c r="CE5" s="551"/>
      <c r="CF5" s="551"/>
      <c r="CG5" s="551"/>
      <c r="CH5" s="551"/>
      <c r="CI5" s="196"/>
      <c r="CJ5" s="285"/>
      <c r="CK5" s="285"/>
      <c r="CL5" s="285"/>
      <c r="CM5" s="285"/>
      <c r="CN5" s="285"/>
      <c r="CO5" s="198"/>
      <c r="CP5" s="139"/>
      <c r="CQ5" s="139"/>
      <c r="CR5" s="202"/>
      <c r="CS5" s="202"/>
      <c r="CT5" s="202"/>
      <c r="CU5" s="202"/>
      <c r="CV5" s="202"/>
      <c r="CW5" s="115"/>
      <c r="CX5" s="285" t="str">
        <f t="shared" si="3"/>
        <v/>
      </c>
      <c r="CY5" s="285" t="str">
        <f t="shared" si="3"/>
        <v/>
      </c>
      <c r="CZ5" s="285" t="str">
        <f t="shared" si="3"/>
        <v/>
      </c>
      <c r="DA5" s="285" t="str">
        <f t="shared" si="3"/>
        <v/>
      </c>
      <c r="DB5" s="286" t="str">
        <f>IF(CJ5="","",CJ5)</f>
        <v/>
      </c>
      <c r="DC5" s="285" t="str">
        <f t="shared" si="4"/>
        <v/>
      </c>
      <c r="DD5" s="285" t="str">
        <f t="shared" si="4"/>
        <v/>
      </c>
      <c r="DE5" s="285" t="str">
        <f t="shared" si="4"/>
        <v/>
      </c>
      <c r="DF5" s="285" t="str">
        <f t="shared" si="4"/>
        <v/>
      </c>
      <c r="DG5" s="286" t="str">
        <f t="shared" si="5"/>
        <v/>
      </c>
      <c r="DH5" s="286" t="str">
        <f t="shared" si="5"/>
        <v/>
      </c>
      <c r="DI5" s="286" t="str">
        <f t="shared" si="5"/>
        <v/>
      </c>
      <c r="DJ5" s="286" t="str">
        <f t="shared" si="5"/>
        <v/>
      </c>
    </row>
    <row r="6" spans="1:114" s="388" customFormat="1" x14ac:dyDescent="0.2">
      <c r="A6" s="284"/>
      <c r="B6" s="139" t="s">
        <v>370</v>
      </c>
      <c r="C6" s="139"/>
      <c r="D6" s="139"/>
      <c r="E6" s="139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6"/>
      <c r="S6" s="556"/>
      <c r="T6" s="556"/>
      <c r="U6" s="556"/>
      <c r="V6" s="556"/>
      <c r="W6" s="556"/>
      <c r="X6" s="556"/>
      <c r="Y6" s="556"/>
      <c r="Z6" s="556"/>
      <c r="AA6" s="556"/>
      <c r="AB6" s="556"/>
      <c r="AC6" s="556"/>
      <c r="AD6" s="556"/>
      <c r="AE6" s="556"/>
      <c r="AF6" s="556"/>
      <c r="AG6" s="556"/>
      <c r="AH6" s="556"/>
      <c r="AI6" s="556"/>
      <c r="AJ6" s="556"/>
      <c r="AK6" s="556"/>
      <c r="AL6" s="556"/>
      <c r="AM6" s="556"/>
      <c r="AN6" s="556"/>
      <c r="AO6" s="556"/>
      <c r="AP6" s="556"/>
      <c r="AQ6" s="556"/>
      <c r="AR6" s="556"/>
      <c r="AS6" s="556"/>
      <c r="AT6" s="556"/>
      <c r="AU6" s="556"/>
      <c r="AV6" s="556"/>
      <c r="AW6" s="556"/>
      <c r="AX6" s="556"/>
      <c r="AY6" s="556"/>
      <c r="AZ6" s="556"/>
      <c r="BA6" s="556"/>
      <c r="BB6" s="556"/>
      <c r="BC6" s="556"/>
      <c r="BD6" s="556"/>
      <c r="BE6" s="556"/>
      <c r="BF6" s="556"/>
      <c r="BG6" s="556"/>
      <c r="BH6" s="556"/>
      <c r="BI6" s="556"/>
      <c r="BJ6" s="556"/>
      <c r="BK6" s="556"/>
      <c r="BL6" s="556"/>
      <c r="BM6" s="556"/>
      <c r="BN6" s="201"/>
      <c r="BO6" s="556"/>
      <c r="BP6" s="556"/>
      <c r="BQ6" s="556"/>
      <c r="BR6" s="556"/>
      <c r="BS6" s="556"/>
      <c r="BT6" s="556"/>
      <c r="BU6" s="556"/>
      <c r="BV6" s="556"/>
      <c r="BW6" s="556"/>
      <c r="BX6" s="556"/>
      <c r="BY6" s="556"/>
      <c r="BZ6" s="556"/>
      <c r="CA6" s="556"/>
      <c r="CB6" s="556"/>
      <c r="CC6" s="556"/>
      <c r="CD6" s="556"/>
      <c r="CE6" s="556"/>
      <c r="CF6" s="556"/>
      <c r="CG6" s="556"/>
      <c r="CH6" s="556"/>
      <c r="CI6" s="196"/>
      <c r="CJ6" s="386"/>
      <c r="CK6" s="386"/>
      <c r="CL6" s="386"/>
      <c r="CM6" s="386"/>
      <c r="CN6" s="386"/>
      <c r="CO6" s="198"/>
      <c r="CP6" s="139"/>
      <c r="CQ6" s="139"/>
      <c r="CR6" s="202"/>
      <c r="CS6" s="202"/>
      <c r="CT6" s="202"/>
      <c r="CU6" s="202"/>
      <c r="CV6" s="202"/>
      <c r="CW6" s="115"/>
      <c r="CX6" s="386"/>
      <c r="CY6" s="386"/>
      <c r="CZ6" s="386"/>
      <c r="DA6" s="386"/>
      <c r="DB6" s="387"/>
      <c r="DC6" s="386"/>
      <c r="DD6" s="386"/>
      <c r="DE6" s="386"/>
      <c r="DF6" s="386"/>
      <c r="DG6" s="387"/>
      <c r="DH6" s="387"/>
      <c r="DI6" s="387"/>
      <c r="DJ6" s="387"/>
    </row>
    <row r="7" spans="1:114" s="388" customFormat="1" x14ac:dyDescent="0.2">
      <c r="A7" s="284"/>
      <c r="B7" s="139"/>
      <c r="C7" s="139"/>
      <c r="D7" s="139"/>
      <c r="E7" s="139"/>
      <c r="F7" s="556"/>
      <c r="G7" s="556"/>
      <c r="H7" s="556"/>
      <c r="I7" s="556"/>
      <c r="J7" s="556"/>
      <c r="K7" s="556"/>
      <c r="L7" s="556"/>
      <c r="M7" s="556"/>
      <c r="N7" s="556"/>
      <c r="O7" s="556"/>
      <c r="P7" s="556"/>
      <c r="Q7" s="556"/>
      <c r="R7" s="556"/>
      <c r="S7" s="556"/>
      <c r="T7" s="556"/>
      <c r="U7" s="556"/>
      <c r="V7" s="556"/>
      <c r="W7" s="556"/>
      <c r="X7" s="556"/>
      <c r="Y7" s="556"/>
      <c r="Z7" s="556"/>
      <c r="AA7" s="556"/>
      <c r="AB7" s="556"/>
      <c r="AC7" s="556"/>
      <c r="AD7" s="556"/>
      <c r="AE7" s="556"/>
      <c r="AF7" s="556"/>
      <c r="AG7" s="556"/>
      <c r="AH7" s="556"/>
      <c r="AI7" s="556"/>
      <c r="AJ7" s="556"/>
      <c r="AK7" s="556"/>
      <c r="AL7" s="556"/>
      <c r="AM7" s="556"/>
      <c r="AN7" s="556"/>
      <c r="AO7" s="556"/>
      <c r="AP7" s="556"/>
      <c r="AQ7" s="556"/>
      <c r="AR7" s="556"/>
      <c r="AS7" s="556"/>
      <c r="AT7" s="556"/>
      <c r="AU7" s="556"/>
      <c r="AV7" s="556"/>
      <c r="AW7" s="556"/>
      <c r="AX7" s="556"/>
      <c r="AY7" s="556"/>
      <c r="AZ7" s="556"/>
      <c r="BA7" s="556"/>
      <c r="BB7" s="556"/>
      <c r="BC7" s="556"/>
      <c r="BD7" s="556"/>
      <c r="BE7" s="556"/>
      <c r="BF7" s="556"/>
      <c r="BG7" s="556"/>
      <c r="BH7" s="556"/>
      <c r="BI7" s="556"/>
      <c r="BJ7" s="556"/>
      <c r="BK7" s="556"/>
      <c r="BL7" s="556"/>
      <c r="BM7" s="556"/>
      <c r="BN7" s="201"/>
      <c r="BO7" s="556"/>
      <c r="BP7" s="556"/>
      <c r="BQ7" s="556"/>
      <c r="BR7" s="556"/>
      <c r="BS7" s="556"/>
      <c r="BT7" s="556"/>
      <c r="BU7" s="556"/>
      <c r="BV7" s="556"/>
      <c r="BW7" s="556"/>
      <c r="BX7" s="556"/>
      <c r="BY7" s="556"/>
      <c r="BZ7" s="556"/>
      <c r="CA7" s="556"/>
      <c r="CB7" s="556"/>
      <c r="CC7" s="556"/>
      <c r="CD7" s="556"/>
      <c r="CE7" s="556"/>
      <c r="CF7" s="556"/>
      <c r="CG7" s="556"/>
      <c r="CH7" s="556"/>
      <c r="CI7" s="196"/>
      <c r="CJ7" s="386"/>
      <c r="CK7" s="386"/>
      <c r="CL7" s="386"/>
      <c r="CM7" s="386"/>
      <c r="CN7" s="386"/>
      <c r="CO7" s="198"/>
      <c r="CP7" s="139"/>
      <c r="CQ7" s="139"/>
      <c r="CR7" s="202"/>
      <c r="CS7" s="202"/>
      <c r="CT7" s="202"/>
      <c r="CU7" s="202"/>
      <c r="CV7" s="202"/>
      <c r="CW7" s="115"/>
      <c r="CX7" s="386"/>
      <c r="CY7" s="386"/>
      <c r="CZ7" s="386"/>
      <c r="DA7" s="386"/>
      <c r="DB7" s="387"/>
      <c r="DC7" s="386"/>
      <c r="DD7" s="386"/>
      <c r="DE7" s="386"/>
      <c r="DF7" s="386"/>
      <c r="DG7" s="387"/>
      <c r="DH7" s="387"/>
      <c r="DI7" s="387"/>
      <c r="DJ7" s="387"/>
    </row>
    <row r="8" spans="1:114" s="388" customFormat="1" ht="14.25" x14ac:dyDescent="0.2">
      <c r="A8" s="844" t="s">
        <v>516</v>
      </c>
      <c r="B8" s="139"/>
      <c r="C8" s="139"/>
      <c r="D8" s="139"/>
      <c r="E8" s="139"/>
      <c r="F8" s="556"/>
      <c r="G8" s="556"/>
      <c r="H8" s="556"/>
      <c r="I8" s="556"/>
      <c r="J8" s="556"/>
      <c r="K8" s="556"/>
      <c r="L8" s="556"/>
      <c r="M8" s="556"/>
      <c r="N8" s="556"/>
      <c r="O8" s="556"/>
      <c r="P8" s="556"/>
      <c r="Q8" s="556"/>
      <c r="R8" s="556"/>
      <c r="S8" s="556"/>
      <c r="T8" s="556"/>
      <c r="U8" s="556"/>
      <c r="V8" s="556"/>
      <c r="W8" s="556"/>
      <c r="X8" s="556"/>
      <c r="Y8" s="556"/>
      <c r="Z8" s="556"/>
      <c r="AA8" s="556"/>
      <c r="AB8" s="556"/>
      <c r="AC8" s="556"/>
      <c r="AD8" s="556"/>
      <c r="AE8" s="556"/>
      <c r="AF8" s="556"/>
      <c r="AG8" s="556"/>
      <c r="AH8" s="556"/>
      <c r="AI8" s="556"/>
      <c r="AJ8" s="556"/>
      <c r="AK8" s="556"/>
      <c r="AL8" s="556"/>
      <c r="AM8" s="556"/>
      <c r="AN8" s="556"/>
      <c r="AO8" s="556"/>
      <c r="AP8" s="556"/>
      <c r="AQ8" s="556"/>
      <c r="AR8" s="556"/>
      <c r="AS8" s="556"/>
      <c r="AT8" s="556"/>
      <c r="AU8" s="556"/>
      <c r="AV8" s="556"/>
      <c r="AW8" s="556"/>
      <c r="AX8" s="556"/>
      <c r="AY8" s="556"/>
      <c r="AZ8" s="556"/>
      <c r="BA8" s="556"/>
      <c r="BB8" s="556"/>
      <c r="BC8" s="556"/>
      <c r="BD8" s="556"/>
      <c r="BE8" s="556"/>
      <c r="BF8" s="556"/>
      <c r="BG8" s="556"/>
      <c r="BH8" s="556"/>
      <c r="BI8" s="556"/>
      <c r="BJ8" s="556"/>
      <c r="BK8" s="556"/>
      <c r="BL8" s="556"/>
      <c r="BM8" s="556"/>
      <c r="BN8" s="201"/>
      <c r="BO8" s="556"/>
      <c r="BP8" s="556"/>
      <c r="BQ8" s="556"/>
      <c r="BR8" s="556"/>
      <c r="BS8" s="556"/>
      <c r="BT8" s="556"/>
      <c r="BU8" s="556"/>
      <c r="BV8" s="556"/>
      <c r="BW8" s="556"/>
      <c r="BX8" s="556"/>
      <c r="BY8" s="556"/>
      <c r="BZ8" s="556"/>
      <c r="CA8" s="556"/>
      <c r="CB8" s="556"/>
      <c r="CC8" s="556"/>
      <c r="CD8" s="556"/>
      <c r="CE8" s="556"/>
      <c r="CF8" s="556"/>
      <c r="CG8" s="556"/>
      <c r="CH8" s="556"/>
      <c r="CI8" s="196"/>
      <c r="CJ8" s="386"/>
      <c r="CK8" s="386"/>
      <c r="CL8" s="386"/>
      <c r="CM8" s="386"/>
      <c r="CN8" s="386"/>
      <c r="CO8" s="198"/>
      <c r="CP8" s="139"/>
      <c r="CQ8" s="139"/>
      <c r="CR8" s="202"/>
      <c r="CS8" s="202"/>
      <c r="CT8" s="202"/>
      <c r="CU8" s="202"/>
      <c r="CV8" s="202"/>
      <c r="CW8" s="115"/>
      <c r="CX8" s="386"/>
      <c r="CY8" s="386"/>
      <c r="CZ8" s="386"/>
      <c r="DA8" s="386"/>
      <c r="DB8" s="387"/>
      <c r="DC8" s="386"/>
      <c r="DD8" s="386"/>
      <c r="DE8" s="386"/>
      <c r="DF8" s="386"/>
      <c r="DG8" s="387"/>
      <c r="DH8" s="387"/>
      <c r="DI8" s="387"/>
      <c r="DJ8" s="387"/>
    </row>
    <row r="9" spans="1:114" s="388" customFormat="1" x14ac:dyDescent="0.2">
      <c r="A9" s="284"/>
      <c r="B9" s="139"/>
      <c r="C9" s="139"/>
      <c r="D9" s="139"/>
      <c r="E9" s="139"/>
      <c r="F9" s="556"/>
      <c r="G9" s="556"/>
      <c r="H9" s="556"/>
      <c r="I9" s="556"/>
      <c r="J9" s="556"/>
      <c r="K9" s="556"/>
      <c r="L9" s="556"/>
      <c r="M9" s="556"/>
      <c r="N9" s="556"/>
      <c r="O9" s="556"/>
      <c r="P9" s="556"/>
      <c r="Q9" s="556"/>
      <c r="R9" s="556"/>
      <c r="S9" s="556"/>
      <c r="T9" s="556"/>
      <c r="U9" s="556"/>
      <c r="V9" s="556"/>
      <c r="W9" s="556"/>
      <c r="X9" s="556"/>
      <c r="Y9" s="556"/>
      <c r="Z9" s="556"/>
      <c r="AA9" s="556"/>
      <c r="AB9" s="556"/>
      <c r="AC9" s="556"/>
      <c r="AD9" s="556"/>
      <c r="AE9" s="556"/>
      <c r="AF9" s="556"/>
      <c r="AG9" s="556"/>
      <c r="AH9" s="556"/>
      <c r="AI9" s="556"/>
      <c r="AJ9" s="556"/>
      <c r="AK9" s="556"/>
      <c r="AL9" s="556"/>
      <c r="AM9" s="556"/>
      <c r="AN9" s="556"/>
      <c r="AO9" s="556"/>
      <c r="AP9" s="556"/>
      <c r="AQ9" s="556"/>
      <c r="AR9" s="556"/>
      <c r="AS9" s="556"/>
      <c r="AT9" s="556"/>
      <c r="AU9" s="556"/>
      <c r="AV9" s="556"/>
      <c r="AW9" s="556"/>
      <c r="AX9" s="556"/>
      <c r="AY9" s="556"/>
      <c r="AZ9" s="556"/>
      <c r="BA9" s="556"/>
      <c r="BB9" s="556"/>
      <c r="BC9" s="556"/>
      <c r="BD9" s="556"/>
      <c r="BE9" s="556"/>
      <c r="BF9" s="556"/>
      <c r="BG9" s="556"/>
      <c r="BH9" s="556"/>
      <c r="BI9" s="556"/>
      <c r="BJ9" s="556"/>
      <c r="BK9" s="556"/>
      <c r="BL9" s="556"/>
      <c r="BM9" s="556"/>
      <c r="BN9" s="201"/>
      <c r="BO9" s="556"/>
      <c r="BP9" s="556"/>
      <c r="BQ9" s="556"/>
      <c r="BR9" s="556"/>
      <c r="BS9" s="556"/>
      <c r="BT9" s="556"/>
      <c r="BU9" s="556"/>
      <c r="BV9" s="556"/>
      <c r="BW9" s="556"/>
      <c r="BX9" s="556"/>
      <c r="BY9" s="556"/>
      <c r="BZ9" s="556"/>
      <c r="CA9" s="556"/>
      <c r="CB9" s="556"/>
      <c r="CC9" s="556"/>
      <c r="CD9" s="556"/>
      <c r="CE9" s="556"/>
      <c r="CF9" s="556"/>
      <c r="CG9" s="556"/>
      <c r="CH9" s="556"/>
      <c r="CI9" s="196"/>
      <c r="CJ9" s="386"/>
      <c r="CK9" s="386"/>
      <c r="CL9" s="386"/>
      <c r="CM9" s="386"/>
      <c r="CN9" s="386"/>
      <c r="CO9" s="198"/>
      <c r="CP9" s="139"/>
      <c r="CQ9" s="139"/>
      <c r="CR9" s="202"/>
      <c r="CS9" s="202"/>
      <c r="CT9" s="202"/>
      <c r="CU9" s="202"/>
      <c r="CV9" s="202"/>
      <c r="CW9" s="115"/>
      <c r="CX9" s="386"/>
      <c r="CY9" s="386"/>
      <c r="CZ9" s="386"/>
      <c r="DA9" s="386"/>
      <c r="DB9" s="387"/>
      <c r="DC9" s="386"/>
      <c r="DD9" s="386"/>
      <c r="DE9" s="386"/>
      <c r="DF9" s="386"/>
      <c r="DG9" s="387"/>
      <c r="DH9" s="387"/>
      <c r="DI9" s="387"/>
      <c r="DJ9" s="387"/>
    </row>
    <row r="10" spans="1:114" s="388" customFormat="1" x14ac:dyDescent="0.2">
      <c r="A10" s="740" t="s">
        <v>724</v>
      </c>
      <c r="B10" s="139"/>
      <c r="C10" s="139"/>
      <c r="D10" s="139"/>
      <c r="E10" s="139"/>
      <c r="F10" s="556">
        <f>+Assumptions!B27</f>
        <v>0</v>
      </c>
      <c r="G10" s="556">
        <f>+Assumptions!C27</f>
        <v>0</v>
      </c>
      <c r="H10" s="556">
        <f>+Assumptions!D27</f>
        <v>1000</v>
      </c>
      <c r="I10" s="556">
        <f>+Assumptions!E27</f>
        <v>2000</v>
      </c>
      <c r="J10" s="556">
        <f>+Assumptions!F27</f>
        <v>4000</v>
      </c>
      <c r="K10" s="556">
        <f>+Assumptions!G27</f>
        <v>16000</v>
      </c>
      <c r="L10" s="556">
        <f>+Assumptions!H27</f>
        <v>40000</v>
      </c>
      <c r="M10" s="556">
        <f>+Assumptions!I27</f>
        <v>60000</v>
      </c>
      <c r="N10" s="556">
        <f>+Assumptions!J27</f>
        <v>80000</v>
      </c>
      <c r="O10" s="556">
        <f>+Assumptions!K27</f>
        <v>90000</v>
      </c>
      <c r="P10" s="556">
        <f>+Assumptions!L27</f>
        <v>100000</v>
      </c>
      <c r="Q10" s="556">
        <f>+Assumptions!M27</f>
        <v>110000</v>
      </c>
      <c r="R10" s="556">
        <f>+Assumptions!C31</f>
        <v>120000</v>
      </c>
      <c r="S10" s="556">
        <f>+R10*(1+Assumptions!$C$32)</f>
        <v>132000</v>
      </c>
      <c r="T10" s="556">
        <f>+S10*(1+Assumptions!$C$32)</f>
        <v>145200</v>
      </c>
      <c r="U10" s="556">
        <f>+T10*(1+Assumptions!$C$32)</f>
        <v>159720</v>
      </c>
      <c r="V10" s="556">
        <f>+U10*(1+Assumptions!$C$32)</f>
        <v>175692</v>
      </c>
      <c r="W10" s="556">
        <f>+V10*(1+Assumptions!$C$32)</f>
        <v>193261.2</v>
      </c>
      <c r="X10" s="556">
        <f>+W10*(1+Assumptions!$C$32)</f>
        <v>212587.32000000004</v>
      </c>
      <c r="Y10" s="556">
        <f>+X10*(1+Assumptions!$C$32)</f>
        <v>233846.05200000005</v>
      </c>
      <c r="Z10" s="556">
        <f>+Y10*(1+Assumptions!$C$32)</f>
        <v>257230.65720000007</v>
      </c>
      <c r="AA10" s="556">
        <f>+Z10*(1+Assumptions!$C$32)</f>
        <v>282953.72292000009</v>
      </c>
      <c r="AB10" s="556">
        <f>+AA10*(1+Assumptions!$C$32)</f>
        <v>311249.09521200013</v>
      </c>
      <c r="AC10" s="556">
        <f>+AB10*(1+Assumptions!$C$32)</f>
        <v>342374.00473320019</v>
      </c>
      <c r="AD10" s="556">
        <f>+Assumptions!D31</f>
        <v>370000</v>
      </c>
      <c r="AE10" s="556">
        <f>+AD10*(1+Assumptions!$D$32)</f>
        <v>395900</v>
      </c>
      <c r="AF10" s="556">
        <f>+AE10*(1+Assumptions!$D$32)</f>
        <v>423613</v>
      </c>
      <c r="AG10" s="556">
        <f>+AF10*(1+Assumptions!$D$32)</f>
        <v>453265.91000000003</v>
      </c>
      <c r="AH10" s="556">
        <f>+AG10*(1+Assumptions!$D$32)</f>
        <v>484994.52370000008</v>
      </c>
      <c r="AI10" s="556">
        <f>+AH10*(1+Assumptions!$D$32)</f>
        <v>518944.14035900013</v>
      </c>
      <c r="AJ10" s="556">
        <f>+AI10*(1+Assumptions!$D$32)</f>
        <v>555270.23018413014</v>
      </c>
      <c r="AK10" s="556">
        <f>+AJ10*(1+Assumptions!$D$32)</f>
        <v>594139.14629701932</v>
      </c>
      <c r="AL10" s="556">
        <f>+AK10*(1+Assumptions!$D$32)</f>
        <v>635728.88653781067</v>
      </c>
      <c r="AM10" s="556">
        <f>+AL10*(1+Assumptions!$D$32)</f>
        <v>680229.90859545744</v>
      </c>
      <c r="AN10" s="556">
        <f>+AM10*(1+Assumptions!$D$32)</f>
        <v>727846.00219713955</v>
      </c>
      <c r="AO10" s="556">
        <f>+AN10*(1+Assumptions!$D$32)</f>
        <v>778795.22235093941</v>
      </c>
      <c r="AP10" s="556">
        <f>+Assumptions!E31</f>
        <v>820000</v>
      </c>
      <c r="AQ10" s="556">
        <f>+AP10*(1+Assumptions!$E$32)</f>
        <v>848699.99999999988</v>
      </c>
      <c r="AR10" s="556">
        <f>+AQ10*(1+Assumptions!$E$32)</f>
        <v>878404.49999999977</v>
      </c>
      <c r="AS10" s="556">
        <f>+AR10*(1+Assumptions!$E$32)</f>
        <v>909148.65749999974</v>
      </c>
      <c r="AT10" s="556">
        <f>+AS10*(1+Assumptions!$E$32)</f>
        <v>940968.8605124997</v>
      </c>
      <c r="AU10" s="556">
        <f>+AT10*(1+Assumptions!$E$32)</f>
        <v>973902.77063043707</v>
      </c>
      <c r="AV10" s="556">
        <f>+AU10*(1+Assumptions!$E$32)</f>
        <v>1007989.3676025022</v>
      </c>
      <c r="AW10" s="556">
        <f>+AV10*(1+Assumptions!$E$32)</f>
        <v>1043268.9954685897</v>
      </c>
      <c r="AX10" s="556">
        <f>+AW10*(1+Assumptions!$E$32)</f>
        <v>1079783.4103099902</v>
      </c>
      <c r="AY10" s="556">
        <f>+AX10*(1+Assumptions!$E$32)</f>
        <v>1117575.8296708397</v>
      </c>
      <c r="AZ10" s="556">
        <f>+AY10*(1+Assumptions!$E$32)</f>
        <v>1156690.983709319</v>
      </c>
      <c r="BA10" s="556">
        <f>+AZ10*(1+Assumptions!$E$32)</f>
        <v>1197175.168139145</v>
      </c>
      <c r="BB10" s="556">
        <f>+Assumptions!F31</f>
        <v>1240000</v>
      </c>
      <c r="BC10" s="556">
        <f>+BB10*(1+Assumptions!$F$32)</f>
        <v>1277200</v>
      </c>
      <c r="BD10" s="556">
        <f>+BC10*(1+Assumptions!$F$32)</f>
        <v>1315516</v>
      </c>
      <c r="BE10" s="556">
        <f>+BD10*(1+Assumptions!$F$32)</f>
        <v>1354981.48</v>
      </c>
      <c r="BF10" s="556">
        <f>+BE10*(1+Assumptions!$F$32)</f>
        <v>1395630.9243999999</v>
      </c>
      <c r="BG10" s="556">
        <f>+BF10*(1+Assumptions!$F$32)</f>
        <v>1437499.852132</v>
      </c>
      <c r="BH10" s="556">
        <f>+BG10*(1+Assumptions!$F$32)</f>
        <v>1480624.84769596</v>
      </c>
      <c r="BI10" s="556">
        <f>+BH10*(1+Assumptions!$F$32)</f>
        <v>1525043.5931268388</v>
      </c>
      <c r="BJ10" s="556">
        <f>+BI10*(1+Assumptions!$F$32)</f>
        <v>1570794.9009206439</v>
      </c>
      <c r="BK10" s="556">
        <f>+BJ10*(1+Assumptions!$F$32)</f>
        <v>1617918.7479482633</v>
      </c>
      <c r="BL10" s="556">
        <f>+BK10*(1+Assumptions!$F$32)</f>
        <v>1666456.3103867113</v>
      </c>
      <c r="BM10" s="556">
        <f>+BL10*(1+Assumptions!$F$32)</f>
        <v>1716449.9996983127</v>
      </c>
      <c r="BN10" s="201"/>
      <c r="BO10" s="564">
        <f t="shared" ref="BO10:BO11" si="6">SUM(F10:H10)</f>
        <v>1000</v>
      </c>
      <c r="BP10" s="564">
        <f t="shared" ref="BP10:BP11" si="7">SUM(I10:K10)</f>
        <v>22000</v>
      </c>
      <c r="BQ10" s="564">
        <f t="shared" ref="BQ10:BQ11" si="8">SUM(L10:N10)</f>
        <v>180000</v>
      </c>
      <c r="BR10" s="564">
        <f t="shared" ref="BR10:BR11" si="9">SUM(O10:Q10)</f>
        <v>300000</v>
      </c>
      <c r="BS10" s="564">
        <f t="shared" ref="BS10:BS11" si="10">SUM(R10:T10)</f>
        <v>397200</v>
      </c>
      <c r="BT10" s="564">
        <f t="shared" ref="BT10:BT11" si="11">SUM(U10:W10)</f>
        <v>528673.19999999995</v>
      </c>
      <c r="BU10" s="564">
        <f t="shared" ref="BU10:BU11" si="12">SUM(X10:Z10)</f>
        <v>703664.02920000022</v>
      </c>
      <c r="BV10" s="564">
        <f t="shared" ref="BV10:BV11" si="13">SUM(AA10:AC10)</f>
        <v>936576.82286520046</v>
      </c>
      <c r="BW10" s="564">
        <f t="shared" ref="BW10:BW11" si="14">SUM(AD10:AF10)</f>
        <v>1189513</v>
      </c>
      <c r="BX10" s="564">
        <f t="shared" ref="BX10:BX11" si="15">SUM(AG10:AI10)</f>
        <v>1457204.5740590002</v>
      </c>
      <c r="BY10" s="564">
        <f t="shared" ref="BY10:BY11" si="16">SUM(AJ10:AL10)</f>
        <v>1785138.2630189601</v>
      </c>
      <c r="BZ10" s="564">
        <f t="shared" ref="BZ10:BZ11" si="17">SUM(AM10:AO10)</f>
        <v>2186871.1331435367</v>
      </c>
      <c r="CA10" s="564">
        <f t="shared" ref="CA10:CA11" si="18">SUM(AP10:AR10)</f>
        <v>2547104.5</v>
      </c>
      <c r="CB10" s="564">
        <f t="shared" ref="CB10:CB11" si="19">SUM(AS10:AU10)</f>
        <v>2824020.2886429364</v>
      </c>
      <c r="CC10" s="564">
        <f t="shared" ref="CC10:CC11" si="20">SUM(AV10:AX10)</f>
        <v>3131041.7733810823</v>
      </c>
      <c r="CD10" s="564">
        <f t="shared" ref="CD10:CD11" si="21">SUM(AY10:BA10)</f>
        <v>3471441.9815193033</v>
      </c>
      <c r="CE10" s="564">
        <f t="shared" ref="CE10:CE11" si="22">SUM(BB10:BD10)</f>
        <v>3832716</v>
      </c>
      <c r="CF10" s="564">
        <f t="shared" ref="CF10:CF11" si="23">SUM(BE10:BG10)</f>
        <v>4188112.2565319999</v>
      </c>
      <c r="CG10" s="564">
        <f t="shared" ref="CG10:CG11" si="24">SUM(BH10:BJ10)</f>
        <v>4576463.3417434432</v>
      </c>
      <c r="CH10" s="564">
        <f t="shared" ref="CH10:CH11" si="25">SUM(BK10:BM10)</f>
        <v>5000825.0580332875</v>
      </c>
      <c r="CI10" s="196"/>
      <c r="CJ10" s="121">
        <f t="shared" ref="CJ10:CJ11" si="26">SUM(BO10:BR10)</f>
        <v>503000</v>
      </c>
      <c r="CK10" s="121">
        <f t="shared" ref="CK10:CK11" si="27">SUM(BS10:BV10)</f>
        <v>2566114.0520652006</v>
      </c>
      <c r="CL10" s="121">
        <f t="shared" ref="CL10:CL11" si="28">SUM(BW10:BZ10)</f>
        <v>6618726.9702214971</v>
      </c>
      <c r="CM10" s="121">
        <f t="shared" ref="CM10:CM11" si="29">SUM(CA10:CD10)</f>
        <v>11973608.543543324</v>
      </c>
      <c r="CN10" s="121">
        <f t="shared" ref="CN10:CN11" si="30">SUM(CE10:CH10)</f>
        <v>17598116.656308733</v>
      </c>
      <c r="CO10" s="198"/>
      <c r="CP10" s="139"/>
      <c r="CQ10" s="139"/>
      <c r="CR10" s="202"/>
      <c r="CS10" s="202"/>
      <c r="CT10" s="202"/>
      <c r="CU10" s="202"/>
      <c r="CV10" s="202"/>
      <c r="CW10" s="115"/>
      <c r="CX10" s="386"/>
      <c r="CY10" s="386"/>
      <c r="CZ10" s="386"/>
      <c r="DA10" s="386"/>
      <c r="DB10" s="387"/>
      <c r="DC10" s="386"/>
      <c r="DD10" s="386"/>
      <c r="DE10" s="386"/>
      <c r="DF10" s="386"/>
      <c r="DG10" s="387"/>
      <c r="DH10" s="387"/>
      <c r="DI10" s="387"/>
      <c r="DJ10" s="387"/>
    </row>
    <row r="11" spans="1:114" s="388" customFormat="1" x14ac:dyDescent="0.2">
      <c r="A11" s="740" t="s">
        <v>725</v>
      </c>
      <c r="B11" s="139"/>
      <c r="C11" s="139"/>
      <c r="D11" s="139"/>
      <c r="E11" s="139"/>
      <c r="F11" s="556">
        <f>+Assumptions!B28</f>
        <v>0</v>
      </c>
      <c r="G11" s="556">
        <f>+Assumptions!C28</f>
        <v>0</v>
      </c>
      <c r="H11" s="556">
        <f>+Assumptions!D28</f>
        <v>7500</v>
      </c>
      <c r="I11" s="556">
        <f>+Assumptions!E28</f>
        <v>9750</v>
      </c>
      <c r="J11" s="556">
        <f>+Assumptions!F28</f>
        <v>12675</v>
      </c>
      <c r="K11" s="556">
        <f>+Assumptions!G28</f>
        <v>16477.5</v>
      </c>
      <c r="L11" s="556">
        <f>+Assumptions!H28</f>
        <v>21420.75</v>
      </c>
      <c r="M11" s="556">
        <f>+Assumptions!I28</f>
        <v>27846.975000000002</v>
      </c>
      <c r="N11" s="556">
        <f>+Assumptions!J28</f>
        <v>36201.067500000005</v>
      </c>
      <c r="O11" s="556">
        <f>+Assumptions!K28</f>
        <v>47061.387750000009</v>
      </c>
      <c r="P11" s="556">
        <f>+Assumptions!L28</f>
        <v>61179.804075000015</v>
      </c>
      <c r="Q11" s="556">
        <f>+Assumptions!M28</f>
        <v>79533.74529750002</v>
      </c>
      <c r="R11" s="556">
        <f>+Assumptions!C33</f>
        <v>100000</v>
      </c>
      <c r="S11" s="556">
        <f>+R11*(1+Assumptions!$C$34)</f>
        <v>107000</v>
      </c>
      <c r="T11" s="556">
        <f>+S11*(1+Assumptions!$C$34)</f>
        <v>114490</v>
      </c>
      <c r="U11" s="556">
        <f>+T11*(1+Assumptions!$C$34)</f>
        <v>122504.3</v>
      </c>
      <c r="V11" s="556">
        <f>+U11*(1+Assumptions!$C$34)</f>
        <v>131079.60100000002</v>
      </c>
      <c r="W11" s="556">
        <f>+V11*(1+Assumptions!$C$34)</f>
        <v>140255.17307000005</v>
      </c>
      <c r="X11" s="556">
        <f>+W11*(1+Assumptions!$C$34)</f>
        <v>150073.03518490007</v>
      </c>
      <c r="Y11" s="556">
        <f>+X11*(1+Assumptions!$C$34)</f>
        <v>160578.14764784308</v>
      </c>
      <c r="Z11" s="556">
        <f>+Y11*(1+Assumptions!$C$34)</f>
        <v>171818.61798319212</v>
      </c>
      <c r="AA11" s="556">
        <f>+Z11*(1+Assumptions!$C$34)</f>
        <v>183845.92124201558</v>
      </c>
      <c r="AB11" s="556">
        <f>+AA11*(1+Assumptions!$C$34)</f>
        <v>196715.13572895669</v>
      </c>
      <c r="AC11" s="556">
        <f>+AB11*(1+Assumptions!$C$34)</f>
        <v>210485.19522998368</v>
      </c>
      <c r="AD11" s="556">
        <f>+Assumptions!D33</f>
        <v>220000</v>
      </c>
      <c r="AE11" s="556">
        <f>+AD11*(1+Assumptions!$D$34)</f>
        <v>224400</v>
      </c>
      <c r="AF11" s="556">
        <f>+AE11*(1+Assumptions!$D$34)</f>
        <v>228888</v>
      </c>
      <c r="AG11" s="556">
        <f>+AF11*(1+Assumptions!$D$34)</f>
        <v>233465.76</v>
      </c>
      <c r="AH11" s="556">
        <f>+AG11*(1+Assumptions!$D$34)</f>
        <v>238135.07520000002</v>
      </c>
      <c r="AI11" s="556">
        <f>+AH11*(1+Assumptions!$D$34)</f>
        <v>242897.77670400002</v>
      </c>
      <c r="AJ11" s="556">
        <f>+AI11*(1+Assumptions!$D$34)</f>
        <v>247755.73223808003</v>
      </c>
      <c r="AK11" s="556">
        <f>+AJ11*(1+Assumptions!$D$34)</f>
        <v>252710.84688284164</v>
      </c>
      <c r="AL11" s="556">
        <f>+AK11*(1+Assumptions!$D$34)</f>
        <v>257765.06382049847</v>
      </c>
      <c r="AM11" s="556">
        <f>+AL11*(1+Assumptions!$D$34)</f>
        <v>262920.36509690847</v>
      </c>
      <c r="AN11" s="556">
        <f>+AM11*(1+Assumptions!$D$34)</f>
        <v>268178.77239884663</v>
      </c>
      <c r="AO11" s="556">
        <f>+AN11*(1+Assumptions!$D$34)</f>
        <v>273542.34784682357</v>
      </c>
      <c r="AP11" s="556">
        <f>+Assumptions!E33</f>
        <v>277000</v>
      </c>
      <c r="AQ11" s="556">
        <f>+AP11*(1+Assumptions!$E$34)</f>
        <v>279770</v>
      </c>
      <c r="AR11" s="556">
        <f>+AQ11*(1+Assumptions!$E$34)</f>
        <v>282567.7</v>
      </c>
      <c r="AS11" s="556">
        <f>+AR11*(1+Assumptions!$E$34)</f>
        <v>285393.37700000004</v>
      </c>
      <c r="AT11" s="556">
        <f>+AS11*(1+Assumptions!$E$34)</f>
        <v>288247.31077000004</v>
      </c>
      <c r="AU11" s="556">
        <f>+AT11*(1+Assumptions!$E$34)</f>
        <v>291129.78387770004</v>
      </c>
      <c r="AV11" s="556">
        <f>+AU11*(1+Assumptions!$E$34)</f>
        <v>294041.08171647706</v>
      </c>
      <c r="AW11" s="556">
        <f>+AV11*(1+Assumptions!$E$34)</f>
        <v>296981.49253364181</v>
      </c>
      <c r="AX11" s="556">
        <f>+AW11*(1+Assumptions!$E$34)</f>
        <v>299951.3074589782</v>
      </c>
      <c r="AY11" s="556">
        <f>+AX11*(1+Assumptions!$E$34)</f>
        <v>302950.82053356798</v>
      </c>
      <c r="AZ11" s="556">
        <f>+AY11*(1+Assumptions!$E$34)</f>
        <v>305980.32873890369</v>
      </c>
      <c r="BA11" s="556">
        <f>+AZ11*(1+Assumptions!$E$34)</f>
        <v>309040.13202629273</v>
      </c>
      <c r="BB11" s="556">
        <f>+Assumptions!F33</f>
        <v>313000</v>
      </c>
      <c r="BC11" s="556">
        <f>+BB11*(1+Assumptions!$F$34)</f>
        <v>316130</v>
      </c>
      <c r="BD11" s="556">
        <f>+BC11*(1+Assumptions!$F$34)</f>
        <v>319291.3</v>
      </c>
      <c r="BE11" s="556">
        <f>+BD11*(1+Assumptions!$F$34)</f>
        <v>322484.21299999999</v>
      </c>
      <c r="BF11" s="556">
        <f>+BE11*(1+Assumptions!$F$34)</f>
        <v>325709.05512999999</v>
      </c>
      <c r="BG11" s="556">
        <f>+BF11*(1+Assumptions!$F$34)</f>
        <v>328966.14568129997</v>
      </c>
      <c r="BH11" s="556">
        <f>+BG11*(1+Assumptions!$F$34)</f>
        <v>332255.80713811296</v>
      </c>
      <c r="BI11" s="556">
        <f>+BH11*(1+Assumptions!$F$34)</f>
        <v>335578.36520949408</v>
      </c>
      <c r="BJ11" s="556">
        <f>+BI11*(1+Assumptions!$F$34)</f>
        <v>338934.14886158903</v>
      </c>
      <c r="BK11" s="556">
        <f>+BJ11*(1+Assumptions!$F$34)</f>
        <v>342323.49035020493</v>
      </c>
      <c r="BL11" s="556">
        <f>+BK11*(1+Assumptions!$F$34)</f>
        <v>345746.72525370697</v>
      </c>
      <c r="BM11" s="556">
        <f>+BL11*(1+Assumptions!$F$34)</f>
        <v>349204.19250624406</v>
      </c>
      <c r="BN11" s="201"/>
      <c r="BO11" s="564">
        <f t="shared" si="6"/>
        <v>7500</v>
      </c>
      <c r="BP11" s="564">
        <f t="shared" si="7"/>
        <v>38902.5</v>
      </c>
      <c r="BQ11" s="564">
        <f t="shared" si="8"/>
        <v>85468.79250000001</v>
      </c>
      <c r="BR11" s="564">
        <f t="shared" si="9"/>
        <v>187774.93712250004</v>
      </c>
      <c r="BS11" s="564">
        <f t="shared" si="10"/>
        <v>321490</v>
      </c>
      <c r="BT11" s="564">
        <f t="shared" si="11"/>
        <v>393839.07407000009</v>
      </c>
      <c r="BU11" s="564">
        <f t="shared" si="12"/>
        <v>482469.80081593525</v>
      </c>
      <c r="BV11" s="564">
        <f t="shared" si="13"/>
        <v>591046.25220095599</v>
      </c>
      <c r="BW11" s="564">
        <f t="shared" si="14"/>
        <v>673288</v>
      </c>
      <c r="BX11" s="564">
        <f t="shared" si="15"/>
        <v>714498.61190400005</v>
      </c>
      <c r="BY11" s="564">
        <f t="shared" si="16"/>
        <v>758231.6429414202</v>
      </c>
      <c r="BZ11" s="564">
        <f t="shared" si="17"/>
        <v>804641.48534257873</v>
      </c>
      <c r="CA11" s="564">
        <f t="shared" si="18"/>
        <v>839337.7</v>
      </c>
      <c r="CB11" s="564">
        <f t="shared" si="19"/>
        <v>864770.47164770006</v>
      </c>
      <c r="CC11" s="564">
        <f t="shared" si="20"/>
        <v>890973.88170909695</v>
      </c>
      <c r="CD11" s="564">
        <f t="shared" si="21"/>
        <v>917971.2812987644</v>
      </c>
      <c r="CE11" s="564">
        <f t="shared" si="22"/>
        <v>948421.3</v>
      </c>
      <c r="CF11" s="564">
        <f t="shared" si="23"/>
        <v>977159.41381129995</v>
      </c>
      <c r="CG11" s="564">
        <f t="shared" si="24"/>
        <v>1006768.3212091961</v>
      </c>
      <c r="CH11" s="564">
        <f t="shared" si="25"/>
        <v>1037274.408110156</v>
      </c>
      <c r="CI11" s="196"/>
      <c r="CJ11" s="121">
        <f t="shared" si="26"/>
        <v>319646.22962250002</v>
      </c>
      <c r="CK11" s="121">
        <f t="shared" si="27"/>
        <v>1788845.1270868913</v>
      </c>
      <c r="CL11" s="121">
        <f t="shared" si="28"/>
        <v>2950659.7401879989</v>
      </c>
      <c r="CM11" s="121">
        <f t="shared" si="29"/>
        <v>3513053.3346555615</v>
      </c>
      <c r="CN11" s="121">
        <f t="shared" si="30"/>
        <v>3969623.4431306524</v>
      </c>
      <c r="CO11" s="198"/>
      <c r="CP11" s="139"/>
      <c r="CQ11" s="139"/>
      <c r="CR11" s="202"/>
      <c r="CS11" s="202"/>
      <c r="CT11" s="202"/>
      <c r="CU11" s="202"/>
      <c r="CV11" s="202"/>
      <c r="CW11" s="115"/>
      <c r="CX11" s="386"/>
      <c r="CY11" s="386"/>
      <c r="CZ11" s="386"/>
      <c r="DA11" s="386"/>
      <c r="DB11" s="387"/>
      <c r="DC11" s="386"/>
      <c r="DD11" s="386"/>
      <c r="DE11" s="386"/>
      <c r="DF11" s="386"/>
      <c r="DG11" s="387"/>
      <c r="DH11" s="387"/>
      <c r="DI11" s="387"/>
      <c r="DJ11" s="387"/>
    </row>
    <row r="12" spans="1:114" s="388" customFormat="1" x14ac:dyDescent="0.2">
      <c r="A12" s="284"/>
      <c r="B12" s="139"/>
      <c r="C12" s="139"/>
      <c r="D12" s="139"/>
      <c r="E12" s="139"/>
      <c r="F12" s="556"/>
      <c r="G12" s="556"/>
      <c r="H12" s="556"/>
      <c r="I12" s="556"/>
      <c r="J12" s="556"/>
      <c r="K12" s="556"/>
      <c r="L12" s="556"/>
      <c r="M12" s="556"/>
      <c r="N12" s="556"/>
      <c r="O12" s="556"/>
      <c r="P12" s="556"/>
      <c r="Q12" s="556"/>
      <c r="R12" s="556"/>
      <c r="S12" s="556"/>
      <c r="T12" s="556"/>
      <c r="U12" s="556"/>
      <c r="V12" s="556"/>
      <c r="W12" s="556"/>
      <c r="X12" s="556"/>
      <c r="Y12" s="556"/>
      <c r="Z12" s="556"/>
      <c r="AA12" s="556"/>
      <c r="AB12" s="556"/>
      <c r="AC12" s="556"/>
      <c r="AD12" s="556"/>
      <c r="AE12" s="556"/>
      <c r="AF12" s="556"/>
      <c r="AG12" s="556"/>
      <c r="AH12" s="556"/>
      <c r="AI12" s="556"/>
      <c r="AJ12" s="556"/>
      <c r="AK12" s="556"/>
      <c r="AL12" s="556"/>
      <c r="AM12" s="556"/>
      <c r="AN12" s="556"/>
      <c r="AO12" s="556"/>
      <c r="AP12" s="556"/>
      <c r="AQ12" s="556"/>
      <c r="AR12" s="556"/>
      <c r="AS12" s="556"/>
      <c r="AT12" s="556"/>
      <c r="AU12" s="556"/>
      <c r="AV12" s="556"/>
      <c r="AW12" s="556"/>
      <c r="AX12" s="556"/>
      <c r="AY12" s="556"/>
      <c r="AZ12" s="556"/>
      <c r="BA12" s="556"/>
      <c r="BB12" s="556"/>
      <c r="BC12" s="556"/>
      <c r="BD12" s="556"/>
      <c r="BE12" s="556"/>
      <c r="BF12" s="556"/>
      <c r="BG12" s="556"/>
      <c r="BH12" s="556"/>
      <c r="BI12" s="556"/>
      <c r="BJ12" s="556"/>
      <c r="BK12" s="556"/>
      <c r="BL12" s="556"/>
      <c r="BM12" s="556"/>
      <c r="BN12" s="201"/>
      <c r="BO12" s="556"/>
      <c r="BP12" s="556"/>
      <c r="BQ12" s="556"/>
      <c r="BR12" s="556"/>
      <c r="BS12" s="556"/>
      <c r="BT12" s="556"/>
      <c r="BU12" s="556"/>
      <c r="BV12" s="556"/>
      <c r="BW12" s="556"/>
      <c r="BX12" s="556"/>
      <c r="BY12" s="556"/>
      <c r="BZ12" s="556"/>
      <c r="CA12" s="556"/>
      <c r="CB12" s="556"/>
      <c r="CC12" s="556"/>
      <c r="CD12" s="556"/>
      <c r="CE12" s="556"/>
      <c r="CF12" s="556"/>
      <c r="CG12" s="556"/>
      <c r="CH12" s="556"/>
      <c r="CI12" s="196"/>
      <c r="CJ12" s="386"/>
      <c r="CK12" s="386"/>
      <c r="CL12" s="386"/>
      <c r="CM12" s="386"/>
      <c r="CN12" s="386"/>
      <c r="CO12" s="198"/>
      <c r="CP12" s="139"/>
      <c r="CQ12" s="139"/>
      <c r="CR12" s="202"/>
      <c r="CS12" s="202"/>
      <c r="CT12" s="202"/>
      <c r="CU12" s="202"/>
      <c r="CV12" s="202"/>
      <c r="CW12" s="115"/>
      <c r="CX12" s="386"/>
      <c r="CY12" s="386"/>
      <c r="CZ12" s="386"/>
      <c r="DA12" s="386"/>
      <c r="DB12" s="387"/>
      <c r="DC12" s="386"/>
      <c r="DD12" s="386"/>
      <c r="DE12" s="386"/>
      <c r="DF12" s="386"/>
      <c r="DG12" s="387"/>
      <c r="DH12" s="387"/>
      <c r="DI12" s="387"/>
      <c r="DJ12" s="387"/>
    </row>
    <row r="13" spans="1:114" s="388" customFormat="1" x14ac:dyDescent="0.2">
      <c r="A13" s="284"/>
      <c r="B13" s="139"/>
      <c r="C13" s="139"/>
      <c r="D13" s="139"/>
      <c r="E13" s="139"/>
      <c r="F13" s="556"/>
      <c r="G13" s="556"/>
      <c r="H13" s="556"/>
      <c r="I13" s="556"/>
      <c r="J13" s="556"/>
      <c r="K13" s="556"/>
      <c r="L13" s="556"/>
      <c r="M13" s="556"/>
      <c r="N13" s="556"/>
      <c r="O13" s="556"/>
      <c r="P13" s="556"/>
      <c r="Q13" s="556"/>
      <c r="R13" s="556"/>
      <c r="S13" s="556"/>
      <c r="T13" s="556"/>
      <c r="U13" s="556"/>
      <c r="V13" s="556"/>
      <c r="W13" s="556"/>
      <c r="X13" s="556"/>
      <c r="Y13" s="556"/>
      <c r="Z13" s="556"/>
      <c r="AA13" s="556"/>
      <c r="AB13" s="556"/>
      <c r="AC13" s="556"/>
      <c r="AD13" s="556"/>
      <c r="AE13" s="556"/>
      <c r="AF13" s="556"/>
      <c r="AG13" s="556"/>
      <c r="AH13" s="556"/>
      <c r="AI13" s="556"/>
      <c r="AJ13" s="556"/>
      <c r="AK13" s="556"/>
      <c r="AL13" s="556"/>
      <c r="AM13" s="556"/>
      <c r="AN13" s="556"/>
      <c r="AO13" s="556"/>
      <c r="AP13" s="556"/>
      <c r="AQ13" s="556"/>
      <c r="AR13" s="556"/>
      <c r="AS13" s="556"/>
      <c r="AT13" s="556"/>
      <c r="AU13" s="556"/>
      <c r="AV13" s="556"/>
      <c r="AW13" s="556"/>
      <c r="AX13" s="556"/>
      <c r="AY13" s="556"/>
      <c r="AZ13" s="556"/>
      <c r="BA13" s="556"/>
      <c r="BB13" s="556"/>
      <c r="BC13" s="556"/>
      <c r="BD13" s="556"/>
      <c r="BE13" s="556"/>
      <c r="BF13" s="556"/>
      <c r="BG13" s="556"/>
      <c r="BH13" s="556"/>
      <c r="BI13" s="556"/>
      <c r="BJ13" s="556"/>
      <c r="BK13" s="556"/>
      <c r="BL13" s="556"/>
      <c r="BM13" s="556"/>
      <c r="BN13" s="201"/>
      <c r="BO13" s="556"/>
      <c r="BP13" s="556"/>
      <c r="BQ13" s="556"/>
      <c r="BR13" s="556"/>
      <c r="BS13" s="556"/>
      <c r="BT13" s="556"/>
      <c r="BU13" s="556"/>
      <c r="BV13" s="556"/>
      <c r="BW13" s="556"/>
      <c r="BX13" s="556"/>
      <c r="BY13" s="556"/>
      <c r="BZ13" s="556"/>
      <c r="CA13" s="556"/>
      <c r="CB13" s="556"/>
      <c r="CC13" s="556"/>
      <c r="CD13" s="556"/>
      <c r="CE13" s="556"/>
      <c r="CF13" s="556"/>
      <c r="CG13" s="556"/>
      <c r="CH13" s="556"/>
      <c r="CI13" s="196"/>
      <c r="CJ13" s="386"/>
      <c r="CK13" s="386"/>
      <c r="CL13" s="386"/>
      <c r="CM13" s="386"/>
      <c r="CN13" s="386"/>
      <c r="CO13" s="198"/>
      <c r="CP13" s="139"/>
      <c r="CQ13" s="139"/>
      <c r="CR13" s="202"/>
      <c r="CS13" s="202"/>
      <c r="CT13" s="202"/>
      <c r="CU13" s="202"/>
      <c r="CV13" s="202"/>
      <c r="CW13" s="115"/>
      <c r="CX13" s="386"/>
      <c r="CY13" s="386"/>
      <c r="CZ13" s="386"/>
      <c r="DA13" s="386"/>
      <c r="DB13" s="387"/>
      <c r="DC13" s="386"/>
      <c r="DD13" s="386"/>
      <c r="DE13" s="386"/>
      <c r="DF13" s="386"/>
      <c r="DG13" s="387"/>
      <c r="DH13" s="387"/>
      <c r="DI13" s="387"/>
      <c r="DJ13" s="387"/>
    </row>
    <row r="14" spans="1:114" s="388" customFormat="1" x14ac:dyDescent="0.2">
      <c r="A14" s="720" t="s">
        <v>512</v>
      </c>
      <c r="B14" s="139"/>
      <c r="C14" s="139"/>
      <c r="D14" s="139"/>
      <c r="E14" s="139"/>
      <c r="F14" s="556">
        <f>+F11+F10</f>
        <v>0</v>
      </c>
      <c r="G14" s="556">
        <f t="shared" ref="G14:BM14" si="31">+G11+G10</f>
        <v>0</v>
      </c>
      <c r="H14" s="556">
        <f t="shared" si="31"/>
        <v>8500</v>
      </c>
      <c r="I14" s="556">
        <f t="shared" si="31"/>
        <v>11750</v>
      </c>
      <c r="J14" s="556">
        <f t="shared" si="31"/>
        <v>16675</v>
      </c>
      <c r="K14" s="556">
        <f t="shared" si="31"/>
        <v>32477.5</v>
      </c>
      <c r="L14" s="556">
        <f t="shared" si="31"/>
        <v>61420.75</v>
      </c>
      <c r="M14" s="556">
        <f t="shared" si="31"/>
        <v>87846.975000000006</v>
      </c>
      <c r="N14" s="556">
        <f t="shared" si="31"/>
        <v>116201.0675</v>
      </c>
      <c r="O14" s="556">
        <f t="shared" si="31"/>
        <v>137061.38774999999</v>
      </c>
      <c r="P14" s="556">
        <f t="shared" si="31"/>
        <v>161179.80407500002</v>
      </c>
      <c r="Q14" s="556">
        <f t="shared" si="31"/>
        <v>189533.74529750002</v>
      </c>
      <c r="R14" s="556">
        <f t="shared" si="31"/>
        <v>220000</v>
      </c>
      <c r="S14" s="556">
        <f t="shared" si="31"/>
        <v>239000</v>
      </c>
      <c r="T14" s="556">
        <f t="shared" si="31"/>
        <v>259690</v>
      </c>
      <c r="U14" s="556">
        <f t="shared" si="31"/>
        <v>282224.3</v>
      </c>
      <c r="V14" s="556">
        <f t="shared" si="31"/>
        <v>306771.60100000002</v>
      </c>
      <c r="W14" s="556">
        <f t="shared" si="31"/>
        <v>333516.37307000009</v>
      </c>
      <c r="X14" s="556">
        <f t="shared" si="31"/>
        <v>362660.35518490011</v>
      </c>
      <c r="Y14" s="556">
        <f t="shared" si="31"/>
        <v>394424.19964784314</v>
      </c>
      <c r="Z14" s="556">
        <f t="shared" si="31"/>
        <v>429049.27518319222</v>
      </c>
      <c r="AA14" s="556">
        <f t="shared" si="31"/>
        <v>466799.64416201564</v>
      </c>
      <c r="AB14" s="556">
        <f t="shared" si="31"/>
        <v>507964.23094095686</v>
      </c>
      <c r="AC14" s="556">
        <f t="shared" si="31"/>
        <v>552859.19996318384</v>
      </c>
      <c r="AD14" s="556">
        <f t="shared" si="31"/>
        <v>590000</v>
      </c>
      <c r="AE14" s="556">
        <f t="shared" si="31"/>
        <v>620300</v>
      </c>
      <c r="AF14" s="556">
        <f t="shared" si="31"/>
        <v>652501</v>
      </c>
      <c r="AG14" s="556">
        <f t="shared" si="31"/>
        <v>686731.67</v>
      </c>
      <c r="AH14" s="556">
        <f t="shared" si="31"/>
        <v>723129.5989000001</v>
      </c>
      <c r="AI14" s="556">
        <f t="shared" si="31"/>
        <v>761841.91706300015</v>
      </c>
      <c r="AJ14" s="556">
        <f t="shared" si="31"/>
        <v>803025.96242221014</v>
      </c>
      <c r="AK14" s="556">
        <f t="shared" si="31"/>
        <v>846849.99317986099</v>
      </c>
      <c r="AL14" s="556">
        <f t="shared" si="31"/>
        <v>893493.95035830908</v>
      </c>
      <c r="AM14" s="556">
        <f t="shared" si="31"/>
        <v>943150.27369236597</v>
      </c>
      <c r="AN14" s="556">
        <f t="shared" si="31"/>
        <v>996024.77459598612</v>
      </c>
      <c r="AO14" s="556">
        <f t="shared" si="31"/>
        <v>1052337.5701977629</v>
      </c>
      <c r="AP14" s="556">
        <f t="shared" si="31"/>
        <v>1097000</v>
      </c>
      <c r="AQ14" s="556">
        <f t="shared" si="31"/>
        <v>1128470</v>
      </c>
      <c r="AR14" s="556">
        <f t="shared" si="31"/>
        <v>1160972.1999999997</v>
      </c>
      <c r="AS14" s="556">
        <f t="shared" si="31"/>
        <v>1194542.0344999998</v>
      </c>
      <c r="AT14" s="556">
        <f t="shared" si="31"/>
        <v>1229216.1712824998</v>
      </c>
      <c r="AU14" s="556">
        <f t="shared" si="31"/>
        <v>1265032.5545081371</v>
      </c>
      <c r="AV14" s="556">
        <f t="shared" si="31"/>
        <v>1302030.4493189794</v>
      </c>
      <c r="AW14" s="556">
        <f t="shared" si="31"/>
        <v>1340250.4880022316</v>
      </c>
      <c r="AX14" s="556">
        <f t="shared" si="31"/>
        <v>1379734.7177689683</v>
      </c>
      <c r="AY14" s="556">
        <f t="shared" si="31"/>
        <v>1420526.6502044077</v>
      </c>
      <c r="AZ14" s="556">
        <f t="shared" si="31"/>
        <v>1462671.3124482227</v>
      </c>
      <c r="BA14" s="556">
        <f t="shared" si="31"/>
        <v>1506215.3001654376</v>
      </c>
      <c r="BB14" s="556">
        <f t="shared" si="31"/>
        <v>1553000</v>
      </c>
      <c r="BC14" s="556">
        <f t="shared" si="31"/>
        <v>1593330</v>
      </c>
      <c r="BD14" s="556">
        <f t="shared" si="31"/>
        <v>1634807.3</v>
      </c>
      <c r="BE14" s="556">
        <f t="shared" si="31"/>
        <v>1677465.693</v>
      </c>
      <c r="BF14" s="556">
        <f t="shared" si="31"/>
        <v>1721339.9795299999</v>
      </c>
      <c r="BG14" s="556">
        <f t="shared" si="31"/>
        <v>1766465.9978133</v>
      </c>
      <c r="BH14" s="556">
        <f t="shared" si="31"/>
        <v>1812880.654834073</v>
      </c>
      <c r="BI14" s="556">
        <f t="shared" si="31"/>
        <v>1860621.9583363328</v>
      </c>
      <c r="BJ14" s="556">
        <f t="shared" si="31"/>
        <v>1909729.0497822328</v>
      </c>
      <c r="BK14" s="556">
        <f t="shared" si="31"/>
        <v>1960242.2382984683</v>
      </c>
      <c r="BL14" s="556">
        <f t="shared" si="31"/>
        <v>2012203.0356404183</v>
      </c>
      <c r="BM14" s="556">
        <f t="shared" si="31"/>
        <v>2065654.1922045569</v>
      </c>
      <c r="BN14" s="201"/>
      <c r="BO14" s="564">
        <f>SUM(F14:H14)</f>
        <v>8500</v>
      </c>
      <c r="BP14" s="564">
        <f>SUM(I14:K14)</f>
        <v>60902.5</v>
      </c>
      <c r="BQ14" s="564">
        <f>SUM(L14:N14)</f>
        <v>265468.79249999998</v>
      </c>
      <c r="BR14" s="564">
        <f>SUM(O14:Q14)</f>
        <v>487774.93712250004</v>
      </c>
      <c r="BS14" s="564">
        <f>SUM(R14:T14)</f>
        <v>718690</v>
      </c>
      <c r="BT14" s="564">
        <f>SUM(U14:W14)</f>
        <v>922512.27407000016</v>
      </c>
      <c r="BU14" s="564">
        <f>SUM(X14:Z14)</f>
        <v>1186133.8300159355</v>
      </c>
      <c r="BV14" s="564">
        <f>SUM(AA14:AC14)</f>
        <v>1527623.0750661562</v>
      </c>
      <c r="BW14" s="564">
        <f>SUM(AD14:AF14)</f>
        <v>1862801</v>
      </c>
      <c r="BX14" s="564">
        <f>SUM(AG14:AI14)</f>
        <v>2171703.1859630002</v>
      </c>
      <c r="BY14" s="564">
        <f>SUM(AJ14:AL14)</f>
        <v>2543369.9059603801</v>
      </c>
      <c r="BZ14" s="564">
        <f>SUM(AM14:AO14)</f>
        <v>2991512.6184861148</v>
      </c>
      <c r="CA14" s="564">
        <f>SUM(AP14:AR14)</f>
        <v>3386442.1999999997</v>
      </c>
      <c r="CB14" s="564">
        <f>SUM(AS14:AU14)</f>
        <v>3688790.7602906367</v>
      </c>
      <c r="CC14" s="564">
        <f>SUM(AV14:AX14)</f>
        <v>4022015.6550901793</v>
      </c>
      <c r="CD14" s="564">
        <f>SUM(AY14:BA14)</f>
        <v>4389413.2628180683</v>
      </c>
      <c r="CE14" s="564">
        <f>SUM(BB14:BD14)</f>
        <v>4781137.3</v>
      </c>
      <c r="CF14" s="564">
        <f>SUM(BE14:BG14)</f>
        <v>5165271.6703433003</v>
      </c>
      <c r="CG14" s="564">
        <f>SUM(BH14:BJ14)</f>
        <v>5583231.6629526392</v>
      </c>
      <c r="CH14" s="564">
        <f t="shared" ref="CH14:CH15" si="32">SUM(BK14:BM14)</f>
        <v>6038099.4661434442</v>
      </c>
      <c r="CI14" s="196"/>
      <c r="CJ14" s="121">
        <f t="shared" ref="CJ14" si="33">SUM(BO14:BR14)</f>
        <v>822646.22962250002</v>
      </c>
      <c r="CK14" s="121">
        <f t="shared" ref="CK14" si="34">SUM(BS14:BV14)</f>
        <v>4354959.179152092</v>
      </c>
      <c r="CL14" s="121">
        <f t="shared" ref="CL14" si="35">SUM(BW14:BZ14)</f>
        <v>9569386.710409496</v>
      </c>
      <c r="CM14" s="121">
        <f t="shared" ref="CM14" si="36">SUM(CA14:CD14)</f>
        <v>15486661.878198884</v>
      </c>
      <c r="CN14" s="121">
        <f t="shared" ref="CN14" si="37">SUM(CE14:CH14)</f>
        <v>21567740.099439383</v>
      </c>
      <c r="CO14" s="198"/>
      <c r="CP14" s="139"/>
      <c r="CQ14" s="139"/>
      <c r="CR14" s="202"/>
      <c r="CS14" s="202"/>
      <c r="CT14" s="202"/>
      <c r="CU14" s="202"/>
      <c r="CV14" s="202"/>
      <c r="CW14" s="115"/>
      <c r="CX14" s="386"/>
      <c r="CY14" s="386"/>
      <c r="CZ14" s="386"/>
      <c r="DA14" s="386"/>
      <c r="DB14" s="387"/>
      <c r="DC14" s="386"/>
      <c r="DD14" s="386"/>
      <c r="DE14" s="386"/>
      <c r="DF14" s="386"/>
      <c r="DG14" s="387"/>
      <c r="DH14" s="387"/>
      <c r="DI14" s="387"/>
      <c r="DJ14" s="387"/>
    </row>
    <row r="15" spans="1:114" s="388" customFormat="1" x14ac:dyDescent="0.2">
      <c r="A15" s="629" t="s">
        <v>513</v>
      </c>
      <c r="B15" s="139"/>
      <c r="C15" s="139"/>
      <c r="D15" s="139"/>
      <c r="E15" s="139"/>
      <c r="F15" s="556">
        <f t="shared" ref="F15" si="38">+F14-E14</f>
        <v>0</v>
      </c>
      <c r="G15" s="556">
        <f t="shared" ref="G15" si="39">+G14-F14</f>
        <v>0</v>
      </c>
      <c r="H15" s="556">
        <f t="shared" ref="H15" si="40">+H14-G14</f>
        <v>8500</v>
      </c>
      <c r="I15" s="556">
        <f t="shared" ref="I15" si="41">+I14-H14</f>
        <v>3250</v>
      </c>
      <c r="J15" s="556">
        <f t="shared" ref="J15" si="42">+J14-I14</f>
        <v>4925</v>
      </c>
      <c r="K15" s="556">
        <f t="shared" ref="K15" si="43">+K14-J14</f>
        <v>15802.5</v>
      </c>
      <c r="L15" s="556">
        <f t="shared" ref="L15" si="44">+L14-K14</f>
        <v>28943.25</v>
      </c>
      <c r="M15" s="556">
        <f t="shared" ref="M15" si="45">+M14-L14</f>
        <v>26426.225000000006</v>
      </c>
      <c r="N15" s="556">
        <f t="shared" ref="N15" si="46">+N14-M14</f>
        <v>28354.092499999999</v>
      </c>
      <c r="O15" s="556">
        <f t="shared" ref="O15" si="47">+O14-N14</f>
        <v>20860.32024999999</v>
      </c>
      <c r="P15" s="556">
        <f t="shared" ref="P15" si="48">+P14-O14</f>
        <v>24118.416325000027</v>
      </c>
      <c r="Q15" s="556">
        <f t="shared" ref="Q15" si="49">+Q14-P14</f>
        <v>28353.941222499998</v>
      </c>
      <c r="R15" s="556">
        <f t="shared" ref="R15:BM15" si="50">+R14-Q14</f>
        <v>30466.25470249998</v>
      </c>
      <c r="S15" s="556">
        <f t="shared" si="50"/>
        <v>19000</v>
      </c>
      <c r="T15" s="556">
        <f t="shared" si="50"/>
        <v>20690</v>
      </c>
      <c r="U15" s="556">
        <f t="shared" si="50"/>
        <v>22534.299999999988</v>
      </c>
      <c r="V15" s="556">
        <f t="shared" si="50"/>
        <v>24547.301000000036</v>
      </c>
      <c r="W15" s="556">
        <f t="shared" si="50"/>
        <v>26744.772070000065</v>
      </c>
      <c r="X15" s="556">
        <f t="shared" si="50"/>
        <v>29143.98211490002</v>
      </c>
      <c r="Y15" s="556">
        <f t="shared" si="50"/>
        <v>31763.844462943031</v>
      </c>
      <c r="Z15" s="556">
        <f t="shared" si="50"/>
        <v>34625.075535349082</v>
      </c>
      <c r="AA15" s="556">
        <f t="shared" si="50"/>
        <v>37750.368978823419</v>
      </c>
      <c r="AB15" s="556">
        <f t="shared" si="50"/>
        <v>41164.586778941215</v>
      </c>
      <c r="AC15" s="556">
        <f t="shared" si="50"/>
        <v>44894.969022226986</v>
      </c>
      <c r="AD15" s="556">
        <f t="shared" si="50"/>
        <v>37140.800036816159</v>
      </c>
      <c r="AE15" s="556">
        <f t="shared" si="50"/>
        <v>30300</v>
      </c>
      <c r="AF15" s="556">
        <f t="shared" si="50"/>
        <v>32201</v>
      </c>
      <c r="AG15" s="556">
        <f t="shared" si="50"/>
        <v>34230.670000000042</v>
      </c>
      <c r="AH15" s="556">
        <f t="shared" si="50"/>
        <v>36397.928900000057</v>
      </c>
      <c r="AI15" s="556">
        <f t="shared" si="50"/>
        <v>38712.318163000047</v>
      </c>
      <c r="AJ15" s="556">
        <f t="shared" si="50"/>
        <v>41184.045359209995</v>
      </c>
      <c r="AK15" s="556">
        <f t="shared" si="50"/>
        <v>43824.030757650849</v>
      </c>
      <c r="AL15" s="556">
        <f t="shared" si="50"/>
        <v>46643.957178448094</v>
      </c>
      <c r="AM15" s="556">
        <f t="shared" si="50"/>
        <v>49656.323334056884</v>
      </c>
      <c r="AN15" s="556">
        <f t="shared" si="50"/>
        <v>52874.500903620152</v>
      </c>
      <c r="AO15" s="556">
        <f t="shared" si="50"/>
        <v>56312.795601776801</v>
      </c>
      <c r="AP15" s="556">
        <f t="shared" si="50"/>
        <v>44662.429802237079</v>
      </c>
      <c r="AQ15" s="556">
        <f t="shared" si="50"/>
        <v>31470</v>
      </c>
      <c r="AR15" s="556">
        <f t="shared" si="50"/>
        <v>32502.199999999721</v>
      </c>
      <c r="AS15" s="556">
        <f t="shared" si="50"/>
        <v>33569.834500000114</v>
      </c>
      <c r="AT15" s="556">
        <f t="shared" si="50"/>
        <v>34674.136782499962</v>
      </c>
      <c r="AU15" s="556">
        <f t="shared" si="50"/>
        <v>35816.383225637255</v>
      </c>
      <c r="AV15" s="556">
        <f t="shared" si="50"/>
        <v>36997.89481084235</v>
      </c>
      <c r="AW15" s="556">
        <f t="shared" si="50"/>
        <v>38220.038683252176</v>
      </c>
      <c r="AX15" s="556">
        <f t="shared" si="50"/>
        <v>39484.229766736738</v>
      </c>
      <c r="AY15" s="556">
        <f t="shared" si="50"/>
        <v>40791.932435439434</v>
      </c>
      <c r="AZ15" s="556">
        <f t="shared" si="50"/>
        <v>42144.662243814906</v>
      </c>
      <c r="BA15" s="556">
        <f t="shared" si="50"/>
        <v>43543.987717214972</v>
      </c>
      <c r="BB15" s="556">
        <f t="shared" si="50"/>
        <v>46784.699834562372</v>
      </c>
      <c r="BC15" s="556">
        <f t="shared" si="50"/>
        <v>40330</v>
      </c>
      <c r="BD15" s="556">
        <f t="shared" si="50"/>
        <v>41477.300000000047</v>
      </c>
      <c r="BE15" s="556">
        <f t="shared" si="50"/>
        <v>42658.392999999924</v>
      </c>
      <c r="BF15" s="556">
        <f t="shared" si="50"/>
        <v>43874.286529999925</v>
      </c>
      <c r="BG15" s="556">
        <f t="shared" si="50"/>
        <v>45126.018283300102</v>
      </c>
      <c r="BH15" s="556">
        <f t="shared" si="50"/>
        <v>46414.65702077304</v>
      </c>
      <c r="BI15" s="556">
        <f t="shared" si="50"/>
        <v>47741.303502259776</v>
      </c>
      <c r="BJ15" s="556">
        <f t="shared" si="50"/>
        <v>49107.091445900034</v>
      </c>
      <c r="BK15" s="556">
        <f t="shared" si="50"/>
        <v>50513.188516235445</v>
      </c>
      <c r="BL15" s="556">
        <f t="shared" si="50"/>
        <v>51960.797341950005</v>
      </c>
      <c r="BM15" s="556">
        <f t="shared" si="50"/>
        <v>53451.156564138597</v>
      </c>
      <c r="BN15" s="201"/>
      <c r="BO15" s="556">
        <f t="shared" ref="BO15" si="51">+BO14-BN14</f>
        <v>8500</v>
      </c>
      <c r="BP15" s="556">
        <f t="shared" ref="BP15" si="52">+BP14-BO14</f>
        <v>52402.5</v>
      </c>
      <c r="BQ15" s="556">
        <f t="shared" ref="BQ15" si="53">+BQ14-BP14</f>
        <v>204566.29249999998</v>
      </c>
      <c r="BR15" s="556">
        <f t="shared" ref="BR15" si="54">+BR14-BQ14</f>
        <v>222306.14462250005</v>
      </c>
      <c r="BS15" s="556">
        <f t="shared" ref="BS15" si="55">+BS14-BR14</f>
        <v>230915.06287749996</v>
      </c>
      <c r="BT15" s="556">
        <f t="shared" ref="BT15" si="56">+BT14-BS14</f>
        <v>203822.27407000016</v>
      </c>
      <c r="BU15" s="556">
        <f t="shared" ref="BU15" si="57">+BU14-BT14</f>
        <v>263621.55594593531</v>
      </c>
      <c r="BV15" s="556">
        <f t="shared" ref="BV15" si="58">+BV14-BU14</f>
        <v>341489.24505022075</v>
      </c>
      <c r="BW15" s="556">
        <f t="shared" ref="BW15" si="59">+BW14-BV14</f>
        <v>335177.92493384378</v>
      </c>
      <c r="BX15" s="556">
        <f t="shared" ref="BX15" si="60">+BX14-BW14</f>
        <v>308902.18596300017</v>
      </c>
      <c r="BY15" s="556">
        <f t="shared" ref="BY15" si="61">+BY14-BX14</f>
        <v>371666.71999737993</v>
      </c>
      <c r="BZ15" s="556">
        <f t="shared" ref="BZ15" si="62">+BZ14-BY14</f>
        <v>448142.71252573468</v>
      </c>
      <c r="CA15" s="556">
        <f t="shared" ref="CA15" si="63">+CA14-BZ14</f>
        <v>394929.58151388494</v>
      </c>
      <c r="CB15" s="556">
        <f t="shared" ref="CB15" si="64">+CB14-CA14</f>
        <v>302348.56029063696</v>
      </c>
      <c r="CC15" s="556">
        <f t="shared" ref="CC15" si="65">+CC14-CB14</f>
        <v>333224.89479954261</v>
      </c>
      <c r="CD15" s="556">
        <f t="shared" ref="CD15" si="66">+CD14-CC14</f>
        <v>367397.60772788897</v>
      </c>
      <c r="CE15" s="556">
        <f t="shared" ref="CE15" si="67">+CE14-CD14</f>
        <v>391724.03718193155</v>
      </c>
      <c r="CF15" s="556">
        <f t="shared" ref="CF15" si="68">+CF14-CE14</f>
        <v>384134.37034330051</v>
      </c>
      <c r="CG15" s="556">
        <f t="shared" ref="CG15" si="69">+CG14-CF14</f>
        <v>417959.99260933883</v>
      </c>
      <c r="CH15" s="564">
        <f t="shared" si="32"/>
        <v>155925.14242232405</v>
      </c>
      <c r="CI15" s="196"/>
      <c r="CJ15" s="556">
        <f t="shared" ref="CJ15" si="70">+CJ14-CI14</f>
        <v>822646.22962250002</v>
      </c>
      <c r="CK15" s="556">
        <f t="shared" ref="CK15" si="71">+CK14-CJ14</f>
        <v>3532312.9495295919</v>
      </c>
      <c r="CL15" s="556">
        <f t="shared" ref="CL15" si="72">+CL14-CK14</f>
        <v>5214427.531257404</v>
      </c>
      <c r="CM15" s="556">
        <f t="shared" ref="CM15" si="73">+CM14-CL14</f>
        <v>5917275.1677893884</v>
      </c>
      <c r="CN15" s="556">
        <f t="shared" ref="CN15" si="74">+CN14-CM14</f>
        <v>6081078.2212404981</v>
      </c>
      <c r="CO15" s="198"/>
      <c r="CP15" s="139"/>
      <c r="CQ15" s="139"/>
      <c r="CR15" s="202"/>
      <c r="CS15" s="202"/>
      <c r="CT15" s="202"/>
      <c r="CU15" s="202"/>
      <c r="CV15" s="202"/>
      <c r="CW15" s="115"/>
      <c r="CX15" s="386"/>
      <c r="CY15" s="386"/>
      <c r="CZ15" s="386"/>
      <c r="DA15" s="386"/>
      <c r="DB15" s="387"/>
      <c r="DC15" s="386"/>
      <c r="DD15" s="386"/>
      <c r="DE15" s="386"/>
      <c r="DF15" s="386"/>
      <c r="DG15" s="387"/>
      <c r="DH15" s="387"/>
      <c r="DI15" s="387"/>
      <c r="DJ15" s="387"/>
    </row>
    <row r="16" spans="1:114" s="388" customFormat="1" x14ac:dyDescent="0.2">
      <c r="A16" s="284"/>
      <c r="B16" s="139"/>
      <c r="C16" s="139"/>
      <c r="D16" s="139"/>
      <c r="E16" s="139"/>
      <c r="F16" s="556"/>
      <c r="G16" s="556"/>
      <c r="H16" s="556"/>
      <c r="I16" s="556"/>
      <c r="J16" s="556"/>
      <c r="K16" s="556"/>
      <c r="L16" s="556"/>
      <c r="M16" s="556"/>
      <c r="N16" s="556"/>
      <c r="O16" s="556"/>
      <c r="P16" s="556"/>
      <c r="Q16" s="556"/>
      <c r="R16" s="556"/>
      <c r="S16" s="556"/>
      <c r="T16" s="556"/>
      <c r="U16" s="556"/>
      <c r="V16" s="556"/>
      <c r="W16" s="556"/>
      <c r="X16" s="556"/>
      <c r="Y16" s="556"/>
      <c r="Z16" s="556"/>
      <c r="AA16" s="556"/>
      <c r="AB16" s="556"/>
      <c r="AC16" s="556"/>
      <c r="AD16" s="556"/>
      <c r="AE16" s="556"/>
      <c r="AF16" s="556"/>
      <c r="AG16" s="556"/>
      <c r="AH16" s="556"/>
      <c r="AI16" s="556"/>
      <c r="AJ16" s="556"/>
      <c r="AK16" s="556"/>
      <c r="AL16" s="556"/>
      <c r="AM16" s="556"/>
      <c r="AN16" s="556"/>
      <c r="AO16" s="556"/>
      <c r="AP16" s="556"/>
      <c r="AQ16" s="556"/>
      <c r="AR16" s="556"/>
      <c r="AS16" s="556"/>
      <c r="AT16" s="556"/>
      <c r="AU16" s="556"/>
      <c r="AV16" s="556"/>
      <c r="AW16" s="556"/>
      <c r="AX16" s="556"/>
      <c r="AY16" s="556"/>
      <c r="AZ16" s="556"/>
      <c r="BA16" s="556"/>
      <c r="BB16" s="556"/>
      <c r="BC16" s="556"/>
      <c r="BD16" s="556"/>
      <c r="BE16" s="556"/>
      <c r="BF16" s="556"/>
      <c r="BG16" s="556"/>
      <c r="BH16" s="556"/>
      <c r="BI16" s="556"/>
      <c r="BJ16" s="556"/>
      <c r="BK16" s="556"/>
      <c r="BL16" s="556"/>
      <c r="BM16" s="556"/>
      <c r="BN16" s="201"/>
      <c r="BO16" s="564">
        <f t="shared" ref="BO16:BO104" si="75">SUM(F16:H16)</f>
        <v>0</v>
      </c>
      <c r="BP16" s="564"/>
      <c r="BQ16" s="564"/>
      <c r="BR16" s="564"/>
      <c r="BS16" s="564"/>
      <c r="BT16" s="564"/>
      <c r="BU16" s="564"/>
      <c r="BV16" s="564"/>
      <c r="BW16" s="564"/>
      <c r="BX16" s="564"/>
      <c r="BY16" s="564"/>
      <c r="BZ16" s="564"/>
      <c r="CA16" s="564"/>
      <c r="CB16" s="564"/>
      <c r="CC16" s="564"/>
      <c r="CD16" s="564"/>
      <c r="CE16" s="564"/>
      <c r="CF16" s="564"/>
      <c r="CG16" s="564"/>
      <c r="CH16" s="564"/>
      <c r="CI16" s="196"/>
      <c r="CJ16" s="121"/>
      <c r="CK16" s="121"/>
      <c r="CL16" s="121"/>
      <c r="CM16" s="121"/>
      <c r="CN16" s="121"/>
      <c r="CO16" s="198"/>
      <c r="CP16" s="139"/>
      <c r="CQ16" s="139"/>
      <c r="CR16" s="202"/>
      <c r="CS16" s="202"/>
      <c r="CT16" s="202"/>
      <c r="CU16" s="202"/>
      <c r="CV16" s="202"/>
      <c r="CW16" s="115"/>
      <c r="CX16" s="386"/>
      <c r="CY16" s="386"/>
      <c r="CZ16" s="386"/>
      <c r="DA16" s="386"/>
      <c r="DB16" s="387"/>
      <c r="DC16" s="386"/>
      <c r="DD16" s="386"/>
      <c r="DE16" s="386"/>
      <c r="DF16" s="386"/>
      <c r="DG16" s="387"/>
      <c r="DH16" s="387"/>
      <c r="DI16" s="387"/>
      <c r="DJ16" s="387"/>
    </row>
    <row r="17" spans="1:114" s="388" customFormat="1" x14ac:dyDescent="0.2">
      <c r="A17" s="740" t="s">
        <v>727</v>
      </c>
      <c r="B17" s="139"/>
      <c r="C17" s="139"/>
      <c r="D17" s="139"/>
      <c r="E17" s="139"/>
      <c r="F17" s="556">
        <f>+Assumptions!$B40*Details!F10</f>
        <v>0</v>
      </c>
      <c r="G17" s="556">
        <f>+Assumptions!$B$40*Details!G10</f>
        <v>0</v>
      </c>
      <c r="H17" s="556">
        <f>+Assumptions!$B$40*Details!H10</f>
        <v>0</v>
      </c>
      <c r="I17" s="556">
        <f>+Assumptions!$B$40*Details!I10</f>
        <v>0</v>
      </c>
      <c r="J17" s="556">
        <f>+Assumptions!$B$40*Details!J10</f>
        <v>0</v>
      </c>
      <c r="K17" s="556">
        <f>+Assumptions!$B$40*Details!K10</f>
        <v>0</v>
      </c>
      <c r="L17" s="556">
        <f>+Assumptions!$B$40*Details!L10</f>
        <v>0</v>
      </c>
      <c r="M17" s="556">
        <f>+Assumptions!$B$40*Details!M10</f>
        <v>0</v>
      </c>
      <c r="N17" s="556">
        <f>+Assumptions!$B$40*Details!N10</f>
        <v>0</v>
      </c>
      <c r="O17" s="556">
        <f>+Assumptions!$B$40*Details!O10</f>
        <v>0</v>
      </c>
      <c r="P17" s="556">
        <f>+Assumptions!$B$40*Details!P10</f>
        <v>0</v>
      </c>
      <c r="Q17" s="556">
        <f>+Assumptions!$B$40*Details!Q10</f>
        <v>0</v>
      </c>
      <c r="R17" s="556">
        <f>+Assumptions!$C$40*R10</f>
        <v>0</v>
      </c>
      <c r="S17" s="556">
        <f>+Assumptions!$C$40*S10</f>
        <v>0</v>
      </c>
      <c r="T17" s="556">
        <f>+Assumptions!$C$40*T10</f>
        <v>0</v>
      </c>
      <c r="U17" s="556">
        <f>+Assumptions!$C$40*U10</f>
        <v>0</v>
      </c>
      <c r="V17" s="556">
        <f>+Assumptions!$C$40*V10</f>
        <v>0</v>
      </c>
      <c r="W17" s="556">
        <f>+Assumptions!$C$40*W10</f>
        <v>0</v>
      </c>
      <c r="X17" s="556">
        <f>+Assumptions!$C$40*X10</f>
        <v>0</v>
      </c>
      <c r="Y17" s="556">
        <f>+Assumptions!$C$40*Y10</f>
        <v>0</v>
      </c>
      <c r="Z17" s="556">
        <f>+Assumptions!$C$40*Z10</f>
        <v>0</v>
      </c>
      <c r="AA17" s="556">
        <f>+Assumptions!$C$40*AA10</f>
        <v>0</v>
      </c>
      <c r="AB17" s="556">
        <f>+Assumptions!$C$40*AB10</f>
        <v>0</v>
      </c>
      <c r="AC17" s="556">
        <f>+Assumptions!$C$40*AC10</f>
        <v>0</v>
      </c>
      <c r="AD17" s="556">
        <f>+Assumptions!$D$40*Details!AD10</f>
        <v>0</v>
      </c>
      <c r="AE17" s="556">
        <f>+Assumptions!$D$40*Details!AE10</f>
        <v>0</v>
      </c>
      <c r="AF17" s="556">
        <f>+Assumptions!$D$40*Details!AF10</f>
        <v>0</v>
      </c>
      <c r="AG17" s="556">
        <f>+Assumptions!$D$40*Details!AG10</f>
        <v>0</v>
      </c>
      <c r="AH17" s="556">
        <f>+Assumptions!$D$40*Details!AH10</f>
        <v>0</v>
      </c>
      <c r="AI17" s="556">
        <f>+Assumptions!$D$40*Details!AI10</f>
        <v>0</v>
      </c>
      <c r="AJ17" s="556">
        <f>+Assumptions!$D$40*Details!AJ10</f>
        <v>0</v>
      </c>
      <c r="AK17" s="556">
        <f>+Assumptions!$D$40*Details!AK10</f>
        <v>0</v>
      </c>
      <c r="AL17" s="556">
        <f>+Assumptions!$D$40*Details!AL10</f>
        <v>0</v>
      </c>
      <c r="AM17" s="556">
        <f>+Assumptions!$D$40*Details!AM10</f>
        <v>0</v>
      </c>
      <c r="AN17" s="556">
        <f>+Assumptions!$D$40*Details!AN10</f>
        <v>0</v>
      </c>
      <c r="AO17" s="556">
        <f>+Assumptions!$D$40*Details!AO10</f>
        <v>0</v>
      </c>
      <c r="AP17" s="556">
        <f>+Assumptions!$E$40*Details!AP10</f>
        <v>0</v>
      </c>
      <c r="AQ17" s="556">
        <f>+Assumptions!$E$40*Details!AQ10</f>
        <v>0</v>
      </c>
      <c r="AR17" s="556">
        <f>+Assumptions!$E$40*Details!AR10</f>
        <v>0</v>
      </c>
      <c r="AS17" s="556">
        <f>+Assumptions!$E$40*Details!AS10</f>
        <v>0</v>
      </c>
      <c r="AT17" s="556">
        <f>+Assumptions!$E$40*Details!AT10</f>
        <v>0</v>
      </c>
      <c r="AU17" s="556">
        <f>+Assumptions!$E$40*Details!AU10</f>
        <v>0</v>
      </c>
      <c r="AV17" s="556">
        <f>+Assumptions!$E$40*Details!AV10</f>
        <v>0</v>
      </c>
      <c r="AW17" s="556">
        <f>+Assumptions!$E$40*Details!AW10</f>
        <v>0</v>
      </c>
      <c r="AX17" s="556">
        <f>+Assumptions!$E$40*Details!AX10</f>
        <v>0</v>
      </c>
      <c r="AY17" s="556">
        <f>+Assumptions!$E$40*Details!AY10</f>
        <v>0</v>
      </c>
      <c r="AZ17" s="556">
        <f>+Assumptions!$E$40*Details!AZ10</f>
        <v>0</v>
      </c>
      <c r="BA17" s="556">
        <f>+Assumptions!$E$40*Details!BA10</f>
        <v>0</v>
      </c>
      <c r="BB17" s="556">
        <f>+Assumptions!$F$40*Details!BB10</f>
        <v>0</v>
      </c>
      <c r="BC17" s="556">
        <f>+Assumptions!$F$40*Details!BC10</f>
        <v>0</v>
      </c>
      <c r="BD17" s="556">
        <f>+Assumptions!$F$40*Details!BD10</f>
        <v>0</v>
      </c>
      <c r="BE17" s="556">
        <f>+Assumptions!$F$40*Details!BE10</f>
        <v>0</v>
      </c>
      <c r="BF17" s="556">
        <f>+Assumptions!$F$40*Details!BF10</f>
        <v>0</v>
      </c>
      <c r="BG17" s="556">
        <f>+Assumptions!$F$40*Details!BG10</f>
        <v>0</v>
      </c>
      <c r="BH17" s="556">
        <f>+Assumptions!$F$40*Details!BH10</f>
        <v>0</v>
      </c>
      <c r="BI17" s="556">
        <f>+Assumptions!$F$40*Details!BI10</f>
        <v>0</v>
      </c>
      <c r="BJ17" s="556">
        <f>+Assumptions!$F$40*Details!BJ10</f>
        <v>0</v>
      </c>
      <c r="BK17" s="556">
        <f>+Assumptions!$F$40*Details!BK10</f>
        <v>0</v>
      </c>
      <c r="BL17" s="556">
        <f>+Assumptions!$F$40*Details!BL10</f>
        <v>0</v>
      </c>
      <c r="BM17" s="556">
        <f>+Assumptions!$F$40*Details!BM10</f>
        <v>0</v>
      </c>
      <c r="BN17" s="201"/>
      <c r="BO17" s="564">
        <f>SUM(F17:H17)</f>
        <v>0</v>
      </c>
      <c r="BP17" s="564">
        <f>SUM(I17:K17)</f>
        <v>0</v>
      </c>
      <c r="BQ17" s="564">
        <f>SUM(L17:N17)</f>
        <v>0</v>
      </c>
      <c r="BR17" s="564">
        <f>SUM(O17:Q17)</f>
        <v>0</v>
      </c>
      <c r="BS17" s="564">
        <f>SUM(R17:T17)</f>
        <v>0</v>
      </c>
      <c r="BT17" s="564">
        <f>SUM(U17:W17)</f>
        <v>0</v>
      </c>
      <c r="BU17" s="564">
        <f>SUM(X17:Z17)</f>
        <v>0</v>
      </c>
      <c r="BV17" s="564">
        <f>SUM(AA17:AC17)</f>
        <v>0</v>
      </c>
      <c r="BW17" s="564">
        <f>SUM(AD17:AF17)</f>
        <v>0</v>
      </c>
      <c r="BX17" s="564">
        <f>SUM(AG17:AI17)</f>
        <v>0</v>
      </c>
      <c r="BY17" s="564">
        <f>SUM(AJ17:AL17)</f>
        <v>0</v>
      </c>
      <c r="BZ17" s="564">
        <f>SUM(AM17:AO17)</f>
        <v>0</v>
      </c>
      <c r="CA17" s="564">
        <f>SUM(AP17:AR17)</f>
        <v>0</v>
      </c>
      <c r="CB17" s="564">
        <f>SUM(AS17:AU17)</f>
        <v>0</v>
      </c>
      <c r="CC17" s="564">
        <f>SUM(AV17:AX17)</f>
        <v>0</v>
      </c>
      <c r="CD17" s="564">
        <f>SUM(AY17:BA17)</f>
        <v>0</v>
      </c>
      <c r="CE17" s="564">
        <f>SUM(BB17:BD17)</f>
        <v>0</v>
      </c>
      <c r="CF17" s="564">
        <f>SUM(BE17:BG17)</f>
        <v>0</v>
      </c>
      <c r="CG17" s="564">
        <f t="shared" ref="CG17:CG19" si="76">SUM(BH17:BJ17)</f>
        <v>0</v>
      </c>
      <c r="CH17" s="564">
        <f t="shared" ref="CH17:CH20" si="77">SUM(BK17:BM17)</f>
        <v>0</v>
      </c>
      <c r="CI17" s="196"/>
      <c r="CJ17" s="121">
        <f t="shared" ref="CJ17:CJ18" si="78">SUM(BO17:BR17)</f>
        <v>0</v>
      </c>
      <c r="CK17" s="121">
        <f t="shared" ref="CK17:CK18" si="79">SUM(BS17:BV17)</f>
        <v>0</v>
      </c>
      <c r="CL17" s="121">
        <f t="shared" ref="CL17:CL18" si="80">SUM(BW17:BZ17)</f>
        <v>0</v>
      </c>
      <c r="CM17" s="121">
        <f t="shared" ref="CM17:CM18" si="81">SUM(CA17:CD17)</f>
        <v>0</v>
      </c>
      <c r="CN17" s="121">
        <f t="shared" ref="CN17:CN18" si="82">SUM(CE17:CH17)</f>
        <v>0</v>
      </c>
      <c r="CO17" s="198"/>
      <c r="CP17" s="139"/>
      <c r="CQ17" s="139"/>
      <c r="CR17" s="202"/>
      <c r="CS17" s="202"/>
      <c r="CT17" s="202"/>
      <c r="CU17" s="202"/>
      <c r="CV17" s="202"/>
      <c r="CW17" s="115"/>
      <c r="CX17" s="386"/>
      <c r="CY17" s="386"/>
      <c r="CZ17" s="386"/>
      <c r="DA17" s="386"/>
      <c r="DB17" s="387"/>
      <c r="DC17" s="386"/>
      <c r="DD17" s="386"/>
      <c r="DE17" s="386"/>
      <c r="DF17" s="386"/>
      <c r="DG17" s="387"/>
      <c r="DH17" s="387"/>
      <c r="DI17" s="387"/>
      <c r="DJ17" s="387"/>
    </row>
    <row r="18" spans="1:114" s="388" customFormat="1" x14ac:dyDescent="0.2">
      <c r="A18" s="740" t="s">
        <v>728</v>
      </c>
      <c r="B18" s="139"/>
      <c r="C18" s="139"/>
      <c r="D18" s="139"/>
      <c r="E18" s="139"/>
      <c r="F18" s="556">
        <f>+Assumptions!$B41*Details!F11</f>
        <v>0</v>
      </c>
      <c r="G18" s="556">
        <f>+Assumptions!$B41*Details!G11</f>
        <v>0</v>
      </c>
      <c r="H18" s="556"/>
      <c r="I18" s="556"/>
      <c r="J18" s="556"/>
      <c r="K18" s="556"/>
      <c r="L18" s="556">
        <f>+Assumptions!$B41*Details!L11</f>
        <v>1285.2449999999999</v>
      </c>
      <c r="M18" s="556">
        <f>+Assumptions!$B41*Details!M11</f>
        <v>1670.8185000000001</v>
      </c>
      <c r="N18" s="556">
        <f>+Assumptions!$B41*Details!N11</f>
        <v>2172.0640500000004</v>
      </c>
      <c r="O18" s="556">
        <f>+Assumptions!$B41*Details!O11</f>
        <v>2823.6832650000006</v>
      </c>
      <c r="P18" s="556">
        <f>+Assumptions!$B41*Details!P11</f>
        <v>3670.7882445000009</v>
      </c>
      <c r="Q18" s="556">
        <f>+Assumptions!$B41*Details!Q11</f>
        <v>4772.0247178500013</v>
      </c>
      <c r="R18" s="556">
        <f>+Assumptions!$C41*Details!R11</f>
        <v>15000</v>
      </c>
      <c r="S18" s="556">
        <f>+Assumptions!$C41*Details!S11</f>
        <v>16050</v>
      </c>
      <c r="T18" s="556">
        <f>+Assumptions!$C41*Details!T11</f>
        <v>17173.5</v>
      </c>
      <c r="U18" s="556">
        <f>+Assumptions!$C41*Details!U11</f>
        <v>18375.645</v>
      </c>
      <c r="V18" s="556">
        <f>+Assumptions!$C41*Details!V11</f>
        <v>19661.940150000002</v>
      </c>
      <c r="W18" s="556">
        <f>+Assumptions!$C41*Details!W11</f>
        <v>21038.275960500006</v>
      </c>
      <c r="X18" s="556">
        <f>+Assumptions!$C41*Details!X11</f>
        <v>22510.955277735011</v>
      </c>
      <c r="Y18" s="556">
        <f>+Assumptions!$C41*Details!Y11</f>
        <v>24086.722147176461</v>
      </c>
      <c r="Z18" s="556">
        <f>+Assumptions!$C41*Details!Z11</f>
        <v>25772.792697478817</v>
      </c>
      <c r="AA18" s="556">
        <f>+Assumptions!$C41*Details!AA11</f>
        <v>27576.888186302338</v>
      </c>
      <c r="AB18" s="556">
        <f>+Assumptions!$C41*Details!AB11</f>
        <v>29507.270359343504</v>
      </c>
      <c r="AC18" s="556">
        <f>+Assumptions!$C41*Details!AC11</f>
        <v>31572.779284497552</v>
      </c>
      <c r="AD18" s="556">
        <f>+Assumptions!$D41*Details!AD11</f>
        <v>44000</v>
      </c>
      <c r="AE18" s="556">
        <f>+Assumptions!$D41*Details!AE11</f>
        <v>44880</v>
      </c>
      <c r="AF18" s="556">
        <f>+Assumptions!$D41*Details!AF11</f>
        <v>45777.600000000006</v>
      </c>
      <c r="AG18" s="556">
        <f>+Assumptions!$D41*Details!AG11</f>
        <v>46693.152000000002</v>
      </c>
      <c r="AH18" s="556">
        <f>+Assumptions!$D41*Details!AH11</f>
        <v>47627.015040000006</v>
      </c>
      <c r="AI18" s="556">
        <f>+Assumptions!$D41*Details!AI11</f>
        <v>48579.555340800005</v>
      </c>
      <c r="AJ18" s="556">
        <f>+Assumptions!$D41*Details!AJ11</f>
        <v>49551.146447616011</v>
      </c>
      <c r="AK18" s="556">
        <f>+Assumptions!$D41*Details!AK11</f>
        <v>50542.16937656833</v>
      </c>
      <c r="AL18" s="556">
        <f>+Assumptions!$D41*Details!AL11</f>
        <v>51553.012764099694</v>
      </c>
      <c r="AM18" s="556">
        <f>+Assumptions!$D41*Details!AM11</f>
        <v>52584.0730193817</v>
      </c>
      <c r="AN18" s="556">
        <f>+Assumptions!$D41*Details!AN11</f>
        <v>53635.754479769326</v>
      </c>
      <c r="AO18" s="556">
        <f>+Assumptions!$D41*Details!AO11</f>
        <v>54708.469569364715</v>
      </c>
      <c r="AP18" s="556">
        <f>+Assumptions!$E41*Details!AP11</f>
        <v>63710</v>
      </c>
      <c r="AQ18" s="556">
        <f>+Assumptions!$E41*Details!AQ11</f>
        <v>64347.100000000006</v>
      </c>
      <c r="AR18" s="556">
        <f>+Assumptions!$E41*Details!AR11</f>
        <v>64990.571000000004</v>
      </c>
      <c r="AS18" s="556">
        <f>+Assumptions!$E41*Details!AS11</f>
        <v>65640.476710000017</v>
      </c>
      <c r="AT18" s="556">
        <f>+Assumptions!$E41*Details!AT11</f>
        <v>66296.881477100018</v>
      </c>
      <c r="AU18" s="556">
        <f>+Assumptions!$E41*Details!AU11</f>
        <v>66959.850291871015</v>
      </c>
      <c r="AV18" s="556">
        <f>+Assumptions!$E41*Details!AV11</f>
        <v>67629.448794789729</v>
      </c>
      <c r="AW18" s="556">
        <f>+Assumptions!$E41*Details!AW11</f>
        <v>68305.743282737618</v>
      </c>
      <c r="AX18" s="556">
        <f>+Assumptions!$E41*Details!AX11</f>
        <v>68988.800715564983</v>
      </c>
      <c r="AY18" s="556">
        <f>+Assumptions!$E41*Details!AY11</f>
        <v>69678.688722720632</v>
      </c>
      <c r="AZ18" s="556">
        <f>+Assumptions!$E41*Details!AZ11</f>
        <v>70375.475609947855</v>
      </c>
      <c r="BA18" s="556">
        <f>+Assumptions!$E41*Details!BA11</f>
        <v>71079.230366047326</v>
      </c>
      <c r="BB18" s="556">
        <f>+Assumptions!$F41*Details!BB11</f>
        <v>78250</v>
      </c>
      <c r="BC18" s="556">
        <f>+Assumptions!$F41*Details!BC11</f>
        <v>79032.5</v>
      </c>
      <c r="BD18" s="556">
        <f>+Assumptions!$F41*Details!BD11</f>
        <v>79822.824999999997</v>
      </c>
      <c r="BE18" s="556">
        <f>+Assumptions!$F41*Details!BE11</f>
        <v>80621.053249999997</v>
      </c>
      <c r="BF18" s="556">
        <f>+Assumptions!$F41*Details!BF11</f>
        <v>81427.263782499998</v>
      </c>
      <c r="BG18" s="556">
        <f>+Assumptions!$F41*Details!BG11</f>
        <v>82241.536420324992</v>
      </c>
      <c r="BH18" s="556">
        <f>+Assumptions!$F41*Details!BH11</f>
        <v>83063.951784528239</v>
      </c>
      <c r="BI18" s="556">
        <f>+Assumptions!$F41*Details!BI11</f>
        <v>83894.591302373519</v>
      </c>
      <c r="BJ18" s="556">
        <f>+Assumptions!$F41*Details!BJ11</f>
        <v>84733.537215397257</v>
      </c>
      <c r="BK18" s="556">
        <f>+Assumptions!$F41*Details!BK11</f>
        <v>85580.872587551232</v>
      </c>
      <c r="BL18" s="556">
        <f>+Assumptions!$F41*Details!BL11</f>
        <v>86436.681313426743</v>
      </c>
      <c r="BM18" s="556">
        <f>+Assumptions!$F41*Details!BM11</f>
        <v>87301.048126561014</v>
      </c>
      <c r="BN18" s="201"/>
      <c r="BO18" s="564">
        <f>SUM(F18:H18)</f>
        <v>0</v>
      </c>
      <c r="BP18" s="564">
        <f>SUM(I18:K18)</f>
        <v>0</v>
      </c>
      <c r="BQ18" s="564">
        <f>SUM(L18:N18)</f>
        <v>5128.1275500000011</v>
      </c>
      <c r="BR18" s="564">
        <f>SUM(O18:Q18)</f>
        <v>11266.496227350002</v>
      </c>
      <c r="BS18" s="564">
        <f>SUM(R18:T18)</f>
        <v>48223.5</v>
      </c>
      <c r="BT18" s="564">
        <f>SUM(U18:W18)</f>
        <v>59075.861110500002</v>
      </c>
      <c r="BU18" s="564">
        <f>SUM(X18:Z18)</f>
        <v>72370.470122390281</v>
      </c>
      <c r="BV18" s="564">
        <f>SUM(AA18:AC18)</f>
        <v>88656.93783014339</v>
      </c>
      <c r="BW18" s="564">
        <f>SUM(AD18:AF18)</f>
        <v>134657.60000000001</v>
      </c>
      <c r="BX18" s="564">
        <f>SUM(AG18:AI18)</f>
        <v>142899.7223808</v>
      </c>
      <c r="BY18" s="564">
        <f>SUM(AJ18:AL18)</f>
        <v>151646.32858828403</v>
      </c>
      <c r="BZ18" s="564">
        <f>SUM(AM18:AO18)</f>
        <v>160928.29706851573</v>
      </c>
      <c r="CA18" s="564">
        <f>SUM(AP18:AR18)</f>
        <v>193047.671</v>
      </c>
      <c r="CB18" s="564">
        <f>SUM(AS18:AU18)</f>
        <v>198897.20847897104</v>
      </c>
      <c r="CC18" s="564">
        <f>SUM(AV18:AX18)</f>
        <v>204923.99279309233</v>
      </c>
      <c r="CD18" s="564">
        <f>SUM(AY18:BA18)</f>
        <v>211133.3946987158</v>
      </c>
      <c r="CE18" s="564">
        <f>SUM(BB18:BD18)</f>
        <v>237105.32500000001</v>
      </c>
      <c r="CF18" s="564">
        <f>SUM(BE18:BG18)</f>
        <v>244289.85345282499</v>
      </c>
      <c r="CG18" s="564">
        <f t="shared" si="76"/>
        <v>251692.08030229903</v>
      </c>
      <c r="CH18" s="564">
        <f t="shared" si="77"/>
        <v>259318.60202753899</v>
      </c>
      <c r="CI18" s="196"/>
      <c r="CJ18" s="121">
        <f t="shared" si="78"/>
        <v>16394.623777350003</v>
      </c>
      <c r="CK18" s="121">
        <f t="shared" si="79"/>
        <v>268326.76906303369</v>
      </c>
      <c r="CL18" s="121">
        <f t="shared" si="80"/>
        <v>590131.9480375998</v>
      </c>
      <c r="CM18" s="121">
        <f t="shared" si="81"/>
        <v>808002.26697077905</v>
      </c>
      <c r="CN18" s="121">
        <f t="shared" si="82"/>
        <v>992405.86078266311</v>
      </c>
      <c r="CO18" s="198"/>
      <c r="CP18" s="139"/>
      <c r="CQ18" s="139"/>
      <c r="CR18" s="202"/>
      <c r="CS18" s="202"/>
      <c r="CT18" s="202"/>
      <c r="CU18" s="202"/>
      <c r="CV18" s="202"/>
      <c r="CW18" s="115"/>
      <c r="CX18" s="386"/>
      <c r="CY18" s="386"/>
      <c r="CZ18" s="386"/>
      <c r="DA18" s="386"/>
      <c r="DB18" s="387"/>
      <c r="DC18" s="386"/>
      <c r="DD18" s="386"/>
      <c r="DE18" s="386"/>
      <c r="DF18" s="386"/>
      <c r="DG18" s="387"/>
      <c r="DH18" s="387"/>
      <c r="DI18" s="387"/>
      <c r="DJ18" s="387"/>
    </row>
    <row r="19" spans="1:114" s="388" customFormat="1" x14ac:dyDescent="0.2">
      <c r="A19" s="740" t="s">
        <v>729</v>
      </c>
      <c r="B19" s="139"/>
      <c r="C19" s="139"/>
      <c r="D19" s="139"/>
      <c r="E19" s="139"/>
      <c r="F19" s="556">
        <f>+Assumptions!$B42*Details!F11</f>
        <v>0</v>
      </c>
      <c r="G19" s="556">
        <f>+Assumptions!$B42*Details!G11</f>
        <v>0</v>
      </c>
      <c r="H19" s="556"/>
      <c r="I19" s="556"/>
      <c r="J19" s="556"/>
      <c r="K19" s="556"/>
      <c r="L19" s="556">
        <f>+Assumptions!$B42*Details!L11</f>
        <v>214.20750000000001</v>
      </c>
      <c r="M19" s="556">
        <f>+Assumptions!$B42*Details!M11</f>
        <v>278.46975000000003</v>
      </c>
      <c r="N19" s="556">
        <f>+Assumptions!$B42*Details!N11</f>
        <v>362.01067500000005</v>
      </c>
      <c r="O19" s="556">
        <f>+Assumptions!$B42*Details!O11</f>
        <v>470.61387750000011</v>
      </c>
      <c r="P19" s="556">
        <f>+Assumptions!$B42*Details!P11</f>
        <v>611.79804075000015</v>
      </c>
      <c r="Q19" s="556">
        <f>+Assumptions!$B42*Details!Q11</f>
        <v>795.33745297500025</v>
      </c>
      <c r="R19" s="556">
        <f>+Assumptions!$C42*Details!R11</f>
        <v>4000</v>
      </c>
      <c r="S19" s="556">
        <f>+Assumptions!$C42*Details!S11</f>
        <v>4280</v>
      </c>
      <c r="T19" s="556">
        <f>+Assumptions!$C42*Details!T11</f>
        <v>4579.6000000000004</v>
      </c>
      <c r="U19" s="556">
        <f>+Assumptions!$C42*Details!U11</f>
        <v>4900.1720000000005</v>
      </c>
      <c r="V19" s="556">
        <f>+Assumptions!$C42*Details!V11</f>
        <v>5243.184040000001</v>
      </c>
      <c r="W19" s="556">
        <f>+Assumptions!$C42*Details!W11</f>
        <v>5610.2069228000018</v>
      </c>
      <c r="X19" s="556">
        <f>+Assumptions!$C42*Details!X11</f>
        <v>6002.9214073960029</v>
      </c>
      <c r="Y19" s="556">
        <f>+Assumptions!$C42*Details!Y11</f>
        <v>6423.1259059137237</v>
      </c>
      <c r="Z19" s="556">
        <f>+Assumptions!$C42*Details!Z11</f>
        <v>6872.7447193276848</v>
      </c>
      <c r="AA19" s="556">
        <f>+Assumptions!$C42*Details!AA11</f>
        <v>7353.8368496806233</v>
      </c>
      <c r="AB19" s="556">
        <f>+Assumptions!$C42*Details!AB11</f>
        <v>7868.6054291582677</v>
      </c>
      <c r="AC19" s="556">
        <f>+Assumptions!$C42*Details!AC11</f>
        <v>8419.407809199347</v>
      </c>
      <c r="AD19" s="556">
        <f>+Assumptions!$D42*Details!AD11</f>
        <v>11000</v>
      </c>
      <c r="AE19" s="556">
        <f>+Assumptions!$D42*Details!AE11</f>
        <v>11220</v>
      </c>
      <c r="AF19" s="556">
        <f>+Assumptions!$D42*Details!AF11</f>
        <v>11444.400000000001</v>
      </c>
      <c r="AG19" s="556">
        <f>+Assumptions!$D42*Details!AG11</f>
        <v>11673.288</v>
      </c>
      <c r="AH19" s="556">
        <f>+Assumptions!$D42*Details!AH11</f>
        <v>11906.753760000001</v>
      </c>
      <c r="AI19" s="556">
        <f>+Assumptions!$D42*Details!AI11</f>
        <v>12144.888835200001</v>
      </c>
      <c r="AJ19" s="556">
        <f>+Assumptions!$D42*Details!AJ11</f>
        <v>12387.786611904003</v>
      </c>
      <c r="AK19" s="556">
        <f>+Assumptions!$D42*Details!AK11</f>
        <v>12635.542344142083</v>
      </c>
      <c r="AL19" s="556">
        <f>+Assumptions!$D42*Details!AL11</f>
        <v>12888.253191024924</v>
      </c>
      <c r="AM19" s="556">
        <f>+Assumptions!$D42*Details!AM11</f>
        <v>13146.018254845425</v>
      </c>
      <c r="AN19" s="556">
        <f>+Assumptions!$D42*Details!AN11</f>
        <v>13408.938619942332</v>
      </c>
      <c r="AO19" s="556">
        <f>+Assumptions!$D42*Details!AO11</f>
        <v>13677.117392341179</v>
      </c>
      <c r="AP19" s="556">
        <f>+Assumptions!$E42*Details!AP11</f>
        <v>16620</v>
      </c>
      <c r="AQ19" s="556">
        <f>+Assumptions!$E42*Details!AQ11</f>
        <v>16786.2</v>
      </c>
      <c r="AR19" s="556">
        <f>+Assumptions!$E42*Details!AR11</f>
        <v>16954.062000000002</v>
      </c>
      <c r="AS19" s="556">
        <f>+Assumptions!$E42*Details!AS11</f>
        <v>17123.602620000001</v>
      </c>
      <c r="AT19" s="556">
        <f>+Assumptions!$E42*Details!AT11</f>
        <v>17294.838646200002</v>
      </c>
      <c r="AU19" s="556">
        <f>+Assumptions!$E42*Details!AU11</f>
        <v>17467.787032662003</v>
      </c>
      <c r="AV19" s="556">
        <f>+Assumptions!$E42*Details!AV11</f>
        <v>17642.464902988624</v>
      </c>
      <c r="AW19" s="556">
        <f>+Assumptions!$E42*Details!AW11</f>
        <v>17818.889552018507</v>
      </c>
      <c r="AX19" s="556">
        <f>+Assumptions!$E42*Details!AX11</f>
        <v>17997.07844753869</v>
      </c>
      <c r="AY19" s="556">
        <f>+Assumptions!$E42*Details!AY11</f>
        <v>18177.049232014077</v>
      </c>
      <c r="AZ19" s="556">
        <f>+Assumptions!$E42*Details!AZ11</f>
        <v>18358.819724334222</v>
      </c>
      <c r="BA19" s="556">
        <f>+Assumptions!$E42*Details!BA11</f>
        <v>18542.407921577564</v>
      </c>
      <c r="BB19" s="556">
        <f>+Assumptions!$F42*Details!BB11</f>
        <v>21910.000000000004</v>
      </c>
      <c r="BC19" s="556">
        <f>+Assumptions!$F42*Details!BC11</f>
        <v>22129.100000000002</v>
      </c>
      <c r="BD19" s="556">
        <f>+Assumptions!$F42*Details!BD11</f>
        <v>22350.391</v>
      </c>
      <c r="BE19" s="556">
        <f>+Assumptions!$F42*Details!BE11</f>
        <v>22573.894910000003</v>
      </c>
      <c r="BF19" s="556">
        <f>+Assumptions!$F42*Details!BF11</f>
        <v>22799.633859100002</v>
      </c>
      <c r="BG19" s="556">
        <f>+Assumptions!$F42*Details!BG11</f>
        <v>23027.630197691</v>
      </c>
      <c r="BH19" s="556">
        <f>+Assumptions!$F42*Details!BH11</f>
        <v>23257.906499667908</v>
      </c>
      <c r="BI19" s="556">
        <f>+Assumptions!$F42*Details!BI11</f>
        <v>23490.485564664588</v>
      </c>
      <c r="BJ19" s="556">
        <f>+Assumptions!$F42*Details!BJ11</f>
        <v>23725.390420311232</v>
      </c>
      <c r="BK19" s="556">
        <f>+Assumptions!$F42*Details!BK11</f>
        <v>23962.644324514345</v>
      </c>
      <c r="BL19" s="556">
        <f>+Assumptions!$F42*Details!BL11</f>
        <v>24202.270767759492</v>
      </c>
      <c r="BM19" s="556">
        <f>+Assumptions!$F42*Details!BM11</f>
        <v>24444.293475437087</v>
      </c>
      <c r="BN19" s="201"/>
      <c r="BO19" s="564">
        <f>SUM(F19:H19)</f>
        <v>0</v>
      </c>
      <c r="BP19" s="564">
        <f>SUM(I19:K19)</f>
        <v>0</v>
      </c>
      <c r="BQ19" s="564">
        <f>SUM(L19:N19)</f>
        <v>854.68792500000018</v>
      </c>
      <c r="BR19" s="564">
        <f>SUM(O19:Q19)</f>
        <v>1877.7493712250007</v>
      </c>
      <c r="BS19" s="564">
        <f>SUM(R19:T19)</f>
        <v>12859.6</v>
      </c>
      <c r="BT19" s="564">
        <f>SUM(U19:W19)</f>
        <v>15753.562962800004</v>
      </c>
      <c r="BU19" s="564">
        <f>SUM(X19:Z19)</f>
        <v>19298.792032637411</v>
      </c>
      <c r="BV19" s="564">
        <f>SUM(AA19:AC19)</f>
        <v>23641.850088038238</v>
      </c>
      <c r="BW19" s="564">
        <f>SUM(AD19:AF19)</f>
        <v>33664.400000000001</v>
      </c>
      <c r="BX19" s="564">
        <f>SUM(AG19:AI19)</f>
        <v>35724.9305952</v>
      </c>
      <c r="BY19" s="564">
        <f>SUM(AJ19:AL19)</f>
        <v>37911.582147071007</v>
      </c>
      <c r="BZ19" s="564">
        <f>SUM(AM19:AO19)</f>
        <v>40232.074267128934</v>
      </c>
      <c r="CA19" s="564">
        <f>SUM(AP19:AR19)</f>
        <v>50360.262000000002</v>
      </c>
      <c r="CB19" s="564">
        <f>SUM(AS19:AU19)</f>
        <v>51886.228298862006</v>
      </c>
      <c r="CC19" s="564">
        <f>SUM(AV19:AX19)</f>
        <v>53458.432902545821</v>
      </c>
      <c r="CD19" s="564">
        <f>SUM(AY19:BA19)</f>
        <v>55078.276877925862</v>
      </c>
      <c r="CE19" s="564">
        <f>SUM(BB19:BD19)</f>
        <v>66389.491000000009</v>
      </c>
      <c r="CF19" s="564">
        <f>SUM(BE19:BG19)</f>
        <v>68401.158966791001</v>
      </c>
      <c r="CG19" s="564">
        <f t="shared" si="76"/>
        <v>70473.782484643729</v>
      </c>
      <c r="CH19" s="564">
        <f t="shared" si="77"/>
        <v>72609.208567710913</v>
      </c>
      <c r="CI19" s="196"/>
      <c r="CJ19" s="121">
        <f t="shared" ref="CJ19" si="83">SUM(BO19:BR19)</f>
        <v>2732.4372962250009</v>
      </c>
      <c r="CK19" s="121">
        <f t="shared" ref="CK19" si="84">SUM(BS19:BV19)</f>
        <v>71553.805083475658</v>
      </c>
      <c r="CL19" s="121">
        <f t="shared" ref="CL19" si="85">SUM(BW19:BZ19)</f>
        <v>147532.98700939995</v>
      </c>
      <c r="CM19" s="121">
        <f t="shared" ref="CM19" si="86">SUM(CA19:CD19)</f>
        <v>210783.20007933368</v>
      </c>
      <c r="CN19" s="121">
        <f t="shared" ref="CN19" si="87">SUM(CE19:CH19)</f>
        <v>277873.64101914561</v>
      </c>
      <c r="CO19" s="198"/>
      <c r="CP19" s="139"/>
      <c r="CQ19" s="139"/>
      <c r="CR19" s="202"/>
      <c r="CS19" s="202"/>
      <c r="CT19" s="202"/>
      <c r="CU19" s="202"/>
      <c r="CV19" s="202"/>
      <c r="CW19" s="115"/>
      <c r="CX19" s="386"/>
      <c r="CY19" s="386"/>
      <c r="CZ19" s="386"/>
      <c r="DA19" s="386"/>
      <c r="DB19" s="387"/>
      <c r="DC19" s="386"/>
      <c r="DD19" s="386"/>
      <c r="DE19" s="386"/>
      <c r="DF19" s="386"/>
      <c r="DG19" s="387"/>
      <c r="DH19" s="387"/>
      <c r="DI19" s="387"/>
      <c r="DJ19" s="387"/>
    </row>
    <row r="20" spans="1:114" s="388" customFormat="1" x14ac:dyDescent="0.2">
      <c r="A20" s="740" t="s">
        <v>735</v>
      </c>
      <c r="B20" s="139"/>
      <c r="C20" s="139"/>
      <c r="D20" s="139"/>
      <c r="E20" s="139"/>
      <c r="F20" s="556">
        <f>SUM(F17:F19)</f>
        <v>0</v>
      </c>
      <c r="G20" s="556">
        <f t="shared" ref="G20:BM20" si="88">SUM(G17:G19)</f>
        <v>0</v>
      </c>
      <c r="H20" s="556">
        <f t="shared" si="88"/>
        <v>0</v>
      </c>
      <c r="I20" s="556">
        <f t="shared" si="88"/>
        <v>0</v>
      </c>
      <c r="J20" s="556">
        <f t="shared" si="88"/>
        <v>0</v>
      </c>
      <c r="K20" s="556">
        <f t="shared" si="88"/>
        <v>0</v>
      </c>
      <c r="L20" s="556">
        <f t="shared" si="88"/>
        <v>1499.4524999999999</v>
      </c>
      <c r="M20" s="556">
        <f t="shared" si="88"/>
        <v>1949.2882500000001</v>
      </c>
      <c r="N20" s="556">
        <f t="shared" si="88"/>
        <v>2534.0747250000004</v>
      </c>
      <c r="O20" s="556">
        <f t="shared" si="88"/>
        <v>3294.2971425000005</v>
      </c>
      <c r="P20" s="556">
        <f t="shared" si="88"/>
        <v>4282.5862852500013</v>
      </c>
      <c r="Q20" s="556">
        <f t="shared" si="88"/>
        <v>5567.3621708250012</v>
      </c>
      <c r="R20" s="556">
        <f t="shared" si="88"/>
        <v>19000</v>
      </c>
      <c r="S20" s="556">
        <f t="shared" si="88"/>
        <v>20330</v>
      </c>
      <c r="T20" s="556">
        <f t="shared" si="88"/>
        <v>21753.1</v>
      </c>
      <c r="U20" s="556">
        <f t="shared" si="88"/>
        <v>23275.817000000003</v>
      </c>
      <c r="V20" s="556">
        <f t="shared" si="88"/>
        <v>24905.124190000002</v>
      </c>
      <c r="W20" s="556">
        <f t="shared" si="88"/>
        <v>26648.482883300007</v>
      </c>
      <c r="X20" s="556">
        <f t="shared" si="88"/>
        <v>28513.876685131014</v>
      </c>
      <c r="Y20" s="556">
        <f t="shared" si="88"/>
        <v>30509.848053090183</v>
      </c>
      <c r="Z20" s="556">
        <f t="shared" si="88"/>
        <v>32645.537416806503</v>
      </c>
      <c r="AA20" s="556">
        <f t="shared" si="88"/>
        <v>34930.725035982963</v>
      </c>
      <c r="AB20" s="556">
        <f t="shared" si="88"/>
        <v>37375.875788501769</v>
      </c>
      <c r="AC20" s="556">
        <f t="shared" si="88"/>
        <v>39992.187093696899</v>
      </c>
      <c r="AD20" s="556">
        <f t="shared" si="88"/>
        <v>55000</v>
      </c>
      <c r="AE20" s="556">
        <f t="shared" si="88"/>
        <v>56100</v>
      </c>
      <c r="AF20" s="556">
        <f t="shared" si="88"/>
        <v>57222.000000000007</v>
      </c>
      <c r="AG20" s="556">
        <f t="shared" si="88"/>
        <v>58366.44</v>
      </c>
      <c r="AH20" s="556">
        <f t="shared" si="88"/>
        <v>59533.768800000005</v>
      </c>
      <c r="AI20" s="556">
        <f t="shared" si="88"/>
        <v>60724.444176000005</v>
      </c>
      <c r="AJ20" s="556">
        <f t="shared" si="88"/>
        <v>61938.933059520015</v>
      </c>
      <c r="AK20" s="556">
        <f t="shared" si="88"/>
        <v>63177.711720710417</v>
      </c>
      <c r="AL20" s="556">
        <f t="shared" si="88"/>
        <v>64441.265955124618</v>
      </c>
      <c r="AM20" s="556">
        <f t="shared" si="88"/>
        <v>65730.091274227132</v>
      </c>
      <c r="AN20" s="556">
        <f t="shared" si="88"/>
        <v>67044.693099711658</v>
      </c>
      <c r="AO20" s="556">
        <f t="shared" si="88"/>
        <v>68385.586961705892</v>
      </c>
      <c r="AP20" s="556">
        <f t="shared" si="88"/>
        <v>80330</v>
      </c>
      <c r="AQ20" s="556">
        <f t="shared" si="88"/>
        <v>81133.3</v>
      </c>
      <c r="AR20" s="556">
        <f t="shared" si="88"/>
        <v>81944.633000000002</v>
      </c>
      <c r="AS20" s="556">
        <f t="shared" si="88"/>
        <v>82764.079330000022</v>
      </c>
      <c r="AT20" s="556">
        <f t="shared" si="88"/>
        <v>83591.720123300023</v>
      </c>
      <c r="AU20" s="556">
        <f t="shared" si="88"/>
        <v>84427.637324533018</v>
      </c>
      <c r="AV20" s="556">
        <f t="shared" si="88"/>
        <v>85271.913697778349</v>
      </c>
      <c r="AW20" s="556">
        <f t="shared" si="88"/>
        <v>86124.632834756121</v>
      </c>
      <c r="AX20" s="556">
        <f t="shared" si="88"/>
        <v>86985.879163103673</v>
      </c>
      <c r="AY20" s="556">
        <f t="shared" si="88"/>
        <v>87855.737954734708</v>
      </c>
      <c r="AZ20" s="556">
        <f t="shared" si="88"/>
        <v>88734.295334282069</v>
      </c>
      <c r="BA20" s="556">
        <f t="shared" si="88"/>
        <v>89621.638287624897</v>
      </c>
      <c r="BB20" s="556">
        <f t="shared" si="88"/>
        <v>100160</v>
      </c>
      <c r="BC20" s="556">
        <f t="shared" si="88"/>
        <v>101161.60000000001</v>
      </c>
      <c r="BD20" s="556">
        <f t="shared" si="88"/>
        <v>102173.216</v>
      </c>
      <c r="BE20" s="556">
        <f t="shared" si="88"/>
        <v>103194.94816</v>
      </c>
      <c r="BF20" s="556">
        <f t="shared" si="88"/>
        <v>104226.89764159999</v>
      </c>
      <c r="BG20" s="556">
        <f t="shared" si="88"/>
        <v>105269.166618016</v>
      </c>
      <c r="BH20" s="556">
        <f t="shared" si="88"/>
        <v>106321.85828419615</v>
      </c>
      <c r="BI20" s="556">
        <f t="shared" si="88"/>
        <v>107385.07686703811</v>
      </c>
      <c r="BJ20" s="556">
        <f t="shared" si="88"/>
        <v>108458.92763570849</v>
      </c>
      <c r="BK20" s="556">
        <f t="shared" si="88"/>
        <v>109543.51691206558</v>
      </c>
      <c r="BL20" s="556">
        <f t="shared" si="88"/>
        <v>110638.95208118623</v>
      </c>
      <c r="BM20" s="556">
        <f t="shared" si="88"/>
        <v>111745.34160199811</v>
      </c>
      <c r="BN20" s="201"/>
      <c r="BO20" s="564">
        <f>SUM(F20:H20)</f>
        <v>0</v>
      </c>
      <c r="BP20" s="564">
        <f>SUM(I20:K20)</f>
        <v>0</v>
      </c>
      <c r="BQ20" s="564">
        <f>SUM(L20:N20)</f>
        <v>5982.8154750000003</v>
      </c>
      <c r="BR20" s="564">
        <f>SUM(O20:Q20)</f>
        <v>13144.245598575002</v>
      </c>
      <c r="BS20" s="564">
        <f>SUM(R20:T20)</f>
        <v>61083.1</v>
      </c>
      <c r="BT20" s="564">
        <f>SUM(U20:W20)</f>
        <v>74829.424073300004</v>
      </c>
      <c r="BU20" s="564">
        <f>SUM(X20:Z20)</f>
        <v>91669.262155027696</v>
      </c>
      <c r="BV20" s="564">
        <f>SUM(AA20:AC20)</f>
        <v>112298.78791818162</v>
      </c>
      <c r="BW20" s="564">
        <f>SUM(AD20:AF20)</f>
        <v>168322</v>
      </c>
      <c r="BX20" s="564">
        <f>SUM(AG20:AI20)</f>
        <v>178624.65297600001</v>
      </c>
      <c r="BY20" s="564">
        <f>SUM(AJ20:AL20)</f>
        <v>189557.91073535505</v>
      </c>
      <c r="BZ20" s="564">
        <f>SUM(AM20:AO20)</f>
        <v>201160.37133564468</v>
      </c>
      <c r="CA20" s="564">
        <f>SUM(AP20:AR20)</f>
        <v>243407.93299999999</v>
      </c>
      <c r="CB20" s="564">
        <f>SUM(AS20:AU20)</f>
        <v>250783.43677783306</v>
      </c>
      <c r="CC20" s="564">
        <f>SUM(AV20:AX20)</f>
        <v>258382.42569563814</v>
      </c>
      <c r="CD20" s="564">
        <f>SUM(AY20:BA20)</f>
        <v>266211.67157664167</v>
      </c>
      <c r="CE20" s="564">
        <f>SUM(BB20:BD20)</f>
        <v>303494.81599999999</v>
      </c>
      <c r="CF20" s="564">
        <f>SUM(BE20:BG20)</f>
        <v>312691.01241961599</v>
      </c>
      <c r="CG20" s="564">
        <f t="shared" ref="CG20" si="89">SUM(BH20:BJ20)</f>
        <v>322165.86278694274</v>
      </c>
      <c r="CH20" s="564">
        <f t="shared" si="77"/>
        <v>331927.81059524987</v>
      </c>
      <c r="CI20" s="196"/>
      <c r="CJ20" s="121">
        <f t="shared" ref="CJ20" si="90">SUM(BO20:BR20)</f>
        <v>19127.061073575002</v>
      </c>
      <c r="CK20" s="121">
        <f t="shared" ref="CK20" si="91">SUM(BS20:BV20)</f>
        <v>339880.57414650935</v>
      </c>
      <c r="CL20" s="121">
        <f t="shared" ref="CL20" si="92">SUM(BW20:BZ20)</f>
        <v>737664.93504699972</v>
      </c>
      <c r="CM20" s="121">
        <f t="shared" ref="CM20" si="93">SUM(CA20:CD20)</f>
        <v>1018785.4670501128</v>
      </c>
      <c r="CN20" s="121">
        <f t="shared" ref="CN20" si="94">SUM(CE20:CH20)</f>
        <v>1270279.5018018086</v>
      </c>
      <c r="CO20" s="198"/>
      <c r="CP20" s="139"/>
      <c r="CQ20" s="139"/>
      <c r="CR20" s="202"/>
      <c r="CS20" s="202"/>
      <c r="CT20" s="202"/>
      <c r="CU20" s="202"/>
      <c r="CV20" s="202"/>
      <c r="CW20" s="115"/>
      <c r="CX20" s="386"/>
      <c r="CY20" s="386"/>
      <c r="CZ20" s="386"/>
      <c r="DA20" s="386"/>
      <c r="DB20" s="387"/>
      <c r="DC20" s="386"/>
      <c r="DD20" s="386"/>
      <c r="DE20" s="386"/>
      <c r="DF20" s="386"/>
      <c r="DG20" s="387"/>
      <c r="DH20" s="387"/>
      <c r="DI20" s="387"/>
      <c r="DJ20" s="387"/>
    </row>
    <row r="21" spans="1:114" s="388" customFormat="1" x14ac:dyDescent="0.2">
      <c r="A21" s="284"/>
      <c r="B21" s="139"/>
      <c r="C21" s="139"/>
      <c r="D21" s="139"/>
      <c r="E21" s="139"/>
      <c r="F21" s="556"/>
      <c r="G21" s="556"/>
      <c r="H21" s="556"/>
      <c r="I21" s="556"/>
      <c r="J21" s="556"/>
      <c r="K21" s="556"/>
      <c r="L21" s="556"/>
      <c r="M21" s="556"/>
      <c r="N21" s="556"/>
      <c r="O21" s="556"/>
      <c r="P21" s="556"/>
      <c r="Q21" s="556"/>
      <c r="R21" s="556"/>
      <c r="S21" s="556"/>
      <c r="T21" s="556"/>
      <c r="U21" s="556"/>
      <c r="V21" s="556"/>
      <c r="W21" s="556"/>
      <c r="X21" s="556"/>
      <c r="Y21" s="556"/>
      <c r="Z21" s="556"/>
      <c r="AA21" s="556"/>
      <c r="AB21" s="556"/>
      <c r="AC21" s="556"/>
      <c r="AD21" s="556"/>
      <c r="AE21" s="556"/>
      <c r="AF21" s="556"/>
      <c r="AG21" s="556"/>
      <c r="AH21" s="556"/>
      <c r="AI21" s="556"/>
      <c r="AJ21" s="556"/>
      <c r="AK21" s="556"/>
      <c r="AL21" s="556"/>
      <c r="AM21" s="556"/>
      <c r="AN21" s="556"/>
      <c r="AO21" s="556"/>
      <c r="AP21" s="556"/>
      <c r="AQ21" s="556"/>
      <c r="AR21" s="556"/>
      <c r="AS21" s="556"/>
      <c r="AT21" s="556"/>
      <c r="AU21" s="556"/>
      <c r="AV21" s="556"/>
      <c r="AW21" s="556"/>
      <c r="AX21" s="556"/>
      <c r="AY21" s="556"/>
      <c r="AZ21" s="556"/>
      <c r="BA21" s="556"/>
      <c r="BB21" s="556"/>
      <c r="BC21" s="556"/>
      <c r="BD21" s="556"/>
      <c r="BE21" s="556"/>
      <c r="BF21" s="556"/>
      <c r="BG21" s="556"/>
      <c r="BH21" s="556"/>
      <c r="BI21" s="556"/>
      <c r="BJ21" s="556"/>
      <c r="BK21" s="556"/>
      <c r="BL21" s="556"/>
      <c r="BM21" s="556"/>
      <c r="BN21" s="201"/>
      <c r="BO21" s="564"/>
      <c r="BP21" s="564"/>
      <c r="BQ21" s="564"/>
      <c r="BR21" s="564"/>
      <c r="BS21" s="564"/>
      <c r="BT21" s="564"/>
      <c r="BU21" s="564"/>
      <c r="BV21" s="564"/>
      <c r="BW21" s="564"/>
      <c r="BX21" s="564"/>
      <c r="BY21" s="564"/>
      <c r="BZ21" s="564"/>
      <c r="CA21" s="564"/>
      <c r="CB21" s="564"/>
      <c r="CC21" s="564"/>
      <c r="CD21" s="564"/>
      <c r="CE21" s="564"/>
      <c r="CF21" s="564"/>
      <c r="CG21" s="564"/>
      <c r="CH21" s="564"/>
      <c r="CI21" s="196"/>
      <c r="CJ21" s="121"/>
      <c r="CK21" s="121"/>
      <c r="CL21" s="121"/>
      <c r="CM21" s="121"/>
      <c r="CN21" s="121"/>
      <c r="CO21" s="198"/>
      <c r="CP21" s="139"/>
      <c r="CQ21" s="139"/>
      <c r="CR21" s="202"/>
      <c r="CS21" s="202"/>
      <c r="CT21" s="202"/>
      <c r="CU21" s="202"/>
      <c r="CV21" s="202"/>
      <c r="CW21" s="115"/>
      <c r="CX21" s="386"/>
      <c r="CY21" s="386"/>
      <c r="CZ21" s="386"/>
      <c r="DA21" s="386"/>
      <c r="DB21" s="387"/>
      <c r="DC21" s="386"/>
      <c r="DD21" s="386"/>
      <c r="DE21" s="386"/>
      <c r="DF21" s="386"/>
      <c r="DG21" s="387"/>
      <c r="DH21" s="387"/>
      <c r="DI21" s="387"/>
      <c r="DJ21" s="387"/>
    </row>
    <row r="22" spans="1:114" s="388" customFormat="1" x14ac:dyDescent="0.2">
      <c r="A22" s="740" t="s">
        <v>730</v>
      </c>
      <c r="B22" s="139"/>
      <c r="C22" s="139"/>
      <c r="D22" s="139"/>
      <c r="E22" s="139"/>
      <c r="F22" s="556">
        <f>+F17*Assumptions!$B$37</f>
        <v>0</v>
      </c>
      <c r="G22" s="556">
        <f>+G17*Assumptions!$B$37</f>
        <v>0</v>
      </c>
      <c r="H22" s="556">
        <f>+H17*Assumptions!$B$37</f>
        <v>0</v>
      </c>
      <c r="I22" s="556">
        <f>+I17*Assumptions!$B$37</f>
        <v>0</v>
      </c>
      <c r="J22" s="556">
        <f>+J17*Assumptions!$B$37</f>
        <v>0</v>
      </c>
      <c r="K22" s="556">
        <f>+K17*Assumptions!$B$37</f>
        <v>0</v>
      </c>
      <c r="L22" s="556">
        <f>+L17*Assumptions!$B$37</f>
        <v>0</v>
      </c>
      <c r="M22" s="556">
        <f>+M17*Assumptions!$B$37</f>
        <v>0</v>
      </c>
      <c r="N22" s="556">
        <f>+N17*Assumptions!$B$37</f>
        <v>0</v>
      </c>
      <c r="O22" s="556">
        <f>+O17*Assumptions!$B$37</f>
        <v>0</v>
      </c>
      <c r="P22" s="556">
        <f>+P17*Assumptions!$B$37</f>
        <v>0</v>
      </c>
      <c r="Q22" s="556">
        <f>+Q17*Assumptions!$B$37</f>
        <v>0</v>
      </c>
      <c r="R22" s="556">
        <f>+R17*Assumptions!$C$37</f>
        <v>0</v>
      </c>
      <c r="S22" s="556">
        <f>+S17*Assumptions!$C$37</f>
        <v>0</v>
      </c>
      <c r="T22" s="556">
        <f>+T17*Assumptions!$C$37</f>
        <v>0</v>
      </c>
      <c r="U22" s="556">
        <f>+U17*Assumptions!$C$37</f>
        <v>0</v>
      </c>
      <c r="V22" s="556">
        <f>+V17*Assumptions!$C$37</f>
        <v>0</v>
      </c>
      <c r="W22" s="556">
        <f>+W17*Assumptions!$C$37</f>
        <v>0</v>
      </c>
      <c r="X22" s="556">
        <f>+X17*Assumptions!$C$37</f>
        <v>0</v>
      </c>
      <c r="Y22" s="556">
        <f>+Y17*Assumptions!$C$37</f>
        <v>0</v>
      </c>
      <c r="Z22" s="556">
        <f>+Z17*Assumptions!$C$37</f>
        <v>0</v>
      </c>
      <c r="AA22" s="556">
        <f>+AA17*Assumptions!$C$37</f>
        <v>0</v>
      </c>
      <c r="AB22" s="556">
        <f>+AB17*Assumptions!$C$37</f>
        <v>0</v>
      </c>
      <c r="AC22" s="556">
        <f>+AC17*Assumptions!$C$37</f>
        <v>0</v>
      </c>
      <c r="AD22" s="556">
        <f>+AD17*Assumptions!$D$37</f>
        <v>0</v>
      </c>
      <c r="AE22" s="556">
        <f>+AE17*Assumptions!$D$37</f>
        <v>0</v>
      </c>
      <c r="AF22" s="556">
        <f>+AF17*Assumptions!$D$37</f>
        <v>0</v>
      </c>
      <c r="AG22" s="556">
        <f>+AG17*Assumptions!$D$37</f>
        <v>0</v>
      </c>
      <c r="AH22" s="556">
        <f>+AH17*Assumptions!$D$37</f>
        <v>0</v>
      </c>
      <c r="AI22" s="556">
        <f>+AI17*Assumptions!$D$37</f>
        <v>0</v>
      </c>
      <c r="AJ22" s="556">
        <f>+AJ17*Assumptions!$D$37</f>
        <v>0</v>
      </c>
      <c r="AK22" s="556">
        <f>+AK17*Assumptions!$D$37</f>
        <v>0</v>
      </c>
      <c r="AL22" s="556">
        <f>+AL17*Assumptions!$D$37</f>
        <v>0</v>
      </c>
      <c r="AM22" s="556">
        <f>+AM17*Assumptions!$D$37</f>
        <v>0</v>
      </c>
      <c r="AN22" s="556">
        <f>+AN17*Assumptions!$D$37</f>
        <v>0</v>
      </c>
      <c r="AO22" s="556">
        <f>+AO17*Assumptions!$D$37</f>
        <v>0</v>
      </c>
      <c r="AP22" s="556">
        <f>+AP17*Assumptions!$E$37</f>
        <v>0</v>
      </c>
      <c r="AQ22" s="556">
        <f>+AQ17*Assumptions!$E$37</f>
        <v>0</v>
      </c>
      <c r="AR22" s="556">
        <f>+AR17*Assumptions!$E$37</f>
        <v>0</v>
      </c>
      <c r="AS22" s="556">
        <f>+AS17*Assumptions!$E$37</f>
        <v>0</v>
      </c>
      <c r="AT22" s="556">
        <f>+AT17*Assumptions!$E$37</f>
        <v>0</v>
      </c>
      <c r="AU22" s="556">
        <f>+AU17*Assumptions!$E$37</f>
        <v>0</v>
      </c>
      <c r="AV22" s="556">
        <f>+AV17*Assumptions!$E$37</f>
        <v>0</v>
      </c>
      <c r="AW22" s="556">
        <f>+AW17*Assumptions!$E$37</f>
        <v>0</v>
      </c>
      <c r="AX22" s="556">
        <f>+AX17*Assumptions!$E$37</f>
        <v>0</v>
      </c>
      <c r="AY22" s="556">
        <f>+AY17*Assumptions!$E$37</f>
        <v>0</v>
      </c>
      <c r="AZ22" s="556">
        <f>+AZ17*Assumptions!$E$37</f>
        <v>0</v>
      </c>
      <c r="BA22" s="556">
        <f>+BA17*Assumptions!$E$37</f>
        <v>0</v>
      </c>
      <c r="BB22" s="556">
        <f>+BB17*Assumptions!$F$37</f>
        <v>0</v>
      </c>
      <c r="BC22" s="556">
        <f>+BC17*Assumptions!$F$37</f>
        <v>0</v>
      </c>
      <c r="BD22" s="556">
        <f>+BD17*Assumptions!$F$37</f>
        <v>0</v>
      </c>
      <c r="BE22" s="556">
        <f>+BE17*Assumptions!$F$37</f>
        <v>0</v>
      </c>
      <c r="BF22" s="556">
        <f>+BF17*Assumptions!$F$37</f>
        <v>0</v>
      </c>
      <c r="BG22" s="556">
        <f>+BG17*Assumptions!$F$37</f>
        <v>0</v>
      </c>
      <c r="BH22" s="556">
        <f>+BH17*Assumptions!$F$37</f>
        <v>0</v>
      </c>
      <c r="BI22" s="556">
        <f>+BI17*Assumptions!$F$37</f>
        <v>0</v>
      </c>
      <c r="BJ22" s="556">
        <f>+BJ17*Assumptions!$F$37</f>
        <v>0</v>
      </c>
      <c r="BK22" s="556">
        <f>+BK17*Assumptions!$F$37</f>
        <v>0</v>
      </c>
      <c r="BL22" s="556">
        <f>+BL17*Assumptions!$F$37</f>
        <v>0</v>
      </c>
      <c r="BM22" s="556">
        <f>+BM17*Assumptions!$F$37</f>
        <v>0</v>
      </c>
      <c r="BN22" s="201"/>
      <c r="BO22" s="564">
        <f>SUM(F22:H22)</f>
        <v>0</v>
      </c>
      <c r="BP22" s="564">
        <f>SUM(I22:K22)</f>
        <v>0</v>
      </c>
      <c r="BQ22" s="564">
        <f>SUM(L22:N22)</f>
        <v>0</v>
      </c>
      <c r="BR22" s="564">
        <f>SUM(O22:Q22)</f>
        <v>0</v>
      </c>
      <c r="BS22" s="564">
        <f>SUM(R22:T22)</f>
        <v>0</v>
      </c>
      <c r="BT22" s="564">
        <f>SUM(U22:W22)</f>
        <v>0</v>
      </c>
      <c r="BU22" s="564">
        <f>SUM(X22:Z22)</f>
        <v>0</v>
      </c>
      <c r="BV22" s="564">
        <f>SUM(AA22:AC22)</f>
        <v>0</v>
      </c>
      <c r="BW22" s="564">
        <f>SUM(AD22:AF22)</f>
        <v>0</v>
      </c>
      <c r="BX22" s="564">
        <f>SUM(AG22:AI22)</f>
        <v>0</v>
      </c>
      <c r="BY22" s="564">
        <f>SUM(AJ22:AL22)</f>
        <v>0</v>
      </c>
      <c r="BZ22" s="564">
        <f>SUM(AM22:AO22)</f>
        <v>0</v>
      </c>
      <c r="CA22" s="564">
        <f>SUM(AP22:AR22)</f>
        <v>0</v>
      </c>
      <c r="CB22" s="564">
        <f>SUM(AS22:AU22)</f>
        <v>0</v>
      </c>
      <c r="CC22" s="564">
        <f>SUM(AV22:AX22)</f>
        <v>0</v>
      </c>
      <c r="CD22" s="564">
        <f>SUM(AY22:BA22)</f>
        <v>0</v>
      </c>
      <c r="CE22" s="564">
        <f>SUM(BB22:BD22)</f>
        <v>0</v>
      </c>
      <c r="CF22" s="564">
        <f>SUM(BE22:BG22)</f>
        <v>0</v>
      </c>
      <c r="CG22" s="564">
        <f t="shared" ref="CG22:CG24" si="95">SUM(BH22:BJ22)</f>
        <v>0</v>
      </c>
      <c r="CH22" s="564">
        <f t="shared" ref="CH22:CH24" si="96">SUM(BK22:BM22)</f>
        <v>0</v>
      </c>
      <c r="CI22" s="196"/>
      <c r="CJ22" s="121">
        <f t="shared" ref="CJ22:CJ23" si="97">SUM(BO22:BR22)</f>
        <v>0</v>
      </c>
      <c r="CK22" s="121">
        <f t="shared" ref="CK22:CK23" si="98">SUM(BS22:BV22)</f>
        <v>0</v>
      </c>
      <c r="CL22" s="121">
        <f t="shared" ref="CL22:CL23" si="99">SUM(BW22:BZ22)</f>
        <v>0</v>
      </c>
      <c r="CM22" s="121">
        <f t="shared" ref="CM22:CM23" si="100">SUM(CA22:CD22)</f>
        <v>0</v>
      </c>
      <c r="CN22" s="121">
        <f t="shared" ref="CN22:CN23" si="101">SUM(CE22:CH22)</f>
        <v>0</v>
      </c>
      <c r="CO22" s="198"/>
      <c r="CP22" s="139"/>
      <c r="CQ22" s="139"/>
      <c r="CR22" s="202"/>
      <c r="CS22" s="202"/>
      <c r="CT22" s="202"/>
      <c r="CU22" s="202"/>
      <c r="CV22" s="202"/>
      <c r="CW22" s="115"/>
      <c r="CX22" s="386"/>
      <c r="CY22" s="386"/>
      <c r="CZ22" s="386"/>
      <c r="DA22" s="386"/>
      <c r="DB22" s="387"/>
      <c r="DC22" s="386"/>
      <c r="DD22" s="386"/>
      <c r="DE22" s="386"/>
      <c r="DF22" s="386"/>
      <c r="DG22" s="387"/>
      <c r="DH22" s="387"/>
      <c r="DI22" s="387"/>
      <c r="DJ22" s="387"/>
    </row>
    <row r="23" spans="1:114" s="388" customFormat="1" x14ac:dyDescent="0.2">
      <c r="A23" s="740" t="s">
        <v>731</v>
      </c>
      <c r="B23" s="139"/>
      <c r="C23" s="139"/>
      <c r="D23" s="139"/>
      <c r="E23" s="139"/>
      <c r="F23" s="556">
        <f>+F18*Assumptions!$B$38</f>
        <v>0</v>
      </c>
      <c r="G23" s="556">
        <f>+G18*Assumptions!$B$38</f>
        <v>0</v>
      </c>
      <c r="H23" s="556">
        <f>+H18*Assumptions!$B$38</f>
        <v>0</v>
      </c>
      <c r="I23" s="556">
        <f>+I18*Assumptions!$B$38</f>
        <v>0</v>
      </c>
      <c r="J23" s="556">
        <f>+J18*Assumptions!$B$38</f>
        <v>0</v>
      </c>
      <c r="K23" s="556">
        <f>+K18*Assumptions!$B$38</f>
        <v>0</v>
      </c>
      <c r="L23" s="556">
        <f>+L18*Assumptions!$B$38</f>
        <v>4485.5050499999998</v>
      </c>
      <c r="M23" s="556">
        <f>+M18*Assumptions!$B$38</f>
        <v>5831.1565650000002</v>
      </c>
      <c r="N23" s="556">
        <f>+N18*Assumptions!$B$38</f>
        <v>7580.5035345000015</v>
      </c>
      <c r="O23" s="556">
        <f>+O18*Assumptions!$B$38</f>
        <v>9854.6545948500025</v>
      </c>
      <c r="P23" s="556">
        <f>+P18*Assumptions!$B$38</f>
        <v>12811.050973305004</v>
      </c>
      <c r="Q23" s="556">
        <f>+Q18*Assumptions!$B$38</f>
        <v>16654.366265296507</v>
      </c>
      <c r="R23" s="556">
        <f>+R18*Assumptions!$C$38</f>
        <v>52350</v>
      </c>
      <c r="S23" s="556">
        <f>+S18*Assumptions!$C$38</f>
        <v>56014.5</v>
      </c>
      <c r="T23" s="556">
        <f>+T18*Assumptions!$C$38</f>
        <v>59935.515000000007</v>
      </c>
      <c r="U23" s="556">
        <f>+U18*Assumptions!$C$38</f>
        <v>64131.001050000006</v>
      </c>
      <c r="V23" s="556">
        <f>+V18*Assumptions!$C$38</f>
        <v>68620.171123500011</v>
      </c>
      <c r="W23" s="556">
        <f>+W18*Assumptions!$C$38</f>
        <v>73423.583102145029</v>
      </c>
      <c r="X23" s="556">
        <f>+X18*Assumptions!$C$38</f>
        <v>78563.233919295191</v>
      </c>
      <c r="Y23" s="556">
        <f>+Y18*Assumptions!$C$38</f>
        <v>84062.660293645851</v>
      </c>
      <c r="Z23" s="556">
        <f>+Z18*Assumptions!$C$38</f>
        <v>89947.04651420108</v>
      </c>
      <c r="AA23" s="556">
        <f>+AA18*Assumptions!$C$38</f>
        <v>96243.339770195162</v>
      </c>
      <c r="AB23" s="556">
        <f>+AB18*Assumptions!$C$38</f>
        <v>102980.37355410884</v>
      </c>
      <c r="AC23" s="556">
        <f>+AC18*Assumptions!$C$38</f>
        <v>110188.99970289646</v>
      </c>
      <c r="AD23" s="556">
        <f>+AD18*Assumptions!$D$38</f>
        <v>153560</v>
      </c>
      <c r="AE23" s="556">
        <f>+AE18*Assumptions!$D$38</f>
        <v>156631.20000000001</v>
      </c>
      <c r="AF23" s="556">
        <f>+AF18*Assumptions!$D$38</f>
        <v>159763.82400000002</v>
      </c>
      <c r="AG23" s="556">
        <f>+AG18*Assumptions!$D$38</f>
        <v>162959.10048000002</v>
      </c>
      <c r="AH23" s="556">
        <f>+AH18*Assumptions!$D$38</f>
        <v>166218.28248960004</v>
      </c>
      <c r="AI23" s="556">
        <f>+AI18*Assumptions!$D$38</f>
        <v>169542.64813939203</v>
      </c>
      <c r="AJ23" s="556">
        <f>+AJ18*Assumptions!$D$38</f>
        <v>172933.5011021799</v>
      </c>
      <c r="AK23" s="556">
        <f>+AK18*Assumptions!$D$38</f>
        <v>176392.17112422347</v>
      </c>
      <c r="AL23" s="556">
        <f>+AL18*Assumptions!$D$38</f>
        <v>179920.01454670794</v>
      </c>
      <c r="AM23" s="556">
        <f>+AM18*Assumptions!$D$38</f>
        <v>183518.41483764214</v>
      </c>
      <c r="AN23" s="556">
        <f>+AN18*Assumptions!$D$38</f>
        <v>187188.78313439497</v>
      </c>
      <c r="AO23" s="556">
        <f>+AO18*Assumptions!$D$38</f>
        <v>190932.55879708286</v>
      </c>
      <c r="AP23" s="556">
        <f>+AP18*Assumptions!$E$38</f>
        <v>222347.90000000002</v>
      </c>
      <c r="AQ23" s="556">
        <f>+AQ18*Assumptions!$E$38</f>
        <v>224571.37900000004</v>
      </c>
      <c r="AR23" s="556">
        <f>+AR18*Assumptions!$E$38</f>
        <v>226817.09279000002</v>
      </c>
      <c r="AS23" s="556">
        <f>+AS18*Assumptions!$E$38</f>
        <v>229085.26371790009</v>
      </c>
      <c r="AT23" s="556">
        <f>+AT18*Assumptions!$E$38</f>
        <v>231376.11635507908</v>
      </c>
      <c r="AU23" s="556">
        <f>+AU18*Assumptions!$E$38</f>
        <v>233689.87751862986</v>
      </c>
      <c r="AV23" s="556">
        <f>+AV18*Assumptions!$E$38</f>
        <v>236026.77629381616</v>
      </c>
      <c r="AW23" s="556">
        <f>+AW18*Assumptions!$E$38</f>
        <v>238387.0440567543</v>
      </c>
      <c r="AX23" s="556">
        <f>+AX18*Assumptions!$E$38</f>
        <v>240770.91449732179</v>
      </c>
      <c r="AY23" s="556">
        <f>+AY18*Assumptions!$E$38</f>
        <v>243178.62364229502</v>
      </c>
      <c r="AZ23" s="556">
        <f>+AZ18*Assumptions!$E$38</f>
        <v>245610.40987871803</v>
      </c>
      <c r="BA23" s="556">
        <f>+BA18*Assumptions!$E$38</f>
        <v>248066.51397750518</v>
      </c>
      <c r="BB23" s="556">
        <f>+BB18*Assumptions!$F$38</f>
        <v>273092.5</v>
      </c>
      <c r="BC23" s="556">
        <f>+BC18*Assumptions!$F$38</f>
        <v>275823.42499999999</v>
      </c>
      <c r="BD23" s="556">
        <f>+BD18*Assumptions!$F$38</f>
        <v>278581.65925000003</v>
      </c>
      <c r="BE23" s="556">
        <f>+BE18*Assumptions!$F$38</f>
        <v>281367.47584249999</v>
      </c>
      <c r="BF23" s="556">
        <f>+BF18*Assumptions!$F$38</f>
        <v>284181.15060092503</v>
      </c>
      <c r="BG23" s="556">
        <f>+BG18*Assumptions!$F$38</f>
        <v>287022.96210693422</v>
      </c>
      <c r="BH23" s="556">
        <f>+BH18*Assumptions!$F$38</f>
        <v>289893.19172800356</v>
      </c>
      <c r="BI23" s="556">
        <f>+BI18*Assumptions!$F$38</f>
        <v>292792.12364528357</v>
      </c>
      <c r="BJ23" s="556">
        <f>+BJ18*Assumptions!$F$38</f>
        <v>295720.04488173645</v>
      </c>
      <c r="BK23" s="556">
        <f>+BK18*Assumptions!$F$38</f>
        <v>298677.24533055379</v>
      </c>
      <c r="BL23" s="556">
        <f>+BL18*Assumptions!$F$38</f>
        <v>301664.01778385934</v>
      </c>
      <c r="BM23" s="556">
        <f>+BM18*Assumptions!$F$38</f>
        <v>304680.65796169796</v>
      </c>
      <c r="BN23" s="201"/>
      <c r="BO23" s="564">
        <f>SUM(F23:H23)</f>
        <v>0</v>
      </c>
      <c r="BP23" s="564">
        <f>SUM(I23:K23)</f>
        <v>0</v>
      </c>
      <c r="BQ23" s="564">
        <f>SUM(L23:N23)</f>
        <v>17897.165149500004</v>
      </c>
      <c r="BR23" s="564">
        <f>SUM(O23:Q23)</f>
        <v>39320.071833451511</v>
      </c>
      <c r="BS23" s="564">
        <f>SUM(R23:T23)</f>
        <v>168300.01500000001</v>
      </c>
      <c r="BT23" s="564">
        <f>SUM(U23:W23)</f>
        <v>206174.75527564503</v>
      </c>
      <c r="BU23" s="564">
        <f>SUM(X23:Z23)</f>
        <v>252572.94072714215</v>
      </c>
      <c r="BV23" s="564">
        <f>SUM(AA23:AC23)</f>
        <v>309412.71302720043</v>
      </c>
      <c r="BW23" s="564">
        <f>SUM(AD23:AF23)</f>
        <v>469955.02400000003</v>
      </c>
      <c r="BX23" s="564">
        <f>SUM(AG23:AI23)</f>
        <v>498720.03110899206</v>
      </c>
      <c r="BY23" s="564">
        <f>SUM(AJ23:AL23)</f>
        <v>529245.68677311135</v>
      </c>
      <c r="BZ23" s="564">
        <f>SUM(AM23:AO23)</f>
        <v>561639.75676911999</v>
      </c>
      <c r="CA23" s="564">
        <f>SUM(AP23:AR23)</f>
        <v>673736.37179000012</v>
      </c>
      <c r="CB23" s="564">
        <f>SUM(AS23:AU23)</f>
        <v>694151.25759160903</v>
      </c>
      <c r="CC23" s="564">
        <f>SUM(AV23:AX23)</f>
        <v>715184.73484789231</v>
      </c>
      <c r="CD23" s="564">
        <f>SUM(AY23:BA23)</f>
        <v>736855.54749851825</v>
      </c>
      <c r="CE23" s="564">
        <f>SUM(BB23:BD23)</f>
        <v>827497.58425000007</v>
      </c>
      <c r="CF23" s="564">
        <f>SUM(BE23:BG23)</f>
        <v>852571.58855035924</v>
      </c>
      <c r="CG23" s="564">
        <f t="shared" si="95"/>
        <v>878405.36025502346</v>
      </c>
      <c r="CH23" s="564">
        <f t="shared" si="96"/>
        <v>905021.92107611103</v>
      </c>
      <c r="CI23" s="196"/>
      <c r="CJ23" s="121">
        <f t="shared" si="97"/>
        <v>57217.236982951516</v>
      </c>
      <c r="CK23" s="121">
        <f t="shared" si="98"/>
        <v>936460.42402998765</v>
      </c>
      <c r="CL23" s="121">
        <f t="shared" si="99"/>
        <v>2059560.4986512235</v>
      </c>
      <c r="CM23" s="121">
        <f t="shared" si="100"/>
        <v>2819927.9117280198</v>
      </c>
      <c r="CN23" s="121">
        <f t="shared" si="101"/>
        <v>3463496.4541314938</v>
      </c>
      <c r="CO23" s="198"/>
      <c r="CP23" s="139"/>
      <c r="CQ23" s="139"/>
      <c r="CR23" s="202"/>
      <c r="CS23" s="202"/>
      <c r="CT23" s="202"/>
      <c r="CU23" s="202"/>
      <c r="CV23" s="202"/>
      <c r="CW23" s="115"/>
      <c r="CX23" s="386"/>
      <c r="CY23" s="386"/>
      <c r="CZ23" s="386"/>
      <c r="DA23" s="386"/>
      <c r="DB23" s="387"/>
      <c r="DC23" s="386"/>
      <c r="DD23" s="386"/>
      <c r="DE23" s="386"/>
      <c r="DF23" s="386"/>
      <c r="DG23" s="387"/>
      <c r="DH23" s="387"/>
      <c r="DI23" s="387"/>
      <c r="DJ23" s="387"/>
    </row>
    <row r="24" spans="1:114" s="388" customFormat="1" x14ac:dyDescent="0.2">
      <c r="A24" s="740" t="s">
        <v>732</v>
      </c>
      <c r="B24" s="139"/>
      <c r="C24" s="139"/>
      <c r="D24" s="139"/>
      <c r="E24" s="139"/>
      <c r="F24" s="556">
        <f>+F19*Assumptions!$B$39</f>
        <v>0</v>
      </c>
      <c r="G24" s="556">
        <f>+G19*Assumptions!$B$39</f>
        <v>0</v>
      </c>
      <c r="H24" s="556">
        <f>+H19*Assumptions!$B$39</f>
        <v>0</v>
      </c>
      <c r="I24" s="556">
        <f>+I19*Assumptions!$B$39</f>
        <v>0</v>
      </c>
      <c r="J24" s="556">
        <f>+J19*Assumptions!$B$39</f>
        <v>0</v>
      </c>
      <c r="K24" s="556">
        <f>+K19*Assumptions!$B$39</f>
        <v>0</v>
      </c>
      <c r="L24" s="556">
        <f>+L19*Assumptions!$B$39</f>
        <v>3210.970425</v>
      </c>
      <c r="M24" s="556">
        <f>+M19*Assumptions!$B$39</f>
        <v>4174.2615525000001</v>
      </c>
      <c r="N24" s="556">
        <f>+N19*Assumptions!$B$39</f>
        <v>5426.5400182500007</v>
      </c>
      <c r="O24" s="556">
        <f>+O19*Assumptions!$B$39</f>
        <v>7054.5020237250019</v>
      </c>
      <c r="P24" s="556">
        <f>+P19*Assumptions!$B$39</f>
        <v>9170.8526308425025</v>
      </c>
      <c r="Q24" s="556">
        <f>+Q19*Assumptions!$B$39</f>
        <v>11922.108420095254</v>
      </c>
      <c r="R24" s="556">
        <f>+R19*Assumptions!$C$39</f>
        <v>59960</v>
      </c>
      <c r="S24" s="556">
        <f>+S19*Assumptions!$C$39</f>
        <v>64157.200000000004</v>
      </c>
      <c r="T24" s="556">
        <f>+T19*Assumptions!$C$39</f>
        <v>68648.204000000012</v>
      </c>
      <c r="U24" s="556">
        <f>+U19*Assumptions!$C$39</f>
        <v>73453.578280000002</v>
      </c>
      <c r="V24" s="556">
        <f>+V19*Assumptions!$C$39</f>
        <v>78595.328759600015</v>
      </c>
      <c r="W24" s="556">
        <f>+W19*Assumptions!$C$39</f>
        <v>84097.001772772026</v>
      </c>
      <c r="X24" s="556">
        <f>+X19*Assumptions!$C$39</f>
        <v>89983.791896866082</v>
      </c>
      <c r="Y24" s="556">
        <f>+Y19*Assumptions!$C$39</f>
        <v>96282.657329646725</v>
      </c>
      <c r="Z24" s="556">
        <f>+Z19*Assumptions!$C$39</f>
        <v>103022.44334272199</v>
      </c>
      <c r="AA24" s="556">
        <f>+AA19*Assumptions!$C$39</f>
        <v>110234.01437671254</v>
      </c>
      <c r="AB24" s="556">
        <f>+AB19*Assumptions!$C$39</f>
        <v>117950.39538308243</v>
      </c>
      <c r="AC24" s="556">
        <f>+AC19*Assumptions!$C$39</f>
        <v>126206.92305989821</v>
      </c>
      <c r="AD24" s="556">
        <f>+AD19*Assumptions!$C$39</f>
        <v>164890</v>
      </c>
      <c r="AE24" s="556">
        <f>+AE19*Assumptions!$C$39</f>
        <v>168187.8</v>
      </c>
      <c r="AF24" s="556">
        <f>+AF19*Assumptions!$C$39</f>
        <v>171551.55600000001</v>
      </c>
      <c r="AG24" s="556">
        <f>+AG19*Assumptions!$C$39</f>
        <v>174982.58712000001</v>
      </c>
      <c r="AH24" s="556">
        <f>+AH19*Assumptions!$C$39</f>
        <v>178482.23886240003</v>
      </c>
      <c r="AI24" s="556">
        <f>+AI19*Assumptions!$C$39</f>
        <v>182051.88363964803</v>
      </c>
      <c r="AJ24" s="556">
        <f>+AJ19*Assumptions!$C$39</f>
        <v>185692.921312441</v>
      </c>
      <c r="AK24" s="556">
        <f>+AK19*Assumptions!$C$39</f>
        <v>189406.77973868983</v>
      </c>
      <c r="AL24" s="556">
        <f>+AL19*Assumptions!$C$39</f>
        <v>193194.91533346361</v>
      </c>
      <c r="AM24" s="556">
        <f>+AM19*Assumptions!$C$39</f>
        <v>197058.81364013292</v>
      </c>
      <c r="AN24" s="556">
        <f>+AN19*Assumptions!$C$39</f>
        <v>200999.98991293556</v>
      </c>
      <c r="AO24" s="556">
        <f>+AO19*Assumptions!$C$39</f>
        <v>205019.98971119427</v>
      </c>
      <c r="AP24" s="556">
        <f>+AP19*Assumptions!$C$39</f>
        <v>249133.80000000002</v>
      </c>
      <c r="AQ24" s="556">
        <f>+AQ19*Assumptions!$C$39</f>
        <v>251625.13800000001</v>
      </c>
      <c r="AR24" s="556">
        <f>+AR19*Assumptions!$C$39</f>
        <v>254141.38938000004</v>
      </c>
      <c r="AS24" s="556">
        <f>+AS19*Assumptions!$C$39</f>
        <v>256682.80327380003</v>
      </c>
      <c r="AT24" s="556">
        <f>+AT19*Assumptions!$C$39</f>
        <v>259249.63130653804</v>
      </c>
      <c r="AU24" s="556">
        <f>+AU19*Assumptions!$C$39</f>
        <v>261842.12761960345</v>
      </c>
      <c r="AV24" s="556">
        <f>+AV19*Assumptions!$C$39</f>
        <v>264460.5488957995</v>
      </c>
      <c r="AW24" s="556">
        <f>+AW19*Assumptions!$C$39</f>
        <v>267105.15438475745</v>
      </c>
      <c r="AX24" s="556">
        <f>+AX19*Assumptions!$C$39</f>
        <v>269776.20592860499</v>
      </c>
      <c r="AY24" s="556">
        <f>+AY19*Assumptions!$C$39</f>
        <v>272473.967987891</v>
      </c>
      <c r="AZ24" s="556">
        <f>+AZ19*Assumptions!$C$39</f>
        <v>275198.70766776998</v>
      </c>
      <c r="BA24" s="556">
        <f>+BA19*Assumptions!$C$39</f>
        <v>277950.69474444771</v>
      </c>
      <c r="BB24" s="556">
        <f>+BB19*Assumptions!$C$39</f>
        <v>328430.90000000008</v>
      </c>
      <c r="BC24" s="556">
        <f>+BC19*Assumptions!$C$39</f>
        <v>331715.20900000003</v>
      </c>
      <c r="BD24" s="556">
        <f>+BD19*Assumptions!$C$39</f>
        <v>335032.36109000002</v>
      </c>
      <c r="BE24" s="556">
        <f>+BE19*Assumptions!$C$39</f>
        <v>338382.68470090005</v>
      </c>
      <c r="BF24" s="556">
        <f>+BF19*Assumptions!$C$39</f>
        <v>341766.51154790906</v>
      </c>
      <c r="BG24" s="556">
        <f>+BG19*Assumptions!$C$39</f>
        <v>345184.17666338809</v>
      </c>
      <c r="BH24" s="556">
        <f>+BH19*Assumptions!$C$39</f>
        <v>348636.01843002194</v>
      </c>
      <c r="BI24" s="556">
        <f>+BI19*Assumptions!$C$39</f>
        <v>352122.37861432217</v>
      </c>
      <c r="BJ24" s="556">
        <f>+BJ19*Assumptions!$C$39</f>
        <v>355643.6024004654</v>
      </c>
      <c r="BK24" s="556">
        <f>+BK19*Assumptions!$C$39</f>
        <v>359200.03842447005</v>
      </c>
      <c r="BL24" s="556">
        <f>+BL19*Assumptions!$C$39</f>
        <v>362792.03880871477</v>
      </c>
      <c r="BM24" s="556">
        <f>+BM19*Assumptions!$C$39</f>
        <v>366419.95919680194</v>
      </c>
      <c r="BN24" s="201"/>
      <c r="BO24" s="564">
        <f>SUM(F24:H24)</f>
        <v>0</v>
      </c>
      <c r="BP24" s="564">
        <f>SUM(I24:K24)</f>
        <v>0</v>
      </c>
      <c r="BQ24" s="564">
        <f>SUM(L24:N24)</f>
        <v>12811.771995750001</v>
      </c>
      <c r="BR24" s="564">
        <f>SUM(O24:Q24)</f>
        <v>28147.463074662759</v>
      </c>
      <c r="BS24" s="564">
        <f>SUM(R24:T24)</f>
        <v>192765.40400000004</v>
      </c>
      <c r="BT24" s="564">
        <f>SUM(U24:W24)</f>
        <v>236145.90881237204</v>
      </c>
      <c r="BU24" s="564">
        <f>SUM(X24:Z24)</f>
        <v>289288.89256923483</v>
      </c>
      <c r="BV24" s="564">
        <f>SUM(AA24:AC24)</f>
        <v>354391.3328196932</v>
      </c>
      <c r="BW24" s="564">
        <f>SUM(AD24:AF24)</f>
        <v>504629.35600000003</v>
      </c>
      <c r="BX24" s="564">
        <f>SUM(AG24:AI24)</f>
        <v>535516.70962204807</v>
      </c>
      <c r="BY24" s="564">
        <f>SUM(AJ24:AL24)</f>
        <v>568294.61638459447</v>
      </c>
      <c r="BZ24" s="564">
        <f>SUM(AM24:AO24)</f>
        <v>603078.79326426273</v>
      </c>
      <c r="CA24" s="564">
        <f>SUM(AP24:AR24)</f>
        <v>754900.32738000003</v>
      </c>
      <c r="CB24" s="564">
        <f>SUM(AS24:AU24)</f>
        <v>777774.56219994149</v>
      </c>
      <c r="CC24" s="564">
        <f>SUM(AV24:AX24)</f>
        <v>801341.909209162</v>
      </c>
      <c r="CD24" s="564">
        <f>SUM(AY24:BA24)</f>
        <v>825623.37040010863</v>
      </c>
      <c r="CE24" s="564">
        <f>SUM(BB24:BD24)</f>
        <v>995178.47009000019</v>
      </c>
      <c r="CF24" s="564">
        <f>SUM(BE24:BG24)</f>
        <v>1025333.3729121971</v>
      </c>
      <c r="CG24" s="564">
        <f t="shared" si="95"/>
        <v>1056401.9994448095</v>
      </c>
      <c r="CH24" s="564">
        <f t="shared" si="96"/>
        <v>1088412.0364299868</v>
      </c>
      <c r="CI24" s="196"/>
      <c r="CJ24" s="121">
        <f t="shared" ref="CJ24" si="102">SUM(BO24:BR24)</f>
        <v>40959.23507041276</v>
      </c>
      <c r="CK24" s="121">
        <f t="shared" ref="CK24" si="103">SUM(BS24:BV24)</f>
        <v>1072591.5382013002</v>
      </c>
      <c r="CL24" s="121">
        <f t="shared" ref="CL24" si="104">SUM(BW24:BZ24)</f>
        <v>2211519.4752709055</v>
      </c>
      <c r="CM24" s="121">
        <f t="shared" ref="CM24" si="105">SUM(CA24:CD24)</f>
        <v>3159640.1691892119</v>
      </c>
      <c r="CN24" s="121">
        <f t="shared" ref="CN24" si="106">SUM(CE24:CH24)</f>
        <v>4165325.8788769939</v>
      </c>
      <c r="CO24" s="198"/>
      <c r="CP24" s="139"/>
      <c r="CQ24" s="139"/>
      <c r="CR24" s="202"/>
      <c r="CS24" s="202"/>
      <c r="CT24" s="202"/>
      <c r="CU24" s="202"/>
      <c r="CV24" s="202"/>
      <c r="CW24" s="115"/>
      <c r="CX24" s="386"/>
      <c r="CY24" s="386"/>
      <c r="CZ24" s="386"/>
      <c r="DA24" s="386"/>
      <c r="DB24" s="387"/>
      <c r="DC24" s="386"/>
      <c r="DD24" s="386"/>
      <c r="DE24" s="386"/>
      <c r="DF24" s="386"/>
      <c r="DG24" s="387"/>
      <c r="DH24" s="387"/>
      <c r="DI24" s="387"/>
      <c r="DJ24" s="387"/>
    </row>
    <row r="25" spans="1:114" s="388" customFormat="1" x14ac:dyDescent="0.2">
      <c r="A25" s="740"/>
      <c r="B25" s="139"/>
      <c r="C25" s="139"/>
      <c r="D25" s="139"/>
      <c r="E25" s="139"/>
      <c r="F25" s="556"/>
      <c r="G25" s="556"/>
      <c r="H25" s="556"/>
      <c r="I25" s="556"/>
      <c r="J25" s="556"/>
      <c r="K25" s="556"/>
      <c r="L25" s="556"/>
      <c r="M25" s="556"/>
      <c r="N25" s="556"/>
      <c r="O25" s="556"/>
      <c r="P25" s="556"/>
      <c r="Q25" s="556"/>
      <c r="R25" s="556"/>
      <c r="S25" s="556"/>
      <c r="T25" s="556"/>
      <c r="U25" s="556"/>
      <c r="V25" s="556"/>
      <c r="W25" s="556"/>
      <c r="X25" s="556"/>
      <c r="Y25" s="556"/>
      <c r="Z25" s="556"/>
      <c r="AA25" s="556"/>
      <c r="AB25" s="556"/>
      <c r="AC25" s="556"/>
      <c r="AD25" s="556"/>
      <c r="AE25" s="556"/>
      <c r="AF25" s="556"/>
      <c r="AG25" s="556"/>
      <c r="AH25" s="556"/>
      <c r="AI25" s="556"/>
      <c r="AJ25" s="556"/>
      <c r="AK25" s="556"/>
      <c r="AL25" s="556"/>
      <c r="AM25" s="556"/>
      <c r="AN25" s="556"/>
      <c r="AO25" s="556"/>
      <c r="AP25" s="556"/>
      <c r="AQ25" s="556"/>
      <c r="AR25" s="556"/>
      <c r="AS25" s="556"/>
      <c r="AT25" s="556"/>
      <c r="AU25" s="556"/>
      <c r="AV25" s="556"/>
      <c r="AW25" s="556"/>
      <c r="AX25" s="556"/>
      <c r="AY25" s="556"/>
      <c r="AZ25" s="556"/>
      <c r="BA25" s="556"/>
      <c r="BB25" s="556"/>
      <c r="BC25" s="556"/>
      <c r="BD25" s="556"/>
      <c r="BE25" s="556"/>
      <c r="BF25" s="556"/>
      <c r="BG25" s="556"/>
      <c r="BH25" s="556"/>
      <c r="BI25" s="556"/>
      <c r="BJ25" s="556"/>
      <c r="BK25" s="556"/>
      <c r="BL25" s="556"/>
      <c r="BM25" s="556"/>
      <c r="BN25" s="201"/>
      <c r="BO25" s="564"/>
      <c r="BP25" s="564"/>
      <c r="BQ25" s="564"/>
      <c r="BR25" s="564"/>
      <c r="BS25" s="564"/>
      <c r="BT25" s="564"/>
      <c r="BU25" s="564"/>
      <c r="BV25" s="564"/>
      <c r="BW25" s="564"/>
      <c r="BX25" s="564"/>
      <c r="BY25" s="564"/>
      <c r="BZ25" s="564"/>
      <c r="CA25" s="564"/>
      <c r="CB25" s="564"/>
      <c r="CC25" s="564"/>
      <c r="CD25" s="564"/>
      <c r="CE25" s="564"/>
      <c r="CF25" s="564"/>
      <c r="CG25" s="564"/>
      <c r="CH25" s="564"/>
      <c r="CI25" s="196"/>
      <c r="CJ25" s="121"/>
      <c r="CK25" s="121"/>
      <c r="CL25" s="121"/>
      <c r="CM25" s="121"/>
      <c r="CN25" s="121"/>
      <c r="CO25" s="198"/>
      <c r="CP25" s="139"/>
      <c r="CQ25" s="139"/>
      <c r="CR25" s="202"/>
      <c r="CS25" s="202"/>
      <c r="CT25" s="202"/>
      <c r="CU25" s="202"/>
      <c r="CV25" s="202"/>
      <c r="CW25" s="115"/>
      <c r="CX25" s="386"/>
      <c r="CY25" s="386"/>
      <c r="CZ25" s="386"/>
      <c r="DA25" s="386"/>
      <c r="DB25" s="387"/>
      <c r="DC25" s="386"/>
      <c r="DD25" s="386"/>
      <c r="DE25" s="386"/>
      <c r="DF25" s="386"/>
      <c r="DG25" s="387"/>
      <c r="DH25" s="387"/>
      <c r="DI25" s="387"/>
      <c r="DJ25" s="387"/>
    </row>
    <row r="26" spans="1:114" s="388" customFormat="1" x14ac:dyDescent="0.2">
      <c r="A26" s="630" t="s">
        <v>517</v>
      </c>
      <c r="B26" s="139"/>
      <c r="C26" s="139"/>
      <c r="D26" s="139"/>
      <c r="E26" s="139"/>
      <c r="F26" s="556">
        <f t="shared" ref="F26:Q26" si="107">SUM(F22:F24)</f>
        <v>0</v>
      </c>
      <c r="G26" s="556">
        <f t="shared" si="107"/>
        <v>0</v>
      </c>
      <c r="H26" s="556">
        <f t="shared" si="107"/>
        <v>0</v>
      </c>
      <c r="I26" s="556">
        <f t="shared" si="107"/>
        <v>0</v>
      </c>
      <c r="J26" s="556">
        <f t="shared" si="107"/>
        <v>0</v>
      </c>
      <c r="K26" s="556">
        <f t="shared" si="107"/>
        <v>0</v>
      </c>
      <c r="L26" s="556">
        <f t="shared" si="107"/>
        <v>7696.4754749999993</v>
      </c>
      <c r="M26" s="556">
        <f t="shared" si="107"/>
        <v>10005.418117500001</v>
      </c>
      <c r="N26" s="556">
        <f t="shared" si="107"/>
        <v>13007.043552750001</v>
      </c>
      <c r="O26" s="556">
        <f t="shared" si="107"/>
        <v>16909.156618575005</v>
      </c>
      <c r="P26" s="556">
        <f t="shared" si="107"/>
        <v>21981.903604147505</v>
      </c>
      <c r="Q26" s="556">
        <f t="shared" si="107"/>
        <v>28576.47468539176</v>
      </c>
      <c r="R26" s="556">
        <f>SUM(R22:R24)</f>
        <v>112310</v>
      </c>
      <c r="S26" s="556">
        <f t="shared" ref="S26:BM26" si="108">SUM(S22:S24)</f>
        <v>120171.70000000001</v>
      </c>
      <c r="T26" s="556">
        <f t="shared" si="108"/>
        <v>128583.71900000001</v>
      </c>
      <c r="U26" s="556">
        <f t="shared" si="108"/>
        <v>137584.57933000001</v>
      </c>
      <c r="V26" s="556">
        <f t="shared" si="108"/>
        <v>147215.49988310004</v>
      </c>
      <c r="W26" s="556">
        <f t="shared" si="108"/>
        <v>157520.58487491705</v>
      </c>
      <c r="X26" s="556">
        <f t="shared" si="108"/>
        <v>168547.02581616127</v>
      </c>
      <c r="Y26" s="556">
        <f t="shared" si="108"/>
        <v>180345.31762329256</v>
      </c>
      <c r="Z26" s="556">
        <f t="shared" si="108"/>
        <v>192969.48985692306</v>
      </c>
      <c r="AA26" s="556">
        <f t="shared" si="108"/>
        <v>206477.35414690769</v>
      </c>
      <c r="AB26" s="556">
        <f t="shared" si="108"/>
        <v>220930.76893719129</v>
      </c>
      <c r="AC26" s="556">
        <f t="shared" si="108"/>
        <v>236395.92276279465</v>
      </c>
      <c r="AD26" s="556">
        <f t="shared" si="108"/>
        <v>318450</v>
      </c>
      <c r="AE26" s="556">
        <f t="shared" si="108"/>
        <v>324819</v>
      </c>
      <c r="AF26" s="556">
        <f t="shared" si="108"/>
        <v>331315.38</v>
      </c>
      <c r="AG26" s="556">
        <f t="shared" si="108"/>
        <v>337941.68760000006</v>
      </c>
      <c r="AH26" s="556">
        <f t="shared" si="108"/>
        <v>344700.52135200007</v>
      </c>
      <c r="AI26" s="556">
        <f t="shared" si="108"/>
        <v>351594.53177904006</v>
      </c>
      <c r="AJ26" s="556">
        <f t="shared" si="108"/>
        <v>358626.42241462087</v>
      </c>
      <c r="AK26" s="556">
        <f t="shared" si="108"/>
        <v>365798.95086291328</v>
      </c>
      <c r="AL26" s="556">
        <f t="shared" si="108"/>
        <v>373114.92988017155</v>
      </c>
      <c r="AM26" s="556">
        <f t="shared" si="108"/>
        <v>380577.22847777506</v>
      </c>
      <c r="AN26" s="556">
        <f t="shared" si="108"/>
        <v>388188.77304733056</v>
      </c>
      <c r="AO26" s="556">
        <f t="shared" si="108"/>
        <v>395952.54850827716</v>
      </c>
      <c r="AP26" s="556">
        <f t="shared" si="108"/>
        <v>471481.70000000007</v>
      </c>
      <c r="AQ26" s="556">
        <f t="shared" si="108"/>
        <v>476196.51700000005</v>
      </c>
      <c r="AR26" s="556">
        <f t="shared" si="108"/>
        <v>480958.48217000009</v>
      </c>
      <c r="AS26" s="556">
        <f t="shared" si="108"/>
        <v>485768.06699170009</v>
      </c>
      <c r="AT26" s="556">
        <f t="shared" si="108"/>
        <v>490625.74766161712</v>
      </c>
      <c r="AU26" s="556">
        <f t="shared" si="108"/>
        <v>495532.0051382333</v>
      </c>
      <c r="AV26" s="556">
        <f t="shared" si="108"/>
        <v>500487.32518961566</v>
      </c>
      <c r="AW26" s="556">
        <f t="shared" si="108"/>
        <v>505492.19844151172</v>
      </c>
      <c r="AX26" s="556">
        <f t="shared" si="108"/>
        <v>510547.12042592675</v>
      </c>
      <c r="AY26" s="556">
        <f t="shared" si="108"/>
        <v>515652.59163018601</v>
      </c>
      <c r="AZ26" s="556">
        <f t="shared" si="108"/>
        <v>520809.11754648801</v>
      </c>
      <c r="BA26" s="556">
        <f t="shared" si="108"/>
        <v>526017.20872195286</v>
      </c>
      <c r="BB26" s="556">
        <f t="shared" si="108"/>
        <v>601523.40000000014</v>
      </c>
      <c r="BC26" s="556">
        <f t="shared" si="108"/>
        <v>607538.63400000008</v>
      </c>
      <c r="BD26" s="556">
        <f t="shared" si="108"/>
        <v>613614.02034000005</v>
      </c>
      <c r="BE26" s="556">
        <f t="shared" si="108"/>
        <v>619750.1605434001</v>
      </c>
      <c r="BF26" s="556">
        <f t="shared" si="108"/>
        <v>625947.66214883409</v>
      </c>
      <c r="BG26" s="556">
        <f t="shared" si="108"/>
        <v>632207.13877032232</v>
      </c>
      <c r="BH26" s="556">
        <f t="shared" si="108"/>
        <v>638529.2101580255</v>
      </c>
      <c r="BI26" s="556">
        <f t="shared" si="108"/>
        <v>644914.5022596058</v>
      </c>
      <c r="BJ26" s="556">
        <f t="shared" si="108"/>
        <v>651363.6472822018</v>
      </c>
      <c r="BK26" s="556">
        <f t="shared" si="108"/>
        <v>657877.28375502385</v>
      </c>
      <c r="BL26" s="556">
        <f t="shared" si="108"/>
        <v>664456.05659257411</v>
      </c>
      <c r="BM26" s="556">
        <f t="shared" si="108"/>
        <v>671100.6171584999</v>
      </c>
      <c r="BN26" s="201"/>
      <c r="BO26" s="564">
        <f>SUM(F26:H26)</f>
        <v>0</v>
      </c>
      <c r="BP26" s="564">
        <f>SUM(I26:K26)</f>
        <v>0</v>
      </c>
      <c r="BQ26" s="564">
        <f>SUM(L26:N26)</f>
        <v>30708.937145250002</v>
      </c>
      <c r="BR26" s="564">
        <f>SUM(O26:Q26)</f>
        <v>67467.534908114263</v>
      </c>
      <c r="BS26" s="564">
        <f>SUM(R26:T26)</f>
        <v>361065.41899999999</v>
      </c>
      <c r="BT26" s="564">
        <f>SUM(U26:W26)</f>
        <v>442320.66408801707</v>
      </c>
      <c r="BU26" s="564">
        <f>SUM(X26:Z26)</f>
        <v>541861.83329637698</v>
      </c>
      <c r="BV26" s="564">
        <f>SUM(AA26:AC26)</f>
        <v>663804.04584689368</v>
      </c>
      <c r="BW26" s="564">
        <f>SUM(AD26:AF26)</f>
        <v>974584.38</v>
      </c>
      <c r="BX26" s="564">
        <f>SUM(AG26:AI26)</f>
        <v>1034236.7407310402</v>
      </c>
      <c r="BY26" s="564">
        <f>SUM(AJ26:AL26)</f>
        <v>1097540.3031577058</v>
      </c>
      <c r="BZ26" s="564">
        <f>SUM(AM26:AO26)</f>
        <v>1164718.5500333828</v>
      </c>
      <c r="CA26" s="564">
        <f>SUM(AP26:AR26)</f>
        <v>1428636.6991700004</v>
      </c>
      <c r="CB26" s="564">
        <f>SUM(AS26:AU26)</f>
        <v>1471925.8197915505</v>
      </c>
      <c r="CC26" s="564">
        <f>SUM(AV26:AX26)</f>
        <v>1516526.6440570541</v>
      </c>
      <c r="CD26" s="564">
        <f>SUM(AY26:BA26)</f>
        <v>1562478.917898627</v>
      </c>
      <c r="CE26" s="564">
        <f>SUM(BB26:BD26)</f>
        <v>1822676.0543400003</v>
      </c>
      <c r="CF26" s="564">
        <f>SUM(BE26:BG26)</f>
        <v>1877904.9614625564</v>
      </c>
      <c r="CG26" s="564">
        <f>SUM(BH26:BJ26)</f>
        <v>1934807.3596998332</v>
      </c>
      <c r="CH26" s="564">
        <f>SUM(BK26:BM26)</f>
        <v>1993433.9575060979</v>
      </c>
      <c r="CI26" s="196"/>
      <c r="CJ26" s="121">
        <f t="shared" ref="CJ26" si="109">SUM(BO26:BR26)</f>
        <v>98176.472053364269</v>
      </c>
      <c r="CK26" s="121">
        <f t="shared" ref="CK26" si="110">SUM(BS26:BV26)</f>
        <v>2009051.9622312877</v>
      </c>
      <c r="CL26" s="121">
        <f t="shared" ref="CL26" si="111">SUM(BW26:BZ26)</f>
        <v>4271079.9739221288</v>
      </c>
      <c r="CM26" s="121">
        <f t="shared" ref="CM26" si="112">SUM(CA26:CD26)</f>
        <v>5979568.0809172317</v>
      </c>
      <c r="CN26" s="121">
        <f t="shared" ref="CN26" si="113">SUM(CE26:CH26)</f>
        <v>7628822.3330084877</v>
      </c>
      <c r="CO26" s="198"/>
      <c r="CP26" s="139"/>
      <c r="CQ26" s="139"/>
      <c r="CR26" s="202"/>
      <c r="CS26" s="202"/>
      <c r="CT26" s="202"/>
      <c r="CU26" s="202"/>
      <c r="CV26" s="202"/>
      <c r="CW26" s="115"/>
      <c r="CX26" s="386"/>
      <c r="CY26" s="386"/>
      <c r="CZ26" s="386"/>
      <c r="DA26" s="386"/>
      <c r="DB26" s="387"/>
      <c r="DC26" s="386"/>
      <c r="DD26" s="386"/>
      <c r="DE26" s="386"/>
      <c r="DF26" s="386"/>
      <c r="DG26" s="387"/>
      <c r="DH26" s="387"/>
      <c r="DI26" s="387"/>
      <c r="DJ26" s="387"/>
    </row>
    <row r="27" spans="1:114" s="388" customFormat="1" x14ac:dyDescent="0.2">
      <c r="A27" s="284"/>
      <c r="B27" s="139"/>
      <c r="C27" s="139"/>
      <c r="D27" s="139"/>
      <c r="E27" s="139"/>
      <c r="F27" s="556"/>
      <c r="G27" s="556"/>
      <c r="H27" s="556"/>
      <c r="I27" s="556"/>
      <c r="J27" s="556"/>
      <c r="K27" s="556"/>
      <c r="L27" s="556"/>
      <c r="M27" s="556"/>
      <c r="N27" s="556"/>
      <c r="O27" s="556"/>
      <c r="P27" s="556"/>
      <c r="Q27" s="556"/>
      <c r="R27" s="556"/>
      <c r="S27" s="556"/>
      <c r="T27" s="556"/>
      <c r="U27" s="556"/>
      <c r="V27" s="556"/>
      <c r="W27" s="556"/>
      <c r="X27" s="556"/>
      <c r="Y27" s="556"/>
      <c r="Z27" s="556"/>
      <c r="AA27" s="556"/>
      <c r="AB27" s="556"/>
      <c r="AC27" s="556"/>
      <c r="AD27" s="556"/>
      <c r="AE27" s="556"/>
      <c r="AF27" s="556"/>
      <c r="AG27" s="556"/>
      <c r="AH27" s="556"/>
      <c r="AI27" s="556"/>
      <c r="AJ27" s="556"/>
      <c r="AK27" s="556"/>
      <c r="AL27" s="556"/>
      <c r="AM27" s="556"/>
      <c r="AN27" s="556"/>
      <c r="AO27" s="556"/>
      <c r="AP27" s="556"/>
      <c r="AQ27" s="556"/>
      <c r="AR27" s="556"/>
      <c r="AS27" s="556"/>
      <c r="AT27" s="556"/>
      <c r="AU27" s="556"/>
      <c r="AV27" s="556"/>
      <c r="AW27" s="556"/>
      <c r="AX27" s="556"/>
      <c r="AY27" s="556"/>
      <c r="AZ27" s="556"/>
      <c r="BA27" s="556"/>
      <c r="BB27" s="556"/>
      <c r="BC27" s="556"/>
      <c r="BD27" s="556"/>
      <c r="BE27" s="556"/>
      <c r="BF27" s="556"/>
      <c r="BG27" s="556"/>
      <c r="BH27" s="556"/>
      <c r="BI27" s="556"/>
      <c r="BJ27" s="556"/>
      <c r="BK27" s="556"/>
      <c r="BL27" s="556"/>
      <c r="BM27" s="556"/>
      <c r="BN27" s="201"/>
      <c r="BO27" s="564"/>
      <c r="BP27" s="564"/>
      <c r="BQ27" s="564"/>
      <c r="BR27" s="564"/>
      <c r="BS27" s="564"/>
      <c r="BT27" s="564"/>
      <c r="BU27" s="564"/>
      <c r="BV27" s="564"/>
      <c r="BW27" s="564"/>
      <c r="BX27" s="564"/>
      <c r="BY27" s="564"/>
      <c r="BZ27" s="564"/>
      <c r="CA27" s="564"/>
      <c r="CB27" s="564"/>
      <c r="CC27" s="564"/>
      <c r="CD27" s="564"/>
      <c r="CE27" s="564"/>
      <c r="CF27" s="564"/>
      <c r="CG27" s="564"/>
      <c r="CH27" s="564"/>
      <c r="CI27" s="196"/>
      <c r="CJ27" s="121"/>
      <c r="CK27" s="121"/>
      <c r="CL27" s="121"/>
      <c r="CM27" s="121"/>
      <c r="CN27" s="121"/>
      <c r="CO27" s="198"/>
      <c r="CP27" s="139"/>
      <c r="CQ27" s="139"/>
      <c r="CR27" s="202"/>
      <c r="CS27" s="202"/>
      <c r="CT27" s="202"/>
      <c r="CU27" s="202"/>
      <c r="CV27" s="202"/>
      <c r="CW27" s="115"/>
      <c r="CX27" s="386"/>
      <c r="CY27" s="386"/>
      <c r="CZ27" s="386"/>
      <c r="DA27" s="386"/>
      <c r="DB27" s="387"/>
      <c r="DC27" s="386"/>
      <c r="DD27" s="386"/>
      <c r="DE27" s="386"/>
      <c r="DF27" s="386"/>
      <c r="DG27" s="387"/>
      <c r="DH27" s="387"/>
      <c r="DI27" s="387"/>
      <c r="DJ27" s="387"/>
    </row>
    <row r="28" spans="1:114" s="388" customFormat="1" ht="14.25" x14ac:dyDescent="0.2">
      <c r="A28" s="844" t="s">
        <v>518</v>
      </c>
      <c r="B28" s="139"/>
      <c r="C28" s="139"/>
      <c r="D28" s="139"/>
      <c r="E28" s="139"/>
      <c r="F28" s="556"/>
      <c r="G28" s="556"/>
      <c r="H28" s="556"/>
      <c r="I28" s="556"/>
      <c r="J28" s="556"/>
      <c r="K28" s="556"/>
      <c r="L28" s="556"/>
      <c r="M28" s="556"/>
      <c r="N28" s="556"/>
      <c r="O28" s="556"/>
      <c r="P28" s="556"/>
      <c r="Q28" s="556"/>
      <c r="R28" s="556"/>
      <c r="S28" s="556"/>
      <c r="T28" s="556"/>
      <c r="U28" s="556"/>
      <c r="V28" s="556"/>
      <c r="W28" s="556"/>
      <c r="X28" s="556"/>
      <c r="Y28" s="556"/>
      <c r="Z28" s="556"/>
      <c r="AA28" s="556"/>
      <c r="AB28" s="556"/>
      <c r="AC28" s="556"/>
      <c r="AD28" s="556"/>
      <c r="AE28" s="556"/>
      <c r="AF28" s="556"/>
      <c r="AG28" s="556"/>
      <c r="AH28" s="556"/>
      <c r="AI28" s="556"/>
      <c r="AJ28" s="556"/>
      <c r="AK28" s="556"/>
      <c r="AL28" s="556"/>
      <c r="AM28" s="556"/>
      <c r="AN28" s="556"/>
      <c r="AO28" s="556"/>
      <c r="AP28" s="556"/>
      <c r="AQ28" s="556"/>
      <c r="AR28" s="556"/>
      <c r="AS28" s="556"/>
      <c r="AT28" s="556"/>
      <c r="AU28" s="556"/>
      <c r="AV28" s="556"/>
      <c r="AW28" s="556"/>
      <c r="AX28" s="556"/>
      <c r="AY28" s="556"/>
      <c r="AZ28" s="556"/>
      <c r="BA28" s="556"/>
      <c r="BB28" s="556"/>
      <c r="BC28" s="556"/>
      <c r="BD28" s="556"/>
      <c r="BE28" s="556"/>
      <c r="BF28" s="556"/>
      <c r="BG28" s="556"/>
      <c r="BH28" s="556"/>
      <c r="BI28" s="556"/>
      <c r="BJ28" s="556"/>
      <c r="BK28" s="556"/>
      <c r="BL28" s="556"/>
      <c r="BM28" s="556"/>
      <c r="BN28" s="201"/>
      <c r="BO28" s="564"/>
      <c r="BP28" s="564"/>
      <c r="BQ28" s="564"/>
      <c r="BR28" s="564"/>
      <c r="BS28" s="564"/>
      <c r="BT28" s="564"/>
      <c r="BU28" s="564"/>
      <c r="BV28" s="564"/>
      <c r="BW28" s="564"/>
      <c r="BX28" s="564"/>
      <c r="BY28" s="564"/>
      <c r="BZ28" s="564"/>
      <c r="CA28" s="564"/>
      <c r="CB28" s="564"/>
      <c r="CC28" s="564"/>
      <c r="CD28" s="564"/>
      <c r="CE28" s="564"/>
      <c r="CF28" s="564"/>
      <c r="CG28" s="564"/>
      <c r="CH28" s="564"/>
      <c r="CI28" s="196"/>
      <c r="CJ28" s="121"/>
      <c r="CK28" s="121"/>
      <c r="CL28" s="121"/>
      <c r="CM28" s="121"/>
      <c r="CN28" s="121"/>
      <c r="CO28" s="198"/>
      <c r="CP28" s="139"/>
      <c r="CQ28" s="139"/>
      <c r="CR28" s="202"/>
      <c r="CS28" s="202"/>
      <c r="CT28" s="202"/>
      <c r="CU28" s="202"/>
      <c r="CV28" s="202"/>
      <c r="CW28" s="115"/>
      <c r="CX28" s="386"/>
      <c r="CY28" s="386"/>
      <c r="CZ28" s="386"/>
      <c r="DA28" s="386"/>
      <c r="DB28" s="387"/>
      <c r="DC28" s="386"/>
      <c r="DD28" s="386"/>
      <c r="DE28" s="386"/>
      <c r="DF28" s="386"/>
      <c r="DG28" s="387"/>
      <c r="DH28" s="387"/>
      <c r="DI28" s="387"/>
      <c r="DJ28" s="387"/>
    </row>
    <row r="29" spans="1:114" s="388" customFormat="1" x14ac:dyDescent="0.2">
      <c r="A29" s="284"/>
      <c r="B29" s="139"/>
      <c r="C29" s="139"/>
      <c r="D29" s="139"/>
      <c r="E29" s="139"/>
      <c r="F29" s="556"/>
      <c r="G29" s="556"/>
      <c r="H29" s="556"/>
      <c r="I29" s="556"/>
      <c r="J29" s="556"/>
      <c r="K29" s="556"/>
      <c r="L29" s="556"/>
      <c r="M29" s="556"/>
      <c r="N29" s="556"/>
      <c r="O29" s="556"/>
      <c r="P29" s="556"/>
      <c r="Q29" s="556"/>
      <c r="R29" s="556"/>
      <c r="S29" s="556"/>
      <c r="T29" s="556"/>
      <c r="U29" s="556"/>
      <c r="V29" s="556"/>
      <c r="W29" s="556"/>
      <c r="X29" s="556"/>
      <c r="Y29" s="556"/>
      <c r="Z29" s="556"/>
      <c r="AA29" s="556"/>
      <c r="AB29" s="556"/>
      <c r="AC29" s="556"/>
      <c r="AD29" s="556"/>
      <c r="AE29" s="556"/>
      <c r="AF29" s="556"/>
      <c r="AG29" s="556"/>
      <c r="AH29" s="556"/>
      <c r="AI29" s="556"/>
      <c r="AJ29" s="556"/>
      <c r="AK29" s="556"/>
      <c r="AL29" s="556"/>
      <c r="AM29" s="556"/>
      <c r="AN29" s="556"/>
      <c r="AO29" s="556"/>
      <c r="AP29" s="556"/>
      <c r="AQ29" s="556"/>
      <c r="AR29" s="556"/>
      <c r="AS29" s="556"/>
      <c r="AT29" s="556"/>
      <c r="AU29" s="556"/>
      <c r="AV29" s="556"/>
      <c r="AW29" s="556"/>
      <c r="AX29" s="556"/>
      <c r="AY29" s="556"/>
      <c r="AZ29" s="556"/>
      <c r="BA29" s="556"/>
      <c r="BB29" s="556"/>
      <c r="BC29" s="556"/>
      <c r="BD29" s="556"/>
      <c r="BE29" s="556"/>
      <c r="BF29" s="556"/>
      <c r="BG29" s="556"/>
      <c r="BH29" s="556"/>
      <c r="BI29" s="556"/>
      <c r="BJ29" s="556"/>
      <c r="BK29" s="556"/>
      <c r="BL29" s="556"/>
      <c r="BM29" s="556"/>
      <c r="BN29" s="201"/>
      <c r="BO29" s="564"/>
      <c r="BP29" s="564"/>
      <c r="BQ29" s="564"/>
      <c r="BR29" s="564"/>
      <c r="BS29" s="564"/>
      <c r="BT29" s="564"/>
      <c r="BU29" s="564"/>
      <c r="BV29" s="564"/>
      <c r="BW29" s="564"/>
      <c r="BX29" s="564"/>
      <c r="BY29" s="564"/>
      <c r="BZ29" s="564"/>
      <c r="CA29" s="564"/>
      <c r="CB29" s="564"/>
      <c r="CC29" s="564"/>
      <c r="CD29" s="564"/>
      <c r="CE29" s="564"/>
      <c r="CF29" s="564"/>
      <c r="CG29" s="564"/>
      <c r="CH29" s="564"/>
      <c r="CI29" s="196"/>
      <c r="CJ29" s="121"/>
      <c r="CK29" s="121"/>
      <c r="CL29" s="121"/>
      <c r="CM29" s="121"/>
      <c r="CN29" s="121"/>
      <c r="CO29" s="198"/>
      <c r="CP29" s="139"/>
      <c r="CQ29" s="139"/>
      <c r="CR29" s="202"/>
      <c r="CS29" s="202"/>
      <c r="CT29" s="202"/>
      <c r="CU29" s="202"/>
      <c r="CV29" s="202"/>
      <c r="CW29" s="115"/>
      <c r="CX29" s="386"/>
      <c r="CY29" s="386"/>
      <c r="CZ29" s="386"/>
      <c r="DA29" s="386"/>
      <c r="DB29" s="387"/>
      <c r="DC29" s="386"/>
      <c r="DD29" s="386"/>
      <c r="DE29" s="386"/>
      <c r="DF29" s="386"/>
      <c r="DG29" s="387"/>
      <c r="DH29" s="387"/>
      <c r="DI29" s="387"/>
      <c r="DJ29" s="387"/>
    </row>
    <row r="30" spans="1:114" s="388" customFormat="1" x14ac:dyDescent="0.2">
      <c r="A30" s="629" t="s">
        <v>650</v>
      </c>
      <c r="B30" s="139"/>
      <c r="C30" s="139"/>
      <c r="D30" s="139"/>
      <c r="E30" s="139"/>
      <c r="F30" s="556">
        <f>+Assumptions!$B$47*Details!F14</f>
        <v>0</v>
      </c>
      <c r="G30" s="556">
        <f>+Assumptions!$B$47*Details!G14</f>
        <v>0</v>
      </c>
      <c r="H30" s="556"/>
      <c r="I30" s="556"/>
      <c r="J30" s="556"/>
      <c r="K30" s="556"/>
      <c r="L30" s="556">
        <f>+Assumptions!$B$47*Details!L14</f>
        <v>614207.5</v>
      </c>
      <c r="M30" s="556">
        <f>+Assumptions!$B$47*Details!M14</f>
        <v>878469.75</v>
      </c>
      <c r="N30" s="556">
        <f>+Assumptions!$B$47*Details!N14</f>
        <v>1162010.675</v>
      </c>
      <c r="O30" s="556">
        <f>+Assumptions!$B$47*Details!O14</f>
        <v>1370613.8774999999</v>
      </c>
      <c r="P30" s="556">
        <f>+Assumptions!$B$47*Details!P14</f>
        <v>1611798.0407500002</v>
      </c>
      <c r="Q30" s="556">
        <f>+Assumptions!$B$47*Details!Q14</f>
        <v>1895337.4529750003</v>
      </c>
      <c r="R30" s="556">
        <f>+Assumptions!$C$47*Details!R14</f>
        <v>2200000</v>
      </c>
      <c r="S30" s="556">
        <f>+Assumptions!$C$47*Details!S14</f>
        <v>2390000</v>
      </c>
      <c r="T30" s="556">
        <f>+Assumptions!$C$47*Details!T14</f>
        <v>2596900</v>
      </c>
      <c r="U30" s="556">
        <f>+Assumptions!$C$47*Details!U14</f>
        <v>2822243</v>
      </c>
      <c r="V30" s="556">
        <f>+Assumptions!$C$47*Details!V14</f>
        <v>3067716.0100000002</v>
      </c>
      <c r="W30" s="556">
        <f>+Assumptions!$C$47*Details!W14</f>
        <v>3335163.7307000011</v>
      </c>
      <c r="X30" s="556">
        <f>+Assumptions!$C$47*Details!X14</f>
        <v>3626603.5518490011</v>
      </c>
      <c r="Y30" s="556">
        <f>+Assumptions!$C$47*Details!Y14</f>
        <v>3944241.9964784314</v>
      </c>
      <c r="Z30" s="556">
        <f>+Assumptions!$C$47*Details!Z14</f>
        <v>4290492.7518319227</v>
      </c>
      <c r="AA30" s="556">
        <f>+Assumptions!$C$47*Details!AA14</f>
        <v>4667996.4416201562</v>
      </c>
      <c r="AB30" s="556">
        <f>+Assumptions!$C$47*Details!AB14</f>
        <v>5079642.3094095681</v>
      </c>
      <c r="AC30" s="556">
        <f>+Assumptions!$C$47*Details!AC14</f>
        <v>5528591.9996318389</v>
      </c>
      <c r="AD30" s="556">
        <f>+Assumptions!$D$47*Details!AD14</f>
        <v>5900000</v>
      </c>
      <c r="AE30" s="556">
        <f>+Assumptions!$D$47*Details!AE14</f>
        <v>6203000</v>
      </c>
      <c r="AF30" s="556">
        <f>+Assumptions!$D$47*Details!AF14</f>
        <v>6525010</v>
      </c>
      <c r="AG30" s="556">
        <f>+Assumptions!$D$47*Details!AG14</f>
        <v>6867316.7000000002</v>
      </c>
      <c r="AH30" s="556">
        <f>+Assumptions!$D$47*Details!AH14</f>
        <v>7231295.989000001</v>
      </c>
      <c r="AI30" s="556">
        <f>+Assumptions!$D$47*Details!AI14</f>
        <v>7618419.1706300015</v>
      </c>
      <c r="AJ30" s="556">
        <f>+Assumptions!$D$47*Details!AJ14</f>
        <v>8030259.6242221016</v>
      </c>
      <c r="AK30" s="556">
        <f>+Assumptions!$D$47*Details!AK14</f>
        <v>8468499.9317986108</v>
      </c>
      <c r="AL30" s="556">
        <f>+Assumptions!$D$47*Details!AL14</f>
        <v>8934939.5035830904</v>
      </c>
      <c r="AM30" s="556">
        <f>+Assumptions!$D$47*Details!AM14</f>
        <v>9431502.7369236592</v>
      </c>
      <c r="AN30" s="556">
        <f>+Assumptions!$D$47*Details!AN14</f>
        <v>9960247.7459598612</v>
      </c>
      <c r="AO30" s="556">
        <f>+Assumptions!$D$47*Details!AO14</f>
        <v>10523375.701977629</v>
      </c>
      <c r="AP30" s="556">
        <f>+Assumptions!$E$47*Details!AP14</f>
        <v>10970000</v>
      </c>
      <c r="AQ30" s="556">
        <f>+Assumptions!$E$47*Details!AQ14</f>
        <v>11284700</v>
      </c>
      <c r="AR30" s="556">
        <f>+Assumptions!$E$47*Details!AR14</f>
        <v>11609721.999999996</v>
      </c>
      <c r="AS30" s="556">
        <f>+Assumptions!$E$47*Details!AS14</f>
        <v>11945420.344999999</v>
      </c>
      <c r="AT30" s="556">
        <f>+Assumptions!$E$47*Details!AT14</f>
        <v>12292161.712824998</v>
      </c>
      <c r="AU30" s="556">
        <f>+Assumptions!$E$47*Details!AU14</f>
        <v>12650325.54508137</v>
      </c>
      <c r="AV30" s="556">
        <f>+Assumptions!$E$47*Details!AV14</f>
        <v>13020304.493189793</v>
      </c>
      <c r="AW30" s="556">
        <f>+Assumptions!$E$47*Details!AW14</f>
        <v>13402504.880022315</v>
      </c>
      <c r="AX30" s="556">
        <f>+Assumptions!$E$47*Details!AX14</f>
        <v>13797347.177689683</v>
      </c>
      <c r="AY30" s="556">
        <f>+Assumptions!$E$47*Details!AY14</f>
        <v>14205266.502044078</v>
      </c>
      <c r="AZ30" s="556">
        <f>+Assumptions!$E$47*Details!AZ14</f>
        <v>14626713.124482226</v>
      </c>
      <c r="BA30" s="556">
        <f>+Assumptions!$E$47*Details!BA14</f>
        <v>15062153.001654375</v>
      </c>
      <c r="BB30" s="556">
        <f>+Assumptions!$F$47*Details!BB14</f>
        <v>15530000</v>
      </c>
      <c r="BC30" s="556">
        <f>+Assumptions!$F$47*Details!BC14</f>
        <v>15933300</v>
      </c>
      <c r="BD30" s="556">
        <f>+Assumptions!$F$47*Details!BD14</f>
        <v>16348073</v>
      </c>
      <c r="BE30" s="556">
        <f>+Assumptions!$F$47*Details!BE14</f>
        <v>16774656.93</v>
      </c>
      <c r="BF30" s="556">
        <f>+Assumptions!$F$47*Details!BF14</f>
        <v>17213399.795299999</v>
      </c>
      <c r="BG30" s="556">
        <f>+Assumptions!$F$47*Details!BG14</f>
        <v>17664659.978133</v>
      </c>
      <c r="BH30" s="556">
        <f>+Assumptions!$F$47*Details!BH14</f>
        <v>18128806.54834073</v>
      </c>
      <c r="BI30" s="556">
        <f>+Assumptions!$F$47*Details!BI14</f>
        <v>18606219.583363328</v>
      </c>
      <c r="BJ30" s="556">
        <f>+Assumptions!$F$47*Details!BJ14</f>
        <v>19097290.497822329</v>
      </c>
      <c r="BK30" s="556">
        <f>+Assumptions!$F$47*Details!BK14</f>
        <v>19602422.382984683</v>
      </c>
      <c r="BL30" s="556">
        <f>+Assumptions!$F$47*Details!BL14</f>
        <v>20122030.356404182</v>
      </c>
      <c r="BM30" s="556">
        <f>+Assumptions!$F$47*Details!BM14</f>
        <v>20656541.92204557</v>
      </c>
      <c r="BN30" s="201"/>
      <c r="BO30" s="564">
        <f>SUM(F30:H30)</f>
        <v>0</v>
      </c>
      <c r="BP30" s="564">
        <f>SUM(I30:K30)</f>
        <v>0</v>
      </c>
      <c r="BQ30" s="564">
        <f>SUM(L30:N30)</f>
        <v>2654687.9249999998</v>
      </c>
      <c r="BR30" s="564">
        <f>SUM(O30:Q30)</f>
        <v>4877749.3712250004</v>
      </c>
      <c r="BS30" s="564">
        <f>SUM(R30:T30)</f>
        <v>7186900</v>
      </c>
      <c r="BT30" s="564">
        <f>SUM(U30:W30)</f>
        <v>9225122.7407000009</v>
      </c>
      <c r="BU30" s="564">
        <f>SUM(X30:Z30)</f>
        <v>11861338.300159356</v>
      </c>
      <c r="BV30" s="564">
        <f>SUM(AA30:AC30)</f>
        <v>15276230.750661563</v>
      </c>
      <c r="BW30" s="564">
        <f>SUM(AD30:AF30)</f>
        <v>18628010</v>
      </c>
      <c r="BX30" s="564">
        <f>SUM(AG30:AI30)</f>
        <v>21717031.859630004</v>
      </c>
      <c r="BY30" s="564">
        <f>SUM(AJ30:AL30)</f>
        <v>25433699.059603803</v>
      </c>
      <c r="BZ30" s="564">
        <f>SUM(AM30:AO30)</f>
        <v>29915126.18486115</v>
      </c>
      <c r="CA30" s="564">
        <f>SUM(AP30:AR30)</f>
        <v>33864422</v>
      </c>
      <c r="CB30" s="564">
        <f>SUM(AS30:AU30)</f>
        <v>36887907.602906369</v>
      </c>
      <c r="CC30" s="564">
        <f>SUM(AV30:AX30)</f>
        <v>40220156.550901785</v>
      </c>
      <c r="CD30" s="564">
        <f>SUM(AY30:BA30)</f>
        <v>43894132.628180683</v>
      </c>
      <c r="CE30" s="564">
        <f>SUM(BB30:BD30)</f>
        <v>47811373</v>
      </c>
      <c r="CF30" s="564">
        <f>SUM(BE30:BG30)</f>
        <v>51652716.703433</v>
      </c>
      <c r="CG30" s="564">
        <f>SUM(BH30:BJ30)</f>
        <v>55832316.629526392</v>
      </c>
      <c r="CH30" s="564">
        <f t="shared" ref="CH30:CH32" si="114">SUM(BK30:BM30)</f>
        <v>60380994.661434442</v>
      </c>
      <c r="CI30" s="196"/>
      <c r="CJ30" s="121">
        <f t="shared" ref="CJ30" si="115">SUM(BO30:BR30)</f>
        <v>7532437.2962250002</v>
      </c>
      <c r="CK30" s="121">
        <f t="shared" ref="CK30" si="116">SUM(BS30:BV30)</f>
        <v>43549591.791520923</v>
      </c>
      <c r="CL30" s="121">
        <f t="shared" ref="CL30" si="117">SUM(BW30:BZ30)</f>
        <v>95693867.104094952</v>
      </c>
      <c r="CM30" s="121">
        <f t="shared" ref="CM30" si="118">SUM(CA30:CD30)</f>
        <v>154866618.78198886</v>
      </c>
      <c r="CN30" s="121">
        <f t="shared" ref="CN30" si="119">SUM(CE30:CH30)</f>
        <v>215677400.99439386</v>
      </c>
      <c r="CO30" s="198"/>
      <c r="CP30" s="139"/>
      <c r="CQ30" s="139"/>
      <c r="CR30" s="202"/>
      <c r="CS30" s="202"/>
      <c r="CT30" s="202"/>
      <c r="CU30" s="202"/>
      <c r="CV30" s="202"/>
      <c r="CW30" s="115"/>
      <c r="CX30" s="386"/>
      <c r="CY30" s="386"/>
      <c r="CZ30" s="386"/>
      <c r="DA30" s="386"/>
      <c r="DB30" s="387"/>
      <c r="DC30" s="386"/>
      <c r="DD30" s="386"/>
      <c r="DE30" s="386"/>
      <c r="DF30" s="386"/>
      <c r="DG30" s="387"/>
      <c r="DH30" s="387"/>
      <c r="DI30" s="387"/>
      <c r="DJ30" s="387"/>
    </row>
    <row r="31" spans="1:114" s="388" customFormat="1" x14ac:dyDescent="0.2">
      <c r="A31" s="629" t="s">
        <v>647</v>
      </c>
      <c r="B31" s="139"/>
      <c r="C31" s="139"/>
      <c r="D31" s="139"/>
      <c r="E31" s="139"/>
      <c r="F31" s="556">
        <f>+Assumptions!$B$52*Details!F30</f>
        <v>0</v>
      </c>
      <c r="G31" s="556">
        <f>+Assumptions!$B$52*Details!G30</f>
        <v>0</v>
      </c>
      <c r="H31" s="556">
        <f>+Assumptions!$B$52*Details!H30</f>
        <v>0</v>
      </c>
      <c r="I31" s="556">
        <f>+Assumptions!$B$52*Details!I30</f>
        <v>0</v>
      </c>
      <c r="J31" s="556">
        <f>+Assumptions!$B$52*Details!J30</f>
        <v>0</v>
      </c>
      <c r="K31" s="556">
        <f>+Assumptions!$B$52*Details!K30</f>
        <v>0</v>
      </c>
      <c r="L31" s="556">
        <f>+Assumptions!$B$52*Details!L30</f>
        <v>368524.5</v>
      </c>
      <c r="M31" s="556">
        <f>+Assumptions!$B$52*Details!M30</f>
        <v>527081.85</v>
      </c>
      <c r="N31" s="556">
        <f>+Assumptions!$B$52*Details!N30</f>
        <v>697206.40500000003</v>
      </c>
      <c r="O31" s="556">
        <f>+Assumptions!$B$52*Details!O30</f>
        <v>822368.32649999997</v>
      </c>
      <c r="P31" s="556">
        <f>+Assumptions!$B$52*Details!P30</f>
        <v>967078.82445000007</v>
      </c>
      <c r="Q31" s="556">
        <f>+Assumptions!$B$52*Details!Q30</f>
        <v>1137202.4717850001</v>
      </c>
      <c r="R31" s="556">
        <f>+Assumptions!$C$52*Details!R30</f>
        <v>880000</v>
      </c>
      <c r="S31" s="556">
        <f>+Assumptions!$C$52*Details!S30</f>
        <v>956000</v>
      </c>
      <c r="T31" s="556">
        <f>+Assumptions!$C$52*Details!T30</f>
        <v>1038760</v>
      </c>
      <c r="U31" s="556">
        <f>+Assumptions!$C$52*Details!U30</f>
        <v>1128897.2</v>
      </c>
      <c r="V31" s="556">
        <f>+Assumptions!$C$52*Details!V30</f>
        <v>1227086.4040000001</v>
      </c>
      <c r="W31" s="556">
        <f>+Assumptions!$C$52*Details!W30</f>
        <v>1334065.4922800006</v>
      </c>
      <c r="X31" s="556">
        <f>+Assumptions!$C$52*Details!X30</f>
        <v>1450641.4207396004</v>
      </c>
      <c r="Y31" s="556">
        <f>+Assumptions!$C$52*Details!Y30</f>
        <v>1577696.7985913726</v>
      </c>
      <c r="Z31" s="556">
        <f>+Assumptions!$C$52*Details!Z30</f>
        <v>1716197.1007327691</v>
      </c>
      <c r="AA31" s="556">
        <f>+Assumptions!$C$52*Details!AA30</f>
        <v>1867198.5766480626</v>
      </c>
      <c r="AB31" s="556">
        <f>+Assumptions!$C$52*Details!AB30</f>
        <v>2031856.9237638274</v>
      </c>
      <c r="AC31" s="556">
        <f>+Assumptions!$C$52*Details!AC30</f>
        <v>2211436.7998527358</v>
      </c>
      <c r="AD31" s="556">
        <f>+Assumptions!$D$52*Details!AD30</f>
        <v>1180000</v>
      </c>
      <c r="AE31" s="556">
        <f>+Assumptions!$D$52*Details!AE30</f>
        <v>1240600</v>
      </c>
      <c r="AF31" s="556">
        <f>+Assumptions!$D$52*Details!AF30</f>
        <v>1305002</v>
      </c>
      <c r="AG31" s="556">
        <f>+Assumptions!$D$52*Details!AG30</f>
        <v>1373463.34</v>
      </c>
      <c r="AH31" s="556">
        <f>+Assumptions!$D$52*Details!AH30</f>
        <v>1446259.1978000002</v>
      </c>
      <c r="AI31" s="556">
        <f>+Assumptions!$D$52*Details!AI30</f>
        <v>1523683.8341260003</v>
      </c>
      <c r="AJ31" s="556">
        <f>+Assumptions!$D$52*Details!AJ30</f>
        <v>1606051.9248444205</v>
      </c>
      <c r="AK31" s="556">
        <f>+Assumptions!$D$52*Details!AK30</f>
        <v>1693699.9863597222</v>
      </c>
      <c r="AL31" s="556">
        <f>+Assumptions!$D$52*Details!AL30</f>
        <v>1786987.9007166182</v>
      </c>
      <c r="AM31" s="556">
        <f>+Assumptions!$D$52*Details!AM30</f>
        <v>1886300.5473847319</v>
      </c>
      <c r="AN31" s="556">
        <f>+Assumptions!$D$52*Details!AN30</f>
        <v>1992049.5491919722</v>
      </c>
      <c r="AO31" s="556">
        <f>+Assumptions!$D$52*Details!AO30</f>
        <v>2104675.1403955258</v>
      </c>
      <c r="AP31" s="556">
        <f>+Assumptions!$E$52*Details!AP30</f>
        <v>1097000</v>
      </c>
      <c r="AQ31" s="556">
        <f>+Assumptions!$E$52*Details!AQ30</f>
        <v>1128470</v>
      </c>
      <c r="AR31" s="556">
        <f>+Assumptions!$E$52*Details!AR30</f>
        <v>1160972.1999999997</v>
      </c>
      <c r="AS31" s="556">
        <f>+Assumptions!$E$52*Details!AS30</f>
        <v>1194542.0344999998</v>
      </c>
      <c r="AT31" s="556">
        <f>+Assumptions!$E$52*Details!AT30</f>
        <v>1229216.1712824998</v>
      </c>
      <c r="AU31" s="556">
        <f>+Assumptions!$E$52*Details!AU30</f>
        <v>1265032.5545081371</v>
      </c>
      <c r="AV31" s="556">
        <f>+Assumptions!$E$52*Details!AV30</f>
        <v>1302030.4493189794</v>
      </c>
      <c r="AW31" s="556">
        <f>+Assumptions!$E$52*Details!AW30</f>
        <v>1340250.4880022316</v>
      </c>
      <c r="AX31" s="556">
        <f>+Assumptions!$E$52*Details!AX30</f>
        <v>1379734.7177689683</v>
      </c>
      <c r="AY31" s="556">
        <f>+Assumptions!$E$52*Details!AY30</f>
        <v>1420526.650204408</v>
      </c>
      <c r="AZ31" s="556">
        <f>+Assumptions!$E$52*Details!AZ30</f>
        <v>1462671.3124482227</v>
      </c>
      <c r="BA31" s="556">
        <f>+Assumptions!$E$52*Details!BA30</f>
        <v>1506215.3001654376</v>
      </c>
      <c r="BB31" s="556">
        <f>+Assumptions!$F$52*Details!BB30</f>
        <v>621200</v>
      </c>
      <c r="BC31" s="556">
        <f>+Assumptions!$F$52*Details!BC30</f>
        <v>637332</v>
      </c>
      <c r="BD31" s="556">
        <f>+Assumptions!$F$52*Details!BD30</f>
        <v>653922.92000000004</v>
      </c>
      <c r="BE31" s="556">
        <f>+Assumptions!$F$52*Details!BE30</f>
        <v>670986.27720000001</v>
      </c>
      <c r="BF31" s="556">
        <f>+Assumptions!$F$52*Details!BF30</f>
        <v>688535.99181199993</v>
      </c>
      <c r="BG31" s="556">
        <f>+Assumptions!$F$52*Details!BG30</f>
        <v>706586.39912532002</v>
      </c>
      <c r="BH31" s="556">
        <f>+Assumptions!$F$52*Details!BH30</f>
        <v>725152.26193362928</v>
      </c>
      <c r="BI31" s="556">
        <f>+Assumptions!$F$52*Details!BI30</f>
        <v>744248.7833345331</v>
      </c>
      <c r="BJ31" s="556">
        <f>+Assumptions!$F$52*Details!BJ30</f>
        <v>763891.61991289316</v>
      </c>
      <c r="BK31" s="556">
        <f>+Assumptions!$F$52*Details!BK30</f>
        <v>784096.89531938732</v>
      </c>
      <c r="BL31" s="556">
        <f>+Assumptions!$F$52*Details!BL30</f>
        <v>804881.2142561673</v>
      </c>
      <c r="BM31" s="556">
        <f>+Assumptions!$F$52*Details!BM30</f>
        <v>826261.67688182276</v>
      </c>
      <c r="BN31" s="201"/>
      <c r="BO31" s="564">
        <f t="shared" ref="BO31:BO32" si="120">SUM(F31:H31)</f>
        <v>0</v>
      </c>
      <c r="BP31" s="564">
        <f t="shared" ref="BP31:BP32" si="121">SUM(I31:K31)</f>
        <v>0</v>
      </c>
      <c r="BQ31" s="564">
        <f t="shared" ref="BQ31:BQ32" si="122">SUM(L31:N31)</f>
        <v>1592812.7549999999</v>
      </c>
      <c r="BR31" s="564">
        <f t="shared" ref="BR31:BR32" si="123">SUM(O31:Q31)</f>
        <v>2926649.6227350002</v>
      </c>
      <c r="BS31" s="564">
        <f t="shared" ref="BS31:BS32" si="124">SUM(R31:T31)</f>
        <v>2874760</v>
      </c>
      <c r="BT31" s="564">
        <f t="shared" ref="BT31:BT32" si="125">SUM(U31:W31)</f>
        <v>3690049.0962800011</v>
      </c>
      <c r="BU31" s="564">
        <f t="shared" ref="BU31:BU32" si="126">SUM(X31:Z31)</f>
        <v>4744535.3200637419</v>
      </c>
      <c r="BV31" s="564">
        <f t="shared" ref="BV31:BV32" si="127">SUM(AA31:AC31)</f>
        <v>6110492.3002646258</v>
      </c>
      <c r="BW31" s="564">
        <f t="shared" ref="BW31:BW32" si="128">SUM(AD31:AF31)</f>
        <v>3725602</v>
      </c>
      <c r="BX31" s="564">
        <f t="shared" ref="BX31:BX32" si="129">SUM(AG31:AI31)</f>
        <v>4343406.3719260003</v>
      </c>
      <c r="BY31" s="564">
        <f t="shared" ref="BY31:BY32" si="130">SUM(AJ31:AL31)</f>
        <v>5086739.8119207602</v>
      </c>
      <c r="BZ31" s="564">
        <f t="shared" ref="BZ31:BZ32" si="131">SUM(AM31:AO31)</f>
        <v>5983025.2369722296</v>
      </c>
      <c r="CA31" s="564">
        <f t="shared" ref="CA31:CA32" si="132">SUM(AP31:AR31)</f>
        <v>3386442.1999999997</v>
      </c>
      <c r="CB31" s="564">
        <f t="shared" ref="CB31:CB32" si="133">SUM(AS31:AU31)</f>
        <v>3688790.7602906367</v>
      </c>
      <c r="CC31" s="564">
        <f t="shared" ref="CC31:CC32" si="134">SUM(AV31:AX31)</f>
        <v>4022015.6550901793</v>
      </c>
      <c r="CD31" s="564">
        <f t="shared" ref="CD31:CD32" si="135">SUM(AY31:BA31)</f>
        <v>4389413.2628180683</v>
      </c>
      <c r="CE31" s="564">
        <f t="shared" ref="CE31:CE32" si="136">SUM(BB31:BD31)</f>
        <v>1912454.92</v>
      </c>
      <c r="CF31" s="564">
        <f t="shared" ref="CF31:CF32" si="137">SUM(BE31:BG31)</f>
        <v>2066108.6681373199</v>
      </c>
      <c r="CG31" s="564">
        <f t="shared" ref="CG31:CG32" si="138">SUM(BH31:BJ31)</f>
        <v>2233292.6651810557</v>
      </c>
      <c r="CH31" s="564">
        <f t="shared" si="114"/>
        <v>2415239.7864573775</v>
      </c>
      <c r="CI31" s="196"/>
      <c r="CJ31" s="121">
        <f t="shared" ref="CJ31:CJ32" si="139">SUM(BO31:BR31)</f>
        <v>4519462.3777350001</v>
      </c>
      <c r="CK31" s="121">
        <f t="shared" ref="CK31:CK32" si="140">SUM(BS31:BV31)</f>
        <v>17419836.716608368</v>
      </c>
      <c r="CL31" s="121">
        <f t="shared" ref="CL31:CL32" si="141">SUM(BW31:BZ31)</f>
        <v>19138773.420818992</v>
      </c>
      <c r="CM31" s="121">
        <f t="shared" ref="CM31:CM32" si="142">SUM(CA31:CD31)</f>
        <v>15486661.878198884</v>
      </c>
      <c r="CN31" s="121">
        <f t="shared" ref="CN31:CN32" si="143">SUM(CE31:CH31)</f>
        <v>8627096.0397757515</v>
      </c>
      <c r="CO31" s="198"/>
      <c r="CP31" s="139"/>
      <c r="CQ31" s="139"/>
      <c r="CR31" s="202"/>
      <c r="CS31" s="202"/>
      <c r="CT31" s="202"/>
      <c r="CU31" s="202"/>
      <c r="CV31" s="202"/>
      <c r="CW31" s="115"/>
      <c r="CX31" s="386"/>
      <c r="CY31" s="386"/>
      <c r="CZ31" s="386"/>
      <c r="DA31" s="386"/>
      <c r="DB31" s="387"/>
      <c r="DC31" s="386"/>
      <c r="DD31" s="386"/>
      <c r="DE31" s="386"/>
      <c r="DF31" s="386"/>
      <c r="DG31" s="387"/>
      <c r="DH31" s="387"/>
      <c r="DI31" s="387"/>
      <c r="DJ31" s="387"/>
    </row>
    <row r="32" spans="1:114" s="388" customFormat="1" x14ac:dyDescent="0.2">
      <c r="A32" s="629" t="s">
        <v>648</v>
      </c>
      <c r="B32" s="139"/>
      <c r="C32" s="139"/>
      <c r="D32" s="139"/>
      <c r="E32" s="139"/>
      <c r="F32" s="556">
        <f>+Assumptions!$B$53*Details!F30</f>
        <v>0</v>
      </c>
      <c r="G32" s="556">
        <f>+Assumptions!$B$53*Details!G30</f>
        <v>0</v>
      </c>
      <c r="H32" s="556">
        <f>+Assumptions!$B$53*Details!H30</f>
        <v>0</v>
      </c>
      <c r="I32" s="556">
        <f>+Assumptions!$B$53*Details!I30</f>
        <v>0</v>
      </c>
      <c r="J32" s="556">
        <f>+Assumptions!$B$53*Details!J30</f>
        <v>0</v>
      </c>
      <c r="K32" s="556">
        <f>+Assumptions!$B$53*Details!K30</f>
        <v>0</v>
      </c>
      <c r="L32" s="556">
        <f>+Assumptions!$B$53*Details!L30</f>
        <v>245683</v>
      </c>
      <c r="M32" s="556">
        <f>+Assumptions!$B$53*Details!M30</f>
        <v>351387.9</v>
      </c>
      <c r="N32" s="556">
        <f>+Assumptions!$B$53*Details!N30</f>
        <v>464804.27</v>
      </c>
      <c r="O32" s="556">
        <f>+Assumptions!$B$53*Details!O30</f>
        <v>548245.55099999998</v>
      </c>
      <c r="P32" s="556">
        <f>+Assumptions!$B$53*Details!P30</f>
        <v>644719.21630000009</v>
      </c>
      <c r="Q32" s="556">
        <f>+Assumptions!$B$53*Details!Q30</f>
        <v>758134.9811900002</v>
      </c>
      <c r="R32" s="556">
        <f>+Assumptions!$C$53*Details!R30</f>
        <v>1320000</v>
      </c>
      <c r="S32" s="556">
        <f>+Assumptions!$C$53*Details!S30</f>
        <v>1434000</v>
      </c>
      <c r="T32" s="556">
        <f>+Assumptions!$C$53*Details!T30</f>
        <v>1558140</v>
      </c>
      <c r="U32" s="556">
        <f>+Assumptions!$C$53*Details!U30</f>
        <v>1693345.8</v>
      </c>
      <c r="V32" s="556">
        <f>+Assumptions!$C$53*Details!V30</f>
        <v>1840629.6060000001</v>
      </c>
      <c r="W32" s="556">
        <f>+Assumptions!$C$53*Details!W30</f>
        <v>2001098.2384200005</v>
      </c>
      <c r="X32" s="556">
        <f>+Assumptions!$C$53*Details!X30</f>
        <v>2175962.1311094007</v>
      </c>
      <c r="Y32" s="556">
        <f>+Assumptions!$C$53*Details!Y30</f>
        <v>2366545.1978870588</v>
      </c>
      <c r="Z32" s="556">
        <f>+Assumptions!$C$53*Details!Z30</f>
        <v>2574295.6510991533</v>
      </c>
      <c r="AA32" s="556">
        <f>+Assumptions!$C$53*Details!AA30</f>
        <v>2800797.8649720936</v>
      </c>
      <c r="AB32" s="556">
        <f>+Assumptions!$C$53*Details!AB30</f>
        <v>3047785.3856457407</v>
      </c>
      <c r="AC32" s="556">
        <f>+Assumptions!$C$53*Details!AC30</f>
        <v>3317155.199779103</v>
      </c>
      <c r="AD32" s="556">
        <f>+Assumptions!$D$53*Details!AD30</f>
        <v>4720000</v>
      </c>
      <c r="AE32" s="556">
        <f>+Assumptions!$D$53*Details!AE30</f>
        <v>4962400</v>
      </c>
      <c r="AF32" s="556">
        <f>+Assumptions!$D$53*Details!AF30</f>
        <v>5220008</v>
      </c>
      <c r="AG32" s="556">
        <f>+Assumptions!$D$53*Details!AG30</f>
        <v>5493853.3600000003</v>
      </c>
      <c r="AH32" s="556">
        <f>+Assumptions!$D$53*Details!AH30</f>
        <v>5785036.7912000008</v>
      </c>
      <c r="AI32" s="556">
        <f>+Assumptions!$D$53*Details!AI30</f>
        <v>6094735.3365040012</v>
      </c>
      <c r="AJ32" s="556">
        <f>+Assumptions!$D$53*Details!AJ30</f>
        <v>6424207.6993776821</v>
      </c>
      <c r="AK32" s="556">
        <f>+Assumptions!$D$53*Details!AK30</f>
        <v>6774799.9454388889</v>
      </c>
      <c r="AL32" s="556">
        <f>+Assumptions!$D$53*Details!AL30</f>
        <v>7147951.6028664727</v>
      </c>
      <c r="AM32" s="556">
        <f>+Assumptions!$D$53*Details!AM30</f>
        <v>7545202.1895389277</v>
      </c>
      <c r="AN32" s="556">
        <f>+Assumptions!$D$53*Details!AN30</f>
        <v>7968198.196767889</v>
      </c>
      <c r="AO32" s="556">
        <f>+Assumptions!$D$53*Details!AO30</f>
        <v>8418700.5615821034</v>
      </c>
      <c r="AP32" s="556">
        <f>+Assumptions!$E$53*Details!AP30</f>
        <v>9873000</v>
      </c>
      <c r="AQ32" s="556">
        <f>+Assumptions!$E$53*Details!AQ30</f>
        <v>10156230</v>
      </c>
      <c r="AR32" s="556">
        <f>+Assumptions!$E$53*Details!AR30</f>
        <v>10448749.799999997</v>
      </c>
      <c r="AS32" s="556">
        <f>+Assumptions!$E$53*Details!AS30</f>
        <v>10750878.3105</v>
      </c>
      <c r="AT32" s="556">
        <f>+Assumptions!$E$53*Details!AT30</f>
        <v>11062945.541542498</v>
      </c>
      <c r="AU32" s="556">
        <f>+Assumptions!$E$53*Details!AU30</f>
        <v>11385292.990573233</v>
      </c>
      <c r="AV32" s="556">
        <f>+Assumptions!$E$53*Details!AV30</f>
        <v>11718274.043870814</v>
      </c>
      <c r="AW32" s="556">
        <f>+Assumptions!$E$53*Details!AW30</f>
        <v>12062254.392020084</v>
      </c>
      <c r="AX32" s="556">
        <f>+Assumptions!$E$53*Details!AX30</f>
        <v>12417612.459920716</v>
      </c>
      <c r="AY32" s="556">
        <f>+Assumptions!$E$53*Details!AY30</f>
        <v>12784739.851839671</v>
      </c>
      <c r="AZ32" s="556">
        <f>+Assumptions!$E$53*Details!AZ30</f>
        <v>13164041.812034003</v>
      </c>
      <c r="BA32" s="556">
        <f>+Assumptions!$E$53*Details!BA30</f>
        <v>13555937.701488938</v>
      </c>
      <c r="BB32" s="556">
        <f>+Assumptions!$F$53*Details!BB30</f>
        <v>14908800</v>
      </c>
      <c r="BC32" s="556">
        <f>+Assumptions!$F$53*Details!BC30</f>
        <v>15295968</v>
      </c>
      <c r="BD32" s="556">
        <f>+Assumptions!$F$53*Details!BD30</f>
        <v>15694150.08</v>
      </c>
      <c r="BE32" s="556">
        <f>+Assumptions!$F$53*Details!BE30</f>
        <v>16103670.652799999</v>
      </c>
      <c r="BF32" s="556">
        <f>+Assumptions!$F$53*Details!BF30</f>
        <v>16524863.803487999</v>
      </c>
      <c r="BG32" s="556">
        <f>+Assumptions!$F$53*Details!BG30</f>
        <v>16958073.579007681</v>
      </c>
      <c r="BH32" s="556">
        <f>+Assumptions!$F$53*Details!BH30</f>
        <v>17403654.286407102</v>
      </c>
      <c r="BI32" s="556">
        <f>+Assumptions!$F$53*Details!BI30</f>
        <v>17861970.800028794</v>
      </c>
      <c r="BJ32" s="556">
        <f>+Assumptions!$F$53*Details!BJ30</f>
        <v>18333398.877909437</v>
      </c>
      <c r="BK32" s="556">
        <f>+Assumptions!$F$53*Details!BK30</f>
        <v>18818325.487665296</v>
      </c>
      <c r="BL32" s="556">
        <f>+Assumptions!$F$53*Details!BL30</f>
        <v>19317149.142148014</v>
      </c>
      <c r="BM32" s="556">
        <f>+Assumptions!$F$53*Details!BM30</f>
        <v>19830280.245163746</v>
      </c>
      <c r="BN32" s="201"/>
      <c r="BO32" s="564">
        <f t="shared" si="120"/>
        <v>0</v>
      </c>
      <c r="BP32" s="564">
        <f t="shared" si="121"/>
        <v>0</v>
      </c>
      <c r="BQ32" s="564">
        <f t="shared" si="122"/>
        <v>1061875.17</v>
      </c>
      <c r="BR32" s="564">
        <f t="shared" si="123"/>
        <v>1951099.7484900001</v>
      </c>
      <c r="BS32" s="564">
        <f t="shared" si="124"/>
        <v>4312140</v>
      </c>
      <c r="BT32" s="564">
        <f t="shared" si="125"/>
        <v>5535073.6444200007</v>
      </c>
      <c r="BU32" s="564">
        <f t="shared" si="126"/>
        <v>7116802.9800956119</v>
      </c>
      <c r="BV32" s="564">
        <f t="shared" si="127"/>
        <v>9165738.4503969364</v>
      </c>
      <c r="BW32" s="564">
        <f t="shared" si="128"/>
        <v>14902408</v>
      </c>
      <c r="BX32" s="564">
        <f t="shared" si="129"/>
        <v>17373625.487704001</v>
      </c>
      <c r="BY32" s="564">
        <f t="shared" si="130"/>
        <v>20346959.247683041</v>
      </c>
      <c r="BZ32" s="564">
        <f t="shared" si="131"/>
        <v>23932100.947888918</v>
      </c>
      <c r="CA32" s="564">
        <f t="shared" si="132"/>
        <v>30477979.799999997</v>
      </c>
      <c r="CB32" s="564">
        <f t="shared" si="133"/>
        <v>33199116.842615731</v>
      </c>
      <c r="CC32" s="564">
        <f t="shared" si="134"/>
        <v>36198140.895811617</v>
      </c>
      <c r="CD32" s="564">
        <f t="shared" si="135"/>
        <v>39504719.365362614</v>
      </c>
      <c r="CE32" s="564">
        <f t="shared" si="136"/>
        <v>45898918.079999998</v>
      </c>
      <c r="CF32" s="564">
        <f t="shared" si="137"/>
        <v>49586608.03529568</v>
      </c>
      <c r="CG32" s="564">
        <f t="shared" si="138"/>
        <v>53599023.964345336</v>
      </c>
      <c r="CH32" s="564">
        <f t="shared" si="114"/>
        <v>57965754.87497706</v>
      </c>
      <c r="CI32" s="196"/>
      <c r="CJ32" s="121">
        <f t="shared" si="139"/>
        <v>3012974.9184900001</v>
      </c>
      <c r="CK32" s="121">
        <f t="shared" si="140"/>
        <v>26129755.074912552</v>
      </c>
      <c r="CL32" s="121">
        <f t="shared" si="141"/>
        <v>76555093.683275968</v>
      </c>
      <c r="CM32" s="121">
        <f t="shared" si="142"/>
        <v>139379956.90378997</v>
      </c>
      <c r="CN32" s="121">
        <f t="shared" si="143"/>
        <v>207050304.95461807</v>
      </c>
      <c r="CO32" s="198"/>
      <c r="CP32" s="139"/>
      <c r="CQ32" s="139"/>
      <c r="CR32" s="202"/>
      <c r="CS32" s="202"/>
      <c r="CT32" s="202"/>
      <c r="CU32" s="202"/>
      <c r="CV32" s="202"/>
      <c r="CW32" s="115"/>
      <c r="CX32" s="386"/>
      <c r="CY32" s="386"/>
      <c r="CZ32" s="386"/>
      <c r="DA32" s="386"/>
      <c r="DB32" s="387"/>
      <c r="DC32" s="386"/>
      <c r="DD32" s="386"/>
      <c r="DE32" s="386"/>
      <c r="DF32" s="386"/>
      <c r="DG32" s="387"/>
      <c r="DH32" s="387"/>
      <c r="DI32" s="387"/>
      <c r="DJ32" s="387"/>
    </row>
    <row r="33" spans="1:114" s="388" customFormat="1" x14ac:dyDescent="0.2">
      <c r="A33" s="284"/>
      <c r="B33" s="139"/>
      <c r="C33" s="139"/>
      <c r="D33" s="139"/>
      <c r="E33" s="139"/>
      <c r="F33" s="556"/>
      <c r="G33" s="556"/>
      <c r="H33" s="556"/>
      <c r="I33" s="556"/>
      <c r="J33" s="556"/>
      <c r="K33" s="556"/>
      <c r="L33" s="556"/>
      <c r="M33" s="556"/>
      <c r="N33" s="556"/>
      <c r="O33" s="556"/>
      <c r="P33" s="556"/>
      <c r="Q33" s="556"/>
      <c r="R33" s="556"/>
      <c r="S33" s="556"/>
      <c r="T33" s="556"/>
      <c r="U33" s="556"/>
      <c r="V33" s="556"/>
      <c r="W33" s="556"/>
      <c r="X33" s="556"/>
      <c r="Y33" s="556"/>
      <c r="Z33" s="556"/>
      <c r="AA33" s="556"/>
      <c r="AB33" s="556"/>
      <c r="AC33" s="556"/>
      <c r="AD33" s="556"/>
      <c r="AE33" s="556"/>
      <c r="AF33" s="556"/>
      <c r="AG33" s="556"/>
      <c r="AH33" s="556"/>
      <c r="AI33" s="556"/>
      <c r="AJ33" s="556"/>
      <c r="AK33" s="556"/>
      <c r="AL33" s="556"/>
      <c r="AM33" s="556"/>
      <c r="AN33" s="556"/>
      <c r="AO33" s="556"/>
      <c r="AP33" s="556"/>
      <c r="AQ33" s="556"/>
      <c r="AR33" s="556"/>
      <c r="AS33" s="556"/>
      <c r="AT33" s="556"/>
      <c r="AU33" s="556"/>
      <c r="AV33" s="556"/>
      <c r="AW33" s="556"/>
      <c r="AX33" s="556"/>
      <c r="AY33" s="556"/>
      <c r="AZ33" s="556"/>
      <c r="BA33" s="556"/>
      <c r="BB33" s="556"/>
      <c r="BC33" s="556"/>
      <c r="BD33" s="556"/>
      <c r="BE33" s="556"/>
      <c r="BF33" s="556"/>
      <c r="BG33" s="556"/>
      <c r="BH33" s="556"/>
      <c r="BI33" s="556"/>
      <c r="BJ33" s="556"/>
      <c r="BK33" s="556"/>
      <c r="BL33" s="556"/>
      <c r="BM33" s="556"/>
      <c r="BN33" s="201"/>
      <c r="BO33" s="564"/>
      <c r="BP33" s="564"/>
      <c r="BQ33" s="564"/>
      <c r="BR33" s="564"/>
      <c r="BS33" s="564"/>
      <c r="BT33" s="564"/>
      <c r="BU33" s="564"/>
      <c r="BV33" s="564"/>
      <c r="BW33" s="564"/>
      <c r="BX33" s="564"/>
      <c r="BY33" s="564"/>
      <c r="BZ33" s="564"/>
      <c r="CA33" s="564"/>
      <c r="CB33" s="564"/>
      <c r="CC33" s="564"/>
      <c r="CD33" s="564"/>
      <c r="CE33" s="564"/>
      <c r="CF33" s="564"/>
      <c r="CG33" s="564"/>
      <c r="CH33" s="564"/>
      <c r="CI33" s="196"/>
      <c r="CJ33" s="121"/>
      <c r="CK33" s="121"/>
      <c r="CL33" s="121"/>
      <c r="CM33" s="121"/>
      <c r="CN33" s="121"/>
      <c r="CO33" s="198"/>
      <c r="CP33" s="139"/>
      <c r="CQ33" s="139"/>
      <c r="CR33" s="202"/>
      <c r="CS33" s="202"/>
      <c r="CT33" s="202"/>
      <c r="CU33" s="202"/>
      <c r="CV33" s="202"/>
      <c r="CW33" s="115"/>
      <c r="CX33" s="386"/>
      <c r="CY33" s="386"/>
      <c r="CZ33" s="386"/>
      <c r="DA33" s="386"/>
      <c r="DB33" s="387"/>
      <c r="DC33" s="386"/>
      <c r="DD33" s="386"/>
      <c r="DE33" s="386"/>
      <c r="DF33" s="386"/>
      <c r="DG33" s="387"/>
      <c r="DH33" s="387"/>
      <c r="DI33" s="387"/>
      <c r="DJ33" s="387"/>
    </row>
    <row r="34" spans="1:114" s="388" customFormat="1" x14ac:dyDescent="0.2">
      <c r="A34" s="629" t="s">
        <v>646</v>
      </c>
      <c r="B34" s="139"/>
      <c r="C34" s="139"/>
      <c r="D34" s="139"/>
      <c r="E34" s="139"/>
      <c r="F34" s="556">
        <f>F31/1000*Assumptions!$B$50*Assumptions!$B$54</f>
        <v>0</v>
      </c>
      <c r="G34" s="556">
        <f>G31/1000*Assumptions!$B$50*Assumptions!$B$54</f>
        <v>0</v>
      </c>
      <c r="H34" s="556">
        <f>H31/1000*Assumptions!$B$50*Assumptions!$B$54</f>
        <v>0</v>
      </c>
      <c r="I34" s="556">
        <f>I31/1000*Assumptions!$B$50*Assumptions!$B$54</f>
        <v>0</v>
      </c>
      <c r="J34" s="556">
        <f>J31/1000*Assumptions!$B$50*Assumptions!$B$54</f>
        <v>0</v>
      </c>
      <c r="K34" s="556">
        <f>K31/1000*Assumptions!$B$50*Assumptions!$B$54</f>
        <v>0</v>
      </c>
      <c r="L34" s="556">
        <f>L31/1000*Assumptions!$B$50*Assumptions!$B$54</f>
        <v>1474.098</v>
      </c>
      <c r="M34" s="556">
        <f>M31/1000*Assumptions!$B$50*Assumptions!$B$54</f>
        <v>2108.3274000000001</v>
      </c>
      <c r="N34" s="556">
        <f>N31/1000*Assumptions!$B$50*Assumptions!$B$54</f>
        <v>2788.8256200000001</v>
      </c>
      <c r="O34" s="556">
        <f>O31/1000*Assumptions!$B$50*Assumptions!$B$54</f>
        <v>3289.4733059999999</v>
      </c>
      <c r="P34" s="556">
        <f>P31/1000*Assumptions!$B$50*Assumptions!$B$54</f>
        <v>3868.3152978000003</v>
      </c>
      <c r="Q34" s="556">
        <f>Q31/1000*Assumptions!$B$50*Assumptions!$B$54</f>
        <v>4548.8098871400007</v>
      </c>
      <c r="R34" s="556">
        <f>R31/1000*Assumptions!$C$50*Assumptions!$C$54</f>
        <v>3520</v>
      </c>
      <c r="S34" s="556">
        <f>S31/1000*Assumptions!$C$50*Assumptions!$C$54</f>
        <v>3824</v>
      </c>
      <c r="T34" s="556">
        <f>T31/1000*Assumptions!$C$50*Assumptions!$C$54</f>
        <v>4155.04</v>
      </c>
      <c r="U34" s="556">
        <f>U31/1000*Assumptions!$C$50*Assumptions!$C$54</f>
        <v>4515.5887999999995</v>
      </c>
      <c r="V34" s="556">
        <f>V31/1000*Assumptions!$C$50*Assumptions!$C$54</f>
        <v>4908.3456160000005</v>
      </c>
      <c r="W34" s="556">
        <f>W31/1000*Assumptions!$C$50*Assumptions!$C$54</f>
        <v>5336.2619691200025</v>
      </c>
      <c r="X34" s="556">
        <f>X31/1000*Assumptions!$C$50*Assumptions!$C$54</f>
        <v>5802.5656829584013</v>
      </c>
      <c r="Y34" s="556">
        <f>Y31/1000*Assumptions!$C$50*Assumptions!$C$54</f>
        <v>6310.78719436549</v>
      </c>
      <c r="Z34" s="556">
        <f>Z31/1000*Assumptions!$C$50*Assumptions!$C$54</f>
        <v>6864.7884029310762</v>
      </c>
      <c r="AA34" s="556">
        <f>AA31/1000*Assumptions!$C$50*Assumptions!$C$54</f>
        <v>7468.79430659225</v>
      </c>
      <c r="AB34" s="556">
        <f>AB31/1000*Assumptions!$C$50*Assumptions!$C$54</f>
        <v>8127.4276950553094</v>
      </c>
      <c r="AC34" s="556">
        <f>AC31/1000*Assumptions!$C$50*Assumptions!$C$54</f>
        <v>8845.7471994109437</v>
      </c>
      <c r="AD34" s="556">
        <f>AD31/1000*Assumptions!$D$50*Assumptions!$D$54</f>
        <v>4720</v>
      </c>
      <c r="AE34" s="556">
        <f>AE31/1000*Assumptions!$D$50*Assumptions!$D$54</f>
        <v>4962.3999999999996</v>
      </c>
      <c r="AF34" s="556">
        <f>AF31/1000*Assumptions!$D$50*Assumptions!$D$54</f>
        <v>5220.0079999999998</v>
      </c>
      <c r="AG34" s="556">
        <f>AG31/1000*Assumptions!$D$50*Assumptions!$D$54</f>
        <v>5493.8533600000001</v>
      </c>
      <c r="AH34" s="556">
        <f>AH31/1000*Assumptions!$D$50*Assumptions!$D$54</f>
        <v>5785.0367912000011</v>
      </c>
      <c r="AI34" s="556">
        <f>AI31/1000*Assumptions!$D$50*Assumptions!$D$54</f>
        <v>6094.7353365040008</v>
      </c>
      <c r="AJ34" s="556">
        <f>AJ31/1000*Assumptions!$D$50*Assumptions!$D$54</f>
        <v>6424.2076993776818</v>
      </c>
      <c r="AK34" s="556">
        <f>AK31/1000*Assumptions!$D$50*Assumptions!$D$54</f>
        <v>6774.7999454388892</v>
      </c>
      <c r="AL34" s="556">
        <f>AL31/1000*Assumptions!$D$50*Assumptions!$D$54</f>
        <v>7147.951602866473</v>
      </c>
      <c r="AM34" s="556">
        <f>AM31/1000*Assumptions!$D$50*Assumptions!$D$54</f>
        <v>7545.202189538928</v>
      </c>
      <c r="AN34" s="556">
        <f>AN31/1000*Assumptions!$D$50*Assumptions!$D$54</f>
        <v>7968.1981967678894</v>
      </c>
      <c r="AO34" s="556">
        <f>AO31/1000*Assumptions!$D$50*Assumptions!$D$54</f>
        <v>8418.7005615821035</v>
      </c>
      <c r="AP34" s="556">
        <f>AP31/1000*Assumptions!$E$50*Assumptions!$E$54</f>
        <v>4388</v>
      </c>
      <c r="AQ34" s="556">
        <f>AQ31/1000*Assumptions!$E$50*Assumptions!$E$54</f>
        <v>4513.88</v>
      </c>
      <c r="AR34" s="556">
        <f>AR31/1000*Assumptions!$E$50*Assumptions!$E$54</f>
        <v>4643.8887999999988</v>
      </c>
      <c r="AS34" s="556">
        <f>AS31/1000*Assumptions!$E$50*Assumptions!$E$54</f>
        <v>4778.1681379999991</v>
      </c>
      <c r="AT34" s="556">
        <f>AT31/1000*Assumptions!$E$50*Assumptions!$E$54</f>
        <v>4916.8646851299991</v>
      </c>
      <c r="AU34" s="556">
        <f>AU31/1000*Assumptions!$E$50*Assumptions!$E$54</f>
        <v>5060.1302180325483</v>
      </c>
      <c r="AV34" s="556">
        <f>AV31/1000*Assumptions!$E$50*Assumptions!$E$54</f>
        <v>5208.1217972759177</v>
      </c>
      <c r="AW34" s="556">
        <f>AW31/1000*Assumptions!$E$50*Assumptions!$E$54</f>
        <v>5361.0019520089263</v>
      </c>
      <c r="AX34" s="556">
        <f>AX31/1000*Assumptions!$E$50*Assumptions!$E$54</f>
        <v>5518.9388710758731</v>
      </c>
      <c r="AY34" s="556">
        <f>AY31/1000*Assumptions!$E$50*Assumptions!$E$54</f>
        <v>5682.1066008176322</v>
      </c>
      <c r="AZ34" s="556">
        <f>AZ31/1000*Assumptions!$E$50*Assumptions!$E$54</f>
        <v>5850.6852497928903</v>
      </c>
      <c r="BA34" s="556">
        <f>BA31/1000*Assumptions!$E$50*Assumptions!$E$54</f>
        <v>6024.8612006617504</v>
      </c>
      <c r="BB34" s="556">
        <f>BB31/1000*Assumptions!$F$50*Assumptions!$F$54</f>
        <v>2484.8000000000002</v>
      </c>
      <c r="BC34" s="556">
        <f>BC31/1000*Assumptions!$F$50*Assumptions!$F$54</f>
        <v>2549.328</v>
      </c>
      <c r="BD34" s="556">
        <f>BD31/1000*Assumptions!$F$50*Assumptions!$F$54</f>
        <v>2615.6916800000004</v>
      </c>
      <c r="BE34" s="556">
        <f>BE31/1000*Assumptions!$F$50*Assumptions!$F$54</f>
        <v>2683.9451088000001</v>
      </c>
      <c r="BF34" s="556">
        <f>BF31/1000*Assumptions!$F$50*Assumptions!$F$54</f>
        <v>2754.1439672479996</v>
      </c>
      <c r="BG34" s="556">
        <f>BG31/1000*Assumptions!$F$50*Assumptions!$F$54</f>
        <v>2826.3455965012799</v>
      </c>
      <c r="BH34" s="556">
        <f>BH31/1000*Assumptions!$F$50*Assumptions!$F$54</f>
        <v>2900.6090477345169</v>
      </c>
      <c r="BI34" s="556">
        <f>BI31/1000*Assumptions!$F$50*Assumptions!$F$54</f>
        <v>2976.9951333381323</v>
      </c>
      <c r="BJ34" s="556">
        <f>BJ31/1000*Assumptions!$F$50*Assumptions!$F$54</f>
        <v>3055.5664796515725</v>
      </c>
      <c r="BK34" s="556">
        <f>BK31/1000*Assumptions!$F$50*Assumptions!$F$54</f>
        <v>3136.3875812775491</v>
      </c>
      <c r="BL34" s="556">
        <f>BL31/1000*Assumptions!$F$50*Assumptions!$F$54</f>
        <v>3219.524857024669</v>
      </c>
      <c r="BM34" s="556">
        <f>BM31/1000*Assumptions!$F$50*Assumptions!$F$54</f>
        <v>3305.0467075272909</v>
      </c>
      <c r="BN34" s="201"/>
      <c r="BO34" s="564">
        <f>SUM(F34:H34)</f>
        <v>0</v>
      </c>
      <c r="BP34" s="564">
        <f>SUM(I34:K34)</f>
        <v>0</v>
      </c>
      <c r="BQ34" s="564">
        <f>SUM(L34:N34)</f>
        <v>6371.2510199999997</v>
      </c>
      <c r="BR34" s="564">
        <f>SUM(O34:Q34)</f>
        <v>11706.598490939999</v>
      </c>
      <c r="BS34" s="564">
        <f>SUM(R34:T34)</f>
        <v>11499.04</v>
      </c>
      <c r="BT34" s="564">
        <f>SUM(U34:W34)</f>
        <v>14760.196385120002</v>
      </c>
      <c r="BU34" s="564">
        <f>SUM(X34:Z34)</f>
        <v>18978.141280254968</v>
      </c>
      <c r="BV34" s="564">
        <f>SUM(AA34:AC34)</f>
        <v>24441.969201058502</v>
      </c>
      <c r="BW34" s="564">
        <f>SUM(AD34:AF34)</f>
        <v>14902.407999999999</v>
      </c>
      <c r="BX34" s="564">
        <f>SUM(AG34:AI34)</f>
        <v>17373.625487704001</v>
      </c>
      <c r="BY34" s="564">
        <f>SUM(AJ34:AL34)</f>
        <v>20346.959247683044</v>
      </c>
      <c r="BZ34" s="564">
        <f>SUM(AM34:AO34)</f>
        <v>23932.100947888921</v>
      </c>
      <c r="CA34" s="564">
        <f>SUM(AP34:AR34)</f>
        <v>13545.7688</v>
      </c>
      <c r="CB34" s="564">
        <f>SUM(AS34:AU34)</f>
        <v>14755.163041162545</v>
      </c>
      <c r="CC34" s="564">
        <f>SUM(AV34:AX34)</f>
        <v>16088.062620360717</v>
      </c>
      <c r="CD34" s="564">
        <f>SUM(AY34:BA34)</f>
        <v>17557.653051272275</v>
      </c>
      <c r="CE34" s="564">
        <f>SUM(BB34:BD34)</f>
        <v>7649.8196800000005</v>
      </c>
      <c r="CF34" s="564">
        <f>SUM(BE34:BG34)</f>
        <v>8264.4346725492796</v>
      </c>
      <c r="CG34" s="564">
        <f t="shared" ref="CG34:CG36" si="144">SUM(BH34:BJ34)</f>
        <v>8933.1706607242213</v>
      </c>
      <c r="CH34" s="564">
        <f t="shared" ref="CH34:CH36" si="145">SUM(BK34:BM34)</f>
        <v>9660.959145829509</v>
      </c>
      <c r="CI34" s="196"/>
      <c r="CJ34" s="121">
        <f t="shared" ref="CJ34:CJ38" si="146">SUM(BO34:BR34)</f>
        <v>18077.849510939999</v>
      </c>
      <c r="CK34" s="121">
        <f t="shared" ref="CK34:CK38" si="147">SUM(BS34:BV34)</f>
        <v>69679.346866433465</v>
      </c>
      <c r="CL34" s="121">
        <f t="shared" ref="CL34:CL38" si="148">SUM(BW34:BZ34)</f>
        <v>76555.093683275962</v>
      </c>
      <c r="CM34" s="121">
        <f t="shared" ref="CM34:CM38" si="149">SUM(CA34:CD34)</f>
        <v>61946.647512795535</v>
      </c>
      <c r="CN34" s="121">
        <f t="shared" ref="CN34:CN38" si="150">SUM(CE34:CH34)</f>
        <v>34508.384159103014</v>
      </c>
      <c r="CO34" s="198"/>
      <c r="CP34" s="139"/>
      <c r="CQ34" s="139"/>
      <c r="CR34" s="202"/>
      <c r="CS34" s="202"/>
      <c r="CT34" s="202"/>
      <c r="CU34" s="202"/>
      <c r="CV34" s="202"/>
      <c r="CW34" s="115"/>
      <c r="CX34" s="386"/>
      <c r="CY34" s="386"/>
      <c r="CZ34" s="386"/>
      <c r="DA34" s="386"/>
      <c r="DB34" s="387"/>
      <c r="DC34" s="386"/>
      <c r="DD34" s="386"/>
      <c r="DE34" s="386"/>
      <c r="DF34" s="386"/>
      <c r="DG34" s="387"/>
      <c r="DH34" s="387"/>
      <c r="DI34" s="387"/>
      <c r="DJ34" s="387"/>
    </row>
    <row r="35" spans="1:114" s="388" customFormat="1" x14ac:dyDescent="0.2">
      <c r="A35" s="629" t="s">
        <v>649</v>
      </c>
      <c r="B35" s="139"/>
      <c r="C35" s="139"/>
      <c r="D35" s="139"/>
      <c r="E35" s="139"/>
      <c r="F35" s="556">
        <f>F32/1000*Assumptions!$B$51*Assumptions!$B$55</f>
        <v>0</v>
      </c>
      <c r="G35" s="556">
        <f>G32/1000*Assumptions!$B$51*Assumptions!$B$55</f>
        <v>0</v>
      </c>
      <c r="H35" s="556">
        <f>H32/1000*Assumptions!$B$51*Assumptions!$B$55</f>
        <v>0</v>
      </c>
      <c r="I35" s="556">
        <f>I32/1000*Assumptions!$B$51*Assumptions!$B$55</f>
        <v>0</v>
      </c>
      <c r="J35" s="556">
        <f>J32/1000*Assumptions!$B$51*Assumptions!$B$55</f>
        <v>0</v>
      </c>
      <c r="K35" s="556">
        <f>K32/1000*Assumptions!$B$51*Assumptions!$B$55</f>
        <v>0</v>
      </c>
      <c r="L35" s="556">
        <f>L32/1000*Assumptions!$B$51*Assumptions!$B$55</f>
        <v>491.36599999999999</v>
      </c>
      <c r="M35" s="556">
        <f>M32/1000*Assumptions!$B$51*Assumptions!$B$55</f>
        <v>702.7758</v>
      </c>
      <c r="N35" s="556">
        <f>N32/1000*Assumptions!$B$51*Assumptions!$B$55</f>
        <v>929.60854000000006</v>
      </c>
      <c r="O35" s="556">
        <f>O32/1000*Assumptions!$B$51*Assumptions!$B$55</f>
        <v>1096.491102</v>
      </c>
      <c r="P35" s="556">
        <f>P32/1000*Assumptions!$B$51*Assumptions!$B$55</f>
        <v>1289.4384326000002</v>
      </c>
      <c r="Q35" s="556">
        <f>Q32/1000*Assumptions!$B$51*Assumptions!$B$55</f>
        <v>1516.2699623800004</v>
      </c>
      <c r="R35" s="556">
        <f>R32/1000*Assumptions!$C$51*Assumptions!$C$55</f>
        <v>5280</v>
      </c>
      <c r="S35" s="556">
        <f>S32/1000*Assumptions!$C$51*Assumptions!$C$55</f>
        <v>5736</v>
      </c>
      <c r="T35" s="556">
        <f>T32/1000*Assumptions!$C$51*Assumptions!$C$55</f>
        <v>6232.56</v>
      </c>
      <c r="U35" s="556">
        <f>U32/1000*Assumptions!$C$51*Assumptions!$C$55</f>
        <v>6773.3832000000002</v>
      </c>
      <c r="V35" s="556">
        <f>V32/1000*Assumptions!$C$51*Assumptions!$C$55</f>
        <v>7362.5184240000008</v>
      </c>
      <c r="W35" s="556">
        <f>W32/1000*Assumptions!$C$51*Assumptions!$C$55</f>
        <v>8004.3929536800024</v>
      </c>
      <c r="X35" s="556">
        <f>X32/1000*Assumptions!$C$51*Assumptions!$C$55</f>
        <v>8703.8485244376025</v>
      </c>
      <c r="Y35" s="556">
        <f>Y32/1000*Assumptions!$C$51*Assumptions!$C$55</f>
        <v>9466.180791548235</v>
      </c>
      <c r="Z35" s="556">
        <f>Z32/1000*Assumptions!$C$51*Assumptions!$C$55</f>
        <v>10297.182604396614</v>
      </c>
      <c r="AA35" s="556">
        <f>AA32/1000*Assumptions!$C$51*Assumptions!$C$55</f>
        <v>11203.191459888374</v>
      </c>
      <c r="AB35" s="556">
        <f>AB32/1000*Assumptions!$C$51*Assumptions!$C$55</f>
        <v>12191.141542582962</v>
      </c>
      <c r="AC35" s="556">
        <f>AC32/1000*Assumptions!$C$51*Assumptions!$C$55</f>
        <v>13268.620799116412</v>
      </c>
      <c r="AD35" s="556">
        <f>AD32/1000*Assumptions!$D$51*Assumptions!$D$55</f>
        <v>21240</v>
      </c>
      <c r="AE35" s="556">
        <f>AE32/1000*Assumptions!$D$51*Assumptions!$D$55</f>
        <v>22330.799999999999</v>
      </c>
      <c r="AF35" s="556">
        <f>AF32/1000*Assumptions!$D$51*Assumptions!$D$55</f>
        <v>23490.036</v>
      </c>
      <c r="AG35" s="556">
        <f>AG32/1000*Assumptions!$D$51*Assumptions!$D$55</f>
        <v>24722.340120000001</v>
      </c>
      <c r="AH35" s="556">
        <f>AH32/1000*Assumptions!$D$51*Assumptions!$D$55</f>
        <v>26032.665560400004</v>
      </c>
      <c r="AI35" s="556">
        <f>AI32/1000*Assumptions!$D$51*Assumptions!$D$55</f>
        <v>27426.309014268005</v>
      </c>
      <c r="AJ35" s="556">
        <f>AJ32/1000*Assumptions!$D$51*Assumptions!$D$55</f>
        <v>28908.934647199567</v>
      </c>
      <c r="AK35" s="556">
        <f>AK32/1000*Assumptions!$D$51*Assumptions!$D$55</f>
        <v>30486.599754475003</v>
      </c>
      <c r="AL35" s="556">
        <f>AL32/1000*Assumptions!$D$51*Assumptions!$D$55</f>
        <v>32165.782212899128</v>
      </c>
      <c r="AM35" s="556">
        <f>AM32/1000*Assumptions!$D$51*Assumptions!$D$55</f>
        <v>33953.409852925179</v>
      </c>
      <c r="AN35" s="556">
        <f>AN32/1000*Assumptions!$D$51*Assumptions!$D$55</f>
        <v>35856.891885455501</v>
      </c>
      <c r="AO35" s="556">
        <f>AO32/1000*Assumptions!$D$51*Assumptions!$D$55</f>
        <v>37884.15252711947</v>
      </c>
      <c r="AP35" s="556">
        <f>AP32/1000*Assumptions!$E$51*Assumptions!$E$55</f>
        <v>39492</v>
      </c>
      <c r="AQ35" s="556">
        <f>AQ32/1000*Assumptions!$E$51*Assumptions!$E$55</f>
        <v>40624.92</v>
      </c>
      <c r="AR35" s="556">
        <f>AR32/1000*Assumptions!$E$51*Assumptions!$E$55</f>
        <v>41794.999199999991</v>
      </c>
      <c r="AS35" s="556">
        <f>AS32/1000*Assumptions!$E$51*Assumptions!$E$55</f>
        <v>43003.513242000001</v>
      </c>
      <c r="AT35" s="556">
        <f>AT32/1000*Assumptions!$E$51*Assumptions!$E$55</f>
        <v>44251.782166169993</v>
      </c>
      <c r="AU35" s="556">
        <f>AU32/1000*Assumptions!$E$51*Assumptions!$E$55</f>
        <v>45541.17196229293</v>
      </c>
      <c r="AV35" s="556">
        <f>AV32/1000*Assumptions!$E$51*Assumptions!$E$55</f>
        <v>46873.096175483253</v>
      </c>
      <c r="AW35" s="556">
        <f>AW32/1000*Assumptions!$E$51*Assumptions!$E$55</f>
        <v>48249.017568080337</v>
      </c>
      <c r="AX35" s="556">
        <f>AX32/1000*Assumptions!$E$51*Assumptions!$E$55</f>
        <v>49670.449839682864</v>
      </c>
      <c r="AY35" s="556">
        <f>AY32/1000*Assumptions!$E$51*Assumptions!$E$55</f>
        <v>51138.959407358685</v>
      </c>
      <c r="AZ35" s="556">
        <f>AZ32/1000*Assumptions!$E$51*Assumptions!$E$55</f>
        <v>52656.167248136015</v>
      </c>
      <c r="BA35" s="556">
        <f>BA32/1000*Assumptions!$E$51*Assumptions!$E$55</f>
        <v>54223.750805955751</v>
      </c>
      <c r="BB35" s="556">
        <f>BB32/1000*Assumptions!$F$51*Assumptions!$F$55</f>
        <v>44726.399999999994</v>
      </c>
      <c r="BC35" s="556">
        <f>BC32/1000*Assumptions!$F$51*Assumptions!$F$55</f>
        <v>45887.904000000002</v>
      </c>
      <c r="BD35" s="556">
        <f>BD32/1000*Assumptions!$F$51*Assumptions!$F$55</f>
        <v>47082.450239999998</v>
      </c>
      <c r="BE35" s="556">
        <f>BE32/1000*Assumptions!$F$51*Assumptions!$F$55</f>
        <v>48311.011958399999</v>
      </c>
      <c r="BF35" s="556">
        <f>BF32/1000*Assumptions!$F$51*Assumptions!$F$55</f>
        <v>49574.591410463996</v>
      </c>
      <c r="BG35" s="556">
        <f>BG32/1000*Assumptions!$F$51*Assumptions!$F$55</f>
        <v>50874.220737023039</v>
      </c>
      <c r="BH35" s="556">
        <f>BH32/1000*Assumptions!$F$51*Assumptions!$F$55</f>
        <v>52210.962859221305</v>
      </c>
      <c r="BI35" s="556">
        <f>BI32/1000*Assumptions!$F$51*Assumptions!$F$55</f>
        <v>53585.912400086381</v>
      </c>
      <c r="BJ35" s="556">
        <f>BJ32/1000*Assumptions!$F$51*Assumptions!$F$55</f>
        <v>55000.196633728308</v>
      </c>
      <c r="BK35" s="556">
        <f>BK32/1000*Assumptions!$F$51*Assumptions!$F$55</f>
        <v>56454.976462995895</v>
      </c>
      <c r="BL35" s="556">
        <f>BL32/1000*Assumptions!$F$51*Assumptions!$F$55</f>
        <v>57951.447426444036</v>
      </c>
      <c r="BM35" s="556">
        <f>BM32/1000*Assumptions!$F$51*Assumptions!$F$55</f>
        <v>59490.840735491242</v>
      </c>
      <c r="BN35" s="201"/>
      <c r="BO35" s="564">
        <f>SUM(F35:H35)</f>
        <v>0</v>
      </c>
      <c r="BP35" s="564">
        <f>SUM(I35:K35)</f>
        <v>0</v>
      </c>
      <c r="BQ35" s="564">
        <f>SUM(L35:N35)</f>
        <v>2123.7503400000001</v>
      </c>
      <c r="BR35" s="564">
        <f>SUM(O35:Q35)</f>
        <v>3902.1994969800003</v>
      </c>
      <c r="BS35" s="564">
        <f>SUM(R35:T35)</f>
        <v>17248.560000000001</v>
      </c>
      <c r="BT35" s="564">
        <f>SUM(U35:W35)</f>
        <v>22140.294577680004</v>
      </c>
      <c r="BU35" s="564">
        <f>SUM(X35:Z35)</f>
        <v>28467.211920382451</v>
      </c>
      <c r="BV35" s="564">
        <f>SUM(AA35:AC35)</f>
        <v>36662.953801587748</v>
      </c>
      <c r="BW35" s="564">
        <f>SUM(AD35:AF35)</f>
        <v>67060.83600000001</v>
      </c>
      <c r="BX35" s="564">
        <f>SUM(AG35:AI35)</f>
        <v>78181.314694668006</v>
      </c>
      <c r="BY35" s="564">
        <f>SUM(AJ35:AL35)</f>
        <v>91561.31661457369</v>
      </c>
      <c r="BZ35" s="564">
        <f>SUM(AM35:AO35)</f>
        <v>107694.45426550016</v>
      </c>
      <c r="CA35" s="564">
        <f>SUM(AP35:AR35)</f>
        <v>121911.91919999999</v>
      </c>
      <c r="CB35" s="564">
        <f>SUM(AS35:AU35)</f>
        <v>132796.46737046292</v>
      </c>
      <c r="CC35" s="564">
        <f>SUM(AV35:AX35)</f>
        <v>144792.56358324646</v>
      </c>
      <c r="CD35" s="564">
        <f>SUM(AY35:BA35)</f>
        <v>158018.87746145047</v>
      </c>
      <c r="CE35" s="564">
        <f>SUM(BB35:BD35)</f>
        <v>137696.75424000001</v>
      </c>
      <c r="CF35" s="564">
        <f>SUM(BE35:BG35)</f>
        <v>148759.82410588703</v>
      </c>
      <c r="CG35" s="564">
        <f t="shared" si="144"/>
        <v>160797.07189303599</v>
      </c>
      <c r="CH35" s="564">
        <f t="shared" si="145"/>
        <v>173897.26462493118</v>
      </c>
      <c r="CI35" s="196"/>
      <c r="CJ35" s="121">
        <f t="shared" ref="CJ35" si="151">SUM(BO35:BR35)</f>
        <v>6025.9498369800003</v>
      </c>
      <c r="CK35" s="121">
        <f t="shared" ref="CK35" si="152">SUM(BS35:BV35)</f>
        <v>104519.0202996502</v>
      </c>
      <c r="CL35" s="121">
        <f t="shared" ref="CL35" si="153">SUM(BW35:BZ35)</f>
        <v>344497.92157474183</v>
      </c>
      <c r="CM35" s="121">
        <f t="shared" ref="CM35" si="154">SUM(CA35:CD35)</f>
        <v>557519.8276151598</v>
      </c>
      <c r="CN35" s="121">
        <f t="shared" ref="CN35" si="155">SUM(CE35:CH35)</f>
        <v>621150.91486385418</v>
      </c>
      <c r="CO35" s="198"/>
      <c r="CP35" s="139"/>
      <c r="CQ35" s="139"/>
      <c r="CR35" s="202"/>
      <c r="CS35" s="202"/>
      <c r="CT35" s="202"/>
      <c r="CU35" s="202"/>
      <c r="CV35" s="202"/>
      <c r="CW35" s="115"/>
      <c r="CX35" s="386"/>
      <c r="CY35" s="386"/>
      <c r="CZ35" s="386"/>
      <c r="DA35" s="386"/>
      <c r="DB35" s="387"/>
      <c r="DC35" s="386"/>
      <c r="DD35" s="386"/>
      <c r="DE35" s="386"/>
      <c r="DF35" s="386"/>
      <c r="DG35" s="387"/>
      <c r="DH35" s="387"/>
      <c r="DI35" s="387"/>
      <c r="DJ35" s="387"/>
    </row>
    <row r="36" spans="1:114" s="388" customFormat="1" x14ac:dyDescent="0.2">
      <c r="A36" s="629" t="s">
        <v>651</v>
      </c>
      <c r="B36" s="139"/>
      <c r="C36" s="139"/>
      <c r="D36" s="139"/>
      <c r="E36" s="139"/>
      <c r="F36" s="556">
        <f t="shared" ref="F36:P36" si="156">+F35+F34</f>
        <v>0</v>
      </c>
      <c r="G36" s="556">
        <f t="shared" si="156"/>
        <v>0</v>
      </c>
      <c r="H36" s="556">
        <f t="shared" si="156"/>
        <v>0</v>
      </c>
      <c r="I36" s="556">
        <f t="shared" si="156"/>
        <v>0</v>
      </c>
      <c r="J36" s="556">
        <f t="shared" si="156"/>
        <v>0</v>
      </c>
      <c r="K36" s="556">
        <f t="shared" si="156"/>
        <v>0</v>
      </c>
      <c r="L36" s="556">
        <f t="shared" si="156"/>
        <v>1965.4639999999999</v>
      </c>
      <c r="M36" s="556">
        <f t="shared" si="156"/>
        <v>2811.1032</v>
      </c>
      <c r="N36" s="556">
        <f t="shared" si="156"/>
        <v>3718.4341600000002</v>
      </c>
      <c r="O36" s="556">
        <f t="shared" si="156"/>
        <v>4385.9644079999998</v>
      </c>
      <c r="P36" s="556">
        <f t="shared" si="156"/>
        <v>5157.7537304000007</v>
      </c>
      <c r="Q36" s="556">
        <f>+Q35+Q34</f>
        <v>6065.0798495200015</v>
      </c>
      <c r="R36" s="556">
        <f>+R35+R34</f>
        <v>8800</v>
      </c>
      <c r="S36" s="556">
        <f t="shared" ref="S36:BM36" si="157">+S35+S34</f>
        <v>9560</v>
      </c>
      <c r="T36" s="556">
        <f t="shared" si="157"/>
        <v>10387.6</v>
      </c>
      <c r="U36" s="556">
        <f t="shared" si="157"/>
        <v>11288.972</v>
      </c>
      <c r="V36" s="556">
        <f t="shared" si="157"/>
        <v>12270.86404</v>
      </c>
      <c r="W36" s="556">
        <f t="shared" si="157"/>
        <v>13340.654922800004</v>
      </c>
      <c r="X36" s="556">
        <f t="shared" si="157"/>
        <v>14506.414207396003</v>
      </c>
      <c r="Y36" s="556">
        <f t="shared" si="157"/>
        <v>15776.967985913725</v>
      </c>
      <c r="Z36" s="556">
        <f t="shared" si="157"/>
        <v>17161.971007327691</v>
      </c>
      <c r="AA36" s="556">
        <f t="shared" si="157"/>
        <v>18671.985766480626</v>
      </c>
      <c r="AB36" s="556">
        <f t="shared" si="157"/>
        <v>20318.569237638272</v>
      </c>
      <c r="AC36" s="556">
        <f t="shared" si="157"/>
        <v>22114.367998527356</v>
      </c>
      <c r="AD36" s="556">
        <f t="shared" si="157"/>
        <v>25960</v>
      </c>
      <c r="AE36" s="556">
        <f t="shared" si="157"/>
        <v>27293.199999999997</v>
      </c>
      <c r="AF36" s="556">
        <f t="shared" si="157"/>
        <v>28710.044000000002</v>
      </c>
      <c r="AG36" s="556">
        <f t="shared" si="157"/>
        <v>30216.193480000002</v>
      </c>
      <c r="AH36" s="556">
        <f t="shared" si="157"/>
        <v>31817.702351600004</v>
      </c>
      <c r="AI36" s="556">
        <f t="shared" si="157"/>
        <v>33521.044350772005</v>
      </c>
      <c r="AJ36" s="556">
        <f t="shared" si="157"/>
        <v>35333.142346577246</v>
      </c>
      <c r="AK36" s="556">
        <f t="shared" si="157"/>
        <v>37261.399699913891</v>
      </c>
      <c r="AL36" s="556">
        <f t="shared" si="157"/>
        <v>39313.733815765605</v>
      </c>
      <c r="AM36" s="556">
        <f t="shared" si="157"/>
        <v>41498.612042464105</v>
      </c>
      <c r="AN36" s="556">
        <f t="shared" si="157"/>
        <v>43825.090082223389</v>
      </c>
      <c r="AO36" s="556">
        <f t="shared" si="157"/>
        <v>46302.853088701573</v>
      </c>
      <c r="AP36" s="556">
        <f t="shared" si="157"/>
        <v>43880</v>
      </c>
      <c r="AQ36" s="556">
        <f t="shared" si="157"/>
        <v>45138.799999999996</v>
      </c>
      <c r="AR36" s="556">
        <f t="shared" si="157"/>
        <v>46438.887999999992</v>
      </c>
      <c r="AS36" s="556">
        <f t="shared" si="157"/>
        <v>47781.681380000002</v>
      </c>
      <c r="AT36" s="556">
        <f t="shared" si="157"/>
        <v>49168.646851299993</v>
      </c>
      <c r="AU36" s="556">
        <f t="shared" si="157"/>
        <v>50601.302180325481</v>
      </c>
      <c r="AV36" s="556">
        <f t="shared" si="157"/>
        <v>52081.217972759172</v>
      </c>
      <c r="AW36" s="556">
        <f t="shared" si="157"/>
        <v>53610.019520089263</v>
      </c>
      <c r="AX36" s="556">
        <f t="shared" si="157"/>
        <v>55189.388710758736</v>
      </c>
      <c r="AY36" s="556">
        <f t="shared" si="157"/>
        <v>56821.06600817632</v>
      </c>
      <c r="AZ36" s="556">
        <f t="shared" si="157"/>
        <v>58506.852497928907</v>
      </c>
      <c r="BA36" s="556">
        <f t="shared" si="157"/>
        <v>60248.612006617499</v>
      </c>
      <c r="BB36" s="556">
        <f t="shared" si="157"/>
        <v>47211.199999999997</v>
      </c>
      <c r="BC36" s="556">
        <f t="shared" si="157"/>
        <v>48437.232000000004</v>
      </c>
      <c r="BD36" s="556">
        <f t="shared" si="157"/>
        <v>49698.141920000002</v>
      </c>
      <c r="BE36" s="556">
        <f t="shared" si="157"/>
        <v>50994.957067199997</v>
      </c>
      <c r="BF36" s="556">
        <f t="shared" si="157"/>
        <v>52328.735377711993</v>
      </c>
      <c r="BG36" s="556">
        <f t="shared" si="157"/>
        <v>53700.566333524315</v>
      </c>
      <c r="BH36" s="556">
        <f t="shared" si="157"/>
        <v>55111.571906955825</v>
      </c>
      <c r="BI36" s="556">
        <f t="shared" si="157"/>
        <v>56562.907533424514</v>
      </c>
      <c r="BJ36" s="556">
        <f t="shared" si="157"/>
        <v>58055.763113379879</v>
      </c>
      <c r="BK36" s="556">
        <f t="shared" si="157"/>
        <v>59591.364044273447</v>
      </c>
      <c r="BL36" s="556">
        <f t="shared" si="157"/>
        <v>61170.972283468705</v>
      </c>
      <c r="BM36" s="556">
        <f t="shared" si="157"/>
        <v>62795.887443018531</v>
      </c>
      <c r="BN36" s="201"/>
      <c r="BO36" s="564">
        <f>SUM(F36:H36)</f>
        <v>0</v>
      </c>
      <c r="BP36" s="564">
        <f>SUM(I36:K36)</f>
        <v>0</v>
      </c>
      <c r="BQ36" s="564">
        <f>SUM(L36:N36)</f>
        <v>8495.0013600000002</v>
      </c>
      <c r="BR36" s="564">
        <f>SUM(O36:Q36)</f>
        <v>15608.797987920001</v>
      </c>
      <c r="BS36" s="564">
        <f>SUM(R36:T36)</f>
        <v>28747.599999999999</v>
      </c>
      <c r="BT36" s="564">
        <f>SUM(U36:W36)</f>
        <v>36900.490962800002</v>
      </c>
      <c r="BU36" s="564">
        <f>SUM(X36:Z36)</f>
        <v>47445.353200637415</v>
      </c>
      <c r="BV36" s="564">
        <f>SUM(AA36:AC36)</f>
        <v>61104.923002646254</v>
      </c>
      <c r="BW36" s="564">
        <f>SUM(AD36:AF36)</f>
        <v>81963.244000000006</v>
      </c>
      <c r="BX36" s="564">
        <f>SUM(AG36:AI36)</f>
        <v>95554.940182372011</v>
      </c>
      <c r="BY36" s="564">
        <f>SUM(AJ36:AL36)</f>
        <v>111908.27586225675</v>
      </c>
      <c r="BZ36" s="564">
        <f>SUM(AM36:AO36)</f>
        <v>131626.55521338907</v>
      </c>
      <c r="CA36" s="564">
        <f>SUM(AP36:AR36)</f>
        <v>135457.68799999997</v>
      </c>
      <c r="CB36" s="564">
        <f>SUM(AS36:AU36)</f>
        <v>147551.63041162549</v>
      </c>
      <c r="CC36" s="564">
        <f>SUM(AV36:AX36)</f>
        <v>160880.62620360719</v>
      </c>
      <c r="CD36" s="564">
        <f>SUM(AY36:BA36)</f>
        <v>175576.53051272273</v>
      </c>
      <c r="CE36" s="564">
        <f>SUM(BB36:BD36)</f>
        <v>145346.57392</v>
      </c>
      <c r="CF36" s="564">
        <f>SUM(BE36:BG36)</f>
        <v>157024.25877843628</v>
      </c>
      <c r="CG36" s="564">
        <f t="shared" si="144"/>
        <v>169730.24255376021</v>
      </c>
      <c r="CH36" s="564">
        <f t="shared" si="145"/>
        <v>183558.22377076067</v>
      </c>
      <c r="CI36" s="196"/>
      <c r="CJ36" s="121">
        <f t="shared" ref="CJ36" si="158">SUM(BO36:BR36)</f>
        <v>24103.799347920001</v>
      </c>
      <c r="CK36" s="121">
        <f t="shared" ref="CK36" si="159">SUM(BS36:BV36)</f>
        <v>174198.36716608366</v>
      </c>
      <c r="CL36" s="121">
        <f t="shared" ref="CL36" si="160">SUM(BW36:BZ36)</f>
        <v>421053.01525801781</v>
      </c>
      <c r="CM36" s="121">
        <f t="shared" ref="CM36" si="161">SUM(CA36:CD36)</f>
        <v>619466.47512795543</v>
      </c>
      <c r="CN36" s="121">
        <f t="shared" ref="CN36" si="162">SUM(CE36:CH36)</f>
        <v>655659.29902295722</v>
      </c>
      <c r="CO36" s="198"/>
      <c r="CP36" s="139"/>
      <c r="CQ36" s="139"/>
      <c r="CR36" s="202"/>
      <c r="CS36" s="202"/>
      <c r="CT36" s="202"/>
      <c r="CU36" s="202"/>
      <c r="CV36" s="202"/>
      <c r="CW36" s="115"/>
      <c r="CX36" s="386"/>
      <c r="CY36" s="386"/>
      <c r="CZ36" s="386"/>
      <c r="DA36" s="386"/>
      <c r="DB36" s="387"/>
      <c r="DC36" s="386"/>
      <c r="DD36" s="386"/>
      <c r="DE36" s="386"/>
      <c r="DF36" s="386"/>
      <c r="DG36" s="387"/>
      <c r="DH36" s="387"/>
      <c r="DI36" s="387"/>
      <c r="DJ36" s="387"/>
    </row>
    <row r="37" spans="1:114" s="388" customFormat="1" x14ac:dyDescent="0.2">
      <c r="A37" s="629"/>
      <c r="B37" s="139"/>
      <c r="C37" s="139"/>
      <c r="D37" s="139"/>
      <c r="E37" s="139"/>
      <c r="F37" s="556"/>
      <c r="G37" s="556"/>
      <c r="H37" s="556"/>
      <c r="I37" s="556"/>
      <c r="J37" s="556"/>
      <c r="K37" s="556"/>
      <c r="L37" s="556"/>
      <c r="M37" s="556"/>
      <c r="N37" s="556"/>
      <c r="O37" s="556"/>
      <c r="P37" s="556"/>
      <c r="Q37" s="556"/>
      <c r="R37" s="556"/>
      <c r="S37" s="556"/>
      <c r="T37" s="556"/>
      <c r="U37" s="556"/>
      <c r="V37" s="556"/>
      <c r="W37" s="556"/>
      <c r="X37" s="556"/>
      <c r="Y37" s="556"/>
      <c r="Z37" s="556"/>
      <c r="AA37" s="556"/>
      <c r="AB37" s="556"/>
      <c r="AC37" s="556"/>
      <c r="AD37" s="556"/>
      <c r="AE37" s="556"/>
      <c r="AF37" s="556"/>
      <c r="AG37" s="556"/>
      <c r="AH37" s="556"/>
      <c r="AI37" s="556"/>
      <c r="AJ37" s="556"/>
      <c r="AK37" s="556"/>
      <c r="AL37" s="556"/>
      <c r="AM37" s="556"/>
      <c r="AN37" s="556"/>
      <c r="AO37" s="556"/>
      <c r="AP37" s="556"/>
      <c r="AQ37" s="556"/>
      <c r="AR37" s="556"/>
      <c r="AS37" s="556"/>
      <c r="AT37" s="556"/>
      <c r="AU37" s="556"/>
      <c r="AV37" s="556"/>
      <c r="AW37" s="556"/>
      <c r="AX37" s="556"/>
      <c r="AY37" s="556"/>
      <c r="AZ37" s="556"/>
      <c r="BA37" s="556"/>
      <c r="BB37" s="556"/>
      <c r="BC37" s="556"/>
      <c r="BD37" s="556"/>
      <c r="BE37" s="556"/>
      <c r="BF37" s="556"/>
      <c r="BG37" s="556"/>
      <c r="BH37" s="556"/>
      <c r="BI37" s="556"/>
      <c r="BJ37" s="556"/>
      <c r="BK37" s="556"/>
      <c r="BL37" s="556"/>
      <c r="BM37" s="556"/>
      <c r="BN37" s="201"/>
      <c r="BO37" s="564"/>
      <c r="BP37" s="564"/>
      <c r="BQ37" s="564"/>
      <c r="BR37" s="564"/>
      <c r="BS37" s="564"/>
      <c r="BT37" s="564"/>
      <c r="BU37" s="564"/>
      <c r="BV37" s="564"/>
      <c r="BW37" s="564"/>
      <c r="BX37" s="564"/>
      <c r="BY37" s="564"/>
      <c r="BZ37" s="564"/>
      <c r="CA37" s="564"/>
      <c r="CB37" s="564"/>
      <c r="CC37" s="564"/>
      <c r="CD37" s="564"/>
      <c r="CE37" s="564"/>
      <c r="CF37" s="564"/>
      <c r="CG37" s="564"/>
      <c r="CH37" s="564"/>
      <c r="CI37" s="196"/>
      <c r="CJ37" s="121"/>
      <c r="CK37" s="121"/>
      <c r="CL37" s="121"/>
      <c r="CM37" s="121"/>
      <c r="CN37" s="121"/>
      <c r="CO37" s="198"/>
      <c r="CP37" s="139"/>
      <c r="CQ37" s="139"/>
      <c r="CR37" s="202"/>
      <c r="CS37" s="202"/>
      <c r="CT37" s="202"/>
      <c r="CU37" s="202"/>
      <c r="CV37" s="202"/>
      <c r="CW37" s="115"/>
      <c r="CX37" s="386"/>
      <c r="CY37" s="386"/>
      <c r="CZ37" s="386"/>
      <c r="DA37" s="386"/>
      <c r="DB37" s="387"/>
      <c r="DC37" s="386"/>
      <c r="DD37" s="386"/>
      <c r="DE37" s="386"/>
      <c r="DF37" s="386"/>
      <c r="DG37" s="387"/>
      <c r="DH37" s="387"/>
      <c r="DI37" s="387"/>
      <c r="DJ37" s="387"/>
    </row>
    <row r="38" spans="1:114" s="388" customFormat="1" x14ac:dyDescent="0.2">
      <c r="A38" s="629" t="s">
        <v>15</v>
      </c>
      <c r="B38" s="139"/>
      <c r="C38" s="139"/>
      <c r="D38" s="139"/>
      <c r="E38" s="139"/>
      <c r="F38" s="556">
        <f>+F14*Assumptions!$B$57*Assumptions!$B$58</f>
        <v>0</v>
      </c>
      <c r="G38" s="556">
        <f>+G14*Assumptions!$B$57*Assumptions!$B$58</f>
        <v>0</v>
      </c>
      <c r="H38" s="556">
        <f>+H14*Assumptions!$B$57*Assumptions!$B$58</f>
        <v>3.4000000000000004</v>
      </c>
      <c r="I38" s="556">
        <f>+I14*Assumptions!$B$57*Assumptions!$B$58</f>
        <v>4.7</v>
      </c>
      <c r="J38" s="556">
        <f>+J14*Assumptions!$B$57*Assumptions!$B$58</f>
        <v>6.6700000000000008</v>
      </c>
      <c r="K38" s="556">
        <f>+K14*Assumptions!$B$57*Assumptions!$B$58</f>
        <v>12.991</v>
      </c>
      <c r="L38" s="556">
        <f>+L14*Assumptions!$B$57*Assumptions!$B$58</f>
        <v>24.568300000000001</v>
      </c>
      <c r="M38" s="556">
        <f>+M14*Assumptions!$B$57*Assumptions!$B$58</f>
        <v>35.138790000000007</v>
      </c>
      <c r="N38" s="556">
        <f>+N14*Assumptions!$B$57*Assumptions!$B$58</f>
        <v>46.480427000000006</v>
      </c>
      <c r="O38" s="556">
        <f>+O14*Assumptions!$B$57*Assumptions!$B$58</f>
        <v>54.824555099999998</v>
      </c>
      <c r="P38" s="556">
        <f>+P14*Assumptions!$B$57*Assumptions!$B$58</f>
        <v>64.471921630000011</v>
      </c>
      <c r="Q38" s="556">
        <f>+Q14*Assumptions!$B$57*Assumptions!$B$58</f>
        <v>75.813498119000016</v>
      </c>
      <c r="R38" s="556">
        <f>+R14*Assumptions!$C$57*Assumptions!$C$58</f>
        <v>88</v>
      </c>
      <c r="S38" s="556">
        <f>+S14*Assumptions!$C$57*Assumptions!$C$58</f>
        <v>95.600000000000009</v>
      </c>
      <c r="T38" s="556">
        <f>+T14*Assumptions!$C$57*Assumptions!$C$58</f>
        <v>103.876</v>
      </c>
      <c r="U38" s="556">
        <f>+U14*Assumptions!$C$57*Assumptions!$C$58</f>
        <v>112.88972</v>
      </c>
      <c r="V38" s="556">
        <f>+V14*Assumptions!$C$57*Assumptions!$C$58</f>
        <v>122.70864040000002</v>
      </c>
      <c r="W38" s="556">
        <f>+W14*Assumptions!$C$57*Assumptions!$C$58</f>
        <v>133.40654922800005</v>
      </c>
      <c r="X38" s="556">
        <f>+X14*Assumptions!$C$57*Assumptions!$C$58</f>
        <v>145.06414207396006</v>
      </c>
      <c r="Y38" s="556">
        <f>+Y14*Assumptions!$C$57*Assumptions!$C$58</f>
        <v>157.76967985913726</v>
      </c>
      <c r="Z38" s="556">
        <f>+Z14*Assumptions!$C$57*Assumptions!$C$58</f>
        <v>171.61971007327691</v>
      </c>
      <c r="AA38" s="556">
        <f>+AA14*Assumptions!$C$57*Assumptions!$C$58</f>
        <v>186.71985766480626</v>
      </c>
      <c r="AB38" s="556">
        <f>+AB14*Assumptions!$C$57*Assumptions!$C$58</f>
        <v>203.18569237638275</v>
      </c>
      <c r="AC38" s="556">
        <f>+AC14*Assumptions!$C$57*Assumptions!$C$58</f>
        <v>221.14367998527356</v>
      </c>
      <c r="AD38" s="556">
        <f>+AD14*Assumptions!$D$57*Assumptions!$D$58</f>
        <v>354</v>
      </c>
      <c r="AE38" s="556">
        <f>+AE14*Assumptions!$D$57*Assumptions!$D$58</f>
        <v>372.18</v>
      </c>
      <c r="AF38" s="556">
        <f>+AF14*Assumptions!$D$57*Assumptions!$D$58</f>
        <v>391.50059999999996</v>
      </c>
      <c r="AG38" s="556">
        <f>+AG14*Assumptions!$D$57*Assumptions!$D$58</f>
        <v>412.03900199999998</v>
      </c>
      <c r="AH38" s="556">
        <f>+AH14*Assumptions!$D$57*Assumptions!$D$58</f>
        <v>433.87775934000007</v>
      </c>
      <c r="AI38" s="556">
        <f>+AI14*Assumptions!$D$57*Assumptions!$D$58</f>
        <v>457.1051502378001</v>
      </c>
      <c r="AJ38" s="556">
        <f>+AJ14*Assumptions!$D$57*Assumptions!$D$58</f>
        <v>481.81557745332606</v>
      </c>
      <c r="AK38" s="556">
        <f>+AK14*Assumptions!$D$57*Assumptions!$D$58</f>
        <v>508.10999590791658</v>
      </c>
      <c r="AL38" s="556">
        <f>+AL14*Assumptions!$D$57*Assumptions!$D$58</f>
        <v>536.09637021498543</v>
      </c>
      <c r="AM38" s="556">
        <f>+AM14*Assumptions!$D$57*Assumptions!$D$58</f>
        <v>565.89016421541953</v>
      </c>
      <c r="AN38" s="556">
        <f>+AN14*Assumptions!$D$57*Assumptions!$D$58</f>
        <v>597.6148647575917</v>
      </c>
      <c r="AO38" s="556">
        <f>+AO14*Assumptions!$D$57*Assumptions!$D$58</f>
        <v>631.40254211865772</v>
      </c>
      <c r="AP38" s="556">
        <f>+AP14*Assumptions!$E$57*Assumptions!$E$58</f>
        <v>767.9</v>
      </c>
      <c r="AQ38" s="556">
        <f>+AQ14*Assumptions!$E$57*Assumptions!$E$58</f>
        <v>789.92899999999997</v>
      </c>
      <c r="AR38" s="556">
        <f>+AR14*Assumptions!$E$57*Assumptions!$E$58</f>
        <v>812.68053999999972</v>
      </c>
      <c r="AS38" s="556">
        <f>+AS14*Assumptions!$E$57*Assumptions!$E$58</f>
        <v>836.17942414999982</v>
      </c>
      <c r="AT38" s="556">
        <f>+AT14*Assumptions!$E$57*Assumptions!$E$58</f>
        <v>860.45131989774984</v>
      </c>
      <c r="AU38" s="556">
        <f>+AU14*Assumptions!$E$57*Assumptions!$E$58</f>
        <v>885.52278815569593</v>
      </c>
      <c r="AV38" s="556">
        <f>+AV14*Assumptions!$E$57*Assumptions!$E$58</f>
        <v>911.42131452328556</v>
      </c>
      <c r="AW38" s="556">
        <f>+AW14*Assumptions!$E$57*Assumptions!$E$58</f>
        <v>938.17534160156208</v>
      </c>
      <c r="AX38" s="556">
        <f>+AX14*Assumptions!$E$57*Assumptions!$E$58</f>
        <v>965.81430243827776</v>
      </c>
      <c r="AY38" s="556">
        <f>+AY14*Assumptions!$E$57*Assumptions!$E$58</f>
        <v>994.36865514308545</v>
      </c>
      <c r="AZ38" s="556">
        <f>+AZ14*Assumptions!$E$57*Assumptions!$E$58</f>
        <v>1023.8699187137557</v>
      </c>
      <c r="BA38" s="556">
        <f>+BA14*Assumptions!$E$57*Assumptions!$E$58</f>
        <v>1054.3507101158064</v>
      </c>
      <c r="BB38" s="556">
        <f>+BB14*Assumptions!$F$57*Assumptions!$F$58</f>
        <v>1242.4000000000001</v>
      </c>
      <c r="BC38" s="556">
        <f>+BC14*Assumptions!$F$57*Assumptions!$F$58</f>
        <v>1274.664</v>
      </c>
      <c r="BD38" s="556">
        <f>+BD14*Assumptions!$F$57*Assumptions!$F$58</f>
        <v>1307.8458400000002</v>
      </c>
      <c r="BE38" s="556">
        <f>+BE14*Assumptions!$F$57*Assumptions!$F$58</f>
        <v>1341.9725544000003</v>
      </c>
      <c r="BF38" s="556">
        <f>+BF14*Assumptions!$F$57*Assumptions!$F$58</f>
        <v>1377.071983624</v>
      </c>
      <c r="BG38" s="556">
        <f>+BG14*Assumptions!$F$57*Assumptions!$F$58</f>
        <v>1413.17279825064</v>
      </c>
      <c r="BH38" s="556">
        <f>+BH14*Assumptions!$F$57*Assumptions!$F$58</f>
        <v>1450.3045238672585</v>
      </c>
      <c r="BI38" s="556">
        <f>+BI14*Assumptions!$F$57*Assumptions!$F$58</f>
        <v>1488.4975666690664</v>
      </c>
      <c r="BJ38" s="556">
        <f>+BJ14*Assumptions!$F$57*Assumptions!$F$58</f>
        <v>1527.7832398257863</v>
      </c>
      <c r="BK38" s="556">
        <f>+BK14*Assumptions!$F$57*Assumptions!$F$58</f>
        <v>1568.1937906387748</v>
      </c>
      <c r="BL38" s="556">
        <f>+BL14*Assumptions!$F$57*Assumptions!$F$58</f>
        <v>1609.7624285123347</v>
      </c>
      <c r="BM38" s="556">
        <f>+BM14*Assumptions!$F$57*Assumptions!$F$58</f>
        <v>1652.5233537636459</v>
      </c>
      <c r="BN38" s="201"/>
      <c r="BO38" s="564">
        <f>SUM(F38:H38)</f>
        <v>3.4000000000000004</v>
      </c>
      <c r="BP38" s="564">
        <f>SUM(I38:K38)</f>
        <v>24.361000000000001</v>
      </c>
      <c r="BQ38" s="564">
        <f>SUM(L38:N38)</f>
        <v>106.18751700000001</v>
      </c>
      <c r="BR38" s="564">
        <f>SUM(O38:Q38)</f>
        <v>195.10997484900003</v>
      </c>
      <c r="BS38" s="564">
        <f>SUM(R38:T38)</f>
        <v>287.476</v>
      </c>
      <c r="BT38" s="564">
        <f>SUM(U38:W38)</f>
        <v>369.00490962800006</v>
      </c>
      <c r="BU38" s="564">
        <f>SUM(X38:Z38)</f>
        <v>474.45353200637419</v>
      </c>
      <c r="BV38" s="564">
        <f>SUM(AA38:AC38)</f>
        <v>611.04923002646262</v>
      </c>
      <c r="BW38" s="564">
        <f>SUM(AD38:AF38)</f>
        <v>1117.6806000000001</v>
      </c>
      <c r="BX38" s="564">
        <f>SUM(AG38:AI38)</f>
        <v>1303.0219115778</v>
      </c>
      <c r="BY38" s="564">
        <f>SUM(AJ38:AL38)</f>
        <v>1526.0219435762281</v>
      </c>
      <c r="BZ38" s="564">
        <f>SUM(AM38:AO38)</f>
        <v>1794.9075710916688</v>
      </c>
      <c r="CA38" s="564">
        <f>SUM(AP38:AR38)</f>
        <v>2370.5095399999996</v>
      </c>
      <c r="CB38" s="564">
        <f>SUM(AS38:AU38)</f>
        <v>2582.1535322034456</v>
      </c>
      <c r="CC38" s="564">
        <f>SUM(AV38:AX38)</f>
        <v>2815.4109585631254</v>
      </c>
      <c r="CD38" s="564">
        <f>SUM(AY38:BA38)</f>
        <v>3072.5892839726475</v>
      </c>
      <c r="CE38" s="564">
        <f>SUM(BB38:BD38)</f>
        <v>3824.9098400000003</v>
      </c>
      <c r="CF38" s="564">
        <f>SUM(BE38:BG38)</f>
        <v>4132.2173362746398</v>
      </c>
      <c r="CG38" s="564">
        <f>SUM(BH38:BJ38)</f>
        <v>4466.5853303621107</v>
      </c>
      <c r="CH38" s="564">
        <f>SUM(BK38:BM38)</f>
        <v>4830.4795729147554</v>
      </c>
      <c r="CI38" s="196"/>
      <c r="CJ38" s="121">
        <f t="shared" si="146"/>
        <v>329.05849184900001</v>
      </c>
      <c r="CK38" s="121">
        <f t="shared" si="147"/>
        <v>1741.983671660837</v>
      </c>
      <c r="CL38" s="121">
        <f t="shared" si="148"/>
        <v>5741.6320262456966</v>
      </c>
      <c r="CM38" s="121">
        <f t="shared" si="149"/>
        <v>10840.663314739219</v>
      </c>
      <c r="CN38" s="121">
        <f t="shared" si="150"/>
        <v>17254.192079551507</v>
      </c>
      <c r="CO38" s="198"/>
      <c r="CP38" s="139"/>
      <c r="CQ38" s="139"/>
      <c r="CR38" s="202"/>
      <c r="CS38" s="202"/>
      <c r="CT38" s="202"/>
      <c r="CU38" s="202"/>
      <c r="CV38" s="202"/>
      <c r="CW38" s="115"/>
      <c r="CX38" s="386"/>
      <c r="CY38" s="386"/>
      <c r="CZ38" s="386"/>
      <c r="DA38" s="386"/>
      <c r="DB38" s="387"/>
      <c r="DC38" s="386"/>
      <c r="DD38" s="386"/>
      <c r="DE38" s="386"/>
      <c r="DF38" s="386"/>
      <c r="DG38" s="387"/>
      <c r="DH38" s="387"/>
      <c r="DI38" s="387"/>
      <c r="DJ38" s="387"/>
    </row>
    <row r="39" spans="1:114" s="388" customFormat="1" x14ac:dyDescent="0.2">
      <c r="A39" s="629"/>
      <c r="B39" s="139"/>
      <c r="C39" s="139"/>
      <c r="D39" s="139"/>
      <c r="E39" s="139"/>
      <c r="F39" s="556"/>
      <c r="G39" s="556"/>
      <c r="H39" s="556"/>
      <c r="I39" s="556"/>
      <c r="J39" s="556"/>
      <c r="K39" s="556"/>
      <c r="L39" s="556"/>
      <c r="M39" s="556"/>
      <c r="N39" s="556"/>
      <c r="O39" s="556"/>
      <c r="P39" s="556"/>
      <c r="Q39" s="556"/>
      <c r="R39" s="556"/>
      <c r="S39" s="556"/>
      <c r="T39" s="556"/>
      <c r="U39" s="556"/>
      <c r="V39" s="556"/>
      <c r="W39" s="556"/>
      <c r="X39" s="556"/>
      <c r="Y39" s="556"/>
      <c r="Z39" s="556"/>
      <c r="AA39" s="556"/>
      <c r="AB39" s="556"/>
      <c r="AC39" s="556"/>
      <c r="AD39" s="556"/>
      <c r="AE39" s="556"/>
      <c r="AF39" s="556"/>
      <c r="AG39" s="556"/>
      <c r="AH39" s="556"/>
      <c r="AI39" s="556"/>
      <c r="AJ39" s="556"/>
      <c r="AK39" s="556"/>
      <c r="AL39" s="556"/>
      <c r="AM39" s="556"/>
      <c r="AN39" s="556"/>
      <c r="AO39" s="556"/>
      <c r="AP39" s="556"/>
      <c r="AQ39" s="556"/>
      <c r="AR39" s="556"/>
      <c r="AS39" s="556"/>
      <c r="AT39" s="556"/>
      <c r="AU39" s="556"/>
      <c r="AV39" s="556"/>
      <c r="AW39" s="556"/>
      <c r="AX39" s="556"/>
      <c r="AY39" s="556"/>
      <c r="AZ39" s="556"/>
      <c r="BA39" s="556"/>
      <c r="BB39" s="556"/>
      <c r="BC39" s="556"/>
      <c r="BD39" s="556"/>
      <c r="BE39" s="556"/>
      <c r="BF39" s="556"/>
      <c r="BG39" s="556"/>
      <c r="BH39" s="556"/>
      <c r="BI39" s="556"/>
      <c r="BJ39" s="556"/>
      <c r="BK39" s="556"/>
      <c r="BL39" s="556"/>
      <c r="BM39" s="556"/>
      <c r="BN39" s="201"/>
      <c r="BO39" s="564"/>
      <c r="BP39" s="564"/>
      <c r="BQ39" s="564"/>
      <c r="BR39" s="564"/>
      <c r="BS39" s="564"/>
      <c r="BT39" s="564"/>
      <c r="BU39" s="564"/>
      <c r="BV39" s="564"/>
      <c r="BW39" s="564"/>
      <c r="BX39" s="564"/>
      <c r="BY39" s="564"/>
      <c r="BZ39" s="564"/>
      <c r="CA39" s="564"/>
      <c r="CB39" s="564"/>
      <c r="CC39" s="564"/>
      <c r="CD39" s="564"/>
      <c r="CE39" s="564"/>
      <c r="CF39" s="564"/>
      <c r="CG39" s="564"/>
      <c r="CH39" s="564"/>
      <c r="CI39" s="196"/>
      <c r="CJ39" s="121"/>
      <c r="CK39" s="121"/>
      <c r="CL39" s="121"/>
      <c r="CM39" s="121"/>
      <c r="CN39" s="121"/>
      <c r="CO39" s="198"/>
      <c r="CP39" s="139"/>
      <c r="CQ39" s="139"/>
      <c r="CR39" s="202"/>
      <c r="CS39" s="202"/>
      <c r="CT39" s="202"/>
      <c r="CU39" s="202"/>
      <c r="CV39" s="202"/>
      <c r="CW39" s="115"/>
      <c r="CX39" s="386"/>
      <c r="CY39" s="386"/>
      <c r="CZ39" s="386"/>
      <c r="DA39" s="386"/>
      <c r="DB39" s="387"/>
      <c r="DC39" s="386"/>
      <c r="DD39" s="386"/>
      <c r="DE39" s="386"/>
      <c r="DF39" s="386"/>
      <c r="DG39" s="387"/>
      <c r="DH39" s="387"/>
      <c r="DI39" s="387"/>
      <c r="DJ39" s="387"/>
    </row>
    <row r="40" spans="1:114" s="388" customFormat="1" x14ac:dyDescent="0.2">
      <c r="A40" s="630" t="s">
        <v>652</v>
      </c>
      <c r="B40" s="139"/>
      <c r="C40" s="139"/>
      <c r="D40" s="139"/>
      <c r="E40" s="139"/>
      <c r="F40" s="556">
        <f t="shared" ref="F40:Q40" si="163">+F38+F36</f>
        <v>0</v>
      </c>
      <c r="G40" s="556">
        <f t="shared" si="163"/>
        <v>0</v>
      </c>
      <c r="H40" s="556">
        <f t="shared" si="163"/>
        <v>3.4000000000000004</v>
      </c>
      <c r="I40" s="556">
        <f t="shared" si="163"/>
        <v>4.7</v>
      </c>
      <c r="J40" s="556">
        <f t="shared" si="163"/>
        <v>6.6700000000000008</v>
      </c>
      <c r="K40" s="556">
        <f t="shared" si="163"/>
        <v>12.991</v>
      </c>
      <c r="L40" s="556">
        <f t="shared" si="163"/>
        <v>1990.0322999999999</v>
      </c>
      <c r="M40" s="556">
        <f t="shared" si="163"/>
        <v>2846.24199</v>
      </c>
      <c r="N40" s="556">
        <f t="shared" si="163"/>
        <v>3764.9145870000002</v>
      </c>
      <c r="O40" s="556">
        <f t="shared" si="163"/>
        <v>4440.7889630999998</v>
      </c>
      <c r="P40" s="556">
        <f t="shared" si="163"/>
        <v>5222.2256520300007</v>
      </c>
      <c r="Q40" s="556">
        <f t="shared" si="163"/>
        <v>6140.8933476390011</v>
      </c>
      <c r="R40" s="556">
        <f>+R38+R36</f>
        <v>8888</v>
      </c>
      <c r="S40" s="556">
        <f t="shared" ref="S40:BM40" si="164">+S38+S36</f>
        <v>9655.6</v>
      </c>
      <c r="T40" s="556">
        <f t="shared" si="164"/>
        <v>10491.476000000001</v>
      </c>
      <c r="U40" s="556">
        <f t="shared" si="164"/>
        <v>11401.861719999999</v>
      </c>
      <c r="V40" s="556">
        <f t="shared" si="164"/>
        <v>12393.572680400001</v>
      </c>
      <c r="W40" s="556">
        <f t="shared" si="164"/>
        <v>13474.061472028005</v>
      </c>
      <c r="X40" s="556">
        <f t="shared" si="164"/>
        <v>14651.478349469962</v>
      </c>
      <c r="Y40" s="556">
        <f t="shared" si="164"/>
        <v>15934.737665772862</v>
      </c>
      <c r="Z40" s="556">
        <f t="shared" si="164"/>
        <v>17333.590717400966</v>
      </c>
      <c r="AA40" s="556">
        <f t="shared" si="164"/>
        <v>18858.705624145434</v>
      </c>
      <c r="AB40" s="556">
        <f t="shared" si="164"/>
        <v>20521.754930014657</v>
      </c>
      <c r="AC40" s="556">
        <f t="shared" si="164"/>
        <v>22335.51167851263</v>
      </c>
      <c r="AD40" s="556">
        <f t="shared" si="164"/>
        <v>26314</v>
      </c>
      <c r="AE40" s="556">
        <f t="shared" si="164"/>
        <v>27665.379999999997</v>
      </c>
      <c r="AF40" s="556">
        <f t="shared" si="164"/>
        <v>29101.544600000001</v>
      </c>
      <c r="AG40" s="556">
        <f t="shared" si="164"/>
        <v>30628.232482000003</v>
      </c>
      <c r="AH40" s="556">
        <f t="shared" si="164"/>
        <v>32251.580110940005</v>
      </c>
      <c r="AI40" s="556">
        <f t="shared" si="164"/>
        <v>33978.149501009808</v>
      </c>
      <c r="AJ40" s="556">
        <f t="shared" si="164"/>
        <v>35814.957924030568</v>
      </c>
      <c r="AK40" s="556">
        <f t="shared" si="164"/>
        <v>37769.509695821806</v>
      </c>
      <c r="AL40" s="556">
        <f t="shared" si="164"/>
        <v>39849.830185980587</v>
      </c>
      <c r="AM40" s="556">
        <f t="shared" si="164"/>
        <v>42064.502206679521</v>
      </c>
      <c r="AN40" s="556">
        <f t="shared" si="164"/>
        <v>44422.704946980979</v>
      </c>
      <c r="AO40" s="556">
        <f t="shared" si="164"/>
        <v>46934.255630820233</v>
      </c>
      <c r="AP40" s="556">
        <f t="shared" si="164"/>
        <v>44647.9</v>
      </c>
      <c r="AQ40" s="556">
        <f t="shared" si="164"/>
        <v>45928.728999999992</v>
      </c>
      <c r="AR40" s="556">
        <f t="shared" si="164"/>
        <v>47251.568539999993</v>
      </c>
      <c r="AS40" s="556">
        <f t="shared" si="164"/>
        <v>48617.860804150005</v>
      </c>
      <c r="AT40" s="556">
        <f t="shared" si="164"/>
        <v>50029.098171197744</v>
      </c>
      <c r="AU40" s="556">
        <f t="shared" si="164"/>
        <v>51486.824968481174</v>
      </c>
      <c r="AV40" s="556">
        <f t="shared" si="164"/>
        <v>52992.639287282458</v>
      </c>
      <c r="AW40" s="556">
        <f t="shared" si="164"/>
        <v>54548.194861690827</v>
      </c>
      <c r="AX40" s="556">
        <f t="shared" si="164"/>
        <v>56155.203013197017</v>
      </c>
      <c r="AY40" s="556">
        <f t="shared" si="164"/>
        <v>57815.434663319407</v>
      </c>
      <c r="AZ40" s="556">
        <f t="shared" si="164"/>
        <v>59530.72241664266</v>
      </c>
      <c r="BA40" s="556">
        <f t="shared" si="164"/>
        <v>61302.962716733302</v>
      </c>
      <c r="BB40" s="556">
        <f t="shared" si="164"/>
        <v>48453.599999999999</v>
      </c>
      <c r="BC40" s="556">
        <f t="shared" si="164"/>
        <v>49711.896000000001</v>
      </c>
      <c r="BD40" s="556">
        <f t="shared" si="164"/>
        <v>51005.987760000004</v>
      </c>
      <c r="BE40" s="556">
        <f t="shared" si="164"/>
        <v>52336.9296216</v>
      </c>
      <c r="BF40" s="556">
        <f t="shared" si="164"/>
        <v>53705.807361335996</v>
      </c>
      <c r="BG40" s="556">
        <f t="shared" si="164"/>
        <v>55113.739131774957</v>
      </c>
      <c r="BH40" s="556">
        <f t="shared" si="164"/>
        <v>56561.876430823082</v>
      </c>
      <c r="BI40" s="556">
        <f t="shared" si="164"/>
        <v>58051.40510009358</v>
      </c>
      <c r="BJ40" s="556">
        <f t="shared" si="164"/>
        <v>59583.546353205667</v>
      </c>
      <c r="BK40" s="556">
        <f t="shared" si="164"/>
        <v>61159.557834912222</v>
      </c>
      <c r="BL40" s="556">
        <f t="shared" si="164"/>
        <v>62780.734711981044</v>
      </c>
      <c r="BM40" s="556">
        <f t="shared" si="164"/>
        <v>64448.410796782176</v>
      </c>
      <c r="BN40" s="201"/>
      <c r="BO40" s="564">
        <f>SUM(F40:H40)</f>
        <v>3.4000000000000004</v>
      </c>
      <c r="BP40" s="564">
        <f>SUM(I40:K40)</f>
        <v>24.361000000000001</v>
      </c>
      <c r="BQ40" s="564">
        <f>SUM(L40:N40)</f>
        <v>8601.1888770000005</v>
      </c>
      <c r="BR40" s="564">
        <f>SUM(O40:Q40)</f>
        <v>15803.907962769001</v>
      </c>
      <c r="BS40" s="564">
        <f>SUM(R40:T40)</f>
        <v>29035.076000000001</v>
      </c>
      <c r="BT40" s="564">
        <f>SUM(U40:W40)</f>
        <v>37269.495872428008</v>
      </c>
      <c r="BU40" s="564">
        <f>SUM(X40:Z40)</f>
        <v>47919.806732643789</v>
      </c>
      <c r="BV40" s="564">
        <f>SUM(AA40:AC40)</f>
        <v>61715.972232672721</v>
      </c>
      <c r="BW40" s="564">
        <f>SUM(AD40:AF40)</f>
        <v>83080.924599999998</v>
      </c>
      <c r="BX40" s="564">
        <f>SUM(AG40:AI40)</f>
        <v>96857.962093949813</v>
      </c>
      <c r="BY40" s="564">
        <f>SUM(AJ40:AL40)</f>
        <v>113434.29780583296</v>
      </c>
      <c r="BZ40" s="564">
        <f>SUM(AM40:AO40)</f>
        <v>133421.46278448074</v>
      </c>
      <c r="CA40" s="564">
        <f>SUM(AP40:AR40)</f>
        <v>137828.19753999996</v>
      </c>
      <c r="CB40" s="564">
        <f>SUM(AS40:AU40)</f>
        <v>150133.78394382892</v>
      </c>
      <c r="CC40" s="564">
        <f>SUM(AV40:AX40)</f>
        <v>163696.03716217031</v>
      </c>
      <c r="CD40" s="564">
        <f>SUM(AY40:BA40)</f>
        <v>178649.11979669536</v>
      </c>
      <c r="CE40" s="564">
        <f>SUM(BB40:BD40)</f>
        <v>149171.48376</v>
      </c>
      <c r="CF40" s="564">
        <f>SUM(BE40:BG40)</f>
        <v>161156.47611471097</v>
      </c>
      <c r="CG40" s="564">
        <f>SUM(BH40:BJ40)</f>
        <v>174196.82788412232</v>
      </c>
      <c r="CH40" s="564">
        <f>SUM(BK40:BM40)</f>
        <v>188388.70334367544</v>
      </c>
      <c r="CI40" s="196"/>
      <c r="CJ40" s="121">
        <f t="shared" ref="CJ40" si="165">SUM(BO40:BR40)</f>
        <v>24432.857839769</v>
      </c>
      <c r="CK40" s="121">
        <f t="shared" ref="CK40" si="166">SUM(BS40:BV40)</f>
        <v>175940.35083774451</v>
      </c>
      <c r="CL40" s="121">
        <f t="shared" ref="CL40" si="167">SUM(BW40:BZ40)</f>
        <v>426794.64728426351</v>
      </c>
      <c r="CM40" s="121">
        <f t="shared" ref="CM40" si="168">SUM(CA40:CD40)</f>
        <v>630307.13844269444</v>
      </c>
      <c r="CN40" s="121">
        <f t="shared" ref="CN40" si="169">SUM(CE40:CH40)</f>
        <v>672913.49110250873</v>
      </c>
      <c r="CO40" s="198"/>
      <c r="CP40" s="139"/>
      <c r="CQ40" s="139"/>
      <c r="CR40" s="202"/>
      <c r="CS40" s="202"/>
      <c r="CT40" s="202"/>
      <c r="CU40" s="202"/>
      <c r="CV40" s="202"/>
      <c r="CW40" s="115"/>
      <c r="CX40" s="386"/>
      <c r="CY40" s="386"/>
      <c r="CZ40" s="386"/>
      <c r="DA40" s="386"/>
      <c r="DB40" s="387"/>
      <c r="DC40" s="386"/>
      <c r="DD40" s="386"/>
      <c r="DE40" s="386"/>
      <c r="DF40" s="386"/>
      <c r="DG40" s="387"/>
      <c r="DH40" s="387"/>
      <c r="DI40" s="387"/>
      <c r="DJ40" s="387"/>
    </row>
    <row r="41" spans="1:114" s="388" customFormat="1" x14ac:dyDescent="0.2">
      <c r="A41" s="284"/>
      <c r="B41" s="139"/>
      <c r="C41" s="139"/>
      <c r="D41" s="139"/>
      <c r="E41" s="139"/>
      <c r="F41" s="556"/>
      <c r="G41" s="556"/>
      <c r="H41" s="556"/>
      <c r="I41" s="556"/>
      <c r="J41" s="556"/>
      <c r="K41" s="556"/>
      <c r="L41" s="556"/>
      <c r="M41" s="556"/>
      <c r="N41" s="556"/>
      <c r="O41" s="556"/>
      <c r="P41" s="556"/>
      <c r="Q41" s="556"/>
      <c r="R41" s="556"/>
      <c r="S41" s="556"/>
      <c r="T41" s="556"/>
      <c r="U41" s="556"/>
      <c r="V41" s="556"/>
      <c r="W41" s="556"/>
      <c r="X41" s="556"/>
      <c r="Y41" s="556"/>
      <c r="Z41" s="556"/>
      <c r="AA41" s="556"/>
      <c r="AB41" s="556"/>
      <c r="AC41" s="556"/>
      <c r="AD41" s="556"/>
      <c r="AE41" s="556"/>
      <c r="AF41" s="556"/>
      <c r="AG41" s="556"/>
      <c r="AH41" s="556"/>
      <c r="AI41" s="556"/>
      <c r="AJ41" s="556"/>
      <c r="AK41" s="556"/>
      <c r="AL41" s="556"/>
      <c r="AM41" s="556"/>
      <c r="AN41" s="556"/>
      <c r="AO41" s="556"/>
      <c r="AP41" s="556"/>
      <c r="AQ41" s="556"/>
      <c r="AR41" s="556"/>
      <c r="AS41" s="556"/>
      <c r="AT41" s="556"/>
      <c r="AU41" s="556"/>
      <c r="AV41" s="556"/>
      <c r="AW41" s="556"/>
      <c r="AX41" s="556"/>
      <c r="AY41" s="556"/>
      <c r="AZ41" s="556"/>
      <c r="BA41" s="556"/>
      <c r="BB41" s="556"/>
      <c r="BC41" s="556"/>
      <c r="BD41" s="556"/>
      <c r="BE41" s="556"/>
      <c r="BF41" s="556"/>
      <c r="BG41" s="556"/>
      <c r="BH41" s="556"/>
      <c r="BI41" s="556"/>
      <c r="BJ41" s="556"/>
      <c r="BK41" s="556"/>
      <c r="BL41" s="556"/>
      <c r="BM41" s="556"/>
      <c r="BN41" s="201"/>
      <c r="BO41" s="564">
        <f t="shared" si="75"/>
        <v>0</v>
      </c>
      <c r="BP41" s="564"/>
      <c r="BQ41" s="564"/>
      <c r="BR41" s="564"/>
      <c r="BS41" s="564"/>
      <c r="BT41" s="564"/>
      <c r="BU41" s="564"/>
      <c r="BV41" s="564"/>
      <c r="BW41" s="564"/>
      <c r="BX41" s="564"/>
      <c r="BY41" s="564"/>
      <c r="BZ41" s="564"/>
      <c r="CA41" s="564"/>
      <c r="CB41" s="564"/>
      <c r="CC41" s="564"/>
      <c r="CD41" s="564"/>
      <c r="CE41" s="564"/>
      <c r="CF41" s="564"/>
      <c r="CG41" s="564"/>
      <c r="CH41" s="564"/>
      <c r="CI41" s="196"/>
      <c r="CJ41" s="121"/>
      <c r="CK41" s="121"/>
      <c r="CL41" s="121"/>
      <c r="CM41" s="121"/>
      <c r="CN41" s="121"/>
      <c r="CO41" s="198"/>
      <c r="CP41" s="139"/>
      <c r="CQ41" s="139"/>
      <c r="CR41" s="202"/>
      <c r="CS41" s="202"/>
      <c r="CT41" s="202"/>
      <c r="CU41" s="202"/>
      <c r="CV41" s="202"/>
      <c r="CW41" s="115"/>
      <c r="CX41" s="386"/>
      <c r="CY41" s="386"/>
      <c r="CZ41" s="386"/>
      <c r="DA41" s="386"/>
      <c r="DB41" s="387"/>
      <c r="DC41" s="386"/>
      <c r="DD41" s="386"/>
      <c r="DE41" s="386"/>
      <c r="DF41" s="386"/>
      <c r="DG41" s="387"/>
      <c r="DH41" s="387"/>
      <c r="DI41" s="387"/>
      <c r="DJ41" s="387"/>
    </row>
    <row r="42" spans="1:114" s="388" customFormat="1" ht="14.25" x14ac:dyDescent="0.2">
      <c r="A42" s="844" t="s">
        <v>570</v>
      </c>
      <c r="B42" s="139"/>
      <c r="C42" s="139"/>
      <c r="D42" s="139"/>
      <c r="E42" s="139"/>
      <c r="F42" s="556"/>
      <c r="G42" s="556"/>
      <c r="H42" s="556"/>
      <c r="I42" s="556"/>
      <c r="J42" s="556"/>
      <c r="K42" s="556"/>
      <c r="L42" s="556"/>
      <c r="M42" s="556"/>
      <c r="N42" s="556"/>
      <c r="O42" s="556"/>
      <c r="P42" s="556"/>
      <c r="Q42" s="556"/>
      <c r="R42" s="556"/>
      <c r="S42" s="556"/>
      <c r="T42" s="556"/>
      <c r="U42" s="556"/>
      <c r="V42" s="556"/>
      <c r="W42" s="556"/>
      <c r="X42" s="556"/>
      <c r="Y42" s="556"/>
      <c r="Z42" s="556"/>
      <c r="AA42" s="556"/>
      <c r="AB42" s="556"/>
      <c r="AC42" s="556"/>
      <c r="AD42" s="556"/>
      <c r="AE42" s="556"/>
      <c r="AF42" s="556"/>
      <c r="AG42" s="556"/>
      <c r="AH42" s="556"/>
      <c r="AI42" s="556"/>
      <c r="AJ42" s="556"/>
      <c r="AK42" s="556"/>
      <c r="AL42" s="556"/>
      <c r="AM42" s="556"/>
      <c r="AN42" s="556"/>
      <c r="AO42" s="556"/>
      <c r="AP42" s="556"/>
      <c r="AQ42" s="556"/>
      <c r="AR42" s="556"/>
      <c r="AS42" s="556"/>
      <c r="AT42" s="556"/>
      <c r="AU42" s="556"/>
      <c r="AV42" s="556"/>
      <c r="AW42" s="556"/>
      <c r="AX42" s="556"/>
      <c r="AY42" s="556"/>
      <c r="AZ42" s="556"/>
      <c r="BA42" s="556"/>
      <c r="BB42" s="556"/>
      <c r="BC42" s="556"/>
      <c r="BD42" s="556"/>
      <c r="BE42" s="556"/>
      <c r="BF42" s="556"/>
      <c r="BG42" s="556"/>
      <c r="BH42" s="556"/>
      <c r="BI42" s="556"/>
      <c r="BJ42" s="556"/>
      <c r="BK42" s="556"/>
      <c r="BL42" s="556"/>
      <c r="BM42" s="556"/>
      <c r="BN42" s="201"/>
      <c r="BO42" s="564"/>
      <c r="BP42" s="564"/>
      <c r="BQ42" s="564"/>
      <c r="BR42" s="564"/>
      <c r="BS42" s="564"/>
      <c r="BT42" s="564"/>
      <c r="BU42" s="564"/>
      <c r="BV42" s="564"/>
      <c r="BW42" s="564"/>
      <c r="BX42" s="564"/>
      <c r="BY42" s="564"/>
      <c r="BZ42" s="564"/>
      <c r="CA42" s="564"/>
      <c r="CB42" s="564"/>
      <c r="CC42" s="564"/>
      <c r="CD42" s="564"/>
      <c r="CE42" s="564"/>
      <c r="CF42" s="564"/>
      <c r="CG42" s="564"/>
      <c r="CH42" s="564"/>
      <c r="CI42" s="196"/>
      <c r="CJ42" s="121"/>
      <c r="CK42" s="121"/>
      <c r="CL42" s="121"/>
      <c r="CM42" s="121"/>
      <c r="CN42" s="121"/>
      <c r="CO42" s="198"/>
      <c r="CP42" s="139"/>
      <c r="CQ42" s="139"/>
      <c r="CR42" s="202"/>
      <c r="CS42" s="202"/>
      <c r="CT42" s="202"/>
      <c r="CU42" s="202"/>
      <c r="CV42" s="202"/>
      <c r="CW42" s="115"/>
      <c r="CX42" s="386"/>
      <c r="CY42" s="386"/>
      <c r="CZ42" s="386"/>
      <c r="DA42" s="386"/>
      <c r="DB42" s="387"/>
      <c r="DC42" s="386"/>
      <c r="DD42" s="386"/>
      <c r="DE42" s="386"/>
      <c r="DF42" s="386"/>
      <c r="DG42" s="387"/>
      <c r="DH42" s="387"/>
      <c r="DI42" s="387"/>
      <c r="DJ42" s="387"/>
    </row>
    <row r="43" spans="1:114" s="388" customFormat="1" x14ac:dyDescent="0.2">
      <c r="A43" s="284"/>
      <c r="B43" s="139"/>
      <c r="C43" s="139"/>
      <c r="D43" s="139"/>
      <c r="E43" s="139"/>
      <c r="F43" s="556"/>
      <c r="G43" s="556"/>
      <c r="H43" s="556"/>
      <c r="I43" s="556"/>
      <c r="J43" s="556"/>
      <c r="K43" s="556"/>
      <c r="L43" s="556"/>
      <c r="M43" s="556"/>
      <c r="N43" s="556"/>
      <c r="O43" s="556"/>
      <c r="P43" s="556"/>
      <c r="Q43" s="556"/>
      <c r="R43" s="556"/>
      <c r="S43" s="556"/>
      <c r="T43" s="556"/>
      <c r="U43" s="556"/>
      <c r="V43" s="556"/>
      <c r="W43" s="556"/>
      <c r="X43" s="556"/>
      <c r="Y43" s="556"/>
      <c r="Z43" s="556"/>
      <c r="AA43" s="556"/>
      <c r="AB43" s="556"/>
      <c r="AC43" s="556"/>
      <c r="AD43" s="556"/>
      <c r="AE43" s="556"/>
      <c r="AF43" s="556"/>
      <c r="AG43" s="556"/>
      <c r="AH43" s="556"/>
      <c r="AI43" s="556"/>
      <c r="AJ43" s="556"/>
      <c r="AK43" s="556"/>
      <c r="AL43" s="556"/>
      <c r="AM43" s="556"/>
      <c r="AN43" s="556"/>
      <c r="AO43" s="556"/>
      <c r="AP43" s="556"/>
      <c r="AQ43" s="556"/>
      <c r="AR43" s="556"/>
      <c r="AS43" s="556"/>
      <c r="AT43" s="556"/>
      <c r="AU43" s="556"/>
      <c r="AV43" s="556"/>
      <c r="AW43" s="556"/>
      <c r="AX43" s="556"/>
      <c r="AY43" s="556"/>
      <c r="AZ43" s="556"/>
      <c r="BA43" s="556"/>
      <c r="BB43" s="556"/>
      <c r="BC43" s="556"/>
      <c r="BD43" s="556"/>
      <c r="BE43" s="556"/>
      <c r="BF43" s="556"/>
      <c r="BG43" s="556"/>
      <c r="BH43" s="556"/>
      <c r="BI43" s="556"/>
      <c r="BJ43" s="556"/>
      <c r="BK43" s="556"/>
      <c r="BL43" s="556"/>
      <c r="BM43" s="556"/>
      <c r="BN43" s="201"/>
      <c r="BO43" s="564"/>
      <c r="BP43" s="564"/>
      <c r="BQ43" s="564"/>
      <c r="BR43" s="564"/>
      <c r="BS43" s="564"/>
      <c r="BT43" s="564"/>
      <c r="BU43" s="564"/>
      <c r="BV43" s="564"/>
      <c r="BW43" s="564"/>
      <c r="BX43" s="564"/>
      <c r="BY43" s="564"/>
      <c r="BZ43" s="564"/>
      <c r="CA43" s="564"/>
      <c r="CB43" s="564"/>
      <c r="CC43" s="564"/>
      <c r="CD43" s="564"/>
      <c r="CE43" s="564"/>
      <c r="CF43" s="564"/>
      <c r="CG43" s="564"/>
      <c r="CH43" s="564"/>
      <c r="CI43" s="196"/>
      <c r="CJ43" s="121"/>
      <c r="CK43" s="121"/>
      <c r="CL43" s="121"/>
      <c r="CM43" s="121"/>
      <c r="CN43" s="121"/>
      <c r="CO43" s="198"/>
      <c r="CP43" s="139"/>
      <c r="CQ43" s="139"/>
      <c r="CR43" s="202"/>
      <c r="CS43" s="202"/>
      <c r="CT43" s="202"/>
      <c r="CU43" s="202"/>
      <c r="CV43" s="202"/>
      <c r="CW43" s="115"/>
      <c r="CX43" s="386"/>
      <c r="CY43" s="386"/>
      <c r="CZ43" s="386"/>
      <c r="DA43" s="386"/>
      <c r="DB43" s="387"/>
      <c r="DC43" s="386"/>
      <c r="DD43" s="386"/>
      <c r="DE43" s="386"/>
      <c r="DF43" s="386"/>
      <c r="DG43" s="387"/>
      <c r="DH43" s="387"/>
      <c r="DI43" s="387"/>
      <c r="DJ43" s="387"/>
    </row>
    <row r="44" spans="1:114" s="388" customFormat="1" x14ac:dyDescent="0.2">
      <c r="A44" s="740" t="s">
        <v>567</v>
      </c>
      <c r="B44" s="139"/>
      <c r="C44" s="139"/>
      <c r="D44" s="139"/>
      <c r="E44" s="139"/>
      <c r="F44" s="556">
        <f t="shared" ref="F44:Q44" si="170">+F14-F20</f>
        <v>0</v>
      </c>
      <c r="G44" s="556">
        <f t="shared" si="170"/>
        <v>0</v>
      </c>
      <c r="H44" s="556"/>
      <c r="I44" s="556"/>
      <c r="J44" s="556"/>
      <c r="K44" s="556"/>
      <c r="L44" s="556">
        <f t="shared" si="170"/>
        <v>59921.297500000001</v>
      </c>
      <c r="M44" s="556">
        <f t="shared" si="170"/>
        <v>85897.686750000008</v>
      </c>
      <c r="N44" s="556">
        <f t="shared" si="170"/>
        <v>113666.99277500001</v>
      </c>
      <c r="O44" s="556">
        <f t="shared" si="170"/>
        <v>133767.09060749999</v>
      </c>
      <c r="P44" s="556">
        <f t="shared" si="170"/>
        <v>156897.21778975002</v>
      </c>
      <c r="Q44" s="556">
        <f t="shared" si="170"/>
        <v>183966.38312667501</v>
      </c>
      <c r="R44" s="556">
        <f>+R14-R20</f>
        <v>201000</v>
      </c>
      <c r="S44" s="556">
        <f t="shared" ref="S44:BM44" si="171">+S14-S20</f>
        <v>218670</v>
      </c>
      <c r="T44" s="556">
        <f t="shared" si="171"/>
        <v>237936.9</v>
      </c>
      <c r="U44" s="556">
        <f t="shared" si="171"/>
        <v>258948.48299999998</v>
      </c>
      <c r="V44" s="556">
        <f t="shared" si="171"/>
        <v>281866.47681000002</v>
      </c>
      <c r="W44" s="556">
        <f t="shared" si="171"/>
        <v>306867.8901867001</v>
      </c>
      <c r="X44" s="556">
        <f t="shared" si="171"/>
        <v>334146.47849976912</v>
      </c>
      <c r="Y44" s="556">
        <f t="shared" si="171"/>
        <v>363914.35159475298</v>
      </c>
      <c r="Z44" s="556">
        <f t="shared" si="171"/>
        <v>396403.73776638572</v>
      </c>
      <c r="AA44" s="556">
        <f t="shared" si="171"/>
        <v>431868.91912603268</v>
      </c>
      <c r="AB44" s="556">
        <f t="shared" si="171"/>
        <v>470588.3551524551</v>
      </c>
      <c r="AC44" s="556">
        <f t="shared" si="171"/>
        <v>512867.01286948693</v>
      </c>
      <c r="AD44" s="556">
        <f t="shared" si="171"/>
        <v>535000</v>
      </c>
      <c r="AE44" s="556">
        <f t="shared" si="171"/>
        <v>564200</v>
      </c>
      <c r="AF44" s="556">
        <f t="shared" si="171"/>
        <v>595279</v>
      </c>
      <c r="AG44" s="556">
        <f t="shared" si="171"/>
        <v>628365.23</v>
      </c>
      <c r="AH44" s="556">
        <f t="shared" si="171"/>
        <v>663595.83010000014</v>
      </c>
      <c r="AI44" s="556">
        <f t="shared" si="171"/>
        <v>701117.47288700019</v>
      </c>
      <c r="AJ44" s="556">
        <f t="shared" si="171"/>
        <v>741087.02936269017</v>
      </c>
      <c r="AK44" s="556">
        <f t="shared" si="171"/>
        <v>783672.2814591506</v>
      </c>
      <c r="AL44" s="556">
        <f t="shared" si="171"/>
        <v>829052.68440318445</v>
      </c>
      <c r="AM44" s="556">
        <f t="shared" si="171"/>
        <v>877420.18241813884</v>
      </c>
      <c r="AN44" s="556">
        <f t="shared" si="171"/>
        <v>928980.08149627445</v>
      </c>
      <c r="AO44" s="556">
        <f t="shared" si="171"/>
        <v>983951.98323605699</v>
      </c>
      <c r="AP44" s="556">
        <f t="shared" si="171"/>
        <v>1016670</v>
      </c>
      <c r="AQ44" s="556">
        <f t="shared" si="171"/>
        <v>1047336.7</v>
      </c>
      <c r="AR44" s="556">
        <f t="shared" si="171"/>
        <v>1079027.5669999998</v>
      </c>
      <c r="AS44" s="556">
        <f t="shared" si="171"/>
        <v>1111777.9551699997</v>
      </c>
      <c r="AT44" s="556">
        <f t="shared" si="171"/>
        <v>1145624.4511591997</v>
      </c>
      <c r="AU44" s="556">
        <f t="shared" si="171"/>
        <v>1180604.9171836041</v>
      </c>
      <c r="AV44" s="556">
        <f t="shared" si="171"/>
        <v>1216758.5356212012</v>
      </c>
      <c r="AW44" s="556">
        <f t="shared" si="171"/>
        <v>1254125.8551674755</v>
      </c>
      <c r="AX44" s="556">
        <f t="shared" si="171"/>
        <v>1292748.8386058647</v>
      </c>
      <c r="AY44" s="556">
        <f t="shared" si="171"/>
        <v>1332670.9122496732</v>
      </c>
      <c r="AZ44" s="556">
        <f t="shared" si="171"/>
        <v>1373937.0171139406</v>
      </c>
      <c r="BA44" s="556">
        <f t="shared" si="171"/>
        <v>1416593.6618778128</v>
      </c>
      <c r="BB44" s="556">
        <f t="shared" si="171"/>
        <v>1452840</v>
      </c>
      <c r="BC44" s="556">
        <f t="shared" si="171"/>
        <v>1492168.4</v>
      </c>
      <c r="BD44" s="556">
        <f t="shared" si="171"/>
        <v>1532634.084</v>
      </c>
      <c r="BE44" s="556">
        <f t="shared" si="171"/>
        <v>1574270.7448400001</v>
      </c>
      <c r="BF44" s="556">
        <f t="shared" si="171"/>
        <v>1617113.0818884</v>
      </c>
      <c r="BG44" s="556">
        <f t="shared" si="171"/>
        <v>1661196.8311952839</v>
      </c>
      <c r="BH44" s="556">
        <f t="shared" si="171"/>
        <v>1706558.7965498769</v>
      </c>
      <c r="BI44" s="556">
        <f t="shared" si="171"/>
        <v>1753236.8814692947</v>
      </c>
      <c r="BJ44" s="556">
        <f t="shared" si="171"/>
        <v>1801270.1221465243</v>
      </c>
      <c r="BK44" s="556">
        <f t="shared" si="171"/>
        <v>1850698.7213864026</v>
      </c>
      <c r="BL44" s="556">
        <f t="shared" si="171"/>
        <v>1901564.0835592321</v>
      </c>
      <c r="BM44" s="556">
        <f t="shared" si="171"/>
        <v>1953908.8506025588</v>
      </c>
      <c r="BN44" s="201"/>
      <c r="BO44" s="564">
        <f>SUM(F44:H44)</f>
        <v>0</v>
      </c>
      <c r="BP44" s="564">
        <f>SUM(I44:K44)</f>
        <v>0</v>
      </c>
      <c r="BQ44" s="564">
        <f>SUM(L44:N44)</f>
        <v>259485.97702500003</v>
      </c>
      <c r="BR44" s="564">
        <f>SUM(O44:Q44)</f>
        <v>474630.69152392505</v>
      </c>
      <c r="BS44" s="564">
        <f>SUM(R44:T44)</f>
        <v>657606.9</v>
      </c>
      <c r="BT44" s="564">
        <f>SUM(U44:W44)</f>
        <v>847682.84999670018</v>
      </c>
      <c r="BU44" s="564">
        <f>SUM(X44:Z44)</f>
        <v>1094464.5678609079</v>
      </c>
      <c r="BV44" s="564">
        <f>SUM(AA44:AC44)</f>
        <v>1415324.2871479746</v>
      </c>
      <c r="BW44" s="564">
        <f>SUM(AD44:AF44)</f>
        <v>1694479</v>
      </c>
      <c r="BX44" s="564">
        <f>SUM(AG44:AI44)</f>
        <v>1993078.5329870004</v>
      </c>
      <c r="BY44" s="564">
        <f>SUM(AJ44:AL44)</f>
        <v>2353811.9952250253</v>
      </c>
      <c r="BZ44" s="564">
        <f>SUM(AM44:AO44)</f>
        <v>2790352.2471504705</v>
      </c>
      <c r="CA44" s="564">
        <f>SUM(AP44:AR44)</f>
        <v>3143034.267</v>
      </c>
      <c r="CB44" s="564">
        <f>SUM(AS44:AU44)</f>
        <v>3438007.3235128038</v>
      </c>
      <c r="CC44" s="564">
        <f>SUM(AV44:AX44)</f>
        <v>3763633.2293945411</v>
      </c>
      <c r="CD44" s="564">
        <f>SUM(AY44:BA44)</f>
        <v>4123201.5912414268</v>
      </c>
      <c r="CE44" s="564">
        <f>SUM(BB44:BD44)</f>
        <v>4477642.4840000002</v>
      </c>
      <c r="CF44" s="564">
        <f>SUM(BE44:BG44)</f>
        <v>4852580.6579236835</v>
      </c>
      <c r="CG44" s="564">
        <f>SUM(BH44:BJ44)</f>
        <v>5261065.8001656961</v>
      </c>
      <c r="CH44" s="564">
        <f t="shared" ref="CH44:CH46" si="172">SUM(BK44:BM44)</f>
        <v>5706171.6555481935</v>
      </c>
      <c r="CI44" s="196"/>
      <c r="CJ44" s="121">
        <f t="shared" ref="CJ44" si="173">SUM(BO44:BR44)</f>
        <v>734116.66854892508</v>
      </c>
      <c r="CK44" s="121">
        <f t="shared" ref="CK44" si="174">SUM(BS44:BV44)</f>
        <v>4015078.6050055828</v>
      </c>
      <c r="CL44" s="121">
        <f t="shared" ref="CL44" si="175">SUM(BW44:BZ44)</f>
        <v>8831721.7753624953</v>
      </c>
      <c r="CM44" s="121">
        <f t="shared" ref="CM44" si="176">SUM(CA44:CD44)</f>
        <v>14467876.411148772</v>
      </c>
      <c r="CN44" s="121">
        <f t="shared" ref="CN44" si="177">SUM(CE44:CH44)</f>
        <v>20297460.597637575</v>
      </c>
      <c r="CO44" s="198"/>
      <c r="CP44" s="139"/>
      <c r="CQ44" s="139"/>
      <c r="CR44" s="202"/>
      <c r="CS44" s="202"/>
      <c r="CT44" s="202"/>
      <c r="CU44" s="202"/>
      <c r="CV44" s="202"/>
      <c r="CW44" s="115"/>
      <c r="CX44" s="386"/>
      <c r="CY44" s="386"/>
      <c r="CZ44" s="386"/>
      <c r="DA44" s="386"/>
      <c r="DB44" s="387"/>
      <c r="DC44" s="386"/>
      <c r="DD44" s="386"/>
      <c r="DE44" s="386"/>
      <c r="DF44" s="386"/>
      <c r="DG44" s="387"/>
      <c r="DH44" s="387"/>
      <c r="DI44" s="387"/>
      <c r="DJ44" s="387"/>
    </row>
    <row r="45" spans="1:114" s="388" customFormat="1" x14ac:dyDescent="0.2">
      <c r="A45" s="740" t="s">
        <v>737</v>
      </c>
      <c r="B45" s="139"/>
      <c r="C45" s="139"/>
      <c r="D45" s="139"/>
      <c r="E45" s="139"/>
      <c r="F45" s="556">
        <f>+Assumptions!$B$79</f>
        <v>3.3333333333333332E-4</v>
      </c>
      <c r="G45" s="556">
        <f>+Assumptions!$B$79</f>
        <v>3.3333333333333332E-4</v>
      </c>
      <c r="H45" s="556">
        <f>+Assumptions!$B$79</f>
        <v>3.3333333333333332E-4</v>
      </c>
      <c r="I45" s="556">
        <f>+Assumptions!$B$79</f>
        <v>3.3333333333333332E-4</v>
      </c>
      <c r="J45" s="556">
        <f>+Assumptions!$B$79</f>
        <v>3.3333333333333332E-4</v>
      </c>
      <c r="K45" s="556">
        <f>+Assumptions!$B$79</f>
        <v>3.3333333333333332E-4</v>
      </c>
      <c r="L45" s="941">
        <f>(+L14-L20)*Assumptions!B77</f>
        <v>299.60648750000001</v>
      </c>
      <c r="M45" s="941">
        <f>(+M14-M20)*Assumptions!B77</f>
        <v>429.48843375000007</v>
      </c>
      <c r="N45" s="941">
        <f>(+N14-N20)*Assumptions!B77</f>
        <v>568.33496387500008</v>
      </c>
      <c r="O45" s="941">
        <f>(+O14-O20)*Assumptions!B77</f>
        <v>668.83545303749997</v>
      </c>
      <c r="P45" s="941">
        <f>(+P14-P20)*Assumptions!B77</f>
        <v>784.48608894875008</v>
      </c>
      <c r="Q45" s="941">
        <f>(+Q14-Q20)*Assumptions!B77</f>
        <v>919.83191563337505</v>
      </c>
      <c r="R45" s="556">
        <f>+Assumptions!$C$79</f>
        <v>6.6666666666666664E-4</v>
      </c>
      <c r="S45" s="556">
        <f>+Assumptions!$C$79</f>
        <v>6.6666666666666664E-4</v>
      </c>
      <c r="T45" s="556">
        <f>+Assumptions!$C$79</f>
        <v>6.6666666666666664E-4</v>
      </c>
      <c r="U45" s="556">
        <f>+Assumptions!$C$79</f>
        <v>6.6666666666666664E-4</v>
      </c>
      <c r="V45" s="556">
        <f>+Assumptions!$C$79</f>
        <v>6.6666666666666664E-4</v>
      </c>
      <c r="W45" s="556">
        <f>+Assumptions!$C$79</f>
        <v>6.6666666666666664E-4</v>
      </c>
      <c r="X45" s="556">
        <f>+Assumptions!$C$79</f>
        <v>6.6666666666666664E-4</v>
      </c>
      <c r="Y45" s="556">
        <f>+Assumptions!$C$79</f>
        <v>6.6666666666666664E-4</v>
      </c>
      <c r="Z45" s="556">
        <f>+Assumptions!$C$79</f>
        <v>6.6666666666666664E-4</v>
      </c>
      <c r="AA45" s="556">
        <f>+Assumptions!$C$79</f>
        <v>6.6666666666666664E-4</v>
      </c>
      <c r="AB45" s="556">
        <f>+Assumptions!$C$79</f>
        <v>6.6666666666666664E-4</v>
      </c>
      <c r="AC45" s="556">
        <f>+Assumptions!$C$79</f>
        <v>6.6666666666666664E-4</v>
      </c>
      <c r="AD45" s="556">
        <f>+Assumptions!$D$79</f>
        <v>6.6666666666666664E-4</v>
      </c>
      <c r="AE45" s="556">
        <f>+Assumptions!$D$79</f>
        <v>6.6666666666666664E-4</v>
      </c>
      <c r="AF45" s="556">
        <f>+Assumptions!$D$79</f>
        <v>6.6666666666666664E-4</v>
      </c>
      <c r="AG45" s="556">
        <f>+Assumptions!$D$79</f>
        <v>6.6666666666666664E-4</v>
      </c>
      <c r="AH45" s="556">
        <f>+Assumptions!$D$79</f>
        <v>6.6666666666666664E-4</v>
      </c>
      <c r="AI45" s="556">
        <f>+Assumptions!$D$79</f>
        <v>6.6666666666666664E-4</v>
      </c>
      <c r="AJ45" s="556">
        <f>+Assumptions!$D$79</f>
        <v>6.6666666666666664E-4</v>
      </c>
      <c r="AK45" s="556">
        <f>+Assumptions!$D$79</f>
        <v>6.6666666666666664E-4</v>
      </c>
      <c r="AL45" s="556">
        <f>+Assumptions!$D$79</f>
        <v>6.6666666666666664E-4</v>
      </c>
      <c r="AM45" s="556">
        <f>+Assumptions!$D$79</f>
        <v>6.6666666666666664E-4</v>
      </c>
      <c r="AN45" s="556">
        <f>+Assumptions!$D$79</f>
        <v>6.6666666666666664E-4</v>
      </c>
      <c r="AO45" s="556">
        <f>+Assumptions!$D$79</f>
        <v>6.6666666666666664E-4</v>
      </c>
      <c r="AP45" s="556">
        <f>+Assumptions!$E$79</f>
        <v>6.6666666666666664E-4</v>
      </c>
      <c r="AQ45" s="556">
        <f>+Assumptions!$E$79</f>
        <v>6.6666666666666664E-4</v>
      </c>
      <c r="AR45" s="556">
        <f>+Assumptions!$E$79</f>
        <v>6.6666666666666664E-4</v>
      </c>
      <c r="AS45" s="556">
        <f>+Assumptions!$E$79</f>
        <v>6.6666666666666664E-4</v>
      </c>
      <c r="AT45" s="556">
        <f>+Assumptions!$E$79</f>
        <v>6.6666666666666664E-4</v>
      </c>
      <c r="AU45" s="556">
        <f>+Assumptions!$E$79</f>
        <v>6.6666666666666664E-4</v>
      </c>
      <c r="AV45" s="556">
        <f>+Assumptions!$E$79</f>
        <v>6.6666666666666664E-4</v>
      </c>
      <c r="AW45" s="556">
        <f>+Assumptions!$E$79</f>
        <v>6.6666666666666664E-4</v>
      </c>
      <c r="AX45" s="556">
        <f>+Assumptions!$E$79</f>
        <v>6.6666666666666664E-4</v>
      </c>
      <c r="AY45" s="556">
        <f>+Assumptions!$E$79</f>
        <v>6.6666666666666664E-4</v>
      </c>
      <c r="AZ45" s="556">
        <f>+Assumptions!$E$79</f>
        <v>6.6666666666666664E-4</v>
      </c>
      <c r="BA45" s="556">
        <f>+Assumptions!$E$79</f>
        <v>6.6666666666666664E-4</v>
      </c>
      <c r="BB45" s="556">
        <f>+Assumptions!$F$79</f>
        <v>6.6666666666666664E-4</v>
      </c>
      <c r="BC45" s="556">
        <f>+Assumptions!$F$79</f>
        <v>6.6666666666666664E-4</v>
      </c>
      <c r="BD45" s="556">
        <f>+Assumptions!$F$79</f>
        <v>6.6666666666666664E-4</v>
      </c>
      <c r="BE45" s="556">
        <f>+Assumptions!$F$79</f>
        <v>6.6666666666666664E-4</v>
      </c>
      <c r="BF45" s="556">
        <f>+Assumptions!$F$79</f>
        <v>6.6666666666666664E-4</v>
      </c>
      <c r="BG45" s="556">
        <f>+Assumptions!$F$79</f>
        <v>6.6666666666666664E-4</v>
      </c>
      <c r="BH45" s="556">
        <f>+Assumptions!$F$79</f>
        <v>6.6666666666666664E-4</v>
      </c>
      <c r="BI45" s="556">
        <f>+Assumptions!$F$79</f>
        <v>6.6666666666666664E-4</v>
      </c>
      <c r="BJ45" s="556">
        <f>+Assumptions!$F$79</f>
        <v>6.6666666666666664E-4</v>
      </c>
      <c r="BK45" s="556">
        <f>+Assumptions!$F$79</f>
        <v>6.6666666666666664E-4</v>
      </c>
      <c r="BL45" s="556">
        <f>+Assumptions!$F$79</f>
        <v>6.6666666666666664E-4</v>
      </c>
      <c r="BM45" s="556">
        <f>+Assumptions!$F$79</f>
        <v>6.6666666666666664E-4</v>
      </c>
      <c r="BN45" s="201"/>
      <c r="BO45" s="564">
        <f>SUM(F45:H45)</f>
        <v>1E-3</v>
      </c>
      <c r="BP45" s="564">
        <f>SUM(I45:K45)</f>
        <v>1E-3</v>
      </c>
      <c r="BQ45" s="564">
        <f>SUM(L45:N45)</f>
        <v>1297.4298851250001</v>
      </c>
      <c r="BR45" s="564">
        <f>SUM(O45:Q45)</f>
        <v>2373.153457619625</v>
      </c>
      <c r="BS45" s="564">
        <f>SUM(R45:T45)</f>
        <v>2E-3</v>
      </c>
      <c r="BT45" s="564">
        <f>SUM(U45:W45)</f>
        <v>2E-3</v>
      </c>
      <c r="BU45" s="564">
        <f>SUM(X45:Z45)</f>
        <v>2E-3</v>
      </c>
      <c r="BV45" s="564">
        <f>SUM(AA45:AC45)</f>
        <v>2E-3</v>
      </c>
      <c r="BW45" s="564">
        <f>SUM(AD45:AF45)</f>
        <v>2E-3</v>
      </c>
      <c r="BX45" s="564">
        <f>SUM(AG45:AI45)</f>
        <v>2E-3</v>
      </c>
      <c r="BY45" s="564">
        <f>SUM(AJ45:AL45)</f>
        <v>2E-3</v>
      </c>
      <c r="BZ45" s="564">
        <f>SUM(AM45:AO45)</f>
        <v>2E-3</v>
      </c>
      <c r="CA45" s="564">
        <f>SUM(AP45:AR45)</f>
        <v>2E-3</v>
      </c>
      <c r="CB45" s="564">
        <f>SUM(AS45:AU45)</f>
        <v>2E-3</v>
      </c>
      <c r="CC45" s="564">
        <f>SUM(AV45:AX45)</f>
        <v>2E-3</v>
      </c>
      <c r="CD45" s="564">
        <f>SUM(AY45:BA45)</f>
        <v>2E-3</v>
      </c>
      <c r="CE45" s="564">
        <f>SUM(BB45:BD45)</f>
        <v>2E-3</v>
      </c>
      <c r="CF45" s="564">
        <f>SUM(BE45:BG45)</f>
        <v>2E-3</v>
      </c>
      <c r="CG45" s="564">
        <f t="shared" ref="CG45:CG48" si="178">SUM(BH45:BJ45)</f>
        <v>2E-3</v>
      </c>
      <c r="CH45" s="564">
        <f t="shared" si="172"/>
        <v>2E-3</v>
      </c>
      <c r="CI45" s="196"/>
      <c r="CJ45" s="121">
        <f t="shared" ref="CJ45:CJ48" si="179">SUM(BO45:BR45)</f>
        <v>3670.585342744625</v>
      </c>
      <c r="CK45" s="121">
        <f t="shared" ref="CK45:CK48" si="180">SUM(BS45:BV45)</f>
        <v>8.0000000000000002E-3</v>
      </c>
      <c r="CL45" s="121">
        <f t="shared" ref="CL45:CL48" si="181">SUM(BW45:BZ45)</f>
        <v>8.0000000000000002E-3</v>
      </c>
      <c r="CM45" s="121">
        <f t="shared" ref="CM45:CM48" si="182">SUM(CA45:CD45)</f>
        <v>8.0000000000000002E-3</v>
      </c>
      <c r="CN45" s="121">
        <f t="shared" ref="CN45:CN48" si="183">SUM(CE45:CH45)</f>
        <v>8.0000000000000002E-3</v>
      </c>
      <c r="CO45" s="198"/>
      <c r="CP45" s="139"/>
      <c r="CQ45" s="139"/>
      <c r="CR45" s="202"/>
      <c r="CS45" s="202"/>
      <c r="CT45" s="202"/>
      <c r="CU45" s="202"/>
      <c r="CV45" s="202"/>
      <c r="CW45" s="115"/>
      <c r="CX45" s="386"/>
      <c r="CY45" s="386"/>
      <c r="CZ45" s="386"/>
      <c r="DA45" s="386"/>
      <c r="DB45" s="387"/>
      <c r="DC45" s="386"/>
      <c r="DD45" s="386"/>
      <c r="DE45" s="386"/>
      <c r="DF45" s="386"/>
      <c r="DG45" s="387"/>
      <c r="DH45" s="387"/>
      <c r="DI45" s="387"/>
      <c r="DJ45" s="387"/>
    </row>
    <row r="46" spans="1:114" s="388" customFormat="1" x14ac:dyDescent="0.2">
      <c r="A46" s="740" t="s">
        <v>736</v>
      </c>
      <c r="B46" s="139"/>
      <c r="C46" s="139"/>
      <c r="D46" s="139"/>
      <c r="E46" s="139"/>
      <c r="F46" s="556">
        <f>+Assumptions!$B$81*Details!F44/1000</f>
        <v>0</v>
      </c>
      <c r="G46" s="556">
        <f>+Assumptions!$B$81*Details!G44/1000</f>
        <v>0</v>
      </c>
      <c r="H46" s="556">
        <f>+Assumptions!$B$81*Details!H44/1000</f>
        <v>0</v>
      </c>
      <c r="I46" s="556">
        <f>+Assumptions!$B$81*Details!I44/1000</f>
        <v>0</v>
      </c>
      <c r="J46" s="556">
        <f>+Assumptions!$B$81*Details!J44/1000</f>
        <v>0</v>
      </c>
      <c r="K46" s="556">
        <f>+Assumptions!$B$81*Details!K44/1000</f>
        <v>0</v>
      </c>
      <c r="L46" s="941">
        <f>(10957/Assumptions!$B$78)*L45</f>
        <v>218852.55223583334</v>
      </c>
      <c r="M46" s="941">
        <f>(10957/Assumptions!$B$78)*M45</f>
        <v>313726.98457325005</v>
      </c>
      <c r="N46" s="941">
        <f>(10957/Assumptions!$B$78)*N45</f>
        <v>415149.74661189172</v>
      </c>
      <c r="O46" s="941">
        <f>(10957/Assumptions!$B$78)*O45</f>
        <v>488562.00392879249</v>
      </c>
      <c r="P46" s="941">
        <f>(10957/Assumptions!$B$78)*P45</f>
        <v>573040.93844076362</v>
      </c>
      <c r="Q46" s="941">
        <f>(10957/Assumptions!$B$78)*Q45</f>
        <v>671906.55330632604</v>
      </c>
      <c r="R46" s="556">
        <f>+Assumptions!$C$81*Details!R44/1000</f>
        <v>703.5</v>
      </c>
      <c r="S46" s="556">
        <f>+Assumptions!$C$81*Details!S44/1000</f>
        <v>765.34500000000003</v>
      </c>
      <c r="T46" s="556">
        <f>+Assumptions!$C$81*Details!T44/1000</f>
        <v>832.77915000000007</v>
      </c>
      <c r="U46" s="556">
        <f>+Assumptions!$C$81*Details!U44/1000</f>
        <v>906.31969049999987</v>
      </c>
      <c r="V46" s="556">
        <f>+Assumptions!$C$81*Details!V44/1000</f>
        <v>986.53266883500009</v>
      </c>
      <c r="W46" s="556">
        <f>+Assumptions!$C$81*Details!W44/1000</f>
        <v>1074.0376156534503</v>
      </c>
      <c r="X46" s="556">
        <f>+Assumptions!$C$81*Details!X44/1000</f>
        <v>1169.5126747491918</v>
      </c>
      <c r="Y46" s="556">
        <f>+Assumptions!$C$81*Details!Y44/1000</f>
        <v>1273.7002305816354</v>
      </c>
      <c r="Z46" s="556">
        <f>+Assumptions!$C$81*Details!Z44/1000</f>
        <v>1387.4130821823501</v>
      </c>
      <c r="AA46" s="556">
        <f>+Assumptions!$C$81*Details!AA44/1000</f>
        <v>1511.5412169411143</v>
      </c>
      <c r="AB46" s="556">
        <f>+Assumptions!$C$81*Details!AB44/1000</f>
        <v>1647.0592430335928</v>
      </c>
      <c r="AC46" s="556">
        <f>+Assumptions!$C$81*Details!AC44/1000</f>
        <v>1795.0345450432042</v>
      </c>
      <c r="AD46" s="556">
        <f>+Assumptions!$D$81*Details!AD44/1000</f>
        <v>2006.25</v>
      </c>
      <c r="AE46" s="556">
        <f>+Assumptions!$D$81*Details!AE44/1000</f>
        <v>2115.75</v>
      </c>
      <c r="AF46" s="556">
        <f>+Assumptions!$D$81*Details!AF44/1000</f>
        <v>2232.2962499999999</v>
      </c>
      <c r="AG46" s="556">
        <f>+Assumptions!$D$81*Details!AG44/1000</f>
        <v>2356.3696124999997</v>
      </c>
      <c r="AH46" s="556">
        <f>+Assumptions!$D$81*Details!AH44/1000</f>
        <v>2488.4843628750004</v>
      </c>
      <c r="AI46" s="556">
        <f>+Assumptions!$D$81*Details!AI44/1000</f>
        <v>2629.1905233262505</v>
      </c>
      <c r="AJ46" s="556">
        <f>+Assumptions!$D$81*Details!AJ44/1000</f>
        <v>2779.0763601100884</v>
      </c>
      <c r="AK46" s="556">
        <f>+Assumptions!$D$81*Details!AK44/1000</f>
        <v>2938.7710554718146</v>
      </c>
      <c r="AL46" s="556">
        <f>+Assumptions!$D$81*Details!AL44/1000</f>
        <v>3108.9475665119417</v>
      </c>
      <c r="AM46" s="556">
        <f>+Assumptions!$D$81*Details!AM44/1000</f>
        <v>3290.3256840680206</v>
      </c>
      <c r="AN46" s="556">
        <f>+Assumptions!$D$81*Details!AN44/1000</f>
        <v>3483.6753056110292</v>
      </c>
      <c r="AO46" s="556">
        <f>+Assumptions!$D$81*Details!AO44/1000</f>
        <v>3689.8199371352134</v>
      </c>
      <c r="AP46" s="556">
        <f>+Assumptions!$E$81*Details!AP44/1000</f>
        <v>4066.68</v>
      </c>
      <c r="AQ46" s="556">
        <f>+Assumptions!$E$81*Details!AQ44/1000</f>
        <v>4189.3468000000003</v>
      </c>
      <c r="AR46" s="556">
        <f>+Assumptions!$E$81*Details!AR44/1000</f>
        <v>4316.1102679999995</v>
      </c>
      <c r="AS46" s="556">
        <f>+Assumptions!$E$81*Details!AS44/1000</f>
        <v>4447.1118206799993</v>
      </c>
      <c r="AT46" s="556">
        <f>+Assumptions!$E$81*Details!AT44/1000</f>
        <v>4582.4978046367987</v>
      </c>
      <c r="AU46" s="556">
        <f>+Assumptions!$E$81*Details!AU44/1000</f>
        <v>4722.4196687344165</v>
      </c>
      <c r="AV46" s="556">
        <f>+Assumptions!$E$81*Details!AV44/1000</f>
        <v>4867.0341424848048</v>
      </c>
      <c r="AW46" s="556">
        <f>+Assumptions!$E$81*Details!AW44/1000</f>
        <v>5016.503420669902</v>
      </c>
      <c r="AX46" s="556">
        <f>+Assumptions!$E$81*Details!AX44/1000</f>
        <v>5170.9953544234586</v>
      </c>
      <c r="AY46" s="556">
        <f>+Assumptions!$E$81*Details!AY44/1000</f>
        <v>5330.6836489986927</v>
      </c>
      <c r="AZ46" s="556">
        <f>+Assumptions!$E$81*Details!AZ44/1000</f>
        <v>5495.7480684557622</v>
      </c>
      <c r="BA46" s="556">
        <f>+Assumptions!$E$81*Details!BA44/1000</f>
        <v>5666.3746475112512</v>
      </c>
      <c r="BB46" s="556">
        <f>+Assumptions!$F$81*Details!BB44/1000</f>
        <v>6174.57</v>
      </c>
      <c r="BC46" s="556">
        <f>+Assumptions!$F$81*Details!BC44/1000</f>
        <v>6341.7156999999988</v>
      </c>
      <c r="BD46" s="556">
        <f>+Assumptions!$F$81*Details!BD44/1000</f>
        <v>6513.6948569999995</v>
      </c>
      <c r="BE46" s="556">
        <f>+Assumptions!$F$81*Details!BE44/1000</f>
        <v>6690.6506655700005</v>
      </c>
      <c r="BF46" s="556">
        <f>+Assumptions!$F$81*Details!BF44/1000</f>
        <v>6872.7305980256997</v>
      </c>
      <c r="BG46" s="556">
        <f>+Assumptions!$F$81*Details!BG44/1000</f>
        <v>7060.0865325799568</v>
      </c>
      <c r="BH46" s="556">
        <f>+Assumptions!$F$81*Details!BH44/1000</f>
        <v>7252.8748853369761</v>
      </c>
      <c r="BI46" s="556">
        <f>+Assumptions!$F$81*Details!BI44/1000</f>
        <v>7451.2567462445022</v>
      </c>
      <c r="BJ46" s="556">
        <f>+Assumptions!$F$81*Details!BJ44/1000</f>
        <v>7655.3980191227283</v>
      </c>
      <c r="BK46" s="556">
        <f>+Assumptions!$F$81*Details!BK44/1000</f>
        <v>7865.469565892211</v>
      </c>
      <c r="BL46" s="556">
        <f>+Assumptions!$F$81*Details!BL44/1000</f>
        <v>8081.6473551267363</v>
      </c>
      <c r="BM46" s="556">
        <f>+Assumptions!$F$81*Details!BM44/1000</f>
        <v>8304.1126150608743</v>
      </c>
      <c r="BN46" s="201"/>
      <c r="BO46" s="564">
        <f>SUM(F46:H46)</f>
        <v>0</v>
      </c>
      <c r="BP46" s="564">
        <f>SUM(I46:K46)</f>
        <v>0</v>
      </c>
      <c r="BQ46" s="564">
        <f>SUM(L46:N46)</f>
        <v>947729.28342097509</v>
      </c>
      <c r="BR46" s="564">
        <f>SUM(O46:Q46)</f>
        <v>1733509.4956758821</v>
      </c>
      <c r="BS46" s="564">
        <f>SUM(R46:T46)</f>
        <v>2301.6241500000001</v>
      </c>
      <c r="BT46" s="564">
        <f>SUM(U46:W46)</f>
        <v>2966.8899749884504</v>
      </c>
      <c r="BU46" s="564">
        <f>SUM(X46:Z46)</f>
        <v>3830.6259875131773</v>
      </c>
      <c r="BV46" s="564">
        <f>SUM(AA46:AC46)</f>
        <v>4953.6350050179117</v>
      </c>
      <c r="BW46" s="564">
        <f>SUM(AD46:AF46)</f>
        <v>6354.2962499999994</v>
      </c>
      <c r="BX46" s="564">
        <f>SUM(AG46:AI46)</f>
        <v>7474.0444987012506</v>
      </c>
      <c r="BY46" s="564">
        <f>SUM(AJ46:AL46)</f>
        <v>8826.7949820938447</v>
      </c>
      <c r="BZ46" s="564">
        <f>SUM(AM46:AO46)</f>
        <v>10463.820926814264</v>
      </c>
      <c r="CA46" s="564">
        <f>SUM(AP46:AR46)</f>
        <v>12572.137068</v>
      </c>
      <c r="CB46" s="564">
        <f>SUM(AS46:AU46)</f>
        <v>13752.029294051215</v>
      </c>
      <c r="CC46" s="564">
        <f>SUM(AV46:AX46)</f>
        <v>15054.532917578166</v>
      </c>
      <c r="CD46" s="564">
        <f>SUM(AY46:BA46)</f>
        <v>16492.806364965705</v>
      </c>
      <c r="CE46" s="564">
        <f>SUM(BB46:BD46)</f>
        <v>19029.980556999999</v>
      </c>
      <c r="CF46" s="564">
        <f>SUM(BE46:BG46)</f>
        <v>20623.467796175657</v>
      </c>
      <c r="CG46" s="564">
        <f t="shared" si="178"/>
        <v>22359.529650704208</v>
      </c>
      <c r="CH46" s="564">
        <f t="shared" si="172"/>
        <v>24251.229536079823</v>
      </c>
      <c r="CI46" s="196"/>
      <c r="CJ46" s="121">
        <f t="shared" si="179"/>
        <v>2681238.7790968572</v>
      </c>
      <c r="CK46" s="121">
        <f t="shared" si="180"/>
        <v>14052.775117519539</v>
      </c>
      <c r="CL46" s="121">
        <f t="shared" si="181"/>
        <v>33118.956657609364</v>
      </c>
      <c r="CM46" s="121">
        <f t="shared" si="182"/>
        <v>57871.505644595083</v>
      </c>
      <c r="CN46" s="121">
        <f t="shared" si="183"/>
        <v>86264.207539959694</v>
      </c>
      <c r="CO46" s="198"/>
      <c r="CP46" s="139"/>
      <c r="CQ46" s="139"/>
      <c r="CR46" s="202"/>
      <c r="CS46" s="202"/>
      <c r="CT46" s="202"/>
      <c r="CU46" s="202"/>
      <c r="CV46" s="202"/>
      <c r="CW46" s="115"/>
      <c r="CX46" s="386"/>
      <c r="CY46" s="386"/>
      <c r="CZ46" s="386"/>
      <c r="DA46" s="386"/>
      <c r="DB46" s="387"/>
      <c r="DC46" s="386"/>
      <c r="DD46" s="386"/>
      <c r="DE46" s="386"/>
      <c r="DF46" s="386"/>
      <c r="DG46" s="387"/>
      <c r="DH46" s="387"/>
      <c r="DI46" s="387"/>
      <c r="DJ46" s="387"/>
    </row>
    <row r="47" spans="1:114" s="388" customFormat="1" x14ac:dyDescent="0.2">
      <c r="A47" s="740"/>
      <c r="B47" s="139"/>
      <c r="C47" s="139"/>
      <c r="D47" s="139"/>
      <c r="E47" s="139"/>
      <c r="F47" s="556"/>
      <c r="G47" s="556"/>
      <c r="H47" s="556"/>
      <c r="I47" s="556"/>
      <c r="J47" s="556"/>
      <c r="K47" s="556"/>
      <c r="L47" s="556"/>
      <c r="M47" s="556"/>
      <c r="N47" s="556"/>
      <c r="O47" s="556"/>
      <c r="P47" s="556"/>
      <c r="Q47" s="556"/>
      <c r="R47" s="556"/>
      <c r="S47" s="556"/>
      <c r="T47" s="556"/>
      <c r="U47" s="556"/>
      <c r="V47" s="556"/>
      <c r="W47" s="556"/>
      <c r="X47" s="556"/>
      <c r="Y47" s="556"/>
      <c r="Z47" s="556"/>
      <c r="AA47" s="556"/>
      <c r="AB47" s="556"/>
      <c r="AC47" s="556"/>
      <c r="AD47" s="556"/>
      <c r="AE47" s="556"/>
      <c r="AF47" s="556"/>
      <c r="AG47" s="556"/>
      <c r="AH47" s="556"/>
      <c r="AI47" s="556"/>
      <c r="AJ47" s="556"/>
      <c r="AK47" s="556"/>
      <c r="AL47" s="556"/>
      <c r="AM47" s="556"/>
      <c r="AN47" s="556"/>
      <c r="AO47" s="556"/>
      <c r="AP47" s="556"/>
      <c r="AQ47" s="556"/>
      <c r="AR47" s="556"/>
      <c r="AS47" s="556"/>
      <c r="AT47" s="556"/>
      <c r="AU47" s="556"/>
      <c r="AV47" s="556"/>
      <c r="AW47" s="556"/>
      <c r="AX47" s="556"/>
      <c r="AY47" s="556"/>
      <c r="AZ47" s="556"/>
      <c r="BA47" s="556"/>
      <c r="BB47" s="556"/>
      <c r="BC47" s="556"/>
      <c r="BD47" s="556"/>
      <c r="BE47" s="556"/>
      <c r="BF47" s="556"/>
      <c r="BG47" s="556"/>
      <c r="BH47" s="556"/>
      <c r="BI47" s="556"/>
      <c r="BJ47" s="556"/>
      <c r="BK47" s="556"/>
      <c r="BL47" s="556"/>
      <c r="BM47" s="556"/>
      <c r="BN47" s="201"/>
      <c r="BO47" s="564"/>
      <c r="BP47" s="564"/>
      <c r="BQ47" s="564"/>
      <c r="BR47" s="564"/>
      <c r="BS47" s="564"/>
      <c r="BT47" s="564"/>
      <c r="BU47" s="564"/>
      <c r="BV47" s="564"/>
      <c r="BW47" s="564"/>
      <c r="BX47" s="564"/>
      <c r="BY47" s="564"/>
      <c r="BZ47" s="564"/>
      <c r="CA47" s="564"/>
      <c r="CB47" s="564"/>
      <c r="CC47" s="564"/>
      <c r="CD47" s="564"/>
      <c r="CE47" s="564"/>
      <c r="CF47" s="564"/>
      <c r="CG47" s="564"/>
      <c r="CH47" s="564"/>
      <c r="CI47" s="196"/>
      <c r="CJ47" s="121"/>
      <c r="CK47" s="121"/>
      <c r="CL47" s="121"/>
      <c r="CM47" s="121"/>
      <c r="CN47" s="121"/>
      <c r="CO47" s="198"/>
      <c r="CP47" s="139"/>
      <c r="CQ47" s="139"/>
      <c r="CR47" s="202"/>
      <c r="CS47" s="202"/>
      <c r="CT47" s="202"/>
      <c r="CU47" s="202"/>
      <c r="CV47" s="202"/>
      <c r="CW47" s="115"/>
      <c r="CX47" s="386"/>
      <c r="CY47" s="386"/>
      <c r="CZ47" s="386"/>
      <c r="DA47" s="386"/>
      <c r="DB47" s="387"/>
      <c r="DC47" s="386"/>
      <c r="DD47" s="386"/>
      <c r="DE47" s="386"/>
      <c r="DF47" s="386"/>
      <c r="DG47" s="387"/>
      <c r="DH47" s="387"/>
      <c r="DI47" s="387"/>
      <c r="DJ47" s="387"/>
    </row>
    <row r="48" spans="1:114" s="388" customFormat="1" x14ac:dyDescent="0.2">
      <c r="A48" s="190" t="s">
        <v>569</v>
      </c>
      <c r="B48" s="139"/>
      <c r="C48" s="139"/>
      <c r="D48" s="139"/>
      <c r="E48" s="139"/>
      <c r="F48" s="556">
        <f t="shared" ref="F48:Q48" si="184">+F46*F45</f>
        <v>0</v>
      </c>
      <c r="G48" s="556">
        <f t="shared" si="184"/>
        <v>0</v>
      </c>
      <c r="H48" s="556">
        <f t="shared" si="184"/>
        <v>0</v>
      </c>
      <c r="I48" s="556">
        <f t="shared" si="184"/>
        <v>0</v>
      </c>
      <c r="J48" s="556">
        <f t="shared" si="184"/>
        <v>0</v>
      </c>
      <c r="K48" s="556">
        <f t="shared" si="184"/>
        <v>0</v>
      </c>
      <c r="L48" s="556">
        <f>(+L46*Assumptions!B81)/1000</f>
        <v>711.27079476645838</v>
      </c>
      <c r="M48" s="556">
        <f>(+M46*Assumptions!B81)/1000</f>
        <v>1019.6126998630627</v>
      </c>
      <c r="N48" s="556">
        <f>(+N46*Assumptions!B81)/1000</f>
        <v>1349.2366764886481</v>
      </c>
      <c r="O48" s="556">
        <f>(+O46*Assumptions!B81)/1000</f>
        <v>1587.8265127685756</v>
      </c>
      <c r="P48" s="556">
        <f>(+P46*Assumptions!B81)/1000</f>
        <v>1862.3830499324818</v>
      </c>
      <c r="Q48" s="556">
        <f>(+Q46*Assumptions!B81)/1000</f>
        <v>2183.6962982455593</v>
      </c>
      <c r="R48" s="556">
        <f>+R46*R45</f>
        <v>0.46899999999999997</v>
      </c>
      <c r="S48" s="556">
        <f t="shared" ref="S48:BM48" si="185">+S46*S45</f>
        <v>0.51022999999999996</v>
      </c>
      <c r="T48" s="556">
        <f t="shared" si="185"/>
        <v>0.55518610000000002</v>
      </c>
      <c r="U48" s="556">
        <f t="shared" si="185"/>
        <v>0.60421312699999985</v>
      </c>
      <c r="V48" s="556">
        <f t="shared" si="185"/>
        <v>0.65768844589000008</v>
      </c>
      <c r="W48" s="556">
        <f t="shared" si="185"/>
        <v>0.71602507710230012</v>
      </c>
      <c r="X48" s="556">
        <f t="shared" si="185"/>
        <v>0.7796751164994612</v>
      </c>
      <c r="Y48" s="556">
        <f t="shared" si="185"/>
        <v>0.8491334870544236</v>
      </c>
      <c r="Z48" s="556">
        <f t="shared" si="185"/>
        <v>0.92494205478823333</v>
      </c>
      <c r="AA48" s="556">
        <f t="shared" si="185"/>
        <v>1.0076941446274095</v>
      </c>
      <c r="AB48" s="556">
        <f t="shared" si="185"/>
        <v>1.0980394953557284</v>
      </c>
      <c r="AC48" s="556">
        <f t="shared" si="185"/>
        <v>1.1966896966954694</v>
      </c>
      <c r="AD48" s="556">
        <f t="shared" si="185"/>
        <v>1.3374999999999999</v>
      </c>
      <c r="AE48" s="556">
        <f t="shared" si="185"/>
        <v>1.4104999999999999</v>
      </c>
      <c r="AF48" s="556">
        <f t="shared" si="185"/>
        <v>1.4881974999999998</v>
      </c>
      <c r="AG48" s="556">
        <f t="shared" si="185"/>
        <v>1.5709130749999998</v>
      </c>
      <c r="AH48" s="556">
        <f t="shared" si="185"/>
        <v>1.6589895752500003</v>
      </c>
      <c r="AI48" s="556">
        <f t="shared" si="185"/>
        <v>1.7527936822175003</v>
      </c>
      <c r="AJ48" s="556">
        <f t="shared" si="185"/>
        <v>1.8527175734067256</v>
      </c>
      <c r="AK48" s="556">
        <f t="shared" si="185"/>
        <v>1.9591807036478763</v>
      </c>
      <c r="AL48" s="556">
        <f t="shared" si="185"/>
        <v>2.0726317110079608</v>
      </c>
      <c r="AM48" s="556">
        <f t="shared" si="185"/>
        <v>2.1935504560453469</v>
      </c>
      <c r="AN48" s="556">
        <f t="shared" si="185"/>
        <v>2.322450203740686</v>
      </c>
      <c r="AO48" s="556">
        <f t="shared" si="185"/>
        <v>2.4598799580901423</v>
      </c>
      <c r="AP48" s="556">
        <f t="shared" si="185"/>
        <v>2.7111199999999998</v>
      </c>
      <c r="AQ48" s="556">
        <f t="shared" si="185"/>
        <v>2.7928978666666668</v>
      </c>
      <c r="AR48" s="556">
        <f t="shared" si="185"/>
        <v>2.8774068453333328</v>
      </c>
      <c r="AS48" s="556">
        <f t="shared" si="185"/>
        <v>2.9647412137866662</v>
      </c>
      <c r="AT48" s="556">
        <f t="shared" si="185"/>
        <v>3.0549985364245322</v>
      </c>
      <c r="AU48" s="556">
        <f t="shared" si="185"/>
        <v>3.1482797791562778</v>
      </c>
      <c r="AV48" s="556">
        <f t="shared" si="185"/>
        <v>3.2446894283232033</v>
      </c>
      <c r="AW48" s="556">
        <f t="shared" si="185"/>
        <v>3.3443356137799345</v>
      </c>
      <c r="AX48" s="556">
        <f t="shared" si="185"/>
        <v>3.4473302362823057</v>
      </c>
      <c r="AY48" s="556">
        <f t="shared" si="185"/>
        <v>3.5537890993324615</v>
      </c>
      <c r="AZ48" s="556">
        <f t="shared" si="185"/>
        <v>3.6638320456371747</v>
      </c>
      <c r="BA48" s="556">
        <f t="shared" si="185"/>
        <v>3.7775830983408341</v>
      </c>
      <c r="BB48" s="556">
        <f t="shared" si="185"/>
        <v>4.1163799999999995</v>
      </c>
      <c r="BC48" s="556">
        <f t="shared" si="185"/>
        <v>4.227810466666666</v>
      </c>
      <c r="BD48" s="556">
        <f t="shared" si="185"/>
        <v>4.3424632379999997</v>
      </c>
      <c r="BE48" s="556">
        <f t="shared" si="185"/>
        <v>4.4604337770466671</v>
      </c>
      <c r="BF48" s="556">
        <f t="shared" si="185"/>
        <v>4.5818203986837993</v>
      </c>
      <c r="BG48" s="556">
        <f t="shared" si="185"/>
        <v>4.7067243550533044</v>
      </c>
      <c r="BH48" s="556">
        <f t="shared" si="185"/>
        <v>4.835249923557984</v>
      </c>
      <c r="BI48" s="556">
        <f t="shared" si="185"/>
        <v>4.9675044974963347</v>
      </c>
      <c r="BJ48" s="556">
        <f t="shared" si="185"/>
        <v>5.1035986794151524</v>
      </c>
      <c r="BK48" s="556">
        <f t="shared" si="185"/>
        <v>5.2436463772614736</v>
      </c>
      <c r="BL48" s="556">
        <f t="shared" si="185"/>
        <v>5.3877649034178239</v>
      </c>
      <c r="BM48" s="556">
        <f t="shared" si="185"/>
        <v>5.5360750767072497</v>
      </c>
      <c r="BN48" s="201"/>
      <c r="BO48" s="564">
        <f>SUM(F48:H48)</f>
        <v>0</v>
      </c>
      <c r="BP48" s="564">
        <f>SUM(I48:K48)</f>
        <v>0</v>
      </c>
      <c r="BQ48" s="564">
        <f>SUM(L48:N48)</f>
        <v>3080.1201711181693</v>
      </c>
      <c r="BR48" s="564">
        <f>SUM(O48:Q48)</f>
        <v>5633.9058609466174</v>
      </c>
      <c r="BS48" s="564">
        <f>SUM(R48:T48)</f>
        <v>1.5344161000000001</v>
      </c>
      <c r="BT48" s="564">
        <f>SUM(U48:W48)</f>
        <v>1.9779266499923001</v>
      </c>
      <c r="BU48" s="564">
        <f>SUM(X48:Z48)</f>
        <v>2.5537506583421181</v>
      </c>
      <c r="BV48" s="564">
        <f>SUM(AA48:AC48)</f>
        <v>3.3024233366786073</v>
      </c>
      <c r="BW48" s="564">
        <f>SUM(AD48:AF48)</f>
        <v>4.2361974999999994</v>
      </c>
      <c r="BX48" s="564">
        <f>SUM(AG48:AI48)</f>
        <v>4.9826963324675004</v>
      </c>
      <c r="BY48" s="564">
        <f>SUM(AJ48:AL48)</f>
        <v>5.8845299880625621</v>
      </c>
      <c r="BZ48" s="564">
        <f>SUM(AM48:AO48)</f>
        <v>6.9758806178761752</v>
      </c>
      <c r="CA48" s="564">
        <f>SUM(AP48:AR48)</f>
        <v>8.3814247119999994</v>
      </c>
      <c r="CB48" s="564">
        <f>SUM(AS48:AU48)</f>
        <v>9.1680195293674771</v>
      </c>
      <c r="CC48" s="564">
        <f>SUM(AV48:AX48)</f>
        <v>10.036355278385443</v>
      </c>
      <c r="CD48" s="564">
        <f>SUM(AY48:BA48)</f>
        <v>10.99520424331047</v>
      </c>
      <c r="CE48" s="564">
        <f>SUM(BB48:BD48)</f>
        <v>12.686653704666664</v>
      </c>
      <c r="CF48" s="564">
        <f>SUM(BE48:BG48)</f>
        <v>13.74897853078377</v>
      </c>
      <c r="CG48" s="564">
        <f t="shared" si="178"/>
        <v>14.90635310046947</v>
      </c>
      <c r="CH48" s="564">
        <f>SUM(BK48:BM48)</f>
        <v>16.167486357386547</v>
      </c>
      <c r="CI48" s="196"/>
      <c r="CJ48" s="121">
        <f t="shared" si="179"/>
        <v>8714.0260320647867</v>
      </c>
      <c r="CK48" s="121">
        <f t="shared" si="180"/>
        <v>9.3685167450130251</v>
      </c>
      <c r="CL48" s="121">
        <f t="shared" si="181"/>
        <v>22.07930443840624</v>
      </c>
      <c r="CM48" s="121">
        <f t="shared" si="182"/>
        <v>38.581003763063386</v>
      </c>
      <c r="CN48" s="121">
        <f t="shared" si="183"/>
        <v>57.509471693306452</v>
      </c>
      <c r="CO48" s="198"/>
      <c r="CP48" s="139"/>
      <c r="CQ48" s="139"/>
      <c r="CR48" s="202"/>
      <c r="CS48" s="202"/>
      <c r="CT48" s="202"/>
      <c r="CU48" s="202"/>
      <c r="CV48" s="202"/>
      <c r="CW48" s="115"/>
      <c r="CX48" s="386"/>
      <c r="CY48" s="386"/>
      <c r="CZ48" s="386"/>
      <c r="DA48" s="386"/>
      <c r="DB48" s="387"/>
      <c r="DC48" s="386"/>
      <c r="DD48" s="386"/>
      <c r="DE48" s="386"/>
      <c r="DF48" s="386"/>
      <c r="DG48" s="387"/>
      <c r="DH48" s="387"/>
      <c r="DI48" s="387"/>
      <c r="DJ48" s="387"/>
    </row>
    <row r="49" spans="1:114" s="388" customFormat="1" x14ac:dyDescent="0.2">
      <c r="A49" s="284"/>
      <c r="B49" s="139"/>
      <c r="C49" s="139"/>
      <c r="D49" s="139"/>
      <c r="E49" s="139"/>
      <c r="F49" s="556"/>
      <c r="G49" s="556"/>
      <c r="H49" s="556"/>
      <c r="I49" s="556"/>
      <c r="J49" s="556"/>
      <c r="K49" s="556"/>
      <c r="L49" s="556"/>
      <c r="M49" s="556"/>
      <c r="N49" s="556"/>
      <c r="O49" s="556"/>
      <c r="P49" s="556"/>
      <c r="Q49" s="556"/>
      <c r="R49" s="556"/>
      <c r="S49" s="556"/>
      <c r="T49" s="556"/>
      <c r="U49" s="556"/>
      <c r="V49" s="556"/>
      <c r="W49" s="556"/>
      <c r="X49" s="556"/>
      <c r="Y49" s="556"/>
      <c r="Z49" s="556"/>
      <c r="AA49" s="556"/>
      <c r="AB49" s="556"/>
      <c r="AC49" s="556"/>
      <c r="AD49" s="556"/>
      <c r="AE49" s="556"/>
      <c r="AF49" s="556"/>
      <c r="AG49" s="556"/>
      <c r="AH49" s="556"/>
      <c r="AI49" s="556"/>
      <c r="AJ49" s="556"/>
      <c r="AK49" s="556"/>
      <c r="AL49" s="556"/>
      <c r="AM49" s="556"/>
      <c r="AN49" s="556"/>
      <c r="AO49" s="556"/>
      <c r="AP49" s="556"/>
      <c r="AQ49" s="556"/>
      <c r="AR49" s="556"/>
      <c r="AS49" s="556"/>
      <c r="AT49" s="556"/>
      <c r="AU49" s="556"/>
      <c r="AV49" s="556"/>
      <c r="AW49" s="556"/>
      <c r="AX49" s="556"/>
      <c r="AY49" s="556"/>
      <c r="AZ49" s="556"/>
      <c r="BA49" s="556"/>
      <c r="BB49" s="556"/>
      <c r="BC49" s="556"/>
      <c r="BD49" s="556"/>
      <c r="BE49" s="556"/>
      <c r="BF49" s="556"/>
      <c r="BG49" s="556"/>
      <c r="BH49" s="556"/>
      <c r="BI49" s="556"/>
      <c r="BJ49" s="556"/>
      <c r="BK49" s="556"/>
      <c r="BL49" s="556"/>
      <c r="BM49" s="556"/>
      <c r="BN49" s="201"/>
      <c r="BO49" s="564"/>
      <c r="BP49" s="564"/>
      <c r="BQ49" s="564"/>
      <c r="BR49" s="564"/>
      <c r="BS49" s="564"/>
      <c r="BT49" s="564"/>
      <c r="BU49" s="564"/>
      <c r="BV49" s="564"/>
      <c r="BW49" s="564"/>
      <c r="BX49" s="564"/>
      <c r="BY49" s="564"/>
      <c r="BZ49" s="564"/>
      <c r="CA49" s="564"/>
      <c r="CB49" s="564"/>
      <c r="CC49" s="564"/>
      <c r="CD49" s="564"/>
      <c r="CE49" s="564"/>
      <c r="CF49" s="564"/>
      <c r="CG49" s="564"/>
      <c r="CH49" s="564"/>
      <c r="CI49" s="196"/>
      <c r="CJ49" s="121"/>
      <c r="CK49" s="121"/>
      <c r="CL49" s="121"/>
      <c r="CM49" s="121"/>
      <c r="CN49" s="121"/>
      <c r="CO49" s="198"/>
      <c r="CP49" s="139"/>
      <c r="CQ49" s="139"/>
      <c r="CR49" s="202"/>
      <c r="CS49" s="202"/>
      <c r="CT49" s="202"/>
      <c r="CU49" s="202"/>
      <c r="CV49" s="202"/>
      <c r="CW49" s="115"/>
      <c r="CX49" s="386"/>
      <c r="CY49" s="386"/>
      <c r="CZ49" s="386"/>
      <c r="DA49" s="386"/>
      <c r="DB49" s="387"/>
      <c r="DC49" s="386"/>
      <c r="DD49" s="386"/>
      <c r="DE49" s="386"/>
      <c r="DF49" s="386"/>
      <c r="DG49" s="387"/>
      <c r="DH49" s="387"/>
      <c r="DI49" s="387"/>
      <c r="DJ49" s="387"/>
    </row>
    <row r="50" spans="1:114" s="388" customFormat="1" ht="14.25" x14ac:dyDescent="0.2">
      <c r="A50" s="844" t="s">
        <v>16</v>
      </c>
      <c r="B50" s="139"/>
      <c r="C50" s="139"/>
      <c r="D50" s="139"/>
      <c r="E50" s="139"/>
      <c r="F50" s="556"/>
      <c r="G50" s="556"/>
      <c r="H50" s="556"/>
      <c r="I50" s="556"/>
      <c r="J50" s="556"/>
      <c r="K50" s="556"/>
      <c r="L50" s="556"/>
      <c r="M50" s="556"/>
      <c r="N50" s="556"/>
      <c r="O50" s="556"/>
      <c r="P50" s="556"/>
      <c r="Q50" s="556"/>
      <c r="R50" s="556"/>
      <c r="S50" s="556"/>
      <c r="T50" s="556"/>
      <c r="U50" s="556"/>
      <c r="V50" s="556"/>
      <c r="W50" s="556"/>
      <c r="X50" s="556"/>
      <c r="Y50" s="556"/>
      <c r="Z50" s="556"/>
      <c r="AA50" s="556"/>
      <c r="AB50" s="556"/>
      <c r="AC50" s="556"/>
      <c r="AD50" s="556"/>
      <c r="AE50" s="556"/>
      <c r="AF50" s="556"/>
      <c r="AG50" s="556"/>
      <c r="AH50" s="556"/>
      <c r="AI50" s="556"/>
      <c r="AJ50" s="556"/>
      <c r="AK50" s="556"/>
      <c r="AL50" s="556"/>
      <c r="AM50" s="556"/>
      <c r="AN50" s="556"/>
      <c r="AO50" s="556"/>
      <c r="AP50" s="556"/>
      <c r="AQ50" s="556"/>
      <c r="AR50" s="556"/>
      <c r="AS50" s="556"/>
      <c r="AT50" s="556"/>
      <c r="AU50" s="556"/>
      <c r="AV50" s="556"/>
      <c r="AW50" s="556"/>
      <c r="AX50" s="556"/>
      <c r="AY50" s="556"/>
      <c r="AZ50" s="556"/>
      <c r="BA50" s="556"/>
      <c r="BB50" s="556"/>
      <c r="BC50" s="556"/>
      <c r="BD50" s="556"/>
      <c r="BE50" s="556"/>
      <c r="BF50" s="556"/>
      <c r="BG50" s="556"/>
      <c r="BH50" s="556"/>
      <c r="BI50" s="556"/>
      <c r="BJ50" s="556"/>
      <c r="BK50" s="556"/>
      <c r="BL50" s="556"/>
      <c r="BM50" s="556"/>
      <c r="BN50" s="201"/>
      <c r="BO50" s="564"/>
      <c r="BP50" s="564"/>
      <c r="BQ50" s="564"/>
      <c r="BR50" s="564"/>
      <c r="BS50" s="564"/>
      <c r="BT50" s="564"/>
      <c r="BU50" s="564"/>
      <c r="BV50" s="564"/>
      <c r="BW50" s="564"/>
      <c r="BX50" s="564"/>
      <c r="BY50" s="564"/>
      <c r="BZ50" s="564"/>
      <c r="CA50" s="564"/>
      <c r="CB50" s="564"/>
      <c r="CC50" s="564"/>
      <c r="CD50" s="564"/>
      <c r="CE50" s="564"/>
      <c r="CF50" s="564"/>
      <c r="CG50" s="564"/>
      <c r="CH50" s="564"/>
      <c r="CI50" s="196"/>
      <c r="CJ50" s="121"/>
      <c r="CK50" s="121"/>
      <c r="CL50" s="121"/>
      <c r="CM50" s="121"/>
      <c r="CN50" s="121"/>
      <c r="CO50" s="198"/>
      <c r="CP50" s="139"/>
      <c r="CQ50" s="139"/>
      <c r="CR50" s="202"/>
      <c r="CS50" s="202"/>
      <c r="CT50" s="202"/>
      <c r="CU50" s="202"/>
      <c r="CV50" s="202"/>
      <c r="CW50" s="115"/>
      <c r="CX50" s="386"/>
      <c r="CY50" s="386"/>
      <c r="CZ50" s="386"/>
      <c r="DA50" s="386"/>
      <c r="DB50" s="387"/>
      <c r="DC50" s="386"/>
      <c r="DD50" s="386"/>
      <c r="DE50" s="386"/>
      <c r="DF50" s="386"/>
      <c r="DG50" s="387"/>
      <c r="DH50" s="387"/>
      <c r="DI50" s="387"/>
      <c r="DJ50" s="387"/>
    </row>
    <row r="51" spans="1:114" s="388" customFormat="1" x14ac:dyDescent="0.2">
      <c r="A51" s="284"/>
      <c r="B51" s="139"/>
      <c r="C51" s="139"/>
      <c r="D51" s="139"/>
      <c r="E51" s="139"/>
      <c r="F51" s="556"/>
      <c r="G51" s="556"/>
      <c r="H51" s="556"/>
      <c r="I51" s="556"/>
      <c r="J51" s="556"/>
      <c r="K51" s="556"/>
      <c r="L51" s="556"/>
      <c r="M51" s="556"/>
      <c r="N51" s="556"/>
      <c r="O51" s="556"/>
      <c r="P51" s="556"/>
      <c r="Q51" s="556"/>
      <c r="R51" s="556"/>
      <c r="S51" s="556"/>
      <c r="T51" s="556"/>
      <c r="U51" s="556"/>
      <c r="V51" s="556"/>
      <c r="W51" s="556"/>
      <c r="X51" s="556"/>
      <c r="Y51" s="556"/>
      <c r="Z51" s="556"/>
      <c r="AA51" s="556"/>
      <c r="AB51" s="556"/>
      <c r="AC51" s="556"/>
      <c r="AD51" s="556"/>
      <c r="AE51" s="556"/>
      <c r="AF51" s="556"/>
      <c r="AG51" s="556"/>
      <c r="AH51" s="556"/>
      <c r="AI51" s="556"/>
      <c r="AJ51" s="556"/>
      <c r="AK51" s="556"/>
      <c r="AL51" s="556"/>
      <c r="AM51" s="556"/>
      <c r="AN51" s="556"/>
      <c r="AO51" s="556"/>
      <c r="AP51" s="556"/>
      <c r="AQ51" s="556"/>
      <c r="AR51" s="556"/>
      <c r="AS51" s="556"/>
      <c r="AT51" s="556"/>
      <c r="AU51" s="556"/>
      <c r="AV51" s="556"/>
      <c r="AW51" s="556"/>
      <c r="AX51" s="556"/>
      <c r="AY51" s="556"/>
      <c r="AZ51" s="556"/>
      <c r="BA51" s="556"/>
      <c r="BB51" s="556"/>
      <c r="BC51" s="556"/>
      <c r="BD51" s="556"/>
      <c r="BE51" s="556"/>
      <c r="BF51" s="556"/>
      <c r="BG51" s="556"/>
      <c r="BH51" s="556"/>
      <c r="BI51" s="556"/>
      <c r="BJ51" s="556"/>
      <c r="BK51" s="556"/>
      <c r="BL51" s="556"/>
      <c r="BM51" s="556"/>
      <c r="BN51" s="201"/>
      <c r="BO51" s="564"/>
      <c r="BP51" s="556"/>
      <c r="BQ51" s="556"/>
      <c r="BR51" s="556"/>
      <c r="BS51" s="556"/>
      <c r="BT51" s="556"/>
      <c r="BU51" s="556"/>
      <c r="BV51" s="556"/>
      <c r="BW51" s="556"/>
      <c r="BX51" s="556"/>
      <c r="BY51" s="556"/>
      <c r="BZ51" s="556"/>
      <c r="CA51" s="556"/>
      <c r="CB51" s="556"/>
      <c r="CC51" s="556"/>
      <c r="CD51" s="556"/>
      <c r="CE51" s="556"/>
      <c r="CF51" s="556"/>
      <c r="CG51" s="556"/>
      <c r="CH51" s="556"/>
      <c r="CI51" s="196"/>
      <c r="CJ51" s="386"/>
      <c r="CK51" s="386"/>
      <c r="CL51" s="386"/>
      <c r="CM51" s="386"/>
      <c r="CN51" s="386"/>
      <c r="CO51" s="198"/>
      <c r="CP51" s="139"/>
      <c r="CQ51" s="139"/>
      <c r="CR51" s="202"/>
      <c r="CS51" s="202"/>
      <c r="CT51" s="202"/>
      <c r="CU51" s="202"/>
      <c r="CV51" s="202"/>
      <c r="CW51" s="115"/>
      <c r="CX51" s="386"/>
      <c r="CY51" s="386"/>
      <c r="CZ51" s="386"/>
      <c r="DA51" s="386"/>
      <c r="DB51" s="387"/>
      <c r="DC51" s="386"/>
      <c r="DD51" s="386"/>
      <c r="DE51" s="386"/>
      <c r="DF51" s="386"/>
      <c r="DG51" s="387"/>
      <c r="DH51" s="387"/>
      <c r="DI51" s="387"/>
      <c r="DJ51" s="387"/>
    </row>
    <row r="52" spans="1:114" s="388" customFormat="1" x14ac:dyDescent="0.2">
      <c r="A52" s="629" t="s">
        <v>525</v>
      </c>
      <c r="B52" s="139"/>
      <c r="C52" s="139"/>
      <c r="D52" s="139"/>
      <c r="E52" s="139"/>
      <c r="F52" s="556">
        <f>+Assumptions!$B$61*Details!F14</f>
        <v>0</v>
      </c>
      <c r="G52" s="556">
        <f>+Assumptions!$B$61*Details!G14</f>
        <v>0</v>
      </c>
      <c r="H52" s="556">
        <f>+Assumptions!$B$61*Details!H14</f>
        <v>0</v>
      </c>
      <c r="I52" s="556">
        <f>+Assumptions!$B$61*Details!I14</f>
        <v>0</v>
      </c>
      <c r="J52" s="556">
        <f>+Assumptions!$B$61*Details!J14</f>
        <v>0</v>
      </c>
      <c r="K52" s="556">
        <f>+Assumptions!$B$61*Details!K14</f>
        <v>0</v>
      </c>
      <c r="L52" s="556">
        <f>+Assumptions!$B$61*Details!L14</f>
        <v>0</v>
      </c>
      <c r="M52" s="556">
        <f>+Assumptions!$B$61*Details!M14</f>
        <v>0</v>
      </c>
      <c r="N52" s="556">
        <f>+Assumptions!$B$61*Details!N14</f>
        <v>0</v>
      </c>
      <c r="O52" s="556">
        <f>+Assumptions!$B$61*Details!O14</f>
        <v>0</v>
      </c>
      <c r="P52" s="556">
        <f>+Assumptions!$B$61*Details!P14</f>
        <v>0</v>
      </c>
      <c r="Q52" s="556">
        <f>+Assumptions!$B$61*Details!Q14</f>
        <v>0</v>
      </c>
      <c r="R52" s="556">
        <f>+Assumptions!$C$61*Details!R14</f>
        <v>22000</v>
      </c>
      <c r="S52" s="556">
        <f>+Assumptions!$C$61*Details!S14</f>
        <v>23900</v>
      </c>
      <c r="T52" s="556">
        <f>+Assumptions!$C$61*Details!T14</f>
        <v>25969</v>
      </c>
      <c r="U52" s="556">
        <f>+Assumptions!$C$61*Details!U14</f>
        <v>28222.43</v>
      </c>
      <c r="V52" s="556">
        <f>+Assumptions!$C$61*Details!V14</f>
        <v>30677.160100000005</v>
      </c>
      <c r="W52" s="556">
        <f>+Assumptions!$C$61*Details!W14</f>
        <v>33351.637307000012</v>
      </c>
      <c r="X52" s="556">
        <f>+Assumptions!$C$61*Details!X14</f>
        <v>36266.035518490011</v>
      </c>
      <c r="Y52" s="556">
        <f>+Assumptions!$C$61*Details!Y14</f>
        <v>39442.41996478432</v>
      </c>
      <c r="Z52" s="556">
        <f>+Assumptions!$C$61*Details!Z14</f>
        <v>42904.927518319222</v>
      </c>
      <c r="AA52" s="556">
        <f>+Assumptions!$C$61*Details!AA14</f>
        <v>46679.964416201568</v>
      </c>
      <c r="AB52" s="556">
        <f>+Assumptions!$C$61*Details!AB14</f>
        <v>50796.423094095691</v>
      </c>
      <c r="AC52" s="556">
        <f>+Assumptions!$C$61*Details!AC14</f>
        <v>55285.919996318386</v>
      </c>
      <c r="AD52" s="556">
        <f>+Assumptions!$D$61*Details!AD14</f>
        <v>73750</v>
      </c>
      <c r="AE52" s="556">
        <f>+Assumptions!$D$61*Details!AE14</f>
        <v>77537.5</v>
      </c>
      <c r="AF52" s="556">
        <f>+Assumptions!$D$61*Details!AF14</f>
        <v>81562.625</v>
      </c>
      <c r="AG52" s="556">
        <f>+Assumptions!$D$61*Details!AG14</f>
        <v>85841.458750000005</v>
      </c>
      <c r="AH52" s="556">
        <f>+Assumptions!$D$61*Details!AH14</f>
        <v>90391.199862500012</v>
      </c>
      <c r="AI52" s="556">
        <f>+Assumptions!$D$61*Details!AI14</f>
        <v>95230.239632875018</v>
      </c>
      <c r="AJ52" s="556">
        <f>+Assumptions!$D$61*Details!AJ14</f>
        <v>100378.24530277627</v>
      </c>
      <c r="AK52" s="556">
        <f>+Assumptions!$D$61*Details!AK14</f>
        <v>105856.24914748262</v>
      </c>
      <c r="AL52" s="556">
        <f>+Assumptions!$D$61*Details!AL14</f>
        <v>111686.74379478864</v>
      </c>
      <c r="AM52" s="556">
        <f>+Assumptions!$D$61*Details!AM14</f>
        <v>117893.78421154575</v>
      </c>
      <c r="AN52" s="556">
        <f>+Assumptions!$D$61*Details!AN14</f>
        <v>124503.09682449827</v>
      </c>
      <c r="AO52" s="556">
        <f>+Assumptions!$D$61*Details!AO14</f>
        <v>131542.19627472037</v>
      </c>
      <c r="AP52" s="556">
        <f>+Assumptions!$E$61*Details!AP14</f>
        <v>164550</v>
      </c>
      <c r="AQ52" s="556">
        <f>+Assumptions!$E$61*Details!AQ14</f>
        <v>169270.5</v>
      </c>
      <c r="AR52" s="556">
        <f>+Assumptions!$E$61*Details!AR14</f>
        <v>174145.82999999996</v>
      </c>
      <c r="AS52" s="556">
        <f>+Assumptions!$E$61*Details!AS14</f>
        <v>179181.30517499996</v>
      </c>
      <c r="AT52" s="556">
        <f>+Assumptions!$E$61*Details!AT14</f>
        <v>184382.42569237496</v>
      </c>
      <c r="AU52" s="556">
        <f>+Assumptions!$E$61*Details!AU14</f>
        <v>189754.88317622055</v>
      </c>
      <c r="AV52" s="556">
        <f>+Assumptions!$E$61*Details!AV14</f>
        <v>195304.5673978469</v>
      </c>
      <c r="AW52" s="556">
        <f>+Assumptions!$E$61*Details!AW14</f>
        <v>201037.57320033474</v>
      </c>
      <c r="AX52" s="556">
        <f>+Assumptions!$E$61*Details!AX14</f>
        <v>206960.20766534525</v>
      </c>
      <c r="AY52" s="556">
        <f>+Assumptions!$E$61*Details!AY14</f>
        <v>213078.99753066114</v>
      </c>
      <c r="AZ52" s="556">
        <f>+Assumptions!$E$61*Details!AZ14</f>
        <v>219400.6968672334</v>
      </c>
      <c r="BA52" s="556">
        <f>+Assumptions!$E$61*Details!BA14</f>
        <v>225932.29502481563</v>
      </c>
      <c r="BB52" s="556">
        <f>+Assumptions!$F$61*Details!BB14</f>
        <v>271775</v>
      </c>
      <c r="BC52" s="556">
        <f>+Assumptions!$F$61*Details!BC14</f>
        <v>278832.75</v>
      </c>
      <c r="BD52" s="556">
        <f>+Assumptions!$F$61*Details!BD14</f>
        <v>286091.27749999997</v>
      </c>
      <c r="BE52" s="556">
        <f>+Assumptions!$F$61*Details!BE14</f>
        <v>293556.49627499998</v>
      </c>
      <c r="BF52" s="556">
        <f>+Assumptions!$F$61*Details!BF14</f>
        <v>301234.49641774996</v>
      </c>
      <c r="BG52" s="556">
        <f>+Assumptions!$F$61*Details!BG14</f>
        <v>309131.54961732746</v>
      </c>
      <c r="BH52" s="556">
        <f>+Assumptions!$F$61*Details!BH14</f>
        <v>317254.11459596275</v>
      </c>
      <c r="BI52" s="556">
        <f>+Assumptions!$F$61*Details!BI14</f>
        <v>325608.8427088582</v>
      </c>
      <c r="BJ52" s="556">
        <f>+Assumptions!$F$61*Details!BJ14</f>
        <v>334202.58371189074</v>
      </c>
      <c r="BK52" s="556">
        <f>+Assumptions!$F$61*Details!BK14</f>
        <v>343042.39170223195</v>
      </c>
      <c r="BL52" s="556">
        <f>+Assumptions!$F$61*Details!BL14</f>
        <v>352135.53123707318</v>
      </c>
      <c r="BM52" s="556">
        <f>+Assumptions!$F$61*Details!BM14</f>
        <v>361489.48363579746</v>
      </c>
      <c r="BN52" s="201"/>
      <c r="BO52" s="564">
        <f>SUM(F52:H52)</f>
        <v>0</v>
      </c>
      <c r="BP52" s="564">
        <f>SUM(I52:K52)</f>
        <v>0</v>
      </c>
      <c r="BQ52" s="564">
        <f>SUM(L52:N52)</f>
        <v>0</v>
      </c>
      <c r="BR52" s="564">
        <f>SUM(O52:Q52)</f>
        <v>0</v>
      </c>
      <c r="BS52" s="564">
        <f>SUM(R52:T52)</f>
        <v>71869</v>
      </c>
      <c r="BT52" s="564">
        <f>SUM(U52:W52)</f>
        <v>92251.227407000013</v>
      </c>
      <c r="BU52" s="564">
        <f>SUM(X52:Z52)</f>
        <v>118613.38300159355</v>
      </c>
      <c r="BV52" s="564">
        <f>SUM(AA52:AC52)</f>
        <v>152762.30750661565</v>
      </c>
      <c r="BW52" s="564">
        <f>SUM(AD52:AF52)</f>
        <v>232850.125</v>
      </c>
      <c r="BX52" s="564">
        <f>SUM(AG52:AI52)</f>
        <v>271462.89824537502</v>
      </c>
      <c r="BY52" s="564">
        <f>SUM(AJ52:AL52)</f>
        <v>317921.23824504751</v>
      </c>
      <c r="BZ52" s="564">
        <f>SUM(AM52:AO52)</f>
        <v>373939.07731076435</v>
      </c>
      <c r="CA52" s="564">
        <f>SUM(AP52:AR52)</f>
        <v>507966.32999999996</v>
      </c>
      <c r="CB52" s="564">
        <f>SUM(AS52:AU52)</f>
        <v>553318.6140435955</v>
      </c>
      <c r="CC52" s="564">
        <f>SUM(AV52:AX52)</f>
        <v>603302.34826352692</v>
      </c>
      <c r="CD52" s="564">
        <f>SUM(AY52:BA52)</f>
        <v>658411.98942271015</v>
      </c>
      <c r="CE52" s="564">
        <f>SUM(BB52:BD52)</f>
        <v>836699.02749999997</v>
      </c>
      <c r="CF52" s="564">
        <f>SUM(BE52:BG52)</f>
        <v>903922.54231007746</v>
      </c>
      <c r="CG52" s="564">
        <f>SUM(BH52:BJ52)</f>
        <v>977065.54101671162</v>
      </c>
      <c r="CH52" s="564">
        <f t="shared" ref="CH52:CH53" si="186">SUM(BK52:BM52)</f>
        <v>1056667.4065751026</v>
      </c>
      <c r="CI52" s="196"/>
      <c r="CJ52" s="121">
        <f t="shared" ref="CJ52:CJ53" si="187">SUM(BO52:BR52)</f>
        <v>0</v>
      </c>
      <c r="CK52" s="121">
        <f t="shared" ref="CK52:CK53" si="188">SUM(BS52:BV52)</f>
        <v>435495.9179152092</v>
      </c>
      <c r="CL52" s="121">
        <f t="shared" ref="CL52:CL53" si="189">SUM(BW52:BZ52)</f>
        <v>1196173.338801187</v>
      </c>
      <c r="CM52" s="121">
        <f t="shared" ref="CM52:CM53" si="190">SUM(CA52:CD52)</f>
        <v>2322999.2817298323</v>
      </c>
      <c r="CN52" s="121">
        <f t="shared" ref="CN52:CN53" si="191">SUM(CE52:CH52)</f>
        <v>3774354.5174018918</v>
      </c>
      <c r="CO52" s="198"/>
      <c r="CP52" s="139"/>
      <c r="CQ52" s="139"/>
      <c r="CR52" s="202"/>
      <c r="CS52" s="202"/>
      <c r="CT52" s="202"/>
      <c r="CU52" s="202"/>
      <c r="CV52" s="202"/>
      <c r="CW52" s="115"/>
      <c r="CX52" s="386"/>
      <c r="CY52" s="386"/>
      <c r="CZ52" s="386"/>
      <c r="DA52" s="386"/>
      <c r="DB52" s="387"/>
      <c r="DC52" s="386"/>
      <c r="DD52" s="386"/>
      <c r="DE52" s="386"/>
      <c r="DF52" s="386"/>
      <c r="DG52" s="387"/>
      <c r="DH52" s="387"/>
      <c r="DI52" s="387"/>
      <c r="DJ52" s="387"/>
    </row>
    <row r="53" spans="1:114" s="388" customFormat="1" x14ac:dyDescent="0.2">
      <c r="A53" s="629" t="s">
        <v>14</v>
      </c>
      <c r="B53" s="139"/>
      <c r="C53" s="139"/>
      <c r="D53" s="139"/>
      <c r="E53" s="139"/>
      <c r="F53" s="556">
        <f>+F52*Assumptions!$B$63</f>
        <v>0</v>
      </c>
      <c r="G53" s="556">
        <f>+G52*Assumptions!$B$63</f>
        <v>0</v>
      </c>
      <c r="H53" s="556">
        <f>+H52*Assumptions!$B$63</f>
        <v>0</v>
      </c>
      <c r="I53" s="556">
        <f>+I52*Assumptions!$B$63</f>
        <v>0</v>
      </c>
      <c r="J53" s="556">
        <f>+J52*Assumptions!$B$63</f>
        <v>0</v>
      </c>
      <c r="K53" s="556">
        <f>+K52*Assumptions!$B$63</f>
        <v>0</v>
      </c>
      <c r="L53" s="556">
        <f>+L52*Assumptions!$B$63</f>
        <v>0</v>
      </c>
      <c r="M53" s="556">
        <f>+M52*Assumptions!$B$63</f>
        <v>0</v>
      </c>
      <c r="N53" s="556">
        <f>+N52*Assumptions!$B$63</f>
        <v>0</v>
      </c>
      <c r="O53" s="556">
        <f>+O52*Assumptions!$B$63</f>
        <v>0</v>
      </c>
      <c r="P53" s="556">
        <f>+P52*Assumptions!$B$63</f>
        <v>0</v>
      </c>
      <c r="Q53" s="556">
        <f>+Q52*Assumptions!$B$63</f>
        <v>0</v>
      </c>
      <c r="R53" s="556">
        <f>+R52*Assumptions!$C$63</f>
        <v>220000</v>
      </c>
      <c r="S53" s="556">
        <f>+S52*Assumptions!$C$63</f>
        <v>239000</v>
      </c>
      <c r="T53" s="556">
        <f>+T52*Assumptions!$C$63</f>
        <v>259690</v>
      </c>
      <c r="U53" s="556">
        <f>+U52*Assumptions!$C$63</f>
        <v>282224.3</v>
      </c>
      <c r="V53" s="556">
        <f>+V52*Assumptions!$C$63</f>
        <v>306771.60100000002</v>
      </c>
      <c r="W53" s="556">
        <f>+W52*Assumptions!$C$63</f>
        <v>333516.37307000009</v>
      </c>
      <c r="X53" s="556">
        <f>+X52*Assumptions!$C$63</f>
        <v>362660.35518490011</v>
      </c>
      <c r="Y53" s="556">
        <f>+Y52*Assumptions!$C$63</f>
        <v>394424.1996478432</v>
      </c>
      <c r="Z53" s="556">
        <f>+Z52*Assumptions!$C$63</f>
        <v>429049.27518319222</v>
      </c>
      <c r="AA53" s="556">
        <f>+AA52*Assumptions!$C$63</f>
        <v>466799.6441620157</v>
      </c>
      <c r="AB53" s="556">
        <f>+AB52*Assumptions!$C$63</f>
        <v>507964.23094095691</v>
      </c>
      <c r="AC53" s="556">
        <f>+AC52*Assumptions!$C$63</f>
        <v>552859.19996318384</v>
      </c>
      <c r="AD53" s="556">
        <f>+AD52*Assumptions!$D$63</f>
        <v>737500</v>
      </c>
      <c r="AE53" s="556">
        <f>+AE52*Assumptions!$D$63</f>
        <v>775375</v>
      </c>
      <c r="AF53" s="556">
        <f>+AF52*Assumptions!$D$63</f>
        <v>815626.25</v>
      </c>
      <c r="AG53" s="556">
        <f>+AG52*Assumptions!$D$63</f>
        <v>858414.58750000002</v>
      </c>
      <c r="AH53" s="556">
        <f>+AH52*Assumptions!$D$63</f>
        <v>903911.99862500012</v>
      </c>
      <c r="AI53" s="556">
        <f>+AI52*Assumptions!$D$63</f>
        <v>952302.39632875018</v>
      </c>
      <c r="AJ53" s="556">
        <f>+AJ52*Assumptions!$D$63</f>
        <v>1003782.4530277627</v>
      </c>
      <c r="AK53" s="556">
        <f>+AK52*Assumptions!$D$63</f>
        <v>1058562.4914748264</v>
      </c>
      <c r="AL53" s="556">
        <f>+AL52*Assumptions!$D$63</f>
        <v>1116867.4379478863</v>
      </c>
      <c r="AM53" s="556">
        <f>+AM52*Assumptions!$D$63</f>
        <v>1178937.8421154574</v>
      </c>
      <c r="AN53" s="556">
        <f>+AN52*Assumptions!$D$63</f>
        <v>1245030.9682449827</v>
      </c>
      <c r="AO53" s="556">
        <f>+AO52*Assumptions!$D$63</f>
        <v>1315421.9627472037</v>
      </c>
      <c r="AP53" s="556">
        <f>+AP52*Assumptions!$E$63</f>
        <v>1645500</v>
      </c>
      <c r="AQ53" s="556">
        <f>+AQ52*Assumptions!$E$63</f>
        <v>1692705</v>
      </c>
      <c r="AR53" s="556">
        <f>+AR52*Assumptions!$E$63</f>
        <v>1741458.2999999996</v>
      </c>
      <c r="AS53" s="556">
        <f>+AS52*Assumptions!$E$63</f>
        <v>1791813.0517499996</v>
      </c>
      <c r="AT53" s="556">
        <f>+AT52*Assumptions!$E$63</f>
        <v>1843824.2569237496</v>
      </c>
      <c r="AU53" s="556">
        <f>+AU52*Assumptions!$E$63</f>
        <v>1897548.8317622056</v>
      </c>
      <c r="AV53" s="556">
        <f>+AV52*Assumptions!$E$63</f>
        <v>1953045.6739784689</v>
      </c>
      <c r="AW53" s="556">
        <f>+AW52*Assumptions!$E$63</f>
        <v>2010375.7320033475</v>
      </c>
      <c r="AX53" s="556">
        <f>+AX52*Assumptions!$E$63</f>
        <v>2069602.0766534526</v>
      </c>
      <c r="AY53" s="556">
        <f>+AY52*Assumptions!$E$63</f>
        <v>2130789.9753066115</v>
      </c>
      <c r="AZ53" s="556">
        <f>+AZ52*Assumptions!$E$63</f>
        <v>2194006.9686723342</v>
      </c>
      <c r="BA53" s="556">
        <f>+BA52*Assumptions!$E$63</f>
        <v>2259322.9502481562</v>
      </c>
      <c r="BB53" s="556">
        <f>+BB52*Assumptions!$F$63</f>
        <v>2717750</v>
      </c>
      <c r="BC53" s="556">
        <f>+BC52*Assumptions!$F$63</f>
        <v>2788327.5</v>
      </c>
      <c r="BD53" s="556">
        <f>+BD52*Assumptions!$F$63</f>
        <v>2860912.7749999994</v>
      </c>
      <c r="BE53" s="556">
        <f>+BE52*Assumptions!$F$63</f>
        <v>2935564.9627499999</v>
      </c>
      <c r="BF53" s="556">
        <f>+BF52*Assumptions!$F$63</f>
        <v>3012344.9641774995</v>
      </c>
      <c r="BG53" s="556">
        <f>+BG52*Assumptions!$F$63</f>
        <v>3091315.4961732747</v>
      </c>
      <c r="BH53" s="556">
        <f>+BH52*Assumptions!$F$63</f>
        <v>3172541.1459596273</v>
      </c>
      <c r="BI53" s="556">
        <f>+BI52*Assumptions!$F$63</f>
        <v>3256088.427088582</v>
      </c>
      <c r="BJ53" s="556">
        <f>+BJ52*Assumptions!$F$63</f>
        <v>3342025.8371189074</v>
      </c>
      <c r="BK53" s="556">
        <f>+BK52*Assumptions!$F$63</f>
        <v>3430423.9170223195</v>
      </c>
      <c r="BL53" s="556">
        <f>+BL52*Assumptions!$F$63</f>
        <v>3521355.312370732</v>
      </c>
      <c r="BM53" s="556">
        <f>+BM52*Assumptions!$F$63</f>
        <v>3614894.8363579744</v>
      </c>
      <c r="BN53" s="201"/>
      <c r="BO53" s="564">
        <f>SUM(F53:H53)</f>
        <v>0</v>
      </c>
      <c r="BP53" s="564">
        <f>SUM(I53:K53)</f>
        <v>0</v>
      </c>
      <c r="BQ53" s="564">
        <f>SUM(L53:N53)</f>
        <v>0</v>
      </c>
      <c r="BR53" s="564">
        <f>SUM(O53:Q53)</f>
        <v>0</v>
      </c>
      <c r="BS53" s="564">
        <f>SUM(R53:T53)</f>
        <v>718690</v>
      </c>
      <c r="BT53" s="564">
        <f>SUM(U53:W53)</f>
        <v>922512.27407000016</v>
      </c>
      <c r="BU53" s="564">
        <f>SUM(X53:Z53)</f>
        <v>1186133.8300159355</v>
      </c>
      <c r="BV53" s="564">
        <f>SUM(AA53:AC53)</f>
        <v>1527623.0750661565</v>
      </c>
      <c r="BW53" s="564">
        <f>SUM(AD53:AF53)</f>
        <v>2328501.25</v>
      </c>
      <c r="BX53" s="564">
        <f>SUM(AG53:AI53)</f>
        <v>2714628.9824537504</v>
      </c>
      <c r="BY53" s="564">
        <f>SUM(AJ53:AL53)</f>
        <v>3179212.3824504754</v>
      </c>
      <c r="BZ53" s="564">
        <f>SUM(AM53:AO53)</f>
        <v>3739390.7731076437</v>
      </c>
      <c r="CA53" s="564">
        <f>SUM(AP53:AR53)</f>
        <v>5079663.3</v>
      </c>
      <c r="CB53" s="564">
        <f>SUM(AS53:AU53)</f>
        <v>5533186.1404359546</v>
      </c>
      <c r="CC53" s="564">
        <f>SUM(AV53:AX53)</f>
        <v>6033023.4826352689</v>
      </c>
      <c r="CD53" s="564">
        <f>SUM(AY53:BA53)</f>
        <v>6584119.8942271024</v>
      </c>
      <c r="CE53" s="564">
        <f>SUM(BB53:BD53)</f>
        <v>8366990.2749999994</v>
      </c>
      <c r="CF53" s="564">
        <f>SUM(BE53:BG53)</f>
        <v>9039225.4231007732</v>
      </c>
      <c r="CG53" s="564">
        <f>SUM(BH53:BJ53)</f>
        <v>9770655.4101671167</v>
      </c>
      <c r="CH53" s="564">
        <f t="shared" si="186"/>
        <v>10566674.065751027</v>
      </c>
      <c r="CI53" s="196"/>
      <c r="CJ53" s="121">
        <f t="shared" si="187"/>
        <v>0</v>
      </c>
      <c r="CK53" s="121">
        <f t="shared" si="188"/>
        <v>4354959.179152092</v>
      </c>
      <c r="CL53" s="121">
        <f t="shared" si="189"/>
        <v>11961733.388011869</v>
      </c>
      <c r="CM53" s="121">
        <f t="shared" si="190"/>
        <v>23229992.817298323</v>
      </c>
      <c r="CN53" s="121">
        <f t="shared" si="191"/>
        <v>37743545.174018919</v>
      </c>
      <c r="CO53" s="198"/>
      <c r="CP53" s="139"/>
      <c r="CQ53" s="139"/>
      <c r="CR53" s="202"/>
      <c r="CS53" s="202"/>
      <c r="CT53" s="202"/>
      <c r="CU53" s="202"/>
      <c r="CV53" s="202"/>
      <c r="CW53" s="115"/>
      <c r="CX53" s="386"/>
      <c r="CY53" s="386"/>
      <c r="CZ53" s="386"/>
      <c r="DA53" s="386"/>
      <c r="DB53" s="387"/>
      <c r="DC53" s="386"/>
      <c r="DD53" s="386"/>
      <c r="DE53" s="386"/>
      <c r="DF53" s="386"/>
      <c r="DG53" s="387"/>
      <c r="DH53" s="387"/>
      <c r="DI53" s="387"/>
      <c r="DJ53" s="387"/>
    </row>
    <row r="54" spans="1:114" s="388" customFormat="1" x14ac:dyDescent="0.2">
      <c r="A54" s="629"/>
      <c r="B54" s="139"/>
      <c r="C54" s="139"/>
      <c r="D54" s="139"/>
      <c r="E54" s="139"/>
      <c r="F54" s="556"/>
      <c r="G54" s="556"/>
      <c r="H54" s="556"/>
      <c r="I54" s="556"/>
      <c r="J54" s="556"/>
      <c r="K54" s="556"/>
      <c r="L54" s="556"/>
      <c r="M54" s="556"/>
      <c r="N54" s="556"/>
      <c r="O54" s="556"/>
      <c r="P54" s="556"/>
      <c r="Q54" s="556"/>
      <c r="R54" s="556"/>
      <c r="S54" s="556"/>
      <c r="T54" s="556"/>
      <c r="U54" s="556"/>
      <c r="V54" s="556"/>
      <c r="W54" s="556"/>
      <c r="X54" s="556"/>
      <c r="Y54" s="556"/>
      <c r="Z54" s="556"/>
      <c r="AA54" s="556"/>
      <c r="AB54" s="556"/>
      <c r="AC54" s="556"/>
      <c r="AD54" s="556"/>
      <c r="AE54" s="556"/>
      <c r="AF54" s="556"/>
      <c r="AG54" s="556"/>
      <c r="AH54" s="556"/>
      <c r="AI54" s="556"/>
      <c r="AJ54" s="556"/>
      <c r="AK54" s="556"/>
      <c r="AL54" s="556"/>
      <c r="AM54" s="556"/>
      <c r="AN54" s="556"/>
      <c r="AO54" s="556"/>
      <c r="AP54" s="556"/>
      <c r="AQ54" s="556"/>
      <c r="AR54" s="556"/>
      <c r="AS54" s="556"/>
      <c r="AT54" s="556"/>
      <c r="AU54" s="556"/>
      <c r="AV54" s="556"/>
      <c r="AW54" s="556"/>
      <c r="AX54" s="556"/>
      <c r="AY54" s="556"/>
      <c r="AZ54" s="556"/>
      <c r="BA54" s="556"/>
      <c r="BB54" s="556"/>
      <c r="BC54" s="556"/>
      <c r="BD54" s="556"/>
      <c r="BE54" s="556"/>
      <c r="BF54" s="556"/>
      <c r="BG54" s="556"/>
      <c r="BH54" s="556"/>
      <c r="BI54" s="556"/>
      <c r="BJ54" s="556"/>
      <c r="BK54" s="556"/>
      <c r="BL54" s="556"/>
      <c r="BM54" s="556"/>
      <c r="BN54" s="201"/>
      <c r="BO54" s="564"/>
      <c r="BP54" s="564"/>
      <c r="BQ54" s="564"/>
      <c r="BR54" s="564"/>
      <c r="BS54" s="564"/>
      <c r="BT54" s="564"/>
      <c r="BU54" s="564"/>
      <c r="BV54" s="564"/>
      <c r="BW54" s="564"/>
      <c r="BX54" s="564"/>
      <c r="BY54" s="564"/>
      <c r="BZ54" s="564"/>
      <c r="CA54" s="564"/>
      <c r="CB54" s="564"/>
      <c r="CC54" s="564"/>
      <c r="CD54" s="564"/>
      <c r="CE54" s="564"/>
      <c r="CF54" s="564"/>
      <c r="CG54" s="564"/>
      <c r="CH54" s="564"/>
      <c r="CI54" s="196"/>
      <c r="CJ54" s="121"/>
      <c r="CK54" s="121"/>
      <c r="CL54" s="121"/>
      <c r="CM54" s="121"/>
      <c r="CN54" s="121"/>
      <c r="CO54" s="198"/>
      <c r="CP54" s="139"/>
      <c r="CQ54" s="139"/>
      <c r="CR54" s="202"/>
      <c r="CS54" s="202"/>
      <c r="CT54" s="202"/>
      <c r="CU54" s="202"/>
      <c r="CV54" s="202"/>
      <c r="CW54" s="115"/>
      <c r="CX54" s="386"/>
      <c r="CY54" s="386"/>
      <c r="CZ54" s="386"/>
      <c r="DA54" s="386"/>
      <c r="DB54" s="387"/>
      <c r="DC54" s="386"/>
      <c r="DD54" s="386"/>
      <c r="DE54" s="386"/>
      <c r="DF54" s="386"/>
      <c r="DG54" s="387"/>
      <c r="DH54" s="387"/>
      <c r="DI54" s="387"/>
      <c r="DJ54" s="387"/>
    </row>
    <row r="55" spans="1:114" s="388" customFormat="1" x14ac:dyDescent="0.2">
      <c r="A55" s="629" t="s">
        <v>656</v>
      </c>
      <c r="B55" s="139"/>
      <c r="C55" s="139"/>
      <c r="D55" s="139"/>
      <c r="E55" s="139"/>
      <c r="F55" s="556">
        <f>+F53*Assumptions!$B$69</f>
        <v>0</v>
      </c>
      <c r="G55" s="556">
        <f>+G53*Assumptions!$B$69</f>
        <v>0</v>
      </c>
      <c r="H55" s="556">
        <f>+H53*Assumptions!$B$69</f>
        <v>0</v>
      </c>
      <c r="I55" s="556">
        <f>+I53*Assumptions!$B$69</f>
        <v>0</v>
      </c>
      <c r="J55" s="556">
        <f>+J53*Assumptions!$B$69</f>
        <v>0</v>
      </c>
      <c r="K55" s="556">
        <f>+K53*Assumptions!$B$69</f>
        <v>0</v>
      </c>
      <c r="L55" s="556">
        <f>+L53*Assumptions!$B$69</f>
        <v>0</v>
      </c>
      <c r="M55" s="556">
        <f>+M53*Assumptions!$B$69</f>
        <v>0</v>
      </c>
      <c r="N55" s="556">
        <f>+N53*Assumptions!$B$69</f>
        <v>0</v>
      </c>
      <c r="O55" s="556">
        <f>+O53*Assumptions!$B$69</f>
        <v>0</v>
      </c>
      <c r="P55" s="556">
        <f>+P53*Assumptions!$B$69</f>
        <v>0</v>
      </c>
      <c r="Q55" s="556">
        <f>+Q53*Assumptions!$B$69</f>
        <v>0</v>
      </c>
      <c r="R55" s="556">
        <f>+R53*Assumptions!$C$69</f>
        <v>176000</v>
      </c>
      <c r="S55" s="556">
        <f>+S53*Assumptions!$C$69</f>
        <v>191200</v>
      </c>
      <c r="T55" s="556">
        <f>+T53*Assumptions!$C$69</f>
        <v>207752</v>
      </c>
      <c r="U55" s="556">
        <f>+U53*Assumptions!$C$69</f>
        <v>225779.44</v>
      </c>
      <c r="V55" s="556">
        <f>+V53*Assumptions!$C$69</f>
        <v>245417.28080000004</v>
      </c>
      <c r="W55" s="556">
        <f>+W53*Assumptions!$C$69</f>
        <v>266813.09845600009</v>
      </c>
      <c r="X55" s="556">
        <f>+X53*Assumptions!$C$69</f>
        <v>290128.28414792009</v>
      </c>
      <c r="Y55" s="556">
        <f>+Y53*Assumptions!$C$69</f>
        <v>315539.35971827456</v>
      </c>
      <c r="Z55" s="556">
        <f>+Z53*Assumptions!$C$69</f>
        <v>343239.42014655378</v>
      </c>
      <c r="AA55" s="556">
        <f>+AA53*Assumptions!$C$69</f>
        <v>373439.71532961261</v>
      </c>
      <c r="AB55" s="556">
        <f>+AB53*Assumptions!$C$69</f>
        <v>406371.38475276553</v>
      </c>
      <c r="AC55" s="556">
        <f>+AC53*Assumptions!$C$69</f>
        <v>442287.35997054708</v>
      </c>
      <c r="AD55" s="556">
        <f>+AD53*Assumptions!$D$69</f>
        <v>516249.99999999994</v>
      </c>
      <c r="AE55" s="556">
        <f>+AE53*Assumptions!$D$69</f>
        <v>542762.5</v>
      </c>
      <c r="AF55" s="556">
        <f>+AF53*Assumptions!$D$69</f>
        <v>570938.375</v>
      </c>
      <c r="AG55" s="556">
        <f>+AG53*Assumptions!$D$69</f>
        <v>600890.21124999993</v>
      </c>
      <c r="AH55" s="556">
        <f>+AH53*Assumptions!$D$69</f>
        <v>632738.39903750003</v>
      </c>
      <c r="AI55" s="556">
        <f>+AI53*Assumptions!$D$69</f>
        <v>666611.67743012507</v>
      </c>
      <c r="AJ55" s="556">
        <f>+AJ53*Assumptions!$D$69</f>
        <v>702647.7171194338</v>
      </c>
      <c r="AK55" s="556">
        <f>+AK53*Assumptions!$D$69</f>
        <v>740993.74403237842</v>
      </c>
      <c r="AL55" s="556">
        <f>+AL53*Assumptions!$D$69</f>
        <v>781807.20656352036</v>
      </c>
      <c r="AM55" s="556">
        <f>+AM53*Assumptions!$D$69</f>
        <v>825256.48948082014</v>
      </c>
      <c r="AN55" s="556">
        <f>+AN53*Assumptions!$D$69</f>
        <v>871521.67777148786</v>
      </c>
      <c r="AO55" s="556">
        <f>+AO53*Assumptions!$D$69</f>
        <v>920795.37392304244</v>
      </c>
      <c r="AP55" s="556">
        <f>+AP53*Assumptions!$E$69</f>
        <v>987300</v>
      </c>
      <c r="AQ55" s="556">
        <f>+AQ53*Assumptions!$E$69</f>
        <v>1015623</v>
      </c>
      <c r="AR55" s="556">
        <f>+AR53*Assumptions!$E$69</f>
        <v>1044874.9799999997</v>
      </c>
      <c r="AS55" s="556">
        <f>+AS53*Assumptions!$E$69</f>
        <v>1075087.8310499997</v>
      </c>
      <c r="AT55" s="556">
        <f>+AT53*Assumptions!$E$69</f>
        <v>1106294.5541542496</v>
      </c>
      <c r="AU55" s="556">
        <f>+AU53*Assumptions!$E$69</f>
        <v>1138529.2990573233</v>
      </c>
      <c r="AV55" s="556">
        <f>+AV53*Assumptions!$E$69</f>
        <v>1171827.4043870813</v>
      </c>
      <c r="AW55" s="556">
        <f>+AW53*Assumptions!$E$69</f>
        <v>1206225.4392020085</v>
      </c>
      <c r="AX55" s="556">
        <f>+AX53*Assumptions!$E$69</f>
        <v>1241761.2459920715</v>
      </c>
      <c r="AY55" s="556">
        <f>+AY53*Assumptions!$E$69</f>
        <v>1278473.9851839668</v>
      </c>
      <c r="AZ55" s="556">
        <f>+AZ53*Assumptions!$E$69</f>
        <v>1316404.1812034005</v>
      </c>
      <c r="BA55" s="556">
        <f>+BA53*Assumptions!$E$69</f>
        <v>1355593.7701488936</v>
      </c>
      <c r="BB55" s="556">
        <f>+BB53*Assumptions!$F$69</f>
        <v>1358875</v>
      </c>
      <c r="BC55" s="556">
        <f>+BC53*Assumptions!$F$69</f>
        <v>1394163.75</v>
      </c>
      <c r="BD55" s="556">
        <f>+BD53*Assumptions!$F$69</f>
        <v>1430456.3874999997</v>
      </c>
      <c r="BE55" s="556">
        <f>+BE53*Assumptions!$F$69</f>
        <v>1467782.481375</v>
      </c>
      <c r="BF55" s="556">
        <f>+BF53*Assumptions!$F$69</f>
        <v>1506172.4820887498</v>
      </c>
      <c r="BG55" s="556">
        <f>+BG53*Assumptions!$F$69</f>
        <v>1545657.7480866374</v>
      </c>
      <c r="BH55" s="556">
        <f>+BH53*Assumptions!$F$69</f>
        <v>1586270.5729798137</v>
      </c>
      <c r="BI55" s="556">
        <f>+BI53*Assumptions!$F$69</f>
        <v>1628044.213544291</v>
      </c>
      <c r="BJ55" s="556">
        <f>+BJ53*Assumptions!$F$69</f>
        <v>1671012.9185594537</v>
      </c>
      <c r="BK55" s="556">
        <f>+BK53*Assumptions!$F$69</f>
        <v>1715211.9585111598</v>
      </c>
      <c r="BL55" s="556">
        <f>+BL53*Assumptions!$F$69</f>
        <v>1760677.656185366</v>
      </c>
      <c r="BM55" s="556">
        <f>+BM53*Assumptions!$F$69</f>
        <v>1807447.4181789872</v>
      </c>
      <c r="BN55" s="201"/>
      <c r="BO55" s="564">
        <f t="shared" ref="BO55:BO56" si="192">SUM(F55:H55)</f>
        <v>0</v>
      </c>
      <c r="BP55" s="564">
        <f t="shared" ref="BP55:BP56" si="193">SUM(I55:K55)</f>
        <v>0</v>
      </c>
      <c r="BQ55" s="564">
        <f t="shared" ref="BQ55:BQ56" si="194">SUM(L55:N55)</f>
        <v>0</v>
      </c>
      <c r="BR55" s="564">
        <f t="shared" ref="BR55:BR56" si="195">SUM(O55:Q55)</f>
        <v>0</v>
      </c>
      <c r="BS55" s="564">
        <f t="shared" ref="BS55:BS56" si="196">SUM(R55:T55)</f>
        <v>574952</v>
      </c>
      <c r="BT55" s="564">
        <f t="shared" ref="BT55:BT56" si="197">SUM(U55:W55)</f>
        <v>738009.8192560001</v>
      </c>
      <c r="BU55" s="564">
        <f t="shared" ref="BU55:BU56" si="198">SUM(X55:Z55)</f>
        <v>948907.06401274842</v>
      </c>
      <c r="BV55" s="564">
        <f t="shared" ref="BV55:BV56" si="199">SUM(AA55:AC55)</f>
        <v>1222098.4600529252</v>
      </c>
      <c r="BW55" s="564">
        <f t="shared" ref="BW55:BW56" si="200">SUM(AD55:AF55)</f>
        <v>1629950.875</v>
      </c>
      <c r="BX55" s="564">
        <f t="shared" ref="BX55:BX56" si="201">SUM(AG55:AI55)</f>
        <v>1900240.287717625</v>
      </c>
      <c r="BY55" s="564">
        <f t="shared" ref="BY55:BY56" si="202">SUM(AJ55:AL55)</f>
        <v>2225448.6677153325</v>
      </c>
      <c r="BZ55" s="564">
        <f t="shared" ref="BZ55:BZ56" si="203">SUM(AM55:AO55)</f>
        <v>2617573.5411753505</v>
      </c>
      <c r="CA55" s="564">
        <f t="shared" ref="CA55:CA56" si="204">SUM(AP55:AR55)</f>
        <v>3047797.9799999995</v>
      </c>
      <c r="CB55" s="564">
        <f t="shared" ref="CB55:CB56" si="205">SUM(AS55:AU55)</f>
        <v>3319911.6842615725</v>
      </c>
      <c r="CC55" s="564">
        <f t="shared" ref="CC55:CC56" si="206">SUM(AV55:AX55)</f>
        <v>3619814.0895811613</v>
      </c>
      <c r="CD55" s="564">
        <f t="shared" ref="CD55:CD56" si="207">SUM(AY55:BA55)</f>
        <v>3950471.9365362609</v>
      </c>
      <c r="CE55" s="564">
        <f t="shared" ref="CE55:CE56" si="208">SUM(BB55:BD55)</f>
        <v>4183495.1374999997</v>
      </c>
      <c r="CF55" s="564">
        <f t="shared" ref="CF55:CF56" si="209">SUM(BE55:BG55)</f>
        <v>4519612.7115503866</v>
      </c>
      <c r="CG55" s="564">
        <f t="shared" ref="CG55:CG56" si="210">SUM(BH55:BJ55)</f>
        <v>4885327.7050835583</v>
      </c>
      <c r="CH55" s="564">
        <f t="shared" ref="CH55:CH56" si="211">SUM(BK55:BM55)</f>
        <v>5283337.0328755137</v>
      </c>
      <c r="CI55" s="196"/>
      <c r="CJ55" s="121">
        <f t="shared" ref="CJ55:CJ56" si="212">SUM(BO55:BR55)</f>
        <v>0</v>
      </c>
      <c r="CK55" s="121">
        <f t="shared" ref="CK55:CK56" si="213">SUM(BS55:BV55)</f>
        <v>3483967.3433216736</v>
      </c>
      <c r="CL55" s="121">
        <f t="shared" ref="CL55:CL56" si="214">SUM(BW55:BZ55)</f>
        <v>8373213.3716083076</v>
      </c>
      <c r="CM55" s="121">
        <f t="shared" ref="CM55:CM56" si="215">SUM(CA55:CD55)</f>
        <v>13937995.690378994</v>
      </c>
      <c r="CN55" s="121">
        <f t="shared" ref="CN55:CN56" si="216">SUM(CE55:CH55)</f>
        <v>18871772.58700946</v>
      </c>
      <c r="CO55" s="198"/>
      <c r="CP55" s="139"/>
      <c r="CQ55" s="139"/>
      <c r="CR55" s="202"/>
      <c r="CS55" s="202"/>
      <c r="CT55" s="202"/>
      <c r="CU55" s="202"/>
      <c r="CV55" s="202"/>
      <c r="CW55" s="115"/>
      <c r="CX55" s="386"/>
      <c r="CY55" s="386"/>
      <c r="CZ55" s="386"/>
      <c r="DA55" s="386"/>
      <c r="DB55" s="387"/>
      <c r="DC55" s="386"/>
      <c r="DD55" s="386"/>
      <c r="DE55" s="386"/>
      <c r="DF55" s="386"/>
      <c r="DG55" s="387"/>
      <c r="DH55" s="387"/>
      <c r="DI55" s="387"/>
      <c r="DJ55" s="387"/>
    </row>
    <row r="56" spans="1:114" s="388" customFormat="1" x14ac:dyDescent="0.2">
      <c r="A56" s="629" t="s">
        <v>657</v>
      </c>
      <c r="B56" s="139"/>
      <c r="C56" s="139"/>
      <c r="D56" s="139"/>
      <c r="E56" s="139"/>
      <c r="F56" s="556">
        <f>+F53*Assumptions!$B$70</f>
        <v>0</v>
      </c>
      <c r="G56" s="556">
        <f>+G53*Assumptions!$B$70</f>
        <v>0</v>
      </c>
      <c r="H56" s="556">
        <f>+H53*Assumptions!$B$70</f>
        <v>0</v>
      </c>
      <c r="I56" s="556">
        <f>+I53*Assumptions!$B$70</f>
        <v>0</v>
      </c>
      <c r="J56" s="556">
        <f>+J53*Assumptions!$B$70</f>
        <v>0</v>
      </c>
      <c r="K56" s="556">
        <f>+K53*Assumptions!$B$70</f>
        <v>0</v>
      </c>
      <c r="L56" s="556">
        <f>+L53*Assumptions!$B$70</f>
        <v>0</v>
      </c>
      <c r="M56" s="556">
        <f>+M53*Assumptions!$B$70</f>
        <v>0</v>
      </c>
      <c r="N56" s="556">
        <f>+N53*Assumptions!$B$70</f>
        <v>0</v>
      </c>
      <c r="O56" s="556">
        <f>+O53*Assumptions!$B$70</f>
        <v>0</v>
      </c>
      <c r="P56" s="556">
        <f>+P53*Assumptions!$B$70</f>
        <v>0</v>
      </c>
      <c r="Q56" s="556">
        <f>+Q53*Assumptions!$B$70</f>
        <v>0</v>
      </c>
      <c r="R56" s="556">
        <f>+R53*Assumptions!$C$70</f>
        <v>43999.999999999993</v>
      </c>
      <c r="S56" s="556">
        <f>+S53*Assumptions!$C$70</f>
        <v>47799.999999999993</v>
      </c>
      <c r="T56" s="556">
        <f>+T53*Assumptions!$C$70</f>
        <v>51937.999999999985</v>
      </c>
      <c r="U56" s="556">
        <f>+U53*Assumptions!$C$70</f>
        <v>56444.859999999986</v>
      </c>
      <c r="V56" s="556">
        <f>+V53*Assumptions!$C$70</f>
        <v>61354.320199999995</v>
      </c>
      <c r="W56" s="556">
        <f>+W53*Assumptions!$C$70</f>
        <v>66703.274614000009</v>
      </c>
      <c r="X56" s="556">
        <f>+X53*Assumptions!$C$70</f>
        <v>72532.071036980007</v>
      </c>
      <c r="Y56" s="556">
        <f>+Y53*Assumptions!$C$70</f>
        <v>78884.839929568625</v>
      </c>
      <c r="Z56" s="556">
        <f>+Z53*Assumptions!$C$70</f>
        <v>85809.85503663843</v>
      </c>
      <c r="AA56" s="556">
        <f>+AA53*Assumptions!$C$70</f>
        <v>93359.928832403122</v>
      </c>
      <c r="AB56" s="556">
        <f>+AB53*Assumptions!$C$70</f>
        <v>101592.84618819135</v>
      </c>
      <c r="AC56" s="556">
        <f>+AC53*Assumptions!$C$70</f>
        <v>110571.83999263674</v>
      </c>
      <c r="AD56" s="556">
        <f>+AD53*Assumptions!$D$70</f>
        <v>221250.00000000003</v>
      </c>
      <c r="AE56" s="556">
        <f>+AE53*Assumptions!$D$70</f>
        <v>232612.50000000003</v>
      </c>
      <c r="AF56" s="556">
        <f>+AF53*Assumptions!$D$70</f>
        <v>244687.87500000003</v>
      </c>
      <c r="AG56" s="556">
        <f>+AG53*Assumptions!$D$70</f>
        <v>257524.37625000006</v>
      </c>
      <c r="AH56" s="556">
        <f>+AH53*Assumptions!$D$70</f>
        <v>271173.5995875001</v>
      </c>
      <c r="AI56" s="556">
        <f>+AI53*Assumptions!$D$70</f>
        <v>285690.71889862511</v>
      </c>
      <c r="AJ56" s="556">
        <f>+AJ53*Assumptions!$D$70</f>
        <v>301134.73590832885</v>
      </c>
      <c r="AK56" s="556">
        <f>+AK53*Assumptions!$D$70</f>
        <v>317568.74744244793</v>
      </c>
      <c r="AL56" s="556">
        <f>+AL53*Assumptions!$D$70</f>
        <v>335060.23138436594</v>
      </c>
      <c r="AM56" s="556">
        <f>+AM53*Assumptions!$D$70</f>
        <v>353681.35263463727</v>
      </c>
      <c r="AN56" s="556">
        <f>+AN53*Assumptions!$D$70</f>
        <v>373509.29047349485</v>
      </c>
      <c r="AO56" s="556">
        <f>+AO53*Assumptions!$D$70</f>
        <v>394626.58882416115</v>
      </c>
      <c r="AP56" s="556">
        <f>+AP53*Assumptions!$E$70</f>
        <v>658200</v>
      </c>
      <c r="AQ56" s="556">
        <f>+AQ53*Assumptions!$E$70</f>
        <v>677082</v>
      </c>
      <c r="AR56" s="556">
        <f>+AR53*Assumptions!$E$70</f>
        <v>696583.31999999983</v>
      </c>
      <c r="AS56" s="556">
        <f>+AS53*Assumptions!$E$70</f>
        <v>716725.22069999995</v>
      </c>
      <c r="AT56" s="556">
        <f>+AT53*Assumptions!$E$70</f>
        <v>737529.70276949985</v>
      </c>
      <c r="AU56" s="556">
        <f>+AU53*Assumptions!$E$70</f>
        <v>759019.53270488232</v>
      </c>
      <c r="AV56" s="556">
        <f>+AV53*Assumptions!$E$70</f>
        <v>781218.26959138759</v>
      </c>
      <c r="AW56" s="556">
        <f>+AW53*Assumptions!$E$70</f>
        <v>804150.29280133906</v>
      </c>
      <c r="AX56" s="556">
        <f>+AX53*Assumptions!$E$70</f>
        <v>827840.83066138113</v>
      </c>
      <c r="AY56" s="556">
        <f>+AY53*Assumptions!$E$70</f>
        <v>852315.9901226447</v>
      </c>
      <c r="AZ56" s="556">
        <f>+AZ53*Assumptions!$E$70</f>
        <v>877602.78746893373</v>
      </c>
      <c r="BA56" s="556">
        <f>+BA53*Assumptions!$E$70</f>
        <v>903729.18009926251</v>
      </c>
      <c r="BB56" s="556">
        <f>+BB53*Assumptions!$F$70</f>
        <v>1358875</v>
      </c>
      <c r="BC56" s="556">
        <f>+BC53*Assumptions!$F$70</f>
        <v>1394163.75</v>
      </c>
      <c r="BD56" s="556">
        <f>+BD53*Assumptions!$F$70</f>
        <v>1430456.3874999997</v>
      </c>
      <c r="BE56" s="556">
        <f>+BE53*Assumptions!$F$70</f>
        <v>1467782.481375</v>
      </c>
      <c r="BF56" s="556">
        <f>+BF53*Assumptions!$F$70</f>
        <v>1506172.4820887498</v>
      </c>
      <c r="BG56" s="556">
        <f>+BG53*Assumptions!$F$70</f>
        <v>1545657.7480866374</v>
      </c>
      <c r="BH56" s="556">
        <f>+BH53*Assumptions!$F$70</f>
        <v>1586270.5729798137</v>
      </c>
      <c r="BI56" s="556">
        <f>+BI53*Assumptions!$F$70</f>
        <v>1628044.213544291</v>
      </c>
      <c r="BJ56" s="556">
        <f>+BJ53*Assumptions!$F$70</f>
        <v>1671012.9185594537</v>
      </c>
      <c r="BK56" s="556">
        <f>+BK53*Assumptions!$F$70</f>
        <v>1715211.9585111598</v>
      </c>
      <c r="BL56" s="556">
        <f>+BL53*Assumptions!$F$70</f>
        <v>1760677.656185366</v>
      </c>
      <c r="BM56" s="556">
        <f>+BM53*Assumptions!$F$70</f>
        <v>1807447.4181789872</v>
      </c>
      <c r="BN56" s="201"/>
      <c r="BO56" s="564">
        <f t="shared" si="192"/>
        <v>0</v>
      </c>
      <c r="BP56" s="564">
        <f t="shared" si="193"/>
        <v>0</v>
      </c>
      <c r="BQ56" s="564">
        <f t="shared" si="194"/>
        <v>0</v>
      </c>
      <c r="BR56" s="564">
        <f t="shared" si="195"/>
        <v>0</v>
      </c>
      <c r="BS56" s="564">
        <f t="shared" si="196"/>
        <v>143737.99999999997</v>
      </c>
      <c r="BT56" s="564">
        <f t="shared" si="197"/>
        <v>184502.454814</v>
      </c>
      <c r="BU56" s="564">
        <f t="shared" si="198"/>
        <v>237226.76600318705</v>
      </c>
      <c r="BV56" s="564">
        <f t="shared" si="199"/>
        <v>305524.61501323123</v>
      </c>
      <c r="BW56" s="564">
        <f t="shared" si="200"/>
        <v>698550.37500000012</v>
      </c>
      <c r="BX56" s="564">
        <f t="shared" si="201"/>
        <v>814388.6947361253</v>
      </c>
      <c r="BY56" s="564">
        <f t="shared" si="202"/>
        <v>953763.71473514277</v>
      </c>
      <c r="BZ56" s="564">
        <f t="shared" si="203"/>
        <v>1121817.2319322932</v>
      </c>
      <c r="CA56" s="564">
        <f t="shared" si="204"/>
        <v>2031865.3199999998</v>
      </c>
      <c r="CB56" s="564">
        <f t="shared" si="205"/>
        <v>2213274.456174382</v>
      </c>
      <c r="CC56" s="564">
        <f t="shared" si="206"/>
        <v>2413209.3930541077</v>
      </c>
      <c r="CD56" s="564">
        <f t="shared" si="207"/>
        <v>2633647.9576908411</v>
      </c>
      <c r="CE56" s="564">
        <f t="shared" si="208"/>
        <v>4183495.1374999997</v>
      </c>
      <c r="CF56" s="564">
        <f t="shared" si="209"/>
        <v>4519612.7115503866</v>
      </c>
      <c r="CG56" s="564">
        <f t="shared" si="210"/>
        <v>4885327.7050835583</v>
      </c>
      <c r="CH56" s="564">
        <f t="shared" si="211"/>
        <v>5283337.0328755137</v>
      </c>
      <c r="CI56" s="196"/>
      <c r="CJ56" s="121">
        <f t="shared" si="212"/>
        <v>0</v>
      </c>
      <c r="CK56" s="121">
        <f t="shared" si="213"/>
        <v>870991.83583041816</v>
      </c>
      <c r="CL56" s="121">
        <f t="shared" si="214"/>
        <v>3588520.0164035615</v>
      </c>
      <c r="CM56" s="121">
        <f t="shared" si="215"/>
        <v>9291997.1269193292</v>
      </c>
      <c r="CN56" s="121">
        <f t="shared" si="216"/>
        <v>18871772.58700946</v>
      </c>
      <c r="CO56" s="198"/>
      <c r="CP56" s="139"/>
      <c r="CQ56" s="139"/>
      <c r="CR56" s="202"/>
      <c r="CS56" s="202"/>
      <c r="CT56" s="202"/>
      <c r="CU56" s="202"/>
      <c r="CV56" s="202"/>
      <c r="CW56" s="115"/>
      <c r="CX56" s="386"/>
      <c r="CY56" s="386"/>
      <c r="CZ56" s="386"/>
      <c r="DA56" s="386"/>
      <c r="DB56" s="387"/>
      <c r="DC56" s="386"/>
      <c r="DD56" s="386"/>
      <c r="DE56" s="386"/>
      <c r="DF56" s="386"/>
      <c r="DG56" s="387"/>
      <c r="DH56" s="387"/>
      <c r="DI56" s="387"/>
      <c r="DJ56" s="387"/>
    </row>
    <row r="57" spans="1:114" s="388" customFormat="1" x14ac:dyDescent="0.2">
      <c r="A57" s="284"/>
      <c r="B57" s="139"/>
      <c r="C57" s="139"/>
      <c r="D57" s="139"/>
      <c r="E57" s="139"/>
      <c r="F57" s="556"/>
      <c r="G57" s="556"/>
      <c r="H57" s="556"/>
      <c r="I57" s="556"/>
      <c r="J57" s="556"/>
      <c r="K57" s="556"/>
      <c r="L57" s="556"/>
      <c r="M57" s="556"/>
      <c r="N57" s="556"/>
      <c r="O57" s="556"/>
      <c r="P57" s="556"/>
      <c r="Q57" s="556"/>
      <c r="R57" s="556"/>
      <c r="S57" s="556"/>
      <c r="T57" s="556"/>
      <c r="U57" s="556"/>
      <c r="V57" s="556"/>
      <c r="W57" s="556"/>
      <c r="X57" s="556"/>
      <c r="Y57" s="556"/>
      <c r="Z57" s="556"/>
      <c r="AA57" s="556"/>
      <c r="AB57" s="556"/>
      <c r="AC57" s="556"/>
      <c r="BN57" s="201"/>
      <c r="BO57" s="564"/>
      <c r="CI57" s="196"/>
      <c r="CO57" s="198"/>
      <c r="CP57" s="139"/>
      <c r="CQ57" s="139"/>
      <c r="CR57" s="202"/>
      <c r="CS57" s="202"/>
      <c r="CT57" s="202"/>
      <c r="CU57" s="202"/>
      <c r="CV57" s="202"/>
      <c r="CW57" s="115"/>
      <c r="CX57" s="386"/>
      <c r="CY57" s="386"/>
      <c r="CZ57" s="386"/>
      <c r="DA57" s="386"/>
      <c r="DB57" s="387"/>
      <c r="DC57" s="386"/>
      <c r="DD57" s="386"/>
      <c r="DE57" s="386"/>
      <c r="DF57" s="386"/>
      <c r="DG57" s="387"/>
      <c r="DH57" s="387"/>
      <c r="DI57" s="387"/>
      <c r="DJ57" s="387"/>
    </row>
    <row r="58" spans="1:114" s="388" customFormat="1" x14ac:dyDescent="0.2">
      <c r="A58" s="629" t="s">
        <v>658</v>
      </c>
      <c r="B58" s="139"/>
      <c r="C58" s="139"/>
      <c r="D58" s="139"/>
      <c r="E58" s="139"/>
      <c r="F58" s="556">
        <f>+F55/1000*Assumptions!$B$65*Assumptions!$B$67</f>
        <v>0</v>
      </c>
      <c r="G58" s="556">
        <f>+G55/1000*Assumptions!$B$65*Assumptions!$B$67</f>
        <v>0</v>
      </c>
      <c r="H58" s="556">
        <f>+H55/1000*Assumptions!$B$65*Assumptions!$B$67</f>
        <v>0</v>
      </c>
      <c r="I58" s="556">
        <f>+I55/1000*Assumptions!$B$65*Assumptions!$B$67</f>
        <v>0</v>
      </c>
      <c r="J58" s="556">
        <f>+J55/1000*Assumptions!$B$65*Assumptions!$B$67</f>
        <v>0</v>
      </c>
      <c r="K58" s="556">
        <f>+K55/1000*Assumptions!$B$65*Assumptions!$B$67</f>
        <v>0</v>
      </c>
      <c r="L58" s="556">
        <f>+L55/1000*Assumptions!$B$65*Assumptions!$B$67</f>
        <v>0</v>
      </c>
      <c r="M58" s="556">
        <f>+M55/1000*Assumptions!$B$65*Assumptions!$B$67</f>
        <v>0</v>
      </c>
      <c r="N58" s="556">
        <f>+N55/1000*Assumptions!$B$65*Assumptions!$B$67</f>
        <v>0</v>
      </c>
      <c r="O58" s="556">
        <f>+O55/1000*Assumptions!$B$65*Assumptions!$B$67</f>
        <v>0</v>
      </c>
      <c r="P58" s="556">
        <f>+P55/1000*Assumptions!$B$65*Assumptions!$B$67</f>
        <v>0</v>
      </c>
      <c r="Q58" s="556">
        <f>+Q55/1000*Assumptions!$B$65*Assumptions!$B$67</f>
        <v>0</v>
      </c>
      <c r="R58" s="556">
        <f>+R55/1000*Assumptions!$C$65*Assumptions!$C$67</f>
        <v>1056</v>
      </c>
      <c r="S58" s="556">
        <f>+S55/1000*Assumptions!$C$65*Assumptions!$C$67</f>
        <v>1147.1999999999998</v>
      </c>
      <c r="T58" s="556">
        <f>+T55/1000*Assumptions!$C$65*Assumptions!$C$67</f>
        <v>1246.5120000000002</v>
      </c>
      <c r="U58" s="556">
        <f>+U55/1000*Assumptions!$C$65*Assumptions!$C$67</f>
        <v>1354.6766399999999</v>
      </c>
      <c r="V58" s="556">
        <f>+V55/1000*Assumptions!$C$65*Assumptions!$C$67</f>
        <v>1472.5036848000002</v>
      </c>
      <c r="W58" s="556">
        <f>+W55/1000*Assumptions!$C$65*Assumptions!$C$67</f>
        <v>1600.8785907360007</v>
      </c>
      <c r="X58" s="556">
        <f>+X55/1000*Assumptions!$C$65*Assumptions!$C$67</f>
        <v>1740.7697048875207</v>
      </c>
      <c r="Y58" s="556">
        <f>+Y55/1000*Assumptions!$C$65*Assumptions!$C$67</f>
        <v>1893.2361583096474</v>
      </c>
      <c r="Z58" s="556">
        <f>+Z55/1000*Assumptions!$C$65*Assumptions!$C$67</f>
        <v>2059.4365208793224</v>
      </c>
      <c r="AA58" s="556">
        <f>+AA55/1000*Assumptions!$C$65*Assumptions!$C$67</f>
        <v>2240.6382919776756</v>
      </c>
      <c r="AB58" s="556">
        <f>+AB55/1000*Assumptions!$C$65*Assumptions!$C$67</f>
        <v>2438.2283085165932</v>
      </c>
      <c r="AC58" s="556">
        <f>+AC55/1000*Assumptions!$C$65*Assumptions!$C$67</f>
        <v>2653.7241598232822</v>
      </c>
      <c r="AD58" s="556">
        <f>+AD55/1000*Assumptions!$D$65*Assumptions!$D$67</f>
        <v>3097.4999999999991</v>
      </c>
      <c r="AE58" s="556">
        <f>+AE55/1000*Assumptions!$D$65*Assumptions!$D$67</f>
        <v>3256.5750000000003</v>
      </c>
      <c r="AF58" s="556">
        <f>+AF55/1000*Assumptions!$D$65*Assumptions!$D$67</f>
        <v>3425.6302499999997</v>
      </c>
      <c r="AG58" s="556">
        <f>+AG55/1000*Assumptions!$D$65*Assumptions!$D$67</f>
        <v>3605.341267499999</v>
      </c>
      <c r="AH58" s="556">
        <f>+AH55/1000*Assumptions!$D$65*Assumptions!$D$67</f>
        <v>3796.4303942249999</v>
      </c>
      <c r="AI58" s="556">
        <f>+AI55/1000*Assumptions!$D$65*Assumptions!$D$67</f>
        <v>3999.6700645807505</v>
      </c>
      <c r="AJ58" s="556">
        <f>+AJ55/1000*Assumptions!$D$65*Assumptions!$D$67</f>
        <v>4215.8863027166026</v>
      </c>
      <c r="AK58" s="556">
        <f>+AK55/1000*Assumptions!$D$65*Assumptions!$D$67</f>
        <v>4445.962464194271</v>
      </c>
      <c r="AL58" s="556">
        <f>+AL55/1000*Assumptions!$D$65*Assumptions!$D$67</f>
        <v>4690.8432393811217</v>
      </c>
      <c r="AM58" s="556">
        <f>+AM55/1000*Assumptions!$D$65*Assumptions!$D$67</f>
        <v>4951.538936884921</v>
      </c>
      <c r="AN58" s="556">
        <f>+AN55/1000*Assumptions!$D$65*Assumptions!$D$67</f>
        <v>5229.1300666289271</v>
      </c>
      <c r="AO58" s="556">
        <f>+AO55/1000*Assumptions!$D$65*Assumptions!$D$67</f>
        <v>5524.7722435382548</v>
      </c>
      <c r="AP58" s="556">
        <f>+AP55/1000*Assumptions!$E$65*Assumptions!$E$67</f>
        <v>5923.7999999999993</v>
      </c>
      <c r="AQ58" s="556">
        <f>+AQ55/1000*Assumptions!$E$65*Assumptions!$E$67</f>
        <v>6093.7380000000003</v>
      </c>
      <c r="AR58" s="556">
        <f>+AR55/1000*Assumptions!$E$65*Assumptions!$E$67</f>
        <v>6269.2498799999994</v>
      </c>
      <c r="AS58" s="556">
        <f>+AS55/1000*Assumptions!$E$65*Assumptions!$E$67</f>
        <v>6450.5269862999985</v>
      </c>
      <c r="AT58" s="556">
        <f>+AT55/1000*Assumptions!$E$65*Assumptions!$E$67</f>
        <v>6637.7673249254985</v>
      </c>
      <c r="AU58" s="556">
        <f>+AU55/1000*Assumptions!$E$65*Assumptions!$E$67</f>
        <v>6831.1757943439388</v>
      </c>
      <c r="AV58" s="556">
        <f>+AV55/1000*Assumptions!$E$65*Assumptions!$E$67</f>
        <v>7030.9644263224873</v>
      </c>
      <c r="AW58" s="556">
        <f>+AW55/1000*Assumptions!$E$65*Assumptions!$E$67</f>
        <v>7237.3526352120516</v>
      </c>
      <c r="AX58" s="556">
        <f>+AX55/1000*Assumptions!$E$65*Assumptions!$E$67</f>
        <v>7450.567475952429</v>
      </c>
      <c r="AY58" s="556">
        <f>+AY55/1000*Assumptions!$E$65*Assumptions!$E$67</f>
        <v>7670.8439111038006</v>
      </c>
      <c r="AZ58" s="556">
        <f>+AZ55/1000*Assumptions!$E$65*Assumptions!$E$67</f>
        <v>7898.4250872204029</v>
      </c>
      <c r="BA58" s="556">
        <f>+BA55/1000*Assumptions!$E$65*Assumptions!$E$67</f>
        <v>8133.5626208933609</v>
      </c>
      <c r="BB58" s="556">
        <f>+BB55/1000*Assumptions!$F$65*Assumptions!$F$67</f>
        <v>8153.25</v>
      </c>
      <c r="BC58" s="556">
        <f>+BC55/1000*Assumptions!$F$65*Assumptions!$F$67</f>
        <v>8364.9825000000001</v>
      </c>
      <c r="BD58" s="556">
        <f>+BD55/1000*Assumptions!$F$65*Assumptions!$F$67</f>
        <v>8582.7383249999984</v>
      </c>
      <c r="BE58" s="556">
        <f>+BE55/1000*Assumptions!$F$65*Assumptions!$F$67</f>
        <v>8806.6948882500001</v>
      </c>
      <c r="BF58" s="556">
        <f>+BF55/1000*Assumptions!$F$65*Assumptions!$F$67</f>
        <v>9037.0348925324979</v>
      </c>
      <c r="BG58" s="556">
        <f>+BG55/1000*Assumptions!$F$65*Assumptions!$F$67</f>
        <v>9273.9464885198249</v>
      </c>
      <c r="BH58" s="556">
        <f>+BH55/1000*Assumptions!$F$65*Assumptions!$F$67</f>
        <v>9517.6234378788831</v>
      </c>
      <c r="BI58" s="556">
        <f>+BI55/1000*Assumptions!$F$65*Assumptions!$F$67</f>
        <v>9768.2652812657452</v>
      </c>
      <c r="BJ58" s="556">
        <f>+BJ55/1000*Assumptions!$F$65*Assumptions!$F$67</f>
        <v>10026.077511356722</v>
      </c>
      <c r="BK58" s="556">
        <f>+BK55/1000*Assumptions!$F$65*Assumptions!$F$67</f>
        <v>10291.271751066959</v>
      </c>
      <c r="BL58" s="556">
        <f>+BL55/1000*Assumptions!$F$65*Assumptions!$F$67</f>
        <v>10564.065937112196</v>
      </c>
      <c r="BM58" s="556">
        <f>+BM55/1000*Assumptions!$F$65*Assumptions!$F$67</f>
        <v>10844.684509073923</v>
      </c>
      <c r="BN58" s="201"/>
      <c r="BO58" s="564">
        <f>SUM(F58:H58)</f>
        <v>0</v>
      </c>
      <c r="BP58" s="564">
        <f>SUM(I58:K58)</f>
        <v>0</v>
      </c>
      <c r="BQ58" s="564">
        <f>SUM(L58:N58)</f>
        <v>0</v>
      </c>
      <c r="BR58" s="564">
        <f>SUM(O58:Q58)</f>
        <v>0</v>
      </c>
      <c r="BS58" s="564">
        <f>SUM(R58:T58)</f>
        <v>3449.712</v>
      </c>
      <c r="BT58" s="564">
        <f>SUM(U58:W58)</f>
        <v>4428.0589155360012</v>
      </c>
      <c r="BU58" s="564">
        <f>SUM(X58:Z58)</f>
        <v>5693.4423840764903</v>
      </c>
      <c r="BV58" s="564">
        <f>SUM(AA58:AC58)</f>
        <v>7332.590760317551</v>
      </c>
      <c r="BW58" s="564">
        <f>SUM(AD58:AF58)</f>
        <v>9779.7052499999991</v>
      </c>
      <c r="BX58" s="564">
        <f>SUM(AG58:AI58)</f>
        <v>11401.441726305749</v>
      </c>
      <c r="BY58" s="564">
        <f>SUM(AJ58:AL58)</f>
        <v>13352.692006291994</v>
      </c>
      <c r="BZ58" s="564">
        <f>SUM(AM58:AO58)</f>
        <v>15705.441247052104</v>
      </c>
      <c r="CA58" s="564">
        <f>SUM(AP58:AR58)</f>
        <v>18286.78788</v>
      </c>
      <c r="CB58" s="564">
        <f>SUM(AS58:AU58)</f>
        <v>19919.470105569439</v>
      </c>
      <c r="CC58" s="564">
        <f>SUM(AV58:AX58)</f>
        <v>21718.884537486967</v>
      </c>
      <c r="CD58" s="564">
        <f>SUM(AY58:BA58)</f>
        <v>23702.831619217563</v>
      </c>
      <c r="CE58" s="564">
        <f>SUM(BB58:BD58)</f>
        <v>25100.970824999997</v>
      </c>
      <c r="CF58" s="564">
        <f>SUM(BE58:BG58)</f>
        <v>27117.676269302323</v>
      </c>
      <c r="CG58" s="564">
        <f t="shared" ref="CG58:CG61" si="217">SUM(BH58:BJ58)</f>
        <v>29311.966230501348</v>
      </c>
      <c r="CH58" s="564">
        <f t="shared" ref="CH58:CH61" si="218">SUM(BK58:BM58)</f>
        <v>31700.022197253078</v>
      </c>
      <c r="CI58" s="196"/>
      <c r="CJ58" s="121">
        <f t="shared" ref="CJ58:CJ61" si="219">SUM(BO58:BR58)</f>
        <v>0</v>
      </c>
      <c r="CK58" s="121">
        <f t="shared" ref="CK58:CK61" si="220">SUM(BS58:BV58)</f>
        <v>20903.804059930044</v>
      </c>
      <c r="CL58" s="121">
        <f t="shared" ref="CL58:CL61" si="221">SUM(BW58:BZ58)</f>
        <v>50239.280229649848</v>
      </c>
      <c r="CM58" s="121">
        <f t="shared" ref="CM58:CM61" si="222">SUM(CA58:CD58)</f>
        <v>83627.974142273975</v>
      </c>
      <c r="CN58" s="121">
        <f t="shared" ref="CN58:CN61" si="223">SUM(CE58:CH58)</f>
        <v>113230.63552205675</v>
      </c>
      <c r="CO58" s="198"/>
      <c r="CP58" s="139"/>
      <c r="CQ58" s="139"/>
      <c r="CR58" s="202"/>
      <c r="CS58" s="202"/>
      <c r="CT58" s="202"/>
      <c r="CU58" s="202"/>
      <c r="CV58" s="202"/>
      <c r="CW58" s="115"/>
      <c r="CX58" s="386"/>
      <c r="CY58" s="386"/>
      <c r="CZ58" s="386"/>
      <c r="DA58" s="386"/>
      <c r="DB58" s="387"/>
      <c r="DC58" s="386"/>
      <c r="DD58" s="386"/>
      <c r="DE58" s="386"/>
      <c r="DF58" s="386"/>
      <c r="DG58" s="387"/>
      <c r="DH58" s="387"/>
      <c r="DI58" s="387"/>
      <c r="DJ58" s="387"/>
    </row>
    <row r="59" spans="1:114" s="388" customFormat="1" x14ac:dyDescent="0.2">
      <c r="A59" s="629" t="s">
        <v>659</v>
      </c>
      <c r="B59" s="139"/>
      <c r="C59" s="139"/>
      <c r="D59" s="139"/>
      <c r="E59" s="139"/>
      <c r="F59" s="556">
        <f>+F56/1000*Assumptions!$B$66*Assumptions!$B$68</f>
        <v>0</v>
      </c>
      <c r="G59" s="556">
        <f>+G56/1000*Assumptions!$B$66*Assumptions!$B$68</f>
        <v>0</v>
      </c>
      <c r="H59" s="556">
        <f>+H56/1000*Assumptions!$B$66*Assumptions!$B$68</f>
        <v>0</v>
      </c>
      <c r="I59" s="556">
        <f>+I56/1000*Assumptions!$B$66*Assumptions!$B$68</f>
        <v>0</v>
      </c>
      <c r="J59" s="556">
        <f>+J56/1000*Assumptions!$B$66*Assumptions!$B$68</f>
        <v>0</v>
      </c>
      <c r="K59" s="556">
        <f>+K56/1000*Assumptions!$B$66*Assumptions!$B$68</f>
        <v>0</v>
      </c>
      <c r="L59" s="556">
        <f>+L56/1000*Assumptions!$B$66*Assumptions!$B$68</f>
        <v>0</v>
      </c>
      <c r="M59" s="556">
        <f>+M56/1000*Assumptions!$B$66*Assumptions!$B$68</f>
        <v>0</v>
      </c>
      <c r="N59" s="556">
        <f>+N56/1000*Assumptions!$B$66*Assumptions!$B$68</f>
        <v>0</v>
      </c>
      <c r="O59" s="556">
        <f>+O56/1000*Assumptions!$B$66*Assumptions!$B$68</f>
        <v>0</v>
      </c>
      <c r="P59" s="556">
        <f>+P56/1000*Assumptions!$B$66*Assumptions!$B$68</f>
        <v>0</v>
      </c>
      <c r="Q59" s="556">
        <f>+Q56/1000*Assumptions!$B$66*Assumptions!$B$68</f>
        <v>0</v>
      </c>
      <c r="R59" s="556">
        <f>+R56/1000*Assumptions!$C$66*Assumptions!$C$68</f>
        <v>175.99999999999997</v>
      </c>
      <c r="S59" s="556">
        <f>+S56/1000*Assumptions!$C$66*Assumptions!$C$68</f>
        <v>191.19999999999996</v>
      </c>
      <c r="T59" s="556">
        <f>+T56/1000*Assumptions!$C$66*Assumptions!$C$68</f>
        <v>207.75199999999995</v>
      </c>
      <c r="U59" s="556">
        <f>+U56/1000*Assumptions!$C$66*Assumptions!$C$68</f>
        <v>225.77943999999994</v>
      </c>
      <c r="V59" s="556">
        <f>+V56/1000*Assumptions!$C$66*Assumptions!$C$68</f>
        <v>245.41728079999999</v>
      </c>
      <c r="W59" s="556">
        <f>+W56/1000*Assumptions!$C$66*Assumptions!$C$68</f>
        <v>266.81309845600003</v>
      </c>
      <c r="X59" s="556">
        <f>+X56/1000*Assumptions!$C$66*Assumptions!$C$68</f>
        <v>290.12828414792006</v>
      </c>
      <c r="Y59" s="556">
        <f>+Y56/1000*Assumptions!$C$66*Assumptions!$C$68</f>
        <v>315.53935971827451</v>
      </c>
      <c r="Z59" s="556">
        <f>+Z56/1000*Assumptions!$C$66*Assumptions!$C$68</f>
        <v>343.2394201465537</v>
      </c>
      <c r="AA59" s="556">
        <f>+AA56/1000*Assumptions!$C$66*Assumptions!$C$68</f>
        <v>373.43971532961251</v>
      </c>
      <c r="AB59" s="556">
        <f>+AB56/1000*Assumptions!$C$66*Assumptions!$C$68</f>
        <v>406.37138475276544</v>
      </c>
      <c r="AC59" s="556">
        <f>+AC56/1000*Assumptions!$C$66*Assumptions!$C$68</f>
        <v>442.28735997054696</v>
      </c>
      <c r="AD59" s="556">
        <f>+AD56/1000*Assumptions!$D$66*Assumptions!$D$68</f>
        <v>995.62500000000011</v>
      </c>
      <c r="AE59" s="556">
        <f>+AE56/1000*Assumptions!$D$66*Assumptions!$D$68</f>
        <v>1046.7562500000001</v>
      </c>
      <c r="AF59" s="556">
        <f>+AF56/1000*Assumptions!$D$66*Assumptions!$D$68</f>
        <v>1101.0954375000001</v>
      </c>
      <c r="AG59" s="556">
        <f>+AG56/1000*Assumptions!$D$66*Assumptions!$D$68</f>
        <v>1158.8596931250001</v>
      </c>
      <c r="AH59" s="556">
        <f>+AH56/1000*Assumptions!$D$66*Assumptions!$D$68</f>
        <v>1220.2811981437505</v>
      </c>
      <c r="AI59" s="556">
        <f>+AI56/1000*Assumptions!$D$66*Assumptions!$D$68</f>
        <v>1285.608235043813</v>
      </c>
      <c r="AJ59" s="556">
        <f>+AJ56/1000*Assumptions!$D$66*Assumptions!$D$68</f>
        <v>1355.1063115874797</v>
      </c>
      <c r="AK59" s="556">
        <f>+AK56/1000*Assumptions!$D$66*Assumptions!$D$68</f>
        <v>1429.0593634910158</v>
      </c>
      <c r="AL59" s="556">
        <f>+AL56/1000*Assumptions!$D$66*Assumptions!$D$68</f>
        <v>1507.7710412296467</v>
      </c>
      <c r="AM59" s="556">
        <f>+AM56/1000*Assumptions!$D$66*Assumptions!$D$68</f>
        <v>1591.5660868558678</v>
      </c>
      <c r="AN59" s="556">
        <f>+AN56/1000*Assumptions!$D$66*Assumptions!$D$68</f>
        <v>1680.7918071307267</v>
      </c>
      <c r="AO59" s="556">
        <f>+AO56/1000*Assumptions!$D$66*Assumptions!$D$68</f>
        <v>1775.8196497087251</v>
      </c>
      <c r="AP59" s="556">
        <f>+AP56/1000*Assumptions!$E$66*Assumptions!$E$68</f>
        <v>2632.8</v>
      </c>
      <c r="AQ59" s="556">
        <f>+AQ56/1000*Assumptions!$E$66*Assumptions!$E$68</f>
        <v>2708.328</v>
      </c>
      <c r="AR59" s="556">
        <f>+AR56/1000*Assumptions!$E$66*Assumptions!$E$68</f>
        <v>2786.3332799999994</v>
      </c>
      <c r="AS59" s="556">
        <f>+AS56/1000*Assumptions!$E$66*Assumptions!$E$68</f>
        <v>2866.9008827999996</v>
      </c>
      <c r="AT59" s="556">
        <f>+AT56/1000*Assumptions!$E$66*Assumptions!$E$68</f>
        <v>2950.1188110779995</v>
      </c>
      <c r="AU59" s="556">
        <f>+AU56/1000*Assumptions!$E$66*Assumptions!$E$68</f>
        <v>3036.0781308195292</v>
      </c>
      <c r="AV59" s="556">
        <f>+AV56/1000*Assumptions!$E$66*Assumptions!$E$68</f>
        <v>3124.8730783655506</v>
      </c>
      <c r="AW59" s="556">
        <f>+AW56/1000*Assumptions!$E$66*Assumptions!$E$68</f>
        <v>3216.6011712053564</v>
      </c>
      <c r="AX59" s="556">
        <f>+AX56/1000*Assumptions!$E$66*Assumptions!$E$68</f>
        <v>3311.3633226455245</v>
      </c>
      <c r="AY59" s="556">
        <f>+AY56/1000*Assumptions!$E$66*Assumptions!$E$68</f>
        <v>3409.2639604905789</v>
      </c>
      <c r="AZ59" s="556">
        <f>+AZ56/1000*Assumptions!$E$66*Assumptions!$E$68</f>
        <v>3510.4111498757347</v>
      </c>
      <c r="BA59" s="556">
        <f>+BA56/1000*Assumptions!$E$66*Assumptions!$E$68</f>
        <v>3614.9167203970501</v>
      </c>
      <c r="BB59" s="556">
        <f>+BB56/1000*Assumptions!$F$66*Assumptions!$F$68</f>
        <v>4076.625</v>
      </c>
      <c r="BC59" s="556">
        <f>+BC56/1000*Assumptions!$F$66*Assumptions!$F$68</f>
        <v>4182.49125</v>
      </c>
      <c r="BD59" s="556">
        <f>+BD56/1000*Assumptions!$F$66*Assumptions!$F$68</f>
        <v>4291.3691624999992</v>
      </c>
      <c r="BE59" s="556">
        <f>+BE56/1000*Assumptions!$F$66*Assumptions!$F$68</f>
        <v>4403.347444125</v>
      </c>
      <c r="BF59" s="556">
        <f>+BF56/1000*Assumptions!$F$66*Assumptions!$F$68</f>
        <v>4518.517446266249</v>
      </c>
      <c r="BG59" s="556">
        <f>+BG56/1000*Assumptions!$F$66*Assumptions!$F$68</f>
        <v>4636.9732442599125</v>
      </c>
      <c r="BH59" s="556">
        <f>+BH56/1000*Assumptions!$F$66*Assumptions!$F$68</f>
        <v>4758.8117189394416</v>
      </c>
      <c r="BI59" s="556">
        <f>+BI56/1000*Assumptions!$F$66*Assumptions!$F$68</f>
        <v>4884.1326406328726</v>
      </c>
      <c r="BJ59" s="556">
        <f>+BJ56/1000*Assumptions!$F$66*Assumptions!$F$68</f>
        <v>5013.0387556783608</v>
      </c>
      <c r="BK59" s="556">
        <f>+BK56/1000*Assumptions!$F$66*Assumptions!$F$68</f>
        <v>5145.6358755334795</v>
      </c>
      <c r="BL59" s="556">
        <f>+BL56/1000*Assumptions!$F$66*Assumptions!$F$68</f>
        <v>5282.0329685560982</v>
      </c>
      <c r="BM59" s="556">
        <f>+BM56/1000*Assumptions!$F$66*Assumptions!$F$68</f>
        <v>5422.3422545369613</v>
      </c>
      <c r="BN59" s="201"/>
      <c r="BO59" s="564">
        <f t="shared" ref="BO59" si="224">SUM(F59:H59)</f>
        <v>0</v>
      </c>
      <c r="BP59" s="564">
        <f t="shared" ref="BP59" si="225">SUM(I59:K59)</f>
        <v>0</v>
      </c>
      <c r="BQ59" s="564">
        <f t="shared" ref="BQ59" si="226">SUM(L59:N59)</f>
        <v>0</v>
      </c>
      <c r="BR59" s="564">
        <f t="shared" ref="BR59" si="227">SUM(O59:Q59)</f>
        <v>0</v>
      </c>
      <c r="BS59" s="564">
        <f t="shared" ref="BS59" si="228">SUM(R59:T59)</f>
        <v>574.95199999999988</v>
      </c>
      <c r="BT59" s="564">
        <f t="shared" ref="BT59" si="229">SUM(U59:W59)</f>
        <v>738.0098192559999</v>
      </c>
      <c r="BU59" s="564">
        <f t="shared" ref="BU59" si="230">SUM(X59:Z59)</f>
        <v>948.90706401274826</v>
      </c>
      <c r="BV59" s="564">
        <f t="shared" ref="BV59" si="231">SUM(AA59:AC59)</f>
        <v>1222.098460052925</v>
      </c>
      <c r="BW59" s="564">
        <f t="shared" ref="BW59" si="232">SUM(AD59:AF59)</f>
        <v>3143.4766875000005</v>
      </c>
      <c r="BX59" s="564">
        <f t="shared" ref="BX59" si="233">SUM(AG59:AI59)</f>
        <v>3664.7491263125639</v>
      </c>
      <c r="BY59" s="564">
        <f t="shared" ref="BY59" si="234">SUM(AJ59:AL59)</f>
        <v>4291.9367163081424</v>
      </c>
      <c r="BZ59" s="564">
        <f t="shared" ref="BZ59" si="235">SUM(AM59:AO59)</f>
        <v>5048.1775436953194</v>
      </c>
      <c r="CA59" s="564">
        <f t="shared" ref="CA59" si="236">SUM(AP59:AR59)</f>
        <v>8127.4612799999995</v>
      </c>
      <c r="CB59" s="564">
        <f t="shared" ref="CB59" si="237">SUM(AS59:AU59)</f>
        <v>8853.0978246975283</v>
      </c>
      <c r="CC59" s="564">
        <f t="shared" ref="CC59" si="238">SUM(AV59:AX59)</f>
        <v>9652.837572216431</v>
      </c>
      <c r="CD59" s="564">
        <f t="shared" ref="CD59" si="239">SUM(AY59:BA59)</f>
        <v>10534.591830763364</v>
      </c>
      <c r="CE59" s="564">
        <f t="shared" ref="CE59" si="240">SUM(BB59:BD59)</f>
        <v>12550.485412499998</v>
      </c>
      <c r="CF59" s="564">
        <f t="shared" ref="CF59" si="241">SUM(BE59:BG59)</f>
        <v>13558.838134651161</v>
      </c>
      <c r="CG59" s="564">
        <f t="shared" ref="CG59" si="242">SUM(BH59:BJ59)</f>
        <v>14655.983115250674</v>
      </c>
      <c r="CH59" s="564">
        <f t="shared" si="218"/>
        <v>15850.011098626539</v>
      </c>
      <c r="CI59" s="196"/>
      <c r="CJ59" s="121">
        <f t="shared" ref="CJ59" si="243">SUM(BO59:BR59)</f>
        <v>0</v>
      </c>
      <c r="CK59" s="121">
        <f t="shared" ref="CK59" si="244">SUM(BS59:BV59)</f>
        <v>3483.9673433216731</v>
      </c>
      <c r="CL59" s="121">
        <f t="shared" ref="CL59" si="245">SUM(BW59:BZ59)</f>
        <v>16148.340073816025</v>
      </c>
      <c r="CM59" s="121">
        <f t="shared" ref="CM59" si="246">SUM(CA59:CD59)</f>
        <v>37167.988507677321</v>
      </c>
      <c r="CN59" s="121">
        <f t="shared" ref="CN59" si="247">SUM(CE59:CH59)</f>
        <v>56615.317761028375</v>
      </c>
      <c r="CO59" s="198"/>
      <c r="CP59" s="139"/>
      <c r="CQ59" s="139"/>
      <c r="CR59" s="202"/>
      <c r="CS59" s="202"/>
      <c r="CT59" s="202"/>
      <c r="CU59" s="202"/>
      <c r="CV59" s="202"/>
      <c r="CW59" s="115"/>
      <c r="CX59" s="386"/>
      <c r="CY59" s="386"/>
      <c r="CZ59" s="386"/>
      <c r="DA59" s="386"/>
      <c r="DB59" s="387"/>
      <c r="DC59" s="386"/>
      <c r="DD59" s="386"/>
      <c r="DE59" s="386"/>
      <c r="DF59" s="386"/>
      <c r="DG59" s="387"/>
      <c r="DH59" s="387"/>
      <c r="DI59" s="387"/>
      <c r="DJ59" s="387"/>
    </row>
    <row r="60" spans="1:114" s="388" customFormat="1" x14ac:dyDescent="0.2">
      <c r="A60" s="629" t="s">
        <v>12</v>
      </c>
      <c r="B60" s="139"/>
      <c r="C60" s="139"/>
      <c r="D60" s="139"/>
      <c r="E60" s="139"/>
      <c r="F60" s="556">
        <f>+F52*Assumptions!$B$72*Assumptions!$B$73</f>
        <v>0</v>
      </c>
      <c r="G60" s="556">
        <f>+G52*Assumptions!$B$72*Assumptions!$B$73</f>
        <v>0</v>
      </c>
      <c r="H60" s="556">
        <f>+H52*Assumptions!$B$72*Assumptions!$B$73</f>
        <v>0</v>
      </c>
      <c r="I60" s="556">
        <f>+I52*Assumptions!$B$72*Assumptions!$B$73</f>
        <v>0</v>
      </c>
      <c r="J60" s="556">
        <f>+J52*Assumptions!$B$72*Assumptions!$B$73</f>
        <v>0</v>
      </c>
      <c r="K60" s="556">
        <f>+K52*Assumptions!$B$72*Assumptions!$B$73</f>
        <v>0</v>
      </c>
      <c r="L60" s="556">
        <f>+L52*Assumptions!$B$72*Assumptions!$B$73</f>
        <v>0</v>
      </c>
      <c r="M60" s="556">
        <f>+M52*Assumptions!$B$72*Assumptions!$B$73</f>
        <v>0</v>
      </c>
      <c r="N60" s="556">
        <f>+N52*Assumptions!$B$72*Assumptions!$B$73</f>
        <v>0</v>
      </c>
      <c r="O60" s="556">
        <f>+O52*Assumptions!$B$72*Assumptions!$B$73</f>
        <v>0</v>
      </c>
      <c r="P60" s="556">
        <f>+P52*Assumptions!$B$72*Assumptions!$B$73</f>
        <v>0</v>
      </c>
      <c r="Q60" s="556">
        <f>+Q52*Assumptions!$B$72*Assumptions!$B$73</f>
        <v>0</v>
      </c>
      <c r="R60" s="556">
        <f>+R52*Assumptions!$C$72*Assumptions!$C$73</f>
        <v>0</v>
      </c>
      <c r="S60" s="556">
        <f>+S52*Assumptions!$C$72*Assumptions!$C$73</f>
        <v>0</v>
      </c>
      <c r="T60" s="556">
        <f>+T52*Assumptions!$C$72*Assumptions!$C$73</f>
        <v>0</v>
      </c>
      <c r="U60" s="556">
        <f>+U52*Assumptions!$C$72*Assumptions!$C$73</f>
        <v>0</v>
      </c>
      <c r="V60" s="556">
        <f>+V52*Assumptions!$C$72*Assumptions!$C$73</f>
        <v>0</v>
      </c>
      <c r="W60" s="556">
        <f>+W52*Assumptions!$C$72*Assumptions!$C$73</f>
        <v>0</v>
      </c>
      <c r="X60" s="556">
        <f>+X52*Assumptions!$C$72*Assumptions!$C$73</f>
        <v>0</v>
      </c>
      <c r="Y60" s="556">
        <f>+Y52*Assumptions!$C$72*Assumptions!$C$73</f>
        <v>0</v>
      </c>
      <c r="Z60" s="556">
        <f>+Z52*Assumptions!$C$72*Assumptions!$C$73</f>
        <v>0</v>
      </c>
      <c r="AA60" s="556">
        <f>+AA52*Assumptions!$C$72*Assumptions!$C$73</f>
        <v>0</v>
      </c>
      <c r="AB60" s="556">
        <f>+AB52*Assumptions!$C$72*Assumptions!$C$73</f>
        <v>0</v>
      </c>
      <c r="AC60" s="556">
        <f>+AC52*Assumptions!$C$72*Assumptions!$C$73</f>
        <v>0</v>
      </c>
      <c r="AD60" s="556">
        <f>+AD52*Assumptions!$D$72*Assumptions!$D$73</f>
        <v>0</v>
      </c>
      <c r="AE60" s="556">
        <f>+AE52*Assumptions!$D$72*Assumptions!$D$73</f>
        <v>0</v>
      </c>
      <c r="AF60" s="556">
        <f>+AF52*Assumptions!$D$72*Assumptions!$D$73</f>
        <v>0</v>
      </c>
      <c r="AG60" s="556">
        <f>+AG52*Assumptions!$D$72*Assumptions!$D$73</f>
        <v>0</v>
      </c>
      <c r="AH60" s="556">
        <f>+AH52*Assumptions!$D$72*Assumptions!$D$73</f>
        <v>0</v>
      </c>
      <c r="AI60" s="556">
        <f>+AI52*Assumptions!$D$72*Assumptions!$D$73</f>
        <v>0</v>
      </c>
      <c r="AJ60" s="556">
        <f>+AJ52*Assumptions!$D$72*Assumptions!$D$73</f>
        <v>0</v>
      </c>
      <c r="AK60" s="556">
        <f>+AK52*Assumptions!$D$72*Assumptions!$D$73</f>
        <v>0</v>
      </c>
      <c r="AL60" s="556">
        <f>+AL52*Assumptions!$D$72*Assumptions!$D$73</f>
        <v>0</v>
      </c>
      <c r="AM60" s="556">
        <f>+AM52*Assumptions!$D$72*Assumptions!$D$73</f>
        <v>0</v>
      </c>
      <c r="AN60" s="556">
        <f>+AN52*Assumptions!$D$72*Assumptions!$D$73</f>
        <v>0</v>
      </c>
      <c r="AO60" s="556">
        <f>+AO52*Assumptions!$D$72*Assumptions!$D$73</f>
        <v>0</v>
      </c>
      <c r="AP60" s="556">
        <f>+AP52*Assumptions!$E$72*Assumptions!$E$73</f>
        <v>0</v>
      </c>
      <c r="AQ60" s="556">
        <f>+AQ52*Assumptions!$E$72*Assumptions!$E$73</f>
        <v>0</v>
      </c>
      <c r="AR60" s="556">
        <f>+AR52*Assumptions!$E$72*Assumptions!$E$73</f>
        <v>0</v>
      </c>
      <c r="AS60" s="556">
        <f>+AS52*Assumptions!$E$72*Assumptions!$E$73</f>
        <v>0</v>
      </c>
      <c r="AT60" s="556">
        <f>+AT52*Assumptions!$E$72*Assumptions!$E$73</f>
        <v>0</v>
      </c>
      <c r="AU60" s="556">
        <f>+AU52*Assumptions!$E$72*Assumptions!$E$73</f>
        <v>0</v>
      </c>
      <c r="AV60" s="556">
        <f>+AV52*Assumptions!$E$72*Assumptions!$E$73</f>
        <v>0</v>
      </c>
      <c r="AW60" s="556">
        <f>+AW52*Assumptions!$E$72*Assumptions!$E$73</f>
        <v>0</v>
      </c>
      <c r="AX60" s="556">
        <f>+AX52*Assumptions!$E$72*Assumptions!$E$73</f>
        <v>0</v>
      </c>
      <c r="AY60" s="556">
        <f>+AY52*Assumptions!$E$72*Assumptions!$E$73</f>
        <v>0</v>
      </c>
      <c r="AZ60" s="556">
        <f>+AZ52*Assumptions!$E$72*Assumptions!$E$73</f>
        <v>0</v>
      </c>
      <c r="BA60" s="556">
        <f>+BA52*Assumptions!$E$72*Assumptions!$E$73</f>
        <v>0</v>
      </c>
      <c r="BB60" s="556">
        <f>+BB52*Assumptions!$F$72*Assumptions!$F$73</f>
        <v>0</v>
      </c>
      <c r="BC60" s="556">
        <f>+BC52*Assumptions!$F$72*Assumptions!$F$73</f>
        <v>0</v>
      </c>
      <c r="BD60" s="556">
        <f>+BD52*Assumptions!$F$72*Assumptions!$F$73</f>
        <v>0</v>
      </c>
      <c r="BE60" s="556">
        <f>+BE52*Assumptions!$F$72*Assumptions!$F$73</f>
        <v>0</v>
      </c>
      <c r="BF60" s="556">
        <f>+BF52*Assumptions!$F$72*Assumptions!$F$73</f>
        <v>0</v>
      </c>
      <c r="BG60" s="556">
        <f>+BG52*Assumptions!$F$72*Assumptions!$F$73</f>
        <v>0</v>
      </c>
      <c r="BH60" s="556">
        <f>+BH52*Assumptions!$F$72*Assumptions!$F$73</f>
        <v>0</v>
      </c>
      <c r="BI60" s="556">
        <f>+BI52*Assumptions!$F$72*Assumptions!$F$73</f>
        <v>0</v>
      </c>
      <c r="BJ60" s="556">
        <f>+BJ52*Assumptions!$F$72*Assumptions!$F$73</f>
        <v>0</v>
      </c>
      <c r="BK60" s="556">
        <f>+BK52*Assumptions!$F$72*Assumptions!$F$73</f>
        <v>0</v>
      </c>
      <c r="BL60" s="556">
        <f>+BL52*Assumptions!$F$72*Assumptions!$F$73</f>
        <v>0</v>
      </c>
      <c r="BM60" s="556">
        <f>+BM52*Assumptions!$F$72*Assumptions!$F$73</f>
        <v>0</v>
      </c>
      <c r="BN60" s="201"/>
      <c r="BO60" s="564">
        <f>SUM(F60:H60)</f>
        <v>0</v>
      </c>
      <c r="BP60" s="564">
        <f>SUM(I60:K60)</f>
        <v>0</v>
      </c>
      <c r="BQ60" s="564">
        <f>SUM(L60:N60)</f>
        <v>0</v>
      </c>
      <c r="BR60" s="564">
        <f>SUM(O60:Q60)</f>
        <v>0</v>
      </c>
      <c r="BS60" s="564">
        <f>SUM(R60:T60)</f>
        <v>0</v>
      </c>
      <c r="BT60" s="564">
        <f>SUM(U60:W60)</f>
        <v>0</v>
      </c>
      <c r="BU60" s="564">
        <f>SUM(X60:Z60)</f>
        <v>0</v>
      </c>
      <c r="BV60" s="564">
        <f>SUM(AA60:AC60)</f>
        <v>0</v>
      </c>
      <c r="BW60" s="564">
        <f>SUM(AD60:AF60)</f>
        <v>0</v>
      </c>
      <c r="BX60" s="564">
        <f>SUM(AG60:AI60)</f>
        <v>0</v>
      </c>
      <c r="BY60" s="564">
        <f>SUM(AJ60:AL60)</f>
        <v>0</v>
      </c>
      <c r="BZ60" s="564">
        <f>SUM(AM60:AO60)</f>
        <v>0</v>
      </c>
      <c r="CA60" s="564">
        <f>SUM(AP60:AR60)</f>
        <v>0</v>
      </c>
      <c r="CB60" s="564">
        <f>SUM(AS60:AU60)</f>
        <v>0</v>
      </c>
      <c r="CC60" s="564">
        <f>SUM(AV60:AX60)</f>
        <v>0</v>
      </c>
      <c r="CD60" s="564">
        <f>SUM(AY60:BA60)</f>
        <v>0</v>
      </c>
      <c r="CE60" s="564">
        <f>SUM(BB60:BD60)</f>
        <v>0</v>
      </c>
      <c r="CF60" s="564">
        <f>SUM(BE60:BG60)</f>
        <v>0</v>
      </c>
      <c r="CG60" s="564">
        <f t="shared" si="217"/>
        <v>0</v>
      </c>
      <c r="CH60" s="564">
        <f t="shared" si="218"/>
        <v>0</v>
      </c>
      <c r="CI60" s="196"/>
      <c r="CJ60" s="121">
        <f t="shared" si="219"/>
        <v>0</v>
      </c>
      <c r="CK60" s="121">
        <f t="shared" si="220"/>
        <v>0</v>
      </c>
      <c r="CL60" s="121">
        <f t="shared" si="221"/>
        <v>0</v>
      </c>
      <c r="CM60" s="121">
        <f t="shared" si="222"/>
        <v>0</v>
      </c>
      <c r="CN60" s="121">
        <f t="shared" si="223"/>
        <v>0</v>
      </c>
      <c r="CO60" s="198"/>
      <c r="CP60" s="139"/>
      <c r="CQ60" s="139"/>
      <c r="CR60" s="202"/>
      <c r="CS60" s="202"/>
      <c r="CT60" s="202"/>
      <c r="CU60" s="202"/>
      <c r="CV60" s="202"/>
      <c r="CW60" s="115"/>
      <c r="CX60" s="386"/>
      <c r="CY60" s="386"/>
      <c r="CZ60" s="386"/>
      <c r="DA60" s="386"/>
      <c r="DB60" s="387"/>
      <c r="DC60" s="386"/>
      <c r="DD60" s="386"/>
      <c r="DE60" s="386"/>
      <c r="DF60" s="386"/>
      <c r="DG60" s="387"/>
      <c r="DH60" s="387"/>
      <c r="DI60" s="387"/>
      <c r="DJ60" s="387"/>
    </row>
    <row r="61" spans="1:114" s="388" customFormat="1" x14ac:dyDescent="0.2">
      <c r="A61" s="629" t="s">
        <v>13</v>
      </c>
      <c r="B61" s="139"/>
      <c r="C61" s="139"/>
      <c r="D61" s="139"/>
      <c r="E61" s="139"/>
      <c r="F61" s="556">
        <f t="shared" ref="F61:P61" si="248">SUM(F58:F60)</f>
        <v>0</v>
      </c>
      <c r="G61" s="556">
        <f t="shared" si="248"/>
        <v>0</v>
      </c>
      <c r="H61" s="556">
        <f t="shared" si="248"/>
        <v>0</v>
      </c>
      <c r="I61" s="556">
        <f t="shared" si="248"/>
        <v>0</v>
      </c>
      <c r="J61" s="556">
        <f t="shared" si="248"/>
        <v>0</v>
      </c>
      <c r="K61" s="556">
        <f t="shared" si="248"/>
        <v>0</v>
      </c>
      <c r="L61" s="556">
        <f t="shared" si="248"/>
        <v>0</v>
      </c>
      <c r="M61" s="556">
        <f t="shared" si="248"/>
        <v>0</v>
      </c>
      <c r="N61" s="556">
        <f t="shared" si="248"/>
        <v>0</v>
      </c>
      <c r="O61" s="556">
        <f t="shared" si="248"/>
        <v>0</v>
      </c>
      <c r="P61" s="556">
        <f t="shared" si="248"/>
        <v>0</v>
      </c>
      <c r="Q61" s="556">
        <f>SUM(Q58:Q60)</f>
        <v>0</v>
      </c>
      <c r="R61" s="556">
        <f>SUM(R58:R60)</f>
        <v>1232</v>
      </c>
      <c r="S61" s="556">
        <f t="shared" ref="S61:BM61" si="249">SUM(S58:S60)</f>
        <v>1338.3999999999999</v>
      </c>
      <c r="T61" s="556">
        <f t="shared" si="249"/>
        <v>1454.2640000000001</v>
      </c>
      <c r="U61" s="556">
        <f t="shared" si="249"/>
        <v>1580.4560799999999</v>
      </c>
      <c r="V61" s="556">
        <f t="shared" si="249"/>
        <v>1717.9209656000003</v>
      </c>
      <c r="W61" s="556">
        <f t="shared" si="249"/>
        <v>1867.6916891920007</v>
      </c>
      <c r="X61" s="556">
        <f t="shared" si="249"/>
        <v>2030.8979890354408</v>
      </c>
      <c r="Y61" s="556">
        <f t="shared" si="249"/>
        <v>2208.7755180279219</v>
      </c>
      <c r="Z61" s="556">
        <f t="shared" si="249"/>
        <v>2402.675941025876</v>
      </c>
      <c r="AA61" s="556">
        <f t="shared" si="249"/>
        <v>2614.0780073072883</v>
      </c>
      <c r="AB61" s="556">
        <f t="shared" si="249"/>
        <v>2844.5996932693588</v>
      </c>
      <c r="AC61" s="556">
        <f t="shared" si="249"/>
        <v>3096.0115197938294</v>
      </c>
      <c r="AD61" s="556">
        <f t="shared" si="249"/>
        <v>4093.1249999999991</v>
      </c>
      <c r="AE61" s="556">
        <f t="shared" si="249"/>
        <v>4303.3312500000002</v>
      </c>
      <c r="AF61" s="556">
        <f t="shared" si="249"/>
        <v>4526.7256875000003</v>
      </c>
      <c r="AG61" s="556">
        <f t="shared" si="249"/>
        <v>4764.2009606249994</v>
      </c>
      <c r="AH61" s="556">
        <f t="shared" si="249"/>
        <v>5016.7115923687506</v>
      </c>
      <c r="AI61" s="556">
        <f t="shared" si="249"/>
        <v>5285.2782996245633</v>
      </c>
      <c r="AJ61" s="556">
        <f t="shared" si="249"/>
        <v>5570.9926143040821</v>
      </c>
      <c r="AK61" s="556">
        <f t="shared" si="249"/>
        <v>5875.0218276852866</v>
      </c>
      <c r="AL61" s="556">
        <f t="shared" si="249"/>
        <v>6198.6142806107682</v>
      </c>
      <c r="AM61" s="556">
        <f t="shared" si="249"/>
        <v>6543.105023740789</v>
      </c>
      <c r="AN61" s="556">
        <f t="shared" si="249"/>
        <v>6909.9218737596539</v>
      </c>
      <c r="AO61" s="556">
        <f t="shared" si="249"/>
        <v>7300.5918932469795</v>
      </c>
      <c r="AP61" s="556">
        <f t="shared" si="249"/>
        <v>8556.5999999999985</v>
      </c>
      <c r="AQ61" s="556">
        <f t="shared" si="249"/>
        <v>8802.0660000000007</v>
      </c>
      <c r="AR61" s="556">
        <f t="shared" si="249"/>
        <v>9055.5831599999983</v>
      </c>
      <c r="AS61" s="556">
        <f t="shared" si="249"/>
        <v>9317.4278690999981</v>
      </c>
      <c r="AT61" s="556">
        <f t="shared" si="249"/>
        <v>9587.8861360034971</v>
      </c>
      <c r="AU61" s="556">
        <f t="shared" si="249"/>
        <v>9867.253925163468</v>
      </c>
      <c r="AV61" s="556">
        <f t="shared" si="249"/>
        <v>10155.837504688037</v>
      </c>
      <c r="AW61" s="556">
        <f t="shared" si="249"/>
        <v>10453.953806417408</v>
      </c>
      <c r="AX61" s="556">
        <f t="shared" si="249"/>
        <v>10761.930798597954</v>
      </c>
      <c r="AY61" s="556">
        <f t="shared" si="249"/>
        <v>11080.10787159438</v>
      </c>
      <c r="AZ61" s="556">
        <f t="shared" si="249"/>
        <v>11408.836237096137</v>
      </c>
      <c r="BA61" s="556">
        <f t="shared" si="249"/>
        <v>11748.479341290411</v>
      </c>
      <c r="BB61" s="556">
        <f t="shared" si="249"/>
        <v>12229.875</v>
      </c>
      <c r="BC61" s="556">
        <f t="shared" si="249"/>
        <v>12547.473750000001</v>
      </c>
      <c r="BD61" s="556">
        <f t="shared" si="249"/>
        <v>12874.107487499998</v>
      </c>
      <c r="BE61" s="556">
        <f t="shared" si="249"/>
        <v>13210.042332375</v>
      </c>
      <c r="BF61" s="556">
        <f t="shared" si="249"/>
        <v>13555.552338798747</v>
      </c>
      <c r="BG61" s="556">
        <f t="shared" si="249"/>
        <v>13910.919732779737</v>
      </c>
      <c r="BH61" s="556">
        <f t="shared" si="249"/>
        <v>14276.435156818325</v>
      </c>
      <c r="BI61" s="556">
        <f t="shared" si="249"/>
        <v>14652.397921898617</v>
      </c>
      <c r="BJ61" s="556">
        <f t="shared" si="249"/>
        <v>15039.116267035082</v>
      </c>
      <c r="BK61" s="556">
        <f t="shared" si="249"/>
        <v>15436.907626600438</v>
      </c>
      <c r="BL61" s="556">
        <f t="shared" si="249"/>
        <v>15846.098905668296</v>
      </c>
      <c r="BM61" s="556">
        <f t="shared" si="249"/>
        <v>16267.026763610884</v>
      </c>
      <c r="BN61" s="201"/>
      <c r="BO61" s="564">
        <f>SUM(F61:H61)</f>
        <v>0</v>
      </c>
      <c r="BP61" s="564">
        <f>SUM(I61:K61)</f>
        <v>0</v>
      </c>
      <c r="BQ61" s="564">
        <f>SUM(L61:N61)</f>
        <v>0</v>
      </c>
      <c r="BR61" s="564">
        <f>SUM(O61:Q61)</f>
        <v>0</v>
      </c>
      <c r="BS61" s="564">
        <f>SUM(R61:T61)</f>
        <v>4024.6639999999998</v>
      </c>
      <c r="BT61" s="564">
        <f>SUM(U61:W61)</f>
        <v>5166.0687347920011</v>
      </c>
      <c r="BU61" s="564">
        <f>SUM(X61:Z61)</f>
        <v>6642.3494480892386</v>
      </c>
      <c r="BV61" s="564">
        <f>SUM(AA61:AC61)</f>
        <v>8554.6892203704774</v>
      </c>
      <c r="BW61" s="564">
        <f>SUM(AD61:AF61)</f>
        <v>12923.1819375</v>
      </c>
      <c r="BX61" s="564">
        <f>SUM(AG61:AI61)</f>
        <v>15066.190852618314</v>
      </c>
      <c r="BY61" s="564">
        <f>SUM(AJ61:AL61)</f>
        <v>17644.628722600137</v>
      </c>
      <c r="BZ61" s="564">
        <f>SUM(AM61:AO61)</f>
        <v>20753.618790747423</v>
      </c>
      <c r="CA61" s="564">
        <f>SUM(AP61:AR61)</f>
        <v>26414.249159999996</v>
      </c>
      <c r="CB61" s="564">
        <f>SUM(AS61:AU61)</f>
        <v>28772.56793026696</v>
      </c>
      <c r="CC61" s="564">
        <f>SUM(AV61:AX61)</f>
        <v>31371.722109703398</v>
      </c>
      <c r="CD61" s="564">
        <f>SUM(AY61:BA61)</f>
        <v>34237.423449980924</v>
      </c>
      <c r="CE61" s="564">
        <f>SUM(BB61:BD61)</f>
        <v>37651.456237499995</v>
      </c>
      <c r="CF61" s="564">
        <f>SUM(BE61:BG61)</f>
        <v>40676.514403953486</v>
      </c>
      <c r="CG61" s="564">
        <f t="shared" si="217"/>
        <v>43967.949345752022</v>
      </c>
      <c r="CH61" s="564">
        <f t="shared" si="218"/>
        <v>47550.033295879621</v>
      </c>
      <c r="CI61" s="196"/>
      <c r="CJ61" s="121">
        <f t="shared" si="219"/>
        <v>0</v>
      </c>
      <c r="CK61" s="121">
        <f t="shared" si="220"/>
        <v>24387.771403251718</v>
      </c>
      <c r="CL61" s="121">
        <f t="shared" si="221"/>
        <v>66387.620303465868</v>
      </c>
      <c r="CM61" s="121">
        <f t="shared" si="222"/>
        <v>120795.96264995127</v>
      </c>
      <c r="CN61" s="121">
        <f t="shared" si="223"/>
        <v>169845.95328308514</v>
      </c>
      <c r="CO61" s="198"/>
      <c r="CP61" s="139"/>
      <c r="CQ61" s="139"/>
      <c r="CR61" s="202"/>
      <c r="CS61" s="202"/>
      <c r="CT61" s="202"/>
      <c r="CU61" s="202"/>
      <c r="CV61" s="202"/>
      <c r="CW61" s="115"/>
      <c r="CX61" s="386"/>
      <c r="CY61" s="386"/>
      <c r="CZ61" s="386"/>
      <c r="DA61" s="386"/>
      <c r="DB61" s="387"/>
      <c r="DC61" s="386"/>
      <c r="DD61" s="386"/>
      <c r="DE61" s="386"/>
      <c r="DF61" s="386"/>
      <c r="DG61" s="387"/>
      <c r="DH61" s="387"/>
      <c r="DI61" s="387"/>
      <c r="DJ61" s="387"/>
    </row>
    <row r="62" spans="1:114" s="388" customFormat="1" x14ac:dyDescent="0.2">
      <c r="A62" s="284"/>
      <c r="B62" s="139"/>
      <c r="C62" s="139"/>
      <c r="D62" s="139"/>
      <c r="E62" s="139"/>
      <c r="F62" s="556"/>
      <c r="G62" s="556"/>
      <c r="H62" s="556"/>
      <c r="I62" s="556"/>
      <c r="J62" s="556"/>
      <c r="K62" s="556"/>
      <c r="L62" s="556"/>
      <c r="M62" s="556"/>
      <c r="N62" s="556"/>
      <c r="O62" s="556"/>
      <c r="P62" s="556"/>
      <c r="Q62" s="556"/>
      <c r="R62" s="556"/>
      <c r="S62" s="556"/>
      <c r="T62" s="556"/>
      <c r="U62" s="556"/>
      <c r="V62" s="556"/>
      <c r="W62" s="556"/>
      <c r="X62" s="556"/>
      <c r="Y62" s="556"/>
      <c r="Z62" s="556"/>
      <c r="AA62" s="556"/>
      <c r="AB62" s="556"/>
      <c r="AC62" s="556"/>
      <c r="AD62" s="556"/>
      <c r="AE62" s="556"/>
      <c r="AF62" s="556"/>
      <c r="AG62" s="556"/>
      <c r="AH62" s="556"/>
      <c r="AI62" s="556"/>
      <c r="AJ62" s="556"/>
      <c r="AK62" s="556"/>
      <c r="AL62" s="556"/>
      <c r="AM62" s="556"/>
      <c r="AN62" s="556"/>
      <c r="AO62" s="556"/>
      <c r="AP62" s="556"/>
      <c r="AQ62" s="556"/>
      <c r="AR62" s="556"/>
      <c r="AS62" s="556"/>
      <c r="AT62" s="556"/>
      <c r="AU62" s="556"/>
      <c r="AV62" s="556"/>
      <c r="AW62" s="556"/>
      <c r="AX62" s="556"/>
      <c r="AY62" s="556"/>
      <c r="AZ62" s="556"/>
      <c r="BA62" s="556"/>
      <c r="BB62" s="556"/>
      <c r="BC62" s="556"/>
      <c r="BD62" s="556"/>
      <c r="BE62" s="556"/>
      <c r="BF62" s="556"/>
      <c r="BG62" s="556"/>
      <c r="BH62" s="556"/>
      <c r="BI62" s="556"/>
      <c r="BJ62" s="556"/>
      <c r="BK62" s="556"/>
      <c r="BL62" s="556"/>
      <c r="BM62" s="556"/>
      <c r="BN62" s="201"/>
      <c r="BO62" s="564">
        <f t="shared" si="75"/>
        <v>0</v>
      </c>
      <c r="BP62" s="564"/>
      <c r="BQ62" s="564"/>
      <c r="BR62" s="564"/>
      <c r="BS62" s="564"/>
      <c r="BT62" s="564"/>
      <c r="BU62" s="564"/>
      <c r="BV62" s="564"/>
      <c r="BW62" s="564"/>
      <c r="BX62" s="564"/>
      <c r="BY62" s="564"/>
      <c r="BZ62" s="564"/>
      <c r="CA62" s="564"/>
      <c r="CB62" s="564"/>
      <c r="CC62" s="564"/>
      <c r="CD62" s="564"/>
      <c r="CE62" s="564"/>
      <c r="CF62" s="564"/>
      <c r="CG62" s="564"/>
      <c r="CH62" s="564"/>
      <c r="CI62" s="196"/>
      <c r="CJ62" s="121"/>
      <c r="CK62" s="121"/>
      <c r="CL62" s="121"/>
      <c r="CM62" s="121"/>
      <c r="CN62" s="121"/>
      <c r="CO62" s="198"/>
      <c r="CP62" s="139"/>
      <c r="CQ62" s="139"/>
      <c r="CR62" s="202"/>
      <c r="CS62" s="202"/>
      <c r="CT62" s="202"/>
      <c r="CU62" s="202"/>
      <c r="CV62" s="202"/>
      <c r="CW62" s="115"/>
      <c r="CX62" s="386"/>
      <c r="CY62" s="386"/>
      <c r="CZ62" s="386"/>
      <c r="DA62" s="386"/>
      <c r="DB62" s="387"/>
      <c r="DC62" s="386"/>
      <c r="DD62" s="386"/>
      <c r="DE62" s="386"/>
      <c r="DF62" s="386"/>
      <c r="DG62" s="387"/>
      <c r="DH62" s="387"/>
      <c r="DI62" s="387"/>
      <c r="DJ62" s="387"/>
    </row>
    <row r="63" spans="1:114" s="388" customFormat="1" x14ac:dyDescent="0.2">
      <c r="A63" s="629" t="s">
        <v>0</v>
      </c>
      <c r="B63" s="139"/>
      <c r="C63" s="139"/>
      <c r="D63" s="139"/>
      <c r="E63" s="139"/>
      <c r="F63" s="556">
        <f>+Assumptions!$B$84*Assumptions!$B$85</f>
        <v>0</v>
      </c>
      <c r="G63" s="556">
        <f>+Assumptions!$B$84*Assumptions!$B$85</f>
        <v>0</v>
      </c>
      <c r="H63" s="556">
        <f>+Assumptions!$B$84*Assumptions!$B$85</f>
        <v>0</v>
      </c>
      <c r="I63" s="556">
        <f>+Assumptions!$B$84*Assumptions!$B$85</f>
        <v>0</v>
      </c>
      <c r="J63" s="556">
        <f>+Assumptions!$B$84*Assumptions!$B$85</f>
        <v>0</v>
      </c>
      <c r="K63" s="556">
        <f>+Assumptions!$B$84*Assumptions!$B$85</f>
        <v>0</v>
      </c>
      <c r="L63" s="556">
        <f>+Assumptions!$B$84*Assumptions!$B$85</f>
        <v>0</v>
      </c>
      <c r="M63" s="556">
        <f>+Assumptions!$B$84*Assumptions!$B$85</f>
        <v>0</v>
      </c>
      <c r="N63" s="556">
        <f>+Assumptions!$B$84*Assumptions!$B$85</f>
        <v>0</v>
      </c>
      <c r="O63" s="556">
        <f>+Assumptions!$B$84*Assumptions!$B$85</f>
        <v>0</v>
      </c>
      <c r="P63" s="556">
        <f>+Assumptions!$B$84*Assumptions!$B$85</f>
        <v>0</v>
      </c>
      <c r="Q63" s="556">
        <f>+Assumptions!$B$84*Assumptions!$B$85</f>
        <v>0</v>
      </c>
      <c r="R63" s="556">
        <f>+Assumptions!$C$84*Assumptions!$C$85</f>
        <v>0</v>
      </c>
      <c r="S63" s="556">
        <f>+Assumptions!$C$84*Assumptions!$C$85</f>
        <v>0</v>
      </c>
      <c r="T63" s="556">
        <f>+Assumptions!$C$84*Assumptions!$C$85</f>
        <v>0</v>
      </c>
      <c r="U63" s="556">
        <f>+Assumptions!$C$84*Assumptions!$C$85</f>
        <v>0</v>
      </c>
      <c r="V63" s="556">
        <f>+Assumptions!$C$84*Assumptions!$C$85</f>
        <v>0</v>
      </c>
      <c r="W63" s="556">
        <f>+Assumptions!$C$84*Assumptions!$C$85</f>
        <v>0</v>
      </c>
      <c r="X63" s="556">
        <f>+Assumptions!$C$84*Assumptions!$C$85</f>
        <v>0</v>
      </c>
      <c r="Y63" s="556">
        <f>+Assumptions!$C$84*Assumptions!$C$85</f>
        <v>0</v>
      </c>
      <c r="Z63" s="556">
        <f>+Assumptions!$C$84*Assumptions!$C$85</f>
        <v>0</v>
      </c>
      <c r="AA63" s="556">
        <f>+Assumptions!$C$84*Assumptions!$C$85</f>
        <v>0</v>
      </c>
      <c r="AB63" s="556">
        <f>+Assumptions!$C$84*Assumptions!$C$85</f>
        <v>0</v>
      </c>
      <c r="AC63" s="556">
        <f>+Assumptions!$C$84*Assumptions!$C$85</f>
        <v>0</v>
      </c>
      <c r="AD63" s="556">
        <f>+Assumptions!$D$84*Assumptions!$D$85</f>
        <v>0</v>
      </c>
      <c r="AE63" s="556">
        <f>+Assumptions!$D$84*Assumptions!$D$85</f>
        <v>0</v>
      </c>
      <c r="AF63" s="556">
        <f>+Assumptions!$D$84*Assumptions!$D$85</f>
        <v>0</v>
      </c>
      <c r="AG63" s="556">
        <f>+Assumptions!$D$84*Assumptions!$D$85</f>
        <v>0</v>
      </c>
      <c r="AH63" s="556">
        <f>+Assumptions!$D$84*Assumptions!$D$85</f>
        <v>0</v>
      </c>
      <c r="AI63" s="556">
        <f>+Assumptions!$D$84*Assumptions!$D$85</f>
        <v>0</v>
      </c>
      <c r="AJ63" s="556">
        <f>+Assumptions!$D$84*Assumptions!$D$85</f>
        <v>0</v>
      </c>
      <c r="AK63" s="556">
        <f>+Assumptions!$D$84*Assumptions!$D$85</f>
        <v>0</v>
      </c>
      <c r="AL63" s="556">
        <f>+Assumptions!$D$84*Assumptions!$D$85</f>
        <v>0</v>
      </c>
      <c r="AM63" s="556">
        <f>+Assumptions!$D$84*Assumptions!$D$85</f>
        <v>0</v>
      </c>
      <c r="AN63" s="556">
        <f>+Assumptions!$D$84*Assumptions!$D$85</f>
        <v>0</v>
      </c>
      <c r="AO63" s="556">
        <f>+Assumptions!$D$84*Assumptions!$D$85</f>
        <v>0</v>
      </c>
      <c r="AP63" s="556">
        <f>+Assumptions!$E$84*Assumptions!$E$85</f>
        <v>7500</v>
      </c>
      <c r="AQ63" s="556">
        <f>+Assumptions!$E$84*Assumptions!$E$85</f>
        <v>7500</v>
      </c>
      <c r="AR63" s="556">
        <f>+Assumptions!$E$84*Assumptions!$E$85</f>
        <v>7500</v>
      </c>
      <c r="AS63" s="556">
        <f>+Assumptions!$E$84*Assumptions!$E$85</f>
        <v>7500</v>
      </c>
      <c r="AT63" s="556">
        <f>+Assumptions!$E$84*Assumptions!$E$85</f>
        <v>7500</v>
      </c>
      <c r="AU63" s="556">
        <f>+Assumptions!$E$84*Assumptions!$E$85</f>
        <v>7500</v>
      </c>
      <c r="AV63" s="556">
        <f>+Assumptions!$E$84*Assumptions!$E$85</f>
        <v>7500</v>
      </c>
      <c r="AW63" s="556">
        <f>+Assumptions!$E$84*Assumptions!$E$85</f>
        <v>7500</v>
      </c>
      <c r="AX63" s="556">
        <f>+Assumptions!$E$84*Assumptions!$E$85</f>
        <v>7500</v>
      </c>
      <c r="AY63" s="556">
        <f>+Assumptions!$E$84*Assumptions!$E$85</f>
        <v>7500</v>
      </c>
      <c r="AZ63" s="556">
        <f>+Assumptions!$E$84*Assumptions!$E$85</f>
        <v>7500</v>
      </c>
      <c r="BA63" s="556">
        <f>+Assumptions!$E$84*Assumptions!$E$85</f>
        <v>7500</v>
      </c>
      <c r="BB63" s="556">
        <f>+Assumptions!$F$84*Assumptions!$F$85</f>
        <v>10000</v>
      </c>
      <c r="BC63" s="556">
        <f>+Assumptions!$F$84*Assumptions!$F$85</f>
        <v>10000</v>
      </c>
      <c r="BD63" s="556">
        <f>+Assumptions!$F$84*Assumptions!$F$85</f>
        <v>10000</v>
      </c>
      <c r="BE63" s="556">
        <f>+Assumptions!$F$84*Assumptions!$F$85</f>
        <v>10000</v>
      </c>
      <c r="BF63" s="556">
        <f>+Assumptions!$F$84*Assumptions!$F$85</f>
        <v>10000</v>
      </c>
      <c r="BG63" s="556">
        <f>+Assumptions!$F$84*Assumptions!$F$85</f>
        <v>10000</v>
      </c>
      <c r="BH63" s="556">
        <f>+Assumptions!$F$84*Assumptions!$F$85</f>
        <v>10000</v>
      </c>
      <c r="BI63" s="556">
        <f>+Assumptions!$F$84*Assumptions!$F$85</f>
        <v>10000</v>
      </c>
      <c r="BJ63" s="556">
        <f>+Assumptions!$F$84*Assumptions!$F$85</f>
        <v>10000</v>
      </c>
      <c r="BK63" s="556">
        <f>+Assumptions!$F$84*Assumptions!$F$85</f>
        <v>10000</v>
      </c>
      <c r="BL63" s="556">
        <f>+Assumptions!$F$84*Assumptions!$F$85</f>
        <v>10000</v>
      </c>
      <c r="BM63" s="556">
        <f>+Assumptions!$F$84*Assumptions!$F$85</f>
        <v>10000</v>
      </c>
      <c r="BN63" s="201"/>
      <c r="BO63" s="564">
        <f>SUM(F63:H63)</f>
        <v>0</v>
      </c>
      <c r="BP63" s="564">
        <f>SUM(I63:K63)</f>
        <v>0</v>
      </c>
      <c r="BQ63" s="564">
        <f>SUM(L63:N63)</f>
        <v>0</v>
      </c>
      <c r="BR63" s="564">
        <f>SUM(O63:Q63)</f>
        <v>0</v>
      </c>
      <c r="BS63" s="564">
        <f>SUM(R63:T63)</f>
        <v>0</v>
      </c>
      <c r="BT63" s="564">
        <f>SUM(U63:W63)</f>
        <v>0</v>
      </c>
      <c r="BU63" s="564">
        <f>SUM(X63:Z63)</f>
        <v>0</v>
      </c>
      <c r="BV63" s="564">
        <f>SUM(AA63:AC63)</f>
        <v>0</v>
      </c>
      <c r="BW63" s="564">
        <f>SUM(AD63:AF63)</f>
        <v>0</v>
      </c>
      <c r="BX63" s="564">
        <f>SUM(AG63:AI63)</f>
        <v>0</v>
      </c>
      <c r="BY63" s="564">
        <f>SUM(AJ63:AL63)</f>
        <v>0</v>
      </c>
      <c r="BZ63" s="564">
        <f>SUM(AM63:AO63)</f>
        <v>0</v>
      </c>
      <c r="CA63" s="564">
        <f>SUM(AP63:AR63)</f>
        <v>22500</v>
      </c>
      <c r="CB63" s="564">
        <f>SUM(AS63:AU63)</f>
        <v>22500</v>
      </c>
      <c r="CC63" s="564">
        <f>SUM(AV63:AX63)</f>
        <v>22500</v>
      </c>
      <c r="CD63" s="564">
        <f>SUM(AY63:BA63)</f>
        <v>22500</v>
      </c>
      <c r="CE63" s="564">
        <f>SUM(BB63:BD63)</f>
        <v>30000</v>
      </c>
      <c r="CF63" s="564">
        <f>SUM(BE63:BG63)</f>
        <v>30000</v>
      </c>
      <c r="CG63" s="564">
        <f>SUM(BH63:BJ63)</f>
        <v>30000</v>
      </c>
      <c r="CH63" s="564">
        <f>SUM(BK63:BM63)</f>
        <v>30000</v>
      </c>
      <c r="CI63" s="196"/>
      <c r="CJ63" s="121">
        <f t="shared" ref="CJ63" si="250">SUM(BO63:BR63)</f>
        <v>0</v>
      </c>
      <c r="CK63" s="121">
        <f t="shared" ref="CK63" si="251">SUM(BS63:BV63)</f>
        <v>0</v>
      </c>
      <c r="CL63" s="121">
        <f t="shared" ref="CL63" si="252">SUM(BW63:BZ63)</f>
        <v>0</v>
      </c>
      <c r="CM63" s="121">
        <f t="shared" ref="CM63" si="253">SUM(CA63:CD63)</f>
        <v>90000</v>
      </c>
      <c r="CN63" s="121">
        <f t="shared" ref="CN63" si="254">SUM(CE63:CH63)</f>
        <v>120000</v>
      </c>
      <c r="CO63" s="198"/>
      <c r="CP63" s="139"/>
      <c r="CQ63" s="139"/>
      <c r="CR63" s="202"/>
      <c r="CS63" s="202"/>
      <c r="CT63" s="202"/>
      <c r="CU63" s="202"/>
      <c r="CV63" s="202"/>
      <c r="CW63" s="115"/>
      <c r="CX63" s="386"/>
      <c r="CY63" s="386"/>
      <c r="CZ63" s="386"/>
      <c r="DA63" s="386"/>
      <c r="DB63" s="387"/>
      <c r="DC63" s="386"/>
      <c r="DD63" s="386"/>
      <c r="DE63" s="386"/>
      <c r="DF63" s="386"/>
      <c r="DG63" s="387"/>
      <c r="DH63" s="387"/>
      <c r="DI63" s="387"/>
      <c r="DJ63" s="387"/>
    </row>
    <row r="64" spans="1:114" s="388" customFormat="1" x14ac:dyDescent="0.2">
      <c r="A64" s="629"/>
      <c r="B64" s="139"/>
      <c r="C64" s="139"/>
      <c r="D64" s="139"/>
      <c r="E64" s="139"/>
      <c r="F64" s="556"/>
      <c r="G64" s="556"/>
      <c r="H64" s="556"/>
      <c r="I64" s="556"/>
      <c r="J64" s="556"/>
      <c r="K64" s="556"/>
      <c r="L64" s="556"/>
      <c r="M64" s="556"/>
      <c r="N64" s="556"/>
      <c r="O64" s="556"/>
      <c r="P64" s="556"/>
      <c r="Q64" s="556"/>
      <c r="R64" s="556"/>
      <c r="S64" s="556"/>
      <c r="T64" s="556"/>
      <c r="U64" s="556"/>
      <c r="V64" s="556"/>
      <c r="W64" s="556"/>
      <c r="X64" s="556"/>
      <c r="Y64" s="556"/>
      <c r="Z64" s="556"/>
      <c r="AA64" s="556"/>
      <c r="AB64" s="556"/>
      <c r="AC64" s="556"/>
      <c r="AD64" s="556"/>
      <c r="AE64" s="556"/>
      <c r="AF64" s="556"/>
      <c r="AG64" s="556"/>
      <c r="AH64" s="556"/>
      <c r="AI64" s="556"/>
      <c r="AJ64" s="556"/>
      <c r="AK64" s="556"/>
      <c r="AL64" s="556"/>
      <c r="AM64" s="556"/>
      <c r="AN64" s="556"/>
      <c r="AO64" s="556"/>
      <c r="AP64" s="556"/>
      <c r="AQ64" s="556"/>
      <c r="AR64" s="556"/>
      <c r="AS64" s="556"/>
      <c r="AT64" s="556"/>
      <c r="AU64" s="556"/>
      <c r="AV64" s="556"/>
      <c r="AW64" s="556"/>
      <c r="AX64" s="556"/>
      <c r="AY64" s="556"/>
      <c r="AZ64" s="556"/>
      <c r="BA64" s="556"/>
      <c r="BB64" s="556"/>
      <c r="BC64" s="556"/>
      <c r="BD64" s="556"/>
      <c r="BE64" s="556"/>
      <c r="BF64" s="556"/>
      <c r="BG64" s="556"/>
      <c r="BH64" s="556"/>
      <c r="BI64" s="556"/>
      <c r="BJ64" s="556"/>
      <c r="BK64" s="556"/>
      <c r="BL64" s="556"/>
      <c r="BM64" s="556"/>
      <c r="BN64" s="201"/>
      <c r="BO64" s="564"/>
      <c r="BP64" s="564"/>
      <c r="BQ64" s="564"/>
      <c r="BR64" s="564"/>
      <c r="BS64" s="564"/>
      <c r="BT64" s="564"/>
      <c r="BU64" s="564"/>
      <c r="BV64" s="564"/>
      <c r="BW64" s="564"/>
      <c r="BX64" s="564"/>
      <c r="BY64" s="564"/>
      <c r="BZ64" s="564"/>
      <c r="CA64" s="564"/>
      <c r="CB64" s="564"/>
      <c r="CC64" s="564"/>
      <c r="CD64" s="564"/>
      <c r="CE64" s="564"/>
      <c r="CF64" s="564"/>
      <c r="CG64" s="564"/>
      <c r="CH64" s="564"/>
      <c r="CI64" s="196"/>
      <c r="CJ64" s="121"/>
      <c r="CK64" s="121"/>
      <c r="CL64" s="121"/>
      <c r="CM64" s="121"/>
      <c r="CN64" s="121"/>
      <c r="CO64" s="198"/>
      <c r="CP64" s="139"/>
      <c r="CQ64" s="139"/>
      <c r="CR64" s="202"/>
      <c r="CS64" s="202"/>
      <c r="CT64" s="202"/>
      <c r="CU64" s="202"/>
      <c r="CV64" s="202"/>
      <c r="CW64" s="115"/>
      <c r="CX64" s="386"/>
      <c r="CY64" s="386"/>
      <c r="CZ64" s="386"/>
      <c r="DA64" s="386"/>
      <c r="DB64" s="387"/>
      <c r="DC64" s="386"/>
      <c r="DD64" s="386"/>
      <c r="DE64" s="386"/>
      <c r="DF64" s="386"/>
      <c r="DG64" s="387"/>
      <c r="DH64" s="387"/>
      <c r="DI64" s="387"/>
      <c r="DJ64" s="387"/>
    </row>
    <row r="65" spans="1:114" s="388" customFormat="1" x14ac:dyDescent="0.2">
      <c r="A65" s="630" t="s">
        <v>521</v>
      </c>
      <c r="B65" s="139"/>
      <c r="C65" s="139"/>
      <c r="D65" s="139"/>
      <c r="E65" s="139"/>
      <c r="F65" s="556">
        <f t="shared" ref="F65:Q65" si="255">+F63+F61</f>
        <v>0</v>
      </c>
      <c r="G65" s="556">
        <f t="shared" si="255"/>
        <v>0</v>
      </c>
      <c r="H65" s="556">
        <f t="shared" si="255"/>
        <v>0</v>
      </c>
      <c r="I65" s="556">
        <f t="shared" si="255"/>
        <v>0</v>
      </c>
      <c r="J65" s="556">
        <f t="shared" si="255"/>
        <v>0</v>
      </c>
      <c r="K65" s="556">
        <f t="shared" si="255"/>
        <v>0</v>
      </c>
      <c r="L65" s="556">
        <f t="shared" si="255"/>
        <v>0</v>
      </c>
      <c r="M65" s="556">
        <f t="shared" si="255"/>
        <v>0</v>
      </c>
      <c r="N65" s="556">
        <f t="shared" si="255"/>
        <v>0</v>
      </c>
      <c r="O65" s="556">
        <f t="shared" si="255"/>
        <v>0</v>
      </c>
      <c r="P65" s="556">
        <f t="shared" si="255"/>
        <v>0</v>
      </c>
      <c r="Q65" s="556">
        <f t="shared" si="255"/>
        <v>0</v>
      </c>
      <c r="R65" s="556">
        <f t="shared" ref="R65:BM65" si="256">+R63+R61</f>
        <v>1232</v>
      </c>
      <c r="S65" s="556">
        <f t="shared" si="256"/>
        <v>1338.3999999999999</v>
      </c>
      <c r="T65" s="556">
        <f t="shared" si="256"/>
        <v>1454.2640000000001</v>
      </c>
      <c r="U65" s="556">
        <f t="shared" si="256"/>
        <v>1580.4560799999999</v>
      </c>
      <c r="V65" s="556">
        <f t="shared" si="256"/>
        <v>1717.9209656000003</v>
      </c>
      <c r="W65" s="556">
        <f t="shared" si="256"/>
        <v>1867.6916891920007</v>
      </c>
      <c r="X65" s="556">
        <f t="shared" si="256"/>
        <v>2030.8979890354408</v>
      </c>
      <c r="Y65" s="556">
        <f t="shared" si="256"/>
        <v>2208.7755180279219</v>
      </c>
      <c r="Z65" s="556">
        <f t="shared" si="256"/>
        <v>2402.675941025876</v>
      </c>
      <c r="AA65" s="556">
        <f t="shared" si="256"/>
        <v>2614.0780073072883</v>
      </c>
      <c r="AB65" s="556">
        <f t="shared" si="256"/>
        <v>2844.5996932693588</v>
      </c>
      <c r="AC65" s="556">
        <f t="shared" si="256"/>
        <v>3096.0115197938294</v>
      </c>
      <c r="AD65" s="556">
        <f t="shared" si="256"/>
        <v>4093.1249999999991</v>
      </c>
      <c r="AE65" s="556">
        <f t="shared" si="256"/>
        <v>4303.3312500000002</v>
      </c>
      <c r="AF65" s="556">
        <f t="shared" si="256"/>
        <v>4526.7256875000003</v>
      </c>
      <c r="AG65" s="556">
        <f t="shared" si="256"/>
        <v>4764.2009606249994</v>
      </c>
      <c r="AH65" s="556">
        <f t="shared" si="256"/>
        <v>5016.7115923687506</v>
      </c>
      <c r="AI65" s="556">
        <f t="shared" si="256"/>
        <v>5285.2782996245633</v>
      </c>
      <c r="AJ65" s="556">
        <f t="shared" si="256"/>
        <v>5570.9926143040821</v>
      </c>
      <c r="AK65" s="556">
        <f t="shared" si="256"/>
        <v>5875.0218276852866</v>
      </c>
      <c r="AL65" s="556">
        <f t="shared" si="256"/>
        <v>6198.6142806107682</v>
      </c>
      <c r="AM65" s="556">
        <f t="shared" si="256"/>
        <v>6543.105023740789</v>
      </c>
      <c r="AN65" s="556">
        <f t="shared" si="256"/>
        <v>6909.9218737596539</v>
      </c>
      <c r="AO65" s="556">
        <f t="shared" si="256"/>
        <v>7300.5918932469795</v>
      </c>
      <c r="AP65" s="556">
        <f t="shared" si="256"/>
        <v>16056.599999999999</v>
      </c>
      <c r="AQ65" s="556">
        <f t="shared" si="256"/>
        <v>16302.066000000001</v>
      </c>
      <c r="AR65" s="556">
        <f t="shared" si="256"/>
        <v>16555.583159999998</v>
      </c>
      <c r="AS65" s="556">
        <f t="shared" si="256"/>
        <v>16817.4278691</v>
      </c>
      <c r="AT65" s="556">
        <f t="shared" si="256"/>
        <v>17087.886136003497</v>
      </c>
      <c r="AU65" s="556">
        <f t="shared" si="256"/>
        <v>17367.253925163466</v>
      </c>
      <c r="AV65" s="556">
        <f t="shared" si="256"/>
        <v>17655.837504688039</v>
      </c>
      <c r="AW65" s="556">
        <f t="shared" si="256"/>
        <v>17953.953806417408</v>
      </c>
      <c r="AX65" s="556">
        <f t="shared" si="256"/>
        <v>18261.930798597954</v>
      </c>
      <c r="AY65" s="556">
        <f t="shared" si="256"/>
        <v>18580.10787159438</v>
      </c>
      <c r="AZ65" s="556">
        <f t="shared" si="256"/>
        <v>18908.836237096137</v>
      </c>
      <c r="BA65" s="556">
        <f t="shared" si="256"/>
        <v>19248.479341290411</v>
      </c>
      <c r="BB65" s="556">
        <f t="shared" si="256"/>
        <v>22229.875</v>
      </c>
      <c r="BC65" s="556">
        <f t="shared" si="256"/>
        <v>22547.473750000001</v>
      </c>
      <c r="BD65" s="556">
        <f t="shared" si="256"/>
        <v>22874.107487499998</v>
      </c>
      <c r="BE65" s="556">
        <f t="shared" si="256"/>
        <v>23210.042332375</v>
      </c>
      <c r="BF65" s="556">
        <f t="shared" si="256"/>
        <v>23555.552338798749</v>
      </c>
      <c r="BG65" s="556">
        <f t="shared" si="256"/>
        <v>23910.919732779737</v>
      </c>
      <c r="BH65" s="556">
        <f t="shared" si="256"/>
        <v>24276.435156818327</v>
      </c>
      <c r="BI65" s="556">
        <f t="shared" si="256"/>
        <v>24652.397921898617</v>
      </c>
      <c r="BJ65" s="556">
        <f t="shared" si="256"/>
        <v>25039.116267035082</v>
      </c>
      <c r="BK65" s="556">
        <f t="shared" si="256"/>
        <v>25436.907626600438</v>
      </c>
      <c r="BL65" s="556">
        <f t="shared" si="256"/>
        <v>25846.098905668296</v>
      </c>
      <c r="BM65" s="556">
        <f t="shared" si="256"/>
        <v>26267.026763610884</v>
      </c>
      <c r="BN65" s="201"/>
      <c r="BO65" s="564">
        <f>SUM(F65:H65)</f>
        <v>0</v>
      </c>
      <c r="BP65" s="564">
        <f>SUM(I65:K65)</f>
        <v>0</v>
      </c>
      <c r="BQ65" s="564">
        <f>SUM(L65:N65)</f>
        <v>0</v>
      </c>
      <c r="BR65" s="564">
        <f>SUM(O65:Q65)</f>
        <v>0</v>
      </c>
      <c r="BS65" s="564">
        <f>SUM(R65:T65)</f>
        <v>4024.6639999999998</v>
      </c>
      <c r="BT65" s="564">
        <f>SUM(U65:W65)</f>
        <v>5166.0687347920011</v>
      </c>
      <c r="BU65" s="564">
        <f>SUM(X65:Z65)</f>
        <v>6642.3494480892386</v>
      </c>
      <c r="BV65" s="564">
        <f>SUM(AA65:AC65)</f>
        <v>8554.6892203704774</v>
      </c>
      <c r="BW65" s="564">
        <f>SUM(AD65:AF65)</f>
        <v>12923.1819375</v>
      </c>
      <c r="BX65" s="564">
        <f>SUM(AG65:AI65)</f>
        <v>15066.190852618314</v>
      </c>
      <c r="BY65" s="564">
        <f>SUM(AJ65:AL65)</f>
        <v>17644.628722600137</v>
      </c>
      <c r="BZ65" s="564">
        <f>SUM(AM65:AO65)</f>
        <v>20753.618790747423</v>
      </c>
      <c r="CA65" s="564">
        <f>SUM(AP65:AR65)</f>
        <v>48914.249159999992</v>
      </c>
      <c r="CB65" s="564">
        <f>SUM(AS65:AU65)</f>
        <v>51272.567930266967</v>
      </c>
      <c r="CC65" s="564">
        <f>SUM(AV65:AX65)</f>
        <v>53871.722109703405</v>
      </c>
      <c r="CD65" s="564">
        <f>SUM(AY65:BA65)</f>
        <v>56737.423449980924</v>
      </c>
      <c r="CE65" s="564">
        <f>SUM(BB65:BD65)</f>
        <v>67651.45623750001</v>
      </c>
      <c r="CF65" s="564">
        <f>SUM(BE65:BG65)</f>
        <v>70676.514403953479</v>
      </c>
      <c r="CG65" s="564">
        <f>SUM(BH65:BJ65)</f>
        <v>73967.949345752015</v>
      </c>
      <c r="CH65" s="564">
        <f>SUM(BK65:BM65)</f>
        <v>77550.033295879606</v>
      </c>
      <c r="CI65" s="196"/>
      <c r="CJ65" s="121">
        <f t="shared" ref="CJ65" si="257">SUM(BO65:BR65)</f>
        <v>0</v>
      </c>
      <c r="CK65" s="121">
        <f t="shared" ref="CK65" si="258">SUM(BS65:BV65)</f>
        <v>24387.771403251718</v>
      </c>
      <c r="CL65" s="121">
        <f t="shared" ref="CL65" si="259">SUM(BW65:BZ65)</f>
        <v>66387.620303465868</v>
      </c>
      <c r="CM65" s="121">
        <f t="shared" ref="CM65" si="260">SUM(CA65:CD65)</f>
        <v>210795.96264995128</v>
      </c>
      <c r="CN65" s="121">
        <f t="shared" ref="CN65" si="261">SUM(CE65:CH65)</f>
        <v>289845.95328308514</v>
      </c>
      <c r="CO65" s="198"/>
      <c r="CP65" s="139"/>
      <c r="CQ65" s="139"/>
      <c r="CR65" s="202"/>
      <c r="CS65" s="202"/>
      <c r="CT65" s="202"/>
      <c r="CU65" s="202"/>
      <c r="CV65" s="202"/>
      <c r="CW65" s="115"/>
      <c r="CX65" s="386"/>
      <c r="CY65" s="386"/>
      <c r="CZ65" s="386"/>
      <c r="DA65" s="386"/>
      <c r="DB65" s="387"/>
      <c r="DC65" s="386"/>
      <c r="DD65" s="386"/>
      <c r="DE65" s="386"/>
      <c r="DF65" s="386"/>
      <c r="DG65" s="387"/>
      <c r="DH65" s="387"/>
      <c r="DI65" s="387"/>
      <c r="DJ65" s="387"/>
    </row>
    <row r="66" spans="1:114" s="388" customFormat="1" x14ac:dyDescent="0.2">
      <c r="A66" s="284"/>
      <c r="B66" s="139"/>
      <c r="C66" s="139"/>
      <c r="D66" s="139"/>
      <c r="E66" s="139"/>
      <c r="F66" s="556"/>
      <c r="G66" s="556"/>
      <c r="H66" s="556"/>
      <c r="I66" s="556"/>
      <c r="J66" s="556"/>
      <c r="K66" s="556"/>
      <c r="L66" s="556"/>
      <c r="M66" s="556"/>
      <c r="N66" s="556"/>
      <c r="O66" s="556"/>
      <c r="P66" s="556"/>
      <c r="Q66" s="556"/>
      <c r="R66" s="556"/>
      <c r="S66" s="556"/>
      <c r="T66" s="556"/>
      <c r="U66" s="556"/>
      <c r="V66" s="556"/>
      <c r="W66" s="556"/>
      <c r="X66" s="556"/>
      <c r="Y66" s="556"/>
      <c r="Z66" s="556"/>
      <c r="AA66" s="556"/>
      <c r="AB66" s="556"/>
      <c r="AC66" s="556"/>
      <c r="AD66" s="556"/>
      <c r="AE66" s="556"/>
      <c r="AF66" s="556"/>
      <c r="AG66" s="556"/>
      <c r="AH66" s="556"/>
      <c r="AI66" s="556"/>
      <c r="AJ66" s="556"/>
      <c r="AK66" s="556"/>
      <c r="AL66" s="556"/>
      <c r="AM66" s="556"/>
      <c r="AN66" s="556"/>
      <c r="AO66" s="556"/>
      <c r="AP66" s="556"/>
      <c r="AQ66" s="556"/>
      <c r="AR66" s="556"/>
      <c r="AS66" s="556"/>
      <c r="AT66" s="556"/>
      <c r="AU66" s="556"/>
      <c r="AV66" s="556"/>
      <c r="AW66" s="556"/>
      <c r="AX66" s="556"/>
      <c r="AY66" s="556"/>
      <c r="AZ66" s="556"/>
      <c r="BA66" s="556"/>
      <c r="BB66" s="556"/>
      <c r="BC66" s="556"/>
      <c r="BD66" s="556"/>
      <c r="BE66" s="556"/>
      <c r="BF66" s="556"/>
      <c r="BG66" s="556"/>
      <c r="BH66" s="556"/>
      <c r="BI66" s="556"/>
      <c r="BJ66" s="556"/>
      <c r="BK66" s="556"/>
      <c r="BL66" s="556"/>
      <c r="BM66" s="556"/>
      <c r="BN66" s="201"/>
      <c r="BO66" s="564"/>
      <c r="BP66" s="564"/>
      <c r="BQ66" s="564"/>
      <c r="BR66" s="564"/>
      <c r="BS66" s="564"/>
      <c r="BT66" s="564"/>
      <c r="BU66" s="564"/>
      <c r="BV66" s="564"/>
      <c r="BW66" s="564"/>
      <c r="BX66" s="564"/>
      <c r="BY66" s="564"/>
      <c r="BZ66" s="564"/>
      <c r="CA66" s="564"/>
      <c r="CB66" s="564"/>
      <c r="CC66" s="564"/>
      <c r="CD66" s="564"/>
      <c r="CE66" s="564"/>
      <c r="CF66" s="564"/>
      <c r="CG66" s="564"/>
      <c r="CH66" s="564"/>
      <c r="CI66" s="196"/>
      <c r="CJ66" s="121"/>
      <c r="CK66" s="121"/>
      <c r="CL66" s="121"/>
      <c r="CM66" s="121"/>
      <c r="CN66" s="121"/>
      <c r="CO66" s="198"/>
      <c r="CP66" s="139"/>
      <c r="CQ66" s="139"/>
      <c r="CR66" s="202"/>
      <c r="CS66" s="202"/>
      <c r="CT66" s="202"/>
      <c r="CU66" s="202"/>
      <c r="CV66" s="202"/>
      <c r="CW66" s="115"/>
      <c r="CX66" s="386"/>
      <c r="CY66" s="386"/>
      <c r="CZ66" s="386"/>
      <c r="DA66" s="386"/>
      <c r="DB66" s="387"/>
      <c r="DC66" s="386"/>
      <c r="DD66" s="386"/>
      <c r="DE66" s="386"/>
      <c r="DF66" s="386"/>
      <c r="DG66" s="387"/>
      <c r="DH66" s="387"/>
      <c r="DI66" s="387"/>
      <c r="DJ66" s="387"/>
    </row>
    <row r="67" spans="1:114" s="388" customFormat="1" ht="14.25" x14ac:dyDescent="0.2">
      <c r="A67" s="844" t="s">
        <v>660</v>
      </c>
      <c r="B67" s="139"/>
      <c r="C67" s="139"/>
      <c r="D67" s="139"/>
      <c r="E67" s="139"/>
      <c r="F67" s="556"/>
      <c r="G67" s="556"/>
      <c r="H67" s="556"/>
      <c r="I67" s="556"/>
      <c r="J67" s="556"/>
      <c r="K67" s="556"/>
      <c r="L67" s="556"/>
      <c r="M67" s="556"/>
      <c r="N67" s="556"/>
      <c r="O67" s="556"/>
      <c r="P67" s="556"/>
      <c r="Q67" s="556"/>
      <c r="R67" s="556"/>
      <c r="S67" s="556"/>
      <c r="T67" s="556"/>
      <c r="U67" s="556"/>
      <c r="V67" s="556"/>
      <c r="W67" s="556"/>
      <c r="X67" s="556"/>
      <c r="Y67" s="556"/>
      <c r="Z67" s="556"/>
      <c r="AA67" s="556"/>
      <c r="AB67" s="556"/>
      <c r="AC67" s="556"/>
      <c r="AD67" s="556"/>
      <c r="AE67" s="556"/>
      <c r="AF67" s="556"/>
      <c r="AG67" s="556"/>
      <c r="AH67" s="556"/>
      <c r="AI67" s="556"/>
      <c r="AJ67" s="556"/>
      <c r="AK67" s="556"/>
      <c r="AL67" s="556"/>
      <c r="AM67" s="556"/>
      <c r="AN67" s="556"/>
      <c r="AO67" s="556"/>
      <c r="AP67" s="556"/>
      <c r="AQ67" s="556"/>
      <c r="AR67" s="556"/>
      <c r="AS67" s="556"/>
      <c r="AT67" s="556"/>
      <c r="AU67" s="556"/>
      <c r="AV67" s="556"/>
      <c r="AW67" s="556"/>
      <c r="AX67" s="556"/>
      <c r="AY67" s="556"/>
      <c r="AZ67" s="556"/>
      <c r="BA67" s="556"/>
      <c r="BB67" s="556"/>
      <c r="BC67" s="556"/>
      <c r="BD67" s="556"/>
      <c r="BE67" s="556"/>
      <c r="BF67" s="556"/>
      <c r="BG67" s="556"/>
      <c r="BH67" s="556"/>
      <c r="BI67" s="556"/>
      <c r="BJ67" s="556"/>
      <c r="BK67" s="556"/>
      <c r="BL67" s="556"/>
      <c r="BM67" s="556"/>
      <c r="BN67" s="201"/>
      <c r="BO67" s="564"/>
      <c r="BP67" s="564"/>
      <c r="BQ67" s="564"/>
      <c r="BR67" s="564"/>
      <c r="BS67" s="564"/>
      <c r="BT67" s="564"/>
      <c r="BU67" s="564"/>
      <c r="BV67" s="564"/>
      <c r="BW67" s="564"/>
      <c r="BX67" s="564"/>
      <c r="BY67" s="564"/>
      <c r="BZ67" s="564"/>
      <c r="CA67" s="564"/>
      <c r="CB67" s="564"/>
      <c r="CC67" s="564"/>
      <c r="CD67" s="564"/>
      <c r="CE67" s="564"/>
      <c r="CF67" s="564"/>
      <c r="CG67" s="564"/>
      <c r="CH67" s="564"/>
      <c r="CI67" s="196"/>
      <c r="CJ67" s="121"/>
      <c r="CK67" s="121"/>
      <c r="CL67" s="121"/>
      <c r="CM67" s="121"/>
      <c r="CN67" s="121"/>
      <c r="CO67" s="198"/>
      <c r="CP67" s="139"/>
      <c r="CQ67" s="139"/>
      <c r="CR67" s="202"/>
      <c r="CS67" s="202"/>
      <c r="CT67" s="202"/>
      <c r="CU67" s="202"/>
      <c r="CV67" s="202"/>
      <c r="CW67" s="115"/>
      <c r="CX67" s="386"/>
      <c r="CY67" s="386"/>
      <c r="CZ67" s="386"/>
      <c r="DA67" s="386"/>
      <c r="DB67" s="387"/>
      <c r="DC67" s="386"/>
      <c r="DD67" s="386"/>
      <c r="DE67" s="386"/>
      <c r="DF67" s="386"/>
      <c r="DG67" s="387"/>
      <c r="DH67" s="387"/>
      <c r="DI67" s="387"/>
      <c r="DJ67" s="387"/>
    </row>
    <row r="68" spans="1:114" s="388" customFormat="1" x14ac:dyDescent="0.2">
      <c r="A68" s="284"/>
      <c r="B68" s="139"/>
      <c r="C68" s="139"/>
      <c r="D68" s="139"/>
      <c r="E68" s="139"/>
      <c r="F68" s="556"/>
      <c r="G68" s="556"/>
      <c r="H68" s="556"/>
      <c r="I68" s="556"/>
      <c r="J68" s="556"/>
      <c r="K68" s="556"/>
      <c r="L68" s="556"/>
      <c r="M68" s="556"/>
      <c r="N68" s="556"/>
      <c r="O68" s="556"/>
      <c r="P68" s="556"/>
      <c r="Q68" s="556"/>
      <c r="R68" s="556"/>
      <c r="S68" s="556"/>
      <c r="T68" s="556"/>
      <c r="U68" s="556"/>
      <c r="V68" s="556"/>
      <c r="W68" s="556"/>
      <c r="X68" s="556"/>
      <c r="Y68" s="556"/>
      <c r="Z68" s="556"/>
      <c r="AA68" s="556"/>
      <c r="AB68" s="556"/>
      <c r="AC68" s="556"/>
      <c r="AD68" s="556"/>
      <c r="AE68" s="556"/>
      <c r="AF68" s="556"/>
      <c r="AG68" s="556"/>
      <c r="AH68" s="556"/>
      <c r="AI68" s="556"/>
      <c r="AJ68" s="556"/>
      <c r="AK68" s="556"/>
      <c r="AL68" s="556"/>
      <c r="AM68" s="556"/>
      <c r="AN68" s="556"/>
      <c r="AO68" s="556"/>
      <c r="AP68" s="556"/>
      <c r="AQ68" s="556"/>
      <c r="AR68" s="556"/>
      <c r="AS68" s="556"/>
      <c r="AT68" s="556"/>
      <c r="AU68" s="556"/>
      <c r="AV68" s="556"/>
      <c r="AW68" s="556"/>
      <c r="AX68" s="556"/>
      <c r="AY68" s="556"/>
      <c r="AZ68" s="556"/>
      <c r="BA68" s="556"/>
      <c r="BB68" s="556"/>
      <c r="BC68" s="556"/>
      <c r="BD68" s="556"/>
      <c r="BE68" s="556"/>
      <c r="BF68" s="556"/>
      <c r="BG68" s="556"/>
      <c r="BH68" s="556"/>
      <c r="BI68" s="556"/>
      <c r="BJ68" s="556"/>
      <c r="BK68" s="556"/>
      <c r="BL68" s="556"/>
      <c r="BM68" s="556"/>
      <c r="BN68" s="201"/>
      <c r="BO68" s="564"/>
      <c r="BP68" s="564"/>
      <c r="BQ68" s="564"/>
      <c r="BR68" s="564"/>
      <c r="BS68" s="564"/>
      <c r="BT68" s="564"/>
      <c r="BU68" s="564"/>
      <c r="BV68" s="564"/>
      <c r="BW68" s="564"/>
      <c r="BX68" s="564"/>
      <c r="BY68" s="564"/>
      <c r="BZ68" s="564"/>
      <c r="CA68" s="564"/>
      <c r="CB68" s="564"/>
      <c r="CC68" s="564"/>
      <c r="CD68" s="564"/>
      <c r="CE68" s="564"/>
      <c r="CF68" s="564"/>
      <c r="CG68" s="564"/>
      <c r="CH68" s="564"/>
      <c r="CI68" s="196"/>
      <c r="CJ68" s="121"/>
      <c r="CK68" s="121"/>
      <c r="CL68" s="121"/>
      <c r="CM68" s="121"/>
      <c r="CN68" s="121"/>
      <c r="CO68" s="198"/>
      <c r="CP68" s="139"/>
      <c r="CQ68" s="139"/>
      <c r="CR68" s="202"/>
      <c r="CS68" s="202"/>
      <c r="CT68" s="202"/>
      <c r="CU68" s="202"/>
      <c r="CV68" s="202"/>
      <c r="CW68" s="115"/>
      <c r="CX68" s="386"/>
      <c r="CY68" s="386"/>
      <c r="CZ68" s="386"/>
      <c r="DA68" s="386"/>
      <c r="DB68" s="387"/>
      <c r="DC68" s="386"/>
      <c r="DD68" s="386"/>
      <c r="DE68" s="386"/>
      <c r="DF68" s="386"/>
      <c r="DG68" s="387"/>
      <c r="DH68" s="387"/>
      <c r="DI68" s="387"/>
      <c r="DJ68" s="387"/>
    </row>
    <row r="69" spans="1:114" s="388" customFormat="1" x14ac:dyDescent="0.2">
      <c r="A69" s="740" t="s">
        <v>661</v>
      </c>
      <c r="B69" s="139"/>
      <c r="C69" s="139"/>
      <c r="D69" s="139"/>
      <c r="E69" s="139"/>
      <c r="F69" s="556">
        <f>+Assumptions!$B$88*Details!F14</f>
        <v>0</v>
      </c>
      <c r="G69" s="556">
        <f>+Assumptions!$B$88*Details!G14</f>
        <v>0</v>
      </c>
      <c r="H69" s="556"/>
      <c r="I69" s="556"/>
      <c r="J69" s="556"/>
      <c r="K69" s="556"/>
      <c r="L69" s="556">
        <f>+Assumptions!$B$88*Details!L14</f>
        <v>1842.6224999999999</v>
      </c>
      <c r="M69" s="556">
        <f>+Assumptions!$B$88*Details!M14</f>
        <v>2635.4092500000002</v>
      </c>
      <c r="N69" s="556">
        <f>+Assumptions!$B$88*Details!N14</f>
        <v>3486.032025</v>
      </c>
      <c r="O69" s="556">
        <f>+Assumptions!$B$88*Details!O14</f>
        <v>4111.8416324999998</v>
      </c>
      <c r="P69" s="556">
        <f>+Assumptions!$B$88*Details!P14</f>
        <v>4835.3941222500007</v>
      </c>
      <c r="Q69" s="556">
        <f>+Assumptions!$B$88*Details!Q14</f>
        <v>5686.0123589250006</v>
      </c>
      <c r="R69" s="556">
        <f>+Assumptions!$C$88*Details!R14</f>
        <v>15400.000000000002</v>
      </c>
      <c r="S69" s="556">
        <f>+Assumptions!$C$88*Details!S14</f>
        <v>16730</v>
      </c>
      <c r="T69" s="556">
        <f>+Assumptions!$C$88*Details!T14</f>
        <v>18178.300000000003</v>
      </c>
      <c r="U69" s="556">
        <f>+Assumptions!$C$88*Details!U14</f>
        <v>19755.701000000001</v>
      </c>
      <c r="V69" s="556">
        <f>+Assumptions!$C$88*Details!V14</f>
        <v>21474.012070000004</v>
      </c>
      <c r="W69" s="556">
        <f>+Assumptions!$C$88*Details!W14</f>
        <v>23346.14611490001</v>
      </c>
      <c r="X69" s="556">
        <f>+Assumptions!$C$88*Details!X14</f>
        <v>25386.224862943011</v>
      </c>
      <c r="Y69" s="556">
        <f>+Assumptions!$C$88*Details!Y14</f>
        <v>27609.693975349022</v>
      </c>
      <c r="Z69" s="556">
        <f>+Assumptions!$C$88*Details!Z14</f>
        <v>30033.449262823458</v>
      </c>
      <c r="AA69" s="556">
        <f>+Assumptions!$C$88*Details!AA14</f>
        <v>32675.975091341097</v>
      </c>
      <c r="AB69" s="556">
        <f>+Assumptions!$C$88*Details!AB14</f>
        <v>35557.496165866985</v>
      </c>
      <c r="AC69" s="556">
        <f>+Assumptions!$C$88*Details!AC14</f>
        <v>38700.143997422871</v>
      </c>
      <c r="AD69" s="556">
        <f>+Assumptions!$D$88*Details!AD14</f>
        <v>53100</v>
      </c>
      <c r="AE69" s="556">
        <f>+Assumptions!$D$88*Details!AE14</f>
        <v>55827</v>
      </c>
      <c r="AF69" s="556">
        <f>+Assumptions!$D$88*Details!AF14</f>
        <v>58725.09</v>
      </c>
      <c r="AG69" s="556">
        <f>+Assumptions!$D$88*Details!AG14</f>
        <v>61805.850299999998</v>
      </c>
      <c r="AH69" s="556">
        <f>+Assumptions!$D$88*Details!AH14</f>
        <v>65081.663901000007</v>
      </c>
      <c r="AI69" s="556">
        <f>+Assumptions!$D$88*Details!AI14</f>
        <v>68565.77253567001</v>
      </c>
      <c r="AJ69" s="556">
        <f>+Assumptions!$D$88*Details!AJ14</f>
        <v>72272.33661799891</v>
      </c>
      <c r="AK69" s="556">
        <f>+Assumptions!$D$88*Details!AK14</f>
        <v>76216.499386187483</v>
      </c>
      <c r="AL69" s="556">
        <f>+Assumptions!$D$88*Details!AL14</f>
        <v>80414.455532247812</v>
      </c>
      <c r="AM69" s="556">
        <f>+Assumptions!$D$88*Details!AM14</f>
        <v>84883.52463231294</v>
      </c>
      <c r="AN69" s="556">
        <f>+Assumptions!$D$88*Details!AN14</f>
        <v>89642.22971363875</v>
      </c>
      <c r="AO69" s="556">
        <f>+Assumptions!$D$88*Details!AO14</f>
        <v>94710.381317798659</v>
      </c>
      <c r="AP69" s="556">
        <f>+Assumptions!$E$88*Details!AP14</f>
        <v>131640</v>
      </c>
      <c r="AQ69" s="556">
        <f>+Assumptions!$E$88*Details!AQ14</f>
        <v>135416.4</v>
      </c>
      <c r="AR69" s="556">
        <f>+Assumptions!$E$88*Details!AR14</f>
        <v>139316.66399999996</v>
      </c>
      <c r="AS69" s="556">
        <f>+Assumptions!$E$88*Details!AS14</f>
        <v>143345.04413999998</v>
      </c>
      <c r="AT69" s="556">
        <f>+Assumptions!$E$88*Details!AT14</f>
        <v>147505.94055389997</v>
      </c>
      <c r="AU69" s="556">
        <f>+Assumptions!$E$88*Details!AU14</f>
        <v>151803.90654097643</v>
      </c>
      <c r="AV69" s="556">
        <f>+Assumptions!$E$88*Details!AV14</f>
        <v>156243.65391827753</v>
      </c>
      <c r="AW69" s="556">
        <f>+Assumptions!$E$88*Details!AW14</f>
        <v>160830.05856026779</v>
      </c>
      <c r="AX69" s="556">
        <f>+Assumptions!$E$88*Details!AX14</f>
        <v>165568.16613227618</v>
      </c>
      <c r="AY69" s="556">
        <f>+Assumptions!$E$88*Details!AY14</f>
        <v>170463.19802452892</v>
      </c>
      <c r="AZ69" s="556">
        <f>+Assumptions!$E$88*Details!AZ14</f>
        <v>175520.55749378671</v>
      </c>
      <c r="BA69" s="556">
        <f>+Assumptions!$E$88*Details!BA14</f>
        <v>180745.83601985252</v>
      </c>
      <c r="BB69" s="556">
        <f>+Assumptions!$F$88*Details!BB14</f>
        <v>232950</v>
      </c>
      <c r="BC69" s="556">
        <f>+Assumptions!$F$88*Details!BC14</f>
        <v>238999.5</v>
      </c>
      <c r="BD69" s="556">
        <f>+Assumptions!$F$88*Details!BD14</f>
        <v>245221.095</v>
      </c>
      <c r="BE69" s="556">
        <f>+Assumptions!$F$88*Details!BE14</f>
        <v>251619.85394999999</v>
      </c>
      <c r="BF69" s="556">
        <f>+Assumptions!$F$88*Details!BF14</f>
        <v>258200.99692949996</v>
      </c>
      <c r="BG69" s="556">
        <f>+Assumptions!$F$88*Details!BG14</f>
        <v>264969.89967199496</v>
      </c>
      <c r="BH69" s="556">
        <f>+Assumptions!$F$88*Details!BH14</f>
        <v>271932.09822511097</v>
      </c>
      <c r="BI69" s="556">
        <f>+Assumptions!$F$88*Details!BI14</f>
        <v>279093.2937504499</v>
      </c>
      <c r="BJ69" s="556">
        <f>+Assumptions!$F$88*Details!BJ14</f>
        <v>286459.35746733489</v>
      </c>
      <c r="BK69" s="556">
        <f>+Assumptions!$F$88*Details!BK14</f>
        <v>294036.33574477024</v>
      </c>
      <c r="BL69" s="556">
        <f>+Assumptions!$F$88*Details!BL14</f>
        <v>301830.45534606272</v>
      </c>
      <c r="BM69" s="556">
        <f>+Assumptions!$F$88*Details!BM14</f>
        <v>309848.12883068353</v>
      </c>
      <c r="BN69" s="201"/>
      <c r="BO69" s="564">
        <f t="shared" ref="BO69:BO70" si="262">SUM(F69:H69)</f>
        <v>0</v>
      </c>
      <c r="BP69" s="564">
        <f t="shared" ref="BP69:BP70" si="263">SUM(I69:K69)</f>
        <v>0</v>
      </c>
      <c r="BQ69" s="564">
        <f t="shared" ref="BQ69:BQ70" si="264">SUM(L69:N69)</f>
        <v>7964.0637750000005</v>
      </c>
      <c r="BR69" s="564">
        <f t="shared" ref="BR69:BR70" si="265">SUM(O69:Q69)</f>
        <v>14633.248113674999</v>
      </c>
      <c r="BS69" s="564">
        <f t="shared" ref="BS69:BS70" si="266">SUM(R69:T69)</f>
        <v>50308.3</v>
      </c>
      <c r="BT69" s="564">
        <f t="shared" ref="BT69:BT70" si="267">SUM(U69:W69)</f>
        <v>64575.859184900015</v>
      </c>
      <c r="BU69" s="564">
        <f t="shared" ref="BU69:BU70" si="268">SUM(X69:Z69)</f>
        <v>83029.368101115484</v>
      </c>
      <c r="BV69" s="564">
        <f t="shared" ref="BV69:BV70" si="269">SUM(AA69:AC69)</f>
        <v>106933.61525463096</v>
      </c>
      <c r="BW69" s="564">
        <f t="shared" ref="BW69:BW70" si="270">SUM(AD69:AF69)</f>
        <v>167652.09</v>
      </c>
      <c r="BX69" s="564">
        <f t="shared" ref="BX69:BX70" si="271">SUM(AG69:AI69)</f>
        <v>195453.28673667001</v>
      </c>
      <c r="BY69" s="564">
        <f t="shared" ref="BY69:BY70" si="272">SUM(AJ69:AL69)</f>
        <v>228903.2915364342</v>
      </c>
      <c r="BZ69" s="564">
        <f t="shared" ref="BZ69:BZ70" si="273">SUM(AM69:AO69)</f>
        <v>269236.13566375035</v>
      </c>
      <c r="CA69" s="564">
        <f t="shared" ref="CA69:CA70" si="274">SUM(AP69:AR69)</f>
        <v>406373.06400000001</v>
      </c>
      <c r="CB69" s="564">
        <f t="shared" ref="CB69:CB70" si="275">SUM(AS69:AU69)</f>
        <v>442654.89123487641</v>
      </c>
      <c r="CC69" s="564">
        <f t="shared" ref="CC69:CC70" si="276">SUM(AV69:AX69)</f>
        <v>482641.8786108215</v>
      </c>
      <c r="CD69" s="564">
        <f t="shared" ref="CD69:CD70" si="277">SUM(AY69:BA69)</f>
        <v>526729.59153816814</v>
      </c>
      <c r="CE69" s="564">
        <f t="shared" ref="CE69:CE70" si="278">SUM(BB69:BD69)</f>
        <v>717170.59499999997</v>
      </c>
      <c r="CF69" s="564">
        <f t="shared" ref="CF69:CF70" si="279">SUM(BE69:BG69)</f>
        <v>774790.75055149489</v>
      </c>
      <c r="CG69" s="564">
        <f t="shared" ref="CG69:CG70" si="280">SUM(BH69:BJ69)</f>
        <v>837484.74944289587</v>
      </c>
      <c r="CH69" s="564">
        <f t="shared" ref="CH69:CH70" si="281">SUM(BK69:BM69)</f>
        <v>905714.91992151656</v>
      </c>
      <c r="CI69" s="196"/>
      <c r="CJ69" s="121">
        <f t="shared" ref="CJ69:CJ70" si="282">SUM(BO69:BR69)</f>
        <v>22597.311888675002</v>
      </c>
      <c r="CK69" s="121">
        <f t="shared" ref="CK69:CK70" si="283">SUM(BS69:BV69)</f>
        <v>304847.14254064648</v>
      </c>
      <c r="CL69" s="121">
        <f t="shared" ref="CL69:CL70" si="284">SUM(BW69:BZ69)</f>
        <v>861244.80393685459</v>
      </c>
      <c r="CM69" s="121">
        <f t="shared" ref="CM69:CM70" si="285">SUM(CA69:CD69)</f>
        <v>1858399.4253838658</v>
      </c>
      <c r="CN69" s="121">
        <f t="shared" ref="CN69:CN70" si="286">SUM(CE69:CH69)</f>
        <v>3235161.0149159073</v>
      </c>
      <c r="CO69" s="198"/>
      <c r="CP69" s="139"/>
      <c r="CQ69" s="139"/>
      <c r="CR69" s="202"/>
      <c r="CS69" s="202"/>
      <c r="CT69" s="202"/>
      <c r="CU69" s="202"/>
      <c r="CV69" s="202"/>
      <c r="CW69" s="115"/>
      <c r="CX69" s="386"/>
      <c r="CY69" s="386"/>
      <c r="CZ69" s="386"/>
      <c r="DA69" s="386"/>
      <c r="DB69" s="387"/>
      <c r="DC69" s="386"/>
      <c r="DD69" s="386"/>
      <c r="DE69" s="386"/>
      <c r="DF69" s="386"/>
      <c r="DG69" s="387"/>
      <c r="DH69" s="387"/>
      <c r="DI69" s="387"/>
      <c r="DJ69" s="387"/>
    </row>
    <row r="70" spans="1:114" s="388" customFormat="1" x14ac:dyDescent="0.2">
      <c r="A70" s="740" t="s">
        <v>662</v>
      </c>
      <c r="B70" s="139"/>
      <c r="C70" s="139"/>
      <c r="D70" s="139"/>
      <c r="E70" s="139"/>
      <c r="F70" s="556">
        <f>+F69*Assumptions!$B$89</f>
        <v>0</v>
      </c>
      <c r="G70" s="556">
        <f>+G69*Assumptions!$B$89</f>
        <v>0</v>
      </c>
      <c r="H70" s="556">
        <f>+H69*Assumptions!$B$89</f>
        <v>0</v>
      </c>
      <c r="I70" s="556">
        <f>+I69*Assumptions!$B$89</f>
        <v>0</v>
      </c>
      <c r="J70" s="556">
        <f>+J69*Assumptions!$B$89</f>
        <v>0</v>
      </c>
      <c r="K70" s="556">
        <f>+K69*Assumptions!$B$89</f>
        <v>0</v>
      </c>
      <c r="L70" s="556">
        <f>+L69*Assumptions!$B$89</f>
        <v>2763.9337500000001</v>
      </c>
      <c r="M70" s="556">
        <f>+M69*Assumptions!$B$89</f>
        <v>3953.113875</v>
      </c>
      <c r="N70" s="556">
        <f>+N69*Assumptions!$B$89</f>
        <v>5229.0480374999997</v>
      </c>
      <c r="O70" s="556">
        <f>+O69*Assumptions!$B$89</f>
        <v>6167.7624487499997</v>
      </c>
      <c r="P70" s="556">
        <f>+P69*Assumptions!$B$89</f>
        <v>7253.0911833750015</v>
      </c>
      <c r="Q70" s="556">
        <f>+Q69*Assumptions!$B$89</f>
        <v>8529.0185383875014</v>
      </c>
      <c r="R70" s="556">
        <f>+R69*Assumptions!$C$89</f>
        <v>23100.000000000004</v>
      </c>
      <c r="S70" s="556">
        <f>+S69*Assumptions!$C$89</f>
        <v>25095</v>
      </c>
      <c r="T70" s="556">
        <f>+T69*Assumptions!$C$89</f>
        <v>27267.450000000004</v>
      </c>
      <c r="U70" s="556">
        <f>+U69*Assumptions!$C$89</f>
        <v>29633.551500000001</v>
      </c>
      <c r="V70" s="556">
        <f>+V69*Assumptions!$C$89</f>
        <v>32211.018105000006</v>
      </c>
      <c r="W70" s="556">
        <f>+W69*Assumptions!$C$89</f>
        <v>35019.219172350015</v>
      </c>
      <c r="X70" s="556">
        <f>+X69*Assumptions!$C$89</f>
        <v>38079.337294414516</v>
      </c>
      <c r="Y70" s="556">
        <f>+Y69*Assumptions!$C$89</f>
        <v>41414.540963023537</v>
      </c>
      <c r="Z70" s="556">
        <f>+Z69*Assumptions!$C$89</f>
        <v>45050.173894235188</v>
      </c>
      <c r="AA70" s="556">
        <f>+AA69*Assumptions!$C$89</f>
        <v>49013.962637011646</v>
      </c>
      <c r="AB70" s="556">
        <f>+AB69*Assumptions!$C$89</f>
        <v>53336.244248800474</v>
      </c>
      <c r="AC70" s="556">
        <f>+AC69*Assumptions!$C$89</f>
        <v>58050.215996134306</v>
      </c>
      <c r="AD70" s="556">
        <f>+AD69*Assumptions!$D$89</f>
        <v>79650</v>
      </c>
      <c r="AE70" s="556">
        <f>+AE69*Assumptions!$D$89</f>
        <v>83740.5</v>
      </c>
      <c r="AF70" s="556">
        <f>+AF69*Assumptions!$D$89</f>
        <v>88087.634999999995</v>
      </c>
      <c r="AG70" s="556">
        <f>+AG69*Assumptions!$D$89</f>
        <v>92708.775450000001</v>
      </c>
      <c r="AH70" s="556">
        <f>+AH69*Assumptions!$D$89</f>
        <v>97622.495851500018</v>
      </c>
      <c r="AI70" s="556">
        <f>+AI69*Assumptions!$D$89</f>
        <v>102848.65880350501</v>
      </c>
      <c r="AJ70" s="556">
        <f>+AJ69*Assumptions!$D$89</f>
        <v>108408.50492699837</v>
      </c>
      <c r="AK70" s="556">
        <f>+AK69*Assumptions!$D$89</f>
        <v>114324.74907928123</v>
      </c>
      <c r="AL70" s="556">
        <f>+AL69*Assumptions!$D$89</f>
        <v>120621.68329837172</v>
      </c>
      <c r="AM70" s="556">
        <f>+AM69*Assumptions!$D$89</f>
        <v>127325.28694846941</v>
      </c>
      <c r="AN70" s="556">
        <f>+AN69*Assumptions!$D$89</f>
        <v>134463.34457045811</v>
      </c>
      <c r="AO70" s="556">
        <f>+AO69*Assumptions!$D$89</f>
        <v>142065.571976698</v>
      </c>
      <c r="AP70" s="556">
        <f>+AP69*Assumptions!$E$89</f>
        <v>197460</v>
      </c>
      <c r="AQ70" s="556">
        <f>+AQ69*Assumptions!$E$89</f>
        <v>203124.59999999998</v>
      </c>
      <c r="AR70" s="556">
        <f>+AR69*Assumptions!$E$89</f>
        <v>208974.99599999993</v>
      </c>
      <c r="AS70" s="556">
        <f>+AS69*Assumptions!$E$89</f>
        <v>215017.56620999996</v>
      </c>
      <c r="AT70" s="556">
        <f>+AT69*Assumptions!$E$89</f>
        <v>221258.91083084996</v>
      </c>
      <c r="AU70" s="556">
        <f>+AU69*Assumptions!$E$89</f>
        <v>227705.85981146464</v>
      </c>
      <c r="AV70" s="556">
        <f>+AV69*Assumptions!$E$89</f>
        <v>234365.4808774163</v>
      </c>
      <c r="AW70" s="556">
        <f>+AW69*Assumptions!$E$89</f>
        <v>241245.08784040168</v>
      </c>
      <c r="AX70" s="556">
        <f>+AX69*Assumptions!$E$89</f>
        <v>248352.24919841427</v>
      </c>
      <c r="AY70" s="556">
        <f>+AY69*Assumptions!$E$89</f>
        <v>255694.79703679337</v>
      </c>
      <c r="AZ70" s="556">
        <f>+AZ69*Assumptions!$E$89</f>
        <v>263280.83624068007</v>
      </c>
      <c r="BA70" s="556">
        <f>+BA69*Assumptions!$E$89</f>
        <v>271118.75402977876</v>
      </c>
      <c r="BB70" s="556">
        <f>+BB69*Assumptions!$F$89</f>
        <v>349425</v>
      </c>
      <c r="BC70" s="556">
        <f>+BC69*Assumptions!$F$89</f>
        <v>358499.25</v>
      </c>
      <c r="BD70" s="556">
        <f>+BD69*Assumptions!$F$89</f>
        <v>367831.64250000002</v>
      </c>
      <c r="BE70" s="556">
        <f>+BE69*Assumptions!$F$89</f>
        <v>377429.78092499997</v>
      </c>
      <c r="BF70" s="556">
        <f>+BF69*Assumptions!$F$89</f>
        <v>387301.49539424991</v>
      </c>
      <c r="BG70" s="556">
        <f>+BG69*Assumptions!$F$89</f>
        <v>397454.84950799245</v>
      </c>
      <c r="BH70" s="556">
        <f>+BH69*Assumptions!$F$89</f>
        <v>407898.14733766648</v>
      </c>
      <c r="BI70" s="556">
        <f>+BI69*Assumptions!$F$89</f>
        <v>418639.94062567485</v>
      </c>
      <c r="BJ70" s="556">
        <f>+BJ69*Assumptions!$F$89</f>
        <v>429689.03620100231</v>
      </c>
      <c r="BK70" s="556">
        <f>+BK69*Assumptions!$F$89</f>
        <v>441054.50361715537</v>
      </c>
      <c r="BL70" s="556">
        <f>+BL69*Assumptions!$F$89</f>
        <v>452745.68301909405</v>
      </c>
      <c r="BM70" s="556">
        <f>+BM69*Assumptions!$F$89</f>
        <v>464772.1932460253</v>
      </c>
      <c r="BN70" s="201"/>
      <c r="BO70" s="564">
        <f t="shared" si="262"/>
        <v>0</v>
      </c>
      <c r="BP70" s="564">
        <f t="shared" si="263"/>
        <v>0</v>
      </c>
      <c r="BQ70" s="564">
        <f t="shared" si="264"/>
        <v>11946.0956625</v>
      </c>
      <c r="BR70" s="564">
        <f t="shared" si="265"/>
        <v>21949.872170512503</v>
      </c>
      <c r="BS70" s="564">
        <f t="shared" si="266"/>
        <v>75462.450000000012</v>
      </c>
      <c r="BT70" s="564">
        <f t="shared" si="267"/>
        <v>96863.788777350026</v>
      </c>
      <c r="BU70" s="564">
        <f t="shared" si="268"/>
        <v>124544.05215167324</v>
      </c>
      <c r="BV70" s="564">
        <f t="shared" si="269"/>
        <v>160400.42288194643</v>
      </c>
      <c r="BW70" s="564">
        <f t="shared" si="270"/>
        <v>251478.13500000001</v>
      </c>
      <c r="BX70" s="564">
        <f t="shared" si="271"/>
        <v>293179.93010500504</v>
      </c>
      <c r="BY70" s="564">
        <f t="shared" si="272"/>
        <v>343354.93730465131</v>
      </c>
      <c r="BZ70" s="564">
        <f t="shared" si="273"/>
        <v>403854.20349562552</v>
      </c>
      <c r="CA70" s="564">
        <f t="shared" si="274"/>
        <v>609559.5959999999</v>
      </c>
      <c r="CB70" s="564">
        <f t="shared" si="275"/>
        <v>663982.33685231453</v>
      </c>
      <c r="CC70" s="564">
        <f t="shared" si="276"/>
        <v>723962.81791623228</v>
      </c>
      <c r="CD70" s="564">
        <f t="shared" si="277"/>
        <v>790094.38730725227</v>
      </c>
      <c r="CE70" s="564">
        <f t="shared" si="278"/>
        <v>1075755.8925000001</v>
      </c>
      <c r="CF70" s="564">
        <f t="shared" si="279"/>
        <v>1162186.1258272424</v>
      </c>
      <c r="CG70" s="564">
        <f t="shared" si="280"/>
        <v>1256227.1241643436</v>
      </c>
      <c r="CH70" s="564">
        <f t="shared" si="281"/>
        <v>1358572.3798822747</v>
      </c>
      <c r="CI70" s="196"/>
      <c r="CJ70" s="121">
        <f t="shared" si="282"/>
        <v>33895.967833012503</v>
      </c>
      <c r="CK70" s="121">
        <f t="shared" si="283"/>
        <v>457270.71381096973</v>
      </c>
      <c r="CL70" s="121">
        <f t="shared" si="284"/>
        <v>1291867.2059052819</v>
      </c>
      <c r="CM70" s="121">
        <f t="shared" si="285"/>
        <v>2787599.1380757987</v>
      </c>
      <c r="CN70" s="121">
        <f t="shared" si="286"/>
        <v>4852741.5223738607</v>
      </c>
      <c r="CO70" s="198"/>
      <c r="CP70" s="139"/>
      <c r="CQ70" s="139"/>
      <c r="CR70" s="202"/>
      <c r="CS70" s="202"/>
      <c r="CT70" s="202"/>
      <c r="CU70" s="202"/>
      <c r="CV70" s="202"/>
      <c r="CW70" s="115"/>
      <c r="CX70" s="386"/>
      <c r="CY70" s="386"/>
      <c r="CZ70" s="386"/>
      <c r="DA70" s="386"/>
      <c r="DB70" s="387"/>
      <c r="DC70" s="386"/>
      <c r="DD70" s="386"/>
      <c r="DE70" s="386"/>
      <c r="DF70" s="386"/>
      <c r="DG70" s="387"/>
      <c r="DH70" s="387"/>
      <c r="DI70" s="387"/>
      <c r="DJ70" s="387"/>
    </row>
    <row r="71" spans="1:114" s="388" customFormat="1" x14ac:dyDescent="0.2">
      <c r="A71" s="284"/>
      <c r="B71" s="139"/>
      <c r="C71" s="139"/>
      <c r="D71" s="139"/>
      <c r="E71" s="139"/>
      <c r="F71" s="556"/>
      <c r="G71" s="556"/>
      <c r="H71" s="556"/>
      <c r="I71" s="556"/>
      <c r="J71" s="556"/>
      <c r="K71" s="556"/>
      <c r="L71" s="556"/>
      <c r="M71" s="556"/>
      <c r="N71" s="556"/>
      <c r="O71" s="556"/>
      <c r="P71" s="556"/>
      <c r="Q71" s="556"/>
      <c r="R71" s="556"/>
      <c r="S71" s="556"/>
      <c r="T71" s="556"/>
      <c r="U71" s="556"/>
      <c r="V71" s="556"/>
      <c r="W71" s="556"/>
      <c r="X71" s="556"/>
      <c r="Y71" s="556"/>
      <c r="Z71" s="556"/>
      <c r="AA71" s="556"/>
      <c r="AB71" s="556"/>
      <c r="AC71" s="556"/>
      <c r="AD71" s="556"/>
      <c r="AE71" s="556"/>
      <c r="AF71" s="556"/>
      <c r="AG71" s="556"/>
      <c r="AH71" s="556"/>
      <c r="AI71" s="556"/>
      <c r="AJ71" s="556"/>
      <c r="AK71" s="556"/>
      <c r="AL71" s="556"/>
      <c r="AM71" s="556"/>
      <c r="AN71" s="556"/>
      <c r="AO71" s="556"/>
      <c r="AP71" s="556"/>
      <c r="AQ71" s="556"/>
      <c r="AR71" s="556"/>
      <c r="AS71" s="556"/>
      <c r="AT71" s="556"/>
      <c r="AU71" s="556"/>
      <c r="AV71" s="556"/>
      <c r="AW71" s="556"/>
      <c r="AX71" s="556"/>
      <c r="AY71" s="556"/>
      <c r="AZ71" s="556"/>
      <c r="BA71" s="556"/>
      <c r="BB71" s="556"/>
      <c r="BC71" s="556"/>
      <c r="BD71" s="556"/>
      <c r="BE71" s="556"/>
      <c r="BF71" s="556"/>
      <c r="BG71" s="556"/>
      <c r="BH71" s="556"/>
      <c r="BI71" s="556"/>
      <c r="BJ71" s="556"/>
      <c r="BK71" s="556"/>
      <c r="BL71" s="556"/>
      <c r="BM71" s="556"/>
      <c r="BN71" s="201"/>
      <c r="BO71" s="564"/>
      <c r="BP71" s="564"/>
      <c r="BQ71" s="564"/>
      <c r="BR71" s="564"/>
      <c r="BS71" s="564"/>
      <c r="BT71" s="564"/>
      <c r="BU71" s="564"/>
      <c r="BV71" s="564"/>
      <c r="BW71" s="564"/>
      <c r="BX71" s="564"/>
      <c r="BY71" s="564"/>
      <c r="BZ71" s="564"/>
      <c r="CA71" s="564"/>
      <c r="CB71" s="564"/>
      <c r="CC71" s="564"/>
      <c r="CD71" s="564"/>
      <c r="CE71" s="564"/>
      <c r="CF71" s="564"/>
      <c r="CG71" s="564"/>
      <c r="CH71" s="564"/>
      <c r="CI71" s="196"/>
      <c r="CJ71" s="121"/>
      <c r="CK71" s="121"/>
      <c r="CL71" s="121"/>
      <c r="CM71" s="121"/>
      <c r="CN71" s="121"/>
      <c r="CO71" s="198"/>
      <c r="CP71" s="139"/>
      <c r="CQ71" s="139"/>
      <c r="CR71" s="202"/>
      <c r="CS71" s="202"/>
      <c r="CT71" s="202"/>
      <c r="CU71" s="202"/>
      <c r="CV71" s="202"/>
      <c r="CW71" s="115"/>
      <c r="CX71" s="386"/>
      <c r="CY71" s="386"/>
      <c r="CZ71" s="386"/>
      <c r="DA71" s="386"/>
      <c r="DB71" s="387"/>
      <c r="DC71" s="386"/>
      <c r="DD71" s="386"/>
      <c r="DE71" s="386"/>
      <c r="DF71" s="386"/>
      <c r="DG71" s="387"/>
      <c r="DH71" s="387"/>
      <c r="DI71" s="387"/>
      <c r="DJ71" s="387"/>
    </row>
    <row r="72" spans="1:114" s="388" customFormat="1" ht="14.25" x14ac:dyDescent="0.2">
      <c r="A72" s="844" t="s">
        <v>664</v>
      </c>
      <c r="B72" s="139"/>
      <c r="C72" s="139"/>
      <c r="D72" s="139"/>
      <c r="E72" s="139"/>
      <c r="F72" s="556"/>
      <c r="G72" s="556"/>
      <c r="H72" s="556"/>
      <c r="I72" s="556"/>
      <c r="J72" s="556"/>
      <c r="K72" s="556"/>
      <c r="L72" s="556"/>
      <c r="M72" s="556"/>
      <c r="N72" s="556"/>
      <c r="O72" s="556"/>
      <c r="P72" s="556"/>
      <c r="Q72" s="556"/>
      <c r="R72" s="556"/>
      <c r="S72" s="556"/>
      <c r="T72" s="556"/>
      <c r="U72" s="556"/>
      <c r="V72" s="556"/>
      <c r="W72" s="556"/>
      <c r="X72" s="556"/>
      <c r="Y72" s="556"/>
      <c r="Z72" s="556"/>
      <c r="AA72" s="556"/>
      <c r="AB72" s="556"/>
      <c r="AC72" s="556"/>
      <c r="AD72" s="556"/>
      <c r="AE72" s="556"/>
      <c r="AF72" s="556"/>
      <c r="AG72" s="556"/>
      <c r="AH72" s="556"/>
      <c r="AI72" s="556"/>
      <c r="AJ72" s="556"/>
      <c r="AK72" s="556"/>
      <c r="AL72" s="556"/>
      <c r="AM72" s="556"/>
      <c r="AN72" s="556"/>
      <c r="AO72" s="556"/>
      <c r="AP72" s="556"/>
      <c r="AQ72" s="556"/>
      <c r="AR72" s="556"/>
      <c r="AS72" s="556"/>
      <c r="AT72" s="556"/>
      <c r="AU72" s="556"/>
      <c r="AV72" s="556"/>
      <c r="AW72" s="556"/>
      <c r="AX72" s="556"/>
      <c r="AY72" s="556"/>
      <c r="AZ72" s="556"/>
      <c r="BA72" s="556"/>
      <c r="BB72" s="556"/>
      <c r="BC72" s="556"/>
      <c r="BD72" s="556"/>
      <c r="BE72" s="556"/>
      <c r="BF72" s="556"/>
      <c r="BG72" s="556"/>
      <c r="BH72" s="556"/>
      <c r="BI72" s="556"/>
      <c r="BJ72" s="556"/>
      <c r="BK72" s="556"/>
      <c r="BL72" s="556"/>
      <c r="BM72" s="556"/>
      <c r="BN72" s="201"/>
      <c r="BO72" s="564"/>
      <c r="BP72" s="564"/>
      <c r="BQ72" s="564"/>
      <c r="BR72" s="564"/>
      <c r="BS72" s="564"/>
      <c r="BT72" s="564"/>
      <c r="BU72" s="564"/>
      <c r="BV72" s="564"/>
      <c r="BW72" s="564"/>
      <c r="BX72" s="564"/>
      <c r="BY72" s="564"/>
      <c r="BZ72" s="564"/>
      <c r="CA72" s="564"/>
      <c r="CB72" s="564"/>
      <c r="CC72" s="564"/>
      <c r="CD72" s="564"/>
      <c r="CE72" s="564"/>
      <c r="CF72" s="564"/>
      <c r="CG72" s="564"/>
      <c r="CH72" s="564"/>
      <c r="CI72" s="196"/>
      <c r="CJ72" s="121"/>
      <c r="CK72" s="121"/>
      <c r="CL72" s="121"/>
      <c r="CM72" s="121"/>
      <c r="CN72" s="121"/>
      <c r="CO72" s="198"/>
      <c r="CP72" s="139"/>
      <c r="CQ72" s="139"/>
      <c r="CR72" s="202"/>
      <c r="CS72" s="202"/>
      <c r="CT72" s="202"/>
      <c r="CU72" s="202"/>
      <c r="CV72" s="202"/>
      <c r="CW72" s="115"/>
      <c r="CX72" s="386"/>
      <c r="CY72" s="386"/>
      <c r="CZ72" s="386"/>
      <c r="DA72" s="386"/>
      <c r="DB72" s="387"/>
      <c r="DC72" s="386"/>
      <c r="DD72" s="386"/>
      <c r="DE72" s="386"/>
      <c r="DF72" s="386"/>
      <c r="DG72" s="387"/>
      <c r="DH72" s="387"/>
      <c r="DI72" s="387"/>
      <c r="DJ72" s="387"/>
    </row>
    <row r="73" spans="1:114" s="388" customFormat="1" x14ac:dyDescent="0.2">
      <c r="A73" s="284"/>
      <c r="B73" s="139"/>
      <c r="C73" s="139"/>
      <c r="D73" s="139"/>
      <c r="E73" s="139"/>
      <c r="F73" s="556"/>
      <c r="G73" s="556"/>
      <c r="H73" s="556"/>
      <c r="I73" s="556"/>
      <c r="J73" s="556"/>
      <c r="K73" s="556"/>
      <c r="L73" s="556"/>
      <c r="M73" s="556"/>
      <c r="N73" s="556"/>
      <c r="O73" s="556"/>
      <c r="P73" s="556"/>
      <c r="Q73" s="556"/>
      <c r="R73" s="556"/>
      <c r="S73" s="556"/>
      <c r="T73" s="556"/>
      <c r="U73" s="556"/>
      <c r="V73" s="556"/>
      <c r="W73" s="556"/>
      <c r="X73" s="556"/>
      <c r="Y73" s="556"/>
      <c r="Z73" s="556"/>
      <c r="AA73" s="556"/>
      <c r="AB73" s="556"/>
      <c r="AC73" s="556"/>
      <c r="AD73" s="556"/>
      <c r="AE73" s="556"/>
      <c r="AF73" s="556"/>
      <c r="AG73" s="556"/>
      <c r="AH73" s="556"/>
      <c r="AI73" s="556"/>
      <c r="AJ73" s="556"/>
      <c r="AK73" s="556"/>
      <c r="AL73" s="556"/>
      <c r="AM73" s="556"/>
      <c r="AN73" s="556"/>
      <c r="AO73" s="556"/>
      <c r="AP73" s="556"/>
      <c r="AQ73" s="556"/>
      <c r="AR73" s="556"/>
      <c r="AS73" s="556"/>
      <c r="AT73" s="556"/>
      <c r="AU73" s="556"/>
      <c r="AV73" s="556"/>
      <c r="AW73" s="556"/>
      <c r="AX73" s="556"/>
      <c r="AY73" s="556"/>
      <c r="AZ73" s="556"/>
      <c r="BA73" s="556"/>
      <c r="BB73" s="556"/>
      <c r="BC73" s="556"/>
      <c r="BD73" s="556"/>
      <c r="BE73" s="556"/>
      <c r="BF73" s="556"/>
      <c r="BG73" s="556"/>
      <c r="BH73" s="556"/>
      <c r="BI73" s="556"/>
      <c r="BJ73" s="556"/>
      <c r="BK73" s="556"/>
      <c r="BL73" s="556"/>
      <c r="BM73" s="556"/>
      <c r="BN73" s="201"/>
      <c r="BO73" s="564"/>
      <c r="BP73" s="564"/>
      <c r="BQ73" s="564"/>
      <c r="BR73" s="564"/>
      <c r="BS73" s="564"/>
      <c r="BT73" s="564"/>
      <c r="BU73" s="564"/>
      <c r="BV73" s="564"/>
      <c r="BW73" s="564"/>
      <c r="BX73" s="564"/>
      <c r="BY73" s="564"/>
      <c r="BZ73" s="564"/>
      <c r="CA73" s="564"/>
      <c r="CB73" s="564"/>
      <c r="CC73" s="564"/>
      <c r="CD73" s="564"/>
      <c r="CE73" s="564"/>
      <c r="CF73" s="564"/>
      <c r="CG73" s="564"/>
      <c r="CH73" s="564"/>
      <c r="CI73" s="196"/>
      <c r="CJ73" s="121"/>
      <c r="CK73" s="121"/>
      <c r="CL73" s="121"/>
      <c r="CM73" s="121"/>
      <c r="CN73" s="121"/>
      <c r="CO73" s="198"/>
      <c r="CP73" s="139"/>
      <c r="CQ73" s="139"/>
      <c r="CR73" s="202"/>
      <c r="CS73" s="202"/>
      <c r="CT73" s="202"/>
      <c r="CU73" s="202"/>
      <c r="CV73" s="202"/>
      <c r="CW73" s="115"/>
      <c r="CX73" s="386"/>
      <c r="CY73" s="386"/>
      <c r="CZ73" s="386"/>
      <c r="DA73" s="386"/>
      <c r="DB73" s="387"/>
      <c r="DC73" s="386"/>
      <c r="DD73" s="386"/>
      <c r="DE73" s="386"/>
      <c r="DF73" s="386"/>
      <c r="DG73" s="387"/>
      <c r="DH73" s="387"/>
      <c r="DI73" s="387"/>
      <c r="DJ73" s="387"/>
    </row>
    <row r="74" spans="1:114" s="388" customFormat="1" x14ac:dyDescent="0.2">
      <c r="A74" s="740" t="s">
        <v>665</v>
      </c>
      <c r="B74" s="139"/>
      <c r="C74" s="139"/>
      <c r="D74" s="139"/>
      <c r="E74" s="139"/>
      <c r="F74" s="556">
        <f>+Assumptions!$B$93*Details!F14</f>
        <v>0</v>
      </c>
      <c r="G74" s="556">
        <f>+Assumptions!$B$93*Details!G14</f>
        <v>0</v>
      </c>
      <c r="H74" s="556"/>
      <c r="I74" s="556"/>
      <c r="J74" s="556"/>
      <c r="K74" s="556"/>
      <c r="L74" s="556">
        <f>+Assumptions!$B$93*Details!L14</f>
        <v>1228.415</v>
      </c>
      <c r="M74" s="556">
        <f>+Assumptions!$B$93*Details!M14</f>
        <v>1756.9395000000002</v>
      </c>
      <c r="N74" s="556">
        <f>+Assumptions!$B$93*Details!N14</f>
        <v>2324.02135</v>
      </c>
      <c r="O74" s="556">
        <f>+Assumptions!$B$93*Details!O14</f>
        <v>2741.2277549999999</v>
      </c>
      <c r="P74" s="556">
        <f>+Assumptions!$B$93*Details!P14</f>
        <v>3223.5960815000003</v>
      </c>
      <c r="Q74" s="556">
        <f>+Assumptions!$B$93*Details!Q14</f>
        <v>3790.6749059500003</v>
      </c>
      <c r="R74" s="556">
        <f>+Assumptions!$C$93*Details!R14</f>
        <v>8800</v>
      </c>
      <c r="S74" s="556">
        <f>+Assumptions!$C$93*Details!S14</f>
        <v>9560</v>
      </c>
      <c r="T74" s="556">
        <f>+Assumptions!$C$93*Details!T14</f>
        <v>10387.6</v>
      </c>
      <c r="U74" s="556">
        <f>+Assumptions!$C$93*Details!U14</f>
        <v>11288.972</v>
      </c>
      <c r="V74" s="556">
        <f>+Assumptions!$C$93*Details!V14</f>
        <v>12270.86404</v>
      </c>
      <c r="W74" s="556">
        <f>+Assumptions!$C$93*Details!W14</f>
        <v>13340.654922800004</v>
      </c>
      <c r="X74" s="556">
        <f>+Assumptions!$C$93*Details!X14</f>
        <v>14506.414207396005</v>
      </c>
      <c r="Y74" s="556">
        <f>+Assumptions!$C$93*Details!Y14</f>
        <v>15776.967985913727</v>
      </c>
      <c r="Z74" s="556">
        <f>+Assumptions!$C$93*Details!Z14</f>
        <v>17161.971007327687</v>
      </c>
      <c r="AA74" s="556">
        <f>+Assumptions!$C$93*Details!AA14</f>
        <v>18671.985766480626</v>
      </c>
      <c r="AB74" s="556">
        <f>+Assumptions!$C$93*Details!AB14</f>
        <v>20318.569237638276</v>
      </c>
      <c r="AC74" s="556">
        <f>+Assumptions!$C$93*Details!AC14</f>
        <v>22114.367998527356</v>
      </c>
      <c r="AD74" s="556">
        <f>+Assumptions!$D$93*Details!AD14</f>
        <v>29500</v>
      </c>
      <c r="AE74" s="556">
        <f>+Assumptions!$D$93*Details!AE14</f>
        <v>31015</v>
      </c>
      <c r="AF74" s="556">
        <f>+Assumptions!$D$93*Details!AF14</f>
        <v>32625.050000000003</v>
      </c>
      <c r="AG74" s="556">
        <f>+Assumptions!$D$93*Details!AG14</f>
        <v>34336.583500000001</v>
      </c>
      <c r="AH74" s="556">
        <f>+Assumptions!$D$93*Details!AH14</f>
        <v>36156.479945000006</v>
      </c>
      <c r="AI74" s="556">
        <f>+Assumptions!$D$93*Details!AI14</f>
        <v>38092.095853150007</v>
      </c>
      <c r="AJ74" s="556">
        <f>+Assumptions!$D$93*Details!AJ14</f>
        <v>40151.298121110507</v>
      </c>
      <c r="AK74" s="556">
        <f>+Assumptions!$D$93*Details!AK14</f>
        <v>42342.499658993052</v>
      </c>
      <c r="AL74" s="556">
        <f>+Assumptions!$D$93*Details!AL14</f>
        <v>44674.697517915454</v>
      </c>
      <c r="AM74" s="556">
        <f>+Assumptions!$D$93*Details!AM14</f>
        <v>47157.513684618301</v>
      </c>
      <c r="AN74" s="556">
        <f>+Assumptions!$D$93*Details!AN14</f>
        <v>49801.238729799312</v>
      </c>
      <c r="AO74" s="556">
        <f>+Assumptions!$D$93*Details!AO14</f>
        <v>52616.878509888149</v>
      </c>
      <c r="AP74" s="556">
        <f>+Assumptions!$E$93*Details!AP14</f>
        <v>65820</v>
      </c>
      <c r="AQ74" s="556">
        <f>+Assumptions!$E$93*Details!AQ14</f>
        <v>67708.2</v>
      </c>
      <c r="AR74" s="556">
        <f>+Assumptions!$E$93*Details!AR14</f>
        <v>69658.33199999998</v>
      </c>
      <c r="AS74" s="556">
        <f>+Assumptions!$E$93*Details!AS14</f>
        <v>71672.522069999992</v>
      </c>
      <c r="AT74" s="556">
        <f>+Assumptions!$E$93*Details!AT14</f>
        <v>73752.970276949985</v>
      </c>
      <c r="AU74" s="556">
        <f>+Assumptions!$E$93*Details!AU14</f>
        <v>75901.953270488215</v>
      </c>
      <c r="AV74" s="556">
        <f>+Assumptions!$E$93*Details!AV14</f>
        <v>78121.826959138765</v>
      </c>
      <c r="AW74" s="556">
        <f>+Assumptions!$E$93*Details!AW14</f>
        <v>80415.029280133895</v>
      </c>
      <c r="AX74" s="556">
        <f>+Assumptions!$E$93*Details!AX14</f>
        <v>82784.08306613809</v>
      </c>
      <c r="AY74" s="556">
        <f>+Assumptions!$E$93*Details!AY14</f>
        <v>85231.599012264458</v>
      </c>
      <c r="AZ74" s="556">
        <f>+Assumptions!$E$93*Details!AZ14</f>
        <v>87760.278746893353</v>
      </c>
      <c r="BA74" s="556">
        <f>+Assumptions!$E$93*Details!BA14</f>
        <v>90372.918009926259</v>
      </c>
      <c r="BB74" s="556">
        <f>+Assumptions!$F$93*Details!BB14</f>
        <v>108710.00000000001</v>
      </c>
      <c r="BC74" s="556">
        <f>+Assumptions!$F$93*Details!BC14</f>
        <v>111533.1</v>
      </c>
      <c r="BD74" s="556">
        <f>+Assumptions!$F$93*Details!BD14</f>
        <v>114436.51100000001</v>
      </c>
      <c r="BE74" s="556">
        <f>+Assumptions!$F$93*Details!BE14</f>
        <v>117422.59851000001</v>
      </c>
      <c r="BF74" s="556">
        <f>+Assumptions!$F$93*Details!BF14</f>
        <v>120493.79856710001</v>
      </c>
      <c r="BG74" s="556">
        <f>+Assumptions!$F$93*Details!BG14</f>
        <v>123652.61984693102</v>
      </c>
      <c r="BH74" s="556">
        <f>+Assumptions!$F$93*Details!BH14</f>
        <v>126901.64583838513</v>
      </c>
      <c r="BI74" s="556">
        <f>+Assumptions!$F$93*Details!BI14</f>
        <v>130243.53708354331</v>
      </c>
      <c r="BJ74" s="556">
        <f>+Assumptions!$F$93*Details!BJ14</f>
        <v>133681.03348475631</v>
      </c>
      <c r="BK74" s="556">
        <f>+Assumptions!$F$93*Details!BK14</f>
        <v>137216.95668089279</v>
      </c>
      <c r="BL74" s="556">
        <f>+Assumptions!$F$93*Details!BL14</f>
        <v>140854.21249482929</v>
      </c>
      <c r="BM74" s="556">
        <f>+Assumptions!$F$93*Details!BM14</f>
        <v>144595.79345431901</v>
      </c>
      <c r="BN74" s="201"/>
      <c r="BO74" s="564">
        <f t="shared" ref="BO74:BO75" si="287">SUM(F74:H74)</f>
        <v>0</v>
      </c>
      <c r="BP74" s="564">
        <f t="shared" ref="BP74:BP75" si="288">SUM(I74:K74)</f>
        <v>0</v>
      </c>
      <c r="BQ74" s="564">
        <f t="shared" ref="BQ74:BQ75" si="289">SUM(L74:N74)</f>
        <v>5309.3758500000004</v>
      </c>
      <c r="BR74" s="564">
        <f t="shared" ref="BR74:BR75" si="290">SUM(O74:Q74)</f>
        <v>9755.4987424499996</v>
      </c>
      <c r="BS74" s="564">
        <f t="shared" ref="BS74:BS75" si="291">SUM(R74:T74)</f>
        <v>28747.599999999999</v>
      </c>
      <c r="BT74" s="564">
        <f t="shared" ref="BT74:BT75" si="292">SUM(U74:W74)</f>
        <v>36900.490962800002</v>
      </c>
      <c r="BU74" s="564">
        <f t="shared" ref="BU74:BU75" si="293">SUM(X74:Z74)</f>
        <v>47445.353200637415</v>
      </c>
      <c r="BV74" s="564">
        <f t="shared" ref="BV74:BV75" si="294">SUM(AA74:AC74)</f>
        <v>61104.923002646254</v>
      </c>
      <c r="BW74" s="564">
        <f t="shared" ref="BW74:BW75" si="295">SUM(AD74:AF74)</f>
        <v>93140.05</v>
      </c>
      <c r="BX74" s="564">
        <f t="shared" ref="BX74:BX75" si="296">SUM(AG74:AI74)</f>
        <v>108585.15929815001</v>
      </c>
      <c r="BY74" s="564">
        <f t="shared" ref="BY74:BY75" si="297">SUM(AJ74:AL74)</f>
        <v>127168.49529801901</v>
      </c>
      <c r="BZ74" s="564">
        <f t="shared" ref="BZ74:BZ75" si="298">SUM(AM74:AO74)</f>
        <v>149575.63092430576</v>
      </c>
      <c r="CA74" s="564">
        <f t="shared" ref="CA74:CA75" si="299">SUM(AP74:AR74)</f>
        <v>203186.53200000001</v>
      </c>
      <c r="CB74" s="564">
        <f t="shared" ref="CB74:CB75" si="300">SUM(AS74:AU74)</f>
        <v>221327.44561743821</v>
      </c>
      <c r="CC74" s="564">
        <f t="shared" ref="CC74:CC75" si="301">SUM(AV74:AX74)</f>
        <v>241320.93930541075</v>
      </c>
      <c r="CD74" s="564">
        <f t="shared" ref="CD74:CD75" si="302">SUM(AY74:BA74)</f>
        <v>263364.79576908407</v>
      </c>
      <c r="CE74" s="564">
        <f t="shared" ref="CE74:CE75" si="303">SUM(BB74:BD74)</f>
        <v>334679.61100000003</v>
      </c>
      <c r="CF74" s="564">
        <f t="shared" ref="CF74:CF75" si="304">SUM(BE74:BG74)</f>
        <v>361569.01692403102</v>
      </c>
      <c r="CG74" s="564">
        <f t="shared" ref="CG74:CG75" si="305">SUM(BH74:BJ74)</f>
        <v>390826.21640668472</v>
      </c>
      <c r="CH74" s="564">
        <f t="shared" ref="CH74:CH75" si="306">SUM(BK74:BM74)</f>
        <v>422666.96263004106</v>
      </c>
      <c r="CI74" s="196"/>
      <c r="CJ74" s="121">
        <f t="shared" ref="CJ74:CJ75" si="307">SUM(BO74:BR74)</f>
        <v>15064.87459245</v>
      </c>
      <c r="CK74" s="121">
        <f t="shared" ref="CK74:CK75" si="308">SUM(BS74:BV74)</f>
        <v>174198.36716608366</v>
      </c>
      <c r="CL74" s="121">
        <f t="shared" ref="CL74:CL75" si="309">SUM(BW74:BZ74)</f>
        <v>478469.33552047482</v>
      </c>
      <c r="CM74" s="121">
        <f t="shared" ref="CM74:CM75" si="310">SUM(CA74:CD74)</f>
        <v>929199.71269193292</v>
      </c>
      <c r="CN74" s="121">
        <f t="shared" ref="CN74:CN75" si="311">SUM(CE74:CH74)</f>
        <v>1509741.8069607569</v>
      </c>
      <c r="CO74" s="198"/>
      <c r="CP74" s="139"/>
      <c r="CQ74" s="139"/>
      <c r="CR74" s="202"/>
      <c r="CS74" s="202"/>
      <c r="CT74" s="202"/>
      <c r="CU74" s="202"/>
      <c r="CV74" s="202"/>
      <c r="CW74" s="115"/>
      <c r="CX74" s="386"/>
      <c r="CY74" s="386"/>
      <c r="CZ74" s="386"/>
      <c r="DA74" s="386"/>
      <c r="DB74" s="387"/>
      <c r="DC74" s="386"/>
      <c r="DD74" s="386"/>
      <c r="DE74" s="386"/>
      <c r="DF74" s="386"/>
      <c r="DG74" s="387"/>
      <c r="DH74" s="387"/>
      <c r="DI74" s="387"/>
      <c r="DJ74" s="387"/>
    </row>
    <row r="75" spans="1:114" s="388" customFormat="1" x14ac:dyDescent="0.2">
      <c r="A75" s="740" t="s">
        <v>666</v>
      </c>
      <c r="B75" s="139"/>
      <c r="C75" s="139"/>
      <c r="D75" s="139"/>
      <c r="E75" s="139"/>
      <c r="F75" s="556">
        <f>+F74*Assumptions!$B$94</f>
        <v>0</v>
      </c>
      <c r="G75" s="556">
        <f>+G74*Assumptions!$B$94</f>
        <v>0</v>
      </c>
      <c r="H75" s="556">
        <f>+H74*Assumptions!$B$94</f>
        <v>0</v>
      </c>
      <c r="I75" s="556">
        <f>+I74*Assumptions!$B$94</f>
        <v>0</v>
      </c>
      <c r="J75" s="556">
        <f>+J74*Assumptions!$B$94</f>
        <v>0</v>
      </c>
      <c r="K75" s="556">
        <f>+K74*Assumptions!$B$94</f>
        <v>0</v>
      </c>
      <c r="L75" s="556">
        <f>+L74*Assumptions!$B$94</f>
        <v>982.73199999999997</v>
      </c>
      <c r="M75" s="556">
        <f>+M74*Assumptions!$B$94</f>
        <v>1405.5516000000002</v>
      </c>
      <c r="N75" s="556">
        <f>+N74*Assumptions!$B$94</f>
        <v>1859.2170800000001</v>
      </c>
      <c r="O75" s="556">
        <f>+O74*Assumptions!$B$94</f>
        <v>2192.9822039999999</v>
      </c>
      <c r="P75" s="556">
        <f>+P74*Assumptions!$B$94</f>
        <v>2578.8768652000003</v>
      </c>
      <c r="Q75" s="556">
        <f>+Q74*Assumptions!$B$94</f>
        <v>3032.5399247600003</v>
      </c>
      <c r="R75" s="556">
        <f>+R74*Assumptions!$C$94</f>
        <v>7040</v>
      </c>
      <c r="S75" s="556">
        <f>+S74*Assumptions!$C$94</f>
        <v>7648</v>
      </c>
      <c r="T75" s="556">
        <f>+T74*Assumptions!$C$94</f>
        <v>8310.08</v>
      </c>
      <c r="U75" s="556">
        <f>+U74*Assumptions!$C$94</f>
        <v>9031.1776000000009</v>
      </c>
      <c r="V75" s="556">
        <f>+V74*Assumptions!$C$94</f>
        <v>9816.691232000001</v>
      </c>
      <c r="W75" s="556">
        <f>+W74*Assumptions!$C$94</f>
        <v>10672.523938240003</v>
      </c>
      <c r="X75" s="556">
        <f>+X74*Assumptions!$C$94</f>
        <v>11605.131365916804</v>
      </c>
      <c r="Y75" s="556">
        <f>+Y74*Assumptions!$C$94</f>
        <v>12621.574388730982</v>
      </c>
      <c r="Z75" s="556">
        <f>+Z74*Assumptions!$C$94</f>
        <v>13729.576805862151</v>
      </c>
      <c r="AA75" s="556">
        <f>+AA74*Assumptions!$C$94</f>
        <v>14937.588613184502</v>
      </c>
      <c r="AB75" s="556">
        <f>+AB74*Assumptions!$C$94</f>
        <v>16254.855390110621</v>
      </c>
      <c r="AC75" s="556">
        <f>+AC74*Assumptions!$C$94</f>
        <v>17691.494398821884</v>
      </c>
      <c r="AD75" s="556">
        <f>+AD74*Assumptions!$D$94</f>
        <v>23600</v>
      </c>
      <c r="AE75" s="556">
        <f>+AE74*Assumptions!$D$94</f>
        <v>24812</v>
      </c>
      <c r="AF75" s="556">
        <f>+AF74*Assumptions!$D$94</f>
        <v>26100.040000000005</v>
      </c>
      <c r="AG75" s="556">
        <f>+AG74*Assumptions!$D$94</f>
        <v>27469.266800000001</v>
      </c>
      <c r="AH75" s="556">
        <f>+AH74*Assumptions!$D$94</f>
        <v>28925.183956000008</v>
      </c>
      <c r="AI75" s="556">
        <f>+AI74*Assumptions!$D$94</f>
        <v>30473.676682520007</v>
      </c>
      <c r="AJ75" s="556">
        <f>+AJ74*Assumptions!$D$94</f>
        <v>32121.038496888406</v>
      </c>
      <c r="AK75" s="556">
        <f>+AK74*Assumptions!$D$94</f>
        <v>33873.999727194445</v>
      </c>
      <c r="AL75" s="556">
        <f>+AL74*Assumptions!$D$94</f>
        <v>35739.758014332365</v>
      </c>
      <c r="AM75" s="556">
        <f>+AM74*Assumptions!$D$94</f>
        <v>37726.010947694645</v>
      </c>
      <c r="AN75" s="556">
        <f>+AN74*Assumptions!$D$94</f>
        <v>39840.990983839452</v>
      </c>
      <c r="AO75" s="556">
        <f>+AO74*Assumptions!$D$94</f>
        <v>42093.502807910525</v>
      </c>
      <c r="AP75" s="556">
        <f>+AP74*Assumptions!$E$94</f>
        <v>52656</v>
      </c>
      <c r="AQ75" s="556">
        <f>+AQ74*Assumptions!$E$94</f>
        <v>54166.559999999998</v>
      </c>
      <c r="AR75" s="556">
        <f>+AR74*Assumptions!$E$94</f>
        <v>55726.665599999986</v>
      </c>
      <c r="AS75" s="556">
        <f>+AS74*Assumptions!$E$94</f>
        <v>57338.017655999996</v>
      </c>
      <c r="AT75" s="556">
        <f>+AT74*Assumptions!$E$94</f>
        <v>59002.376221559993</v>
      </c>
      <c r="AU75" s="556">
        <f>+AU74*Assumptions!$E$94</f>
        <v>60721.562616390576</v>
      </c>
      <c r="AV75" s="556">
        <f>+AV74*Assumptions!$E$94</f>
        <v>62497.461567311017</v>
      </c>
      <c r="AW75" s="556">
        <f>+AW74*Assumptions!$E$94</f>
        <v>64332.023424107116</v>
      </c>
      <c r="AX75" s="556">
        <f>+AX74*Assumptions!$E$94</f>
        <v>66227.26645291048</v>
      </c>
      <c r="AY75" s="556">
        <f>+AY74*Assumptions!$E$94</f>
        <v>68185.279209811575</v>
      </c>
      <c r="AZ75" s="556">
        <f>+AZ74*Assumptions!$E$94</f>
        <v>70208.222997514691</v>
      </c>
      <c r="BA75" s="556">
        <f>+BA74*Assumptions!$E$94</f>
        <v>72298.334407941016</v>
      </c>
      <c r="BB75" s="556">
        <f>+BB74*Assumptions!$F$94</f>
        <v>86968.000000000015</v>
      </c>
      <c r="BC75" s="556">
        <f>+BC74*Assumptions!$F$94</f>
        <v>89226.48000000001</v>
      </c>
      <c r="BD75" s="556">
        <f>+BD74*Assumptions!$F$94</f>
        <v>91549.208800000022</v>
      </c>
      <c r="BE75" s="556">
        <f>+BE74*Assumptions!$F$94</f>
        <v>93938.07880800002</v>
      </c>
      <c r="BF75" s="556">
        <f>+BF74*Assumptions!$F$94</f>
        <v>96395.038853680016</v>
      </c>
      <c r="BG75" s="556">
        <f>+BG74*Assumptions!$F$94</f>
        <v>98922.095877544823</v>
      </c>
      <c r="BH75" s="556">
        <f>+BH74*Assumptions!$F$94</f>
        <v>101521.31667070811</v>
      </c>
      <c r="BI75" s="556">
        <f>+BI74*Assumptions!$F$94</f>
        <v>104194.82966683466</v>
      </c>
      <c r="BJ75" s="556">
        <f>+BJ74*Assumptions!$F$94</f>
        <v>106944.82678780505</v>
      </c>
      <c r="BK75" s="556">
        <f>+BK74*Assumptions!$F$94</f>
        <v>109773.56534471424</v>
      </c>
      <c r="BL75" s="556">
        <f>+BL74*Assumptions!$F$94</f>
        <v>112683.36999586344</v>
      </c>
      <c r="BM75" s="556">
        <f>+BM74*Assumptions!$F$94</f>
        <v>115676.63476345521</v>
      </c>
      <c r="BN75" s="201"/>
      <c r="BO75" s="564">
        <f t="shared" si="287"/>
        <v>0</v>
      </c>
      <c r="BP75" s="564">
        <f t="shared" si="288"/>
        <v>0</v>
      </c>
      <c r="BQ75" s="564">
        <f t="shared" si="289"/>
        <v>4247.5006800000001</v>
      </c>
      <c r="BR75" s="564">
        <f t="shared" si="290"/>
        <v>7804.3989939599996</v>
      </c>
      <c r="BS75" s="564">
        <f t="shared" si="291"/>
        <v>22998.080000000002</v>
      </c>
      <c r="BT75" s="564">
        <f t="shared" si="292"/>
        <v>29520.392770240003</v>
      </c>
      <c r="BU75" s="564">
        <f t="shared" si="293"/>
        <v>37956.282560509935</v>
      </c>
      <c r="BV75" s="564">
        <f t="shared" si="294"/>
        <v>48883.938402117012</v>
      </c>
      <c r="BW75" s="564">
        <f t="shared" si="295"/>
        <v>74512.040000000008</v>
      </c>
      <c r="BX75" s="564">
        <f t="shared" si="296"/>
        <v>86868.127438520009</v>
      </c>
      <c r="BY75" s="564">
        <f t="shared" si="297"/>
        <v>101734.79623841521</v>
      </c>
      <c r="BZ75" s="564">
        <f t="shared" si="298"/>
        <v>119660.50473944462</v>
      </c>
      <c r="CA75" s="564">
        <f t="shared" si="299"/>
        <v>162549.22559999998</v>
      </c>
      <c r="CB75" s="564">
        <f t="shared" si="300"/>
        <v>177061.95649395057</v>
      </c>
      <c r="CC75" s="564">
        <f t="shared" si="301"/>
        <v>193056.75144432863</v>
      </c>
      <c r="CD75" s="564">
        <f t="shared" si="302"/>
        <v>210691.83661526727</v>
      </c>
      <c r="CE75" s="564">
        <f t="shared" si="303"/>
        <v>267743.68880000006</v>
      </c>
      <c r="CF75" s="564">
        <f t="shared" si="304"/>
        <v>289255.21353922487</v>
      </c>
      <c r="CG75" s="564">
        <f t="shared" si="305"/>
        <v>312660.97312534781</v>
      </c>
      <c r="CH75" s="564">
        <f t="shared" si="306"/>
        <v>338133.57010403287</v>
      </c>
      <c r="CI75" s="196"/>
      <c r="CJ75" s="121">
        <f t="shared" si="307"/>
        <v>12051.899673960001</v>
      </c>
      <c r="CK75" s="121">
        <f t="shared" si="308"/>
        <v>139358.69373286696</v>
      </c>
      <c r="CL75" s="121">
        <f t="shared" si="309"/>
        <v>382775.46841637976</v>
      </c>
      <c r="CM75" s="121">
        <f t="shared" si="310"/>
        <v>743359.77015354647</v>
      </c>
      <c r="CN75" s="121">
        <f t="shared" si="311"/>
        <v>1207793.4455686058</v>
      </c>
      <c r="CO75" s="198"/>
      <c r="CP75" s="139"/>
      <c r="CQ75" s="139"/>
      <c r="CR75" s="202"/>
      <c r="CS75" s="202"/>
      <c r="CT75" s="202"/>
      <c r="CU75" s="202"/>
      <c r="CV75" s="202"/>
      <c r="CW75" s="115"/>
      <c r="CX75" s="386"/>
      <c r="CY75" s="386"/>
      <c r="CZ75" s="386"/>
      <c r="DA75" s="386"/>
      <c r="DB75" s="387"/>
      <c r="DC75" s="386"/>
      <c r="DD75" s="386"/>
      <c r="DE75" s="386"/>
      <c r="DF75" s="386"/>
      <c r="DG75" s="387"/>
      <c r="DH75" s="387"/>
      <c r="DI75" s="387"/>
      <c r="DJ75" s="387"/>
    </row>
    <row r="76" spans="1:114" s="388" customFormat="1" x14ac:dyDescent="0.2">
      <c r="A76" s="284"/>
      <c r="B76" s="139"/>
      <c r="C76" s="139"/>
      <c r="D76" s="139"/>
      <c r="E76" s="139"/>
      <c r="F76" s="556"/>
      <c r="G76" s="556"/>
      <c r="H76" s="556"/>
      <c r="I76" s="556"/>
      <c r="J76" s="556"/>
      <c r="K76" s="556"/>
      <c r="L76" s="556"/>
      <c r="M76" s="556"/>
      <c r="N76" s="556"/>
      <c r="O76" s="556"/>
      <c r="P76" s="556"/>
      <c r="Q76" s="556"/>
      <c r="R76" s="556"/>
      <c r="S76" s="556"/>
      <c r="T76" s="556"/>
      <c r="U76" s="556"/>
      <c r="V76" s="556"/>
      <c r="W76" s="556"/>
      <c r="X76" s="556"/>
      <c r="Y76" s="556"/>
      <c r="Z76" s="556"/>
      <c r="AA76" s="556"/>
      <c r="AB76" s="556"/>
      <c r="AC76" s="556"/>
      <c r="AD76" s="556"/>
      <c r="AE76" s="556"/>
      <c r="AF76" s="556"/>
      <c r="AG76" s="556"/>
      <c r="AH76" s="556"/>
      <c r="AI76" s="556"/>
      <c r="AJ76" s="556"/>
      <c r="AK76" s="556"/>
      <c r="AL76" s="556"/>
      <c r="AM76" s="556"/>
      <c r="AN76" s="556"/>
      <c r="AO76" s="556"/>
      <c r="AP76" s="556"/>
      <c r="AQ76" s="556"/>
      <c r="AR76" s="556"/>
      <c r="AS76" s="556"/>
      <c r="AT76" s="556"/>
      <c r="AU76" s="556"/>
      <c r="AV76" s="556"/>
      <c r="AW76" s="556"/>
      <c r="AX76" s="556"/>
      <c r="AY76" s="556"/>
      <c r="AZ76" s="556"/>
      <c r="BA76" s="556"/>
      <c r="BB76" s="556"/>
      <c r="BC76" s="556"/>
      <c r="BD76" s="556"/>
      <c r="BE76" s="556"/>
      <c r="BF76" s="556"/>
      <c r="BG76" s="556"/>
      <c r="BH76" s="556"/>
      <c r="BI76" s="556"/>
      <c r="BJ76" s="556"/>
      <c r="BK76" s="556"/>
      <c r="BL76" s="556"/>
      <c r="BM76" s="556"/>
      <c r="BN76" s="201"/>
      <c r="BO76" s="564"/>
      <c r="BP76" s="564"/>
      <c r="BQ76" s="564"/>
      <c r="BR76" s="564"/>
      <c r="BS76" s="564"/>
      <c r="BT76" s="564"/>
      <c r="BU76" s="564"/>
      <c r="BV76" s="564"/>
      <c r="BW76" s="564"/>
      <c r="BX76" s="564"/>
      <c r="BY76" s="564"/>
      <c r="BZ76" s="564"/>
      <c r="CA76" s="564"/>
      <c r="CB76" s="564"/>
      <c r="CC76" s="564"/>
      <c r="CD76" s="564"/>
      <c r="CE76" s="564"/>
      <c r="CF76" s="564"/>
      <c r="CG76" s="564"/>
      <c r="CH76" s="564"/>
      <c r="CI76" s="196"/>
      <c r="CJ76" s="121"/>
      <c r="CK76" s="121"/>
      <c r="CL76" s="121"/>
      <c r="CM76" s="121"/>
      <c r="CN76" s="121"/>
      <c r="CO76" s="198"/>
      <c r="CP76" s="139"/>
      <c r="CQ76" s="139"/>
      <c r="CR76" s="202"/>
      <c r="CS76" s="202"/>
      <c r="CT76" s="202"/>
      <c r="CU76" s="202"/>
      <c r="CV76" s="202"/>
      <c r="CW76" s="115"/>
      <c r="CX76" s="386"/>
      <c r="CY76" s="386"/>
      <c r="CZ76" s="386"/>
      <c r="DA76" s="386"/>
      <c r="DB76" s="387"/>
      <c r="DC76" s="386"/>
      <c r="DD76" s="386"/>
      <c r="DE76" s="386"/>
      <c r="DF76" s="386"/>
      <c r="DG76" s="387"/>
      <c r="DH76" s="387"/>
      <c r="DI76" s="387"/>
      <c r="DJ76" s="387"/>
    </row>
    <row r="77" spans="1:114" s="388" customFormat="1" ht="14.25" x14ac:dyDescent="0.2">
      <c r="A77" s="844" t="s">
        <v>584</v>
      </c>
      <c r="B77" s="139"/>
      <c r="C77" s="139"/>
      <c r="D77" s="139"/>
      <c r="E77" s="139"/>
      <c r="F77" s="556"/>
      <c r="G77" s="556"/>
      <c r="H77" s="556"/>
      <c r="I77" s="556"/>
      <c r="J77" s="556"/>
      <c r="K77" s="556"/>
      <c r="L77" s="556"/>
      <c r="M77" s="556"/>
      <c r="N77" s="556"/>
      <c r="O77" s="556"/>
      <c r="P77" s="556"/>
      <c r="Q77" s="556"/>
      <c r="R77" s="556"/>
      <c r="S77" s="556"/>
      <c r="T77" s="556"/>
      <c r="U77" s="556"/>
      <c r="V77" s="556"/>
      <c r="W77" s="556"/>
      <c r="X77" s="556"/>
      <c r="Y77" s="556"/>
      <c r="Z77" s="556"/>
      <c r="AA77" s="556"/>
      <c r="AB77" s="556"/>
      <c r="AC77" s="556"/>
      <c r="AD77" s="556"/>
      <c r="AE77" s="556"/>
      <c r="AF77" s="556"/>
      <c r="AG77" s="556"/>
      <c r="AH77" s="556"/>
      <c r="AI77" s="556"/>
      <c r="AJ77" s="556"/>
      <c r="AK77" s="556"/>
      <c r="AL77" s="556"/>
      <c r="AM77" s="556"/>
      <c r="AN77" s="556"/>
      <c r="AO77" s="556"/>
      <c r="AP77" s="556"/>
      <c r="AQ77" s="556"/>
      <c r="AR77" s="556"/>
      <c r="AS77" s="556"/>
      <c r="AT77" s="556"/>
      <c r="AU77" s="556"/>
      <c r="AV77" s="556"/>
      <c r="AW77" s="556"/>
      <c r="AX77" s="556"/>
      <c r="AY77" s="556"/>
      <c r="AZ77" s="556"/>
      <c r="BA77" s="556"/>
      <c r="BB77" s="556"/>
      <c r="BC77" s="556"/>
      <c r="BD77" s="556"/>
      <c r="BE77" s="556"/>
      <c r="BF77" s="556"/>
      <c r="BG77" s="556"/>
      <c r="BH77" s="556"/>
      <c r="BI77" s="556"/>
      <c r="BJ77" s="556"/>
      <c r="BK77" s="556"/>
      <c r="BL77" s="556"/>
      <c r="BM77" s="556"/>
      <c r="BN77" s="201"/>
      <c r="BO77" s="564"/>
      <c r="BP77" s="564"/>
      <c r="BQ77" s="564"/>
      <c r="BR77" s="564"/>
      <c r="BS77" s="564"/>
      <c r="BT77" s="564"/>
      <c r="BU77" s="564"/>
      <c r="BV77" s="564"/>
      <c r="BW77" s="564"/>
      <c r="BX77" s="564"/>
      <c r="BY77" s="564"/>
      <c r="BZ77" s="564"/>
      <c r="CA77" s="564"/>
      <c r="CB77" s="564"/>
      <c r="CC77" s="564"/>
      <c r="CD77" s="564"/>
      <c r="CE77" s="564"/>
      <c r="CF77" s="564"/>
      <c r="CG77" s="564"/>
      <c r="CH77" s="564"/>
      <c r="CI77" s="196"/>
      <c r="CJ77" s="121"/>
      <c r="CK77" s="121"/>
      <c r="CL77" s="121"/>
      <c r="CM77" s="121"/>
      <c r="CN77" s="121"/>
      <c r="CO77" s="198"/>
      <c r="CP77" s="139"/>
      <c r="CQ77" s="139"/>
      <c r="CR77" s="202"/>
      <c r="CS77" s="202"/>
      <c r="CT77" s="202"/>
      <c r="CU77" s="202"/>
      <c r="CV77" s="202"/>
      <c r="CW77" s="115"/>
      <c r="CX77" s="386"/>
      <c r="CY77" s="386"/>
      <c r="CZ77" s="386"/>
      <c r="DA77" s="386"/>
      <c r="DB77" s="387"/>
      <c r="DC77" s="386"/>
      <c r="DD77" s="386"/>
      <c r="DE77" s="386"/>
      <c r="DF77" s="386"/>
      <c r="DG77" s="387"/>
      <c r="DH77" s="387"/>
      <c r="DI77" s="387"/>
      <c r="DJ77" s="387"/>
    </row>
    <row r="78" spans="1:114" s="388" customFormat="1" x14ac:dyDescent="0.2">
      <c r="A78" s="284"/>
      <c r="B78" s="139"/>
      <c r="C78" s="139"/>
      <c r="D78" s="139"/>
      <c r="E78" s="139"/>
      <c r="F78" s="556"/>
      <c r="G78" s="556"/>
      <c r="H78" s="556"/>
      <c r="I78" s="556"/>
      <c r="J78" s="556"/>
      <c r="K78" s="556"/>
      <c r="L78" s="556"/>
      <c r="M78" s="556"/>
      <c r="N78" s="556"/>
      <c r="O78" s="556"/>
      <c r="P78" s="556"/>
      <c r="Q78" s="556"/>
      <c r="R78" s="556"/>
      <c r="S78" s="556"/>
      <c r="T78" s="556"/>
      <c r="U78" s="556"/>
      <c r="V78" s="556"/>
      <c r="W78" s="556"/>
      <c r="X78" s="556"/>
      <c r="Y78" s="556"/>
      <c r="Z78" s="556"/>
      <c r="AA78" s="556"/>
      <c r="AB78" s="556"/>
      <c r="AC78" s="556"/>
      <c r="AD78" s="556"/>
      <c r="AE78" s="556"/>
      <c r="AF78" s="556"/>
      <c r="AG78" s="556"/>
      <c r="AH78" s="556"/>
      <c r="AI78" s="556"/>
      <c r="AJ78" s="556"/>
      <c r="AK78" s="556"/>
      <c r="AL78" s="556"/>
      <c r="AM78" s="556"/>
      <c r="AN78" s="556"/>
      <c r="AO78" s="556"/>
      <c r="AP78" s="556"/>
      <c r="AQ78" s="556"/>
      <c r="AR78" s="556"/>
      <c r="AS78" s="556"/>
      <c r="AT78" s="556"/>
      <c r="AU78" s="556"/>
      <c r="AV78" s="556"/>
      <c r="AW78" s="556"/>
      <c r="AX78" s="556"/>
      <c r="AY78" s="556"/>
      <c r="AZ78" s="556"/>
      <c r="BA78" s="556"/>
      <c r="BB78" s="556"/>
      <c r="BC78" s="556"/>
      <c r="BD78" s="556"/>
      <c r="BE78" s="556"/>
      <c r="BF78" s="556"/>
      <c r="BG78" s="556"/>
      <c r="BH78" s="556"/>
      <c r="BI78" s="556"/>
      <c r="BJ78" s="556"/>
      <c r="BK78" s="556"/>
      <c r="BL78" s="556"/>
      <c r="BM78" s="556"/>
      <c r="BN78" s="201"/>
      <c r="BO78" s="564"/>
      <c r="BP78" s="564"/>
      <c r="BQ78" s="564"/>
      <c r="BR78" s="564"/>
      <c r="BS78" s="564"/>
      <c r="BT78" s="564"/>
      <c r="BU78" s="564"/>
      <c r="BV78" s="564"/>
      <c r="BW78" s="564"/>
      <c r="BX78" s="564"/>
      <c r="BY78" s="564"/>
      <c r="BZ78" s="564"/>
      <c r="CA78" s="564"/>
      <c r="CB78" s="564"/>
      <c r="CC78" s="564"/>
      <c r="CD78" s="564"/>
      <c r="CE78" s="564"/>
      <c r="CF78" s="564"/>
      <c r="CG78" s="564"/>
      <c r="CH78" s="564"/>
      <c r="CI78" s="196"/>
      <c r="CJ78" s="121"/>
      <c r="CK78" s="121"/>
      <c r="CL78" s="121"/>
      <c r="CM78" s="121"/>
      <c r="CN78" s="121"/>
      <c r="CO78" s="198"/>
      <c r="CP78" s="139"/>
      <c r="CQ78" s="139"/>
      <c r="CR78" s="202"/>
      <c r="CS78" s="202"/>
      <c r="CT78" s="202"/>
      <c r="CU78" s="202"/>
      <c r="CV78" s="202"/>
      <c r="CW78" s="115"/>
      <c r="CX78" s="386"/>
      <c r="CY78" s="386"/>
      <c r="CZ78" s="386"/>
      <c r="DA78" s="386"/>
      <c r="DB78" s="387"/>
      <c r="DC78" s="386"/>
      <c r="DD78" s="386"/>
      <c r="DE78" s="386"/>
      <c r="DF78" s="386"/>
      <c r="DG78" s="387"/>
      <c r="DH78" s="387"/>
      <c r="DI78" s="387"/>
      <c r="DJ78" s="387"/>
    </row>
    <row r="79" spans="1:114" s="388" customFormat="1" x14ac:dyDescent="0.2">
      <c r="A79" s="740" t="s">
        <v>685</v>
      </c>
      <c r="B79" s="139"/>
      <c r="C79" s="139"/>
      <c r="D79" s="139"/>
      <c r="E79" s="139"/>
      <c r="F79" s="556">
        <f>+Assumptions!$B$98*Details!F14</f>
        <v>0</v>
      </c>
      <c r="G79" s="556">
        <f>+Assumptions!$B$98*Details!G14</f>
        <v>0</v>
      </c>
      <c r="H79" s="556">
        <f>+Assumptions!$B$98*Details!H14</f>
        <v>0</v>
      </c>
      <c r="I79" s="556">
        <f>+Assumptions!$B$98*Details!I14</f>
        <v>0</v>
      </c>
      <c r="J79" s="556">
        <f>+Assumptions!$B$98*Details!J14</f>
        <v>0</v>
      </c>
      <c r="K79" s="556">
        <f>+Assumptions!$B$98*Details!K14</f>
        <v>0</v>
      </c>
      <c r="L79" s="556">
        <f>+Assumptions!$B$98*Details!L14</f>
        <v>0</v>
      </c>
      <c r="M79" s="556">
        <f>+Assumptions!$B$98*Details!M14</f>
        <v>0</v>
      </c>
      <c r="N79" s="556">
        <f>+Assumptions!$B$98*Details!N14</f>
        <v>0</v>
      </c>
      <c r="O79" s="556">
        <f>+Assumptions!$B$98*Details!O14</f>
        <v>0</v>
      </c>
      <c r="P79" s="556">
        <f>+Assumptions!$B$98*Details!P14</f>
        <v>0</v>
      </c>
      <c r="Q79" s="556">
        <f>+Assumptions!$B$98*Details!Q14</f>
        <v>0</v>
      </c>
      <c r="R79" s="556">
        <f>+Assumptions!$C$98*Details!R14</f>
        <v>0</v>
      </c>
      <c r="S79" s="556">
        <f>+Assumptions!$C$98*Details!S14</f>
        <v>0</v>
      </c>
      <c r="T79" s="556">
        <f>+Assumptions!$C$98*Details!T14</f>
        <v>0</v>
      </c>
      <c r="U79" s="556">
        <f>+Assumptions!$C$98*Details!U14</f>
        <v>0</v>
      </c>
      <c r="V79" s="556">
        <f>+Assumptions!$C$98*Details!V14</f>
        <v>0</v>
      </c>
      <c r="W79" s="556">
        <f>+Assumptions!$C$98*Details!W14</f>
        <v>0</v>
      </c>
      <c r="X79" s="556">
        <f>+Assumptions!$C$98*Details!X14</f>
        <v>0</v>
      </c>
      <c r="Y79" s="556">
        <f>+Assumptions!$C$98*Details!Y14</f>
        <v>0</v>
      </c>
      <c r="Z79" s="556">
        <f>+Assumptions!$C$98*Details!Z14</f>
        <v>0</v>
      </c>
      <c r="AA79" s="556">
        <f>+Assumptions!$C$98*Details!AA14</f>
        <v>0</v>
      </c>
      <c r="AB79" s="556">
        <f>+Assumptions!$C$98*Details!AB14</f>
        <v>0</v>
      </c>
      <c r="AC79" s="556">
        <f>+Assumptions!$C$98*Details!AC14</f>
        <v>0</v>
      </c>
      <c r="AD79" s="556">
        <f>+Assumptions!$D$98*Details!AD14</f>
        <v>0</v>
      </c>
      <c r="AE79" s="556">
        <f>+Assumptions!$D$98*Details!AE14</f>
        <v>0</v>
      </c>
      <c r="AF79" s="556">
        <f>+Assumptions!$D$98*Details!AF14</f>
        <v>0</v>
      </c>
      <c r="AG79" s="556">
        <f>+Assumptions!$D$98*Details!AG14</f>
        <v>0</v>
      </c>
      <c r="AH79" s="556">
        <f>+Assumptions!$D$98*Details!AH14</f>
        <v>0</v>
      </c>
      <c r="AI79" s="556">
        <f>+Assumptions!$D$98*Details!AI14</f>
        <v>0</v>
      </c>
      <c r="AJ79" s="556">
        <f>+Assumptions!$D$98*Details!AJ14</f>
        <v>0</v>
      </c>
      <c r="AK79" s="556">
        <f>+Assumptions!$D$98*Details!AK14</f>
        <v>0</v>
      </c>
      <c r="AL79" s="556">
        <f>+Assumptions!$D$98*Details!AL14</f>
        <v>0</v>
      </c>
      <c r="AM79" s="556">
        <f>+Assumptions!$D$98*Details!AM14</f>
        <v>0</v>
      </c>
      <c r="AN79" s="556">
        <f>+Assumptions!$D$98*Details!AN14</f>
        <v>0</v>
      </c>
      <c r="AO79" s="556">
        <f>+Assumptions!$D$98*Details!AO14</f>
        <v>0</v>
      </c>
      <c r="AP79" s="556">
        <f>+Assumptions!$E$98*Details!AP14</f>
        <v>0</v>
      </c>
      <c r="AQ79" s="556">
        <f>+Assumptions!$E$98*Details!AQ14</f>
        <v>0</v>
      </c>
      <c r="AR79" s="556">
        <f>+Assumptions!$E$98*Details!AR14</f>
        <v>0</v>
      </c>
      <c r="AS79" s="556">
        <f>+Assumptions!$E$98*Details!AS14</f>
        <v>0</v>
      </c>
      <c r="AT79" s="556">
        <f>+Assumptions!$E$98*Details!AT14</f>
        <v>0</v>
      </c>
      <c r="AU79" s="556">
        <f>+Assumptions!$E$98*Details!AU14</f>
        <v>0</v>
      </c>
      <c r="AV79" s="556">
        <f>+Assumptions!$E$98*Details!AV14</f>
        <v>0</v>
      </c>
      <c r="AW79" s="556">
        <f>+Assumptions!$E$98*Details!AW14</f>
        <v>0</v>
      </c>
      <c r="AX79" s="556">
        <f>+Assumptions!$E$98*Details!AX14</f>
        <v>0</v>
      </c>
      <c r="AY79" s="556">
        <f>+Assumptions!$E$98*Details!AY14</f>
        <v>0</v>
      </c>
      <c r="AZ79" s="556">
        <f>+Assumptions!$E$98*Details!AZ14</f>
        <v>0</v>
      </c>
      <c r="BA79" s="556">
        <f>+Assumptions!$E$98*Details!BA14</f>
        <v>0</v>
      </c>
      <c r="BB79" s="556">
        <f>+Assumptions!$F$98*Details!BB14</f>
        <v>0</v>
      </c>
      <c r="BC79" s="556">
        <f>+Assumptions!$F$98*Details!BC14</f>
        <v>0</v>
      </c>
      <c r="BD79" s="556">
        <f>+Assumptions!$F$98*Details!BD14</f>
        <v>0</v>
      </c>
      <c r="BE79" s="556">
        <f>+Assumptions!$F$98*Details!BE14</f>
        <v>0</v>
      </c>
      <c r="BF79" s="556">
        <f>+Assumptions!$F$98*Details!BF14</f>
        <v>0</v>
      </c>
      <c r="BG79" s="556">
        <f>+Assumptions!$F$98*Details!BG14</f>
        <v>0</v>
      </c>
      <c r="BH79" s="556">
        <f>+Assumptions!$F$98*Details!BH14</f>
        <v>0</v>
      </c>
      <c r="BI79" s="556">
        <f>+Assumptions!$F$98*Details!BI14</f>
        <v>0</v>
      </c>
      <c r="BJ79" s="556">
        <f>+Assumptions!$F$98*Details!BJ14</f>
        <v>0</v>
      </c>
      <c r="BK79" s="556">
        <f>+Assumptions!$F$98*Details!BK14</f>
        <v>0</v>
      </c>
      <c r="BL79" s="556">
        <f>+Assumptions!$F$98*Details!BL14</f>
        <v>0</v>
      </c>
      <c r="BM79" s="556">
        <f>+Assumptions!$F$98*Details!BM14</f>
        <v>0</v>
      </c>
      <c r="BN79" s="201"/>
      <c r="BO79" s="564">
        <f t="shared" ref="BO79:BO80" si="312">SUM(F79:H79)</f>
        <v>0</v>
      </c>
      <c r="BP79" s="564">
        <f t="shared" ref="BP79:BP80" si="313">SUM(I79:K79)</f>
        <v>0</v>
      </c>
      <c r="BQ79" s="564">
        <f t="shared" ref="BQ79:BQ80" si="314">SUM(L79:N79)</f>
        <v>0</v>
      </c>
      <c r="BR79" s="564">
        <f t="shared" ref="BR79:BR80" si="315">SUM(O79:Q79)</f>
        <v>0</v>
      </c>
      <c r="BS79" s="564">
        <f t="shared" ref="BS79:BS80" si="316">SUM(R79:T79)</f>
        <v>0</v>
      </c>
      <c r="BT79" s="564">
        <f t="shared" ref="BT79:BT80" si="317">SUM(U79:W79)</f>
        <v>0</v>
      </c>
      <c r="BU79" s="564">
        <f t="shared" ref="BU79:BU80" si="318">SUM(X79:Z79)</f>
        <v>0</v>
      </c>
      <c r="BV79" s="564">
        <f t="shared" ref="BV79:BV80" si="319">SUM(AA79:AC79)</f>
        <v>0</v>
      </c>
      <c r="BW79" s="564">
        <f t="shared" ref="BW79:BW80" si="320">SUM(AD79:AF79)</f>
        <v>0</v>
      </c>
      <c r="BX79" s="564">
        <f t="shared" ref="BX79:BX80" si="321">SUM(AG79:AI79)</f>
        <v>0</v>
      </c>
      <c r="BY79" s="564">
        <f t="shared" ref="BY79:BY80" si="322">SUM(AJ79:AL79)</f>
        <v>0</v>
      </c>
      <c r="BZ79" s="564">
        <f t="shared" ref="BZ79:BZ80" si="323">SUM(AM79:AO79)</f>
        <v>0</v>
      </c>
      <c r="CA79" s="564">
        <f t="shared" ref="CA79:CA80" si="324">SUM(AP79:AR79)</f>
        <v>0</v>
      </c>
      <c r="CB79" s="564">
        <f t="shared" ref="CB79:CB80" si="325">SUM(AS79:AU79)</f>
        <v>0</v>
      </c>
      <c r="CC79" s="564">
        <f t="shared" ref="CC79:CC80" si="326">SUM(AV79:AX79)</f>
        <v>0</v>
      </c>
      <c r="CD79" s="564">
        <f t="shared" ref="CD79:CD80" si="327">SUM(AY79:BA79)</f>
        <v>0</v>
      </c>
      <c r="CE79" s="564">
        <f t="shared" ref="CE79:CE80" si="328">SUM(BB79:BD79)</f>
        <v>0</v>
      </c>
      <c r="CF79" s="564">
        <f t="shared" ref="CF79:CF80" si="329">SUM(BE79:BG79)</f>
        <v>0</v>
      </c>
      <c r="CG79" s="564">
        <f t="shared" ref="CG79:CG80" si="330">SUM(BH79:BJ79)</f>
        <v>0</v>
      </c>
      <c r="CH79" s="564">
        <f t="shared" ref="CH79:CH80" si="331">SUM(BK79:BM79)</f>
        <v>0</v>
      </c>
      <c r="CI79" s="196"/>
      <c r="CJ79" s="121">
        <f t="shared" ref="CJ79:CJ80" si="332">SUM(BO79:BR79)</f>
        <v>0</v>
      </c>
      <c r="CK79" s="121">
        <f t="shared" ref="CK79:CK80" si="333">SUM(BS79:BV79)</f>
        <v>0</v>
      </c>
      <c r="CL79" s="121">
        <f t="shared" ref="CL79:CL80" si="334">SUM(BW79:BZ79)</f>
        <v>0</v>
      </c>
      <c r="CM79" s="121">
        <f t="shared" ref="CM79:CM80" si="335">SUM(CA79:CD79)</f>
        <v>0</v>
      </c>
      <c r="CN79" s="121">
        <f t="shared" ref="CN79:CN80" si="336">SUM(CE79:CH79)</f>
        <v>0</v>
      </c>
      <c r="CO79" s="198"/>
      <c r="CP79" s="139"/>
      <c r="CQ79" s="139"/>
      <c r="CR79" s="202"/>
      <c r="CS79" s="202"/>
      <c r="CT79" s="202"/>
      <c r="CU79" s="202"/>
      <c r="CV79" s="202"/>
      <c r="CW79" s="115"/>
      <c r="CX79" s="386"/>
      <c r="CY79" s="386"/>
      <c r="CZ79" s="386"/>
      <c r="DA79" s="386"/>
      <c r="DB79" s="387"/>
      <c r="DC79" s="386"/>
      <c r="DD79" s="386"/>
      <c r="DE79" s="386"/>
      <c r="DF79" s="386"/>
      <c r="DG79" s="387"/>
      <c r="DH79" s="387"/>
      <c r="DI79" s="387"/>
      <c r="DJ79" s="387"/>
    </row>
    <row r="80" spans="1:114" s="388" customFormat="1" x14ac:dyDescent="0.2">
      <c r="A80" s="740" t="s">
        <v>668</v>
      </c>
      <c r="B80" s="139"/>
      <c r="C80" s="139"/>
      <c r="D80" s="139"/>
      <c r="E80" s="139"/>
      <c r="F80" s="556">
        <f>+F79*Assumptions!$B$99</f>
        <v>0</v>
      </c>
      <c r="G80" s="556">
        <f>+G79*Assumptions!$B$99</f>
        <v>0</v>
      </c>
      <c r="H80" s="556">
        <f>+H79*Assumptions!$B$99</f>
        <v>0</v>
      </c>
      <c r="I80" s="556">
        <f>+I79*Assumptions!$B$99</f>
        <v>0</v>
      </c>
      <c r="J80" s="556">
        <f>+J79*Assumptions!$B$99</f>
        <v>0</v>
      </c>
      <c r="K80" s="556">
        <f>+K79*Assumptions!$B$99</f>
        <v>0</v>
      </c>
      <c r="L80" s="556">
        <f>+L79*Assumptions!$B$99</f>
        <v>0</v>
      </c>
      <c r="M80" s="556">
        <f>+M79*Assumptions!$B$99</f>
        <v>0</v>
      </c>
      <c r="N80" s="556">
        <f>+N79*Assumptions!$B$99</f>
        <v>0</v>
      </c>
      <c r="O80" s="556">
        <f>+O79*Assumptions!$B$99</f>
        <v>0</v>
      </c>
      <c r="P80" s="556">
        <f>+P79*Assumptions!$B$99</f>
        <v>0</v>
      </c>
      <c r="Q80" s="556">
        <f>+Q79*Assumptions!$B$99</f>
        <v>0</v>
      </c>
      <c r="R80" s="556">
        <f>+R79*Assumptions!$C$99</f>
        <v>0</v>
      </c>
      <c r="S80" s="556">
        <f>+S79*Assumptions!$C$99</f>
        <v>0</v>
      </c>
      <c r="T80" s="556">
        <f>+T79*Assumptions!$C$99</f>
        <v>0</v>
      </c>
      <c r="U80" s="556">
        <f>+U79*Assumptions!$C$99</f>
        <v>0</v>
      </c>
      <c r="V80" s="556">
        <f>+V79*Assumptions!$C$99</f>
        <v>0</v>
      </c>
      <c r="W80" s="556">
        <f>+W79*Assumptions!$C$99</f>
        <v>0</v>
      </c>
      <c r="X80" s="556">
        <f>+X79*Assumptions!$C$99</f>
        <v>0</v>
      </c>
      <c r="Y80" s="556">
        <f>+Y79*Assumptions!$C$99</f>
        <v>0</v>
      </c>
      <c r="Z80" s="556">
        <f>+Z79*Assumptions!$C$99</f>
        <v>0</v>
      </c>
      <c r="AA80" s="556">
        <f>+AA79*Assumptions!$C$99</f>
        <v>0</v>
      </c>
      <c r="AB80" s="556">
        <f>+AB79*Assumptions!$C$99</f>
        <v>0</v>
      </c>
      <c r="AC80" s="556">
        <f>+AC79*Assumptions!$C$99</f>
        <v>0</v>
      </c>
      <c r="AD80" s="556">
        <f>+AD79*Assumptions!$D$99</f>
        <v>0</v>
      </c>
      <c r="AE80" s="556">
        <f>+AE79*Assumptions!$D$99</f>
        <v>0</v>
      </c>
      <c r="AF80" s="556">
        <f>+AF79*Assumptions!$D$99</f>
        <v>0</v>
      </c>
      <c r="AG80" s="556">
        <f>+AG79*Assumptions!$D$99</f>
        <v>0</v>
      </c>
      <c r="AH80" s="556">
        <f>+AH79*Assumptions!$D$99</f>
        <v>0</v>
      </c>
      <c r="AI80" s="556">
        <f>+AI79*Assumptions!$D$99</f>
        <v>0</v>
      </c>
      <c r="AJ80" s="556">
        <f>+AJ79*Assumptions!$D$99</f>
        <v>0</v>
      </c>
      <c r="AK80" s="556">
        <f>+AK79*Assumptions!$D$99</f>
        <v>0</v>
      </c>
      <c r="AL80" s="556">
        <f>+AL79*Assumptions!$D$99</f>
        <v>0</v>
      </c>
      <c r="AM80" s="556">
        <f>+AM79*Assumptions!$D$99</f>
        <v>0</v>
      </c>
      <c r="AN80" s="556">
        <f>+AN79*Assumptions!$D$99</f>
        <v>0</v>
      </c>
      <c r="AO80" s="556">
        <f>+AO79*Assumptions!$D$99</f>
        <v>0</v>
      </c>
      <c r="AP80" s="556">
        <f>+AP79*Assumptions!$E$99</f>
        <v>0</v>
      </c>
      <c r="AQ80" s="556">
        <f>+AQ79*Assumptions!$E$99</f>
        <v>0</v>
      </c>
      <c r="AR80" s="556">
        <f>+AR79*Assumptions!$E$99</f>
        <v>0</v>
      </c>
      <c r="AS80" s="556">
        <f>+AS79*Assumptions!$E$99</f>
        <v>0</v>
      </c>
      <c r="AT80" s="556">
        <f>+AT79*Assumptions!$E$99</f>
        <v>0</v>
      </c>
      <c r="AU80" s="556">
        <f>+AU79*Assumptions!$E$99</f>
        <v>0</v>
      </c>
      <c r="AV80" s="556">
        <f>+AV79*Assumptions!$E$99</f>
        <v>0</v>
      </c>
      <c r="AW80" s="556">
        <f>+AW79*Assumptions!$E$99</f>
        <v>0</v>
      </c>
      <c r="AX80" s="556">
        <f>+AX79*Assumptions!$E$99</f>
        <v>0</v>
      </c>
      <c r="AY80" s="556">
        <f>+AY79*Assumptions!$E$99</f>
        <v>0</v>
      </c>
      <c r="AZ80" s="556">
        <f>+AZ79*Assumptions!$E$99</f>
        <v>0</v>
      </c>
      <c r="BA80" s="556">
        <f>+BA79*Assumptions!$E$99</f>
        <v>0</v>
      </c>
      <c r="BB80" s="556">
        <f>+BB79*Assumptions!$F$99</f>
        <v>0</v>
      </c>
      <c r="BC80" s="556">
        <f>+BC79*Assumptions!$F$99</f>
        <v>0</v>
      </c>
      <c r="BD80" s="556">
        <f>+BD79*Assumptions!$F$99</f>
        <v>0</v>
      </c>
      <c r="BE80" s="556">
        <f>+BE79*Assumptions!$F$99</f>
        <v>0</v>
      </c>
      <c r="BF80" s="556">
        <f>+BF79*Assumptions!$F$99</f>
        <v>0</v>
      </c>
      <c r="BG80" s="556">
        <f>+BG79*Assumptions!$F$99</f>
        <v>0</v>
      </c>
      <c r="BH80" s="556">
        <f>+BH79*Assumptions!$F$99</f>
        <v>0</v>
      </c>
      <c r="BI80" s="556">
        <f>+BI79*Assumptions!$F$99</f>
        <v>0</v>
      </c>
      <c r="BJ80" s="556">
        <f>+BJ79*Assumptions!$F$99</f>
        <v>0</v>
      </c>
      <c r="BK80" s="556">
        <f>+BK79*Assumptions!$F$99</f>
        <v>0</v>
      </c>
      <c r="BL80" s="556">
        <f>+BL79*Assumptions!$F$99</f>
        <v>0</v>
      </c>
      <c r="BM80" s="556">
        <f>+BM79*Assumptions!$F$99</f>
        <v>0</v>
      </c>
      <c r="BN80" s="201"/>
      <c r="BO80" s="564">
        <f t="shared" si="312"/>
        <v>0</v>
      </c>
      <c r="BP80" s="564">
        <f t="shared" si="313"/>
        <v>0</v>
      </c>
      <c r="BQ80" s="564">
        <f t="shared" si="314"/>
        <v>0</v>
      </c>
      <c r="BR80" s="564">
        <f t="shared" si="315"/>
        <v>0</v>
      </c>
      <c r="BS80" s="564">
        <f t="shared" si="316"/>
        <v>0</v>
      </c>
      <c r="BT80" s="564">
        <f t="shared" si="317"/>
        <v>0</v>
      </c>
      <c r="BU80" s="564">
        <f t="shared" si="318"/>
        <v>0</v>
      </c>
      <c r="BV80" s="564">
        <f t="shared" si="319"/>
        <v>0</v>
      </c>
      <c r="BW80" s="564">
        <f t="shared" si="320"/>
        <v>0</v>
      </c>
      <c r="BX80" s="564">
        <f t="shared" si="321"/>
        <v>0</v>
      </c>
      <c r="BY80" s="564">
        <f t="shared" si="322"/>
        <v>0</v>
      </c>
      <c r="BZ80" s="564">
        <f t="shared" si="323"/>
        <v>0</v>
      </c>
      <c r="CA80" s="564">
        <f t="shared" si="324"/>
        <v>0</v>
      </c>
      <c r="CB80" s="564">
        <f t="shared" si="325"/>
        <v>0</v>
      </c>
      <c r="CC80" s="564">
        <f t="shared" si="326"/>
        <v>0</v>
      </c>
      <c r="CD80" s="564">
        <f t="shared" si="327"/>
        <v>0</v>
      </c>
      <c r="CE80" s="564">
        <f t="shared" si="328"/>
        <v>0</v>
      </c>
      <c r="CF80" s="564">
        <f t="shared" si="329"/>
        <v>0</v>
      </c>
      <c r="CG80" s="564">
        <f t="shared" si="330"/>
        <v>0</v>
      </c>
      <c r="CH80" s="564">
        <f t="shared" si="331"/>
        <v>0</v>
      </c>
      <c r="CI80" s="196"/>
      <c r="CJ80" s="121">
        <f t="shared" si="332"/>
        <v>0</v>
      </c>
      <c r="CK80" s="121">
        <f t="shared" si="333"/>
        <v>0</v>
      </c>
      <c r="CL80" s="121">
        <f t="shared" si="334"/>
        <v>0</v>
      </c>
      <c r="CM80" s="121">
        <f t="shared" si="335"/>
        <v>0</v>
      </c>
      <c r="CN80" s="121">
        <f t="shared" si="336"/>
        <v>0</v>
      </c>
      <c r="CO80" s="198"/>
      <c r="CP80" s="139"/>
      <c r="CQ80" s="139"/>
      <c r="CR80" s="202"/>
      <c r="CS80" s="202"/>
      <c r="CT80" s="202"/>
      <c r="CU80" s="202"/>
      <c r="CV80" s="202"/>
      <c r="CW80" s="115"/>
      <c r="CX80" s="386"/>
      <c r="CY80" s="386"/>
      <c r="CZ80" s="386"/>
      <c r="DA80" s="386"/>
      <c r="DB80" s="387"/>
      <c r="DC80" s="386"/>
      <c r="DD80" s="386"/>
      <c r="DE80" s="386"/>
      <c r="DF80" s="386"/>
      <c r="DG80" s="387"/>
      <c r="DH80" s="387"/>
      <c r="DI80" s="387"/>
      <c r="DJ80" s="387"/>
    </row>
    <row r="81" spans="1:114" s="388" customFormat="1" x14ac:dyDescent="0.2">
      <c r="A81" s="284"/>
      <c r="B81" s="139"/>
      <c r="C81" s="139"/>
      <c r="D81" s="139"/>
      <c r="E81" s="139"/>
      <c r="F81" s="556"/>
      <c r="G81" s="556"/>
      <c r="H81" s="556"/>
      <c r="I81" s="556"/>
      <c r="J81" s="556"/>
      <c r="K81" s="556"/>
      <c r="L81" s="556"/>
      <c r="M81" s="556"/>
      <c r="N81" s="556"/>
      <c r="O81" s="556"/>
      <c r="P81" s="556"/>
      <c r="Q81" s="556"/>
      <c r="R81" s="556"/>
      <c r="S81" s="556"/>
      <c r="T81" s="556"/>
      <c r="U81" s="556"/>
      <c r="V81" s="556"/>
      <c r="W81" s="556"/>
      <c r="X81" s="556"/>
      <c r="Y81" s="556"/>
      <c r="Z81" s="556"/>
      <c r="AA81" s="556"/>
      <c r="AB81" s="556"/>
      <c r="AC81" s="556"/>
      <c r="AD81" s="556"/>
      <c r="AE81" s="556"/>
      <c r="AF81" s="556"/>
      <c r="AG81" s="556"/>
      <c r="AH81" s="556"/>
      <c r="AI81" s="556"/>
      <c r="AJ81" s="556"/>
      <c r="AK81" s="556"/>
      <c r="AL81" s="556"/>
      <c r="AM81" s="556"/>
      <c r="AN81" s="556"/>
      <c r="AO81" s="556"/>
      <c r="AP81" s="556"/>
      <c r="AQ81" s="556"/>
      <c r="AR81" s="556"/>
      <c r="AS81" s="556"/>
      <c r="AT81" s="556"/>
      <c r="AU81" s="556"/>
      <c r="AV81" s="556"/>
      <c r="AW81" s="556"/>
      <c r="AX81" s="556"/>
      <c r="AY81" s="556"/>
      <c r="AZ81" s="556"/>
      <c r="BA81" s="556"/>
      <c r="BB81" s="556"/>
      <c r="BC81" s="556"/>
      <c r="BD81" s="556"/>
      <c r="BE81" s="556"/>
      <c r="BF81" s="556"/>
      <c r="BG81" s="556"/>
      <c r="BH81" s="556"/>
      <c r="BI81" s="556"/>
      <c r="BJ81" s="556"/>
      <c r="BK81" s="556"/>
      <c r="BL81" s="556"/>
      <c r="BM81" s="556"/>
      <c r="BN81" s="201"/>
      <c r="BO81" s="564"/>
      <c r="BP81" s="564"/>
      <c r="BQ81" s="564"/>
      <c r="BR81" s="564"/>
      <c r="BS81" s="564"/>
      <c r="BT81" s="564"/>
      <c r="BU81" s="564"/>
      <c r="BV81" s="564"/>
      <c r="BW81" s="564"/>
      <c r="BX81" s="564"/>
      <c r="BY81" s="564"/>
      <c r="BZ81" s="564"/>
      <c r="CA81" s="564"/>
      <c r="CB81" s="564"/>
      <c r="CC81" s="564"/>
      <c r="CD81" s="564"/>
      <c r="CE81" s="564"/>
      <c r="CF81" s="564"/>
      <c r="CG81" s="564"/>
      <c r="CH81" s="564"/>
      <c r="CI81" s="196"/>
      <c r="CJ81" s="121"/>
      <c r="CK81" s="121"/>
      <c r="CL81" s="121"/>
      <c r="CM81" s="121"/>
      <c r="CN81" s="121"/>
      <c r="CO81" s="198"/>
      <c r="CP81" s="139"/>
      <c r="CQ81" s="139"/>
      <c r="CR81" s="202"/>
      <c r="CS81" s="202"/>
      <c r="CT81" s="202"/>
      <c r="CU81" s="202"/>
      <c r="CV81" s="202"/>
      <c r="CW81" s="115"/>
      <c r="CX81" s="386"/>
      <c r="CY81" s="386"/>
      <c r="CZ81" s="386"/>
      <c r="DA81" s="386"/>
      <c r="DB81" s="387"/>
      <c r="DC81" s="386"/>
      <c r="DD81" s="386"/>
      <c r="DE81" s="386"/>
      <c r="DF81" s="386"/>
      <c r="DG81" s="387"/>
      <c r="DH81" s="387"/>
      <c r="DI81" s="387"/>
      <c r="DJ81" s="387"/>
    </row>
    <row r="82" spans="1:114" s="388" customFormat="1" ht="14.25" x14ac:dyDescent="0.2">
      <c r="A82" s="844" t="s">
        <v>601</v>
      </c>
      <c r="B82" s="139"/>
      <c r="C82" s="139"/>
      <c r="D82" s="139"/>
      <c r="E82" s="139"/>
      <c r="F82" s="556"/>
      <c r="G82" s="556"/>
      <c r="H82" s="556"/>
      <c r="I82" s="556"/>
      <c r="J82" s="556"/>
      <c r="K82" s="556"/>
      <c r="L82" s="556"/>
      <c r="M82" s="556"/>
      <c r="N82" s="556"/>
      <c r="O82" s="556"/>
      <c r="P82" s="556"/>
      <c r="Q82" s="556"/>
      <c r="R82" s="556"/>
      <c r="S82" s="556"/>
      <c r="T82" s="556"/>
      <c r="U82" s="556"/>
      <c r="V82" s="556"/>
      <c r="W82" s="556"/>
      <c r="X82" s="556"/>
      <c r="Y82" s="556"/>
      <c r="Z82" s="556"/>
      <c r="AA82" s="556"/>
      <c r="AB82" s="556"/>
      <c r="AC82" s="556"/>
      <c r="AD82" s="556"/>
      <c r="AE82" s="556"/>
      <c r="AF82" s="556"/>
      <c r="AG82" s="556"/>
      <c r="AH82" s="556"/>
      <c r="AI82" s="556"/>
      <c r="AJ82" s="556"/>
      <c r="AK82" s="556"/>
      <c r="AL82" s="556"/>
      <c r="AM82" s="556"/>
      <c r="AN82" s="556"/>
      <c r="AO82" s="556"/>
      <c r="AP82" s="556"/>
      <c r="AQ82" s="556"/>
      <c r="AR82" s="556"/>
      <c r="AS82" s="556"/>
      <c r="AT82" s="556"/>
      <c r="AU82" s="556"/>
      <c r="AV82" s="556"/>
      <c r="AW82" s="556"/>
      <c r="AX82" s="556"/>
      <c r="AY82" s="556"/>
      <c r="AZ82" s="556"/>
      <c r="BA82" s="556"/>
      <c r="BB82" s="556"/>
      <c r="BC82" s="556"/>
      <c r="BD82" s="556"/>
      <c r="BE82" s="556"/>
      <c r="BF82" s="556"/>
      <c r="BG82" s="556"/>
      <c r="BH82" s="556"/>
      <c r="BI82" s="556"/>
      <c r="BJ82" s="556"/>
      <c r="BK82" s="556"/>
      <c r="BL82" s="556"/>
      <c r="BM82" s="556"/>
      <c r="BN82" s="201"/>
      <c r="BO82" s="564"/>
      <c r="BP82" s="564"/>
      <c r="BQ82" s="564"/>
      <c r="BR82" s="564"/>
      <c r="BS82" s="564"/>
      <c r="BT82" s="564"/>
      <c r="BU82" s="564"/>
      <c r="BV82" s="564"/>
      <c r="BW82" s="564"/>
      <c r="BX82" s="564"/>
      <c r="BY82" s="564"/>
      <c r="BZ82" s="564"/>
      <c r="CA82" s="564"/>
      <c r="CB82" s="564"/>
      <c r="CC82" s="564"/>
      <c r="CD82" s="564"/>
      <c r="CE82" s="564"/>
      <c r="CF82" s="564"/>
      <c r="CG82" s="564"/>
      <c r="CH82" s="564"/>
      <c r="CI82" s="196"/>
      <c r="CJ82" s="121"/>
      <c r="CK82" s="121"/>
      <c r="CL82" s="121"/>
      <c r="CM82" s="121"/>
      <c r="CN82" s="121"/>
      <c r="CO82" s="198"/>
      <c r="CP82" s="139"/>
      <c r="CQ82" s="139"/>
      <c r="CR82" s="202"/>
      <c r="CS82" s="202"/>
      <c r="CT82" s="202"/>
      <c r="CU82" s="202"/>
      <c r="CV82" s="202"/>
      <c r="CW82" s="115"/>
      <c r="CX82" s="386"/>
      <c r="CY82" s="386"/>
      <c r="CZ82" s="386"/>
      <c r="DA82" s="386"/>
      <c r="DB82" s="387"/>
      <c r="DC82" s="386"/>
      <c r="DD82" s="386"/>
      <c r="DE82" s="386"/>
      <c r="DF82" s="386"/>
      <c r="DG82" s="387"/>
      <c r="DH82" s="387"/>
      <c r="DI82" s="387"/>
      <c r="DJ82" s="387"/>
    </row>
    <row r="83" spans="1:114" s="388" customFormat="1" x14ac:dyDescent="0.2">
      <c r="A83" s="284"/>
      <c r="B83" s="139"/>
      <c r="C83" s="139"/>
      <c r="D83" s="139"/>
      <c r="E83" s="139"/>
      <c r="F83" s="556"/>
      <c r="G83" s="556"/>
      <c r="H83" s="556"/>
      <c r="I83" s="556"/>
      <c r="J83" s="556"/>
      <c r="K83" s="556"/>
      <c r="L83" s="556"/>
      <c r="M83" s="556"/>
      <c r="N83" s="556"/>
      <c r="O83" s="556"/>
      <c r="P83" s="556"/>
      <c r="Q83" s="556"/>
      <c r="R83" s="556"/>
      <c r="S83" s="556"/>
      <c r="T83" s="556"/>
      <c r="U83" s="556"/>
      <c r="V83" s="556"/>
      <c r="W83" s="556"/>
      <c r="X83" s="556"/>
      <c r="Y83" s="556"/>
      <c r="Z83" s="556"/>
      <c r="AA83" s="556"/>
      <c r="AB83" s="556"/>
      <c r="AC83" s="556"/>
      <c r="AD83" s="556"/>
      <c r="AE83" s="556"/>
      <c r="AF83" s="556"/>
      <c r="AG83" s="556"/>
      <c r="AH83" s="556"/>
      <c r="AI83" s="556"/>
      <c r="AJ83" s="556"/>
      <c r="AK83" s="556"/>
      <c r="AL83" s="556"/>
      <c r="AM83" s="556"/>
      <c r="AN83" s="556"/>
      <c r="AO83" s="556"/>
      <c r="AP83" s="556"/>
      <c r="AQ83" s="556"/>
      <c r="AR83" s="556"/>
      <c r="AS83" s="556"/>
      <c r="AT83" s="556"/>
      <c r="AU83" s="556"/>
      <c r="AV83" s="556"/>
      <c r="AW83" s="556"/>
      <c r="AX83" s="556"/>
      <c r="AY83" s="556"/>
      <c r="AZ83" s="556"/>
      <c r="BA83" s="556"/>
      <c r="BB83" s="556"/>
      <c r="BC83" s="556"/>
      <c r="BD83" s="556"/>
      <c r="BE83" s="556"/>
      <c r="BF83" s="556"/>
      <c r="BG83" s="556"/>
      <c r="BH83" s="556"/>
      <c r="BI83" s="556"/>
      <c r="BJ83" s="556"/>
      <c r="BK83" s="556"/>
      <c r="BL83" s="556"/>
      <c r="BM83" s="556"/>
      <c r="BN83" s="201"/>
      <c r="BO83" s="564"/>
      <c r="BP83" s="564"/>
      <c r="BQ83" s="564"/>
      <c r="BR83" s="564"/>
      <c r="BS83" s="564"/>
      <c r="BT83" s="564"/>
      <c r="BU83" s="564"/>
      <c r="BV83" s="564"/>
      <c r="BW83" s="564"/>
      <c r="BX83" s="564"/>
      <c r="BY83" s="564"/>
      <c r="BZ83" s="564"/>
      <c r="CA83" s="564"/>
      <c r="CB83" s="564"/>
      <c r="CC83" s="564"/>
      <c r="CD83" s="564"/>
      <c r="CE83" s="564"/>
      <c r="CF83" s="564"/>
      <c r="CG83" s="564"/>
      <c r="CH83" s="564"/>
      <c r="CI83" s="196"/>
      <c r="CJ83" s="121"/>
      <c r="CK83" s="121"/>
      <c r="CL83" s="121"/>
      <c r="CM83" s="121"/>
      <c r="CN83" s="121"/>
      <c r="CO83" s="198"/>
      <c r="CP83" s="139"/>
      <c r="CQ83" s="139"/>
      <c r="CR83" s="202"/>
      <c r="CS83" s="202"/>
      <c r="CT83" s="202"/>
      <c r="CU83" s="202"/>
      <c r="CV83" s="202"/>
      <c r="CW83" s="115"/>
      <c r="CX83" s="386"/>
      <c r="CY83" s="386"/>
      <c r="CZ83" s="386"/>
      <c r="DA83" s="386"/>
      <c r="DB83" s="387"/>
      <c r="DC83" s="386"/>
      <c r="DD83" s="386"/>
      <c r="DE83" s="386"/>
      <c r="DF83" s="386"/>
      <c r="DG83" s="387"/>
      <c r="DH83" s="387"/>
      <c r="DI83" s="387"/>
      <c r="DJ83" s="387"/>
    </row>
    <row r="84" spans="1:114" s="388" customFormat="1" x14ac:dyDescent="0.2">
      <c r="A84" s="740" t="s">
        <v>671</v>
      </c>
      <c r="B84" s="139"/>
      <c r="C84" s="139"/>
      <c r="D84" s="139"/>
      <c r="E84" s="139"/>
      <c r="F84" s="556">
        <f>+Assumptions!$B$105*Details!F14</f>
        <v>0</v>
      </c>
      <c r="G84" s="556">
        <f>+Assumptions!$B$105*Details!G14</f>
        <v>0</v>
      </c>
      <c r="H84" s="556">
        <f>+Assumptions!$B$105*Details!H14</f>
        <v>0</v>
      </c>
      <c r="I84" s="556">
        <f>+Assumptions!$B$105*Details!I14</f>
        <v>0</v>
      </c>
      <c r="J84" s="556">
        <f>+Assumptions!$B$105*Details!J14</f>
        <v>0</v>
      </c>
      <c r="K84" s="556">
        <f>+Assumptions!$B$105*Details!K14</f>
        <v>0</v>
      </c>
      <c r="L84" s="556">
        <f>+Assumptions!$B$105*Details!L14</f>
        <v>0</v>
      </c>
      <c r="M84" s="556">
        <f>+Assumptions!$B$105*Details!M14</f>
        <v>0</v>
      </c>
      <c r="N84" s="556">
        <f>+Assumptions!$B$105*Details!N14</f>
        <v>0</v>
      </c>
      <c r="O84" s="556">
        <f>+Assumptions!$B$105*Details!O14</f>
        <v>0</v>
      </c>
      <c r="P84" s="556">
        <f>+Assumptions!$B$105*Details!P14</f>
        <v>0</v>
      </c>
      <c r="Q84" s="556">
        <f>+Assumptions!$B$105*Details!Q14</f>
        <v>0</v>
      </c>
      <c r="R84" s="556">
        <f>+Assumptions!$C$105*Details!R14</f>
        <v>0</v>
      </c>
      <c r="S84" s="556">
        <f>+Assumptions!$C$105*Details!S14</f>
        <v>0</v>
      </c>
      <c r="T84" s="556">
        <f>+Assumptions!$C$105*Details!T14</f>
        <v>0</v>
      </c>
      <c r="U84" s="556">
        <f>+Assumptions!$C$105*Details!U14</f>
        <v>0</v>
      </c>
      <c r="V84" s="556">
        <f>+Assumptions!$C$105*Details!V14</f>
        <v>0</v>
      </c>
      <c r="W84" s="556">
        <f>+Assumptions!$C$105*Details!W14</f>
        <v>0</v>
      </c>
      <c r="X84" s="556">
        <f>+Assumptions!$C$105*Details!X14</f>
        <v>0</v>
      </c>
      <c r="Y84" s="556">
        <f>+Assumptions!$C$105*Details!Y14</f>
        <v>0</v>
      </c>
      <c r="Z84" s="556">
        <f>+Assumptions!$C$105*Details!Z14</f>
        <v>0</v>
      </c>
      <c r="AA84" s="556">
        <f>+Assumptions!$C$105*Details!AA14</f>
        <v>0</v>
      </c>
      <c r="AB84" s="556">
        <f>+Assumptions!$C$105*Details!AB14</f>
        <v>0</v>
      </c>
      <c r="AC84" s="556">
        <f>+Assumptions!$C$105*Details!AC14</f>
        <v>0</v>
      </c>
      <c r="AD84" s="556">
        <f>+Assumptions!$D$105*Details!AD14</f>
        <v>11800</v>
      </c>
      <c r="AE84" s="556">
        <f>+Assumptions!$D$105*Details!AE14</f>
        <v>12406</v>
      </c>
      <c r="AF84" s="556">
        <f>+Assumptions!$D$105*Details!AF14</f>
        <v>13050.02</v>
      </c>
      <c r="AG84" s="556">
        <f>+Assumptions!$D$105*Details!AG14</f>
        <v>13734.633400000001</v>
      </c>
      <c r="AH84" s="556">
        <f>+Assumptions!$D$105*Details!AH14</f>
        <v>14462.591978000002</v>
      </c>
      <c r="AI84" s="556">
        <f>+Assumptions!$D$105*Details!AI14</f>
        <v>15236.838341260003</v>
      </c>
      <c r="AJ84" s="556">
        <f>+Assumptions!$D$105*Details!AJ14</f>
        <v>16060.519248444203</v>
      </c>
      <c r="AK84" s="556">
        <f>+Assumptions!$D$105*Details!AK14</f>
        <v>16936.999863597219</v>
      </c>
      <c r="AL84" s="556">
        <f>+Assumptions!$D$105*Details!AL14</f>
        <v>17869.879007166182</v>
      </c>
      <c r="AM84" s="556">
        <f>+Assumptions!$D$105*Details!AM14</f>
        <v>18863.005473847319</v>
      </c>
      <c r="AN84" s="556">
        <f>+Assumptions!$D$105*Details!AN14</f>
        <v>19920.495491919723</v>
      </c>
      <c r="AO84" s="556">
        <f>+Assumptions!$D$105*Details!AO14</f>
        <v>21046.751403955259</v>
      </c>
      <c r="AP84" s="556">
        <f>+Assumptions!$E$105*Details!AP14</f>
        <v>32910</v>
      </c>
      <c r="AQ84" s="556">
        <f>+Assumptions!$E$105*Details!AQ14</f>
        <v>33854.1</v>
      </c>
      <c r="AR84" s="556">
        <f>+Assumptions!$E$105*Details!AR14</f>
        <v>34829.16599999999</v>
      </c>
      <c r="AS84" s="556">
        <f>+Assumptions!$E$105*Details!AS14</f>
        <v>35836.261034999996</v>
      </c>
      <c r="AT84" s="556">
        <f>+Assumptions!$E$105*Details!AT14</f>
        <v>36876.485138474993</v>
      </c>
      <c r="AU84" s="556">
        <f>+Assumptions!$E$105*Details!AU14</f>
        <v>37950.976635244107</v>
      </c>
      <c r="AV84" s="556">
        <f>+Assumptions!$E$105*Details!AV14</f>
        <v>39060.913479569383</v>
      </c>
      <c r="AW84" s="556">
        <f>+Assumptions!$E$105*Details!AW14</f>
        <v>40207.514640066947</v>
      </c>
      <c r="AX84" s="556">
        <f>+Assumptions!$E$105*Details!AX14</f>
        <v>41392.041533069045</v>
      </c>
      <c r="AY84" s="556">
        <f>+Assumptions!$E$105*Details!AY14</f>
        <v>42615.799506132229</v>
      </c>
      <c r="AZ84" s="556">
        <f>+Assumptions!$E$105*Details!AZ14</f>
        <v>43880.139373446676</v>
      </c>
      <c r="BA84" s="556">
        <f>+Assumptions!$E$105*Details!BA14</f>
        <v>45186.45900496313</v>
      </c>
      <c r="BB84" s="556">
        <f>+Assumptions!$F$105*Details!BB14</f>
        <v>62120</v>
      </c>
      <c r="BC84" s="556">
        <f>+Assumptions!$F$105*Details!BC14</f>
        <v>63733.200000000004</v>
      </c>
      <c r="BD84" s="556">
        <f>+Assumptions!$F$105*Details!BD14</f>
        <v>65392.292000000001</v>
      </c>
      <c r="BE84" s="556">
        <f>+Assumptions!$F$105*Details!BE14</f>
        <v>67098.627720000004</v>
      </c>
      <c r="BF84" s="556">
        <f>+Assumptions!$F$105*Details!BF14</f>
        <v>68853.599181199999</v>
      </c>
      <c r="BG84" s="556">
        <f>+Assumptions!$F$105*Details!BG14</f>
        <v>70658.639912532002</v>
      </c>
      <c r="BH84" s="556">
        <f>+Assumptions!$F$105*Details!BH14</f>
        <v>72515.22619336292</v>
      </c>
      <c r="BI84" s="556">
        <f>+Assumptions!$F$105*Details!BI14</f>
        <v>74424.878333453307</v>
      </c>
      <c r="BJ84" s="556">
        <f>+Assumptions!$F$105*Details!BJ14</f>
        <v>76389.161991289322</v>
      </c>
      <c r="BK84" s="556">
        <f>+Assumptions!$F$105*Details!BK14</f>
        <v>78409.68953193874</v>
      </c>
      <c r="BL84" s="556">
        <f>+Assumptions!$F$105*Details!BL14</f>
        <v>80488.12142561673</v>
      </c>
      <c r="BM84" s="556">
        <f>+Assumptions!$F$105*Details!BM14</f>
        <v>82626.167688182279</v>
      </c>
      <c r="BN84" s="201"/>
      <c r="BO84" s="564">
        <f t="shared" ref="BO84:BO88" si="337">SUM(F84:H84)</f>
        <v>0</v>
      </c>
      <c r="BP84" s="564">
        <f t="shared" ref="BP84:BP88" si="338">SUM(I84:K84)</f>
        <v>0</v>
      </c>
      <c r="BQ84" s="564">
        <f t="shared" ref="BQ84:BQ88" si="339">SUM(L84:N84)</f>
        <v>0</v>
      </c>
      <c r="BR84" s="564">
        <f t="shared" ref="BR84:BR88" si="340">SUM(O84:Q84)</f>
        <v>0</v>
      </c>
      <c r="BS84" s="564">
        <f t="shared" ref="BS84:BS88" si="341">SUM(R84:T84)</f>
        <v>0</v>
      </c>
      <c r="BT84" s="564">
        <f t="shared" ref="BT84:BT88" si="342">SUM(U84:W84)</f>
        <v>0</v>
      </c>
      <c r="BU84" s="564">
        <f t="shared" ref="BU84:BU88" si="343">SUM(X84:Z84)</f>
        <v>0</v>
      </c>
      <c r="BV84" s="564">
        <f t="shared" ref="BV84:BV88" si="344">SUM(AA84:AC84)</f>
        <v>0</v>
      </c>
      <c r="BW84" s="564">
        <f t="shared" ref="BW84:BW88" si="345">SUM(AD84:AF84)</f>
        <v>37256.020000000004</v>
      </c>
      <c r="BX84" s="564">
        <f t="shared" ref="BX84:BX88" si="346">SUM(AG84:AI84)</f>
        <v>43434.063719260004</v>
      </c>
      <c r="BY84" s="564">
        <f t="shared" ref="BY84:BY88" si="347">SUM(AJ84:AL84)</f>
        <v>50867.398119207603</v>
      </c>
      <c r="BZ84" s="564">
        <f t="shared" ref="BZ84:BZ88" si="348">SUM(AM84:AO84)</f>
        <v>59830.252369722308</v>
      </c>
      <c r="CA84" s="564">
        <f t="shared" ref="CA84:CA88" si="349">SUM(AP84:AR84)</f>
        <v>101593.266</v>
      </c>
      <c r="CB84" s="564">
        <f t="shared" ref="CB84:CB88" si="350">SUM(AS84:AU84)</f>
        <v>110663.7228087191</v>
      </c>
      <c r="CC84" s="564">
        <f t="shared" ref="CC84:CC88" si="351">SUM(AV84:AX84)</f>
        <v>120660.46965270537</v>
      </c>
      <c r="CD84" s="564">
        <f t="shared" ref="CD84:CD88" si="352">SUM(AY84:BA84)</f>
        <v>131682.39788454204</v>
      </c>
      <c r="CE84" s="564">
        <f t="shared" ref="CE84:CE88" si="353">SUM(BB84:BD84)</f>
        <v>191245.49200000003</v>
      </c>
      <c r="CF84" s="564">
        <f t="shared" ref="CF84:CF88" si="354">SUM(BE84:BG84)</f>
        <v>206610.86681373202</v>
      </c>
      <c r="CG84" s="564">
        <f t="shared" ref="CG84:CG88" si="355">SUM(BH84:BJ84)</f>
        <v>223329.26651810555</v>
      </c>
      <c r="CH84" s="564">
        <f t="shared" ref="CH84:CH88" si="356">SUM(BK84:BM84)</f>
        <v>241523.97864573775</v>
      </c>
      <c r="CI84" s="196"/>
      <c r="CJ84" s="121">
        <f t="shared" ref="CJ84:CJ88" si="357">SUM(BO84:BR84)</f>
        <v>0</v>
      </c>
      <c r="CK84" s="121">
        <f t="shared" ref="CK84:CK88" si="358">SUM(BS84:BV84)</f>
        <v>0</v>
      </c>
      <c r="CL84" s="121">
        <f t="shared" ref="CL84:CL88" si="359">SUM(BW84:BZ84)</f>
        <v>191387.73420818988</v>
      </c>
      <c r="CM84" s="121">
        <f t="shared" ref="CM84:CM88" si="360">SUM(CA84:CD84)</f>
        <v>464599.85634596646</v>
      </c>
      <c r="CN84" s="121">
        <f t="shared" ref="CN84:CN88" si="361">SUM(CE84:CH84)</f>
        <v>862709.60397757532</v>
      </c>
      <c r="CO84" s="198"/>
      <c r="CP84" s="139"/>
      <c r="CQ84" s="139"/>
      <c r="CR84" s="202"/>
      <c r="CS84" s="202"/>
      <c r="CT84" s="202"/>
      <c r="CU84" s="202"/>
      <c r="CV84" s="202"/>
      <c r="CW84" s="115"/>
      <c r="CX84" s="386"/>
      <c r="CY84" s="386"/>
      <c r="CZ84" s="386"/>
      <c r="DA84" s="386"/>
      <c r="DB84" s="387"/>
      <c r="DC84" s="386"/>
      <c r="DD84" s="386"/>
      <c r="DE84" s="386"/>
      <c r="DF84" s="386"/>
      <c r="DG84" s="387"/>
      <c r="DH84" s="387"/>
      <c r="DI84" s="387"/>
      <c r="DJ84" s="387"/>
    </row>
    <row r="85" spans="1:114" s="388" customFormat="1" x14ac:dyDescent="0.2">
      <c r="A85" s="740" t="s">
        <v>674</v>
      </c>
      <c r="B85" s="139"/>
      <c r="C85" s="139"/>
      <c r="D85" s="139"/>
      <c r="E85" s="139"/>
      <c r="F85" s="556">
        <f>+Assumptions!$B$106*Details!F84</f>
        <v>0</v>
      </c>
      <c r="G85" s="556">
        <f>+Assumptions!$B$106*Details!G84</f>
        <v>0</v>
      </c>
      <c r="H85" s="556">
        <f>+Assumptions!$B$106*Details!H84</f>
        <v>0</v>
      </c>
      <c r="I85" s="556">
        <f>+Assumptions!$B$106*Details!I84</f>
        <v>0</v>
      </c>
      <c r="J85" s="556">
        <f>+Assumptions!$B$106*Details!J84</f>
        <v>0</v>
      </c>
      <c r="K85" s="556">
        <f>+Assumptions!$B$106*Details!K84</f>
        <v>0</v>
      </c>
      <c r="L85" s="556">
        <f>+Assumptions!$B$106*Details!L84</f>
        <v>0</v>
      </c>
      <c r="M85" s="556">
        <f>+Assumptions!$B$106*Details!M84</f>
        <v>0</v>
      </c>
      <c r="N85" s="556">
        <f>+Assumptions!$B$106*Details!N84</f>
        <v>0</v>
      </c>
      <c r="O85" s="556">
        <f>+Assumptions!$B$106*Details!O84</f>
        <v>0</v>
      </c>
      <c r="P85" s="556">
        <f>+Assumptions!$B$106*Details!P84</f>
        <v>0</v>
      </c>
      <c r="Q85" s="556">
        <f>+Assumptions!$B$106*Details!Q84</f>
        <v>0</v>
      </c>
      <c r="R85" s="556">
        <f>+Assumptions!$C$106*Details!R84</f>
        <v>0</v>
      </c>
      <c r="S85" s="556">
        <f>+Assumptions!$C$106*Details!S84</f>
        <v>0</v>
      </c>
      <c r="T85" s="556">
        <f>+Assumptions!$C$106*Details!T84</f>
        <v>0</v>
      </c>
      <c r="U85" s="556">
        <f>+Assumptions!$C$106*Details!U84</f>
        <v>0</v>
      </c>
      <c r="V85" s="556">
        <f>+Assumptions!$C$106*Details!V84</f>
        <v>0</v>
      </c>
      <c r="W85" s="556">
        <f>+Assumptions!$C$106*Details!W84</f>
        <v>0</v>
      </c>
      <c r="X85" s="556">
        <f>+Assumptions!$C$106*Details!X84</f>
        <v>0</v>
      </c>
      <c r="Y85" s="556">
        <f>+Assumptions!$C$106*Details!Y84</f>
        <v>0</v>
      </c>
      <c r="Z85" s="556">
        <f>+Assumptions!$C$106*Details!Z84</f>
        <v>0</v>
      </c>
      <c r="AA85" s="556">
        <f>+Assumptions!$C$106*Details!AA84</f>
        <v>0</v>
      </c>
      <c r="AB85" s="556">
        <f>+Assumptions!$C$106*Details!AB84</f>
        <v>0</v>
      </c>
      <c r="AC85" s="556">
        <f>+Assumptions!$C$106*Details!AC84</f>
        <v>0</v>
      </c>
      <c r="AD85" s="556">
        <f>+Assumptions!$D$106*Details!AD84</f>
        <v>118000</v>
      </c>
      <c r="AE85" s="556">
        <f>+Assumptions!$D$106*Details!AE84</f>
        <v>124060</v>
      </c>
      <c r="AF85" s="556">
        <f>+Assumptions!$D$106*Details!AF84</f>
        <v>130500.20000000001</v>
      </c>
      <c r="AG85" s="556">
        <f>+Assumptions!$D$106*Details!AG84</f>
        <v>137346.334</v>
      </c>
      <c r="AH85" s="556">
        <f>+Assumptions!$D$106*Details!AH84</f>
        <v>144625.91978000003</v>
      </c>
      <c r="AI85" s="556">
        <f>+Assumptions!$D$106*Details!AI84</f>
        <v>152368.38341260003</v>
      </c>
      <c r="AJ85" s="556">
        <f>+Assumptions!$D$106*Details!AJ84</f>
        <v>160605.19248444203</v>
      </c>
      <c r="AK85" s="556">
        <f>+Assumptions!$D$106*Details!AK84</f>
        <v>169369.99863597218</v>
      </c>
      <c r="AL85" s="556">
        <f>+Assumptions!$D$106*Details!AL84</f>
        <v>178698.79007166182</v>
      </c>
      <c r="AM85" s="556">
        <f>+Assumptions!$D$106*Details!AM84</f>
        <v>188630.05473847321</v>
      </c>
      <c r="AN85" s="556">
        <f>+Assumptions!$D$106*Details!AN84</f>
        <v>199204.95491919722</v>
      </c>
      <c r="AO85" s="556">
        <f>+Assumptions!$D$106*Details!AO84</f>
        <v>210467.5140395526</v>
      </c>
      <c r="AP85" s="556">
        <f>+Assumptions!$E$106*Details!AP84</f>
        <v>329100</v>
      </c>
      <c r="AQ85" s="556">
        <f>+Assumptions!$E$106*Details!AQ84</f>
        <v>338541</v>
      </c>
      <c r="AR85" s="556">
        <f>+Assumptions!$E$106*Details!AR84</f>
        <v>348291.65999999992</v>
      </c>
      <c r="AS85" s="556">
        <f>+Assumptions!$E$106*Details!AS84</f>
        <v>358362.61034999997</v>
      </c>
      <c r="AT85" s="556">
        <f>+Assumptions!$E$106*Details!AT84</f>
        <v>368764.85138474993</v>
      </c>
      <c r="AU85" s="556">
        <f>+Assumptions!$E$106*Details!AU84</f>
        <v>379509.76635244105</v>
      </c>
      <c r="AV85" s="556">
        <f>+Assumptions!$E$106*Details!AV84</f>
        <v>390609.1347956938</v>
      </c>
      <c r="AW85" s="556">
        <f>+Assumptions!$E$106*Details!AW84</f>
        <v>402075.14640066947</v>
      </c>
      <c r="AX85" s="556">
        <f>+Assumptions!$E$106*Details!AX84</f>
        <v>413920.41533069045</v>
      </c>
      <c r="AY85" s="556">
        <f>+Assumptions!$E$106*Details!AY84</f>
        <v>426157.99506132229</v>
      </c>
      <c r="AZ85" s="556">
        <f>+Assumptions!$E$106*Details!AZ84</f>
        <v>438801.39373446675</v>
      </c>
      <c r="BA85" s="556">
        <f>+Assumptions!$E$106*Details!BA84</f>
        <v>451864.59004963131</v>
      </c>
      <c r="BB85" s="556">
        <f>+Assumptions!$F$106*Details!BB84</f>
        <v>621200</v>
      </c>
      <c r="BC85" s="556">
        <f>+Assumptions!$F$106*Details!BC84</f>
        <v>637332</v>
      </c>
      <c r="BD85" s="556">
        <f>+Assumptions!$F$106*Details!BD84</f>
        <v>653922.92000000004</v>
      </c>
      <c r="BE85" s="556">
        <f>+Assumptions!$F$106*Details!BE84</f>
        <v>670986.27720000001</v>
      </c>
      <c r="BF85" s="556">
        <f>+Assumptions!$F$106*Details!BF84</f>
        <v>688535.99181200005</v>
      </c>
      <c r="BG85" s="556">
        <f>+Assumptions!$F$106*Details!BG84</f>
        <v>706586.39912532002</v>
      </c>
      <c r="BH85" s="556">
        <f>+Assumptions!$F$106*Details!BH84</f>
        <v>725152.26193362917</v>
      </c>
      <c r="BI85" s="556">
        <f>+Assumptions!$F$106*Details!BI84</f>
        <v>744248.7833345331</v>
      </c>
      <c r="BJ85" s="556">
        <f>+Assumptions!$F$106*Details!BJ84</f>
        <v>763891.61991289328</v>
      </c>
      <c r="BK85" s="556">
        <f>+Assumptions!$F$106*Details!BK84</f>
        <v>784096.89531938743</v>
      </c>
      <c r="BL85" s="556">
        <f>+Assumptions!$F$106*Details!BL84</f>
        <v>804881.2142561673</v>
      </c>
      <c r="BM85" s="556">
        <f>+Assumptions!$F$106*Details!BM84</f>
        <v>826261.67688182276</v>
      </c>
      <c r="BN85" s="201"/>
      <c r="BO85" s="564">
        <f t="shared" si="337"/>
        <v>0</v>
      </c>
      <c r="BP85" s="564">
        <f t="shared" si="338"/>
        <v>0</v>
      </c>
      <c r="BQ85" s="564">
        <f t="shared" si="339"/>
        <v>0</v>
      </c>
      <c r="BR85" s="564">
        <f t="shared" si="340"/>
        <v>0</v>
      </c>
      <c r="BS85" s="564">
        <f t="shared" si="341"/>
        <v>0</v>
      </c>
      <c r="BT85" s="564">
        <f t="shared" si="342"/>
        <v>0</v>
      </c>
      <c r="BU85" s="564">
        <f t="shared" si="343"/>
        <v>0</v>
      </c>
      <c r="BV85" s="564">
        <f t="shared" si="344"/>
        <v>0</v>
      </c>
      <c r="BW85" s="564">
        <f t="shared" si="345"/>
        <v>372560.2</v>
      </c>
      <c r="BX85" s="564">
        <f t="shared" si="346"/>
        <v>434340.63719260006</v>
      </c>
      <c r="BY85" s="564">
        <f t="shared" si="347"/>
        <v>508673.981192076</v>
      </c>
      <c r="BZ85" s="564">
        <f t="shared" si="348"/>
        <v>598302.52369722305</v>
      </c>
      <c r="CA85" s="564">
        <f t="shared" si="349"/>
        <v>1015932.6599999999</v>
      </c>
      <c r="CB85" s="564">
        <f t="shared" si="350"/>
        <v>1106637.228087191</v>
      </c>
      <c r="CC85" s="564">
        <f t="shared" si="351"/>
        <v>1206604.6965270536</v>
      </c>
      <c r="CD85" s="564">
        <f t="shared" si="352"/>
        <v>1316823.9788454203</v>
      </c>
      <c r="CE85" s="564">
        <f t="shared" si="353"/>
        <v>1912454.92</v>
      </c>
      <c r="CF85" s="564">
        <f t="shared" si="354"/>
        <v>2066108.6681373199</v>
      </c>
      <c r="CG85" s="564">
        <f t="shared" si="355"/>
        <v>2233292.6651810557</v>
      </c>
      <c r="CH85" s="564">
        <f t="shared" si="356"/>
        <v>2415239.7864573775</v>
      </c>
      <c r="CI85" s="196"/>
      <c r="CJ85" s="121">
        <f t="shared" si="357"/>
        <v>0</v>
      </c>
      <c r="CK85" s="121">
        <f t="shared" si="358"/>
        <v>0</v>
      </c>
      <c r="CL85" s="121">
        <f t="shared" si="359"/>
        <v>1913877.3420818993</v>
      </c>
      <c r="CM85" s="121">
        <f t="shared" si="360"/>
        <v>4645998.5634596646</v>
      </c>
      <c r="CN85" s="121">
        <f t="shared" si="361"/>
        <v>8627096.0397757515</v>
      </c>
      <c r="CO85" s="198"/>
      <c r="CP85" s="139"/>
      <c r="CQ85" s="139"/>
      <c r="CR85" s="202"/>
      <c r="CS85" s="202"/>
      <c r="CT85" s="202"/>
      <c r="CU85" s="202"/>
      <c r="CV85" s="202"/>
      <c r="CW85" s="115"/>
      <c r="CX85" s="386"/>
      <c r="CY85" s="386"/>
      <c r="CZ85" s="386"/>
      <c r="DA85" s="386"/>
      <c r="DB85" s="387"/>
      <c r="DC85" s="386"/>
      <c r="DD85" s="386"/>
      <c r="DE85" s="386"/>
      <c r="DF85" s="386"/>
      <c r="DG85" s="387"/>
      <c r="DH85" s="387"/>
      <c r="DI85" s="387"/>
      <c r="DJ85" s="387"/>
    </row>
    <row r="86" spans="1:114" s="388" customFormat="1" x14ac:dyDescent="0.2">
      <c r="A86" s="740" t="s">
        <v>672</v>
      </c>
      <c r="B86" s="139"/>
      <c r="C86" s="139"/>
      <c r="D86" s="139"/>
      <c r="E86" s="139"/>
      <c r="F86" s="556">
        <f>+Assumptions!$B$107*Details!F85</f>
        <v>0</v>
      </c>
      <c r="G86" s="556">
        <f>+Assumptions!$B$107*Details!G85</f>
        <v>0</v>
      </c>
      <c r="H86" s="556">
        <f>+Assumptions!$B$107*Details!H85</f>
        <v>0</v>
      </c>
      <c r="I86" s="556">
        <f>+Assumptions!$B$107*Details!I85</f>
        <v>0</v>
      </c>
      <c r="J86" s="556">
        <f>+Assumptions!$B$107*Details!J85</f>
        <v>0</v>
      </c>
      <c r="K86" s="556">
        <f>+Assumptions!$B$107*Details!K85</f>
        <v>0</v>
      </c>
      <c r="L86" s="556">
        <f>+Assumptions!$B$107*Details!L85</f>
        <v>0</v>
      </c>
      <c r="M86" s="556">
        <f>+Assumptions!$B$107*Details!M85</f>
        <v>0</v>
      </c>
      <c r="N86" s="556">
        <f>+Assumptions!$B$107*Details!N85</f>
        <v>0</v>
      </c>
      <c r="O86" s="556">
        <f>+Assumptions!$B$107*Details!O85</f>
        <v>0</v>
      </c>
      <c r="P86" s="556">
        <f>+Assumptions!$B$107*Details!P85</f>
        <v>0</v>
      </c>
      <c r="Q86" s="556">
        <f>+Assumptions!$B$107*Details!Q85</f>
        <v>0</v>
      </c>
      <c r="R86" s="556">
        <f>+Assumptions!$C$107*Details!R85</f>
        <v>0</v>
      </c>
      <c r="S86" s="556">
        <f>+Assumptions!$C$107*Details!S85</f>
        <v>0</v>
      </c>
      <c r="T86" s="556">
        <f>+Assumptions!$C$107*Details!T85</f>
        <v>0</v>
      </c>
      <c r="U86" s="556">
        <f>+Assumptions!$C$107*Details!U85</f>
        <v>0</v>
      </c>
      <c r="V86" s="556">
        <f>+Assumptions!$C$107*Details!V85</f>
        <v>0</v>
      </c>
      <c r="W86" s="556">
        <f>+Assumptions!$C$107*Details!W85</f>
        <v>0</v>
      </c>
      <c r="X86" s="556">
        <f>+Assumptions!$C$107*Details!X85</f>
        <v>0</v>
      </c>
      <c r="Y86" s="556">
        <f>+Assumptions!$C$107*Details!Y85</f>
        <v>0</v>
      </c>
      <c r="Z86" s="556">
        <f>+Assumptions!$C$107*Details!Z85</f>
        <v>0</v>
      </c>
      <c r="AA86" s="556">
        <f>+Assumptions!$C$107*Details!AA85</f>
        <v>0</v>
      </c>
      <c r="AB86" s="556">
        <f>+Assumptions!$C$107*Details!AB85</f>
        <v>0</v>
      </c>
      <c r="AC86" s="556">
        <f>+Assumptions!$C$107*Details!AC85</f>
        <v>0</v>
      </c>
      <c r="AD86" s="556">
        <f>+Assumptions!$D$107*Details!AD85</f>
        <v>5900</v>
      </c>
      <c r="AE86" s="556">
        <f>+Assumptions!$D$107*Details!AE85</f>
        <v>6203</v>
      </c>
      <c r="AF86" s="556">
        <f>+Assumptions!$D$107*Details!AF85</f>
        <v>6525.0100000000011</v>
      </c>
      <c r="AG86" s="556">
        <f>+Assumptions!$D$107*Details!AG85</f>
        <v>6867.3167000000003</v>
      </c>
      <c r="AH86" s="556">
        <f>+Assumptions!$D$107*Details!AH85</f>
        <v>7231.295989000002</v>
      </c>
      <c r="AI86" s="556">
        <f>+Assumptions!$D$107*Details!AI85</f>
        <v>7618.4191706300016</v>
      </c>
      <c r="AJ86" s="556">
        <f>+Assumptions!$D$107*Details!AJ85</f>
        <v>8030.2596242221016</v>
      </c>
      <c r="AK86" s="556">
        <f>+Assumptions!$D$107*Details!AK85</f>
        <v>8468.4999317986094</v>
      </c>
      <c r="AL86" s="556">
        <f>+Assumptions!$D$107*Details!AL85</f>
        <v>8934.9395035830912</v>
      </c>
      <c r="AM86" s="556">
        <f>+Assumptions!$D$107*Details!AM85</f>
        <v>9431.5027369236614</v>
      </c>
      <c r="AN86" s="556">
        <f>+Assumptions!$D$107*Details!AN85</f>
        <v>9960.2477459598613</v>
      </c>
      <c r="AO86" s="556">
        <f>+Assumptions!$D$107*Details!AO85</f>
        <v>10523.375701977631</v>
      </c>
      <c r="AP86" s="556">
        <f>+Assumptions!$E$107*Details!AP85</f>
        <v>16455</v>
      </c>
      <c r="AQ86" s="556">
        <f>+Assumptions!$E$107*Details!AQ85</f>
        <v>16927.05</v>
      </c>
      <c r="AR86" s="556">
        <f>+Assumptions!$E$107*Details!AR85</f>
        <v>17414.582999999995</v>
      </c>
      <c r="AS86" s="556">
        <f>+Assumptions!$E$107*Details!AS85</f>
        <v>17918.130517499998</v>
      </c>
      <c r="AT86" s="556">
        <f>+Assumptions!$E$107*Details!AT85</f>
        <v>18438.242569237496</v>
      </c>
      <c r="AU86" s="556">
        <f>+Assumptions!$E$107*Details!AU85</f>
        <v>18975.488317622054</v>
      </c>
      <c r="AV86" s="556">
        <f>+Assumptions!$E$107*Details!AV85</f>
        <v>19530.456739784691</v>
      </c>
      <c r="AW86" s="556">
        <f>+Assumptions!$E$107*Details!AW85</f>
        <v>20103.757320033474</v>
      </c>
      <c r="AX86" s="556">
        <f>+Assumptions!$E$107*Details!AX85</f>
        <v>20696.020766534522</v>
      </c>
      <c r="AY86" s="556">
        <f>+Assumptions!$E$107*Details!AY85</f>
        <v>21307.899753066114</v>
      </c>
      <c r="AZ86" s="556">
        <f>+Assumptions!$E$107*Details!AZ85</f>
        <v>21940.069686723338</v>
      </c>
      <c r="BA86" s="556">
        <f>+Assumptions!$E$107*Details!BA85</f>
        <v>22593.229502481568</v>
      </c>
      <c r="BB86" s="556">
        <f>+Assumptions!$F$107*Details!BB85</f>
        <v>31060</v>
      </c>
      <c r="BC86" s="556">
        <f>+Assumptions!$F$107*Details!BC85</f>
        <v>31866.600000000002</v>
      </c>
      <c r="BD86" s="556">
        <f>+Assumptions!$F$107*Details!BD85</f>
        <v>32696.146000000004</v>
      </c>
      <c r="BE86" s="556">
        <f>+Assumptions!$F$107*Details!BE85</f>
        <v>33549.313860000002</v>
      </c>
      <c r="BF86" s="556">
        <f>+Assumptions!$F$107*Details!BF85</f>
        <v>34426.799590600007</v>
      </c>
      <c r="BG86" s="556">
        <f>+Assumptions!$F$107*Details!BG85</f>
        <v>35329.319956266001</v>
      </c>
      <c r="BH86" s="556">
        <f>+Assumptions!$F$107*Details!BH85</f>
        <v>36257.61309668146</v>
      </c>
      <c r="BI86" s="556">
        <f>+Assumptions!$F$107*Details!BI85</f>
        <v>37212.439166726654</v>
      </c>
      <c r="BJ86" s="556">
        <f>+Assumptions!$F$107*Details!BJ85</f>
        <v>38194.580995644668</v>
      </c>
      <c r="BK86" s="556">
        <f>+Assumptions!$F$107*Details!BK85</f>
        <v>39204.84476596937</v>
      </c>
      <c r="BL86" s="556">
        <f>+Assumptions!$F$107*Details!BL85</f>
        <v>40244.060712808365</v>
      </c>
      <c r="BM86" s="556">
        <f>+Assumptions!$F$107*Details!BM85</f>
        <v>41313.083844091139</v>
      </c>
      <c r="BN86" s="201"/>
      <c r="BO86" s="564">
        <f t="shared" si="337"/>
        <v>0</v>
      </c>
      <c r="BP86" s="564">
        <f t="shared" si="338"/>
        <v>0</v>
      </c>
      <c r="BQ86" s="564">
        <f t="shared" si="339"/>
        <v>0</v>
      </c>
      <c r="BR86" s="564">
        <f t="shared" si="340"/>
        <v>0</v>
      </c>
      <c r="BS86" s="564">
        <f t="shared" si="341"/>
        <v>0</v>
      </c>
      <c r="BT86" s="564">
        <f t="shared" si="342"/>
        <v>0</v>
      </c>
      <c r="BU86" s="564">
        <f t="shared" si="343"/>
        <v>0</v>
      </c>
      <c r="BV86" s="564">
        <f t="shared" si="344"/>
        <v>0</v>
      </c>
      <c r="BW86" s="564">
        <f t="shared" si="345"/>
        <v>18628.010000000002</v>
      </c>
      <c r="BX86" s="564">
        <f t="shared" si="346"/>
        <v>21717.031859630002</v>
      </c>
      <c r="BY86" s="564">
        <f t="shared" si="347"/>
        <v>25433.699059603801</v>
      </c>
      <c r="BZ86" s="564">
        <f t="shared" si="348"/>
        <v>29915.126184861154</v>
      </c>
      <c r="CA86" s="564">
        <f t="shared" si="349"/>
        <v>50796.633000000002</v>
      </c>
      <c r="CB86" s="564">
        <f t="shared" si="350"/>
        <v>55331.861404359552</v>
      </c>
      <c r="CC86" s="564">
        <f t="shared" si="351"/>
        <v>60330.234826352687</v>
      </c>
      <c r="CD86" s="564">
        <f t="shared" si="352"/>
        <v>65841.198942271018</v>
      </c>
      <c r="CE86" s="564">
        <f t="shared" si="353"/>
        <v>95622.746000000014</v>
      </c>
      <c r="CF86" s="564">
        <f t="shared" si="354"/>
        <v>103305.43340686601</v>
      </c>
      <c r="CG86" s="564">
        <f t="shared" si="355"/>
        <v>111664.63325905279</v>
      </c>
      <c r="CH86" s="564">
        <f t="shared" si="356"/>
        <v>120761.98932286887</v>
      </c>
      <c r="CI86" s="196"/>
      <c r="CJ86" s="121">
        <f t="shared" si="357"/>
        <v>0</v>
      </c>
      <c r="CK86" s="121">
        <f t="shared" si="358"/>
        <v>0</v>
      </c>
      <c r="CL86" s="121">
        <f t="shared" si="359"/>
        <v>95693.867104094941</v>
      </c>
      <c r="CM86" s="121">
        <f t="shared" si="360"/>
        <v>232299.92817298323</v>
      </c>
      <c r="CN86" s="121">
        <f t="shared" si="361"/>
        <v>431354.80198878772</v>
      </c>
      <c r="CO86" s="198"/>
      <c r="CP86" s="139"/>
      <c r="CQ86" s="139"/>
      <c r="CR86" s="202"/>
      <c r="CS86" s="202"/>
      <c r="CT86" s="202"/>
      <c r="CU86" s="202"/>
      <c r="CV86" s="202"/>
      <c r="CW86" s="115"/>
      <c r="CX86" s="386"/>
      <c r="CY86" s="386"/>
      <c r="CZ86" s="386"/>
      <c r="DA86" s="386"/>
      <c r="DB86" s="387"/>
      <c r="DC86" s="386"/>
      <c r="DD86" s="386"/>
      <c r="DE86" s="386"/>
      <c r="DF86" s="386"/>
      <c r="DG86" s="387"/>
      <c r="DH86" s="387"/>
      <c r="DI86" s="387"/>
      <c r="DJ86" s="387"/>
    </row>
    <row r="87" spans="1:114" s="388" customFormat="1" x14ac:dyDescent="0.2">
      <c r="A87" s="740" t="s">
        <v>675</v>
      </c>
      <c r="B87" s="139"/>
      <c r="C87" s="139"/>
      <c r="D87" s="139"/>
      <c r="E87" s="139"/>
      <c r="F87" s="556">
        <f>+Assumptions!$B$108*Details!F84</f>
        <v>0</v>
      </c>
      <c r="G87" s="556">
        <f>+Assumptions!$B$108*Details!G84</f>
        <v>0</v>
      </c>
      <c r="H87" s="556">
        <f>+Assumptions!$B$108*Details!H84</f>
        <v>0</v>
      </c>
      <c r="I87" s="556">
        <f>+Assumptions!$B$108*Details!I84</f>
        <v>0</v>
      </c>
      <c r="J87" s="556">
        <f>+Assumptions!$B$108*Details!J84</f>
        <v>0</v>
      </c>
      <c r="K87" s="556">
        <f>+Assumptions!$B$108*Details!K84</f>
        <v>0</v>
      </c>
      <c r="L87" s="556">
        <f>+Assumptions!$B$108*Details!L84</f>
        <v>0</v>
      </c>
      <c r="M87" s="556">
        <f>+Assumptions!$B$108*Details!M84</f>
        <v>0</v>
      </c>
      <c r="N87" s="556">
        <f>+Assumptions!$B$108*Details!N84</f>
        <v>0</v>
      </c>
      <c r="O87" s="556">
        <f>+Assumptions!$B$108*Details!O84</f>
        <v>0</v>
      </c>
      <c r="P87" s="556">
        <f>+Assumptions!$B$108*Details!P84</f>
        <v>0</v>
      </c>
      <c r="Q87" s="556">
        <f>+Assumptions!$B$108*Details!Q84</f>
        <v>0</v>
      </c>
      <c r="R87" s="556">
        <f>+Assumptions!$C$108*Details!R84</f>
        <v>0</v>
      </c>
      <c r="S87" s="556">
        <f>+Assumptions!$C$108*Details!S84</f>
        <v>0</v>
      </c>
      <c r="T87" s="556">
        <f>+Assumptions!$C$108*Details!T84</f>
        <v>0</v>
      </c>
      <c r="U87" s="556">
        <f>+Assumptions!$C$108*Details!U84</f>
        <v>0</v>
      </c>
      <c r="V87" s="556">
        <f>+Assumptions!$C$108*Details!V84</f>
        <v>0</v>
      </c>
      <c r="W87" s="556">
        <f>+Assumptions!$C$108*Details!W84</f>
        <v>0</v>
      </c>
      <c r="X87" s="556">
        <f>+Assumptions!$C$108*Details!X84</f>
        <v>0</v>
      </c>
      <c r="Y87" s="556">
        <f>+Assumptions!$C$108*Details!Y84</f>
        <v>0</v>
      </c>
      <c r="Z87" s="556">
        <f>+Assumptions!$C$108*Details!Z84</f>
        <v>0</v>
      </c>
      <c r="AA87" s="556">
        <f>+Assumptions!$C$108*Details!AA84</f>
        <v>0</v>
      </c>
      <c r="AB87" s="556">
        <f>+Assumptions!$C$108*Details!AB84</f>
        <v>0</v>
      </c>
      <c r="AC87" s="556">
        <f>+Assumptions!$C$108*Details!AC84</f>
        <v>0</v>
      </c>
      <c r="AD87" s="556">
        <f>+Assumptions!$D$108*Details!AD84</f>
        <v>0</v>
      </c>
      <c r="AE87" s="556">
        <f>+Assumptions!$D$108*Details!AE84</f>
        <v>0</v>
      </c>
      <c r="AF87" s="556">
        <f>+Assumptions!$D$108*Details!AF84</f>
        <v>0</v>
      </c>
      <c r="AG87" s="556">
        <f>+Assumptions!$D$108*Details!AG84</f>
        <v>0</v>
      </c>
      <c r="AH87" s="556">
        <f>+Assumptions!$D$108*Details!AH84</f>
        <v>0</v>
      </c>
      <c r="AI87" s="556">
        <f>+Assumptions!$D$108*Details!AI84</f>
        <v>0</v>
      </c>
      <c r="AJ87" s="556">
        <f>+Assumptions!$D$108*Details!AJ84</f>
        <v>0</v>
      </c>
      <c r="AK87" s="556">
        <f>+Assumptions!$D$108*Details!AK84</f>
        <v>0</v>
      </c>
      <c r="AL87" s="556">
        <f>+Assumptions!$D$108*Details!AL84</f>
        <v>0</v>
      </c>
      <c r="AM87" s="556">
        <f>+Assumptions!$D$108*Details!AM84</f>
        <v>0</v>
      </c>
      <c r="AN87" s="556">
        <f>+Assumptions!$D$108*Details!AN84</f>
        <v>0</v>
      </c>
      <c r="AO87" s="556">
        <f>+Assumptions!$D$108*Details!AO84</f>
        <v>0</v>
      </c>
      <c r="AP87" s="556">
        <f>+Assumptions!$E$108*Details!AP84</f>
        <v>0</v>
      </c>
      <c r="AQ87" s="556">
        <f>+Assumptions!$E$108*Details!AQ84</f>
        <v>0</v>
      </c>
      <c r="AR87" s="556">
        <f>+Assumptions!$E$108*Details!AR84</f>
        <v>0</v>
      </c>
      <c r="AS87" s="556">
        <f>+Assumptions!$E$108*Details!AS84</f>
        <v>0</v>
      </c>
      <c r="AT87" s="556">
        <f>+Assumptions!$E$108*Details!AT84</f>
        <v>0</v>
      </c>
      <c r="AU87" s="556">
        <f>+Assumptions!$E$108*Details!AU84</f>
        <v>0</v>
      </c>
      <c r="AV87" s="556">
        <f>+Assumptions!$E$108*Details!AV84</f>
        <v>0</v>
      </c>
      <c r="AW87" s="556">
        <f>+Assumptions!$E$108*Details!AW84</f>
        <v>0</v>
      </c>
      <c r="AX87" s="556">
        <f>+Assumptions!$E$108*Details!AX84</f>
        <v>0</v>
      </c>
      <c r="AY87" s="556">
        <f>+Assumptions!$E$108*Details!AY84</f>
        <v>0</v>
      </c>
      <c r="AZ87" s="556">
        <f>+Assumptions!$E$108*Details!AZ84</f>
        <v>0</v>
      </c>
      <c r="BA87" s="556">
        <f>+Assumptions!$E$108*Details!BA84</f>
        <v>0</v>
      </c>
      <c r="BB87" s="556">
        <f>+Assumptions!$F$108*Details!BB84</f>
        <v>0</v>
      </c>
      <c r="BC87" s="556">
        <f>+Assumptions!$F$108*Details!BC84</f>
        <v>0</v>
      </c>
      <c r="BD87" s="556">
        <f>+Assumptions!$F$108*Details!BD84</f>
        <v>0</v>
      </c>
      <c r="BE87" s="556">
        <f>+Assumptions!$F$108*Details!BE84</f>
        <v>0</v>
      </c>
      <c r="BF87" s="556">
        <f>+Assumptions!$F$108*Details!BF84</f>
        <v>0</v>
      </c>
      <c r="BG87" s="556">
        <f>+Assumptions!$F$108*Details!BG84</f>
        <v>0</v>
      </c>
      <c r="BH87" s="556">
        <f>+Assumptions!$F$108*Details!BH84</f>
        <v>0</v>
      </c>
      <c r="BI87" s="556">
        <f>+Assumptions!$F$108*Details!BI84</f>
        <v>0</v>
      </c>
      <c r="BJ87" s="556">
        <f>+Assumptions!$F$108*Details!BJ84</f>
        <v>0</v>
      </c>
      <c r="BK87" s="556">
        <f>+Assumptions!$F$108*Details!BK84</f>
        <v>0</v>
      </c>
      <c r="BL87" s="556">
        <f>+Assumptions!$F$108*Details!BL84</f>
        <v>0</v>
      </c>
      <c r="BM87" s="556">
        <f>+Assumptions!$F$108*Details!BM84</f>
        <v>0</v>
      </c>
      <c r="BN87" s="201"/>
      <c r="BO87" s="564">
        <f t="shared" si="337"/>
        <v>0</v>
      </c>
      <c r="BP87" s="564">
        <f t="shared" si="338"/>
        <v>0</v>
      </c>
      <c r="BQ87" s="564">
        <f t="shared" si="339"/>
        <v>0</v>
      </c>
      <c r="BR87" s="564">
        <f t="shared" si="340"/>
        <v>0</v>
      </c>
      <c r="BS87" s="564">
        <f t="shared" si="341"/>
        <v>0</v>
      </c>
      <c r="BT87" s="564">
        <f t="shared" si="342"/>
        <v>0</v>
      </c>
      <c r="BU87" s="564">
        <f t="shared" si="343"/>
        <v>0</v>
      </c>
      <c r="BV87" s="564">
        <f t="shared" si="344"/>
        <v>0</v>
      </c>
      <c r="BW87" s="564">
        <f t="shared" si="345"/>
        <v>0</v>
      </c>
      <c r="BX87" s="564">
        <f t="shared" si="346"/>
        <v>0</v>
      </c>
      <c r="BY87" s="564">
        <f t="shared" si="347"/>
        <v>0</v>
      </c>
      <c r="BZ87" s="564">
        <f t="shared" si="348"/>
        <v>0</v>
      </c>
      <c r="CA87" s="564">
        <f t="shared" si="349"/>
        <v>0</v>
      </c>
      <c r="CB87" s="564">
        <f t="shared" si="350"/>
        <v>0</v>
      </c>
      <c r="CC87" s="564">
        <f t="shared" si="351"/>
        <v>0</v>
      </c>
      <c r="CD87" s="564">
        <f t="shared" si="352"/>
        <v>0</v>
      </c>
      <c r="CE87" s="564">
        <f t="shared" si="353"/>
        <v>0</v>
      </c>
      <c r="CF87" s="564">
        <f t="shared" si="354"/>
        <v>0</v>
      </c>
      <c r="CG87" s="564">
        <f t="shared" si="355"/>
        <v>0</v>
      </c>
      <c r="CH87" s="564">
        <f t="shared" si="356"/>
        <v>0</v>
      </c>
      <c r="CI87" s="196"/>
      <c r="CJ87" s="121">
        <f t="shared" si="357"/>
        <v>0</v>
      </c>
      <c r="CK87" s="121">
        <f t="shared" si="358"/>
        <v>0</v>
      </c>
      <c r="CL87" s="121">
        <f t="shared" si="359"/>
        <v>0</v>
      </c>
      <c r="CM87" s="121">
        <f t="shared" si="360"/>
        <v>0</v>
      </c>
      <c r="CN87" s="121">
        <f t="shared" si="361"/>
        <v>0</v>
      </c>
      <c r="CO87" s="198"/>
      <c r="CP87" s="139"/>
      <c r="CQ87" s="139"/>
      <c r="CR87" s="202"/>
      <c r="CS87" s="202"/>
      <c r="CT87" s="202"/>
      <c r="CU87" s="202"/>
      <c r="CV87" s="202"/>
      <c r="CW87" s="115"/>
      <c r="CX87" s="386"/>
      <c r="CY87" s="386"/>
      <c r="CZ87" s="386"/>
      <c r="DA87" s="386"/>
      <c r="DB87" s="387"/>
      <c r="DC87" s="386"/>
      <c r="DD87" s="386"/>
      <c r="DE87" s="386"/>
      <c r="DF87" s="386"/>
      <c r="DG87" s="387"/>
      <c r="DH87" s="387"/>
      <c r="DI87" s="387"/>
      <c r="DJ87" s="387"/>
    </row>
    <row r="88" spans="1:114" s="388" customFormat="1" x14ac:dyDescent="0.2">
      <c r="A88" s="740" t="s">
        <v>676</v>
      </c>
      <c r="B88" s="139"/>
      <c r="C88" s="139"/>
      <c r="D88" s="139"/>
      <c r="E88" s="139"/>
      <c r="F88" s="556">
        <f>+F87*Assumptions!$B$109</f>
        <v>0</v>
      </c>
      <c r="G88" s="556">
        <f>+G87*Assumptions!$B$109</f>
        <v>0</v>
      </c>
      <c r="H88" s="556">
        <f>+H87*Assumptions!$B$109</f>
        <v>0</v>
      </c>
      <c r="I88" s="556">
        <f>+I87*Assumptions!$B$109</f>
        <v>0</v>
      </c>
      <c r="J88" s="556">
        <f>+J87*Assumptions!$B$109</f>
        <v>0</v>
      </c>
      <c r="K88" s="556">
        <f>+K87*Assumptions!$B$109</f>
        <v>0</v>
      </c>
      <c r="L88" s="556">
        <f>+L87*Assumptions!$B$109</f>
        <v>0</v>
      </c>
      <c r="M88" s="556">
        <f>+M87*Assumptions!$B$109</f>
        <v>0</v>
      </c>
      <c r="N88" s="556">
        <f>+N87*Assumptions!$B$109</f>
        <v>0</v>
      </c>
      <c r="O88" s="556">
        <f>+O87*Assumptions!$B$109</f>
        <v>0</v>
      </c>
      <c r="P88" s="556">
        <f>+P87*Assumptions!$B$109</f>
        <v>0</v>
      </c>
      <c r="Q88" s="556">
        <f>+Q87*Assumptions!$B$109</f>
        <v>0</v>
      </c>
      <c r="R88" s="556">
        <f>+R87*Assumptions!$C$109</f>
        <v>0</v>
      </c>
      <c r="S88" s="556">
        <f>+S87*Assumptions!$C$109</f>
        <v>0</v>
      </c>
      <c r="T88" s="556">
        <f>+T87*Assumptions!$C$109</f>
        <v>0</v>
      </c>
      <c r="U88" s="556">
        <f>+U87*Assumptions!$C$109</f>
        <v>0</v>
      </c>
      <c r="V88" s="556">
        <f>+V87*Assumptions!$C$109</f>
        <v>0</v>
      </c>
      <c r="W88" s="556">
        <f>+W87*Assumptions!$C$109</f>
        <v>0</v>
      </c>
      <c r="X88" s="556">
        <f>+X87*Assumptions!$C$109</f>
        <v>0</v>
      </c>
      <c r="Y88" s="556">
        <f>+Y87*Assumptions!$C$109</f>
        <v>0</v>
      </c>
      <c r="Z88" s="556">
        <f>+Z87*Assumptions!$C$109</f>
        <v>0</v>
      </c>
      <c r="AA88" s="556">
        <f>+AA87*Assumptions!$C$109</f>
        <v>0</v>
      </c>
      <c r="AB88" s="556">
        <f>+AB87*Assumptions!$C$109</f>
        <v>0</v>
      </c>
      <c r="AC88" s="556">
        <f>+AC87*Assumptions!$C$109</f>
        <v>0</v>
      </c>
      <c r="AD88" s="556">
        <f>+AD87*Assumptions!$D$109</f>
        <v>0</v>
      </c>
      <c r="AE88" s="556">
        <f>+AE87*Assumptions!$D$109</f>
        <v>0</v>
      </c>
      <c r="AF88" s="556">
        <f>+AF87*Assumptions!$D$109</f>
        <v>0</v>
      </c>
      <c r="AG88" s="556">
        <f>+AG87*Assumptions!$D$109</f>
        <v>0</v>
      </c>
      <c r="AH88" s="556">
        <f>+AH87*Assumptions!$D$109</f>
        <v>0</v>
      </c>
      <c r="AI88" s="556">
        <f>+AI87*Assumptions!$D$109</f>
        <v>0</v>
      </c>
      <c r="AJ88" s="556">
        <f>+AJ87*Assumptions!$D$109</f>
        <v>0</v>
      </c>
      <c r="AK88" s="556">
        <f>+AK87*Assumptions!$D$109</f>
        <v>0</v>
      </c>
      <c r="AL88" s="556">
        <f>+AL87*Assumptions!$D$109</f>
        <v>0</v>
      </c>
      <c r="AM88" s="556">
        <f>+AM87*Assumptions!$D$109</f>
        <v>0</v>
      </c>
      <c r="AN88" s="556">
        <f>+AN87*Assumptions!$D$109</f>
        <v>0</v>
      </c>
      <c r="AO88" s="556">
        <f>+AO87*Assumptions!$D$109</f>
        <v>0</v>
      </c>
      <c r="AP88" s="556">
        <f>+AP87*Assumptions!$E$109</f>
        <v>0</v>
      </c>
      <c r="AQ88" s="556">
        <f>+AQ87*Assumptions!$E$109</f>
        <v>0</v>
      </c>
      <c r="AR88" s="556">
        <f>+AR87*Assumptions!$E$109</f>
        <v>0</v>
      </c>
      <c r="AS88" s="556">
        <f>+AS87*Assumptions!$E$109</f>
        <v>0</v>
      </c>
      <c r="AT88" s="556">
        <f>+AT87*Assumptions!$E$109</f>
        <v>0</v>
      </c>
      <c r="AU88" s="556">
        <f>+AU87*Assumptions!$E$109</f>
        <v>0</v>
      </c>
      <c r="AV88" s="556">
        <f>+AV87*Assumptions!$E$109</f>
        <v>0</v>
      </c>
      <c r="AW88" s="556">
        <f>+AW87*Assumptions!$E$109</f>
        <v>0</v>
      </c>
      <c r="AX88" s="556">
        <f>+AX87*Assumptions!$E$109</f>
        <v>0</v>
      </c>
      <c r="AY88" s="556">
        <f>+AY87*Assumptions!$E$109</f>
        <v>0</v>
      </c>
      <c r="AZ88" s="556">
        <f>+AZ87*Assumptions!$E$109</f>
        <v>0</v>
      </c>
      <c r="BA88" s="556">
        <f>+BA87*Assumptions!$E$109</f>
        <v>0</v>
      </c>
      <c r="BB88" s="556">
        <f>+BB87*Assumptions!$F$109</f>
        <v>0</v>
      </c>
      <c r="BC88" s="556">
        <f>+BC87*Assumptions!$F$109</f>
        <v>0</v>
      </c>
      <c r="BD88" s="556">
        <f>+BD87*Assumptions!$F$109</f>
        <v>0</v>
      </c>
      <c r="BE88" s="556">
        <f>+BE87*Assumptions!$F$109</f>
        <v>0</v>
      </c>
      <c r="BF88" s="556">
        <f>+BF87*Assumptions!$F$109</f>
        <v>0</v>
      </c>
      <c r="BG88" s="556">
        <f>+BG87*Assumptions!$F$109</f>
        <v>0</v>
      </c>
      <c r="BH88" s="556">
        <f>+BH87*Assumptions!$F$109</f>
        <v>0</v>
      </c>
      <c r="BI88" s="556">
        <f>+BI87*Assumptions!$F$109</f>
        <v>0</v>
      </c>
      <c r="BJ88" s="556">
        <f>+BJ87*Assumptions!$F$109</f>
        <v>0</v>
      </c>
      <c r="BK88" s="556">
        <f>+BK87*Assumptions!$F$109</f>
        <v>0</v>
      </c>
      <c r="BL88" s="556">
        <f>+BL87*Assumptions!$F$109</f>
        <v>0</v>
      </c>
      <c r="BM88" s="556">
        <f>+BM87*Assumptions!$F$109</f>
        <v>0</v>
      </c>
      <c r="BN88" s="201"/>
      <c r="BO88" s="564">
        <f t="shared" si="337"/>
        <v>0</v>
      </c>
      <c r="BP88" s="564">
        <f t="shared" si="338"/>
        <v>0</v>
      </c>
      <c r="BQ88" s="564">
        <f t="shared" si="339"/>
        <v>0</v>
      </c>
      <c r="BR88" s="564">
        <f t="shared" si="340"/>
        <v>0</v>
      </c>
      <c r="BS88" s="564">
        <f t="shared" si="341"/>
        <v>0</v>
      </c>
      <c r="BT88" s="564">
        <f t="shared" si="342"/>
        <v>0</v>
      </c>
      <c r="BU88" s="564">
        <f t="shared" si="343"/>
        <v>0</v>
      </c>
      <c r="BV88" s="564">
        <f t="shared" si="344"/>
        <v>0</v>
      </c>
      <c r="BW88" s="564">
        <f t="shared" si="345"/>
        <v>0</v>
      </c>
      <c r="BX88" s="564">
        <f t="shared" si="346"/>
        <v>0</v>
      </c>
      <c r="BY88" s="564">
        <f t="shared" si="347"/>
        <v>0</v>
      </c>
      <c r="BZ88" s="564">
        <f t="shared" si="348"/>
        <v>0</v>
      </c>
      <c r="CA88" s="564">
        <f t="shared" si="349"/>
        <v>0</v>
      </c>
      <c r="CB88" s="564">
        <f t="shared" si="350"/>
        <v>0</v>
      </c>
      <c r="CC88" s="564">
        <f t="shared" si="351"/>
        <v>0</v>
      </c>
      <c r="CD88" s="564">
        <f t="shared" si="352"/>
        <v>0</v>
      </c>
      <c r="CE88" s="564">
        <f t="shared" si="353"/>
        <v>0</v>
      </c>
      <c r="CF88" s="564">
        <f t="shared" si="354"/>
        <v>0</v>
      </c>
      <c r="CG88" s="564">
        <f t="shared" si="355"/>
        <v>0</v>
      </c>
      <c r="CH88" s="564">
        <f t="shared" si="356"/>
        <v>0</v>
      </c>
      <c r="CI88" s="196"/>
      <c r="CJ88" s="121">
        <f t="shared" si="357"/>
        <v>0</v>
      </c>
      <c r="CK88" s="121">
        <f t="shared" si="358"/>
        <v>0</v>
      </c>
      <c r="CL88" s="121">
        <f t="shared" si="359"/>
        <v>0</v>
      </c>
      <c r="CM88" s="121">
        <f t="shared" si="360"/>
        <v>0</v>
      </c>
      <c r="CN88" s="121">
        <f t="shared" si="361"/>
        <v>0</v>
      </c>
      <c r="CO88" s="198"/>
      <c r="CP88" s="139"/>
      <c r="CQ88" s="139"/>
      <c r="CR88" s="202"/>
      <c r="CS88" s="202"/>
      <c r="CT88" s="202"/>
      <c r="CU88" s="202"/>
      <c r="CV88" s="202"/>
      <c r="CW88" s="115"/>
      <c r="CX88" s="386"/>
      <c r="CY88" s="386"/>
      <c r="CZ88" s="386"/>
      <c r="DA88" s="386"/>
      <c r="DB88" s="387"/>
      <c r="DC88" s="386"/>
      <c r="DD88" s="386"/>
      <c r="DE88" s="386"/>
      <c r="DF88" s="386"/>
      <c r="DG88" s="387"/>
      <c r="DH88" s="387"/>
      <c r="DI88" s="387"/>
      <c r="DJ88" s="387"/>
    </row>
    <row r="89" spans="1:114" s="388" customFormat="1" x14ac:dyDescent="0.2">
      <c r="A89" s="284"/>
      <c r="B89" s="139"/>
      <c r="C89" s="139"/>
      <c r="D89" s="139"/>
      <c r="E89" s="139"/>
      <c r="F89" s="556"/>
      <c r="G89" s="556"/>
      <c r="H89" s="556"/>
      <c r="I89" s="556"/>
      <c r="J89" s="556"/>
      <c r="K89" s="556"/>
      <c r="L89" s="556"/>
      <c r="M89" s="556"/>
      <c r="N89" s="556"/>
      <c r="O89" s="556"/>
      <c r="P89" s="556"/>
      <c r="Q89" s="556"/>
      <c r="R89" s="556"/>
      <c r="S89" s="556"/>
      <c r="T89" s="556"/>
      <c r="U89" s="556"/>
      <c r="V89" s="556"/>
      <c r="W89" s="556"/>
      <c r="X89" s="556"/>
      <c r="Y89" s="556"/>
      <c r="Z89" s="556"/>
      <c r="AA89" s="556"/>
      <c r="AB89" s="556"/>
      <c r="AC89" s="556"/>
      <c r="AD89" s="556"/>
      <c r="AE89" s="556"/>
      <c r="AF89" s="556"/>
      <c r="AG89" s="556"/>
      <c r="AH89" s="556"/>
      <c r="AI89" s="556"/>
      <c r="AJ89" s="556"/>
      <c r="AK89" s="556"/>
      <c r="AL89" s="556"/>
      <c r="AM89" s="556"/>
      <c r="AN89" s="556"/>
      <c r="AO89" s="556"/>
      <c r="AP89" s="556"/>
      <c r="AQ89" s="556"/>
      <c r="AR89" s="556"/>
      <c r="AS89" s="556"/>
      <c r="AT89" s="556"/>
      <c r="AU89" s="556"/>
      <c r="AV89" s="556"/>
      <c r="AW89" s="556"/>
      <c r="AX89" s="556"/>
      <c r="AY89" s="556"/>
      <c r="AZ89" s="556"/>
      <c r="BA89" s="556"/>
      <c r="BB89" s="556"/>
      <c r="BC89" s="556"/>
      <c r="BD89" s="556"/>
      <c r="BE89" s="556"/>
      <c r="BF89" s="556"/>
      <c r="BG89" s="556"/>
      <c r="BH89" s="556"/>
      <c r="BI89" s="556"/>
      <c r="BJ89" s="556"/>
      <c r="BK89" s="556"/>
      <c r="BL89" s="556"/>
      <c r="BM89" s="556"/>
      <c r="BN89" s="201"/>
      <c r="BO89" s="564"/>
      <c r="BP89" s="564"/>
      <c r="BQ89" s="564"/>
      <c r="BR89" s="564"/>
      <c r="BS89" s="564"/>
      <c r="BT89" s="564"/>
      <c r="BU89" s="564"/>
      <c r="BV89" s="564"/>
      <c r="BW89" s="564"/>
      <c r="BX89" s="564"/>
      <c r="BY89" s="564"/>
      <c r="BZ89" s="564"/>
      <c r="CA89" s="564"/>
      <c r="CB89" s="564"/>
      <c r="CC89" s="564"/>
      <c r="CD89" s="564"/>
      <c r="CE89" s="564"/>
      <c r="CF89" s="564"/>
      <c r="CG89" s="564"/>
      <c r="CH89" s="564"/>
      <c r="CI89" s="196"/>
      <c r="CJ89" s="121"/>
      <c r="CK89" s="121"/>
      <c r="CL89" s="121"/>
      <c r="CM89" s="121"/>
      <c r="CN89" s="121"/>
      <c r="CO89" s="198"/>
      <c r="CP89" s="139"/>
      <c r="CQ89" s="139"/>
      <c r="CR89" s="202"/>
      <c r="CS89" s="202"/>
      <c r="CT89" s="202"/>
      <c r="CU89" s="202"/>
      <c r="CV89" s="202"/>
      <c r="CW89" s="115"/>
      <c r="CX89" s="386"/>
      <c r="CY89" s="386"/>
      <c r="CZ89" s="386"/>
      <c r="DA89" s="386"/>
      <c r="DB89" s="387"/>
      <c r="DC89" s="386"/>
      <c r="DD89" s="386"/>
      <c r="DE89" s="386"/>
      <c r="DF89" s="386"/>
      <c r="DG89" s="387"/>
      <c r="DH89" s="387"/>
      <c r="DI89" s="387"/>
      <c r="DJ89" s="387"/>
    </row>
    <row r="90" spans="1:114" s="388" customFormat="1" ht="14.25" x14ac:dyDescent="0.2">
      <c r="A90" s="844" t="s">
        <v>618</v>
      </c>
      <c r="B90" s="139"/>
      <c r="C90" s="139"/>
      <c r="D90" s="139"/>
      <c r="E90" s="139"/>
      <c r="F90" s="556"/>
      <c r="G90" s="556"/>
      <c r="H90" s="556"/>
      <c r="I90" s="556"/>
      <c r="J90" s="556"/>
      <c r="K90" s="556"/>
      <c r="L90" s="556"/>
      <c r="M90" s="556"/>
      <c r="N90" s="556"/>
      <c r="O90" s="556"/>
      <c r="P90" s="556"/>
      <c r="Q90" s="556"/>
      <c r="R90" s="556"/>
      <c r="S90" s="556"/>
      <c r="T90" s="556"/>
      <c r="U90" s="556"/>
      <c r="V90" s="556"/>
      <c r="W90" s="556"/>
      <c r="X90" s="556"/>
      <c r="Y90" s="556"/>
      <c r="Z90" s="556"/>
      <c r="AA90" s="556"/>
      <c r="AB90" s="556"/>
      <c r="AC90" s="556"/>
      <c r="AD90" s="556"/>
      <c r="AE90" s="556"/>
      <c r="AF90" s="556"/>
      <c r="AG90" s="556"/>
      <c r="AH90" s="556"/>
      <c r="AI90" s="556"/>
      <c r="AJ90" s="556"/>
      <c r="AK90" s="556"/>
      <c r="AL90" s="556"/>
      <c r="AM90" s="556"/>
      <c r="AN90" s="556"/>
      <c r="AO90" s="556"/>
      <c r="AP90" s="556"/>
      <c r="AQ90" s="556"/>
      <c r="AR90" s="556"/>
      <c r="AS90" s="556"/>
      <c r="AT90" s="556"/>
      <c r="AU90" s="556"/>
      <c r="AV90" s="556"/>
      <c r="AW90" s="556"/>
      <c r="AX90" s="556"/>
      <c r="AY90" s="556"/>
      <c r="AZ90" s="556"/>
      <c r="BA90" s="556"/>
      <c r="BB90" s="556"/>
      <c r="BC90" s="556"/>
      <c r="BD90" s="556"/>
      <c r="BE90" s="556"/>
      <c r="BF90" s="556"/>
      <c r="BG90" s="556"/>
      <c r="BH90" s="556"/>
      <c r="BI90" s="556"/>
      <c r="BJ90" s="556"/>
      <c r="BK90" s="556"/>
      <c r="BL90" s="556"/>
      <c r="BM90" s="556"/>
      <c r="BN90" s="201"/>
      <c r="BO90" s="564"/>
      <c r="BP90" s="564"/>
      <c r="BQ90" s="564"/>
      <c r="BR90" s="564"/>
      <c r="BS90" s="564"/>
      <c r="BT90" s="564"/>
      <c r="BU90" s="564"/>
      <c r="BV90" s="564"/>
      <c r="BW90" s="564"/>
      <c r="BX90" s="564"/>
      <c r="BY90" s="564"/>
      <c r="BZ90" s="564"/>
      <c r="CA90" s="564"/>
      <c r="CB90" s="564"/>
      <c r="CC90" s="564"/>
      <c r="CD90" s="564"/>
      <c r="CE90" s="564"/>
      <c r="CF90" s="564"/>
      <c r="CG90" s="564"/>
      <c r="CH90" s="564"/>
      <c r="CI90" s="196"/>
      <c r="CJ90" s="121"/>
      <c r="CK90" s="121"/>
      <c r="CL90" s="121"/>
      <c r="CM90" s="121"/>
      <c r="CN90" s="121"/>
      <c r="CO90" s="198"/>
      <c r="CP90" s="139"/>
      <c r="CQ90" s="139"/>
      <c r="CR90" s="202"/>
      <c r="CS90" s="202"/>
      <c r="CT90" s="202"/>
      <c r="CU90" s="202"/>
      <c r="CV90" s="202"/>
      <c r="CW90" s="115"/>
      <c r="CX90" s="386"/>
      <c r="CY90" s="386"/>
      <c r="CZ90" s="386"/>
      <c r="DA90" s="386"/>
      <c r="DB90" s="387"/>
      <c r="DC90" s="386"/>
      <c r="DD90" s="386"/>
      <c r="DE90" s="386"/>
      <c r="DF90" s="386"/>
      <c r="DG90" s="387"/>
      <c r="DH90" s="387"/>
      <c r="DI90" s="387"/>
      <c r="DJ90" s="387"/>
    </row>
    <row r="91" spans="1:114" s="388" customFormat="1" x14ac:dyDescent="0.2">
      <c r="A91" s="740" t="s">
        <v>677</v>
      </c>
      <c r="B91" s="139"/>
      <c r="C91" s="139"/>
      <c r="D91" s="139"/>
      <c r="E91" s="139"/>
      <c r="F91" s="556"/>
      <c r="G91" s="556"/>
      <c r="H91" s="556"/>
      <c r="I91" s="556"/>
      <c r="J91" s="556"/>
      <c r="K91" s="556"/>
      <c r="L91" s="556">
        <f>+Assumptions!$B$113*Assumptions!$B$112</f>
        <v>1000</v>
      </c>
      <c r="M91" s="556">
        <f>+Assumptions!$B$113*Assumptions!$B$112</f>
        <v>1000</v>
      </c>
      <c r="N91" s="556">
        <f>+Assumptions!$B$113*Assumptions!$B$112</f>
        <v>1000</v>
      </c>
      <c r="O91" s="556">
        <f>+Assumptions!$B$113*Assumptions!$B$112</f>
        <v>1000</v>
      </c>
      <c r="P91" s="556">
        <f>+Assumptions!$B$113*Assumptions!$B$112</f>
        <v>1000</v>
      </c>
      <c r="Q91" s="556">
        <f>+Assumptions!$B$113*Assumptions!$B$112</f>
        <v>1000</v>
      </c>
      <c r="R91" s="556">
        <f>+Assumptions!$C$113*Assumptions!$C$112</f>
        <v>2000</v>
      </c>
      <c r="S91" s="556">
        <f>+Assumptions!$C$113*Assumptions!$C$112</f>
        <v>2000</v>
      </c>
      <c r="T91" s="556">
        <f>+Assumptions!$C$113*Assumptions!$C$112</f>
        <v>2000</v>
      </c>
      <c r="U91" s="556">
        <f>+Assumptions!$C$113*Assumptions!$C$112</f>
        <v>2000</v>
      </c>
      <c r="V91" s="556">
        <f>+Assumptions!$C$113*Assumptions!$C$112</f>
        <v>2000</v>
      </c>
      <c r="W91" s="556">
        <f>+Assumptions!$C$113*Assumptions!$C$112</f>
        <v>2000</v>
      </c>
      <c r="X91" s="556">
        <f>+Assumptions!$C$113*Assumptions!$C$112</f>
        <v>2000</v>
      </c>
      <c r="Y91" s="556">
        <f>+Assumptions!$C$113*Assumptions!$C$112</f>
        <v>2000</v>
      </c>
      <c r="Z91" s="556">
        <f>+Assumptions!$C$113*Assumptions!$C$112</f>
        <v>2000</v>
      </c>
      <c r="AA91" s="556">
        <f>+Assumptions!$C$113*Assumptions!$C$112</f>
        <v>2000</v>
      </c>
      <c r="AB91" s="556">
        <f>+Assumptions!$C$113*Assumptions!$C$112</f>
        <v>2000</v>
      </c>
      <c r="AC91" s="556">
        <f>+Assumptions!$C$113*Assumptions!$C$112</f>
        <v>2000</v>
      </c>
      <c r="AD91" s="556">
        <f>+Assumptions!$D$113*Assumptions!$D$112</f>
        <v>7500</v>
      </c>
      <c r="AE91" s="556">
        <f>+Assumptions!$D$113*Assumptions!$D$112</f>
        <v>7500</v>
      </c>
      <c r="AF91" s="556">
        <f>+Assumptions!$D$113*Assumptions!$D$112</f>
        <v>7500</v>
      </c>
      <c r="AG91" s="556">
        <f>+Assumptions!$D$113*Assumptions!$D$112</f>
        <v>7500</v>
      </c>
      <c r="AH91" s="556">
        <f>+Assumptions!$D$113*Assumptions!$D$112</f>
        <v>7500</v>
      </c>
      <c r="AI91" s="556">
        <f>+Assumptions!$D$113*Assumptions!$D$112</f>
        <v>7500</v>
      </c>
      <c r="AJ91" s="556">
        <f>+Assumptions!$D$113*Assumptions!$D$112</f>
        <v>7500</v>
      </c>
      <c r="AK91" s="556">
        <f>+Assumptions!$D$113*Assumptions!$D$112</f>
        <v>7500</v>
      </c>
      <c r="AL91" s="556">
        <f>+Assumptions!$D$113*Assumptions!$D$112</f>
        <v>7500</v>
      </c>
      <c r="AM91" s="556">
        <f>+Assumptions!$D$113*Assumptions!$D$112</f>
        <v>7500</v>
      </c>
      <c r="AN91" s="556">
        <f>+Assumptions!$D$113*Assumptions!$D$112</f>
        <v>7500</v>
      </c>
      <c r="AO91" s="556">
        <f>+Assumptions!$D$113*Assumptions!$D$112</f>
        <v>7500</v>
      </c>
      <c r="AP91" s="556">
        <f>+Assumptions!$E$113*Assumptions!$E$112</f>
        <v>9000</v>
      </c>
      <c r="AQ91" s="556">
        <f>+Assumptions!$E$113*Assumptions!$E$112</f>
        <v>9000</v>
      </c>
      <c r="AR91" s="556">
        <f>+Assumptions!$E$113*Assumptions!$E$112</f>
        <v>9000</v>
      </c>
      <c r="AS91" s="556">
        <f>+Assumptions!$E$113*Assumptions!$E$112</f>
        <v>9000</v>
      </c>
      <c r="AT91" s="556">
        <f>+Assumptions!$E$113*Assumptions!$E$112</f>
        <v>9000</v>
      </c>
      <c r="AU91" s="556">
        <f>+Assumptions!$E$113*Assumptions!$E$112</f>
        <v>9000</v>
      </c>
      <c r="AV91" s="556">
        <f>+Assumptions!$E$113*Assumptions!$E$112</f>
        <v>9000</v>
      </c>
      <c r="AW91" s="556">
        <f>+Assumptions!$E$113*Assumptions!$E$112</f>
        <v>9000</v>
      </c>
      <c r="AX91" s="556">
        <f>+Assumptions!$E$113*Assumptions!$E$112</f>
        <v>9000</v>
      </c>
      <c r="AY91" s="556">
        <f>+Assumptions!$E$113*Assumptions!$E$112</f>
        <v>9000</v>
      </c>
      <c r="AZ91" s="556">
        <f>+Assumptions!$E$113*Assumptions!$E$112</f>
        <v>9000</v>
      </c>
      <c r="BA91" s="556">
        <f>+Assumptions!$E$113*Assumptions!$E$112</f>
        <v>9000</v>
      </c>
      <c r="BB91" s="556">
        <f>+Assumptions!$F$113*Assumptions!$F$112</f>
        <v>14000</v>
      </c>
      <c r="BC91" s="556">
        <f>+Assumptions!$F$113*Assumptions!$F$112</f>
        <v>14000</v>
      </c>
      <c r="BD91" s="556">
        <f>+Assumptions!$F$113*Assumptions!$F$112</f>
        <v>14000</v>
      </c>
      <c r="BE91" s="556">
        <f>+Assumptions!$F$113*Assumptions!$F$112</f>
        <v>14000</v>
      </c>
      <c r="BF91" s="556">
        <f>+Assumptions!$F$113*Assumptions!$F$112</f>
        <v>14000</v>
      </c>
      <c r="BG91" s="556">
        <f>+Assumptions!$F$113*Assumptions!$F$112</f>
        <v>14000</v>
      </c>
      <c r="BH91" s="556">
        <f>+Assumptions!$F$113*Assumptions!$F$112</f>
        <v>14000</v>
      </c>
      <c r="BI91" s="556">
        <f>+Assumptions!$F$113*Assumptions!$F$112</f>
        <v>14000</v>
      </c>
      <c r="BJ91" s="556">
        <f>+Assumptions!$F$113*Assumptions!$F$112</f>
        <v>14000</v>
      </c>
      <c r="BK91" s="556">
        <f>+Assumptions!$F$113*Assumptions!$F$112</f>
        <v>14000</v>
      </c>
      <c r="BL91" s="556">
        <f>+Assumptions!$F$113*Assumptions!$F$112</f>
        <v>14000</v>
      </c>
      <c r="BM91" s="556">
        <f>+Assumptions!$F$113*Assumptions!$F$112</f>
        <v>14000</v>
      </c>
      <c r="BN91" s="201"/>
      <c r="BO91" s="564">
        <f t="shared" ref="BO91" si="362">SUM(F91:H91)</f>
        <v>0</v>
      </c>
      <c r="BP91" s="564">
        <f t="shared" ref="BP91" si="363">SUM(I91:K91)</f>
        <v>0</v>
      </c>
      <c r="BQ91" s="564">
        <f t="shared" ref="BQ91" si="364">SUM(L91:N91)</f>
        <v>3000</v>
      </c>
      <c r="BR91" s="564">
        <f t="shared" ref="BR91" si="365">SUM(O91:Q91)</f>
        <v>3000</v>
      </c>
      <c r="BS91" s="564">
        <f t="shared" ref="BS91" si="366">SUM(R91:T91)</f>
        <v>6000</v>
      </c>
      <c r="BT91" s="564">
        <f t="shared" ref="BT91" si="367">SUM(U91:W91)</f>
        <v>6000</v>
      </c>
      <c r="BU91" s="564">
        <f t="shared" ref="BU91" si="368">SUM(X91:Z91)</f>
        <v>6000</v>
      </c>
      <c r="BV91" s="564">
        <f t="shared" ref="BV91" si="369">SUM(AA91:AC91)</f>
        <v>6000</v>
      </c>
      <c r="BW91" s="564">
        <f t="shared" ref="BW91" si="370">SUM(AD91:AF91)</f>
        <v>22500</v>
      </c>
      <c r="BX91" s="564">
        <f t="shared" ref="BX91" si="371">SUM(AG91:AI91)</f>
        <v>22500</v>
      </c>
      <c r="BY91" s="564">
        <f t="shared" ref="BY91" si="372">SUM(AJ91:AL91)</f>
        <v>22500</v>
      </c>
      <c r="BZ91" s="564">
        <f t="shared" ref="BZ91" si="373">SUM(AM91:AO91)</f>
        <v>22500</v>
      </c>
      <c r="CA91" s="564">
        <f t="shared" ref="CA91" si="374">SUM(AP91:AR91)</f>
        <v>27000</v>
      </c>
      <c r="CB91" s="564">
        <f t="shared" ref="CB91" si="375">SUM(AS91:AU91)</f>
        <v>27000</v>
      </c>
      <c r="CC91" s="564">
        <f t="shared" ref="CC91" si="376">SUM(AV91:AX91)</f>
        <v>27000</v>
      </c>
      <c r="CD91" s="564">
        <f t="shared" ref="CD91" si="377">SUM(AY91:BA91)</f>
        <v>27000</v>
      </c>
      <c r="CE91" s="564">
        <f t="shared" ref="CE91" si="378">SUM(BB91:BD91)</f>
        <v>42000</v>
      </c>
      <c r="CF91" s="564">
        <f t="shared" ref="CF91" si="379">SUM(BE91:BG91)</f>
        <v>42000</v>
      </c>
      <c r="CG91" s="564">
        <f t="shared" ref="CG91" si="380">SUM(BH91:BJ91)</f>
        <v>42000</v>
      </c>
      <c r="CH91" s="564">
        <f>SUM(BK91:BM91)</f>
        <v>42000</v>
      </c>
      <c r="CI91" s="196"/>
      <c r="CJ91" s="121">
        <f t="shared" ref="CJ91" si="381">SUM(BO91:BR91)</f>
        <v>6000</v>
      </c>
      <c r="CK91" s="121">
        <f t="shared" ref="CK91" si="382">SUM(BS91:BV91)</f>
        <v>24000</v>
      </c>
      <c r="CL91" s="121">
        <f t="shared" ref="CL91" si="383">SUM(BW91:BZ91)</f>
        <v>90000</v>
      </c>
      <c r="CM91" s="121">
        <f t="shared" ref="CM91" si="384">SUM(CA91:CD91)</f>
        <v>108000</v>
      </c>
      <c r="CN91" s="121">
        <f t="shared" ref="CN91" si="385">SUM(CE91:CH91)</f>
        <v>168000</v>
      </c>
      <c r="CO91" s="198"/>
      <c r="CP91" s="139"/>
      <c r="CQ91" s="139"/>
      <c r="CR91" s="202"/>
      <c r="CS91" s="202"/>
      <c r="CT91" s="202"/>
      <c r="CU91" s="202"/>
      <c r="CV91" s="202"/>
      <c r="CW91" s="115"/>
      <c r="CX91" s="386"/>
      <c r="CY91" s="386"/>
      <c r="CZ91" s="386"/>
      <c r="DA91" s="386"/>
      <c r="DB91" s="387"/>
      <c r="DC91" s="386"/>
      <c r="DD91" s="386"/>
      <c r="DE91" s="386"/>
      <c r="DF91" s="386"/>
      <c r="DG91" s="387"/>
      <c r="DH91" s="387"/>
      <c r="DI91" s="387"/>
      <c r="DJ91" s="387"/>
    </row>
    <row r="92" spans="1:114" s="388" customFormat="1" x14ac:dyDescent="0.2">
      <c r="A92" s="284"/>
      <c r="B92" s="139"/>
      <c r="C92" s="139"/>
      <c r="D92" s="139"/>
      <c r="E92" s="139"/>
      <c r="F92" s="556"/>
      <c r="G92" s="556"/>
      <c r="H92" s="556"/>
      <c r="I92" s="556"/>
      <c r="J92" s="556"/>
      <c r="K92" s="556"/>
      <c r="L92" s="556"/>
      <c r="M92" s="556"/>
      <c r="N92" s="556"/>
      <c r="O92" s="556"/>
      <c r="P92" s="556"/>
      <c r="Q92" s="556"/>
      <c r="R92" s="556"/>
      <c r="S92" s="556"/>
      <c r="T92" s="556"/>
      <c r="U92" s="556"/>
      <c r="V92" s="556"/>
      <c r="W92" s="556"/>
      <c r="X92" s="556"/>
      <c r="Y92" s="556"/>
      <c r="Z92" s="556"/>
      <c r="AA92" s="556"/>
      <c r="AB92" s="556"/>
      <c r="AC92" s="556"/>
      <c r="AD92" s="556"/>
      <c r="AE92" s="556"/>
      <c r="AF92" s="556"/>
      <c r="AG92" s="556"/>
      <c r="AH92" s="556"/>
      <c r="AI92" s="556"/>
      <c r="AJ92" s="556"/>
      <c r="AK92" s="556"/>
      <c r="AL92" s="556"/>
      <c r="AM92" s="556"/>
      <c r="AN92" s="556"/>
      <c r="AO92" s="556"/>
      <c r="AP92" s="556"/>
      <c r="AQ92" s="556"/>
      <c r="AR92" s="556"/>
      <c r="AS92" s="556"/>
      <c r="AT92" s="556"/>
      <c r="AU92" s="556"/>
      <c r="AV92" s="556"/>
      <c r="AW92" s="556"/>
      <c r="AX92" s="556"/>
      <c r="AY92" s="556"/>
      <c r="AZ92" s="556"/>
      <c r="BA92" s="556"/>
      <c r="BB92" s="556"/>
      <c r="BC92" s="556"/>
      <c r="BD92" s="556"/>
      <c r="BE92" s="556"/>
      <c r="BF92" s="556"/>
      <c r="BG92" s="556"/>
      <c r="BH92" s="556"/>
      <c r="BI92" s="556"/>
      <c r="BJ92" s="556"/>
      <c r="BK92" s="556"/>
      <c r="BL92" s="556"/>
      <c r="BM92" s="556"/>
      <c r="BN92" s="201"/>
      <c r="BO92" s="564"/>
      <c r="BP92" s="564"/>
      <c r="BQ92" s="564"/>
      <c r="BR92" s="564"/>
      <c r="BS92" s="564"/>
      <c r="BT92" s="564"/>
      <c r="BU92" s="564"/>
      <c r="BV92" s="564"/>
      <c r="BW92" s="564"/>
      <c r="BX92" s="564"/>
      <c r="BY92" s="564"/>
      <c r="BZ92" s="564"/>
      <c r="CA92" s="564"/>
      <c r="CB92" s="564"/>
      <c r="CC92" s="564"/>
      <c r="CD92" s="564"/>
      <c r="CE92" s="564"/>
      <c r="CF92" s="564"/>
      <c r="CG92" s="564"/>
      <c r="CH92" s="564"/>
      <c r="CI92" s="196"/>
      <c r="CJ92" s="121"/>
      <c r="CK92" s="121"/>
      <c r="CL92" s="121"/>
      <c r="CM92" s="121"/>
      <c r="CN92" s="121"/>
      <c r="CO92" s="198"/>
      <c r="CP92" s="139"/>
      <c r="CQ92" s="139"/>
      <c r="CR92" s="202"/>
      <c r="CS92" s="202"/>
      <c r="CT92" s="202"/>
      <c r="CU92" s="202"/>
      <c r="CV92" s="202"/>
      <c r="CW92" s="115"/>
      <c r="CX92" s="386"/>
      <c r="CY92" s="386"/>
      <c r="CZ92" s="386"/>
      <c r="DA92" s="386"/>
      <c r="DB92" s="387"/>
      <c r="DC92" s="386"/>
      <c r="DD92" s="386"/>
      <c r="DE92" s="386"/>
      <c r="DF92" s="386"/>
      <c r="DG92" s="387"/>
      <c r="DH92" s="387"/>
      <c r="DI92" s="387"/>
      <c r="DJ92" s="387"/>
    </row>
    <row r="93" spans="1:114" s="388" customFormat="1" ht="14.25" x14ac:dyDescent="0.2">
      <c r="A93" s="844" t="s">
        <v>629</v>
      </c>
      <c r="B93" s="139"/>
      <c r="C93" s="139"/>
      <c r="D93" s="139"/>
      <c r="E93" s="139"/>
      <c r="F93" s="556"/>
      <c r="G93" s="556"/>
      <c r="H93" s="556"/>
      <c r="I93" s="556"/>
      <c r="J93" s="556"/>
      <c r="K93" s="556"/>
      <c r="L93" s="556"/>
      <c r="M93" s="556"/>
      <c r="N93" s="556"/>
      <c r="O93" s="556"/>
      <c r="P93" s="556"/>
      <c r="Q93" s="556"/>
      <c r="R93" s="556"/>
      <c r="S93" s="556"/>
      <c r="T93" s="556"/>
      <c r="U93" s="556"/>
      <c r="V93" s="556"/>
      <c r="W93" s="556"/>
      <c r="X93" s="556"/>
      <c r="Y93" s="556"/>
      <c r="Z93" s="556"/>
      <c r="AA93" s="556"/>
      <c r="AB93" s="556"/>
      <c r="AC93" s="556"/>
      <c r="AD93" s="556"/>
      <c r="AE93" s="556"/>
      <c r="AF93" s="556"/>
      <c r="AG93" s="556"/>
      <c r="AH93" s="556"/>
      <c r="AI93" s="556"/>
      <c r="AJ93" s="556"/>
      <c r="AK93" s="556"/>
      <c r="AL93" s="556"/>
      <c r="AM93" s="556"/>
      <c r="AN93" s="556"/>
      <c r="AO93" s="556"/>
      <c r="AP93" s="556"/>
      <c r="AQ93" s="556"/>
      <c r="AR93" s="556"/>
      <c r="AS93" s="556"/>
      <c r="AT93" s="556"/>
      <c r="AU93" s="556"/>
      <c r="AV93" s="556"/>
      <c r="AW93" s="556"/>
      <c r="AX93" s="556"/>
      <c r="AY93" s="556"/>
      <c r="AZ93" s="556"/>
      <c r="BA93" s="556"/>
      <c r="BB93" s="556"/>
      <c r="BC93" s="556"/>
      <c r="BD93" s="556"/>
      <c r="BE93" s="556"/>
      <c r="BF93" s="556"/>
      <c r="BG93" s="556"/>
      <c r="BH93" s="556"/>
      <c r="BI93" s="556"/>
      <c r="BJ93" s="556"/>
      <c r="BK93" s="556"/>
      <c r="BL93" s="556"/>
      <c r="BM93" s="556"/>
      <c r="BN93" s="201"/>
      <c r="BO93" s="564"/>
      <c r="BP93" s="564"/>
      <c r="BQ93" s="564"/>
      <c r="BR93" s="564"/>
      <c r="BS93" s="564"/>
      <c r="BT93" s="564"/>
      <c r="BU93" s="564"/>
      <c r="BV93" s="564"/>
      <c r="BW93" s="564"/>
      <c r="BX93" s="564"/>
      <c r="BY93" s="564"/>
      <c r="BZ93" s="564"/>
      <c r="CA93" s="564"/>
      <c r="CB93" s="564"/>
      <c r="CC93" s="564"/>
      <c r="CD93" s="564"/>
      <c r="CE93" s="564"/>
      <c r="CF93" s="564"/>
      <c r="CG93" s="564"/>
      <c r="CH93" s="564"/>
      <c r="CI93" s="196"/>
      <c r="CJ93" s="121"/>
      <c r="CK93" s="121"/>
      <c r="CL93" s="121"/>
      <c r="CM93" s="121"/>
      <c r="CN93" s="121"/>
      <c r="CO93" s="198"/>
      <c r="CP93" s="139"/>
      <c r="CQ93" s="139"/>
      <c r="CR93" s="202"/>
      <c r="CS93" s="202"/>
      <c r="CT93" s="202"/>
      <c r="CU93" s="202"/>
      <c r="CV93" s="202"/>
      <c r="CW93" s="115"/>
      <c r="CX93" s="386"/>
      <c r="CY93" s="386"/>
      <c r="CZ93" s="386"/>
      <c r="DA93" s="386"/>
      <c r="DB93" s="387"/>
      <c r="DC93" s="386"/>
      <c r="DD93" s="386"/>
      <c r="DE93" s="386"/>
      <c r="DF93" s="386"/>
      <c r="DG93" s="387"/>
      <c r="DH93" s="387"/>
      <c r="DI93" s="387"/>
      <c r="DJ93" s="387"/>
    </row>
    <row r="94" spans="1:114" s="388" customFormat="1" x14ac:dyDescent="0.2">
      <c r="A94" s="740" t="s">
        <v>678</v>
      </c>
      <c r="B94" s="139"/>
      <c r="C94" s="139"/>
      <c r="D94" s="139"/>
      <c r="E94" s="139"/>
      <c r="F94" s="573">
        <f t="shared" ref="F94:AK94" si="386">IF(ISNA(VLOOKUP(F2,EventRevenue,3,FALSE)),0,VLOOKUP(F2,EventRevenue,3,FALSE))</f>
        <v>0</v>
      </c>
      <c r="G94" s="573">
        <f t="shared" si="386"/>
        <v>0</v>
      </c>
      <c r="H94" s="573">
        <f t="shared" si="386"/>
        <v>0</v>
      </c>
      <c r="I94" s="573">
        <f t="shared" si="386"/>
        <v>0</v>
      </c>
      <c r="J94" s="573">
        <f t="shared" si="386"/>
        <v>0</v>
      </c>
      <c r="K94" s="573">
        <f t="shared" si="386"/>
        <v>0</v>
      </c>
      <c r="L94" s="573">
        <f t="shared" si="386"/>
        <v>0</v>
      </c>
      <c r="M94" s="573">
        <f t="shared" si="386"/>
        <v>0</v>
      </c>
      <c r="N94" s="573">
        <f t="shared" si="386"/>
        <v>0</v>
      </c>
      <c r="O94" s="573">
        <f t="shared" si="386"/>
        <v>0</v>
      </c>
      <c r="P94" s="573">
        <f t="shared" si="386"/>
        <v>0</v>
      </c>
      <c r="Q94" s="573">
        <f t="shared" si="386"/>
        <v>0</v>
      </c>
      <c r="R94" s="573">
        <f t="shared" si="386"/>
        <v>0</v>
      </c>
      <c r="S94" s="573">
        <f t="shared" si="386"/>
        <v>0</v>
      </c>
      <c r="T94" s="573">
        <f t="shared" si="386"/>
        <v>10000</v>
      </c>
      <c r="U94" s="573">
        <f t="shared" si="386"/>
        <v>10000</v>
      </c>
      <c r="V94" s="573">
        <f t="shared" si="386"/>
        <v>10000</v>
      </c>
      <c r="W94" s="573">
        <f t="shared" si="386"/>
        <v>10000</v>
      </c>
      <c r="X94" s="573">
        <f t="shared" si="386"/>
        <v>10000</v>
      </c>
      <c r="Y94" s="573">
        <f t="shared" si="386"/>
        <v>10000</v>
      </c>
      <c r="Z94" s="573">
        <f t="shared" si="386"/>
        <v>10000</v>
      </c>
      <c r="AA94" s="573">
        <f t="shared" si="386"/>
        <v>10000</v>
      </c>
      <c r="AB94" s="573">
        <f t="shared" si="386"/>
        <v>0</v>
      </c>
      <c r="AC94" s="573">
        <f t="shared" si="386"/>
        <v>0</v>
      </c>
      <c r="AD94" s="573">
        <f t="shared" si="386"/>
        <v>0</v>
      </c>
      <c r="AE94" s="573">
        <f t="shared" si="386"/>
        <v>0</v>
      </c>
      <c r="AF94" s="573">
        <f t="shared" si="386"/>
        <v>18000</v>
      </c>
      <c r="AG94" s="573">
        <f t="shared" si="386"/>
        <v>18000</v>
      </c>
      <c r="AH94" s="573">
        <f t="shared" si="386"/>
        <v>18000</v>
      </c>
      <c r="AI94" s="573">
        <f t="shared" si="386"/>
        <v>18000</v>
      </c>
      <c r="AJ94" s="573">
        <f t="shared" si="386"/>
        <v>18000</v>
      </c>
      <c r="AK94" s="573">
        <f t="shared" si="386"/>
        <v>18000</v>
      </c>
      <c r="AL94" s="573">
        <f t="shared" ref="AL94:BM94" si="387">IF(ISNA(VLOOKUP(AL2,EventRevenue,3,FALSE)),0,VLOOKUP(AL2,EventRevenue,3,FALSE))</f>
        <v>18000</v>
      </c>
      <c r="AM94" s="573">
        <f t="shared" si="387"/>
        <v>18000</v>
      </c>
      <c r="AN94" s="573">
        <f t="shared" si="387"/>
        <v>0</v>
      </c>
      <c r="AO94" s="573">
        <f t="shared" si="387"/>
        <v>0</v>
      </c>
      <c r="AP94" s="573">
        <f t="shared" si="387"/>
        <v>0</v>
      </c>
      <c r="AQ94" s="573">
        <f t="shared" si="387"/>
        <v>0</v>
      </c>
      <c r="AR94" s="573">
        <f t="shared" si="387"/>
        <v>30000</v>
      </c>
      <c r="AS94" s="573">
        <f t="shared" si="387"/>
        <v>30000</v>
      </c>
      <c r="AT94" s="573">
        <f t="shared" si="387"/>
        <v>30000</v>
      </c>
      <c r="AU94" s="573">
        <f t="shared" si="387"/>
        <v>30000</v>
      </c>
      <c r="AV94" s="573">
        <f t="shared" si="387"/>
        <v>30000</v>
      </c>
      <c r="AW94" s="573">
        <f t="shared" si="387"/>
        <v>30000</v>
      </c>
      <c r="AX94" s="573">
        <f t="shared" si="387"/>
        <v>30000</v>
      </c>
      <c r="AY94" s="573">
        <f t="shared" si="387"/>
        <v>30000</v>
      </c>
      <c r="AZ94" s="573">
        <f t="shared" si="387"/>
        <v>0</v>
      </c>
      <c r="BA94" s="573">
        <f t="shared" si="387"/>
        <v>0</v>
      </c>
      <c r="BB94" s="573">
        <f t="shared" si="387"/>
        <v>0</v>
      </c>
      <c r="BC94" s="573">
        <f t="shared" si="387"/>
        <v>0</v>
      </c>
      <c r="BD94" s="573">
        <f t="shared" si="387"/>
        <v>50000</v>
      </c>
      <c r="BE94" s="573">
        <f t="shared" si="387"/>
        <v>50000</v>
      </c>
      <c r="BF94" s="573">
        <f t="shared" si="387"/>
        <v>50000</v>
      </c>
      <c r="BG94" s="573">
        <f t="shared" si="387"/>
        <v>50000</v>
      </c>
      <c r="BH94" s="573">
        <f t="shared" si="387"/>
        <v>50000</v>
      </c>
      <c r="BI94" s="573">
        <f t="shared" si="387"/>
        <v>50000</v>
      </c>
      <c r="BJ94" s="573">
        <f t="shared" si="387"/>
        <v>50000</v>
      </c>
      <c r="BK94" s="573">
        <f t="shared" si="387"/>
        <v>50000</v>
      </c>
      <c r="BL94" s="573">
        <f t="shared" si="387"/>
        <v>0</v>
      </c>
      <c r="BM94" s="573">
        <f t="shared" si="387"/>
        <v>0</v>
      </c>
      <c r="BN94" s="201"/>
      <c r="BO94" s="564">
        <f t="shared" ref="BO94" si="388">SUM(F94:H94)</f>
        <v>0</v>
      </c>
      <c r="BP94" s="564">
        <f t="shared" ref="BP94" si="389">SUM(I94:K94)</f>
        <v>0</v>
      </c>
      <c r="BQ94" s="564">
        <f t="shared" ref="BQ94" si="390">SUM(L94:N94)</f>
        <v>0</v>
      </c>
      <c r="BR94" s="564">
        <f t="shared" ref="BR94" si="391">SUM(O94:Q94)</f>
        <v>0</v>
      </c>
      <c r="BS94" s="564">
        <f t="shared" ref="BS94" si="392">SUM(R94:T94)</f>
        <v>10000</v>
      </c>
      <c r="BT94" s="564">
        <f t="shared" ref="BT94" si="393">SUM(U94:W94)</f>
        <v>30000</v>
      </c>
      <c r="BU94" s="564">
        <f t="shared" ref="BU94" si="394">SUM(X94:Z94)</f>
        <v>30000</v>
      </c>
      <c r="BV94" s="564">
        <f t="shared" ref="BV94" si="395">SUM(AA94:AC94)</f>
        <v>10000</v>
      </c>
      <c r="BW94" s="564">
        <f t="shared" ref="BW94" si="396">SUM(AD94:AF94)</f>
        <v>18000</v>
      </c>
      <c r="BX94" s="564">
        <f t="shared" ref="BX94" si="397">SUM(AG94:AI94)</f>
        <v>54000</v>
      </c>
      <c r="BY94" s="564">
        <f t="shared" ref="BY94" si="398">SUM(AJ94:AL94)</f>
        <v>54000</v>
      </c>
      <c r="BZ94" s="564">
        <f t="shared" ref="BZ94" si="399">SUM(AM94:AO94)</f>
        <v>18000</v>
      </c>
      <c r="CA94" s="564">
        <f t="shared" ref="CA94" si="400">SUM(AP94:AR94)</f>
        <v>30000</v>
      </c>
      <c r="CB94" s="564">
        <f t="shared" ref="CB94" si="401">SUM(AS94:AU94)</f>
        <v>90000</v>
      </c>
      <c r="CC94" s="564">
        <f t="shared" ref="CC94" si="402">SUM(AV94:AX94)</f>
        <v>90000</v>
      </c>
      <c r="CD94" s="564">
        <f t="shared" ref="CD94" si="403">SUM(AY94:BA94)</f>
        <v>30000</v>
      </c>
      <c r="CE94" s="564">
        <f t="shared" ref="CE94" si="404">SUM(BB94:BD94)</f>
        <v>50000</v>
      </c>
      <c r="CF94" s="564">
        <f t="shared" ref="CF94" si="405">SUM(BE94:BG94)</f>
        <v>150000</v>
      </c>
      <c r="CG94" s="564">
        <f t="shared" ref="CG94" si="406">SUM(BH94:BJ94)</f>
        <v>150000</v>
      </c>
      <c r="CH94" s="564">
        <f>SUM(BK94:BM94)</f>
        <v>50000</v>
      </c>
      <c r="CI94" s="196"/>
      <c r="CJ94" s="121">
        <f t="shared" ref="CJ94" si="407">SUM(BO94:BR94)</f>
        <v>0</v>
      </c>
      <c r="CK94" s="121">
        <f t="shared" ref="CK94" si="408">SUM(BS94:BV94)</f>
        <v>80000</v>
      </c>
      <c r="CL94" s="121">
        <f t="shared" ref="CL94" si="409">SUM(BW94:BZ94)</f>
        <v>144000</v>
      </c>
      <c r="CM94" s="121">
        <f t="shared" ref="CM94" si="410">SUM(CA94:CD94)</f>
        <v>240000</v>
      </c>
      <c r="CN94" s="121">
        <f t="shared" ref="CN94" si="411">SUM(CE94:CH94)</f>
        <v>400000</v>
      </c>
      <c r="CO94" s="198"/>
      <c r="CP94" s="139"/>
      <c r="CQ94" s="139"/>
      <c r="CR94" s="202"/>
      <c r="CS94" s="202"/>
      <c r="CT94" s="202"/>
      <c r="CU94" s="202"/>
      <c r="CV94" s="202"/>
      <c r="CW94" s="115"/>
      <c r="CX94" s="386"/>
      <c r="CY94" s="386"/>
      <c r="CZ94" s="386"/>
      <c r="DA94" s="386"/>
      <c r="DB94" s="387"/>
      <c r="DC94" s="386"/>
      <c r="DD94" s="386"/>
      <c r="DE94" s="386"/>
      <c r="DF94" s="386"/>
      <c r="DG94" s="387"/>
      <c r="DH94" s="387"/>
      <c r="DI94" s="387"/>
      <c r="DJ94" s="387"/>
    </row>
    <row r="95" spans="1:114" s="388" customFormat="1" x14ac:dyDescent="0.2">
      <c r="A95" s="284"/>
      <c r="B95" s="139"/>
      <c r="C95" s="139"/>
      <c r="D95" s="139"/>
      <c r="E95" s="139"/>
      <c r="F95" s="556"/>
      <c r="G95" s="556"/>
      <c r="H95" s="556"/>
      <c r="I95" s="556"/>
      <c r="J95" s="556"/>
      <c r="K95" s="556"/>
      <c r="L95" s="556"/>
      <c r="M95" s="556"/>
      <c r="N95" s="556"/>
      <c r="O95" s="556"/>
      <c r="P95" s="556"/>
      <c r="Q95" s="556"/>
      <c r="R95" s="556"/>
      <c r="S95" s="556"/>
      <c r="T95" s="556"/>
      <c r="U95" s="556"/>
      <c r="V95" s="556"/>
      <c r="W95" s="556"/>
      <c r="X95" s="556"/>
      <c r="Y95" s="556"/>
      <c r="Z95" s="556"/>
      <c r="AA95" s="556"/>
      <c r="AB95" s="556"/>
      <c r="AC95" s="556"/>
      <c r="AD95" s="556"/>
      <c r="AE95" s="556"/>
      <c r="AF95" s="556"/>
      <c r="AG95" s="556"/>
      <c r="AH95" s="556"/>
      <c r="AI95" s="556"/>
      <c r="AJ95" s="556"/>
      <c r="AK95" s="556"/>
      <c r="AL95" s="556"/>
      <c r="AM95" s="556"/>
      <c r="AN95" s="556"/>
      <c r="AO95" s="556"/>
      <c r="AP95" s="556"/>
      <c r="AQ95" s="556"/>
      <c r="AR95" s="556"/>
      <c r="AS95" s="556"/>
      <c r="AT95" s="556"/>
      <c r="AU95" s="556"/>
      <c r="AV95" s="556"/>
      <c r="AW95" s="556"/>
      <c r="AX95" s="556"/>
      <c r="AY95" s="556"/>
      <c r="AZ95" s="556"/>
      <c r="BA95" s="556"/>
      <c r="BB95" s="556"/>
      <c r="BC95" s="556"/>
      <c r="BD95" s="556"/>
      <c r="BE95" s="556"/>
      <c r="BF95" s="556"/>
      <c r="BG95" s="556"/>
      <c r="BH95" s="556"/>
      <c r="BI95" s="556"/>
      <c r="BJ95" s="556"/>
      <c r="BK95" s="556"/>
      <c r="BL95" s="556"/>
      <c r="BM95" s="556"/>
      <c r="BN95" s="201"/>
      <c r="BO95" s="564"/>
      <c r="BP95" s="564"/>
      <c r="BQ95" s="564"/>
      <c r="BR95" s="564"/>
      <c r="BS95" s="564"/>
      <c r="BT95" s="564"/>
      <c r="BU95" s="564"/>
      <c r="BV95" s="564"/>
      <c r="BW95" s="564"/>
      <c r="BX95" s="564"/>
      <c r="BY95" s="564"/>
      <c r="BZ95" s="564"/>
      <c r="CA95" s="564"/>
      <c r="CB95" s="564"/>
      <c r="CC95" s="564"/>
      <c r="CD95" s="564"/>
      <c r="CE95" s="564"/>
      <c r="CF95" s="564"/>
      <c r="CG95" s="564"/>
      <c r="CH95" s="564"/>
      <c r="CI95" s="196"/>
      <c r="CJ95" s="121"/>
      <c r="CK95" s="121"/>
      <c r="CL95" s="121"/>
      <c r="CM95" s="121"/>
      <c r="CN95" s="121"/>
      <c r="CO95" s="198"/>
      <c r="CP95" s="139"/>
      <c r="CQ95" s="139"/>
      <c r="CR95" s="202"/>
      <c r="CS95" s="202"/>
      <c r="CT95" s="202"/>
      <c r="CU95" s="202"/>
      <c r="CV95" s="202"/>
      <c r="CW95" s="115"/>
      <c r="CX95" s="386"/>
      <c r="CY95" s="386"/>
      <c r="CZ95" s="386"/>
      <c r="DA95" s="386"/>
      <c r="DB95" s="387"/>
      <c r="DC95" s="386"/>
      <c r="DD95" s="386"/>
      <c r="DE95" s="386"/>
      <c r="DF95" s="386"/>
      <c r="DG95" s="387"/>
      <c r="DH95" s="387"/>
      <c r="DI95" s="387"/>
      <c r="DJ95" s="387"/>
    </row>
    <row r="96" spans="1:114" s="388" customFormat="1" ht="14.25" x14ac:dyDescent="0.2">
      <c r="A96" s="844" t="s">
        <v>627</v>
      </c>
      <c r="B96" s="139"/>
      <c r="C96" s="139"/>
      <c r="D96" s="139"/>
      <c r="E96" s="139"/>
      <c r="F96" s="556"/>
      <c r="G96" s="556"/>
      <c r="H96" s="556"/>
      <c r="I96" s="556"/>
      <c r="J96" s="556"/>
      <c r="K96" s="556"/>
      <c r="L96" s="556"/>
      <c r="M96" s="556"/>
      <c r="N96" s="556"/>
      <c r="O96" s="556"/>
      <c r="P96" s="556"/>
      <c r="Q96" s="556"/>
      <c r="R96" s="556"/>
      <c r="S96" s="556"/>
      <c r="T96" s="556"/>
      <c r="U96" s="556"/>
      <c r="V96" s="556"/>
      <c r="W96" s="556"/>
      <c r="X96" s="556"/>
      <c r="Y96" s="556"/>
      <c r="Z96" s="556"/>
      <c r="AA96" s="556"/>
      <c r="AB96" s="556"/>
      <c r="AC96" s="556"/>
      <c r="AD96" s="556"/>
      <c r="AE96" s="556"/>
      <c r="AF96" s="556"/>
      <c r="AG96" s="556"/>
      <c r="AH96" s="556"/>
      <c r="AI96" s="556"/>
      <c r="AJ96" s="556"/>
      <c r="AK96" s="556"/>
      <c r="AL96" s="556"/>
      <c r="AM96" s="556"/>
      <c r="AN96" s="556"/>
      <c r="AO96" s="556"/>
      <c r="AP96" s="556"/>
      <c r="AQ96" s="556"/>
      <c r="AR96" s="556"/>
      <c r="AS96" s="556"/>
      <c r="AT96" s="556"/>
      <c r="AU96" s="556"/>
      <c r="AV96" s="556"/>
      <c r="AW96" s="556"/>
      <c r="AX96" s="556"/>
      <c r="AY96" s="556"/>
      <c r="AZ96" s="556"/>
      <c r="BA96" s="556"/>
      <c r="BB96" s="556"/>
      <c r="BC96" s="556"/>
      <c r="BD96" s="556"/>
      <c r="BE96" s="556"/>
      <c r="BF96" s="556"/>
      <c r="BG96" s="556"/>
      <c r="BH96" s="556"/>
      <c r="BI96" s="556"/>
      <c r="BJ96" s="556"/>
      <c r="BK96" s="556"/>
      <c r="BL96" s="556"/>
      <c r="BM96" s="556"/>
      <c r="BN96" s="201"/>
      <c r="BO96" s="564"/>
      <c r="BP96" s="564"/>
      <c r="BQ96" s="564"/>
      <c r="BR96" s="564"/>
      <c r="BS96" s="564"/>
      <c r="BT96" s="564"/>
      <c r="BU96" s="564"/>
      <c r="BV96" s="564"/>
      <c r="BW96" s="564"/>
      <c r="BX96" s="564"/>
      <c r="BY96" s="564"/>
      <c r="BZ96" s="564"/>
      <c r="CA96" s="564"/>
      <c r="CB96" s="564"/>
      <c r="CC96" s="564"/>
      <c r="CD96" s="564"/>
      <c r="CE96" s="564"/>
      <c r="CF96" s="564"/>
      <c r="CG96" s="564"/>
      <c r="CH96" s="564"/>
      <c r="CI96" s="196"/>
      <c r="CJ96" s="121"/>
      <c r="CK96" s="121"/>
      <c r="CL96" s="121"/>
      <c r="CM96" s="121"/>
      <c r="CN96" s="121"/>
      <c r="CO96" s="198"/>
      <c r="CP96" s="139"/>
      <c r="CQ96" s="139"/>
      <c r="CR96" s="202"/>
      <c r="CS96" s="202"/>
      <c r="CT96" s="202"/>
      <c r="CU96" s="202"/>
      <c r="CV96" s="202"/>
      <c r="CW96" s="115"/>
      <c r="CX96" s="386"/>
      <c r="CY96" s="386"/>
      <c r="CZ96" s="386"/>
      <c r="DA96" s="386"/>
      <c r="DB96" s="387"/>
      <c r="DC96" s="386"/>
      <c r="DD96" s="386"/>
      <c r="DE96" s="386"/>
      <c r="DF96" s="386"/>
      <c r="DG96" s="387"/>
      <c r="DH96" s="387"/>
      <c r="DI96" s="387"/>
      <c r="DJ96" s="387"/>
    </row>
    <row r="97" spans="1:114" s="388" customFormat="1" x14ac:dyDescent="0.2">
      <c r="A97" s="740" t="s">
        <v>680</v>
      </c>
      <c r="B97" s="139"/>
      <c r="C97" s="139"/>
      <c r="D97" s="139"/>
      <c r="E97" s="139"/>
      <c r="F97" s="556">
        <f>+Assumptions!$B$121*Assumptions!$B$120</f>
        <v>0</v>
      </c>
      <c r="G97" s="556">
        <f>+Assumptions!$B$121*Assumptions!$B$120</f>
        <v>0</v>
      </c>
      <c r="H97" s="556">
        <f>+Assumptions!$B$121*Assumptions!$B$120</f>
        <v>0</v>
      </c>
      <c r="I97" s="556">
        <f>+Assumptions!$B$121*Assumptions!$B$120</f>
        <v>0</v>
      </c>
      <c r="J97" s="556">
        <f>+Assumptions!$B$121*Assumptions!$B$120</f>
        <v>0</v>
      </c>
      <c r="K97" s="556">
        <f>+Assumptions!$B$121*Assumptions!$B$120</f>
        <v>0</v>
      </c>
      <c r="L97" s="556">
        <f>+Assumptions!$B$121*Assumptions!$B$120</f>
        <v>0</v>
      </c>
      <c r="M97" s="556">
        <f>+Assumptions!$B$121*Assumptions!$B$120</f>
        <v>0</v>
      </c>
      <c r="N97" s="556">
        <f>+Assumptions!$B$121*Assumptions!$B$120</f>
        <v>0</v>
      </c>
      <c r="O97" s="556">
        <f>+Assumptions!$B$121*Assumptions!$B$120</f>
        <v>0</v>
      </c>
      <c r="P97" s="556">
        <f>+Assumptions!$B$121*Assumptions!$B$120</f>
        <v>0</v>
      </c>
      <c r="Q97" s="556">
        <f>+Assumptions!$B$121*Assumptions!$B$120</f>
        <v>0</v>
      </c>
      <c r="R97" s="556">
        <f>+Assumptions!$C$121*Assumptions!$C$120</f>
        <v>1000</v>
      </c>
      <c r="S97" s="556">
        <f>+Assumptions!$C$121*Assumptions!$C$120</f>
        <v>1000</v>
      </c>
      <c r="T97" s="556">
        <f>+Assumptions!$C$121*Assumptions!$C$120</f>
        <v>1000</v>
      </c>
      <c r="U97" s="556">
        <f>+Assumptions!$C$121*Assumptions!$C$120</f>
        <v>1000</v>
      </c>
      <c r="V97" s="556">
        <f>+Assumptions!$C$121*Assumptions!$C$120</f>
        <v>1000</v>
      </c>
      <c r="W97" s="556">
        <f>+Assumptions!$C$121*Assumptions!$C$120</f>
        <v>1000</v>
      </c>
      <c r="X97" s="556">
        <f>+Assumptions!$C$121*Assumptions!$C$120</f>
        <v>1000</v>
      </c>
      <c r="Y97" s="556">
        <f>+Assumptions!$C$121*Assumptions!$C$120</f>
        <v>1000</v>
      </c>
      <c r="Z97" s="556">
        <f>+Assumptions!$C$121*Assumptions!$C$120</f>
        <v>1000</v>
      </c>
      <c r="AA97" s="556">
        <f>+Assumptions!$C$121*Assumptions!$C$120</f>
        <v>1000</v>
      </c>
      <c r="AB97" s="556">
        <f>+Assumptions!$C$121*Assumptions!$C$120</f>
        <v>1000</v>
      </c>
      <c r="AC97" s="556">
        <f>+Assumptions!$C$121*Assumptions!$C$120</f>
        <v>1000</v>
      </c>
      <c r="AD97" s="556">
        <f>+Assumptions!$D$121*Assumptions!$D$120</f>
        <v>2500</v>
      </c>
      <c r="AE97" s="556">
        <f>+Assumptions!$D$121*Assumptions!$D$120</f>
        <v>2500</v>
      </c>
      <c r="AF97" s="556">
        <f>+Assumptions!$D$121*Assumptions!$D$120</f>
        <v>2500</v>
      </c>
      <c r="AG97" s="556">
        <f>+Assumptions!$D$121*Assumptions!$D$120</f>
        <v>2500</v>
      </c>
      <c r="AH97" s="556">
        <f>+Assumptions!$D$121*Assumptions!$D$120</f>
        <v>2500</v>
      </c>
      <c r="AI97" s="556">
        <f>+Assumptions!$D$121*Assumptions!$D$120</f>
        <v>2500</v>
      </c>
      <c r="AJ97" s="556">
        <f>+Assumptions!$D$121*Assumptions!$D$120</f>
        <v>2500</v>
      </c>
      <c r="AK97" s="556">
        <f>+Assumptions!$D$121*Assumptions!$D$120</f>
        <v>2500</v>
      </c>
      <c r="AL97" s="556">
        <f>+Assumptions!$D$121*Assumptions!$D$120</f>
        <v>2500</v>
      </c>
      <c r="AM97" s="556">
        <f>+Assumptions!$D$121*Assumptions!$D$120</f>
        <v>2500</v>
      </c>
      <c r="AN97" s="556">
        <f>+Assumptions!$D$121*Assumptions!$D$120</f>
        <v>2500</v>
      </c>
      <c r="AO97" s="556">
        <f>+Assumptions!$D$121*Assumptions!$D$120</f>
        <v>2500</v>
      </c>
      <c r="AP97" s="556">
        <f>+Assumptions!$E$121*Assumptions!$E$120</f>
        <v>3000</v>
      </c>
      <c r="AQ97" s="556">
        <f>+Assumptions!$E$121*Assumptions!$E$120</f>
        <v>3000</v>
      </c>
      <c r="AR97" s="556">
        <f>+Assumptions!$E$121*Assumptions!$E$120</f>
        <v>3000</v>
      </c>
      <c r="AS97" s="556">
        <f>+Assumptions!$E$121*Assumptions!$E$120</f>
        <v>3000</v>
      </c>
      <c r="AT97" s="556">
        <f>+Assumptions!$E$121*Assumptions!$E$120</f>
        <v>3000</v>
      </c>
      <c r="AU97" s="556">
        <f>+Assumptions!$E$121*Assumptions!$E$120</f>
        <v>3000</v>
      </c>
      <c r="AV97" s="556">
        <f>+Assumptions!$E$121*Assumptions!$E$120</f>
        <v>3000</v>
      </c>
      <c r="AW97" s="556">
        <f>+Assumptions!$E$121*Assumptions!$E$120</f>
        <v>3000</v>
      </c>
      <c r="AX97" s="556">
        <f>+Assumptions!$E$121*Assumptions!$E$120</f>
        <v>3000</v>
      </c>
      <c r="AY97" s="556">
        <f>+Assumptions!$E$121*Assumptions!$E$120</f>
        <v>3000</v>
      </c>
      <c r="AZ97" s="556">
        <f>+Assumptions!$E$121*Assumptions!$E$120</f>
        <v>3000</v>
      </c>
      <c r="BA97" s="556">
        <f>+Assumptions!$E$121*Assumptions!$E$120</f>
        <v>3000</v>
      </c>
      <c r="BB97" s="556">
        <f>+Assumptions!$F$121*Assumptions!$F$120</f>
        <v>6000</v>
      </c>
      <c r="BC97" s="556">
        <f>+Assumptions!$F$121*Assumptions!$F$120</f>
        <v>6000</v>
      </c>
      <c r="BD97" s="556">
        <f>+Assumptions!$F$121*Assumptions!$F$120</f>
        <v>6000</v>
      </c>
      <c r="BE97" s="556">
        <f>+Assumptions!$F$121*Assumptions!$F$120</f>
        <v>6000</v>
      </c>
      <c r="BF97" s="556">
        <f>+Assumptions!$F$121*Assumptions!$F$120</f>
        <v>6000</v>
      </c>
      <c r="BG97" s="556">
        <f>+Assumptions!$F$121*Assumptions!$F$120</f>
        <v>6000</v>
      </c>
      <c r="BH97" s="556">
        <f>+Assumptions!$F$121*Assumptions!$F$120</f>
        <v>6000</v>
      </c>
      <c r="BI97" s="556">
        <f>+Assumptions!$F$121*Assumptions!$F$120</f>
        <v>6000</v>
      </c>
      <c r="BJ97" s="556">
        <f>+Assumptions!$F$121*Assumptions!$F$120</f>
        <v>6000</v>
      </c>
      <c r="BK97" s="556">
        <f>+Assumptions!$F$121*Assumptions!$F$120</f>
        <v>6000</v>
      </c>
      <c r="BL97" s="556">
        <f>+Assumptions!$F$121*Assumptions!$F$120</f>
        <v>6000</v>
      </c>
      <c r="BM97" s="556">
        <f>+Assumptions!$F$121*Assumptions!$F$120</f>
        <v>6000</v>
      </c>
      <c r="BN97" s="201"/>
      <c r="BO97" s="564">
        <f t="shared" ref="BO97" si="412">SUM(F97:H97)</f>
        <v>0</v>
      </c>
      <c r="BP97" s="564">
        <f t="shared" ref="BP97" si="413">SUM(I97:K97)</f>
        <v>0</v>
      </c>
      <c r="BQ97" s="564">
        <f t="shared" ref="BQ97" si="414">SUM(L97:N97)</f>
        <v>0</v>
      </c>
      <c r="BR97" s="564">
        <f t="shared" ref="BR97" si="415">SUM(O97:Q97)</f>
        <v>0</v>
      </c>
      <c r="BS97" s="564">
        <f t="shared" ref="BS97" si="416">SUM(R97:T97)</f>
        <v>3000</v>
      </c>
      <c r="BT97" s="564">
        <f t="shared" ref="BT97" si="417">SUM(U97:W97)</f>
        <v>3000</v>
      </c>
      <c r="BU97" s="564">
        <f t="shared" ref="BU97" si="418">SUM(X97:Z97)</f>
        <v>3000</v>
      </c>
      <c r="BV97" s="564">
        <f t="shared" ref="BV97" si="419">SUM(AA97:AC97)</f>
        <v>3000</v>
      </c>
      <c r="BW97" s="564">
        <f t="shared" ref="BW97" si="420">SUM(AD97:AF97)</f>
        <v>7500</v>
      </c>
      <c r="BX97" s="564">
        <f t="shared" ref="BX97" si="421">SUM(AG97:AI97)</f>
        <v>7500</v>
      </c>
      <c r="BY97" s="564">
        <f t="shared" ref="BY97" si="422">SUM(AJ97:AL97)</f>
        <v>7500</v>
      </c>
      <c r="BZ97" s="564">
        <f t="shared" ref="BZ97" si="423">SUM(AM97:AO97)</f>
        <v>7500</v>
      </c>
      <c r="CA97" s="564">
        <f t="shared" ref="CA97" si="424">SUM(AP97:AR97)</f>
        <v>9000</v>
      </c>
      <c r="CB97" s="564">
        <f t="shared" ref="CB97" si="425">SUM(AS97:AU97)</f>
        <v>9000</v>
      </c>
      <c r="CC97" s="564">
        <f t="shared" ref="CC97" si="426">SUM(AV97:AX97)</f>
        <v>9000</v>
      </c>
      <c r="CD97" s="564">
        <f t="shared" ref="CD97" si="427">SUM(AY97:BA97)</f>
        <v>9000</v>
      </c>
      <c r="CE97" s="564">
        <f t="shared" ref="CE97" si="428">SUM(BB97:BD97)</f>
        <v>18000</v>
      </c>
      <c r="CF97" s="564">
        <f t="shared" ref="CF97" si="429">SUM(BE97:BG97)</f>
        <v>18000</v>
      </c>
      <c r="CG97" s="564">
        <f t="shared" ref="CG97" si="430">SUM(BH97:BJ97)</f>
        <v>18000</v>
      </c>
      <c r="CH97" s="564">
        <f>SUM(BK97:BM97)</f>
        <v>18000</v>
      </c>
      <c r="CI97" s="196"/>
      <c r="CJ97" s="121">
        <f t="shared" ref="CJ97" si="431">SUM(BO97:BR97)</f>
        <v>0</v>
      </c>
      <c r="CK97" s="121">
        <f t="shared" ref="CK97" si="432">SUM(BS97:BV97)</f>
        <v>12000</v>
      </c>
      <c r="CL97" s="121">
        <f t="shared" ref="CL97" si="433">SUM(BW97:BZ97)</f>
        <v>30000</v>
      </c>
      <c r="CM97" s="121">
        <f t="shared" ref="CM97" si="434">SUM(CA97:CD97)</f>
        <v>36000</v>
      </c>
      <c r="CN97" s="121">
        <f t="shared" ref="CN97" si="435">SUM(CE97:CH97)</f>
        <v>72000</v>
      </c>
      <c r="CO97" s="198"/>
      <c r="CP97" s="139"/>
      <c r="CQ97" s="139"/>
      <c r="CR97" s="202"/>
      <c r="CS97" s="202"/>
      <c r="CT97" s="202"/>
      <c r="CU97" s="202"/>
      <c r="CV97" s="202"/>
      <c r="CW97" s="115"/>
      <c r="CX97" s="386"/>
      <c r="CY97" s="386"/>
      <c r="CZ97" s="386"/>
      <c r="DA97" s="386"/>
      <c r="DB97" s="387"/>
      <c r="DC97" s="386"/>
      <c r="DD97" s="386"/>
      <c r="DE97" s="386"/>
      <c r="DF97" s="386"/>
      <c r="DG97" s="387"/>
      <c r="DH97" s="387"/>
      <c r="DI97" s="387"/>
      <c r="DJ97" s="387"/>
    </row>
    <row r="98" spans="1:114" s="388" customFormat="1" x14ac:dyDescent="0.2">
      <c r="A98" s="284"/>
      <c r="B98" s="139"/>
      <c r="C98" s="139"/>
      <c r="D98" s="139"/>
      <c r="E98" s="139"/>
      <c r="F98" s="556"/>
      <c r="G98" s="556"/>
      <c r="H98" s="556"/>
      <c r="I98" s="556"/>
      <c r="J98" s="556"/>
      <c r="K98" s="556"/>
      <c r="L98" s="556"/>
      <c r="M98" s="556"/>
      <c r="N98" s="556"/>
      <c r="O98" s="556"/>
      <c r="P98" s="556"/>
      <c r="Q98" s="556"/>
      <c r="R98" s="556"/>
      <c r="S98" s="556"/>
      <c r="T98" s="556"/>
      <c r="U98" s="556"/>
      <c r="V98" s="556"/>
      <c r="W98" s="556"/>
      <c r="X98" s="556"/>
      <c r="Y98" s="556"/>
      <c r="Z98" s="556"/>
      <c r="AA98" s="556"/>
      <c r="AB98" s="556"/>
      <c r="AC98" s="556"/>
      <c r="AD98" s="556"/>
      <c r="AE98" s="556"/>
      <c r="AF98" s="556"/>
      <c r="AG98" s="556"/>
      <c r="AH98" s="556"/>
      <c r="AI98" s="556"/>
      <c r="AJ98" s="556"/>
      <c r="AK98" s="556"/>
      <c r="AL98" s="556"/>
      <c r="AM98" s="556"/>
      <c r="AN98" s="556"/>
      <c r="AO98" s="556"/>
      <c r="AP98" s="556"/>
      <c r="AQ98" s="556"/>
      <c r="AR98" s="556"/>
      <c r="AS98" s="556"/>
      <c r="AT98" s="556"/>
      <c r="AU98" s="556"/>
      <c r="AV98" s="556"/>
      <c r="AW98" s="556"/>
      <c r="AX98" s="556"/>
      <c r="AY98" s="556"/>
      <c r="AZ98" s="556"/>
      <c r="BA98" s="556"/>
      <c r="BB98" s="556"/>
      <c r="BC98" s="556"/>
      <c r="BD98" s="556"/>
      <c r="BE98" s="556"/>
      <c r="BF98" s="556"/>
      <c r="BG98" s="556"/>
      <c r="BH98" s="556"/>
      <c r="BI98" s="556"/>
      <c r="BJ98" s="556"/>
      <c r="BK98" s="556"/>
      <c r="BL98" s="556"/>
      <c r="BM98" s="556"/>
      <c r="BN98" s="201"/>
      <c r="BO98" s="564"/>
      <c r="BP98" s="564"/>
      <c r="BQ98" s="564"/>
      <c r="BR98" s="564"/>
      <c r="BS98" s="564"/>
      <c r="BT98" s="564"/>
      <c r="BU98" s="564"/>
      <c r="BV98" s="564"/>
      <c r="BW98" s="564"/>
      <c r="BX98" s="564"/>
      <c r="BY98" s="564"/>
      <c r="BZ98" s="564"/>
      <c r="CA98" s="564"/>
      <c r="CB98" s="564"/>
      <c r="CC98" s="564"/>
      <c r="CD98" s="564"/>
      <c r="CE98" s="564"/>
      <c r="CF98" s="564"/>
      <c r="CG98" s="564"/>
      <c r="CH98" s="564"/>
      <c r="CI98" s="196"/>
      <c r="CJ98" s="121"/>
      <c r="CK98" s="121"/>
      <c r="CL98" s="121"/>
      <c r="CM98" s="121"/>
      <c r="CN98" s="121"/>
      <c r="CO98" s="198"/>
      <c r="CP98" s="139"/>
      <c r="CQ98" s="139"/>
      <c r="CR98" s="202"/>
      <c r="CS98" s="202"/>
      <c r="CT98" s="202"/>
      <c r="CU98" s="202"/>
      <c r="CV98" s="202"/>
      <c r="CW98" s="115"/>
      <c r="CX98" s="386"/>
      <c r="CY98" s="386"/>
      <c r="CZ98" s="386"/>
      <c r="DA98" s="386"/>
      <c r="DB98" s="387"/>
      <c r="DC98" s="386"/>
      <c r="DD98" s="386"/>
      <c r="DE98" s="386"/>
      <c r="DF98" s="386"/>
      <c r="DG98" s="387"/>
      <c r="DH98" s="387"/>
      <c r="DI98" s="387"/>
      <c r="DJ98" s="387"/>
    </row>
    <row r="99" spans="1:114" s="388" customFormat="1" ht="14.25" x14ac:dyDescent="0.2">
      <c r="A99" s="844" t="s">
        <v>634</v>
      </c>
      <c r="B99" s="139"/>
      <c r="C99" s="139"/>
      <c r="D99" s="139"/>
      <c r="E99" s="139"/>
      <c r="F99" s="556"/>
      <c r="G99" s="556"/>
      <c r="H99" s="556"/>
      <c r="I99" s="556"/>
      <c r="J99" s="556"/>
      <c r="K99" s="556"/>
      <c r="L99" s="556"/>
      <c r="M99" s="556"/>
      <c r="N99" s="556"/>
      <c r="O99" s="556"/>
      <c r="P99" s="556"/>
      <c r="Q99" s="556"/>
      <c r="R99" s="556"/>
      <c r="S99" s="556"/>
      <c r="T99" s="556"/>
      <c r="U99" s="556"/>
      <c r="V99" s="556"/>
      <c r="W99" s="556"/>
      <c r="X99" s="556"/>
      <c r="Y99" s="556"/>
      <c r="Z99" s="556"/>
      <c r="AA99" s="556"/>
      <c r="AB99" s="556"/>
      <c r="AC99" s="556"/>
      <c r="AD99" s="556"/>
      <c r="AE99" s="556"/>
      <c r="AF99" s="556"/>
      <c r="AG99" s="556"/>
      <c r="AH99" s="556"/>
      <c r="AI99" s="556"/>
      <c r="AJ99" s="556"/>
      <c r="AK99" s="556"/>
      <c r="AL99" s="556"/>
      <c r="AM99" s="556"/>
      <c r="AN99" s="556"/>
      <c r="AO99" s="556"/>
      <c r="AP99" s="556"/>
      <c r="AQ99" s="556"/>
      <c r="AR99" s="556"/>
      <c r="AS99" s="556"/>
      <c r="AT99" s="556"/>
      <c r="AU99" s="556"/>
      <c r="AV99" s="556"/>
      <c r="AW99" s="556"/>
      <c r="AX99" s="556"/>
      <c r="AY99" s="556"/>
      <c r="AZ99" s="556"/>
      <c r="BA99" s="556"/>
      <c r="BB99" s="556"/>
      <c r="BC99" s="556"/>
      <c r="BD99" s="556"/>
      <c r="BE99" s="556"/>
      <c r="BF99" s="556"/>
      <c r="BG99" s="556"/>
      <c r="BH99" s="556"/>
      <c r="BI99" s="556"/>
      <c r="BJ99" s="556"/>
      <c r="BK99" s="556"/>
      <c r="BL99" s="556"/>
      <c r="BM99" s="556"/>
      <c r="BN99" s="201"/>
      <c r="BO99" s="564"/>
      <c r="BP99" s="564"/>
      <c r="BQ99" s="564"/>
      <c r="BR99" s="564"/>
      <c r="BS99" s="564"/>
      <c r="BT99" s="564"/>
      <c r="BU99" s="564"/>
      <c r="BV99" s="564"/>
      <c r="BW99" s="564"/>
      <c r="BX99" s="564"/>
      <c r="BY99" s="564"/>
      <c r="BZ99" s="564"/>
      <c r="CA99" s="564"/>
      <c r="CB99" s="564"/>
      <c r="CC99" s="564"/>
      <c r="CD99" s="564"/>
      <c r="CE99" s="564"/>
      <c r="CF99" s="564"/>
      <c r="CG99" s="564"/>
      <c r="CH99" s="564"/>
      <c r="CI99" s="196"/>
      <c r="CJ99" s="121"/>
      <c r="CK99" s="121"/>
      <c r="CL99" s="121"/>
      <c r="CM99" s="121"/>
      <c r="CN99" s="121"/>
      <c r="CO99" s="198"/>
      <c r="CP99" s="139"/>
      <c r="CQ99" s="139"/>
      <c r="CR99" s="202"/>
      <c r="CS99" s="202"/>
      <c r="CT99" s="202"/>
      <c r="CU99" s="202"/>
      <c r="CV99" s="202"/>
      <c r="CW99" s="115"/>
      <c r="CX99" s="386"/>
      <c r="CY99" s="386"/>
      <c r="CZ99" s="386"/>
      <c r="DA99" s="386"/>
      <c r="DB99" s="387"/>
      <c r="DC99" s="386"/>
      <c r="DD99" s="386"/>
      <c r="DE99" s="386"/>
      <c r="DF99" s="386"/>
      <c r="DG99" s="387"/>
      <c r="DH99" s="387"/>
      <c r="DI99" s="387"/>
      <c r="DJ99" s="387"/>
    </row>
    <row r="100" spans="1:114" s="388" customFormat="1" x14ac:dyDescent="0.2">
      <c r="A100" s="740" t="s">
        <v>681</v>
      </c>
      <c r="B100" s="139"/>
      <c r="C100" s="139"/>
      <c r="D100" s="139"/>
      <c r="E100" s="139"/>
      <c r="F100" s="556">
        <f>+Assumptions!$B$124*Assumptions!$B$125</f>
        <v>0</v>
      </c>
      <c r="G100" s="556">
        <f>+Assumptions!$B$124*Assumptions!$B$125</f>
        <v>0</v>
      </c>
      <c r="H100" s="556">
        <f>+Assumptions!$B$124*Assumptions!$B$125</f>
        <v>0</v>
      </c>
      <c r="I100" s="556">
        <f>+Assumptions!$B$124*Assumptions!$B$125</f>
        <v>0</v>
      </c>
      <c r="J100" s="556">
        <f>+Assumptions!$B$124*Assumptions!$B$125</f>
        <v>0</v>
      </c>
      <c r="K100" s="556">
        <f>+Assumptions!$B$124*Assumptions!$B$125</f>
        <v>0</v>
      </c>
      <c r="L100" s="556">
        <f>+Assumptions!$B$124*Assumptions!$B$125</f>
        <v>0</v>
      </c>
      <c r="M100" s="556">
        <f>+Assumptions!$B$124*Assumptions!$B$125</f>
        <v>0</v>
      </c>
      <c r="N100" s="556">
        <f>+Assumptions!$B$124*Assumptions!$B$125</f>
        <v>0</v>
      </c>
      <c r="O100" s="556">
        <f>+Assumptions!$B$124*Assumptions!$B$125</f>
        <v>0</v>
      </c>
      <c r="P100" s="556">
        <f>+Assumptions!$B$124*Assumptions!$B$125</f>
        <v>0</v>
      </c>
      <c r="Q100" s="556">
        <f>+Assumptions!$B$124*Assumptions!$B$125</f>
        <v>0</v>
      </c>
      <c r="R100" s="556">
        <f>+Assumptions!$C$124*Assumptions!$C$125</f>
        <v>0</v>
      </c>
      <c r="S100" s="556">
        <f>+Assumptions!$C$124*Assumptions!$C$125</f>
        <v>0</v>
      </c>
      <c r="T100" s="556">
        <f>+Assumptions!$C$124*Assumptions!$C$125</f>
        <v>0</v>
      </c>
      <c r="U100" s="556">
        <f>+Assumptions!$C$124*Assumptions!$C$125</f>
        <v>0</v>
      </c>
      <c r="V100" s="556">
        <f>+Assumptions!$C$124*Assumptions!$C$125</f>
        <v>0</v>
      </c>
      <c r="W100" s="556">
        <f>+Assumptions!$C$124*Assumptions!$C$125</f>
        <v>0</v>
      </c>
      <c r="X100" s="556">
        <f>+Assumptions!$C$124*Assumptions!$C$125</f>
        <v>0</v>
      </c>
      <c r="Y100" s="556">
        <f>+Assumptions!$C$124*Assumptions!$C$125</f>
        <v>0</v>
      </c>
      <c r="Z100" s="556">
        <f>+Assumptions!$C$124*Assumptions!$C$125</f>
        <v>0</v>
      </c>
      <c r="AA100" s="556">
        <f>+Assumptions!$C$124*Assumptions!$C$125</f>
        <v>0</v>
      </c>
      <c r="AB100" s="556">
        <f>+Assumptions!$C$124*Assumptions!$C$125</f>
        <v>0</v>
      </c>
      <c r="AC100" s="556">
        <f>+Assumptions!$C$124*Assumptions!$C$125</f>
        <v>0</v>
      </c>
      <c r="AD100" s="556">
        <f>+Assumptions!$D$124*Assumptions!$D$125</f>
        <v>6000</v>
      </c>
      <c r="AE100" s="556">
        <f>+Assumptions!$D$124*Assumptions!$D$125</f>
        <v>6000</v>
      </c>
      <c r="AF100" s="556">
        <f>+Assumptions!$D$124*Assumptions!$D$125</f>
        <v>6000</v>
      </c>
      <c r="AG100" s="556">
        <f>+Assumptions!$D$124*Assumptions!$D$125</f>
        <v>6000</v>
      </c>
      <c r="AH100" s="556">
        <f>+Assumptions!$D$124*Assumptions!$D$125</f>
        <v>6000</v>
      </c>
      <c r="AI100" s="556">
        <f>+Assumptions!$D$124*Assumptions!$D$125</f>
        <v>6000</v>
      </c>
      <c r="AJ100" s="556">
        <f>+Assumptions!$D$124*Assumptions!$D$125</f>
        <v>6000</v>
      </c>
      <c r="AK100" s="556">
        <f>+Assumptions!$D$124*Assumptions!$D$125</f>
        <v>6000</v>
      </c>
      <c r="AL100" s="556">
        <f>+Assumptions!$D$124*Assumptions!$D$125</f>
        <v>6000</v>
      </c>
      <c r="AM100" s="556">
        <f>+Assumptions!$D$124*Assumptions!$D$125</f>
        <v>6000</v>
      </c>
      <c r="AN100" s="556">
        <f>+Assumptions!$D$124*Assumptions!$D$125</f>
        <v>6000</v>
      </c>
      <c r="AO100" s="556">
        <f>+Assumptions!$D$124*Assumptions!$D$125</f>
        <v>6000</v>
      </c>
      <c r="AP100" s="556">
        <f>+Assumptions!$E$124*Assumptions!$E$125</f>
        <v>12000</v>
      </c>
      <c r="AQ100" s="556">
        <f>+Assumptions!$E$124*Assumptions!$E$125</f>
        <v>12000</v>
      </c>
      <c r="AR100" s="556">
        <f>+Assumptions!$E$124*Assumptions!$E$125</f>
        <v>12000</v>
      </c>
      <c r="AS100" s="556">
        <f>+Assumptions!$E$124*Assumptions!$E$125</f>
        <v>12000</v>
      </c>
      <c r="AT100" s="556">
        <f>+Assumptions!$E$124*Assumptions!$E$125</f>
        <v>12000</v>
      </c>
      <c r="AU100" s="556">
        <f>+Assumptions!$E$124*Assumptions!$E$125</f>
        <v>12000</v>
      </c>
      <c r="AV100" s="556">
        <f>+Assumptions!$E$124*Assumptions!$E$125</f>
        <v>12000</v>
      </c>
      <c r="AW100" s="556">
        <f>+Assumptions!$E$124*Assumptions!$E$125</f>
        <v>12000</v>
      </c>
      <c r="AX100" s="556">
        <f>+Assumptions!$E$124*Assumptions!$E$125</f>
        <v>12000</v>
      </c>
      <c r="AY100" s="556">
        <f>+Assumptions!$E$124*Assumptions!$E$125</f>
        <v>12000</v>
      </c>
      <c r="AZ100" s="556">
        <f>+Assumptions!$E$124*Assumptions!$E$125</f>
        <v>12000</v>
      </c>
      <c r="BA100" s="556">
        <f>+Assumptions!$E$124*Assumptions!$E$125</f>
        <v>12000</v>
      </c>
      <c r="BB100" s="556">
        <f>+Assumptions!$F$124*Assumptions!$F$125</f>
        <v>20000</v>
      </c>
      <c r="BC100" s="556">
        <f>+Assumptions!$F$124*Assumptions!$F$125</f>
        <v>20000</v>
      </c>
      <c r="BD100" s="556">
        <f>+Assumptions!$F$124*Assumptions!$F$125</f>
        <v>20000</v>
      </c>
      <c r="BE100" s="556">
        <f>+Assumptions!$F$124*Assumptions!$F$125</f>
        <v>20000</v>
      </c>
      <c r="BF100" s="556">
        <f>+Assumptions!$F$124*Assumptions!$F$125</f>
        <v>20000</v>
      </c>
      <c r="BG100" s="556">
        <f>+Assumptions!$F$124*Assumptions!$F$125</f>
        <v>20000</v>
      </c>
      <c r="BH100" s="556">
        <f>+Assumptions!$F$124*Assumptions!$F$125</f>
        <v>20000</v>
      </c>
      <c r="BI100" s="556">
        <f>+Assumptions!$F$124*Assumptions!$F$125</f>
        <v>20000</v>
      </c>
      <c r="BJ100" s="556">
        <f>+Assumptions!$F$124*Assumptions!$F$125</f>
        <v>20000</v>
      </c>
      <c r="BK100" s="556">
        <f>+Assumptions!$F$124*Assumptions!$F$125</f>
        <v>20000</v>
      </c>
      <c r="BL100" s="556">
        <f>+Assumptions!$F$124*Assumptions!$F$125</f>
        <v>20000</v>
      </c>
      <c r="BM100" s="556">
        <f>+Assumptions!$F$124*Assumptions!$F$125</f>
        <v>20000</v>
      </c>
      <c r="BN100" s="201"/>
      <c r="BO100" s="564">
        <f t="shared" ref="BO100" si="436">SUM(F100:H100)</f>
        <v>0</v>
      </c>
      <c r="BP100" s="564">
        <f t="shared" ref="BP100" si="437">SUM(I100:K100)</f>
        <v>0</v>
      </c>
      <c r="BQ100" s="564">
        <f t="shared" ref="BQ100" si="438">SUM(L100:N100)</f>
        <v>0</v>
      </c>
      <c r="BR100" s="564">
        <f t="shared" ref="BR100" si="439">SUM(O100:Q100)</f>
        <v>0</v>
      </c>
      <c r="BS100" s="564">
        <f t="shared" ref="BS100" si="440">SUM(R100:T100)</f>
        <v>0</v>
      </c>
      <c r="BT100" s="564">
        <f t="shared" ref="BT100" si="441">SUM(U100:W100)</f>
        <v>0</v>
      </c>
      <c r="BU100" s="564">
        <f t="shared" ref="BU100" si="442">SUM(X100:Z100)</f>
        <v>0</v>
      </c>
      <c r="BV100" s="564">
        <f t="shared" ref="BV100" si="443">SUM(AA100:AC100)</f>
        <v>0</v>
      </c>
      <c r="BW100" s="564">
        <f t="shared" ref="BW100" si="444">SUM(AD100:AF100)</f>
        <v>18000</v>
      </c>
      <c r="BX100" s="564">
        <f t="shared" ref="BX100" si="445">SUM(AG100:AI100)</f>
        <v>18000</v>
      </c>
      <c r="BY100" s="564">
        <f t="shared" ref="BY100" si="446">SUM(AJ100:AL100)</f>
        <v>18000</v>
      </c>
      <c r="BZ100" s="564">
        <f t="shared" ref="BZ100" si="447">SUM(AM100:AO100)</f>
        <v>18000</v>
      </c>
      <c r="CA100" s="564">
        <f t="shared" ref="CA100" si="448">SUM(AP100:AR100)</f>
        <v>36000</v>
      </c>
      <c r="CB100" s="564">
        <f t="shared" ref="CB100" si="449">SUM(AS100:AU100)</f>
        <v>36000</v>
      </c>
      <c r="CC100" s="564">
        <f t="shared" ref="CC100" si="450">SUM(AV100:AX100)</f>
        <v>36000</v>
      </c>
      <c r="CD100" s="564">
        <f t="shared" ref="CD100" si="451">SUM(AY100:BA100)</f>
        <v>36000</v>
      </c>
      <c r="CE100" s="564">
        <f t="shared" ref="CE100" si="452">SUM(BB100:BD100)</f>
        <v>60000</v>
      </c>
      <c r="CF100" s="564">
        <f t="shared" ref="CF100" si="453">SUM(BE100:BG100)</f>
        <v>60000</v>
      </c>
      <c r="CG100" s="564">
        <f t="shared" ref="CG100" si="454">SUM(BH100:BJ100)</f>
        <v>60000</v>
      </c>
      <c r="CH100" s="564">
        <f>SUM(BK100:BM100)</f>
        <v>60000</v>
      </c>
      <c r="CI100" s="196"/>
      <c r="CJ100" s="121">
        <f t="shared" ref="CJ100" si="455">SUM(BO100:BR100)</f>
        <v>0</v>
      </c>
      <c r="CK100" s="121">
        <f t="shared" ref="CK100" si="456">SUM(BS100:BV100)</f>
        <v>0</v>
      </c>
      <c r="CL100" s="121">
        <f t="shared" ref="CL100" si="457">SUM(BW100:BZ100)</f>
        <v>72000</v>
      </c>
      <c r="CM100" s="121">
        <f t="shared" ref="CM100" si="458">SUM(CA100:CD100)</f>
        <v>144000</v>
      </c>
      <c r="CN100" s="121">
        <f t="shared" ref="CN100" si="459">SUM(CE100:CH100)</f>
        <v>240000</v>
      </c>
      <c r="CO100" s="198"/>
      <c r="CP100" s="139"/>
      <c r="CQ100" s="139"/>
      <c r="CR100" s="202"/>
      <c r="CS100" s="202"/>
      <c r="CT100" s="202"/>
      <c r="CU100" s="202"/>
      <c r="CV100" s="202"/>
      <c r="CW100" s="115"/>
      <c r="CX100" s="386"/>
      <c r="CY100" s="386"/>
      <c r="CZ100" s="386"/>
      <c r="DA100" s="386"/>
      <c r="DB100" s="387"/>
      <c r="DC100" s="386"/>
      <c r="DD100" s="386"/>
      <c r="DE100" s="386"/>
      <c r="DF100" s="386"/>
      <c r="DG100" s="387"/>
      <c r="DH100" s="387"/>
      <c r="DI100" s="387"/>
      <c r="DJ100" s="387"/>
    </row>
    <row r="101" spans="1:114" s="388" customFormat="1" x14ac:dyDescent="0.2">
      <c r="A101" s="284"/>
      <c r="B101" s="139"/>
      <c r="C101" s="139"/>
      <c r="D101" s="139"/>
      <c r="E101" s="139"/>
      <c r="F101" s="556"/>
      <c r="G101" s="556"/>
      <c r="H101" s="556"/>
      <c r="I101" s="556"/>
      <c r="J101" s="556"/>
      <c r="K101" s="556"/>
      <c r="L101" s="556"/>
      <c r="M101" s="556"/>
      <c r="N101" s="556"/>
      <c r="O101" s="556"/>
      <c r="P101" s="556"/>
      <c r="Q101" s="556"/>
      <c r="R101" s="556"/>
      <c r="S101" s="556"/>
      <c r="T101" s="556"/>
      <c r="U101" s="556"/>
      <c r="V101" s="556"/>
      <c r="W101" s="556"/>
      <c r="X101" s="556"/>
      <c r="Y101" s="556"/>
      <c r="Z101" s="556"/>
      <c r="AA101" s="556"/>
      <c r="AB101" s="556"/>
      <c r="AC101" s="556"/>
      <c r="AD101" s="556"/>
      <c r="AE101" s="556"/>
      <c r="AF101" s="556"/>
      <c r="AG101" s="556"/>
      <c r="AH101" s="556"/>
      <c r="AI101" s="556"/>
      <c r="AJ101" s="556"/>
      <c r="AK101" s="556"/>
      <c r="AL101" s="556"/>
      <c r="AM101" s="556"/>
      <c r="AN101" s="556"/>
      <c r="AO101" s="556"/>
      <c r="AP101" s="556"/>
      <c r="AQ101" s="556"/>
      <c r="AR101" s="556"/>
      <c r="AS101" s="556"/>
      <c r="AT101" s="556"/>
      <c r="AU101" s="556"/>
      <c r="AV101" s="556"/>
      <c r="AW101" s="556"/>
      <c r="AX101" s="556"/>
      <c r="AY101" s="556"/>
      <c r="AZ101" s="556"/>
      <c r="BA101" s="556"/>
      <c r="BB101" s="556"/>
      <c r="BC101" s="556"/>
      <c r="BD101" s="556"/>
      <c r="BE101" s="556"/>
      <c r="BF101" s="556"/>
      <c r="BG101" s="556"/>
      <c r="BH101" s="556"/>
      <c r="BI101" s="556"/>
      <c r="BJ101" s="556"/>
      <c r="BK101" s="556"/>
      <c r="BL101" s="556"/>
      <c r="BM101" s="556"/>
      <c r="BN101" s="201"/>
      <c r="BO101" s="564"/>
      <c r="BP101" s="564"/>
      <c r="BQ101" s="564"/>
      <c r="BR101" s="564"/>
      <c r="BS101" s="564"/>
      <c r="BT101" s="564"/>
      <c r="BU101" s="564"/>
      <c r="BV101" s="564"/>
      <c r="BW101" s="564"/>
      <c r="BX101" s="564"/>
      <c r="BY101" s="564"/>
      <c r="BZ101" s="564"/>
      <c r="CA101" s="564"/>
      <c r="CB101" s="564"/>
      <c r="CC101" s="564"/>
      <c r="CD101" s="564"/>
      <c r="CE101" s="564"/>
      <c r="CF101" s="564"/>
      <c r="CG101" s="564"/>
      <c r="CH101" s="564"/>
      <c r="CI101" s="196"/>
      <c r="CJ101" s="121"/>
      <c r="CK101" s="121"/>
      <c r="CL101" s="121"/>
      <c r="CM101" s="121"/>
      <c r="CN101" s="121"/>
      <c r="CO101" s="198"/>
      <c r="CP101" s="139"/>
      <c r="CQ101" s="139"/>
      <c r="CR101" s="202"/>
      <c r="CS101" s="202"/>
      <c r="CT101" s="202"/>
      <c r="CU101" s="202"/>
      <c r="CV101" s="202"/>
      <c r="CW101" s="115"/>
      <c r="CX101" s="386"/>
      <c r="CY101" s="386"/>
      <c r="CZ101" s="386"/>
      <c r="DA101" s="386"/>
      <c r="DB101" s="387"/>
      <c r="DC101" s="386"/>
      <c r="DD101" s="386"/>
      <c r="DE101" s="386"/>
      <c r="DF101" s="386"/>
      <c r="DG101" s="387"/>
      <c r="DH101" s="387"/>
      <c r="DI101" s="387"/>
      <c r="DJ101" s="387"/>
    </row>
    <row r="102" spans="1:114" s="388" customFormat="1" ht="14.25" x14ac:dyDescent="0.2">
      <c r="A102" s="844" t="s">
        <v>78</v>
      </c>
      <c r="B102" s="139"/>
      <c r="C102" s="139"/>
      <c r="D102" s="139"/>
      <c r="E102" s="139"/>
      <c r="F102" s="556"/>
      <c r="G102" s="556"/>
      <c r="H102" s="556"/>
      <c r="I102" s="556"/>
      <c r="J102" s="556"/>
      <c r="K102" s="556"/>
      <c r="L102" s="556"/>
      <c r="M102" s="556"/>
      <c r="N102" s="556"/>
      <c r="O102" s="556"/>
      <c r="P102" s="556"/>
      <c r="Q102" s="556"/>
      <c r="R102" s="556"/>
      <c r="S102" s="556"/>
      <c r="T102" s="556"/>
      <c r="U102" s="556"/>
      <c r="V102" s="556"/>
      <c r="W102" s="556"/>
      <c r="X102" s="556"/>
      <c r="Y102" s="556"/>
      <c r="Z102" s="556"/>
      <c r="AA102" s="556"/>
      <c r="AB102" s="556"/>
      <c r="AC102" s="556"/>
      <c r="AD102" s="556"/>
      <c r="AE102" s="556"/>
      <c r="AF102" s="556"/>
      <c r="AG102" s="556"/>
      <c r="AH102" s="556"/>
      <c r="AI102" s="556"/>
      <c r="AJ102" s="556"/>
      <c r="AK102" s="556"/>
      <c r="AL102" s="556"/>
      <c r="AM102" s="556"/>
      <c r="AN102" s="556"/>
      <c r="AO102" s="556"/>
      <c r="AP102" s="556"/>
      <c r="AQ102" s="556"/>
      <c r="AR102" s="556"/>
      <c r="AS102" s="556"/>
      <c r="AT102" s="556"/>
      <c r="AU102" s="556"/>
      <c r="AV102" s="556"/>
      <c r="AW102" s="556"/>
      <c r="AX102" s="556"/>
      <c r="AY102" s="556"/>
      <c r="AZ102" s="556"/>
      <c r="BA102" s="556"/>
      <c r="BB102" s="556"/>
      <c r="BC102" s="556"/>
      <c r="BD102" s="556"/>
      <c r="BE102" s="556"/>
      <c r="BF102" s="556"/>
      <c r="BG102" s="556"/>
      <c r="BH102" s="556"/>
      <c r="BI102" s="556"/>
      <c r="BJ102" s="556"/>
      <c r="BK102" s="556"/>
      <c r="BL102" s="556"/>
      <c r="BM102" s="556"/>
      <c r="BN102" s="201"/>
      <c r="BO102" s="564"/>
      <c r="BP102" s="564"/>
      <c r="BQ102" s="564"/>
      <c r="BR102" s="564"/>
      <c r="BS102" s="564"/>
      <c r="BT102" s="564"/>
      <c r="BU102" s="564"/>
      <c r="BV102" s="564"/>
      <c r="BW102" s="564"/>
      <c r="BX102" s="564"/>
      <c r="BY102" s="564"/>
      <c r="BZ102" s="564"/>
      <c r="CA102" s="564"/>
      <c r="CB102" s="564"/>
      <c r="CC102" s="564"/>
      <c r="CD102" s="564"/>
      <c r="CE102" s="564"/>
      <c r="CF102" s="564"/>
      <c r="CG102" s="564"/>
      <c r="CH102" s="564"/>
      <c r="CI102" s="196"/>
      <c r="CJ102" s="121"/>
      <c r="CK102" s="121"/>
      <c r="CL102" s="121"/>
      <c r="CM102" s="121"/>
      <c r="CN102" s="121"/>
      <c r="CO102" s="198"/>
      <c r="CP102" s="139"/>
      <c r="CQ102" s="139"/>
      <c r="CR102" s="202"/>
      <c r="CS102" s="202"/>
      <c r="CT102" s="202"/>
      <c r="CU102" s="202"/>
      <c r="CV102" s="202"/>
      <c r="CW102" s="115"/>
      <c r="CX102" s="386"/>
      <c r="CY102" s="386"/>
      <c r="CZ102" s="386"/>
      <c r="DA102" s="386"/>
      <c r="DB102" s="387"/>
      <c r="DC102" s="386"/>
      <c r="DD102" s="386"/>
      <c r="DE102" s="386"/>
      <c r="DF102" s="386"/>
      <c r="DG102" s="387"/>
      <c r="DH102" s="387"/>
      <c r="DI102" s="387"/>
      <c r="DJ102" s="387"/>
    </row>
    <row r="103" spans="1:114" s="388" customFormat="1" x14ac:dyDescent="0.2">
      <c r="A103" s="629" t="s">
        <v>78</v>
      </c>
      <c r="B103" s="139"/>
      <c r="C103" s="139"/>
      <c r="D103" s="139"/>
      <c r="E103" s="139"/>
      <c r="F103" s="556">
        <f>+Assumptions!$B$128*Assumptions!$B$129</f>
        <v>0</v>
      </c>
      <c r="G103" s="556">
        <f>+Assumptions!$B$128*Assumptions!$B$129</f>
        <v>0</v>
      </c>
      <c r="H103" s="556">
        <f>+Assumptions!$B$128*Assumptions!$B$129</f>
        <v>0</v>
      </c>
      <c r="I103" s="556">
        <f>+Assumptions!$B$128*Assumptions!$B$129</f>
        <v>0</v>
      </c>
      <c r="J103" s="556">
        <f>+Assumptions!$B$128*Assumptions!$B$129</f>
        <v>0</v>
      </c>
      <c r="K103" s="556">
        <f>+Assumptions!$B$128*Assumptions!$B$129</f>
        <v>0</v>
      </c>
      <c r="L103" s="556">
        <f>+Assumptions!$B$128*Assumptions!$B$129</f>
        <v>0</v>
      </c>
      <c r="M103" s="556">
        <f>+Assumptions!$B$128*Assumptions!$B$129</f>
        <v>0</v>
      </c>
      <c r="N103" s="556">
        <f>+Assumptions!$B$128*Assumptions!$B$129</f>
        <v>0</v>
      </c>
      <c r="O103" s="556">
        <f>+Assumptions!$B$128*Assumptions!$B$129</f>
        <v>0</v>
      </c>
      <c r="P103" s="556">
        <f>+Assumptions!$B$128*Assumptions!$B$129</f>
        <v>0</v>
      </c>
      <c r="Q103" s="556">
        <f>+Assumptions!$B$128*Assumptions!$B$129</f>
        <v>0</v>
      </c>
      <c r="R103" s="556">
        <f>+Assumptions!$C$128*Assumptions!$C$129</f>
        <v>0</v>
      </c>
      <c r="S103" s="556">
        <f>+Assumptions!$C$128*Assumptions!$C$129</f>
        <v>0</v>
      </c>
      <c r="T103" s="556">
        <f>+Assumptions!$C$128*Assumptions!$C$129</f>
        <v>0</v>
      </c>
      <c r="U103" s="556">
        <f>+Assumptions!$C$128*Assumptions!$C$129</f>
        <v>0</v>
      </c>
      <c r="V103" s="556">
        <f>+Assumptions!$C$128*Assumptions!$C$129</f>
        <v>0</v>
      </c>
      <c r="W103" s="556">
        <f>+Assumptions!$C$128*Assumptions!$C$129</f>
        <v>0</v>
      </c>
      <c r="X103" s="556">
        <f>+Assumptions!$C$128*Assumptions!$C$129</f>
        <v>0</v>
      </c>
      <c r="Y103" s="556">
        <f>+Assumptions!$C$128*Assumptions!$C$129</f>
        <v>0</v>
      </c>
      <c r="Z103" s="556">
        <f>+Assumptions!$C$128*Assumptions!$C$129</f>
        <v>0</v>
      </c>
      <c r="AA103" s="556">
        <f>+Assumptions!$C$128*Assumptions!$C$129</f>
        <v>0</v>
      </c>
      <c r="AB103" s="556">
        <f>+Assumptions!$C$128*Assumptions!$C$129</f>
        <v>0</v>
      </c>
      <c r="AC103" s="556">
        <f>+Assumptions!$C$128*Assumptions!$C$129</f>
        <v>0</v>
      </c>
      <c r="AD103" s="556">
        <f>+Assumptions!$D$128*Assumptions!$D$129</f>
        <v>0</v>
      </c>
      <c r="AE103" s="556">
        <f>+Assumptions!$D$128*Assumptions!$D$129</f>
        <v>0</v>
      </c>
      <c r="AF103" s="556">
        <f>+Assumptions!$D$128*Assumptions!$D$129</f>
        <v>0</v>
      </c>
      <c r="AG103" s="556">
        <f>+Assumptions!$D$128*Assumptions!$D$129</f>
        <v>0</v>
      </c>
      <c r="AH103" s="556">
        <f>+Assumptions!$D$128*Assumptions!$D$129</f>
        <v>0</v>
      </c>
      <c r="AI103" s="556">
        <f>+Assumptions!$D$128*Assumptions!$D$129</f>
        <v>0</v>
      </c>
      <c r="AJ103" s="556">
        <f>+Assumptions!$D$128*Assumptions!$D$129</f>
        <v>0</v>
      </c>
      <c r="AK103" s="556">
        <f>+Assumptions!$D$128*Assumptions!$D$129</f>
        <v>0</v>
      </c>
      <c r="AL103" s="556">
        <f>+Assumptions!$D$128*Assumptions!$D$129</f>
        <v>0</v>
      </c>
      <c r="AM103" s="556">
        <f>+Assumptions!$D$128*Assumptions!$D$129</f>
        <v>0</v>
      </c>
      <c r="AN103" s="556">
        <f>+Assumptions!$D$128*Assumptions!$D$129</f>
        <v>0</v>
      </c>
      <c r="AO103" s="556">
        <f>+Assumptions!$D$128*Assumptions!$D$129</f>
        <v>0</v>
      </c>
      <c r="AP103" s="556">
        <f>+Assumptions!$E$128*Assumptions!$E$129</f>
        <v>0</v>
      </c>
      <c r="AQ103" s="556">
        <f>+Assumptions!$E$128*Assumptions!$E$129</f>
        <v>0</v>
      </c>
      <c r="AR103" s="556">
        <f>+Assumptions!$E$128*Assumptions!$E$129</f>
        <v>0</v>
      </c>
      <c r="AS103" s="556">
        <f>+Assumptions!$E$128*Assumptions!$E$129</f>
        <v>0</v>
      </c>
      <c r="AT103" s="556">
        <f>+Assumptions!$E$128*Assumptions!$E$129</f>
        <v>0</v>
      </c>
      <c r="AU103" s="556">
        <f>+Assumptions!$E$128*Assumptions!$E$129</f>
        <v>0</v>
      </c>
      <c r="AV103" s="556">
        <f>+Assumptions!$E$128*Assumptions!$E$129</f>
        <v>0</v>
      </c>
      <c r="AW103" s="556">
        <f>+Assumptions!$E$128*Assumptions!$E$129</f>
        <v>0</v>
      </c>
      <c r="AX103" s="556">
        <f>+Assumptions!$E$128*Assumptions!$E$129</f>
        <v>0</v>
      </c>
      <c r="AY103" s="556">
        <f>+Assumptions!$E$128*Assumptions!$E$129</f>
        <v>0</v>
      </c>
      <c r="AZ103" s="556">
        <f>+Assumptions!$E$128*Assumptions!$E$129</f>
        <v>0</v>
      </c>
      <c r="BA103" s="556">
        <f>+Assumptions!$E$128*Assumptions!$E$129</f>
        <v>0</v>
      </c>
      <c r="BB103" s="556">
        <f>+Assumptions!$F$128*Assumptions!$F$129</f>
        <v>0</v>
      </c>
      <c r="BC103" s="556">
        <f>+Assumptions!$F$128*Assumptions!$F$129</f>
        <v>0</v>
      </c>
      <c r="BD103" s="556">
        <f>+Assumptions!$F$128*Assumptions!$F$129</f>
        <v>0</v>
      </c>
      <c r="BE103" s="556">
        <f>+Assumptions!$F$128*Assumptions!$F$129</f>
        <v>0</v>
      </c>
      <c r="BF103" s="556">
        <f>+Assumptions!$F$128*Assumptions!$F$129</f>
        <v>0</v>
      </c>
      <c r="BG103" s="556">
        <f>+Assumptions!$F$128*Assumptions!$F$129</f>
        <v>0</v>
      </c>
      <c r="BH103" s="556">
        <f>+Assumptions!$F$128*Assumptions!$F$129</f>
        <v>0</v>
      </c>
      <c r="BI103" s="556">
        <f>+Assumptions!$F$128*Assumptions!$F$129</f>
        <v>0</v>
      </c>
      <c r="BJ103" s="556">
        <f>+Assumptions!$F$128*Assumptions!$F$129</f>
        <v>0</v>
      </c>
      <c r="BK103" s="556">
        <f>+Assumptions!$F$128*Assumptions!$F$129</f>
        <v>0</v>
      </c>
      <c r="BL103" s="556">
        <f>+Assumptions!$F$128*Assumptions!$F$129</f>
        <v>0</v>
      </c>
      <c r="BM103" s="556">
        <f>+Assumptions!$F$128*Assumptions!$F$129</f>
        <v>0</v>
      </c>
      <c r="BN103" s="201"/>
      <c r="BO103" s="564">
        <f>SUM(F103:H103)</f>
        <v>0</v>
      </c>
      <c r="BP103" s="564">
        <f>SUM(I103:K103)</f>
        <v>0</v>
      </c>
      <c r="BQ103" s="564">
        <f>SUM(L103:N103)</f>
        <v>0</v>
      </c>
      <c r="BR103" s="564">
        <f>SUM(O103:Q103)</f>
        <v>0</v>
      </c>
      <c r="BS103" s="564">
        <f>SUM(R103:T103)</f>
        <v>0</v>
      </c>
      <c r="BT103" s="564">
        <f>SUM(U103:W103)</f>
        <v>0</v>
      </c>
      <c r="BU103" s="564">
        <f>SUM(X103:Z103)</f>
        <v>0</v>
      </c>
      <c r="BV103" s="564">
        <f>SUM(AA103:AC103)</f>
        <v>0</v>
      </c>
      <c r="BW103" s="564">
        <f>SUM(AD103:AF103)</f>
        <v>0</v>
      </c>
      <c r="BX103" s="564">
        <f>SUM(AG103:AI103)</f>
        <v>0</v>
      </c>
      <c r="BY103" s="564">
        <f>SUM(AJ103:AL103)</f>
        <v>0</v>
      </c>
      <c r="BZ103" s="564">
        <f>SUM(AM103:AO103)</f>
        <v>0</v>
      </c>
      <c r="CA103" s="564">
        <f>SUM(AP103:AR103)</f>
        <v>0</v>
      </c>
      <c r="CB103" s="564">
        <f>SUM(AS103:AU103)</f>
        <v>0</v>
      </c>
      <c r="CC103" s="564">
        <f>SUM(AV103:AX103)</f>
        <v>0</v>
      </c>
      <c r="CD103" s="564">
        <f>SUM(AY103:BA103)</f>
        <v>0</v>
      </c>
      <c r="CE103" s="564">
        <f>SUM(BB103:BD103)</f>
        <v>0</v>
      </c>
      <c r="CF103" s="564">
        <f>SUM(BE103:BG103)</f>
        <v>0</v>
      </c>
      <c r="CG103" s="564">
        <f>SUM(BH103:BJ103)</f>
        <v>0</v>
      </c>
      <c r="CH103" s="564">
        <f>SUM(BK103:BM103)</f>
        <v>0</v>
      </c>
      <c r="CI103" s="196"/>
      <c r="CJ103" s="121">
        <f t="shared" ref="CJ103" si="460">SUM(BO103:BR103)</f>
        <v>0</v>
      </c>
      <c r="CK103" s="121">
        <f t="shared" ref="CK103" si="461">SUM(BS103:BV103)</f>
        <v>0</v>
      </c>
      <c r="CL103" s="121">
        <f t="shared" ref="CL103" si="462">SUM(BW103:BZ103)</f>
        <v>0</v>
      </c>
      <c r="CM103" s="121">
        <f t="shared" ref="CM103" si="463">SUM(CA103:CD103)</f>
        <v>0</v>
      </c>
      <c r="CN103" s="121">
        <f t="shared" ref="CN103" si="464">SUM(CE103:CH103)</f>
        <v>0</v>
      </c>
      <c r="CO103" s="198"/>
      <c r="CP103" s="139"/>
      <c r="CQ103" s="139"/>
      <c r="CR103" s="202"/>
      <c r="CS103" s="202"/>
      <c r="CT103" s="202"/>
      <c r="CU103" s="202"/>
      <c r="CV103" s="202"/>
      <c r="CW103" s="115"/>
      <c r="CX103" s="386"/>
      <c r="CY103" s="386"/>
      <c r="CZ103" s="386"/>
      <c r="DA103" s="386"/>
      <c r="DB103" s="387"/>
      <c r="DC103" s="386"/>
      <c r="DD103" s="386"/>
      <c r="DE103" s="386"/>
      <c r="DF103" s="386"/>
      <c r="DG103" s="387"/>
      <c r="DH103" s="387"/>
      <c r="DI103" s="387"/>
      <c r="DJ103" s="387"/>
    </row>
    <row r="104" spans="1:114" s="388" customFormat="1" x14ac:dyDescent="0.2">
      <c r="A104" s="284"/>
      <c r="B104" s="139"/>
      <c r="C104" s="139"/>
      <c r="D104" s="139"/>
      <c r="E104" s="139"/>
      <c r="F104" s="556"/>
      <c r="G104" s="556"/>
      <c r="H104" s="556"/>
      <c r="I104" s="556"/>
      <c r="J104" s="556"/>
      <c r="K104" s="556"/>
      <c r="L104" s="556"/>
      <c r="M104" s="556"/>
      <c r="N104" s="556"/>
      <c r="O104" s="556"/>
      <c r="P104" s="556"/>
      <c r="Q104" s="556"/>
      <c r="R104" s="556"/>
      <c r="S104" s="556"/>
      <c r="T104" s="556"/>
      <c r="U104" s="556"/>
      <c r="V104" s="556"/>
      <c r="W104" s="556"/>
      <c r="X104" s="556"/>
      <c r="Y104" s="556"/>
      <c r="Z104" s="556"/>
      <c r="AA104" s="556"/>
      <c r="AB104" s="556"/>
      <c r="AC104" s="556"/>
      <c r="AD104" s="556"/>
      <c r="AE104" s="556"/>
      <c r="AF104" s="556"/>
      <c r="AG104" s="556"/>
      <c r="AH104" s="556"/>
      <c r="AI104" s="556"/>
      <c r="AJ104" s="556"/>
      <c r="AK104" s="556"/>
      <c r="AL104" s="556"/>
      <c r="AM104" s="556"/>
      <c r="AN104" s="556"/>
      <c r="AO104" s="556"/>
      <c r="AP104" s="556"/>
      <c r="AQ104" s="556"/>
      <c r="AR104" s="556"/>
      <c r="AS104" s="556"/>
      <c r="AT104" s="556"/>
      <c r="AU104" s="556"/>
      <c r="AV104" s="556"/>
      <c r="AW104" s="556"/>
      <c r="AX104" s="556"/>
      <c r="AY104" s="556"/>
      <c r="AZ104" s="556"/>
      <c r="BA104" s="556"/>
      <c r="BB104" s="556"/>
      <c r="BC104" s="556"/>
      <c r="BD104" s="556"/>
      <c r="BE104" s="556"/>
      <c r="BF104" s="556"/>
      <c r="BG104" s="556"/>
      <c r="BH104" s="556"/>
      <c r="BI104" s="556"/>
      <c r="BJ104" s="556"/>
      <c r="BK104" s="556"/>
      <c r="BL104" s="556"/>
      <c r="BM104" s="556"/>
      <c r="BN104" s="201"/>
      <c r="BO104" s="564">
        <f t="shared" si="75"/>
        <v>0</v>
      </c>
      <c r="BP104" s="564"/>
      <c r="BQ104" s="564"/>
      <c r="BR104" s="564"/>
      <c r="BS104" s="564"/>
      <c r="BT104" s="564"/>
      <c r="BU104" s="564"/>
      <c r="BV104" s="564"/>
      <c r="BW104" s="564"/>
      <c r="BX104" s="564"/>
      <c r="BY104" s="564"/>
      <c r="BZ104" s="564"/>
      <c r="CA104" s="564"/>
      <c r="CB104" s="564"/>
      <c r="CC104" s="564"/>
      <c r="CD104" s="564"/>
      <c r="CE104" s="564"/>
      <c r="CF104" s="564"/>
      <c r="CG104" s="564"/>
      <c r="CH104" s="564"/>
      <c r="CI104" s="196"/>
      <c r="CJ104" s="121"/>
      <c r="CK104" s="121"/>
      <c r="CL104" s="121"/>
      <c r="CM104" s="121"/>
      <c r="CN104" s="121"/>
      <c r="CO104" s="198"/>
      <c r="CP104" s="139"/>
      <c r="CQ104" s="139"/>
      <c r="CR104" s="202"/>
      <c r="CS104" s="202"/>
      <c r="CT104" s="202"/>
      <c r="CU104" s="202"/>
      <c r="CV104" s="202"/>
      <c r="CW104" s="115"/>
      <c r="CX104" s="386"/>
      <c r="CY104" s="386"/>
      <c r="CZ104" s="386"/>
      <c r="DA104" s="386"/>
      <c r="DB104" s="387"/>
      <c r="DC104" s="386"/>
      <c r="DD104" s="386"/>
      <c r="DE104" s="386"/>
      <c r="DF104" s="386"/>
      <c r="DG104" s="387"/>
      <c r="DH104" s="387"/>
      <c r="DI104" s="387"/>
      <c r="DJ104" s="387"/>
    </row>
    <row r="105" spans="1:114" s="388" customFormat="1" x14ac:dyDescent="0.2">
      <c r="A105" s="190" t="s">
        <v>45</v>
      </c>
      <c r="B105" s="139"/>
      <c r="C105" s="139"/>
      <c r="D105" s="139"/>
      <c r="E105" s="139"/>
      <c r="F105" s="556">
        <f t="shared" ref="F105:Q105" si="465">+F103+F100+F97+F94+F91+F88+F86+F80+F75+F70+F65+F48+F40+F26</f>
        <v>0</v>
      </c>
      <c r="G105" s="556">
        <f t="shared" si="465"/>
        <v>0</v>
      </c>
      <c r="H105" s="556">
        <f t="shared" si="465"/>
        <v>3.4000000000000004</v>
      </c>
      <c r="I105" s="556">
        <f t="shared" si="465"/>
        <v>4.7</v>
      </c>
      <c r="J105" s="556">
        <f t="shared" si="465"/>
        <v>6.6700000000000008</v>
      </c>
      <c r="K105" s="556">
        <f t="shared" si="465"/>
        <v>12.991</v>
      </c>
      <c r="L105" s="556">
        <f t="shared" si="465"/>
        <v>15144.444319766459</v>
      </c>
      <c r="M105" s="556">
        <f t="shared" si="465"/>
        <v>20229.938282363066</v>
      </c>
      <c r="N105" s="556">
        <f t="shared" si="465"/>
        <v>26209.45993373865</v>
      </c>
      <c r="O105" s="556">
        <f t="shared" si="465"/>
        <v>32298.516747193578</v>
      </c>
      <c r="P105" s="556">
        <f t="shared" si="465"/>
        <v>39898.480354684987</v>
      </c>
      <c r="Q105" s="556">
        <f t="shared" si="465"/>
        <v>49462.62279442382</v>
      </c>
      <c r="R105" s="556">
        <f>+R103+R100+R97+R94+R91+R88+R86+R80+R75+R70+R65+R48+R40+R26</f>
        <v>155570.46899999998</v>
      </c>
      <c r="S105" s="556">
        <f t="shared" ref="S105:BM105" si="466">+S103+S100+S97+S94+S91+S88+S86+S80+S75+S70+S65+S48+S40+S26</f>
        <v>166909.21023000003</v>
      </c>
      <c r="T105" s="556">
        <f t="shared" si="466"/>
        <v>189107.54418610001</v>
      </c>
      <c r="U105" s="556">
        <f t="shared" si="466"/>
        <v>202232.23044312702</v>
      </c>
      <c r="V105" s="556">
        <f t="shared" si="466"/>
        <v>216355.36055454594</v>
      </c>
      <c r="W105" s="556">
        <f t="shared" si="466"/>
        <v>231554.79717180418</v>
      </c>
      <c r="X105" s="556">
        <f t="shared" si="466"/>
        <v>247914.65049011449</v>
      </c>
      <c r="Y105" s="556">
        <f t="shared" si="466"/>
        <v>265525.79529233492</v>
      </c>
      <c r="Z105" s="556">
        <f t="shared" si="466"/>
        <v>284486.43215750204</v>
      </c>
      <c r="AA105" s="556">
        <f t="shared" si="466"/>
        <v>304902.69672270119</v>
      </c>
      <c r="AB105" s="556">
        <f t="shared" si="466"/>
        <v>316889.32123888173</v>
      </c>
      <c r="AC105" s="556">
        <f t="shared" si="466"/>
        <v>340570.35304575402</v>
      </c>
      <c r="AD105" s="556">
        <f t="shared" si="466"/>
        <v>474008.46250000002</v>
      </c>
      <c r="AE105" s="556">
        <f t="shared" si="466"/>
        <v>487544.62174999999</v>
      </c>
      <c r="AF105" s="556">
        <f t="shared" si="466"/>
        <v>519657.823485</v>
      </c>
      <c r="AG105" s="556">
        <f t="shared" si="466"/>
        <v>534381.05090570007</v>
      </c>
      <c r="AH105" s="556">
        <f t="shared" si="466"/>
        <v>549749.4478413841</v>
      </c>
      <c r="AI105" s="556">
        <f t="shared" si="466"/>
        <v>565800.4670300117</v>
      </c>
      <c r="AJ105" s="556">
        <f t="shared" si="466"/>
        <v>582574.02871863777</v>
      </c>
      <c r="AK105" s="556">
        <f t="shared" si="466"/>
        <v>600112.69030539831</v>
      </c>
      <c r="AL105" s="556">
        <f t="shared" si="466"/>
        <v>618461.82779476116</v>
      </c>
      <c r="AM105" s="556">
        <f t="shared" si="466"/>
        <v>637669.82989173918</v>
      </c>
      <c r="AN105" s="556">
        <f t="shared" si="466"/>
        <v>639788.30561853235</v>
      </c>
      <c r="AO105" s="556">
        <f t="shared" si="466"/>
        <v>660872.30639888858</v>
      </c>
      <c r="AP105" s="556">
        <f t="shared" si="466"/>
        <v>822759.91112000006</v>
      </c>
      <c r="AQ105" s="556">
        <f t="shared" si="466"/>
        <v>836648.31489786669</v>
      </c>
      <c r="AR105" s="556">
        <f t="shared" si="466"/>
        <v>880884.75587684533</v>
      </c>
      <c r="AS105" s="556">
        <f t="shared" si="466"/>
        <v>895480.03478966374</v>
      </c>
      <c r="AT105" s="556">
        <f t="shared" si="466"/>
        <v>910445.31658900226</v>
      </c>
      <c r="AU105" s="556">
        <f t="shared" si="466"/>
        <v>925792.14305713447</v>
      </c>
      <c r="AV105" s="556">
        <f t="shared" si="466"/>
        <v>941532.44585552649</v>
      </c>
      <c r="AW105" s="556">
        <f t="shared" si="466"/>
        <v>957678.56002977607</v>
      </c>
      <c r="AX105" s="556">
        <f t="shared" si="466"/>
        <v>974243.23798581725</v>
      </c>
      <c r="AY105" s="556">
        <f t="shared" si="466"/>
        <v>991239.66395387007</v>
      </c>
      <c r="AZ105" s="556">
        <f t="shared" si="466"/>
        <v>978681.46895719052</v>
      </c>
      <c r="BA105" s="556">
        <f t="shared" si="466"/>
        <v>996582.74630327628</v>
      </c>
      <c r="BB105" s="556">
        <f t="shared" si="466"/>
        <v>1179663.99138</v>
      </c>
      <c r="BC105" s="556">
        <f t="shared" si="466"/>
        <v>1199394.5615604667</v>
      </c>
      <c r="BD105" s="556">
        <f t="shared" si="466"/>
        <v>1269575.455350738</v>
      </c>
      <c r="BE105" s="556">
        <f t="shared" si="466"/>
        <v>1290218.7665241521</v>
      </c>
      <c r="BF105" s="556">
        <f t="shared" si="466"/>
        <v>1311336.9375078974</v>
      </c>
      <c r="BG105" s="556">
        <f t="shared" si="466"/>
        <v>1332942.7697010352</v>
      </c>
      <c r="BH105" s="556">
        <f t="shared" si="466"/>
        <v>1355049.4341006465</v>
      </c>
      <c r="BI105" s="556">
        <f t="shared" si="466"/>
        <v>1377670.4822453316</v>
      </c>
      <c r="BJ105" s="556">
        <f t="shared" si="466"/>
        <v>1400819.8574855742</v>
      </c>
      <c r="BK105" s="556">
        <f t="shared" si="466"/>
        <v>1424511.9065907528</v>
      </c>
      <c r="BL105" s="556">
        <f t="shared" si="466"/>
        <v>1398761.3917028927</v>
      </c>
      <c r="BM105" s="556">
        <f t="shared" si="466"/>
        <v>1423583.5026475415</v>
      </c>
      <c r="BN105" s="201"/>
      <c r="BO105" s="564">
        <f>SUM(F105:H105)</f>
        <v>3.4000000000000004</v>
      </c>
      <c r="BP105" s="564">
        <f>SUM(I105:K105)</f>
        <v>24.361000000000001</v>
      </c>
      <c r="BQ105" s="564">
        <f>SUM(L105:N105)</f>
        <v>61583.842535868171</v>
      </c>
      <c r="BR105" s="564">
        <f>SUM(O105:Q105)</f>
        <v>121659.61989630239</v>
      </c>
      <c r="BS105" s="564">
        <f>SUM(R105:T105)</f>
        <v>511587.22341610002</v>
      </c>
      <c r="BT105" s="564">
        <f>SUM(U105:W105)</f>
        <v>650142.38816947723</v>
      </c>
      <c r="BU105" s="564">
        <f>SUM(X105:Z105)</f>
        <v>797926.87793995149</v>
      </c>
      <c r="BV105" s="564">
        <f>SUM(AA105:AC105)</f>
        <v>962362.37100733689</v>
      </c>
      <c r="BW105" s="564">
        <f>SUM(AD105:AF105)</f>
        <v>1481210.9077350001</v>
      </c>
      <c r="BX105" s="564">
        <f>SUM(AG105:AI105)</f>
        <v>1649930.9657770959</v>
      </c>
      <c r="BY105" s="564">
        <f>SUM(AJ105:AL105)</f>
        <v>1801148.5468187972</v>
      </c>
      <c r="BZ105" s="564">
        <f>SUM(AM105:AO105)</f>
        <v>1938330.44190916</v>
      </c>
      <c r="CA105" s="564">
        <f>SUM(AP105:AR105)</f>
        <v>2540292.981894712</v>
      </c>
      <c r="CB105" s="564">
        <f>SUM(AS105:AU105)</f>
        <v>2731717.4944358002</v>
      </c>
      <c r="CC105" s="564">
        <f>SUM(AV105:AX105)</f>
        <v>2873454.2438711198</v>
      </c>
      <c r="CD105" s="564">
        <f>SUM(AY105:BA105)</f>
        <v>2966503.8792143366</v>
      </c>
      <c r="CE105" s="564">
        <f>SUM(BB105:BD105)</f>
        <v>3648634.0082912045</v>
      </c>
      <c r="CF105" s="564">
        <f>SUM(BE105:BG105)</f>
        <v>3934498.4737330847</v>
      </c>
      <c r="CG105" s="564">
        <f>SUM(BH105:BJ105)</f>
        <v>4133539.7738315524</v>
      </c>
      <c r="CH105" s="564">
        <f>SUM(BK105:BM105)</f>
        <v>4246856.800941187</v>
      </c>
      <c r="CI105" s="196"/>
      <c r="CJ105" s="121">
        <f t="shared" ref="CJ105" si="467">SUM(BO105:BR105)</f>
        <v>183271.22343217058</v>
      </c>
      <c r="CK105" s="121">
        <f t="shared" ref="CK105" si="468">SUM(BS105:BV105)</f>
        <v>2922018.8605328654</v>
      </c>
      <c r="CL105" s="121">
        <f t="shared" ref="CL105" si="469">SUM(BW105:BZ105)</f>
        <v>6870620.8622400537</v>
      </c>
      <c r="CM105" s="121">
        <f t="shared" ref="CM105" si="470">SUM(CA105:CD105)</f>
        <v>11111968.599415969</v>
      </c>
      <c r="CN105" s="121">
        <f t="shared" ref="CN105" si="471">SUM(CE105:CH105)</f>
        <v>15963529.056797028</v>
      </c>
      <c r="CO105" s="198"/>
      <c r="CP105" s="139"/>
      <c r="CQ105" s="139"/>
      <c r="CR105" s="202"/>
      <c r="CS105" s="202"/>
      <c r="CT105" s="202"/>
      <c r="CU105" s="202"/>
      <c r="CV105" s="202"/>
      <c r="CW105" s="115"/>
      <c r="CX105" s="386"/>
      <c r="CY105" s="386"/>
      <c r="CZ105" s="386"/>
      <c r="DA105" s="386"/>
      <c r="DB105" s="387"/>
      <c r="DC105" s="386"/>
      <c r="DD105" s="386"/>
      <c r="DE105" s="386"/>
      <c r="DF105" s="386"/>
      <c r="DG105" s="387"/>
      <c r="DH105" s="387"/>
      <c r="DI105" s="387"/>
      <c r="DJ105" s="387"/>
    </row>
    <row r="106" spans="1:114" s="388" customFormat="1" x14ac:dyDescent="0.2">
      <c r="A106" s="190"/>
      <c r="B106" s="139"/>
      <c r="C106" s="139"/>
      <c r="D106" s="139"/>
      <c r="E106" s="139"/>
      <c r="F106" s="556"/>
      <c r="G106" s="556"/>
      <c r="H106" s="556"/>
      <c r="I106" s="556"/>
      <c r="J106" s="556"/>
      <c r="K106" s="556"/>
      <c r="L106" s="556"/>
      <c r="M106" s="556"/>
      <c r="N106" s="556"/>
      <c r="O106" s="556"/>
      <c r="P106" s="556"/>
      <c r="Q106" s="556"/>
      <c r="R106" s="556"/>
      <c r="S106" s="556"/>
      <c r="T106" s="556"/>
      <c r="U106" s="556"/>
      <c r="V106" s="556"/>
      <c r="W106" s="556"/>
      <c r="X106" s="556"/>
      <c r="Y106" s="556"/>
      <c r="Z106" s="556"/>
      <c r="AA106" s="556"/>
      <c r="AB106" s="556"/>
      <c r="AC106" s="556"/>
      <c r="AD106" s="556"/>
      <c r="AE106" s="556"/>
      <c r="AF106" s="556"/>
      <c r="AG106" s="556"/>
      <c r="AH106" s="556"/>
      <c r="AI106" s="556"/>
      <c r="AJ106" s="556"/>
      <c r="AK106" s="556"/>
      <c r="AL106" s="556"/>
      <c r="AM106" s="556"/>
      <c r="AN106" s="556"/>
      <c r="AO106" s="556"/>
      <c r="AP106" s="556"/>
      <c r="AQ106" s="556"/>
      <c r="AR106" s="556"/>
      <c r="AS106" s="556"/>
      <c r="AT106" s="556"/>
      <c r="AU106" s="556"/>
      <c r="AV106" s="556"/>
      <c r="AW106" s="556"/>
      <c r="AX106" s="556"/>
      <c r="AY106" s="556"/>
      <c r="AZ106" s="556"/>
      <c r="BA106" s="556"/>
      <c r="BB106" s="556"/>
      <c r="BC106" s="556"/>
      <c r="BD106" s="556"/>
      <c r="BE106" s="556"/>
      <c r="BF106" s="556"/>
      <c r="BG106" s="556"/>
      <c r="BH106" s="556"/>
      <c r="BI106" s="556"/>
      <c r="BJ106" s="556"/>
      <c r="BK106" s="556"/>
      <c r="BL106" s="556"/>
      <c r="BM106" s="556"/>
      <c r="BN106" s="201"/>
      <c r="BO106" s="564"/>
      <c r="BP106" s="564"/>
      <c r="BQ106" s="564"/>
      <c r="BR106" s="564"/>
      <c r="BS106" s="564"/>
      <c r="BT106" s="564"/>
      <c r="BU106" s="564"/>
      <c r="BV106" s="564"/>
      <c r="BW106" s="564"/>
      <c r="BX106" s="564"/>
      <c r="BY106" s="564"/>
      <c r="BZ106" s="564"/>
      <c r="CA106" s="564"/>
      <c r="CB106" s="564"/>
      <c r="CC106" s="564"/>
      <c r="CD106" s="564"/>
      <c r="CE106" s="564"/>
      <c r="CF106" s="564"/>
      <c r="CG106" s="564"/>
      <c r="CH106" s="564"/>
      <c r="CI106" s="196"/>
      <c r="CJ106" s="121"/>
      <c r="CK106" s="121"/>
      <c r="CL106" s="121"/>
      <c r="CM106" s="121"/>
      <c r="CN106" s="121"/>
      <c r="CO106" s="198"/>
      <c r="CP106" s="139"/>
      <c r="CQ106" s="139"/>
      <c r="CR106" s="202"/>
      <c r="CS106" s="202"/>
      <c r="CT106" s="202"/>
      <c r="CU106" s="202"/>
      <c r="CV106" s="202"/>
      <c r="CW106" s="115"/>
      <c r="CX106" s="386"/>
      <c r="CY106" s="386"/>
      <c r="CZ106" s="386"/>
      <c r="DA106" s="386"/>
      <c r="DB106" s="387"/>
      <c r="DC106" s="386"/>
      <c r="DD106" s="386"/>
      <c r="DE106" s="386"/>
      <c r="DF106" s="386"/>
      <c r="DG106" s="387"/>
      <c r="DH106" s="387"/>
      <c r="DI106" s="387"/>
      <c r="DJ106" s="387"/>
    </row>
    <row r="107" spans="1:114" s="388" customFormat="1" ht="19.5" x14ac:dyDescent="0.4">
      <c r="A107" s="176" t="s">
        <v>18</v>
      </c>
      <c r="B107" s="139"/>
      <c r="C107" s="139"/>
      <c r="D107" s="139"/>
      <c r="E107" s="139"/>
      <c r="F107" s="556"/>
      <c r="G107" s="556"/>
      <c r="H107" s="556"/>
      <c r="I107" s="556"/>
      <c r="J107" s="556"/>
      <c r="K107" s="556"/>
      <c r="L107" s="556"/>
      <c r="M107" s="556"/>
      <c r="N107" s="556"/>
      <c r="O107" s="556"/>
      <c r="P107" s="556"/>
      <c r="Q107" s="556"/>
      <c r="R107" s="556"/>
      <c r="S107" s="556"/>
      <c r="T107" s="556"/>
      <c r="U107" s="556"/>
      <c r="V107" s="556"/>
      <c r="W107" s="556"/>
      <c r="X107" s="556"/>
      <c r="Y107" s="556"/>
      <c r="Z107" s="556"/>
      <c r="AA107" s="556"/>
      <c r="AB107" s="556"/>
      <c r="AC107" s="556"/>
      <c r="AD107" s="556"/>
      <c r="AE107" s="556"/>
      <c r="AF107" s="556"/>
      <c r="AG107" s="556"/>
      <c r="AH107" s="556"/>
      <c r="AI107" s="556"/>
      <c r="AJ107" s="556"/>
      <c r="AK107" s="556"/>
      <c r="AL107" s="556"/>
      <c r="AM107" s="556"/>
      <c r="AN107" s="556"/>
      <c r="AO107" s="556"/>
      <c r="AP107" s="556"/>
      <c r="AQ107" s="556"/>
      <c r="AR107" s="556"/>
      <c r="AS107" s="556"/>
      <c r="AT107" s="556"/>
      <c r="AU107" s="556"/>
      <c r="AV107" s="556"/>
      <c r="AW107" s="556"/>
      <c r="AX107" s="556"/>
      <c r="AY107" s="556"/>
      <c r="AZ107" s="556"/>
      <c r="BA107" s="556"/>
      <c r="BB107" s="556"/>
      <c r="BC107" s="556"/>
      <c r="BD107" s="556"/>
      <c r="BE107" s="556"/>
      <c r="BF107" s="556"/>
      <c r="BG107" s="556"/>
      <c r="BH107" s="556"/>
      <c r="BI107" s="556"/>
      <c r="BJ107" s="556"/>
      <c r="BK107" s="556"/>
      <c r="BL107" s="556"/>
      <c r="BM107" s="556"/>
      <c r="BN107" s="201"/>
      <c r="BO107" s="556"/>
      <c r="BP107" s="556"/>
      <c r="BQ107" s="556"/>
      <c r="BR107" s="556"/>
      <c r="BS107" s="556"/>
      <c r="BT107" s="556"/>
      <c r="BU107" s="556"/>
      <c r="BV107" s="556"/>
      <c r="BW107" s="556"/>
      <c r="BX107" s="556"/>
      <c r="BY107" s="556"/>
      <c r="BZ107" s="556"/>
      <c r="CA107" s="556"/>
      <c r="CB107" s="556"/>
      <c r="CC107" s="556"/>
      <c r="CD107" s="556"/>
      <c r="CE107" s="556"/>
      <c r="CF107" s="556"/>
      <c r="CG107" s="556"/>
      <c r="CH107" s="556"/>
      <c r="CI107" s="196"/>
      <c r="CJ107" s="386"/>
      <c r="CK107" s="386"/>
      <c r="CL107" s="386"/>
      <c r="CM107" s="386"/>
      <c r="CN107" s="386"/>
      <c r="CO107" s="198"/>
      <c r="CP107" s="139"/>
      <c r="CQ107" s="139"/>
      <c r="CR107" s="202"/>
      <c r="CS107" s="202"/>
      <c r="CT107" s="202"/>
      <c r="CU107" s="202"/>
      <c r="CV107" s="202"/>
      <c r="CW107" s="115"/>
      <c r="CX107" s="386"/>
      <c r="CY107" s="386"/>
      <c r="CZ107" s="386"/>
      <c r="DA107" s="386"/>
      <c r="DB107" s="387"/>
      <c r="DC107" s="386"/>
      <c r="DD107" s="386"/>
      <c r="DE107" s="386"/>
      <c r="DF107" s="386"/>
      <c r="DG107" s="387"/>
      <c r="DH107" s="387"/>
      <c r="DI107" s="387"/>
      <c r="DJ107" s="387"/>
    </row>
    <row r="108" spans="1:114" s="388" customFormat="1" x14ac:dyDescent="0.2">
      <c r="A108" s="284" t="str">
        <f>"in "&amp;UnitLabel</f>
        <v>in UK£</v>
      </c>
      <c r="B108" s="139"/>
      <c r="C108" s="139"/>
      <c r="D108" s="139"/>
      <c r="E108" s="139"/>
      <c r="F108" s="556"/>
      <c r="G108" s="556"/>
      <c r="H108" s="556"/>
      <c r="I108" s="556"/>
      <c r="J108" s="556"/>
      <c r="K108" s="556"/>
      <c r="L108" s="556"/>
      <c r="M108" s="556"/>
      <c r="N108" s="556"/>
      <c r="O108" s="556"/>
      <c r="P108" s="556"/>
      <c r="Q108" s="556"/>
      <c r="R108" s="556"/>
      <c r="S108" s="556"/>
      <c r="T108" s="556"/>
      <c r="U108" s="556"/>
      <c r="V108" s="556"/>
      <c r="W108" s="556"/>
      <c r="X108" s="556"/>
      <c r="Y108" s="556"/>
      <c r="Z108" s="556"/>
      <c r="AA108" s="556"/>
      <c r="AB108" s="556"/>
      <c r="AC108" s="556"/>
      <c r="AD108" s="556"/>
      <c r="AE108" s="556"/>
      <c r="AF108" s="556"/>
      <c r="AG108" s="556"/>
      <c r="AH108" s="556"/>
      <c r="AI108" s="556"/>
      <c r="AJ108" s="556"/>
      <c r="AK108" s="556"/>
      <c r="AL108" s="556"/>
      <c r="AM108" s="556"/>
      <c r="AN108" s="556"/>
      <c r="AO108" s="556"/>
      <c r="AP108" s="556"/>
      <c r="AQ108" s="556"/>
      <c r="AR108" s="556"/>
      <c r="AS108" s="556"/>
      <c r="AT108" s="556"/>
      <c r="AU108" s="556"/>
      <c r="AV108" s="556"/>
      <c r="AW108" s="556"/>
      <c r="AX108" s="556"/>
      <c r="AY108" s="556"/>
      <c r="AZ108" s="556"/>
      <c r="BA108" s="556"/>
      <c r="BB108" s="556"/>
      <c r="BC108" s="556"/>
      <c r="BD108" s="556"/>
      <c r="BE108" s="556"/>
      <c r="BF108" s="556"/>
      <c r="BG108" s="556"/>
      <c r="BH108" s="556"/>
      <c r="BI108" s="556"/>
      <c r="BJ108" s="556"/>
      <c r="BK108" s="556"/>
      <c r="BL108" s="556"/>
      <c r="BM108" s="556"/>
      <c r="BN108" s="201"/>
      <c r="BO108" s="556"/>
      <c r="BP108" s="556"/>
      <c r="BQ108" s="556"/>
      <c r="BR108" s="556"/>
      <c r="BS108" s="556"/>
      <c r="BT108" s="556"/>
      <c r="BU108" s="556"/>
      <c r="BV108" s="556"/>
      <c r="BW108" s="556"/>
      <c r="BX108" s="556"/>
      <c r="BY108" s="556"/>
      <c r="BZ108" s="556"/>
      <c r="CA108" s="556"/>
      <c r="CB108" s="556"/>
      <c r="CC108" s="556"/>
      <c r="CD108" s="556"/>
      <c r="CE108" s="556"/>
      <c r="CF108" s="556"/>
      <c r="CG108" s="556"/>
      <c r="CH108" s="556"/>
      <c r="CI108" s="196"/>
      <c r="CJ108" s="386"/>
      <c r="CK108" s="386"/>
      <c r="CL108" s="386"/>
      <c r="CM108" s="386"/>
      <c r="CN108" s="386"/>
      <c r="CO108" s="198"/>
      <c r="CP108" s="139"/>
      <c r="CQ108" s="139"/>
      <c r="CR108" s="202"/>
      <c r="CS108" s="202"/>
      <c r="CT108" s="202"/>
      <c r="CU108" s="202"/>
      <c r="CV108" s="202"/>
      <c r="CW108" s="115"/>
      <c r="CX108" s="386"/>
      <c r="CY108" s="386"/>
      <c r="CZ108" s="386"/>
      <c r="DA108" s="386"/>
      <c r="DB108" s="387"/>
      <c r="DC108" s="386"/>
      <c r="DD108" s="386"/>
      <c r="DE108" s="386"/>
      <c r="DF108" s="386"/>
      <c r="DG108" s="387"/>
      <c r="DH108" s="387"/>
      <c r="DI108" s="387"/>
      <c r="DJ108" s="387"/>
    </row>
    <row r="109" spans="1:114" s="388" customFormat="1" x14ac:dyDescent="0.2">
      <c r="A109" s="284"/>
      <c r="B109" s="139"/>
      <c r="C109" s="139"/>
      <c r="D109" s="139"/>
      <c r="E109" s="139"/>
      <c r="F109" s="556"/>
      <c r="G109" s="556"/>
      <c r="H109" s="556"/>
      <c r="I109" s="556"/>
      <c r="J109" s="556"/>
      <c r="K109" s="556"/>
      <c r="L109" s="556"/>
      <c r="M109" s="556"/>
      <c r="N109" s="556"/>
      <c r="O109" s="556"/>
      <c r="P109" s="556"/>
      <c r="Q109" s="556"/>
      <c r="R109" s="556"/>
      <c r="S109" s="556"/>
      <c r="T109" s="556"/>
      <c r="U109" s="556"/>
      <c r="V109" s="556"/>
      <c r="W109" s="556"/>
      <c r="X109" s="556"/>
      <c r="Y109" s="556"/>
      <c r="Z109" s="556"/>
      <c r="AA109" s="556"/>
      <c r="AB109" s="556"/>
      <c r="AC109" s="556"/>
      <c r="AD109" s="556"/>
      <c r="AE109" s="556"/>
      <c r="AF109" s="556"/>
      <c r="AG109" s="556"/>
      <c r="AH109" s="556"/>
      <c r="AI109" s="556"/>
      <c r="AJ109" s="556"/>
      <c r="AK109" s="556"/>
      <c r="AL109" s="556"/>
      <c r="AM109" s="556"/>
      <c r="AN109" s="556"/>
      <c r="AO109" s="556"/>
      <c r="AP109" s="556"/>
      <c r="AQ109" s="556"/>
      <c r="AR109" s="556"/>
      <c r="AS109" s="556"/>
      <c r="AT109" s="556"/>
      <c r="AU109" s="556"/>
      <c r="AV109" s="556"/>
      <c r="AW109" s="556"/>
      <c r="AX109" s="556"/>
      <c r="AY109" s="556"/>
      <c r="AZ109" s="556"/>
      <c r="BA109" s="556"/>
      <c r="BB109" s="556"/>
      <c r="BC109" s="556"/>
      <c r="BD109" s="556"/>
      <c r="BE109" s="556"/>
      <c r="BF109" s="556"/>
      <c r="BG109" s="556"/>
      <c r="BH109" s="556"/>
      <c r="BI109" s="556"/>
      <c r="BJ109" s="556"/>
      <c r="BK109" s="556"/>
      <c r="BL109" s="556"/>
      <c r="BM109" s="556"/>
      <c r="BN109" s="201"/>
      <c r="BO109" s="556"/>
      <c r="BP109" s="556"/>
      <c r="BQ109" s="556"/>
      <c r="BR109" s="556"/>
      <c r="BS109" s="556"/>
      <c r="BT109" s="556"/>
      <c r="BU109" s="556"/>
      <c r="BV109" s="556"/>
      <c r="BW109" s="556"/>
      <c r="BX109" s="556"/>
      <c r="BY109" s="556"/>
      <c r="BZ109" s="556"/>
      <c r="CA109" s="556"/>
      <c r="CB109" s="556"/>
      <c r="CC109" s="556"/>
      <c r="CD109" s="556"/>
      <c r="CE109" s="556"/>
      <c r="CF109" s="556"/>
      <c r="CG109" s="556"/>
      <c r="CH109" s="556"/>
      <c r="CI109" s="196"/>
      <c r="CJ109" s="386"/>
      <c r="CK109" s="386"/>
      <c r="CL109" s="386"/>
      <c r="CM109" s="386"/>
      <c r="CN109" s="386"/>
      <c r="CO109" s="198"/>
      <c r="CP109" s="139"/>
      <c r="CQ109" s="139"/>
      <c r="CR109" s="202"/>
      <c r="CS109" s="202"/>
      <c r="CT109" s="202"/>
      <c r="CU109" s="202"/>
      <c r="CV109" s="202"/>
      <c r="CW109" s="115"/>
      <c r="CX109" s="386"/>
      <c r="CY109" s="386"/>
      <c r="CZ109" s="386"/>
      <c r="DA109" s="386"/>
      <c r="DB109" s="387"/>
      <c r="DC109" s="386"/>
      <c r="DD109" s="386"/>
      <c r="DE109" s="386"/>
      <c r="DF109" s="386"/>
      <c r="DG109" s="387"/>
      <c r="DH109" s="387"/>
      <c r="DI109" s="387"/>
      <c r="DJ109" s="387"/>
    </row>
    <row r="110" spans="1:114" s="388" customFormat="1" x14ac:dyDescent="0.2">
      <c r="A110" s="630" t="s">
        <v>18</v>
      </c>
      <c r="B110" s="139"/>
      <c r="C110" s="139"/>
      <c r="D110" s="139"/>
      <c r="E110" s="139"/>
      <c r="F110" s="556"/>
      <c r="G110" s="556"/>
      <c r="H110" s="556"/>
      <c r="I110" s="556"/>
      <c r="J110" s="556"/>
      <c r="K110" s="556"/>
      <c r="L110" s="556"/>
      <c r="M110" s="556"/>
      <c r="N110" s="556"/>
      <c r="O110" s="556"/>
      <c r="P110" s="556"/>
      <c r="Q110" s="556"/>
      <c r="R110" s="556"/>
      <c r="S110" s="556"/>
      <c r="T110" s="556"/>
      <c r="U110" s="556"/>
      <c r="V110" s="556"/>
      <c r="W110" s="556"/>
      <c r="X110" s="556"/>
      <c r="Y110" s="556"/>
      <c r="Z110" s="556"/>
      <c r="AA110" s="556"/>
      <c r="AB110" s="556"/>
      <c r="AC110" s="556"/>
      <c r="AD110" s="556"/>
      <c r="AE110" s="556"/>
      <c r="AF110" s="556"/>
      <c r="AG110" s="556"/>
      <c r="AH110" s="556"/>
      <c r="AI110" s="556"/>
      <c r="AJ110" s="556"/>
      <c r="AK110" s="556"/>
      <c r="AL110" s="556"/>
      <c r="AM110" s="556"/>
      <c r="AN110" s="556"/>
      <c r="AO110" s="556"/>
      <c r="AP110" s="556"/>
      <c r="AQ110" s="556"/>
      <c r="AR110" s="556"/>
      <c r="AS110" s="556"/>
      <c r="AT110" s="556"/>
      <c r="AU110" s="556"/>
      <c r="AV110" s="556"/>
      <c r="AW110" s="556"/>
      <c r="AX110" s="556"/>
      <c r="AY110" s="556"/>
      <c r="AZ110" s="556"/>
      <c r="BA110" s="556"/>
      <c r="BB110" s="556"/>
      <c r="BC110" s="556"/>
      <c r="BD110" s="556"/>
      <c r="BE110" s="556"/>
      <c r="BF110" s="556"/>
      <c r="BG110" s="556"/>
      <c r="BH110" s="556"/>
      <c r="BI110" s="556"/>
      <c r="BJ110" s="556"/>
      <c r="BK110" s="556"/>
      <c r="BL110" s="556"/>
      <c r="BM110" s="556"/>
      <c r="BN110" s="201"/>
      <c r="BO110" s="556"/>
      <c r="BP110" s="556"/>
      <c r="BQ110" s="556"/>
      <c r="BR110" s="556"/>
      <c r="BS110" s="556"/>
      <c r="BT110" s="556"/>
      <c r="BU110" s="556"/>
      <c r="BV110" s="556"/>
      <c r="BW110" s="556"/>
      <c r="BX110" s="556"/>
      <c r="BY110" s="556"/>
      <c r="BZ110" s="556"/>
      <c r="CA110" s="556"/>
      <c r="CB110" s="556"/>
      <c r="CC110" s="556"/>
      <c r="CD110" s="556"/>
      <c r="CE110" s="556"/>
      <c r="CF110" s="556"/>
      <c r="CG110" s="556"/>
      <c r="CH110" s="556"/>
      <c r="CI110" s="196"/>
      <c r="CJ110" s="386"/>
      <c r="CK110" s="386"/>
      <c r="CL110" s="386"/>
      <c r="CM110" s="386"/>
      <c r="CN110" s="386"/>
      <c r="CO110" s="198"/>
      <c r="CP110" s="139"/>
      <c r="CQ110" s="139"/>
      <c r="CR110" s="202"/>
      <c r="CS110" s="202"/>
      <c r="CT110" s="202"/>
      <c r="CU110" s="202"/>
      <c r="CV110" s="202"/>
      <c r="CW110" s="115"/>
      <c r="CX110" s="386"/>
      <c r="CY110" s="386"/>
      <c r="CZ110" s="386"/>
      <c r="DA110" s="386"/>
      <c r="DB110" s="387"/>
      <c r="DC110" s="386"/>
      <c r="DD110" s="386"/>
      <c r="DE110" s="386"/>
      <c r="DF110" s="386"/>
      <c r="DG110" s="387"/>
      <c r="DH110" s="387"/>
      <c r="DI110" s="387"/>
      <c r="DJ110" s="387"/>
    </row>
    <row r="111" spans="1:114" s="388" customFormat="1" x14ac:dyDescent="0.2">
      <c r="A111" s="284"/>
      <c r="B111" s="139"/>
      <c r="C111" s="139"/>
      <c r="D111" s="139"/>
      <c r="E111" s="139"/>
      <c r="F111" s="556"/>
      <c r="G111" s="556"/>
      <c r="H111" s="556"/>
      <c r="I111" s="556"/>
      <c r="J111" s="556"/>
      <c r="K111" s="556"/>
      <c r="L111" s="556"/>
      <c r="M111" s="556"/>
      <c r="N111" s="556"/>
      <c r="O111" s="556"/>
      <c r="P111" s="556"/>
      <c r="Q111" s="556"/>
      <c r="R111" s="556"/>
      <c r="S111" s="556"/>
      <c r="T111" s="556"/>
      <c r="U111" s="556"/>
      <c r="V111" s="556"/>
      <c r="W111" s="556"/>
      <c r="X111" s="556"/>
      <c r="Y111" s="556"/>
      <c r="Z111" s="556"/>
      <c r="AA111" s="556"/>
      <c r="AB111" s="556"/>
      <c r="AC111" s="556"/>
      <c r="AD111" s="556"/>
      <c r="AE111" s="556"/>
      <c r="AF111" s="556"/>
      <c r="AG111" s="556"/>
      <c r="AH111" s="556"/>
      <c r="AI111" s="556"/>
      <c r="AJ111" s="556"/>
      <c r="AK111" s="556"/>
      <c r="AL111" s="556"/>
      <c r="AM111" s="556"/>
      <c r="AN111" s="556"/>
      <c r="AO111" s="556"/>
      <c r="AP111" s="556"/>
      <c r="AQ111" s="556"/>
      <c r="AR111" s="556"/>
      <c r="AS111" s="556"/>
      <c r="AT111" s="556"/>
      <c r="AU111" s="556"/>
      <c r="AV111" s="556"/>
      <c r="AW111" s="556"/>
      <c r="AX111" s="556"/>
      <c r="AY111" s="556"/>
      <c r="AZ111" s="556"/>
      <c r="BA111" s="556"/>
      <c r="BB111" s="556"/>
      <c r="BC111" s="556"/>
      <c r="BD111" s="556"/>
      <c r="BE111" s="556"/>
      <c r="BF111" s="556"/>
      <c r="BG111" s="556"/>
      <c r="BH111" s="556"/>
      <c r="BI111" s="556"/>
      <c r="BJ111" s="556"/>
      <c r="BK111" s="556"/>
      <c r="BL111" s="556"/>
      <c r="BM111" s="556"/>
      <c r="BN111" s="201"/>
      <c r="BO111" s="556"/>
      <c r="BP111" s="556"/>
      <c r="BQ111" s="556"/>
      <c r="BR111" s="556"/>
      <c r="BS111" s="556"/>
      <c r="BT111" s="556"/>
      <c r="BU111" s="556"/>
      <c r="BV111" s="556"/>
      <c r="BW111" s="556"/>
      <c r="BX111" s="556"/>
      <c r="BY111" s="556"/>
      <c r="BZ111" s="556"/>
      <c r="CA111" s="556"/>
      <c r="CB111" s="556"/>
      <c r="CC111" s="556"/>
      <c r="CD111" s="556"/>
      <c r="CE111" s="556"/>
      <c r="CF111" s="556"/>
      <c r="CG111" s="556"/>
      <c r="CH111" s="556"/>
      <c r="CI111" s="196"/>
      <c r="CJ111" s="386"/>
      <c r="CK111" s="386"/>
      <c r="CL111" s="386"/>
      <c r="CM111" s="386"/>
      <c r="CN111" s="386"/>
      <c r="CO111" s="198"/>
      <c r="CP111" s="139"/>
      <c r="CQ111" s="139"/>
      <c r="CR111" s="202"/>
      <c r="CS111" s="202"/>
      <c r="CT111" s="202"/>
      <c r="CU111" s="202"/>
      <c r="CV111" s="202"/>
      <c r="CW111" s="115"/>
      <c r="CX111" s="386"/>
      <c r="CY111" s="386"/>
      <c r="CZ111" s="386"/>
      <c r="DA111" s="386"/>
      <c r="DB111" s="387"/>
      <c r="DC111" s="386"/>
      <c r="DD111" s="386"/>
      <c r="DE111" s="386"/>
      <c r="DF111" s="386"/>
      <c r="DG111" s="387"/>
      <c r="DH111" s="387"/>
      <c r="DI111" s="387"/>
      <c r="DJ111" s="387"/>
    </row>
    <row r="112" spans="1:114" s="388" customFormat="1" x14ac:dyDescent="0.2">
      <c r="A112" s="629" t="s">
        <v>683</v>
      </c>
      <c r="B112" s="139"/>
      <c r="C112" s="139"/>
      <c r="D112" s="139"/>
      <c r="E112" s="139"/>
      <c r="F112" s="556"/>
      <c r="G112" s="556"/>
      <c r="H112" s="556"/>
      <c r="I112" s="556"/>
      <c r="J112" s="556"/>
      <c r="K112" s="556"/>
      <c r="L112" s="556">
        <f>+Assumptions!$B$141</f>
        <v>1440</v>
      </c>
      <c r="M112" s="556">
        <f>+Assumptions!$B$141</f>
        <v>1440</v>
      </c>
      <c r="N112" s="556">
        <f>+Assumptions!$B$141</f>
        <v>1440</v>
      </c>
      <c r="O112" s="556">
        <f>+Assumptions!$B$141</f>
        <v>1440</v>
      </c>
      <c r="P112" s="556">
        <f>+Assumptions!$B$141</f>
        <v>1440</v>
      </c>
      <c r="Q112" s="556">
        <f>+Assumptions!$B$141</f>
        <v>1440</v>
      </c>
      <c r="R112" s="556">
        <f>+Assumptions!$C$141</f>
        <v>0.18432000000000001</v>
      </c>
      <c r="S112" s="556">
        <f>+Assumptions!$C$141</f>
        <v>0.18432000000000001</v>
      </c>
      <c r="T112" s="556">
        <f>+Assumptions!$C$141</f>
        <v>0.18432000000000001</v>
      </c>
      <c r="U112" s="556">
        <f>+Assumptions!$C$141</f>
        <v>0.18432000000000001</v>
      </c>
      <c r="V112" s="556">
        <f>+Assumptions!$C$141</f>
        <v>0.18432000000000001</v>
      </c>
      <c r="W112" s="556">
        <f>+Assumptions!$C$141</f>
        <v>0.18432000000000001</v>
      </c>
      <c r="X112" s="556">
        <f>+Assumptions!$C$141</f>
        <v>0.18432000000000001</v>
      </c>
      <c r="Y112" s="556">
        <f>+Assumptions!$C$141</f>
        <v>0.18432000000000001</v>
      </c>
      <c r="Z112" s="556">
        <f>+Assumptions!$C$141</f>
        <v>0.18432000000000001</v>
      </c>
      <c r="AA112" s="556">
        <f>+Assumptions!$C$141</f>
        <v>0.18432000000000001</v>
      </c>
      <c r="AB112" s="556">
        <f>+Assumptions!$C$141</f>
        <v>0.18432000000000001</v>
      </c>
      <c r="AC112" s="556">
        <f>+Assumptions!$C$141</f>
        <v>0.18432000000000001</v>
      </c>
      <c r="AD112" s="556">
        <f>+Assumptions!$D$141</f>
        <v>0.70448000000000011</v>
      </c>
      <c r="AE112" s="556">
        <f>+Assumptions!$D$141</f>
        <v>0.70448000000000011</v>
      </c>
      <c r="AF112" s="556">
        <f>+Assumptions!$D$141</f>
        <v>0.70448000000000011</v>
      </c>
      <c r="AG112" s="556">
        <f>+Assumptions!$D$141</f>
        <v>0.70448000000000011</v>
      </c>
      <c r="AH112" s="556">
        <f>+Assumptions!$D$141</f>
        <v>0.70448000000000011</v>
      </c>
      <c r="AI112" s="556">
        <f>+Assumptions!$D$141</f>
        <v>0.70448000000000011</v>
      </c>
      <c r="AJ112" s="556">
        <f>+Assumptions!$D$141</f>
        <v>0.70448000000000011</v>
      </c>
      <c r="AK112" s="556">
        <f>+Assumptions!$D$141</f>
        <v>0.70448000000000011</v>
      </c>
      <c r="AL112" s="556">
        <f>+Assumptions!$D$141</f>
        <v>0.70448000000000011</v>
      </c>
      <c r="AM112" s="556">
        <f>+Assumptions!$D$141</f>
        <v>0.70448000000000011</v>
      </c>
      <c r="AN112" s="556">
        <f>+Assumptions!$D$141</f>
        <v>0.70448000000000011</v>
      </c>
      <c r="AO112" s="556">
        <f>+Assumptions!$D$141</f>
        <v>0.70448000000000011</v>
      </c>
      <c r="AP112" s="556">
        <f>+Assumptions!$E$141</f>
        <v>1.6531200000000001</v>
      </c>
      <c r="AQ112" s="556">
        <f>+Assumptions!$E$141</f>
        <v>1.6531200000000001</v>
      </c>
      <c r="AR112" s="556">
        <f>+Assumptions!$E$141</f>
        <v>1.6531200000000001</v>
      </c>
      <c r="AS112" s="556">
        <f>+Assumptions!$E$141</f>
        <v>1.6531200000000001</v>
      </c>
      <c r="AT112" s="556">
        <f>+Assumptions!$E$141</f>
        <v>1.6531200000000001</v>
      </c>
      <c r="AU112" s="556">
        <f>+Assumptions!$E$141</f>
        <v>1.6531200000000001</v>
      </c>
      <c r="AV112" s="556">
        <f>+Assumptions!$E$141</f>
        <v>1.6531200000000001</v>
      </c>
      <c r="AW112" s="556">
        <f>+Assumptions!$E$141</f>
        <v>1.6531200000000001</v>
      </c>
      <c r="AX112" s="556">
        <f>+Assumptions!$E$141</f>
        <v>1.6531200000000001</v>
      </c>
      <c r="AY112" s="556">
        <f>+Assumptions!$E$141</f>
        <v>1.6531200000000001</v>
      </c>
      <c r="AZ112" s="556">
        <f>+Assumptions!$E$141</f>
        <v>1.6531200000000001</v>
      </c>
      <c r="BA112" s="556">
        <f>+Assumptions!$E$141</f>
        <v>1.6531200000000001</v>
      </c>
      <c r="BB112" s="556">
        <f>+Assumptions!$F$141</f>
        <v>2.6387200000000002</v>
      </c>
      <c r="BC112" s="556">
        <f>+Assumptions!$F$141</f>
        <v>2.6387200000000002</v>
      </c>
      <c r="BD112" s="556">
        <f>+Assumptions!$F$141</f>
        <v>2.6387200000000002</v>
      </c>
      <c r="BE112" s="556">
        <f>+Assumptions!$F$141</f>
        <v>2.6387200000000002</v>
      </c>
      <c r="BF112" s="556">
        <f>+Assumptions!$F$141</f>
        <v>2.6387200000000002</v>
      </c>
      <c r="BG112" s="556">
        <f>+Assumptions!$F$141</f>
        <v>2.6387200000000002</v>
      </c>
      <c r="BH112" s="556">
        <f>+Assumptions!$F$141</f>
        <v>2.6387200000000002</v>
      </c>
      <c r="BI112" s="556">
        <f>+Assumptions!$F$141</f>
        <v>2.6387200000000002</v>
      </c>
      <c r="BJ112" s="556">
        <f>+Assumptions!$F$141</f>
        <v>2.6387200000000002</v>
      </c>
      <c r="BK112" s="556">
        <f>+Assumptions!$F$141</f>
        <v>2.6387200000000002</v>
      </c>
      <c r="BL112" s="556">
        <f>+Assumptions!$F$141</f>
        <v>2.6387200000000002</v>
      </c>
      <c r="BM112" s="556">
        <f>+Assumptions!$F$141</f>
        <v>2.6387200000000002</v>
      </c>
      <c r="BN112" s="201"/>
      <c r="BO112" s="564">
        <f>SUM(F112:H112)</f>
        <v>0</v>
      </c>
      <c r="BP112" s="564">
        <f>SUM(I112:K112)</f>
        <v>0</v>
      </c>
      <c r="BQ112" s="564">
        <f>SUM(L112:N112)</f>
        <v>4320</v>
      </c>
      <c r="BR112" s="564">
        <f>SUM(O112:Q112)</f>
        <v>4320</v>
      </c>
      <c r="BS112" s="564">
        <f>SUM(R112:T112)</f>
        <v>0.55296000000000001</v>
      </c>
      <c r="BT112" s="564">
        <f>SUM(U112:W112)</f>
        <v>0.55296000000000001</v>
      </c>
      <c r="BU112" s="564">
        <f>SUM(X112:Z112)</f>
        <v>0.55296000000000001</v>
      </c>
      <c r="BV112" s="564">
        <f>SUM(AA112:AC112)</f>
        <v>0.55296000000000001</v>
      </c>
      <c r="BW112" s="564">
        <f>SUM(AD112:AF112)</f>
        <v>2.1134400000000002</v>
      </c>
      <c r="BX112" s="564">
        <f>SUM(AG112:AI112)</f>
        <v>2.1134400000000002</v>
      </c>
      <c r="BY112" s="564">
        <f>SUM(AJ112:AL112)</f>
        <v>2.1134400000000002</v>
      </c>
      <c r="BZ112" s="564">
        <f>SUM(AM112:AO112)</f>
        <v>2.1134400000000002</v>
      </c>
      <c r="CA112" s="564">
        <f>SUM(AP112:AR112)</f>
        <v>4.9593600000000002</v>
      </c>
      <c r="CB112" s="564">
        <f>SUM(AS112:AU112)</f>
        <v>4.9593600000000002</v>
      </c>
      <c r="CC112" s="564">
        <f>SUM(AV112:AX112)</f>
        <v>4.9593600000000002</v>
      </c>
      <c r="CD112" s="564">
        <f>SUM(AY112:BA112)</f>
        <v>4.9593600000000002</v>
      </c>
      <c r="CE112" s="564">
        <f>SUM(BB112:BD112)</f>
        <v>7.9161600000000005</v>
      </c>
      <c r="CF112" s="564">
        <f>SUM(BE112:BG112)</f>
        <v>7.9161600000000005</v>
      </c>
      <c r="CG112" s="564">
        <f t="shared" ref="CG112:CG115" si="472">SUM(BH112:BJ112)</f>
        <v>7.9161600000000005</v>
      </c>
      <c r="CH112" s="564">
        <f t="shared" ref="CH112:CH115" si="473">SUM(BK112:BM112)</f>
        <v>7.9161600000000005</v>
      </c>
      <c r="CI112" s="196"/>
      <c r="CJ112" s="121">
        <f t="shared" ref="CJ112" si="474">SUM(BO112:BR112)</f>
        <v>8640</v>
      </c>
      <c r="CK112" s="121">
        <f t="shared" ref="CK112" si="475">SUM(BS112:BV112)</f>
        <v>2.21184</v>
      </c>
      <c r="CL112" s="121">
        <f t="shared" ref="CL112" si="476">SUM(BW112:BZ112)</f>
        <v>8.4537600000000008</v>
      </c>
      <c r="CM112" s="121">
        <f t="shared" ref="CM112" si="477">SUM(CA112:CD112)</f>
        <v>19.837440000000001</v>
      </c>
      <c r="CN112" s="121">
        <f t="shared" ref="CN112" si="478">SUM(CE112:CH112)</f>
        <v>31.664640000000002</v>
      </c>
      <c r="CO112" s="198"/>
      <c r="CP112" s="139"/>
      <c r="CQ112" s="139"/>
      <c r="CR112" s="202"/>
      <c r="CS112" s="202"/>
      <c r="CT112" s="202"/>
      <c r="CU112" s="202"/>
      <c r="CV112" s="202"/>
      <c r="CW112" s="115"/>
      <c r="CX112" s="386"/>
      <c r="CY112" s="386"/>
      <c r="CZ112" s="386"/>
      <c r="DA112" s="386"/>
      <c r="DB112" s="387"/>
      <c r="DC112" s="386"/>
      <c r="DD112" s="386"/>
      <c r="DE112" s="386"/>
      <c r="DF112" s="386"/>
      <c r="DG112" s="387"/>
      <c r="DH112" s="387"/>
      <c r="DI112" s="387"/>
      <c r="DJ112" s="387"/>
    </row>
    <row r="113" spans="1:114" s="388" customFormat="1" x14ac:dyDescent="0.2">
      <c r="A113" s="629" t="s">
        <v>682</v>
      </c>
      <c r="B113" s="139"/>
      <c r="C113" s="139"/>
      <c r="D113" s="139"/>
      <c r="E113" s="139"/>
      <c r="F113" s="556">
        <f>+Assumptions!$B$144*Assumptions!$B$145*Details!F40</f>
        <v>0</v>
      </c>
      <c r="G113" s="556">
        <f>+Assumptions!$B$144*Assumptions!$B$145*Details!G40</f>
        <v>0</v>
      </c>
      <c r="H113" s="556">
        <f>+Assumptions!$B$144*Assumptions!$B$145*Details!H40</f>
        <v>0</v>
      </c>
      <c r="I113" s="556">
        <f>+Assumptions!$B$144*Assumptions!$B$145*Details!I40</f>
        <v>0</v>
      </c>
      <c r="J113" s="556">
        <f>+Assumptions!$B$144*Assumptions!$B$145*Details!J40</f>
        <v>0</v>
      </c>
      <c r="K113" s="556">
        <f>+Assumptions!$B$144*Assumptions!$B$145*Details!K40</f>
        <v>0</v>
      </c>
      <c r="L113" s="556">
        <f>+Assumptions!$B$144*Assumptions!$B$145*Details!L40</f>
        <v>0</v>
      </c>
      <c r="M113" s="556">
        <f>+Assumptions!$B$144*Assumptions!$B$145*Details!M40</f>
        <v>0</v>
      </c>
      <c r="N113" s="556">
        <f>+Assumptions!$B$144*Assumptions!$B$145*Details!N40</f>
        <v>0</v>
      </c>
      <c r="O113" s="556">
        <f>+Assumptions!$B$144*Assumptions!$B$145*Details!O40</f>
        <v>0</v>
      </c>
      <c r="P113" s="556">
        <f>+Assumptions!$B$144*Assumptions!$B$145*Details!P40</f>
        <v>0</v>
      </c>
      <c r="Q113" s="556">
        <f>+Assumptions!$B$144*Assumptions!$B$145*Details!Q40</f>
        <v>0</v>
      </c>
      <c r="R113" s="556">
        <f>+Assumptions!$C$144*Assumptions!$C$145*Details!R40</f>
        <v>0</v>
      </c>
      <c r="S113" s="556">
        <f>+Assumptions!$C$144*Assumptions!$C$145*Details!S40</f>
        <v>0</v>
      </c>
      <c r="T113" s="556">
        <f>+Assumptions!$C$144*Assumptions!$C$145*Details!T40</f>
        <v>0</v>
      </c>
      <c r="U113" s="556">
        <f>+Assumptions!$C$144*Assumptions!$C$145*Details!U40</f>
        <v>0</v>
      </c>
      <c r="V113" s="556">
        <f>+Assumptions!$C$144*Assumptions!$C$145*Details!V40</f>
        <v>0</v>
      </c>
      <c r="W113" s="556">
        <f>+Assumptions!$C$144*Assumptions!$C$145*Details!W40</f>
        <v>0</v>
      </c>
      <c r="X113" s="556">
        <f>+Assumptions!$C$144*Assumptions!$C$145*Details!X40</f>
        <v>0</v>
      </c>
      <c r="Y113" s="556">
        <f>+Assumptions!$C$144*Assumptions!$C$145*Details!Y40</f>
        <v>0</v>
      </c>
      <c r="Z113" s="556">
        <f>+Assumptions!$C$144*Assumptions!$C$145*Details!Z40</f>
        <v>0</v>
      </c>
      <c r="AA113" s="556">
        <f>+Assumptions!$C$144*Assumptions!$C$145*Details!AA40</f>
        <v>0</v>
      </c>
      <c r="AB113" s="556">
        <f>+Assumptions!$C$144*Assumptions!$C$145*Details!AB40</f>
        <v>0</v>
      </c>
      <c r="AC113" s="556">
        <f>+Assumptions!$C$144*Assumptions!$C$145*Details!AC40</f>
        <v>0</v>
      </c>
      <c r="AD113" s="556">
        <f>+Assumptions!$D$144*Assumptions!$D$145*Details!AD40</f>
        <v>0</v>
      </c>
      <c r="AE113" s="556">
        <f>+Assumptions!$D$144*Assumptions!$D$145*Details!AE40</f>
        <v>0</v>
      </c>
      <c r="AF113" s="556">
        <f>+Assumptions!$D$144*Assumptions!$D$145*Details!AF40</f>
        <v>0</v>
      </c>
      <c r="AG113" s="556">
        <f>+Assumptions!$D$144*Assumptions!$D$145*Details!AG40</f>
        <v>0</v>
      </c>
      <c r="AH113" s="556">
        <f>+Assumptions!$D$144*Assumptions!$D$145*Details!AH40</f>
        <v>0</v>
      </c>
      <c r="AI113" s="556">
        <f>+Assumptions!$D$144*Assumptions!$D$145*Details!AI40</f>
        <v>0</v>
      </c>
      <c r="AJ113" s="556">
        <f>+Assumptions!$D$144*Assumptions!$D$145*Details!AJ40</f>
        <v>0</v>
      </c>
      <c r="AK113" s="556">
        <f>+Assumptions!$D$144*Assumptions!$D$145*Details!AK40</f>
        <v>0</v>
      </c>
      <c r="AL113" s="556">
        <f>+Assumptions!$D$144*Assumptions!$D$145*Details!AL40</f>
        <v>0</v>
      </c>
      <c r="AM113" s="556">
        <f>+Assumptions!$D$144*Assumptions!$D$145*Details!AM40</f>
        <v>0</v>
      </c>
      <c r="AN113" s="556">
        <f>+Assumptions!$D$144*Assumptions!$D$145*Details!AN40</f>
        <v>0</v>
      </c>
      <c r="AO113" s="556">
        <f>+Assumptions!$D$144*Assumptions!$D$145*Details!AO40</f>
        <v>0</v>
      </c>
      <c r="AP113" s="556">
        <f>+Assumptions!$E$144*Assumptions!$E$145*Details!AP40</f>
        <v>0</v>
      </c>
      <c r="AQ113" s="556">
        <f>+Assumptions!$E$144*Assumptions!$E$145*Details!AQ40</f>
        <v>0</v>
      </c>
      <c r="AR113" s="556">
        <f>+Assumptions!$E$144*Assumptions!$E$145*Details!AR40</f>
        <v>0</v>
      </c>
      <c r="AS113" s="556">
        <f>+Assumptions!$E$144*Assumptions!$E$145*Details!AS40</f>
        <v>0</v>
      </c>
      <c r="AT113" s="556">
        <f>+Assumptions!$E$144*Assumptions!$E$145*Details!AT40</f>
        <v>0</v>
      </c>
      <c r="AU113" s="556">
        <f>+Assumptions!$E$144*Assumptions!$E$145*Details!AU40</f>
        <v>0</v>
      </c>
      <c r="AV113" s="556">
        <f>+Assumptions!$E$144*Assumptions!$E$145*Details!AV40</f>
        <v>0</v>
      </c>
      <c r="AW113" s="556">
        <f>+Assumptions!$E$144*Assumptions!$E$145*Details!AW40</f>
        <v>0</v>
      </c>
      <c r="AX113" s="556">
        <f>+Assumptions!$E$144*Assumptions!$E$145*Details!AX40</f>
        <v>0</v>
      </c>
      <c r="AY113" s="556">
        <f>+Assumptions!$E$144*Assumptions!$E$145*Details!AY40</f>
        <v>0</v>
      </c>
      <c r="AZ113" s="556">
        <f>+Assumptions!$E$144*Assumptions!$E$145*Details!AZ40</f>
        <v>0</v>
      </c>
      <c r="BA113" s="556">
        <f>+Assumptions!$E$144*Assumptions!$E$145*Details!BA40</f>
        <v>0</v>
      </c>
      <c r="BB113" s="556">
        <f>+Assumptions!$F$144*Assumptions!$F$145*Details!BB40</f>
        <v>0</v>
      </c>
      <c r="BC113" s="556">
        <f>+Assumptions!$F$144*Assumptions!$F$145*Details!BC40</f>
        <v>0</v>
      </c>
      <c r="BD113" s="556">
        <f>+Assumptions!$F$144*Assumptions!$F$145*Details!BD40</f>
        <v>0</v>
      </c>
      <c r="BE113" s="556">
        <f>+Assumptions!$F$144*Assumptions!$F$145*Details!BE40</f>
        <v>0</v>
      </c>
      <c r="BF113" s="556">
        <f>+Assumptions!$F$144*Assumptions!$F$145*Details!BF40</f>
        <v>0</v>
      </c>
      <c r="BG113" s="556">
        <f>+Assumptions!$F$144*Assumptions!$F$145*Details!BG40</f>
        <v>0</v>
      </c>
      <c r="BH113" s="556">
        <f>+Assumptions!$F$144*Assumptions!$F$145*Details!BH40</f>
        <v>0</v>
      </c>
      <c r="BI113" s="556">
        <f>+Assumptions!$F$144*Assumptions!$F$145*Details!BI40</f>
        <v>0</v>
      </c>
      <c r="BJ113" s="556">
        <f>+Assumptions!$F$144*Assumptions!$F$145*Details!BJ40</f>
        <v>0</v>
      </c>
      <c r="BK113" s="556">
        <f>+Assumptions!$F$144*Assumptions!$F$145*Details!BK40</f>
        <v>0</v>
      </c>
      <c r="BL113" s="556">
        <f>+Assumptions!$F$144*Assumptions!$F$145*Details!BL40</f>
        <v>0</v>
      </c>
      <c r="BM113" s="556">
        <f>+Assumptions!$F$144*Assumptions!$F$145*Details!BM40</f>
        <v>0</v>
      </c>
      <c r="BN113" s="201"/>
      <c r="BO113" s="564">
        <f>SUM(F113:H113)</f>
        <v>0</v>
      </c>
      <c r="BP113" s="564">
        <f>SUM(I113:K113)</f>
        <v>0</v>
      </c>
      <c r="BQ113" s="564">
        <f>SUM(L113:N113)</f>
        <v>0</v>
      </c>
      <c r="BR113" s="564">
        <f>SUM(O113:Q113)</f>
        <v>0</v>
      </c>
      <c r="BS113" s="564">
        <f>SUM(R113:T113)</f>
        <v>0</v>
      </c>
      <c r="BT113" s="564">
        <f>SUM(U113:W113)</f>
        <v>0</v>
      </c>
      <c r="BU113" s="564">
        <f>SUM(X113:Z113)</f>
        <v>0</v>
      </c>
      <c r="BV113" s="564">
        <f>SUM(AA113:AC113)</f>
        <v>0</v>
      </c>
      <c r="BW113" s="564">
        <f>SUM(AD113:AF113)</f>
        <v>0</v>
      </c>
      <c r="BX113" s="564">
        <f>SUM(AG113:AI113)</f>
        <v>0</v>
      </c>
      <c r="BY113" s="564">
        <f>SUM(AJ113:AL113)</f>
        <v>0</v>
      </c>
      <c r="BZ113" s="564">
        <f>SUM(AM113:AO113)</f>
        <v>0</v>
      </c>
      <c r="CA113" s="564">
        <f>SUM(AP113:AR113)</f>
        <v>0</v>
      </c>
      <c r="CB113" s="564">
        <f>SUM(AS113:AU113)</f>
        <v>0</v>
      </c>
      <c r="CC113" s="564">
        <f>SUM(AV113:AX113)</f>
        <v>0</v>
      </c>
      <c r="CD113" s="564">
        <f>SUM(AY113:BA113)</f>
        <v>0</v>
      </c>
      <c r="CE113" s="564">
        <f>SUM(BB113:BD113)</f>
        <v>0</v>
      </c>
      <c r="CF113" s="564">
        <f>SUM(BE113:BG113)</f>
        <v>0</v>
      </c>
      <c r="CG113" s="564">
        <f t="shared" si="472"/>
        <v>0</v>
      </c>
      <c r="CH113" s="564">
        <f t="shared" si="473"/>
        <v>0</v>
      </c>
      <c r="CI113" s="196"/>
      <c r="CJ113" s="121">
        <f t="shared" ref="CJ113" si="479">SUM(BO113:BR113)</f>
        <v>0</v>
      </c>
      <c r="CK113" s="121">
        <f t="shared" ref="CK113" si="480">SUM(BS113:BV113)</f>
        <v>0</v>
      </c>
      <c r="CL113" s="121">
        <f t="shared" ref="CL113" si="481">SUM(BW113:BZ113)</f>
        <v>0</v>
      </c>
      <c r="CM113" s="121">
        <f t="shared" ref="CM113" si="482">SUM(CA113:CD113)</f>
        <v>0</v>
      </c>
      <c r="CN113" s="121">
        <f t="shared" ref="CN113" si="483">SUM(CE113:CH113)</f>
        <v>0</v>
      </c>
      <c r="CO113" s="198"/>
      <c r="CP113" s="139"/>
      <c r="CQ113" s="139"/>
      <c r="CR113" s="202"/>
      <c r="CS113" s="202"/>
      <c r="CT113" s="202"/>
      <c r="CU113" s="202"/>
      <c r="CV113" s="202"/>
      <c r="CW113" s="115"/>
      <c r="CX113" s="386"/>
      <c r="CY113" s="386"/>
      <c r="CZ113" s="386"/>
      <c r="DA113" s="386"/>
      <c r="DB113" s="387"/>
      <c r="DC113" s="386"/>
      <c r="DD113" s="386"/>
      <c r="DE113" s="386"/>
      <c r="DF113" s="386"/>
      <c r="DG113" s="387"/>
      <c r="DH113" s="387"/>
      <c r="DI113" s="387"/>
      <c r="DJ113" s="387"/>
    </row>
    <row r="114" spans="1:114" s="388" customFormat="1" x14ac:dyDescent="0.2">
      <c r="A114" s="629" t="s">
        <v>688</v>
      </c>
      <c r="B114" s="139"/>
      <c r="C114" s="139"/>
      <c r="D114" s="139"/>
      <c r="E114" s="139"/>
      <c r="F114" s="556">
        <f>+Assumptions!$B$153*Assumptions!$B$154*Details!F105</f>
        <v>0</v>
      </c>
      <c r="G114" s="556">
        <f>+Assumptions!$B$153*Assumptions!$B$154*Details!G105</f>
        <v>0</v>
      </c>
      <c r="H114" s="556">
        <f>+Assumptions!$B$153*Assumptions!$B$154*Details!H105</f>
        <v>0</v>
      </c>
      <c r="I114" s="556">
        <f>+Assumptions!$B$153*Assumptions!$B$154*Details!I105</f>
        <v>0</v>
      </c>
      <c r="J114" s="556">
        <f>+Assumptions!$B$153*Assumptions!$B$154*Details!J105</f>
        <v>0</v>
      </c>
      <c r="K114" s="556">
        <f>+Assumptions!$B$153*Assumptions!$B$154*Details!K105</f>
        <v>0</v>
      </c>
      <c r="L114" s="556">
        <f>+Assumptions!$B$153*Assumptions!$B$154*Details!L105</f>
        <v>0</v>
      </c>
      <c r="M114" s="556">
        <f>+Assumptions!$B$153*Assumptions!$B$154*Details!M105</f>
        <v>0</v>
      </c>
      <c r="N114" s="556">
        <f>+Assumptions!$B$153*Assumptions!$B$154*Details!N105</f>
        <v>0</v>
      </c>
      <c r="O114" s="556">
        <f>+Assumptions!$B$153*Assumptions!$B$154*Details!O105</f>
        <v>0</v>
      </c>
      <c r="P114" s="556">
        <f>+Assumptions!$B$153*Assumptions!$B$154*Details!P105</f>
        <v>0</v>
      </c>
      <c r="Q114" s="556">
        <f>+Assumptions!$B$153*Assumptions!$B$154*Details!Q105</f>
        <v>0</v>
      </c>
      <c r="R114" s="556">
        <f>+Assumptions!$C$153*Assumptions!$C$154*Details!R105</f>
        <v>0</v>
      </c>
      <c r="S114" s="556">
        <f>+Assumptions!$C$153*Assumptions!$C$154*Details!S105</f>
        <v>0</v>
      </c>
      <c r="T114" s="556">
        <f>+Assumptions!$C$153*Assumptions!$C$154*Details!T105</f>
        <v>0</v>
      </c>
      <c r="U114" s="556">
        <f>+Assumptions!$C$153*Assumptions!$C$154*Details!U105</f>
        <v>0</v>
      </c>
      <c r="V114" s="556">
        <f>+Assumptions!$C$153*Assumptions!$C$154*Details!V105</f>
        <v>0</v>
      </c>
      <c r="W114" s="556">
        <f>+Assumptions!$C$153*Assumptions!$C$154*Details!W105</f>
        <v>0</v>
      </c>
      <c r="X114" s="556">
        <f>+Assumptions!$C$153*Assumptions!$C$154*Details!X105</f>
        <v>0</v>
      </c>
      <c r="Y114" s="556">
        <f>+Assumptions!$C$153*Assumptions!$C$154*Details!Y105</f>
        <v>0</v>
      </c>
      <c r="Z114" s="556">
        <f>+Assumptions!$C$153*Assumptions!$C$154*Details!Z105</f>
        <v>0</v>
      </c>
      <c r="AA114" s="556">
        <f>+Assumptions!$C$153*Assumptions!$C$154*Details!AA105</f>
        <v>0</v>
      </c>
      <c r="AB114" s="556">
        <f>+Assumptions!$C$153*Assumptions!$C$154*Details!AB105</f>
        <v>0</v>
      </c>
      <c r="AC114" s="556">
        <f>+Assumptions!$C$153*Assumptions!$C$154*Details!AC105</f>
        <v>0</v>
      </c>
      <c r="AD114" s="556">
        <f>+Assumptions!$D$153*Assumptions!$D$154*Details!AD105</f>
        <v>0</v>
      </c>
      <c r="AE114" s="556">
        <f>+Assumptions!$D$153*Assumptions!$D$154*Details!AE105</f>
        <v>0</v>
      </c>
      <c r="AF114" s="556">
        <f>+Assumptions!$D$153*Assumptions!$D$154*Details!AF105</f>
        <v>0</v>
      </c>
      <c r="AG114" s="556">
        <f>+Assumptions!$D$153*Assumptions!$D$154*Details!AG105</f>
        <v>0</v>
      </c>
      <c r="AH114" s="556">
        <f>+Assumptions!$D$153*Assumptions!$D$154*Details!AH105</f>
        <v>0</v>
      </c>
      <c r="AI114" s="556">
        <f>+Assumptions!$D$153*Assumptions!$D$154*Details!AI105</f>
        <v>0</v>
      </c>
      <c r="AJ114" s="556">
        <f>+Assumptions!$D$153*Assumptions!$D$154*Details!AJ105</f>
        <v>0</v>
      </c>
      <c r="AK114" s="556">
        <f>+Assumptions!$D$153*Assumptions!$D$154*Details!AK105</f>
        <v>0</v>
      </c>
      <c r="AL114" s="556">
        <f>+Assumptions!$D$153*Assumptions!$D$154*Details!AL105</f>
        <v>0</v>
      </c>
      <c r="AM114" s="556">
        <f>+Assumptions!$D$153*Assumptions!$D$154*Details!AM105</f>
        <v>0</v>
      </c>
      <c r="AN114" s="556">
        <f>+Assumptions!$D$153*Assumptions!$D$154*Details!AN105</f>
        <v>0</v>
      </c>
      <c r="AO114" s="556">
        <f>+Assumptions!$D$153*Assumptions!$D$154*Details!AO105</f>
        <v>0</v>
      </c>
      <c r="AP114" s="556">
        <f>+Assumptions!$E$153*Assumptions!$E$154*Details!AP105</f>
        <v>0</v>
      </c>
      <c r="AQ114" s="556">
        <f>+Assumptions!$E$153*Assumptions!$E$154*Details!AQ105</f>
        <v>0</v>
      </c>
      <c r="AR114" s="556">
        <f>+Assumptions!$E$153*Assumptions!$E$154*Details!AR105</f>
        <v>0</v>
      </c>
      <c r="AS114" s="556">
        <f>+Assumptions!$E$153*Assumptions!$E$154*Details!AS105</f>
        <v>0</v>
      </c>
      <c r="AT114" s="556">
        <f>+Assumptions!$E$153*Assumptions!$E$154*Details!AT105</f>
        <v>0</v>
      </c>
      <c r="AU114" s="556">
        <f>+Assumptions!$E$153*Assumptions!$E$154*Details!AU105</f>
        <v>0</v>
      </c>
      <c r="AV114" s="556">
        <f>+Assumptions!$E$153*Assumptions!$E$154*Details!AV105</f>
        <v>0</v>
      </c>
      <c r="AW114" s="556">
        <f>+Assumptions!$E$153*Assumptions!$E$154*Details!AW105</f>
        <v>0</v>
      </c>
      <c r="AX114" s="556">
        <f>+Assumptions!$E$153*Assumptions!$E$154*Details!AX105</f>
        <v>0</v>
      </c>
      <c r="AY114" s="556">
        <f>+Assumptions!$E$153*Assumptions!$E$154*Details!AY105</f>
        <v>0</v>
      </c>
      <c r="AZ114" s="556">
        <f>+Assumptions!$E$153*Assumptions!$E$154*Details!AZ105</f>
        <v>0</v>
      </c>
      <c r="BA114" s="556">
        <f>+Assumptions!$E$153*Assumptions!$E$154*Details!BA105</f>
        <v>0</v>
      </c>
      <c r="BB114" s="556">
        <f>+Assumptions!$F$153*Assumptions!$F$154*Details!BB105</f>
        <v>0</v>
      </c>
      <c r="BC114" s="556">
        <f>+Assumptions!$F$153*Assumptions!$F$154*Details!BC105</f>
        <v>0</v>
      </c>
      <c r="BD114" s="556">
        <f>+Assumptions!$F$153*Assumptions!$F$154*Details!BD105</f>
        <v>0</v>
      </c>
      <c r="BE114" s="556">
        <f>+Assumptions!$F$153*Assumptions!$F$154*Details!BE105</f>
        <v>0</v>
      </c>
      <c r="BF114" s="556">
        <f>+Assumptions!$F$153*Assumptions!$F$154*Details!BF105</f>
        <v>0</v>
      </c>
      <c r="BG114" s="556">
        <f>+Assumptions!$F$153*Assumptions!$F$154*Details!BG105</f>
        <v>0</v>
      </c>
      <c r="BH114" s="556">
        <f>+Assumptions!$F$153*Assumptions!$F$154*Details!BH105</f>
        <v>0</v>
      </c>
      <c r="BI114" s="556">
        <f>+Assumptions!$F$153*Assumptions!$F$154*Details!BI105</f>
        <v>0</v>
      </c>
      <c r="BJ114" s="556">
        <f>+Assumptions!$F$153*Assumptions!$F$154*Details!BJ105</f>
        <v>0</v>
      </c>
      <c r="BK114" s="556">
        <f>+Assumptions!$F$153*Assumptions!$F$154*Details!BK105</f>
        <v>0</v>
      </c>
      <c r="BL114" s="556">
        <f>+Assumptions!$F$153*Assumptions!$F$154*Details!BL105</f>
        <v>0</v>
      </c>
      <c r="BM114" s="556">
        <f>+Assumptions!$F$153*Assumptions!$F$154*Details!BM105</f>
        <v>0</v>
      </c>
      <c r="BN114" s="201"/>
      <c r="BO114" s="564">
        <f>SUM(F114:H114)</f>
        <v>0</v>
      </c>
      <c r="BP114" s="564">
        <f>SUM(I114:K114)</f>
        <v>0</v>
      </c>
      <c r="BQ114" s="564">
        <f>SUM(L114:N114)</f>
        <v>0</v>
      </c>
      <c r="BR114" s="564">
        <f>SUM(O114:Q114)</f>
        <v>0</v>
      </c>
      <c r="BS114" s="564">
        <f>SUM(R114:T114)</f>
        <v>0</v>
      </c>
      <c r="BT114" s="564">
        <f>SUM(U114:W114)</f>
        <v>0</v>
      </c>
      <c r="BU114" s="564">
        <f>SUM(X114:Z114)</f>
        <v>0</v>
      </c>
      <c r="BV114" s="564">
        <f>SUM(AA114:AC114)</f>
        <v>0</v>
      </c>
      <c r="BW114" s="564">
        <f>SUM(AD114:AF114)</f>
        <v>0</v>
      </c>
      <c r="BX114" s="564">
        <f>SUM(AG114:AI114)</f>
        <v>0</v>
      </c>
      <c r="BY114" s="564">
        <f>SUM(AJ114:AL114)</f>
        <v>0</v>
      </c>
      <c r="BZ114" s="564">
        <f>SUM(AM114:AO114)</f>
        <v>0</v>
      </c>
      <c r="CA114" s="564">
        <f>SUM(AP114:AR114)</f>
        <v>0</v>
      </c>
      <c r="CB114" s="564">
        <f>SUM(AS114:AU114)</f>
        <v>0</v>
      </c>
      <c r="CC114" s="564">
        <f>SUM(AV114:AX114)</f>
        <v>0</v>
      </c>
      <c r="CD114" s="564">
        <f>SUM(AY114:BA114)</f>
        <v>0</v>
      </c>
      <c r="CE114" s="564">
        <f>SUM(BB114:BD114)</f>
        <v>0</v>
      </c>
      <c r="CF114" s="564">
        <f>SUM(BE114:BG114)</f>
        <v>0</v>
      </c>
      <c r="CG114" s="564">
        <f t="shared" si="472"/>
        <v>0</v>
      </c>
      <c r="CH114" s="564">
        <f t="shared" si="473"/>
        <v>0</v>
      </c>
      <c r="CI114" s="196"/>
      <c r="CJ114" s="121">
        <f t="shared" ref="CJ114" si="484">SUM(BO114:BR114)</f>
        <v>0</v>
      </c>
      <c r="CK114" s="121">
        <f t="shared" ref="CK114" si="485">SUM(BS114:BV114)</f>
        <v>0</v>
      </c>
      <c r="CL114" s="121">
        <f t="shared" ref="CL114" si="486">SUM(BW114:BZ114)</f>
        <v>0</v>
      </c>
      <c r="CM114" s="121">
        <f t="shared" ref="CM114" si="487">SUM(CA114:CD114)</f>
        <v>0</v>
      </c>
      <c r="CN114" s="121">
        <f t="shared" ref="CN114" si="488">SUM(CE114:CH114)</f>
        <v>0</v>
      </c>
      <c r="CO114" s="198"/>
      <c r="CP114" s="139"/>
      <c r="CQ114" s="139"/>
      <c r="CR114" s="202"/>
      <c r="CS114" s="202"/>
      <c r="CT114" s="202"/>
      <c r="CU114" s="202"/>
      <c r="CV114" s="202"/>
      <c r="CW114" s="115"/>
      <c r="CX114" s="386"/>
      <c r="CY114" s="386"/>
      <c r="CZ114" s="386"/>
      <c r="DA114" s="386"/>
      <c r="DB114" s="387"/>
      <c r="DC114" s="386"/>
      <c r="DD114" s="386"/>
      <c r="DE114" s="386"/>
      <c r="DF114" s="386"/>
      <c r="DG114" s="387"/>
      <c r="DH114" s="387"/>
      <c r="DI114" s="387"/>
      <c r="DJ114" s="387"/>
    </row>
    <row r="115" spans="1:114" s="388" customFormat="1" x14ac:dyDescent="0.2">
      <c r="A115" s="629" t="s">
        <v>604</v>
      </c>
      <c r="B115" s="139"/>
      <c r="C115" s="139"/>
      <c r="D115" s="139"/>
      <c r="E115" s="139"/>
      <c r="F115" s="556">
        <f>+Assumptions!$B$149*Assumptions!$B$150*Details!F105</f>
        <v>0</v>
      </c>
      <c r="G115" s="556">
        <f>+Assumptions!$B$149*Assumptions!$B$150*Details!G105</f>
        <v>0</v>
      </c>
      <c r="H115" s="556">
        <f>+Assumptions!$B$149*Assumptions!$B$150*Details!H105</f>
        <v>5.5080000000000018E-2</v>
      </c>
      <c r="I115" s="556">
        <f>+Assumptions!$B$149*Assumptions!$B$150*Details!I105</f>
        <v>7.6140000000000013E-2</v>
      </c>
      <c r="J115" s="556">
        <f>+Assumptions!$B$149*Assumptions!$B$150*Details!J105</f>
        <v>0.10805400000000003</v>
      </c>
      <c r="K115" s="556">
        <f>+Assumptions!$B$149*Assumptions!$B$150*Details!K105</f>
        <v>0.21045420000000004</v>
      </c>
      <c r="L115" s="556">
        <f>+Assumptions!$B$149*Assumptions!$B$150*Details!L105</f>
        <v>245.33999798021668</v>
      </c>
      <c r="M115" s="556">
        <f>+Assumptions!$B$149*Assumptions!$B$150*Details!M105</f>
        <v>327.72500017428172</v>
      </c>
      <c r="N115" s="556">
        <f>+Assumptions!$B$149*Assumptions!$B$150*Details!N105</f>
        <v>424.59325092656621</v>
      </c>
      <c r="O115" s="556">
        <f>+Assumptions!$B$149*Assumptions!$B$150*Details!O105</f>
        <v>523.23597130453606</v>
      </c>
      <c r="P115" s="556">
        <f>+Assumptions!$B$149*Assumptions!$B$150*Details!P105</f>
        <v>646.35538174589692</v>
      </c>
      <c r="Q115" s="556">
        <f>+Assumptions!$B$149*Assumptions!$B$150*Details!Q105</f>
        <v>801.29448926966597</v>
      </c>
      <c r="R115" s="556">
        <f>+Assumptions!$C$149*Assumptions!$C$150*Details!R105</f>
        <v>2520.2415977999999</v>
      </c>
      <c r="S115" s="556">
        <f>+Assumptions!$C$149*Assumptions!$C$150*Details!S105</f>
        <v>2703.9292057260009</v>
      </c>
      <c r="T115" s="556">
        <f>+Assumptions!$C$149*Assumptions!$C$150*Details!T105</f>
        <v>3063.5422158148208</v>
      </c>
      <c r="U115" s="556">
        <f>+Assumptions!$C$149*Assumptions!$C$150*Details!U105</f>
        <v>3276.1621331786582</v>
      </c>
      <c r="V115" s="556">
        <f>+Assumptions!$C$149*Assumptions!$C$150*Details!V105</f>
        <v>3504.9568409836447</v>
      </c>
      <c r="W115" s="556">
        <f>+Assumptions!$C$149*Assumptions!$C$150*Details!W105</f>
        <v>3751.1877141832283</v>
      </c>
      <c r="X115" s="556">
        <f>+Assumptions!$C$149*Assumptions!$C$150*Details!X105</f>
        <v>4016.2173379398555</v>
      </c>
      <c r="Y115" s="556">
        <f>+Assumptions!$C$149*Assumptions!$C$150*Details!Y105</f>
        <v>4301.5178837358262</v>
      </c>
      <c r="Z115" s="556">
        <f>+Assumptions!$C$149*Assumptions!$C$150*Details!Z105</f>
        <v>4608.6802009515341</v>
      </c>
      <c r="AA115" s="556">
        <f>+Assumptions!$C$149*Assumptions!$C$150*Details!AA105</f>
        <v>4939.4236869077604</v>
      </c>
      <c r="AB115" s="556">
        <f>+Assumptions!$C$149*Assumptions!$C$150*Details!AB105</f>
        <v>5133.6070040698851</v>
      </c>
      <c r="AC115" s="556">
        <f>+Assumptions!$C$149*Assumptions!$C$150*Details!AC105</f>
        <v>5517.2397193412162</v>
      </c>
      <c r="AD115" s="556">
        <f>+Assumptions!$D$149*Assumptions!$D$150*Details!AD105</f>
        <v>7015.3252450000009</v>
      </c>
      <c r="AE115" s="556">
        <f>+Assumptions!$D$149*Assumptions!$D$150*Details!AE105</f>
        <v>7215.6604019000006</v>
      </c>
      <c r="AF115" s="556">
        <f>+Assumptions!$D$149*Assumptions!$D$150*Details!AF105</f>
        <v>7690.9357875780006</v>
      </c>
      <c r="AG115" s="556">
        <f>+Assumptions!$D$149*Assumptions!$D$150*Details!AG105</f>
        <v>7908.8395534043611</v>
      </c>
      <c r="AH115" s="556">
        <f>+Assumptions!$D$149*Assumptions!$D$150*Details!AH105</f>
        <v>8136.2918280524855</v>
      </c>
      <c r="AI115" s="556">
        <f>+Assumptions!$D$149*Assumptions!$D$150*Details!AI105</f>
        <v>8373.8469120441732</v>
      </c>
      <c r="AJ115" s="556">
        <f>+Assumptions!$D$149*Assumptions!$D$150*Details!AJ105</f>
        <v>8622.0956250358395</v>
      </c>
      <c r="AK115" s="556">
        <f>+Assumptions!$D$149*Assumptions!$D$150*Details!AK105</f>
        <v>8881.6678165198955</v>
      </c>
      <c r="AL115" s="556">
        <f>+Assumptions!$D$149*Assumptions!$D$150*Details!AL105</f>
        <v>9153.235051362466</v>
      </c>
      <c r="AM115" s="556">
        <f>+Assumptions!$D$149*Assumptions!$D$150*Details!AM105</f>
        <v>9437.5134823977405</v>
      </c>
      <c r="AN115" s="556">
        <f>+Assumptions!$D$149*Assumptions!$D$150*Details!AN105</f>
        <v>9468.866923154279</v>
      </c>
      <c r="AO115" s="556">
        <f>+Assumptions!$D$149*Assumptions!$D$150*Details!AO105</f>
        <v>9780.9101347035521</v>
      </c>
      <c r="AP115" s="556">
        <f>+Assumptions!$E$149*Assumptions!$E$150*Details!AP105</f>
        <v>11683.190737904</v>
      </c>
      <c r="AQ115" s="556">
        <f>+Assumptions!$E$149*Assumptions!$E$150*Details!AQ105</f>
        <v>11880.406071549705</v>
      </c>
      <c r="AR115" s="556">
        <f>+Assumptions!$E$149*Assumptions!$E$150*Details!AR105</f>
        <v>12508.563533451203</v>
      </c>
      <c r="AS115" s="556">
        <f>+Assumptions!$E$149*Assumptions!$E$150*Details!AS105</f>
        <v>12715.816494013225</v>
      </c>
      <c r="AT115" s="556">
        <f>+Assumptions!$E$149*Assumptions!$E$150*Details!AT105</f>
        <v>12928.323495563831</v>
      </c>
      <c r="AU115" s="556">
        <f>+Assumptions!$E$149*Assumptions!$E$150*Details!AU105</f>
        <v>13146.248431411308</v>
      </c>
      <c r="AV115" s="556">
        <f>+Assumptions!$E$149*Assumptions!$E$150*Details!AV105</f>
        <v>13369.760731148475</v>
      </c>
      <c r="AW115" s="556">
        <f>+Assumptions!$E$149*Assumptions!$E$150*Details!AW105</f>
        <v>13599.03555242282</v>
      </c>
      <c r="AX115" s="556">
        <f>+Assumptions!$E$149*Assumptions!$E$150*Details!AX105</f>
        <v>13834.253979398603</v>
      </c>
      <c r="AY115" s="556">
        <f>+Assumptions!$E$149*Assumptions!$E$150*Details!AY105</f>
        <v>14075.603228144953</v>
      </c>
      <c r="AZ115" s="556">
        <f>+Assumptions!$E$149*Assumptions!$E$150*Details!AZ105</f>
        <v>13897.276859192105</v>
      </c>
      <c r="BA115" s="556">
        <f>+Assumptions!$E$149*Assumptions!$E$150*Details!BA105</f>
        <v>14151.474997506522</v>
      </c>
      <c r="BB115" s="556">
        <f>+Assumptions!$F$149*Assumptions!$F$150*Details!BB105</f>
        <v>16279.363081044001</v>
      </c>
      <c r="BC115" s="556">
        <f>+Assumptions!$F$149*Assumptions!$F$150*Details!BC105</f>
        <v>16551.644949534439</v>
      </c>
      <c r="BD115" s="556">
        <f>+Assumptions!$F$149*Assumptions!$F$150*Details!BD105</f>
        <v>17520.141283840185</v>
      </c>
      <c r="BE115" s="556">
        <f>+Assumptions!$F$149*Assumptions!$F$150*Details!BE105</f>
        <v>17805.018978033298</v>
      </c>
      <c r="BF115" s="556">
        <f>+Assumptions!$F$149*Assumptions!$F$150*Details!BF105</f>
        <v>18096.449737608982</v>
      </c>
      <c r="BG115" s="556">
        <f>+Assumptions!$F$149*Assumptions!$F$150*Details!BG105</f>
        <v>18394.610221874285</v>
      </c>
      <c r="BH115" s="556">
        <f>+Assumptions!$F$149*Assumptions!$F$150*Details!BH105</f>
        <v>18699.682190588923</v>
      </c>
      <c r="BI115" s="556">
        <f>+Assumptions!$F$149*Assumptions!$F$150*Details!BI105</f>
        <v>19011.852654985578</v>
      </c>
      <c r="BJ115" s="556">
        <f>+Assumptions!$F$149*Assumptions!$F$150*Details!BJ105</f>
        <v>19331.314033300925</v>
      </c>
      <c r="BK115" s="556">
        <f>+Assumptions!$F$149*Assumptions!$F$150*Details!BK105</f>
        <v>19658.264310952389</v>
      </c>
      <c r="BL115" s="556">
        <f>+Assumptions!$F$149*Assumptions!$F$150*Details!BL105</f>
        <v>19302.90720549992</v>
      </c>
      <c r="BM115" s="556">
        <f>+Assumptions!$F$149*Assumptions!$F$150*Details!BM105</f>
        <v>19645.452336536073</v>
      </c>
      <c r="BN115" s="201"/>
      <c r="BO115" s="564">
        <f>SUM(F115:H115)</f>
        <v>5.5080000000000018E-2</v>
      </c>
      <c r="BP115" s="564">
        <f>SUM(I115:K115)</f>
        <v>0.39464820000000006</v>
      </c>
      <c r="BQ115" s="564">
        <f>SUM(L115:N115)</f>
        <v>997.6582490810647</v>
      </c>
      <c r="BR115" s="564">
        <f>SUM(O115:Q115)</f>
        <v>1970.8858423200991</v>
      </c>
      <c r="BS115" s="564">
        <f>SUM(R115:T115)</f>
        <v>8287.7130193408211</v>
      </c>
      <c r="BT115" s="564">
        <f>SUM(U115:W115)</f>
        <v>10532.306688345532</v>
      </c>
      <c r="BU115" s="564">
        <f>SUM(X115:Z115)</f>
        <v>12926.415422627215</v>
      </c>
      <c r="BV115" s="564">
        <f>SUM(AA115:AC115)</f>
        <v>15590.270410318861</v>
      </c>
      <c r="BW115" s="564">
        <f>SUM(AD115:AF115)</f>
        <v>21921.921434478001</v>
      </c>
      <c r="BX115" s="564">
        <f>SUM(AG115:AI115)</f>
        <v>24418.978293501019</v>
      </c>
      <c r="BY115" s="564">
        <f>SUM(AJ115:AL115)</f>
        <v>26656.998492918199</v>
      </c>
      <c r="BZ115" s="564">
        <f>SUM(AM115:AO115)</f>
        <v>28687.29054025557</v>
      </c>
      <c r="CA115" s="564">
        <f>SUM(AP115:AR115)</f>
        <v>36072.160342904906</v>
      </c>
      <c r="CB115" s="564">
        <f>SUM(AS115:AU115)</f>
        <v>38790.388420988362</v>
      </c>
      <c r="CC115" s="564">
        <f>SUM(AV115:AX115)</f>
        <v>40803.050262969904</v>
      </c>
      <c r="CD115" s="564">
        <f>SUM(AY115:BA115)</f>
        <v>42124.355084843577</v>
      </c>
      <c r="CE115" s="564">
        <f>SUM(BB115:BD115)</f>
        <v>50351.149314418624</v>
      </c>
      <c r="CF115" s="564">
        <f>SUM(BE115:BG115)</f>
        <v>54296.078937516562</v>
      </c>
      <c r="CG115" s="564">
        <f t="shared" si="472"/>
        <v>57042.848878875418</v>
      </c>
      <c r="CH115" s="564">
        <f t="shared" si="473"/>
        <v>58606.623852988378</v>
      </c>
      <c r="CI115" s="196"/>
      <c r="CJ115" s="121">
        <f t="shared" ref="CJ115" si="489">SUM(BO115:BR115)</f>
        <v>2968.9938196011635</v>
      </c>
      <c r="CK115" s="121">
        <f t="shared" ref="CK115" si="490">SUM(BS115:BV115)</f>
        <v>47336.705540632429</v>
      </c>
      <c r="CL115" s="121">
        <f t="shared" ref="CL115" si="491">SUM(BW115:BZ115)</f>
        <v>101685.18876115279</v>
      </c>
      <c r="CM115" s="121">
        <f t="shared" ref="CM115" si="492">SUM(CA115:CD115)</f>
        <v>157789.95411170676</v>
      </c>
      <c r="CN115" s="121">
        <f t="shared" ref="CN115" si="493">SUM(CE115:CH115)</f>
        <v>220296.70098379898</v>
      </c>
      <c r="CO115" s="198"/>
      <c r="CP115" s="139"/>
      <c r="CQ115" s="139"/>
      <c r="CR115" s="202"/>
      <c r="CS115" s="202"/>
      <c r="CT115" s="202"/>
      <c r="CU115" s="202"/>
      <c r="CV115" s="202"/>
      <c r="CW115" s="115"/>
      <c r="CX115" s="386"/>
      <c r="CY115" s="386"/>
      <c r="CZ115" s="386"/>
      <c r="DA115" s="386"/>
      <c r="DB115" s="387"/>
      <c r="DC115" s="386"/>
      <c r="DD115" s="386"/>
      <c r="DE115" s="386"/>
      <c r="DF115" s="386"/>
      <c r="DG115" s="387"/>
      <c r="DH115" s="387"/>
      <c r="DI115" s="387"/>
      <c r="DJ115" s="387"/>
    </row>
    <row r="116" spans="1:114" s="388" customFormat="1" x14ac:dyDescent="0.2">
      <c r="A116" s="629"/>
      <c r="B116" s="139"/>
      <c r="C116" s="139"/>
      <c r="D116" s="139"/>
      <c r="E116" s="139"/>
      <c r="F116" s="556"/>
      <c r="G116" s="556"/>
      <c r="H116" s="556"/>
      <c r="I116" s="556"/>
      <c r="J116" s="556"/>
      <c r="K116" s="556"/>
      <c r="L116" s="556"/>
      <c r="M116" s="556"/>
      <c r="N116" s="556"/>
      <c r="O116" s="556"/>
      <c r="P116" s="556"/>
      <c r="Q116" s="556"/>
      <c r="R116" s="556"/>
      <c r="S116" s="556"/>
      <c r="T116" s="556"/>
      <c r="U116" s="556"/>
      <c r="V116" s="556"/>
      <c r="W116" s="556"/>
      <c r="X116" s="556"/>
      <c r="Y116" s="556"/>
      <c r="Z116" s="556"/>
      <c r="AA116" s="556"/>
      <c r="AB116" s="556"/>
      <c r="AC116" s="556"/>
      <c r="AD116" s="556"/>
      <c r="AE116" s="556"/>
      <c r="AF116" s="556"/>
      <c r="AG116" s="556"/>
      <c r="AH116" s="556"/>
      <c r="AI116" s="556"/>
      <c r="AJ116" s="556"/>
      <c r="AK116" s="556"/>
      <c r="AL116" s="556"/>
      <c r="AM116" s="556"/>
      <c r="AN116" s="556"/>
      <c r="AO116" s="556"/>
      <c r="AP116" s="556"/>
      <c r="AQ116" s="556"/>
      <c r="AR116" s="556"/>
      <c r="AS116" s="556"/>
      <c r="AT116" s="556"/>
      <c r="AU116" s="556"/>
      <c r="AV116" s="556"/>
      <c r="AW116" s="556"/>
      <c r="AX116" s="556"/>
      <c r="AY116" s="556"/>
      <c r="AZ116" s="556"/>
      <c r="BA116" s="556"/>
      <c r="BB116" s="556"/>
      <c r="BC116" s="556"/>
      <c r="BD116" s="556"/>
      <c r="BE116" s="556"/>
      <c r="BF116" s="556"/>
      <c r="BG116" s="556"/>
      <c r="BH116" s="556"/>
      <c r="BI116" s="556"/>
      <c r="BJ116" s="556"/>
      <c r="BK116" s="556"/>
      <c r="BL116" s="556"/>
      <c r="BM116" s="556"/>
      <c r="BN116" s="201"/>
      <c r="BO116" s="556"/>
      <c r="BP116" s="556"/>
      <c r="BQ116" s="556"/>
      <c r="BR116" s="556"/>
      <c r="BS116" s="556"/>
      <c r="BT116" s="556"/>
      <c r="BU116" s="556"/>
      <c r="BV116" s="556"/>
      <c r="BW116" s="556"/>
      <c r="BX116" s="556"/>
      <c r="BY116" s="556"/>
      <c r="BZ116" s="556"/>
      <c r="CA116" s="556"/>
      <c r="CB116" s="556"/>
      <c r="CC116" s="556"/>
      <c r="CD116" s="556"/>
      <c r="CE116" s="556"/>
      <c r="CF116" s="556"/>
      <c r="CG116" s="556"/>
      <c r="CH116" s="556"/>
      <c r="CI116" s="737"/>
      <c r="CJ116" s="386"/>
      <c r="CK116" s="386"/>
      <c r="CL116" s="386"/>
      <c r="CM116" s="386"/>
      <c r="CN116" s="386"/>
      <c r="CO116" s="198"/>
      <c r="CP116" s="139"/>
      <c r="CQ116" s="139"/>
      <c r="CR116" s="202"/>
      <c r="CS116" s="202"/>
      <c r="CT116" s="202"/>
      <c r="CU116" s="202"/>
      <c r="CV116" s="202"/>
      <c r="CW116" s="115"/>
      <c r="CX116" s="386"/>
      <c r="CY116" s="386"/>
      <c r="CZ116" s="386"/>
      <c r="DA116" s="386"/>
      <c r="DB116" s="387"/>
      <c r="DC116" s="386"/>
      <c r="DD116" s="386"/>
      <c r="DE116" s="386"/>
      <c r="DF116" s="386"/>
      <c r="DG116" s="387"/>
      <c r="DH116" s="387"/>
      <c r="DI116" s="387"/>
      <c r="DJ116" s="387"/>
    </row>
    <row r="117" spans="1:114" s="388" customFormat="1" x14ac:dyDescent="0.2">
      <c r="A117" s="629" t="s">
        <v>663</v>
      </c>
      <c r="B117" s="139"/>
      <c r="C117" s="139"/>
      <c r="D117" s="139"/>
      <c r="E117" s="139"/>
      <c r="F117" s="556">
        <f>+Assumptions!$B$90*Details!F70</f>
        <v>0</v>
      </c>
      <c r="G117" s="556">
        <f>+Assumptions!$B$90*Details!G70</f>
        <v>0</v>
      </c>
      <c r="H117" s="556">
        <f>+Assumptions!$B$90*Details!H70</f>
        <v>0</v>
      </c>
      <c r="I117" s="556">
        <f>+Assumptions!$B$90*Details!I70</f>
        <v>0</v>
      </c>
      <c r="J117" s="556">
        <f>+Assumptions!$B$90*Details!J70</f>
        <v>0</v>
      </c>
      <c r="K117" s="556">
        <f>+Assumptions!$B$90*Details!K70</f>
        <v>0</v>
      </c>
      <c r="L117" s="556">
        <f>+Assumptions!$B$90*Details!L70</f>
        <v>0</v>
      </c>
      <c r="M117" s="556">
        <f>+Assumptions!$B$90*Details!M70</f>
        <v>0</v>
      </c>
      <c r="N117" s="556">
        <f>+Assumptions!$B$90*Details!N70</f>
        <v>0</v>
      </c>
      <c r="O117" s="556">
        <f>+Assumptions!$B$90*Details!O70</f>
        <v>0</v>
      </c>
      <c r="P117" s="556">
        <f>+Assumptions!$B$90*Details!P70</f>
        <v>0</v>
      </c>
      <c r="Q117" s="556">
        <f>+Assumptions!$B$90*Details!Q70</f>
        <v>0</v>
      </c>
      <c r="R117" s="556">
        <f>+Assumptions!$C$90*Details!R70</f>
        <v>0</v>
      </c>
      <c r="S117" s="556">
        <f>+Assumptions!$C$90*Details!S70</f>
        <v>0</v>
      </c>
      <c r="T117" s="556">
        <f>+Assumptions!$C$90*Details!T70</f>
        <v>0</v>
      </c>
      <c r="U117" s="556">
        <f>+Assumptions!$C$90*Details!U70</f>
        <v>0</v>
      </c>
      <c r="V117" s="556">
        <f>+Assumptions!$C$90*Details!V70</f>
        <v>0</v>
      </c>
      <c r="W117" s="556">
        <f>+Assumptions!$C$90*Details!W70</f>
        <v>0</v>
      </c>
      <c r="X117" s="556">
        <f>+Assumptions!$C$90*Details!X70</f>
        <v>0</v>
      </c>
      <c r="Y117" s="556">
        <f>+Assumptions!$C$90*Details!Y70</f>
        <v>0</v>
      </c>
      <c r="Z117" s="556">
        <f>+Assumptions!$C$90*Details!Z70</f>
        <v>0</v>
      </c>
      <c r="AA117" s="556">
        <f>+Assumptions!$C$90*Details!AA70</f>
        <v>0</v>
      </c>
      <c r="AB117" s="556">
        <f>+Assumptions!$C$90*Details!AB70</f>
        <v>0</v>
      </c>
      <c r="AC117" s="556">
        <f>+Assumptions!$C$90*Details!AC70</f>
        <v>0</v>
      </c>
      <c r="AD117" s="556">
        <f>+Assumptions!$D$90*Details!AD70</f>
        <v>0</v>
      </c>
      <c r="AE117" s="556">
        <f>+Assumptions!$D$90*Details!AE70</f>
        <v>0</v>
      </c>
      <c r="AF117" s="556">
        <f>+Assumptions!$D$90*Details!AF70</f>
        <v>0</v>
      </c>
      <c r="AG117" s="556">
        <f>+Assumptions!$D$90*Details!AG70</f>
        <v>0</v>
      </c>
      <c r="AH117" s="556">
        <f>+Assumptions!$D$90*Details!AH70</f>
        <v>0</v>
      </c>
      <c r="AI117" s="556">
        <f>+Assumptions!$D$90*Details!AI70</f>
        <v>0</v>
      </c>
      <c r="AJ117" s="556">
        <f>+Assumptions!$D$90*Details!AJ70</f>
        <v>0</v>
      </c>
      <c r="AK117" s="556">
        <f>+Assumptions!$D$90*Details!AK70</f>
        <v>0</v>
      </c>
      <c r="AL117" s="556">
        <f>+Assumptions!$D$90*Details!AL70</f>
        <v>0</v>
      </c>
      <c r="AM117" s="556">
        <f>+Assumptions!$D$90*Details!AM70</f>
        <v>0</v>
      </c>
      <c r="AN117" s="556">
        <f>+Assumptions!$D$90*Details!AN70</f>
        <v>0</v>
      </c>
      <c r="AO117" s="556">
        <f>+Assumptions!$D$90*Details!AO70</f>
        <v>0</v>
      </c>
      <c r="AP117" s="556">
        <f>+Assumptions!$E$90*Details!AP70</f>
        <v>0</v>
      </c>
      <c r="AQ117" s="556">
        <f>+Assumptions!$E$90*Details!AQ70</f>
        <v>0</v>
      </c>
      <c r="AR117" s="556">
        <f>+Assumptions!$E$90*Details!AR70</f>
        <v>0</v>
      </c>
      <c r="AS117" s="556">
        <f>+Assumptions!$E$90*Details!AS70</f>
        <v>0</v>
      </c>
      <c r="AT117" s="556">
        <f>+Assumptions!$E$90*Details!AT70</f>
        <v>0</v>
      </c>
      <c r="AU117" s="556">
        <f>+Assumptions!$E$90*Details!AU70</f>
        <v>0</v>
      </c>
      <c r="AV117" s="556">
        <f>+Assumptions!$E$90*Details!AV70</f>
        <v>0</v>
      </c>
      <c r="AW117" s="556">
        <f>+Assumptions!$E$90*Details!AW70</f>
        <v>0</v>
      </c>
      <c r="AX117" s="556">
        <f>+Assumptions!$E$90*Details!AX70</f>
        <v>0</v>
      </c>
      <c r="AY117" s="556">
        <f>+Assumptions!$E$90*Details!AY70</f>
        <v>0</v>
      </c>
      <c r="AZ117" s="556">
        <f>+Assumptions!$E$90*Details!AZ70</f>
        <v>0</v>
      </c>
      <c r="BA117" s="556">
        <f>+Assumptions!$E$90*Details!BA70</f>
        <v>0</v>
      </c>
      <c r="BB117" s="556">
        <f>+Assumptions!$F$90*Details!BB70</f>
        <v>0</v>
      </c>
      <c r="BC117" s="556">
        <f>+Assumptions!$F$90*Details!BC70</f>
        <v>0</v>
      </c>
      <c r="BD117" s="556">
        <f>+Assumptions!$F$90*Details!BD70</f>
        <v>0</v>
      </c>
      <c r="BE117" s="556">
        <f>+Assumptions!$F$90*Details!BE70</f>
        <v>0</v>
      </c>
      <c r="BF117" s="556">
        <f>+Assumptions!$F$90*Details!BF70</f>
        <v>0</v>
      </c>
      <c r="BG117" s="556">
        <f>+Assumptions!$F$90*Details!BG70</f>
        <v>0</v>
      </c>
      <c r="BH117" s="556">
        <f>+Assumptions!$F$90*Details!BH70</f>
        <v>0</v>
      </c>
      <c r="BI117" s="556">
        <f>+Assumptions!$F$90*Details!BI70</f>
        <v>0</v>
      </c>
      <c r="BJ117" s="556">
        <f>+Assumptions!$F$90*Details!BJ70</f>
        <v>0</v>
      </c>
      <c r="BK117" s="556">
        <f>+Assumptions!$F$90*Details!BK70</f>
        <v>0</v>
      </c>
      <c r="BL117" s="556">
        <f>+Assumptions!$F$90*Details!BL70</f>
        <v>0</v>
      </c>
      <c r="BM117" s="556">
        <f>+Assumptions!$F$90*Details!BM70</f>
        <v>0</v>
      </c>
      <c r="BN117" s="201"/>
      <c r="BO117" s="564">
        <f t="shared" ref="BO117:BO119" si="494">SUM(F117:H117)</f>
        <v>0</v>
      </c>
      <c r="BP117" s="564">
        <f t="shared" ref="BP117:BP119" si="495">SUM(I117:K117)</f>
        <v>0</v>
      </c>
      <c r="BQ117" s="564">
        <f t="shared" ref="BQ117:BQ119" si="496">SUM(L117:N117)</f>
        <v>0</v>
      </c>
      <c r="BR117" s="564">
        <f t="shared" ref="BR117:BR119" si="497">SUM(O117:Q117)</f>
        <v>0</v>
      </c>
      <c r="BS117" s="564">
        <f t="shared" ref="BS117:BS119" si="498">SUM(R117:T117)</f>
        <v>0</v>
      </c>
      <c r="BT117" s="564">
        <f t="shared" ref="BT117:BT119" si="499">SUM(U117:W117)</f>
        <v>0</v>
      </c>
      <c r="BU117" s="564">
        <f t="shared" ref="BU117:BU119" si="500">SUM(X117:Z117)</f>
        <v>0</v>
      </c>
      <c r="BV117" s="564">
        <f t="shared" ref="BV117:BV119" si="501">SUM(AA117:AC117)</f>
        <v>0</v>
      </c>
      <c r="BW117" s="564">
        <f t="shared" ref="BW117:BW119" si="502">SUM(AD117:AF117)</f>
        <v>0</v>
      </c>
      <c r="BX117" s="564">
        <f t="shared" ref="BX117:BX119" si="503">SUM(AG117:AI117)</f>
        <v>0</v>
      </c>
      <c r="BY117" s="564">
        <f t="shared" ref="BY117:BY119" si="504">SUM(AJ117:AL117)</f>
        <v>0</v>
      </c>
      <c r="BZ117" s="564">
        <f t="shared" ref="BZ117:BZ119" si="505">SUM(AM117:AO117)</f>
        <v>0</v>
      </c>
      <c r="CA117" s="564">
        <f t="shared" ref="CA117:CA119" si="506">SUM(AP117:AR117)</f>
        <v>0</v>
      </c>
      <c r="CB117" s="564">
        <f t="shared" ref="CB117:CB119" si="507">SUM(AS117:AU117)</f>
        <v>0</v>
      </c>
      <c r="CC117" s="564">
        <f t="shared" ref="CC117:CC119" si="508">SUM(AV117:AX117)</f>
        <v>0</v>
      </c>
      <c r="CD117" s="564">
        <f t="shared" ref="CD117:CD119" si="509">SUM(AY117:BA117)</f>
        <v>0</v>
      </c>
      <c r="CE117" s="564">
        <f t="shared" ref="CE117:CE119" si="510">SUM(BB117:BD117)</f>
        <v>0</v>
      </c>
      <c r="CF117" s="564">
        <f t="shared" ref="CF117:CF119" si="511">SUM(BE117:BG117)</f>
        <v>0</v>
      </c>
      <c r="CG117" s="564">
        <f t="shared" ref="CG117:CG119" si="512">SUM(BH117:BJ117)</f>
        <v>0</v>
      </c>
      <c r="CH117" s="564">
        <f t="shared" ref="CH117:CH120" si="513">SUM(BK117:BM117)</f>
        <v>0</v>
      </c>
      <c r="CI117" s="196"/>
      <c r="CJ117" s="121">
        <f t="shared" ref="CJ117:CJ119" si="514">SUM(BO117:BR117)</f>
        <v>0</v>
      </c>
      <c r="CK117" s="121">
        <f t="shared" ref="CK117:CK119" si="515">SUM(BS117:BV117)</f>
        <v>0</v>
      </c>
      <c r="CL117" s="121">
        <f t="shared" ref="CL117:CL119" si="516">SUM(BW117:BZ117)</f>
        <v>0</v>
      </c>
      <c r="CM117" s="121">
        <f t="shared" ref="CM117:CM119" si="517">SUM(CA117:CD117)</f>
        <v>0</v>
      </c>
      <c r="CN117" s="121">
        <f t="shared" ref="CN117:CN119" si="518">SUM(CE117:CH117)</f>
        <v>0</v>
      </c>
      <c r="CO117" s="198"/>
      <c r="CP117" s="139"/>
      <c r="CQ117" s="139"/>
      <c r="CR117" s="202"/>
      <c r="CS117" s="202"/>
      <c r="CT117" s="202"/>
      <c r="CU117" s="202"/>
      <c r="CV117" s="202"/>
      <c r="CW117" s="115"/>
      <c r="CX117" s="386"/>
      <c r="CY117" s="386"/>
      <c r="CZ117" s="386"/>
      <c r="DA117" s="386"/>
      <c r="DB117" s="387"/>
      <c r="DC117" s="386"/>
      <c r="DD117" s="386"/>
      <c r="DE117" s="386"/>
      <c r="DF117" s="386"/>
      <c r="DG117" s="387"/>
      <c r="DH117" s="387"/>
      <c r="DI117" s="387"/>
      <c r="DJ117" s="387"/>
    </row>
    <row r="118" spans="1:114" s="388" customFormat="1" x14ac:dyDescent="0.2">
      <c r="A118" s="629" t="s">
        <v>667</v>
      </c>
      <c r="B118" s="139"/>
      <c r="C118" s="139"/>
      <c r="D118" s="139"/>
      <c r="E118" s="139"/>
      <c r="F118" s="556">
        <f>+Assumptions!$B$95*Details!F75</f>
        <v>0</v>
      </c>
      <c r="G118" s="556">
        <f>+Assumptions!$B$95*Details!G75</f>
        <v>0</v>
      </c>
      <c r="H118" s="556">
        <f>+Assumptions!$B$95*Details!H75</f>
        <v>0</v>
      </c>
      <c r="I118" s="556">
        <f>+Assumptions!$B$95*Details!I75</f>
        <v>0</v>
      </c>
      <c r="J118" s="556">
        <f>+Assumptions!$B$95*Details!J75</f>
        <v>0</v>
      </c>
      <c r="K118" s="556">
        <f>+Assumptions!$B$95*Details!K75</f>
        <v>0</v>
      </c>
      <c r="L118" s="556">
        <f>+Assumptions!$B$95*Details!L75</f>
        <v>0</v>
      </c>
      <c r="M118" s="556">
        <f>+Assumptions!$B$95*Details!M75</f>
        <v>0</v>
      </c>
      <c r="N118" s="556">
        <f>+Assumptions!$B$95*Details!N75</f>
        <v>0</v>
      </c>
      <c r="O118" s="556">
        <f>+Assumptions!$B$95*Details!O75</f>
        <v>0</v>
      </c>
      <c r="P118" s="556">
        <f>+Assumptions!$B$95*Details!P75</f>
        <v>0</v>
      </c>
      <c r="Q118" s="556">
        <f>+Assumptions!$B$95*Details!Q75</f>
        <v>0</v>
      </c>
      <c r="R118" s="556">
        <f>+Assumptions!$C$95*Details!R75</f>
        <v>0</v>
      </c>
      <c r="S118" s="556">
        <f>+Assumptions!$C$95*Details!S75</f>
        <v>0</v>
      </c>
      <c r="T118" s="556">
        <f>+Assumptions!$C$95*Details!T75</f>
        <v>0</v>
      </c>
      <c r="U118" s="556">
        <f>+Assumptions!$C$95*Details!U75</f>
        <v>0</v>
      </c>
      <c r="V118" s="556">
        <f>+Assumptions!$C$95*Details!V75</f>
        <v>0</v>
      </c>
      <c r="W118" s="556">
        <f>+Assumptions!$C$95*Details!W75</f>
        <v>0</v>
      </c>
      <c r="X118" s="556">
        <f>+Assumptions!$C$95*Details!X75</f>
        <v>0</v>
      </c>
      <c r="Y118" s="556">
        <f>+Assumptions!$C$95*Details!Y75</f>
        <v>0</v>
      </c>
      <c r="Z118" s="556">
        <f>+Assumptions!$C$95*Details!Z75</f>
        <v>0</v>
      </c>
      <c r="AA118" s="556">
        <f>+Assumptions!$C$95*Details!AA75</f>
        <v>0</v>
      </c>
      <c r="AB118" s="556">
        <f>+Assumptions!$C$95*Details!AB75</f>
        <v>0</v>
      </c>
      <c r="AC118" s="556">
        <f>+Assumptions!$C$95*Details!AC75</f>
        <v>0</v>
      </c>
      <c r="AD118" s="556">
        <f>+Assumptions!$D$95*Details!AD75</f>
        <v>0</v>
      </c>
      <c r="AE118" s="556">
        <f>+Assumptions!$D$95*Details!AE75</f>
        <v>0</v>
      </c>
      <c r="AF118" s="556">
        <f>+Assumptions!$D$95*Details!AF75</f>
        <v>0</v>
      </c>
      <c r="AG118" s="556">
        <f>+Assumptions!$D$95*Details!AG75</f>
        <v>0</v>
      </c>
      <c r="AH118" s="556">
        <f>+Assumptions!$D$95*Details!AH75</f>
        <v>0</v>
      </c>
      <c r="AI118" s="556">
        <f>+Assumptions!$D$95*Details!AI75</f>
        <v>0</v>
      </c>
      <c r="AJ118" s="556">
        <f>+Assumptions!$D$95*Details!AJ75</f>
        <v>0</v>
      </c>
      <c r="AK118" s="556">
        <f>+Assumptions!$D$95*Details!AK75</f>
        <v>0</v>
      </c>
      <c r="AL118" s="556">
        <f>+Assumptions!$D$95*Details!AL75</f>
        <v>0</v>
      </c>
      <c r="AM118" s="556">
        <f>+Assumptions!$D$95*Details!AM75</f>
        <v>0</v>
      </c>
      <c r="AN118" s="556">
        <f>+Assumptions!$D$95*Details!AN75</f>
        <v>0</v>
      </c>
      <c r="AO118" s="556">
        <f>+Assumptions!$D$95*Details!AO75</f>
        <v>0</v>
      </c>
      <c r="AP118" s="556">
        <f>+Assumptions!$E$95*Details!AP75</f>
        <v>0</v>
      </c>
      <c r="AQ118" s="556">
        <f>+Assumptions!$E$95*Details!AQ75</f>
        <v>0</v>
      </c>
      <c r="AR118" s="556">
        <f>+Assumptions!$E$95*Details!AR75</f>
        <v>0</v>
      </c>
      <c r="AS118" s="556">
        <f>+Assumptions!$E$95*Details!AS75</f>
        <v>0</v>
      </c>
      <c r="AT118" s="556">
        <f>+Assumptions!$E$95*Details!AT75</f>
        <v>0</v>
      </c>
      <c r="AU118" s="556">
        <f>+Assumptions!$E$95*Details!AU75</f>
        <v>0</v>
      </c>
      <c r="AV118" s="556">
        <f>+Assumptions!$E$95*Details!AV75</f>
        <v>0</v>
      </c>
      <c r="AW118" s="556">
        <f>+Assumptions!$E$95*Details!AW75</f>
        <v>0</v>
      </c>
      <c r="AX118" s="556">
        <f>+Assumptions!$E$95*Details!AX75</f>
        <v>0</v>
      </c>
      <c r="AY118" s="556">
        <f>+Assumptions!$E$95*Details!AY75</f>
        <v>0</v>
      </c>
      <c r="AZ118" s="556">
        <f>+Assumptions!$E$95*Details!AZ75</f>
        <v>0</v>
      </c>
      <c r="BA118" s="556">
        <f>+Assumptions!$E$95*Details!BA75</f>
        <v>0</v>
      </c>
      <c r="BB118" s="556">
        <f>+Assumptions!$F$95*Details!BB75</f>
        <v>0</v>
      </c>
      <c r="BC118" s="556">
        <f>+Assumptions!$F$95*Details!BC75</f>
        <v>0</v>
      </c>
      <c r="BD118" s="556">
        <f>+Assumptions!$F$95*Details!BD75</f>
        <v>0</v>
      </c>
      <c r="BE118" s="556">
        <f>+Assumptions!$F$95*Details!BE75</f>
        <v>0</v>
      </c>
      <c r="BF118" s="556">
        <f>+Assumptions!$F$95*Details!BF75</f>
        <v>0</v>
      </c>
      <c r="BG118" s="556">
        <f>+Assumptions!$F$95*Details!BG75</f>
        <v>0</v>
      </c>
      <c r="BH118" s="556">
        <f>+Assumptions!$F$95*Details!BH75</f>
        <v>0</v>
      </c>
      <c r="BI118" s="556">
        <f>+Assumptions!$F$95*Details!BI75</f>
        <v>0</v>
      </c>
      <c r="BJ118" s="556">
        <f>+Assumptions!$F$95*Details!BJ75</f>
        <v>0</v>
      </c>
      <c r="BK118" s="556">
        <f>+Assumptions!$F$95*Details!BK75</f>
        <v>0</v>
      </c>
      <c r="BL118" s="556">
        <f>+Assumptions!$F$95*Details!BL75</f>
        <v>0</v>
      </c>
      <c r="BM118" s="556">
        <f>+Assumptions!$F$95*Details!BM75</f>
        <v>0</v>
      </c>
      <c r="BN118" s="201"/>
      <c r="BO118" s="564">
        <f t="shared" si="494"/>
        <v>0</v>
      </c>
      <c r="BP118" s="564">
        <f t="shared" si="495"/>
        <v>0</v>
      </c>
      <c r="BQ118" s="564">
        <f t="shared" si="496"/>
        <v>0</v>
      </c>
      <c r="BR118" s="564">
        <f t="shared" si="497"/>
        <v>0</v>
      </c>
      <c r="BS118" s="564">
        <f t="shared" si="498"/>
        <v>0</v>
      </c>
      <c r="BT118" s="564">
        <f t="shared" si="499"/>
        <v>0</v>
      </c>
      <c r="BU118" s="564">
        <f t="shared" si="500"/>
        <v>0</v>
      </c>
      <c r="BV118" s="564">
        <f t="shared" si="501"/>
        <v>0</v>
      </c>
      <c r="BW118" s="564">
        <f t="shared" si="502"/>
        <v>0</v>
      </c>
      <c r="BX118" s="564">
        <f t="shared" si="503"/>
        <v>0</v>
      </c>
      <c r="BY118" s="564">
        <f t="shared" si="504"/>
        <v>0</v>
      </c>
      <c r="BZ118" s="564">
        <f t="shared" si="505"/>
        <v>0</v>
      </c>
      <c r="CA118" s="564">
        <f t="shared" si="506"/>
        <v>0</v>
      </c>
      <c r="CB118" s="564">
        <f t="shared" si="507"/>
        <v>0</v>
      </c>
      <c r="CC118" s="564">
        <f t="shared" si="508"/>
        <v>0</v>
      </c>
      <c r="CD118" s="564">
        <f t="shared" si="509"/>
        <v>0</v>
      </c>
      <c r="CE118" s="564">
        <f t="shared" si="510"/>
        <v>0</v>
      </c>
      <c r="CF118" s="564">
        <f t="shared" si="511"/>
        <v>0</v>
      </c>
      <c r="CG118" s="564">
        <f t="shared" si="512"/>
        <v>0</v>
      </c>
      <c r="CH118" s="564">
        <f t="shared" si="513"/>
        <v>0</v>
      </c>
      <c r="CI118" s="196"/>
      <c r="CJ118" s="121">
        <f t="shared" si="514"/>
        <v>0</v>
      </c>
      <c r="CK118" s="121">
        <f t="shared" si="515"/>
        <v>0</v>
      </c>
      <c r="CL118" s="121">
        <f t="shared" si="516"/>
        <v>0</v>
      </c>
      <c r="CM118" s="121">
        <f t="shared" si="517"/>
        <v>0</v>
      </c>
      <c r="CN118" s="121">
        <f t="shared" si="518"/>
        <v>0</v>
      </c>
      <c r="CO118" s="198"/>
      <c r="CP118" s="139"/>
      <c r="CQ118" s="139"/>
      <c r="CR118" s="202"/>
      <c r="CS118" s="202"/>
      <c r="CT118" s="202"/>
      <c r="CU118" s="202"/>
      <c r="CV118" s="202"/>
      <c r="CW118" s="115"/>
      <c r="CX118" s="386"/>
      <c r="CY118" s="386"/>
      <c r="CZ118" s="386"/>
      <c r="DA118" s="386"/>
      <c r="DB118" s="387"/>
      <c r="DC118" s="386"/>
      <c r="DD118" s="386"/>
      <c r="DE118" s="386"/>
      <c r="DF118" s="386"/>
      <c r="DG118" s="387"/>
      <c r="DH118" s="387"/>
      <c r="DI118" s="387"/>
      <c r="DJ118" s="387"/>
    </row>
    <row r="119" spans="1:114" s="388" customFormat="1" x14ac:dyDescent="0.2">
      <c r="A119" s="629" t="s">
        <v>669</v>
      </c>
      <c r="B119" s="139"/>
      <c r="C119" s="139"/>
      <c r="D119" s="139"/>
      <c r="E119" s="139"/>
      <c r="F119" s="556">
        <f>+Assumptions!$B$100*Details!F79</f>
        <v>0</v>
      </c>
      <c r="G119" s="556">
        <f>+Assumptions!$B$100*Details!G79</f>
        <v>0</v>
      </c>
      <c r="H119" s="556">
        <f>+Assumptions!$B$100*Details!H79</f>
        <v>0</v>
      </c>
      <c r="I119" s="556">
        <f>+Assumptions!$B$100*Details!I79</f>
        <v>0</v>
      </c>
      <c r="J119" s="556">
        <f>+Assumptions!$B$100*Details!J79</f>
        <v>0</v>
      </c>
      <c r="K119" s="556">
        <f>+Assumptions!$B$100*Details!K79</f>
        <v>0</v>
      </c>
      <c r="L119" s="556">
        <f>+Assumptions!$B$100*Details!L79</f>
        <v>0</v>
      </c>
      <c r="M119" s="556">
        <f>+Assumptions!$B$100*Details!M79</f>
        <v>0</v>
      </c>
      <c r="N119" s="556">
        <f>+Assumptions!$B$100*Details!N79</f>
        <v>0</v>
      </c>
      <c r="O119" s="556">
        <f>+Assumptions!$B$100*Details!O79</f>
        <v>0</v>
      </c>
      <c r="P119" s="556">
        <f>+Assumptions!$B$100*Details!P79</f>
        <v>0</v>
      </c>
      <c r="Q119" s="556">
        <f>+Assumptions!$B$100*Details!Q79</f>
        <v>0</v>
      </c>
      <c r="R119" s="556">
        <f>+Assumptions!$C$100*Details!R79</f>
        <v>0</v>
      </c>
      <c r="S119" s="556">
        <f>+Assumptions!$C$100*Details!S79</f>
        <v>0</v>
      </c>
      <c r="T119" s="556">
        <f>+Assumptions!$C$100*Details!T79</f>
        <v>0</v>
      </c>
      <c r="U119" s="556">
        <f>+Assumptions!$C$100*Details!U79</f>
        <v>0</v>
      </c>
      <c r="V119" s="556">
        <f>+Assumptions!$C$100*Details!V79</f>
        <v>0</v>
      </c>
      <c r="W119" s="556">
        <f>+Assumptions!$C$100*Details!W79</f>
        <v>0</v>
      </c>
      <c r="X119" s="556">
        <f>+Assumptions!$C$100*Details!X79</f>
        <v>0</v>
      </c>
      <c r="Y119" s="556">
        <f>+Assumptions!$C$100*Details!Y79</f>
        <v>0</v>
      </c>
      <c r="Z119" s="556">
        <f>+Assumptions!$C$100*Details!Z79</f>
        <v>0</v>
      </c>
      <c r="AA119" s="556">
        <f>+Assumptions!$C$100*Details!AA79</f>
        <v>0</v>
      </c>
      <c r="AB119" s="556">
        <f>+Assumptions!$C$100*Details!AB79</f>
        <v>0</v>
      </c>
      <c r="AC119" s="556">
        <f>+Assumptions!$C$100*Details!AC79</f>
        <v>0</v>
      </c>
      <c r="AD119" s="556">
        <f>+Assumptions!$D$100*Details!AD79</f>
        <v>0</v>
      </c>
      <c r="AE119" s="556">
        <f>+Assumptions!$D$100*Details!AE79</f>
        <v>0</v>
      </c>
      <c r="AF119" s="556">
        <f>+Assumptions!$D$100*Details!AF79</f>
        <v>0</v>
      </c>
      <c r="AG119" s="556">
        <f>+Assumptions!$D$100*Details!AG79</f>
        <v>0</v>
      </c>
      <c r="AH119" s="556">
        <f>+Assumptions!$D$100*Details!AH79</f>
        <v>0</v>
      </c>
      <c r="AI119" s="556">
        <f>+Assumptions!$D$100*Details!AI79</f>
        <v>0</v>
      </c>
      <c r="AJ119" s="556">
        <f>+Assumptions!$D$100*Details!AJ79</f>
        <v>0</v>
      </c>
      <c r="AK119" s="556">
        <f>+Assumptions!$D$100*Details!AK79</f>
        <v>0</v>
      </c>
      <c r="AL119" s="556">
        <f>+Assumptions!$D$100*Details!AL79</f>
        <v>0</v>
      </c>
      <c r="AM119" s="556">
        <f>+Assumptions!$D$100*Details!AM79</f>
        <v>0</v>
      </c>
      <c r="AN119" s="556">
        <f>+Assumptions!$D$100*Details!AN79</f>
        <v>0</v>
      </c>
      <c r="AO119" s="556">
        <f>+Assumptions!$D$100*Details!AO79</f>
        <v>0</v>
      </c>
      <c r="AP119" s="556">
        <f>+Assumptions!$E$100*Details!AP79</f>
        <v>0</v>
      </c>
      <c r="AQ119" s="556">
        <f>+Assumptions!$E$100*Details!AQ79</f>
        <v>0</v>
      </c>
      <c r="AR119" s="556">
        <f>+Assumptions!$E$100*Details!AR79</f>
        <v>0</v>
      </c>
      <c r="AS119" s="556">
        <f>+Assumptions!$E$100*Details!AS79</f>
        <v>0</v>
      </c>
      <c r="AT119" s="556">
        <f>+Assumptions!$E$100*Details!AT79</f>
        <v>0</v>
      </c>
      <c r="AU119" s="556">
        <f>+Assumptions!$E$100*Details!AU79</f>
        <v>0</v>
      </c>
      <c r="AV119" s="556">
        <f>+Assumptions!$E$100*Details!AV79</f>
        <v>0</v>
      </c>
      <c r="AW119" s="556">
        <f>+Assumptions!$E$100*Details!AW79</f>
        <v>0</v>
      </c>
      <c r="AX119" s="556">
        <f>+Assumptions!$E$100*Details!AX79</f>
        <v>0</v>
      </c>
      <c r="AY119" s="556">
        <f>+Assumptions!$E$100*Details!AY79</f>
        <v>0</v>
      </c>
      <c r="AZ119" s="556">
        <f>+Assumptions!$E$100*Details!AZ79</f>
        <v>0</v>
      </c>
      <c r="BA119" s="556">
        <f>+Assumptions!$E$100*Details!BA79</f>
        <v>0</v>
      </c>
      <c r="BB119" s="556">
        <f>+Assumptions!$F$100*Details!BB79</f>
        <v>0</v>
      </c>
      <c r="BC119" s="556">
        <f>+Assumptions!$F$100*Details!BC79</f>
        <v>0</v>
      </c>
      <c r="BD119" s="556">
        <f>+Assumptions!$F$100*Details!BD79</f>
        <v>0</v>
      </c>
      <c r="BE119" s="556">
        <f>+Assumptions!$F$100*Details!BE79</f>
        <v>0</v>
      </c>
      <c r="BF119" s="556">
        <f>+Assumptions!$F$100*Details!BF79</f>
        <v>0</v>
      </c>
      <c r="BG119" s="556">
        <f>+Assumptions!$F$100*Details!BG79</f>
        <v>0</v>
      </c>
      <c r="BH119" s="556">
        <f>+Assumptions!$F$100*Details!BH79</f>
        <v>0</v>
      </c>
      <c r="BI119" s="556">
        <f>+Assumptions!$F$100*Details!BI79</f>
        <v>0</v>
      </c>
      <c r="BJ119" s="556">
        <f>+Assumptions!$F$100*Details!BJ79</f>
        <v>0</v>
      </c>
      <c r="BK119" s="556">
        <f>+Assumptions!$F$100*Details!BK79</f>
        <v>0</v>
      </c>
      <c r="BL119" s="556">
        <f>+Assumptions!$F$100*Details!BL79</f>
        <v>0</v>
      </c>
      <c r="BM119" s="556">
        <f>+Assumptions!$F$100*Details!BM79</f>
        <v>0</v>
      </c>
      <c r="BN119" s="201"/>
      <c r="BO119" s="564">
        <f t="shared" si="494"/>
        <v>0</v>
      </c>
      <c r="BP119" s="564">
        <f t="shared" si="495"/>
        <v>0</v>
      </c>
      <c r="BQ119" s="564">
        <f t="shared" si="496"/>
        <v>0</v>
      </c>
      <c r="BR119" s="564">
        <f t="shared" si="497"/>
        <v>0</v>
      </c>
      <c r="BS119" s="564">
        <f t="shared" si="498"/>
        <v>0</v>
      </c>
      <c r="BT119" s="564">
        <f t="shared" si="499"/>
        <v>0</v>
      </c>
      <c r="BU119" s="564">
        <f t="shared" si="500"/>
        <v>0</v>
      </c>
      <c r="BV119" s="564">
        <f t="shared" si="501"/>
        <v>0</v>
      </c>
      <c r="BW119" s="564">
        <f t="shared" si="502"/>
        <v>0</v>
      </c>
      <c r="BX119" s="564">
        <f t="shared" si="503"/>
        <v>0</v>
      </c>
      <c r="BY119" s="564">
        <f t="shared" si="504"/>
        <v>0</v>
      </c>
      <c r="BZ119" s="564">
        <f t="shared" si="505"/>
        <v>0</v>
      </c>
      <c r="CA119" s="564">
        <f t="shared" si="506"/>
        <v>0</v>
      </c>
      <c r="CB119" s="564">
        <f t="shared" si="507"/>
        <v>0</v>
      </c>
      <c r="CC119" s="564">
        <f t="shared" si="508"/>
        <v>0</v>
      </c>
      <c r="CD119" s="564">
        <f t="shared" si="509"/>
        <v>0</v>
      </c>
      <c r="CE119" s="564">
        <f t="shared" si="510"/>
        <v>0</v>
      </c>
      <c r="CF119" s="564">
        <f t="shared" si="511"/>
        <v>0</v>
      </c>
      <c r="CG119" s="564">
        <f t="shared" si="512"/>
        <v>0</v>
      </c>
      <c r="CH119" s="564">
        <f t="shared" si="513"/>
        <v>0</v>
      </c>
      <c r="CI119" s="196"/>
      <c r="CJ119" s="121">
        <f t="shared" si="514"/>
        <v>0</v>
      </c>
      <c r="CK119" s="121">
        <f t="shared" si="515"/>
        <v>0</v>
      </c>
      <c r="CL119" s="121">
        <f t="shared" si="516"/>
        <v>0</v>
      </c>
      <c r="CM119" s="121">
        <f t="shared" si="517"/>
        <v>0</v>
      </c>
      <c r="CN119" s="121">
        <f t="shared" si="518"/>
        <v>0</v>
      </c>
      <c r="CO119" s="198"/>
      <c r="CP119" s="139"/>
      <c r="CQ119" s="139"/>
      <c r="CR119" s="202"/>
      <c r="CS119" s="202"/>
      <c r="CT119" s="202"/>
      <c r="CU119" s="202"/>
      <c r="CV119" s="202"/>
      <c r="CW119" s="115"/>
      <c r="CX119" s="386"/>
      <c r="CY119" s="386"/>
      <c r="CZ119" s="386"/>
      <c r="DA119" s="386"/>
      <c r="DB119" s="387"/>
      <c r="DC119" s="386"/>
      <c r="DD119" s="386"/>
      <c r="DE119" s="386"/>
      <c r="DF119" s="386"/>
      <c r="DG119" s="387"/>
      <c r="DH119" s="387"/>
      <c r="DI119" s="387"/>
      <c r="DJ119" s="387"/>
    </row>
    <row r="120" spans="1:114" s="388" customFormat="1" x14ac:dyDescent="0.2">
      <c r="A120" s="629" t="s">
        <v>686</v>
      </c>
      <c r="B120" s="139"/>
      <c r="C120" s="139"/>
      <c r="D120" s="139"/>
      <c r="E120" s="139"/>
      <c r="F120" s="573">
        <f t="shared" ref="F120:AK120" si="519">IF(ISNA(VLOOKUP(F2,FixedMarketing,2,FALSE)),0,VLOOKUP(F2,FixedMarketing,2,FALSE))</f>
        <v>0</v>
      </c>
      <c r="G120" s="573">
        <f t="shared" si="519"/>
        <v>0</v>
      </c>
      <c r="H120" s="573">
        <f t="shared" si="519"/>
        <v>0</v>
      </c>
      <c r="I120" s="573">
        <f t="shared" si="519"/>
        <v>0</v>
      </c>
      <c r="J120" s="573">
        <f t="shared" si="519"/>
        <v>0</v>
      </c>
      <c r="K120" s="573">
        <f t="shared" si="519"/>
        <v>0</v>
      </c>
      <c r="L120" s="573">
        <f t="shared" si="519"/>
        <v>0</v>
      </c>
      <c r="M120" s="573">
        <f t="shared" si="519"/>
        <v>0</v>
      </c>
      <c r="N120" s="573">
        <f t="shared" si="519"/>
        <v>0</v>
      </c>
      <c r="O120" s="573">
        <f t="shared" si="519"/>
        <v>0</v>
      </c>
      <c r="P120" s="573">
        <f t="shared" si="519"/>
        <v>0</v>
      </c>
      <c r="Q120" s="573">
        <f t="shared" si="519"/>
        <v>0</v>
      </c>
      <c r="R120" s="573">
        <f t="shared" si="519"/>
        <v>0</v>
      </c>
      <c r="S120" s="573">
        <f t="shared" si="519"/>
        <v>0</v>
      </c>
      <c r="T120" s="573">
        <f t="shared" si="519"/>
        <v>90000</v>
      </c>
      <c r="U120" s="573">
        <f t="shared" si="519"/>
        <v>90000</v>
      </c>
      <c r="V120" s="573">
        <f t="shared" si="519"/>
        <v>90000</v>
      </c>
      <c r="W120" s="573">
        <f t="shared" si="519"/>
        <v>90000</v>
      </c>
      <c r="X120" s="573">
        <f t="shared" si="519"/>
        <v>0</v>
      </c>
      <c r="Y120" s="573">
        <f t="shared" si="519"/>
        <v>0</v>
      </c>
      <c r="Z120" s="573">
        <f t="shared" si="519"/>
        <v>0</v>
      </c>
      <c r="AA120" s="573">
        <f t="shared" si="519"/>
        <v>0</v>
      </c>
      <c r="AB120" s="573">
        <f t="shared" si="519"/>
        <v>0</v>
      </c>
      <c r="AC120" s="573">
        <f t="shared" si="519"/>
        <v>0</v>
      </c>
      <c r="AD120" s="573">
        <f t="shared" si="519"/>
        <v>0</v>
      </c>
      <c r="AE120" s="573">
        <f t="shared" si="519"/>
        <v>0</v>
      </c>
      <c r="AF120" s="573">
        <f t="shared" si="519"/>
        <v>125000</v>
      </c>
      <c r="AG120" s="573">
        <f t="shared" si="519"/>
        <v>125000</v>
      </c>
      <c r="AH120" s="573">
        <f t="shared" si="519"/>
        <v>125000</v>
      </c>
      <c r="AI120" s="573">
        <f t="shared" si="519"/>
        <v>125000</v>
      </c>
      <c r="AJ120" s="573">
        <f t="shared" si="519"/>
        <v>0</v>
      </c>
      <c r="AK120" s="573">
        <f t="shared" si="519"/>
        <v>0</v>
      </c>
      <c r="AL120" s="573">
        <f t="shared" ref="AL120:BM120" si="520">IF(ISNA(VLOOKUP(AL2,FixedMarketing,2,FALSE)),0,VLOOKUP(AL2,FixedMarketing,2,FALSE))</f>
        <v>0</v>
      </c>
      <c r="AM120" s="573">
        <f t="shared" si="520"/>
        <v>0</v>
      </c>
      <c r="AN120" s="573">
        <f t="shared" si="520"/>
        <v>0</v>
      </c>
      <c r="AO120" s="573">
        <f t="shared" si="520"/>
        <v>0</v>
      </c>
      <c r="AP120" s="573">
        <f t="shared" si="520"/>
        <v>0</v>
      </c>
      <c r="AQ120" s="573">
        <f t="shared" si="520"/>
        <v>0</v>
      </c>
      <c r="AR120" s="573">
        <f t="shared" si="520"/>
        <v>165000</v>
      </c>
      <c r="AS120" s="573">
        <f t="shared" si="520"/>
        <v>165000</v>
      </c>
      <c r="AT120" s="573">
        <f t="shared" si="520"/>
        <v>165000</v>
      </c>
      <c r="AU120" s="573">
        <f t="shared" si="520"/>
        <v>165000</v>
      </c>
      <c r="AV120" s="573">
        <f t="shared" si="520"/>
        <v>0</v>
      </c>
      <c r="AW120" s="573">
        <f t="shared" si="520"/>
        <v>0</v>
      </c>
      <c r="AX120" s="573">
        <f t="shared" si="520"/>
        <v>0</v>
      </c>
      <c r="AY120" s="573">
        <f t="shared" si="520"/>
        <v>0</v>
      </c>
      <c r="AZ120" s="573">
        <f t="shared" si="520"/>
        <v>0</v>
      </c>
      <c r="BA120" s="573">
        <f t="shared" si="520"/>
        <v>0</v>
      </c>
      <c r="BB120" s="573">
        <f t="shared" si="520"/>
        <v>0</v>
      </c>
      <c r="BC120" s="573">
        <f t="shared" si="520"/>
        <v>0</v>
      </c>
      <c r="BD120" s="573">
        <f t="shared" si="520"/>
        <v>165000</v>
      </c>
      <c r="BE120" s="573">
        <f t="shared" si="520"/>
        <v>165000</v>
      </c>
      <c r="BF120" s="573">
        <f t="shared" si="520"/>
        <v>165000</v>
      </c>
      <c r="BG120" s="573">
        <f t="shared" si="520"/>
        <v>165000</v>
      </c>
      <c r="BH120" s="573">
        <f t="shared" si="520"/>
        <v>0</v>
      </c>
      <c r="BI120" s="573">
        <f t="shared" si="520"/>
        <v>0</v>
      </c>
      <c r="BJ120" s="573">
        <f t="shared" si="520"/>
        <v>0</v>
      </c>
      <c r="BK120" s="573">
        <f t="shared" si="520"/>
        <v>0</v>
      </c>
      <c r="BL120" s="573">
        <f t="shared" si="520"/>
        <v>0</v>
      </c>
      <c r="BM120" s="573">
        <f t="shared" si="520"/>
        <v>0</v>
      </c>
      <c r="BN120" s="201"/>
      <c r="BO120" s="564">
        <f t="shared" ref="BO120" si="521">SUM(F120:H120)</f>
        <v>0</v>
      </c>
      <c r="BP120" s="564">
        <f t="shared" ref="BP120" si="522">SUM(I120:K120)</f>
        <v>0</v>
      </c>
      <c r="BQ120" s="564">
        <f t="shared" ref="BQ120" si="523">SUM(L120:N120)</f>
        <v>0</v>
      </c>
      <c r="BR120" s="564">
        <f t="shared" ref="BR120" si="524">SUM(O120:Q120)</f>
        <v>0</v>
      </c>
      <c r="BS120" s="564">
        <f t="shared" ref="BS120" si="525">SUM(R120:T120)</f>
        <v>90000</v>
      </c>
      <c r="BT120" s="564">
        <f t="shared" ref="BT120" si="526">SUM(U120:W120)</f>
        <v>270000</v>
      </c>
      <c r="BU120" s="564">
        <f t="shared" ref="BU120" si="527">SUM(X120:Z120)</f>
        <v>0</v>
      </c>
      <c r="BV120" s="564">
        <f t="shared" ref="BV120" si="528">SUM(AA120:AC120)</f>
        <v>0</v>
      </c>
      <c r="BW120" s="564">
        <f t="shared" ref="BW120" si="529">SUM(AD120:AF120)</f>
        <v>125000</v>
      </c>
      <c r="BX120" s="564">
        <f t="shared" ref="BX120" si="530">SUM(AG120:AI120)</f>
        <v>375000</v>
      </c>
      <c r="BY120" s="564">
        <f t="shared" ref="BY120" si="531">SUM(AJ120:AL120)</f>
        <v>0</v>
      </c>
      <c r="BZ120" s="564">
        <f t="shared" ref="BZ120" si="532">SUM(AM120:AO120)</f>
        <v>0</v>
      </c>
      <c r="CA120" s="564">
        <f t="shared" ref="CA120" si="533">SUM(AP120:AR120)</f>
        <v>165000</v>
      </c>
      <c r="CB120" s="564">
        <f t="shared" ref="CB120" si="534">SUM(AS120:AU120)</f>
        <v>495000</v>
      </c>
      <c r="CC120" s="564">
        <f t="shared" ref="CC120" si="535">SUM(AV120:AX120)</f>
        <v>0</v>
      </c>
      <c r="CD120" s="564">
        <f t="shared" ref="CD120" si="536">SUM(AY120:BA120)</f>
        <v>0</v>
      </c>
      <c r="CE120" s="564">
        <f t="shared" ref="CE120" si="537">SUM(BB120:BD120)</f>
        <v>165000</v>
      </c>
      <c r="CF120" s="564">
        <f t="shared" ref="CF120" si="538">SUM(BE120:BG120)</f>
        <v>495000</v>
      </c>
      <c r="CG120" s="564">
        <f t="shared" ref="CG120" si="539">SUM(BH120:BJ120)</f>
        <v>0</v>
      </c>
      <c r="CH120" s="564">
        <f t="shared" si="513"/>
        <v>0</v>
      </c>
      <c r="CI120" s="196"/>
      <c r="CJ120" s="121">
        <f t="shared" ref="CJ120" si="540">SUM(BO120:BR120)</f>
        <v>0</v>
      </c>
      <c r="CK120" s="121">
        <f t="shared" ref="CK120" si="541">SUM(BS120:BV120)</f>
        <v>360000</v>
      </c>
      <c r="CL120" s="121">
        <f t="shared" ref="CL120" si="542">SUM(BW120:BZ120)</f>
        <v>500000</v>
      </c>
      <c r="CM120" s="121">
        <f t="shared" ref="CM120" si="543">SUM(CA120:CD120)</f>
        <v>660000</v>
      </c>
      <c r="CN120" s="121">
        <f t="shared" ref="CN120" si="544">SUM(CE120:CH120)</f>
        <v>660000</v>
      </c>
      <c r="CO120" s="198"/>
      <c r="CP120" s="139"/>
      <c r="CQ120" s="139"/>
      <c r="CR120" s="202"/>
      <c r="CS120" s="202"/>
      <c r="CT120" s="202"/>
      <c r="CU120" s="202"/>
      <c r="CV120" s="202"/>
      <c r="CW120" s="115"/>
      <c r="CX120" s="386"/>
      <c r="CY120" s="386"/>
      <c r="CZ120" s="386"/>
      <c r="DA120" s="386"/>
      <c r="DB120" s="387"/>
      <c r="DC120" s="386"/>
      <c r="DD120" s="386"/>
      <c r="DE120" s="386"/>
      <c r="DF120" s="386"/>
      <c r="DG120" s="387"/>
      <c r="DH120" s="387"/>
      <c r="DI120" s="387"/>
      <c r="DJ120" s="387"/>
    </row>
    <row r="121" spans="1:114" s="388" customFormat="1" x14ac:dyDescent="0.2">
      <c r="A121" s="629"/>
      <c r="B121" s="139"/>
      <c r="C121" s="139"/>
      <c r="D121" s="139"/>
      <c r="E121" s="139"/>
      <c r="F121" s="573"/>
      <c r="G121" s="573"/>
      <c r="H121" s="573"/>
      <c r="I121" s="573"/>
      <c r="J121" s="573"/>
      <c r="K121" s="573"/>
      <c r="L121" s="573"/>
      <c r="M121" s="573"/>
      <c r="N121" s="573"/>
      <c r="O121" s="573"/>
      <c r="P121" s="573"/>
      <c r="Q121" s="573"/>
      <c r="R121" s="573"/>
      <c r="S121" s="573"/>
      <c r="T121" s="573"/>
      <c r="U121" s="573"/>
      <c r="V121" s="573"/>
      <c r="W121" s="573"/>
      <c r="X121" s="573"/>
      <c r="Y121" s="573"/>
      <c r="Z121" s="573"/>
      <c r="AA121" s="573"/>
      <c r="AB121" s="573"/>
      <c r="AC121" s="573"/>
      <c r="AD121" s="573"/>
      <c r="AE121" s="573"/>
      <c r="AF121" s="573"/>
      <c r="AG121" s="573"/>
      <c r="AH121" s="573"/>
      <c r="AI121" s="573"/>
      <c r="AJ121" s="573"/>
      <c r="AK121" s="573"/>
      <c r="AL121" s="573"/>
      <c r="AM121" s="573"/>
      <c r="AN121" s="573"/>
      <c r="AO121" s="573"/>
      <c r="AP121" s="573"/>
      <c r="AQ121" s="573"/>
      <c r="AR121" s="573"/>
      <c r="AS121" s="573"/>
      <c r="AT121" s="573"/>
      <c r="AU121" s="573"/>
      <c r="AV121" s="573"/>
      <c r="AW121" s="573"/>
      <c r="AX121" s="573"/>
      <c r="AY121" s="573"/>
      <c r="AZ121" s="573"/>
      <c r="BA121" s="573"/>
      <c r="BB121" s="573"/>
      <c r="BC121" s="573"/>
      <c r="BD121" s="573"/>
      <c r="BE121" s="573"/>
      <c r="BF121" s="573"/>
      <c r="BG121" s="573"/>
      <c r="BH121" s="573"/>
      <c r="BI121" s="573"/>
      <c r="BJ121" s="573"/>
      <c r="BK121" s="573"/>
      <c r="BL121" s="573"/>
      <c r="BM121" s="573"/>
      <c r="BN121" s="201"/>
      <c r="BO121" s="564"/>
      <c r="BP121" s="564"/>
      <c r="BQ121" s="564"/>
      <c r="BR121" s="564"/>
      <c r="BS121" s="564"/>
      <c r="BT121" s="564"/>
      <c r="BU121" s="564"/>
      <c r="BV121" s="564"/>
      <c r="BW121" s="564"/>
      <c r="BX121" s="564"/>
      <c r="BY121" s="564"/>
      <c r="BZ121" s="564"/>
      <c r="CA121" s="564"/>
      <c r="CB121" s="564"/>
      <c r="CC121" s="564"/>
      <c r="CD121" s="564"/>
      <c r="CE121" s="564"/>
      <c r="CF121" s="564"/>
      <c r="CG121" s="564"/>
      <c r="CH121" s="564"/>
      <c r="CI121" s="196"/>
      <c r="CJ121" s="121"/>
      <c r="CK121" s="121"/>
      <c r="CL121" s="121"/>
      <c r="CM121" s="121"/>
      <c r="CN121" s="121"/>
      <c r="CO121" s="198"/>
      <c r="CP121" s="139"/>
      <c r="CQ121" s="139"/>
      <c r="CR121" s="202"/>
      <c r="CS121" s="202"/>
      <c r="CT121" s="202"/>
      <c r="CU121" s="202"/>
      <c r="CV121" s="202"/>
      <c r="CW121" s="115"/>
      <c r="CX121" s="386"/>
      <c r="CY121" s="386"/>
      <c r="CZ121" s="386"/>
      <c r="DA121" s="386"/>
      <c r="DB121" s="387"/>
      <c r="DC121" s="386"/>
      <c r="DD121" s="386"/>
      <c r="DE121" s="386"/>
      <c r="DF121" s="386"/>
      <c r="DG121" s="387"/>
      <c r="DH121" s="387"/>
      <c r="DI121" s="387"/>
      <c r="DJ121" s="387"/>
    </row>
    <row r="122" spans="1:114" s="388" customFormat="1" x14ac:dyDescent="0.2">
      <c r="A122" s="629"/>
      <c r="B122" s="139"/>
      <c r="C122" s="139"/>
      <c r="D122" s="139"/>
      <c r="E122" s="139"/>
      <c r="F122" s="556"/>
      <c r="G122" s="556"/>
      <c r="H122" s="556"/>
      <c r="I122" s="556"/>
      <c r="J122" s="556"/>
      <c r="K122" s="556"/>
      <c r="L122" s="556"/>
      <c r="M122" s="556"/>
      <c r="N122" s="556"/>
      <c r="O122" s="556"/>
      <c r="P122" s="556"/>
      <c r="Q122" s="556"/>
      <c r="R122" s="556"/>
      <c r="S122" s="556"/>
      <c r="T122" s="556"/>
      <c r="U122" s="556"/>
      <c r="V122" s="556"/>
      <c r="W122" s="556"/>
      <c r="X122" s="556"/>
      <c r="Y122" s="556"/>
      <c r="Z122" s="556"/>
      <c r="AA122" s="556"/>
      <c r="AB122" s="556"/>
      <c r="AC122" s="556"/>
      <c r="AD122" s="556"/>
      <c r="AE122" s="556"/>
      <c r="AF122" s="556"/>
      <c r="AG122" s="556"/>
      <c r="AH122" s="556"/>
      <c r="AI122" s="556"/>
      <c r="AJ122" s="556"/>
      <c r="AK122" s="556"/>
      <c r="AL122" s="556"/>
      <c r="AM122" s="556"/>
      <c r="AN122" s="556"/>
      <c r="AO122" s="556"/>
      <c r="AP122" s="556"/>
      <c r="AQ122" s="556"/>
      <c r="AR122" s="556"/>
      <c r="AS122" s="556"/>
      <c r="AT122" s="556"/>
      <c r="AU122" s="556"/>
      <c r="AV122" s="556"/>
      <c r="AW122" s="556"/>
      <c r="AX122" s="556"/>
      <c r="AY122" s="556"/>
      <c r="AZ122" s="556"/>
      <c r="BA122" s="556"/>
      <c r="BB122" s="556"/>
      <c r="BC122" s="556"/>
      <c r="BD122" s="556"/>
      <c r="BE122" s="556"/>
      <c r="BF122" s="556"/>
      <c r="BG122" s="556"/>
      <c r="BH122" s="556"/>
      <c r="BI122" s="556"/>
      <c r="BJ122" s="556"/>
      <c r="BK122" s="556"/>
      <c r="BL122" s="556"/>
      <c r="BM122" s="556"/>
      <c r="BN122" s="201"/>
      <c r="BO122" s="556"/>
      <c r="BP122" s="556"/>
      <c r="BQ122" s="556"/>
      <c r="BR122" s="556"/>
      <c r="BS122" s="556"/>
      <c r="BT122" s="556"/>
      <c r="BU122" s="556"/>
      <c r="BV122" s="556"/>
      <c r="BW122" s="556"/>
      <c r="BX122" s="556"/>
      <c r="BY122" s="556"/>
      <c r="BZ122" s="556"/>
      <c r="CA122" s="556"/>
      <c r="CB122" s="556"/>
      <c r="CC122" s="556"/>
      <c r="CD122" s="556"/>
      <c r="CE122" s="556"/>
      <c r="CF122" s="556"/>
      <c r="CG122" s="556"/>
      <c r="CH122" s="556"/>
      <c r="CI122" s="737"/>
      <c r="CJ122" s="386"/>
      <c r="CK122" s="386"/>
      <c r="CL122" s="386"/>
      <c r="CM122" s="386"/>
      <c r="CN122" s="386"/>
      <c r="CO122" s="198"/>
      <c r="CP122" s="139"/>
      <c r="CQ122" s="139"/>
      <c r="CR122" s="202"/>
      <c r="CS122" s="202"/>
      <c r="CT122" s="202"/>
      <c r="CU122" s="202"/>
      <c r="CV122" s="202"/>
      <c r="CW122" s="115"/>
      <c r="CX122" s="386"/>
      <c r="CY122" s="386"/>
      <c r="CZ122" s="386"/>
      <c r="DA122" s="386"/>
      <c r="DB122" s="387"/>
      <c r="DC122" s="386"/>
      <c r="DD122" s="386"/>
      <c r="DE122" s="386"/>
      <c r="DF122" s="386"/>
      <c r="DG122" s="387"/>
      <c r="DH122" s="387"/>
      <c r="DI122" s="387"/>
      <c r="DJ122" s="387"/>
    </row>
    <row r="123" spans="1:114" s="388" customFormat="1" x14ac:dyDescent="0.2">
      <c r="A123" s="629" t="s">
        <v>687</v>
      </c>
      <c r="B123" s="139"/>
      <c r="C123" s="139"/>
      <c r="D123" s="139"/>
      <c r="E123" s="139"/>
      <c r="F123" s="556">
        <f t="shared" ref="F123:Q123" si="545">SUM(F112:F120)</f>
        <v>0</v>
      </c>
      <c r="G123" s="556">
        <f t="shared" si="545"/>
        <v>0</v>
      </c>
      <c r="H123" s="556">
        <f t="shared" si="545"/>
        <v>5.5080000000000018E-2</v>
      </c>
      <c r="I123" s="556">
        <f t="shared" si="545"/>
        <v>7.6140000000000013E-2</v>
      </c>
      <c r="J123" s="556">
        <f t="shared" si="545"/>
        <v>0.10805400000000003</v>
      </c>
      <c r="K123" s="556">
        <f t="shared" si="545"/>
        <v>0.21045420000000004</v>
      </c>
      <c r="L123" s="556">
        <f t="shared" si="545"/>
        <v>1685.3399979802166</v>
      </c>
      <c r="M123" s="556">
        <f t="shared" si="545"/>
        <v>1767.7250001742818</v>
      </c>
      <c r="N123" s="556">
        <f t="shared" si="545"/>
        <v>1864.5932509265663</v>
      </c>
      <c r="O123" s="556">
        <f t="shared" si="545"/>
        <v>1963.2359713045362</v>
      </c>
      <c r="P123" s="556">
        <f t="shared" si="545"/>
        <v>2086.3553817458969</v>
      </c>
      <c r="Q123" s="556">
        <f t="shared" si="545"/>
        <v>2241.294489269666</v>
      </c>
      <c r="R123" s="556">
        <f>SUM(R112:R120)</f>
        <v>2520.4259177999998</v>
      </c>
      <c r="S123" s="556">
        <f t="shared" ref="S123:BM123" si="546">SUM(S112:S120)</f>
        <v>2704.1135257260007</v>
      </c>
      <c r="T123" s="556">
        <f t="shared" si="546"/>
        <v>93063.726535814814</v>
      </c>
      <c r="U123" s="556">
        <f t="shared" si="546"/>
        <v>93276.346453178659</v>
      </c>
      <c r="V123" s="556">
        <f t="shared" si="546"/>
        <v>93505.14116098365</v>
      </c>
      <c r="W123" s="556">
        <f t="shared" si="546"/>
        <v>93751.372034183223</v>
      </c>
      <c r="X123" s="556">
        <f t="shared" si="546"/>
        <v>4016.4016579398553</v>
      </c>
      <c r="Y123" s="556">
        <f t="shared" si="546"/>
        <v>4301.7022037358265</v>
      </c>
      <c r="Z123" s="556">
        <f t="shared" si="546"/>
        <v>4608.8645209515344</v>
      </c>
      <c r="AA123" s="556">
        <f t="shared" si="546"/>
        <v>4939.6080069077607</v>
      </c>
      <c r="AB123" s="556">
        <f t="shared" si="546"/>
        <v>5133.7913240698854</v>
      </c>
      <c r="AC123" s="556">
        <f t="shared" si="546"/>
        <v>5517.4240393412165</v>
      </c>
      <c r="AD123" s="556">
        <f t="shared" si="546"/>
        <v>7016.0297250000012</v>
      </c>
      <c r="AE123" s="556">
        <f t="shared" si="546"/>
        <v>7216.3648819000009</v>
      </c>
      <c r="AF123" s="556">
        <f t="shared" si="546"/>
        <v>132691.64026757801</v>
      </c>
      <c r="AG123" s="556">
        <f t="shared" si="546"/>
        <v>132909.54403340435</v>
      </c>
      <c r="AH123" s="556">
        <f t="shared" si="546"/>
        <v>133136.99630805248</v>
      </c>
      <c r="AI123" s="556">
        <f t="shared" si="546"/>
        <v>133374.55139204417</v>
      </c>
      <c r="AJ123" s="556">
        <f t="shared" si="546"/>
        <v>8622.8001050358398</v>
      </c>
      <c r="AK123" s="556">
        <f t="shared" si="546"/>
        <v>8882.3722965198958</v>
      </c>
      <c r="AL123" s="556">
        <f t="shared" si="546"/>
        <v>9153.9395313624664</v>
      </c>
      <c r="AM123" s="556">
        <f t="shared" si="546"/>
        <v>9438.2179623977408</v>
      </c>
      <c r="AN123" s="556">
        <f t="shared" si="546"/>
        <v>9469.5714031542793</v>
      </c>
      <c r="AO123" s="556">
        <f t="shared" si="546"/>
        <v>9781.6146147035524</v>
      </c>
      <c r="AP123" s="556">
        <f t="shared" si="546"/>
        <v>11684.843857904001</v>
      </c>
      <c r="AQ123" s="556">
        <f t="shared" si="546"/>
        <v>11882.059191549706</v>
      </c>
      <c r="AR123" s="556">
        <f t="shared" si="546"/>
        <v>177510.21665345121</v>
      </c>
      <c r="AS123" s="556">
        <f t="shared" si="546"/>
        <v>177717.46961401321</v>
      </c>
      <c r="AT123" s="556">
        <f t="shared" si="546"/>
        <v>177929.97661556382</v>
      </c>
      <c r="AU123" s="556">
        <f t="shared" si="546"/>
        <v>178147.90155141131</v>
      </c>
      <c r="AV123" s="556">
        <f t="shared" si="546"/>
        <v>13371.413851148476</v>
      </c>
      <c r="AW123" s="556">
        <f t="shared" si="546"/>
        <v>13600.688672422821</v>
      </c>
      <c r="AX123" s="556">
        <f t="shared" si="546"/>
        <v>13835.907099398604</v>
      </c>
      <c r="AY123" s="556">
        <f t="shared" si="546"/>
        <v>14077.256348144954</v>
      </c>
      <c r="AZ123" s="556">
        <f t="shared" si="546"/>
        <v>13898.929979192106</v>
      </c>
      <c r="BA123" s="556">
        <f t="shared" si="546"/>
        <v>14153.128117506523</v>
      </c>
      <c r="BB123" s="556">
        <f t="shared" si="546"/>
        <v>16282.001801044002</v>
      </c>
      <c r="BC123" s="556">
        <f t="shared" si="546"/>
        <v>16554.283669534438</v>
      </c>
      <c r="BD123" s="556">
        <f t="shared" si="546"/>
        <v>182522.78000384019</v>
      </c>
      <c r="BE123" s="556">
        <f t="shared" si="546"/>
        <v>182807.65769803329</v>
      </c>
      <c r="BF123" s="556">
        <f t="shared" si="546"/>
        <v>183099.08845760897</v>
      </c>
      <c r="BG123" s="556">
        <f t="shared" si="546"/>
        <v>183397.24894187428</v>
      </c>
      <c r="BH123" s="556">
        <f t="shared" si="546"/>
        <v>18702.320910588922</v>
      </c>
      <c r="BI123" s="556">
        <f t="shared" si="546"/>
        <v>19014.491374985577</v>
      </c>
      <c r="BJ123" s="556">
        <f t="shared" si="546"/>
        <v>19333.952753300924</v>
      </c>
      <c r="BK123" s="556">
        <f t="shared" si="546"/>
        <v>19660.903030952388</v>
      </c>
      <c r="BL123" s="556">
        <f t="shared" si="546"/>
        <v>19305.545925499919</v>
      </c>
      <c r="BM123" s="556">
        <f t="shared" si="546"/>
        <v>19648.091056536072</v>
      </c>
      <c r="BN123" s="201"/>
      <c r="BO123" s="564">
        <f t="shared" ref="BO123" si="547">SUM(F123:H123)</f>
        <v>5.5080000000000018E-2</v>
      </c>
      <c r="BP123" s="564">
        <f t="shared" ref="BP123" si="548">SUM(I123:K123)</f>
        <v>0.39464820000000006</v>
      </c>
      <c r="BQ123" s="564">
        <f t="shared" ref="BQ123" si="549">SUM(L123:N123)</f>
        <v>5317.6582490810652</v>
      </c>
      <c r="BR123" s="564">
        <f t="shared" ref="BR123" si="550">SUM(O123:Q123)</f>
        <v>6290.8858423200991</v>
      </c>
      <c r="BS123" s="564">
        <f t="shared" ref="BS123" si="551">SUM(R123:T123)</f>
        <v>98288.265979340809</v>
      </c>
      <c r="BT123" s="564">
        <f t="shared" ref="BT123" si="552">SUM(U123:W123)</f>
        <v>280532.85964834556</v>
      </c>
      <c r="BU123" s="564">
        <f t="shared" ref="BU123" si="553">SUM(X123:Z123)</f>
        <v>12926.968382627216</v>
      </c>
      <c r="BV123" s="564">
        <f t="shared" ref="BV123" si="554">SUM(AA123:AC123)</f>
        <v>15590.823370318862</v>
      </c>
      <c r="BW123" s="564">
        <f t="shared" ref="BW123" si="555">SUM(AD123:AF123)</f>
        <v>146924.03487447801</v>
      </c>
      <c r="BX123" s="564">
        <f t="shared" ref="BX123" si="556">SUM(AG123:AI123)</f>
        <v>399421.091733501</v>
      </c>
      <c r="BY123" s="564">
        <f t="shared" ref="BY123" si="557">SUM(AJ123:AL123)</f>
        <v>26659.1119329182</v>
      </c>
      <c r="BZ123" s="564">
        <f t="shared" ref="BZ123" si="558">SUM(AM123:AO123)</f>
        <v>28689.403980255571</v>
      </c>
      <c r="CA123" s="564">
        <f t="shared" ref="CA123" si="559">SUM(AP123:AR123)</f>
        <v>201077.11970290492</v>
      </c>
      <c r="CB123" s="564">
        <f t="shared" ref="CB123" si="560">SUM(AS123:AU123)</f>
        <v>533795.34778098832</v>
      </c>
      <c r="CC123" s="564">
        <f t="shared" ref="CC123" si="561">SUM(AV123:AX123)</f>
        <v>40808.009622969897</v>
      </c>
      <c r="CD123" s="564">
        <f t="shared" ref="CD123" si="562">SUM(AY123:BA123)</f>
        <v>42129.314444843585</v>
      </c>
      <c r="CE123" s="564">
        <f t="shared" ref="CE123" si="563">SUM(BB123:BD123)</f>
        <v>215359.06547441863</v>
      </c>
      <c r="CF123" s="564">
        <f t="shared" ref="CF123" si="564">SUM(BE123:BG123)</f>
        <v>549303.99509751657</v>
      </c>
      <c r="CG123" s="564">
        <f t="shared" ref="CG123" si="565">SUM(BH123:BJ123)</f>
        <v>57050.765038875426</v>
      </c>
      <c r="CH123" s="564">
        <f>SUM(BK123:BM123)</f>
        <v>58614.540012988378</v>
      </c>
      <c r="CI123" s="196"/>
      <c r="CJ123" s="121">
        <f t="shared" ref="CJ123" si="566">SUM(BO123:BR123)</f>
        <v>11608.993819601164</v>
      </c>
      <c r="CK123" s="121">
        <f t="shared" ref="CK123" si="567">SUM(BS123:BV123)</f>
        <v>407338.91738063248</v>
      </c>
      <c r="CL123" s="121">
        <f t="shared" ref="CL123" si="568">SUM(BW123:BZ123)</f>
        <v>601693.64252115274</v>
      </c>
      <c r="CM123" s="121">
        <f t="shared" ref="CM123" si="569">SUM(CA123:CD123)</f>
        <v>817809.79155170673</v>
      </c>
      <c r="CN123" s="121">
        <f t="shared" ref="CN123" si="570">SUM(CE123:CH123)</f>
        <v>880328.36562379904</v>
      </c>
      <c r="CO123" s="198"/>
      <c r="CP123" s="139"/>
      <c r="CQ123" s="139"/>
      <c r="CR123" s="202"/>
      <c r="CS123" s="202"/>
      <c r="CT123" s="202"/>
      <c r="CU123" s="202"/>
      <c r="CV123" s="202"/>
      <c r="CW123" s="115"/>
      <c r="CX123" s="386"/>
      <c r="CY123" s="386"/>
      <c r="CZ123" s="386"/>
      <c r="DA123" s="386"/>
      <c r="DB123" s="387"/>
      <c r="DC123" s="386"/>
      <c r="DD123" s="386"/>
      <c r="DE123" s="386"/>
      <c r="DF123" s="386"/>
      <c r="DG123" s="387"/>
      <c r="DH123" s="387"/>
      <c r="DI123" s="387"/>
      <c r="DJ123" s="387"/>
    </row>
    <row r="124" spans="1:114" s="388" customFormat="1" x14ac:dyDescent="0.2">
      <c r="A124" s="629"/>
      <c r="B124" s="139"/>
      <c r="C124" s="139"/>
      <c r="D124" s="139"/>
      <c r="E124" s="139"/>
      <c r="F124" s="556"/>
      <c r="G124" s="556"/>
      <c r="H124" s="556"/>
      <c r="I124" s="556"/>
      <c r="J124" s="556"/>
      <c r="K124" s="556"/>
      <c r="L124" s="556"/>
      <c r="M124" s="556"/>
      <c r="N124" s="556"/>
      <c r="O124" s="556"/>
      <c r="P124" s="556"/>
      <c r="Q124" s="556"/>
      <c r="R124" s="556"/>
      <c r="S124" s="556"/>
      <c r="T124" s="556"/>
      <c r="U124" s="556"/>
      <c r="V124" s="556"/>
      <c r="W124" s="556"/>
      <c r="X124" s="556"/>
      <c r="Y124" s="556"/>
      <c r="Z124" s="556"/>
      <c r="AA124" s="556"/>
      <c r="AB124" s="556"/>
      <c r="AC124" s="556"/>
      <c r="AD124" s="556"/>
      <c r="AE124" s="556"/>
      <c r="AF124" s="556"/>
      <c r="AG124" s="556"/>
      <c r="AH124" s="556"/>
      <c r="AI124" s="556"/>
      <c r="AJ124" s="556"/>
      <c r="AK124" s="556"/>
      <c r="AL124" s="556"/>
      <c r="AM124" s="556"/>
      <c r="AN124" s="556"/>
      <c r="AO124" s="556"/>
      <c r="AP124" s="556"/>
      <c r="AQ124" s="556"/>
      <c r="AR124" s="556"/>
      <c r="AS124" s="556"/>
      <c r="AT124" s="556"/>
      <c r="AU124" s="556"/>
      <c r="AV124" s="556"/>
      <c r="AW124" s="556"/>
      <c r="AX124" s="556"/>
      <c r="AY124" s="556"/>
      <c r="AZ124" s="556"/>
      <c r="BA124" s="556"/>
      <c r="BB124" s="556"/>
      <c r="BC124" s="556"/>
      <c r="BD124" s="556"/>
      <c r="BE124" s="556"/>
      <c r="BF124" s="556"/>
      <c r="BG124" s="556"/>
      <c r="BH124" s="556"/>
      <c r="BI124" s="556"/>
      <c r="BJ124" s="556"/>
      <c r="BK124" s="556"/>
      <c r="BL124" s="556"/>
      <c r="BM124" s="556"/>
      <c r="BN124" s="201"/>
      <c r="BO124" s="556"/>
      <c r="BP124" s="556"/>
      <c r="BQ124" s="556"/>
      <c r="BR124" s="556"/>
      <c r="BS124" s="556"/>
      <c r="BT124" s="556"/>
      <c r="BU124" s="556"/>
      <c r="BV124" s="556"/>
      <c r="BW124" s="556"/>
      <c r="BX124" s="556"/>
      <c r="BY124" s="556"/>
      <c r="BZ124" s="556"/>
      <c r="CA124" s="556"/>
      <c r="CB124" s="556"/>
      <c r="CC124" s="556"/>
      <c r="CD124" s="556"/>
      <c r="CE124" s="556"/>
      <c r="CF124" s="556"/>
      <c r="CG124" s="556"/>
      <c r="CH124" s="556"/>
      <c r="CI124" s="737"/>
      <c r="CJ124" s="386"/>
      <c r="CK124" s="386"/>
      <c r="CL124" s="386"/>
      <c r="CM124" s="386"/>
      <c r="CN124" s="386"/>
      <c r="CO124" s="198"/>
      <c r="CP124" s="139"/>
      <c r="CQ124" s="139"/>
      <c r="CR124" s="202"/>
      <c r="CS124" s="202"/>
      <c r="CT124" s="202"/>
      <c r="CU124" s="202"/>
      <c r="CV124" s="202"/>
      <c r="CW124" s="115"/>
      <c r="CX124" s="386"/>
      <c r="CY124" s="386"/>
      <c r="CZ124" s="386"/>
      <c r="DA124" s="386"/>
      <c r="DB124" s="387"/>
      <c r="DC124" s="386"/>
      <c r="DD124" s="386"/>
      <c r="DE124" s="386"/>
      <c r="DF124" s="386"/>
      <c r="DG124" s="387"/>
      <c r="DH124" s="387"/>
      <c r="DI124" s="387"/>
      <c r="DJ124" s="387"/>
    </row>
    <row r="125" spans="1:114" s="388" customFormat="1" x14ac:dyDescent="0.2">
      <c r="A125" s="629" t="s">
        <v>482</v>
      </c>
      <c r="B125" s="139"/>
      <c r="C125" s="139"/>
      <c r="D125" s="139"/>
      <c r="E125" s="139"/>
      <c r="F125" s="556">
        <f t="shared" ref="F125:Q125" si="571">+F105-F123</f>
        <v>0</v>
      </c>
      <c r="G125" s="556">
        <f t="shared" si="571"/>
        <v>0</v>
      </c>
      <c r="H125" s="556">
        <f t="shared" si="571"/>
        <v>3.3449200000000001</v>
      </c>
      <c r="I125" s="556">
        <f t="shared" si="571"/>
        <v>4.6238600000000005</v>
      </c>
      <c r="J125" s="556">
        <f t="shared" si="571"/>
        <v>6.5619460000000007</v>
      </c>
      <c r="K125" s="556">
        <f t="shared" si="571"/>
        <v>12.780545799999999</v>
      </c>
      <c r="L125" s="556">
        <f t="shared" si="571"/>
        <v>13459.104321786243</v>
      </c>
      <c r="M125" s="556">
        <f t="shared" si="571"/>
        <v>18462.213282188783</v>
      </c>
      <c r="N125" s="556">
        <f t="shared" si="571"/>
        <v>24344.866682812084</v>
      </c>
      <c r="O125" s="556">
        <f t="shared" si="571"/>
        <v>30335.280775889041</v>
      </c>
      <c r="P125" s="556">
        <f t="shared" si="571"/>
        <v>37812.124972939091</v>
      </c>
      <c r="Q125" s="556">
        <f t="shared" si="571"/>
        <v>47221.328305154151</v>
      </c>
      <c r="R125" s="556">
        <f>+R105-R123</f>
        <v>153050.04308219999</v>
      </c>
      <c r="S125" s="556">
        <f t="shared" ref="S125:BM125" si="572">+S105-S112</f>
        <v>166909.02591000003</v>
      </c>
      <c r="T125" s="556">
        <f t="shared" si="572"/>
        <v>189107.35986610001</v>
      </c>
      <c r="U125" s="556">
        <f t="shared" si="572"/>
        <v>202232.04612312702</v>
      </c>
      <c r="V125" s="556">
        <f t="shared" si="572"/>
        <v>216355.17623454594</v>
      </c>
      <c r="W125" s="556">
        <f t="shared" si="572"/>
        <v>231554.61285180418</v>
      </c>
      <c r="X125" s="556">
        <f t="shared" si="572"/>
        <v>247914.46617011449</v>
      </c>
      <c r="Y125" s="556">
        <f t="shared" si="572"/>
        <v>265525.61097233492</v>
      </c>
      <c r="Z125" s="556">
        <f t="shared" si="572"/>
        <v>284486.24783750204</v>
      </c>
      <c r="AA125" s="556">
        <f t="shared" si="572"/>
        <v>304902.51240270119</v>
      </c>
      <c r="AB125" s="556">
        <f t="shared" si="572"/>
        <v>316889.13691888173</v>
      </c>
      <c r="AC125" s="556">
        <f t="shared" si="572"/>
        <v>340570.16872575402</v>
      </c>
      <c r="AD125" s="556">
        <f t="shared" si="572"/>
        <v>474007.75802000001</v>
      </c>
      <c r="AE125" s="556">
        <f t="shared" si="572"/>
        <v>487543.91726999998</v>
      </c>
      <c r="AF125" s="556">
        <f t="shared" si="572"/>
        <v>519657.11900499999</v>
      </c>
      <c r="AG125" s="556">
        <f t="shared" si="572"/>
        <v>534380.34642570012</v>
      </c>
      <c r="AH125" s="556">
        <f t="shared" si="572"/>
        <v>549748.74336138414</v>
      </c>
      <c r="AI125" s="556">
        <f t="shared" si="572"/>
        <v>565799.76255001174</v>
      </c>
      <c r="AJ125" s="556">
        <f t="shared" si="572"/>
        <v>582573.32423863781</v>
      </c>
      <c r="AK125" s="556">
        <f t="shared" si="572"/>
        <v>600111.98582539835</v>
      </c>
      <c r="AL125" s="556">
        <f t="shared" si="572"/>
        <v>618461.12331476121</v>
      </c>
      <c r="AM125" s="556">
        <f t="shared" si="572"/>
        <v>637669.12541173922</v>
      </c>
      <c r="AN125" s="556">
        <f t="shared" si="572"/>
        <v>639787.60113853239</v>
      </c>
      <c r="AO125" s="556">
        <f t="shared" si="572"/>
        <v>660871.60191888863</v>
      </c>
      <c r="AP125" s="556">
        <f t="shared" si="572"/>
        <v>822758.25800000003</v>
      </c>
      <c r="AQ125" s="556">
        <f t="shared" si="572"/>
        <v>836646.66177786666</v>
      </c>
      <c r="AR125" s="556">
        <f t="shared" si="572"/>
        <v>880883.1027568453</v>
      </c>
      <c r="AS125" s="556">
        <f t="shared" si="572"/>
        <v>895478.38166966371</v>
      </c>
      <c r="AT125" s="556">
        <f t="shared" si="572"/>
        <v>910443.66346900223</v>
      </c>
      <c r="AU125" s="556">
        <f t="shared" si="572"/>
        <v>925790.48993713444</v>
      </c>
      <c r="AV125" s="556">
        <f t="shared" si="572"/>
        <v>941530.79273552645</v>
      </c>
      <c r="AW125" s="556">
        <f t="shared" si="572"/>
        <v>957676.90690977604</v>
      </c>
      <c r="AX125" s="556">
        <f t="shared" si="572"/>
        <v>974241.58486581722</v>
      </c>
      <c r="AY125" s="556">
        <f t="shared" si="572"/>
        <v>991238.01083387004</v>
      </c>
      <c r="AZ125" s="556">
        <f t="shared" si="572"/>
        <v>978679.81583719049</v>
      </c>
      <c r="BA125" s="556">
        <f t="shared" si="572"/>
        <v>996581.09318327624</v>
      </c>
      <c r="BB125" s="556">
        <f t="shared" si="572"/>
        <v>1179661.3526600001</v>
      </c>
      <c r="BC125" s="556">
        <f t="shared" si="572"/>
        <v>1199391.9228404667</v>
      </c>
      <c r="BD125" s="556">
        <f t="shared" si="572"/>
        <v>1269572.8166307381</v>
      </c>
      <c r="BE125" s="556">
        <f t="shared" si="572"/>
        <v>1290216.1278041522</v>
      </c>
      <c r="BF125" s="556">
        <f t="shared" si="572"/>
        <v>1311334.2987878975</v>
      </c>
      <c r="BG125" s="556">
        <f t="shared" si="572"/>
        <v>1332940.1309810353</v>
      </c>
      <c r="BH125" s="556">
        <f t="shared" si="572"/>
        <v>1355046.7953806466</v>
      </c>
      <c r="BI125" s="556">
        <f t="shared" si="572"/>
        <v>1377667.8435253317</v>
      </c>
      <c r="BJ125" s="556">
        <f t="shared" si="572"/>
        <v>1400817.2187655743</v>
      </c>
      <c r="BK125" s="556">
        <f t="shared" si="572"/>
        <v>1424509.2678707528</v>
      </c>
      <c r="BL125" s="556">
        <f t="shared" si="572"/>
        <v>1398758.7529828928</v>
      </c>
      <c r="BM125" s="556">
        <f t="shared" si="572"/>
        <v>1423580.8639275415</v>
      </c>
      <c r="BN125" s="201"/>
      <c r="BO125" s="564">
        <f>SUM(F125:H125)</f>
        <v>3.3449200000000001</v>
      </c>
      <c r="BP125" s="564">
        <f>SUM(I125:K125)</f>
        <v>23.966351799999998</v>
      </c>
      <c r="BQ125" s="564">
        <f>SUM(L125:N125)</f>
        <v>56266.184286787109</v>
      </c>
      <c r="BR125" s="564">
        <f>SUM(O125:Q125)</f>
        <v>115368.73405398229</v>
      </c>
      <c r="BS125" s="564">
        <f>SUM(R125:T125)</f>
        <v>509066.42885830003</v>
      </c>
      <c r="BT125" s="564">
        <f>SUM(U125:W125)</f>
        <v>650141.83520947723</v>
      </c>
      <c r="BU125" s="564">
        <f>SUM(X125:Z125)</f>
        <v>797926.32497995149</v>
      </c>
      <c r="BV125" s="564">
        <f>SUM(AA125:AC125)</f>
        <v>962361.81804733688</v>
      </c>
      <c r="BW125" s="564">
        <f>SUM(AD125:AF125)</f>
        <v>1481208.7942949999</v>
      </c>
      <c r="BX125" s="564">
        <f>SUM(AG125:AI125)</f>
        <v>1649928.8523370959</v>
      </c>
      <c r="BY125" s="564">
        <f>SUM(AJ125:AL125)</f>
        <v>1801146.4333787975</v>
      </c>
      <c r="BZ125" s="564">
        <f>SUM(AM125:AO125)</f>
        <v>1938328.3284691605</v>
      </c>
      <c r="CA125" s="564">
        <f>SUM(AP125:AR125)</f>
        <v>2540288.0225347122</v>
      </c>
      <c r="CB125" s="564">
        <f>SUM(AS125:AU125)</f>
        <v>2731712.5350758005</v>
      </c>
      <c r="CC125" s="564">
        <f>SUM(AV125:AX125)</f>
        <v>2873449.2845111196</v>
      </c>
      <c r="CD125" s="564">
        <f>SUM(AY125:BA125)</f>
        <v>2966498.9198543369</v>
      </c>
      <c r="CE125" s="564">
        <f>SUM(BB125:BD125)</f>
        <v>3648626.0921312049</v>
      </c>
      <c r="CF125" s="564">
        <f>SUM(BE125:BG125)</f>
        <v>3934490.5575730847</v>
      </c>
      <c r="CG125" s="564">
        <f>SUM(BH125:BJ125)</f>
        <v>4133531.8576715523</v>
      </c>
      <c r="CH125" s="564">
        <f>SUM(BK125:BM125)</f>
        <v>4246848.8847811874</v>
      </c>
      <c r="CI125" s="196"/>
      <c r="CJ125" s="121">
        <f t="shared" ref="CJ125" si="573">SUM(BO125:BR125)</f>
        <v>171662.22961256938</v>
      </c>
      <c r="CK125" s="121">
        <f t="shared" ref="CK125" si="574">SUM(BS125:BV125)</f>
        <v>2919496.4070950653</v>
      </c>
      <c r="CL125" s="121">
        <f t="shared" ref="CL125" si="575">SUM(BW125:BZ125)</f>
        <v>6870612.4084800538</v>
      </c>
      <c r="CM125" s="121">
        <f t="shared" ref="CM125" si="576">SUM(CA125:CD125)</f>
        <v>11111948.76197597</v>
      </c>
      <c r="CN125" s="121">
        <f t="shared" ref="CN125" si="577">SUM(CE125:CH125)</f>
        <v>15963497.392157029</v>
      </c>
      <c r="CO125" s="198"/>
      <c r="CP125" s="139"/>
      <c r="CQ125" s="139"/>
      <c r="CR125" s="202"/>
      <c r="CS125" s="202"/>
      <c r="CT125" s="202"/>
      <c r="CU125" s="202"/>
      <c r="CV125" s="202"/>
      <c r="CW125" s="115"/>
      <c r="CX125" s="386"/>
      <c r="CY125" s="386"/>
      <c r="CZ125" s="386"/>
      <c r="DA125" s="386"/>
      <c r="DB125" s="387"/>
      <c r="DC125" s="386"/>
      <c r="DD125" s="386"/>
      <c r="DE125" s="386"/>
      <c r="DF125" s="386"/>
      <c r="DG125" s="387"/>
      <c r="DH125" s="387"/>
      <c r="DI125" s="387"/>
      <c r="DJ125" s="387"/>
    </row>
    <row r="126" spans="1:114" s="388" customFormat="1" x14ac:dyDescent="0.2">
      <c r="A126" s="629"/>
      <c r="B126" s="139"/>
      <c r="C126" s="139"/>
      <c r="D126" s="139"/>
      <c r="E126" s="139"/>
      <c r="F126" s="556"/>
      <c r="G126" s="556"/>
      <c r="H126" s="556"/>
      <c r="I126" s="556"/>
      <c r="J126" s="556"/>
      <c r="K126" s="556"/>
      <c r="L126" s="556"/>
      <c r="M126" s="556"/>
      <c r="N126" s="556"/>
      <c r="O126" s="556"/>
      <c r="P126" s="556"/>
      <c r="Q126" s="556"/>
      <c r="R126" s="556"/>
      <c r="S126" s="556"/>
      <c r="T126" s="556"/>
      <c r="U126" s="556"/>
      <c r="V126" s="556"/>
      <c r="W126" s="556"/>
      <c r="X126" s="556"/>
      <c r="Y126" s="556"/>
      <c r="Z126" s="556"/>
      <c r="AA126" s="556"/>
      <c r="AB126" s="556"/>
      <c r="AC126" s="556"/>
      <c r="AD126" s="556"/>
      <c r="AE126" s="556"/>
      <c r="AF126" s="556"/>
      <c r="AG126" s="556"/>
      <c r="AH126" s="556"/>
      <c r="AI126" s="556"/>
      <c r="AJ126" s="556"/>
      <c r="AK126" s="556"/>
      <c r="AL126" s="556"/>
      <c r="AM126" s="556"/>
      <c r="AN126" s="556"/>
      <c r="AO126" s="556"/>
      <c r="AP126" s="556"/>
      <c r="AQ126" s="556"/>
      <c r="AR126" s="556"/>
      <c r="AS126" s="556"/>
      <c r="AT126" s="556"/>
      <c r="AU126" s="556"/>
      <c r="AV126" s="556"/>
      <c r="AW126" s="556"/>
      <c r="AX126" s="556"/>
      <c r="AY126" s="556"/>
      <c r="AZ126" s="556"/>
      <c r="BA126" s="556"/>
      <c r="BB126" s="556"/>
      <c r="BC126" s="556"/>
      <c r="BD126" s="556"/>
      <c r="BE126" s="556"/>
      <c r="BF126" s="556"/>
      <c r="BG126" s="556"/>
      <c r="BH126" s="556"/>
      <c r="BI126" s="556"/>
      <c r="BJ126" s="556"/>
      <c r="BK126" s="556"/>
      <c r="BL126" s="556"/>
      <c r="BM126" s="556"/>
      <c r="BN126" s="201"/>
      <c r="BO126" s="564"/>
      <c r="BP126" s="564"/>
      <c r="BQ126" s="564"/>
      <c r="BR126" s="564"/>
      <c r="BS126" s="564"/>
      <c r="BT126" s="564"/>
      <c r="BU126" s="564"/>
      <c r="BV126" s="564"/>
      <c r="BW126" s="564"/>
      <c r="BX126" s="564"/>
      <c r="BY126" s="564"/>
      <c r="BZ126" s="564"/>
      <c r="CA126" s="564"/>
      <c r="CB126" s="564"/>
      <c r="CC126" s="564"/>
      <c r="CD126" s="564"/>
      <c r="CE126" s="564"/>
      <c r="CF126" s="564"/>
      <c r="CG126" s="564"/>
      <c r="CH126" s="564"/>
      <c r="CI126" s="737"/>
      <c r="CJ126" s="121"/>
      <c r="CK126" s="121"/>
      <c r="CL126" s="121"/>
      <c r="CM126" s="121"/>
      <c r="CN126" s="121"/>
      <c r="CO126" s="198"/>
      <c r="CP126" s="139"/>
      <c r="CQ126" s="139"/>
      <c r="CR126" s="202"/>
      <c r="CS126" s="202"/>
      <c r="CT126" s="202"/>
      <c r="CU126" s="202"/>
      <c r="CV126" s="202"/>
      <c r="CW126" s="115"/>
      <c r="CX126" s="386"/>
      <c r="CY126" s="386"/>
      <c r="CZ126" s="386"/>
      <c r="DA126" s="386"/>
      <c r="DB126" s="387"/>
      <c r="DC126" s="386"/>
      <c r="DD126" s="386"/>
      <c r="DE126" s="386"/>
      <c r="DF126" s="386"/>
      <c r="DG126" s="387"/>
      <c r="DH126" s="387"/>
      <c r="DI126" s="387"/>
      <c r="DJ126" s="387"/>
    </row>
    <row r="127" spans="1:114" s="388" customFormat="1" x14ac:dyDescent="0.2">
      <c r="A127" s="190" t="s">
        <v>670</v>
      </c>
      <c r="B127" s="139"/>
      <c r="C127" s="139"/>
      <c r="D127" s="139"/>
      <c r="E127" s="139"/>
      <c r="F127" s="556">
        <f>+Assumptions!$B$101*Assumptions!$B$102</f>
        <v>0</v>
      </c>
      <c r="G127" s="556">
        <f>+Assumptions!$B$101*Assumptions!$B$102</f>
        <v>0</v>
      </c>
      <c r="H127" s="556">
        <f>+Assumptions!$B$101*Assumptions!$B$102</f>
        <v>0</v>
      </c>
      <c r="I127" s="556">
        <f>+Assumptions!$B$101*Assumptions!$B$102</f>
        <v>0</v>
      </c>
      <c r="J127" s="556">
        <f>+Assumptions!$B$101*Assumptions!$B$102</f>
        <v>0</v>
      </c>
      <c r="K127" s="556">
        <f>+Assumptions!$B$101*Assumptions!$B$102</f>
        <v>0</v>
      </c>
      <c r="L127" s="556">
        <f>+Assumptions!$B$101*Assumptions!$B$102</f>
        <v>0</v>
      </c>
      <c r="M127" s="556">
        <f>+Assumptions!$B$101*Assumptions!$B$102</f>
        <v>0</v>
      </c>
      <c r="N127" s="556">
        <f>+Assumptions!$B$101*Assumptions!$B$102</f>
        <v>0</v>
      </c>
      <c r="O127" s="556">
        <f>+Assumptions!$B$101*Assumptions!$B$102</f>
        <v>0</v>
      </c>
      <c r="P127" s="556">
        <f>+Assumptions!$B$101*Assumptions!$B$102</f>
        <v>0</v>
      </c>
      <c r="Q127" s="556">
        <f>+Assumptions!$B$101*Assumptions!$B$102</f>
        <v>0</v>
      </c>
      <c r="R127" s="556">
        <f>+Assumptions!$C$101*Assumptions!$C$102</f>
        <v>0</v>
      </c>
      <c r="S127" s="556">
        <f>+Assumptions!$C$101*Assumptions!$C$102</f>
        <v>0</v>
      </c>
      <c r="T127" s="556">
        <f>+Assumptions!$C$101*Assumptions!$C$102</f>
        <v>0</v>
      </c>
      <c r="U127" s="556">
        <f>+Assumptions!$C$101*Assumptions!$C$102</f>
        <v>0</v>
      </c>
      <c r="V127" s="556">
        <f>+Assumptions!$C$101*Assumptions!$C$102</f>
        <v>0</v>
      </c>
      <c r="W127" s="556">
        <f>+Assumptions!$C$101*Assumptions!$C$102</f>
        <v>0</v>
      </c>
      <c r="X127" s="556">
        <f>+Assumptions!$C$101*Assumptions!$C$102</f>
        <v>0</v>
      </c>
      <c r="Y127" s="556">
        <f>+Assumptions!$C$101*Assumptions!$C$102</f>
        <v>0</v>
      </c>
      <c r="Z127" s="556">
        <f>+Assumptions!$C$101*Assumptions!$C$102</f>
        <v>0</v>
      </c>
      <c r="AA127" s="556">
        <f>+Assumptions!$C$101*Assumptions!$C$102</f>
        <v>0</v>
      </c>
      <c r="AB127" s="556">
        <f>+Assumptions!$C$101*Assumptions!$C$102</f>
        <v>0</v>
      </c>
      <c r="AC127" s="556">
        <f>+Assumptions!$C$101*Assumptions!$C$102</f>
        <v>0</v>
      </c>
      <c r="AD127" s="556">
        <f>+Assumptions!$D$101*Assumptions!$D$102</f>
        <v>3200</v>
      </c>
      <c r="AE127" s="556">
        <f>+Assumptions!$D$101*Assumptions!$D$102</f>
        <v>3200</v>
      </c>
      <c r="AF127" s="556">
        <f>+Assumptions!$D$101*Assumptions!$D$102</f>
        <v>3200</v>
      </c>
      <c r="AG127" s="556">
        <f>+Assumptions!$D$101*Assumptions!$D$102</f>
        <v>3200</v>
      </c>
      <c r="AH127" s="556">
        <f>+Assumptions!$D$101*Assumptions!$D$102</f>
        <v>3200</v>
      </c>
      <c r="AI127" s="556">
        <f>+Assumptions!$D$101*Assumptions!$D$102</f>
        <v>3200</v>
      </c>
      <c r="AJ127" s="556">
        <f>+Assumptions!$D$101*Assumptions!$D$102</f>
        <v>3200</v>
      </c>
      <c r="AK127" s="556">
        <f>+Assumptions!$D$101*Assumptions!$D$102</f>
        <v>3200</v>
      </c>
      <c r="AL127" s="556">
        <f>+Assumptions!$D$101*Assumptions!$D$102</f>
        <v>3200</v>
      </c>
      <c r="AM127" s="556">
        <f>+Assumptions!$D$101*Assumptions!$D$102</f>
        <v>3200</v>
      </c>
      <c r="AN127" s="556">
        <f>+Assumptions!$D$101*Assumptions!$D$102</f>
        <v>3200</v>
      </c>
      <c r="AO127" s="556">
        <f>+Assumptions!$D$101*Assumptions!$D$102</f>
        <v>3200</v>
      </c>
      <c r="AP127" s="556">
        <f>+Assumptions!$E$101*Assumptions!$E$102</f>
        <v>6400</v>
      </c>
      <c r="AQ127" s="556">
        <f>+Assumptions!$E$101*Assumptions!$E$102</f>
        <v>6400</v>
      </c>
      <c r="AR127" s="556">
        <f>+Assumptions!$E$101*Assumptions!$E$102</f>
        <v>6400</v>
      </c>
      <c r="AS127" s="556">
        <f>+Assumptions!$E$101*Assumptions!$E$102</f>
        <v>6400</v>
      </c>
      <c r="AT127" s="556">
        <f>+Assumptions!$E$101*Assumptions!$E$102</f>
        <v>6400</v>
      </c>
      <c r="AU127" s="556">
        <f>+Assumptions!$E$101*Assumptions!$E$102</f>
        <v>6400</v>
      </c>
      <c r="AV127" s="556">
        <f>+Assumptions!$E$101*Assumptions!$E$102</f>
        <v>6400</v>
      </c>
      <c r="AW127" s="556">
        <f>+Assumptions!$E$101*Assumptions!$E$102</f>
        <v>6400</v>
      </c>
      <c r="AX127" s="556">
        <f>+Assumptions!$E$101*Assumptions!$E$102</f>
        <v>6400</v>
      </c>
      <c r="AY127" s="556">
        <f>+Assumptions!$E$101*Assumptions!$E$102</f>
        <v>6400</v>
      </c>
      <c r="AZ127" s="556">
        <f>+Assumptions!$E$101*Assumptions!$E$102</f>
        <v>6400</v>
      </c>
      <c r="BA127" s="556">
        <f>+Assumptions!$E$101*Assumptions!$E$102</f>
        <v>6400</v>
      </c>
      <c r="BB127" s="556">
        <f>+Assumptions!$F$101*Assumptions!$F$102</f>
        <v>9600</v>
      </c>
      <c r="BC127" s="556">
        <f>+Assumptions!$F$101*Assumptions!$F$102</f>
        <v>9600</v>
      </c>
      <c r="BD127" s="556">
        <f>+Assumptions!$F$101*Assumptions!$F$102</f>
        <v>9600</v>
      </c>
      <c r="BE127" s="556">
        <f>+Assumptions!$F$101*Assumptions!$F$102</f>
        <v>9600</v>
      </c>
      <c r="BF127" s="556">
        <f>+Assumptions!$F$101*Assumptions!$F$102</f>
        <v>9600</v>
      </c>
      <c r="BG127" s="556">
        <f>+Assumptions!$F$101*Assumptions!$F$102</f>
        <v>9600</v>
      </c>
      <c r="BH127" s="556">
        <f>+Assumptions!$F$101*Assumptions!$F$102</f>
        <v>9600</v>
      </c>
      <c r="BI127" s="556">
        <f>+Assumptions!$F$101*Assumptions!$F$102</f>
        <v>9600</v>
      </c>
      <c r="BJ127" s="556">
        <f>+Assumptions!$F$101*Assumptions!$F$102</f>
        <v>9600</v>
      </c>
      <c r="BK127" s="556">
        <f>+Assumptions!$F$101*Assumptions!$F$102</f>
        <v>9600</v>
      </c>
      <c r="BL127" s="556">
        <f>+Assumptions!$F$101*Assumptions!$F$102</f>
        <v>9600</v>
      </c>
      <c r="BM127" s="556">
        <f>+Assumptions!$F$101*Assumptions!$F$102</f>
        <v>9600</v>
      </c>
      <c r="BN127" s="201"/>
      <c r="BO127" s="564">
        <f>SUM(F127:H127)</f>
        <v>0</v>
      </c>
      <c r="BP127" s="564">
        <f>SUM(I127:K127)</f>
        <v>0</v>
      </c>
      <c r="BQ127" s="564">
        <f>SUM(L127:N127)</f>
        <v>0</v>
      </c>
      <c r="BR127" s="564">
        <f>SUM(O127:Q127)</f>
        <v>0</v>
      </c>
      <c r="BS127" s="564">
        <f>SUM(R127:T127)</f>
        <v>0</v>
      </c>
      <c r="BT127" s="564">
        <f>SUM(U127:W127)</f>
        <v>0</v>
      </c>
      <c r="BU127" s="564">
        <f>SUM(X127:Z127)</f>
        <v>0</v>
      </c>
      <c r="BV127" s="564">
        <f>SUM(AA127:AC127)</f>
        <v>0</v>
      </c>
      <c r="BW127" s="564">
        <f>SUM(AD127:AF127)</f>
        <v>9600</v>
      </c>
      <c r="BX127" s="564">
        <f>SUM(AG127:AI127)</f>
        <v>9600</v>
      </c>
      <c r="BY127" s="564">
        <f>SUM(AJ127:AL127)</f>
        <v>9600</v>
      </c>
      <c r="BZ127" s="564">
        <f>SUM(AM127:AO127)</f>
        <v>9600</v>
      </c>
      <c r="CA127" s="564">
        <f>SUM(AP127:AR127)</f>
        <v>19200</v>
      </c>
      <c r="CB127" s="564">
        <f>SUM(AS127:AU127)</f>
        <v>19200</v>
      </c>
      <c r="CC127" s="564">
        <f>SUM(AV127:AX127)</f>
        <v>19200</v>
      </c>
      <c r="CD127" s="564">
        <f>SUM(AY127:BA127)</f>
        <v>19200</v>
      </c>
      <c r="CE127" s="564">
        <f>SUM(BB127:BD127)</f>
        <v>28800</v>
      </c>
      <c r="CF127" s="564">
        <f>SUM(BE127:BG127)</f>
        <v>28800</v>
      </c>
      <c r="CG127" s="564">
        <f>SUM(BH127:BJ127)</f>
        <v>28800</v>
      </c>
      <c r="CH127" s="564">
        <f>SUM(BK127:BM127)</f>
        <v>28800</v>
      </c>
      <c r="CI127" s="196"/>
      <c r="CJ127" s="121">
        <f t="shared" ref="CJ127" si="578">SUM(BO127:BR127)</f>
        <v>0</v>
      </c>
      <c r="CK127" s="121">
        <f t="shared" ref="CK127" si="579">SUM(BS127:BV127)</f>
        <v>0</v>
      </c>
      <c r="CL127" s="121">
        <f t="shared" ref="CL127" si="580">SUM(BW127:BZ127)</f>
        <v>38400</v>
      </c>
      <c r="CM127" s="121">
        <f t="shared" ref="CM127" si="581">SUM(CA127:CD127)</f>
        <v>76800</v>
      </c>
      <c r="CN127" s="121">
        <f t="shared" ref="CN127" si="582">SUM(CE127:CH127)</f>
        <v>115200</v>
      </c>
      <c r="CO127" s="198"/>
      <c r="CP127" s="139"/>
      <c r="CQ127" s="139"/>
      <c r="CR127" s="202"/>
      <c r="CS127" s="202"/>
      <c r="CT127" s="202"/>
      <c r="CU127" s="202"/>
      <c r="CV127" s="202"/>
      <c r="CW127" s="115"/>
      <c r="CX127" s="386"/>
      <c r="CY127" s="386"/>
      <c r="CZ127" s="386"/>
      <c r="DA127" s="386"/>
      <c r="DB127" s="387"/>
      <c r="DC127" s="386"/>
      <c r="DD127" s="386"/>
      <c r="DE127" s="386"/>
      <c r="DF127" s="386"/>
      <c r="DG127" s="387"/>
      <c r="DH127" s="387"/>
      <c r="DI127" s="387"/>
      <c r="DJ127" s="387"/>
    </row>
    <row r="128" spans="1:114" s="388" customFormat="1" x14ac:dyDescent="0.2">
      <c r="A128" s="629"/>
      <c r="B128" s="139"/>
      <c r="C128" s="139"/>
      <c r="D128" s="139"/>
      <c r="E128" s="139"/>
      <c r="F128" s="556"/>
      <c r="G128" s="556"/>
      <c r="H128" s="556"/>
      <c r="I128" s="556"/>
      <c r="J128" s="556"/>
      <c r="K128" s="556"/>
      <c r="L128" s="556"/>
      <c r="M128" s="556"/>
      <c r="N128" s="556"/>
      <c r="O128" s="556"/>
      <c r="P128" s="556"/>
      <c r="Q128" s="556"/>
      <c r="R128" s="556"/>
      <c r="S128" s="556"/>
      <c r="T128" s="556"/>
      <c r="U128" s="556"/>
      <c r="V128" s="556"/>
      <c r="W128" s="556"/>
      <c r="X128" s="556"/>
      <c r="Y128" s="556"/>
      <c r="Z128" s="556"/>
      <c r="AA128" s="556"/>
      <c r="AB128" s="556"/>
      <c r="AC128" s="556"/>
      <c r="AD128" s="556"/>
      <c r="AE128" s="556"/>
      <c r="AF128" s="556"/>
      <c r="AG128" s="556"/>
      <c r="AH128" s="556"/>
      <c r="AI128" s="556"/>
      <c r="AJ128" s="556"/>
      <c r="AK128" s="556"/>
      <c r="AL128" s="556"/>
      <c r="AM128" s="556"/>
      <c r="AN128" s="556"/>
      <c r="AO128" s="556"/>
      <c r="AP128" s="556"/>
      <c r="AQ128" s="556"/>
      <c r="AR128" s="556"/>
      <c r="AS128" s="556"/>
      <c r="AT128" s="556"/>
      <c r="AU128" s="556"/>
      <c r="AV128" s="556"/>
      <c r="AW128" s="556"/>
      <c r="AX128" s="556"/>
      <c r="AY128" s="556"/>
      <c r="AZ128" s="556"/>
      <c r="BA128" s="556"/>
      <c r="BB128" s="556"/>
      <c r="BC128" s="556"/>
      <c r="BD128" s="556"/>
      <c r="BE128" s="556"/>
      <c r="BF128" s="556"/>
      <c r="BG128" s="556"/>
      <c r="BH128" s="556"/>
      <c r="BI128" s="556"/>
      <c r="BJ128" s="556"/>
      <c r="BK128" s="556"/>
      <c r="BL128" s="556"/>
      <c r="BM128" s="556"/>
      <c r="BN128" s="201"/>
      <c r="BO128" s="564"/>
      <c r="BP128" s="564"/>
      <c r="BQ128" s="564"/>
      <c r="BR128" s="564"/>
      <c r="BS128" s="564"/>
      <c r="BT128" s="564"/>
      <c r="BU128" s="564"/>
      <c r="BV128" s="564"/>
      <c r="BW128" s="564"/>
      <c r="BX128" s="564"/>
      <c r="BY128" s="564"/>
      <c r="BZ128" s="564"/>
      <c r="CA128" s="564"/>
      <c r="CB128" s="564"/>
      <c r="CC128" s="564"/>
      <c r="CD128" s="564"/>
      <c r="CE128" s="564"/>
      <c r="CF128" s="564"/>
      <c r="CG128" s="564"/>
      <c r="CH128" s="564"/>
      <c r="CI128" s="737"/>
      <c r="CJ128" s="121"/>
      <c r="CK128" s="121"/>
      <c r="CL128" s="121"/>
      <c r="CM128" s="121"/>
      <c r="CN128" s="121"/>
      <c r="CO128" s="198"/>
      <c r="CP128" s="139"/>
      <c r="CQ128" s="139"/>
      <c r="CR128" s="202"/>
      <c r="CS128" s="202"/>
      <c r="CT128" s="202"/>
      <c r="CU128" s="202"/>
      <c r="CV128" s="202"/>
      <c r="CW128" s="115"/>
      <c r="CX128" s="386"/>
      <c r="CY128" s="386"/>
      <c r="CZ128" s="386"/>
      <c r="DA128" s="386"/>
      <c r="DB128" s="387"/>
      <c r="DC128" s="386"/>
      <c r="DD128" s="386"/>
      <c r="DE128" s="386"/>
      <c r="DF128" s="386"/>
      <c r="DG128" s="387"/>
      <c r="DH128" s="387"/>
      <c r="DI128" s="387"/>
      <c r="DJ128" s="387"/>
    </row>
    <row r="129" spans="1:114" s="388" customFormat="1" x14ac:dyDescent="0.2">
      <c r="A129" s="629"/>
      <c r="B129" s="139"/>
      <c r="C129" s="139"/>
      <c r="D129" s="139"/>
      <c r="E129" s="139"/>
      <c r="F129" s="556"/>
      <c r="G129" s="556"/>
      <c r="H129" s="556"/>
      <c r="I129" s="556"/>
      <c r="J129" s="556"/>
      <c r="K129" s="556"/>
      <c r="L129" s="556"/>
      <c r="M129" s="556"/>
      <c r="N129" s="556"/>
      <c r="O129" s="556"/>
      <c r="P129" s="556"/>
      <c r="Q129" s="556"/>
      <c r="R129" s="556"/>
      <c r="S129" s="556"/>
      <c r="T129" s="556"/>
      <c r="U129" s="556"/>
      <c r="V129" s="556"/>
      <c r="W129" s="556"/>
      <c r="X129" s="556"/>
      <c r="Y129" s="556"/>
      <c r="Z129" s="556"/>
      <c r="AA129" s="556"/>
      <c r="AB129" s="556"/>
      <c r="AC129" s="556"/>
      <c r="AD129" s="556"/>
      <c r="AE129" s="556"/>
      <c r="AF129" s="556"/>
      <c r="AG129" s="556"/>
      <c r="AH129" s="556"/>
      <c r="AI129" s="556"/>
      <c r="AJ129" s="556"/>
      <c r="AK129" s="556"/>
      <c r="AL129" s="556"/>
      <c r="AM129" s="556"/>
      <c r="AN129" s="556"/>
      <c r="AO129" s="556"/>
      <c r="AP129" s="556"/>
      <c r="AQ129" s="556"/>
      <c r="AR129" s="556"/>
      <c r="AS129" s="556"/>
      <c r="AT129" s="556"/>
      <c r="AU129" s="556"/>
      <c r="AV129" s="556"/>
      <c r="AW129" s="556"/>
      <c r="AX129" s="556"/>
      <c r="AY129" s="556"/>
      <c r="AZ129" s="556"/>
      <c r="BA129" s="556"/>
      <c r="BB129" s="556"/>
      <c r="BC129" s="556"/>
      <c r="BD129" s="556"/>
      <c r="BE129" s="556"/>
      <c r="BF129" s="556"/>
      <c r="BG129" s="556"/>
      <c r="BH129" s="556"/>
      <c r="BI129" s="556"/>
      <c r="BJ129" s="556"/>
      <c r="BK129" s="556"/>
      <c r="BL129" s="556"/>
      <c r="BM129" s="556"/>
      <c r="BN129" s="201"/>
      <c r="BO129" s="556"/>
      <c r="BP129" s="556"/>
      <c r="BQ129" s="556"/>
      <c r="BR129" s="556"/>
      <c r="BS129" s="556"/>
      <c r="BT129" s="556"/>
      <c r="BU129" s="556"/>
      <c r="BV129" s="556"/>
      <c r="BW129" s="556"/>
      <c r="BX129" s="556"/>
      <c r="BY129" s="556"/>
      <c r="BZ129" s="556"/>
      <c r="CA129" s="556"/>
      <c r="CB129" s="556"/>
      <c r="CC129" s="556"/>
      <c r="CD129" s="556"/>
      <c r="CE129" s="556"/>
      <c r="CF129" s="556"/>
      <c r="CG129" s="556"/>
      <c r="CH129" s="556"/>
      <c r="CI129" s="737"/>
      <c r="CJ129" s="386"/>
      <c r="CK129" s="386"/>
      <c r="CL129" s="386"/>
      <c r="CM129" s="386"/>
      <c r="CN129" s="386"/>
      <c r="CO129" s="198"/>
      <c r="CP129" s="139"/>
      <c r="CQ129" s="139"/>
      <c r="CR129" s="202"/>
      <c r="CS129" s="202"/>
      <c r="CT129" s="202"/>
      <c r="CU129" s="202"/>
      <c r="CV129" s="202"/>
      <c r="CW129" s="115"/>
      <c r="CX129" s="386"/>
      <c r="CY129" s="386"/>
      <c r="CZ129" s="386"/>
      <c r="DA129" s="386"/>
      <c r="DB129" s="387"/>
      <c r="DC129" s="386"/>
      <c r="DD129" s="386"/>
      <c r="DE129" s="386"/>
      <c r="DF129" s="386"/>
      <c r="DG129" s="387"/>
      <c r="DH129" s="387"/>
      <c r="DI129" s="387"/>
      <c r="DJ129" s="387"/>
    </row>
    <row r="130" spans="1:114" s="388" customFormat="1" x14ac:dyDescent="0.2">
      <c r="A130" s="632"/>
      <c r="B130" s="633"/>
      <c r="C130" s="633"/>
      <c r="D130" s="633"/>
      <c r="E130" s="633"/>
      <c r="F130" s="634"/>
      <c r="G130" s="634"/>
      <c r="H130" s="634"/>
      <c r="I130" s="634"/>
      <c r="J130" s="634"/>
      <c r="K130" s="634"/>
      <c r="L130" s="634"/>
      <c r="M130" s="634"/>
      <c r="N130" s="634"/>
      <c r="O130" s="634"/>
      <c r="P130" s="634"/>
      <c r="Q130" s="634"/>
      <c r="R130" s="634"/>
      <c r="S130" s="634"/>
      <c r="T130" s="634"/>
      <c r="U130" s="634"/>
      <c r="V130" s="634"/>
      <c r="W130" s="634"/>
      <c r="X130" s="634"/>
      <c r="Y130" s="634"/>
      <c r="Z130" s="634"/>
      <c r="AA130" s="634"/>
      <c r="AB130" s="634"/>
      <c r="AC130" s="634"/>
      <c r="AD130" s="634"/>
      <c r="AE130" s="634"/>
      <c r="AF130" s="634"/>
      <c r="AG130" s="634"/>
      <c r="AH130" s="634"/>
      <c r="AI130" s="634"/>
      <c r="AJ130" s="634"/>
      <c r="AK130" s="634"/>
      <c r="AL130" s="634"/>
      <c r="AM130" s="634"/>
      <c r="AN130" s="634"/>
      <c r="AO130" s="634"/>
      <c r="AP130" s="634"/>
      <c r="AQ130" s="634"/>
      <c r="AR130" s="634"/>
      <c r="AS130" s="634"/>
      <c r="AT130" s="634"/>
      <c r="AU130" s="634"/>
      <c r="AV130" s="634"/>
      <c r="AW130" s="634"/>
      <c r="AX130" s="634"/>
      <c r="AY130" s="634"/>
      <c r="AZ130" s="634"/>
      <c r="BA130" s="634"/>
      <c r="BB130" s="634"/>
      <c r="BC130" s="634"/>
      <c r="BD130" s="634"/>
      <c r="BE130" s="634"/>
      <c r="BF130" s="634"/>
      <c r="BG130" s="634"/>
      <c r="BH130" s="634"/>
      <c r="BI130" s="634"/>
      <c r="BJ130" s="634"/>
      <c r="BK130" s="634"/>
      <c r="BL130" s="634"/>
      <c r="BM130" s="634"/>
      <c r="BN130" s="201"/>
      <c r="BO130" s="556"/>
      <c r="BP130" s="556"/>
      <c r="BQ130" s="556"/>
      <c r="BR130" s="556"/>
      <c r="BS130" s="556"/>
      <c r="BT130" s="556"/>
      <c r="BU130" s="556"/>
      <c r="BV130" s="556"/>
      <c r="BW130" s="556"/>
      <c r="BX130" s="556"/>
      <c r="BY130" s="556"/>
      <c r="BZ130" s="556"/>
      <c r="CA130" s="556"/>
      <c r="CB130" s="556"/>
      <c r="CC130" s="556"/>
      <c r="CD130" s="556"/>
      <c r="CE130" s="556"/>
      <c r="CF130" s="556"/>
      <c r="CG130" s="556"/>
      <c r="CH130" s="556"/>
      <c r="CI130" s="737"/>
      <c r="CJ130" s="386"/>
      <c r="CK130" s="386"/>
      <c r="CL130" s="386"/>
      <c r="CM130" s="386"/>
      <c r="CN130" s="386"/>
      <c r="CO130" s="198"/>
      <c r="CP130" s="139"/>
      <c r="CQ130" s="139"/>
      <c r="CR130" s="202"/>
      <c r="CS130" s="202"/>
      <c r="CT130" s="202"/>
      <c r="CU130" s="202"/>
      <c r="CV130" s="202"/>
      <c r="CW130" s="115"/>
      <c r="CX130" s="386"/>
      <c r="CY130" s="386"/>
      <c r="CZ130" s="386"/>
      <c r="DA130" s="386"/>
      <c r="DB130" s="387"/>
      <c r="DC130" s="386"/>
      <c r="DD130" s="386"/>
      <c r="DE130" s="386"/>
      <c r="DF130" s="386"/>
      <c r="DG130" s="387"/>
      <c r="DH130" s="387"/>
      <c r="DI130" s="387"/>
      <c r="DJ130" s="387"/>
    </row>
    <row r="131" spans="1:114" s="388" customFormat="1" x14ac:dyDescent="0.2">
      <c r="A131" s="630" t="s">
        <v>52</v>
      </c>
      <c r="B131" s="139"/>
      <c r="C131" s="139"/>
      <c r="D131" s="139"/>
      <c r="E131" s="139"/>
      <c r="F131" s="556"/>
      <c r="G131" s="556"/>
      <c r="H131" s="556"/>
      <c r="I131" s="556"/>
      <c r="J131" s="556"/>
      <c r="K131" s="556"/>
      <c r="L131" s="556"/>
      <c r="M131" s="556"/>
      <c r="N131" s="556"/>
      <c r="O131" s="556"/>
      <c r="P131" s="556"/>
      <c r="Q131" s="556"/>
      <c r="R131" s="556"/>
      <c r="S131" s="556"/>
      <c r="T131" s="556"/>
      <c r="U131" s="556"/>
      <c r="V131" s="556"/>
      <c r="W131" s="556"/>
      <c r="X131" s="556"/>
      <c r="Y131" s="556"/>
      <c r="Z131" s="556"/>
      <c r="AA131" s="556"/>
      <c r="AB131" s="556"/>
      <c r="AC131" s="556"/>
      <c r="AD131" s="556"/>
      <c r="AE131" s="556"/>
      <c r="AF131" s="556"/>
      <c r="AG131" s="556"/>
      <c r="AH131" s="556"/>
      <c r="AI131" s="556"/>
      <c r="AJ131" s="556"/>
      <c r="AK131" s="556"/>
      <c r="AL131" s="556"/>
      <c r="AM131" s="556"/>
      <c r="AN131" s="556"/>
      <c r="AO131" s="556"/>
      <c r="AP131" s="556"/>
      <c r="AQ131" s="556"/>
      <c r="AR131" s="556"/>
      <c r="AS131" s="556"/>
      <c r="AT131" s="556"/>
      <c r="AU131" s="556"/>
      <c r="AV131" s="556"/>
      <c r="AW131" s="556"/>
      <c r="AX131" s="556"/>
      <c r="AY131" s="556"/>
      <c r="AZ131" s="556"/>
      <c r="BA131" s="556"/>
      <c r="BB131" s="556"/>
      <c r="BC131" s="556"/>
      <c r="BD131" s="556"/>
      <c r="BE131" s="556"/>
      <c r="BF131" s="556"/>
      <c r="BG131" s="556"/>
      <c r="BH131" s="556"/>
      <c r="BI131" s="556"/>
      <c r="BJ131" s="556"/>
      <c r="BK131" s="556"/>
      <c r="BL131" s="556"/>
      <c r="BM131" s="556"/>
      <c r="BN131" s="201"/>
      <c r="BO131" s="556"/>
      <c r="BP131" s="556"/>
      <c r="BQ131" s="556"/>
      <c r="BR131" s="556"/>
      <c r="BS131" s="556"/>
      <c r="BT131" s="556"/>
      <c r="BU131" s="556"/>
      <c r="BV131" s="556"/>
      <c r="BW131" s="556"/>
      <c r="BX131" s="556"/>
      <c r="BY131" s="556"/>
      <c r="BZ131" s="556"/>
      <c r="CA131" s="556"/>
      <c r="CB131" s="556"/>
      <c r="CC131" s="556"/>
      <c r="CD131" s="556"/>
      <c r="CE131" s="556"/>
      <c r="CF131" s="556"/>
      <c r="CG131" s="556"/>
      <c r="CH131" s="556"/>
      <c r="CI131" s="196"/>
      <c r="CJ131" s="386"/>
      <c r="CK131" s="386"/>
      <c r="CL131" s="386"/>
      <c r="CM131" s="386"/>
      <c r="CN131" s="386"/>
      <c r="CO131" s="198"/>
      <c r="CP131" s="139"/>
      <c r="CQ131" s="139"/>
      <c r="CR131" s="202"/>
      <c r="CS131" s="202"/>
      <c r="CT131" s="202"/>
      <c r="CU131" s="202"/>
      <c r="CV131" s="202"/>
      <c r="CW131" s="115"/>
      <c r="CX131" s="386"/>
      <c r="CY131" s="386"/>
      <c r="CZ131" s="386"/>
      <c r="DA131" s="386"/>
      <c r="DB131" s="387"/>
      <c r="DC131" s="386"/>
      <c r="DD131" s="386"/>
      <c r="DE131" s="386"/>
      <c r="DF131" s="386"/>
      <c r="DG131" s="387"/>
      <c r="DH131" s="387"/>
      <c r="DI131" s="387"/>
      <c r="DJ131" s="387"/>
    </row>
    <row r="132" spans="1:114" s="388" customFormat="1" x14ac:dyDescent="0.2">
      <c r="A132" s="630"/>
      <c r="B132" s="139"/>
      <c r="C132" s="139"/>
      <c r="D132" s="139"/>
      <c r="E132" s="139"/>
      <c r="F132" s="556"/>
      <c r="G132" s="556"/>
      <c r="H132" s="556"/>
      <c r="I132" s="556"/>
      <c r="J132" s="556"/>
      <c r="K132" s="556"/>
      <c r="L132" s="556"/>
      <c r="M132" s="556"/>
      <c r="N132" s="556"/>
      <c r="O132" s="556"/>
      <c r="P132" s="556"/>
      <c r="Q132" s="556"/>
      <c r="R132" s="556"/>
      <c r="S132" s="556"/>
      <c r="T132" s="556"/>
      <c r="U132" s="556"/>
      <c r="V132" s="556"/>
      <c r="W132" s="556"/>
      <c r="X132" s="556"/>
      <c r="Y132" s="556"/>
      <c r="Z132" s="556"/>
      <c r="AA132" s="556"/>
      <c r="AB132" s="556"/>
      <c r="AC132" s="556"/>
      <c r="AD132" s="556"/>
      <c r="AE132" s="556"/>
      <c r="AF132" s="556"/>
      <c r="AG132" s="556"/>
      <c r="AH132" s="556"/>
      <c r="AI132" s="556"/>
      <c r="AJ132" s="556"/>
      <c r="AK132" s="556"/>
      <c r="AL132" s="556"/>
      <c r="AM132" s="556"/>
      <c r="AN132" s="556"/>
      <c r="AO132" s="556"/>
      <c r="AP132" s="556"/>
      <c r="AQ132" s="556"/>
      <c r="AR132" s="556"/>
      <c r="AS132" s="556"/>
      <c r="AT132" s="556"/>
      <c r="AU132" s="556"/>
      <c r="AV132" s="556"/>
      <c r="AW132" s="556"/>
      <c r="AX132" s="556"/>
      <c r="AY132" s="556"/>
      <c r="AZ132" s="556"/>
      <c r="BA132" s="556"/>
      <c r="BB132" s="556"/>
      <c r="BC132" s="556"/>
      <c r="BD132" s="556"/>
      <c r="BE132" s="556"/>
      <c r="BF132" s="556"/>
      <c r="BG132" s="556"/>
      <c r="BH132" s="556"/>
      <c r="BI132" s="556"/>
      <c r="BJ132" s="556"/>
      <c r="BK132" s="556"/>
      <c r="BL132" s="556"/>
      <c r="BM132" s="556"/>
      <c r="BN132" s="201"/>
      <c r="BO132" s="556"/>
      <c r="BP132" s="556"/>
      <c r="BQ132" s="556"/>
      <c r="BR132" s="556"/>
      <c r="BS132" s="556"/>
      <c r="BT132" s="556"/>
      <c r="BU132" s="556"/>
      <c r="BV132" s="556"/>
      <c r="BW132" s="556"/>
      <c r="BX132" s="556"/>
      <c r="BY132" s="556"/>
      <c r="BZ132" s="556"/>
      <c r="CA132" s="556"/>
      <c r="CB132" s="556"/>
      <c r="CC132" s="556"/>
      <c r="CD132" s="556"/>
      <c r="CE132" s="556"/>
      <c r="CF132" s="556"/>
      <c r="CG132" s="556"/>
      <c r="CH132" s="556"/>
      <c r="CI132" s="196"/>
      <c r="CJ132" s="386"/>
      <c r="CK132" s="386"/>
      <c r="CL132" s="386"/>
      <c r="CM132" s="386"/>
      <c r="CN132" s="386"/>
      <c r="CO132" s="198"/>
      <c r="CP132" s="139"/>
      <c r="CQ132" s="139"/>
      <c r="CR132" s="202"/>
      <c r="CS132" s="202"/>
      <c r="CT132" s="202"/>
      <c r="CU132" s="202"/>
      <c r="CV132" s="202"/>
      <c r="CW132" s="115"/>
      <c r="CX132" s="386"/>
      <c r="CY132" s="386"/>
      <c r="CZ132" s="386"/>
      <c r="DA132" s="386"/>
      <c r="DB132" s="387"/>
      <c r="DC132" s="386"/>
      <c r="DD132" s="386"/>
      <c r="DE132" s="386"/>
      <c r="DF132" s="386"/>
      <c r="DG132" s="387"/>
      <c r="DH132" s="387"/>
      <c r="DI132" s="387"/>
      <c r="DJ132" s="387"/>
    </row>
    <row r="133" spans="1:114" s="388" customFormat="1" x14ac:dyDescent="0.2">
      <c r="A133" s="740" t="s">
        <v>738</v>
      </c>
      <c r="B133" s="139"/>
      <c r="C133" s="139"/>
      <c r="D133" s="139"/>
      <c r="E133" s="139"/>
      <c r="F133" s="556">
        <f>+F10</f>
        <v>0</v>
      </c>
      <c r="G133" s="556">
        <f t="shared" ref="G133:Q133" si="583">+G10</f>
        <v>0</v>
      </c>
      <c r="H133" s="556">
        <f t="shared" si="583"/>
        <v>1000</v>
      </c>
      <c r="I133" s="556">
        <f t="shared" si="583"/>
        <v>2000</v>
      </c>
      <c r="J133" s="556">
        <f t="shared" si="583"/>
        <v>4000</v>
      </c>
      <c r="K133" s="556">
        <f t="shared" si="583"/>
        <v>16000</v>
      </c>
      <c r="L133" s="556">
        <f t="shared" si="583"/>
        <v>40000</v>
      </c>
      <c r="M133" s="556">
        <f t="shared" si="583"/>
        <v>60000</v>
      </c>
      <c r="N133" s="556">
        <f t="shared" si="583"/>
        <v>80000</v>
      </c>
      <c r="O133" s="556">
        <f t="shared" si="583"/>
        <v>90000</v>
      </c>
      <c r="P133" s="556">
        <f t="shared" si="583"/>
        <v>100000</v>
      </c>
      <c r="Q133" s="556">
        <f t="shared" si="583"/>
        <v>110000</v>
      </c>
      <c r="R133" s="556">
        <f t="shared" ref="R133:BM133" si="584">+R10</f>
        <v>120000</v>
      </c>
      <c r="S133" s="556">
        <f t="shared" si="584"/>
        <v>132000</v>
      </c>
      <c r="T133" s="556">
        <f t="shared" si="584"/>
        <v>145200</v>
      </c>
      <c r="U133" s="556">
        <f t="shared" si="584"/>
        <v>159720</v>
      </c>
      <c r="V133" s="556">
        <f t="shared" si="584"/>
        <v>175692</v>
      </c>
      <c r="W133" s="556">
        <f t="shared" si="584"/>
        <v>193261.2</v>
      </c>
      <c r="X133" s="556">
        <f t="shared" si="584"/>
        <v>212587.32000000004</v>
      </c>
      <c r="Y133" s="556">
        <f t="shared" si="584"/>
        <v>233846.05200000005</v>
      </c>
      <c r="Z133" s="556">
        <f t="shared" si="584"/>
        <v>257230.65720000007</v>
      </c>
      <c r="AA133" s="556">
        <f t="shared" si="584"/>
        <v>282953.72292000009</v>
      </c>
      <c r="AB133" s="556">
        <f t="shared" si="584"/>
        <v>311249.09521200013</v>
      </c>
      <c r="AC133" s="556">
        <f t="shared" si="584"/>
        <v>342374.00473320019</v>
      </c>
      <c r="AD133" s="556">
        <f t="shared" si="584"/>
        <v>370000</v>
      </c>
      <c r="AE133" s="556">
        <f t="shared" si="584"/>
        <v>395900</v>
      </c>
      <c r="AF133" s="556">
        <f t="shared" si="584"/>
        <v>423613</v>
      </c>
      <c r="AG133" s="556">
        <f t="shared" si="584"/>
        <v>453265.91000000003</v>
      </c>
      <c r="AH133" s="556">
        <f t="shared" si="584"/>
        <v>484994.52370000008</v>
      </c>
      <c r="AI133" s="556">
        <f t="shared" si="584"/>
        <v>518944.14035900013</v>
      </c>
      <c r="AJ133" s="556">
        <f t="shared" si="584"/>
        <v>555270.23018413014</v>
      </c>
      <c r="AK133" s="556">
        <f t="shared" si="584"/>
        <v>594139.14629701932</v>
      </c>
      <c r="AL133" s="556">
        <f t="shared" si="584"/>
        <v>635728.88653781067</v>
      </c>
      <c r="AM133" s="556">
        <f t="shared" si="584"/>
        <v>680229.90859545744</v>
      </c>
      <c r="AN133" s="556">
        <f t="shared" si="584"/>
        <v>727846.00219713955</v>
      </c>
      <c r="AO133" s="556">
        <f t="shared" si="584"/>
        <v>778795.22235093941</v>
      </c>
      <c r="AP133" s="556">
        <f t="shared" si="584"/>
        <v>820000</v>
      </c>
      <c r="AQ133" s="556">
        <f t="shared" si="584"/>
        <v>848699.99999999988</v>
      </c>
      <c r="AR133" s="556">
        <f t="shared" si="584"/>
        <v>878404.49999999977</v>
      </c>
      <c r="AS133" s="556">
        <f t="shared" si="584"/>
        <v>909148.65749999974</v>
      </c>
      <c r="AT133" s="556">
        <f t="shared" si="584"/>
        <v>940968.8605124997</v>
      </c>
      <c r="AU133" s="556">
        <f t="shared" si="584"/>
        <v>973902.77063043707</v>
      </c>
      <c r="AV133" s="556">
        <f t="shared" si="584"/>
        <v>1007989.3676025022</v>
      </c>
      <c r="AW133" s="556">
        <f t="shared" si="584"/>
        <v>1043268.9954685897</v>
      </c>
      <c r="AX133" s="556">
        <f t="shared" si="584"/>
        <v>1079783.4103099902</v>
      </c>
      <c r="AY133" s="556">
        <f t="shared" si="584"/>
        <v>1117575.8296708397</v>
      </c>
      <c r="AZ133" s="556">
        <f t="shared" si="584"/>
        <v>1156690.983709319</v>
      </c>
      <c r="BA133" s="556">
        <f t="shared" si="584"/>
        <v>1197175.168139145</v>
      </c>
      <c r="BB133" s="556">
        <f t="shared" si="584"/>
        <v>1240000</v>
      </c>
      <c r="BC133" s="556">
        <f t="shared" si="584"/>
        <v>1277200</v>
      </c>
      <c r="BD133" s="556">
        <f t="shared" si="584"/>
        <v>1315516</v>
      </c>
      <c r="BE133" s="556">
        <f t="shared" si="584"/>
        <v>1354981.48</v>
      </c>
      <c r="BF133" s="556">
        <f t="shared" si="584"/>
        <v>1395630.9243999999</v>
      </c>
      <c r="BG133" s="556">
        <f t="shared" si="584"/>
        <v>1437499.852132</v>
      </c>
      <c r="BH133" s="556">
        <f t="shared" si="584"/>
        <v>1480624.84769596</v>
      </c>
      <c r="BI133" s="556">
        <f t="shared" si="584"/>
        <v>1525043.5931268388</v>
      </c>
      <c r="BJ133" s="556">
        <f t="shared" si="584"/>
        <v>1570794.9009206439</v>
      </c>
      <c r="BK133" s="556">
        <f t="shared" si="584"/>
        <v>1617918.7479482633</v>
      </c>
      <c r="BL133" s="556">
        <f t="shared" si="584"/>
        <v>1666456.3103867113</v>
      </c>
      <c r="BM133" s="556">
        <f t="shared" si="584"/>
        <v>1716449.9996983127</v>
      </c>
      <c r="BN133" s="201"/>
      <c r="BO133" s="564">
        <f t="shared" ref="BO133:BO134" si="585">SUM(F133:H133)</f>
        <v>1000</v>
      </c>
      <c r="BP133" s="564">
        <f t="shared" ref="BP133:BP134" si="586">SUM(I133:K133)</f>
        <v>22000</v>
      </c>
      <c r="BQ133" s="564">
        <f t="shared" ref="BQ133:BQ134" si="587">SUM(L133:N133)</f>
        <v>180000</v>
      </c>
      <c r="BR133" s="564">
        <f t="shared" ref="BR133:BR134" si="588">SUM(O133:Q133)</f>
        <v>300000</v>
      </c>
      <c r="BS133" s="564">
        <f t="shared" ref="BS133:BS134" si="589">SUM(R133:T133)</f>
        <v>397200</v>
      </c>
      <c r="BT133" s="564">
        <f t="shared" ref="BT133:BT134" si="590">SUM(U133:W133)</f>
        <v>528673.19999999995</v>
      </c>
      <c r="BU133" s="564">
        <f t="shared" ref="BU133:BU134" si="591">SUM(X133:Z133)</f>
        <v>703664.02920000022</v>
      </c>
      <c r="BV133" s="564">
        <f t="shared" ref="BV133:BV134" si="592">SUM(AA133:AC133)</f>
        <v>936576.82286520046</v>
      </c>
      <c r="BW133" s="564">
        <f t="shared" ref="BW133:BW134" si="593">SUM(AD133:AF133)</f>
        <v>1189513</v>
      </c>
      <c r="BX133" s="564">
        <f t="shared" ref="BX133:BX134" si="594">SUM(AG133:AI133)</f>
        <v>1457204.5740590002</v>
      </c>
      <c r="BY133" s="564">
        <f t="shared" ref="BY133:BY134" si="595">SUM(AJ133:AL133)</f>
        <v>1785138.2630189601</v>
      </c>
      <c r="BZ133" s="564">
        <f t="shared" ref="BZ133:BZ134" si="596">SUM(AM133:AO133)</f>
        <v>2186871.1331435367</v>
      </c>
      <c r="CA133" s="564">
        <f t="shared" ref="CA133:CA134" si="597">SUM(AP133:AR133)</f>
        <v>2547104.5</v>
      </c>
      <c r="CB133" s="564">
        <f t="shared" ref="CB133:CB134" si="598">SUM(AS133:AU133)</f>
        <v>2824020.2886429364</v>
      </c>
      <c r="CC133" s="564">
        <f t="shared" ref="CC133:CC134" si="599">SUM(AV133:AX133)</f>
        <v>3131041.7733810823</v>
      </c>
      <c r="CD133" s="564">
        <f t="shared" ref="CD133:CD134" si="600">SUM(AY133:BA133)</f>
        <v>3471441.9815193033</v>
      </c>
      <c r="CE133" s="564">
        <f t="shared" ref="CE133:CE134" si="601">SUM(BB133:BD133)</f>
        <v>3832716</v>
      </c>
      <c r="CF133" s="564">
        <f t="shared" ref="CF133:CF134" si="602">SUM(BE133:BG133)</f>
        <v>4188112.2565319999</v>
      </c>
      <c r="CG133" s="564">
        <f t="shared" ref="CG133:CG134" si="603">SUM(BH133:BJ133)</f>
        <v>4576463.3417434432</v>
      </c>
      <c r="CH133" s="564">
        <f t="shared" ref="CH133:CH134" si="604">SUM(BK133:BM133)</f>
        <v>5000825.0580332875</v>
      </c>
      <c r="CI133" s="196"/>
      <c r="CJ133" s="121">
        <f t="shared" ref="CJ133:CJ134" si="605">SUM(BO133:BR133)</f>
        <v>503000</v>
      </c>
      <c r="CK133" s="121">
        <f t="shared" ref="CK133:CK134" si="606">SUM(BS133:BV133)</f>
        <v>2566114.0520652006</v>
      </c>
      <c r="CL133" s="121">
        <f t="shared" ref="CL133:CL134" si="607">SUM(BW133:BZ133)</f>
        <v>6618726.9702214971</v>
      </c>
      <c r="CM133" s="121">
        <f t="shared" ref="CM133:CM134" si="608">SUM(CA133:CD133)</f>
        <v>11973608.543543324</v>
      </c>
      <c r="CN133" s="121">
        <f t="shared" ref="CN133:CN134" si="609">SUM(CE133:CH133)</f>
        <v>17598116.656308733</v>
      </c>
      <c r="CO133" s="198"/>
      <c r="CP133" s="139"/>
      <c r="CQ133" s="139"/>
      <c r="CR133" s="202"/>
      <c r="CS133" s="202"/>
      <c r="CT133" s="202"/>
      <c r="CU133" s="202"/>
      <c r="CV133" s="202"/>
      <c r="CW133" s="115"/>
      <c r="CX133" s="386"/>
      <c r="CY133" s="386"/>
      <c r="CZ133" s="386"/>
      <c r="DA133" s="386"/>
      <c r="DB133" s="387"/>
      <c r="DC133" s="386"/>
      <c r="DD133" s="386"/>
      <c r="DE133" s="386"/>
      <c r="DF133" s="386"/>
      <c r="DG133" s="387"/>
      <c r="DH133" s="387"/>
      <c r="DI133" s="387"/>
      <c r="DJ133" s="387"/>
    </row>
    <row r="134" spans="1:114" s="388" customFormat="1" x14ac:dyDescent="0.2">
      <c r="A134" s="740" t="s">
        <v>739</v>
      </c>
      <c r="B134" s="139"/>
      <c r="C134" s="139"/>
      <c r="D134" s="139"/>
      <c r="E134" s="139"/>
      <c r="F134" s="556">
        <f>+F11</f>
        <v>0</v>
      </c>
      <c r="G134" s="556">
        <f t="shared" ref="G134:Q134" si="610">+G11</f>
        <v>0</v>
      </c>
      <c r="H134" s="556">
        <f t="shared" si="610"/>
        <v>7500</v>
      </c>
      <c r="I134" s="556">
        <f t="shared" si="610"/>
        <v>9750</v>
      </c>
      <c r="J134" s="556">
        <f t="shared" si="610"/>
        <v>12675</v>
      </c>
      <c r="K134" s="556">
        <f t="shared" si="610"/>
        <v>16477.5</v>
      </c>
      <c r="L134" s="556">
        <f t="shared" si="610"/>
        <v>21420.75</v>
      </c>
      <c r="M134" s="556">
        <f t="shared" si="610"/>
        <v>27846.975000000002</v>
      </c>
      <c r="N134" s="556">
        <f t="shared" si="610"/>
        <v>36201.067500000005</v>
      </c>
      <c r="O134" s="556">
        <f t="shared" si="610"/>
        <v>47061.387750000009</v>
      </c>
      <c r="P134" s="556">
        <f t="shared" si="610"/>
        <v>61179.804075000015</v>
      </c>
      <c r="Q134" s="556">
        <f t="shared" si="610"/>
        <v>79533.74529750002</v>
      </c>
      <c r="R134" s="556">
        <f t="shared" ref="R134:BM134" si="611">+R11</f>
        <v>100000</v>
      </c>
      <c r="S134" s="556">
        <f t="shared" si="611"/>
        <v>107000</v>
      </c>
      <c r="T134" s="556">
        <f t="shared" si="611"/>
        <v>114490</v>
      </c>
      <c r="U134" s="556">
        <f t="shared" si="611"/>
        <v>122504.3</v>
      </c>
      <c r="V134" s="556">
        <f t="shared" si="611"/>
        <v>131079.60100000002</v>
      </c>
      <c r="W134" s="556">
        <f t="shared" si="611"/>
        <v>140255.17307000005</v>
      </c>
      <c r="X134" s="556">
        <f t="shared" si="611"/>
        <v>150073.03518490007</v>
      </c>
      <c r="Y134" s="556">
        <f t="shared" si="611"/>
        <v>160578.14764784308</v>
      </c>
      <c r="Z134" s="556">
        <f t="shared" si="611"/>
        <v>171818.61798319212</v>
      </c>
      <c r="AA134" s="556">
        <f t="shared" si="611"/>
        <v>183845.92124201558</v>
      </c>
      <c r="AB134" s="556">
        <f t="shared" si="611"/>
        <v>196715.13572895669</v>
      </c>
      <c r="AC134" s="556">
        <f t="shared" si="611"/>
        <v>210485.19522998368</v>
      </c>
      <c r="AD134" s="556">
        <f t="shared" si="611"/>
        <v>220000</v>
      </c>
      <c r="AE134" s="556">
        <f t="shared" si="611"/>
        <v>224400</v>
      </c>
      <c r="AF134" s="556">
        <f t="shared" si="611"/>
        <v>228888</v>
      </c>
      <c r="AG134" s="556">
        <f t="shared" si="611"/>
        <v>233465.76</v>
      </c>
      <c r="AH134" s="556">
        <f t="shared" si="611"/>
        <v>238135.07520000002</v>
      </c>
      <c r="AI134" s="556">
        <f t="shared" si="611"/>
        <v>242897.77670400002</v>
      </c>
      <c r="AJ134" s="556">
        <f t="shared" si="611"/>
        <v>247755.73223808003</v>
      </c>
      <c r="AK134" s="556">
        <f t="shared" si="611"/>
        <v>252710.84688284164</v>
      </c>
      <c r="AL134" s="556">
        <f t="shared" si="611"/>
        <v>257765.06382049847</v>
      </c>
      <c r="AM134" s="556">
        <f t="shared" si="611"/>
        <v>262920.36509690847</v>
      </c>
      <c r="AN134" s="556">
        <f t="shared" si="611"/>
        <v>268178.77239884663</v>
      </c>
      <c r="AO134" s="556">
        <f t="shared" si="611"/>
        <v>273542.34784682357</v>
      </c>
      <c r="AP134" s="556">
        <f t="shared" si="611"/>
        <v>277000</v>
      </c>
      <c r="AQ134" s="556">
        <f t="shared" si="611"/>
        <v>279770</v>
      </c>
      <c r="AR134" s="556">
        <f t="shared" si="611"/>
        <v>282567.7</v>
      </c>
      <c r="AS134" s="556">
        <f t="shared" si="611"/>
        <v>285393.37700000004</v>
      </c>
      <c r="AT134" s="556">
        <f t="shared" si="611"/>
        <v>288247.31077000004</v>
      </c>
      <c r="AU134" s="556">
        <f t="shared" si="611"/>
        <v>291129.78387770004</v>
      </c>
      <c r="AV134" s="556">
        <f t="shared" si="611"/>
        <v>294041.08171647706</v>
      </c>
      <c r="AW134" s="556">
        <f t="shared" si="611"/>
        <v>296981.49253364181</v>
      </c>
      <c r="AX134" s="556">
        <f t="shared" si="611"/>
        <v>299951.3074589782</v>
      </c>
      <c r="AY134" s="556">
        <f t="shared" si="611"/>
        <v>302950.82053356798</v>
      </c>
      <c r="AZ134" s="556">
        <f t="shared" si="611"/>
        <v>305980.32873890369</v>
      </c>
      <c r="BA134" s="556">
        <f t="shared" si="611"/>
        <v>309040.13202629273</v>
      </c>
      <c r="BB134" s="556">
        <f t="shared" si="611"/>
        <v>313000</v>
      </c>
      <c r="BC134" s="556">
        <f t="shared" si="611"/>
        <v>316130</v>
      </c>
      <c r="BD134" s="556">
        <f t="shared" si="611"/>
        <v>319291.3</v>
      </c>
      <c r="BE134" s="556">
        <f t="shared" si="611"/>
        <v>322484.21299999999</v>
      </c>
      <c r="BF134" s="556">
        <f t="shared" si="611"/>
        <v>325709.05512999999</v>
      </c>
      <c r="BG134" s="556">
        <f t="shared" si="611"/>
        <v>328966.14568129997</v>
      </c>
      <c r="BH134" s="556">
        <f t="shared" si="611"/>
        <v>332255.80713811296</v>
      </c>
      <c r="BI134" s="556">
        <f t="shared" si="611"/>
        <v>335578.36520949408</v>
      </c>
      <c r="BJ134" s="556">
        <f t="shared" si="611"/>
        <v>338934.14886158903</v>
      </c>
      <c r="BK134" s="556">
        <f t="shared" si="611"/>
        <v>342323.49035020493</v>
      </c>
      <c r="BL134" s="556">
        <f t="shared" si="611"/>
        <v>345746.72525370697</v>
      </c>
      <c r="BM134" s="556">
        <f t="shared" si="611"/>
        <v>349204.19250624406</v>
      </c>
      <c r="BN134" s="201"/>
      <c r="BO134" s="564">
        <f t="shared" si="585"/>
        <v>7500</v>
      </c>
      <c r="BP134" s="564">
        <f t="shared" si="586"/>
        <v>38902.5</v>
      </c>
      <c r="BQ134" s="564">
        <f t="shared" si="587"/>
        <v>85468.79250000001</v>
      </c>
      <c r="BR134" s="564">
        <f t="shared" si="588"/>
        <v>187774.93712250004</v>
      </c>
      <c r="BS134" s="564">
        <f t="shared" si="589"/>
        <v>321490</v>
      </c>
      <c r="BT134" s="564">
        <f t="shared" si="590"/>
        <v>393839.07407000009</v>
      </c>
      <c r="BU134" s="564">
        <f t="shared" si="591"/>
        <v>482469.80081593525</v>
      </c>
      <c r="BV134" s="564">
        <f t="shared" si="592"/>
        <v>591046.25220095599</v>
      </c>
      <c r="BW134" s="564">
        <f t="shared" si="593"/>
        <v>673288</v>
      </c>
      <c r="BX134" s="564">
        <f t="shared" si="594"/>
        <v>714498.61190400005</v>
      </c>
      <c r="BY134" s="564">
        <f t="shared" si="595"/>
        <v>758231.6429414202</v>
      </c>
      <c r="BZ134" s="564">
        <f t="shared" si="596"/>
        <v>804641.48534257873</v>
      </c>
      <c r="CA134" s="564">
        <f t="shared" si="597"/>
        <v>839337.7</v>
      </c>
      <c r="CB134" s="564">
        <f t="shared" si="598"/>
        <v>864770.47164770006</v>
      </c>
      <c r="CC134" s="564">
        <f t="shared" si="599"/>
        <v>890973.88170909695</v>
      </c>
      <c r="CD134" s="564">
        <f t="shared" si="600"/>
        <v>917971.2812987644</v>
      </c>
      <c r="CE134" s="564">
        <f t="shared" si="601"/>
        <v>948421.3</v>
      </c>
      <c r="CF134" s="564">
        <f t="shared" si="602"/>
        <v>977159.41381129995</v>
      </c>
      <c r="CG134" s="564">
        <f t="shared" si="603"/>
        <v>1006768.3212091961</v>
      </c>
      <c r="CH134" s="564">
        <f t="shared" si="604"/>
        <v>1037274.408110156</v>
      </c>
      <c r="CI134" s="196"/>
      <c r="CJ134" s="121">
        <f t="shared" si="605"/>
        <v>319646.22962250002</v>
      </c>
      <c r="CK134" s="121">
        <f t="shared" si="606"/>
        <v>1788845.1270868913</v>
      </c>
      <c r="CL134" s="121">
        <f t="shared" si="607"/>
        <v>2950659.7401879989</v>
      </c>
      <c r="CM134" s="121">
        <f t="shared" si="608"/>
        <v>3513053.3346555615</v>
      </c>
      <c r="CN134" s="121">
        <f t="shared" si="609"/>
        <v>3969623.4431306524</v>
      </c>
      <c r="CO134" s="198"/>
      <c r="CP134" s="139"/>
      <c r="CQ134" s="139"/>
      <c r="CR134" s="202"/>
      <c r="CS134" s="202"/>
      <c r="CT134" s="202"/>
      <c r="CU134" s="202"/>
      <c r="CV134" s="202"/>
      <c r="CW134" s="115"/>
      <c r="CX134" s="386"/>
      <c r="CY134" s="386"/>
      <c r="CZ134" s="386"/>
      <c r="DA134" s="386"/>
      <c r="DB134" s="387"/>
      <c r="DC134" s="386"/>
      <c r="DD134" s="386"/>
      <c r="DE134" s="386"/>
      <c r="DF134" s="386"/>
      <c r="DG134" s="387"/>
      <c r="DH134" s="387"/>
      <c r="DI134" s="387"/>
      <c r="DJ134" s="387"/>
    </row>
    <row r="135" spans="1:114" s="388" customFormat="1" x14ac:dyDescent="0.2">
      <c r="A135" s="740"/>
      <c r="B135" s="139"/>
      <c r="C135" s="139"/>
      <c r="D135" s="139"/>
      <c r="E135" s="139"/>
      <c r="F135" s="556"/>
      <c r="G135" s="556"/>
      <c r="H135" s="556"/>
      <c r="I135" s="556"/>
      <c r="J135" s="556"/>
      <c r="K135" s="556"/>
      <c r="L135" s="556"/>
      <c r="M135" s="556"/>
      <c r="N135" s="556"/>
      <c r="O135" s="556"/>
      <c r="P135" s="556"/>
      <c r="Q135" s="556"/>
      <c r="R135" s="556"/>
      <c r="S135" s="556"/>
      <c r="T135" s="556"/>
      <c r="U135" s="556"/>
      <c r="V135" s="556"/>
      <c r="W135" s="556"/>
      <c r="X135" s="556"/>
      <c r="Y135" s="556"/>
      <c r="Z135" s="556"/>
      <c r="AA135" s="556"/>
      <c r="AB135" s="556"/>
      <c r="AC135" s="556"/>
      <c r="AD135" s="556"/>
      <c r="AE135" s="556"/>
      <c r="AF135" s="556"/>
      <c r="AG135" s="556"/>
      <c r="AH135" s="556"/>
      <c r="AI135" s="556"/>
      <c r="AJ135" s="556"/>
      <c r="AK135" s="556"/>
      <c r="AL135" s="556"/>
      <c r="AM135" s="556"/>
      <c r="AN135" s="556"/>
      <c r="AO135" s="556"/>
      <c r="AP135" s="556"/>
      <c r="AQ135" s="556"/>
      <c r="AR135" s="556"/>
      <c r="AS135" s="556"/>
      <c r="AT135" s="556"/>
      <c r="AU135" s="556"/>
      <c r="AV135" s="556"/>
      <c r="AW135" s="556"/>
      <c r="AX135" s="556"/>
      <c r="AY135" s="556"/>
      <c r="AZ135" s="556"/>
      <c r="BA135" s="556"/>
      <c r="BB135" s="556"/>
      <c r="BC135" s="556"/>
      <c r="BD135" s="556"/>
      <c r="BE135" s="556"/>
      <c r="BF135" s="556"/>
      <c r="BG135" s="556"/>
      <c r="BH135" s="556"/>
      <c r="BI135" s="556"/>
      <c r="BJ135" s="556"/>
      <c r="BK135" s="556"/>
      <c r="BL135" s="556"/>
      <c r="BM135" s="556"/>
      <c r="BN135" s="201"/>
      <c r="BO135" s="556"/>
      <c r="BP135" s="556"/>
      <c r="BQ135" s="556"/>
      <c r="BR135" s="556"/>
      <c r="BS135" s="556"/>
      <c r="BT135" s="556"/>
      <c r="BU135" s="556"/>
      <c r="BV135" s="556"/>
      <c r="BW135" s="556"/>
      <c r="BX135" s="556"/>
      <c r="BY135" s="556"/>
      <c r="BZ135" s="556"/>
      <c r="CA135" s="556"/>
      <c r="CB135" s="556"/>
      <c r="CC135" s="556"/>
      <c r="CD135" s="556"/>
      <c r="CE135" s="556"/>
      <c r="CF135" s="556"/>
      <c r="CG135" s="556"/>
      <c r="CH135" s="556"/>
      <c r="CI135" s="196"/>
      <c r="CJ135" s="386"/>
      <c r="CK135" s="386"/>
      <c r="CL135" s="386"/>
      <c r="CM135" s="386"/>
      <c r="CN135" s="386"/>
      <c r="CO135" s="198"/>
      <c r="CP135" s="139"/>
      <c r="CQ135" s="139"/>
      <c r="CR135" s="202"/>
      <c r="CS135" s="202"/>
      <c r="CT135" s="202"/>
      <c r="CU135" s="202"/>
      <c r="CV135" s="202"/>
      <c r="CW135" s="115"/>
      <c r="CX135" s="386"/>
      <c r="CY135" s="386"/>
      <c r="CZ135" s="386"/>
      <c r="DA135" s="386"/>
      <c r="DB135" s="387"/>
      <c r="DC135" s="386"/>
      <c r="DD135" s="386"/>
      <c r="DE135" s="386"/>
      <c r="DF135" s="386"/>
      <c r="DG135" s="387"/>
      <c r="DH135" s="387"/>
      <c r="DI135" s="387"/>
      <c r="DJ135" s="387"/>
    </row>
    <row r="136" spans="1:114" s="388" customFormat="1" x14ac:dyDescent="0.2">
      <c r="A136" s="740" t="s">
        <v>690</v>
      </c>
      <c r="B136" s="139"/>
      <c r="C136" s="139"/>
      <c r="D136" s="139"/>
      <c r="E136" s="139"/>
      <c r="F136" s="556">
        <f>+F14</f>
        <v>0</v>
      </c>
      <c r="G136" s="556">
        <f t="shared" ref="G136:Q136" si="612">+G14</f>
        <v>0</v>
      </c>
      <c r="H136" s="556">
        <f t="shared" si="612"/>
        <v>8500</v>
      </c>
      <c r="I136" s="556">
        <f t="shared" si="612"/>
        <v>11750</v>
      </c>
      <c r="J136" s="556">
        <f t="shared" si="612"/>
        <v>16675</v>
      </c>
      <c r="K136" s="556">
        <f t="shared" si="612"/>
        <v>32477.5</v>
      </c>
      <c r="L136" s="556">
        <f t="shared" si="612"/>
        <v>61420.75</v>
      </c>
      <c r="M136" s="556">
        <f t="shared" si="612"/>
        <v>87846.975000000006</v>
      </c>
      <c r="N136" s="556">
        <f t="shared" si="612"/>
        <v>116201.0675</v>
      </c>
      <c r="O136" s="556">
        <f t="shared" si="612"/>
        <v>137061.38774999999</v>
      </c>
      <c r="P136" s="556">
        <f t="shared" si="612"/>
        <v>161179.80407500002</v>
      </c>
      <c r="Q136" s="556">
        <f t="shared" si="612"/>
        <v>189533.74529750002</v>
      </c>
      <c r="R136" s="556">
        <f t="shared" ref="R136:BM136" si="613">+R14</f>
        <v>220000</v>
      </c>
      <c r="S136" s="556">
        <f t="shared" si="613"/>
        <v>239000</v>
      </c>
      <c r="T136" s="556">
        <f t="shared" si="613"/>
        <v>259690</v>
      </c>
      <c r="U136" s="556">
        <f t="shared" si="613"/>
        <v>282224.3</v>
      </c>
      <c r="V136" s="556">
        <f t="shared" si="613"/>
        <v>306771.60100000002</v>
      </c>
      <c r="W136" s="556">
        <f t="shared" si="613"/>
        <v>333516.37307000009</v>
      </c>
      <c r="X136" s="556">
        <f t="shared" si="613"/>
        <v>362660.35518490011</v>
      </c>
      <c r="Y136" s="556">
        <f t="shared" si="613"/>
        <v>394424.19964784314</v>
      </c>
      <c r="Z136" s="556">
        <f t="shared" si="613"/>
        <v>429049.27518319222</v>
      </c>
      <c r="AA136" s="556">
        <f t="shared" si="613"/>
        <v>466799.64416201564</v>
      </c>
      <c r="AB136" s="556">
        <f t="shared" si="613"/>
        <v>507964.23094095686</v>
      </c>
      <c r="AC136" s="556">
        <f t="shared" si="613"/>
        <v>552859.19996318384</v>
      </c>
      <c r="AD136" s="556">
        <f t="shared" si="613"/>
        <v>590000</v>
      </c>
      <c r="AE136" s="556">
        <f t="shared" si="613"/>
        <v>620300</v>
      </c>
      <c r="AF136" s="556">
        <f t="shared" si="613"/>
        <v>652501</v>
      </c>
      <c r="AG136" s="556">
        <f t="shared" si="613"/>
        <v>686731.67</v>
      </c>
      <c r="AH136" s="556">
        <f t="shared" si="613"/>
        <v>723129.5989000001</v>
      </c>
      <c r="AI136" s="556">
        <f t="shared" si="613"/>
        <v>761841.91706300015</v>
      </c>
      <c r="AJ136" s="556">
        <f t="shared" si="613"/>
        <v>803025.96242221014</v>
      </c>
      <c r="AK136" s="556">
        <f t="shared" si="613"/>
        <v>846849.99317986099</v>
      </c>
      <c r="AL136" s="556">
        <f t="shared" si="613"/>
        <v>893493.95035830908</v>
      </c>
      <c r="AM136" s="556">
        <f t="shared" si="613"/>
        <v>943150.27369236597</v>
      </c>
      <c r="AN136" s="556">
        <f t="shared" si="613"/>
        <v>996024.77459598612</v>
      </c>
      <c r="AO136" s="556">
        <f t="shared" si="613"/>
        <v>1052337.5701977629</v>
      </c>
      <c r="AP136" s="556">
        <f t="shared" si="613"/>
        <v>1097000</v>
      </c>
      <c r="AQ136" s="556">
        <f t="shared" si="613"/>
        <v>1128470</v>
      </c>
      <c r="AR136" s="556">
        <f t="shared" si="613"/>
        <v>1160972.1999999997</v>
      </c>
      <c r="AS136" s="556">
        <f t="shared" si="613"/>
        <v>1194542.0344999998</v>
      </c>
      <c r="AT136" s="556">
        <f t="shared" si="613"/>
        <v>1229216.1712824998</v>
      </c>
      <c r="AU136" s="556">
        <f t="shared" si="613"/>
        <v>1265032.5545081371</v>
      </c>
      <c r="AV136" s="556">
        <f t="shared" si="613"/>
        <v>1302030.4493189794</v>
      </c>
      <c r="AW136" s="556">
        <f t="shared" si="613"/>
        <v>1340250.4880022316</v>
      </c>
      <c r="AX136" s="556">
        <f t="shared" si="613"/>
        <v>1379734.7177689683</v>
      </c>
      <c r="AY136" s="556">
        <f t="shared" si="613"/>
        <v>1420526.6502044077</v>
      </c>
      <c r="AZ136" s="556">
        <f t="shared" si="613"/>
        <v>1462671.3124482227</v>
      </c>
      <c r="BA136" s="556">
        <f t="shared" si="613"/>
        <v>1506215.3001654376</v>
      </c>
      <c r="BB136" s="556">
        <f t="shared" si="613"/>
        <v>1553000</v>
      </c>
      <c r="BC136" s="556">
        <f t="shared" si="613"/>
        <v>1593330</v>
      </c>
      <c r="BD136" s="556">
        <f t="shared" si="613"/>
        <v>1634807.3</v>
      </c>
      <c r="BE136" s="556">
        <f t="shared" si="613"/>
        <v>1677465.693</v>
      </c>
      <c r="BF136" s="556">
        <f t="shared" si="613"/>
        <v>1721339.9795299999</v>
      </c>
      <c r="BG136" s="556">
        <f t="shared" si="613"/>
        <v>1766465.9978133</v>
      </c>
      <c r="BH136" s="556">
        <f t="shared" si="613"/>
        <v>1812880.654834073</v>
      </c>
      <c r="BI136" s="556">
        <f t="shared" si="613"/>
        <v>1860621.9583363328</v>
      </c>
      <c r="BJ136" s="556">
        <f t="shared" si="613"/>
        <v>1909729.0497822328</v>
      </c>
      <c r="BK136" s="556">
        <f t="shared" si="613"/>
        <v>1960242.2382984683</v>
      </c>
      <c r="BL136" s="556">
        <f t="shared" si="613"/>
        <v>2012203.0356404183</v>
      </c>
      <c r="BM136" s="556">
        <f t="shared" si="613"/>
        <v>2065654.1922045569</v>
      </c>
      <c r="BN136" s="201"/>
      <c r="BO136" s="564">
        <f>SUM(F136:H136)</f>
        <v>8500</v>
      </c>
      <c r="BP136" s="564">
        <f>SUM(I136:K136)</f>
        <v>60902.5</v>
      </c>
      <c r="BQ136" s="564">
        <f>SUM(L136:N136)</f>
        <v>265468.79249999998</v>
      </c>
      <c r="BR136" s="564">
        <f>SUM(O136:Q136)</f>
        <v>487774.93712250004</v>
      </c>
      <c r="BS136" s="564">
        <f>SUM(R136:T136)</f>
        <v>718690</v>
      </c>
      <c r="BT136" s="564">
        <f>SUM(U136:W136)</f>
        <v>922512.27407000016</v>
      </c>
      <c r="BU136" s="564">
        <f>SUM(X136:Z136)</f>
        <v>1186133.8300159355</v>
      </c>
      <c r="BV136" s="564">
        <f>SUM(AA136:AC136)</f>
        <v>1527623.0750661562</v>
      </c>
      <c r="BW136" s="564">
        <f>SUM(AD136:AF136)</f>
        <v>1862801</v>
      </c>
      <c r="BX136" s="564">
        <f>SUM(AG136:AI136)</f>
        <v>2171703.1859630002</v>
      </c>
      <c r="BY136" s="564">
        <f>SUM(AJ136:AL136)</f>
        <v>2543369.9059603801</v>
      </c>
      <c r="BZ136" s="564">
        <f>SUM(AM136:AO136)</f>
        <v>2991512.6184861148</v>
      </c>
      <c r="CA136" s="564">
        <f>SUM(AP136:AR136)</f>
        <v>3386442.1999999997</v>
      </c>
      <c r="CB136" s="564">
        <f>SUM(AS136:AU136)</f>
        <v>3688790.7602906367</v>
      </c>
      <c r="CC136" s="564">
        <f>SUM(AV136:AX136)</f>
        <v>4022015.6550901793</v>
      </c>
      <c r="CD136" s="564">
        <f>SUM(AY136:BA136)</f>
        <v>4389413.2628180683</v>
      </c>
      <c r="CE136" s="564">
        <f>SUM(BB136:BD136)</f>
        <v>4781137.3</v>
      </c>
      <c r="CF136" s="564">
        <f>SUM(BE136:BG136)</f>
        <v>5165271.6703433003</v>
      </c>
      <c r="CG136" s="564">
        <f>SUM(BH136:BJ136)</f>
        <v>5583231.6629526392</v>
      </c>
      <c r="CH136" s="564">
        <f t="shared" ref="CH136:CH137" si="614">SUM(BK136:BM136)</f>
        <v>6038099.4661434442</v>
      </c>
      <c r="CI136" s="196"/>
      <c r="CJ136" s="121">
        <f t="shared" ref="CJ136" si="615">SUM(BO136:BR136)</f>
        <v>822646.22962250002</v>
      </c>
      <c r="CK136" s="121">
        <f t="shared" ref="CK136" si="616">SUM(BS136:BV136)</f>
        <v>4354959.179152092</v>
      </c>
      <c r="CL136" s="121">
        <f t="shared" ref="CL136" si="617">SUM(BW136:BZ136)</f>
        <v>9569386.710409496</v>
      </c>
      <c r="CM136" s="121">
        <f t="shared" ref="CM136" si="618">SUM(CA136:CD136)</f>
        <v>15486661.878198884</v>
      </c>
      <c r="CN136" s="121">
        <f t="shared" ref="CN136" si="619">SUM(CE136:CH136)</f>
        <v>21567740.099439383</v>
      </c>
      <c r="CO136" s="198"/>
      <c r="CP136" s="139"/>
      <c r="CQ136" s="139"/>
      <c r="CR136" s="202"/>
      <c r="CS136" s="202"/>
      <c r="CT136" s="202"/>
      <c r="CU136" s="202"/>
      <c r="CV136" s="202"/>
      <c r="CW136" s="115"/>
      <c r="CX136" s="386"/>
      <c r="CY136" s="386"/>
      <c r="CZ136" s="386"/>
      <c r="DA136" s="386"/>
      <c r="DB136" s="387"/>
      <c r="DC136" s="386"/>
      <c r="DD136" s="386"/>
      <c r="DE136" s="386"/>
      <c r="DF136" s="386"/>
      <c r="DG136" s="387"/>
      <c r="DH136" s="387"/>
      <c r="DI136" s="387"/>
      <c r="DJ136" s="387"/>
    </row>
    <row r="137" spans="1:114" s="388" customFormat="1" x14ac:dyDescent="0.2">
      <c r="A137" s="740" t="s">
        <v>522</v>
      </c>
      <c r="B137" s="139"/>
      <c r="C137" s="139"/>
      <c r="D137" s="139"/>
      <c r="E137" s="139"/>
      <c r="F137" s="556">
        <f>+F15</f>
        <v>0</v>
      </c>
      <c r="G137" s="556">
        <f t="shared" ref="G137:Q137" si="620">+G15</f>
        <v>0</v>
      </c>
      <c r="H137" s="556">
        <f t="shared" si="620"/>
        <v>8500</v>
      </c>
      <c r="I137" s="556">
        <f t="shared" si="620"/>
        <v>3250</v>
      </c>
      <c r="J137" s="556">
        <f t="shared" si="620"/>
        <v>4925</v>
      </c>
      <c r="K137" s="556">
        <f t="shared" si="620"/>
        <v>15802.5</v>
      </c>
      <c r="L137" s="556">
        <f t="shared" si="620"/>
        <v>28943.25</v>
      </c>
      <c r="M137" s="556">
        <f t="shared" si="620"/>
        <v>26426.225000000006</v>
      </c>
      <c r="N137" s="556">
        <f t="shared" si="620"/>
        <v>28354.092499999999</v>
      </c>
      <c r="O137" s="556">
        <f t="shared" si="620"/>
        <v>20860.32024999999</v>
      </c>
      <c r="P137" s="556">
        <f t="shared" si="620"/>
        <v>24118.416325000027</v>
      </c>
      <c r="Q137" s="556">
        <f t="shared" si="620"/>
        <v>28353.941222499998</v>
      </c>
      <c r="R137" s="556">
        <f t="shared" ref="R137:BM137" si="621">+R15</f>
        <v>30466.25470249998</v>
      </c>
      <c r="S137" s="556">
        <f t="shared" si="621"/>
        <v>19000</v>
      </c>
      <c r="T137" s="556">
        <f t="shared" si="621"/>
        <v>20690</v>
      </c>
      <c r="U137" s="556">
        <f t="shared" si="621"/>
        <v>22534.299999999988</v>
      </c>
      <c r="V137" s="556">
        <f t="shared" si="621"/>
        <v>24547.301000000036</v>
      </c>
      <c r="W137" s="556">
        <f t="shared" si="621"/>
        <v>26744.772070000065</v>
      </c>
      <c r="X137" s="556">
        <f t="shared" si="621"/>
        <v>29143.98211490002</v>
      </c>
      <c r="Y137" s="556">
        <f t="shared" si="621"/>
        <v>31763.844462943031</v>
      </c>
      <c r="Z137" s="556">
        <f t="shared" si="621"/>
        <v>34625.075535349082</v>
      </c>
      <c r="AA137" s="556">
        <f t="shared" si="621"/>
        <v>37750.368978823419</v>
      </c>
      <c r="AB137" s="556">
        <f t="shared" si="621"/>
        <v>41164.586778941215</v>
      </c>
      <c r="AC137" s="556">
        <f t="shared" si="621"/>
        <v>44894.969022226986</v>
      </c>
      <c r="AD137" s="556">
        <f t="shared" si="621"/>
        <v>37140.800036816159</v>
      </c>
      <c r="AE137" s="556">
        <f t="shared" si="621"/>
        <v>30300</v>
      </c>
      <c r="AF137" s="556">
        <f t="shared" si="621"/>
        <v>32201</v>
      </c>
      <c r="AG137" s="556">
        <f t="shared" si="621"/>
        <v>34230.670000000042</v>
      </c>
      <c r="AH137" s="556">
        <f t="shared" si="621"/>
        <v>36397.928900000057</v>
      </c>
      <c r="AI137" s="556">
        <f t="shared" si="621"/>
        <v>38712.318163000047</v>
      </c>
      <c r="AJ137" s="556">
        <f t="shared" si="621"/>
        <v>41184.045359209995</v>
      </c>
      <c r="AK137" s="556">
        <f t="shared" si="621"/>
        <v>43824.030757650849</v>
      </c>
      <c r="AL137" s="556">
        <f t="shared" si="621"/>
        <v>46643.957178448094</v>
      </c>
      <c r="AM137" s="556">
        <f t="shared" si="621"/>
        <v>49656.323334056884</v>
      </c>
      <c r="AN137" s="556">
        <f t="shared" si="621"/>
        <v>52874.500903620152</v>
      </c>
      <c r="AO137" s="556">
        <f t="shared" si="621"/>
        <v>56312.795601776801</v>
      </c>
      <c r="AP137" s="556">
        <f t="shared" si="621"/>
        <v>44662.429802237079</v>
      </c>
      <c r="AQ137" s="556">
        <f t="shared" si="621"/>
        <v>31470</v>
      </c>
      <c r="AR137" s="556">
        <f t="shared" si="621"/>
        <v>32502.199999999721</v>
      </c>
      <c r="AS137" s="556">
        <f t="shared" si="621"/>
        <v>33569.834500000114</v>
      </c>
      <c r="AT137" s="556">
        <f t="shared" si="621"/>
        <v>34674.136782499962</v>
      </c>
      <c r="AU137" s="556">
        <f t="shared" si="621"/>
        <v>35816.383225637255</v>
      </c>
      <c r="AV137" s="556">
        <f t="shared" si="621"/>
        <v>36997.89481084235</v>
      </c>
      <c r="AW137" s="556">
        <f t="shared" si="621"/>
        <v>38220.038683252176</v>
      </c>
      <c r="AX137" s="556">
        <f t="shared" si="621"/>
        <v>39484.229766736738</v>
      </c>
      <c r="AY137" s="556">
        <f t="shared" si="621"/>
        <v>40791.932435439434</v>
      </c>
      <c r="AZ137" s="556">
        <f t="shared" si="621"/>
        <v>42144.662243814906</v>
      </c>
      <c r="BA137" s="556">
        <f t="shared" si="621"/>
        <v>43543.987717214972</v>
      </c>
      <c r="BB137" s="556">
        <f t="shared" si="621"/>
        <v>46784.699834562372</v>
      </c>
      <c r="BC137" s="556">
        <f t="shared" si="621"/>
        <v>40330</v>
      </c>
      <c r="BD137" s="556">
        <f t="shared" si="621"/>
        <v>41477.300000000047</v>
      </c>
      <c r="BE137" s="556">
        <f t="shared" si="621"/>
        <v>42658.392999999924</v>
      </c>
      <c r="BF137" s="556">
        <f t="shared" si="621"/>
        <v>43874.286529999925</v>
      </c>
      <c r="BG137" s="556">
        <f t="shared" si="621"/>
        <v>45126.018283300102</v>
      </c>
      <c r="BH137" s="556">
        <f t="shared" si="621"/>
        <v>46414.65702077304</v>
      </c>
      <c r="BI137" s="556">
        <f t="shared" si="621"/>
        <v>47741.303502259776</v>
      </c>
      <c r="BJ137" s="556">
        <f t="shared" si="621"/>
        <v>49107.091445900034</v>
      </c>
      <c r="BK137" s="556">
        <f t="shared" si="621"/>
        <v>50513.188516235445</v>
      </c>
      <c r="BL137" s="556">
        <f t="shared" si="621"/>
        <v>51960.797341950005</v>
      </c>
      <c r="BM137" s="556">
        <f t="shared" si="621"/>
        <v>53451.156564138597</v>
      </c>
      <c r="BN137" s="201"/>
      <c r="BO137" s="564">
        <f t="shared" ref="BO137:CG137" si="622">+BO15</f>
        <v>8500</v>
      </c>
      <c r="BP137" s="564">
        <f t="shared" si="622"/>
        <v>52402.5</v>
      </c>
      <c r="BQ137" s="564">
        <f t="shared" si="622"/>
        <v>204566.29249999998</v>
      </c>
      <c r="BR137" s="564">
        <f t="shared" si="622"/>
        <v>222306.14462250005</v>
      </c>
      <c r="BS137" s="564">
        <f t="shared" si="622"/>
        <v>230915.06287749996</v>
      </c>
      <c r="BT137" s="564">
        <f t="shared" si="622"/>
        <v>203822.27407000016</v>
      </c>
      <c r="BU137" s="564">
        <f t="shared" si="622"/>
        <v>263621.55594593531</v>
      </c>
      <c r="BV137" s="564">
        <f t="shared" si="622"/>
        <v>341489.24505022075</v>
      </c>
      <c r="BW137" s="564">
        <f t="shared" si="622"/>
        <v>335177.92493384378</v>
      </c>
      <c r="BX137" s="564">
        <f t="shared" si="622"/>
        <v>308902.18596300017</v>
      </c>
      <c r="BY137" s="564">
        <f t="shared" si="622"/>
        <v>371666.71999737993</v>
      </c>
      <c r="BZ137" s="564">
        <f t="shared" si="622"/>
        <v>448142.71252573468</v>
      </c>
      <c r="CA137" s="564">
        <f t="shared" si="622"/>
        <v>394929.58151388494</v>
      </c>
      <c r="CB137" s="564">
        <f t="shared" si="622"/>
        <v>302348.56029063696</v>
      </c>
      <c r="CC137" s="564">
        <f t="shared" si="622"/>
        <v>333224.89479954261</v>
      </c>
      <c r="CD137" s="564">
        <f t="shared" si="622"/>
        <v>367397.60772788897</v>
      </c>
      <c r="CE137" s="564">
        <f t="shared" si="622"/>
        <v>391724.03718193155</v>
      </c>
      <c r="CF137" s="564">
        <f t="shared" si="622"/>
        <v>384134.37034330051</v>
      </c>
      <c r="CG137" s="564">
        <f t="shared" si="622"/>
        <v>417959.99260933883</v>
      </c>
      <c r="CH137" s="564">
        <f t="shared" si="614"/>
        <v>155925.14242232405</v>
      </c>
      <c r="CI137" s="196"/>
      <c r="CJ137" s="564">
        <f>+CJ15</f>
        <v>822646.22962250002</v>
      </c>
      <c r="CK137" s="564">
        <f>+CK15</f>
        <v>3532312.9495295919</v>
      </c>
      <c r="CL137" s="564">
        <f>+CL15</f>
        <v>5214427.531257404</v>
      </c>
      <c r="CM137" s="564">
        <f>+CM15</f>
        <v>5917275.1677893884</v>
      </c>
      <c r="CN137" s="564">
        <f>+CN15</f>
        <v>6081078.2212404981</v>
      </c>
      <c r="CO137" s="198"/>
      <c r="CP137" s="139"/>
      <c r="CQ137" s="139"/>
      <c r="CR137" s="202"/>
      <c r="CS137" s="202"/>
      <c r="CT137" s="202"/>
      <c r="CU137" s="202"/>
      <c r="CV137" s="202"/>
      <c r="CW137" s="115"/>
      <c r="CX137" s="386"/>
      <c r="CY137" s="386"/>
      <c r="CZ137" s="386"/>
      <c r="DA137" s="386"/>
      <c r="DB137" s="387"/>
      <c r="DC137" s="386"/>
      <c r="DD137" s="386"/>
      <c r="DE137" s="386"/>
      <c r="DF137" s="386"/>
      <c r="DG137" s="387"/>
      <c r="DH137" s="387"/>
      <c r="DI137" s="387"/>
      <c r="DJ137" s="387"/>
    </row>
    <row r="138" spans="1:114" s="388" customFormat="1" x14ac:dyDescent="0.2">
      <c r="A138" s="740"/>
      <c r="B138" s="139"/>
      <c r="C138" s="139"/>
      <c r="D138" s="139"/>
      <c r="E138" s="139"/>
      <c r="F138" s="556"/>
      <c r="G138" s="556"/>
      <c r="H138" s="556"/>
      <c r="I138" s="556"/>
      <c r="J138" s="556"/>
      <c r="K138" s="556"/>
      <c r="L138" s="556"/>
      <c r="M138" s="556"/>
      <c r="N138" s="556"/>
      <c r="O138" s="556"/>
      <c r="P138" s="556"/>
      <c r="Q138" s="556"/>
      <c r="R138" s="556"/>
      <c r="S138" s="556"/>
      <c r="T138" s="556"/>
      <c r="U138" s="556"/>
      <c r="V138" s="556"/>
      <c r="W138" s="556"/>
      <c r="X138" s="556"/>
      <c r="Y138" s="556"/>
      <c r="Z138" s="556"/>
      <c r="AA138" s="556"/>
      <c r="AB138" s="556"/>
      <c r="AC138" s="556"/>
      <c r="AD138" s="556"/>
      <c r="AE138" s="556"/>
      <c r="AF138" s="556"/>
      <c r="AG138" s="556"/>
      <c r="AH138" s="556"/>
      <c r="AI138" s="556"/>
      <c r="AJ138" s="556"/>
      <c r="AK138" s="556"/>
      <c r="AL138" s="556"/>
      <c r="AM138" s="556"/>
      <c r="AN138" s="556"/>
      <c r="AO138" s="556"/>
      <c r="AP138" s="556"/>
      <c r="AQ138" s="556"/>
      <c r="AR138" s="556"/>
      <c r="AS138" s="556"/>
      <c r="AT138" s="556"/>
      <c r="AU138" s="556"/>
      <c r="AV138" s="556"/>
      <c r="AW138" s="556"/>
      <c r="AX138" s="556"/>
      <c r="AY138" s="556"/>
      <c r="AZ138" s="556"/>
      <c r="BA138" s="556"/>
      <c r="BB138" s="556"/>
      <c r="BC138" s="556"/>
      <c r="BD138" s="556"/>
      <c r="BE138" s="556"/>
      <c r="BF138" s="556"/>
      <c r="BG138" s="556"/>
      <c r="BH138" s="556"/>
      <c r="BI138" s="556"/>
      <c r="BJ138" s="556"/>
      <c r="BK138" s="556"/>
      <c r="BL138" s="556"/>
      <c r="BM138" s="556"/>
      <c r="BN138" s="201"/>
      <c r="BO138" s="556"/>
      <c r="BP138" s="556"/>
      <c r="BQ138" s="556"/>
      <c r="BR138" s="556"/>
      <c r="BS138" s="556"/>
      <c r="BT138" s="556"/>
      <c r="BU138" s="556"/>
      <c r="BV138" s="556"/>
      <c r="BW138" s="556"/>
      <c r="BX138" s="556"/>
      <c r="BY138" s="556"/>
      <c r="BZ138" s="556"/>
      <c r="CA138" s="556"/>
      <c r="CB138" s="556"/>
      <c r="CC138" s="556"/>
      <c r="CD138" s="556"/>
      <c r="CE138" s="556"/>
      <c r="CF138" s="556"/>
      <c r="CG138" s="556"/>
      <c r="CH138" s="556"/>
      <c r="CI138" s="196"/>
      <c r="CJ138" s="386"/>
      <c r="CK138" s="386"/>
      <c r="CL138" s="386"/>
      <c r="CM138" s="386"/>
      <c r="CN138" s="386"/>
      <c r="CO138" s="198"/>
      <c r="CP138" s="139"/>
      <c r="CQ138" s="139"/>
      <c r="CR138" s="202"/>
      <c r="CS138" s="202"/>
      <c r="CT138" s="202"/>
      <c r="CU138" s="202"/>
      <c r="CV138" s="202"/>
      <c r="CW138" s="115"/>
      <c r="CX138" s="386"/>
      <c r="CY138" s="386"/>
      <c r="CZ138" s="386"/>
      <c r="DA138" s="386"/>
      <c r="DB138" s="387"/>
      <c r="DC138" s="386"/>
      <c r="DD138" s="386"/>
      <c r="DE138" s="386"/>
      <c r="DF138" s="386"/>
      <c r="DG138" s="387"/>
      <c r="DH138" s="387"/>
      <c r="DI138" s="387"/>
      <c r="DJ138" s="387"/>
    </row>
    <row r="139" spans="1:114" s="388" customFormat="1" x14ac:dyDescent="0.2">
      <c r="A139" s="740" t="s">
        <v>523</v>
      </c>
      <c r="B139" s="139"/>
      <c r="C139" s="139"/>
      <c r="D139" s="139"/>
      <c r="E139" s="139"/>
      <c r="F139" s="556">
        <f t="shared" ref="F139:Q139" si="623">+F20</f>
        <v>0</v>
      </c>
      <c r="G139" s="556">
        <f t="shared" si="623"/>
        <v>0</v>
      </c>
      <c r="H139" s="556">
        <f t="shared" si="623"/>
        <v>0</v>
      </c>
      <c r="I139" s="556">
        <f t="shared" si="623"/>
        <v>0</v>
      </c>
      <c r="J139" s="556">
        <f t="shared" si="623"/>
        <v>0</v>
      </c>
      <c r="K139" s="556">
        <f t="shared" si="623"/>
        <v>0</v>
      </c>
      <c r="L139" s="556">
        <f t="shared" si="623"/>
        <v>1499.4524999999999</v>
      </c>
      <c r="M139" s="556">
        <f t="shared" si="623"/>
        <v>1949.2882500000001</v>
      </c>
      <c r="N139" s="556">
        <f t="shared" si="623"/>
        <v>2534.0747250000004</v>
      </c>
      <c r="O139" s="556">
        <f t="shared" si="623"/>
        <v>3294.2971425000005</v>
      </c>
      <c r="P139" s="556">
        <f t="shared" si="623"/>
        <v>4282.5862852500013</v>
      </c>
      <c r="Q139" s="556">
        <f t="shared" si="623"/>
        <v>5567.3621708250012</v>
      </c>
      <c r="R139" s="556">
        <f>+R20</f>
        <v>19000</v>
      </c>
      <c r="S139" s="556">
        <f t="shared" ref="S139:BM139" si="624">+S20</f>
        <v>20330</v>
      </c>
      <c r="T139" s="556">
        <f t="shared" si="624"/>
        <v>21753.1</v>
      </c>
      <c r="U139" s="556">
        <f t="shared" si="624"/>
        <v>23275.817000000003</v>
      </c>
      <c r="V139" s="556">
        <f t="shared" si="624"/>
        <v>24905.124190000002</v>
      </c>
      <c r="W139" s="556">
        <f t="shared" si="624"/>
        <v>26648.482883300007</v>
      </c>
      <c r="X139" s="556">
        <f t="shared" si="624"/>
        <v>28513.876685131014</v>
      </c>
      <c r="Y139" s="556">
        <f t="shared" si="624"/>
        <v>30509.848053090183</v>
      </c>
      <c r="Z139" s="556">
        <f t="shared" si="624"/>
        <v>32645.537416806503</v>
      </c>
      <c r="AA139" s="556">
        <f t="shared" si="624"/>
        <v>34930.725035982963</v>
      </c>
      <c r="AB139" s="556">
        <f t="shared" si="624"/>
        <v>37375.875788501769</v>
      </c>
      <c r="AC139" s="556">
        <f t="shared" si="624"/>
        <v>39992.187093696899</v>
      </c>
      <c r="AD139" s="556">
        <f t="shared" si="624"/>
        <v>55000</v>
      </c>
      <c r="AE139" s="556">
        <f t="shared" si="624"/>
        <v>56100</v>
      </c>
      <c r="AF139" s="556">
        <f t="shared" si="624"/>
        <v>57222.000000000007</v>
      </c>
      <c r="AG139" s="556">
        <f t="shared" si="624"/>
        <v>58366.44</v>
      </c>
      <c r="AH139" s="556">
        <f t="shared" si="624"/>
        <v>59533.768800000005</v>
      </c>
      <c r="AI139" s="556">
        <f t="shared" si="624"/>
        <v>60724.444176000005</v>
      </c>
      <c r="AJ139" s="556">
        <f t="shared" si="624"/>
        <v>61938.933059520015</v>
      </c>
      <c r="AK139" s="556">
        <f t="shared" si="624"/>
        <v>63177.711720710417</v>
      </c>
      <c r="AL139" s="556">
        <f t="shared" si="624"/>
        <v>64441.265955124618</v>
      </c>
      <c r="AM139" s="556">
        <f t="shared" si="624"/>
        <v>65730.091274227132</v>
      </c>
      <c r="AN139" s="556">
        <f t="shared" si="624"/>
        <v>67044.693099711658</v>
      </c>
      <c r="AO139" s="556">
        <f t="shared" si="624"/>
        <v>68385.586961705892</v>
      </c>
      <c r="AP139" s="556">
        <f t="shared" si="624"/>
        <v>80330</v>
      </c>
      <c r="AQ139" s="556">
        <f t="shared" si="624"/>
        <v>81133.3</v>
      </c>
      <c r="AR139" s="556">
        <f t="shared" si="624"/>
        <v>81944.633000000002</v>
      </c>
      <c r="AS139" s="556">
        <f t="shared" si="624"/>
        <v>82764.079330000022</v>
      </c>
      <c r="AT139" s="556">
        <f t="shared" si="624"/>
        <v>83591.720123300023</v>
      </c>
      <c r="AU139" s="556">
        <f t="shared" si="624"/>
        <v>84427.637324533018</v>
      </c>
      <c r="AV139" s="556">
        <f t="shared" si="624"/>
        <v>85271.913697778349</v>
      </c>
      <c r="AW139" s="556">
        <f t="shared" si="624"/>
        <v>86124.632834756121</v>
      </c>
      <c r="AX139" s="556">
        <f t="shared" si="624"/>
        <v>86985.879163103673</v>
      </c>
      <c r="AY139" s="556">
        <f t="shared" si="624"/>
        <v>87855.737954734708</v>
      </c>
      <c r="AZ139" s="556">
        <f t="shared" si="624"/>
        <v>88734.295334282069</v>
      </c>
      <c r="BA139" s="556">
        <f t="shared" si="624"/>
        <v>89621.638287624897</v>
      </c>
      <c r="BB139" s="556">
        <f t="shared" si="624"/>
        <v>100160</v>
      </c>
      <c r="BC139" s="556">
        <f t="shared" si="624"/>
        <v>101161.60000000001</v>
      </c>
      <c r="BD139" s="556">
        <f t="shared" si="624"/>
        <v>102173.216</v>
      </c>
      <c r="BE139" s="556">
        <f t="shared" si="624"/>
        <v>103194.94816</v>
      </c>
      <c r="BF139" s="556">
        <f t="shared" si="624"/>
        <v>104226.89764159999</v>
      </c>
      <c r="BG139" s="556">
        <f t="shared" si="624"/>
        <v>105269.166618016</v>
      </c>
      <c r="BH139" s="556">
        <f t="shared" si="624"/>
        <v>106321.85828419615</v>
      </c>
      <c r="BI139" s="556">
        <f t="shared" si="624"/>
        <v>107385.07686703811</v>
      </c>
      <c r="BJ139" s="556">
        <f t="shared" si="624"/>
        <v>108458.92763570849</v>
      </c>
      <c r="BK139" s="556">
        <f t="shared" si="624"/>
        <v>109543.51691206558</v>
      </c>
      <c r="BL139" s="556">
        <f t="shared" si="624"/>
        <v>110638.95208118623</v>
      </c>
      <c r="BM139" s="556">
        <f t="shared" si="624"/>
        <v>111745.34160199811</v>
      </c>
      <c r="BN139" s="201"/>
      <c r="BO139" s="564">
        <f>SUM(F139:H139)</f>
        <v>0</v>
      </c>
      <c r="BP139" s="564">
        <f>SUM(I139:K139)</f>
        <v>0</v>
      </c>
      <c r="BQ139" s="564">
        <f>SUM(L139:N139)</f>
        <v>5982.8154750000003</v>
      </c>
      <c r="BR139" s="564">
        <f>SUM(O139:Q139)</f>
        <v>13144.245598575002</v>
      </c>
      <c r="BS139" s="564">
        <f>SUM(R139:T139)</f>
        <v>61083.1</v>
      </c>
      <c r="BT139" s="564">
        <f>SUM(U139:W139)</f>
        <v>74829.424073300004</v>
      </c>
      <c r="BU139" s="564">
        <f>SUM(X139:Z139)</f>
        <v>91669.262155027696</v>
      </c>
      <c r="BV139" s="564">
        <f>SUM(AA139:AC139)</f>
        <v>112298.78791818162</v>
      </c>
      <c r="BW139" s="564">
        <f>SUM(AD139:AF139)</f>
        <v>168322</v>
      </c>
      <c r="BX139" s="564">
        <f>SUM(AG139:AI139)</f>
        <v>178624.65297600001</v>
      </c>
      <c r="BY139" s="564">
        <f>SUM(AJ139:AL139)</f>
        <v>189557.91073535505</v>
      </c>
      <c r="BZ139" s="564">
        <f>SUM(AM139:AO139)</f>
        <v>201160.37133564468</v>
      </c>
      <c r="CA139" s="564">
        <f>SUM(AP139:AR139)</f>
        <v>243407.93299999999</v>
      </c>
      <c r="CB139" s="564">
        <f>SUM(AS139:AU139)</f>
        <v>250783.43677783306</v>
      </c>
      <c r="CC139" s="564">
        <f>SUM(AV139:AX139)</f>
        <v>258382.42569563814</v>
      </c>
      <c r="CD139" s="564">
        <f>SUM(AY139:BA139)</f>
        <v>266211.67157664167</v>
      </c>
      <c r="CE139" s="564">
        <f>SUM(BB139:BD139)</f>
        <v>303494.81599999999</v>
      </c>
      <c r="CF139" s="564">
        <f>SUM(BE139:BG139)</f>
        <v>312691.01241961599</v>
      </c>
      <c r="CG139" s="564">
        <f>SUM(BH139:BJ139)</f>
        <v>322165.86278694274</v>
      </c>
      <c r="CH139" s="564">
        <f>SUM(BK139:BM139)</f>
        <v>331927.81059524987</v>
      </c>
      <c r="CI139" s="196"/>
      <c r="CJ139" s="121">
        <f t="shared" ref="CJ139" si="625">SUM(BO139:BR139)</f>
        <v>19127.061073575002</v>
      </c>
      <c r="CK139" s="121">
        <f t="shared" ref="CK139" si="626">SUM(BS139:BV139)</f>
        <v>339880.57414650935</v>
      </c>
      <c r="CL139" s="121">
        <f t="shared" ref="CL139" si="627">SUM(BW139:BZ139)</f>
        <v>737664.93504699972</v>
      </c>
      <c r="CM139" s="121">
        <f t="shared" ref="CM139" si="628">SUM(CA139:CD139)</f>
        <v>1018785.4670501128</v>
      </c>
      <c r="CN139" s="121">
        <f t="shared" ref="CN139" si="629">SUM(CE139:CH139)</f>
        <v>1270279.5018018086</v>
      </c>
      <c r="CO139" s="198"/>
      <c r="CP139" s="139"/>
      <c r="CQ139" s="139"/>
      <c r="CR139" s="202"/>
      <c r="CS139" s="202"/>
      <c r="CT139" s="202"/>
      <c r="CU139" s="202"/>
      <c r="CV139" s="202"/>
      <c r="CW139" s="115"/>
      <c r="CX139" s="386"/>
      <c r="CY139" s="386"/>
      <c r="CZ139" s="386"/>
      <c r="DA139" s="386"/>
      <c r="DB139" s="387"/>
      <c r="DC139" s="386"/>
      <c r="DD139" s="386"/>
      <c r="DE139" s="386"/>
      <c r="DF139" s="386"/>
      <c r="DG139" s="387"/>
      <c r="DH139" s="387"/>
      <c r="DI139" s="387"/>
      <c r="DJ139" s="387"/>
    </row>
    <row r="140" spans="1:114" s="388" customFormat="1" x14ac:dyDescent="0.2">
      <c r="A140" s="740" t="s">
        <v>524</v>
      </c>
      <c r="B140" s="139"/>
      <c r="C140" s="139"/>
      <c r="D140" s="139"/>
      <c r="E140" s="139"/>
      <c r="F140" s="631" t="e">
        <f t="shared" ref="F140:Q140" si="630">+F139/F136</f>
        <v>#DIV/0!</v>
      </c>
      <c r="G140" s="631" t="e">
        <f t="shared" si="630"/>
        <v>#DIV/0!</v>
      </c>
      <c r="H140" s="631">
        <f t="shared" si="630"/>
        <v>0</v>
      </c>
      <c r="I140" s="631">
        <f t="shared" si="630"/>
        <v>0</v>
      </c>
      <c r="J140" s="631">
        <f t="shared" si="630"/>
        <v>0</v>
      </c>
      <c r="K140" s="631">
        <f t="shared" si="630"/>
        <v>0</v>
      </c>
      <c r="L140" s="631">
        <f t="shared" si="630"/>
        <v>2.4412800234448456E-2</v>
      </c>
      <c r="M140" s="631">
        <f t="shared" si="630"/>
        <v>2.2189588770700413E-2</v>
      </c>
      <c r="N140" s="631">
        <f t="shared" si="630"/>
        <v>2.1807671646389998E-2</v>
      </c>
      <c r="O140" s="631">
        <f t="shared" si="630"/>
        <v>2.4035194715150553E-2</v>
      </c>
      <c r="P140" s="631">
        <f t="shared" si="630"/>
        <v>2.6570241289394003E-2</v>
      </c>
      <c r="Q140" s="631">
        <f t="shared" si="630"/>
        <v>2.9373989112525787E-2</v>
      </c>
      <c r="R140" s="631">
        <f t="shared" ref="R140:BM140" si="631">+R139/R136</f>
        <v>8.6363636363636365E-2</v>
      </c>
      <c r="S140" s="631">
        <f t="shared" si="631"/>
        <v>8.5062761506276147E-2</v>
      </c>
      <c r="T140" s="631">
        <f t="shared" si="631"/>
        <v>8.3765643652046667E-2</v>
      </c>
      <c r="U140" s="631">
        <f t="shared" si="631"/>
        <v>8.2472760141490312E-2</v>
      </c>
      <c r="V140" s="631">
        <f t="shared" si="631"/>
        <v>8.1184581978303791E-2</v>
      </c>
      <c r="W140" s="631">
        <f t="shared" si="631"/>
        <v>7.9901573161167985E-2</v>
      </c>
      <c r="X140" s="631">
        <f t="shared" si="631"/>
        <v>7.8624190037517042E-2</v>
      </c>
      <c r="Y140" s="631">
        <f t="shared" si="631"/>
        <v>7.7352880681080247E-2</v>
      </c>
      <c r="Z140" s="631">
        <f t="shared" si="631"/>
        <v>7.6088084294904726E-2</v>
      </c>
      <c r="AA140" s="631">
        <f t="shared" si="631"/>
        <v>7.4830230641434028E-2</v>
      </c>
      <c r="AB140" s="631">
        <f t="shared" si="631"/>
        <v>7.3579739501079461E-2</v>
      </c>
      <c r="AC140" s="631">
        <f t="shared" si="631"/>
        <v>7.2337020160576276E-2</v>
      </c>
      <c r="AD140" s="631">
        <f t="shared" si="631"/>
        <v>9.3220338983050849E-2</v>
      </c>
      <c r="AE140" s="631">
        <f t="shared" si="631"/>
        <v>9.0440109624375306E-2</v>
      </c>
      <c r="AF140" s="631">
        <f t="shared" si="631"/>
        <v>8.7696417323498366E-2</v>
      </c>
      <c r="AG140" s="631">
        <f t="shared" si="631"/>
        <v>8.499162416668507E-2</v>
      </c>
      <c r="AH140" s="631">
        <f t="shared" si="631"/>
        <v>8.2327938021843836E-2</v>
      </c>
      <c r="AI140" s="631">
        <f t="shared" si="631"/>
        <v>7.9707407555232257E-2</v>
      </c>
      <c r="AJ140" s="631">
        <f t="shared" si="631"/>
        <v>7.7131918465861676E-2</v>
      </c>
      <c r="AK140" s="631">
        <f t="shared" si="631"/>
        <v>7.4603190918715881E-2</v>
      </c>
      <c r="AL140" s="631">
        <f t="shared" si="631"/>
        <v>7.2122778144476943E-2</v>
      </c>
      <c r="AM140" s="631">
        <f t="shared" si="631"/>
        <v>6.9692066161311197E-2</v>
      </c>
      <c r="AN140" s="631">
        <f t="shared" si="631"/>
        <v>6.7312274563558677E-2</v>
      </c>
      <c r="AO140" s="631">
        <f t="shared" si="631"/>
        <v>6.4984458312986368E-2</v>
      </c>
      <c r="AP140" s="631">
        <f t="shared" si="631"/>
        <v>7.3226982680036468E-2</v>
      </c>
      <c r="AQ140" s="631">
        <f t="shared" si="631"/>
        <v>7.1896727427401705E-2</v>
      </c>
      <c r="AR140" s="631">
        <f t="shared" si="631"/>
        <v>7.0582769337629289E-2</v>
      </c>
      <c r="AS140" s="631">
        <f t="shared" si="631"/>
        <v>6.9285196284149711E-2</v>
      </c>
      <c r="AT140" s="631">
        <f t="shared" si="631"/>
        <v>6.8004084290629527E-2</v>
      </c>
      <c r="AU140" s="631">
        <f t="shared" si="631"/>
        <v>6.67394977494154E-2</v>
      </c>
      <c r="AV140" s="631">
        <f t="shared" si="631"/>
        <v>6.549148965170469E-2</v>
      </c>
      <c r="AW140" s="631">
        <f t="shared" si="631"/>
        <v>6.4260101828526789E-2</v>
      </c>
      <c r="AX140" s="631">
        <f t="shared" si="631"/>
        <v>6.3045365201623599E-2</v>
      </c>
      <c r="AY140" s="631">
        <f t="shared" si="631"/>
        <v>6.1847300043327343E-2</v>
      </c>
      <c r="AZ140" s="631">
        <f t="shared" si="631"/>
        <v>6.0665916244544649E-2</v>
      </c>
      <c r="BA140" s="631">
        <f t="shared" si="631"/>
        <v>5.9501213589970278E-2</v>
      </c>
      <c r="BB140" s="631">
        <f t="shared" si="631"/>
        <v>6.4494526722472634E-2</v>
      </c>
      <c r="BC140" s="631">
        <f t="shared" si="631"/>
        <v>6.3490676758737999E-2</v>
      </c>
      <c r="BD140" s="631">
        <f t="shared" si="631"/>
        <v>6.249862965500582E-2</v>
      </c>
      <c r="BE140" s="631">
        <f t="shared" si="631"/>
        <v>6.1518365824486644E-2</v>
      </c>
      <c r="BF140" s="631">
        <f t="shared" si="631"/>
        <v>6.0549861666524721E-2</v>
      </c>
      <c r="BG140" s="631">
        <f t="shared" si="631"/>
        <v>5.9593089676409396E-2</v>
      </c>
      <c r="BH140" s="631">
        <f t="shared" si="631"/>
        <v>5.8648018555820178E-2</v>
      </c>
      <c r="BI140" s="631">
        <f t="shared" si="631"/>
        <v>5.771461332373827E-2</v>
      </c>
      <c r="BJ140" s="631">
        <f t="shared" si="631"/>
        <v>5.6792835427662426E-2</v>
      </c>
      <c r="BK140" s="631">
        <f t="shared" si="631"/>
        <v>5.5882642854972693E-2</v>
      </c>
      <c r="BL140" s="631">
        <f t="shared" si="631"/>
        <v>5.4983990244291368E-2</v>
      </c>
      <c r="BM140" s="631">
        <f t="shared" si="631"/>
        <v>5.4096828996695989E-2</v>
      </c>
      <c r="BN140" s="201"/>
      <c r="BO140" s="631">
        <f t="shared" ref="BO140:CH140" si="632">+BO139/BO136</f>
        <v>0</v>
      </c>
      <c r="BP140" s="631">
        <f t="shared" si="632"/>
        <v>0</v>
      </c>
      <c r="BQ140" s="631">
        <f t="shared" si="632"/>
        <v>2.2536793943491496E-2</v>
      </c>
      <c r="BR140" s="631">
        <f t="shared" si="632"/>
        <v>2.6947357476208234E-2</v>
      </c>
      <c r="BS140" s="631">
        <f t="shared" si="632"/>
        <v>8.4992277616218401E-2</v>
      </c>
      <c r="BT140" s="631">
        <f t="shared" si="632"/>
        <v>8.1114827603499126E-2</v>
      </c>
      <c r="BU140" s="631">
        <f t="shared" si="632"/>
        <v>7.728408029117266E-2</v>
      </c>
      <c r="BV140" s="631">
        <f t="shared" si="632"/>
        <v>7.3512105015380413E-2</v>
      </c>
      <c r="BW140" s="631">
        <f t="shared" si="632"/>
        <v>9.0359625102198249E-2</v>
      </c>
      <c r="BX140" s="631">
        <f t="shared" si="632"/>
        <v>8.2250951295074121E-2</v>
      </c>
      <c r="BY140" s="631">
        <f t="shared" si="632"/>
        <v>7.4530216894965473E-2</v>
      </c>
      <c r="BZ140" s="631">
        <f t="shared" si="632"/>
        <v>6.7243698085232853E-2</v>
      </c>
      <c r="CA140" s="631">
        <f t="shared" si="632"/>
        <v>7.1877185147291162E-2</v>
      </c>
      <c r="CB140" s="631">
        <f t="shared" si="632"/>
        <v>6.7985270261865988E-2</v>
      </c>
      <c r="CC140" s="631">
        <f t="shared" si="632"/>
        <v>6.4242023863988376E-2</v>
      </c>
      <c r="CD140" s="631">
        <f t="shared" si="632"/>
        <v>6.0648577756775138E-2</v>
      </c>
      <c r="CE140" s="631">
        <f t="shared" si="632"/>
        <v>6.3477536192068779E-2</v>
      </c>
      <c r="CF140" s="631">
        <f t="shared" si="632"/>
        <v>6.0537186110645277E-2</v>
      </c>
      <c r="CG140" s="631">
        <f t="shared" si="632"/>
        <v>5.7702399297644112E-2</v>
      </c>
      <c r="CH140" s="631">
        <f t="shared" si="632"/>
        <v>5.4972232977681196E-2</v>
      </c>
      <c r="CI140" s="196"/>
      <c r="CJ140" s="631"/>
      <c r="CK140" s="631">
        <f>+CK139/CK136</f>
        <v>7.8044491386641171E-2</v>
      </c>
      <c r="CL140" s="631">
        <f>+CL139/CL136</f>
        <v>7.7085915468812036E-2</v>
      </c>
      <c r="CM140" s="631">
        <f>+CM139/CM136</f>
        <v>6.578470396414432E-2</v>
      </c>
      <c r="CN140" s="631">
        <f>+CN139/CN136</f>
        <v>5.8897199982246976E-2</v>
      </c>
      <c r="CO140" s="198"/>
      <c r="CP140" s="139"/>
      <c r="CQ140" s="139"/>
      <c r="CR140" s="202"/>
      <c r="CS140" s="202"/>
      <c r="CT140" s="202"/>
      <c r="CU140" s="202"/>
      <c r="CV140" s="202"/>
      <c r="CW140" s="115"/>
      <c r="CX140" s="386"/>
      <c r="CY140" s="386"/>
      <c r="CZ140" s="386"/>
      <c r="DA140" s="386"/>
      <c r="DB140" s="387"/>
      <c r="DC140" s="386"/>
      <c r="DD140" s="386"/>
      <c r="DE140" s="386"/>
      <c r="DF140" s="386"/>
      <c r="DG140" s="387"/>
      <c r="DH140" s="387"/>
      <c r="DI140" s="387"/>
      <c r="DJ140" s="387"/>
    </row>
    <row r="141" spans="1:114" s="388" customFormat="1" x14ac:dyDescent="0.2">
      <c r="A141" s="740"/>
      <c r="B141" s="139"/>
      <c r="C141" s="139"/>
      <c r="D141" s="139"/>
      <c r="E141" s="139"/>
      <c r="F141" s="556"/>
      <c r="G141" s="556"/>
      <c r="H141" s="556"/>
      <c r="I141" s="556"/>
      <c r="J141" s="556"/>
      <c r="K141" s="556"/>
      <c r="L141" s="631"/>
      <c r="M141" s="631"/>
      <c r="N141" s="631"/>
      <c r="O141" s="631"/>
      <c r="P141" s="631"/>
      <c r="Q141" s="631"/>
      <c r="R141" s="631"/>
      <c r="S141" s="631"/>
      <c r="T141" s="631"/>
      <c r="U141" s="631"/>
      <c r="V141" s="631"/>
      <c r="W141" s="631"/>
      <c r="X141" s="631"/>
      <c r="Y141" s="631"/>
      <c r="Z141" s="631"/>
      <c r="AA141" s="631"/>
      <c r="AB141" s="631"/>
      <c r="AC141" s="631"/>
      <c r="AD141" s="631"/>
      <c r="AE141" s="631"/>
      <c r="AF141" s="631"/>
      <c r="AG141" s="631"/>
      <c r="AH141" s="631"/>
      <c r="AI141" s="631"/>
      <c r="AJ141" s="631"/>
      <c r="AK141" s="631"/>
      <c r="AL141" s="631"/>
      <c r="AM141" s="631"/>
      <c r="AN141" s="631"/>
      <c r="AO141" s="631"/>
      <c r="AP141" s="631"/>
      <c r="AQ141" s="631"/>
      <c r="AR141" s="631"/>
      <c r="AS141" s="631"/>
      <c r="AT141" s="631"/>
      <c r="AU141" s="631"/>
      <c r="AV141" s="631"/>
      <c r="AW141" s="631"/>
      <c r="AX141" s="631"/>
      <c r="AY141" s="631"/>
      <c r="AZ141" s="631"/>
      <c r="BA141" s="631"/>
      <c r="BB141" s="631"/>
      <c r="BC141" s="631"/>
      <c r="BD141" s="631"/>
      <c r="BE141" s="631"/>
      <c r="BF141" s="631"/>
      <c r="BG141" s="631"/>
      <c r="BH141" s="631"/>
      <c r="BI141" s="631"/>
      <c r="BJ141" s="631"/>
      <c r="BK141" s="631"/>
      <c r="BL141" s="631"/>
      <c r="BM141" s="631"/>
      <c r="BN141" s="201"/>
      <c r="BO141" s="556"/>
      <c r="BP141" s="556"/>
      <c r="BQ141" s="556"/>
      <c r="BR141" s="556"/>
      <c r="BS141" s="556"/>
      <c r="BT141" s="556"/>
      <c r="BU141" s="556"/>
      <c r="BV141" s="556"/>
      <c r="BW141" s="556"/>
      <c r="BX141" s="556"/>
      <c r="BY141" s="556"/>
      <c r="BZ141" s="556"/>
      <c r="CA141" s="556"/>
      <c r="CB141" s="556"/>
      <c r="CC141" s="556"/>
      <c r="CD141" s="556"/>
      <c r="CE141" s="556"/>
      <c r="CF141" s="556"/>
      <c r="CG141" s="556"/>
      <c r="CH141" s="556"/>
      <c r="CI141" s="196"/>
      <c r="CJ141" s="386"/>
      <c r="CK141" s="386"/>
      <c r="CL141" s="386"/>
      <c r="CM141" s="386"/>
      <c r="CN141" s="386"/>
      <c r="CO141" s="198"/>
      <c r="CP141" s="139"/>
      <c r="CQ141" s="139"/>
      <c r="CR141" s="202"/>
      <c r="CS141" s="202"/>
      <c r="CT141" s="202"/>
      <c r="CU141" s="202"/>
      <c r="CV141" s="202"/>
      <c r="CW141" s="115"/>
      <c r="CX141" s="386"/>
      <c r="CY141" s="386"/>
      <c r="CZ141" s="386"/>
      <c r="DA141" s="386"/>
      <c r="DB141" s="387"/>
      <c r="DC141" s="386"/>
      <c r="DD141" s="386"/>
      <c r="DE141" s="386"/>
      <c r="DF141" s="386"/>
      <c r="DG141" s="387"/>
      <c r="DH141" s="387"/>
      <c r="DI141" s="387"/>
      <c r="DJ141" s="387"/>
    </row>
    <row r="142" spans="1:114" s="388" customFormat="1" x14ac:dyDescent="0.2">
      <c r="A142" s="629" t="s">
        <v>516</v>
      </c>
      <c r="B142" s="139"/>
      <c r="C142" s="139"/>
      <c r="D142" s="139"/>
      <c r="E142" s="139"/>
      <c r="F142" s="556">
        <f t="shared" ref="F142:Q142" si="633">+F26</f>
        <v>0</v>
      </c>
      <c r="G142" s="556">
        <f t="shared" si="633"/>
        <v>0</v>
      </c>
      <c r="H142" s="556">
        <f t="shared" si="633"/>
        <v>0</v>
      </c>
      <c r="I142" s="556">
        <f t="shared" si="633"/>
        <v>0</v>
      </c>
      <c r="J142" s="556">
        <f t="shared" si="633"/>
        <v>0</v>
      </c>
      <c r="K142" s="556">
        <f t="shared" si="633"/>
        <v>0</v>
      </c>
      <c r="L142" s="556">
        <f t="shared" si="633"/>
        <v>7696.4754749999993</v>
      </c>
      <c r="M142" s="556">
        <f t="shared" si="633"/>
        <v>10005.418117500001</v>
      </c>
      <c r="N142" s="556">
        <f t="shared" si="633"/>
        <v>13007.043552750001</v>
      </c>
      <c r="O142" s="556">
        <f t="shared" si="633"/>
        <v>16909.156618575005</v>
      </c>
      <c r="P142" s="556">
        <f t="shared" si="633"/>
        <v>21981.903604147505</v>
      </c>
      <c r="Q142" s="556">
        <f t="shared" si="633"/>
        <v>28576.47468539176</v>
      </c>
      <c r="R142" s="556">
        <f>+R26</f>
        <v>112310</v>
      </c>
      <c r="S142" s="556">
        <f t="shared" ref="S142:BM142" si="634">+S26</f>
        <v>120171.70000000001</v>
      </c>
      <c r="T142" s="556">
        <f t="shared" si="634"/>
        <v>128583.71900000001</v>
      </c>
      <c r="U142" s="556">
        <f t="shared" si="634"/>
        <v>137584.57933000001</v>
      </c>
      <c r="V142" s="556">
        <f t="shared" si="634"/>
        <v>147215.49988310004</v>
      </c>
      <c r="W142" s="556">
        <f t="shared" si="634"/>
        <v>157520.58487491705</v>
      </c>
      <c r="X142" s="556">
        <f t="shared" si="634"/>
        <v>168547.02581616127</v>
      </c>
      <c r="Y142" s="556">
        <f t="shared" si="634"/>
        <v>180345.31762329256</v>
      </c>
      <c r="Z142" s="556">
        <f t="shared" si="634"/>
        <v>192969.48985692306</v>
      </c>
      <c r="AA142" s="556">
        <f t="shared" si="634"/>
        <v>206477.35414690769</v>
      </c>
      <c r="AB142" s="556">
        <f t="shared" si="634"/>
        <v>220930.76893719129</v>
      </c>
      <c r="AC142" s="556">
        <f t="shared" si="634"/>
        <v>236395.92276279465</v>
      </c>
      <c r="AD142" s="556">
        <f t="shared" si="634"/>
        <v>318450</v>
      </c>
      <c r="AE142" s="556">
        <f t="shared" si="634"/>
        <v>324819</v>
      </c>
      <c r="AF142" s="556">
        <f t="shared" si="634"/>
        <v>331315.38</v>
      </c>
      <c r="AG142" s="556">
        <f t="shared" si="634"/>
        <v>337941.68760000006</v>
      </c>
      <c r="AH142" s="556">
        <f t="shared" si="634"/>
        <v>344700.52135200007</v>
      </c>
      <c r="AI142" s="556">
        <f t="shared" si="634"/>
        <v>351594.53177904006</v>
      </c>
      <c r="AJ142" s="556">
        <f t="shared" si="634"/>
        <v>358626.42241462087</v>
      </c>
      <c r="AK142" s="556">
        <f t="shared" si="634"/>
        <v>365798.95086291328</v>
      </c>
      <c r="AL142" s="556">
        <f t="shared" si="634"/>
        <v>373114.92988017155</v>
      </c>
      <c r="AM142" s="556">
        <f t="shared" si="634"/>
        <v>380577.22847777506</v>
      </c>
      <c r="AN142" s="556">
        <f t="shared" si="634"/>
        <v>388188.77304733056</v>
      </c>
      <c r="AO142" s="556">
        <f t="shared" si="634"/>
        <v>395952.54850827716</v>
      </c>
      <c r="AP142" s="556">
        <f t="shared" si="634"/>
        <v>471481.70000000007</v>
      </c>
      <c r="AQ142" s="556">
        <f t="shared" si="634"/>
        <v>476196.51700000005</v>
      </c>
      <c r="AR142" s="556">
        <f t="shared" si="634"/>
        <v>480958.48217000009</v>
      </c>
      <c r="AS142" s="556">
        <f t="shared" si="634"/>
        <v>485768.06699170009</v>
      </c>
      <c r="AT142" s="556">
        <f t="shared" si="634"/>
        <v>490625.74766161712</v>
      </c>
      <c r="AU142" s="556">
        <f t="shared" si="634"/>
        <v>495532.0051382333</v>
      </c>
      <c r="AV142" s="556">
        <f t="shared" si="634"/>
        <v>500487.32518961566</v>
      </c>
      <c r="AW142" s="556">
        <f t="shared" si="634"/>
        <v>505492.19844151172</v>
      </c>
      <c r="AX142" s="556">
        <f t="shared" si="634"/>
        <v>510547.12042592675</v>
      </c>
      <c r="AY142" s="556">
        <f t="shared" si="634"/>
        <v>515652.59163018601</v>
      </c>
      <c r="AZ142" s="556">
        <f t="shared" si="634"/>
        <v>520809.11754648801</v>
      </c>
      <c r="BA142" s="556">
        <f t="shared" si="634"/>
        <v>526017.20872195286</v>
      </c>
      <c r="BB142" s="556">
        <f t="shared" si="634"/>
        <v>601523.40000000014</v>
      </c>
      <c r="BC142" s="556">
        <f t="shared" si="634"/>
        <v>607538.63400000008</v>
      </c>
      <c r="BD142" s="556">
        <f t="shared" si="634"/>
        <v>613614.02034000005</v>
      </c>
      <c r="BE142" s="556">
        <f t="shared" si="634"/>
        <v>619750.1605434001</v>
      </c>
      <c r="BF142" s="556">
        <f t="shared" si="634"/>
        <v>625947.66214883409</v>
      </c>
      <c r="BG142" s="556">
        <f t="shared" si="634"/>
        <v>632207.13877032232</v>
      </c>
      <c r="BH142" s="556">
        <f t="shared" si="634"/>
        <v>638529.2101580255</v>
      </c>
      <c r="BI142" s="556">
        <f t="shared" si="634"/>
        <v>644914.5022596058</v>
      </c>
      <c r="BJ142" s="556">
        <f t="shared" si="634"/>
        <v>651363.6472822018</v>
      </c>
      <c r="BK142" s="556">
        <f t="shared" si="634"/>
        <v>657877.28375502385</v>
      </c>
      <c r="BL142" s="556">
        <f t="shared" si="634"/>
        <v>664456.05659257411</v>
      </c>
      <c r="BM142" s="556">
        <f t="shared" si="634"/>
        <v>671100.6171584999</v>
      </c>
      <c r="BN142" s="201"/>
      <c r="BO142" s="564">
        <f t="shared" ref="BO142:BO155" si="635">SUM(F142:H142)</f>
        <v>0</v>
      </c>
      <c r="BP142" s="564">
        <f t="shared" ref="BP142:BP155" si="636">SUM(I142:K142)</f>
        <v>0</v>
      </c>
      <c r="BQ142" s="564">
        <f t="shared" ref="BQ142:BQ155" si="637">SUM(L142:N142)</f>
        <v>30708.937145250002</v>
      </c>
      <c r="BR142" s="564">
        <f t="shared" ref="BR142:BR155" si="638">SUM(O142:Q142)</f>
        <v>67467.534908114263</v>
      </c>
      <c r="BS142" s="564">
        <f t="shared" ref="BS142:BS155" si="639">SUM(R142:T142)</f>
        <v>361065.41899999999</v>
      </c>
      <c r="BT142" s="564">
        <f t="shared" ref="BT142:BT155" si="640">SUM(U142:W142)</f>
        <v>442320.66408801707</v>
      </c>
      <c r="BU142" s="564">
        <f t="shared" ref="BU142:BU155" si="641">SUM(X142:Z142)</f>
        <v>541861.83329637698</v>
      </c>
      <c r="BV142" s="564">
        <f t="shared" ref="BV142:BV155" si="642">SUM(AA142:AC142)</f>
        <v>663804.04584689368</v>
      </c>
      <c r="BW142" s="564">
        <f t="shared" ref="BW142:BW155" si="643">SUM(AD142:AF142)</f>
        <v>974584.38</v>
      </c>
      <c r="BX142" s="564">
        <f t="shared" ref="BX142:BX155" si="644">SUM(AG142:AI142)</f>
        <v>1034236.7407310402</v>
      </c>
      <c r="BY142" s="564">
        <f t="shared" ref="BY142:BY155" si="645">SUM(AJ142:AL142)</f>
        <v>1097540.3031577058</v>
      </c>
      <c r="BZ142" s="564">
        <f t="shared" ref="BZ142:BZ155" si="646">SUM(AM142:AO142)</f>
        <v>1164718.5500333828</v>
      </c>
      <c r="CA142" s="564">
        <f t="shared" ref="CA142:CA155" si="647">SUM(AP142:AR142)</f>
        <v>1428636.6991700004</v>
      </c>
      <c r="CB142" s="564">
        <f t="shared" ref="CB142:CB155" si="648">SUM(AS142:AU142)</f>
        <v>1471925.8197915505</v>
      </c>
      <c r="CC142" s="564">
        <f t="shared" ref="CC142:CC155" si="649">SUM(AV142:AX142)</f>
        <v>1516526.6440570541</v>
      </c>
      <c r="CD142" s="564">
        <f t="shared" ref="CD142:CD155" si="650">SUM(AY142:BA142)</f>
        <v>1562478.917898627</v>
      </c>
      <c r="CE142" s="564">
        <f t="shared" ref="CE142:CE155" si="651">SUM(BB142:BD142)</f>
        <v>1822676.0543400003</v>
      </c>
      <c r="CF142" s="564">
        <f t="shared" ref="CF142:CF155" si="652">SUM(BE142:BG142)</f>
        <v>1877904.9614625564</v>
      </c>
      <c r="CG142" s="564">
        <f t="shared" ref="CG142:CG155" si="653">SUM(BH142:BJ142)</f>
        <v>1934807.3596998332</v>
      </c>
      <c r="CH142" s="564">
        <f t="shared" ref="CH142:CH155" si="654">SUM(BK142:BM142)</f>
        <v>1993433.9575060979</v>
      </c>
      <c r="CI142" s="196"/>
      <c r="CJ142" s="121">
        <f t="shared" ref="CJ142:CJ155" si="655">SUM(BO142:BR142)</f>
        <v>98176.472053364269</v>
      </c>
      <c r="CK142" s="121">
        <f t="shared" ref="CK142:CK155" si="656">SUM(BS142:BV142)</f>
        <v>2009051.9622312877</v>
      </c>
      <c r="CL142" s="121">
        <f t="shared" ref="CL142:CL155" si="657">SUM(BW142:BZ142)</f>
        <v>4271079.9739221288</v>
      </c>
      <c r="CM142" s="121">
        <f t="shared" ref="CM142:CM155" si="658">SUM(CA142:CD142)</f>
        <v>5979568.0809172317</v>
      </c>
      <c r="CN142" s="121">
        <f t="shared" ref="CN142:CN155" si="659">SUM(CE142:CH142)</f>
        <v>7628822.3330084877</v>
      </c>
      <c r="CO142" s="198"/>
      <c r="CP142" s="139"/>
      <c r="CQ142" s="139"/>
      <c r="CR142" s="202"/>
      <c r="CS142" s="202"/>
      <c r="CT142" s="202"/>
      <c r="CU142" s="202"/>
      <c r="CV142" s="202"/>
      <c r="CW142" s="115"/>
      <c r="CX142" s="386"/>
      <c r="CY142" s="386"/>
      <c r="CZ142" s="386"/>
      <c r="DA142" s="386"/>
      <c r="DB142" s="387"/>
      <c r="DC142" s="386"/>
      <c r="DD142" s="386"/>
      <c r="DE142" s="386"/>
      <c r="DF142" s="386"/>
      <c r="DG142" s="387"/>
      <c r="DH142" s="387"/>
      <c r="DI142" s="387"/>
      <c r="DJ142" s="387"/>
    </row>
    <row r="143" spans="1:114" s="388" customFormat="1" x14ac:dyDescent="0.2">
      <c r="A143" s="629" t="s">
        <v>571</v>
      </c>
      <c r="B143" s="139"/>
      <c r="C143" s="139"/>
      <c r="D143" s="139"/>
      <c r="E143" s="139"/>
      <c r="F143" s="556">
        <f t="shared" ref="F143:Q143" si="660">+F40</f>
        <v>0</v>
      </c>
      <c r="G143" s="556">
        <f t="shared" si="660"/>
        <v>0</v>
      </c>
      <c r="H143" s="556">
        <f t="shared" si="660"/>
        <v>3.4000000000000004</v>
      </c>
      <c r="I143" s="556">
        <f t="shared" si="660"/>
        <v>4.7</v>
      </c>
      <c r="J143" s="556">
        <f t="shared" si="660"/>
        <v>6.6700000000000008</v>
      </c>
      <c r="K143" s="556">
        <f t="shared" si="660"/>
        <v>12.991</v>
      </c>
      <c r="L143" s="556">
        <f t="shared" si="660"/>
        <v>1990.0322999999999</v>
      </c>
      <c r="M143" s="556">
        <f t="shared" si="660"/>
        <v>2846.24199</v>
      </c>
      <c r="N143" s="556">
        <f t="shared" si="660"/>
        <v>3764.9145870000002</v>
      </c>
      <c r="O143" s="556">
        <f t="shared" si="660"/>
        <v>4440.7889630999998</v>
      </c>
      <c r="P143" s="556">
        <f t="shared" si="660"/>
        <v>5222.2256520300007</v>
      </c>
      <c r="Q143" s="556">
        <f t="shared" si="660"/>
        <v>6140.8933476390011</v>
      </c>
      <c r="R143" s="556">
        <f>+R40</f>
        <v>8888</v>
      </c>
      <c r="S143" s="556">
        <f t="shared" ref="S143:BM143" si="661">+S40</f>
        <v>9655.6</v>
      </c>
      <c r="T143" s="556">
        <f t="shared" si="661"/>
        <v>10491.476000000001</v>
      </c>
      <c r="U143" s="556">
        <f t="shared" si="661"/>
        <v>11401.861719999999</v>
      </c>
      <c r="V143" s="556">
        <f t="shared" si="661"/>
        <v>12393.572680400001</v>
      </c>
      <c r="W143" s="556">
        <f t="shared" si="661"/>
        <v>13474.061472028005</v>
      </c>
      <c r="X143" s="556">
        <f t="shared" si="661"/>
        <v>14651.478349469962</v>
      </c>
      <c r="Y143" s="556">
        <f t="shared" si="661"/>
        <v>15934.737665772862</v>
      </c>
      <c r="Z143" s="556">
        <f t="shared" si="661"/>
        <v>17333.590717400966</v>
      </c>
      <c r="AA143" s="556">
        <f t="shared" si="661"/>
        <v>18858.705624145434</v>
      </c>
      <c r="AB143" s="556">
        <f t="shared" si="661"/>
        <v>20521.754930014657</v>
      </c>
      <c r="AC143" s="556">
        <f t="shared" si="661"/>
        <v>22335.51167851263</v>
      </c>
      <c r="AD143" s="556">
        <f t="shared" si="661"/>
        <v>26314</v>
      </c>
      <c r="AE143" s="556">
        <f t="shared" si="661"/>
        <v>27665.379999999997</v>
      </c>
      <c r="AF143" s="556">
        <f t="shared" si="661"/>
        <v>29101.544600000001</v>
      </c>
      <c r="AG143" s="556">
        <f t="shared" si="661"/>
        <v>30628.232482000003</v>
      </c>
      <c r="AH143" s="556">
        <f t="shared" si="661"/>
        <v>32251.580110940005</v>
      </c>
      <c r="AI143" s="556">
        <f t="shared" si="661"/>
        <v>33978.149501009808</v>
      </c>
      <c r="AJ143" s="556">
        <f t="shared" si="661"/>
        <v>35814.957924030568</v>
      </c>
      <c r="AK143" s="556">
        <f t="shared" si="661"/>
        <v>37769.509695821806</v>
      </c>
      <c r="AL143" s="556">
        <f t="shared" si="661"/>
        <v>39849.830185980587</v>
      </c>
      <c r="AM143" s="556">
        <f t="shared" si="661"/>
        <v>42064.502206679521</v>
      </c>
      <c r="AN143" s="556">
        <f t="shared" si="661"/>
        <v>44422.704946980979</v>
      </c>
      <c r="AO143" s="556">
        <f t="shared" si="661"/>
        <v>46934.255630820233</v>
      </c>
      <c r="AP143" s="556">
        <f t="shared" si="661"/>
        <v>44647.9</v>
      </c>
      <c r="AQ143" s="556">
        <f t="shared" si="661"/>
        <v>45928.728999999992</v>
      </c>
      <c r="AR143" s="556">
        <f t="shared" si="661"/>
        <v>47251.568539999993</v>
      </c>
      <c r="AS143" s="556">
        <f t="shared" si="661"/>
        <v>48617.860804150005</v>
      </c>
      <c r="AT143" s="556">
        <f t="shared" si="661"/>
        <v>50029.098171197744</v>
      </c>
      <c r="AU143" s="556">
        <f t="shared" si="661"/>
        <v>51486.824968481174</v>
      </c>
      <c r="AV143" s="556">
        <f t="shared" si="661"/>
        <v>52992.639287282458</v>
      </c>
      <c r="AW143" s="556">
        <f t="shared" si="661"/>
        <v>54548.194861690827</v>
      </c>
      <c r="AX143" s="556">
        <f t="shared" si="661"/>
        <v>56155.203013197017</v>
      </c>
      <c r="AY143" s="556">
        <f t="shared" si="661"/>
        <v>57815.434663319407</v>
      </c>
      <c r="AZ143" s="556">
        <f t="shared" si="661"/>
        <v>59530.72241664266</v>
      </c>
      <c r="BA143" s="556">
        <f t="shared" si="661"/>
        <v>61302.962716733302</v>
      </c>
      <c r="BB143" s="556">
        <f t="shared" si="661"/>
        <v>48453.599999999999</v>
      </c>
      <c r="BC143" s="556">
        <f t="shared" si="661"/>
        <v>49711.896000000001</v>
      </c>
      <c r="BD143" s="556">
        <f t="shared" si="661"/>
        <v>51005.987760000004</v>
      </c>
      <c r="BE143" s="556">
        <f t="shared" si="661"/>
        <v>52336.9296216</v>
      </c>
      <c r="BF143" s="556">
        <f t="shared" si="661"/>
        <v>53705.807361335996</v>
      </c>
      <c r="BG143" s="556">
        <f t="shared" si="661"/>
        <v>55113.739131774957</v>
      </c>
      <c r="BH143" s="556">
        <f t="shared" si="661"/>
        <v>56561.876430823082</v>
      </c>
      <c r="BI143" s="556">
        <f t="shared" si="661"/>
        <v>58051.40510009358</v>
      </c>
      <c r="BJ143" s="556">
        <f t="shared" si="661"/>
        <v>59583.546353205667</v>
      </c>
      <c r="BK143" s="556">
        <f t="shared" si="661"/>
        <v>61159.557834912222</v>
      </c>
      <c r="BL143" s="556">
        <f t="shared" si="661"/>
        <v>62780.734711981044</v>
      </c>
      <c r="BM143" s="556">
        <f t="shared" si="661"/>
        <v>64448.410796782176</v>
      </c>
      <c r="BN143" s="201"/>
      <c r="BO143" s="564">
        <f t="shared" si="635"/>
        <v>3.4000000000000004</v>
      </c>
      <c r="BP143" s="564">
        <f t="shared" si="636"/>
        <v>24.361000000000001</v>
      </c>
      <c r="BQ143" s="564">
        <f t="shared" si="637"/>
        <v>8601.1888770000005</v>
      </c>
      <c r="BR143" s="564">
        <f t="shared" si="638"/>
        <v>15803.907962769001</v>
      </c>
      <c r="BS143" s="564">
        <f t="shared" si="639"/>
        <v>29035.076000000001</v>
      </c>
      <c r="BT143" s="564">
        <f t="shared" si="640"/>
        <v>37269.495872428008</v>
      </c>
      <c r="BU143" s="564">
        <f t="shared" si="641"/>
        <v>47919.806732643789</v>
      </c>
      <c r="BV143" s="564">
        <f t="shared" si="642"/>
        <v>61715.972232672721</v>
      </c>
      <c r="BW143" s="564">
        <f t="shared" si="643"/>
        <v>83080.924599999998</v>
      </c>
      <c r="BX143" s="564">
        <f t="shared" si="644"/>
        <v>96857.962093949813</v>
      </c>
      <c r="BY143" s="564">
        <f t="shared" si="645"/>
        <v>113434.29780583296</v>
      </c>
      <c r="BZ143" s="564">
        <f t="shared" si="646"/>
        <v>133421.46278448074</v>
      </c>
      <c r="CA143" s="564">
        <f t="shared" si="647"/>
        <v>137828.19753999996</v>
      </c>
      <c r="CB143" s="564">
        <f t="shared" si="648"/>
        <v>150133.78394382892</v>
      </c>
      <c r="CC143" s="564">
        <f t="shared" si="649"/>
        <v>163696.03716217031</v>
      </c>
      <c r="CD143" s="564">
        <f t="shared" si="650"/>
        <v>178649.11979669536</v>
      </c>
      <c r="CE143" s="564">
        <f t="shared" si="651"/>
        <v>149171.48376</v>
      </c>
      <c r="CF143" s="564">
        <f t="shared" si="652"/>
        <v>161156.47611471097</v>
      </c>
      <c r="CG143" s="564">
        <f t="shared" si="653"/>
        <v>174196.82788412232</v>
      </c>
      <c r="CH143" s="564">
        <f t="shared" si="654"/>
        <v>188388.70334367544</v>
      </c>
      <c r="CI143" s="196"/>
      <c r="CJ143" s="121">
        <f t="shared" si="655"/>
        <v>24432.857839769</v>
      </c>
      <c r="CK143" s="121">
        <f t="shared" si="656"/>
        <v>175940.35083774451</v>
      </c>
      <c r="CL143" s="121">
        <f t="shared" si="657"/>
        <v>426794.64728426351</v>
      </c>
      <c r="CM143" s="121">
        <f t="shared" si="658"/>
        <v>630307.13844269444</v>
      </c>
      <c r="CN143" s="121">
        <f t="shared" si="659"/>
        <v>672913.49110250873</v>
      </c>
      <c r="CO143" s="198"/>
      <c r="CP143" s="139"/>
      <c r="CQ143" s="139"/>
      <c r="CR143" s="202"/>
      <c r="CS143" s="202"/>
      <c r="CT143" s="202"/>
      <c r="CU143" s="202"/>
      <c r="CV143" s="202"/>
      <c r="CW143" s="115"/>
      <c r="CX143" s="386"/>
      <c r="CY143" s="386"/>
      <c r="CZ143" s="386"/>
      <c r="DA143" s="386"/>
      <c r="DB143" s="387"/>
      <c r="DC143" s="386"/>
      <c r="DD143" s="386"/>
      <c r="DE143" s="386"/>
      <c r="DF143" s="386"/>
      <c r="DG143" s="387"/>
      <c r="DH143" s="387"/>
      <c r="DI143" s="387"/>
      <c r="DJ143" s="387"/>
    </row>
    <row r="144" spans="1:114" s="388" customFormat="1" x14ac:dyDescent="0.2">
      <c r="A144" s="629" t="s">
        <v>570</v>
      </c>
      <c r="B144" s="139"/>
      <c r="C144" s="139"/>
      <c r="D144" s="139"/>
      <c r="E144" s="139"/>
      <c r="F144" s="556">
        <f t="shared" ref="F144:Q144" si="662">+F48</f>
        <v>0</v>
      </c>
      <c r="G144" s="556">
        <f t="shared" si="662"/>
        <v>0</v>
      </c>
      <c r="H144" s="556">
        <f t="shared" si="662"/>
        <v>0</v>
      </c>
      <c r="I144" s="556">
        <f t="shared" si="662"/>
        <v>0</v>
      </c>
      <c r="J144" s="556">
        <f t="shared" si="662"/>
        <v>0</v>
      </c>
      <c r="K144" s="556">
        <f t="shared" si="662"/>
        <v>0</v>
      </c>
      <c r="L144" s="556">
        <f t="shared" si="662"/>
        <v>711.27079476645838</v>
      </c>
      <c r="M144" s="556">
        <f t="shared" si="662"/>
        <v>1019.6126998630627</v>
      </c>
      <c r="N144" s="556">
        <f t="shared" si="662"/>
        <v>1349.2366764886481</v>
      </c>
      <c r="O144" s="556">
        <f t="shared" si="662"/>
        <v>1587.8265127685756</v>
      </c>
      <c r="P144" s="556">
        <f t="shared" si="662"/>
        <v>1862.3830499324818</v>
      </c>
      <c r="Q144" s="556">
        <f t="shared" si="662"/>
        <v>2183.6962982455593</v>
      </c>
      <c r="R144" s="556">
        <f>+R48</f>
        <v>0.46899999999999997</v>
      </c>
      <c r="S144" s="556">
        <f t="shared" ref="S144:BM144" si="663">+S48</f>
        <v>0.51022999999999996</v>
      </c>
      <c r="T144" s="556">
        <f t="shared" si="663"/>
        <v>0.55518610000000002</v>
      </c>
      <c r="U144" s="556">
        <f t="shared" si="663"/>
        <v>0.60421312699999985</v>
      </c>
      <c r="V144" s="556">
        <f t="shared" si="663"/>
        <v>0.65768844589000008</v>
      </c>
      <c r="W144" s="556">
        <f t="shared" si="663"/>
        <v>0.71602507710230012</v>
      </c>
      <c r="X144" s="556">
        <f t="shared" si="663"/>
        <v>0.7796751164994612</v>
      </c>
      <c r="Y144" s="556">
        <f t="shared" si="663"/>
        <v>0.8491334870544236</v>
      </c>
      <c r="Z144" s="556">
        <f t="shared" si="663"/>
        <v>0.92494205478823333</v>
      </c>
      <c r="AA144" s="556">
        <f t="shared" si="663"/>
        <v>1.0076941446274095</v>
      </c>
      <c r="AB144" s="556">
        <f t="shared" si="663"/>
        <v>1.0980394953557284</v>
      </c>
      <c r="AC144" s="556">
        <f t="shared" si="663"/>
        <v>1.1966896966954694</v>
      </c>
      <c r="AD144" s="556">
        <f t="shared" si="663"/>
        <v>1.3374999999999999</v>
      </c>
      <c r="AE144" s="556">
        <f t="shared" si="663"/>
        <v>1.4104999999999999</v>
      </c>
      <c r="AF144" s="556">
        <f t="shared" si="663"/>
        <v>1.4881974999999998</v>
      </c>
      <c r="AG144" s="556">
        <f t="shared" si="663"/>
        <v>1.5709130749999998</v>
      </c>
      <c r="AH144" s="556">
        <f t="shared" si="663"/>
        <v>1.6589895752500003</v>
      </c>
      <c r="AI144" s="556">
        <f t="shared" si="663"/>
        <v>1.7527936822175003</v>
      </c>
      <c r="AJ144" s="556">
        <f t="shared" si="663"/>
        <v>1.8527175734067256</v>
      </c>
      <c r="AK144" s="556">
        <f t="shared" si="663"/>
        <v>1.9591807036478763</v>
      </c>
      <c r="AL144" s="556">
        <f t="shared" si="663"/>
        <v>2.0726317110079608</v>
      </c>
      <c r="AM144" s="556">
        <f t="shared" si="663"/>
        <v>2.1935504560453469</v>
      </c>
      <c r="AN144" s="556">
        <f t="shared" si="663"/>
        <v>2.322450203740686</v>
      </c>
      <c r="AO144" s="556">
        <f t="shared" si="663"/>
        <v>2.4598799580901423</v>
      </c>
      <c r="AP144" s="556">
        <f t="shared" si="663"/>
        <v>2.7111199999999998</v>
      </c>
      <c r="AQ144" s="556">
        <f t="shared" si="663"/>
        <v>2.7928978666666668</v>
      </c>
      <c r="AR144" s="556">
        <f t="shared" si="663"/>
        <v>2.8774068453333328</v>
      </c>
      <c r="AS144" s="556">
        <f t="shared" si="663"/>
        <v>2.9647412137866662</v>
      </c>
      <c r="AT144" s="556">
        <f t="shared" si="663"/>
        <v>3.0549985364245322</v>
      </c>
      <c r="AU144" s="556">
        <f t="shared" si="663"/>
        <v>3.1482797791562778</v>
      </c>
      <c r="AV144" s="556">
        <f t="shared" si="663"/>
        <v>3.2446894283232033</v>
      </c>
      <c r="AW144" s="556">
        <f t="shared" si="663"/>
        <v>3.3443356137799345</v>
      </c>
      <c r="AX144" s="556">
        <f t="shared" si="663"/>
        <v>3.4473302362823057</v>
      </c>
      <c r="AY144" s="556">
        <f t="shared" si="663"/>
        <v>3.5537890993324615</v>
      </c>
      <c r="AZ144" s="556">
        <f t="shared" si="663"/>
        <v>3.6638320456371747</v>
      </c>
      <c r="BA144" s="556">
        <f t="shared" si="663"/>
        <v>3.7775830983408341</v>
      </c>
      <c r="BB144" s="556">
        <f t="shared" si="663"/>
        <v>4.1163799999999995</v>
      </c>
      <c r="BC144" s="556">
        <f t="shared" si="663"/>
        <v>4.227810466666666</v>
      </c>
      <c r="BD144" s="556">
        <f t="shared" si="663"/>
        <v>4.3424632379999997</v>
      </c>
      <c r="BE144" s="556">
        <f t="shared" si="663"/>
        <v>4.4604337770466671</v>
      </c>
      <c r="BF144" s="556">
        <f t="shared" si="663"/>
        <v>4.5818203986837993</v>
      </c>
      <c r="BG144" s="556">
        <f t="shared" si="663"/>
        <v>4.7067243550533044</v>
      </c>
      <c r="BH144" s="556">
        <f t="shared" si="663"/>
        <v>4.835249923557984</v>
      </c>
      <c r="BI144" s="556">
        <f t="shared" si="663"/>
        <v>4.9675044974963347</v>
      </c>
      <c r="BJ144" s="556">
        <f t="shared" si="663"/>
        <v>5.1035986794151524</v>
      </c>
      <c r="BK144" s="556">
        <f t="shared" si="663"/>
        <v>5.2436463772614736</v>
      </c>
      <c r="BL144" s="556">
        <f t="shared" si="663"/>
        <v>5.3877649034178239</v>
      </c>
      <c r="BM144" s="556">
        <f t="shared" si="663"/>
        <v>5.5360750767072497</v>
      </c>
      <c r="BN144" s="201"/>
      <c r="BO144" s="564">
        <f t="shared" ref="BO144" si="664">SUM(F144:H144)</f>
        <v>0</v>
      </c>
      <c r="BP144" s="564">
        <f t="shared" ref="BP144" si="665">SUM(I144:K144)</f>
        <v>0</v>
      </c>
      <c r="BQ144" s="564">
        <f t="shared" ref="BQ144" si="666">SUM(L144:N144)</f>
        <v>3080.1201711181693</v>
      </c>
      <c r="BR144" s="564">
        <f t="shared" ref="BR144" si="667">SUM(O144:Q144)</f>
        <v>5633.9058609466174</v>
      </c>
      <c r="BS144" s="564">
        <f t="shared" ref="BS144" si="668">SUM(R144:T144)</f>
        <v>1.5344161000000001</v>
      </c>
      <c r="BT144" s="564">
        <f t="shared" ref="BT144" si="669">SUM(U144:W144)</f>
        <v>1.9779266499923001</v>
      </c>
      <c r="BU144" s="564">
        <f t="shared" ref="BU144" si="670">SUM(X144:Z144)</f>
        <v>2.5537506583421181</v>
      </c>
      <c r="BV144" s="564">
        <f t="shared" ref="BV144" si="671">SUM(AA144:AC144)</f>
        <v>3.3024233366786073</v>
      </c>
      <c r="BW144" s="564">
        <f t="shared" ref="BW144" si="672">SUM(AD144:AF144)</f>
        <v>4.2361974999999994</v>
      </c>
      <c r="BX144" s="564">
        <f t="shared" ref="BX144" si="673">SUM(AG144:AI144)</f>
        <v>4.9826963324675004</v>
      </c>
      <c r="BY144" s="564">
        <f t="shared" ref="BY144" si="674">SUM(AJ144:AL144)</f>
        <v>5.8845299880625621</v>
      </c>
      <c r="BZ144" s="564">
        <f t="shared" ref="BZ144" si="675">SUM(AM144:AO144)</f>
        <v>6.9758806178761752</v>
      </c>
      <c r="CA144" s="564">
        <f t="shared" ref="CA144" si="676">SUM(AP144:AR144)</f>
        <v>8.3814247119999994</v>
      </c>
      <c r="CB144" s="564">
        <f t="shared" ref="CB144" si="677">SUM(AS144:AU144)</f>
        <v>9.1680195293674771</v>
      </c>
      <c r="CC144" s="564">
        <f t="shared" ref="CC144" si="678">SUM(AV144:AX144)</f>
        <v>10.036355278385443</v>
      </c>
      <c r="CD144" s="564">
        <f t="shared" ref="CD144" si="679">SUM(AY144:BA144)</f>
        <v>10.99520424331047</v>
      </c>
      <c r="CE144" s="564">
        <f t="shared" ref="CE144" si="680">SUM(BB144:BD144)</f>
        <v>12.686653704666664</v>
      </c>
      <c r="CF144" s="564">
        <f t="shared" ref="CF144" si="681">SUM(BE144:BG144)</f>
        <v>13.74897853078377</v>
      </c>
      <c r="CG144" s="564">
        <f t="shared" ref="CG144" si="682">SUM(BH144:BJ144)</f>
        <v>14.90635310046947</v>
      </c>
      <c r="CH144" s="564">
        <f t="shared" si="654"/>
        <v>16.167486357386547</v>
      </c>
      <c r="CI144" s="196"/>
      <c r="CJ144" s="121">
        <f t="shared" ref="CJ144" si="683">SUM(BO144:BR144)</f>
        <v>8714.0260320647867</v>
      </c>
      <c r="CK144" s="121">
        <f t="shared" ref="CK144" si="684">SUM(BS144:BV144)</f>
        <v>9.3685167450130251</v>
      </c>
      <c r="CL144" s="121">
        <f t="shared" ref="CL144" si="685">SUM(BW144:BZ144)</f>
        <v>22.07930443840624</v>
      </c>
      <c r="CM144" s="121">
        <f t="shared" ref="CM144" si="686">SUM(CA144:CD144)</f>
        <v>38.581003763063386</v>
      </c>
      <c r="CN144" s="121">
        <f t="shared" ref="CN144" si="687">SUM(CE144:CH144)</f>
        <v>57.509471693306452</v>
      </c>
      <c r="CO144" s="198"/>
      <c r="CP144" s="139"/>
      <c r="CQ144" s="139"/>
      <c r="CR144" s="202"/>
      <c r="CS144" s="202"/>
      <c r="CT144" s="202"/>
      <c r="CU144" s="202"/>
      <c r="CV144" s="202"/>
      <c r="CW144" s="115"/>
      <c r="CX144" s="386"/>
      <c r="CY144" s="386"/>
      <c r="CZ144" s="386"/>
      <c r="DA144" s="386"/>
      <c r="DB144" s="387"/>
      <c r="DC144" s="386"/>
      <c r="DD144" s="386"/>
      <c r="DE144" s="386"/>
      <c r="DF144" s="386"/>
      <c r="DG144" s="387"/>
      <c r="DH144" s="387"/>
      <c r="DI144" s="387"/>
      <c r="DJ144" s="387"/>
    </row>
    <row r="145" spans="1:114" s="388" customFormat="1" x14ac:dyDescent="0.2">
      <c r="A145" s="629" t="s">
        <v>16</v>
      </c>
      <c r="B145" s="139"/>
      <c r="C145" s="139"/>
      <c r="D145" s="139"/>
      <c r="E145" s="139"/>
      <c r="F145" s="556">
        <f t="shared" ref="F145:Q145" si="688">+F65</f>
        <v>0</v>
      </c>
      <c r="G145" s="556">
        <f t="shared" si="688"/>
        <v>0</v>
      </c>
      <c r="H145" s="556">
        <f t="shared" si="688"/>
        <v>0</v>
      </c>
      <c r="I145" s="556">
        <f t="shared" si="688"/>
        <v>0</v>
      </c>
      <c r="J145" s="556">
        <f t="shared" si="688"/>
        <v>0</v>
      </c>
      <c r="K145" s="556">
        <f t="shared" si="688"/>
        <v>0</v>
      </c>
      <c r="L145" s="556">
        <f t="shared" si="688"/>
        <v>0</v>
      </c>
      <c r="M145" s="556">
        <f t="shared" si="688"/>
        <v>0</v>
      </c>
      <c r="N145" s="556">
        <f t="shared" si="688"/>
        <v>0</v>
      </c>
      <c r="O145" s="556">
        <f t="shared" si="688"/>
        <v>0</v>
      </c>
      <c r="P145" s="556">
        <f t="shared" si="688"/>
        <v>0</v>
      </c>
      <c r="Q145" s="556">
        <f t="shared" si="688"/>
        <v>0</v>
      </c>
      <c r="R145" s="556">
        <f>+R65</f>
        <v>1232</v>
      </c>
      <c r="S145" s="556">
        <f t="shared" ref="S145:BM145" si="689">+S65</f>
        <v>1338.3999999999999</v>
      </c>
      <c r="T145" s="556">
        <f t="shared" si="689"/>
        <v>1454.2640000000001</v>
      </c>
      <c r="U145" s="556">
        <f t="shared" si="689"/>
        <v>1580.4560799999999</v>
      </c>
      <c r="V145" s="556">
        <f t="shared" si="689"/>
        <v>1717.9209656000003</v>
      </c>
      <c r="W145" s="556">
        <f t="shared" si="689"/>
        <v>1867.6916891920007</v>
      </c>
      <c r="X145" s="556">
        <f t="shared" si="689"/>
        <v>2030.8979890354408</v>
      </c>
      <c r="Y145" s="556">
        <f t="shared" si="689"/>
        <v>2208.7755180279219</v>
      </c>
      <c r="Z145" s="556">
        <f t="shared" si="689"/>
        <v>2402.675941025876</v>
      </c>
      <c r="AA145" s="556">
        <f t="shared" si="689"/>
        <v>2614.0780073072883</v>
      </c>
      <c r="AB145" s="556">
        <f t="shared" si="689"/>
        <v>2844.5996932693588</v>
      </c>
      <c r="AC145" s="556">
        <f t="shared" si="689"/>
        <v>3096.0115197938294</v>
      </c>
      <c r="AD145" s="556">
        <f t="shared" si="689"/>
        <v>4093.1249999999991</v>
      </c>
      <c r="AE145" s="556">
        <f t="shared" si="689"/>
        <v>4303.3312500000002</v>
      </c>
      <c r="AF145" s="556">
        <f t="shared" si="689"/>
        <v>4526.7256875000003</v>
      </c>
      <c r="AG145" s="556">
        <f t="shared" si="689"/>
        <v>4764.2009606249994</v>
      </c>
      <c r="AH145" s="556">
        <f t="shared" si="689"/>
        <v>5016.7115923687506</v>
      </c>
      <c r="AI145" s="556">
        <f t="shared" si="689"/>
        <v>5285.2782996245633</v>
      </c>
      <c r="AJ145" s="556">
        <f t="shared" si="689"/>
        <v>5570.9926143040821</v>
      </c>
      <c r="AK145" s="556">
        <f t="shared" si="689"/>
        <v>5875.0218276852866</v>
      </c>
      <c r="AL145" s="556">
        <f t="shared" si="689"/>
        <v>6198.6142806107682</v>
      </c>
      <c r="AM145" s="556">
        <f t="shared" si="689"/>
        <v>6543.105023740789</v>
      </c>
      <c r="AN145" s="556">
        <f t="shared" si="689"/>
        <v>6909.9218737596539</v>
      </c>
      <c r="AO145" s="556">
        <f t="shared" si="689"/>
        <v>7300.5918932469795</v>
      </c>
      <c r="AP145" s="556">
        <f t="shared" si="689"/>
        <v>16056.599999999999</v>
      </c>
      <c r="AQ145" s="556">
        <f t="shared" si="689"/>
        <v>16302.066000000001</v>
      </c>
      <c r="AR145" s="556">
        <f t="shared" si="689"/>
        <v>16555.583159999998</v>
      </c>
      <c r="AS145" s="556">
        <f t="shared" si="689"/>
        <v>16817.4278691</v>
      </c>
      <c r="AT145" s="556">
        <f t="shared" si="689"/>
        <v>17087.886136003497</v>
      </c>
      <c r="AU145" s="556">
        <f t="shared" si="689"/>
        <v>17367.253925163466</v>
      </c>
      <c r="AV145" s="556">
        <f t="shared" si="689"/>
        <v>17655.837504688039</v>
      </c>
      <c r="AW145" s="556">
        <f t="shared" si="689"/>
        <v>17953.953806417408</v>
      </c>
      <c r="AX145" s="556">
        <f t="shared" si="689"/>
        <v>18261.930798597954</v>
      </c>
      <c r="AY145" s="556">
        <f t="shared" si="689"/>
        <v>18580.10787159438</v>
      </c>
      <c r="AZ145" s="556">
        <f t="shared" si="689"/>
        <v>18908.836237096137</v>
      </c>
      <c r="BA145" s="556">
        <f t="shared" si="689"/>
        <v>19248.479341290411</v>
      </c>
      <c r="BB145" s="556">
        <f t="shared" si="689"/>
        <v>22229.875</v>
      </c>
      <c r="BC145" s="556">
        <f t="shared" si="689"/>
        <v>22547.473750000001</v>
      </c>
      <c r="BD145" s="556">
        <f t="shared" si="689"/>
        <v>22874.107487499998</v>
      </c>
      <c r="BE145" s="556">
        <f t="shared" si="689"/>
        <v>23210.042332375</v>
      </c>
      <c r="BF145" s="556">
        <f t="shared" si="689"/>
        <v>23555.552338798749</v>
      </c>
      <c r="BG145" s="556">
        <f t="shared" si="689"/>
        <v>23910.919732779737</v>
      </c>
      <c r="BH145" s="556">
        <f t="shared" si="689"/>
        <v>24276.435156818327</v>
      </c>
      <c r="BI145" s="556">
        <f t="shared" si="689"/>
        <v>24652.397921898617</v>
      </c>
      <c r="BJ145" s="556">
        <f t="shared" si="689"/>
        <v>25039.116267035082</v>
      </c>
      <c r="BK145" s="556">
        <f t="shared" si="689"/>
        <v>25436.907626600438</v>
      </c>
      <c r="BL145" s="556">
        <f t="shared" si="689"/>
        <v>25846.098905668296</v>
      </c>
      <c r="BM145" s="556">
        <f t="shared" si="689"/>
        <v>26267.026763610884</v>
      </c>
      <c r="BN145" s="201"/>
      <c r="BO145" s="564">
        <f t="shared" si="635"/>
        <v>0</v>
      </c>
      <c r="BP145" s="564">
        <f t="shared" si="636"/>
        <v>0</v>
      </c>
      <c r="BQ145" s="564">
        <f t="shared" si="637"/>
        <v>0</v>
      </c>
      <c r="BR145" s="564">
        <f t="shared" si="638"/>
        <v>0</v>
      </c>
      <c r="BS145" s="564">
        <f t="shared" si="639"/>
        <v>4024.6639999999998</v>
      </c>
      <c r="BT145" s="564">
        <f t="shared" si="640"/>
        <v>5166.0687347920011</v>
      </c>
      <c r="BU145" s="564">
        <f t="shared" si="641"/>
        <v>6642.3494480892386</v>
      </c>
      <c r="BV145" s="564">
        <f t="shared" si="642"/>
        <v>8554.6892203704774</v>
      </c>
      <c r="BW145" s="564">
        <f t="shared" si="643"/>
        <v>12923.1819375</v>
      </c>
      <c r="BX145" s="564">
        <f t="shared" si="644"/>
        <v>15066.190852618314</v>
      </c>
      <c r="BY145" s="564">
        <f t="shared" si="645"/>
        <v>17644.628722600137</v>
      </c>
      <c r="BZ145" s="564">
        <f t="shared" si="646"/>
        <v>20753.618790747423</v>
      </c>
      <c r="CA145" s="564">
        <f t="shared" si="647"/>
        <v>48914.249159999992</v>
      </c>
      <c r="CB145" s="564">
        <f t="shared" si="648"/>
        <v>51272.567930266967</v>
      </c>
      <c r="CC145" s="564">
        <f t="shared" si="649"/>
        <v>53871.722109703405</v>
      </c>
      <c r="CD145" s="564">
        <f t="shared" si="650"/>
        <v>56737.423449980924</v>
      </c>
      <c r="CE145" s="564">
        <f t="shared" si="651"/>
        <v>67651.45623750001</v>
      </c>
      <c r="CF145" s="564">
        <f t="shared" si="652"/>
        <v>70676.514403953479</v>
      </c>
      <c r="CG145" s="564">
        <f t="shared" si="653"/>
        <v>73967.949345752015</v>
      </c>
      <c r="CH145" s="564">
        <f t="shared" si="654"/>
        <v>77550.033295879606</v>
      </c>
      <c r="CI145" s="196"/>
      <c r="CJ145" s="121">
        <f t="shared" si="655"/>
        <v>0</v>
      </c>
      <c r="CK145" s="121">
        <f t="shared" si="656"/>
        <v>24387.771403251718</v>
      </c>
      <c r="CL145" s="121">
        <f t="shared" si="657"/>
        <v>66387.620303465868</v>
      </c>
      <c r="CM145" s="121">
        <f t="shared" si="658"/>
        <v>210795.96264995128</v>
      </c>
      <c r="CN145" s="121">
        <f t="shared" si="659"/>
        <v>289845.95328308514</v>
      </c>
      <c r="CO145" s="198"/>
      <c r="CP145" s="139"/>
      <c r="CQ145" s="139"/>
      <c r="CR145" s="202"/>
      <c r="CS145" s="202"/>
      <c r="CT145" s="202"/>
      <c r="CU145" s="202"/>
      <c r="CV145" s="202"/>
      <c r="CW145" s="115"/>
      <c r="CX145" s="386"/>
      <c r="CY145" s="386"/>
      <c r="CZ145" s="386"/>
      <c r="DA145" s="386"/>
      <c r="DB145" s="387"/>
      <c r="DC145" s="386"/>
      <c r="DD145" s="386"/>
      <c r="DE145" s="386"/>
      <c r="DF145" s="386"/>
      <c r="DG145" s="387"/>
      <c r="DH145" s="387"/>
      <c r="DI145" s="387"/>
      <c r="DJ145" s="387"/>
    </row>
    <row r="146" spans="1:114" s="388" customFormat="1" x14ac:dyDescent="0.2">
      <c r="A146" s="629" t="s">
        <v>660</v>
      </c>
      <c r="B146" s="139"/>
      <c r="C146" s="139"/>
      <c r="D146" s="139"/>
      <c r="E146" s="139"/>
      <c r="F146" s="556">
        <f t="shared" ref="F146:Q146" si="690">+F70</f>
        <v>0</v>
      </c>
      <c r="G146" s="556">
        <f t="shared" si="690"/>
        <v>0</v>
      </c>
      <c r="H146" s="556">
        <f t="shared" si="690"/>
        <v>0</v>
      </c>
      <c r="I146" s="556">
        <f t="shared" si="690"/>
        <v>0</v>
      </c>
      <c r="J146" s="556">
        <f t="shared" si="690"/>
        <v>0</v>
      </c>
      <c r="K146" s="556">
        <f t="shared" si="690"/>
        <v>0</v>
      </c>
      <c r="L146" s="556">
        <f t="shared" si="690"/>
        <v>2763.9337500000001</v>
      </c>
      <c r="M146" s="556">
        <f t="shared" si="690"/>
        <v>3953.113875</v>
      </c>
      <c r="N146" s="556">
        <f t="shared" si="690"/>
        <v>5229.0480374999997</v>
      </c>
      <c r="O146" s="556">
        <f t="shared" si="690"/>
        <v>6167.7624487499997</v>
      </c>
      <c r="P146" s="556">
        <f t="shared" si="690"/>
        <v>7253.0911833750015</v>
      </c>
      <c r="Q146" s="556">
        <f t="shared" si="690"/>
        <v>8529.0185383875014</v>
      </c>
      <c r="R146" s="556">
        <f>+R70</f>
        <v>23100.000000000004</v>
      </c>
      <c r="S146" s="556">
        <f t="shared" ref="S146:BM146" si="691">+S70</f>
        <v>25095</v>
      </c>
      <c r="T146" s="556">
        <f t="shared" si="691"/>
        <v>27267.450000000004</v>
      </c>
      <c r="U146" s="556">
        <f t="shared" si="691"/>
        <v>29633.551500000001</v>
      </c>
      <c r="V146" s="556">
        <f t="shared" si="691"/>
        <v>32211.018105000006</v>
      </c>
      <c r="W146" s="556">
        <f t="shared" si="691"/>
        <v>35019.219172350015</v>
      </c>
      <c r="X146" s="556">
        <f t="shared" si="691"/>
        <v>38079.337294414516</v>
      </c>
      <c r="Y146" s="556">
        <f t="shared" si="691"/>
        <v>41414.540963023537</v>
      </c>
      <c r="Z146" s="556">
        <f t="shared" si="691"/>
        <v>45050.173894235188</v>
      </c>
      <c r="AA146" s="556">
        <f t="shared" si="691"/>
        <v>49013.962637011646</v>
      </c>
      <c r="AB146" s="556">
        <f t="shared" si="691"/>
        <v>53336.244248800474</v>
      </c>
      <c r="AC146" s="556">
        <f t="shared" si="691"/>
        <v>58050.215996134306</v>
      </c>
      <c r="AD146" s="556">
        <f t="shared" si="691"/>
        <v>79650</v>
      </c>
      <c r="AE146" s="556">
        <f t="shared" si="691"/>
        <v>83740.5</v>
      </c>
      <c r="AF146" s="556">
        <f t="shared" si="691"/>
        <v>88087.634999999995</v>
      </c>
      <c r="AG146" s="556">
        <f t="shared" si="691"/>
        <v>92708.775450000001</v>
      </c>
      <c r="AH146" s="556">
        <f t="shared" si="691"/>
        <v>97622.495851500018</v>
      </c>
      <c r="AI146" s="556">
        <f t="shared" si="691"/>
        <v>102848.65880350501</v>
      </c>
      <c r="AJ146" s="556">
        <f t="shared" si="691"/>
        <v>108408.50492699837</v>
      </c>
      <c r="AK146" s="556">
        <f t="shared" si="691"/>
        <v>114324.74907928123</v>
      </c>
      <c r="AL146" s="556">
        <f t="shared" si="691"/>
        <v>120621.68329837172</v>
      </c>
      <c r="AM146" s="556">
        <f t="shared" si="691"/>
        <v>127325.28694846941</v>
      </c>
      <c r="AN146" s="556">
        <f t="shared" si="691"/>
        <v>134463.34457045811</v>
      </c>
      <c r="AO146" s="556">
        <f t="shared" si="691"/>
        <v>142065.571976698</v>
      </c>
      <c r="AP146" s="556">
        <f t="shared" si="691"/>
        <v>197460</v>
      </c>
      <c r="AQ146" s="556">
        <f t="shared" si="691"/>
        <v>203124.59999999998</v>
      </c>
      <c r="AR146" s="556">
        <f t="shared" si="691"/>
        <v>208974.99599999993</v>
      </c>
      <c r="AS146" s="556">
        <f t="shared" si="691"/>
        <v>215017.56620999996</v>
      </c>
      <c r="AT146" s="556">
        <f t="shared" si="691"/>
        <v>221258.91083084996</v>
      </c>
      <c r="AU146" s="556">
        <f t="shared" si="691"/>
        <v>227705.85981146464</v>
      </c>
      <c r="AV146" s="556">
        <f t="shared" si="691"/>
        <v>234365.4808774163</v>
      </c>
      <c r="AW146" s="556">
        <f t="shared" si="691"/>
        <v>241245.08784040168</v>
      </c>
      <c r="AX146" s="556">
        <f t="shared" si="691"/>
        <v>248352.24919841427</v>
      </c>
      <c r="AY146" s="556">
        <f t="shared" si="691"/>
        <v>255694.79703679337</v>
      </c>
      <c r="AZ146" s="556">
        <f t="shared" si="691"/>
        <v>263280.83624068007</v>
      </c>
      <c r="BA146" s="556">
        <f t="shared" si="691"/>
        <v>271118.75402977876</v>
      </c>
      <c r="BB146" s="556">
        <f t="shared" si="691"/>
        <v>349425</v>
      </c>
      <c r="BC146" s="556">
        <f t="shared" si="691"/>
        <v>358499.25</v>
      </c>
      <c r="BD146" s="556">
        <f t="shared" si="691"/>
        <v>367831.64250000002</v>
      </c>
      <c r="BE146" s="556">
        <f t="shared" si="691"/>
        <v>377429.78092499997</v>
      </c>
      <c r="BF146" s="556">
        <f t="shared" si="691"/>
        <v>387301.49539424991</v>
      </c>
      <c r="BG146" s="556">
        <f t="shared" si="691"/>
        <v>397454.84950799245</v>
      </c>
      <c r="BH146" s="556">
        <f t="shared" si="691"/>
        <v>407898.14733766648</v>
      </c>
      <c r="BI146" s="556">
        <f t="shared" si="691"/>
        <v>418639.94062567485</v>
      </c>
      <c r="BJ146" s="556">
        <f t="shared" si="691"/>
        <v>429689.03620100231</v>
      </c>
      <c r="BK146" s="556">
        <f t="shared" si="691"/>
        <v>441054.50361715537</v>
      </c>
      <c r="BL146" s="556">
        <f t="shared" si="691"/>
        <v>452745.68301909405</v>
      </c>
      <c r="BM146" s="556">
        <f t="shared" si="691"/>
        <v>464772.1932460253</v>
      </c>
      <c r="BN146" s="201"/>
      <c r="BO146" s="564">
        <f t="shared" ref="BO146:BO154" si="692">SUM(F146:H146)</f>
        <v>0</v>
      </c>
      <c r="BP146" s="564">
        <f t="shared" ref="BP146:BP154" si="693">SUM(I146:K146)</f>
        <v>0</v>
      </c>
      <c r="BQ146" s="564">
        <f t="shared" ref="BQ146:BQ154" si="694">SUM(L146:N146)</f>
        <v>11946.0956625</v>
      </c>
      <c r="BR146" s="564">
        <f t="shared" ref="BR146:BR154" si="695">SUM(O146:Q146)</f>
        <v>21949.872170512503</v>
      </c>
      <c r="BS146" s="564">
        <f t="shared" ref="BS146:BS154" si="696">SUM(R146:T146)</f>
        <v>75462.450000000012</v>
      </c>
      <c r="BT146" s="564">
        <f t="shared" ref="BT146:BT154" si="697">SUM(U146:W146)</f>
        <v>96863.788777350026</v>
      </c>
      <c r="BU146" s="564">
        <f t="shared" ref="BU146:BU154" si="698">SUM(X146:Z146)</f>
        <v>124544.05215167324</v>
      </c>
      <c r="BV146" s="564">
        <f t="shared" ref="BV146:BV154" si="699">SUM(AA146:AC146)</f>
        <v>160400.42288194643</v>
      </c>
      <c r="BW146" s="564">
        <f t="shared" ref="BW146:BW154" si="700">SUM(AD146:AF146)</f>
        <v>251478.13500000001</v>
      </c>
      <c r="BX146" s="564">
        <f t="shared" ref="BX146:BX154" si="701">SUM(AG146:AI146)</f>
        <v>293179.93010500504</v>
      </c>
      <c r="BY146" s="564">
        <f t="shared" ref="BY146:BY154" si="702">SUM(AJ146:AL146)</f>
        <v>343354.93730465131</v>
      </c>
      <c r="BZ146" s="564">
        <f t="shared" ref="BZ146:BZ154" si="703">SUM(AM146:AO146)</f>
        <v>403854.20349562552</v>
      </c>
      <c r="CA146" s="564">
        <f t="shared" ref="CA146:CA154" si="704">SUM(AP146:AR146)</f>
        <v>609559.5959999999</v>
      </c>
      <c r="CB146" s="564">
        <f t="shared" ref="CB146:CB154" si="705">SUM(AS146:AU146)</f>
        <v>663982.33685231453</v>
      </c>
      <c r="CC146" s="564">
        <f t="shared" ref="CC146:CC154" si="706">SUM(AV146:AX146)</f>
        <v>723962.81791623228</v>
      </c>
      <c r="CD146" s="564">
        <f t="shared" ref="CD146:CD154" si="707">SUM(AY146:BA146)</f>
        <v>790094.38730725227</v>
      </c>
      <c r="CE146" s="564">
        <f t="shared" ref="CE146:CE154" si="708">SUM(BB146:BD146)</f>
        <v>1075755.8925000001</v>
      </c>
      <c r="CF146" s="564">
        <f t="shared" ref="CF146:CF154" si="709">SUM(BE146:BG146)</f>
        <v>1162186.1258272424</v>
      </c>
      <c r="CG146" s="564">
        <f t="shared" ref="CG146:CG154" si="710">SUM(BH146:BJ146)</f>
        <v>1256227.1241643436</v>
      </c>
      <c r="CH146" s="564">
        <f t="shared" si="654"/>
        <v>1358572.3798822747</v>
      </c>
      <c r="CI146" s="196"/>
      <c r="CJ146" s="121">
        <f t="shared" ref="CJ146:CJ154" si="711">SUM(BO146:BR146)</f>
        <v>33895.967833012503</v>
      </c>
      <c r="CK146" s="121">
        <f t="shared" ref="CK146:CK154" si="712">SUM(BS146:BV146)</f>
        <v>457270.71381096973</v>
      </c>
      <c r="CL146" s="121">
        <f t="shared" ref="CL146:CL154" si="713">SUM(BW146:BZ146)</f>
        <v>1291867.2059052819</v>
      </c>
      <c r="CM146" s="121">
        <f t="shared" ref="CM146:CM154" si="714">SUM(CA146:CD146)</f>
        <v>2787599.1380757987</v>
      </c>
      <c r="CN146" s="121">
        <f t="shared" ref="CN146:CN154" si="715">SUM(CE146:CH146)</f>
        <v>4852741.5223738607</v>
      </c>
      <c r="CO146" s="198"/>
      <c r="CP146" s="139"/>
      <c r="CQ146" s="139"/>
      <c r="CR146" s="202"/>
      <c r="CS146" s="202"/>
      <c r="CT146" s="202"/>
      <c r="CU146" s="202"/>
      <c r="CV146" s="202"/>
      <c r="CW146" s="115"/>
      <c r="CX146" s="386"/>
      <c r="CY146" s="386"/>
      <c r="CZ146" s="386"/>
      <c r="DA146" s="386"/>
      <c r="DB146" s="387"/>
      <c r="DC146" s="386"/>
      <c r="DD146" s="386"/>
      <c r="DE146" s="386"/>
      <c r="DF146" s="386"/>
      <c r="DG146" s="387"/>
      <c r="DH146" s="387"/>
      <c r="DI146" s="387"/>
      <c r="DJ146" s="387"/>
    </row>
    <row r="147" spans="1:114" s="388" customFormat="1" x14ac:dyDescent="0.2">
      <c r="A147" s="629" t="s">
        <v>664</v>
      </c>
      <c r="B147" s="139"/>
      <c r="C147" s="139"/>
      <c r="D147" s="139"/>
      <c r="E147" s="139"/>
      <c r="F147" s="556">
        <f t="shared" ref="F147:Q147" si="716">+F75</f>
        <v>0</v>
      </c>
      <c r="G147" s="556">
        <f t="shared" si="716"/>
        <v>0</v>
      </c>
      <c r="H147" s="556">
        <f t="shared" si="716"/>
        <v>0</v>
      </c>
      <c r="I147" s="556">
        <f t="shared" si="716"/>
        <v>0</v>
      </c>
      <c r="J147" s="556">
        <f t="shared" si="716"/>
        <v>0</v>
      </c>
      <c r="K147" s="556">
        <f t="shared" si="716"/>
        <v>0</v>
      </c>
      <c r="L147" s="556">
        <f t="shared" si="716"/>
        <v>982.73199999999997</v>
      </c>
      <c r="M147" s="556">
        <f t="shared" si="716"/>
        <v>1405.5516000000002</v>
      </c>
      <c r="N147" s="556">
        <f t="shared" si="716"/>
        <v>1859.2170800000001</v>
      </c>
      <c r="O147" s="556">
        <f t="shared" si="716"/>
        <v>2192.9822039999999</v>
      </c>
      <c r="P147" s="556">
        <f t="shared" si="716"/>
        <v>2578.8768652000003</v>
      </c>
      <c r="Q147" s="556">
        <f t="shared" si="716"/>
        <v>3032.5399247600003</v>
      </c>
      <c r="R147" s="556">
        <f>+R75</f>
        <v>7040</v>
      </c>
      <c r="S147" s="556">
        <f t="shared" ref="S147:BM147" si="717">+S75</f>
        <v>7648</v>
      </c>
      <c r="T147" s="556">
        <f t="shared" si="717"/>
        <v>8310.08</v>
      </c>
      <c r="U147" s="556">
        <f t="shared" si="717"/>
        <v>9031.1776000000009</v>
      </c>
      <c r="V147" s="556">
        <f t="shared" si="717"/>
        <v>9816.691232000001</v>
      </c>
      <c r="W147" s="556">
        <f t="shared" si="717"/>
        <v>10672.523938240003</v>
      </c>
      <c r="X147" s="556">
        <f t="shared" si="717"/>
        <v>11605.131365916804</v>
      </c>
      <c r="Y147" s="556">
        <f t="shared" si="717"/>
        <v>12621.574388730982</v>
      </c>
      <c r="Z147" s="556">
        <f t="shared" si="717"/>
        <v>13729.576805862151</v>
      </c>
      <c r="AA147" s="556">
        <f t="shared" si="717"/>
        <v>14937.588613184502</v>
      </c>
      <c r="AB147" s="556">
        <f t="shared" si="717"/>
        <v>16254.855390110621</v>
      </c>
      <c r="AC147" s="556">
        <f t="shared" si="717"/>
        <v>17691.494398821884</v>
      </c>
      <c r="AD147" s="556">
        <f t="shared" si="717"/>
        <v>23600</v>
      </c>
      <c r="AE147" s="556">
        <f t="shared" si="717"/>
        <v>24812</v>
      </c>
      <c r="AF147" s="556">
        <f t="shared" si="717"/>
        <v>26100.040000000005</v>
      </c>
      <c r="AG147" s="556">
        <f t="shared" si="717"/>
        <v>27469.266800000001</v>
      </c>
      <c r="AH147" s="556">
        <f t="shared" si="717"/>
        <v>28925.183956000008</v>
      </c>
      <c r="AI147" s="556">
        <f t="shared" si="717"/>
        <v>30473.676682520007</v>
      </c>
      <c r="AJ147" s="556">
        <f t="shared" si="717"/>
        <v>32121.038496888406</v>
      </c>
      <c r="AK147" s="556">
        <f t="shared" si="717"/>
        <v>33873.999727194445</v>
      </c>
      <c r="AL147" s="556">
        <f t="shared" si="717"/>
        <v>35739.758014332365</v>
      </c>
      <c r="AM147" s="556">
        <f t="shared" si="717"/>
        <v>37726.010947694645</v>
      </c>
      <c r="AN147" s="556">
        <f t="shared" si="717"/>
        <v>39840.990983839452</v>
      </c>
      <c r="AO147" s="556">
        <f t="shared" si="717"/>
        <v>42093.502807910525</v>
      </c>
      <c r="AP147" s="556">
        <f t="shared" si="717"/>
        <v>52656</v>
      </c>
      <c r="AQ147" s="556">
        <f t="shared" si="717"/>
        <v>54166.559999999998</v>
      </c>
      <c r="AR147" s="556">
        <f t="shared" si="717"/>
        <v>55726.665599999986</v>
      </c>
      <c r="AS147" s="556">
        <f t="shared" si="717"/>
        <v>57338.017655999996</v>
      </c>
      <c r="AT147" s="556">
        <f t="shared" si="717"/>
        <v>59002.376221559993</v>
      </c>
      <c r="AU147" s="556">
        <f t="shared" si="717"/>
        <v>60721.562616390576</v>
      </c>
      <c r="AV147" s="556">
        <f t="shared" si="717"/>
        <v>62497.461567311017</v>
      </c>
      <c r="AW147" s="556">
        <f t="shared" si="717"/>
        <v>64332.023424107116</v>
      </c>
      <c r="AX147" s="556">
        <f t="shared" si="717"/>
        <v>66227.26645291048</v>
      </c>
      <c r="AY147" s="556">
        <f t="shared" si="717"/>
        <v>68185.279209811575</v>
      </c>
      <c r="AZ147" s="556">
        <f t="shared" si="717"/>
        <v>70208.222997514691</v>
      </c>
      <c r="BA147" s="556">
        <f t="shared" si="717"/>
        <v>72298.334407941016</v>
      </c>
      <c r="BB147" s="556">
        <f t="shared" si="717"/>
        <v>86968.000000000015</v>
      </c>
      <c r="BC147" s="556">
        <f t="shared" si="717"/>
        <v>89226.48000000001</v>
      </c>
      <c r="BD147" s="556">
        <f t="shared" si="717"/>
        <v>91549.208800000022</v>
      </c>
      <c r="BE147" s="556">
        <f t="shared" si="717"/>
        <v>93938.07880800002</v>
      </c>
      <c r="BF147" s="556">
        <f t="shared" si="717"/>
        <v>96395.038853680016</v>
      </c>
      <c r="BG147" s="556">
        <f t="shared" si="717"/>
        <v>98922.095877544823</v>
      </c>
      <c r="BH147" s="556">
        <f t="shared" si="717"/>
        <v>101521.31667070811</v>
      </c>
      <c r="BI147" s="556">
        <f t="shared" si="717"/>
        <v>104194.82966683466</v>
      </c>
      <c r="BJ147" s="556">
        <f t="shared" si="717"/>
        <v>106944.82678780505</v>
      </c>
      <c r="BK147" s="556">
        <f t="shared" si="717"/>
        <v>109773.56534471424</v>
      </c>
      <c r="BL147" s="556">
        <f t="shared" si="717"/>
        <v>112683.36999586344</v>
      </c>
      <c r="BM147" s="556">
        <f t="shared" si="717"/>
        <v>115676.63476345521</v>
      </c>
      <c r="BN147" s="201"/>
      <c r="BO147" s="564">
        <f t="shared" si="692"/>
        <v>0</v>
      </c>
      <c r="BP147" s="564">
        <f t="shared" si="693"/>
        <v>0</v>
      </c>
      <c r="BQ147" s="564">
        <f t="shared" si="694"/>
        <v>4247.5006800000001</v>
      </c>
      <c r="BR147" s="564">
        <f t="shared" si="695"/>
        <v>7804.3989939599996</v>
      </c>
      <c r="BS147" s="564">
        <f t="shared" si="696"/>
        <v>22998.080000000002</v>
      </c>
      <c r="BT147" s="564">
        <f t="shared" si="697"/>
        <v>29520.392770240003</v>
      </c>
      <c r="BU147" s="564">
        <f t="shared" si="698"/>
        <v>37956.282560509935</v>
      </c>
      <c r="BV147" s="564">
        <f t="shared" si="699"/>
        <v>48883.938402117012</v>
      </c>
      <c r="BW147" s="564">
        <f t="shared" si="700"/>
        <v>74512.040000000008</v>
      </c>
      <c r="BX147" s="564">
        <f t="shared" si="701"/>
        <v>86868.127438520009</v>
      </c>
      <c r="BY147" s="564">
        <f t="shared" si="702"/>
        <v>101734.79623841521</v>
      </c>
      <c r="BZ147" s="564">
        <f t="shared" si="703"/>
        <v>119660.50473944462</v>
      </c>
      <c r="CA147" s="564">
        <f t="shared" si="704"/>
        <v>162549.22559999998</v>
      </c>
      <c r="CB147" s="564">
        <f t="shared" si="705"/>
        <v>177061.95649395057</v>
      </c>
      <c r="CC147" s="564">
        <f t="shared" si="706"/>
        <v>193056.75144432863</v>
      </c>
      <c r="CD147" s="564">
        <f t="shared" si="707"/>
        <v>210691.83661526727</v>
      </c>
      <c r="CE147" s="564">
        <f t="shared" si="708"/>
        <v>267743.68880000006</v>
      </c>
      <c r="CF147" s="564">
        <f t="shared" si="709"/>
        <v>289255.21353922487</v>
      </c>
      <c r="CG147" s="564">
        <f t="shared" si="710"/>
        <v>312660.97312534781</v>
      </c>
      <c r="CH147" s="564">
        <f t="shared" si="654"/>
        <v>338133.57010403287</v>
      </c>
      <c r="CI147" s="196"/>
      <c r="CJ147" s="121">
        <f t="shared" si="711"/>
        <v>12051.899673960001</v>
      </c>
      <c r="CK147" s="121">
        <f t="shared" si="712"/>
        <v>139358.69373286696</v>
      </c>
      <c r="CL147" s="121">
        <f t="shared" si="713"/>
        <v>382775.46841637976</v>
      </c>
      <c r="CM147" s="121">
        <f t="shared" si="714"/>
        <v>743359.77015354647</v>
      </c>
      <c r="CN147" s="121">
        <f t="shared" si="715"/>
        <v>1207793.4455686058</v>
      </c>
      <c r="CO147" s="198"/>
      <c r="CP147" s="139"/>
      <c r="CQ147" s="139"/>
      <c r="CR147" s="202"/>
      <c r="CS147" s="202"/>
      <c r="CT147" s="202"/>
      <c r="CU147" s="202"/>
      <c r="CV147" s="202"/>
      <c r="CW147" s="115"/>
      <c r="CX147" s="386"/>
      <c r="CY147" s="386"/>
      <c r="CZ147" s="386"/>
      <c r="DA147" s="386"/>
      <c r="DB147" s="387"/>
      <c r="DC147" s="386"/>
      <c r="DD147" s="386"/>
      <c r="DE147" s="386"/>
      <c r="DF147" s="386"/>
      <c r="DG147" s="387"/>
      <c r="DH147" s="387"/>
      <c r="DI147" s="387"/>
      <c r="DJ147" s="387"/>
    </row>
    <row r="148" spans="1:114" s="388" customFormat="1" x14ac:dyDescent="0.2">
      <c r="A148" s="629" t="s">
        <v>691</v>
      </c>
      <c r="B148" s="139"/>
      <c r="C148" s="139"/>
      <c r="D148" s="139"/>
      <c r="E148" s="139"/>
      <c r="F148" s="556">
        <f t="shared" ref="F148:Q148" si="718">+F80</f>
        <v>0</v>
      </c>
      <c r="G148" s="556">
        <f t="shared" si="718"/>
        <v>0</v>
      </c>
      <c r="H148" s="556">
        <f t="shared" si="718"/>
        <v>0</v>
      </c>
      <c r="I148" s="556">
        <f t="shared" si="718"/>
        <v>0</v>
      </c>
      <c r="J148" s="556">
        <f t="shared" si="718"/>
        <v>0</v>
      </c>
      <c r="K148" s="556">
        <f t="shared" si="718"/>
        <v>0</v>
      </c>
      <c r="L148" s="556">
        <f t="shared" si="718"/>
        <v>0</v>
      </c>
      <c r="M148" s="556">
        <f t="shared" si="718"/>
        <v>0</v>
      </c>
      <c r="N148" s="556">
        <f t="shared" si="718"/>
        <v>0</v>
      </c>
      <c r="O148" s="556">
        <f t="shared" si="718"/>
        <v>0</v>
      </c>
      <c r="P148" s="556">
        <f t="shared" si="718"/>
        <v>0</v>
      </c>
      <c r="Q148" s="556">
        <f t="shared" si="718"/>
        <v>0</v>
      </c>
      <c r="R148" s="556">
        <f>+R80</f>
        <v>0</v>
      </c>
      <c r="S148" s="556">
        <f t="shared" ref="S148:BM148" si="719">+S80</f>
        <v>0</v>
      </c>
      <c r="T148" s="556">
        <f t="shared" si="719"/>
        <v>0</v>
      </c>
      <c r="U148" s="556">
        <f t="shared" si="719"/>
        <v>0</v>
      </c>
      <c r="V148" s="556">
        <f t="shared" si="719"/>
        <v>0</v>
      </c>
      <c r="W148" s="556">
        <f t="shared" si="719"/>
        <v>0</v>
      </c>
      <c r="X148" s="556">
        <f t="shared" si="719"/>
        <v>0</v>
      </c>
      <c r="Y148" s="556">
        <f t="shared" si="719"/>
        <v>0</v>
      </c>
      <c r="Z148" s="556">
        <f t="shared" si="719"/>
        <v>0</v>
      </c>
      <c r="AA148" s="556">
        <f t="shared" si="719"/>
        <v>0</v>
      </c>
      <c r="AB148" s="556">
        <f t="shared" si="719"/>
        <v>0</v>
      </c>
      <c r="AC148" s="556">
        <f t="shared" si="719"/>
        <v>0</v>
      </c>
      <c r="AD148" s="556">
        <f t="shared" si="719"/>
        <v>0</v>
      </c>
      <c r="AE148" s="556">
        <f t="shared" si="719"/>
        <v>0</v>
      </c>
      <c r="AF148" s="556">
        <f t="shared" si="719"/>
        <v>0</v>
      </c>
      <c r="AG148" s="556">
        <f t="shared" si="719"/>
        <v>0</v>
      </c>
      <c r="AH148" s="556">
        <f t="shared" si="719"/>
        <v>0</v>
      </c>
      <c r="AI148" s="556">
        <f t="shared" si="719"/>
        <v>0</v>
      </c>
      <c r="AJ148" s="556">
        <f t="shared" si="719"/>
        <v>0</v>
      </c>
      <c r="AK148" s="556">
        <f t="shared" si="719"/>
        <v>0</v>
      </c>
      <c r="AL148" s="556">
        <f t="shared" si="719"/>
        <v>0</v>
      </c>
      <c r="AM148" s="556">
        <f t="shared" si="719"/>
        <v>0</v>
      </c>
      <c r="AN148" s="556">
        <f t="shared" si="719"/>
        <v>0</v>
      </c>
      <c r="AO148" s="556">
        <f t="shared" si="719"/>
        <v>0</v>
      </c>
      <c r="AP148" s="556">
        <f t="shared" si="719"/>
        <v>0</v>
      </c>
      <c r="AQ148" s="556">
        <f t="shared" si="719"/>
        <v>0</v>
      </c>
      <c r="AR148" s="556">
        <f t="shared" si="719"/>
        <v>0</v>
      </c>
      <c r="AS148" s="556">
        <f t="shared" si="719"/>
        <v>0</v>
      </c>
      <c r="AT148" s="556">
        <f t="shared" si="719"/>
        <v>0</v>
      </c>
      <c r="AU148" s="556">
        <f t="shared" si="719"/>
        <v>0</v>
      </c>
      <c r="AV148" s="556">
        <f t="shared" si="719"/>
        <v>0</v>
      </c>
      <c r="AW148" s="556">
        <f t="shared" si="719"/>
        <v>0</v>
      </c>
      <c r="AX148" s="556">
        <f t="shared" si="719"/>
        <v>0</v>
      </c>
      <c r="AY148" s="556">
        <f t="shared" si="719"/>
        <v>0</v>
      </c>
      <c r="AZ148" s="556">
        <f t="shared" si="719"/>
        <v>0</v>
      </c>
      <c r="BA148" s="556">
        <f t="shared" si="719"/>
        <v>0</v>
      </c>
      <c r="BB148" s="556">
        <f t="shared" si="719"/>
        <v>0</v>
      </c>
      <c r="BC148" s="556">
        <f t="shared" si="719"/>
        <v>0</v>
      </c>
      <c r="BD148" s="556">
        <f t="shared" si="719"/>
        <v>0</v>
      </c>
      <c r="BE148" s="556">
        <f t="shared" si="719"/>
        <v>0</v>
      </c>
      <c r="BF148" s="556">
        <f t="shared" si="719"/>
        <v>0</v>
      </c>
      <c r="BG148" s="556">
        <f t="shared" si="719"/>
        <v>0</v>
      </c>
      <c r="BH148" s="556">
        <f t="shared" si="719"/>
        <v>0</v>
      </c>
      <c r="BI148" s="556">
        <f t="shared" si="719"/>
        <v>0</v>
      </c>
      <c r="BJ148" s="556">
        <f t="shared" si="719"/>
        <v>0</v>
      </c>
      <c r="BK148" s="556">
        <f t="shared" si="719"/>
        <v>0</v>
      </c>
      <c r="BL148" s="556">
        <f t="shared" si="719"/>
        <v>0</v>
      </c>
      <c r="BM148" s="556">
        <f t="shared" si="719"/>
        <v>0</v>
      </c>
      <c r="BN148" s="201"/>
      <c r="BO148" s="564">
        <f t="shared" si="692"/>
        <v>0</v>
      </c>
      <c r="BP148" s="564">
        <f t="shared" si="693"/>
        <v>0</v>
      </c>
      <c r="BQ148" s="564">
        <f t="shared" si="694"/>
        <v>0</v>
      </c>
      <c r="BR148" s="564">
        <f t="shared" si="695"/>
        <v>0</v>
      </c>
      <c r="BS148" s="564">
        <f t="shared" si="696"/>
        <v>0</v>
      </c>
      <c r="BT148" s="564">
        <f t="shared" si="697"/>
        <v>0</v>
      </c>
      <c r="BU148" s="564">
        <f t="shared" si="698"/>
        <v>0</v>
      </c>
      <c r="BV148" s="564">
        <f t="shared" si="699"/>
        <v>0</v>
      </c>
      <c r="BW148" s="564">
        <f t="shared" si="700"/>
        <v>0</v>
      </c>
      <c r="BX148" s="564">
        <f t="shared" si="701"/>
        <v>0</v>
      </c>
      <c r="BY148" s="564">
        <f t="shared" si="702"/>
        <v>0</v>
      </c>
      <c r="BZ148" s="564">
        <f t="shared" si="703"/>
        <v>0</v>
      </c>
      <c r="CA148" s="564">
        <f t="shared" si="704"/>
        <v>0</v>
      </c>
      <c r="CB148" s="564">
        <f t="shared" si="705"/>
        <v>0</v>
      </c>
      <c r="CC148" s="564">
        <f t="shared" si="706"/>
        <v>0</v>
      </c>
      <c r="CD148" s="564">
        <f t="shared" si="707"/>
        <v>0</v>
      </c>
      <c r="CE148" s="564">
        <f t="shared" si="708"/>
        <v>0</v>
      </c>
      <c r="CF148" s="564">
        <f t="shared" si="709"/>
        <v>0</v>
      </c>
      <c r="CG148" s="564">
        <f t="shared" si="710"/>
        <v>0</v>
      </c>
      <c r="CH148" s="564">
        <f t="shared" si="654"/>
        <v>0</v>
      </c>
      <c r="CI148" s="196"/>
      <c r="CJ148" s="121">
        <f t="shared" si="711"/>
        <v>0</v>
      </c>
      <c r="CK148" s="121">
        <f t="shared" si="712"/>
        <v>0</v>
      </c>
      <c r="CL148" s="121">
        <f t="shared" si="713"/>
        <v>0</v>
      </c>
      <c r="CM148" s="121">
        <f t="shared" si="714"/>
        <v>0</v>
      </c>
      <c r="CN148" s="121">
        <f t="shared" si="715"/>
        <v>0</v>
      </c>
      <c r="CO148" s="198"/>
      <c r="CP148" s="139"/>
      <c r="CQ148" s="139"/>
      <c r="CR148" s="202"/>
      <c r="CS148" s="202"/>
      <c r="CT148" s="202"/>
      <c r="CU148" s="202"/>
      <c r="CV148" s="202"/>
      <c r="CW148" s="115"/>
      <c r="CX148" s="386"/>
      <c r="CY148" s="386"/>
      <c r="CZ148" s="386"/>
      <c r="DA148" s="386"/>
      <c r="DB148" s="387"/>
      <c r="DC148" s="386"/>
      <c r="DD148" s="386"/>
      <c r="DE148" s="386"/>
      <c r="DF148" s="386"/>
      <c r="DG148" s="387"/>
      <c r="DH148" s="387"/>
      <c r="DI148" s="387"/>
      <c r="DJ148" s="387"/>
    </row>
    <row r="149" spans="1:114" s="388" customFormat="1" x14ac:dyDescent="0.2">
      <c r="A149" s="629" t="s">
        <v>692</v>
      </c>
      <c r="B149" s="139"/>
      <c r="C149" s="139"/>
      <c r="D149" s="139"/>
      <c r="E149" s="139"/>
      <c r="F149" s="556">
        <f t="shared" ref="F149:Q149" si="720">+F86</f>
        <v>0</v>
      </c>
      <c r="G149" s="556">
        <f t="shared" si="720"/>
        <v>0</v>
      </c>
      <c r="H149" s="556">
        <f t="shared" si="720"/>
        <v>0</v>
      </c>
      <c r="I149" s="556">
        <f t="shared" si="720"/>
        <v>0</v>
      </c>
      <c r="J149" s="556">
        <f t="shared" si="720"/>
        <v>0</v>
      </c>
      <c r="K149" s="556">
        <f t="shared" si="720"/>
        <v>0</v>
      </c>
      <c r="L149" s="556">
        <f t="shared" si="720"/>
        <v>0</v>
      </c>
      <c r="M149" s="556">
        <f t="shared" si="720"/>
        <v>0</v>
      </c>
      <c r="N149" s="556">
        <f t="shared" si="720"/>
        <v>0</v>
      </c>
      <c r="O149" s="556">
        <f t="shared" si="720"/>
        <v>0</v>
      </c>
      <c r="P149" s="556">
        <f t="shared" si="720"/>
        <v>0</v>
      </c>
      <c r="Q149" s="556">
        <f t="shared" si="720"/>
        <v>0</v>
      </c>
      <c r="R149" s="556">
        <f>+R86</f>
        <v>0</v>
      </c>
      <c r="S149" s="556">
        <f t="shared" ref="S149:BM149" si="721">+S86</f>
        <v>0</v>
      </c>
      <c r="T149" s="556">
        <f t="shared" si="721"/>
        <v>0</v>
      </c>
      <c r="U149" s="556">
        <f t="shared" si="721"/>
        <v>0</v>
      </c>
      <c r="V149" s="556">
        <f t="shared" si="721"/>
        <v>0</v>
      </c>
      <c r="W149" s="556">
        <f t="shared" si="721"/>
        <v>0</v>
      </c>
      <c r="X149" s="556">
        <f t="shared" si="721"/>
        <v>0</v>
      </c>
      <c r="Y149" s="556">
        <f t="shared" si="721"/>
        <v>0</v>
      </c>
      <c r="Z149" s="556">
        <f t="shared" si="721"/>
        <v>0</v>
      </c>
      <c r="AA149" s="556">
        <f t="shared" si="721"/>
        <v>0</v>
      </c>
      <c r="AB149" s="556">
        <f t="shared" si="721"/>
        <v>0</v>
      </c>
      <c r="AC149" s="556">
        <f t="shared" si="721"/>
        <v>0</v>
      </c>
      <c r="AD149" s="556">
        <f t="shared" si="721"/>
        <v>5900</v>
      </c>
      <c r="AE149" s="556">
        <f t="shared" si="721"/>
        <v>6203</v>
      </c>
      <c r="AF149" s="556">
        <f t="shared" si="721"/>
        <v>6525.0100000000011</v>
      </c>
      <c r="AG149" s="556">
        <f t="shared" si="721"/>
        <v>6867.3167000000003</v>
      </c>
      <c r="AH149" s="556">
        <f t="shared" si="721"/>
        <v>7231.295989000002</v>
      </c>
      <c r="AI149" s="556">
        <f t="shared" si="721"/>
        <v>7618.4191706300016</v>
      </c>
      <c r="AJ149" s="556">
        <f t="shared" si="721"/>
        <v>8030.2596242221016</v>
      </c>
      <c r="AK149" s="556">
        <f t="shared" si="721"/>
        <v>8468.4999317986094</v>
      </c>
      <c r="AL149" s="556">
        <f t="shared" si="721"/>
        <v>8934.9395035830912</v>
      </c>
      <c r="AM149" s="556">
        <f t="shared" si="721"/>
        <v>9431.5027369236614</v>
      </c>
      <c r="AN149" s="556">
        <f t="shared" si="721"/>
        <v>9960.2477459598613</v>
      </c>
      <c r="AO149" s="556">
        <f t="shared" si="721"/>
        <v>10523.375701977631</v>
      </c>
      <c r="AP149" s="556">
        <f t="shared" si="721"/>
        <v>16455</v>
      </c>
      <c r="AQ149" s="556">
        <f t="shared" si="721"/>
        <v>16927.05</v>
      </c>
      <c r="AR149" s="556">
        <f t="shared" si="721"/>
        <v>17414.582999999995</v>
      </c>
      <c r="AS149" s="556">
        <f t="shared" si="721"/>
        <v>17918.130517499998</v>
      </c>
      <c r="AT149" s="556">
        <f t="shared" si="721"/>
        <v>18438.242569237496</v>
      </c>
      <c r="AU149" s="556">
        <f t="shared" si="721"/>
        <v>18975.488317622054</v>
      </c>
      <c r="AV149" s="556">
        <f t="shared" si="721"/>
        <v>19530.456739784691</v>
      </c>
      <c r="AW149" s="556">
        <f t="shared" si="721"/>
        <v>20103.757320033474</v>
      </c>
      <c r="AX149" s="556">
        <f t="shared" si="721"/>
        <v>20696.020766534522</v>
      </c>
      <c r="AY149" s="556">
        <f t="shared" si="721"/>
        <v>21307.899753066114</v>
      </c>
      <c r="AZ149" s="556">
        <f t="shared" si="721"/>
        <v>21940.069686723338</v>
      </c>
      <c r="BA149" s="556">
        <f t="shared" si="721"/>
        <v>22593.229502481568</v>
      </c>
      <c r="BB149" s="556">
        <f t="shared" si="721"/>
        <v>31060</v>
      </c>
      <c r="BC149" s="556">
        <f t="shared" si="721"/>
        <v>31866.600000000002</v>
      </c>
      <c r="BD149" s="556">
        <f t="shared" si="721"/>
        <v>32696.146000000004</v>
      </c>
      <c r="BE149" s="556">
        <f t="shared" si="721"/>
        <v>33549.313860000002</v>
      </c>
      <c r="BF149" s="556">
        <f t="shared" si="721"/>
        <v>34426.799590600007</v>
      </c>
      <c r="BG149" s="556">
        <f t="shared" si="721"/>
        <v>35329.319956266001</v>
      </c>
      <c r="BH149" s="556">
        <f t="shared" si="721"/>
        <v>36257.61309668146</v>
      </c>
      <c r="BI149" s="556">
        <f t="shared" si="721"/>
        <v>37212.439166726654</v>
      </c>
      <c r="BJ149" s="556">
        <f t="shared" si="721"/>
        <v>38194.580995644668</v>
      </c>
      <c r="BK149" s="556">
        <f t="shared" si="721"/>
        <v>39204.84476596937</v>
      </c>
      <c r="BL149" s="556">
        <f t="shared" si="721"/>
        <v>40244.060712808365</v>
      </c>
      <c r="BM149" s="556">
        <f t="shared" si="721"/>
        <v>41313.083844091139</v>
      </c>
      <c r="BN149" s="201"/>
      <c r="BO149" s="564">
        <f t="shared" si="692"/>
        <v>0</v>
      </c>
      <c r="BP149" s="564">
        <f t="shared" si="693"/>
        <v>0</v>
      </c>
      <c r="BQ149" s="564">
        <f t="shared" si="694"/>
        <v>0</v>
      </c>
      <c r="BR149" s="564">
        <f t="shared" si="695"/>
        <v>0</v>
      </c>
      <c r="BS149" s="564">
        <f t="shared" si="696"/>
        <v>0</v>
      </c>
      <c r="BT149" s="564">
        <f t="shared" si="697"/>
        <v>0</v>
      </c>
      <c r="BU149" s="564">
        <f t="shared" si="698"/>
        <v>0</v>
      </c>
      <c r="BV149" s="564">
        <f t="shared" si="699"/>
        <v>0</v>
      </c>
      <c r="BW149" s="564">
        <f t="shared" si="700"/>
        <v>18628.010000000002</v>
      </c>
      <c r="BX149" s="564">
        <f t="shared" si="701"/>
        <v>21717.031859630002</v>
      </c>
      <c r="BY149" s="564">
        <f t="shared" si="702"/>
        <v>25433.699059603801</v>
      </c>
      <c r="BZ149" s="564">
        <f t="shared" si="703"/>
        <v>29915.126184861154</v>
      </c>
      <c r="CA149" s="564">
        <f t="shared" si="704"/>
        <v>50796.633000000002</v>
      </c>
      <c r="CB149" s="564">
        <f t="shared" si="705"/>
        <v>55331.861404359552</v>
      </c>
      <c r="CC149" s="564">
        <f t="shared" si="706"/>
        <v>60330.234826352687</v>
      </c>
      <c r="CD149" s="564">
        <f t="shared" si="707"/>
        <v>65841.198942271018</v>
      </c>
      <c r="CE149" s="564">
        <f t="shared" si="708"/>
        <v>95622.746000000014</v>
      </c>
      <c r="CF149" s="564">
        <f t="shared" si="709"/>
        <v>103305.43340686601</v>
      </c>
      <c r="CG149" s="564">
        <f t="shared" si="710"/>
        <v>111664.63325905279</v>
      </c>
      <c r="CH149" s="564">
        <f t="shared" si="654"/>
        <v>120761.98932286887</v>
      </c>
      <c r="CI149" s="196"/>
      <c r="CJ149" s="121">
        <f t="shared" si="711"/>
        <v>0</v>
      </c>
      <c r="CK149" s="121">
        <f t="shared" si="712"/>
        <v>0</v>
      </c>
      <c r="CL149" s="121">
        <f t="shared" si="713"/>
        <v>95693.867104094941</v>
      </c>
      <c r="CM149" s="121">
        <f t="shared" si="714"/>
        <v>232299.92817298323</v>
      </c>
      <c r="CN149" s="121">
        <f t="shared" si="715"/>
        <v>431354.80198878772</v>
      </c>
      <c r="CO149" s="198"/>
      <c r="CP149" s="139"/>
      <c r="CQ149" s="139"/>
      <c r="CR149" s="202"/>
      <c r="CS149" s="202"/>
      <c r="CT149" s="202"/>
      <c r="CU149" s="202"/>
      <c r="CV149" s="202"/>
      <c r="CW149" s="115"/>
      <c r="CX149" s="386"/>
      <c r="CY149" s="386"/>
      <c r="CZ149" s="386"/>
      <c r="DA149" s="386"/>
      <c r="DB149" s="387"/>
      <c r="DC149" s="386"/>
      <c r="DD149" s="386"/>
      <c r="DE149" s="386"/>
      <c r="DF149" s="386"/>
      <c r="DG149" s="387"/>
      <c r="DH149" s="387"/>
      <c r="DI149" s="387"/>
      <c r="DJ149" s="387"/>
    </row>
    <row r="150" spans="1:114" s="388" customFormat="1" x14ac:dyDescent="0.2">
      <c r="A150" s="629" t="s">
        <v>693</v>
      </c>
      <c r="B150" s="139"/>
      <c r="C150" s="139"/>
      <c r="D150" s="139"/>
      <c r="E150" s="139"/>
      <c r="F150" s="556">
        <f t="shared" ref="F150:Q150" si="722">+F88</f>
        <v>0</v>
      </c>
      <c r="G150" s="556">
        <f t="shared" si="722"/>
        <v>0</v>
      </c>
      <c r="H150" s="556">
        <f t="shared" si="722"/>
        <v>0</v>
      </c>
      <c r="I150" s="556">
        <f t="shared" si="722"/>
        <v>0</v>
      </c>
      <c r="J150" s="556">
        <f t="shared" si="722"/>
        <v>0</v>
      </c>
      <c r="K150" s="556">
        <f t="shared" si="722"/>
        <v>0</v>
      </c>
      <c r="L150" s="556">
        <f t="shared" si="722"/>
        <v>0</v>
      </c>
      <c r="M150" s="556">
        <f t="shared" si="722"/>
        <v>0</v>
      </c>
      <c r="N150" s="556">
        <f t="shared" si="722"/>
        <v>0</v>
      </c>
      <c r="O150" s="556">
        <f t="shared" si="722"/>
        <v>0</v>
      </c>
      <c r="P150" s="556">
        <f t="shared" si="722"/>
        <v>0</v>
      </c>
      <c r="Q150" s="556">
        <f t="shared" si="722"/>
        <v>0</v>
      </c>
      <c r="R150" s="556">
        <f>+R88</f>
        <v>0</v>
      </c>
      <c r="S150" s="556">
        <f t="shared" ref="S150:BM150" si="723">+S88</f>
        <v>0</v>
      </c>
      <c r="T150" s="556">
        <f t="shared" si="723"/>
        <v>0</v>
      </c>
      <c r="U150" s="556">
        <f t="shared" si="723"/>
        <v>0</v>
      </c>
      <c r="V150" s="556">
        <f t="shared" si="723"/>
        <v>0</v>
      </c>
      <c r="W150" s="556">
        <f t="shared" si="723"/>
        <v>0</v>
      </c>
      <c r="X150" s="556">
        <f t="shared" si="723"/>
        <v>0</v>
      </c>
      <c r="Y150" s="556">
        <f t="shared" si="723"/>
        <v>0</v>
      </c>
      <c r="Z150" s="556">
        <f t="shared" si="723"/>
        <v>0</v>
      </c>
      <c r="AA150" s="556">
        <f t="shared" si="723"/>
        <v>0</v>
      </c>
      <c r="AB150" s="556">
        <f t="shared" si="723"/>
        <v>0</v>
      </c>
      <c r="AC150" s="556">
        <f t="shared" si="723"/>
        <v>0</v>
      </c>
      <c r="AD150" s="556">
        <f t="shared" si="723"/>
        <v>0</v>
      </c>
      <c r="AE150" s="556">
        <f t="shared" si="723"/>
        <v>0</v>
      </c>
      <c r="AF150" s="556">
        <f t="shared" si="723"/>
        <v>0</v>
      </c>
      <c r="AG150" s="556">
        <f t="shared" si="723"/>
        <v>0</v>
      </c>
      <c r="AH150" s="556">
        <f t="shared" si="723"/>
        <v>0</v>
      </c>
      <c r="AI150" s="556">
        <f t="shared" si="723"/>
        <v>0</v>
      </c>
      <c r="AJ150" s="556">
        <f t="shared" si="723"/>
        <v>0</v>
      </c>
      <c r="AK150" s="556">
        <f t="shared" si="723"/>
        <v>0</v>
      </c>
      <c r="AL150" s="556">
        <f t="shared" si="723"/>
        <v>0</v>
      </c>
      <c r="AM150" s="556">
        <f t="shared" si="723"/>
        <v>0</v>
      </c>
      <c r="AN150" s="556">
        <f t="shared" si="723"/>
        <v>0</v>
      </c>
      <c r="AO150" s="556">
        <f t="shared" si="723"/>
        <v>0</v>
      </c>
      <c r="AP150" s="556">
        <f t="shared" si="723"/>
        <v>0</v>
      </c>
      <c r="AQ150" s="556">
        <f t="shared" si="723"/>
        <v>0</v>
      </c>
      <c r="AR150" s="556">
        <f t="shared" si="723"/>
        <v>0</v>
      </c>
      <c r="AS150" s="556">
        <f t="shared" si="723"/>
        <v>0</v>
      </c>
      <c r="AT150" s="556">
        <f t="shared" si="723"/>
        <v>0</v>
      </c>
      <c r="AU150" s="556">
        <f t="shared" si="723"/>
        <v>0</v>
      </c>
      <c r="AV150" s="556">
        <f t="shared" si="723"/>
        <v>0</v>
      </c>
      <c r="AW150" s="556">
        <f t="shared" si="723"/>
        <v>0</v>
      </c>
      <c r="AX150" s="556">
        <f t="shared" si="723"/>
        <v>0</v>
      </c>
      <c r="AY150" s="556">
        <f t="shared" si="723"/>
        <v>0</v>
      </c>
      <c r="AZ150" s="556">
        <f t="shared" si="723"/>
        <v>0</v>
      </c>
      <c r="BA150" s="556">
        <f t="shared" si="723"/>
        <v>0</v>
      </c>
      <c r="BB150" s="556">
        <f t="shared" si="723"/>
        <v>0</v>
      </c>
      <c r="BC150" s="556">
        <f t="shared" si="723"/>
        <v>0</v>
      </c>
      <c r="BD150" s="556">
        <f t="shared" si="723"/>
        <v>0</v>
      </c>
      <c r="BE150" s="556">
        <f t="shared" si="723"/>
        <v>0</v>
      </c>
      <c r="BF150" s="556">
        <f t="shared" si="723"/>
        <v>0</v>
      </c>
      <c r="BG150" s="556">
        <f t="shared" si="723"/>
        <v>0</v>
      </c>
      <c r="BH150" s="556">
        <f t="shared" si="723"/>
        <v>0</v>
      </c>
      <c r="BI150" s="556">
        <f t="shared" si="723"/>
        <v>0</v>
      </c>
      <c r="BJ150" s="556">
        <f t="shared" si="723"/>
        <v>0</v>
      </c>
      <c r="BK150" s="556">
        <f t="shared" si="723"/>
        <v>0</v>
      </c>
      <c r="BL150" s="556">
        <f t="shared" si="723"/>
        <v>0</v>
      </c>
      <c r="BM150" s="556">
        <f t="shared" si="723"/>
        <v>0</v>
      </c>
      <c r="BN150" s="201"/>
      <c r="BO150" s="564">
        <f t="shared" si="692"/>
        <v>0</v>
      </c>
      <c r="BP150" s="564">
        <f t="shared" si="693"/>
        <v>0</v>
      </c>
      <c r="BQ150" s="564">
        <f t="shared" si="694"/>
        <v>0</v>
      </c>
      <c r="BR150" s="564">
        <f t="shared" si="695"/>
        <v>0</v>
      </c>
      <c r="BS150" s="564">
        <f t="shared" si="696"/>
        <v>0</v>
      </c>
      <c r="BT150" s="564">
        <f t="shared" si="697"/>
        <v>0</v>
      </c>
      <c r="BU150" s="564">
        <f t="shared" si="698"/>
        <v>0</v>
      </c>
      <c r="BV150" s="564">
        <f t="shared" si="699"/>
        <v>0</v>
      </c>
      <c r="BW150" s="564">
        <f t="shared" si="700"/>
        <v>0</v>
      </c>
      <c r="BX150" s="564">
        <f t="shared" si="701"/>
        <v>0</v>
      </c>
      <c r="BY150" s="564">
        <f t="shared" si="702"/>
        <v>0</v>
      </c>
      <c r="BZ150" s="564">
        <f t="shared" si="703"/>
        <v>0</v>
      </c>
      <c r="CA150" s="564">
        <f t="shared" si="704"/>
        <v>0</v>
      </c>
      <c r="CB150" s="564">
        <f t="shared" si="705"/>
        <v>0</v>
      </c>
      <c r="CC150" s="564">
        <f t="shared" si="706"/>
        <v>0</v>
      </c>
      <c r="CD150" s="564">
        <f t="shared" si="707"/>
        <v>0</v>
      </c>
      <c r="CE150" s="564">
        <f t="shared" si="708"/>
        <v>0</v>
      </c>
      <c r="CF150" s="564">
        <f t="shared" si="709"/>
        <v>0</v>
      </c>
      <c r="CG150" s="564">
        <f t="shared" si="710"/>
        <v>0</v>
      </c>
      <c r="CH150" s="564">
        <f t="shared" si="654"/>
        <v>0</v>
      </c>
      <c r="CI150" s="196"/>
      <c r="CJ150" s="121">
        <f t="shared" si="711"/>
        <v>0</v>
      </c>
      <c r="CK150" s="121">
        <f t="shared" si="712"/>
        <v>0</v>
      </c>
      <c r="CL150" s="121">
        <f t="shared" si="713"/>
        <v>0</v>
      </c>
      <c r="CM150" s="121">
        <f t="shared" si="714"/>
        <v>0</v>
      </c>
      <c r="CN150" s="121">
        <f t="shared" si="715"/>
        <v>0</v>
      </c>
      <c r="CO150" s="198"/>
      <c r="CP150" s="139"/>
      <c r="CQ150" s="139"/>
      <c r="CR150" s="202"/>
      <c r="CS150" s="202"/>
      <c r="CT150" s="202"/>
      <c r="CU150" s="202"/>
      <c r="CV150" s="202"/>
      <c r="CW150" s="115"/>
      <c r="CX150" s="386"/>
      <c r="CY150" s="386"/>
      <c r="CZ150" s="386"/>
      <c r="DA150" s="386"/>
      <c r="DB150" s="387"/>
      <c r="DC150" s="386"/>
      <c r="DD150" s="386"/>
      <c r="DE150" s="386"/>
      <c r="DF150" s="386"/>
      <c r="DG150" s="387"/>
      <c r="DH150" s="387"/>
      <c r="DI150" s="387"/>
      <c r="DJ150" s="387"/>
    </row>
    <row r="151" spans="1:114" s="388" customFormat="1" x14ac:dyDescent="0.2">
      <c r="A151" s="629" t="s">
        <v>694</v>
      </c>
      <c r="B151" s="139"/>
      <c r="C151" s="139"/>
      <c r="D151" s="139"/>
      <c r="E151" s="139"/>
      <c r="F151" s="556">
        <f t="shared" ref="F151:Q151" si="724">+F91</f>
        <v>0</v>
      </c>
      <c r="G151" s="556">
        <f t="shared" si="724"/>
        <v>0</v>
      </c>
      <c r="H151" s="556">
        <f t="shared" si="724"/>
        <v>0</v>
      </c>
      <c r="I151" s="556">
        <f t="shared" si="724"/>
        <v>0</v>
      </c>
      <c r="J151" s="556">
        <f t="shared" si="724"/>
        <v>0</v>
      </c>
      <c r="K151" s="556">
        <f t="shared" si="724"/>
        <v>0</v>
      </c>
      <c r="L151" s="556">
        <f t="shared" si="724"/>
        <v>1000</v>
      </c>
      <c r="M151" s="556">
        <f t="shared" si="724"/>
        <v>1000</v>
      </c>
      <c r="N151" s="556">
        <f t="shared" si="724"/>
        <v>1000</v>
      </c>
      <c r="O151" s="556">
        <f t="shared" si="724"/>
        <v>1000</v>
      </c>
      <c r="P151" s="556">
        <f t="shared" si="724"/>
        <v>1000</v>
      </c>
      <c r="Q151" s="556">
        <f t="shared" si="724"/>
        <v>1000</v>
      </c>
      <c r="R151" s="556">
        <f>+R91</f>
        <v>2000</v>
      </c>
      <c r="S151" s="556">
        <f t="shared" ref="S151:BM151" si="725">+S91</f>
        <v>2000</v>
      </c>
      <c r="T151" s="556">
        <f t="shared" si="725"/>
        <v>2000</v>
      </c>
      <c r="U151" s="556">
        <f t="shared" si="725"/>
        <v>2000</v>
      </c>
      <c r="V151" s="556">
        <f t="shared" si="725"/>
        <v>2000</v>
      </c>
      <c r="W151" s="556">
        <f t="shared" si="725"/>
        <v>2000</v>
      </c>
      <c r="X151" s="556">
        <f t="shared" si="725"/>
        <v>2000</v>
      </c>
      <c r="Y151" s="556">
        <f t="shared" si="725"/>
        <v>2000</v>
      </c>
      <c r="Z151" s="556">
        <f t="shared" si="725"/>
        <v>2000</v>
      </c>
      <c r="AA151" s="556">
        <f t="shared" si="725"/>
        <v>2000</v>
      </c>
      <c r="AB151" s="556">
        <f t="shared" si="725"/>
        <v>2000</v>
      </c>
      <c r="AC151" s="556">
        <f t="shared" si="725"/>
        <v>2000</v>
      </c>
      <c r="AD151" s="556">
        <f t="shared" si="725"/>
        <v>7500</v>
      </c>
      <c r="AE151" s="556">
        <f t="shared" si="725"/>
        <v>7500</v>
      </c>
      <c r="AF151" s="556">
        <f t="shared" si="725"/>
        <v>7500</v>
      </c>
      <c r="AG151" s="556">
        <f t="shared" si="725"/>
        <v>7500</v>
      </c>
      <c r="AH151" s="556">
        <f t="shared" si="725"/>
        <v>7500</v>
      </c>
      <c r="AI151" s="556">
        <f t="shared" si="725"/>
        <v>7500</v>
      </c>
      <c r="AJ151" s="556">
        <f t="shared" si="725"/>
        <v>7500</v>
      </c>
      <c r="AK151" s="556">
        <f t="shared" si="725"/>
        <v>7500</v>
      </c>
      <c r="AL151" s="556">
        <f t="shared" si="725"/>
        <v>7500</v>
      </c>
      <c r="AM151" s="556">
        <f t="shared" si="725"/>
        <v>7500</v>
      </c>
      <c r="AN151" s="556">
        <f t="shared" si="725"/>
        <v>7500</v>
      </c>
      <c r="AO151" s="556">
        <f t="shared" si="725"/>
        <v>7500</v>
      </c>
      <c r="AP151" s="556">
        <f t="shared" si="725"/>
        <v>9000</v>
      </c>
      <c r="AQ151" s="556">
        <f t="shared" si="725"/>
        <v>9000</v>
      </c>
      <c r="AR151" s="556">
        <f t="shared" si="725"/>
        <v>9000</v>
      </c>
      <c r="AS151" s="556">
        <f t="shared" si="725"/>
        <v>9000</v>
      </c>
      <c r="AT151" s="556">
        <f t="shared" si="725"/>
        <v>9000</v>
      </c>
      <c r="AU151" s="556">
        <f t="shared" si="725"/>
        <v>9000</v>
      </c>
      <c r="AV151" s="556">
        <f t="shared" si="725"/>
        <v>9000</v>
      </c>
      <c r="AW151" s="556">
        <f t="shared" si="725"/>
        <v>9000</v>
      </c>
      <c r="AX151" s="556">
        <f t="shared" si="725"/>
        <v>9000</v>
      </c>
      <c r="AY151" s="556">
        <f t="shared" si="725"/>
        <v>9000</v>
      </c>
      <c r="AZ151" s="556">
        <f t="shared" si="725"/>
        <v>9000</v>
      </c>
      <c r="BA151" s="556">
        <f t="shared" si="725"/>
        <v>9000</v>
      </c>
      <c r="BB151" s="556">
        <f t="shared" si="725"/>
        <v>14000</v>
      </c>
      <c r="BC151" s="556">
        <f t="shared" si="725"/>
        <v>14000</v>
      </c>
      <c r="BD151" s="556">
        <f t="shared" si="725"/>
        <v>14000</v>
      </c>
      <c r="BE151" s="556">
        <f t="shared" si="725"/>
        <v>14000</v>
      </c>
      <c r="BF151" s="556">
        <f t="shared" si="725"/>
        <v>14000</v>
      </c>
      <c r="BG151" s="556">
        <f t="shared" si="725"/>
        <v>14000</v>
      </c>
      <c r="BH151" s="556">
        <f t="shared" si="725"/>
        <v>14000</v>
      </c>
      <c r="BI151" s="556">
        <f t="shared" si="725"/>
        <v>14000</v>
      </c>
      <c r="BJ151" s="556">
        <f t="shared" si="725"/>
        <v>14000</v>
      </c>
      <c r="BK151" s="556">
        <f t="shared" si="725"/>
        <v>14000</v>
      </c>
      <c r="BL151" s="556">
        <f t="shared" si="725"/>
        <v>14000</v>
      </c>
      <c r="BM151" s="556">
        <f t="shared" si="725"/>
        <v>14000</v>
      </c>
      <c r="BN151" s="201"/>
      <c r="BO151" s="564">
        <f t="shared" si="692"/>
        <v>0</v>
      </c>
      <c r="BP151" s="564">
        <f t="shared" si="693"/>
        <v>0</v>
      </c>
      <c r="BQ151" s="564">
        <f t="shared" si="694"/>
        <v>3000</v>
      </c>
      <c r="BR151" s="564">
        <f t="shared" si="695"/>
        <v>3000</v>
      </c>
      <c r="BS151" s="564">
        <f t="shared" si="696"/>
        <v>6000</v>
      </c>
      <c r="BT151" s="564">
        <f t="shared" si="697"/>
        <v>6000</v>
      </c>
      <c r="BU151" s="564">
        <f t="shared" si="698"/>
        <v>6000</v>
      </c>
      <c r="BV151" s="564">
        <f t="shared" si="699"/>
        <v>6000</v>
      </c>
      <c r="BW151" s="564">
        <f t="shared" si="700"/>
        <v>22500</v>
      </c>
      <c r="BX151" s="564">
        <f t="shared" si="701"/>
        <v>22500</v>
      </c>
      <c r="BY151" s="564">
        <f t="shared" si="702"/>
        <v>22500</v>
      </c>
      <c r="BZ151" s="564">
        <f t="shared" si="703"/>
        <v>22500</v>
      </c>
      <c r="CA151" s="564">
        <f t="shared" si="704"/>
        <v>27000</v>
      </c>
      <c r="CB151" s="564">
        <f t="shared" si="705"/>
        <v>27000</v>
      </c>
      <c r="CC151" s="564">
        <f t="shared" si="706"/>
        <v>27000</v>
      </c>
      <c r="CD151" s="564">
        <f t="shared" si="707"/>
        <v>27000</v>
      </c>
      <c r="CE151" s="564">
        <f t="shared" si="708"/>
        <v>42000</v>
      </c>
      <c r="CF151" s="564">
        <f t="shared" si="709"/>
        <v>42000</v>
      </c>
      <c r="CG151" s="564">
        <f t="shared" si="710"/>
        <v>42000</v>
      </c>
      <c r="CH151" s="564">
        <f t="shared" si="654"/>
        <v>42000</v>
      </c>
      <c r="CI151" s="196"/>
      <c r="CJ151" s="121">
        <f t="shared" si="711"/>
        <v>6000</v>
      </c>
      <c r="CK151" s="121">
        <f t="shared" si="712"/>
        <v>24000</v>
      </c>
      <c r="CL151" s="121">
        <f t="shared" si="713"/>
        <v>90000</v>
      </c>
      <c r="CM151" s="121">
        <f t="shared" si="714"/>
        <v>108000</v>
      </c>
      <c r="CN151" s="121">
        <f t="shared" si="715"/>
        <v>168000</v>
      </c>
      <c r="CO151" s="198"/>
      <c r="CP151" s="139"/>
      <c r="CQ151" s="139"/>
      <c r="CR151" s="202"/>
      <c r="CS151" s="202"/>
      <c r="CT151" s="202"/>
      <c r="CU151" s="202"/>
      <c r="CV151" s="202"/>
      <c r="CW151" s="115"/>
      <c r="CX151" s="386"/>
      <c r="CY151" s="386"/>
      <c r="CZ151" s="386"/>
      <c r="DA151" s="386"/>
      <c r="DB151" s="387"/>
      <c r="DC151" s="386"/>
      <c r="DD151" s="386"/>
      <c r="DE151" s="386"/>
      <c r="DF151" s="386"/>
      <c r="DG151" s="387"/>
      <c r="DH151" s="387"/>
      <c r="DI151" s="387"/>
      <c r="DJ151" s="387"/>
    </row>
    <row r="152" spans="1:114" s="388" customFormat="1" x14ac:dyDescent="0.2">
      <c r="A152" s="629" t="s">
        <v>678</v>
      </c>
      <c r="B152" s="139"/>
      <c r="C152" s="139"/>
      <c r="D152" s="139"/>
      <c r="E152" s="139"/>
      <c r="F152" s="556">
        <f t="shared" ref="F152:Q152" si="726">+F94</f>
        <v>0</v>
      </c>
      <c r="G152" s="556">
        <f t="shared" si="726"/>
        <v>0</v>
      </c>
      <c r="H152" s="556">
        <f t="shared" si="726"/>
        <v>0</v>
      </c>
      <c r="I152" s="556">
        <f t="shared" si="726"/>
        <v>0</v>
      </c>
      <c r="J152" s="556">
        <f t="shared" si="726"/>
        <v>0</v>
      </c>
      <c r="K152" s="556">
        <f t="shared" si="726"/>
        <v>0</v>
      </c>
      <c r="L152" s="556">
        <f t="shared" si="726"/>
        <v>0</v>
      </c>
      <c r="M152" s="556">
        <f t="shared" si="726"/>
        <v>0</v>
      </c>
      <c r="N152" s="556">
        <f t="shared" si="726"/>
        <v>0</v>
      </c>
      <c r="O152" s="556">
        <f t="shared" si="726"/>
        <v>0</v>
      </c>
      <c r="P152" s="556">
        <f t="shared" si="726"/>
        <v>0</v>
      </c>
      <c r="Q152" s="556">
        <f t="shared" si="726"/>
        <v>0</v>
      </c>
      <c r="R152" s="556">
        <f>+R94</f>
        <v>0</v>
      </c>
      <c r="S152" s="556">
        <f t="shared" ref="S152:BM152" si="727">+S94</f>
        <v>0</v>
      </c>
      <c r="T152" s="556">
        <f t="shared" si="727"/>
        <v>10000</v>
      </c>
      <c r="U152" s="556">
        <f t="shared" si="727"/>
        <v>10000</v>
      </c>
      <c r="V152" s="556">
        <f t="shared" si="727"/>
        <v>10000</v>
      </c>
      <c r="W152" s="556">
        <f t="shared" si="727"/>
        <v>10000</v>
      </c>
      <c r="X152" s="556">
        <f t="shared" si="727"/>
        <v>10000</v>
      </c>
      <c r="Y152" s="556">
        <f t="shared" si="727"/>
        <v>10000</v>
      </c>
      <c r="Z152" s="556">
        <f t="shared" si="727"/>
        <v>10000</v>
      </c>
      <c r="AA152" s="556">
        <f t="shared" si="727"/>
        <v>10000</v>
      </c>
      <c r="AB152" s="556">
        <f t="shared" si="727"/>
        <v>0</v>
      </c>
      <c r="AC152" s="556">
        <f t="shared" si="727"/>
        <v>0</v>
      </c>
      <c r="AD152" s="556">
        <f t="shared" si="727"/>
        <v>0</v>
      </c>
      <c r="AE152" s="556">
        <f t="shared" si="727"/>
        <v>0</v>
      </c>
      <c r="AF152" s="556">
        <f t="shared" si="727"/>
        <v>18000</v>
      </c>
      <c r="AG152" s="556">
        <f t="shared" si="727"/>
        <v>18000</v>
      </c>
      <c r="AH152" s="556">
        <f t="shared" si="727"/>
        <v>18000</v>
      </c>
      <c r="AI152" s="556">
        <f t="shared" si="727"/>
        <v>18000</v>
      </c>
      <c r="AJ152" s="556">
        <f t="shared" si="727"/>
        <v>18000</v>
      </c>
      <c r="AK152" s="556">
        <f t="shared" si="727"/>
        <v>18000</v>
      </c>
      <c r="AL152" s="556">
        <f t="shared" si="727"/>
        <v>18000</v>
      </c>
      <c r="AM152" s="556">
        <f t="shared" si="727"/>
        <v>18000</v>
      </c>
      <c r="AN152" s="556">
        <f t="shared" si="727"/>
        <v>0</v>
      </c>
      <c r="AO152" s="556">
        <f t="shared" si="727"/>
        <v>0</v>
      </c>
      <c r="AP152" s="556">
        <f t="shared" si="727"/>
        <v>0</v>
      </c>
      <c r="AQ152" s="556">
        <f t="shared" si="727"/>
        <v>0</v>
      </c>
      <c r="AR152" s="556">
        <f t="shared" si="727"/>
        <v>30000</v>
      </c>
      <c r="AS152" s="556">
        <f t="shared" si="727"/>
        <v>30000</v>
      </c>
      <c r="AT152" s="556">
        <f t="shared" si="727"/>
        <v>30000</v>
      </c>
      <c r="AU152" s="556">
        <f t="shared" si="727"/>
        <v>30000</v>
      </c>
      <c r="AV152" s="556">
        <f t="shared" si="727"/>
        <v>30000</v>
      </c>
      <c r="AW152" s="556">
        <f t="shared" si="727"/>
        <v>30000</v>
      </c>
      <c r="AX152" s="556">
        <f t="shared" si="727"/>
        <v>30000</v>
      </c>
      <c r="AY152" s="556">
        <f t="shared" si="727"/>
        <v>30000</v>
      </c>
      <c r="AZ152" s="556">
        <f t="shared" si="727"/>
        <v>0</v>
      </c>
      <c r="BA152" s="556">
        <f t="shared" si="727"/>
        <v>0</v>
      </c>
      <c r="BB152" s="556">
        <f t="shared" si="727"/>
        <v>0</v>
      </c>
      <c r="BC152" s="556">
        <f t="shared" si="727"/>
        <v>0</v>
      </c>
      <c r="BD152" s="556">
        <f t="shared" si="727"/>
        <v>50000</v>
      </c>
      <c r="BE152" s="556">
        <f t="shared" si="727"/>
        <v>50000</v>
      </c>
      <c r="BF152" s="556">
        <f t="shared" si="727"/>
        <v>50000</v>
      </c>
      <c r="BG152" s="556">
        <f t="shared" si="727"/>
        <v>50000</v>
      </c>
      <c r="BH152" s="556">
        <f t="shared" si="727"/>
        <v>50000</v>
      </c>
      <c r="BI152" s="556">
        <f t="shared" si="727"/>
        <v>50000</v>
      </c>
      <c r="BJ152" s="556">
        <f t="shared" si="727"/>
        <v>50000</v>
      </c>
      <c r="BK152" s="556">
        <f t="shared" si="727"/>
        <v>50000</v>
      </c>
      <c r="BL152" s="556">
        <f t="shared" si="727"/>
        <v>0</v>
      </c>
      <c r="BM152" s="556">
        <f t="shared" si="727"/>
        <v>0</v>
      </c>
      <c r="BN152" s="201"/>
      <c r="BO152" s="564">
        <f t="shared" si="692"/>
        <v>0</v>
      </c>
      <c r="BP152" s="564">
        <f t="shared" si="693"/>
        <v>0</v>
      </c>
      <c r="BQ152" s="564">
        <f t="shared" si="694"/>
        <v>0</v>
      </c>
      <c r="BR152" s="564">
        <f t="shared" si="695"/>
        <v>0</v>
      </c>
      <c r="BS152" s="564">
        <f t="shared" si="696"/>
        <v>10000</v>
      </c>
      <c r="BT152" s="564">
        <f t="shared" si="697"/>
        <v>30000</v>
      </c>
      <c r="BU152" s="564">
        <f t="shared" si="698"/>
        <v>30000</v>
      </c>
      <c r="BV152" s="564">
        <f t="shared" si="699"/>
        <v>10000</v>
      </c>
      <c r="BW152" s="564">
        <f t="shared" si="700"/>
        <v>18000</v>
      </c>
      <c r="BX152" s="564">
        <f t="shared" si="701"/>
        <v>54000</v>
      </c>
      <c r="BY152" s="564">
        <f t="shared" si="702"/>
        <v>54000</v>
      </c>
      <c r="BZ152" s="564">
        <f t="shared" si="703"/>
        <v>18000</v>
      </c>
      <c r="CA152" s="564">
        <f t="shared" si="704"/>
        <v>30000</v>
      </c>
      <c r="CB152" s="564">
        <f t="shared" si="705"/>
        <v>90000</v>
      </c>
      <c r="CC152" s="564">
        <f t="shared" si="706"/>
        <v>90000</v>
      </c>
      <c r="CD152" s="564">
        <f t="shared" si="707"/>
        <v>30000</v>
      </c>
      <c r="CE152" s="564">
        <f t="shared" si="708"/>
        <v>50000</v>
      </c>
      <c r="CF152" s="564">
        <f t="shared" si="709"/>
        <v>150000</v>
      </c>
      <c r="CG152" s="564">
        <f t="shared" si="710"/>
        <v>150000</v>
      </c>
      <c r="CH152" s="564">
        <f t="shared" si="654"/>
        <v>50000</v>
      </c>
      <c r="CI152" s="196"/>
      <c r="CJ152" s="121">
        <f t="shared" si="711"/>
        <v>0</v>
      </c>
      <c r="CK152" s="121">
        <f t="shared" si="712"/>
        <v>80000</v>
      </c>
      <c r="CL152" s="121">
        <f t="shared" si="713"/>
        <v>144000</v>
      </c>
      <c r="CM152" s="121">
        <f t="shared" si="714"/>
        <v>240000</v>
      </c>
      <c r="CN152" s="121">
        <f t="shared" si="715"/>
        <v>400000</v>
      </c>
      <c r="CO152" s="198"/>
      <c r="CP152" s="139"/>
      <c r="CQ152" s="139"/>
      <c r="CR152" s="202"/>
      <c r="CS152" s="202"/>
      <c r="CT152" s="202"/>
      <c r="CU152" s="202"/>
      <c r="CV152" s="202"/>
      <c r="CW152" s="115"/>
      <c r="CX152" s="386"/>
      <c r="CY152" s="386"/>
      <c r="CZ152" s="386"/>
      <c r="DA152" s="386"/>
      <c r="DB152" s="387"/>
      <c r="DC152" s="386"/>
      <c r="DD152" s="386"/>
      <c r="DE152" s="386"/>
      <c r="DF152" s="386"/>
      <c r="DG152" s="387"/>
      <c r="DH152" s="387"/>
      <c r="DI152" s="387"/>
      <c r="DJ152" s="387"/>
    </row>
    <row r="153" spans="1:114" s="388" customFormat="1" x14ac:dyDescent="0.2">
      <c r="A153" s="629" t="s">
        <v>680</v>
      </c>
      <c r="B153" s="139"/>
      <c r="C153" s="139"/>
      <c r="D153" s="139"/>
      <c r="E153" s="139"/>
      <c r="F153" s="556">
        <f t="shared" ref="F153:Q153" si="728">+F97</f>
        <v>0</v>
      </c>
      <c r="G153" s="556">
        <f t="shared" si="728"/>
        <v>0</v>
      </c>
      <c r="H153" s="556">
        <f t="shared" si="728"/>
        <v>0</v>
      </c>
      <c r="I153" s="556">
        <f t="shared" si="728"/>
        <v>0</v>
      </c>
      <c r="J153" s="556">
        <f t="shared" si="728"/>
        <v>0</v>
      </c>
      <c r="K153" s="556">
        <f t="shared" si="728"/>
        <v>0</v>
      </c>
      <c r="L153" s="556">
        <f t="shared" si="728"/>
        <v>0</v>
      </c>
      <c r="M153" s="556">
        <f t="shared" si="728"/>
        <v>0</v>
      </c>
      <c r="N153" s="556">
        <f t="shared" si="728"/>
        <v>0</v>
      </c>
      <c r="O153" s="556">
        <f t="shared" si="728"/>
        <v>0</v>
      </c>
      <c r="P153" s="556">
        <f t="shared" si="728"/>
        <v>0</v>
      </c>
      <c r="Q153" s="556">
        <f t="shared" si="728"/>
        <v>0</v>
      </c>
      <c r="R153" s="556">
        <f>+R97</f>
        <v>1000</v>
      </c>
      <c r="S153" s="556">
        <f t="shared" ref="S153:BM153" si="729">+S97</f>
        <v>1000</v>
      </c>
      <c r="T153" s="556">
        <f t="shared" si="729"/>
        <v>1000</v>
      </c>
      <c r="U153" s="556">
        <f t="shared" si="729"/>
        <v>1000</v>
      </c>
      <c r="V153" s="556">
        <f t="shared" si="729"/>
        <v>1000</v>
      </c>
      <c r="W153" s="556">
        <f t="shared" si="729"/>
        <v>1000</v>
      </c>
      <c r="X153" s="556">
        <f t="shared" si="729"/>
        <v>1000</v>
      </c>
      <c r="Y153" s="556">
        <f t="shared" si="729"/>
        <v>1000</v>
      </c>
      <c r="Z153" s="556">
        <f t="shared" si="729"/>
        <v>1000</v>
      </c>
      <c r="AA153" s="556">
        <f t="shared" si="729"/>
        <v>1000</v>
      </c>
      <c r="AB153" s="556">
        <f t="shared" si="729"/>
        <v>1000</v>
      </c>
      <c r="AC153" s="556">
        <f t="shared" si="729"/>
        <v>1000</v>
      </c>
      <c r="AD153" s="556">
        <f t="shared" si="729"/>
        <v>2500</v>
      </c>
      <c r="AE153" s="556">
        <f t="shared" si="729"/>
        <v>2500</v>
      </c>
      <c r="AF153" s="556">
        <f t="shared" si="729"/>
        <v>2500</v>
      </c>
      <c r="AG153" s="556">
        <f t="shared" si="729"/>
        <v>2500</v>
      </c>
      <c r="AH153" s="556">
        <f t="shared" si="729"/>
        <v>2500</v>
      </c>
      <c r="AI153" s="556">
        <f t="shared" si="729"/>
        <v>2500</v>
      </c>
      <c r="AJ153" s="556">
        <f t="shared" si="729"/>
        <v>2500</v>
      </c>
      <c r="AK153" s="556">
        <f t="shared" si="729"/>
        <v>2500</v>
      </c>
      <c r="AL153" s="556">
        <f t="shared" si="729"/>
        <v>2500</v>
      </c>
      <c r="AM153" s="556">
        <f t="shared" si="729"/>
        <v>2500</v>
      </c>
      <c r="AN153" s="556">
        <f t="shared" si="729"/>
        <v>2500</v>
      </c>
      <c r="AO153" s="556">
        <f t="shared" si="729"/>
        <v>2500</v>
      </c>
      <c r="AP153" s="556">
        <f t="shared" si="729"/>
        <v>3000</v>
      </c>
      <c r="AQ153" s="556">
        <f t="shared" si="729"/>
        <v>3000</v>
      </c>
      <c r="AR153" s="556">
        <f t="shared" si="729"/>
        <v>3000</v>
      </c>
      <c r="AS153" s="556">
        <f t="shared" si="729"/>
        <v>3000</v>
      </c>
      <c r="AT153" s="556">
        <f t="shared" si="729"/>
        <v>3000</v>
      </c>
      <c r="AU153" s="556">
        <f t="shared" si="729"/>
        <v>3000</v>
      </c>
      <c r="AV153" s="556">
        <f t="shared" si="729"/>
        <v>3000</v>
      </c>
      <c r="AW153" s="556">
        <f t="shared" si="729"/>
        <v>3000</v>
      </c>
      <c r="AX153" s="556">
        <f t="shared" si="729"/>
        <v>3000</v>
      </c>
      <c r="AY153" s="556">
        <f t="shared" si="729"/>
        <v>3000</v>
      </c>
      <c r="AZ153" s="556">
        <f t="shared" si="729"/>
        <v>3000</v>
      </c>
      <c r="BA153" s="556">
        <f t="shared" si="729"/>
        <v>3000</v>
      </c>
      <c r="BB153" s="556">
        <f t="shared" si="729"/>
        <v>6000</v>
      </c>
      <c r="BC153" s="556">
        <f t="shared" si="729"/>
        <v>6000</v>
      </c>
      <c r="BD153" s="556">
        <f t="shared" si="729"/>
        <v>6000</v>
      </c>
      <c r="BE153" s="556">
        <f t="shared" si="729"/>
        <v>6000</v>
      </c>
      <c r="BF153" s="556">
        <f t="shared" si="729"/>
        <v>6000</v>
      </c>
      <c r="BG153" s="556">
        <f t="shared" si="729"/>
        <v>6000</v>
      </c>
      <c r="BH153" s="556">
        <f t="shared" si="729"/>
        <v>6000</v>
      </c>
      <c r="BI153" s="556">
        <f t="shared" si="729"/>
        <v>6000</v>
      </c>
      <c r="BJ153" s="556">
        <f t="shared" si="729"/>
        <v>6000</v>
      </c>
      <c r="BK153" s="556">
        <f t="shared" si="729"/>
        <v>6000</v>
      </c>
      <c r="BL153" s="556">
        <f t="shared" si="729"/>
        <v>6000</v>
      </c>
      <c r="BM153" s="556">
        <f t="shared" si="729"/>
        <v>6000</v>
      </c>
      <c r="BN153" s="201"/>
      <c r="BO153" s="564">
        <f t="shared" si="692"/>
        <v>0</v>
      </c>
      <c r="BP153" s="564">
        <f t="shared" si="693"/>
        <v>0</v>
      </c>
      <c r="BQ153" s="564">
        <f t="shared" si="694"/>
        <v>0</v>
      </c>
      <c r="BR153" s="564">
        <f t="shared" si="695"/>
        <v>0</v>
      </c>
      <c r="BS153" s="564">
        <f t="shared" si="696"/>
        <v>3000</v>
      </c>
      <c r="BT153" s="564">
        <f t="shared" si="697"/>
        <v>3000</v>
      </c>
      <c r="BU153" s="564">
        <f t="shared" si="698"/>
        <v>3000</v>
      </c>
      <c r="BV153" s="564">
        <f t="shared" si="699"/>
        <v>3000</v>
      </c>
      <c r="BW153" s="564">
        <f t="shared" si="700"/>
        <v>7500</v>
      </c>
      <c r="BX153" s="564">
        <f t="shared" si="701"/>
        <v>7500</v>
      </c>
      <c r="BY153" s="564">
        <f t="shared" si="702"/>
        <v>7500</v>
      </c>
      <c r="BZ153" s="564">
        <f t="shared" si="703"/>
        <v>7500</v>
      </c>
      <c r="CA153" s="564">
        <f t="shared" si="704"/>
        <v>9000</v>
      </c>
      <c r="CB153" s="564">
        <f t="shared" si="705"/>
        <v>9000</v>
      </c>
      <c r="CC153" s="564">
        <f t="shared" si="706"/>
        <v>9000</v>
      </c>
      <c r="CD153" s="564">
        <f t="shared" si="707"/>
        <v>9000</v>
      </c>
      <c r="CE153" s="564">
        <f t="shared" si="708"/>
        <v>18000</v>
      </c>
      <c r="CF153" s="564">
        <f t="shared" si="709"/>
        <v>18000</v>
      </c>
      <c r="CG153" s="564">
        <f t="shared" si="710"/>
        <v>18000</v>
      </c>
      <c r="CH153" s="564">
        <f t="shared" si="654"/>
        <v>18000</v>
      </c>
      <c r="CI153" s="196"/>
      <c r="CJ153" s="121">
        <f t="shared" si="711"/>
        <v>0</v>
      </c>
      <c r="CK153" s="121">
        <f t="shared" si="712"/>
        <v>12000</v>
      </c>
      <c r="CL153" s="121">
        <f t="shared" si="713"/>
        <v>30000</v>
      </c>
      <c r="CM153" s="121">
        <f t="shared" si="714"/>
        <v>36000</v>
      </c>
      <c r="CN153" s="121">
        <f t="shared" si="715"/>
        <v>72000</v>
      </c>
      <c r="CO153" s="198"/>
      <c r="CP153" s="139"/>
      <c r="CQ153" s="139"/>
      <c r="CR153" s="202"/>
      <c r="CS153" s="202"/>
      <c r="CT153" s="202"/>
      <c r="CU153" s="202"/>
      <c r="CV153" s="202"/>
      <c r="CW153" s="115"/>
      <c r="CX153" s="386"/>
      <c r="CY153" s="386"/>
      <c r="CZ153" s="386"/>
      <c r="DA153" s="386"/>
      <c r="DB153" s="387"/>
      <c r="DC153" s="386"/>
      <c r="DD153" s="386"/>
      <c r="DE153" s="386"/>
      <c r="DF153" s="386"/>
      <c r="DG153" s="387"/>
      <c r="DH153" s="387"/>
      <c r="DI153" s="387"/>
      <c r="DJ153" s="387"/>
    </row>
    <row r="154" spans="1:114" s="388" customFormat="1" x14ac:dyDescent="0.2">
      <c r="A154" s="629" t="s">
        <v>634</v>
      </c>
      <c r="B154" s="139"/>
      <c r="C154" s="139"/>
      <c r="D154" s="139"/>
      <c r="E154" s="139"/>
      <c r="F154" s="556">
        <f t="shared" ref="F154:Q154" si="730">+F100</f>
        <v>0</v>
      </c>
      <c r="G154" s="556">
        <f t="shared" si="730"/>
        <v>0</v>
      </c>
      <c r="H154" s="556">
        <f t="shared" si="730"/>
        <v>0</v>
      </c>
      <c r="I154" s="556">
        <f t="shared" si="730"/>
        <v>0</v>
      </c>
      <c r="J154" s="556">
        <f t="shared" si="730"/>
        <v>0</v>
      </c>
      <c r="K154" s="556">
        <f t="shared" si="730"/>
        <v>0</v>
      </c>
      <c r="L154" s="556">
        <f t="shared" si="730"/>
        <v>0</v>
      </c>
      <c r="M154" s="556">
        <f t="shared" si="730"/>
        <v>0</v>
      </c>
      <c r="N154" s="556">
        <f t="shared" si="730"/>
        <v>0</v>
      </c>
      <c r="O154" s="556">
        <f t="shared" si="730"/>
        <v>0</v>
      </c>
      <c r="P154" s="556">
        <f t="shared" si="730"/>
        <v>0</v>
      </c>
      <c r="Q154" s="556">
        <f t="shared" si="730"/>
        <v>0</v>
      </c>
      <c r="R154" s="556">
        <f>+R100</f>
        <v>0</v>
      </c>
      <c r="S154" s="556">
        <f t="shared" ref="S154:BM154" si="731">+S100</f>
        <v>0</v>
      </c>
      <c r="T154" s="556">
        <f t="shared" si="731"/>
        <v>0</v>
      </c>
      <c r="U154" s="556">
        <f t="shared" si="731"/>
        <v>0</v>
      </c>
      <c r="V154" s="556">
        <f t="shared" si="731"/>
        <v>0</v>
      </c>
      <c r="W154" s="556">
        <f t="shared" si="731"/>
        <v>0</v>
      </c>
      <c r="X154" s="556">
        <f t="shared" si="731"/>
        <v>0</v>
      </c>
      <c r="Y154" s="556">
        <f t="shared" si="731"/>
        <v>0</v>
      </c>
      <c r="Z154" s="556">
        <f t="shared" si="731"/>
        <v>0</v>
      </c>
      <c r="AA154" s="556">
        <f t="shared" si="731"/>
        <v>0</v>
      </c>
      <c r="AB154" s="556">
        <f t="shared" si="731"/>
        <v>0</v>
      </c>
      <c r="AC154" s="556">
        <f t="shared" si="731"/>
        <v>0</v>
      </c>
      <c r="AD154" s="556">
        <f t="shared" si="731"/>
        <v>6000</v>
      </c>
      <c r="AE154" s="556">
        <f t="shared" si="731"/>
        <v>6000</v>
      </c>
      <c r="AF154" s="556">
        <f t="shared" si="731"/>
        <v>6000</v>
      </c>
      <c r="AG154" s="556">
        <f t="shared" si="731"/>
        <v>6000</v>
      </c>
      <c r="AH154" s="556">
        <f t="shared" si="731"/>
        <v>6000</v>
      </c>
      <c r="AI154" s="556">
        <f t="shared" si="731"/>
        <v>6000</v>
      </c>
      <c r="AJ154" s="556">
        <f t="shared" si="731"/>
        <v>6000</v>
      </c>
      <c r="AK154" s="556">
        <f t="shared" si="731"/>
        <v>6000</v>
      </c>
      <c r="AL154" s="556">
        <f t="shared" si="731"/>
        <v>6000</v>
      </c>
      <c r="AM154" s="556">
        <f t="shared" si="731"/>
        <v>6000</v>
      </c>
      <c r="AN154" s="556">
        <f t="shared" si="731"/>
        <v>6000</v>
      </c>
      <c r="AO154" s="556">
        <f t="shared" si="731"/>
        <v>6000</v>
      </c>
      <c r="AP154" s="556">
        <f t="shared" si="731"/>
        <v>12000</v>
      </c>
      <c r="AQ154" s="556">
        <f t="shared" si="731"/>
        <v>12000</v>
      </c>
      <c r="AR154" s="556">
        <f t="shared" si="731"/>
        <v>12000</v>
      </c>
      <c r="AS154" s="556">
        <f t="shared" si="731"/>
        <v>12000</v>
      </c>
      <c r="AT154" s="556">
        <f t="shared" si="731"/>
        <v>12000</v>
      </c>
      <c r="AU154" s="556">
        <f t="shared" si="731"/>
        <v>12000</v>
      </c>
      <c r="AV154" s="556">
        <f t="shared" si="731"/>
        <v>12000</v>
      </c>
      <c r="AW154" s="556">
        <f t="shared" si="731"/>
        <v>12000</v>
      </c>
      <c r="AX154" s="556">
        <f t="shared" si="731"/>
        <v>12000</v>
      </c>
      <c r="AY154" s="556">
        <f t="shared" si="731"/>
        <v>12000</v>
      </c>
      <c r="AZ154" s="556">
        <f t="shared" si="731"/>
        <v>12000</v>
      </c>
      <c r="BA154" s="556">
        <f t="shared" si="731"/>
        <v>12000</v>
      </c>
      <c r="BB154" s="556">
        <f t="shared" si="731"/>
        <v>20000</v>
      </c>
      <c r="BC154" s="556">
        <f t="shared" si="731"/>
        <v>20000</v>
      </c>
      <c r="BD154" s="556">
        <f t="shared" si="731"/>
        <v>20000</v>
      </c>
      <c r="BE154" s="556">
        <f t="shared" si="731"/>
        <v>20000</v>
      </c>
      <c r="BF154" s="556">
        <f t="shared" si="731"/>
        <v>20000</v>
      </c>
      <c r="BG154" s="556">
        <f t="shared" si="731"/>
        <v>20000</v>
      </c>
      <c r="BH154" s="556">
        <f t="shared" si="731"/>
        <v>20000</v>
      </c>
      <c r="BI154" s="556">
        <f t="shared" si="731"/>
        <v>20000</v>
      </c>
      <c r="BJ154" s="556">
        <f t="shared" si="731"/>
        <v>20000</v>
      </c>
      <c r="BK154" s="556">
        <f t="shared" si="731"/>
        <v>20000</v>
      </c>
      <c r="BL154" s="556">
        <f t="shared" si="731"/>
        <v>20000</v>
      </c>
      <c r="BM154" s="556">
        <f t="shared" si="731"/>
        <v>20000</v>
      </c>
      <c r="BN154" s="201"/>
      <c r="BO154" s="564">
        <f t="shared" si="692"/>
        <v>0</v>
      </c>
      <c r="BP154" s="564">
        <f t="shared" si="693"/>
        <v>0</v>
      </c>
      <c r="BQ154" s="564">
        <f t="shared" si="694"/>
        <v>0</v>
      </c>
      <c r="BR154" s="564">
        <f t="shared" si="695"/>
        <v>0</v>
      </c>
      <c r="BS154" s="564">
        <f t="shared" si="696"/>
        <v>0</v>
      </c>
      <c r="BT154" s="564">
        <f t="shared" si="697"/>
        <v>0</v>
      </c>
      <c r="BU154" s="564">
        <f t="shared" si="698"/>
        <v>0</v>
      </c>
      <c r="BV154" s="564">
        <f t="shared" si="699"/>
        <v>0</v>
      </c>
      <c r="BW154" s="564">
        <f t="shared" si="700"/>
        <v>18000</v>
      </c>
      <c r="BX154" s="564">
        <f t="shared" si="701"/>
        <v>18000</v>
      </c>
      <c r="BY154" s="564">
        <f t="shared" si="702"/>
        <v>18000</v>
      </c>
      <c r="BZ154" s="564">
        <f t="shared" si="703"/>
        <v>18000</v>
      </c>
      <c r="CA154" s="564">
        <f t="shared" si="704"/>
        <v>36000</v>
      </c>
      <c r="CB154" s="564">
        <f t="shared" si="705"/>
        <v>36000</v>
      </c>
      <c r="CC154" s="564">
        <f t="shared" si="706"/>
        <v>36000</v>
      </c>
      <c r="CD154" s="564">
        <f t="shared" si="707"/>
        <v>36000</v>
      </c>
      <c r="CE154" s="564">
        <f t="shared" si="708"/>
        <v>60000</v>
      </c>
      <c r="CF154" s="564">
        <f t="shared" si="709"/>
        <v>60000</v>
      </c>
      <c r="CG154" s="564">
        <f t="shared" si="710"/>
        <v>60000</v>
      </c>
      <c r="CH154" s="564">
        <f t="shared" si="654"/>
        <v>60000</v>
      </c>
      <c r="CI154" s="196"/>
      <c r="CJ154" s="121">
        <f t="shared" si="711"/>
        <v>0</v>
      </c>
      <c r="CK154" s="121">
        <f t="shared" si="712"/>
        <v>0</v>
      </c>
      <c r="CL154" s="121">
        <f t="shared" si="713"/>
        <v>72000</v>
      </c>
      <c r="CM154" s="121">
        <f t="shared" si="714"/>
        <v>144000</v>
      </c>
      <c r="CN154" s="121">
        <f t="shared" si="715"/>
        <v>240000</v>
      </c>
      <c r="CO154" s="198"/>
      <c r="CP154" s="139"/>
      <c r="CQ154" s="139"/>
      <c r="CR154" s="202"/>
      <c r="CS154" s="202"/>
      <c r="CT154" s="202"/>
      <c r="CU154" s="202"/>
      <c r="CV154" s="202"/>
      <c r="CW154" s="115"/>
      <c r="CX154" s="386"/>
      <c r="CY154" s="386"/>
      <c r="CZ154" s="386"/>
      <c r="DA154" s="386"/>
      <c r="DB154" s="387"/>
      <c r="DC154" s="386"/>
      <c r="DD154" s="386"/>
      <c r="DE154" s="386"/>
      <c r="DF154" s="386"/>
      <c r="DG154" s="387"/>
      <c r="DH154" s="387"/>
      <c r="DI154" s="387"/>
      <c r="DJ154" s="387"/>
    </row>
    <row r="155" spans="1:114" s="388" customFormat="1" x14ac:dyDescent="0.2">
      <c r="A155" s="629" t="str">
        <f>+A103</f>
        <v>Data Revenue</v>
      </c>
      <c r="B155" s="139"/>
      <c r="C155" s="139"/>
      <c r="D155" s="139"/>
      <c r="E155" s="139"/>
      <c r="F155" s="556">
        <f t="shared" ref="F155:Q155" si="732">+F103</f>
        <v>0</v>
      </c>
      <c r="G155" s="556">
        <f t="shared" si="732"/>
        <v>0</v>
      </c>
      <c r="H155" s="556">
        <f t="shared" si="732"/>
        <v>0</v>
      </c>
      <c r="I155" s="556">
        <f t="shared" si="732"/>
        <v>0</v>
      </c>
      <c r="J155" s="556">
        <f t="shared" si="732"/>
        <v>0</v>
      </c>
      <c r="K155" s="556">
        <f t="shared" si="732"/>
        <v>0</v>
      </c>
      <c r="L155" s="556">
        <f t="shared" si="732"/>
        <v>0</v>
      </c>
      <c r="M155" s="556">
        <f t="shared" si="732"/>
        <v>0</v>
      </c>
      <c r="N155" s="556">
        <f t="shared" si="732"/>
        <v>0</v>
      </c>
      <c r="O155" s="556">
        <f t="shared" si="732"/>
        <v>0</v>
      </c>
      <c r="P155" s="556">
        <f t="shared" si="732"/>
        <v>0</v>
      </c>
      <c r="Q155" s="556">
        <f t="shared" si="732"/>
        <v>0</v>
      </c>
      <c r="R155" s="556">
        <f>+R103</f>
        <v>0</v>
      </c>
      <c r="S155" s="556">
        <f t="shared" ref="S155:BM155" si="733">+S103</f>
        <v>0</v>
      </c>
      <c r="T155" s="556">
        <f t="shared" si="733"/>
        <v>0</v>
      </c>
      <c r="U155" s="556">
        <f t="shared" si="733"/>
        <v>0</v>
      </c>
      <c r="V155" s="556">
        <f t="shared" si="733"/>
        <v>0</v>
      </c>
      <c r="W155" s="556">
        <f t="shared" si="733"/>
        <v>0</v>
      </c>
      <c r="X155" s="556">
        <f t="shared" si="733"/>
        <v>0</v>
      </c>
      <c r="Y155" s="556">
        <f t="shared" si="733"/>
        <v>0</v>
      </c>
      <c r="Z155" s="556">
        <f t="shared" si="733"/>
        <v>0</v>
      </c>
      <c r="AA155" s="556">
        <f t="shared" si="733"/>
        <v>0</v>
      </c>
      <c r="AB155" s="556">
        <f t="shared" si="733"/>
        <v>0</v>
      </c>
      <c r="AC155" s="556">
        <f t="shared" si="733"/>
        <v>0</v>
      </c>
      <c r="AD155" s="556">
        <f t="shared" si="733"/>
        <v>0</v>
      </c>
      <c r="AE155" s="556">
        <f t="shared" si="733"/>
        <v>0</v>
      </c>
      <c r="AF155" s="556">
        <f t="shared" si="733"/>
        <v>0</v>
      </c>
      <c r="AG155" s="556">
        <f t="shared" si="733"/>
        <v>0</v>
      </c>
      <c r="AH155" s="556">
        <f t="shared" si="733"/>
        <v>0</v>
      </c>
      <c r="AI155" s="556">
        <f t="shared" si="733"/>
        <v>0</v>
      </c>
      <c r="AJ155" s="556">
        <f t="shared" si="733"/>
        <v>0</v>
      </c>
      <c r="AK155" s="556">
        <f t="shared" si="733"/>
        <v>0</v>
      </c>
      <c r="AL155" s="556">
        <f t="shared" si="733"/>
        <v>0</v>
      </c>
      <c r="AM155" s="556">
        <f t="shared" si="733"/>
        <v>0</v>
      </c>
      <c r="AN155" s="556">
        <f t="shared" si="733"/>
        <v>0</v>
      </c>
      <c r="AO155" s="556">
        <f t="shared" si="733"/>
        <v>0</v>
      </c>
      <c r="AP155" s="556">
        <f t="shared" si="733"/>
        <v>0</v>
      </c>
      <c r="AQ155" s="556">
        <f t="shared" si="733"/>
        <v>0</v>
      </c>
      <c r="AR155" s="556">
        <f t="shared" si="733"/>
        <v>0</v>
      </c>
      <c r="AS155" s="556">
        <f t="shared" si="733"/>
        <v>0</v>
      </c>
      <c r="AT155" s="556">
        <f t="shared" si="733"/>
        <v>0</v>
      </c>
      <c r="AU155" s="556">
        <f t="shared" si="733"/>
        <v>0</v>
      </c>
      <c r="AV155" s="556">
        <f t="shared" si="733"/>
        <v>0</v>
      </c>
      <c r="AW155" s="556">
        <f t="shared" si="733"/>
        <v>0</v>
      </c>
      <c r="AX155" s="556">
        <f t="shared" si="733"/>
        <v>0</v>
      </c>
      <c r="AY155" s="556">
        <f t="shared" si="733"/>
        <v>0</v>
      </c>
      <c r="AZ155" s="556">
        <f t="shared" si="733"/>
        <v>0</v>
      </c>
      <c r="BA155" s="556">
        <f t="shared" si="733"/>
        <v>0</v>
      </c>
      <c r="BB155" s="556">
        <f t="shared" si="733"/>
        <v>0</v>
      </c>
      <c r="BC155" s="556">
        <f t="shared" si="733"/>
        <v>0</v>
      </c>
      <c r="BD155" s="556">
        <f t="shared" si="733"/>
        <v>0</v>
      </c>
      <c r="BE155" s="556">
        <f t="shared" si="733"/>
        <v>0</v>
      </c>
      <c r="BF155" s="556">
        <f t="shared" si="733"/>
        <v>0</v>
      </c>
      <c r="BG155" s="556">
        <f t="shared" si="733"/>
        <v>0</v>
      </c>
      <c r="BH155" s="556">
        <f t="shared" si="733"/>
        <v>0</v>
      </c>
      <c r="BI155" s="556">
        <f t="shared" si="733"/>
        <v>0</v>
      </c>
      <c r="BJ155" s="556">
        <f t="shared" si="733"/>
        <v>0</v>
      </c>
      <c r="BK155" s="556">
        <f t="shared" si="733"/>
        <v>0</v>
      </c>
      <c r="BL155" s="556">
        <f t="shared" si="733"/>
        <v>0</v>
      </c>
      <c r="BM155" s="556">
        <f t="shared" si="733"/>
        <v>0</v>
      </c>
      <c r="BN155" s="201"/>
      <c r="BO155" s="564">
        <f t="shared" si="635"/>
        <v>0</v>
      </c>
      <c r="BP155" s="564">
        <f t="shared" si="636"/>
        <v>0</v>
      </c>
      <c r="BQ155" s="564">
        <f t="shared" si="637"/>
        <v>0</v>
      </c>
      <c r="BR155" s="564">
        <f t="shared" si="638"/>
        <v>0</v>
      </c>
      <c r="BS155" s="564">
        <f t="shared" si="639"/>
        <v>0</v>
      </c>
      <c r="BT155" s="564">
        <f t="shared" si="640"/>
        <v>0</v>
      </c>
      <c r="BU155" s="564">
        <f t="shared" si="641"/>
        <v>0</v>
      </c>
      <c r="BV155" s="564">
        <f t="shared" si="642"/>
        <v>0</v>
      </c>
      <c r="BW155" s="564">
        <f t="shared" si="643"/>
        <v>0</v>
      </c>
      <c r="BX155" s="564">
        <f t="shared" si="644"/>
        <v>0</v>
      </c>
      <c r="BY155" s="564">
        <f t="shared" si="645"/>
        <v>0</v>
      </c>
      <c r="BZ155" s="564">
        <f t="shared" si="646"/>
        <v>0</v>
      </c>
      <c r="CA155" s="564">
        <f t="shared" si="647"/>
        <v>0</v>
      </c>
      <c r="CB155" s="564">
        <f t="shared" si="648"/>
        <v>0</v>
      </c>
      <c r="CC155" s="564">
        <f t="shared" si="649"/>
        <v>0</v>
      </c>
      <c r="CD155" s="564">
        <f t="shared" si="650"/>
        <v>0</v>
      </c>
      <c r="CE155" s="564">
        <f t="shared" si="651"/>
        <v>0</v>
      </c>
      <c r="CF155" s="564">
        <f t="shared" si="652"/>
        <v>0</v>
      </c>
      <c r="CG155" s="564">
        <f t="shared" si="653"/>
        <v>0</v>
      </c>
      <c r="CH155" s="564">
        <f t="shared" si="654"/>
        <v>0</v>
      </c>
      <c r="CI155" s="196"/>
      <c r="CJ155" s="121">
        <f t="shared" si="655"/>
        <v>0</v>
      </c>
      <c r="CK155" s="121">
        <f t="shared" si="656"/>
        <v>0</v>
      </c>
      <c r="CL155" s="121">
        <f t="shared" si="657"/>
        <v>0</v>
      </c>
      <c r="CM155" s="121">
        <f t="shared" si="658"/>
        <v>0</v>
      </c>
      <c r="CN155" s="121">
        <f t="shared" si="659"/>
        <v>0</v>
      </c>
      <c r="CO155" s="198"/>
      <c r="CP155" s="139"/>
      <c r="CQ155" s="139"/>
      <c r="CR155" s="202"/>
      <c r="CS155" s="202"/>
      <c r="CT155" s="202"/>
      <c r="CU155" s="202"/>
      <c r="CV155" s="202"/>
      <c r="CW155" s="115"/>
      <c r="CX155" s="386"/>
      <c r="CY155" s="386"/>
      <c r="CZ155" s="386"/>
      <c r="DA155" s="386"/>
      <c r="DB155" s="387"/>
      <c r="DC155" s="386"/>
      <c r="DD155" s="386"/>
      <c r="DE155" s="386"/>
      <c r="DF155" s="386"/>
      <c r="DG155" s="387"/>
      <c r="DH155" s="387"/>
      <c r="DI155" s="387"/>
      <c r="DJ155" s="387"/>
    </row>
    <row r="156" spans="1:114" s="388" customFormat="1" x14ac:dyDescent="0.2">
      <c r="A156" s="629"/>
      <c r="B156" s="139"/>
      <c r="C156" s="139"/>
      <c r="D156" s="139"/>
      <c r="E156" s="139"/>
      <c r="F156" s="556"/>
      <c r="G156" s="556"/>
      <c r="H156" s="556"/>
      <c r="I156" s="556"/>
      <c r="J156" s="556"/>
      <c r="K156" s="556"/>
      <c r="L156" s="556"/>
      <c r="M156" s="556"/>
      <c r="N156" s="556"/>
      <c r="O156" s="556"/>
      <c r="P156" s="556"/>
      <c r="Q156" s="556"/>
      <c r="R156" s="556"/>
      <c r="S156" s="556"/>
      <c r="T156" s="556"/>
      <c r="U156" s="556"/>
      <c r="V156" s="556"/>
      <c r="W156" s="556"/>
      <c r="X156" s="556"/>
      <c r="Y156" s="556"/>
      <c r="Z156" s="556"/>
      <c r="AA156" s="556"/>
      <c r="AB156" s="556"/>
      <c r="AC156" s="556"/>
      <c r="AD156" s="556"/>
      <c r="AE156" s="556"/>
      <c r="AF156" s="556"/>
      <c r="AG156" s="556"/>
      <c r="AH156" s="556"/>
      <c r="AI156" s="556"/>
      <c r="AJ156" s="556"/>
      <c r="AK156" s="556"/>
      <c r="AL156" s="556"/>
      <c r="AM156" s="556"/>
      <c r="AN156" s="556"/>
      <c r="AO156" s="556"/>
      <c r="AP156" s="556"/>
      <c r="AQ156" s="556"/>
      <c r="AR156" s="556"/>
      <c r="AS156" s="556"/>
      <c r="AT156" s="556"/>
      <c r="AU156" s="556"/>
      <c r="AV156" s="556"/>
      <c r="AW156" s="556"/>
      <c r="AX156" s="556"/>
      <c r="AY156" s="556"/>
      <c r="AZ156" s="556"/>
      <c r="BA156" s="556"/>
      <c r="BB156" s="556"/>
      <c r="BC156" s="556"/>
      <c r="BD156" s="556"/>
      <c r="BE156" s="556"/>
      <c r="BF156" s="556"/>
      <c r="BG156" s="556"/>
      <c r="BH156" s="556"/>
      <c r="BI156" s="556"/>
      <c r="BJ156" s="556"/>
      <c r="BK156" s="556"/>
      <c r="BL156" s="556"/>
      <c r="BM156" s="556"/>
      <c r="BN156" s="201"/>
      <c r="BO156" s="564"/>
      <c r="BP156" s="564"/>
      <c r="BQ156" s="564"/>
      <c r="BR156" s="564"/>
      <c r="BS156" s="564"/>
      <c r="BT156" s="564"/>
      <c r="BU156" s="564"/>
      <c r="BV156" s="564"/>
      <c r="BW156" s="564"/>
      <c r="BX156" s="564"/>
      <c r="BY156" s="564"/>
      <c r="BZ156" s="564"/>
      <c r="CA156" s="564"/>
      <c r="CB156" s="564"/>
      <c r="CC156" s="564"/>
      <c r="CD156" s="564"/>
      <c r="CE156" s="564"/>
      <c r="CF156" s="564"/>
      <c r="CG156" s="564"/>
      <c r="CH156" s="564"/>
      <c r="CI156" s="196"/>
      <c r="CJ156" s="121"/>
      <c r="CK156" s="121"/>
      <c r="CL156" s="121"/>
      <c r="CM156" s="121"/>
      <c r="CN156" s="121"/>
      <c r="CO156" s="198"/>
      <c r="CP156" s="139"/>
      <c r="CQ156" s="139"/>
      <c r="CR156" s="202"/>
      <c r="CS156" s="202"/>
      <c r="CT156" s="202"/>
      <c r="CU156" s="202"/>
      <c r="CV156" s="202"/>
      <c r="CW156" s="115"/>
      <c r="CX156" s="386"/>
      <c r="CY156" s="386"/>
      <c r="CZ156" s="386"/>
      <c r="DA156" s="386"/>
      <c r="DB156" s="387"/>
      <c r="DC156" s="386"/>
      <c r="DD156" s="386"/>
      <c r="DE156" s="386"/>
      <c r="DF156" s="386"/>
      <c r="DG156" s="387"/>
      <c r="DH156" s="387"/>
      <c r="DI156" s="387"/>
      <c r="DJ156" s="387"/>
    </row>
    <row r="157" spans="1:114" s="388" customFormat="1" x14ac:dyDescent="0.2">
      <c r="A157" s="190" t="s">
        <v>45</v>
      </c>
      <c r="B157" s="139"/>
      <c r="C157" s="139"/>
      <c r="D157" s="139"/>
      <c r="E157" s="139"/>
      <c r="F157" s="556">
        <f t="shared" ref="F157:Q157" si="734">SUM(F142:F155)</f>
        <v>0</v>
      </c>
      <c r="G157" s="556">
        <f t="shared" si="734"/>
        <v>0</v>
      </c>
      <c r="H157" s="556">
        <f t="shared" si="734"/>
        <v>3.4000000000000004</v>
      </c>
      <c r="I157" s="556">
        <f t="shared" si="734"/>
        <v>4.7</v>
      </c>
      <c r="J157" s="556">
        <f t="shared" si="734"/>
        <v>6.6700000000000008</v>
      </c>
      <c r="K157" s="556">
        <f t="shared" si="734"/>
        <v>12.991</v>
      </c>
      <c r="L157" s="556">
        <f t="shared" si="734"/>
        <v>15144.444319766457</v>
      </c>
      <c r="M157" s="556">
        <f t="shared" si="734"/>
        <v>20229.938282363062</v>
      </c>
      <c r="N157" s="556">
        <f t="shared" si="734"/>
        <v>26209.459933738646</v>
      </c>
      <c r="O157" s="556">
        <f t="shared" si="734"/>
        <v>32298.516747193582</v>
      </c>
      <c r="P157" s="556">
        <f t="shared" si="734"/>
        <v>39898.480354684987</v>
      </c>
      <c r="Q157" s="556">
        <f t="shared" si="734"/>
        <v>49462.62279442382</v>
      </c>
      <c r="R157" s="556">
        <f t="shared" ref="R157:BM157" si="735">SUM(R142:R155)</f>
        <v>155570.46900000001</v>
      </c>
      <c r="S157" s="556">
        <f t="shared" si="735"/>
        <v>166909.21023000003</v>
      </c>
      <c r="T157" s="556">
        <f t="shared" si="735"/>
        <v>189107.54418610001</v>
      </c>
      <c r="U157" s="556">
        <f t="shared" si="735"/>
        <v>202232.23044312699</v>
      </c>
      <c r="V157" s="556">
        <f t="shared" si="735"/>
        <v>216355.36055454591</v>
      </c>
      <c r="W157" s="556">
        <f t="shared" si="735"/>
        <v>231554.79717180418</v>
      </c>
      <c r="X157" s="556">
        <f t="shared" si="735"/>
        <v>247914.65049011449</v>
      </c>
      <c r="Y157" s="556">
        <f t="shared" si="735"/>
        <v>265525.79529233492</v>
      </c>
      <c r="Z157" s="556">
        <f t="shared" si="735"/>
        <v>284486.43215750204</v>
      </c>
      <c r="AA157" s="556">
        <f t="shared" si="735"/>
        <v>304902.69672270119</v>
      </c>
      <c r="AB157" s="556">
        <f t="shared" si="735"/>
        <v>316889.32123888179</v>
      </c>
      <c r="AC157" s="556">
        <f t="shared" si="735"/>
        <v>340570.35304575402</v>
      </c>
      <c r="AD157" s="556">
        <f t="shared" si="735"/>
        <v>474008.46250000002</v>
      </c>
      <c r="AE157" s="556">
        <f t="shared" si="735"/>
        <v>487544.62174999999</v>
      </c>
      <c r="AF157" s="556">
        <f t="shared" si="735"/>
        <v>519657.823485</v>
      </c>
      <c r="AG157" s="556">
        <f t="shared" si="735"/>
        <v>534381.05090570007</v>
      </c>
      <c r="AH157" s="556">
        <f t="shared" si="735"/>
        <v>549749.4478413841</v>
      </c>
      <c r="AI157" s="556">
        <f t="shared" si="735"/>
        <v>565800.4670300117</v>
      </c>
      <c r="AJ157" s="556">
        <f t="shared" si="735"/>
        <v>582574.02871863765</v>
      </c>
      <c r="AK157" s="556">
        <f t="shared" si="735"/>
        <v>600112.69030539831</v>
      </c>
      <c r="AL157" s="556">
        <f t="shared" si="735"/>
        <v>618461.82779476116</v>
      </c>
      <c r="AM157" s="556">
        <f t="shared" si="735"/>
        <v>637669.82989173906</v>
      </c>
      <c r="AN157" s="556">
        <f t="shared" si="735"/>
        <v>639788.30561853247</v>
      </c>
      <c r="AO157" s="556">
        <f t="shared" si="735"/>
        <v>660872.30639888858</v>
      </c>
      <c r="AP157" s="556">
        <f t="shared" si="735"/>
        <v>822759.91112000006</v>
      </c>
      <c r="AQ157" s="556">
        <f t="shared" si="735"/>
        <v>836648.31489786669</v>
      </c>
      <c r="AR157" s="556">
        <f t="shared" si="735"/>
        <v>880884.75587684533</v>
      </c>
      <c r="AS157" s="556">
        <f t="shared" si="735"/>
        <v>895480.03478966386</v>
      </c>
      <c r="AT157" s="556">
        <f t="shared" si="735"/>
        <v>910445.31658900226</v>
      </c>
      <c r="AU157" s="556">
        <f t="shared" si="735"/>
        <v>925792.14305713435</v>
      </c>
      <c r="AV157" s="556">
        <f t="shared" si="735"/>
        <v>941532.44585552649</v>
      </c>
      <c r="AW157" s="556">
        <f t="shared" si="735"/>
        <v>957678.56002977607</v>
      </c>
      <c r="AX157" s="556">
        <f t="shared" si="735"/>
        <v>974243.23798581737</v>
      </c>
      <c r="AY157" s="556">
        <f t="shared" si="735"/>
        <v>991239.6639538703</v>
      </c>
      <c r="AZ157" s="556">
        <f t="shared" si="735"/>
        <v>978681.4689571904</v>
      </c>
      <c r="BA157" s="556">
        <f t="shared" si="735"/>
        <v>996582.74630327628</v>
      </c>
      <c r="BB157" s="556">
        <f t="shared" si="735"/>
        <v>1179663.9913800003</v>
      </c>
      <c r="BC157" s="556">
        <f t="shared" si="735"/>
        <v>1199394.5615604669</v>
      </c>
      <c r="BD157" s="556">
        <f t="shared" si="735"/>
        <v>1269575.4553507383</v>
      </c>
      <c r="BE157" s="556">
        <f t="shared" si="735"/>
        <v>1290218.7665241521</v>
      </c>
      <c r="BF157" s="556">
        <f t="shared" si="735"/>
        <v>1311336.9375078974</v>
      </c>
      <c r="BG157" s="556">
        <f t="shared" si="735"/>
        <v>1332942.7697010352</v>
      </c>
      <c r="BH157" s="556">
        <f t="shared" si="735"/>
        <v>1355049.4341006465</v>
      </c>
      <c r="BI157" s="556">
        <f t="shared" si="735"/>
        <v>1377670.4822453314</v>
      </c>
      <c r="BJ157" s="556">
        <f t="shared" si="735"/>
        <v>1400819.857485574</v>
      </c>
      <c r="BK157" s="556">
        <f t="shared" si="735"/>
        <v>1424511.9065907528</v>
      </c>
      <c r="BL157" s="556">
        <f t="shared" si="735"/>
        <v>1398761.3917028925</v>
      </c>
      <c r="BM157" s="556">
        <f t="shared" si="735"/>
        <v>1423583.5026475412</v>
      </c>
      <c r="BN157" s="201"/>
      <c r="BO157" s="564">
        <f>SUM(F157:H157)</f>
        <v>3.4000000000000004</v>
      </c>
      <c r="BP157" s="564">
        <f>SUM(I157:K157)</f>
        <v>24.361000000000001</v>
      </c>
      <c r="BQ157" s="564">
        <f>SUM(L157:N157)</f>
        <v>61583.842535868163</v>
      </c>
      <c r="BR157" s="564">
        <f>SUM(O157:Q157)</f>
        <v>121659.61989630239</v>
      </c>
      <c r="BS157" s="564">
        <f>SUM(R157:T157)</f>
        <v>511587.22341610002</v>
      </c>
      <c r="BT157" s="564">
        <f>SUM(U157:W157)</f>
        <v>650142.388169477</v>
      </c>
      <c r="BU157" s="564">
        <f>SUM(X157:Z157)</f>
        <v>797926.87793995149</v>
      </c>
      <c r="BV157" s="564">
        <f>SUM(AA157:AC157)</f>
        <v>962362.371007337</v>
      </c>
      <c r="BW157" s="564">
        <f>SUM(AD157:AF157)</f>
        <v>1481210.9077350001</v>
      </c>
      <c r="BX157" s="564">
        <f>SUM(AG157:AI157)</f>
        <v>1649930.9657770959</v>
      </c>
      <c r="BY157" s="564">
        <f>SUM(AJ157:AL157)</f>
        <v>1801148.5468187972</v>
      </c>
      <c r="BZ157" s="564">
        <f>SUM(AM157:AO157)</f>
        <v>1938330.44190916</v>
      </c>
      <c r="CA157" s="564">
        <f>SUM(AP157:AR157)</f>
        <v>2540292.981894712</v>
      </c>
      <c r="CB157" s="564">
        <f>SUM(AS157:AU157)</f>
        <v>2731717.4944358007</v>
      </c>
      <c r="CC157" s="564">
        <f>SUM(AV157:AX157)</f>
        <v>2873454.2438711198</v>
      </c>
      <c r="CD157" s="564">
        <f>SUM(AY157:BA157)</f>
        <v>2966503.8792143371</v>
      </c>
      <c r="CE157" s="564">
        <f>SUM(BB157:BD157)</f>
        <v>3648634.0082912054</v>
      </c>
      <c r="CF157" s="564">
        <f>SUM(BE157:BG157)</f>
        <v>3934498.4737330847</v>
      </c>
      <c r="CG157" s="564">
        <f>SUM(BH157:BJ157)</f>
        <v>4133539.7738315519</v>
      </c>
      <c r="CH157" s="564">
        <f>SUM(BK157:BM157)</f>
        <v>4246856.800941187</v>
      </c>
      <c r="CI157" s="196"/>
      <c r="CJ157" s="121">
        <f t="shared" ref="CJ157" si="736">SUM(BO157:BR157)</f>
        <v>183271.22343217055</v>
      </c>
      <c r="CK157" s="121">
        <f t="shared" ref="CK157" si="737">SUM(BS157:BV157)</f>
        <v>2922018.8605328659</v>
      </c>
      <c r="CL157" s="121">
        <f t="shared" ref="CL157" si="738">SUM(BW157:BZ157)</f>
        <v>6870620.8622400537</v>
      </c>
      <c r="CM157" s="121">
        <f t="shared" ref="CM157" si="739">SUM(CA157:CD157)</f>
        <v>11111968.599415969</v>
      </c>
      <c r="CN157" s="121">
        <f t="shared" ref="CN157" si="740">SUM(CE157:CH157)</f>
        <v>15963529.056797028</v>
      </c>
      <c r="CO157" s="198"/>
      <c r="CP157" s="139"/>
      <c r="CQ157" s="139"/>
      <c r="CR157" s="202"/>
      <c r="CS157" s="202"/>
      <c r="CT157" s="202"/>
      <c r="CU157" s="202"/>
      <c r="CV157" s="202"/>
      <c r="CW157" s="115"/>
      <c r="CX157" s="386"/>
      <c r="CY157" s="386"/>
      <c r="CZ157" s="386"/>
      <c r="DA157" s="386"/>
      <c r="DB157" s="387"/>
      <c r="DC157" s="386"/>
      <c r="DD157" s="386"/>
      <c r="DE157" s="386"/>
      <c r="DF157" s="386"/>
      <c r="DG157" s="387"/>
      <c r="DH157" s="387"/>
      <c r="DI157" s="387"/>
      <c r="DJ157" s="387"/>
    </row>
    <row r="158" spans="1:114" s="388" customFormat="1" ht="8.25" customHeight="1" x14ac:dyDescent="0.2">
      <c r="A158" s="907"/>
      <c r="B158" s="633"/>
      <c r="C158" s="633"/>
      <c r="D158" s="633"/>
      <c r="E158" s="633"/>
      <c r="F158" s="634"/>
      <c r="G158" s="634"/>
      <c r="H158" s="634"/>
      <c r="I158" s="634"/>
      <c r="J158" s="634"/>
      <c r="K158" s="634"/>
      <c r="L158" s="634"/>
      <c r="M158" s="634"/>
      <c r="N158" s="634"/>
      <c r="O158" s="634"/>
      <c r="P158" s="634"/>
      <c r="Q158" s="634"/>
      <c r="R158" s="634"/>
      <c r="S158" s="634"/>
      <c r="T158" s="634"/>
      <c r="U158" s="634"/>
      <c r="V158" s="634"/>
      <c r="W158" s="634"/>
      <c r="X158" s="634"/>
      <c r="Y158" s="634"/>
      <c r="Z158" s="634"/>
      <c r="AA158" s="634"/>
      <c r="AB158" s="634"/>
      <c r="AC158" s="634"/>
      <c r="AD158" s="634"/>
      <c r="AE158" s="634"/>
      <c r="AF158" s="634"/>
      <c r="AG158" s="634"/>
      <c r="AH158" s="634"/>
      <c r="AI158" s="634"/>
      <c r="AJ158" s="634"/>
      <c r="AK158" s="634"/>
      <c r="AL158" s="634"/>
      <c r="AM158" s="634"/>
      <c r="AN158" s="634"/>
      <c r="AO158" s="634"/>
      <c r="AP158" s="634"/>
      <c r="AQ158" s="634"/>
      <c r="AR158" s="634"/>
      <c r="AS158" s="634"/>
      <c r="AT158" s="634"/>
      <c r="AU158" s="634"/>
      <c r="AV158" s="634"/>
      <c r="AW158" s="634"/>
      <c r="AX158" s="634"/>
      <c r="AY158" s="634"/>
      <c r="AZ158" s="634"/>
      <c r="BA158" s="634"/>
      <c r="BB158" s="634"/>
      <c r="BC158" s="634"/>
      <c r="BD158" s="634"/>
      <c r="BE158" s="634"/>
      <c r="BF158" s="634"/>
      <c r="BG158" s="634"/>
      <c r="BH158" s="634"/>
      <c r="BI158" s="634"/>
      <c r="BJ158" s="634"/>
      <c r="BK158" s="634"/>
      <c r="BL158" s="634"/>
      <c r="BM158" s="634"/>
      <c r="BN158" s="908"/>
      <c r="BO158" s="909"/>
      <c r="BP158" s="909"/>
      <c r="BQ158" s="909"/>
      <c r="BR158" s="909"/>
      <c r="BS158" s="909"/>
      <c r="BT158" s="909"/>
      <c r="BU158" s="909"/>
      <c r="BV158" s="909"/>
      <c r="BW158" s="909"/>
      <c r="BX158" s="909"/>
      <c r="BY158" s="909"/>
      <c r="BZ158" s="909"/>
      <c r="CA158" s="909"/>
      <c r="CB158" s="909"/>
      <c r="CC158" s="909"/>
      <c r="CD158" s="909"/>
      <c r="CE158" s="909"/>
      <c r="CF158" s="909"/>
      <c r="CG158" s="909"/>
      <c r="CH158" s="909"/>
      <c r="CI158" s="910"/>
      <c r="CJ158" s="911"/>
      <c r="CK158" s="911"/>
      <c r="CL158" s="911"/>
      <c r="CM158" s="911"/>
      <c r="CN158" s="911"/>
      <c r="CO158" s="198"/>
      <c r="CP158" s="139"/>
      <c r="CQ158" s="139"/>
      <c r="CR158" s="202"/>
      <c r="CS158" s="202"/>
      <c r="CT158" s="202"/>
      <c r="CU158" s="202"/>
      <c r="CV158" s="202"/>
      <c r="CW158" s="115"/>
      <c r="CX158" s="386"/>
      <c r="CY158" s="386"/>
      <c r="CZ158" s="386"/>
      <c r="DA158" s="386"/>
      <c r="DB158" s="387"/>
      <c r="DC158" s="386"/>
      <c r="DD158" s="386"/>
      <c r="DE158" s="386"/>
      <c r="DF158" s="386"/>
      <c r="DG158" s="387"/>
      <c r="DH158" s="387"/>
      <c r="DI158" s="387"/>
      <c r="DJ158" s="387"/>
    </row>
    <row r="159" spans="1:114" s="388" customFormat="1" x14ac:dyDescent="0.2">
      <c r="A159" s="629" t="s">
        <v>508</v>
      </c>
      <c r="B159" s="139"/>
      <c r="C159" s="139"/>
      <c r="D159" s="139"/>
      <c r="E159" s="139"/>
      <c r="F159" s="846" t="e">
        <f t="shared" ref="F159:Q159" si="741">+F157/F136</f>
        <v>#DIV/0!</v>
      </c>
      <c r="G159" s="846" t="e">
        <f t="shared" si="741"/>
        <v>#DIV/0!</v>
      </c>
      <c r="H159" s="846">
        <f t="shared" si="741"/>
        <v>4.0000000000000002E-4</v>
      </c>
      <c r="I159" s="846">
        <f t="shared" si="741"/>
        <v>4.0000000000000002E-4</v>
      </c>
      <c r="J159" s="846">
        <f t="shared" si="741"/>
        <v>4.0000000000000007E-4</v>
      </c>
      <c r="K159" s="846">
        <f t="shared" si="741"/>
        <v>3.9999999999999996E-4</v>
      </c>
      <c r="L159" s="846">
        <f t="shared" si="741"/>
        <v>0.24656886019409494</v>
      </c>
      <c r="M159" s="846">
        <f t="shared" si="741"/>
        <v>0.2302861115293163</v>
      </c>
      <c r="N159" s="846">
        <f t="shared" si="741"/>
        <v>0.22555266055312828</v>
      </c>
      <c r="O159" s="846">
        <f t="shared" si="741"/>
        <v>0.23565000528161939</v>
      </c>
      <c r="P159" s="846">
        <f t="shared" si="741"/>
        <v>0.24754019638911751</v>
      </c>
      <c r="Q159" s="846">
        <f t="shared" si="741"/>
        <v>0.26097000677523274</v>
      </c>
      <c r="R159" s="846">
        <f t="shared" ref="R159:BM159" si="742">+R157/R136</f>
        <v>0.70713849545454555</v>
      </c>
      <c r="S159" s="846">
        <f t="shared" si="742"/>
        <v>0.69836489635983279</v>
      </c>
      <c r="T159" s="846">
        <f t="shared" si="742"/>
        <v>0.72820495277484698</v>
      </c>
      <c r="U159" s="846">
        <f t="shared" si="742"/>
        <v>0.71656561976813127</v>
      </c>
      <c r="V159" s="846">
        <f t="shared" si="742"/>
        <v>0.70526528482193462</v>
      </c>
      <c r="W159" s="846">
        <f t="shared" si="742"/>
        <v>0.69428314730204954</v>
      </c>
      <c r="X159" s="846">
        <f t="shared" si="742"/>
        <v>0.68360008737022482</v>
      </c>
      <c r="Y159" s="846">
        <f t="shared" si="742"/>
        <v>0.67319853987003431</v>
      </c>
      <c r="Z159" s="846">
        <f t="shared" si="742"/>
        <v>0.66306237677719926</v>
      </c>
      <c r="AA159" s="846">
        <f t="shared" si="742"/>
        <v>0.65317679766027481</v>
      </c>
      <c r="AB159" s="846">
        <f t="shared" si="742"/>
        <v>0.62384180211247076</v>
      </c>
      <c r="AC159" s="846">
        <f t="shared" si="742"/>
        <v>0.61601643432619624</v>
      </c>
      <c r="AD159" s="846">
        <f t="shared" si="742"/>
        <v>0.80340417372881356</v>
      </c>
      <c r="AE159" s="846">
        <f t="shared" si="742"/>
        <v>0.78598197928421731</v>
      </c>
      <c r="AF159" s="846">
        <f t="shared" si="742"/>
        <v>0.79640923689772125</v>
      </c>
      <c r="AG159" s="846">
        <f t="shared" si="742"/>
        <v>0.77815116769800352</v>
      </c>
      <c r="AH159" s="846">
        <f t="shared" si="742"/>
        <v>0.76023640669341164</v>
      </c>
      <c r="AI159" s="846">
        <f t="shared" si="742"/>
        <v>0.74267437162193206</v>
      </c>
      <c r="AJ159" s="846">
        <f t="shared" si="742"/>
        <v>0.72547346658803968</v>
      </c>
      <c r="AK159" s="846">
        <f t="shared" si="742"/>
        <v>0.7086410759147771</v>
      </c>
      <c r="AL159" s="846">
        <f t="shared" si="742"/>
        <v>0.69218356492144739</v>
      </c>
      <c r="AM159" s="846">
        <f t="shared" si="742"/>
        <v>0.67610628727838584</v>
      </c>
      <c r="AN159" s="846">
        <f t="shared" si="742"/>
        <v>0.64234175889655698</v>
      </c>
      <c r="AO159" s="846">
        <f t="shared" si="742"/>
        <v>0.62800409784352051</v>
      </c>
      <c r="AP159" s="846">
        <f t="shared" si="742"/>
        <v>0.75000903474931635</v>
      </c>
      <c r="AQ159" s="846">
        <f t="shared" si="742"/>
        <v>0.7414005821137174</v>
      </c>
      <c r="AR159" s="846">
        <f t="shared" si="742"/>
        <v>0.758747501341415</v>
      </c>
      <c r="AS159" s="846">
        <f t="shared" si="742"/>
        <v>0.74964296686678378</v>
      </c>
      <c r="AT159" s="846">
        <f t="shared" si="742"/>
        <v>0.74067144401386398</v>
      </c>
      <c r="AU159" s="846">
        <f t="shared" si="742"/>
        <v>0.73183266292865934</v>
      </c>
      <c r="AV159" s="846">
        <f t="shared" si="742"/>
        <v>0.72312628813557345</v>
      </c>
      <c r="AW159" s="846">
        <f t="shared" si="742"/>
        <v>0.71455192040801663</v>
      </c>
      <c r="AX159" s="846">
        <f t="shared" si="742"/>
        <v>0.70610909868323757</v>
      </c>
      <c r="AY159" s="846">
        <f t="shared" si="742"/>
        <v>0.69779730201558354</v>
      </c>
      <c r="AZ159" s="846">
        <f t="shared" si="742"/>
        <v>0.66910553357272806</v>
      </c>
      <c r="BA159" s="846">
        <f t="shared" si="742"/>
        <v>0.6616469413063425</v>
      </c>
      <c r="BB159" s="846">
        <f t="shared" si="742"/>
        <v>0.75960334280746955</v>
      </c>
      <c r="BC159" s="846">
        <f t="shared" si="742"/>
        <v>0.75275966784060233</v>
      </c>
      <c r="BD159" s="846">
        <f t="shared" si="742"/>
        <v>0.77659027785766443</v>
      </c>
      <c r="BE159" s="846">
        <f t="shared" si="742"/>
        <v>0.76914763259134633</v>
      </c>
      <c r="BF159" s="846">
        <f t="shared" si="742"/>
        <v>0.76181170082736882</v>
      </c>
      <c r="BG159" s="846">
        <f t="shared" si="742"/>
        <v>0.75458161739375618</v>
      </c>
      <c r="BH159" s="846">
        <f t="shared" si="742"/>
        <v>0.7474565027142781</v>
      </c>
      <c r="BI159" s="846">
        <f t="shared" si="742"/>
        <v>0.74043546356787571</v>
      </c>
      <c r="BJ159" s="846">
        <f t="shared" si="742"/>
        <v>0.73351759384155046</v>
      </c>
      <c r="BK159" s="846">
        <f t="shared" si="742"/>
        <v>0.72670197527590219</v>
      </c>
      <c r="BL159" s="846">
        <f t="shared" si="742"/>
        <v>0.69513929107939776</v>
      </c>
      <c r="BM159" s="846">
        <f t="shared" si="742"/>
        <v>0.68916835548753219</v>
      </c>
      <c r="BN159" s="201"/>
      <c r="BO159" s="846"/>
      <c r="BP159" s="846"/>
      <c r="BQ159" s="846"/>
      <c r="BR159" s="846"/>
      <c r="BS159" s="846">
        <f t="shared" ref="BS159:CH159" si="743">+BS157/BS136</f>
        <v>0.7118329508078588</v>
      </c>
      <c r="BT159" s="846">
        <f t="shared" si="743"/>
        <v>0.7047520195055359</v>
      </c>
      <c r="BU159" s="846">
        <f t="shared" si="743"/>
        <v>0.67271235146309882</v>
      </c>
      <c r="BV159" s="846">
        <f t="shared" si="743"/>
        <v>0.62997370667869779</v>
      </c>
      <c r="BW159" s="846">
        <f t="shared" si="743"/>
        <v>0.795152519101611</v>
      </c>
      <c r="BX159" s="846">
        <f t="shared" si="743"/>
        <v>0.75974054670158142</v>
      </c>
      <c r="BY159" s="846">
        <f t="shared" si="743"/>
        <v>0.70817404208401258</v>
      </c>
      <c r="BZ159" s="846">
        <f t="shared" si="743"/>
        <v>0.64794326118873991</v>
      </c>
      <c r="CA159" s="846">
        <f t="shared" si="743"/>
        <v>0.75013622907685007</v>
      </c>
      <c r="CB159" s="846">
        <f t="shared" si="743"/>
        <v>0.74054552614975944</v>
      </c>
      <c r="CC159" s="846">
        <f t="shared" si="743"/>
        <v>0.71443139218877383</v>
      </c>
      <c r="CD159" s="846">
        <f t="shared" si="743"/>
        <v>0.67583152954474779</v>
      </c>
      <c r="CE159" s="846">
        <f t="shared" si="743"/>
        <v>0.76313098314311234</v>
      </c>
      <c r="CF159" s="846">
        <f t="shared" si="743"/>
        <v>0.76172149788814214</v>
      </c>
      <c r="CG159" s="846">
        <f t="shared" si="743"/>
        <v>0.74034896335388112</v>
      </c>
      <c r="CH159" s="846">
        <f t="shared" si="743"/>
        <v>0.70334329945274476</v>
      </c>
      <c r="CI159" s="196"/>
      <c r="CJ159" s="846"/>
      <c r="CK159" s="846">
        <f>+CK157/CK136</f>
        <v>0.67096354760821919</v>
      </c>
      <c r="CL159" s="846">
        <f>+CL157/CL136</f>
        <v>0.71797922585428087</v>
      </c>
      <c r="CM159" s="846">
        <f>+CM157/CM136</f>
        <v>0.71751864196497217</v>
      </c>
      <c r="CN159" s="846">
        <f>+CN157/CN136</f>
        <v>0.74015770698256755</v>
      </c>
      <c r="CO159" s="198"/>
      <c r="CP159" s="139"/>
      <c r="CQ159" s="139"/>
      <c r="CR159" s="202"/>
      <c r="CS159" s="202"/>
      <c r="CT159" s="202"/>
      <c r="CU159" s="202"/>
      <c r="CV159" s="202"/>
      <c r="CW159" s="115"/>
      <c r="CX159" s="386"/>
      <c r="CY159" s="386"/>
      <c r="CZ159" s="386"/>
      <c r="DA159" s="386"/>
      <c r="DB159" s="387"/>
      <c r="DC159" s="386"/>
      <c r="DD159" s="386"/>
      <c r="DE159" s="386"/>
      <c r="DF159" s="386"/>
      <c r="DG159" s="387"/>
      <c r="DH159" s="387"/>
      <c r="DI159" s="387"/>
      <c r="DJ159" s="387"/>
    </row>
    <row r="160" spans="1:114" s="388" customFormat="1" x14ac:dyDescent="0.2">
      <c r="A160" s="629" t="s">
        <v>509</v>
      </c>
      <c r="B160" s="139"/>
      <c r="C160" s="139"/>
      <c r="D160" s="139"/>
      <c r="E160" s="139"/>
      <c r="F160" s="846" t="e">
        <f t="shared" ref="F160:Q160" ca="1" si="744">+F300/F136</f>
        <v>#DIV/0!</v>
      </c>
      <c r="G160" s="846" t="e">
        <f t="shared" ca="1" si="744"/>
        <v>#DIV/0!</v>
      </c>
      <c r="H160" s="846">
        <f t="shared" ca="1" si="744"/>
        <v>1.3048647467764707</v>
      </c>
      <c r="I160" s="846">
        <f t="shared" ca="1" si="744"/>
        <v>1.3040898197843973</v>
      </c>
      <c r="J160" s="846">
        <f t="shared" ca="1" si="744"/>
        <v>1.3192271979038481</v>
      </c>
      <c r="K160" s="846">
        <f t="shared" ca="1" si="744"/>
        <v>1.9125025042888359</v>
      </c>
      <c r="L160" s="846">
        <f t="shared" ca="1" si="744"/>
        <v>1.0035591630350806</v>
      </c>
      <c r="M160" s="846">
        <f t="shared" ca="1" si="744"/>
        <v>0.71052103208915385</v>
      </c>
      <c r="N160" s="846">
        <f t="shared" ca="1" si="744"/>
        <v>0.54416444224985361</v>
      </c>
      <c r="O160" s="846">
        <f t="shared" ca="1" si="744"/>
        <v>0.46740012516662516</v>
      </c>
      <c r="P160" s="846">
        <f t="shared" ca="1" si="744"/>
        <v>0.40295842048694958</v>
      </c>
      <c r="Q160" s="846">
        <f t="shared" ca="1" si="744"/>
        <v>0.34772084093424815</v>
      </c>
      <c r="R160" s="846">
        <f t="shared" ref="R160:BM160" ca="1" si="745">+R300/R136</f>
        <v>0.41334538789194669</v>
      </c>
      <c r="S160" s="846">
        <f t="shared" ca="1" si="745"/>
        <v>0.36161986095415455</v>
      </c>
      <c r="T160" s="846">
        <f t="shared" ca="1" si="745"/>
        <v>0.38543270239372884</v>
      </c>
      <c r="U160" s="846">
        <f t="shared" ca="1" si="745"/>
        <v>0.35947953365084634</v>
      </c>
      <c r="V160" s="846">
        <f t="shared" ca="1" si="745"/>
        <v>0.33530269698059301</v>
      </c>
      <c r="W160" s="846">
        <f t="shared" ca="1" si="745"/>
        <v>0.3422663166369187</v>
      </c>
      <c r="X160" s="846">
        <f t="shared" ca="1" si="745"/>
        <v>0.33105416774797253</v>
      </c>
      <c r="Y160" s="846">
        <f t="shared" ca="1" si="745"/>
        <v>0.30075256986242466</v>
      </c>
      <c r="Z160" s="846">
        <f t="shared" ca="1" si="745"/>
        <v>0.28026212226260377</v>
      </c>
      <c r="AA160" s="846">
        <f t="shared" ca="1" si="745"/>
        <v>0.26120456922480467</v>
      </c>
      <c r="AB160" s="846">
        <f t="shared" ca="1" si="745"/>
        <v>0.24289998121648801</v>
      </c>
      <c r="AC160" s="846">
        <f t="shared" ca="1" si="745"/>
        <v>0.26264094073308814</v>
      </c>
      <c r="AD160" s="846">
        <f t="shared" ca="1" si="745"/>
        <v>0.33980689215434978</v>
      </c>
      <c r="AE160" s="846">
        <f t="shared" ca="1" si="745"/>
        <v>0.31095464251346538</v>
      </c>
      <c r="AF160" s="846">
        <f t="shared" ca="1" si="745"/>
        <v>0.37421509315166201</v>
      </c>
      <c r="AG160" s="846">
        <f t="shared" ca="1" si="745"/>
        <v>0.32632358967694386</v>
      </c>
      <c r="AH160" s="846">
        <f t="shared" ca="1" si="745"/>
        <v>0.31341341976817361</v>
      </c>
      <c r="AI160" s="846">
        <f t="shared" ca="1" si="745"/>
        <v>0.34626489007663253</v>
      </c>
      <c r="AJ160" s="846">
        <f t="shared" ca="1" si="745"/>
        <v>0.30869626498704289</v>
      </c>
      <c r="AK160" s="846">
        <f t="shared" ca="1" si="745"/>
        <v>0.29238649495976204</v>
      </c>
      <c r="AL160" s="846">
        <f t="shared" ca="1" si="745"/>
        <v>0.30836422897928584</v>
      </c>
      <c r="AM160" s="846">
        <f t="shared" ca="1" si="745"/>
        <v>0.26849237881900989</v>
      </c>
      <c r="AN160" s="846">
        <f t="shared" ca="1" si="745"/>
        <v>0.25662589684776144</v>
      </c>
      <c r="AO160" s="846">
        <f t="shared" ca="1" si="745"/>
        <v>0.26960853575034233</v>
      </c>
      <c r="AP160" s="846">
        <f t="shared" ca="1" si="745"/>
        <v>0.26488497146352702</v>
      </c>
      <c r="AQ160" s="846">
        <f t="shared" ca="1" si="745"/>
        <v>0.25563535115595237</v>
      </c>
      <c r="AR160" s="846">
        <f t="shared" ca="1" si="745"/>
        <v>0.31233007862860562</v>
      </c>
      <c r="AS160" s="846">
        <f t="shared" ca="1" si="745"/>
        <v>0.26852904046996656</v>
      </c>
      <c r="AT160" s="846">
        <f t="shared" ca="1" si="745"/>
        <v>0.26381601158239665</v>
      </c>
      <c r="AU160" s="846">
        <f t="shared" ca="1" si="745"/>
        <v>0.30999460303701259</v>
      </c>
      <c r="AV160" s="846">
        <f t="shared" ca="1" si="745"/>
        <v>0.27180391648886704</v>
      </c>
      <c r="AW160" s="846">
        <f t="shared" ca="1" si="745"/>
        <v>0.26458634524026076</v>
      </c>
      <c r="AX160" s="846">
        <f t="shared" ca="1" si="745"/>
        <v>0.29706154392964951</v>
      </c>
      <c r="AY160" s="846">
        <f t="shared" ca="1" si="745"/>
        <v>0.25509225853544626</v>
      </c>
      <c r="AZ160" s="846">
        <f t="shared" ca="1" si="745"/>
        <v>0.24981869092215686</v>
      </c>
      <c r="BA160" s="846">
        <f t="shared" ca="1" si="745"/>
        <v>0.27934509421980291</v>
      </c>
      <c r="BB160" s="846">
        <f t="shared" ca="1" si="745"/>
        <v>0.25725485565858008</v>
      </c>
      <c r="BC160" s="846">
        <f t="shared" ca="1" si="745"/>
        <v>0.25066349389407611</v>
      </c>
      <c r="BD160" s="846">
        <f t="shared" ca="1" si="745"/>
        <v>0.2803206103748675</v>
      </c>
      <c r="BE160" s="846">
        <f t="shared" ca="1" si="745"/>
        <v>0.2411334202601601</v>
      </c>
      <c r="BF160" s="846">
        <f t="shared" ca="1" si="745"/>
        <v>0.2375458689899855</v>
      </c>
      <c r="BG160" s="846">
        <f t="shared" ca="1" si="745"/>
        <v>0.26690816089504221</v>
      </c>
      <c r="BH160" s="846">
        <f t="shared" ca="1" si="745"/>
        <v>0.23492853970533473</v>
      </c>
      <c r="BI160" s="846">
        <f t="shared" ca="1" si="745"/>
        <v>0.22978692419227176</v>
      </c>
      <c r="BJ160" s="846">
        <f t="shared" ca="1" si="745"/>
        <v>0.2567816577938854</v>
      </c>
      <c r="BK160" s="846">
        <f t="shared" ca="1" si="745"/>
        <v>0.22298330098146571</v>
      </c>
      <c r="BL160" s="846">
        <f t="shared" ca="1" si="745"/>
        <v>0.21892961390214155</v>
      </c>
      <c r="BM160" s="846">
        <f t="shared" ca="1" si="745"/>
        <v>0.24381252618742308</v>
      </c>
      <c r="BN160" s="201"/>
      <c r="BO160" s="846"/>
      <c r="BP160" s="846"/>
      <c r="BQ160" s="846"/>
      <c r="BR160" s="846"/>
      <c r="BS160" s="846">
        <f t="shared" ref="BS160:CH160" ca="1" si="746">+BS300/BS136</f>
        <v>0.38605817611056042</v>
      </c>
      <c r="BT160" s="846">
        <f t="shared" ca="1" si="746"/>
        <v>0.34521668103670028</v>
      </c>
      <c r="BU160" s="846">
        <f t="shared" ca="1" si="746"/>
        <v>0.30260546074652578</v>
      </c>
      <c r="BV160" s="846">
        <f t="shared" ca="1" si="746"/>
        <v>0.25563777404723914</v>
      </c>
      <c r="BW160" s="846">
        <f t="shared" ca="1" si="746"/>
        <v>0.34225177762880821</v>
      </c>
      <c r="BX160" s="846">
        <f t="shared" ca="1" si="746"/>
        <v>0.32902027151414037</v>
      </c>
      <c r="BY160" s="846">
        <f t="shared" ca="1" si="746"/>
        <v>0.30314905741509807</v>
      </c>
      <c r="BZ160" s="846">
        <f t="shared" ca="1" si="746"/>
        <v>0.26493406651512624</v>
      </c>
      <c r="CA160" s="846">
        <f t="shared" ca="1" si="746"/>
        <v>0.27806828562615715</v>
      </c>
      <c r="CB160" s="846">
        <f t="shared" ca="1" si="746"/>
        <v>0.28117870217382213</v>
      </c>
      <c r="CC160" s="846">
        <f t="shared" ca="1" si="746"/>
        <v>0.27806333321901444</v>
      </c>
      <c r="CD160" s="846">
        <f t="shared" ca="1" si="746"/>
        <v>0.26165725809063994</v>
      </c>
      <c r="CE160" s="846">
        <f t="shared" ca="1" si="746"/>
        <v>0.26294510215076072</v>
      </c>
      <c r="CF160" s="846">
        <f t="shared" ca="1" si="746"/>
        <v>0.24875253693314531</v>
      </c>
      <c r="CG160" s="846">
        <f t="shared" ca="1" si="746"/>
        <v>0.24068988611883602</v>
      </c>
      <c r="CH160" s="846">
        <f t="shared" ca="1" si="746"/>
        <v>0.22875815366748439</v>
      </c>
      <c r="CI160" s="196"/>
      <c r="CJ160" s="846"/>
      <c r="CK160" s="846">
        <f ca="1">+CK300/CK136</f>
        <v>0.30892861616972267</v>
      </c>
      <c r="CL160" s="846">
        <f ca="1">+CL300/CL136</f>
        <v>0.30468568221173703</v>
      </c>
      <c r="CM160" s="846">
        <f ca="1">+CM300/CM136</f>
        <v>0.27415646620149914</v>
      </c>
      <c r="CN160" s="846">
        <f ca="1">+CN300/CN136</f>
        <v>0.24421394740822991</v>
      </c>
      <c r="CO160" s="198"/>
      <c r="CP160" s="139"/>
      <c r="CQ160" s="139"/>
      <c r="CR160" s="202"/>
      <c r="CS160" s="202"/>
      <c r="CT160" s="202"/>
      <c r="CU160" s="202"/>
      <c r="CV160" s="202"/>
      <c r="CW160" s="115"/>
      <c r="CX160" s="386"/>
      <c r="CY160" s="386"/>
      <c r="CZ160" s="386"/>
      <c r="DA160" s="386"/>
      <c r="DB160" s="387"/>
      <c r="DC160" s="386"/>
      <c r="DD160" s="386"/>
      <c r="DE160" s="386"/>
      <c r="DF160" s="386"/>
      <c r="DG160" s="387"/>
      <c r="DH160" s="387"/>
      <c r="DI160" s="387"/>
      <c r="DJ160" s="387"/>
    </row>
    <row r="161" spans="1:114" s="388" customFormat="1" x14ac:dyDescent="0.2">
      <c r="A161" s="629" t="s">
        <v>528</v>
      </c>
      <c r="B161" s="139"/>
      <c r="C161" s="139"/>
      <c r="D161" s="139"/>
      <c r="E161" s="139"/>
      <c r="F161" s="846" t="e">
        <f t="shared" ref="F161" si="747">+E235/F137</f>
        <v>#DIV/0!</v>
      </c>
      <c r="G161" s="846" t="e">
        <f t="shared" ref="G161" si="748">+F235/G137</f>
        <v>#DIV/0!</v>
      </c>
      <c r="H161" s="846">
        <f t="shared" ref="H161" si="749">+G235/H137</f>
        <v>0</v>
      </c>
      <c r="I161" s="846">
        <f t="shared" ref="I161" si="750">+H235/I137</f>
        <v>0</v>
      </c>
      <c r="J161" s="846">
        <f t="shared" ref="J161" si="751">+I235/J137</f>
        <v>0</v>
      </c>
      <c r="K161" s="846">
        <f t="shared" ref="K161" si="752">+J235/K137</f>
        <v>0</v>
      </c>
      <c r="L161" s="846">
        <f t="shared" ref="L161" si="753">+K235/L137</f>
        <v>1.2438133243502372</v>
      </c>
      <c r="M161" s="846">
        <f t="shared" ref="M161" si="754">+L235/M137</f>
        <v>1.3856185159502221</v>
      </c>
      <c r="N161" s="846">
        <f t="shared" ref="N161" si="755">+M235/N137</f>
        <v>1.3135437248706787</v>
      </c>
      <c r="O161" s="846">
        <f t="shared" ref="O161" si="756">+N235/O137</f>
        <v>1.8160424175570404</v>
      </c>
      <c r="P161" s="846">
        <f t="shared" ref="P161" si="757">+O235/P137</f>
        <v>1.5976809663068936</v>
      </c>
      <c r="Q161" s="846">
        <f t="shared" ref="Q161" si="758">+P235/Q137</f>
        <v>1.3823643965763732</v>
      </c>
      <c r="R161" s="846">
        <f t="shared" ref="R161:BM161" si="759">+Q235/R137</f>
        <v>1.3086372832421522</v>
      </c>
      <c r="S161" s="846">
        <f t="shared" si="759"/>
        <v>2.1344816163383658</v>
      </c>
      <c r="T161" s="846">
        <f t="shared" si="759"/>
        <v>1.9938775833855991</v>
      </c>
      <c r="U161" s="846">
        <f t="shared" si="759"/>
        <v>2.5278813758782057</v>
      </c>
      <c r="V161" s="846">
        <f t="shared" si="759"/>
        <v>2.3602397902144658</v>
      </c>
      <c r="W161" s="846">
        <f t="shared" si="759"/>
        <v>2.2033529307950728</v>
      </c>
      <c r="X161" s="846">
        <f t="shared" si="759"/>
        <v>2.0565589684465921</v>
      </c>
      <c r="Y161" s="846">
        <f t="shared" si="759"/>
        <v>1.9192347660270468</v>
      </c>
      <c r="Z161" s="846">
        <f t="shared" si="759"/>
        <v>1.7907937501553741</v>
      </c>
      <c r="AA161" s="846">
        <f t="shared" si="759"/>
        <v>1.6706838925033078</v>
      </c>
      <c r="AB161" s="846">
        <f t="shared" si="759"/>
        <v>1.5583857953112097</v>
      </c>
      <c r="AC161" s="846">
        <f t="shared" si="759"/>
        <v>1.4534108760484254</v>
      </c>
      <c r="AD161" s="846">
        <f t="shared" si="759"/>
        <v>2.3254984387914308</v>
      </c>
      <c r="AE161" s="846">
        <f t="shared" si="759"/>
        <v>2.8991454913470749</v>
      </c>
      <c r="AF161" s="846">
        <f t="shared" si="759"/>
        <v>2.774545263968808</v>
      </c>
      <c r="AG161" s="846">
        <f t="shared" si="759"/>
        <v>3.5309974651395897</v>
      </c>
      <c r="AH161" s="846">
        <f t="shared" si="759"/>
        <v>3.3771265895591487</v>
      </c>
      <c r="AI161" s="846">
        <f t="shared" si="759"/>
        <v>3.2291520609663538</v>
      </c>
      <c r="AJ161" s="846">
        <f t="shared" si="759"/>
        <v>3.0869159263723116</v>
      </c>
      <c r="AK161" s="846">
        <f t="shared" si="759"/>
        <v>2.9502586714873327</v>
      </c>
      <c r="AL161" s="846">
        <f t="shared" si="759"/>
        <v>2.819019826139026</v>
      </c>
      <c r="AM161" s="846">
        <f t="shared" si="759"/>
        <v>2.6930385257422214</v>
      </c>
      <c r="AN161" s="846">
        <f t="shared" si="759"/>
        <v>2.5721540292327387</v>
      </c>
      <c r="AO161" s="846">
        <f t="shared" si="759"/>
        <v>2.4562061942062798</v>
      </c>
      <c r="AP161" s="846">
        <f t="shared" si="759"/>
        <v>3.1496388937812267</v>
      </c>
      <c r="AQ161" s="846">
        <f t="shared" si="759"/>
        <v>4.5461119503535503</v>
      </c>
      <c r="AR161" s="846">
        <f t="shared" si="759"/>
        <v>4.4767252200703131</v>
      </c>
      <c r="AS161" s="846">
        <f t="shared" si="759"/>
        <v>5.3018758661119598</v>
      </c>
      <c r="AT161" s="846">
        <f t="shared" si="759"/>
        <v>5.2202000558932697</v>
      </c>
      <c r="AU161" s="846">
        <f t="shared" si="759"/>
        <v>5.1395761465207199</v>
      </c>
      <c r="AV161" s="846">
        <f t="shared" si="759"/>
        <v>5.0599990793786276</v>
      </c>
      <c r="AW161" s="846">
        <f t="shared" si="759"/>
        <v>4.9814634550842358</v>
      </c>
      <c r="AX161" s="846">
        <f t="shared" si="759"/>
        <v>4.903963550262481</v>
      </c>
      <c r="AY161" s="846">
        <f t="shared" si="759"/>
        <v>4.8274933339379142</v>
      </c>
      <c r="AZ161" s="846">
        <f t="shared" si="759"/>
        <v>4.7520464835374874</v>
      </c>
      <c r="BA161" s="846">
        <f t="shared" si="759"/>
        <v>4.677616400499681</v>
      </c>
      <c r="BB161" s="846">
        <f t="shared" si="759"/>
        <v>4.4277262329414455</v>
      </c>
      <c r="BC161" s="846">
        <f t="shared" si="759"/>
        <v>5.2238471964891202</v>
      </c>
      <c r="BD161" s="846">
        <f t="shared" si="759"/>
        <v>5.165883089630233</v>
      </c>
      <c r="BE161" s="846">
        <f t="shared" si="759"/>
        <v>5.1084508863867093</v>
      </c>
      <c r="BF161" s="846">
        <f t="shared" si="759"/>
        <v>5.0515495628593303</v>
      </c>
      <c r="BG161" s="846">
        <f t="shared" si="759"/>
        <v>4.995177962788885</v>
      </c>
      <c r="BH161" s="846">
        <f t="shared" si="759"/>
        <v>4.9393348020732732</v>
      </c>
      <c r="BI161" s="846">
        <f t="shared" si="759"/>
        <v>4.8840186732119975</v>
      </c>
      <c r="BJ161" s="846">
        <f t="shared" si="759"/>
        <v>4.8292280496770585</v>
      </c>
      <c r="BK161" s="846">
        <f t="shared" si="759"/>
        <v>4.7749612902090188</v>
      </c>
      <c r="BL161" s="846">
        <f t="shared" si="759"/>
        <v>4.7212166430371614</v>
      </c>
      <c r="BM161" s="846">
        <f t="shared" si="759"/>
        <v>4.6679922500227597</v>
      </c>
      <c r="BN161" s="201"/>
      <c r="BO161" s="846"/>
      <c r="BP161" s="846"/>
      <c r="BQ161" s="846"/>
      <c r="BR161" s="846"/>
      <c r="BS161" s="846">
        <f t="shared" ref="BS161:CH161" si="760">+BR235/BS137</f>
        <v>0.50927076331676935</v>
      </c>
      <c r="BT161" s="846">
        <f t="shared" si="760"/>
        <v>0.68085058825057354</v>
      </c>
      <c r="BU161" s="846">
        <f t="shared" si="760"/>
        <v>0.67066596905055942</v>
      </c>
      <c r="BV161" s="846">
        <f t="shared" si="760"/>
        <v>0.54478312142724805</v>
      </c>
      <c r="BW161" s="846">
        <f t="shared" si="760"/>
        <v>0.64375366040764304</v>
      </c>
      <c r="BX161" s="846">
        <f t="shared" si="760"/>
        <v>0.96488682494660793</v>
      </c>
      <c r="BY161" s="846">
        <f t="shared" si="760"/>
        <v>1.0091300641831462</v>
      </c>
      <c r="BZ161" s="846">
        <f t="shared" si="760"/>
        <v>0.88031970079304767</v>
      </c>
      <c r="CA161" s="846">
        <f t="shared" si="760"/>
        <v>1.050789161749289</v>
      </c>
      <c r="CB161" s="846">
        <f t="shared" si="760"/>
        <v>1.5430953481036491</v>
      </c>
      <c r="CC161" s="846">
        <f t="shared" si="760"/>
        <v>1.65742800718788</v>
      </c>
      <c r="CD161" s="846">
        <f t="shared" si="760"/>
        <v>1.5812398318053145</v>
      </c>
      <c r="CE161" s="846">
        <f t="shared" si="760"/>
        <v>1.5600403596850498</v>
      </c>
      <c r="CF161" s="846">
        <f t="shared" si="760"/>
        <v>1.673536645695314</v>
      </c>
      <c r="CG161" s="846">
        <f t="shared" si="760"/>
        <v>1.6181050046090528</v>
      </c>
      <c r="CH161" s="846">
        <f t="shared" si="760"/>
        <v>4.5631978909470661</v>
      </c>
      <c r="CI161" s="196"/>
      <c r="CJ161" s="846"/>
      <c r="CK161" s="846">
        <f>+CJ235/CK137</f>
        <v>7.5118634018701294E-2</v>
      </c>
      <c r="CL161" s="846">
        <f>+CK235/CL137</f>
        <v>0.1375767733075639</v>
      </c>
      <c r="CM161" s="846">
        <f>+CL235/CM137</f>
        <v>0.25055659081419679</v>
      </c>
      <c r="CN161" s="846">
        <f>+CM235/CN137</f>
        <v>0.36357005930507647</v>
      </c>
      <c r="CO161" s="198"/>
      <c r="CP161" s="139"/>
      <c r="CQ161" s="139"/>
      <c r="CR161" s="202"/>
      <c r="CS161" s="202"/>
      <c r="CT161" s="202"/>
      <c r="CU161" s="202"/>
      <c r="CV161" s="202"/>
      <c r="CW161" s="115"/>
      <c r="CX161" s="386"/>
      <c r="CY161" s="386"/>
      <c r="CZ161" s="386"/>
      <c r="DA161" s="386"/>
      <c r="DB161" s="387"/>
      <c r="DC161" s="386"/>
      <c r="DD161" s="386"/>
      <c r="DE161" s="386"/>
      <c r="DF161" s="386"/>
      <c r="DG161" s="387"/>
      <c r="DH161" s="387"/>
      <c r="DI161" s="387"/>
      <c r="DJ161" s="387"/>
    </row>
    <row r="162" spans="1:114" s="388" customFormat="1" x14ac:dyDescent="0.2">
      <c r="A162" s="629" t="s">
        <v>527</v>
      </c>
      <c r="B162" s="139"/>
      <c r="C162" s="139"/>
      <c r="D162" s="139"/>
      <c r="E162" s="139"/>
      <c r="F162" s="556"/>
      <c r="G162" s="556"/>
      <c r="H162" s="556"/>
      <c r="I162" s="556"/>
      <c r="J162" s="556"/>
      <c r="K162" s="556"/>
      <c r="L162" s="845"/>
      <c r="M162" s="846"/>
      <c r="N162" s="846"/>
      <c r="O162" s="846"/>
      <c r="P162" s="846"/>
      <c r="Q162" s="846"/>
      <c r="R162" s="846"/>
      <c r="S162" s="846"/>
      <c r="T162" s="846"/>
      <c r="U162" s="846"/>
      <c r="V162" s="846"/>
      <c r="W162" s="846"/>
      <c r="X162" s="846"/>
      <c r="Y162" s="846"/>
      <c r="Z162" s="846"/>
      <c r="AA162" s="846"/>
      <c r="AB162" s="846"/>
      <c r="AC162" s="846"/>
      <c r="AD162" s="846"/>
      <c r="AE162" s="846"/>
      <c r="AF162" s="846"/>
      <c r="AG162" s="846"/>
      <c r="AH162" s="846"/>
      <c r="AI162" s="846"/>
      <c r="AJ162" s="846"/>
      <c r="AK162" s="846"/>
      <c r="AL162" s="846"/>
      <c r="AM162" s="846"/>
      <c r="AN162" s="846"/>
      <c r="AO162" s="846"/>
      <c r="AP162" s="846"/>
      <c r="AQ162" s="846"/>
      <c r="AR162" s="846"/>
      <c r="AS162" s="846"/>
      <c r="AT162" s="846"/>
      <c r="AU162" s="846"/>
      <c r="AV162" s="846"/>
      <c r="AW162" s="846"/>
      <c r="AX162" s="846"/>
      <c r="AY162" s="846"/>
      <c r="AZ162" s="846"/>
      <c r="BA162" s="846"/>
      <c r="BB162" s="846"/>
      <c r="BC162" s="846"/>
      <c r="BD162" s="846"/>
      <c r="BE162" s="846"/>
      <c r="BF162" s="846"/>
      <c r="BG162" s="846"/>
      <c r="BH162" s="846"/>
      <c r="BI162" s="846"/>
      <c r="BJ162" s="846"/>
      <c r="BK162" s="846"/>
      <c r="BL162" s="846"/>
      <c r="BM162" s="846"/>
      <c r="BN162" s="201"/>
      <c r="BO162" s="846"/>
      <c r="BP162" s="846"/>
      <c r="BQ162" s="846"/>
      <c r="BR162" s="846"/>
      <c r="BS162" s="846"/>
      <c r="BT162" s="846"/>
      <c r="BU162" s="846"/>
      <c r="BV162" s="846"/>
      <c r="BW162" s="846"/>
      <c r="BX162" s="846"/>
      <c r="BY162" s="846"/>
      <c r="BZ162" s="846"/>
      <c r="CA162" s="846"/>
      <c r="CB162" s="846"/>
      <c r="CC162" s="846"/>
      <c r="CD162" s="846"/>
      <c r="CE162" s="846"/>
      <c r="CF162" s="846"/>
      <c r="CG162" s="846"/>
      <c r="CH162" s="846"/>
      <c r="CI162" s="196"/>
      <c r="CJ162" s="846"/>
      <c r="CK162" s="846"/>
      <c r="CL162" s="846"/>
      <c r="CM162" s="846"/>
      <c r="CN162" s="846"/>
      <c r="CO162" s="198"/>
      <c r="CP162" s="139"/>
      <c r="CQ162" s="139"/>
      <c r="CR162" s="202"/>
      <c r="CS162" s="202"/>
      <c r="CT162" s="202"/>
      <c r="CU162" s="202"/>
      <c r="CV162" s="202"/>
      <c r="CW162" s="115"/>
      <c r="CX162" s="386"/>
      <c r="CY162" s="386"/>
      <c r="CZ162" s="386"/>
      <c r="DA162" s="386"/>
      <c r="DB162" s="387"/>
      <c r="DC162" s="386"/>
      <c r="DD162" s="386"/>
      <c r="DE162" s="386"/>
      <c r="DF162" s="386"/>
      <c r="DG162" s="387"/>
      <c r="DH162" s="387"/>
      <c r="DI162" s="387"/>
      <c r="DJ162" s="387"/>
    </row>
    <row r="163" spans="1:114" s="388" customFormat="1" x14ac:dyDescent="0.2">
      <c r="A163" s="629"/>
      <c r="B163" s="139"/>
      <c r="C163" s="139"/>
      <c r="D163" s="139"/>
      <c r="E163" s="139"/>
      <c r="F163" s="556"/>
      <c r="G163" s="556"/>
      <c r="H163" s="556"/>
      <c r="I163" s="556"/>
      <c r="J163" s="556"/>
      <c r="K163" s="556"/>
      <c r="L163" s="845"/>
      <c r="M163" s="846"/>
      <c r="N163" s="846"/>
      <c r="O163" s="846"/>
      <c r="P163" s="846"/>
      <c r="Q163" s="846"/>
      <c r="R163" s="846"/>
      <c r="S163" s="846"/>
      <c r="T163" s="846"/>
      <c r="U163" s="846"/>
      <c r="V163" s="846"/>
      <c r="W163" s="846"/>
      <c r="X163" s="846"/>
      <c r="Y163" s="846"/>
      <c r="Z163" s="846"/>
      <c r="AA163" s="846"/>
      <c r="AB163" s="846"/>
      <c r="AC163" s="846"/>
      <c r="AD163" s="846"/>
      <c r="AE163" s="846"/>
      <c r="AF163" s="846"/>
      <c r="AG163" s="846"/>
      <c r="AH163" s="846"/>
      <c r="AI163" s="846"/>
      <c r="AJ163" s="846"/>
      <c r="AK163" s="846"/>
      <c r="AL163" s="846"/>
      <c r="AM163" s="846"/>
      <c r="AN163" s="846"/>
      <c r="AO163" s="846"/>
      <c r="AP163" s="846"/>
      <c r="AQ163" s="846"/>
      <c r="AR163" s="846"/>
      <c r="AS163" s="846"/>
      <c r="AT163" s="846"/>
      <c r="AU163" s="846"/>
      <c r="AV163" s="846"/>
      <c r="AW163" s="846"/>
      <c r="AX163" s="846"/>
      <c r="AY163" s="846"/>
      <c r="AZ163" s="846"/>
      <c r="BA163" s="846"/>
      <c r="BB163" s="846"/>
      <c r="BC163" s="846"/>
      <c r="BD163" s="846"/>
      <c r="BE163" s="846"/>
      <c r="BF163" s="846"/>
      <c r="BG163" s="846"/>
      <c r="BH163" s="846"/>
      <c r="BI163" s="846"/>
      <c r="BJ163" s="846"/>
      <c r="BK163" s="846"/>
      <c r="BL163" s="846"/>
      <c r="BM163" s="846"/>
      <c r="BN163" s="201"/>
      <c r="BO163" s="564"/>
      <c r="BP163" s="564"/>
      <c r="BQ163" s="564"/>
      <c r="BR163" s="564"/>
      <c r="BS163" s="564"/>
      <c r="BT163" s="564"/>
      <c r="BU163" s="564"/>
      <c r="BV163" s="564"/>
      <c r="BW163" s="564"/>
      <c r="BX163" s="564"/>
      <c r="BY163" s="564"/>
      <c r="BZ163" s="564"/>
      <c r="CA163" s="564"/>
      <c r="CB163" s="564"/>
      <c r="CC163" s="564"/>
      <c r="CD163" s="564"/>
      <c r="CE163" s="564"/>
      <c r="CF163" s="564"/>
      <c r="CG163" s="564"/>
      <c r="CH163" s="564"/>
      <c r="CI163" s="196"/>
      <c r="CJ163" s="741"/>
      <c r="CK163" s="741"/>
      <c r="CL163" s="741"/>
      <c r="CM163" s="741"/>
      <c r="CN163" s="741"/>
      <c r="CO163" s="198"/>
      <c r="CP163" s="139"/>
      <c r="CQ163" s="139"/>
      <c r="CR163" s="202"/>
      <c r="CS163" s="202"/>
      <c r="CT163" s="202"/>
      <c r="CU163" s="202"/>
      <c r="CV163" s="202"/>
      <c r="CW163" s="115"/>
      <c r="CX163" s="386"/>
      <c r="CY163" s="386"/>
      <c r="CZ163" s="386"/>
      <c r="DA163" s="386"/>
      <c r="DB163" s="387"/>
      <c r="DC163" s="386"/>
      <c r="DD163" s="386"/>
      <c r="DE163" s="386"/>
      <c r="DF163" s="386"/>
      <c r="DG163" s="387"/>
      <c r="DH163" s="387"/>
      <c r="DI163" s="387"/>
      <c r="DJ163" s="387"/>
    </row>
    <row r="164" spans="1:114" s="388" customFormat="1" x14ac:dyDescent="0.2">
      <c r="A164" s="907"/>
      <c r="B164" s="633"/>
      <c r="C164" s="633"/>
      <c r="D164" s="633"/>
      <c r="E164" s="633"/>
      <c r="F164" s="634"/>
      <c r="G164" s="634"/>
      <c r="H164" s="634"/>
      <c r="I164" s="634"/>
      <c r="J164" s="634"/>
      <c r="K164" s="634"/>
      <c r="L164" s="634"/>
      <c r="M164" s="634"/>
      <c r="N164" s="634"/>
      <c r="O164" s="634"/>
      <c r="P164" s="634"/>
      <c r="Q164" s="634"/>
      <c r="R164" s="634"/>
      <c r="S164" s="634"/>
      <c r="T164" s="634"/>
      <c r="U164" s="634"/>
      <c r="V164" s="634"/>
      <c r="W164" s="634"/>
      <c r="X164" s="634"/>
      <c r="Y164" s="634"/>
      <c r="Z164" s="634"/>
      <c r="AA164" s="634"/>
      <c r="AB164" s="634"/>
      <c r="AC164" s="634"/>
      <c r="AD164" s="634"/>
      <c r="AE164" s="634"/>
      <c r="AF164" s="634"/>
      <c r="AG164" s="634"/>
      <c r="AH164" s="634"/>
      <c r="AI164" s="634"/>
      <c r="AJ164" s="634"/>
      <c r="AK164" s="634"/>
      <c r="AL164" s="634"/>
      <c r="AM164" s="634"/>
      <c r="AN164" s="634"/>
      <c r="AO164" s="634"/>
      <c r="AP164" s="634"/>
      <c r="AQ164" s="634"/>
      <c r="AR164" s="634"/>
      <c r="AS164" s="634"/>
      <c r="AT164" s="634"/>
      <c r="AU164" s="634"/>
      <c r="AV164" s="634"/>
      <c r="AW164" s="634"/>
      <c r="AX164" s="634"/>
      <c r="AY164" s="634"/>
      <c r="AZ164" s="634"/>
      <c r="BA164" s="634"/>
      <c r="BB164" s="634"/>
      <c r="BC164" s="634"/>
      <c r="BD164" s="634"/>
      <c r="BE164" s="634"/>
      <c r="BF164" s="634"/>
      <c r="BG164" s="634"/>
      <c r="BH164" s="634"/>
      <c r="BI164" s="634"/>
      <c r="BJ164" s="634"/>
      <c r="BK164" s="634"/>
      <c r="BL164" s="634"/>
      <c r="BM164" s="634"/>
      <c r="BN164" s="908"/>
      <c r="BO164" s="909"/>
      <c r="BP164" s="909"/>
      <c r="BQ164" s="909"/>
      <c r="BR164" s="909"/>
      <c r="BS164" s="909"/>
      <c r="BT164" s="909"/>
      <c r="BU164" s="909"/>
      <c r="BV164" s="909"/>
      <c r="BW164" s="909"/>
      <c r="BX164" s="909"/>
      <c r="BY164" s="909"/>
      <c r="BZ164" s="909"/>
      <c r="CA164" s="909"/>
      <c r="CB164" s="909"/>
      <c r="CC164" s="909"/>
      <c r="CD164" s="909"/>
      <c r="CE164" s="909"/>
      <c r="CF164" s="909"/>
      <c r="CG164" s="909"/>
      <c r="CH164" s="909"/>
      <c r="CI164" s="910"/>
      <c r="CJ164" s="911"/>
      <c r="CK164" s="911"/>
      <c r="CL164" s="911"/>
      <c r="CM164" s="911"/>
      <c r="CN164" s="911"/>
      <c r="CO164" s="198"/>
      <c r="CP164" s="139"/>
      <c r="CQ164" s="139"/>
      <c r="CR164" s="202"/>
      <c r="CS164" s="202"/>
      <c r="CT164" s="202"/>
      <c r="CU164" s="202"/>
      <c r="CV164" s="202"/>
      <c r="CW164" s="115"/>
      <c r="CX164" s="386"/>
      <c r="CY164" s="386"/>
      <c r="CZ164" s="386"/>
      <c r="DA164" s="386"/>
      <c r="DB164" s="387"/>
      <c r="DC164" s="386"/>
      <c r="DD164" s="386"/>
      <c r="DE164" s="386"/>
      <c r="DF164" s="386"/>
      <c r="DG164" s="387"/>
      <c r="DH164" s="387"/>
      <c r="DI164" s="387"/>
      <c r="DJ164" s="387"/>
    </row>
    <row r="165" spans="1:114" s="388" customFormat="1" x14ac:dyDescent="0.2">
      <c r="A165" s="629" t="str">
        <f>+A112</f>
        <v>Royalty Payments for streaming</v>
      </c>
      <c r="B165" s="139"/>
      <c r="C165" s="139"/>
      <c r="D165" s="139"/>
      <c r="E165" s="139"/>
      <c r="F165" s="556">
        <f t="shared" ref="F165:Q165" si="761">+F112</f>
        <v>0</v>
      </c>
      <c r="G165" s="556">
        <f t="shared" si="761"/>
        <v>0</v>
      </c>
      <c r="H165" s="556">
        <f t="shared" si="761"/>
        <v>0</v>
      </c>
      <c r="I165" s="556">
        <f t="shared" si="761"/>
        <v>0</v>
      </c>
      <c r="J165" s="556">
        <f t="shared" si="761"/>
        <v>0</v>
      </c>
      <c r="K165" s="556">
        <f t="shared" si="761"/>
        <v>0</v>
      </c>
      <c r="L165" s="556">
        <f t="shared" si="761"/>
        <v>1440</v>
      </c>
      <c r="M165" s="556">
        <f t="shared" si="761"/>
        <v>1440</v>
      </c>
      <c r="N165" s="556">
        <f t="shared" si="761"/>
        <v>1440</v>
      </c>
      <c r="O165" s="556">
        <f t="shared" si="761"/>
        <v>1440</v>
      </c>
      <c r="P165" s="556">
        <f t="shared" si="761"/>
        <v>1440</v>
      </c>
      <c r="Q165" s="556">
        <f t="shared" si="761"/>
        <v>1440</v>
      </c>
      <c r="R165" s="556">
        <f t="shared" ref="R165:BM165" si="762">+R112</f>
        <v>0.18432000000000001</v>
      </c>
      <c r="S165" s="556">
        <f t="shared" si="762"/>
        <v>0.18432000000000001</v>
      </c>
      <c r="T165" s="556">
        <f t="shared" si="762"/>
        <v>0.18432000000000001</v>
      </c>
      <c r="U165" s="556">
        <f t="shared" si="762"/>
        <v>0.18432000000000001</v>
      </c>
      <c r="V165" s="556">
        <f t="shared" si="762"/>
        <v>0.18432000000000001</v>
      </c>
      <c r="W165" s="556">
        <f t="shared" si="762"/>
        <v>0.18432000000000001</v>
      </c>
      <c r="X165" s="556">
        <f t="shared" si="762"/>
        <v>0.18432000000000001</v>
      </c>
      <c r="Y165" s="556">
        <f t="shared" si="762"/>
        <v>0.18432000000000001</v>
      </c>
      <c r="Z165" s="556">
        <f t="shared" si="762"/>
        <v>0.18432000000000001</v>
      </c>
      <c r="AA165" s="556">
        <f t="shared" si="762"/>
        <v>0.18432000000000001</v>
      </c>
      <c r="AB165" s="556">
        <f t="shared" si="762"/>
        <v>0.18432000000000001</v>
      </c>
      <c r="AC165" s="556">
        <f t="shared" si="762"/>
        <v>0.18432000000000001</v>
      </c>
      <c r="AD165" s="556">
        <f t="shared" si="762"/>
        <v>0.70448000000000011</v>
      </c>
      <c r="AE165" s="556">
        <f t="shared" si="762"/>
        <v>0.70448000000000011</v>
      </c>
      <c r="AF165" s="556">
        <f t="shared" si="762"/>
        <v>0.70448000000000011</v>
      </c>
      <c r="AG165" s="556">
        <f t="shared" si="762"/>
        <v>0.70448000000000011</v>
      </c>
      <c r="AH165" s="556">
        <f t="shared" si="762"/>
        <v>0.70448000000000011</v>
      </c>
      <c r="AI165" s="556">
        <f t="shared" si="762"/>
        <v>0.70448000000000011</v>
      </c>
      <c r="AJ165" s="556">
        <f t="shared" si="762"/>
        <v>0.70448000000000011</v>
      </c>
      <c r="AK165" s="556">
        <f t="shared" si="762"/>
        <v>0.70448000000000011</v>
      </c>
      <c r="AL165" s="556">
        <f t="shared" si="762"/>
        <v>0.70448000000000011</v>
      </c>
      <c r="AM165" s="556">
        <f t="shared" si="762"/>
        <v>0.70448000000000011</v>
      </c>
      <c r="AN165" s="556">
        <f t="shared" si="762"/>
        <v>0.70448000000000011</v>
      </c>
      <c r="AO165" s="556">
        <f t="shared" si="762"/>
        <v>0.70448000000000011</v>
      </c>
      <c r="AP165" s="556">
        <f t="shared" si="762"/>
        <v>1.6531200000000001</v>
      </c>
      <c r="AQ165" s="556">
        <f t="shared" si="762"/>
        <v>1.6531200000000001</v>
      </c>
      <c r="AR165" s="556">
        <f t="shared" si="762"/>
        <v>1.6531200000000001</v>
      </c>
      <c r="AS165" s="556">
        <f t="shared" si="762"/>
        <v>1.6531200000000001</v>
      </c>
      <c r="AT165" s="556">
        <f t="shared" si="762"/>
        <v>1.6531200000000001</v>
      </c>
      <c r="AU165" s="556">
        <f t="shared" si="762"/>
        <v>1.6531200000000001</v>
      </c>
      <c r="AV165" s="556">
        <f t="shared" si="762"/>
        <v>1.6531200000000001</v>
      </c>
      <c r="AW165" s="556">
        <f t="shared" si="762"/>
        <v>1.6531200000000001</v>
      </c>
      <c r="AX165" s="556">
        <f t="shared" si="762"/>
        <v>1.6531200000000001</v>
      </c>
      <c r="AY165" s="556">
        <f t="shared" si="762"/>
        <v>1.6531200000000001</v>
      </c>
      <c r="AZ165" s="556">
        <f t="shared" si="762"/>
        <v>1.6531200000000001</v>
      </c>
      <c r="BA165" s="556">
        <f t="shared" si="762"/>
        <v>1.6531200000000001</v>
      </c>
      <c r="BB165" s="556">
        <f t="shared" si="762"/>
        <v>2.6387200000000002</v>
      </c>
      <c r="BC165" s="556">
        <f t="shared" si="762"/>
        <v>2.6387200000000002</v>
      </c>
      <c r="BD165" s="556">
        <f t="shared" si="762"/>
        <v>2.6387200000000002</v>
      </c>
      <c r="BE165" s="556">
        <f t="shared" si="762"/>
        <v>2.6387200000000002</v>
      </c>
      <c r="BF165" s="556">
        <f t="shared" si="762"/>
        <v>2.6387200000000002</v>
      </c>
      <c r="BG165" s="556">
        <f t="shared" si="762"/>
        <v>2.6387200000000002</v>
      </c>
      <c r="BH165" s="556">
        <f t="shared" si="762"/>
        <v>2.6387200000000002</v>
      </c>
      <c r="BI165" s="556">
        <f t="shared" si="762"/>
        <v>2.6387200000000002</v>
      </c>
      <c r="BJ165" s="556">
        <f t="shared" si="762"/>
        <v>2.6387200000000002</v>
      </c>
      <c r="BK165" s="556">
        <f t="shared" si="762"/>
        <v>2.6387200000000002</v>
      </c>
      <c r="BL165" s="556">
        <f t="shared" si="762"/>
        <v>2.6387200000000002</v>
      </c>
      <c r="BM165" s="556">
        <f t="shared" si="762"/>
        <v>2.6387200000000002</v>
      </c>
      <c r="BN165" s="201"/>
      <c r="BO165" s="564">
        <f>SUM(F165:H165)</f>
        <v>0</v>
      </c>
      <c r="BP165" s="564">
        <f>SUM(I165:K165)</f>
        <v>0</v>
      </c>
      <c r="BQ165" s="564">
        <f>SUM(L165:N165)</f>
        <v>4320</v>
      </c>
      <c r="BR165" s="564">
        <f>SUM(O165:Q165)</f>
        <v>4320</v>
      </c>
      <c r="BS165" s="564">
        <f>SUM(R165:T165)</f>
        <v>0.55296000000000001</v>
      </c>
      <c r="BT165" s="564">
        <f>SUM(U165:W165)</f>
        <v>0.55296000000000001</v>
      </c>
      <c r="BU165" s="564">
        <f>SUM(X165:Z165)</f>
        <v>0.55296000000000001</v>
      </c>
      <c r="BV165" s="564">
        <f>SUM(AA165:AC165)</f>
        <v>0.55296000000000001</v>
      </c>
      <c r="BW165" s="564">
        <f>SUM(AD165:AF165)</f>
        <v>2.1134400000000002</v>
      </c>
      <c r="BX165" s="564">
        <f>SUM(AG165:AI165)</f>
        <v>2.1134400000000002</v>
      </c>
      <c r="BY165" s="564">
        <f>SUM(AJ165:AL165)</f>
        <v>2.1134400000000002</v>
      </c>
      <c r="BZ165" s="564">
        <f>SUM(AM165:AO165)</f>
        <v>2.1134400000000002</v>
      </c>
      <c r="CA165" s="564">
        <f>SUM(AP165:AR165)</f>
        <v>4.9593600000000002</v>
      </c>
      <c r="CB165" s="564">
        <f>SUM(AS165:AU165)</f>
        <v>4.9593600000000002</v>
      </c>
      <c r="CC165" s="564">
        <f>SUM(AV165:AX165)</f>
        <v>4.9593600000000002</v>
      </c>
      <c r="CD165" s="564">
        <f>SUM(AY165:BA165)</f>
        <v>4.9593600000000002</v>
      </c>
      <c r="CE165" s="564">
        <f>SUM(BB165:BD165)</f>
        <v>7.9161600000000005</v>
      </c>
      <c r="CF165" s="564">
        <f>SUM(BE165:BG165)</f>
        <v>7.9161600000000005</v>
      </c>
      <c r="CG165" s="564">
        <f>SUM(BH165:BJ165)</f>
        <v>7.9161600000000005</v>
      </c>
      <c r="CH165" s="564">
        <f t="shared" ref="CH165:CH172" si="763">SUM(BK165:BM165)</f>
        <v>7.9161600000000005</v>
      </c>
      <c r="CI165" s="196"/>
      <c r="CJ165" s="121">
        <f t="shared" ref="CJ165" si="764">SUM(BO165:BR165)</f>
        <v>8640</v>
      </c>
      <c r="CK165" s="121">
        <f t="shared" ref="CK165" si="765">SUM(BS165:BV165)</f>
        <v>2.21184</v>
      </c>
      <c r="CL165" s="121">
        <f t="shared" ref="CL165" si="766">SUM(BW165:BZ165)</f>
        <v>8.4537600000000008</v>
      </c>
      <c r="CM165" s="121">
        <f t="shared" ref="CM165" si="767">SUM(CA165:CD165)</f>
        <v>19.837440000000001</v>
      </c>
      <c r="CN165" s="121">
        <f t="shared" ref="CN165" si="768">SUM(CE165:CH165)</f>
        <v>31.664640000000002</v>
      </c>
      <c r="CO165" s="198"/>
      <c r="CP165" s="139"/>
      <c r="CQ165" s="139"/>
      <c r="CR165" s="202"/>
      <c r="CS165" s="202"/>
      <c r="CT165" s="202"/>
      <c r="CU165" s="202"/>
      <c r="CV165" s="202"/>
      <c r="CW165" s="115"/>
      <c r="CX165" s="386"/>
      <c r="CY165" s="386"/>
      <c r="CZ165" s="386"/>
      <c r="DA165" s="386"/>
      <c r="DB165" s="387"/>
      <c r="DC165" s="386"/>
      <c r="DD165" s="386"/>
      <c r="DE165" s="386"/>
      <c r="DF165" s="386"/>
      <c r="DG165" s="387"/>
      <c r="DH165" s="387"/>
      <c r="DI165" s="387"/>
      <c r="DJ165" s="387"/>
    </row>
    <row r="166" spans="1:114" s="388" customFormat="1" x14ac:dyDescent="0.2">
      <c r="A166" s="629" t="str">
        <f>+A113</f>
        <v>Royalty Payments to artists</v>
      </c>
      <c r="B166" s="139"/>
      <c r="C166" s="139"/>
      <c r="D166" s="139"/>
      <c r="E166" s="139"/>
      <c r="F166" s="556">
        <f t="shared" ref="F166:Q166" si="769">+F113</f>
        <v>0</v>
      </c>
      <c r="G166" s="556">
        <f t="shared" si="769"/>
        <v>0</v>
      </c>
      <c r="H166" s="556">
        <f t="shared" si="769"/>
        <v>0</v>
      </c>
      <c r="I166" s="556">
        <f t="shared" si="769"/>
        <v>0</v>
      </c>
      <c r="J166" s="556">
        <f t="shared" si="769"/>
        <v>0</v>
      </c>
      <c r="K166" s="556">
        <f t="shared" si="769"/>
        <v>0</v>
      </c>
      <c r="L166" s="556">
        <f t="shared" si="769"/>
        <v>0</v>
      </c>
      <c r="M166" s="556">
        <f t="shared" si="769"/>
        <v>0</v>
      </c>
      <c r="N166" s="556">
        <f t="shared" si="769"/>
        <v>0</v>
      </c>
      <c r="O166" s="556">
        <f t="shared" si="769"/>
        <v>0</v>
      </c>
      <c r="P166" s="556">
        <f t="shared" si="769"/>
        <v>0</v>
      </c>
      <c r="Q166" s="556">
        <f t="shared" si="769"/>
        <v>0</v>
      </c>
      <c r="R166" s="556">
        <f>+R113</f>
        <v>0</v>
      </c>
      <c r="S166" s="556">
        <f t="shared" ref="S166:AG166" si="770">+S113</f>
        <v>0</v>
      </c>
      <c r="T166" s="556">
        <f t="shared" si="770"/>
        <v>0</v>
      </c>
      <c r="U166" s="556">
        <f t="shared" si="770"/>
        <v>0</v>
      </c>
      <c r="V166" s="556">
        <f t="shared" si="770"/>
        <v>0</v>
      </c>
      <c r="W166" s="556">
        <f t="shared" si="770"/>
        <v>0</v>
      </c>
      <c r="X166" s="556">
        <f t="shared" si="770"/>
        <v>0</v>
      </c>
      <c r="Y166" s="556">
        <f t="shared" si="770"/>
        <v>0</v>
      </c>
      <c r="Z166" s="556">
        <f t="shared" si="770"/>
        <v>0</v>
      </c>
      <c r="AA166" s="556">
        <f t="shared" si="770"/>
        <v>0</v>
      </c>
      <c r="AB166" s="556">
        <f t="shared" si="770"/>
        <v>0</v>
      </c>
      <c r="AC166" s="556">
        <f t="shared" si="770"/>
        <v>0</v>
      </c>
      <c r="AD166" s="556">
        <f t="shared" si="770"/>
        <v>0</v>
      </c>
      <c r="AE166" s="556">
        <f t="shared" si="770"/>
        <v>0</v>
      </c>
      <c r="AF166" s="556">
        <f t="shared" si="770"/>
        <v>0</v>
      </c>
      <c r="AG166" s="556">
        <f t="shared" si="770"/>
        <v>0</v>
      </c>
      <c r="AH166" s="556">
        <f t="shared" ref="AH166:BM166" si="771">+AH113</f>
        <v>0</v>
      </c>
      <c r="AI166" s="556">
        <f t="shared" si="771"/>
        <v>0</v>
      </c>
      <c r="AJ166" s="556">
        <f t="shared" si="771"/>
        <v>0</v>
      </c>
      <c r="AK166" s="556">
        <f t="shared" si="771"/>
        <v>0</v>
      </c>
      <c r="AL166" s="556">
        <f t="shared" si="771"/>
        <v>0</v>
      </c>
      <c r="AM166" s="556">
        <f t="shared" si="771"/>
        <v>0</v>
      </c>
      <c r="AN166" s="556">
        <f t="shared" si="771"/>
        <v>0</v>
      </c>
      <c r="AO166" s="556">
        <f t="shared" si="771"/>
        <v>0</v>
      </c>
      <c r="AP166" s="556">
        <f t="shared" si="771"/>
        <v>0</v>
      </c>
      <c r="AQ166" s="556">
        <f t="shared" si="771"/>
        <v>0</v>
      </c>
      <c r="AR166" s="556">
        <f t="shared" si="771"/>
        <v>0</v>
      </c>
      <c r="AS166" s="556">
        <f t="shared" si="771"/>
        <v>0</v>
      </c>
      <c r="AT166" s="556">
        <f t="shared" si="771"/>
        <v>0</v>
      </c>
      <c r="AU166" s="556">
        <f t="shared" si="771"/>
        <v>0</v>
      </c>
      <c r="AV166" s="556">
        <f t="shared" si="771"/>
        <v>0</v>
      </c>
      <c r="AW166" s="556">
        <f t="shared" si="771"/>
        <v>0</v>
      </c>
      <c r="AX166" s="556">
        <f t="shared" si="771"/>
        <v>0</v>
      </c>
      <c r="AY166" s="556">
        <f t="shared" si="771"/>
        <v>0</v>
      </c>
      <c r="AZ166" s="556">
        <f t="shared" si="771"/>
        <v>0</v>
      </c>
      <c r="BA166" s="556">
        <f t="shared" si="771"/>
        <v>0</v>
      </c>
      <c r="BB166" s="556">
        <f t="shared" si="771"/>
        <v>0</v>
      </c>
      <c r="BC166" s="556">
        <f t="shared" si="771"/>
        <v>0</v>
      </c>
      <c r="BD166" s="556">
        <f t="shared" si="771"/>
        <v>0</v>
      </c>
      <c r="BE166" s="556">
        <f t="shared" si="771"/>
        <v>0</v>
      </c>
      <c r="BF166" s="556">
        <f t="shared" si="771"/>
        <v>0</v>
      </c>
      <c r="BG166" s="556">
        <f t="shared" si="771"/>
        <v>0</v>
      </c>
      <c r="BH166" s="556">
        <f t="shared" si="771"/>
        <v>0</v>
      </c>
      <c r="BI166" s="556">
        <f t="shared" si="771"/>
        <v>0</v>
      </c>
      <c r="BJ166" s="556">
        <f t="shared" si="771"/>
        <v>0</v>
      </c>
      <c r="BK166" s="556">
        <f t="shared" si="771"/>
        <v>0</v>
      </c>
      <c r="BL166" s="556">
        <f t="shared" si="771"/>
        <v>0</v>
      </c>
      <c r="BM166" s="556">
        <f t="shared" si="771"/>
        <v>0</v>
      </c>
      <c r="BN166" s="201"/>
      <c r="BO166" s="564">
        <f t="shared" ref="BO166:BO172" si="772">SUM(F166:H166)</f>
        <v>0</v>
      </c>
      <c r="BP166" s="564">
        <f t="shared" ref="BP166:BP172" si="773">SUM(I166:K166)</f>
        <v>0</v>
      </c>
      <c r="BQ166" s="564">
        <f t="shared" ref="BQ166:BQ172" si="774">SUM(L166:N166)</f>
        <v>0</v>
      </c>
      <c r="BR166" s="564">
        <f t="shared" ref="BR166:BR172" si="775">SUM(O166:Q166)</f>
        <v>0</v>
      </c>
      <c r="BS166" s="564">
        <f t="shared" ref="BS166:BS172" si="776">SUM(R166:T166)</f>
        <v>0</v>
      </c>
      <c r="BT166" s="564">
        <f t="shared" ref="BT166:BT172" si="777">SUM(U166:W166)</f>
        <v>0</v>
      </c>
      <c r="BU166" s="564">
        <f t="shared" ref="BU166:BU172" si="778">SUM(X166:Z166)</f>
        <v>0</v>
      </c>
      <c r="BV166" s="564">
        <f t="shared" ref="BV166:BV172" si="779">SUM(AA166:AC166)</f>
        <v>0</v>
      </c>
      <c r="BW166" s="564">
        <f t="shared" ref="BW166:BW172" si="780">SUM(AD166:AF166)</f>
        <v>0</v>
      </c>
      <c r="BX166" s="564">
        <f t="shared" ref="BX166:BX172" si="781">SUM(AG166:AI166)</f>
        <v>0</v>
      </c>
      <c r="BY166" s="564">
        <f t="shared" ref="BY166:BY172" si="782">SUM(AJ166:AL166)</f>
        <v>0</v>
      </c>
      <c r="BZ166" s="564">
        <f t="shared" ref="BZ166:BZ172" si="783">SUM(AM166:AO166)</f>
        <v>0</v>
      </c>
      <c r="CA166" s="564">
        <f t="shared" ref="CA166:CA172" si="784">SUM(AP166:AR166)</f>
        <v>0</v>
      </c>
      <c r="CB166" s="564">
        <f t="shared" ref="CB166:CB172" si="785">SUM(AS166:AU166)</f>
        <v>0</v>
      </c>
      <c r="CC166" s="564">
        <f t="shared" ref="CC166:CC172" si="786">SUM(AV166:AX166)</f>
        <v>0</v>
      </c>
      <c r="CD166" s="564">
        <f t="shared" ref="CD166:CD172" si="787">SUM(AY166:BA166)</f>
        <v>0</v>
      </c>
      <c r="CE166" s="564">
        <f t="shared" ref="CE166:CE172" si="788">SUM(BB166:BD166)</f>
        <v>0</v>
      </c>
      <c r="CF166" s="564">
        <f t="shared" ref="CF166:CF172" si="789">SUM(BE166:BG166)</f>
        <v>0</v>
      </c>
      <c r="CG166" s="564">
        <f t="shared" ref="CG166:CG172" si="790">SUM(BH166:BJ166)</f>
        <v>0</v>
      </c>
      <c r="CH166" s="564">
        <f t="shared" si="763"/>
        <v>0</v>
      </c>
      <c r="CI166" s="196"/>
      <c r="CJ166" s="121">
        <f t="shared" ref="CJ166:CJ172" si="791">SUM(BO166:BR166)</f>
        <v>0</v>
      </c>
      <c r="CK166" s="121">
        <f t="shared" ref="CK166:CK172" si="792">SUM(BS166:BV166)</f>
        <v>0</v>
      </c>
      <c r="CL166" s="121">
        <f t="shared" ref="CL166:CL172" si="793">SUM(BW166:BZ166)</f>
        <v>0</v>
      </c>
      <c r="CM166" s="121">
        <f t="shared" ref="CM166:CM172" si="794">SUM(CA166:CD166)</f>
        <v>0</v>
      </c>
      <c r="CN166" s="121">
        <f t="shared" ref="CN166:CN172" si="795">SUM(CE166:CH166)</f>
        <v>0</v>
      </c>
      <c r="CO166" s="198"/>
      <c r="CP166" s="139"/>
      <c r="CQ166" s="139"/>
      <c r="CR166" s="202"/>
      <c r="CS166" s="202"/>
      <c r="CT166" s="202"/>
      <c r="CU166" s="202"/>
      <c r="CV166" s="202"/>
      <c r="CW166" s="115"/>
      <c r="CX166" s="386"/>
      <c r="CY166" s="386"/>
      <c r="CZ166" s="386"/>
      <c r="DA166" s="386"/>
      <c r="DB166" s="387"/>
      <c r="DC166" s="386"/>
      <c r="DD166" s="386"/>
      <c r="DE166" s="386"/>
      <c r="DF166" s="386"/>
      <c r="DG166" s="387"/>
      <c r="DH166" s="387"/>
      <c r="DI166" s="387"/>
      <c r="DJ166" s="387"/>
    </row>
    <row r="167" spans="1:114" s="388" customFormat="1" x14ac:dyDescent="0.2">
      <c r="A167" s="629" t="str">
        <f>+A114</f>
        <v>Affiliate Payments</v>
      </c>
      <c r="B167" s="139"/>
      <c r="C167" s="139"/>
      <c r="D167" s="139"/>
      <c r="E167" s="139"/>
      <c r="F167" s="556">
        <f t="shared" ref="F167:Q167" si="796">+F114</f>
        <v>0</v>
      </c>
      <c r="G167" s="556">
        <f t="shared" si="796"/>
        <v>0</v>
      </c>
      <c r="H167" s="556">
        <f t="shared" si="796"/>
        <v>0</v>
      </c>
      <c r="I167" s="556">
        <f t="shared" si="796"/>
        <v>0</v>
      </c>
      <c r="J167" s="556">
        <f t="shared" si="796"/>
        <v>0</v>
      </c>
      <c r="K167" s="556">
        <f t="shared" si="796"/>
        <v>0</v>
      </c>
      <c r="L167" s="556">
        <f t="shared" si="796"/>
        <v>0</v>
      </c>
      <c r="M167" s="556">
        <f t="shared" si="796"/>
        <v>0</v>
      </c>
      <c r="N167" s="556">
        <f t="shared" si="796"/>
        <v>0</v>
      </c>
      <c r="O167" s="556">
        <f t="shared" si="796"/>
        <v>0</v>
      </c>
      <c r="P167" s="556">
        <f t="shared" si="796"/>
        <v>0</v>
      </c>
      <c r="Q167" s="556">
        <f t="shared" si="796"/>
        <v>0</v>
      </c>
      <c r="R167" s="556">
        <f>+R114</f>
        <v>0</v>
      </c>
      <c r="S167" s="556">
        <f t="shared" ref="S167:AG167" si="797">+S114</f>
        <v>0</v>
      </c>
      <c r="T167" s="556">
        <f t="shared" si="797"/>
        <v>0</v>
      </c>
      <c r="U167" s="556">
        <f t="shared" si="797"/>
        <v>0</v>
      </c>
      <c r="V167" s="556">
        <f t="shared" si="797"/>
        <v>0</v>
      </c>
      <c r="W167" s="556">
        <f t="shared" si="797"/>
        <v>0</v>
      </c>
      <c r="X167" s="556">
        <f t="shared" si="797"/>
        <v>0</v>
      </c>
      <c r="Y167" s="556">
        <f t="shared" si="797"/>
        <v>0</v>
      </c>
      <c r="Z167" s="556">
        <f t="shared" si="797"/>
        <v>0</v>
      </c>
      <c r="AA167" s="556">
        <f t="shared" si="797"/>
        <v>0</v>
      </c>
      <c r="AB167" s="556">
        <f t="shared" si="797"/>
        <v>0</v>
      </c>
      <c r="AC167" s="556">
        <f t="shared" si="797"/>
        <v>0</v>
      </c>
      <c r="AD167" s="556">
        <f t="shared" si="797"/>
        <v>0</v>
      </c>
      <c r="AE167" s="556">
        <f t="shared" si="797"/>
        <v>0</v>
      </c>
      <c r="AF167" s="556">
        <f t="shared" si="797"/>
        <v>0</v>
      </c>
      <c r="AG167" s="556">
        <f t="shared" si="797"/>
        <v>0</v>
      </c>
      <c r="AH167" s="556">
        <f t="shared" ref="AH167:BM167" si="798">+AH114</f>
        <v>0</v>
      </c>
      <c r="AI167" s="556">
        <f t="shared" si="798"/>
        <v>0</v>
      </c>
      <c r="AJ167" s="556">
        <f t="shared" si="798"/>
        <v>0</v>
      </c>
      <c r="AK167" s="556">
        <f t="shared" si="798"/>
        <v>0</v>
      </c>
      <c r="AL167" s="556">
        <f t="shared" si="798"/>
        <v>0</v>
      </c>
      <c r="AM167" s="556">
        <f t="shared" si="798"/>
        <v>0</v>
      </c>
      <c r="AN167" s="556">
        <f t="shared" si="798"/>
        <v>0</v>
      </c>
      <c r="AO167" s="556">
        <f t="shared" si="798"/>
        <v>0</v>
      </c>
      <c r="AP167" s="556">
        <f t="shared" si="798"/>
        <v>0</v>
      </c>
      <c r="AQ167" s="556">
        <f t="shared" si="798"/>
        <v>0</v>
      </c>
      <c r="AR167" s="556">
        <f t="shared" si="798"/>
        <v>0</v>
      </c>
      <c r="AS167" s="556">
        <f t="shared" si="798"/>
        <v>0</v>
      </c>
      <c r="AT167" s="556">
        <f t="shared" si="798"/>
        <v>0</v>
      </c>
      <c r="AU167" s="556">
        <f t="shared" si="798"/>
        <v>0</v>
      </c>
      <c r="AV167" s="556">
        <f t="shared" si="798"/>
        <v>0</v>
      </c>
      <c r="AW167" s="556">
        <f t="shared" si="798"/>
        <v>0</v>
      </c>
      <c r="AX167" s="556">
        <f t="shared" si="798"/>
        <v>0</v>
      </c>
      <c r="AY167" s="556">
        <f t="shared" si="798"/>
        <v>0</v>
      </c>
      <c r="AZ167" s="556">
        <f t="shared" si="798"/>
        <v>0</v>
      </c>
      <c r="BA167" s="556">
        <f t="shared" si="798"/>
        <v>0</v>
      </c>
      <c r="BB167" s="556">
        <f t="shared" si="798"/>
        <v>0</v>
      </c>
      <c r="BC167" s="556">
        <f t="shared" si="798"/>
        <v>0</v>
      </c>
      <c r="BD167" s="556">
        <f t="shared" si="798"/>
        <v>0</v>
      </c>
      <c r="BE167" s="556">
        <f t="shared" si="798"/>
        <v>0</v>
      </c>
      <c r="BF167" s="556">
        <f t="shared" si="798"/>
        <v>0</v>
      </c>
      <c r="BG167" s="556">
        <f t="shared" si="798"/>
        <v>0</v>
      </c>
      <c r="BH167" s="556">
        <f t="shared" si="798"/>
        <v>0</v>
      </c>
      <c r="BI167" s="556">
        <f t="shared" si="798"/>
        <v>0</v>
      </c>
      <c r="BJ167" s="556">
        <f t="shared" si="798"/>
        <v>0</v>
      </c>
      <c r="BK167" s="556">
        <f t="shared" si="798"/>
        <v>0</v>
      </c>
      <c r="BL167" s="556">
        <f t="shared" si="798"/>
        <v>0</v>
      </c>
      <c r="BM167" s="556">
        <f t="shared" si="798"/>
        <v>0</v>
      </c>
      <c r="BN167" s="201"/>
      <c r="BO167" s="564">
        <f t="shared" si="772"/>
        <v>0</v>
      </c>
      <c r="BP167" s="564">
        <f t="shared" si="773"/>
        <v>0</v>
      </c>
      <c r="BQ167" s="564">
        <f t="shared" si="774"/>
        <v>0</v>
      </c>
      <c r="BR167" s="564">
        <f t="shared" si="775"/>
        <v>0</v>
      </c>
      <c r="BS167" s="564">
        <f t="shared" si="776"/>
        <v>0</v>
      </c>
      <c r="BT167" s="564">
        <f t="shared" si="777"/>
        <v>0</v>
      </c>
      <c r="BU167" s="564">
        <f t="shared" si="778"/>
        <v>0</v>
      </c>
      <c r="BV167" s="564">
        <f t="shared" si="779"/>
        <v>0</v>
      </c>
      <c r="BW167" s="564">
        <f t="shared" si="780"/>
        <v>0</v>
      </c>
      <c r="BX167" s="564">
        <f t="shared" si="781"/>
        <v>0</v>
      </c>
      <c r="BY167" s="564">
        <f t="shared" si="782"/>
        <v>0</v>
      </c>
      <c r="BZ167" s="564">
        <f t="shared" si="783"/>
        <v>0</v>
      </c>
      <c r="CA167" s="564">
        <f t="shared" si="784"/>
        <v>0</v>
      </c>
      <c r="CB167" s="564">
        <f t="shared" si="785"/>
        <v>0</v>
      </c>
      <c r="CC167" s="564">
        <f t="shared" si="786"/>
        <v>0</v>
      </c>
      <c r="CD167" s="564">
        <f t="shared" si="787"/>
        <v>0</v>
      </c>
      <c r="CE167" s="564">
        <f t="shared" si="788"/>
        <v>0</v>
      </c>
      <c r="CF167" s="564">
        <f t="shared" si="789"/>
        <v>0</v>
      </c>
      <c r="CG167" s="564">
        <f t="shared" si="790"/>
        <v>0</v>
      </c>
      <c r="CH167" s="564">
        <f t="shared" si="763"/>
        <v>0</v>
      </c>
      <c r="CI167" s="196"/>
      <c r="CJ167" s="121">
        <f t="shared" si="791"/>
        <v>0</v>
      </c>
      <c r="CK167" s="121">
        <f t="shared" si="792"/>
        <v>0</v>
      </c>
      <c r="CL167" s="121">
        <f t="shared" si="793"/>
        <v>0</v>
      </c>
      <c r="CM167" s="121">
        <f t="shared" si="794"/>
        <v>0</v>
      </c>
      <c r="CN167" s="121">
        <f t="shared" si="795"/>
        <v>0</v>
      </c>
      <c r="CO167" s="198"/>
      <c r="CP167" s="139"/>
      <c r="CQ167" s="139"/>
      <c r="CR167" s="202"/>
      <c r="CS167" s="202"/>
      <c r="CT167" s="202"/>
      <c r="CU167" s="202"/>
      <c r="CV167" s="202"/>
      <c r="CW167" s="115"/>
      <c r="CX167" s="386"/>
      <c r="CY167" s="386"/>
      <c r="CZ167" s="386"/>
      <c r="DA167" s="386"/>
      <c r="DB167" s="387"/>
      <c r="DC167" s="386"/>
      <c r="DD167" s="386"/>
      <c r="DE167" s="386"/>
      <c r="DF167" s="386"/>
      <c r="DG167" s="387"/>
      <c r="DH167" s="387"/>
      <c r="DI167" s="387"/>
      <c r="DJ167" s="387"/>
    </row>
    <row r="168" spans="1:114" s="388" customFormat="1" x14ac:dyDescent="0.2">
      <c r="A168" s="629" t="str">
        <f>+A115</f>
        <v>Payment Processing Fees</v>
      </c>
      <c r="B168" s="139"/>
      <c r="C168" s="139"/>
      <c r="D168" s="139"/>
      <c r="E168" s="139"/>
      <c r="F168" s="556">
        <f t="shared" ref="F168:Q168" si="799">+F115</f>
        <v>0</v>
      </c>
      <c r="G168" s="556">
        <f t="shared" si="799"/>
        <v>0</v>
      </c>
      <c r="H168" s="556">
        <f t="shared" si="799"/>
        <v>5.5080000000000018E-2</v>
      </c>
      <c r="I168" s="556">
        <f t="shared" si="799"/>
        <v>7.6140000000000013E-2</v>
      </c>
      <c r="J168" s="556">
        <f t="shared" si="799"/>
        <v>0.10805400000000003</v>
      </c>
      <c r="K168" s="556">
        <f t="shared" si="799"/>
        <v>0.21045420000000004</v>
      </c>
      <c r="L168" s="556">
        <f t="shared" si="799"/>
        <v>245.33999798021668</v>
      </c>
      <c r="M168" s="556">
        <f t="shared" si="799"/>
        <v>327.72500017428172</v>
      </c>
      <c r="N168" s="556">
        <f t="shared" si="799"/>
        <v>424.59325092656621</v>
      </c>
      <c r="O168" s="556">
        <f t="shared" si="799"/>
        <v>523.23597130453606</v>
      </c>
      <c r="P168" s="556">
        <f t="shared" si="799"/>
        <v>646.35538174589692</v>
      </c>
      <c r="Q168" s="556">
        <f t="shared" si="799"/>
        <v>801.29448926966597</v>
      </c>
      <c r="R168" s="556">
        <f>+R115</f>
        <v>2520.2415977999999</v>
      </c>
      <c r="S168" s="556">
        <f t="shared" ref="S168:AG168" si="800">+S115</f>
        <v>2703.9292057260009</v>
      </c>
      <c r="T168" s="556">
        <f t="shared" si="800"/>
        <v>3063.5422158148208</v>
      </c>
      <c r="U168" s="556">
        <f t="shared" si="800"/>
        <v>3276.1621331786582</v>
      </c>
      <c r="V168" s="556">
        <f t="shared" si="800"/>
        <v>3504.9568409836447</v>
      </c>
      <c r="W168" s="556">
        <f t="shared" si="800"/>
        <v>3751.1877141832283</v>
      </c>
      <c r="X168" s="556">
        <f t="shared" si="800"/>
        <v>4016.2173379398555</v>
      </c>
      <c r="Y168" s="556">
        <f t="shared" si="800"/>
        <v>4301.5178837358262</v>
      </c>
      <c r="Z168" s="556">
        <f t="shared" si="800"/>
        <v>4608.6802009515341</v>
      </c>
      <c r="AA168" s="556">
        <f t="shared" si="800"/>
        <v>4939.4236869077604</v>
      </c>
      <c r="AB168" s="556">
        <f t="shared" si="800"/>
        <v>5133.6070040698851</v>
      </c>
      <c r="AC168" s="556">
        <f t="shared" si="800"/>
        <v>5517.2397193412162</v>
      </c>
      <c r="AD168" s="556">
        <f t="shared" si="800"/>
        <v>7015.3252450000009</v>
      </c>
      <c r="AE168" s="556">
        <f t="shared" si="800"/>
        <v>7215.6604019000006</v>
      </c>
      <c r="AF168" s="556">
        <f t="shared" si="800"/>
        <v>7690.9357875780006</v>
      </c>
      <c r="AG168" s="556">
        <f t="shared" si="800"/>
        <v>7908.8395534043611</v>
      </c>
      <c r="AH168" s="556">
        <f t="shared" ref="AH168:BM168" si="801">+AH115</f>
        <v>8136.2918280524855</v>
      </c>
      <c r="AI168" s="556">
        <f t="shared" si="801"/>
        <v>8373.8469120441732</v>
      </c>
      <c r="AJ168" s="556">
        <f t="shared" si="801"/>
        <v>8622.0956250358395</v>
      </c>
      <c r="AK168" s="556">
        <f t="shared" si="801"/>
        <v>8881.6678165198955</v>
      </c>
      <c r="AL168" s="556">
        <f t="shared" si="801"/>
        <v>9153.235051362466</v>
      </c>
      <c r="AM168" s="556">
        <f t="shared" si="801"/>
        <v>9437.5134823977405</v>
      </c>
      <c r="AN168" s="556">
        <f t="shared" si="801"/>
        <v>9468.866923154279</v>
      </c>
      <c r="AO168" s="556">
        <f t="shared" si="801"/>
        <v>9780.9101347035521</v>
      </c>
      <c r="AP168" s="556">
        <f t="shared" si="801"/>
        <v>11683.190737904</v>
      </c>
      <c r="AQ168" s="556">
        <f t="shared" si="801"/>
        <v>11880.406071549705</v>
      </c>
      <c r="AR168" s="556">
        <f t="shared" si="801"/>
        <v>12508.563533451203</v>
      </c>
      <c r="AS168" s="556">
        <f t="shared" si="801"/>
        <v>12715.816494013225</v>
      </c>
      <c r="AT168" s="556">
        <f t="shared" si="801"/>
        <v>12928.323495563831</v>
      </c>
      <c r="AU168" s="556">
        <f t="shared" si="801"/>
        <v>13146.248431411308</v>
      </c>
      <c r="AV168" s="556">
        <f t="shared" si="801"/>
        <v>13369.760731148475</v>
      </c>
      <c r="AW168" s="556">
        <f t="shared" si="801"/>
        <v>13599.03555242282</v>
      </c>
      <c r="AX168" s="556">
        <f t="shared" si="801"/>
        <v>13834.253979398603</v>
      </c>
      <c r="AY168" s="556">
        <f t="shared" si="801"/>
        <v>14075.603228144953</v>
      </c>
      <c r="AZ168" s="556">
        <f t="shared" si="801"/>
        <v>13897.276859192105</v>
      </c>
      <c r="BA168" s="556">
        <f t="shared" si="801"/>
        <v>14151.474997506522</v>
      </c>
      <c r="BB168" s="556">
        <f t="shared" si="801"/>
        <v>16279.363081044001</v>
      </c>
      <c r="BC168" s="556">
        <f t="shared" si="801"/>
        <v>16551.644949534439</v>
      </c>
      <c r="BD168" s="556">
        <f t="shared" si="801"/>
        <v>17520.141283840185</v>
      </c>
      <c r="BE168" s="556">
        <f t="shared" si="801"/>
        <v>17805.018978033298</v>
      </c>
      <c r="BF168" s="556">
        <f t="shared" si="801"/>
        <v>18096.449737608982</v>
      </c>
      <c r="BG168" s="556">
        <f t="shared" si="801"/>
        <v>18394.610221874285</v>
      </c>
      <c r="BH168" s="556">
        <f t="shared" si="801"/>
        <v>18699.682190588923</v>
      </c>
      <c r="BI168" s="556">
        <f t="shared" si="801"/>
        <v>19011.852654985578</v>
      </c>
      <c r="BJ168" s="556">
        <f t="shared" si="801"/>
        <v>19331.314033300925</v>
      </c>
      <c r="BK168" s="556">
        <f t="shared" si="801"/>
        <v>19658.264310952389</v>
      </c>
      <c r="BL168" s="556">
        <f t="shared" si="801"/>
        <v>19302.90720549992</v>
      </c>
      <c r="BM168" s="556">
        <f t="shared" si="801"/>
        <v>19645.452336536073</v>
      </c>
      <c r="BN168" s="201"/>
      <c r="BO168" s="564">
        <f t="shared" si="772"/>
        <v>5.5080000000000018E-2</v>
      </c>
      <c r="BP168" s="564">
        <f t="shared" si="773"/>
        <v>0.39464820000000006</v>
      </c>
      <c r="BQ168" s="564">
        <f t="shared" si="774"/>
        <v>997.6582490810647</v>
      </c>
      <c r="BR168" s="564">
        <f t="shared" si="775"/>
        <v>1970.8858423200991</v>
      </c>
      <c r="BS168" s="564">
        <f t="shared" si="776"/>
        <v>8287.7130193408211</v>
      </c>
      <c r="BT168" s="564">
        <f t="shared" si="777"/>
        <v>10532.306688345532</v>
      </c>
      <c r="BU168" s="564">
        <f t="shared" si="778"/>
        <v>12926.415422627215</v>
      </c>
      <c r="BV168" s="564">
        <f t="shared" si="779"/>
        <v>15590.270410318861</v>
      </c>
      <c r="BW168" s="564">
        <f t="shared" si="780"/>
        <v>21921.921434478001</v>
      </c>
      <c r="BX168" s="564">
        <f t="shared" si="781"/>
        <v>24418.978293501019</v>
      </c>
      <c r="BY168" s="564">
        <f t="shared" si="782"/>
        <v>26656.998492918199</v>
      </c>
      <c r="BZ168" s="564">
        <f t="shared" si="783"/>
        <v>28687.29054025557</v>
      </c>
      <c r="CA168" s="564">
        <f t="shared" si="784"/>
        <v>36072.160342904906</v>
      </c>
      <c r="CB168" s="564">
        <f t="shared" si="785"/>
        <v>38790.388420988362</v>
      </c>
      <c r="CC168" s="564">
        <f t="shared" si="786"/>
        <v>40803.050262969904</v>
      </c>
      <c r="CD168" s="564">
        <f t="shared" si="787"/>
        <v>42124.355084843577</v>
      </c>
      <c r="CE168" s="564">
        <f t="shared" si="788"/>
        <v>50351.149314418624</v>
      </c>
      <c r="CF168" s="564">
        <f t="shared" si="789"/>
        <v>54296.078937516562</v>
      </c>
      <c r="CG168" s="564">
        <f t="shared" si="790"/>
        <v>57042.848878875418</v>
      </c>
      <c r="CH168" s="564">
        <f t="shared" si="763"/>
        <v>58606.623852988378</v>
      </c>
      <c r="CI168" s="196"/>
      <c r="CJ168" s="121">
        <f t="shared" si="791"/>
        <v>2968.9938196011635</v>
      </c>
      <c r="CK168" s="121">
        <f t="shared" si="792"/>
        <v>47336.705540632429</v>
      </c>
      <c r="CL168" s="121">
        <f t="shared" si="793"/>
        <v>101685.18876115279</v>
      </c>
      <c r="CM168" s="121">
        <f t="shared" si="794"/>
        <v>157789.95411170676</v>
      </c>
      <c r="CN168" s="121">
        <f t="shared" si="795"/>
        <v>220296.70098379898</v>
      </c>
      <c r="CO168" s="198"/>
      <c r="CP168" s="139"/>
      <c r="CQ168" s="139"/>
      <c r="CR168" s="202"/>
      <c r="CS168" s="202"/>
      <c r="CT168" s="202"/>
      <c r="CU168" s="202"/>
      <c r="CV168" s="202"/>
      <c r="CW168" s="115"/>
      <c r="CX168" s="386"/>
      <c r="CY168" s="386"/>
      <c r="CZ168" s="386"/>
      <c r="DA168" s="386"/>
      <c r="DB168" s="387"/>
      <c r="DC168" s="386"/>
      <c r="DD168" s="386"/>
      <c r="DE168" s="386"/>
      <c r="DF168" s="386"/>
      <c r="DG168" s="387"/>
      <c r="DH168" s="387"/>
      <c r="DI168" s="387"/>
      <c r="DJ168" s="387"/>
    </row>
    <row r="169" spans="1:114" s="388" customFormat="1" x14ac:dyDescent="0.2">
      <c r="A169" s="629" t="str">
        <f>+A117</f>
        <v>Ticket costs</v>
      </c>
      <c r="B169" s="139"/>
      <c r="C169" s="139"/>
      <c r="D169" s="139"/>
      <c r="E169" s="139"/>
      <c r="F169" s="556">
        <f t="shared" ref="F169:Q169" si="802">+F117</f>
        <v>0</v>
      </c>
      <c r="G169" s="556">
        <f t="shared" si="802"/>
        <v>0</v>
      </c>
      <c r="H169" s="556">
        <f t="shared" si="802"/>
        <v>0</v>
      </c>
      <c r="I169" s="556">
        <f t="shared" si="802"/>
        <v>0</v>
      </c>
      <c r="J169" s="556">
        <f t="shared" si="802"/>
        <v>0</v>
      </c>
      <c r="K169" s="556">
        <f t="shared" si="802"/>
        <v>0</v>
      </c>
      <c r="L169" s="556">
        <f t="shared" si="802"/>
        <v>0</v>
      </c>
      <c r="M169" s="556">
        <f t="shared" si="802"/>
        <v>0</v>
      </c>
      <c r="N169" s="556">
        <f t="shared" si="802"/>
        <v>0</v>
      </c>
      <c r="O169" s="556">
        <f t="shared" si="802"/>
        <v>0</v>
      </c>
      <c r="P169" s="556">
        <f t="shared" si="802"/>
        <v>0</v>
      </c>
      <c r="Q169" s="556">
        <f t="shared" si="802"/>
        <v>0</v>
      </c>
      <c r="R169" s="556">
        <f t="shared" ref="R169:BM169" si="803">+R117</f>
        <v>0</v>
      </c>
      <c r="S169" s="556">
        <f t="shared" si="803"/>
        <v>0</v>
      </c>
      <c r="T169" s="556">
        <f t="shared" si="803"/>
        <v>0</v>
      </c>
      <c r="U169" s="556">
        <f t="shared" si="803"/>
        <v>0</v>
      </c>
      <c r="V169" s="556">
        <f t="shared" si="803"/>
        <v>0</v>
      </c>
      <c r="W169" s="556">
        <f t="shared" si="803"/>
        <v>0</v>
      </c>
      <c r="X169" s="556">
        <f t="shared" si="803"/>
        <v>0</v>
      </c>
      <c r="Y169" s="556">
        <f t="shared" si="803"/>
        <v>0</v>
      </c>
      <c r="Z169" s="556">
        <f t="shared" si="803"/>
        <v>0</v>
      </c>
      <c r="AA169" s="556">
        <f t="shared" si="803"/>
        <v>0</v>
      </c>
      <c r="AB169" s="556">
        <f t="shared" si="803"/>
        <v>0</v>
      </c>
      <c r="AC169" s="556">
        <f t="shared" si="803"/>
        <v>0</v>
      </c>
      <c r="AD169" s="556">
        <f t="shared" si="803"/>
        <v>0</v>
      </c>
      <c r="AE169" s="556">
        <f t="shared" si="803"/>
        <v>0</v>
      </c>
      <c r="AF169" s="556">
        <f t="shared" si="803"/>
        <v>0</v>
      </c>
      <c r="AG169" s="556">
        <f t="shared" si="803"/>
        <v>0</v>
      </c>
      <c r="AH169" s="556">
        <f t="shared" si="803"/>
        <v>0</v>
      </c>
      <c r="AI169" s="556">
        <f t="shared" si="803"/>
        <v>0</v>
      </c>
      <c r="AJ169" s="556">
        <f t="shared" si="803"/>
        <v>0</v>
      </c>
      <c r="AK169" s="556">
        <f t="shared" si="803"/>
        <v>0</v>
      </c>
      <c r="AL169" s="556">
        <f t="shared" si="803"/>
        <v>0</v>
      </c>
      <c r="AM169" s="556">
        <f t="shared" si="803"/>
        <v>0</v>
      </c>
      <c r="AN169" s="556">
        <f t="shared" si="803"/>
        <v>0</v>
      </c>
      <c r="AO169" s="556">
        <f t="shared" si="803"/>
        <v>0</v>
      </c>
      <c r="AP169" s="556">
        <f t="shared" si="803"/>
        <v>0</v>
      </c>
      <c r="AQ169" s="556">
        <f t="shared" si="803"/>
        <v>0</v>
      </c>
      <c r="AR169" s="556">
        <f t="shared" si="803"/>
        <v>0</v>
      </c>
      <c r="AS169" s="556">
        <f t="shared" si="803"/>
        <v>0</v>
      </c>
      <c r="AT169" s="556">
        <f t="shared" si="803"/>
        <v>0</v>
      </c>
      <c r="AU169" s="556">
        <f t="shared" si="803"/>
        <v>0</v>
      </c>
      <c r="AV169" s="556">
        <f t="shared" si="803"/>
        <v>0</v>
      </c>
      <c r="AW169" s="556">
        <f t="shared" si="803"/>
        <v>0</v>
      </c>
      <c r="AX169" s="556">
        <f t="shared" si="803"/>
        <v>0</v>
      </c>
      <c r="AY169" s="556">
        <f t="shared" si="803"/>
        <v>0</v>
      </c>
      <c r="AZ169" s="556">
        <f t="shared" si="803"/>
        <v>0</v>
      </c>
      <c r="BA169" s="556">
        <f t="shared" si="803"/>
        <v>0</v>
      </c>
      <c r="BB169" s="556">
        <f t="shared" si="803"/>
        <v>0</v>
      </c>
      <c r="BC169" s="556">
        <f t="shared" si="803"/>
        <v>0</v>
      </c>
      <c r="BD169" s="556">
        <f t="shared" si="803"/>
        <v>0</v>
      </c>
      <c r="BE169" s="556">
        <f t="shared" si="803"/>
        <v>0</v>
      </c>
      <c r="BF169" s="556">
        <f t="shared" si="803"/>
        <v>0</v>
      </c>
      <c r="BG169" s="556">
        <f t="shared" si="803"/>
        <v>0</v>
      </c>
      <c r="BH169" s="556">
        <f t="shared" si="803"/>
        <v>0</v>
      </c>
      <c r="BI169" s="556">
        <f t="shared" si="803"/>
        <v>0</v>
      </c>
      <c r="BJ169" s="556">
        <f t="shared" si="803"/>
        <v>0</v>
      </c>
      <c r="BK169" s="556">
        <f t="shared" si="803"/>
        <v>0</v>
      </c>
      <c r="BL169" s="556">
        <f t="shared" si="803"/>
        <v>0</v>
      </c>
      <c r="BM169" s="556">
        <f t="shared" si="803"/>
        <v>0</v>
      </c>
      <c r="BN169" s="201"/>
      <c r="BO169" s="564">
        <f t="shared" si="772"/>
        <v>0</v>
      </c>
      <c r="BP169" s="564">
        <f t="shared" si="773"/>
        <v>0</v>
      </c>
      <c r="BQ169" s="564">
        <f t="shared" si="774"/>
        <v>0</v>
      </c>
      <c r="BR169" s="564">
        <f t="shared" si="775"/>
        <v>0</v>
      </c>
      <c r="BS169" s="564">
        <f t="shared" si="776"/>
        <v>0</v>
      </c>
      <c r="BT169" s="564">
        <f t="shared" si="777"/>
        <v>0</v>
      </c>
      <c r="BU169" s="564">
        <f t="shared" si="778"/>
        <v>0</v>
      </c>
      <c r="BV169" s="564">
        <f t="shared" si="779"/>
        <v>0</v>
      </c>
      <c r="BW169" s="564">
        <f t="shared" si="780"/>
        <v>0</v>
      </c>
      <c r="BX169" s="564">
        <f t="shared" si="781"/>
        <v>0</v>
      </c>
      <c r="BY169" s="564">
        <f t="shared" si="782"/>
        <v>0</v>
      </c>
      <c r="BZ169" s="564">
        <f t="shared" si="783"/>
        <v>0</v>
      </c>
      <c r="CA169" s="564">
        <f t="shared" si="784"/>
        <v>0</v>
      </c>
      <c r="CB169" s="564">
        <f t="shared" si="785"/>
        <v>0</v>
      </c>
      <c r="CC169" s="564">
        <f t="shared" si="786"/>
        <v>0</v>
      </c>
      <c r="CD169" s="564">
        <f t="shared" si="787"/>
        <v>0</v>
      </c>
      <c r="CE169" s="564">
        <f t="shared" si="788"/>
        <v>0</v>
      </c>
      <c r="CF169" s="564">
        <f t="shared" si="789"/>
        <v>0</v>
      </c>
      <c r="CG169" s="564">
        <f t="shared" si="790"/>
        <v>0</v>
      </c>
      <c r="CH169" s="564">
        <f t="shared" si="763"/>
        <v>0</v>
      </c>
      <c r="CI169" s="196"/>
      <c r="CJ169" s="121">
        <f t="shared" si="791"/>
        <v>0</v>
      </c>
      <c r="CK169" s="121">
        <f t="shared" si="792"/>
        <v>0</v>
      </c>
      <c r="CL169" s="121">
        <f t="shared" si="793"/>
        <v>0</v>
      </c>
      <c r="CM169" s="121">
        <f t="shared" si="794"/>
        <v>0</v>
      </c>
      <c r="CN169" s="121">
        <f t="shared" si="795"/>
        <v>0</v>
      </c>
      <c r="CO169" s="198"/>
      <c r="CP169" s="139"/>
      <c r="CQ169" s="139"/>
      <c r="CR169" s="202"/>
      <c r="CS169" s="202"/>
      <c r="CT169" s="202"/>
      <c r="CU169" s="202"/>
      <c r="CV169" s="202"/>
      <c r="CW169" s="115"/>
      <c r="CX169" s="386"/>
      <c r="CY169" s="386"/>
      <c r="CZ169" s="386"/>
      <c r="DA169" s="386"/>
      <c r="DB169" s="387"/>
      <c r="DC169" s="386"/>
      <c r="DD169" s="386"/>
      <c r="DE169" s="386"/>
      <c r="DF169" s="386"/>
      <c r="DG169" s="387"/>
      <c r="DH169" s="387"/>
      <c r="DI169" s="387"/>
      <c r="DJ169" s="387"/>
    </row>
    <row r="170" spans="1:114" s="388" customFormat="1" x14ac:dyDescent="0.2">
      <c r="A170" s="629" t="str">
        <f>+A118</f>
        <v>MP3 costs</v>
      </c>
      <c r="B170" s="139"/>
      <c r="C170" s="139"/>
      <c r="D170" s="139"/>
      <c r="E170" s="139"/>
      <c r="F170" s="556">
        <f t="shared" ref="F170:Q170" si="804">+F118</f>
        <v>0</v>
      </c>
      <c r="G170" s="556">
        <f t="shared" si="804"/>
        <v>0</v>
      </c>
      <c r="H170" s="556">
        <f t="shared" si="804"/>
        <v>0</v>
      </c>
      <c r="I170" s="556">
        <f t="shared" si="804"/>
        <v>0</v>
      </c>
      <c r="J170" s="556">
        <f t="shared" si="804"/>
        <v>0</v>
      </c>
      <c r="K170" s="556">
        <f t="shared" si="804"/>
        <v>0</v>
      </c>
      <c r="L170" s="556">
        <f t="shared" si="804"/>
        <v>0</v>
      </c>
      <c r="M170" s="556">
        <f t="shared" si="804"/>
        <v>0</v>
      </c>
      <c r="N170" s="556">
        <f t="shared" si="804"/>
        <v>0</v>
      </c>
      <c r="O170" s="556">
        <f t="shared" si="804"/>
        <v>0</v>
      </c>
      <c r="P170" s="556">
        <f t="shared" si="804"/>
        <v>0</v>
      </c>
      <c r="Q170" s="556">
        <f t="shared" si="804"/>
        <v>0</v>
      </c>
      <c r="R170" s="556">
        <f>+R118</f>
        <v>0</v>
      </c>
      <c r="S170" s="556">
        <f t="shared" ref="S170:AG170" si="805">+S118</f>
        <v>0</v>
      </c>
      <c r="T170" s="556">
        <f t="shared" si="805"/>
        <v>0</v>
      </c>
      <c r="U170" s="556">
        <f t="shared" si="805"/>
        <v>0</v>
      </c>
      <c r="V170" s="556">
        <f t="shared" si="805"/>
        <v>0</v>
      </c>
      <c r="W170" s="556">
        <f t="shared" si="805"/>
        <v>0</v>
      </c>
      <c r="X170" s="556">
        <f t="shared" si="805"/>
        <v>0</v>
      </c>
      <c r="Y170" s="556">
        <f t="shared" si="805"/>
        <v>0</v>
      </c>
      <c r="Z170" s="556">
        <f t="shared" si="805"/>
        <v>0</v>
      </c>
      <c r="AA170" s="556">
        <f t="shared" si="805"/>
        <v>0</v>
      </c>
      <c r="AB170" s="556">
        <f t="shared" si="805"/>
        <v>0</v>
      </c>
      <c r="AC170" s="556">
        <f t="shared" si="805"/>
        <v>0</v>
      </c>
      <c r="AD170" s="556">
        <f t="shared" si="805"/>
        <v>0</v>
      </c>
      <c r="AE170" s="556">
        <f t="shared" si="805"/>
        <v>0</v>
      </c>
      <c r="AF170" s="556">
        <f t="shared" si="805"/>
        <v>0</v>
      </c>
      <c r="AG170" s="556">
        <f t="shared" si="805"/>
        <v>0</v>
      </c>
      <c r="AH170" s="556">
        <f t="shared" ref="AH170:BM170" si="806">+AH118</f>
        <v>0</v>
      </c>
      <c r="AI170" s="556">
        <f t="shared" si="806"/>
        <v>0</v>
      </c>
      <c r="AJ170" s="556">
        <f t="shared" si="806"/>
        <v>0</v>
      </c>
      <c r="AK170" s="556">
        <f t="shared" si="806"/>
        <v>0</v>
      </c>
      <c r="AL170" s="556">
        <f t="shared" si="806"/>
        <v>0</v>
      </c>
      <c r="AM170" s="556">
        <f t="shared" si="806"/>
        <v>0</v>
      </c>
      <c r="AN170" s="556">
        <f t="shared" si="806"/>
        <v>0</v>
      </c>
      <c r="AO170" s="556">
        <f t="shared" si="806"/>
        <v>0</v>
      </c>
      <c r="AP170" s="556">
        <f t="shared" si="806"/>
        <v>0</v>
      </c>
      <c r="AQ170" s="556">
        <f t="shared" si="806"/>
        <v>0</v>
      </c>
      <c r="AR170" s="556">
        <f t="shared" si="806"/>
        <v>0</v>
      </c>
      <c r="AS170" s="556">
        <f t="shared" si="806"/>
        <v>0</v>
      </c>
      <c r="AT170" s="556">
        <f t="shared" si="806"/>
        <v>0</v>
      </c>
      <c r="AU170" s="556">
        <f t="shared" si="806"/>
        <v>0</v>
      </c>
      <c r="AV170" s="556">
        <f t="shared" si="806"/>
        <v>0</v>
      </c>
      <c r="AW170" s="556">
        <f t="shared" si="806"/>
        <v>0</v>
      </c>
      <c r="AX170" s="556">
        <f t="shared" si="806"/>
        <v>0</v>
      </c>
      <c r="AY170" s="556">
        <f t="shared" si="806"/>
        <v>0</v>
      </c>
      <c r="AZ170" s="556">
        <f t="shared" si="806"/>
        <v>0</v>
      </c>
      <c r="BA170" s="556">
        <f t="shared" si="806"/>
        <v>0</v>
      </c>
      <c r="BB170" s="556">
        <f t="shared" si="806"/>
        <v>0</v>
      </c>
      <c r="BC170" s="556">
        <f t="shared" si="806"/>
        <v>0</v>
      </c>
      <c r="BD170" s="556">
        <f t="shared" si="806"/>
        <v>0</v>
      </c>
      <c r="BE170" s="556">
        <f t="shared" si="806"/>
        <v>0</v>
      </c>
      <c r="BF170" s="556">
        <f t="shared" si="806"/>
        <v>0</v>
      </c>
      <c r="BG170" s="556">
        <f t="shared" si="806"/>
        <v>0</v>
      </c>
      <c r="BH170" s="556">
        <f t="shared" si="806"/>
        <v>0</v>
      </c>
      <c r="BI170" s="556">
        <f t="shared" si="806"/>
        <v>0</v>
      </c>
      <c r="BJ170" s="556">
        <f t="shared" si="806"/>
        <v>0</v>
      </c>
      <c r="BK170" s="556">
        <f t="shared" si="806"/>
        <v>0</v>
      </c>
      <c r="BL170" s="556">
        <f t="shared" si="806"/>
        <v>0</v>
      </c>
      <c r="BM170" s="556">
        <f t="shared" si="806"/>
        <v>0</v>
      </c>
      <c r="BN170" s="201"/>
      <c r="BO170" s="564">
        <f t="shared" si="772"/>
        <v>0</v>
      </c>
      <c r="BP170" s="564">
        <f t="shared" si="773"/>
        <v>0</v>
      </c>
      <c r="BQ170" s="564">
        <f t="shared" si="774"/>
        <v>0</v>
      </c>
      <c r="BR170" s="564">
        <f t="shared" si="775"/>
        <v>0</v>
      </c>
      <c r="BS170" s="564">
        <f t="shared" si="776"/>
        <v>0</v>
      </c>
      <c r="BT170" s="564">
        <f t="shared" si="777"/>
        <v>0</v>
      </c>
      <c r="BU170" s="564">
        <f t="shared" si="778"/>
        <v>0</v>
      </c>
      <c r="BV170" s="564">
        <f t="shared" si="779"/>
        <v>0</v>
      </c>
      <c r="BW170" s="564">
        <f t="shared" si="780"/>
        <v>0</v>
      </c>
      <c r="BX170" s="564">
        <f t="shared" si="781"/>
        <v>0</v>
      </c>
      <c r="BY170" s="564">
        <f t="shared" si="782"/>
        <v>0</v>
      </c>
      <c r="BZ170" s="564">
        <f t="shared" si="783"/>
        <v>0</v>
      </c>
      <c r="CA170" s="564">
        <f t="shared" si="784"/>
        <v>0</v>
      </c>
      <c r="CB170" s="564">
        <f t="shared" si="785"/>
        <v>0</v>
      </c>
      <c r="CC170" s="564">
        <f t="shared" si="786"/>
        <v>0</v>
      </c>
      <c r="CD170" s="564">
        <f t="shared" si="787"/>
        <v>0</v>
      </c>
      <c r="CE170" s="564">
        <f t="shared" si="788"/>
        <v>0</v>
      </c>
      <c r="CF170" s="564">
        <f t="shared" si="789"/>
        <v>0</v>
      </c>
      <c r="CG170" s="564">
        <f t="shared" si="790"/>
        <v>0</v>
      </c>
      <c r="CH170" s="564">
        <f t="shared" si="763"/>
        <v>0</v>
      </c>
      <c r="CI170" s="196"/>
      <c r="CJ170" s="121">
        <f t="shared" si="791"/>
        <v>0</v>
      </c>
      <c r="CK170" s="121">
        <f t="shared" si="792"/>
        <v>0</v>
      </c>
      <c r="CL170" s="121">
        <f t="shared" si="793"/>
        <v>0</v>
      </c>
      <c r="CM170" s="121">
        <f t="shared" si="794"/>
        <v>0</v>
      </c>
      <c r="CN170" s="121">
        <f t="shared" si="795"/>
        <v>0</v>
      </c>
      <c r="CO170" s="198"/>
      <c r="CP170" s="139"/>
      <c r="CQ170" s="139"/>
      <c r="CR170" s="202"/>
      <c r="CS170" s="202"/>
      <c r="CT170" s="202"/>
      <c r="CU170" s="202"/>
      <c r="CV170" s="202"/>
      <c r="CW170" s="115"/>
      <c r="CX170" s="386"/>
      <c r="CY170" s="386"/>
      <c r="CZ170" s="386"/>
      <c r="DA170" s="386"/>
      <c r="DB170" s="387"/>
      <c r="DC170" s="386"/>
      <c r="DD170" s="386"/>
      <c r="DE170" s="386"/>
      <c r="DF170" s="386"/>
      <c r="DG170" s="387"/>
      <c r="DH170" s="387"/>
      <c r="DI170" s="387"/>
      <c r="DJ170" s="387"/>
    </row>
    <row r="171" spans="1:114" s="388" customFormat="1" x14ac:dyDescent="0.2">
      <c r="A171" s="629" t="str">
        <f>+A119</f>
        <v>Merchandise costs</v>
      </c>
      <c r="B171" s="139"/>
      <c r="C171" s="139"/>
      <c r="D171" s="139"/>
      <c r="E171" s="139"/>
      <c r="F171" s="556">
        <f t="shared" ref="F171:Q171" si="807">+F119</f>
        <v>0</v>
      </c>
      <c r="G171" s="556">
        <f t="shared" si="807"/>
        <v>0</v>
      </c>
      <c r="H171" s="556">
        <f t="shared" si="807"/>
        <v>0</v>
      </c>
      <c r="I171" s="556">
        <f t="shared" si="807"/>
        <v>0</v>
      </c>
      <c r="J171" s="556">
        <f t="shared" si="807"/>
        <v>0</v>
      </c>
      <c r="K171" s="556">
        <f t="shared" si="807"/>
        <v>0</v>
      </c>
      <c r="L171" s="556">
        <f t="shared" si="807"/>
        <v>0</v>
      </c>
      <c r="M171" s="556">
        <f t="shared" si="807"/>
        <v>0</v>
      </c>
      <c r="N171" s="556">
        <f t="shared" si="807"/>
        <v>0</v>
      </c>
      <c r="O171" s="556">
        <f t="shared" si="807"/>
        <v>0</v>
      </c>
      <c r="P171" s="556">
        <f t="shared" si="807"/>
        <v>0</v>
      </c>
      <c r="Q171" s="556">
        <f t="shared" si="807"/>
        <v>0</v>
      </c>
      <c r="R171" s="556">
        <f>+R119</f>
        <v>0</v>
      </c>
      <c r="S171" s="556">
        <f t="shared" ref="S171:AG171" si="808">+S119</f>
        <v>0</v>
      </c>
      <c r="T171" s="556">
        <f t="shared" si="808"/>
        <v>0</v>
      </c>
      <c r="U171" s="556">
        <f t="shared" si="808"/>
        <v>0</v>
      </c>
      <c r="V171" s="556">
        <f t="shared" si="808"/>
        <v>0</v>
      </c>
      <c r="W171" s="556">
        <f t="shared" si="808"/>
        <v>0</v>
      </c>
      <c r="X171" s="556">
        <f t="shared" si="808"/>
        <v>0</v>
      </c>
      <c r="Y171" s="556">
        <f t="shared" si="808"/>
        <v>0</v>
      </c>
      <c r="Z171" s="556">
        <f t="shared" si="808"/>
        <v>0</v>
      </c>
      <c r="AA171" s="556">
        <f t="shared" si="808"/>
        <v>0</v>
      </c>
      <c r="AB171" s="556">
        <f t="shared" si="808"/>
        <v>0</v>
      </c>
      <c r="AC171" s="556">
        <f t="shared" si="808"/>
        <v>0</v>
      </c>
      <c r="AD171" s="556">
        <f t="shared" si="808"/>
        <v>0</v>
      </c>
      <c r="AE171" s="556">
        <f t="shared" si="808"/>
        <v>0</v>
      </c>
      <c r="AF171" s="556">
        <f t="shared" si="808"/>
        <v>0</v>
      </c>
      <c r="AG171" s="556">
        <f t="shared" si="808"/>
        <v>0</v>
      </c>
      <c r="AH171" s="556">
        <f t="shared" ref="AH171:BM171" si="809">+AH119</f>
        <v>0</v>
      </c>
      <c r="AI171" s="556">
        <f t="shared" si="809"/>
        <v>0</v>
      </c>
      <c r="AJ171" s="556">
        <f t="shared" si="809"/>
        <v>0</v>
      </c>
      <c r="AK171" s="556">
        <f t="shared" si="809"/>
        <v>0</v>
      </c>
      <c r="AL171" s="556">
        <f t="shared" si="809"/>
        <v>0</v>
      </c>
      <c r="AM171" s="556">
        <f t="shared" si="809"/>
        <v>0</v>
      </c>
      <c r="AN171" s="556">
        <f t="shared" si="809"/>
        <v>0</v>
      </c>
      <c r="AO171" s="556">
        <f t="shared" si="809"/>
        <v>0</v>
      </c>
      <c r="AP171" s="556">
        <f t="shared" si="809"/>
        <v>0</v>
      </c>
      <c r="AQ171" s="556">
        <f t="shared" si="809"/>
        <v>0</v>
      </c>
      <c r="AR171" s="556">
        <f t="shared" si="809"/>
        <v>0</v>
      </c>
      <c r="AS171" s="556">
        <f t="shared" si="809"/>
        <v>0</v>
      </c>
      <c r="AT171" s="556">
        <f t="shared" si="809"/>
        <v>0</v>
      </c>
      <c r="AU171" s="556">
        <f t="shared" si="809"/>
        <v>0</v>
      </c>
      <c r="AV171" s="556">
        <f t="shared" si="809"/>
        <v>0</v>
      </c>
      <c r="AW171" s="556">
        <f t="shared" si="809"/>
        <v>0</v>
      </c>
      <c r="AX171" s="556">
        <f t="shared" si="809"/>
        <v>0</v>
      </c>
      <c r="AY171" s="556">
        <f t="shared" si="809"/>
        <v>0</v>
      </c>
      <c r="AZ171" s="556">
        <f t="shared" si="809"/>
        <v>0</v>
      </c>
      <c r="BA171" s="556">
        <f t="shared" si="809"/>
        <v>0</v>
      </c>
      <c r="BB171" s="556">
        <f t="shared" si="809"/>
        <v>0</v>
      </c>
      <c r="BC171" s="556">
        <f t="shared" si="809"/>
        <v>0</v>
      </c>
      <c r="BD171" s="556">
        <f t="shared" si="809"/>
        <v>0</v>
      </c>
      <c r="BE171" s="556">
        <f t="shared" si="809"/>
        <v>0</v>
      </c>
      <c r="BF171" s="556">
        <f t="shared" si="809"/>
        <v>0</v>
      </c>
      <c r="BG171" s="556">
        <f t="shared" si="809"/>
        <v>0</v>
      </c>
      <c r="BH171" s="556">
        <f t="shared" si="809"/>
        <v>0</v>
      </c>
      <c r="BI171" s="556">
        <f t="shared" si="809"/>
        <v>0</v>
      </c>
      <c r="BJ171" s="556">
        <f t="shared" si="809"/>
        <v>0</v>
      </c>
      <c r="BK171" s="556">
        <f t="shared" si="809"/>
        <v>0</v>
      </c>
      <c r="BL171" s="556">
        <f t="shared" si="809"/>
        <v>0</v>
      </c>
      <c r="BM171" s="556">
        <f t="shared" si="809"/>
        <v>0</v>
      </c>
      <c r="BN171" s="201"/>
      <c r="BO171" s="564">
        <f t="shared" si="772"/>
        <v>0</v>
      </c>
      <c r="BP171" s="564">
        <f t="shared" si="773"/>
        <v>0</v>
      </c>
      <c r="BQ171" s="564">
        <f t="shared" si="774"/>
        <v>0</v>
      </c>
      <c r="BR171" s="564">
        <f t="shared" si="775"/>
        <v>0</v>
      </c>
      <c r="BS171" s="564">
        <f t="shared" si="776"/>
        <v>0</v>
      </c>
      <c r="BT171" s="564">
        <f t="shared" si="777"/>
        <v>0</v>
      </c>
      <c r="BU171" s="564">
        <f t="shared" si="778"/>
        <v>0</v>
      </c>
      <c r="BV171" s="564">
        <f t="shared" si="779"/>
        <v>0</v>
      </c>
      <c r="BW171" s="564">
        <f t="shared" si="780"/>
        <v>0</v>
      </c>
      <c r="BX171" s="564">
        <f t="shared" si="781"/>
        <v>0</v>
      </c>
      <c r="BY171" s="564">
        <f t="shared" si="782"/>
        <v>0</v>
      </c>
      <c r="BZ171" s="564">
        <f t="shared" si="783"/>
        <v>0</v>
      </c>
      <c r="CA171" s="564">
        <f t="shared" si="784"/>
        <v>0</v>
      </c>
      <c r="CB171" s="564">
        <f t="shared" si="785"/>
        <v>0</v>
      </c>
      <c r="CC171" s="564">
        <f t="shared" si="786"/>
        <v>0</v>
      </c>
      <c r="CD171" s="564">
        <f t="shared" si="787"/>
        <v>0</v>
      </c>
      <c r="CE171" s="564">
        <f t="shared" si="788"/>
        <v>0</v>
      </c>
      <c r="CF171" s="564">
        <f t="shared" si="789"/>
        <v>0</v>
      </c>
      <c r="CG171" s="564">
        <f t="shared" si="790"/>
        <v>0</v>
      </c>
      <c r="CH171" s="564">
        <f t="shared" si="763"/>
        <v>0</v>
      </c>
      <c r="CI171" s="196"/>
      <c r="CJ171" s="121">
        <f t="shared" si="791"/>
        <v>0</v>
      </c>
      <c r="CK171" s="121">
        <f t="shared" si="792"/>
        <v>0</v>
      </c>
      <c r="CL171" s="121">
        <f t="shared" si="793"/>
        <v>0</v>
      </c>
      <c r="CM171" s="121">
        <f t="shared" si="794"/>
        <v>0</v>
      </c>
      <c r="CN171" s="121">
        <f t="shared" si="795"/>
        <v>0</v>
      </c>
      <c r="CO171" s="198"/>
      <c r="CP171" s="139"/>
      <c r="CQ171" s="139"/>
      <c r="CR171" s="202"/>
      <c r="CS171" s="202"/>
      <c r="CT171" s="202"/>
      <c r="CU171" s="202"/>
      <c r="CV171" s="202"/>
      <c r="CW171" s="115"/>
      <c r="CX171" s="386"/>
      <c r="CY171" s="386"/>
      <c r="CZ171" s="386"/>
      <c r="DA171" s="386"/>
      <c r="DB171" s="387"/>
      <c r="DC171" s="386"/>
      <c r="DD171" s="386"/>
      <c r="DE171" s="386"/>
      <c r="DF171" s="386"/>
      <c r="DG171" s="387"/>
      <c r="DH171" s="387"/>
      <c r="DI171" s="387"/>
      <c r="DJ171" s="387"/>
    </row>
    <row r="172" spans="1:114" s="388" customFormat="1" x14ac:dyDescent="0.2">
      <c r="A172" s="629" t="str">
        <f>+A120</f>
        <v>Event Costs</v>
      </c>
      <c r="B172" s="139"/>
      <c r="C172" s="139"/>
      <c r="D172" s="139"/>
      <c r="E172" s="139"/>
      <c r="F172" s="556">
        <f t="shared" ref="F172:Q172" si="810">+F120</f>
        <v>0</v>
      </c>
      <c r="G172" s="556">
        <f t="shared" si="810"/>
        <v>0</v>
      </c>
      <c r="H172" s="556">
        <f t="shared" si="810"/>
        <v>0</v>
      </c>
      <c r="I172" s="556">
        <f t="shared" si="810"/>
        <v>0</v>
      </c>
      <c r="J172" s="556">
        <f t="shared" si="810"/>
        <v>0</v>
      </c>
      <c r="K172" s="556">
        <f t="shared" si="810"/>
        <v>0</v>
      </c>
      <c r="L172" s="556">
        <f t="shared" si="810"/>
        <v>0</v>
      </c>
      <c r="M172" s="556">
        <f t="shared" si="810"/>
        <v>0</v>
      </c>
      <c r="N172" s="556">
        <f t="shared" si="810"/>
        <v>0</v>
      </c>
      <c r="O172" s="556">
        <f t="shared" si="810"/>
        <v>0</v>
      </c>
      <c r="P172" s="556">
        <f t="shared" si="810"/>
        <v>0</v>
      </c>
      <c r="Q172" s="556">
        <f t="shared" si="810"/>
        <v>0</v>
      </c>
      <c r="R172" s="556">
        <f>+R120</f>
        <v>0</v>
      </c>
      <c r="S172" s="556">
        <f t="shared" ref="S172:AG172" si="811">+S120</f>
        <v>0</v>
      </c>
      <c r="T172" s="556">
        <f t="shared" si="811"/>
        <v>90000</v>
      </c>
      <c r="U172" s="556">
        <f t="shared" si="811"/>
        <v>90000</v>
      </c>
      <c r="V172" s="556">
        <f t="shared" si="811"/>
        <v>90000</v>
      </c>
      <c r="W172" s="556">
        <f t="shared" si="811"/>
        <v>90000</v>
      </c>
      <c r="X172" s="556">
        <f t="shared" si="811"/>
        <v>0</v>
      </c>
      <c r="Y172" s="556">
        <f t="shared" si="811"/>
        <v>0</v>
      </c>
      <c r="Z172" s="556">
        <f t="shared" si="811"/>
        <v>0</v>
      </c>
      <c r="AA172" s="556">
        <f t="shared" si="811"/>
        <v>0</v>
      </c>
      <c r="AB172" s="556">
        <f t="shared" si="811"/>
        <v>0</v>
      </c>
      <c r="AC172" s="556">
        <f t="shared" si="811"/>
        <v>0</v>
      </c>
      <c r="AD172" s="556">
        <f t="shared" si="811"/>
        <v>0</v>
      </c>
      <c r="AE172" s="556">
        <f t="shared" si="811"/>
        <v>0</v>
      </c>
      <c r="AF172" s="556">
        <f t="shared" si="811"/>
        <v>125000</v>
      </c>
      <c r="AG172" s="556">
        <f t="shared" si="811"/>
        <v>125000</v>
      </c>
      <c r="AH172" s="556">
        <f t="shared" ref="AH172:BM172" si="812">+AH120</f>
        <v>125000</v>
      </c>
      <c r="AI172" s="556">
        <f t="shared" si="812"/>
        <v>125000</v>
      </c>
      <c r="AJ172" s="556">
        <f t="shared" si="812"/>
        <v>0</v>
      </c>
      <c r="AK172" s="556">
        <f t="shared" si="812"/>
        <v>0</v>
      </c>
      <c r="AL172" s="556">
        <f t="shared" si="812"/>
        <v>0</v>
      </c>
      <c r="AM172" s="556">
        <f t="shared" si="812"/>
        <v>0</v>
      </c>
      <c r="AN172" s="556">
        <f t="shared" si="812"/>
        <v>0</v>
      </c>
      <c r="AO172" s="556">
        <f t="shared" si="812"/>
        <v>0</v>
      </c>
      <c r="AP172" s="556">
        <f t="shared" si="812"/>
        <v>0</v>
      </c>
      <c r="AQ172" s="556">
        <f t="shared" si="812"/>
        <v>0</v>
      </c>
      <c r="AR172" s="556">
        <f t="shared" si="812"/>
        <v>165000</v>
      </c>
      <c r="AS172" s="556">
        <f t="shared" si="812"/>
        <v>165000</v>
      </c>
      <c r="AT172" s="556">
        <f t="shared" si="812"/>
        <v>165000</v>
      </c>
      <c r="AU172" s="556">
        <f t="shared" si="812"/>
        <v>165000</v>
      </c>
      <c r="AV172" s="556">
        <f t="shared" si="812"/>
        <v>0</v>
      </c>
      <c r="AW172" s="556">
        <f t="shared" si="812"/>
        <v>0</v>
      </c>
      <c r="AX172" s="556">
        <f t="shared" si="812"/>
        <v>0</v>
      </c>
      <c r="AY172" s="556">
        <f t="shared" si="812"/>
        <v>0</v>
      </c>
      <c r="AZ172" s="556">
        <f t="shared" si="812"/>
        <v>0</v>
      </c>
      <c r="BA172" s="556">
        <f t="shared" si="812"/>
        <v>0</v>
      </c>
      <c r="BB172" s="556">
        <f t="shared" si="812"/>
        <v>0</v>
      </c>
      <c r="BC172" s="556">
        <f t="shared" si="812"/>
        <v>0</v>
      </c>
      <c r="BD172" s="556">
        <f t="shared" si="812"/>
        <v>165000</v>
      </c>
      <c r="BE172" s="556">
        <f t="shared" si="812"/>
        <v>165000</v>
      </c>
      <c r="BF172" s="556">
        <f t="shared" si="812"/>
        <v>165000</v>
      </c>
      <c r="BG172" s="556">
        <f t="shared" si="812"/>
        <v>165000</v>
      </c>
      <c r="BH172" s="556">
        <f t="shared" si="812"/>
        <v>0</v>
      </c>
      <c r="BI172" s="556">
        <f t="shared" si="812"/>
        <v>0</v>
      </c>
      <c r="BJ172" s="556">
        <f t="shared" si="812"/>
        <v>0</v>
      </c>
      <c r="BK172" s="556">
        <f t="shared" si="812"/>
        <v>0</v>
      </c>
      <c r="BL172" s="556">
        <f t="shared" si="812"/>
        <v>0</v>
      </c>
      <c r="BM172" s="556">
        <f t="shared" si="812"/>
        <v>0</v>
      </c>
      <c r="BN172" s="201"/>
      <c r="BO172" s="564">
        <f t="shared" si="772"/>
        <v>0</v>
      </c>
      <c r="BP172" s="564">
        <f t="shared" si="773"/>
        <v>0</v>
      </c>
      <c r="BQ172" s="564">
        <f t="shared" si="774"/>
        <v>0</v>
      </c>
      <c r="BR172" s="564">
        <f t="shared" si="775"/>
        <v>0</v>
      </c>
      <c r="BS172" s="564">
        <f t="shared" si="776"/>
        <v>90000</v>
      </c>
      <c r="BT172" s="564">
        <f t="shared" si="777"/>
        <v>270000</v>
      </c>
      <c r="BU172" s="564">
        <f t="shared" si="778"/>
        <v>0</v>
      </c>
      <c r="BV172" s="564">
        <f t="shared" si="779"/>
        <v>0</v>
      </c>
      <c r="BW172" s="564">
        <f t="shared" si="780"/>
        <v>125000</v>
      </c>
      <c r="BX172" s="564">
        <f t="shared" si="781"/>
        <v>375000</v>
      </c>
      <c r="BY172" s="564">
        <f t="shared" si="782"/>
        <v>0</v>
      </c>
      <c r="BZ172" s="564">
        <f t="shared" si="783"/>
        <v>0</v>
      </c>
      <c r="CA172" s="564">
        <f t="shared" si="784"/>
        <v>165000</v>
      </c>
      <c r="CB172" s="564">
        <f t="shared" si="785"/>
        <v>495000</v>
      </c>
      <c r="CC172" s="564">
        <f t="shared" si="786"/>
        <v>0</v>
      </c>
      <c r="CD172" s="564">
        <f t="shared" si="787"/>
        <v>0</v>
      </c>
      <c r="CE172" s="564">
        <f t="shared" si="788"/>
        <v>165000</v>
      </c>
      <c r="CF172" s="564">
        <f t="shared" si="789"/>
        <v>495000</v>
      </c>
      <c r="CG172" s="564">
        <f t="shared" si="790"/>
        <v>0</v>
      </c>
      <c r="CH172" s="564">
        <f t="shared" si="763"/>
        <v>0</v>
      </c>
      <c r="CI172" s="196"/>
      <c r="CJ172" s="121">
        <f t="shared" si="791"/>
        <v>0</v>
      </c>
      <c r="CK172" s="121">
        <f t="shared" si="792"/>
        <v>360000</v>
      </c>
      <c r="CL172" s="121">
        <f t="shared" si="793"/>
        <v>500000</v>
      </c>
      <c r="CM172" s="121">
        <f t="shared" si="794"/>
        <v>660000</v>
      </c>
      <c r="CN172" s="121">
        <f t="shared" si="795"/>
        <v>660000</v>
      </c>
      <c r="CO172" s="198"/>
      <c r="CP172" s="139"/>
      <c r="CQ172" s="139"/>
      <c r="CR172" s="202"/>
      <c r="CS172" s="202"/>
      <c r="CT172" s="202"/>
      <c r="CU172" s="202"/>
      <c r="CV172" s="202"/>
      <c r="CW172" s="115"/>
      <c r="CX172" s="386"/>
      <c r="CY172" s="386"/>
      <c r="CZ172" s="386"/>
      <c r="DA172" s="386"/>
      <c r="DB172" s="387"/>
      <c r="DC172" s="386"/>
      <c r="DD172" s="386"/>
      <c r="DE172" s="386"/>
      <c r="DF172" s="386"/>
      <c r="DG172" s="387"/>
      <c r="DH172" s="387"/>
      <c r="DI172" s="387"/>
      <c r="DJ172" s="387"/>
    </row>
    <row r="173" spans="1:114" s="388" customFormat="1" x14ac:dyDescent="0.2">
      <c r="A173" s="629"/>
      <c r="B173" s="139"/>
      <c r="C173" s="139"/>
      <c r="D173" s="139"/>
      <c r="E173" s="139"/>
      <c r="F173" s="556"/>
      <c r="G173" s="556"/>
      <c r="H173" s="556"/>
      <c r="I173" s="556"/>
      <c r="J173" s="556"/>
      <c r="K173" s="556"/>
      <c r="L173" s="556"/>
      <c r="M173" s="556"/>
      <c r="N173" s="556"/>
      <c r="O173" s="556"/>
      <c r="P173" s="556"/>
      <c r="Q173" s="556"/>
      <c r="R173" s="556"/>
      <c r="S173" s="556"/>
      <c r="T173" s="556"/>
      <c r="U173" s="556"/>
      <c r="V173" s="556"/>
      <c r="W173" s="556"/>
      <c r="X173" s="556"/>
      <c r="Y173" s="556"/>
      <c r="Z173" s="556"/>
      <c r="AA173" s="556"/>
      <c r="AB173" s="556"/>
      <c r="AC173" s="556"/>
      <c r="AD173" s="556"/>
      <c r="AE173" s="556"/>
      <c r="AF173" s="556"/>
      <c r="AG173" s="556"/>
      <c r="AH173" s="556"/>
      <c r="AI173" s="556"/>
      <c r="AJ173" s="556"/>
      <c r="AK173" s="556"/>
      <c r="AL173" s="556"/>
      <c r="AM173" s="556"/>
      <c r="AN173" s="556"/>
      <c r="AO173" s="556"/>
      <c r="AP173" s="556"/>
      <c r="AQ173" s="556"/>
      <c r="AR173" s="556"/>
      <c r="AS173" s="556"/>
      <c r="AT173" s="556"/>
      <c r="AU173" s="556"/>
      <c r="AV173" s="556"/>
      <c r="AW173" s="556"/>
      <c r="AX173" s="556"/>
      <c r="AY173" s="556"/>
      <c r="AZ173" s="556"/>
      <c r="BA173" s="556"/>
      <c r="BB173" s="556"/>
      <c r="BC173" s="556"/>
      <c r="BD173" s="556"/>
      <c r="BE173" s="556"/>
      <c r="BF173" s="556"/>
      <c r="BG173" s="556"/>
      <c r="BH173" s="556"/>
      <c r="BI173" s="556"/>
      <c r="BJ173" s="556"/>
      <c r="BK173" s="556"/>
      <c r="BL173" s="556"/>
      <c r="BM173" s="556"/>
      <c r="BN173" s="201"/>
      <c r="BO173" s="564"/>
      <c r="BP173" s="564"/>
      <c r="BQ173" s="564"/>
      <c r="BR173" s="564"/>
      <c r="BS173" s="564"/>
      <c r="BT173" s="564"/>
      <c r="BU173" s="564"/>
      <c r="BV173" s="564"/>
      <c r="BW173" s="564"/>
      <c r="BX173" s="564"/>
      <c r="BY173" s="564"/>
      <c r="BZ173" s="564"/>
      <c r="CA173" s="564"/>
      <c r="CB173" s="564"/>
      <c r="CC173" s="564"/>
      <c r="CD173" s="564"/>
      <c r="CE173" s="564"/>
      <c r="CF173" s="564"/>
      <c r="CG173" s="564"/>
      <c r="CH173" s="564"/>
      <c r="CI173" s="196"/>
      <c r="CJ173" s="121"/>
      <c r="CK173" s="121"/>
      <c r="CL173" s="121"/>
      <c r="CM173" s="121"/>
      <c r="CN173" s="121"/>
      <c r="CO173" s="198"/>
      <c r="CP173" s="139"/>
      <c r="CQ173" s="139"/>
      <c r="CR173" s="202"/>
      <c r="CS173" s="202"/>
      <c r="CT173" s="202"/>
      <c r="CU173" s="202"/>
      <c r="CV173" s="202"/>
      <c r="CW173" s="115"/>
      <c r="CX173" s="386"/>
      <c r="CY173" s="386"/>
      <c r="CZ173" s="386"/>
      <c r="DA173" s="386"/>
      <c r="DB173" s="387"/>
      <c r="DC173" s="386"/>
      <c r="DD173" s="386"/>
      <c r="DE173" s="386"/>
      <c r="DF173" s="386"/>
      <c r="DG173" s="387"/>
      <c r="DH173" s="387"/>
      <c r="DI173" s="387"/>
      <c r="DJ173" s="387"/>
    </row>
    <row r="174" spans="1:114" s="388" customFormat="1" x14ac:dyDescent="0.2">
      <c r="A174" s="190" t="s">
        <v>695</v>
      </c>
      <c r="B174" s="139"/>
      <c r="C174" s="139"/>
      <c r="D174" s="139"/>
      <c r="E174" s="139"/>
      <c r="F174" s="556">
        <f t="shared" ref="F174:Q174" si="813">SUM(F165:F172)</f>
        <v>0</v>
      </c>
      <c r="G174" s="556">
        <f t="shared" si="813"/>
        <v>0</v>
      </c>
      <c r="H174" s="556">
        <f t="shared" si="813"/>
        <v>5.5080000000000018E-2</v>
      </c>
      <c r="I174" s="556">
        <f t="shared" si="813"/>
        <v>7.6140000000000013E-2</v>
      </c>
      <c r="J174" s="556">
        <f t="shared" si="813"/>
        <v>0.10805400000000003</v>
      </c>
      <c r="K174" s="556">
        <f t="shared" si="813"/>
        <v>0.21045420000000004</v>
      </c>
      <c r="L174" s="556">
        <f t="shared" si="813"/>
        <v>1685.3399979802166</v>
      </c>
      <c r="M174" s="556">
        <f t="shared" si="813"/>
        <v>1767.7250001742818</v>
      </c>
      <c r="N174" s="556">
        <f t="shared" si="813"/>
        <v>1864.5932509265663</v>
      </c>
      <c r="O174" s="556">
        <f t="shared" si="813"/>
        <v>1963.2359713045362</v>
      </c>
      <c r="P174" s="556">
        <f t="shared" si="813"/>
        <v>2086.3553817458969</v>
      </c>
      <c r="Q174" s="556">
        <f t="shared" si="813"/>
        <v>2241.294489269666</v>
      </c>
      <c r="R174" s="556">
        <f>SUM(R165:R172)</f>
        <v>2520.4259177999998</v>
      </c>
      <c r="S174" s="556">
        <f t="shared" ref="S174:BM174" si="814">SUM(S165:S172)</f>
        <v>2704.1135257260007</v>
      </c>
      <c r="T174" s="556">
        <f t="shared" si="814"/>
        <v>93063.726535814814</v>
      </c>
      <c r="U174" s="556">
        <f t="shared" si="814"/>
        <v>93276.346453178659</v>
      </c>
      <c r="V174" s="556">
        <f t="shared" si="814"/>
        <v>93505.14116098365</v>
      </c>
      <c r="W174" s="556">
        <f t="shared" si="814"/>
        <v>93751.372034183223</v>
      </c>
      <c r="X174" s="556">
        <f t="shared" si="814"/>
        <v>4016.4016579398553</v>
      </c>
      <c r="Y174" s="556">
        <f t="shared" si="814"/>
        <v>4301.7022037358265</v>
      </c>
      <c r="Z174" s="556">
        <f t="shared" si="814"/>
        <v>4608.8645209515344</v>
      </c>
      <c r="AA174" s="556">
        <f t="shared" si="814"/>
        <v>4939.6080069077607</v>
      </c>
      <c r="AB174" s="556">
        <f t="shared" si="814"/>
        <v>5133.7913240698854</v>
      </c>
      <c r="AC174" s="556">
        <f t="shared" si="814"/>
        <v>5517.4240393412165</v>
      </c>
      <c r="AD174" s="556">
        <f t="shared" si="814"/>
        <v>7016.0297250000012</v>
      </c>
      <c r="AE174" s="556">
        <f t="shared" si="814"/>
        <v>7216.3648819000009</v>
      </c>
      <c r="AF174" s="556">
        <f t="shared" si="814"/>
        <v>132691.64026757801</v>
      </c>
      <c r="AG174" s="556">
        <f t="shared" si="814"/>
        <v>132909.54403340435</v>
      </c>
      <c r="AH174" s="556">
        <f t="shared" si="814"/>
        <v>133136.99630805248</v>
      </c>
      <c r="AI174" s="556">
        <f t="shared" si="814"/>
        <v>133374.55139204417</v>
      </c>
      <c r="AJ174" s="556">
        <f t="shared" si="814"/>
        <v>8622.8001050358398</v>
      </c>
      <c r="AK174" s="556">
        <f t="shared" si="814"/>
        <v>8882.3722965198958</v>
      </c>
      <c r="AL174" s="556">
        <f t="shared" si="814"/>
        <v>9153.9395313624664</v>
      </c>
      <c r="AM174" s="556">
        <f t="shared" si="814"/>
        <v>9438.2179623977408</v>
      </c>
      <c r="AN174" s="556">
        <f t="shared" si="814"/>
        <v>9469.5714031542793</v>
      </c>
      <c r="AO174" s="556">
        <f t="shared" si="814"/>
        <v>9781.6146147035524</v>
      </c>
      <c r="AP174" s="556">
        <f t="shared" si="814"/>
        <v>11684.843857904001</v>
      </c>
      <c r="AQ174" s="556">
        <f t="shared" si="814"/>
        <v>11882.059191549706</v>
      </c>
      <c r="AR174" s="556">
        <f t="shared" si="814"/>
        <v>177510.21665345121</v>
      </c>
      <c r="AS174" s="556">
        <f t="shared" si="814"/>
        <v>177717.46961401321</v>
      </c>
      <c r="AT174" s="556">
        <f t="shared" si="814"/>
        <v>177929.97661556382</v>
      </c>
      <c r="AU174" s="556">
        <f t="shared" si="814"/>
        <v>178147.90155141131</v>
      </c>
      <c r="AV174" s="556">
        <f t="shared" si="814"/>
        <v>13371.413851148476</v>
      </c>
      <c r="AW174" s="556">
        <f t="shared" si="814"/>
        <v>13600.688672422821</v>
      </c>
      <c r="AX174" s="556">
        <f t="shared" si="814"/>
        <v>13835.907099398604</v>
      </c>
      <c r="AY174" s="556">
        <f t="shared" si="814"/>
        <v>14077.256348144954</v>
      </c>
      <c r="AZ174" s="556">
        <f t="shared" si="814"/>
        <v>13898.929979192106</v>
      </c>
      <c r="BA174" s="556">
        <f t="shared" si="814"/>
        <v>14153.128117506523</v>
      </c>
      <c r="BB174" s="556">
        <f t="shared" si="814"/>
        <v>16282.001801044002</v>
      </c>
      <c r="BC174" s="556">
        <f t="shared" si="814"/>
        <v>16554.283669534438</v>
      </c>
      <c r="BD174" s="556">
        <f t="shared" si="814"/>
        <v>182522.78000384019</v>
      </c>
      <c r="BE174" s="556">
        <f t="shared" si="814"/>
        <v>182807.65769803329</v>
      </c>
      <c r="BF174" s="556">
        <f t="shared" si="814"/>
        <v>183099.08845760897</v>
      </c>
      <c r="BG174" s="556">
        <f t="shared" si="814"/>
        <v>183397.24894187428</v>
      </c>
      <c r="BH174" s="556">
        <f t="shared" si="814"/>
        <v>18702.320910588922</v>
      </c>
      <c r="BI174" s="556">
        <f t="shared" si="814"/>
        <v>19014.491374985577</v>
      </c>
      <c r="BJ174" s="556">
        <f t="shared" si="814"/>
        <v>19333.952753300924</v>
      </c>
      <c r="BK174" s="556">
        <f t="shared" si="814"/>
        <v>19660.903030952388</v>
      </c>
      <c r="BL174" s="556">
        <f t="shared" si="814"/>
        <v>19305.545925499919</v>
      </c>
      <c r="BM174" s="556">
        <f t="shared" si="814"/>
        <v>19648.091056536072</v>
      </c>
      <c r="BN174" s="201"/>
      <c r="BO174" s="564">
        <f t="shared" ref="BO174" si="815">SUM(F174:H174)</f>
        <v>5.5080000000000018E-2</v>
      </c>
      <c r="BP174" s="564">
        <f t="shared" ref="BP174" si="816">SUM(I174:K174)</f>
        <v>0.39464820000000006</v>
      </c>
      <c r="BQ174" s="564">
        <f t="shared" ref="BQ174" si="817">SUM(L174:N174)</f>
        <v>5317.6582490810652</v>
      </c>
      <c r="BR174" s="564">
        <f t="shared" ref="BR174" si="818">SUM(O174:Q174)</f>
        <v>6290.8858423200991</v>
      </c>
      <c r="BS174" s="564">
        <f t="shared" ref="BS174" si="819">SUM(R174:T174)</f>
        <v>98288.265979340809</v>
      </c>
      <c r="BT174" s="564">
        <f t="shared" ref="BT174" si="820">SUM(U174:W174)</f>
        <v>280532.85964834556</v>
      </c>
      <c r="BU174" s="564">
        <f t="shared" ref="BU174" si="821">SUM(X174:Z174)</f>
        <v>12926.968382627216</v>
      </c>
      <c r="BV174" s="564">
        <f t="shared" ref="BV174" si="822">SUM(AA174:AC174)</f>
        <v>15590.823370318862</v>
      </c>
      <c r="BW174" s="564">
        <f t="shared" ref="BW174" si="823">SUM(AD174:AF174)</f>
        <v>146924.03487447801</v>
      </c>
      <c r="BX174" s="564">
        <f t="shared" ref="BX174" si="824">SUM(AG174:AI174)</f>
        <v>399421.091733501</v>
      </c>
      <c r="BY174" s="564">
        <f t="shared" ref="BY174" si="825">SUM(AJ174:AL174)</f>
        <v>26659.1119329182</v>
      </c>
      <c r="BZ174" s="564">
        <f t="shared" ref="BZ174" si="826">SUM(AM174:AO174)</f>
        <v>28689.403980255571</v>
      </c>
      <c r="CA174" s="564">
        <f t="shared" ref="CA174" si="827">SUM(AP174:AR174)</f>
        <v>201077.11970290492</v>
      </c>
      <c r="CB174" s="564">
        <f t="shared" ref="CB174" si="828">SUM(AS174:AU174)</f>
        <v>533795.34778098832</v>
      </c>
      <c r="CC174" s="564">
        <f t="shared" ref="CC174" si="829">SUM(AV174:AX174)</f>
        <v>40808.009622969897</v>
      </c>
      <c r="CD174" s="564">
        <f t="shared" ref="CD174" si="830">SUM(AY174:BA174)</f>
        <v>42129.314444843585</v>
      </c>
      <c r="CE174" s="564">
        <f t="shared" ref="CE174" si="831">SUM(BB174:BD174)</f>
        <v>215359.06547441863</v>
      </c>
      <c r="CF174" s="564">
        <f t="shared" ref="CF174" si="832">SUM(BE174:BG174)</f>
        <v>549303.99509751657</v>
      </c>
      <c r="CG174" s="564">
        <f t="shared" ref="CG174" si="833">SUM(BH174:BJ174)</f>
        <v>57050.765038875426</v>
      </c>
      <c r="CH174" s="564">
        <f>SUM(BK174:BM174)</f>
        <v>58614.540012988378</v>
      </c>
      <c r="CI174" s="196"/>
      <c r="CJ174" s="121">
        <f t="shared" ref="CJ174" si="834">SUM(BO174:BR174)</f>
        <v>11608.993819601164</v>
      </c>
      <c r="CK174" s="121">
        <f t="shared" ref="CK174" si="835">SUM(BS174:BV174)</f>
        <v>407338.91738063248</v>
      </c>
      <c r="CL174" s="121">
        <f t="shared" ref="CL174" si="836">SUM(BW174:BZ174)</f>
        <v>601693.64252115274</v>
      </c>
      <c r="CM174" s="121">
        <f t="shared" ref="CM174" si="837">SUM(CA174:CD174)</f>
        <v>817809.79155170673</v>
      </c>
      <c r="CN174" s="121">
        <f t="shared" ref="CN174" si="838">SUM(CE174:CH174)</f>
        <v>880328.36562379904</v>
      </c>
      <c r="CO174" s="198"/>
      <c r="CP174" s="139"/>
      <c r="CQ174" s="139"/>
      <c r="CR174" s="202"/>
      <c r="CS174" s="202"/>
      <c r="CT174" s="202"/>
      <c r="CU174" s="202"/>
      <c r="CV174" s="202"/>
      <c r="CW174" s="115"/>
      <c r="CX174" s="386"/>
      <c r="CY174" s="386"/>
      <c r="CZ174" s="386"/>
      <c r="DA174" s="386"/>
      <c r="DB174" s="387"/>
      <c r="DC174" s="386"/>
      <c r="DD174" s="386"/>
      <c r="DE174" s="386"/>
      <c r="DF174" s="386"/>
      <c r="DG174" s="387"/>
      <c r="DH174" s="387"/>
      <c r="DI174" s="387"/>
      <c r="DJ174" s="387"/>
    </row>
    <row r="175" spans="1:114" s="388" customFormat="1" x14ac:dyDescent="0.2">
      <c r="A175" s="629"/>
      <c r="B175" s="139"/>
      <c r="C175" s="139"/>
      <c r="D175" s="139"/>
      <c r="E175" s="139"/>
      <c r="F175" s="556"/>
      <c r="G175" s="556"/>
      <c r="H175" s="556"/>
      <c r="I175" s="556"/>
      <c r="J175" s="556"/>
      <c r="K175" s="556"/>
      <c r="L175" s="556"/>
      <c r="M175" s="556"/>
      <c r="N175" s="556"/>
      <c r="O175" s="556"/>
      <c r="P175" s="556"/>
      <c r="Q175" s="556"/>
      <c r="R175" s="556"/>
      <c r="S175" s="556"/>
      <c r="T175" s="556"/>
      <c r="U175" s="556"/>
      <c r="V175" s="556"/>
      <c r="W175" s="556"/>
      <c r="X175" s="556"/>
      <c r="Y175" s="556"/>
      <c r="Z175" s="556"/>
      <c r="AA175" s="556"/>
      <c r="AB175" s="556"/>
      <c r="AC175" s="556"/>
      <c r="AD175" s="556"/>
      <c r="AE175" s="556"/>
      <c r="AF175" s="556"/>
      <c r="AG175" s="556"/>
      <c r="AH175" s="556"/>
      <c r="AI175" s="556"/>
      <c r="AJ175" s="556"/>
      <c r="AK175" s="556"/>
      <c r="AL175" s="556"/>
      <c r="AM175" s="556"/>
      <c r="AN175" s="556"/>
      <c r="AO175" s="556"/>
      <c r="AP175" s="556"/>
      <c r="AQ175" s="556"/>
      <c r="AR175" s="556"/>
      <c r="AS175" s="556"/>
      <c r="AT175" s="556"/>
      <c r="AU175" s="556"/>
      <c r="AV175" s="556"/>
      <c r="AW175" s="556"/>
      <c r="AX175" s="556"/>
      <c r="AY175" s="556"/>
      <c r="AZ175" s="556"/>
      <c r="BA175" s="556"/>
      <c r="BB175" s="556"/>
      <c r="BC175" s="556"/>
      <c r="BD175" s="556"/>
      <c r="BE175" s="556"/>
      <c r="BF175" s="556"/>
      <c r="BG175" s="556"/>
      <c r="BH175" s="556"/>
      <c r="BI175" s="556"/>
      <c r="BJ175" s="556"/>
      <c r="BK175" s="556"/>
      <c r="BL175" s="556"/>
      <c r="BM175" s="556"/>
      <c r="BN175" s="201"/>
      <c r="BO175" s="564"/>
      <c r="BP175" s="564"/>
      <c r="BQ175" s="564"/>
      <c r="BR175" s="564"/>
      <c r="BS175" s="564"/>
      <c r="BT175" s="564"/>
      <c r="BU175" s="564"/>
      <c r="BV175" s="564"/>
      <c r="BW175" s="564"/>
      <c r="BX175" s="564"/>
      <c r="BY175" s="564"/>
      <c r="BZ175" s="564"/>
      <c r="CA175" s="564"/>
      <c r="CB175" s="564"/>
      <c r="CC175" s="564"/>
      <c r="CD175" s="564"/>
      <c r="CE175" s="564"/>
      <c r="CF175" s="564"/>
      <c r="CG175" s="564"/>
      <c r="CH175" s="564"/>
      <c r="CI175" s="196"/>
      <c r="CJ175" s="121"/>
      <c r="CK175" s="121"/>
      <c r="CL175" s="121"/>
      <c r="CM175" s="121"/>
      <c r="CN175" s="121"/>
      <c r="CO175" s="198"/>
      <c r="CP175" s="139"/>
      <c r="CQ175" s="139"/>
      <c r="CR175" s="202"/>
      <c r="CS175" s="202"/>
      <c r="CT175" s="202"/>
      <c r="CU175" s="202"/>
      <c r="CV175" s="202"/>
      <c r="CW175" s="115"/>
      <c r="CX175" s="386"/>
      <c r="CY175" s="386"/>
      <c r="CZ175" s="386"/>
      <c r="DA175" s="386"/>
      <c r="DB175" s="387"/>
      <c r="DC175" s="386"/>
      <c r="DD175" s="386"/>
      <c r="DE175" s="386"/>
      <c r="DF175" s="386"/>
      <c r="DG175" s="387"/>
      <c r="DH175" s="387"/>
      <c r="DI175" s="387"/>
      <c r="DJ175" s="387"/>
    </row>
    <row r="176" spans="1:114" s="388" customFormat="1" x14ac:dyDescent="0.2">
      <c r="A176" s="190" t="s">
        <v>696</v>
      </c>
      <c r="B176" s="139"/>
      <c r="C176" s="139"/>
      <c r="D176" s="139"/>
      <c r="E176" s="139"/>
      <c r="F176" s="556">
        <f t="shared" ref="F176:Q176" si="839">+F157-F174</f>
        <v>0</v>
      </c>
      <c r="G176" s="556">
        <f t="shared" si="839"/>
        <v>0</v>
      </c>
      <c r="H176" s="556">
        <f t="shared" si="839"/>
        <v>3.3449200000000001</v>
      </c>
      <c r="I176" s="556">
        <f t="shared" si="839"/>
        <v>4.6238600000000005</v>
      </c>
      <c r="J176" s="556">
        <f t="shared" si="839"/>
        <v>6.5619460000000007</v>
      </c>
      <c r="K176" s="556">
        <f t="shared" si="839"/>
        <v>12.780545799999999</v>
      </c>
      <c r="L176" s="556">
        <f t="shared" si="839"/>
        <v>13459.104321786241</v>
      </c>
      <c r="M176" s="556">
        <f t="shared" si="839"/>
        <v>18462.213282188779</v>
      </c>
      <c r="N176" s="556">
        <f t="shared" si="839"/>
        <v>24344.86668281208</v>
      </c>
      <c r="O176" s="556">
        <f t="shared" si="839"/>
        <v>30335.280775889045</v>
      </c>
      <c r="P176" s="556">
        <f t="shared" si="839"/>
        <v>37812.124972939091</v>
      </c>
      <c r="Q176" s="556">
        <f t="shared" si="839"/>
        <v>47221.328305154151</v>
      </c>
      <c r="R176" s="556">
        <f>+R157-R174</f>
        <v>153050.04308220002</v>
      </c>
      <c r="S176" s="556">
        <f t="shared" ref="S176:BM176" si="840">+S157-S174</f>
        <v>164205.09670427404</v>
      </c>
      <c r="T176" s="556">
        <f t="shared" si="840"/>
        <v>96043.8176502852</v>
      </c>
      <c r="U176" s="556">
        <f t="shared" si="840"/>
        <v>108955.88398994833</v>
      </c>
      <c r="V176" s="556">
        <f t="shared" si="840"/>
        <v>122850.21939356226</v>
      </c>
      <c r="W176" s="556">
        <f t="shared" si="840"/>
        <v>137803.42513762094</v>
      </c>
      <c r="X176" s="556">
        <f t="shared" si="840"/>
        <v>243898.24883217464</v>
      </c>
      <c r="Y176" s="556">
        <f t="shared" si="840"/>
        <v>261224.0930885991</v>
      </c>
      <c r="Z176" s="556">
        <f t="shared" si="840"/>
        <v>279877.56763655052</v>
      </c>
      <c r="AA176" s="556">
        <f t="shared" si="840"/>
        <v>299963.08871579345</v>
      </c>
      <c r="AB176" s="556">
        <f t="shared" si="840"/>
        <v>311755.52991481189</v>
      </c>
      <c r="AC176" s="556">
        <f t="shared" si="840"/>
        <v>335052.9290064128</v>
      </c>
      <c r="AD176" s="556">
        <f t="shared" si="840"/>
        <v>466992.43277499999</v>
      </c>
      <c r="AE176" s="556">
        <f t="shared" si="840"/>
        <v>480328.25686809997</v>
      </c>
      <c r="AF176" s="556">
        <f t="shared" si="840"/>
        <v>386966.18321742199</v>
      </c>
      <c r="AG176" s="556">
        <f t="shared" si="840"/>
        <v>401471.50687229575</v>
      </c>
      <c r="AH176" s="556">
        <f t="shared" si="840"/>
        <v>416612.45153333165</v>
      </c>
      <c r="AI176" s="556">
        <f t="shared" si="840"/>
        <v>432425.91563796753</v>
      </c>
      <c r="AJ176" s="556">
        <f t="shared" si="840"/>
        <v>573951.22861360176</v>
      </c>
      <c r="AK176" s="556">
        <f t="shared" si="840"/>
        <v>591230.31800887838</v>
      </c>
      <c r="AL176" s="556">
        <f t="shared" si="840"/>
        <v>609307.88826339867</v>
      </c>
      <c r="AM176" s="556">
        <f t="shared" si="840"/>
        <v>628231.61192934134</v>
      </c>
      <c r="AN176" s="556">
        <f t="shared" si="840"/>
        <v>630318.73421537818</v>
      </c>
      <c r="AO176" s="556">
        <f t="shared" si="840"/>
        <v>651090.69178418501</v>
      </c>
      <c r="AP176" s="556">
        <f t="shared" si="840"/>
        <v>811075.0672620961</v>
      </c>
      <c r="AQ176" s="556">
        <f t="shared" si="840"/>
        <v>824766.25570631702</v>
      </c>
      <c r="AR176" s="556">
        <f t="shared" si="840"/>
        <v>703374.53922339412</v>
      </c>
      <c r="AS176" s="556">
        <f t="shared" si="840"/>
        <v>717762.56517565064</v>
      </c>
      <c r="AT176" s="556">
        <f t="shared" si="840"/>
        <v>732515.33997343841</v>
      </c>
      <c r="AU176" s="556">
        <f t="shared" si="840"/>
        <v>747644.24150572298</v>
      </c>
      <c r="AV176" s="556">
        <f t="shared" si="840"/>
        <v>928161.03200437804</v>
      </c>
      <c r="AW176" s="556">
        <f t="shared" si="840"/>
        <v>944077.87135735329</v>
      </c>
      <c r="AX176" s="556">
        <f t="shared" si="840"/>
        <v>960407.33088641881</v>
      </c>
      <c r="AY176" s="556">
        <f t="shared" si="840"/>
        <v>977162.40760572534</v>
      </c>
      <c r="AZ176" s="556">
        <f t="shared" si="840"/>
        <v>964782.53897799831</v>
      </c>
      <c r="BA176" s="556">
        <f t="shared" si="840"/>
        <v>982429.61818576977</v>
      </c>
      <c r="BB176" s="556">
        <f t="shared" si="840"/>
        <v>1163381.9895789563</v>
      </c>
      <c r="BC176" s="556">
        <f t="shared" si="840"/>
        <v>1182840.2778909325</v>
      </c>
      <c r="BD176" s="556">
        <f t="shared" si="840"/>
        <v>1087052.6753468981</v>
      </c>
      <c r="BE176" s="556">
        <f t="shared" si="840"/>
        <v>1107411.1088261188</v>
      </c>
      <c r="BF176" s="556">
        <f t="shared" si="840"/>
        <v>1128237.8490502883</v>
      </c>
      <c r="BG176" s="556">
        <f t="shared" si="840"/>
        <v>1149545.5207591609</v>
      </c>
      <c r="BH176" s="556">
        <f t="shared" si="840"/>
        <v>1336347.1131900577</v>
      </c>
      <c r="BI176" s="556">
        <f t="shared" si="840"/>
        <v>1358655.9908703458</v>
      </c>
      <c r="BJ176" s="556">
        <f t="shared" si="840"/>
        <v>1381485.904732273</v>
      </c>
      <c r="BK176" s="556">
        <f t="shared" si="840"/>
        <v>1404851.0035598003</v>
      </c>
      <c r="BL176" s="556">
        <f t="shared" si="840"/>
        <v>1379455.8457773926</v>
      </c>
      <c r="BM176" s="556">
        <f t="shared" si="840"/>
        <v>1403935.411591005</v>
      </c>
      <c r="BN176" s="201"/>
      <c r="BO176" s="564">
        <f>SUM(F176:H176)</f>
        <v>3.3449200000000001</v>
      </c>
      <c r="BP176" s="564">
        <f>SUM(I176:K176)</f>
        <v>23.966351799999998</v>
      </c>
      <c r="BQ176" s="564">
        <f>SUM(L176:N176)</f>
        <v>56266.184286787102</v>
      </c>
      <c r="BR176" s="564">
        <f>SUM(O176:Q176)</f>
        <v>115368.73405398229</v>
      </c>
      <c r="BS176" s="564">
        <f>SUM(R176:T176)</f>
        <v>413298.95743675926</v>
      </c>
      <c r="BT176" s="564">
        <f>SUM(U176:W176)</f>
        <v>369609.52852113155</v>
      </c>
      <c r="BU176" s="564">
        <f>SUM(X176:Z176)</f>
        <v>784999.90955732425</v>
      </c>
      <c r="BV176" s="564">
        <f>SUM(AA176:AC176)</f>
        <v>946771.54763701814</v>
      </c>
      <c r="BW176" s="564">
        <f>SUM(AD176:AF176)</f>
        <v>1334286.872860522</v>
      </c>
      <c r="BX176" s="564">
        <f>SUM(AG176:AI176)</f>
        <v>1250509.874043595</v>
      </c>
      <c r="BY176" s="564">
        <f>SUM(AJ176:AL176)</f>
        <v>1774489.434885879</v>
      </c>
      <c r="BZ176" s="564">
        <f>SUM(AM176:AO176)</f>
        <v>1909641.0379289044</v>
      </c>
      <c r="CA176" s="564">
        <f>SUM(AP176:AR176)</f>
        <v>2339215.8621918075</v>
      </c>
      <c r="CB176" s="564">
        <f>SUM(AS176:AU176)</f>
        <v>2197922.1466548122</v>
      </c>
      <c r="CC176" s="564">
        <f>SUM(AV176:AX176)</f>
        <v>2832646.2342481501</v>
      </c>
      <c r="CD176" s="564">
        <f>SUM(AY176:BA176)</f>
        <v>2924374.5647694934</v>
      </c>
      <c r="CE176" s="564">
        <f>SUM(BB176:BD176)</f>
        <v>3433274.9428167865</v>
      </c>
      <c r="CF176" s="564">
        <f>SUM(BE176:BG176)</f>
        <v>3385194.4786355682</v>
      </c>
      <c r="CG176" s="564">
        <f>SUM(BH176:BJ176)</f>
        <v>4076489.0087926765</v>
      </c>
      <c r="CH176" s="564">
        <f>SUM(BK176:BM176)</f>
        <v>4188242.2609281982</v>
      </c>
      <c r="CI176" s="196"/>
      <c r="CJ176" s="121">
        <f t="shared" ref="CJ176" si="841">SUM(BO176:BR176)</f>
        <v>171662.22961256938</v>
      </c>
      <c r="CK176" s="121">
        <f t="shared" ref="CK176" si="842">SUM(BS176:BV176)</f>
        <v>2514679.943152233</v>
      </c>
      <c r="CL176" s="121">
        <f t="shared" ref="CL176" si="843">SUM(BW176:BZ176)</f>
        <v>6268927.2197189005</v>
      </c>
      <c r="CM176" s="121">
        <f t="shared" ref="CM176" si="844">SUM(CA176:CD176)</f>
        <v>10294158.807864264</v>
      </c>
      <c r="CN176" s="121">
        <f t="shared" ref="CN176" si="845">SUM(CE176:CH176)</f>
        <v>15083200.691173229</v>
      </c>
      <c r="CO176" s="198"/>
      <c r="CP176" s="139"/>
      <c r="CQ176" s="139"/>
      <c r="CR176" s="202"/>
      <c r="CS176" s="202"/>
      <c r="CT176" s="202"/>
      <c r="CU176" s="202"/>
      <c r="CV176" s="202"/>
      <c r="CW176" s="115"/>
      <c r="CX176" s="386"/>
      <c r="CY176" s="386"/>
      <c r="CZ176" s="386"/>
      <c r="DA176" s="386"/>
      <c r="DB176" s="387"/>
      <c r="DC176" s="386"/>
      <c r="DD176" s="386"/>
      <c r="DE176" s="386"/>
      <c r="DF176" s="386"/>
      <c r="DG176" s="387"/>
      <c r="DH176" s="387"/>
      <c r="DI176" s="387"/>
      <c r="DJ176" s="387"/>
    </row>
    <row r="177" spans="1:114" s="388" customFormat="1" x14ac:dyDescent="0.2">
      <c r="A177" s="284"/>
      <c r="B177" s="139"/>
      <c r="C177" s="139"/>
      <c r="D177" s="139"/>
      <c r="E177" s="139"/>
      <c r="F177" s="556"/>
      <c r="G177" s="556"/>
      <c r="H177" s="556"/>
      <c r="I177" s="556"/>
      <c r="J177" s="556"/>
      <c r="K177" s="556"/>
      <c r="L177" s="556"/>
      <c r="M177" s="556"/>
      <c r="N177" s="556"/>
      <c r="O177" s="556"/>
      <c r="P177" s="556"/>
      <c r="Q177" s="556"/>
      <c r="R177" s="556"/>
      <c r="S177" s="556"/>
      <c r="T177" s="556"/>
      <c r="U177" s="556"/>
      <c r="V177" s="556"/>
      <c r="W177" s="556"/>
      <c r="X177" s="556"/>
      <c r="Y177" s="556"/>
      <c r="Z177" s="556"/>
      <c r="AA177" s="556"/>
      <c r="AB177" s="556"/>
      <c r="AC177" s="556"/>
      <c r="AD177" s="556"/>
      <c r="AE177" s="556"/>
      <c r="AF177" s="556"/>
      <c r="AG177" s="556"/>
      <c r="AH177" s="556"/>
      <c r="AI177" s="556"/>
      <c r="AJ177" s="556"/>
      <c r="AK177" s="556"/>
      <c r="AL177" s="556"/>
      <c r="AM177" s="556"/>
      <c r="AN177" s="556"/>
      <c r="AO177" s="556"/>
      <c r="AP177" s="556"/>
      <c r="AQ177" s="556"/>
      <c r="AR177" s="556"/>
      <c r="AS177" s="556"/>
      <c r="AT177" s="556"/>
      <c r="AU177" s="556"/>
      <c r="AV177" s="556"/>
      <c r="AW177" s="556"/>
      <c r="AX177" s="556"/>
      <c r="AY177" s="556"/>
      <c r="AZ177" s="556"/>
      <c r="BA177" s="556"/>
      <c r="BB177" s="556"/>
      <c r="BC177" s="556"/>
      <c r="BD177" s="556"/>
      <c r="BE177" s="556"/>
      <c r="BF177" s="556"/>
      <c r="BG177" s="556"/>
      <c r="BH177" s="556"/>
      <c r="BI177" s="556"/>
      <c r="BJ177" s="556"/>
      <c r="BK177" s="556"/>
      <c r="BL177" s="556"/>
      <c r="BM177" s="556"/>
      <c r="BN177" s="201"/>
      <c r="BO177" s="556"/>
      <c r="BP177" s="556"/>
      <c r="BQ177" s="556"/>
      <c r="BR177" s="556"/>
      <c r="BS177" s="556"/>
      <c r="BT177" s="556"/>
      <c r="BU177" s="556"/>
      <c r="BV177" s="556"/>
      <c r="BW177" s="556"/>
      <c r="BX177" s="556"/>
      <c r="BY177" s="556"/>
      <c r="BZ177" s="556"/>
      <c r="CA177" s="556"/>
      <c r="CB177" s="556"/>
      <c r="CC177" s="556"/>
      <c r="CD177" s="556"/>
      <c r="CE177" s="556"/>
      <c r="CF177" s="556"/>
      <c r="CG177" s="556"/>
      <c r="CH177" s="556"/>
      <c r="CI177" s="196"/>
      <c r="CJ177" s="386"/>
      <c r="CK177" s="386"/>
      <c r="CL177" s="386"/>
      <c r="CM177" s="386"/>
      <c r="CN177" s="386"/>
      <c r="CO177" s="198"/>
      <c r="CP177" s="139"/>
      <c r="CQ177" s="139"/>
      <c r="CR177" s="202"/>
      <c r="CS177" s="202"/>
      <c r="CT177" s="202"/>
      <c r="CU177" s="202"/>
      <c r="CV177" s="202"/>
      <c r="CW177" s="115"/>
      <c r="CX177" s="386"/>
      <c r="CY177" s="386"/>
      <c r="CZ177" s="386"/>
      <c r="DA177" s="386"/>
      <c r="DB177" s="387"/>
      <c r="DC177" s="386"/>
      <c r="DD177" s="386"/>
      <c r="DE177" s="386"/>
      <c r="DF177" s="386"/>
      <c r="DG177" s="387"/>
      <c r="DH177" s="387"/>
      <c r="DI177" s="387"/>
      <c r="DJ177" s="387"/>
    </row>
    <row r="178" spans="1:114" s="388" customFormat="1" x14ac:dyDescent="0.2">
      <c r="A178" s="629" t="s">
        <v>142</v>
      </c>
      <c r="B178" s="139"/>
      <c r="C178" s="139"/>
      <c r="D178" s="139"/>
      <c r="E178" s="139"/>
      <c r="F178" s="631" t="e">
        <f t="shared" ref="F178:Q178" si="846">+F176/F157</f>
        <v>#DIV/0!</v>
      </c>
      <c r="G178" s="631" t="e">
        <f t="shared" si="846"/>
        <v>#DIV/0!</v>
      </c>
      <c r="H178" s="631">
        <f t="shared" si="846"/>
        <v>0.9837999999999999</v>
      </c>
      <c r="I178" s="631">
        <f t="shared" si="846"/>
        <v>0.98380000000000012</v>
      </c>
      <c r="J178" s="631">
        <f t="shared" si="846"/>
        <v>0.98380000000000001</v>
      </c>
      <c r="K178" s="631">
        <f t="shared" si="846"/>
        <v>0.9837999999999999</v>
      </c>
      <c r="L178" s="631">
        <f t="shared" si="846"/>
        <v>0.88871562650994607</v>
      </c>
      <c r="M178" s="631">
        <f t="shared" si="846"/>
        <v>0.91261836909727856</v>
      </c>
      <c r="N178" s="631">
        <f t="shared" si="846"/>
        <v>0.92885800563458654</v>
      </c>
      <c r="O178" s="631">
        <f t="shared" si="846"/>
        <v>0.9392159093040976</v>
      </c>
      <c r="P178" s="631">
        <f t="shared" si="846"/>
        <v>0.94770839983881972</v>
      </c>
      <c r="Q178" s="631">
        <f t="shared" si="846"/>
        <v>0.95468710790802747</v>
      </c>
      <c r="R178" s="631">
        <f t="shared" ref="R178:AQ178" si="847">+R176/R157</f>
        <v>0.98379881519930368</v>
      </c>
      <c r="S178" s="631">
        <f t="shared" si="847"/>
        <v>0.98379889568706402</v>
      </c>
      <c r="T178" s="631">
        <f t="shared" si="847"/>
        <v>0.50787935544109675</v>
      </c>
      <c r="U178" s="631">
        <f t="shared" si="847"/>
        <v>0.53876616873189054</v>
      </c>
      <c r="V178" s="631">
        <f t="shared" si="847"/>
        <v>0.56781685038300755</v>
      </c>
      <c r="W178" s="631">
        <f t="shared" si="847"/>
        <v>0.59512230720651593</v>
      </c>
      <c r="X178" s="631">
        <f t="shared" si="847"/>
        <v>0.98379925651832334</v>
      </c>
      <c r="Y178" s="631">
        <f t="shared" si="847"/>
        <v>0.98379930583015562</v>
      </c>
      <c r="Z178" s="631">
        <f t="shared" si="847"/>
        <v>0.98379935209563918</v>
      </c>
      <c r="AA178" s="631">
        <f t="shared" si="847"/>
        <v>0.98379939547927264</v>
      </c>
      <c r="AB178" s="631">
        <f t="shared" si="847"/>
        <v>0.98379941834581464</v>
      </c>
      <c r="AC178" s="631">
        <f t="shared" si="847"/>
        <v>0.98379945879023711</v>
      </c>
      <c r="AD178" s="631">
        <f t="shared" si="847"/>
        <v>0.98519851378180823</v>
      </c>
      <c r="AE178" s="631">
        <f t="shared" si="847"/>
        <v>0.9851985550450798</v>
      </c>
      <c r="AF178" s="631">
        <f t="shared" si="847"/>
        <v>0.74465574408616952</v>
      </c>
      <c r="AG178" s="631">
        <f t="shared" si="847"/>
        <v>0.75128320173752139</v>
      </c>
      <c r="AH178" s="631">
        <f t="shared" si="847"/>
        <v>0.75782241013461527</v>
      </c>
      <c r="AI178" s="631">
        <f t="shared" si="847"/>
        <v>0.76427281495161858</v>
      </c>
      <c r="AJ178" s="631">
        <f t="shared" si="847"/>
        <v>0.98519879074595618</v>
      </c>
      <c r="AK178" s="631">
        <f t="shared" si="847"/>
        <v>0.98519882608714759</v>
      </c>
      <c r="AL178" s="631">
        <f t="shared" si="847"/>
        <v>0.98519886091595577</v>
      </c>
      <c r="AM178" s="631">
        <f t="shared" si="847"/>
        <v>0.98519889522764448</v>
      </c>
      <c r="AN178" s="631">
        <f t="shared" si="847"/>
        <v>0.98519889888578172</v>
      </c>
      <c r="AO178" s="631">
        <f t="shared" si="847"/>
        <v>0.98519893401494785</v>
      </c>
      <c r="AP178" s="631">
        <f t="shared" si="847"/>
        <v>0.98579799076258134</v>
      </c>
      <c r="AQ178" s="631">
        <f t="shared" si="847"/>
        <v>0.9857980241160228</v>
      </c>
      <c r="AR178" s="631">
        <f t="shared" ref="AR178:BM178" si="848">+AR176/AR157</f>
        <v>0.79848644732561525</v>
      </c>
      <c r="AS178" s="631">
        <f t="shared" si="848"/>
        <v>0.80153943950770867</v>
      </c>
      <c r="AT178" s="631">
        <f t="shared" si="848"/>
        <v>0.80456818946339215</v>
      </c>
      <c r="AU178" s="631">
        <f t="shared" si="848"/>
        <v>0.80757246333595512</v>
      </c>
      <c r="AV178" s="631">
        <f t="shared" si="848"/>
        <v>0.98579824422407614</v>
      </c>
      <c r="AW178" s="631">
        <f t="shared" si="848"/>
        <v>0.98579827382582319</v>
      </c>
      <c r="AX178" s="631">
        <f t="shared" si="848"/>
        <v>0.98579830317528983</v>
      </c>
      <c r="AY178" s="631">
        <f t="shared" si="848"/>
        <v>0.98579833227012581</v>
      </c>
      <c r="AZ178" s="631">
        <f t="shared" si="848"/>
        <v>0.98579831087023473</v>
      </c>
      <c r="BA178" s="631">
        <f t="shared" si="848"/>
        <v>0.9857983412114989</v>
      </c>
      <c r="BB178" s="631">
        <f t="shared" si="848"/>
        <v>0.98619776315966301</v>
      </c>
      <c r="BC178" s="631">
        <f t="shared" si="848"/>
        <v>0.98619779995667445</v>
      </c>
      <c r="BD178" s="631">
        <f t="shared" si="848"/>
        <v>0.85623321620264348</v>
      </c>
      <c r="BE178" s="631">
        <f t="shared" si="848"/>
        <v>0.85831266569582076</v>
      </c>
      <c r="BF178" s="631">
        <f t="shared" si="848"/>
        <v>0.86037220242909052</v>
      </c>
      <c r="BG178" s="631">
        <f t="shared" si="848"/>
        <v>0.86241176057167979</v>
      </c>
      <c r="BH178" s="631">
        <f t="shared" si="848"/>
        <v>0.98619805267620986</v>
      </c>
      <c r="BI178" s="631">
        <f t="shared" si="848"/>
        <v>0.98619808465084069</v>
      </c>
      <c r="BJ178" s="631">
        <f t="shared" si="848"/>
        <v>0.98619811630311638</v>
      </c>
      <c r="BK178" s="631">
        <f t="shared" si="848"/>
        <v>0.98619814763219049</v>
      </c>
      <c r="BL178" s="631">
        <f t="shared" si="848"/>
        <v>0.98619811353100273</v>
      </c>
      <c r="BM178" s="631">
        <f t="shared" si="848"/>
        <v>0.9861981464241506</v>
      </c>
      <c r="BN178" s="201"/>
      <c r="BO178" s="631"/>
      <c r="BP178" s="631"/>
      <c r="BQ178" s="631"/>
      <c r="BR178" s="631"/>
      <c r="BS178" s="631">
        <f t="shared" ref="BS178:CH178" si="849">+BS176/BS157</f>
        <v>0.8078758391911639</v>
      </c>
      <c r="BT178" s="631">
        <f t="shared" si="849"/>
        <v>0.56850550778852305</v>
      </c>
      <c r="BU178" s="631">
        <f t="shared" si="849"/>
        <v>0.98379930700416884</v>
      </c>
      <c r="BV178" s="631">
        <f t="shared" si="849"/>
        <v>0.98379942541394316</v>
      </c>
      <c r="BW178" s="631">
        <f t="shared" si="849"/>
        <v>0.90080816033204369</v>
      </c>
      <c r="BX178" s="631">
        <f t="shared" si="849"/>
        <v>0.75791648255696642</v>
      </c>
      <c r="BY178" s="631">
        <f t="shared" si="849"/>
        <v>0.98519882661538172</v>
      </c>
      <c r="BZ178" s="631">
        <f t="shared" si="849"/>
        <v>0.98519890965959445</v>
      </c>
      <c r="CA178" s="631">
        <f t="shared" si="849"/>
        <v>0.92084490996273649</v>
      </c>
      <c r="CB178" s="631">
        <f t="shared" si="849"/>
        <v>0.80459350248762207</v>
      </c>
      <c r="CC178" s="631">
        <f t="shared" si="849"/>
        <v>0.98579827407726772</v>
      </c>
      <c r="CD178" s="631">
        <f t="shared" si="849"/>
        <v>0.98579832821388336</v>
      </c>
      <c r="CE178" s="631">
        <f t="shared" si="849"/>
        <v>0.94097542669803713</v>
      </c>
      <c r="CF178" s="631">
        <f t="shared" si="849"/>
        <v>0.86038779814893851</v>
      </c>
      <c r="CG178" s="631">
        <f t="shared" si="849"/>
        <v>0.98619808489565042</v>
      </c>
      <c r="CH178" s="631">
        <f t="shared" si="849"/>
        <v>0.98619813599554418</v>
      </c>
      <c r="CI178" s="196"/>
      <c r="CJ178" s="631"/>
      <c r="CK178" s="631">
        <f>+CK176/CK157</f>
        <v>0.86059675285383008</v>
      </c>
      <c r="CL178" s="631">
        <f>+CL176/CL157</f>
        <v>0.91242514256200991</v>
      </c>
      <c r="CM178" s="631">
        <f>+CM176/CM157</f>
        <v>0.92640279854690299</v>
      </c>
      <c r="CN178" s="631">
        <f>+CN176/CN157</f>
        <v>0.94485377497095679</v>
      </c>
      <c r="CO178" s="198"/>
      <c r="CP178" s="139"/>
      <c r="CQ178" s="139"/>
      <c r="CR178" s="202"/>
      <c r="CS178" s="202"/>
      <c r="CT178" s="202"/>
      <c r="CU178" s="202"/>
      <c r="CV178" s="202"/>
      <c r="CW178" s="115"/>
      <c r="CX178" s="386"/>
      <c r="CY178" s="386"/>
      <c r="CZ178" s="386"/>
      <c r="DA178" s="386"/>
      <c r="DB178" s="387"/>
      <c r="DC178" s="386"/>
      <c r="DD178" s="386"/>
      <c r="DE178" s="386"/>
      <c r="DF178" s="386"/>
      <c r="DG178" s="387"/>
      <c r="DH178" s="387"/>
      <c r="DI178" s="387"/>
      <c r="DJ178" s="387"/>
    </row>
    <row r="179" spans="1:114" s="388" customFormat="1" x14ac:dyDescent="0.2">
      <c r="A179" s="284"/>
      <c r="B179" s="139"/>
      <c r="C179" s="139"/>
      <c r="D179" s="139"/>
      <c r="E179" s="139"/>
      <c r="F179" s="556"/>
      <c r="G179" s="556"/>
      <c r="H179" s="556"/>
      <c r="I179" s="556"/>
      <c r="J179" s="556"/>
      <c r="K179" s="556"/>
      <c r="L179" s="556"/>
      <c r="M179" s="556"/>
      <c r="N179" s="556"/>
      <c r="O179" s="556"/>
      <c r="P179" s="556"/>
      <c r="Q179" s="556"/>
      <c r="R179" s="556"/>
      <c r="S179" s="556"/>
      <c r="T179" s="556"/>
      <c r="U179" s="556"/>
      <c r="V179" s="556"/>
      <c r="W179" s="556"/>
      <c r="X179" s="556"/>
      <c r="Y179" s="556"/>
      <c r="Z179" s="556"/>
      <c r="AA179" s="556"/>
      <c r="AB179" s="556"/>
      <c r="AC179" s="556"/>
      <c r="AD179" s="556"/>
      <c r="AE179" s="556"/>
      <c r="AF179" s="556"/>
      <c r="AG179" s="556"/>
      <c r="AH179" s="556"/>
      <c r="AI179" s="556"/>
      <c r="AJ179" s="556"/>
      <c r="AK179" s="556"/>
      <c r="AL179" s="556"/>
      <c r="AM179" s="556"/>
      <c r="AN179" s="556"/>
      <c r="AO179" s="556"/>
      <c r="AP179" s="556"/>
      <c r="AQ179" s="556"/>
      <c r="AR179" s="556"/>
      <c r="AS179" s="556"/>
      <c r="AT179" s="556"/>
      <c r="AU179" s="556"/>
      <c r="AV179" s="556"/>
      <c r="AW179" s="556"/>
      <c r="AX179" s="556"/>
      <c r="AY179" s="556"/>
      <c r="AZ179" s="556"/>
      <c r="BA179" s="556"/>
      <c r="BB179" s="556"/>
      <c r="BC179" s="556"/>
      <c r="BD179" s="556"/>
      <c r="BE179" s="556"/>
      <c r="BF179" s="556"/>
      <c r="BG179" s="556"/>
      <c r="BH179" s="556"/>
      <c r="BI179" s="556"/>
      <c r="BJ179" s="556"/>
      <c r="BK179" s="556"/>
      <c r="BL179" s="556"/>
      <c r="BM179" s="556"/>
      <c r="BN179" s="201"/>
      <c r="BO179" s="556"/>
      <c r="BP179" s="556"/>
      <c r="BQ179" s="556"/>
      <c r="BR179" s="556"/>
      <c r="BS179" s="556"/>
      <c r="BT179" s="556"/>
      <c r="BU179" s="556"/>
      <c r="BV179" s="556"/>
      <c r="BW179" s="556"/>
      <c r="BX179" s="556"/>
      <c r="BY179" s="556"/>
      <c r="BZ179" s="556"/>
      <c r="CA179" s="556"/>
      <c r="CB179" s="556"/>
      <c r="CC179" s="556"/>
      <c r="CD179" s="556"/>
      <c r="CE179" s="556"/>
      <c r="CF179" s="556"/>
      <c r="CG179" s="556"/>
      <c r="CH179" s="556"/>
      <c r="CI179" s="196"/>
      <c r="CJ179" s="386"/>
      <c r="CK179" s="386"/>
      <c r="CL179" s="386"/>
      <c r="CM179" s="386"/>
      <c r="CN179" s="386"/>
      <c r="CO179" s="198"/>
      <c r="CP179" s="139"/>
      <c r="CQ179" s="139"/>
      <c r="CR179" s="202"/>
      <c r="CS179" s="202"/>
      <c r="CT179" s="202"/>
      <c r="CU179" s="202"/>
      <c r="CV179" s="202"/>
      <c r="CW179" s="115"/>
      <c r="CX179" s="386"/>
      <c r="CY179" s="386"/>
      <c r="CZ179" s="386"/>
      <c r="DA179" s="386"/>
      <c r="DB179" s="387"/>
      <c r="DC179" s="386"/>
      <c r="DD179" s="386"/>
      <c r="DE179" s="386"/>
      <c r="DF179" s="386"/>
      <c r="DG179" s="387"/>
      <c r="DH179" s="387"/>
      <c r="DI179" s="387"/>
      <c r="DJ179" s="387"/>
    </row>
    <row r="180" spans="1:114" s="388" customFormat="1" x14ac:dyDescent="0.2">
      <c r="A180" s="635"/>
      <c r="B180" s="636"/>
      <c r="C180" s="636"/>
      <c r="D180" s="636"/>
      <c r="E180" s="636"/>
      <c r="F180" s="637"/>
      <c r="G180" s="637"/>
      <c r="H180" s="637"/>
      <c r="I180" s="637"/>
      <c r="J180" s="637"/>
      <c r="K180" s="637"/>
      <c r="L180" s="637"/>
      <c r="M180" s="637"/>
      <c r="N180" s="637"/>
      <c r="O180" s="637"/>
      <c r="P180" s="637"/>
      <c r="Q180" s="637"/>
      <c r="R180" s="637"/>
      <c r="S180" s="637"/>
      <c r="T180" s="637"/>
      <c r="U180" s="637"/>
      <c r="V180" s="637"/>
      <c r="W180" s="637"/>
      <c r="X180" s="637"/>
      <c r="Y180" s="637"/>
      <c r="Z180" s="637"/>
      <c r="AA180" s="637"/>
      <c r="AB180" s="637"/>
      <c r="AC180" s="637"/>
      <c r="AD180" s="637"/>
      <c r="AE180" s="637"/>
      <c r="AF180" s="637"/>
      <c r="AG180" s="637"/>
      <c r="AH180" s="637"/>
      <c r="AI180" s="637"/>
      <c r="AJ180" s="637"/>
      <c r="AK180" s="637"/>
      <c r="AL180" s="637"/>
      <c r="AM180" s="637"/>
      <c r="AN180" s="637"/>
      <c r="AO180" s="637"/>
      <c r="AP180" s="637"/>
      <c r="AQ180" s="637"/>
      <c r="AR180" s="637"/>
      <c r="AS180" s="637"/>
      <c r="AT180" s="637"/>
      <c r="AU180" s="637"/>
      <c r="AV180" s="637"/>
      <c r="AW180" s="637"/>
      <c r="AX180" s="637"/>
      <c r="AY180" s="637"/>
      <c r="AZ180" s="637"/>
      <c r="BA180" s="637"/>
      <c r="BB180" s="637"/>
      <c r="BC180" s="637"/>
      <c r="BD180" s="637"/>
      <c r="BE180" s="637"/>
      <c r="BF180" s="637"/>
      <c r="BG180" s="637"/>
      <c r="BH180" s="637"/>
      <c r="BI180" s="637"/>
      <c r="BJ180" s="637"/>
      <c r="BK180" s="637"/>
      <c r="BL180" s="637"/>
      <c r="BM180" s="637"/>
      <c r="BN180" s="201"/>
      <c r="BO180" s="556"/>
      <c r="BP180" s="556"/>
      <c r="BQ180" s="556"/>
      <c r="BR180" s="556"/>
      <c r="BS180" s="556"/>
      <c r="BT180" s="556"/>
      <c r="BU180" s="556"/>
      <c r="BV180" s="556"/>
      <c r="BW180" s="556"/>
      <c r="BX180" s="556"/>
      <c r="BY180" s="556"/>
      <c r="BZ180" s="556"/>
      <c r="CA180" s="556"/>
      <c r="CB180" s="556"/>
      <c r="CC180" s="556"/>
      <c r="CD180" s="556"/>
      <c r="CE180" s="556"/>
      <c r="CF180" s="556"/>
      <c r="CG180" s="556"/>
      <c r="CH180" s="556"/>
      <c r="CI180" s="196"/>
      <c r="CJ180" s="386"/>
      <c r="CK180" s="386"/>
      <c r="CL180" s="386"/>
      <c r="CM180" s="386"/>
      <c r="CN180" s="386"/>
      <c r="CO180" s="198"/>
      <c r="CP180" s="139"/>
      <c r="CQ180" s="139"/>
      <c r="CR180" s="202"/>
      <c r="CS180" s="202"/>
      <c r="CT180" s="202"/>
      <c r="CU180" s="202"/>
      <c r="CV180" s="202"/>
      <c r="CW180" s="115"/>
      <c r="CX180" s="386"/>
      <c r="CY180" s="386"/>
      <c r="CZ180" s="386"/>
      <c r="DA180" s="386"/>
      <c r="DB180" s="387"/>
      <c r="DC180" s="386"/>
      <c r="DD180" s="386"/>
      <c r="DE180" s="386"/>
      <c r="DF180" s="386"/>
      <c r="DG180" s="387"/>
      <c r="DH180" s="387"/>
      <c r="DI180" s="387"/>
      <c r="DJ180" s="387"/>
    </row>
    <row r="181" spans="1:114" s="388" customFormat="1" x14ac:dyDescent="0.2">
      <c r="A181" s="284"/>
      <c r="B181" s="139"/>
      <c r="C181" s="139"/>
      <c r="D181" s="139"/>
      <c r="E181" s="139"/>
      <c r="F181" s="556"/>
      <c r="G181" s="556"/>
      <c r="H181" s="556"/>
      <c r="I181" s="556"/>
      <c r="J181" s="556"/>
      <c r="K181" s="556"/>
      <c r="L181" s="556"/>
      <c r="M181" s="556"/>
      <c r="N181" s="556"/>
      <c r="O181" s="556"/>
      <c r="P181" s="556"/>
      <c r="Q181" s="556"/>
      <c r="R181" s="556"/>
      <c r="S181" s="556"/>
      <c r="T181" s="556"/>
      <c r="U181" s="556"/>
      <c r="V181" s="556"/>
      <c r="W181" s="556"/>
      <c r="X181" s="556"/>
      <c r="Y181" s="556"/>
      <c r="Z181" s="556"/>
      <c r="AA181" s="556"/>
      <c r="AB181" s="556"/>
      <c r="AC181" s="556"/>
      <c r="AD181" s="556"/>
      <c r="AE181" s="556"/>
      <c r="AF181" s="556"/>
      <c r="AG181" s="556"/>
      <c r="AH181" s="556"/>
      <c r="AI181" s="556"/>
      <c r="AJ181" s="556"/>
      <c r="AK181" s="556"/>
      <c r="AL181" s="556"/>
      <c r="AM181" s="556"/>
      <c r="AN181" s="556"/>
      <c r="AO181" s="556"/>
      <c r="AP181" s="556"/>
      <c r="AQ181" s="556"/>
      <c r="AR181" s="556"/>
      <c r="AS181" s="556"/>
      <c r="AT181" s="556"/>
      <c r="AU181" s="556"/>
      <c r="AV181" s="556"/>
      <c r="AW181" s="556"/>
      <c r="AX181" s="556"/>
      <c r="AY181" s="556"/>
      <c r="AZ181" s="556"/>
      <c r="BA181" s="556"/>
      <c r="BB181" s="556"/>
      <c r="BC181" s="556"/>
      <c r="BD181" s="556"/>
      <c r="BE181" s="556"/>
      <c r="BF181" s="556"/>
      <c r="BG181" s="556"/>
      <c r="BH181" s="556"/>
      <c r="BI181" s="556"/>
      <c r="BJ181" s="556"/>
      <c r="BK181" s="556"/>
      <c r="BL181" s="556"/>
      <c r="BM181" s="556"/>
      <c r="BN181" s="201"/>
      <c r="BO181" s="556"/>
      <c r="BP181" s="556"/>
      <c r="BQ181" s="556"/>
      <c r="BR181" s="556"/>
      <c r="BS181" s="556"/>
      <c r="BT181" s="556"/>
      <c r="BU181" s="556"/>
      <c r="BV181" s="556"/>
      <c r="BW181" s="556"/>
      <c r="BX181" s="556"/>
      <c r="BY181" s="556"/>
      <c r="BZ181" s="556"/>
      <c r="CA181" s="556"/>
      <c r="CB181" s="556"/>
      <c r="CC181" s="556"/>
      <c r="CD181" s="556"/>
      <c r="CE181" s="556"/>
      <c r="CF181" s="556"/>
      <c r="CG181" s="556"/>
      <c r="CH181" s="556"/>
      <c r="CI181" s="196"/>
      <c r="CJ181" s="386"/>
      <c r="CK181" s="386"/>
      <c r="CL181" s="386"/>
      <c r="CM181" s="386"/>
      <c r="CN181" s="386"/>
      <c r="CO181" s="198"/>
      <c r="CP181" s="139"/>
      <c r="CQ181" s="139"/>
      <c r="CR181" s="202"/>
      <c r="CS181" s="202"/>
      <c r="CT181" s="202"/>
      <c r="CU181" s="202"/>
      <c r="CV181" s="202"/>
      <c r="CW181" s="115"/>
      <c r="CX181" s="386"/>
      <c r="CY181" s="386"/>
      <c r="CZ181" s="386"/>
      <c r="DA181" s="386"/>
      <c r="DB181" s="387"/>
      <c r="DC181" s="386"/>
      <c r="DD181" s="386"/>
      <c r="DE181" s="386"/>
      <c r="DF181" s="386"/>
      <c r="DG181" s="387"/>
      <c r="DH181" s="387"/>
      <c r="DI181" s="387"/>
      <c r="DJ181" s="387"/>
    </row>
    <row r="182" spans="1:114" s="7" customFormat="1" ht="19.5" x14ac:dyDescent="0.4">
      <c r="A182" s="164" t="s">
        <v>362</v>
      </c>
      <c r="B182" s="370" t="s">
        <v>370</v>
      </c>
      <c r="C182" s="116"/>
      <c r="D182" s="116"/>
      <c r="E182" s="116"/>
      <c r="F182" s="561"/>
      <c r="G182" s="561"/>
      <c r="H182" s="561"/>
      <c r="I182" s="561"/>
      <c r="J182" s="561"/>
      <c r="K182" s="561"/>
      <c r="L182" s="561"/>
      <c r="M182" s="561"/>
      <c r="N182" s="561"/>
      <c r="O182" s="561"/>
      <c r="P182" s="561"/>
      <c r="Q182" s="561"/>
      <c r="R182" s="561"/>
      <c r="S182" s="561"/>
      <c r="T182" s="561"/>
      <c r="U182" s="561"/>
      <c r="V182" s="561"/>
      <c r="W182" s="561"/>
      <c r="X182" s="561"/>
      <c r="Y182" s="561"/>
      <c r="Z182" s="561"/>
      <c r="AA182" s="561"/>
      <c r="AB182" s="561"/>
      <c r="AC182" s="561"/>
      <c r="AD182" s="561"/>
      <c r="AE182" s="561"/>
      <c r="AF182" s="561"/>
      <c r="AG182" s="561"/>
      <c r="AH182" s="561"/>
      <c r="AI182" s="561"/>
      <c r="AJ182" s="561"/>
      <c r="AK182" s="561"/>
      <c r="AL182" s="561"/>
      <c r="AM182" s="561"/>
      <c r="AN182" s="561"/>
      <c r="AO182" s="561"/>
      <c r="AP182" s="561"/>
      <c r="AQ182" s="561"/>
      <c r="AR182" s="561"/>
      <c r="AS182" s="561"/>
      <c r="AT182" s="561"/>
      <c r="AU182" s="561"/>
      <c r="AV182" s="561"/>
      <c r="AW182" s="561"/>
      <c r="AX182" s="561"/>
      <c r="AY182" s="561"/>
      <c r="AZ182" s="561"/>
      <c r="BA182" s="561"/>
      <c r="BB182" s="561"/>
      <c r="BC182" s="561"/>
      <c r="BD182" s="561"/>
      <c r="BE182" s="561"/>
      <c r="BF182" s="561"/>
      <c r="BG182" s="561"/>
      <c r="BH182" s="561"/>
      <c r="BI182" s="561"/>
      <c r="BJ182" s="561"/>
      <c r="BK182" s="561"/>
      <c r="BL182" s="561"/>
      <c r="BM182" s="561"/>
      <c r="BN182" s="150"/>
      <c r="BO182" s="572"/>
      <c r="BP182" s="572"/>
      <c r="BQ182" s="572"/>
      <c r="BR182" s="572"/>
      <c r="BS182" s="572"/>
      <c r="BT182" s="572"/>
      <c r="BU182" s="572"/>
      <c r="BV182" s="572"/>
      <c r="BW182" s="572"/>
      <c r="BX182" s="572"/>
      <c r="BY182" s="572"/>
      <c r="BZ182" s="572"/>
      <c r="CA182" s="572"/>
      <c r="CB182" s="572"/>
      <c r="CC182" s="572"/>
      <c r="CD182" s="572"/>
      <c r="CE182" s="572"/>
      <c r="CF182" s="572"/>
      <c r="CG182" s="572"/>
      <c r="CH182" s="572"/>
      <c r="CI182" s="150"/>
      <c r="CJ182" s="165"/>
      <c r="CK182" s="165"/>
      <c r="CL182" s="165"/>
      <c r="CM182" s="165"/>
      <c r="CN182" s="165"/>
      <c r="CO182" s="177"/>
      <c r="CP182" s="116"/>
      <c r="CQ182" s="116"/>
      <c r="CR182" s="163"/>
      <c r="CS182" s="163"/>
      <c r="CT182" s="163"/>
      <c r="CU182" s="163"/>
      <c r="CV182" s="163"/>
      <c r="CW182" s="116"/>
      <c r="CX182" s="165" t="str">
        <f t="shared" ref="CX182:CX221" si="850">IF(BO182="","",BO182)</f>
        <v/>
      </c>
      <c r="CY182" s="165" t="str">
        <f t="shared" ref="CY182:CY221" si="851">IF(BP182="","",BP182)</f>
        <v/>
      </c>
      <c r="CZ182" s="165" t="str">
        <f t="shared" ref="CZ182:CZ221" si="852">IF(BQ182="","",BQ182)</f>
        <v/>
      </c>
      <c r="DA182" s="165" t="str">
        <f t="shared" ref="DA182:DA221" si="853">IF(BR182="","",BR182)</f>
        <v/>
      </c>
      <c r="DB182" s="193" t="str">
        <f t="shared" ref="DB182:DB221" si="854">IF(CJ182="","",CJ182)</f>
        <v/>
      </c>
      <c r="DC182" s="165" t="str">
        <f t="shared" ref="DC182:DC221" si="855">IF(BS182="","",BS182)</f>
        <v/>
      </c>
      <c r="DD182" s="165" t="str">
        <f t="shared" ref="DD182:DD221" si="856">IF(BT182="","",BT182)</f>
        <v/>
      </c>
      <c r="DE182" s="165" t="str">
        <f t="shared" ref="DE182:DE221" si="857">IF(BU182="","",BU182)</f>
        <v/>
      </c>
      <c r="DF182" s="165" t="str">
        <f t="shared" ref="DF182:DF221" si="858">IF(BV182="","",BV182)</f>
        <v/>
      </c>
      <c r="DG182" s="193" t="str">
        <f t="shared" ref="DG182:DG221" si="859">IF(CK182="","",CK182)</f>
        <v/>
      </c>
      <c r="DH182" s="193" t="str">
        <f t="shared" ref="DH182:DH221" si="860">IF(CL182="","",CL182)</f>
        <v/>
      </c>
      <c r="DI182" s="193" t="str">
        <f t="shared" ref="DI182:DI221" si="861">IF(CM182="","",CM182)</f>
        <v/>
      </c>
      <c r="DJ182" s="193" t="str">
        <f t="shared" ref="DJ182:DJ221" si="862">IF(CN182="","",CN182)</f>
        <v/>
      </c>
    </row>
    <row r="183" spans="1:114" s="7" customFormat="1" x14ac:dyDescent="0.2">
      <c r="A183" s="281" t="str">
        <f>"in "&amp;UnitLabel</f>
        <v>in UK£</v>
      </c>
      <c r="B183" s="300" t="s">
        <v>370</v>
      </c>
      <c r="C183" s="115"/>
      <c r="D183" s="115"/>
      <c r="E183" s="115"/>
      <c r="F183" s="561"/>
      <c r="G183" s="561"/>
      <c r="H183" s="561"/>
      <c r="I183" s="561"/>
      <c r="J183" s="561"/>
      <c r="K183" s="561"/>
      <c r="L183" s="561"/>
      <c r="M183" s="561"/>
      <c r="N183" s="561"/>
      <c r="O183" s="561"/>
      <c r="P183" s="561"/>
      <c r="Q183" s="561"/>
      <c r="R183" s="561"/>
      <c r="S183" s="561"/>
      <c r="T183" s="561"/>
      <c r="U183" s="561"/>
      <c r="V183" s="561"/>
      <c r="W183" s="561"/>
      <c r="X183" s="561"/>
      <c r="Y183" s="561"/>
      <c r="Z183" s="561"/>
      <c r="AA183" s="561"/>
      <c r="AB183" s="561"/>
      <c r="AC183" s="561"/>
      <c r="AD183" s="561"/>
      <c r="AE183" s="561"/>
      <c r="AF183" s="561"/>
      <c r="AG183" s="561"/>
      <c r="AH183" s="561"/>
      <c r="AI183" s="561"/>
      <c r="AJ183" s="561"/>
      <c r="AK183" s="561"/>
      <c r="AL183" s="561"/>
      <c r="AM183" s="561"/>
      <c r="AN183" s="561"/>
      <c r="AO183" s="561"/>
      <c r="AP183" s="561"/>
      <c r="AQ183" s="561"/>
      <c r="AR183" s="561"/>
      <c r="AS183" s="561"/>
      <c r="AT183" s="561"/>
      <c r="AU183" s="561"/>
      <c r="AV183" s="561"/>
      <c r="AW183" s="561"/>
      <c r="AX183" s="561"/>
      <c r="AY183" s="561"/>
      <c r="AZ183" s="561"/>
      <c r="BA183" s="561"/>
      <c r="BB183" s="561"/>
      <c r="BC183" s="561"/>
      <c r="BD183" s="561"/>
      <c r="BE183" s="561"/>
      <c r="BF183" s="561"/>
      <c r="BG183" s="561"/>
      <c r="BH183" s="561"/>
      <c r="BI183" s="561"/>
      <c r="BJ183" s="561"/>
      <c r="BK183" s="561"/>
      <c r="BL183" s="561"/>
      <c r="BM183" s="561"/>
      <c r="BN183" s="196"/>
      <c r="BO183" s="572"/>
      <c r="BP183" s="572"/>
      <c r="BQ183" s="572"/>
      <c r="BR183" s="572"/>
      <c r="BS183" s="572"/>
      <c r="BT183" s="572"/>
      <c r="BU183" s="572"/>
      <c r="BV183" s="572"/>
      <c r="BW183" s="572"/>
      <c r="BX183" s="572"/>
      <c r="BY183" s="572"/>
      <c r="BZ183" s="572"/>
      <c r="CA183" s="572"/>
      <c r="CB183" s="572"/>
      <c r="CC183" s="572"/>
      <c r="CD183" s="572"/>
      <c r="CE183" s="572"/>
      <c r="CF183" s="572"/>
      <c r="CG183" s="572"/>
      <c r="CH183" s="572"/>
      <c r="CI183" s="196"/>
      <c r="CJ183" s="197"/>
      <c r="CK183" s="197"/>
      <c r="CL183" s="197"/>
      <c r="CM183" s="197"/>
      <c r="CN183" s="197"/>
      <c r="CO183" s="177"/>
      <c r="CP183" s="115"/>
      <c r="CQ183" s="115"/>
      <c r="CR183" s="199"/>
      <c r="CS183" s="199"/>
      <c r="CT183" s="199"/>
      <c r="CU183" s="199"/>
      <c r="CV183" s="199"/>
      <c r="CW183" s="115"/>
      <c r="CX183" s="197" t="str">
        <f t="shared" si="850"/>
        <v/>
      </c>
      <c r="CY183" s="197" t="str">
        <f t="shared" si="851"/>
        <v/>
      </c>
      <c r="CZ183" s="197" t="str">
        <f t="shared" si="852"/>
        <v/>
      </c>
      <c r="DA183" s="197" t="str">
        <f t="shared" si="853"/>
        <v/>
      </c>
      <c r="DB183" s="200" t="str">
        <f t="shared" si="854"/>
        <v/>
      </c>
      <c r="DC183" s="197" t="str">
        <f t="shared" si="855"/>
        <v/>
      </c>
      <c r="DD183" s="197" t="str">
        <f t="shared" si="856"/>
        <v/>
      </c>
      <c r="DE183" s="197" t="str">
        <f t="shared" si="857"/>
        <v/>
      </c>
      <c r="DF183" s="197" t="str">
        <f t="shared" si="858"/>
        <v/>
      </c>
      <c r="DG183" s="200" t="str">
        <f t="shared" si="859"/>
        <v/>
      </c>
      <c r="DH183" s="200" t="str">
        <f t="shared" si="860"/>
        <v/>
      </c>
      <c r="DI183" s="200" t="str">
        <f t="shared" si="861"/>
        <v/>
      </c>
      <c r="DJ183" s="200" t="str">
        <f t="shared" si="862"/>
        <v/>
      </c>
    </row>
    <row r="184" spans="1:114" s="7" customFormat="1" ht="3.75" customHeight="1" x14ac:dyDescent="0.2">
      <c r="A184" s="311"/>
      <c r="B184" s="300" t="s">
        <v>370</v>
      </c>
      <c r="C184" s="115"/>
      <c r="D184" s="115"/>
      <c r="E184" s="115"/>
      <c r="F184" s="561"/>
      <c r="G184" s="561"/>
      <c r="H184" s="561"/>
      <c r="I184" s="561"/>
      <c r="J184" s="561"/>
      <c r="K184" s="561"/>
      <c r="L184" s="561"/>
      <c r="M184" s="561"/>
      <c r="N184" s="561"/>
      <c r="O184" s="561"/>
      <c r="P184" s="561"/>
      <c r="Q184" s="561"/>
      <c r="R184" s="561"/>
      <c r="S184" s="561"/>
      <c r="T184" s="561"/>
      <c r="U184" s="561"/>
      <c r="V184" s="561"/>
      <c r="W184" s="561"/>
      <c r="X184" s="561"/>
      <c r="Y184" s="561"/>
      <c r="Z184" s="561"/>
      <c r="AA184" s="561"/>
      <c r="AB184" s="561"/>
      <c r="AC184" s="561"/>
      <c r="AD184" s="561"/>
      <c r="AE184" s="561"/>
      <c r="AF184" s="561"/>
      <c r="AG184" s="561"/>
      <c r="AH184" s="561"/>
      <c r="AI184" s="561"/>
      <c r="AJ184" s="561"/>
      <c r="AK184" s="561"/>
      <c r="AL184" s="561"/>
      <c r="AM184" s="561"/>
      <c r="AN184" s="561"/>
      <c r="AO184" s="561"/>
      <c r="AP184" s="561"/>
      <c r="AQ184" s="561"/>
      <c r="AR184" s="561"/>
      <c r="AS184" s="561"/>
      <c r="AT184" s="561"/>
      <c r="AU184" s="561"/>
      <c r="AV184" s="561"/>
      <c r="AW184" s="561"/>
      <c r="AX184" s="561"/>
      <c r="AY184" s="561"/>
      <c r="AZ184" s="561"/>
      <c r="BA184" s="561"/>
      <c r="BB184" s="561"/>
      <c r="BC184" s="561"/>
      <c r="BD184" s="561"/>
      <c r="BE184" s="561"/>
      <c r="BF184" s="561"/>
      <c r="BG184" s="561"/>
      <c r="BH184" s="561"/>
      <c r="BI184" s="561"/>
      <c r="BJ184" s="561"/>
      <c r="BK184" s="561"/>
      <c r="BL184" s="561"/>
      <c r="BM184" s="561"/>
      <c r="BN184" s="196"/>
      <c r="BO184" s="572"/>
      <c r="BP184" s="572"/>
      <c r="BQ184" s="572"/>
      <c r="BR184" s="572"/>
      <c r="BS184" s="572"/>
      <c r="BT184" s="572"/>
      <c r="BU184" s="572"/>
      <c r="BV184" s="572"/>
      <c r="BW184" s="572"/>
      <c r="BX184" s="572"/>
      <c r="BY184" s="572"/>
      <c r="BZ184" s="572"/>
      <c r="CA184" s="572"/>
      <c r="CB184" s="572"/>
      <c r="CC184" s="572"/>
      <c r="CD184" s="572"/>
      <c r="CE184" s="572"/>
      <c r="CF184" s="572"/>
      <c r="CG184" s="572"/>
      <c r="CH184" s="572"/>
      <c r="CI184" s="196"/>
      <c r="CJ184" s="197"/>
      <c r="CK184" s="197"/>
      <c r="CL184" s="197"/>
      <c r="CM184" s="197"/>
      <c r="CN184" s="197"/>
      <c r="CO184" s="177"/>
      <c r="CP184" s="115"/>
      <c r="CQ184" s="115"/>
      <c r="CR184" s="199"/>
      <c r="CS184" s="199"/>
      <c r="CT184" s="199"/>
      <c r="CU184" s="199"/>
      <c r="CV184" s="199"/>
      <c r="CW184" s="115"/>
      <c r="CX184" s="197" t="str">
        <f t="shared" si="850"/>
        <v/>
      </c>
      <c r="CY184" s="197" t="str">
        <f t="shared" si="851"/>
        <v/>
      </c>
      <c r="CZ184" s="197" t="str">
        <f t="shared" si="852"/>
        <v/>
      </c>
      <c r="DA184" s="197" t="str">
        <f t="shared" si="853"/>
        <v/>
      </c>
      <c r="DB184" s="200" t="str">
        <f t="shared" si="854"/>
        <v/>
      </c>
      <c r="DC184" s="197" t="str">
        <f t="shared" si="855"/>
        <v/>
      </c>
      <c r="DD184" s="197" t="str">
        <f t="shared" si="856"/>
        <v/>
      </c>
      <c r="DE184" s="197" t="str">
        <f t="shared" si="857"/>
        <v/>
      </c>
      <c r="DF184" s="197" t="str">
        <f t="shared" si="858"/>
        <v/>
      </c>
      <c r="DG184" s="200" t="str">
        <f t="shared" si="859"/>
        <v/>
      </c>
      <c r="DH184" s="200" t="str">
        <f t="shared" si="860"/>
        <v/>
      </c>
      <c r="DI184" s="200" t="str">
        <f t="shared" si="861"/>
        <v/>
      </c>
      <c r="DJ184" s="200" t="str">
        <f t="shared" si="862"/>
        <v/>
      </c>
    </row>
    <row r="185" spans="1:114" s="7" customFormat="1" x14ac:dyDescent="0.2">
      <c r="A185" s="181" t="s">
        <v>23</v>
      </c>
      <c r="B185" s="301" t="s">
        <v>370</v>
      </c>
      <c r="C185" s="119"/>
      <c r="D185" s="119"/>
      <c r="E185" s="119"/>
      <c r="F185" s="561"/>
      <c r="G185" s="561"/>
      <c r="H185" s="561"/>
      <c r="I185" s="561"/>
      <c r="J185" s="561"/>
      <c r="K185" s="561"/>
      <c r="L185" s="561"/>
      <c r="M185" s="561"/>
      <c r="N185" s="561"/>
      <c r="O185" s="561"/>
      <c r="P185" s="561"/>
      <c r="Q185" s="561"/>
      <c r="R185" s="561"/>
      <c r="S185" s="561"/>
      <c r="T185" s="561"/>
      <c r="U185" s="561"/>
      <c r="V185" s="561"/>
      <c r="W185" s="561"/>
      <c r="X185" s="561"/>
      <c r="Y185" s="561"/>
      <c r="Z185" s="561"/>
      <c r="AA185" s="561"/>
      <c r="AB185" s="561"/>
      <c r="AC185" s="561"/>
      <c r="AD185" s="561"/>
      <c r="AE185" s="561"/>
      <c r="AF185" s="561"/>
      <c r="AG185" s="561"/>
      <c r="AH185" s="561"/>
      <c r="AI185" s="561"/>
      <c r="AJ185" s="561"/>
      <c r="AK185" s="561"/>
      <c r="AL185" s="561"/>
      <c r="AM185" s="561"/>
      <c r="AN185" s="561"/>
      <c r="AO185" s="561"/>
      <c r="AP185" s="561"/>
      <c r="AQ185" s="561"/>
      <c r="AR185" s="561"/>
      <c r="AS185" s="561"/>
      <c r="AT185" s="561"/>
      <c r="AU185" s="561"/>
      <c r="AV185" s="561"/>
      <c r="AW185" s="561"/>
      <c r="AX185" s="561"/>
      <c r="AY185" s="561"/>
      <c r="AZ185" s="561"/>
      <c r="BA185" s="561"/>
      <c r="BB185" s="561"/>
      <c r="BC185" s="561"/>
      <c r="BD185" s="561"/>
      <c r="BE185" s="561"/>
      <c r="BF185" s="561"/>
      <c r="BG185" s="561"/>
      <c r="BH185" s="561"/>
      <c r="BI185" s="561"/>
      <c r="BJ185" s="561"/>
      <c r="BK185" s="561"/>
      <c r="BL185" s="561"/>
      <c r="BM185" s="561"/>
      <c r="BN185" s="215"/>
      <c r="BO185" s="572"/>
      <c r="BP185" s="572"/>
      <c r="BQ185" s="572"/>
      <c r="BR185" s="572"/>
      <c r="BS185" s="572"/>
      <c r="BT185" s="572"/>
      <c r="BU185" s="572"/>
      <c r="BV185" s="572"/>
      <c r="BW185" s="572"/>
      <c r="BX185" s="572"/>
      <c r="BY185" s="572"/>
      <c r="BZ185" s="572"/>
      <c r="CA185" s="572"/>
      <c r="CB185" s="572"/>
      <c r="CC185" s="572"/>
      <c r="CD185" s="572"/>
      <c r="CE185" s="572"/>
      <c r="CF185" s="572"/>
      <c r="CG185" s="572"/>
      <c r="CH185" s="572"/>
      <c r="CI185" s="215"/>
      <c r="CJ185" s="214"/>
      <c r="CK185" s="214"/>
      <c r="CL185" s="214"/>
      <c r="CM185" s="214"/>
      <c r="CN185" s="214"/>
      <c r="CO185" s="177"/>
      <c r="CP185" s="119"/>
      <c r="CQ185" s="119"/>
      <c r="CR185" s="294"/>
      <c r="CS185" s="294"/>
      <c r="CT185" s="294"/>
      <c r="CU185" s="294"/>
      <c r="CV185" s="294"/>
      <c r="CW185" s="119"/>
      <c r="CX185" s="214" t="str">
        <f t="shared" si="850"/>
        <v/>
      </c>
      <c r="CY185" s="214" t="str">
        <f t="shared" si="851"/>
        <v/>
      </c>
      <c r="CZ185" s="214" t="str">
        <f t="shared" si="852"/>
        <v/>
      </c>
      <c r="DA185" s="214" t="str">
        <f t="shared" si="853"/>
        <v/>
      </c>
      <c r="DB185" s="216" t="str">
        <f t="shared" si="854"/>
        <v/>
      </c>
      <c r="DC185" s="214" t="str">
        <f t="shared" si="855"/>
        <v/>
      </c>
      <c r="DD185" s="214" t="str">
        <f t="shared" si="856"/>
        <v/>
      </c>
      <c r="DE185" s="214" t="str">
        <f t="shared" si="857"/>
        <v/>
      </c>
      <c r="DF185" s="214" t="str">
        <f t="shared" si="858"/>
        <v/>
      </c>
      <c r="DG185" s="216" t="str">
        <f t="shared" si="859"/>
        <v/>
      </c>
      <c r="DH185" s="216" t="str">
        <f t="shared" si="860"/>
        <v/>
      </c>
      <c r="DI185" s="216" t="str">
        <f t="shared" si="861"/>
        <v/>
      </c>
      <c r="DJ185" s="216" t="str">
        <f t="shared" si="862"/>
        <v/>
      </c>
    </row>
    <row r="186" spans="1:114" s="7" customFormat="1" ht="14.25" x14ac:dyDescent="0.35">
      <c r="A186" s="322" t="s">
        <v>53</v>
      </c>
      <c r="B186" s="119" t="s">
        <v>370</v>
      </c>
      <c r="C186" s="119"/>
      <c r="D186" s="119"/>
      <c r="E186" s="119"/>
      <c r="F186" s="565">
        <f>+F157</f>
        <v>0</v>
      </c>
      <c r="G186" s="565">
        <f t="shared" ref="G186:BM186" si="863">+G157</f>
        <v>0</v>
      </c>
      <c r="H186" s="565">
        <f t="shared" si="863"/>
        <v>3.4000000000000004</v>
      </c>
      <c r="I186" s="565">
        <f t="shared" si="863"/>
        <v>4.7</v>
      </c>
      <c r="J186" s="565">
        <f t="shared" si="863"/>
        <v>6.6700000000000008</v>
      </c>
      <c r="K186" s="565">
        <f t="shared" si="863"/>
        <v>12.991</v>
      </c>
      <c r="L186" s="565">
        <f t="shared" si="863"/>
        <v>15144.444319766457</v>
      </c>
      <c r="M186" s="565">
        <f t="shared" si="863"/>
        <v>20229.938282363062</v>
      </c>
      <c r="N186" s="565">
        <f t="shared" si="863"/>
        <v>26209.459933738646</v>
      </c>
      <c r="O186" s="565">
        <f t="shared" si="863"/>
        <v>32298.516747193582</v>
      </c>
      <c r="P186" s="565">
        <f t="shared" si="863"/>
        <v>39898.480354684987</v>
      </c>
      <c r="Q186" s="565">
        <f t="shared" si="863"/>
        <v>49462.62279442382</v>
      </c>
      <c r="R186" s="565">
        <f t="shared" si="863"/>
        <v>155570.46900000001</v>
      </c>
      <c r="S186" s="565">
        <f t="shared" si="863"/>
        <v>166909.21023000003</v>
      </c>
      <c r="T186" s="565">
        <f t="shared" si="863"/>
        <v>189107.54418610001</v>
      </c>
      <c r="U186" s="565">
        <f t="shared" si="863"/>
        <v>202232.23044312699</v>
      </c>
      <c r="V186" s="565">
        <f t="shared" si="863"/>
        <v>216355.36055454591</v>
      </c>
      <c r="W186" s="565">
        <f t="shared" si="863"/>
        <v>231554.79717180418</v>
      </c>
      <c r="X186" s="565">
        <f t="shared" si="863"/>
        <v>247914.65049011449</v>
      </c>
      <c r="Y186" s="565">
        <f t="shared" si="863"/>
        <v>265525.79529233492</v>
      </c>
      <c r="Z186" s="565">
        <f t="shared" si="863"/>
        <v>284486.43215750204</v>
      </c>
      <c r="AA186" s="565">
        <f t="shared" si="863"/>
        <v>304902.69672270119</v>
      </c>
      <c r="AB186" s="565">
        <f t="shared" si="863"/>
        <v>316889.32123888179</v>
      </c>
      <c r="AC186" s="565">
        <f t="shared" si="863"/>
        <v>340570.35304575402</v>
      </c>
      <c r="AD186" s="565">
        <f t="shared" si="863"/>
        <v>474008.46250000002</v>
      </c>
      <c r="AE186" s="565">
        <f t="shared" si="863"/>
        <v>487544.62174999999</v>
      </c>
      <c r="AF186" s="565">
        <f t="shared" si="863"/>
        <v>519657.823485</v>
      </c>
      <c r="AG186" s="565">
        <f t="shared" si="863"/>
        <v>534381.05090570007</v>
      </c>
      <c r="AH186" s="565">
        <f t="shared" si="863"/>
        <v>549749.4478413841</v>
      </c>
      <c r="AI186" s="565">
        <f t="shared" si="863"/>
        <v>565800.4670300117</v>
      </c>
      <c r="AJ186" s="565">
        <f t="shared" si="863"/>
        <v>582574.02871863765</v>
      </c>
      <c r="AK186" s="565">
        <f t="shared" si="863"/>
        <v>600112.69030539831</v>
      </c>
      <c r="AL186" s="565">
        <f t="shared" si="863"/>
        <v>618461.82779476116</v>
      </c>
      <c r="AM186" s="565">
        <f t="shared" si="863"/>
        <v>637669.82989173906</v>
      </c>
      <c r="AN186" s="565">
        <f t="shared" si="863"/>
        <v>639788.30561853247</v>
      </c>
      <c r="AO186" s="565">
        <f t="shared" si="863"/>
        <v>660872.30639888858</v>
      </c>
      <c r="AP186" s="565">
        <f t="shared" si="863"/>
        <v>822759.91112000006</v>
      </c>
      <c r="AQ186" s="565">
        <f t="shared" si="863"/>
        <v>836648.31489786669</v>
      </c>
      <c r="AR186" s="565">
        <f t="shared" si="863"/>
        <v>880884.75587684533</v>
      </c>
      <c r="AS186" s="565">
        <f t="shared" si="863"/>
        <v>895480.03478966386</v>
      </c>
      <c r="AT186" s="565">
        <f t="shared" si="863"/>
        <v>910445.31658900226</v>
      </c>
      <c r="AU186" s="565">
        <f t="shared" si="863"/>
        <v>925792.14305713435</v>
      </c>
      <c r="AV186" s="565">
        <f t="shared" si="863"/>
        <v>941532.44585552649</v>
      </c>
      <c r="AW186" s="565">
        <f t="shared" si="863"/>
        <v>957678.56002977607</v>
      </c>
      <c r="AX186" s="565">
        <f t="shared" si="863"/>
        <v>974243.23798581737</v>
      </c>
      <c r="AY186" s="565">
        <f t="shared" si="863"/>
        <v>991239.6639538703</v>
      </c>
      <c r="AZ186" s="565">
        <f t="shared" si="863"/>
        <v>978681.4689571904</v>
      </c>
      <c r="BA186" s="565">
        <f t="shared" si="863"/>
        <v>996582.74630327628</v>
      </c>
      <c r="BB186" s="565">
        <f t="shared" si="863"/>
        <v>1179663.9913800003</v>
      </c>
      <c r="BC186" s="565">
        <f t="shared" si="863"/>
        <v>1199394.5615604669</v>
      </c>
      <c r="BD186" s="565">
        <f t="shared" si="863"/>
        <v>1269575.4553507383</v>
      </c>
      <c r="BE186" s="565">
        <f t="shared" si="863"/>
        <v>1290218.7665241521</v>
      </c>
      <c r="BF186" s="565">
        <f t="shared" si="863"/>
        <v>1311336.9375078974</v>
      </c>
      <c r="BG186" s="565">
        <f t="shared" si="863"/>
        <v>1332942.7697010352</v>
      </c>
      <c r="BH186" s="565">
        <f t="shared" si="863"/>
        <v>1355049.4341006465</v>
      </c>
      <c r="BI186" s="565">
        <f t="shared" si="863"/>
        <v>1377670.4822453314</v>
      </c>
      <c r="BJ186" s="565">
        <f t="shared" si="863"/>
        <v>1400819.857485574</v>
      </c>
      <c r="BK186" s="565">
        <f t="shared" si="863"/>
        <v>1424511.9065907528</v>
      </c>
      <c r="BL186" s="565">
        <f t="shared" si="863"/>
        <v>1398761.3917028925</v>
      </c>
      <c r="BM186" s="565">
        <f t="shared" si="863"/>
        <v>1423583.5026475412</v>
      </c>
      <c r="BN186" s="185"/>
      <c r="BO186" s="563">
        <f>SUM(F186:H186)</f>
        <v>3.4000000000000004</v>
      </c>
      <c r="BP186" s="563">
        <f>SUM(I186:K186)</f>
        <v>24.361000000000001</v>
      </c>
      <c r="BQ186" s="563">
        <f>SUM(L186:N186)</f>
        <v>61583.842535868163</v>
      </c>
      <c r="BR186" s="563">
        <f>SUM(O186:Q186)</f>
        <v>121659.61989630239</v>
      </c>
      <c r="BS186" s="563">
        <f>SUM(R186:T186)</f>
        <v>511587.22341610002</v>
      </c>
      <c r="BT186" s="563">
        <f>SUM(U186:W186)</f>
        <v>650142.388169477</v>
      </c>
      <c r="BU186" s="563">
        <f>SUM(X186:Z186)</f>
        <v>797926.87793995149</v>
      </c>
      <c r="BV186" s="563">
        <f>SUM(AA186:AC186)</f>
        <v>962362.371007337</v>
      </c>
      <c r="BW186" s="563">
        <f>SUM(AD186:AF186)</f>
        <v>1481210.9077350001</v>
      </c>
      <c r="BX186" s="563">
        <f>SUM(AG186:AI186)</f>
        <v>1649930.9657770959</v>
      </c>
      <c r="BY186" s="563">
        <f>SUM(AJ186:AL186)</f>
        <v>1801148.5468187972</v>
      </c>
      <c r="BZ186" s="563">
        <f>SUM(AM186:AO186)</f>
        <v>1938330.44190916</v>
      </c>
      <c r="CA186" s="563">
        <f>SUM(AP186:AR186)</f>
        <v>2540292.981894712</v>
      </c>
      <c r="CB186" s="563">
        <f>SUM(AS186:AU186)</f>
        <v>2731717.4944358007</v>
      </c>
      <c r="CC186" s="563">
        <f>SUM(AV186:AX186)</f>
        <v>2873454.2438711198</v>
      </c>
      <c r="CD186" s="563">
        <f>SUM(AY186:BA186)</f>
        <v>2966503.8792143371</v>
      </c>
      <c r="CE186" s="563">
        <f>SUM(BB186:BD186)</f>
        <v>3648634.0082912054</v>
      </c>
      <c r="CF186" s="563">
        <f>SUM(BE186:BG186)</f>
        <v>3934498.4737330847</v>
      </c>
      <c r="CG186" s="563">
        <f>SUM(BH186:BJ186)</f>
        <v>4133539.7738315519</v>
      </c>
      <c r="CH186" s="563">
        <f>SUM(BK186:BM186)</f>
        <v>4246856.800941187</v>
      </c>
      <c r="CI186" s="360"/>
      <c r="CJ186" s="172">
        <f>SUM(BO186:BR186)</f>
        <v>183271.22343217055</v>
      </c>
      <c r="CK186" s="172">
        <f>SUM(BS186:BV186)</f>
        <v>2922018.8605328659</v>
      </c>
      <c r="CL186" s="172">
        <f>SUM(BW186:BZ186)</f>
        <v>6870620.8622400537</v>
      </c>
      <c r="CM186" s="172">
        <f>SUM(CA186:CD186)</f>
        <v>11111968.599415969</v>
      </c>
      <c r="CN186" s="915">
        <f>SUM(CE186:CH186)</f>
        <v>15963529.056797028</v>
      </c>
      <c r="CO186" s="177"/>
      <c r="CP186" s="119"/>
      <c r="CQ186" s="119"/>
      <c r="CR186" s="186">
        <f t="shared" ref="CR186:CR224" si="864">SUM(F186:BM186)</f>
        <v>37051408.602418073</v>
      </c>
      <c r="CS186" s="186">
        <f t="shared" ref="CS186:CS224" si="865">SUM(BO186:CH186)</f>
        <v>37051408.602418087</v>
      </c>
      <c r="CT186" s="186">
        <f t="shared" ref="CT186:CT224" si="866">SUM(CJ186:CN186)</f>
        <v>37051408.602418087</v>
      </c>
      <c r="CU186" s="186">
        <f t="shared" ref="CU186:CU224" si="867">CR186-CS186</f>
        <v>0</v>
      </c>
      <c r="CV186" s="186">
        <f t="shared" ref="CV186:CV224" si="868">CS186-CT186</f>
        <v>0</v>
      </c>
      <c r="CW186" s="119"/>
      <c r="CX186" s="204">
        <f t="shared" si="850"/>
        <v>3.4000000000000004</v>
      </c>
      <c r="CY186" s="204">
        <f t="shared" si="851"/>
        <v>24.361000000000001</v>
      </c>
      <c r="CZ186" s="204">
        <f t="shared" si="852"/>
        <v>61583.842535868163</v>
      </c>
      <c r="DA186" s="204">
        <f t="shared" si="853"/>
        <v>121659.61989630239</v>
      </c>
      <c r="DB186" s="339">
        <f t="shared" si="854"/>
        <v>183271.22343217055</v>
      </c>
      <c r="DC186" s="204">
        <f t="shared" si="855"/>
        <v>511587.22341610002</v>
      </c>
      <c r="DD186" s="204">
        <f t="shared" si="856"/>
        <v>650142.388169477</v>
      </c>
      <c r="DE186" s="204">
        <f t="shared" si="857"/>
        <v>797926.87793995149</v>
      </c>
      <c r="DF186" s="204">
        <f t="shared" si="858"/>
        <v>962362.371007337</v>
      </c>
      <c r="DG186" s="339">
        <f t="shared" si="859"/>
        <v>2922018.8605328659</v>
      </c>
      <c r="DH186" s="339">
        <f t="shared" si="860"/>
        <v>6870620.8622400537</v>
      </c>
      <c r="DI186" s="339">
        <f t="shared" si="861"/>
        <v>11111968.599415969</v>
      </c>
      <c r="DJ186" s="339">
        <f t="shared" si="862"/>
        <v>15963529.056797028</v>
      </c>
    </row>
    <row r="187" spans="1:114" x14ac:dyDescent="0.2">
      <c r="A187" s="167" t="s">
        <v>393</v>
      </c>
      <c r="B187" s="119" t="s">
        <v>370</v>
      </c>
      <c r="C187" s="119"/>
      <c r="D187" s="119"/>
      <c r="E187" s="119"/>
      <c r="F187" s="566">
        <f t="shared" ref="F187:AK187" si="869">IF(F484=0,0,12*F186/F484)</f>
        <v>0</v>
      </c>
      <c r="G187" s="566">
        <f t="shared" si="869"/>
        <v>0</v>
      </c>
      <c r="H187" s="566">
        <f t="shared" si="869"/>
        <v>20.400000000000002</v>
      </c>
      <c r="I187" s="566">
        <f t="shared" si="869"/>
        <v>18.8</v>
      </c>
      <c r="J187" s="566">
        <f t="shared" si="869"/>
        <v>16.008000000000003</v>
      </c>
      <c r="K187" s="566">
        <f t="shared" si="869"/>
        <v>25.981999999999999</v>
      </c>
      <c r="L187" s="566">
        <f t="shared" si="869"/>
        <v>30288.888639532914</v>
      </c>
      <c r="M187" s="566">
        <f t="shared" si="869"/>
        <v>40459.876564726124</v>
      </c>
      <c r="N187" s="566">
        <f t="shared" si="869"/>
        <v>52418.919867477292</v>
      </c>
      <c r="O187" s="566">
        <f t="shared" si="869"/>
        <v>64597.033494387164</v>
      </c>
      <c r="P187" s="566">
        <f t="shared" si="869"/>
        <v>79796.960709369974</v>
      </c>
      <c r="Q187" s="566">
        <f t="shared" si="869"/>
        <v>98925.245588847625</v>
      </c>
      <c r="R187" s="566">
        <f t="shared" si="869"/>
        <v>186684.56280000001</v>
      </c>
      <c r="S187" s="566">
        <f t="shared" si="869"/>
        <v>200291.05227600003</v>
      </c>
      <c r="T187" s="566">
        <f t="shared" si="869"/>
        <v>226929.05302332001</v>
      </c>
      <c r="U187" s="566">
        <f t="shared" si="869"/>
        <v>242678.6765317524</v>
      </c>
      <c r="V187" s="566">
        <f t="shared" si="869"/>
        <v>259626.4326654551</v>
      </c>
      <c r="W187" s="566">
        <f t="shared" si="869"/>
        <v>231554.79717180421</v>
      </c>
      <c r="X187" s="566">
        <f t="shared" si="869"/>
        <v>247914.65049011449</v>
      </c>
      <c r="Y187" s="566">
        <f t="shared" si="869"/>
        <v>265525.79529233492</v>
      </c>
      <c r="Z187" s="566">
        <f t="shared" si="869"/>
        <v>284486.43215750204</v>
      </c>
      <c r="AA187" s="566">
        <f t="shared" si="869"/>
        <v>304902.69672270119</v>
      </c>
      <c r="AB187" s="566">
        <f t="shared" si="869"/>
        <v>316889.32123888179</v>
      </c>
      <c r="AC187" s="566">
        <f t="shared" si="869"/>
        <v>340570.35304575402</v>
      </c>
      <c r="AD187" s="566">
        <f t="shared" si="869"/>
        <v>258550.07045454549</v>
      </c>
      <c r="AE187" s="566">
        <f t="shared" si="869"/>
        <v>265933.43004545453</v>
      </c>
      <c r="AF187" s="566">
        <f t="shared" si="869"/>
        <v>283449.72190090909</v>
      </c>
      <c r="AG187" s="566">
        <f t="shared" si="869"/>
        <v>291480.57322129095</v>
      </c>
      <c r="AH187" s="566">
        <f t="shared" si="869"/>
        <v>299863.33518620953</v>
      </c>
      <c r="AI187" s="566">
        <f t="shared" si="869"/>
        <v>271584.22417440562</v>
      </c>
      <c r="AJ187" s="566">
        <f t="shared" si="869"/>
        <v>279635.53378494608</v>
      </c>
      <c r="AK187" s="566">
        <f t="shared" si="869"/>
        <v>288054.09134659119</v>
      </c>
      <c r="AL187" s="566">
        <f t="shared" ref="AL187:BM187" si="870">IF(AL484=0,0,12*AL186/AL484)</f>
        <v>296861.67734148534</v>
      </c>
      <c r="AM187" s="566">
        <f t="shared" si="870"/>
        <v>306081.51834803476</v>
      </c>
      <c r="AN187" s="566">
        <f t="shared" si="870"/>
        <v>307098.38669689558</v>
      </c>
      <c r="AO187" s="566">
        <f t="shared" si="870"/>
        <v>317218.70707146655</v>
      </c>
      <c r="AP187" s="566">
        <f t="shared" si="870"/>
        <v>352611.39048</v>
      </c>
      <c r="AQ187" s="566">
        <f t="shared" si="870"/>
        <v>358563.56352765713</v>
      </c>
      <c r="AR187" s="566">
        <f t="shared" si="870"/>
        <v>377522.03823293373</v>
      </c>
      <c r="AS187" s="566">
        <f t="shared" si="870"/>
        <v>383777.1577669988</v>
      </c>
      <c r="AT187" s="566">
        <f t="shared" si="870"/>
        <v>390190.84996671521</v>
      </c>
      <c r="AU187" s="566">
        <f t="shared" si="870"/>
        <v>347172.05364642537</v>
      </c>
      <c r="AV187" s="566">
        <f t="shared" si="870"/>
        <v>353074.66719582246</v>
      </c>
      <c r="AW187" s="566">
        <f t="shared" si="870"/>
        <v>359129.46001116605</v>
      </c>
      <c r="AX187" s="566">
        <f t="shared" si="870"/>
        <v>365341.21424468153</v>
      </c>
      <c r="AY187" s="566">
        <f t="shared" si="870"/>
        <v>371714.87398270133</v>
      </c>
      <c r="AZ187" s="566">
        <f t="shared" si="870"/>
        <v>367005.5508589464</v>
      </c>
      <c r="BA187" s="566">
        <f t="shared" si="870"/>
        <v>373718.52986372862</v>
      </c>
      <c r="BB187" s="566">
        <f t="shared" si="870"/>
        <v>416351.99695764715</v>
      </c>
      <c r="BC187" s="566">
        <f t="shared" si="870"/>
        <v>423315.72760957654</v>
      </c>
      <c r="BD187" s="566">
        <f t="shared" si="870"/>
        <v>448085.45482967235</v>
      </c>
      <c r="BE187" s="566">
        <f t="shared" si="870"/>
        <v>455371.32936146547</v>
      </c>
      <c r="BF187" s="566">
        <f t="shared" si="870"/>
        <v>462824.80147337553</v>
      </c>
      <c r="BG187" s="566">
        <f t="shared" si="870"/>
        <v>470450.3893062477</v>
      </c>
      <c r="BH187" s="566">
        <f t="shared" si="870"/>
        <v>478252.74144728703</v>
      </c>
      <c r="BI187" s="566">
        <f t="shared" si="870"/>
        <v>486236.6407924699</v>
      </c>
      <c r="BJ187" s="566">
        <f t="shared" si="870"/>
        <v>494407.00852432026</v>
      </c>
      <c r="BK187" s="566">
        <f t="shared" si="870"/>
        <v>502768.90820850106</v>
      </c>
      <c r="BL187" s="566">
        <f t="shared" si="870"/>
        <v>493680.49118925619</v>
      </c>
      <c r="BM187" s="566">
        <f t="shared" si="870"/>
        <v>502441.23622854392</v>
      </c>
      <c r="BN187" s="185"/>
      <c r="BO187" s="566"/>
      <c r="BP187" s="566">
        <f t="shared" ref="BP187:CH187" si="871">4*BP186/BP484</f>
        <v>16.240666666666666</v>
      </c>
      <c r="BQ187" s="566">
        <f t="shared" si="871"/>
        <v>41055.895023912111</v>
      </c>
      <c r="BR187" s="566">
        <f t="shared" si="871"/>
        <v>81106.41326420159</v>
      </c>
      <c r="BS187" s="566">
        <f t="shared" si="871"/>
        <v>204634.88936644001</v>
      </c>
      <c r="BT187" s="566">
        <f t="shared" si="871"/>
        <v>216714.12938982566</v>
      </c>
      <c r="BU187" s="566">
        <f t="shared" si="871"/>
        <v>265975.62597998383</v>
      </c>
      <c r="BV187" s="566">
        <f t="shared" si="871"/>
        <v>320787.45700244565</v>
      </c>
      <c r="BW187" s="566">
        <f t="shared" si="871"/>
        <v>269311.07413363637</v>
      </c>
      <c r="BX187" s="566">
        <f t="shared" si="871"/>
        <v>263988.95452433534</v>
      </c>
      <c r="BY187" s="566">
        <f t="shared" si="871"/>
        <v>288183.76749100757</v>
      </c>
      <c r="BZ187" s="566">
        <f t="shared" si="871"/>
        <v>310132.87070546561</v>
      </c>
      <c r="CA187" s="566">
        <f t="shared" si="871"/>
        <v>362898.99741353031</v>
      </c>
      <c r="CB187" s="566">
        <f t="shared" si="871"/>
        <v>341464.68680447509</v>
      </c>
      <c r="CC187" s="566">
        <f t="shared" si="871"/>
        <v>359181.78048388998</v>
      </c>
      <c r="CD187" s="566">
        <f t="shared" si="871"/>
        <v>370812.98490179214</v>
      </c>
      <c r="CE187" s="566">
        <f t="shared" si="871"/>
        <v>429251.05979896535</v>
      </c>
      <c r="CF187" s="566">
        <f t="shared" si="871"/>
        <v>462882.17338036292</v>
      </c>
      <c r="CG187" s="566">
        <f t="shared" si="871"/>
        <v>486298.79692135903</v>
      </c>
      <c r="CH187" s="566">
        <f t="shared" si="871"/>
        <v>499630.21187543374</v>
      </c>
      <c r="CI187" s="177"/>
      <c r="CJ187" s="166">
        <f>CJ186/CJ484</f>
        <v>30545.203905361759</v>
      </c>
      <c r="CK187" s="166">
        <f>CK186/CK484</f>
        <v>243501.57171107215</v>
      </c>
      <c r="CL187" s="166">
        <f>CL186/CL484</f>
        <v>274824.83448960213</v>
      </c>
      <c r="CM187" s="166">
        <f>CM186/CM484</f>
        <v>347249.01873174903</v>
      </c>
      <c r="CN187" s="166">
        <f>CN186/CN484</f>
        <v>469515.56049403024</v>
      </c>
      <c r="CO187" s="177"/>
      <c r="CP187" s="114"/>
      <c r="CQ187" s="114"/>
      <c r="CR187" s="186"/>
      <c r="CS187" s="186"/>
      <c r="CT187" s="186"/>
      <c r="CU187" s="186"/>
      <c r="CV187" s="186"/>
      <c r="CW187" s="119"/>
      <c r="CX187" s="166" t="str">
        <f t="shared" si="850"/>
        <v/>
      </c>
      <c r="CY187" s="166">
        <f t="shared" si="851"/>
        <v>16.240666666666666</v>
      </c>
      <c r="CZ187" s="166">
        <f t="shared" si="852"/>
        <v>41055.895023912111</v>
      </c>
      <c r="DA187" s="166">
        <f t="shared" si="853"/>
        <v>81106.41326420159</v>
      </c>
      <c r="DB187" s="340">
        <f t="shared" si="854"/>
        <v>30545.203905361759</v>
      </c>
      <c r="DC187" s="166">
        <f t="shared" si="855"/>
        <v>204634.88936644001</v>
      </c>
      <c r="DD187" s="166">
        <f t="shared" si="856"/>
        <v>216714.12938982566</v>
      </c>
      <c r="DE187" s="166">
        <f t="shared" si="857"/>
        <v>265975.62597998383</v>
      </c>
      <c r="DF187" s="166">
        <f t="shared" si="858"/>
        <v>320787.45700244565</v>
      </c>
      <c r="DG187" s="340">
        <f t="shared" si="859"/>
        <v>243501.57171107215</v>
      </c>
      <c r="DH187" s="340">
        <f t="shared" si="860"/>
        <v>274824.83448960213</v>
      </c>
      <c r="DI187" s="340">
        <f t="shared" si="861"/>
        <v>347249.01873174903</v>
      </c>
      <c r="DJ187" s="340">
        <f t="shared" si="862"/>
        <v>469515.56049403024</v>
      </c>
    </row>
    <row r="188" spans="1:114" s="7" customFormat="1" ht="3.75" customHeight="1" x14ac:dyDescent="0.2">
      <c r="A188" s="167"/>
      <c r="B188" s="119" t="s">
        <v>370</v>
      </c>
      <c r="C188" s="119"/>
      <c r="D188" s="119"/>
      <c r="E188" s="119"/>
      <c r="F188" s="564"/>
      <c r="G188" s="564"/>
      <c r="H188" s="564"/>
      <c r="I188" s="564"/>
      <c r="J188" s="564"/>
      <c r="K188" s="564"/>
      <c r="L188" s="564"/>
      <c r="M188" s="564"/>
      <c r="N188" s="564"/>
      <c r="O188" s="564"/>
      <c r="P188" s="564"/>
      <c r="Q188" s="564"/>
      <c r="R188" s="564"/>
      <c r="S188" s="564"/>
      <c r="T188" s="564"/>
      <c r="U188" s="564"/>
      <c r="V188" s="564"/>
      <c r="W188" s="564"/>
      <c r="X188" s="564"/>
      <c r="Y188" s="564"/>
      <c r="Z188" s="564"/>
      <c r="AA188" s="564"/>
      <c r="AB188" s="564"/>
      <c r="AC188" s="564"/>
      <c r="AD188" s="564"/>
      <c r="AE188" s="564"/>
      <c r="AF188" s="564"/>
      <c r="AG188" s="564"/>
      <c r="AH188" s="564"/>
      <c r="AI188" s="564"/>
      <c r="AJ188" s="564"/>
      <c r="AK188" s="564"/>
      <c r="AL188" s="564"/>
      <c r="AM188" s="564"/>
      <c r="AN188" s="564"/>
      <c r="AO188" s="564"/>
      <c r="AP188" s="564"/>
      <c r="AQ188" s="564"/>
      <c r="AR188" s="564"/>
      <c r="AS188" s="564"/>
      <c r="AT188" s="564"/>
      <c r="AU188" s="564"/>
      <c r="AV188" s="564"/>
      <c r="AW188" s="564"/>
      <c r="AX188" s="564"/>
      <c r="AY188" s="564"/>
      <c r="AZ188" s="564"/>
      <c r="BA188" s="564"/>
      <c r="BB188" s="564"/>
      <c r="BC188" s="564"/>
      <c r="BD188" s="564"/>
      <c r="BE188" s="564"/>
      <c r="BF188" s="564"/>
      <c r="BG188" s="564"/>
      <c r="BH188" s="564"/>
      <c r="BI188" s="564"/>
      <c r="BJ188" s="564"/>
      <c r="BK188" s="564"/>
      <c r="BL188" s="564"/>
      <c r="BM188" s="564"/>
      <c r="BN188" s="185"/>
      <c r="BO188" s="564"/>
      <c r="BP188" s="564"/>
      <c r="BQ188" s="564"/>
      <c r="BR188" s="564"/>
      <c r="BS188" s="564"/>
      <c r="BT188" s="564"/>
      <c r="BU188" s="564"/>
      <c r="BV188" s="564"/>
      <c r="BW188" s="564"/>
      <c r="BX188" s="564"/>
      <c r="BY188" s="564"/>
      <c r="BZ188" s="564"/>
      <c r="CA188" s="564"/>
      <c r="CB188" s="564"/>
      <c r="CC188" s="564"/>
      <c r="CD188" s="564"/>
      <c r="CE188" s="564"/>
      <c r="CF188" s="564"/>
      <c r="CG188" s="564"/>
      <c r="CH188" s="564"/>
      <c r="CI188" s="177"/>
      <c r="CJ188" s="124"/>
      <c r="CK188" s="124"/>
      <c r="CL188" s="124"/>
      <c r="CM188" s="124"/>
      <c r="CN188" s="124"/>
      <c r="CO188" s="177"/>
      <c r="CP188" s="119"/>
      <c r="CQ188" s="119"/>
      <c r="CR188" s="186"/>
      <c r="CS188" s="186"/>
      <c r="CT188" s="186"/>
      <c r="CU188" s="186"/>
      <c r="CV188" s="186"/>
      <c r="CW188" s="119"/>
      <c r="CX188" s="124"/>
      <c r="CY188" s="124"/>
      <c r="CZ188" s="124"/>
      <c r="DA188" s="124"/>
      <c r="DB188" s="209"/>
      <c r="DC188" s="124"/>
      <c r="DD188" s="124"/>
      <c r="DE188" s="124"/>
      <c r="DF188" s="124"/>
      <c r="DG188" s="209"/>
      <c r="DH188" s="209"/>
      <c r="DI188" s="209"/>
      <c r="DJ188" s="209"/>
    </row>
    <row r="189" spans="1:114" s="7" customFormat="1" ht="14.25" x14ac:dyDescent="0.35">
      <c r="A189" s="322"/>
      <c r="B189" s="119"/>
      <c r="C189" s="119"/>
      <c r="D189" s="119"/>
      <c r="E189" s="119"/>
      <c r="F189" s="565"/>
      <c r="G189" s="565"/>
      <c r="H189" s="565"/>
      <c r="I189" s="565"/>
      <c r="J189" s="565"/>
      <c r="K189" s="565"/>
      <c r="L189" s="565"/>
      <c r="M189" s="565"/>
      <c r="N189" s="565"/>
      <c r="O189" s="565"/>
      <c r="P189" s="565"/>
      <c r="Q189" s="565"/>
      <c r="R189" s="565"/>
      <c r="S189" s="565"/>
      <c r="T189" s="565"/>
      <c r="U189" s="565"/>
      <c r="V189" s="565"/>
      <c r="W189" s="565"/>
      <c r="X189" s="565"/>
      <c r="Y189" s="565"/>
      <c r="Z189" s="565"/>
      <c r="AA189" s="565"/>
      <c r="AB189" s="565"/>
      <c r="AC189" s="565"/>
      <c r="AD189" s="565"/>
      <c r="AE189" s="565"/>
      <c r="AF189" s="565"/>
      <c r="AG189" s="565"/>
      <c r="AH189" s="565"/>
      <c r="AI189" s="565"/>
      <c r="AJ189" s="565"/>
      <c r="AK189" s="565"/>
      <c r="AL189" s="565"/>
      <c r="AM189" s="565"/>
      <c r="AN189" s="565"/>
      <c r="AO189" s="565"/>
      <c r="AP189" s="565"/>
      <c r="AQ189" s="565"/>
      <c r="AR189" s="565"/>
      <c r="AS189" s="565"/>
      <c r="AT189" s="565"/>
      <c r="AU189" s="565"/>
      <c r="AV189" s="565"/>
      <c r="AW189" s="565"/>
      <c r="AX189" s="565"/>
      <c r="AY189" s="565"/>
      <c r="AZ189" s="565"/>
      <c r="BA189" s="565"/>
      <c r="BB189" s="565"/>
      <c r="BC189" s="565"/>
      <c r="BD189" s="565"/>
      <c r="BE189" s="565"/>
      <c r="BF189" s="565"/>
      <c r="BG189" s="565"/>
      <c r="BH189" s="565"/>
      <c r="BI189" s="565"/>
      <c r="BJ189" s="565"/>
      <c r="BK189" s="565"/>
      <c r="BL189" s="565"/>
      <c r="BM189" s="565"/>
      <c r="BN189" s="185"/>
      <c r="BO189" s="563"/>
      <c r="BP189" s="563"/>
      <c r="BQ189" s="563"/>
      <c r="BR189" s="563"/>
      <c r="BS189" s="563"/>
      <c r="BT189" s="563"/>
      <c r="BU189" s="563"/>
      <c r="BV189" s="563"/>
      <c r="BW189" s="563"/>
      <c r="BX189" s="563"/>
      <c r="BY189" s="563"/>
      <c r="BZ189" s="563"/>
      <c r="CA189" s="563"/>
      <c r="CB189" s="563"/>
      <c r="CC189" s="563"/>
      <c r="CD189" s="563"/>
      <c r="CE189" s="563"/>
      <c r="CF189" s="563"/>
      <c r="CG189" s="563"/>
      <c r="CH189" s="563"/>
      <c r="CI189" s="360"/>
      <c r="CJ189" s="172"/>
      <c r="CK189" s="172"/>
      <c r="CL189" s="172"/>
      <c r="CM189" s="172"/>
      <c r="CN189" s="172"/>
      <c r="CO189" s="177"/>
      <c r="CP189" s="119"/>
      <c r="CQ189" s="119"/>
      <c r="CR189" s="186"/>
      <c r="CS189" s="186"/>
      <c r="CT189" s="186"/>
      <c r="CU189" s="186"/>
      <c r="CV189" s="186"/>
      <c r="CW189" s="119"/>
      <c r="CX189" s="204"/>
      <c r="CY189" s="204"/>
      <c r="CZ189" s="204"/>
      <c r="DA189" s="204"/>
      <c r="DB189" s="339"/>
      <c r="DC189" s="204"/>
      <c r="DD189" s="204"/>
      <c r="DE189" s="204"/>
      <c r="DF189" s="204"/>
      <c r="DG189" s="339"/>
      <c r="DH189" s="339"/>
      <c r="DI189" s="339"/>
      <c r="DJ189" s="339"/>
    </row>
    <row r="190" spans="1:114" s="7" customFormat="1" x14ac:dyDescent="0.2">
      <c r="A190" s="169" t="s">
        <v>490</v>
      </c>
      <c r="B190" s="119" t="s">
        <v>370</v>
      </c>
      <c r="C190" s="119"/>
      <c r="D190" s="119"/>
      <c r="E190" s="119"/>
      <c r="F190" s="564"/>
      <c r="G190" s="564"/>
      <c r="H190" s="564"/>
      <c r="I190" s="564"/>
      <c r="J190" s="564"/>
      <c r="K190" s="564"/>
      <c r="L190" s="564"/>
      <c r="M190" s="564"/>
      <c r="N190" s="564"/>
      <c r="O190" s="564"/>
      <c r="P190" s="564"/>
      <c r="Q190" s="564"/>
      <c r="R190" s="564"/>
      <c r="S190" s="564"/>
      <c r="T190" s="564"/>
      <c r="U190" s="564"/>
      <c r="V190" s="564"/>
      <c r="W190" s="564"/>
      <c r="X190" s="564"/>
      <c r="Y190" s="564"/>
      <c r="Z190" s="564"/>
      <c r="AA190" s="564"/>
      <c r="AB190" s="564"/>
      <c r="AC190" s="564"/>
      <c r="AD190" s="564"/>
      <c r="AE190" s="564"/>
      <c r="AF190" s="564"/>
      <c r="AG190" s="564"/>
      <c r="AH190" s="564"/>
      <c r="AI190" s="564"/>
      <c r="AJ190" s="564"/>
      <c r="AK190" s="564"/>
      <c r="AL190" s="564"/>
      <c r="AM190" s="564"/>
      <c r="AN190" s="564"/>
      <c r="AO190" s="564"/>
      <c r="AP190" s="564"/>
      <c r="AQ190" s="564"/>
      <c r="AR190" s="564"/>
      <c r="AS190" s="564"/>
      <c r="AT190" s="564"/>
      <c r="AU190" s="564"/>
      <c r="AV190" s="564"/>
      <c r="AW190" s="564"/>
      <c r="AX190" s="564"/>
      <c r="AY190" s="564"/>
      <c r="AZ190" s="564"/>
      <c r="BA190" s="564"/>
      <c r="BB190" s="564"/>
      <c r="BC190" s="564"/>
      <c r="BD190" s="564"/>
      <c r="BE190" s="564"/>
      <c r="BF190" s="564"/>
      <c r="BG190" s="564"/>
      <c r="BH190" s="564"/>
      <c r="BI190" s="564"/>
      <c r="BJ190" s="564"/>
      <c r="BK190" s="564"/>
      <c r="BL190" s="564"/>
      <c r="BM190" s="564"/>
      <c r="BN190" s="185"/>
      <c r="BO190" s="564"/>
      <c r="BP190" s="564"/>
      <c r="BQ190" s="564"/>
      <c r="BR190" s="564"/>
      <c r="BS190" s="564"/>
      <c r="BT190" s="564"/>
      <c r="BU190" s="564"/>
      <c r="BV190" s="564"/>
      <c r="BW190" s="564"/>
      <c r="BX190" s="564"/>
      <c r="BY190" s="564"/>
      <c r="BZ190" s="564"/>
      <c r="CA190" s="564"/>
      <c r="CB190" s="564"/>
      <c r="CC190" s="564"/>
      <c r="CD190" s="564"/>
      <c r="CE190" s="564"/>
      <c r="CF190" s="564"/>
      <c r="CG190" s="564"/>
      <c r="CH190" s="564"/>
      <c r="CI190" s="185"/>
      <c r="CJ190" s="124"/>
      <c r="CK190" s="124"/>
      <c r="CL190" s="124"/>
      <c r="CM190" s="124"/>
      <c r="CN190" s="124"/>
      <c r="CO190" s="177"/>
      <c r="CP190" s="119"/>
      <c r="CQ190" s="119"/>
      <c r="CR190" s="186"/>
      <c r="CS190" s="186"/>
      <c r="CT190" s="186"/>
      <c r="CU190" s="186"/>
      <c r="CV190" s="186"/>
      <c r="CW190" s="119"/>
      <c r="CX190" s="124" t="str">
        <f t="shared" si="850"/>
        <v/>
      </c>
      <c r="CY190" s="124" t="str">
        <f t="shared" si="851"/>
        <v/>
      </c>
      <c r="CZ190" s="124" t="str">
        <f t="shared" si="852"/>
        <v/>
      </c>
      <c r="DA190" s="124" t="str">
        <f t="shared" si="853"/>
        <v/>
      </c>
      <c r="DB190" s="209" t="str">
        <f t="shared" si="854"/>
        <v/>
      </c>
      <c r="DC190" s="124" t="str">
        <f t="shared" si="855"/>
        <v/>
      </c>
      <c r="DD190" s="124" t="str">
        <f t="shared" si="856"/>
        <v/>
      </c>
      <c r="DE190" s="124" t="str">
        <f t="shared" si="857"/>
        <v/>
      </c>
      <c r="DF190" s="124" t="str">
        <f t="shared" si="858"/>
        <v/>
      </c>
      <c r="DG190" s="209" t="str">
        <f t="shared" si="859"/>
        <v/>
      </c>
      <c r="DH190" s="209" t="str">
        <f t="shared" si="860"/>
        <v/>
      </c>
      <c r="DI190" s="209" t="str">
        <f t="shared" si="861"/>
        <v/>
      </c>
      <c r="DJ190" s="209" t="str">
        <f t="shared" si="862"/>
        <v/>
      </c>
    </row>
    <row r="191" spans="1:114" s="7" customFormat="1" ht="14.25" x14ac:dyDescent="0.35">
      <c r="A191" s="170" t="s">
        <v>315</v>
      </c>
      <c r="B191" s="117" t="s">
        <v>370</v>
      </c>
      <c r="C191" s="125"/>
      <c r="D191" s="125"/>
      <c r="E191" s="125"/>
      <c r="F191" s="565">
        <f>+F174</f>
        <v>0</v>
      </c>
      <c r="G191" s="565">
        <f t="shared" ref="G191:BM191" si="872">+G174</f>
        <v>0</v>
      </c>
      <c r="H191" s="565">
        <f t="shared" si="872"/>
        <v>5.5080000000000018E-2</v>
      </c>
      <c r="I191" s="565">
        <f t="shared" si="872"/>
        <v>7.6140000000000013E-2</v>
      </c>
      <c r="J191" s="565">
        <f t="shared" si="872"/>
        <v>0.10805400000000003</v>
      </c>
      <c r="K191" s="565">
        <f t="shared" si="872"/>
        <v>0.21045420000000004</v>
      </c>
      <c r="L191" s="565">
        <f t="shared" si="872"/>
        <v>1685.3399979802166</v>
      </c>
      <c r="M191" s="565">
        <f t="shared" si="872"/>
        <v>1767.7250001742818</v>
      </c>
      <c r="N191" s="565">
        <f t="shared" si="872"/>
        <v>1864.5932509265663</v>
      </c>
      <c r="O191" s="565">
        <f t="shared" si="872"/>
        <v>1963.2359713045362</v>
      </c>
      <c r="P191" s="565">
        <f t="shared" si="872"/>
        <v>2086.3553817458969</v>
      </c>
      <c r="Q191" s="565">
        <f t="shared" si="872"/>
        <v>2241.294489269666</v>
      </c>
      <c r="R191" s="565">
        <f t="shared" si="872"/>
        <v>2520.4259177999998</v>
      </c>
      <c r="S191" s="565">
        <f t="shared" si="872"/>
        <v>2704.1135257260007</v>
      </c>
      <c r="T191" s="565">
        <f t="shared" si="872"/>
        <v>93063.726535814814</v>
      </c>
      <c r="U191" s="565">
        <f t="shared" si="872"/>
        <v>93276.346453178659</v>
      </c>
      <c r="V191" s="565">
        <f t="shared" si="872"/>
        <v>93505.14116098365</v>
      </c>
      <c r="W191" s="565">
        <f t="shared" si="872"/>
        <v>93751.372034183223</v>
      </c>
      <c r="X191" s="565">
        <f t="shared" si="872"/>
        <v>4016.4016579398553</v>
      </c>
      <c r="Y191" s="565">
        <f t="shared" si="872"/>
        <v>4301.7022037358265</v>
      </c>
      <c r="Z191" s="565">
        <f t="shared" si="872"/>
        <v>4608.8645209515344</v>
      </c>
      <c r="AA191" s="565">
        <f t="shared" si="872"/>
        <v>4939.6080069077607</v>
      </c>
      <c r="AB191" s="565">
        <f t="shared" si="872"/>
        <v>5133.7913240698854</v>
      </c>
      <c r="AC191" s="565">
        <f t="shared" si="872"/>
        <v>5517.4240393412165</v>
      </c>
      <c r="AD191" s="565">
        <f t="shared" si="872"/>
        <v>7016.0297250000012</v>
      </c>
      <c r="AE191" s="565">
        <f t="shared" si="872"/>
        <v>7216.3648819000009</v>
      </c>
      <c r="AF191" s="565">
        <f t="shared" si="872"/>
        <v>132691.64026757801</v>
      </c>
      <c r="AG191" s="565">
        <f t="shared" si="872"/>
        <v>132909.54403340435</v>
      </c>
      <c r="AH191" s="565">
        <f t="shared" si="872"/>
        <v>133136.99630805248</v>
      </c>
      <c r="AI191" s="565">
        <f t="shared" si="872"/>
        <v>133374.55139204417</v>
      </c>
      <c r="AJ191" s="565">
        <f t="shared" si="872"/>
        <v>8622.8001050358398</v>
      </c>
      <c r="AK191" s="565">
        <f t="shared" si="872"/>
        <v>8882.3722965198958</v>
      </c>
      <c r="AL191" s="565">
        <f t="shared" si="872"/>
        <v>9153.9395313624664</v>
      </c>
      <c r="AM191" s="565">
        <f t="shared" si="872"/>
        <v>9438.2179623977408</v>
      </c>
      <c r="AN191" s="565">
        <f t="shared" si="872"/>
        <v>9469.5714031542793</v>
      </c>
      <c r="AO191" s="565">
        <f t="shared" si="872"/>
        <v>9781.6146147035524</v>
      </c>
      <c r="AP191" s="565">
        <f t="shared" si="872"/>
        <v>11684.843857904001</v>
      </c>
      <c r="AQ191" s="565">
        <f t="shared" si="872"/>
        <v>11882.059191549706</v>
      </c>
      <c r="AR191" s="565">
        <f t="shared" si="872"/>
        <v>177510.21665345121</v>
      </c>
      <c r="AS191" s="565">
        <f t="shared" si="872"/>
        <v>177717.46961401321</v>
      </c>
      <c r="AT191" s="565">
        <f t="shared" si="872"/>
        <v>177929.97661556382</v>
      </c>
      <c r="AU191" s="565">
        <f t="shared" si="872"/>
        <v>178147.90155141131</v>
      </c>
      <c r="AV191" s="565">
        <f t="shared" si="872"/>
        <v>13371.413851148476</v>
      </c>
      <c r="AW191" s="565">
        <f t="shared" si="872"/>
        <v>13600.688672422821</v>
      </c>
      <c r="AX191" s="565">
        <f t="shared" si="872"/>
        <v>13835.907099398604</v>
      </c>
      <c r="AY191" s="565">
        <f t="shared" si="872"/>
        <v>14077.256348144954</v>
      </c>
      <c r="AZ191" s="565">
        <f t="shared" si="872"/>
        <v>13898.929979192106</v>
      </c>
      <c r="BA191" s="565">
        <f t="shared" si="872"/>
        <v>14153.128117506523</v>
      </c>
      <c r="BB191" s="565">
        <f t="shared" si="872"/>
        <v>16282.001801044002</v>
      </c>
      <c r="BC191" s="565">
        <f t="shared" si="872"/>
        <v>16554.283669534438</v>
      </c>
      <c r="BD191" s="565">
        <f t="shared" si="872"/>
        <v>182522.78000384019</v>
      </c>
      <c r="BE191" s="565">
        <f t="shared" si="872"/>
        <v>182807.65769803329</v>
      </c>
      <c r="BF191" s="565">
        <f t="shared" si="872"/>
        <v>183099.08845760897</v>
      </c>
      <c r="BG191" s="565">
        <f t="shared" si="872"/>
        <v>183397.24894187428</v>
      </c>
      <c r="BH191" s="565">
        <f t="shared" si="872"/>
        <v>18702.320910588922</v>
      </c>
      <c r="BI191" s="565">
        <f t="shared" si="872"/>
        <v>19014.491374985577</v>
      </c>
      <c r="BJ191" s="565">
        <f t="shared" si="872"/>
        <v>19333.952753300924</v>
      </c>
      <c r="BK191" s="565">
        <f t="shared" si="872"/>
        <v>19660.903030952388</v>
      </c>
      <c r="BL191" s="565">
        <f t="shared" si="872"/>
        <v>19305.545925499919</v>
      </c>
      <c r="BM191" s="565">
        <f t="shared" si="872"/>
        <v>19648.091056536072</v>
      </c>
      <c r="BN191" s="185"/>
      <c r="BO191" s="564">
        <f>SUM(F191:H191)</f>
        <v>5.5080000000000018E-2</v>
      </c>
      <c r="BP191" s="564">
        <f>SUM(I191:K191)</f>
        <v>0.39464820000000006</v>
      </c>
      <c r="BQ191" s="564">
        <f>SUM(L191:N191)</f>
        <v>5317.6582490810652</v>
      </c>
      <c r="BR191" s="564">
        <f>SUM(O191:Q191)</f>
        <v>6290.8858423200991</v>
      </c>
      <c r="BS191" s="564">
        <f>SUM(R191:T191)</f>
        <v>98288.265979340809</v>
      </c>
      <c r="BT191" s="564">
        <f>SUM(U191:W191)</f>
        <v>280532.85964834556</v>
      </c>
      <c r="BU191" s="564">
        <f>SUM(X191:Z191)</f>
        <v>12926.968382627216</v>
      </c>
      <c r="BV191" s="564">
        <f>SUM(AA191:AC191)</f>
        <v>15590.823370318862</v>
      </c>
      <c r="BW191" s="564">
        <f>SUM(AD191:AF191)</f>
        <v>146924.03487447801</v>
      </c>
      <c r="BX191" s="564">
        <f>SUM(AG191:AI191)</f>
        <v>399421.091733501</v>
      </c>
      <c r="BY191" s="564">
        <f>SUM(AJ191:AL191)</f>
        <v>26659.1119329182</v>
      </c>
      <c r="BZ191" s="564">
        <f>SUM(AM191:AO191)</f>
        <v>28689.403980255571</v>
      </c>
      <c r="CA191" s="564">
        <f>SUM(AP191:AR191)</f>
        <v>201077.11970290492</v>
      </c>
      <c r="CB191" s="564">
        <f>SUM(AS191:AU191)</f>
        <v>533795.34778098832</v>
      </c>
      <c r="CC191" s="564">
        <f>SUM(AV191:AX191)</f>
        <v>40808.009622969897</v>
      </c>
      <c r="CD191" s="564">
        <f>SUM(AY191:BA191)</f>
        <v>42129.314444843585</v>
      </c>
      <c r="CE191" s="564">
        <f>SUM(BB191:BD191)</f>
        <v>215359.06547441863</v>
      </c>
      <c r="CF191" s="564">
        <f>SUM(BE191:BG191)</f>
        <v>549303.99509751657</v>
      </c>
      <c r="CG191" s="564">
        <f>SUM(BH191:BJ191)</f>
        <v>57050.765038875426</v>
      </c>
      <c r="CH191" s="564">
        <f>SUM(BI191:BK191)</f>
        <v>58009.347159238889</v>
      </c>
      <c r="CI191" s="196"/>
      <c r="CJ191" s="121">
        <f t="shared" ref="CJ191" si="873">SUM(BO191:BR191)</f>
        <v>11608.993819601164</v>
      </c>
      <c r="CK191" s="121">
        <f t="shared" ref="CK191" si="874">SUM(BS191:BV191)</f>
        <v>407338.91738063248</v>
      </c>
      <c r="CL191" s="121">
        <f t="shared" ref="CL191" si="875">SUM(BW191:BZ191)</f>
        <v>601693.64252115274</v>
      </c>
      <c r="CM191" s="121">
        <f t="shared" ref="CM191" si="876">SUM(CA191:CD191)</f>
        <v>817809.79155170673</v>
      </c>
      <c r="CN191" s="121">
        <f t="shared" ref="CN191" si="877">SUM(CE191:CH191)</f>
        <v>879723.17277004954</v>
      </c>
      <c r="CO191" s="198"/>
      <c r="CP191" s="139"/>
      <c r="CQ191" s="139"/>
      <c r="CR191" s="186">
        <f t="shared" si="864"/>
        <v>2718779.7108968915</v>
      </c>
      <c r="CS191" s="186">
        <f t="shared" si="865"/>
        <v>2718174.5180431427</v>
      </c>
      <c r="CT191" s="186">
        <f t="shared" si="866"/>
        <v>2718174.5180431427</v>
      </c>
      <c r="CU191" s="186">
        <f t="shared" si="867"/>
        <v>605.19285374879837</v>
      </c>
      <c r="CV191" s="186">
        <f t="shared" si="868"/>
        <v>0</v>
      </c>
      <c r="CW191" s="119"/>
      <c r="CX191" s="204">
        <f t="shared" si="850"/>
        <v>5.5080000000000018E-2</v>
      </c>
      <c r="CY191" s="204">
        <f t="shared" si="851"/>
        <v>0.39464820000000006</v>
      </c>
      <c r="CZ191" s="204">
        <f t="shared" si="852"/>
        <v>5317.6582490810652</v>
      </c>
      <c r="DA191" s="204">
        <f t="shared" si="853"/>
        <v>6290.8858423200991</v>
      </c>
      <c r="DB191" s="339">
        <f t="shared" si="854"/>
        <v>11608.993819601164</v>
      </c>
      <c r="DC191" s="204">
        <f t="shared" si="855"/>
        <v>98288.265979340809</v>
      </c>
      <c r="DD191" s="204">
        <f t="shared" si="856"/>
        <v>280532.85964834556</v>
      </c>
      <c r="DE191" s="204">
        <f t="shared" si="857"/>
        <v>12926.968382627216</v>
      </c>
      <c r="DF191" s="204">
        <f t="shared" si="858"/>
        <v>15590.823370318862</v>
      </c>
      <c r="DG191" s="339">
        <f t="shared" si="859"/>
        <v>407338.91738063248</v>
      </c>
      <c r="DH191" s="339">
        <f t="shared" si="860"/>
        <v>601693.64252115274</v>
      </c>
      <c r="DI191" s="339">
        <f t="shared" si="861"/>
        <v>817809.79155170673</v>
      </c>
      <c r="DJ191" s="339">
        <f t="shared" si="862"/>
        <v>879723.17277004954</v>
      </c>
    </row>
    <row r="192" spans="1:114" s="7" customFormat="1" ht="3.75" customHeight="1" x14ac:dyDescent="0.35">
      <c r="A192" s="290"/>
      <c r="B192" s="301" t="s">
        <v>370</v>
      </c>
      <c r="C192" s="119"/>
      <c r="D192" s="119"/>
      <c r="E192" s="119"/>
      <c r="F192" s="564"/>
      <c r="G192" s="564"/>
      <c r="H192" s="564"/>
      <c r="I192" s="564"/>
      <c r="J192" s="564"/>
      <c r="K192" s="564"/>
      <c r="L192" s="564"/>
      <c r="M192" s="564"/>
      <c r="N192" s="564"/>
      <c r="O192" s="564"/>
      <c r="P192" s="564"/>
      <c r="Q192" s="564"/>
      <c r="R192" s="564"/>
      <c r="S192" s="564"/>
      <c r="T192" s="564"/>
      <c r="U192" s="564"/>
      <c r="V192" s="564"/>
      <c r="W192" s="564"/>
      <c r="X192" s="564"/>
      <c r="Y192" s="564"/>
      <c r="Z192" s="564"/>
      <c r="AA192" s="564"/>
      <c r="AB192" s="564"/>
      <c r="AC192" s="564"/>
      <c r="AD192" s="564"/>
      <c r="AE192" s="564"/>
      <c r="AF192" s="564"/>
      <c r="AG192" s="564"/>
      <c r="AH192" s="564"/>
      <c r="AI192" s="564"/>
      <c r="AJ192" s="564"/>
      <c r="AK192" s="564"/>
      <c r="AL192" s="564"/>
      <c r="AM192" s="564"/>
      <c r="AN192" s="564"/>
      <c r="AO192" s="564"/>
      <c r="AP192" s="564"/>
      <c r="AQ192" s="564"/>
      <c r="AR192" s="564"/>
      <c r="AS192" s="564"/>
      <c r="AT192" s="564"/>
      <c r="AU192" s="564"/>
      <c r="AV192" s="564"/>
      <c r="AW192" s="564"/>
      <c r="AX192" s="564"/>
      <c r="AY192" s="564"/>
      <c r="AZ192" s="564"/>
      <c r="BA192" s="564"/>
      <c r="BB192" s="564"/>
      <c r="BC192" s="564"/>
      <c r="BD192" s="564"/>
      <c r="BE192" s="564"/>
      <c r="BF192" s="564"/>
      <c r="BG192" s="564"/>
      <c r="BH192" s="564"/>
      <c r="BI192" s="564"/>
      <c r="BJ192" s="564"/>
      <c r="BK192" s="564"/>
      <c r="BL192" s="564"/>
      <c r="BM192" s="564"/>
      <c r="BN192" s="185"/>
      <c r="BO192" s="564"/>
      <c r="BP192" s="564"/>
      <c r="BQ192" s="564"/>
      <c r="BR192" s="564"/>
      <c r="BS192" s="564"/>
      <c r="BT192" s="564"/>
      <c r="BU192" s="564"/>
      <c r="BV192" s="564"/>
      <c r="BW192" s="564"/>
      <c r="BX192" s="564"/>
      <c r="BY192" s="564"/>
      <c r="BZ192" s="564"/>
      <c r="CA192" s="564"/>
      <c r="CB192" s="564"/>
      <c r="CC192" s="564"/>
      <c r="CD192" s="564"/>
      <c r="CE192" s="564"/>
      <c r="CF192" s="564"/>
      <c r="CG192" s="564"/>
      <c r="CH192" s="564"/>
      <c r="CI192" s="360"/>
      <c r="CJ192" s="124"/>
      <c r="CK192" s="124"/>
      <c r="CL192" s="124"/>
      <c r="CM192" s="124"/>
      <c r="CN192" s="124"/>
      <c r="CO192" s="177"/>
      <c r="CP192" s="119"/>
      <c r="CQ192" s="119"/>
      <c r="CR192" s="186"/>
      <c r="CS192" s="186"/>
      <c r="CT192" s="186"/>
      <c r="CU192" s="186"/>
      <c r="CV192" s="186"/>
      <c r="CW192" s="119"/>
      <c r="CX192" s="124" t="str">
        <f t="shared" si="850"/>
        <v/>
      </c>
      <c r="CY192" s="124" t="str">
        <f t="shared" si="851"/>
        <v/>
      </c>
      <c r="CZ192" s="124" t="str">
        <f t="shared" si="852"/>
        <v/>
      </c>
      <c r="DA192" s="124" t="str">
        <f t="shared" si="853"/>
        <v/>
      </c>
      <c r="DB192" s="209" t="str">
        <f t="shared" si="854"/>
        <v/>
      </c>
      <c r="DC192" s="124" t="str">
        <f t="shared" si="855"/>
        <v/>
      </c>
      <c r="DD192" s="124" t="str">
        <f t="shared" si="856"/>
        <v/>
      </c>
      <c r="DE192" s="124" t="str">
        <f t="shared" si="857"/>
        <v/>
      </c>
      <c r="DF192" s="124" t="str">
        <f t="shared" si="858"/>
        <v/>
      </c>
      <c r="DG192" s="209" t="str">
        <f t="shared" si="859"/>
        <v/>
      </c>
      <c r="DH192" s="209" t="str">
        <f t="shared" si="860"/>
        <v/>
      </c>
      <c r="DI192" s="209" t="str">
        <f t="shared" si="861"/>
        <v/>
      </c>
      <c r="DJ192" s="209" t="str">
        <f t="shared" si="862"/>
        <v/>
      </c>
    </row>
    <row r="193" spans="1:114" s="7" customFormat="1" ht="12" customHeight="1" x14ac:dyDescent="0.35">
      <c r="A193" s="290"/>
      <c r="B193" s="301"/>
      <c r="C193" s="119"/>
      <c r="D193" s="119"/>
      <c r="E193" s="119"/>
      <c r="F193" s="564"/>
      <c r="G193" s="564"/>
      <c r="H193" s="564"/>
      <c r="I193" s="564"/>
      <c r="J193" s="564"/>
      <c r="K193" s="564"/>
      <c r="L193" s="564"/>
      <c r="M193" s="564"/>
      <c r="N193" s="564"/>
      <c r="O193" s="564"/>
      <c r="P193" s="564"/>
      <c r="Q193" s="564"/>
      <c r="R193" s="564"/>
      <c r="S193" s="564"/>
      <c r="T193" s="564"/>
      <c r="U193" s="564"/>
      <c r="V193" s="564"/>
      <c r="W193" s="564"/>
      <c r="X193" s="564"/>
      <c r="Y193" s="564"/>
      <c r="Z193" s="564"/>
      <c r="AA193" s="564"/>
      <c r="AB193" s="564"/>
      <c r="AC193" s="564"/>
      <c r="AD193" s="564"/>
      <c r="AE193" s="564"/>
      <c r="AF193" s="564"/>
      <c r="AG193" s="564"/>
      <c r="AH193" s="564"/>
      <c r="AI193" s="564"/>
      <c r="AJ193" s="564"/>
      <c r="AK193" s="564"/>
      <c r="AL193" s="564"/>
      <c r="AM193" s="564"/>
      <c r="AN193" s="564"/>
      <c r="AO193" s="564"/>
      <c r="AP193" s="564"/>
      <c r="AQ193" s="564"/>
      <c r="AR193" s="564"/>
      <c r="AS193" s="564"/>
      <c r="AT193" s="564"/>
      <c r="AU193" s="564"/>
      <c r="AV193" s="564"/>
      <c r="AW193" s="564"/>
      <c r="AX193" s="564"/>
      <c r="AY193" s="564"/>
      <c r="AZ193" s="564"/>
      <c r="BA193" s="564"/>
      <c r="BB193" s="564"/>
      <c r="BC193" s="564"/>
      <c r="BD193" s="564"/>
      <c r="BE193" s="564"/>
      <c r="BF193" s="564"/>
      <c r="BG193" s="564"/>
      <c r="BH193" s="564"/>
      <c r="BI193" s="564"/>
      <c r="BJ193" s="564"/>
      <c r="BK193" s="564"/>
      <c r="BL193" s="564"/>
      <c r="BM193" s="564"/>
      <c r="BN193" s="185"/>
      <c r="BO193" s="564"/>
      <c r="BP193" s="564"/>
      <c r="BQ193" s="564"/>
      <c r="BR193" s="564"/>
      <c r="BS193" s="564"/>
      <c r="BT193" s="564"/>
      <c r="BU193" s="564"/>
      <c r="BV193" s="564"/>
      <c r="BW193" s="564"/>
      <c r="BX193" s="564"/>
      <c r="BY193" s="564"/>
      <c r="BZ193" s="564"/>
      <c r="CA193" s="564"/>
      <c r="CB193" s="564"/>
      <c r="CC193" s="564"/>
      <c r="CD193" s="564"/>
      <c r="CE193" s="564"/>
      <c r="CF193" s="564"/>
      <c r="CG193" s="564"/>
      <c r="CH193" s="564"/>
      <c r="CI193" s="360"/>
      <c r="CJ193" s="124"/>
      <c r="CK193" s="124"/>
      <c r="CL193" s="124"/>
      <c r="CM193" s="124"/>
      <c r="CN193" s="124"/>
      <c r="CO193" s="177"/>
      <c r="CP193" s="119"/>
      <c r="CQ193" s="119"/>
      <c r="CR193" s="186"/>
      <c r="CS193" s="186"/>
      <c r="CT193" s="186"/>
      <c r="CU193" s="186"/>
      <c r="CV193" s="186"/>
      <c r="CW193" s="119"/>
      <c r="CX193" s="124"/>
      <c r="CY193" s="124"/>
      <c r="CZ193" s="124"/>
      <c r="DA193" s="124"/>
      <c r="DB193" s="209"/>
      <c r="DC193" s="124"/>
      <c r="DD193" s="124"/>
      <c r="DE193" s="124"/>
      <c r="DF193" s="124"/>
      <c r="DG193" s="209"/>
      <c r="DH193" s="209"/>
      <c r="DI193" s="209"/>
      <c r="DJ193" s="209"/>
    </row>
    <row r="194" spans="1:114" s="7" customFormat="1" ht="14.25" x14ac:dyDescent="0.35">
      <c r="A194" s="175" t="s">
        <v>316</v>
      </c>
      <c r="B194" s="301" t="s">
        <v>370</v>
      </c>
      <c r="C194" s="119"/>
      <c r="D194" s="119"/>
      <c r="E194" s="119"/>
      <c r="F194" s="565">
        <f t="shared" ref="F194:AK194" si="878">+F186-F191</f>
        <v>0</v>
      </c>
      <c r="G194" s="565">
        <f t="shared" si="878"/>
        <v>0</v>
      </c>
      <c r="H194" s="565">
        <f t="shared" si="878"/>
        <v>3.3449200000000001</v>
      </c>
      <c r="I194" s="565">
        <f t="shared" si="878"/>
        <v>4.6238600000000005</v>
      </c>
      <c r="J194" s="565">
        <f t="shared" si="878"/>
        <v>6.5619460000000007</v>
      </c>
      <c r="K194" s="565">
        <f t="shared" si="878"/>
        <v>12.780545799999999</v>
      </c>
      <c r="L194" s="565">
        <f t="shared" si="878"/>
        <v>13459.104321786241</v>
      </c>
      <c r="M194" s="565">
        <f t="shared" si="878"/>
        <v>18462.213282188779</v>
      </c>
      <c r="N194" s="565">
        <f t="shared" si="878"/>
        <v>24344.86668281208</v>
      </c>
      <c r="O194" s="565">
        <f t="shared" si="878"/>
        <v>30335.280775889045</v>
      </c>
      <c r="P194" s="565">
        <f t="shared" si="878"/>
        <v>37812.124972939091</v>
      </c>
      <c r="Q194" s="565">
        <f t="shared" si="878"/>
        <v>47221.328305154151</v>
      </c>
      <c r="R194" s="565">
        <f t="shared" si="878"/>
        <v>153050.04308220002</v>
      </c>
      <c r="S194" s="565">
        <f t="shared" si="878"/>
        <v>164205.09670427404</v>
      </c>
      <c r="T194" s="565">
        <f t="shared" si="878"/>
        <v>96043.8176502852</v>
      </c>
      <c r="U194" s="565">
        <f t="shared" si="878"/>
        <v>108955.88398994833</v>
      </c>
      <c r="V194" s="565">
        <f t="shared" si="878"/>
        <v>122850.21939356226</v>
      </c>
      <c r="W194" s="565">
        <f t="shared" si="878"/>
        <v>137803.42513762094</v>
      </c>
      <c r="X194" s="565">
        <f t="shared" si="878"/>
        <v>243898.24883217464</v>
      </c>
      <c r="Y194" s="565">
        <f t="shared" si="878"/>
        <v>261224.0930885991</v>
      </c>
      <c r="Z194" s="565">
        <f t="shared" si="878"/>
        <v>279877.56763655052</v>
      </c>
      <c r="AA194" s="565">
        <f t="shared" si="878"/>
        <v>299963.08871579345</v>
      </c>
      <c r="AB194" s="565">
        <f t="shared" si="878"/>
        <v>311755.52991481189</v>
      </c>
      <c r="AC194" s="565">
        <f t="shared" si="878"/>
        <v>335052.9290064128</v>
      </c>
      <c r="AD194" s="565">
        <f t="shared" si="878"/>
        <v>466992.43277499999</v>
      </c>
      <c r="AE194" s="565">
        <f t="shared" si="878"/>
        <v>480328.25686809997</v>
      </c>
      <c r="AF194" s="565">
        <f t="shared" si="878"/>
        <v>386966.18321742199</v>
      </c>
      <c r="AG194" s="565">
        <f t="shared" si="878"/>
        <v>401471.50687229575</v>
      </c>
      <c r="AH194" s="565">
        <f t="shared" si="878"/>
        <v>416612.45153333165</v>
      </c>
      <c r="AI194" s="565">
        <f t="shared" si="878"/>
        <v>432425.91563796753</v>
      </c>
      <c r="AJ194" s="565">
        <f t="shared" si="878"/>
        <v>573951.22861360176</v>
      </c>
      <c r="AK194" s="565">
        <f t="shared" si="878"/>
        <v>591230.31800887838</v>
      </c>
      <c r="AL194" s="565">
        <f t="shared" ref="AL194:BM194" si="879">+AL186-AL191</f>
        <v>609307.88826339867</v>
      </c>
      <c r="AM194" s="565">
        <f t="shared" si="879"/>
        <v>628231.61192934134</v>
      </c>
      <c r="AN194" s="565">
        <f t="shared" si="879"/>
        <v>630318.73421537818</v>
      </c>
      <c r="AO194" s="565">
        <f t="shared" si="879"/>
        <v>651090.69178418501</v>
      </c>
      <c r="AP194" s="565">
        <f t="shared" si="879"/>
        <v>811075.0672620961</v>
      </c>
      <c r="AQ194" s="565">
        <f t="shared" si="879"/>
        <v>824766.25570631702</v>
      </c>
      <c r="AR194" s="565">
        <f t="shared" si="879"/>
        <v>703374.53922339412</v>
      </c>
      <c r="AS194" s="565">
        <f t="shared" si="879"/>
        <v>717762.56517565064</v>
      </c>
      <c r="AT194" s="565">
        <f t="shared" si="879"/>
        <v>732515.33997343841</v>
      </c>
      <c r="AU194" s="565">
        <f t="shared" si="879"/>
        <v>747644.24150572298</v>
      </c>
      <c r="AV194" s="565">
        <f t="shared" si="879"/>
        <v>928161.03200437804</v>
      </c>
      <c r="AW194" s="565">
        <f t="shared" si="879"/>
        <v>944077.87135735329</v>
      </c>
      <c r="AX194" s="565">
        <f t="shared" si="879"/>
        <v>960407.33088641881</v>
      </c>
      <c r="AY194" s="565">
        <f t="shared" si="879"/>
        <v>977162.40760572534</v>
      </c>
      <c r="AZ194" s="565">
        <f t="shared" si="879"/>
        <v>964782.53897799831</v>
      </c>
      <c r="BA194" s="565">
        <f t="shared" si="879"/>
        <v>982429.61818576977</v>
      </c>
      <c r="BB194" s="565">
        <f t="shared" si="879"/>
        <v>1163381.9895789563</v>
      </c>
      <c r="BC194" s="565">
        <f t="shared" si="879"/>
        <v>1182840.2778909325</v>
      </c>
      <c r="BD194" s="565">
        <f t="shared" si="879"/>
        <v>1087052.6753468981</v>
      </c>
      <c r="BE194" s="565">
        <f t="shared" si="879"/>
        <v>1107411.1088261188</v>
      </c>
      <c r="BF194" s="565">
        <f t="shared" si="879"/>
        <v>1128237.8490502883</v>
      </c>
      <c r="BG194" s="565">
        <f t="shared" si="879"/>
        <v>1149545.5207591609</v>
      </c>
      <c r="BH194" s="565">
        <f t="shared" si="879"/>
        <v>1336347.1131900577</v>
      </c>
      <c r="BI194" s="565">
        <f t="shared" si="879"/>
        <v>1358655.9908703458</v>
      </c>
      <c r="BJ194" s="565">
        <f t="shared" si="879"/>
        <v>1381485.904732273</v>
      </c>
      <c r="BK194" s="565">
        <f t="shared" si="879"/>
        <v>1404851.0035598003</v>
      </c>
      <c r="BL194" s="565">
        <f t="shared" si="879"/>
        <v>1379455.8457773926</v>
      </c>
      <c r="BM194" s="565">
        <f t="shared" si="879"/>
        <v>1403935.411591005</v>
      </c>
      <c r="BN194" s="185"/>
      <c r="BO194" s="565">
        <f t="shared" ref="BO194:CH194" si="880">BO186-BO191</f>
        <v>3.3449200000000001</v>
      </c>
      <c r="BP194" s="565">
        <f t="shared" si="880"/>
        <v>23.966351800000002</v>
      </c>
      <c r="BQ194" s="565">
        <f t="shared" si="880"/>
        <v>56266.184286787102</v>
      </c>
      <c r="BR194" s="565">
        <f t="shared" si="880"/>
        <v>115368.73405398229</v>
      </c>
      <c r="BS194" s="565">
        <f t="shared" si="880"/>
        <v>413298.9574367592</v>
      </c>
      <c r="BT194" s="565">
        <f t="shared" si="880"/>
        <v>369609.52852113143</v>
      </c>
      <c r="BU194" s="565">
        <f t="shared" si="880"/>
        <v>784999.90955732425</v>
      </c>
      <c r="BV194" s="565">
        <f t="shared" si="880"/>
        <v>946771.54763701814</v>
      </c>
      <c r="BW194" s="565">
        <f t="shared" si="880"/>
        <v>1334286.872860522</v>
      </c>
      <c r="BX194" s="565">
        <f t="shared" si="880"/>
        <v>1250509.8740435948</v>
      </c>
      <c r="BY194" s="565">
        <f t="shared" si="880"/>
        <v>1774489.434885879</v>
      </c>
      <c r="BZ194" s="565">
        <f t="shared" si="880"/>
        <v>1909641.0379289044</v>
      </c>
      <c r="CA194" s="565">
        <f t="shared" si="880"/>
        <v>2339215.862191807</v>
      </c>
      <c r="CB194" s="565">
        <f t="shared" si="880"/>
        <v>2197922.1466548126</v>
      </c>
      <c r="CC194" s="565">
        <f t="shared" si="880"/>
        <v>2832646.2342481501</v>
      </c>
      <c r="CD194" s="565">
        <f t="shared" si="880"/>
        <v>2924374.5647694934</v>
      </c>
      <c r="CE194" s="565">
        <f t="shared" si="880"/>
        <v>3433274.9428167869</v>
      </c>
      <c r="CF194" s="565">
        <f t="shared" si="880"/>
        <v>3385194.4786355682</v>
      </c>
      <c r="CG194" s="565">
        <f t="shared" si="880"/>
        <v>4076489.0087926765</v>
      </c>
      <c r="CH194" s="565">
        <f t="shared" si="880"/>
        <v>4188847.453781948</v>
      </c>
      <c r="CI194" s="360"/>
      <c r="CJ194" s="565">
        <f>CJ186-CJ191</f>
        <v>171662.22961256938</v>
      </c>
      <c r="CK194" s="565">
        <f>CK186-CK191</f>
        <v>2514679.9431522335</v>
      </c>
      <c r="CL194" s="565">
        <f>CL186-CL191</f>
        <v>6268927.2197189014</v>
      </c>
      <c r="CM194" s="565">
        <f>CM186-CM191</f>
        <v>10294158.807864262</v>
      </c>
      <c r="CN194" s="565">
        <f>CN186-CN191</f>
        <v>15083805.884026978</v>
      </c>
      <c r="CO194" s="177"/>
      <c r="CP194" s="119"/>
      <c r="CQ194" s="119"/>
      <c r="CR194" s="186">
        <f t="shared" si="864"/>
        <v>34332628.891521201</v>
      </c>
      <c r="CS194" s="186">
        <f t="shared" si="865"/>
        <v>34333234.084374949</v>
      </c>
      <c r="CT194" s="186">
        <f t="shared" si="866"/>
        <v>34333234.084374949</v>
      </c>
      <c r="CU194" s="186">
        <f t="shared" si="867"/>
        <v>-605.19285374879837</v>
      </c>
      <c r="CV194" s="186">
        <f t="shared" si="868"/>
        <v>0</v>
      </c>
      <c r="CW194" s="119"/>
      <c r="CX194" s="204">
        <f t="shared" si="850"/>
        <v>3.3449200000000001</v>
      </c>
      <c r="CY194" s="204">
        <f t="shared" si="851"/>
        <v>23.966351800000002</v>
      </c>
      <c r="CZ194" s="204">
        <f t="shared" si="852"/>
        <v>56266.184286787102</v>
      </c>
      <c r="DA194" s="204">
        <f t="shared" si="853"/>
        <v>115368.73405398229</v>
      </c>
      <c r="DB194" s="339">
        <f t="shared" si="854"/>
        <v>171662.22961256938</v>
      </c>
      <c r="DC194" s="204">
        <f t="shared" si="855"/>
        <v>413298.9574367592</v>
      </c>
      <c r="DD194" s="204">
        <f t="shared" si="856"/>
        <v>369609.52852113143</v>
      </c>
      <c r="DE194" s="204">
        <f t="shared" si="857"/>
        <v>784999.90955732425</v>
      </c>
      <c r="DF194" s="204">
        <f t="shared" si="858"/>
        <v>946771.54763701814</v>
      </c>
      <c r="DG194" s="339">
        <f t="shared" si="859"/>
        <v>2514679.9431522335</v>
      </c>
      <c r="DH194" s="339">
        <f t="shared" si="860"/>
        <v>6268927.2197189014</v>
      </c>
      <c r="DI194" s="339">
        <f t="shared" si="861"/>
        <v>10294158.807864262</v>
      </c>
      <c r="DJ194" s="339">
        <f t="shared" si="862"/>
        <v>15083805.884026978</v>
      </c>
    </row>
    <row r="195" spans="1:114" s="7" customFormat="1" x14ac:dyDescent="0.2">
      <c r="A195" s="323" t="s">
        <v>483</v>
      </c>
      <c r="B195" s="191" t="s">
        <v>370</v>
      </c>
      <c r="C195" s="191"/>
      <c r="D195" s="191"/>
      <c r="E195" s="191"/>
      <c r="F195" s="567">
        <f t="shared" ref="F195:AK195" si="881">IF(F$186&gt;0,F194/F$186,0)</f>
        <v>0</v>
      </c>
      <c r="G195" s="567">
        <f t="shared" si="881"/>
        <v>0</v>
      </c>
      <c r="H195" s="567">
        <f t="shared" si="881"/>
        <v>0.9837999999999999</v>
      </c>
      <c r="I195" s="567">
        <f t="shared" si="881"/>
        <v>0.98380000000000012</v>
      </c>
      <c r="J195" s="567">
        <f t="shared" si="881"/>
        <v>0.98380000000000001</v>
      </c>
      <c r="K195" s="567">
        <f t="shared" si="881"/>
        <v>0.9837999999999999</v>
      </c>
      <c r="L195" s="567">
        <f t="shared" si="881"/>
        <v>0.88871562650994607</v>
      </c>
      <c r="M195" s="567">
        <f t="shared" si="881"/>
        <v>0.91261836909727856</v>
      </c>
      <c r="N195" s="567">
        <f t="shared" si="881"/>
        <v>0.92885800563458654</v>
      </c>
      <c r="O195" s="567">
        <f t="shared" si="881"/>
        <v>0.9392159093040976</v>
      </c>
      <c r="P195" s="567">
        <f t="shared" si="881"/>
        <v>0.94770839983881972</v>
      </c>
      <c r="Q195" s="567">
        <f t="shared" si="881"/>
        <v>0.95468710790802747</v>
      </c>
      <c r="R195" s="567">
        <f t="shared" si="881"/>
        <v>0.98379881519930368</v>
      </c>
      <c r="S195" s="567">
        <f t="shared" si="881"/>
        <v>0.98379889568706402</v>
      </c>
      <c r="T195" s="567">
        <f t="shared" si="881"/>
        <v>0.50787935544109675</v>
      </c>
      <c r="U195" s="567">
        <f t="shared" si="881"/>
        <v>0.53876616873189054</v>
      </c>
      <c r="V195" s="567">
        <f t="shared" si="881"/>
        <v>0.56781685038300755</v>
      </c>
      <c r="W195" s="567">
        <f t="shared" si="881"/>
        <v>0.59512230720651593</v>
      </c>
      <c r="X195" s="567">
        <f t="shared" si="881"/>
        <v>0.98379925651832334</v>
      </c>
      <c r="Y195" s="567">
        <f t="shared" si="881"/>
        <v>0.98379930583015562</v>
      </c>
      <c r="Z195" s="567">
        <f t="shared" si="881"/>
        <v>0.98379935209563918</v>
      </c>
      <c r="AA195" s="567">
        <f t="shared" si="881"/>
        <v>0.98379939547927264</v>
      </c>
      <c r="AB195" s="567">
        <f t="shared" si="881"/>
        <v>0.98379941834581464</v>
      </c>
      <c r="AC195" s="567">
        <f t="shared" si="881"/>
        <v>0.98379945879023711</v>
      </c>
      <c r="AD195" s="567">
        <f t="shared" si="881"/>
        <v>0.98519851378180823</v>
      </c>
      <c r="AE195" s="567">
        <f t="shared" si="881"/>
        <v>0.9851985550450798</v>
      </c>
      <c r="AF195" s="567">
        <f t="shared" si="881"/>
        <v>0.74465574408616952</v>
      </c>
      <c r="AG195" s="567">
        <f t="shared" si="881"/>
        <v>0.75128320173752139</v>
      </c>
      <c r="AH195" s="567">
        <f t="shared" si="881"/>
        <v>0.75782241013461527</v>
      </c>
      <c r="AI195" s="567">
        <f t="shared" si="881"/>
        <v>0.76427281495161858</v>
      </c>
      <c r="AJ195" s="567">
        <f t="shared" si="881"/>
        <v>0.98519879074595618</v>
      </c>
      <c r="AK195" s="567">
        <f t="shared" si="881"/>
        <v>0.98519882608714759</v>
      </c>
      <c r="AL195" s="567">
        <f t="shared" ref="AL195:BM195" si="882">IF(AL$186&gt;0,AL194/AL$186,0)</f>
        <v>0.98519886091595577</v>
      </c>
      <c r="AM195" s="567">
        <f t="shared" si="882"/>
        <v>0.98519889522764448</v>
      </c>
      <c r="AN195" s="567">
        <f t="shared" si="882"/>
        <v>0.98519889888578172</v>
      </c>
      <c r="AO195" s="567">
        <f t="shared" si="882"/>
        <v>0.98519893401494785</v>
      </c>
      <c r="AP195" s="567">
        <f t="shared" si="882"/>
        <v>0.98579799076258134</v>
      </c>
      <c r="AQ195" s="567">
        <f t="shared" si="882"/>
        <v>0.9857980241160228</v>
      </c>
      <c r="AR195" s="567">
        <f t="shared" si="882"/>
        <v>0.79848644732561525</v>
      </c>
      <c r="AS195" s="567">
        <f t="shared" si="882"/>
        <v>0.80153943950770867</v>
      </c>
      <c r="AT195" s="567">
        <f t="shared" si="882"/>
        <v>0.80456818946339215</v>
      </c>
      <c r="AU195" s="567">
        <f t="shared" si="882"/>
        <v>0.80757246333595512</v>
      </c>
      <c r="AV195" s="567">
        <f t="shared" si="882"/>
        <v>0.98579824422407614</v>
      </c>
      <c r="AW195" s="567">
        <f t="shared" si="882"/>
        <v>0.98579827382582319</v>
      </c>
      <c r="AX195" s="567">
        <f t="shared" si="882"/>
        <v>0.98579830317528983</v>
      </c>
      <c r="AY195" s="567">
        <f t="shared" si="882"/>
        <v>0.98579833227012581</v>
      </c>
      <c r="AZ195" s="567">
        <f t="shared" si="882"/>
        <v>0.98579831087023473</v>
      </c>
      <c r="BA195" s="567">
        <f t="shared" si="882"/>
        <v>0.9857983412114989</v>
      </c>
      <c r="BB195" s="567">
        <f t="shared" si="882"/>
        <v>0.98619776315966301</v>
      </c>
      <c r="BC195" s="567">
        <f t="shared" si="882"/>
        <v>0.98619779995667445</v>
      </c>
      <c r="BD195" s="567">
        <f t="shared" si="882"/>
        <v>0.85623321620264348</v>
      </c>
      <c r="BE195" s="567">
        <f t="shared" si="882"/>
        <v>0.85831266569582076</v>
      </c>
      <c r="BF195" s="567">
        <f t="shared" si="882"/>
        <v>0.86037220242909052</v>
      </c>
      <c r="BG195" s="567">
        <f t="shared" si="882"/>
        <v>0.86241176057167979</v>
      </c>
      <c r="BH195" s="567">
        <f t="shared" si="882"/>
        <v>0.98619805267620986</v>
      </c>
      <c r="BI195" s="567">
        <f t="shared" si="882"/>
        <v>0.98619808465084069</v>
      </c>
      <c r="BJ195" s="567">
        <f t="shared" si="882"/>
        <v>0.98619811630311638</v>
      </c>
      <c r="BK195" s="567">
        <f t="shared" si="882"/>
        <v>0.98619814763219049</v>
      </c>
      <c r="BL195" s="567">
        <f t="shared" si="882"/>
        <v>0.98619811353100273</v>
      </c>
      <c r="BM195" s="567">
        <f t="shared" si="882"/>
        <v>0.9861981464241506</v>
      </c>
      <c r="BN195" s="185"/>
      <c r="BO195" s="567">
        <f t="shared" ref="BO195:CH195" si="883">IF(BO$186&gt;0,BO194/BO$186,0)</f>
        <v>0.9837999999999999</v>
      </c>
      <c r="BP195" s="567">
        <f t="shared" si="883"/>
        <v>0.98380000000000001</v>
      </c>
      <c r="BQ195" s="567">
        <f t="shared" si="883"/>
        <v>0.91365173022479218</v>
      </c>
      <c r="BR195" s="567">
        <f t="shared" si="883"/>
        <v>0.94829109405666245</v>
      </c>
      <c r="BS195" s="567">
        <f t="shared" si="883"/>
        <v>0.80787583919116379</v>
      </c>
      <c r="BT195" s="567">
        <f t="shared" si="883"/>
        <v>0.56850550778852282</v>
      </c>
      <c r="BU195" s="567">
        <f t="shared" si="883"/>
        <v>0.98379930700416884</v>
      </c>
      <c r="BV195" s="567">
        <f t="shared" si="883"/>
        <v>0.98379942541394316</v>
      </c>
      <c r="BW195" s="567">
        <f t="shared" si="883"/>
        <v>0.90080816033204369</v>
      </c>
      <c r="BX195" s="567">
        <f t="shared" si="883"/>
        <v>0.75791648255696631</v>
      </c>
      <c r="BY195" s="567">
        <f t="shared" si="883"/>
        <v>0.98519882661538172</v>
      </c>
      <c r="BZ195" s="567">
        <f t="shared" si="883"/>
        <v>0.98519890965959445</v>
      </c>
      <c r="CA195" s="567">
        <f t="shared" si="883"/>
        <v>0.92084490996273627</v>
      </c>
      <c r="CB195" s="567">
        <f t="shared" si="883"/>
        <v>0.80459350248762229</v>
      </c>
      <c r="CC195" s="567">
        <f t="shared" si="883"/>
        <v>0.98579827407726772</v>
      </c>
      <c r="CD195" s="567">
        <f t="shared" si="883"/>
        <v>0.98579832821388336</v>
      </c>
      <c r="CE195" s="567">
        <f t="shared" si="883"/>
        <v>0.94097542669803724</v>
      </c>
      <c r="CF195" s="567">
        <f t="shared" si="883"/>
        <v>0.86038779814893851</v>
      </c>
      <c r="CG195" s="567">
        <f t="shared" si="883"/>
        <v>0.98619808489565042</v>
      </c>
      <c r="CH195" s="567">
        <f t="shared" si="883"/>
        <v>0.98634063970643349</v>
      </c>
      <c r="CI195" s="211"/>
      <c r="CJ195" s="210">
        <f>IF(CJ$186&gt;0,CJ194/CJ$186,0)</f>
        <v>0.93665675602423371</v>
      </c>
      <c r="CK195" s="210">
        <f>IF(CK$186&gt;0,CK194/CK$186,0)</f>
        <v>0.8605967528538303</v>
      </c>
      <c r="CL195" s="210">
        <f>IF(CL$186&gt;0,CL194/CL$186,0)</f>
        <v>0.91242514256201002</v>
      </c>
      <c r="CM195" s="210">
        <f>IF(CM$186&gt;0,CM194/CM$186,0)</f>
        <v>0.92640279854690277</v>
      </c>
      <c r="CN195" s="210">
        <f>IF(CN$186&gt;0,CN194/CN$186,0)</f>
        <v>0.94489168593986572</v>
      </c>
      <c r="CO195" s="177"/>
      <c r="CP195" s="119"/>
      <c r="CQ195" s="119"/>
      <c r="CR195" s="186"/>
      <c r="CS195" s="186"/>
      <c r="CT195" s="186"/>
      <c r="CU195" s="186"/>
      <c r="CV195" s="186"/>
      <c r="CW195" s="119"/>
      <c r="CX195" s="210">
        <f t="shared" si="850"/>
        <v>0.9837999999999999</v>
      </c>
      <c r="CY195" s="210">
        <f t="shared" si="851"/>
        <v>0.98380000000000001</v>
      </c>
      <c r="CZ195" s="210">
        <f t="shared" si="852"/>
        <v>0.91365173022479218</v>
      </c>
      <c r="DA195" s="210">
        <f t="shared" si="853"/>
        <v>0.94829109405666245</v>
      </c>
      <c r="DB195" s="212">
        <f t="shared" si="854"/>
        <v>0.93665675602423371</v>
      </c>
      <c r="DC195" s="210">
        <f t="shared" si="855"/>
        <v>0.80787583919116379</v>
      </c>
      <c r="DD195" s="210">
        <f t="shared" si="856"/>
        <v>0.56850550778852282</v>
      </c>
      <c r="DE195" s="210">
        <f t="shared" si="857"/>
        <v>0.98379930700416884</v>
      </c>
      <c r="DF195" s="210">
        <f t="shared" si="858"/>
        <v>0.98379942541394316</v>
      </c>
      <c r="DG195" s="212">
        <f t="shared" si="859"/>
        <v>0.8605967528538303</v>
      </c>
      <c r="DH195" s="212">
        <f t="shared" si="860"/>
        <v>0.91242514256201002</v>
      </c>
      <c r="DI195" s="212">
        <f t="shared" si="861"/>
        <v>0.92640279854690277</v>
      </c>
      <c r="DJ195" s="212">
        <f t="shared" si="862"/>
        <v>0.94489168593986572</v>
      </c>
    </row>
    <row r="196" spans="1:114" s="7" customFormat="1" ht="3.75" customHeight="1" x14ac:dyDescent="0.2">
      <c r="A196" s="290"/>
      <c r="B196" s="301" t="s">
        <v>370</v>
      </c>
      <c r="C196" s="119"/>
      <c r="D196" s="119"/>
      <c r="E196" s="119"/>
      <c r="F196" s="564"/>
      <c r="G196" s="564"/>
      <c r="H196" s="564"/>
      <c r="I196" s="564"/>
      <c r="J196" s="564"/>
      <c r="K196" s="564"/>
      <c r="L196" s="564"/>
      <c r="M196" s="564"/>
      <c r="N196" s="564"/>
      <c r="O196" s="564"/>
      <c r="P196" s="564"/>
      <c r="Q196" s="564"/>
      <c r="R196" s="564"/>
      <c r="S196" s="564"/>
      <c r="T196" s="564"/>
      <c r="U196" s="564"/>
      <c r="V196" s="564"/>
      <c r="W196" s="564"/>
      <c r="X196" s="564"/>
      <c r="Y196" s="564"/>
      <c r="Z196" s="564"/>
      <c r="AA196" s="564"/>
      <c r="AB196" s="564"/>
      <c r="AC196" s="564"/>
      <c r="AD196" s="564"/>
      <c r="AE196" s="564"/>
      <c r="AF196" s="564"/>
      <c r="AG196" s="564"/>
      <c r="AH196" s="564"/>
      <c r="AI196" s="564"/>
      <c r="AJ196" s="564"/>
      <c r="AK196" s="564"/>
      <c r="AL196" s="564"/>
      <c r="AM196" s="564"/>
      <c r="AN196" s="564"/>
      <c r="AO196" s="564"/>
      <c r="AP196" s="564"/>
      <c r="AQ196" s="564"/>
      <c r="AR196" s="564"/>
      <c r="AS196" s="564"/>
      <c r="AT196" s="564"/>
      <c r="AU196" s="564"/>
      <c r="AV196" s="564"/>
      <c r="AW196" s="564"/>
      <c r="AX196" s="564"/>
      <c r="AY196" s="564"/>
      <c r="AZ196" s="564"/>
      <c r="BA196" s="564"/>
      <c r="BB196" s="564"/>
      <c r="BC196" s="564"/>
      <c r="BD196" s="564"/>
      <c r="BE196" s="564"/>
      <c r="BF196" s="564"/>
      <c r="BG196" s="564"/>
      <c r="BH196" s="564"/>
      <c r="BI196" s="564"/>
      <c r="BJ196" s="564"/>
      <c r="BK196" s="564"/>
      <c r="BL196" s="564"/>
      <c r="BM196" s="564"/>
      <c r="BN196" s="185"/>
      <c r="BO196" s="564"/>
      <c r="BP196" s="564"/>
      <c r="BQ196" s="564"/>
      <c r="BR196" s="564"/>
      <c r="BS196" s="564"/>
      <c r="BT196" s="564"/>
      <c r="BU196" s="564"/>
      <c r="BV196" s="564"/>
      <c r="BW196" s="564"/>
      <c r="BX196" s="564"/>
      <c r="BY196" s="564"/>
      <c r="BZ196" s="564"/>
      <c r="CA196" s="564"/>
      <c r="CB196" s="564"/>
      <c r="CC196" s="564"/>
      <c r="CD196" s="564"/>
      <c r="CE196" s="564"/>
      <c r="CF196" s="564"/>
      <c r="CG196" s="564"/>
      <c r="CH196" s="564"/>
      <c r="CI196" s="185"/>
      <c r="CJ196" s="124"/>
      <c r="CK196" s="124"/>
      <c r="CL196" s="124"/>
      <c r="CM196" s="124"/>
      <c r="CN196" s="124"/>
      <c r="CO196" s="177"/>
      <c r="CP196" s="119"/>
      <c r="CQ196" s="119"/>
      <c r="CR196" s="186"/>
      <c r="CS196" s="186"/>
      <c r="CT196" s="186"/>
      <c r="CU196" s="186"/>
      <c r="CV196" s="186"/>
      <c r="CW196" s="119"/>
      <c r="CX196" s="124" t="str">
        <f t="shared" si="850"/>
        <v/>
      </c>
      <c r="CY196" s="124" t="str">
        <f t="shared" si="851"/>
        <v/>
      </c>
      <c r="CZ196" s="124" t="str">
        <f t="shared" si="852"/>
        <v/>
      </c>
      <c r="DA196" s="124" t="str">
        <f t="shared" si="853"/>
        <v/>
      </c>
      <c r="DB196" s="209" t="str">
        <f t="shared" si="854"/>
        <v/>
      </c>
      <c r="DC196" s="124" t="str">
        <f t="shared" si="855"/>
        <v/>
      </c>
      <c r="DD196" s="124" t="str">
        <f t="shared" si="856"/>
        <v/>
      </c>
      <c r="DE196" s="124" t="str">
        <f t="shared" si="857"/>
        <v/>
      </c>
      <c r="DF196" s="124" t="str">
        <f t="shared" si="858"/>
        <v/>
      </c>
      <c r="DG196" s="209" t="str">
        <f t="shared" si="859"/>
        <v/>
      </c>
      <c r="DH196" s="209" t="str">
        <f t="shared" si="860"/>
        <v/>
      </c>
      <c r="DI196" s="209" t="str">
        <f t="shared" si="861"/>
        <v/>
      </c>
      <c r="DJ196" s="209" t="str">
        <f t="shared" si="862"/>
        <v/>
      </c>
    </row>
    <row r="197" spans="1:114" s="7" customFormat="1" x14ac:dyDescent="0.2">
      <c r="A197" s="175" t="s">
        <v>491</v>
      </c>
      <c r="B197" s="301" t="s">
        <v>370</v>
      </c>
      <c r="C197" s="119"/>
      <c r="D197" s="119"/>
      <c r="E197" s="119"/>
      <c r="F197" s="564"/>
      <c r="G197" s="564"/>
      <c r="H197" s="564"/>
      <c r="I197" s="564"/>
      <c r="J197" s="564"/>
      <c r="K197" s="564"/>
      <c r="L197" s="564"/>
      <c r="M197" s="564"/>
      <c r="N197" s="564"/>
      <c r="O197" s="564"/>
      <c r="P197" s="564"/>
      <c r="Q197" s="564"/>
      <c r="R197" s="564"/>
      <c r="S197" s="564"/>
      <c r="T197" s="564"/>
      <c r="U197" s="564"/>
      <c r="V197" s="564"/>
      <c r="W197" s="564"/>
      <c r="X197" s="564"/>
      <c r="Y197" s="564"/>
      <c r="Z197" s="564"/>
      <c r="AA197" s="564"/>
      <c r="AB197" s="564"/>
      <c r="AC197" s="564"/>
      <c r="AD197" s="564"/>
      <c r="AE197" s="564"/>
      <c r="AF197" s="564"/>
      <c r="AG197" s="564"/>
      <c r="AH197" s="564"/>
      <c r="AI197" s="564"/>
      <c r="AJ197" s="564"/>
      <c r="AK197" s="564"/>
      <c r="AL197" s="564"/>
      <c r="AM197" s="564"/>
      <c r="AN197" s="564"/>
      <c r="AO197" s="564"/>
      <c r="AP197" s="564"/>
      <c r="AQ197" s="564"/>
      <c r="AR197" s="564"/>
      <c r="AS197" s="564"/>
      <c r="AT197" s="564"/>
      <c r="AU197" s="564"/>
      <c r="AV197" s="564"/>
      <c r="AW197" s="564"/>
      <c r="AX197" s="564"/>
      <c r="AY197" s="564"/>
      <c r="AZ197" s="564"/>
      <c r="BA197" s="564"/>
      <c r="BB197" s="564"/>
      <c r="BC197" s="564"/>
      <c r="BD197" s="564"/>
      <c r="BE197" s="564"/>
      <c r="BF197" s="564"/>
      <c r="BG197" s="564"/>
      <c r="BH197" s="564"/>
      <c r="BI197" s="564"/>
      <c r="BJ197" s="564"/>
      <c r="BK197" s="564"/>
      <c r="BL197" s="564"/>
      <c r="BM197" s="564"/>
      <c r="BN197" s="185"/>
      <c r="BO197" s="564"/>
      <c r="BP197" s="564"/>
      <c r="BQ197" s="564"/>
      <c r="BR197" s="564"/>
      <c r="BS197" s="564"/>
      <c r="BT197" s="564"/>
      <c r="BU197" s="564"/>
      <c r="BV197" s="564"/>
      <c r="BW197" s="564"/>
      <c r="BX197" s="564"/>
      <c r="BY197" s="564"/>
      <c r="BZ197" s="564"/>
      <c r="CA197" s="564"/>
      <c r="CB197" s="564"/>
      <c r="CC197" s="564"/>
      <c r="CD197" s="564"/>
      <c r="CE197" s="564"/>
      <c r="CF197" s="564"/>
      <c r="CG197" s="564"/>
      <c r="CH197" s="564"/>
      <c r="CI197" s="185"/>
      <c r="CJ197" s="124"/>
      <c r="CK197" s="124"/>
      <c r="CL197" s="124"/>
      <c r="CM197" s="124"/>
      <c r="CN197" s="124"/>
      <c r="CO197" s="177"/>
      <c r="CP197" s="119"/>
      <c r="CQ197" s="119"/>
      <c r="CR197" s="186"/>
      <c r="CS197" s="186"/>
      <c r="CT197" s="186"/>
      <c r="CU197" s="186"/>
      <c r="CV197" s="186"/>
      <c r="CW197" s="119"/>
      <c r="CX197" s="124" t="str">
        <f t="shared" si="850"/>
        <v/>
      </c>
      <c r="CY197" s="124" t="str">
        <f t="shared" si="851"/>
        <v/>
      </c>
      <c r="CZ197" s="124" t="str">
        <f t="shared" si="852"/>
        <v/>
      </c>
      <c r="DA197" s="124" t="str">
        <f t="shared" si="853"/>
        <v/>
      </c>
      <c r="DB197" s="209" t="str">
        <f t="shared" si="854"/>
        <v/>
      </c>
      <c r="DC197" s="124" t="str">
        <f t="shared" si="855"/>
        <v/>
      </c>
      <c r="DD197" s="124" t="str">
        <f t="shared" si="856"/>
        <v/>
      </c>
      <c r="DE197" s="124" t="str">
        <f t="shared" si="857"/>
        <v/>
      </c>
      <c r="DF197" s="124" t="str">
        <f t="shared" si="858"/>
        <v/>
      </c>
      <c r="DG197" s="209" t="str">
        <f t="shared" si="859"/>
        <v/>
      </c>
      <c r="DH197" s="209" t="str">
        <f t="shared" si="860"/>
        <v/>
      </c>
      <c r="DI197" s="209" t="str">
        <f t="shared" si="861"/>
        <v/>
      </c>
      <c r="DJ197" s="209" t="str">
        <f t="shared" si="862"/>
        <v/>
      </c>
    </row>
    <row r="198" spans="1:114" s="7" customFormat="1" x14ac:dyDescent="0.2">
      <c r="A198" s="380" t="str">
        <f>+Salaries!A20</f>
        <v>General and Administrative</v>
      </c>
      <c r="B198" s="301" t="s">
        <v>370</v>
      </c>
      <c r="C198" s="119"/>
      <c r="D198" s="119"/>
      <c r="E198" s="119"/>
      <c r="F198" s="564"/>
      <c r="G198" s="564"/>
      <c r="H198" s="564"/>
      <c r="I198" s="564"/>
      <c r="J198" s="564"/>
      <c r="K198" s="564"/>
      <c r="L198" s="564"/>
      <c r="M198" s="564"/>
      <c r="N198" s="564"/>
      <c r="O198" s="564"/>
      <c r="P198" s="564"/>
      <c r="Q198" s="564"/>
      <c r="R198" s="564"/>
      <c r="S198" s="564"/>
      <c r="T198" s="564"/>
      <c r="U198" s="564"/>
      <c r="V198" s="564"/>
      <c r="W198" s="564"/>
      <c r="X198" s="564"/>
      <c r="Y198" s="564"/>
      <c r="Z198" s="564"/>
      <c r="AA198" s="564"/>
      <c r="AB198" s="564"/>
      <c r="AC198" s="564"/>
      <c r="AD198" s="564"/>
      <c r="AE198" s="564"/>
      <c r="AF198" s="564"/>
      <c r="AG198" s="564"/>
      <c r="AH198" s="564"/>
      <c r="AI198" s="564"/>
      <c r="AJ198" s="564"/>
      <c r="AK198" s="564"/>
      <c r="AL198" s="564"/>
      <c r="AM198" s="564"/>
      <c r="AN198" s="564"/>
      <c r="AO198" s="564"/>
      <c r="AP198" s="564"/>
      <c r="AQ198" s="564"/>
      <c r="AR198" s="564"/>
      <c r="AS198" s="564"/>
      <c r="AT198" s="564"/>
      <c r="AU198" s="564"/>
      <c r="AV198" s="564"/>
      <c r="AW198" s="564"/>
      <c r="AX198" s="564"/>
      <c r="AY198" s="564"/>
      <c r="AZ198" s="564"/>
      <c r="BA198" s="564"/>
      <c r="BB198" s="564"/>
      <c r="BC198" s="564"/>
      <c r="BD198" s="564"/>
      <c r="BE198" s="564"/>
      <c r="BF198" s="564"/>
      <c r="BG198" s="564"/>
      <c r="BH198" s="564"/>
      <c r="BI198" s="564"/>
      <c r="BJ198" s="564"/>
      <c r="BK198" s="564"/>
      <c r="BL198" s="564"/>
      <c r="BM198" s="564"/>
      <c r="BN198" s="185"/>
      <c r="BO198" s="564"/>
      <c r="BP198" s="564"/>
      <c r="BQ198" s="564"/>
      <c r="BR198" s="564"/>
      <c r="BS198" s="564"/>
      <c r="BT198" s="564"/>
      <c r="BU198" s="564"/>
      <c r="BV198" s="564"/>
      <c r="BW198" s="564"/>
      <c r="BX198" s="564"/>
      <c r="BY198" s="564"/>
      <c r="BZ198" s="564"/>
      <c r="CA198" s="564"/>
      <c r="CB198" s="564"/>
      <c r="CC198" s="564"/>
      <c r="CD198" s="564"/>
      <c r="CE198" s="564"/>
      <c r="CF198" s="564"/>
      <c r="CG198" s="564"/>
      <c r="CH198" s="564"/>
      <c r="CI198" s="185"/>
      <c r="CJ198" s="124"/>
      <c r="CK198" s="124"/>
      <c r="CL198" s="124"/>
      <c r="CM198" s="124"/>
      <c r="CN198" s="124"/>
      <c r="CO198" s="177"/>
      <c r="CP198" s="119"/>
      <c r="CQ198" s="119"/>
      <c r="CR198" s="186"/>
      <c r="CS198" s="186"/>
      <c r="CT198" s="186"/>
      <c r="CU198" s="186"/>
      <c r="CV198" s="186"/>
      <c r="CW198" s="119"/>
      <c r="CX198" s="124" t="str">
        <f t="shared" si="850"/>
        <v/>
      </c>
      <c r="CY198" s="124" t="str">
        <f t="shared" si="851"/>
        <v/>
      </c>
      <c r="CZ198" s="124" t="str">
        <f t="shared" si="852"/>
        <v/>
      </c>
      <c r="DA198" s="124" t="str">
        <f t="shared" si="853"/>
        <v/>
      </c>
      <c r="DB198" s="209" t="str">
        <f t="shared" si="854"/>
        <v/>
      </c>
      <c r="DC198" s="124" t="str">
        <f t="shared" si="855"/>
        <v/>
      </c>
      <c r="DD198" s="124" t="str">
        <f t="shared" si="856"/>
        <v/>
      </c>
      <c r="DE198" s="124" t="str">
        <f t="shared" si="857"/>
        <v/>
      </c>
      <c r="DF198" s="124" t="str">
        <f t="shared" si="858"/>
        <v/>
      </c>
      <c r="DG198" s="209" t="str">
        <f t="shared" si="859"/>
        <v/>
      </c>
      <c r="DH198" s="209" t="str">
        <f t="shared" si="860"/>
        <v/>
      </c>
      <c r="DI198" s="209" t="str">
        <f t="shared" si="861"/>
        <v/>
      </c>
      <c r="DJ198" s="209" t="str">
        <f t="shared" si="862"/>
        <v/>
      </c>
    </row>
    <row r="199" spans="1:114" s="7" customFormat="1" x14ac:dyDescent="0.2">
      <c r="A199" s="282" t="s">
        <v>317</v>
      </c>
      <c r="B199" s="119" t="s">
        <v>370</v>
      </c>
      <c r="C199" s="119"/>
      <c r="D199" s="119"/>
      <c r="E199" s="119"/>
      <c r="F199" s="564">
        <f t="shared" ref="F199:AK199" si="884">F491</f>
        <v>2083.3333333333335</v>
      </c>
      <c r="G199" s="564">
        <f t="shared" si="884"/>
        <v>2083.3333333333335</v>
      </c>
      <c r="H199" s="564">
        <f t="shared" si="884"/>
        <v>2083.3333333333335</v>
      </c>
      <c r="I199" s="564">
        <f t="shared" si="884"/>
        <v>4583.3333333333339</v>
      </c>
      <c r="J199" s="564">
        <f t="shared" si="884"/>
        <v>7083.3333333333339</v>
      </c>
      <c r="K199" s="564">
        <f t="shared" si="884"/>
        <v>8333.3333333333339</v>
      </c>
      <c r="L199" s="564">
        <f t="shared" si="884"/>
        <v>8333.3333333333339</v>
      </c>
      <c r="M199" s="564">
        <f t="shared" si="884"/>
        <v>8333.3333333333339</v>
      </c>
      <c r="N199" s="564">
        <f t="shared" si="884"/>
        <v>8333.3333333333339</v>
      </c>
      <c r="O199" s="564">
        <f t="shared" si="884"/>
        <v>8333.3333333333339</v>
      </c>
      <c r="P199" s="564">
        <f t="shared" si="884"/>
        <v>8333.3333333333339</v>
      </c>
      <c r="Q199" s="564">
        <f t="shared" si="884"/>
        <v>8333.3333333333339</v>
      </c>
      <c r="R199" s="564">
        <f t="shared" si="884"/>
        <v>16083.333333333334</v>
      </c>
      <c r="S199" s="564">
        <f t="shared" si="884"/>
        <v>16083.333333333334</v>
      </c>
      <c r="T199" s="564">
        <f t="shared" si="884"/>
        <v>16083.333333333334</v>
      </c>
      <c r="U199" s="564">
        <f t="shared" si="884"/>
        <v>16083.333333333334</v>
      </c>
      <c r="V199" s="564">
        <f t="shared" si="884"/>
        <v>16083.333333333334</v>
      </c>
      <c r="W199" s="564">
        <f t="shared" si="884"/>
        <v>16083.333333333334</v>
      </c>
      <c r="X199" s="564">
        <f t="shared" si="884"/>
        <v>16083.333333333334</v>
      </c>
      <c r="Y199" s="564">
        <f t="shared" si="884"/>
        <v>16083.333333333334</v>
      </c>
      <c r="Z199" s="564">
        <f t="shared" si="884"/>
        <v>16083.333333333334</v>
      </c>
      <c r="AA199" s="564">
        <f t="shared" si="884"/>
        <v>16083.333333333334</v>
      </c>
      <c r="AB199" s="564">
        <f t="shared" si="884"/>
        <v>16083.333333333334</v>
      </c>
      <c r="AC199" s="564">
        <f t="shared" si="884"/>
        <v>16083.333333333334</v>
      </c>
      <c r="AD199" s="564">
        <f t="shared" si="884"/>
        <v>24691.666666666668</v>
      </c>
      <c r="AE199" s="564">
        <f t="shared" si="884"/>
        <v>24691.666666666668</v>
      </c>
      <c r="AF199" s="564">
        <f t="shared" si="884"/>
        <v>24691.666666666668</v>
      </c>
      <c r="AG199" s="564">
        <f t="shared" si="884"/>
        <v>24691.666666666668</v>
      </c>
      <c r="AH199" s="564">
        <f t="shared" si="884"/>
        <v>24691.666666666668</v>
      </c>
      <c r="AI199" s="564">
        <f t="shared" si="884"/>
        <v>24691.666666666668</v>
      </c>
      <c r="AJ199" s="564">
        <f t="shared" si="884"/>
        <v>24691.666666666668</v>
      </c>
      <c r="AK199" s="564">
        <f t="shared" si="884"/>
        <v>24691.666666666668</v>
      </c>
      <c r="AL199" s="564">
        <f t="shared" ref="AL199:BM199" si="885">AL491</f>
        <v>24691.666666666668</v>
      </c>
      <c r="AM199" s="564">
        <f t="shared" si="885"/>
        <v>24691.666666666668</v>
      </c>
      <c r="AN199" s="564">
        <f t="shared" si="885"/>
        <v>24691.666666666668</v>
      </c>
      <c r="AO199" s="564">
        <f t="shared" si="885"/>
        <v>24691.666666666668</v>
      </c>
      <c r="AP199" s="564">
        <f t="shared" si="885"/>
        <v>28972.500000000004</v>
      </c>
      <c r="AQ199" s="564">
        <f t="shared" si="885"/>
        <v>28972.500000000004</v>
      </c>
      <c r="AR199" s="564">
        <f t="shared" si="885"/>
        <v>28972.500000000004</v>
      </c>
      <c r="AS199" s="564">
        <f t="shared" si="885"/>
        <v>28972.500000000004</v>
      </c>
      <c r="AT199" s="564">
        <f t="shared" si="885"/>
        <v>28972.500000000004</v>
      </c>
      <c r="AU199" s="564">
        <f t="shared" si="885"/>
        <v>28972.500000000004</v>
      </c>
      <c r="AV199" s="564">
        <f t="shared" si="885"/>
        <v>28972.500000000004</v>
      </c>
      <c r="AW199" s="564">
        <f t="shared" si="885"/>
        <v>28972.500000000004</v>
      </c>
      <c r="AX199" s="564">
        <f t="shared" si="885"/>
        <v>28972.500000000004</v>
      </c>
      <c r="AY199" s="564">
        <f t="shared" si="885"/>
        <v>28972.500000000004</v>
      </c>
      <c r="AZ199" s="564">
        <f t="shared" si="885"/>
        <v>28972.500000000004</v>
      </c>
      <c r="BA199" s="564">
        <f t="shared" si="885"/>
        <v>28972.500000000004</v>
      </c>
      <c r="BB199" s="564">
        <f t="shared" si="885"/>
        <v>31635.850000000006</v>
      </c>
      <c r="BC199" s="564">
        <f t="shared" si="885"/>
        <v>31635.850000000006</v>
      </c>
      <c r="BD199" s="564">
        <f t="shared" si="885"/>
        <v>31635.850000000006</v>
      </c>
      <c r="BE199" s="564">
        <f t="shared" si="885"/>
        <v>31635.850000000006</v>
      </c>
      <c r="BF199" s="564">
        <f t="shared" si="885"/>
        <v>31635.850000000006</v>
      </c>
      <c r="BG199" s="564">
        <f t="shared" si="885"/>
        <v>31635.850000000006</v>
      </c>
      <c r="BH199" s="564">
        <f t="shared" si="885"/>
        <v>31635.850000000006</v>
      </c>
      <c r="BI199" s="564">
        <f t="shared" si="885"/>
        <v>31635.850000000006</v>
      </c>
      <c r="BJ199" s="564">
        <f t="shared" si="885"/>
        <v>31635.850000000006</v>
      </c>
      <c r="BK199" s="564">
        <f t="shared" si="885"/>
        <v>31635.850000000006</v>
      </c>
      <c r="BL199" s="564">
        <f t="shared" si="885"/>
        <v>31635.850000000006</v>
      </c>
      <c r="BM199" s="564">
        <f t="shared" si="885"/>
        <v>31635.850000000006</v>
      </c>
      <c r="BN199" s="185"/>
      <c r="BO199" s="564">
        <f t="shared" ref="BO199:BO208" si="886">SUM(F199:H199)</f>
        <v>6250</v>
      </c>
      <c r="BP199" s="564">
        <f t="shared" ref="BP199:BP208" si="887">SUM(I199:K199)</f>
        <v>20000</v>
      </c>
      <c r="BQ199" s="564">
        <f t="shared" ref="BQ199:BQ208" si="888">SUM(L199:N199)</f>
        <v>25000</v>
      </c>
      <c r="BR199" s="564">
        <f t="shared" ref="BR199:BR208" si="889">SUM(O199:Q199)</f>
        <v>25000</v>
      </c>
      <c r="BS199" s="564">
        <f t="shared" ref="BS199:BS208" si="890">SUM(R199:T199)</f>
        <v>48250</v>
      </c>
      <c r="BT199" s="564">
        <f t="shared" ref="BT199:BT208" si="891">SUM(U199:W199)</f>
        <v>48250</v>
      </c>
      <c r="BU199" s="564">
        <f t="shared" ref="BU199:BU208" si="892">SUM(X199:Z199)</f>
        <v>48250</v>
      </c>
      <c r="BV199" s="564">
        <f t="shared" ref="BV199:BV208" si="893">SUM(AA199:AC199)</f>
        <v>48250</v>
      </c>
      <c r="BW199" s="564">
        <f t="shared" ref="BW199:BW208" si="894">SUM(AD199:AF199)</f>
        <v>74075</v>
      </c>
      <c r="BX199" s="564">
        <f t="shared" ref="BX199:BX208" si="895">SUM(AG199:AI199)</f>
        <v>74075</v>
      </c>
      <c r="BY199" s="564">
        <f t="shared" ref="BY199:BY208" si="896">SUM(AJ199:AL199)</f>
        <v>74075</v>
      </c>
      <c r="BZ199" s="564">
        <f t="shared" ref="BZ199:BZ208" si="897">SUM(AM199:AO199)</f>
        <v>74075</v>
      </c>
      <c r="CA199" s="564">
        <f t="shared" ref="CA199:CA208" si="898">SUM(AP199:AR199)</f>
        <v>86917.500000000015</v>
      </c>
      <c r="CB199" s="564">
        <f t="shared" ref="CB199:CB208" si="899">SUM(AS199:AU199)</f>
        <v>86917.500000000015</v>
      </c>
      <c r="CC199" s="564">
        <f t="shared" ref="CC199:CC208" si="900">SUM(AV199:AX199)</f>
        <v>86917.500000000015</v>
      </c>
      <c r="CD199" s="564">
        <f t="shared" ref="CD199:CD208" si="901">SUM(AY199:BA199)</f>
        <v>86917.500000000015</v>
      </c>
      <c r="CE199" s="564">
        <f t="shared" ref="CE199:CE208" si="902">SUM(BB199:BD199)</f>
        <v>94907.550000000017</v>
      </c>
      <c r="CF199" s="564">
        <f t="shared" ref="CF199:CF208" si="903">SUM(BE199:BG199)</f>
        <v>94907.550000000017</v>
      </c>
      <c r="CG199" s="564">
        <f t="shared" ref="CG199:CG208" si="904">SUM(BH199:BJ199)</f>
        <v>94907.550000000017</v>
      </c>
      <c r="CH199" s="564">
        <f t="shared" ref="CH199:CH208" si="905">SUM(BK199:BM199)</f>
        <v>94907.550000000017</v>
      </c>
      <c r="CI199" s="185"/>
      <c r="CJ199" s="124">
        <f t="shared" ref="CJ199:CJ207" si="906">SUM(BO199:BR199)</f>
        <v>76250</v>
      </c>
      <c r="CK199" s="124">
        <f t="shared" ref="CK199:CK207" si="907">SUM(BS199:BV199)</f>
        <v>193000</v>
      </c>
      <c r="CL199" s="124">
        <f t="shared" ref="CL199:CL207" si="908">SUM(BW199:BZ199)</f>
        <v>296300</v>
      </c>
      <c r="CM199" s="124">
        <f t="shared" ref="CM199:CM207" si="909">SUM(CA199:CD199)</f>
        <v>347670.00000000006</v>
      </c>
      <c r="CN199" s="124">
        <f t="shared" ref="CN199:CN207" si="910">SUM(CE199:CH199)</f>
        <v>379630.20000000007</v>
      </c>
      <c r="CO199" s="177"/>
      <c r="CP199" s="124"/>
      <c r="CQ199" s="119"/>
      <c r="CR199" s="186">
        <f t="shared" si="864"/>
        <v>1292850.2000000009</v>
      </c>
      <c r="CS199" s="186">
        <f t="shared" si="865"/>
        <v>1292850.2000000002</v>
      </c>
      <c r="CT199" s="186">
        <f t="shared" si="866"/>
        <v>1292850.2000000002</v>
      </c>
      <c r="CU199" s="186">
        <f t="shared" si="867"/>
        <v>0</v>
      </c>
      <c r="CV199" s="186">
        <f t="shared" si="868"/>
        <v>0</v>
      </c>
      <c r="CW199" s="119"/>
      <c r="CX199" s="124">
        <f t="shared" si="850"/>
        <v>6250</v>
      </c>
      <c r="CY199" s="124">
        <f t="shared" si="851"/>
        <v>20000</v>
      </c>
      <c r="CZ199" s="124">
        <f t="shared" si="852"/>
        <v>25000</v>
      </c>
      <c r="DA199" s="124">
        <f t="shared" si="853"/>
        <v>25000</v>
      </c>
      <c r="DB199" s="209">
        <f t="shared" si="854"/>
        <v>76250</v>
      </c>
      <c r="DC199" s="124">
        <f t="shared" si="855"/>
        <v>48250</v>
      </c>
      <c r="DD199" s="124">
        <f t="shared" si="856"/>
        <v>48250</v>
      </c>
      <c r="DE199" s="124">
        <f t="shared" si="857"/>
        <v>48250</v>
      </c>
      <c r="DF199" s="124">
        <f t="shared" si="858"/>
        <v>48250</v>
      </c>
      <c r="DG199" s="209">
        <f t="shared" si="859"/>
        <v>193000</v>
      </c>
      <c r="DH199" s="209">
        <f t="shared" si="860"/>
        <v>296300</v>
      </c>
      <c r="DI199" s="209">
        <f t="shared" si="861"/>
        <v>347670.00000000006</v>
      </c>
      <c r="DJ199" s="209">
        <f t="shared" si="862"/>
        <v>379630.20000000007</v>
      </c>
    </row>
    <row r="200" spans="1:114" s="7" customFormat="1" x14ac:dyDescent="0.2">
      <c r="A200" s="282" t="s">
        <v>318</v>
      </c>
      <c r="B200" s="119" t="s">
        <v>370</v>
      </c>
      <c r="C200" s="119"/>
      <c r="D200" s="119"/>
      <c r="E200" s="119"/>
      <c r="F200" s="568">
        <v>0</v>
      </c>
      <c r="G200" s="568">
        <v>0</v>
      </c>
      <c r="H200" s="568">
        <f>SUM(F199:H199)*Assumptions!$B$166</f>
        <v>0</v>
      </c>
      <c r="I200" s="568">
        <v>0</v>
      </c>
      <c r="J200" s="568">
        <v>0</v>
      </c>
      <c r="K200" s="568">
        <f>SUM(I199:K199)*Assumptions!$B$166</f>
        <v>0</v>
      </c>
      <c r="L200" s="568">
        <v>0</v>
      </c>
      <c r="M200" s="568">
        <v>0</v>
      </c>
      <c r="N200" s="568">
        <f>SUM(L199:N199)*Assumptions!$B$166</f>
        <v>0</v>
      </c>
      <c r="O200" s="568">
        <v>0</v>
      </c>
      <c r="P200" s="568">
        <v>0</v>
      </c>
      <c r="Q200" s="568">
        <f>SUM(O199:Q199)*Assumptions!$B$166</f>
        <v>0</v>
      </c>
      <c r="R200" s="568">
        <v>0</v>
      </c>
      <c r="S200" s="568">
        <v>0</v>
      </c>
      <c r="T200" s="568">
        <f>SUM(R199:T199)*Assumptions!$C$166</f>
        <v>0</v>
      </c>
      <c r="U200" s="568">
        <v>0</v>
      </c>
      <c r="V200" s="568">
        <v>0</v>
      </c>
      <c r="W200" s="568">
        <f>SUM(U199:W199)*Assumptions!$C$166</f>
        <v>0</v>
      </c>
      <c r="X200" s="568">
        <v>0</v>
      </c>
      <c r="Y200" s="568">
        <v>0</v>
      </c>
      <c r="Z200" s="568">
        <f>SUM(X199:Z199)*Assumptions!$C$166</f>
        <v>0</v>
      </c>
      <c r="AA200" s="568">
        <v>0</v>
      </c>
      <c r="AB200" s="568">
        <v>0</v>
      </c>
      <c r="AC200" s="568">
        <f>SUM(AA199:AC199)*Assumptions!$C$166</f>
        <v>0</v>
      </c>
      <c r="AD200" s="568">
        <v>0</v>
      </c>
      <c r="AE200" s="568">
        <v>0</v>
      </c>
      <c r="AF200" s="568">
        <f>SUM(AD199:AF199)*Assumptions!$D$166</f>
        <v>7407.5</v>
      </c>
      <c r="AG200" s="568">
        <v>0</v>
      </c>
      <c r="AH200" s="568">
        <v>0</v>
      </c>
      <c r="AI200" s="568">
        <f>SUM(AG199:AI199)*Assumptions!$D$166</f>
        <v>7407.5</v>
      </c>
      <c r="AJ200" s="568">
        <v>0</v>
      </c>
      <c r="AK200" s="568">
        <v>0</v>
      </c>
      <c r="AL200" s="568">
        <f>SUM(AJ199:AL199)*Assumptions!$D$166</f>
        <v>7407.5</v>
      </c>
      <c r="AM200" s="568">
        <v>0</v>
      </c>
      <c r="AN200" s="568">
        <v>0</v>
      </c>
      <c r="AO200" s="568">
        <f>SUM(AM199:AO199)*Assumptions!$D$166</f>
        <v>7407.5</v>
      </c>
      <c r="AP200" s="568">
        <v>0</v>
      </c>
      <c r="AQ200" s="568">
        <v>0</v>
      </c>
      <c r="AR200" s="568">
        <f>SUM(AP199:AR199)*Assumptions!$E$166</f>
        <v>13037.625000000002</v>
      </c>
      <c r="AS200" s="568">
        <v>0</v>
      </c>
      <c r="AT200" s="568">
        <v>0</v>
      </c>
      <c r="AU200" s="568">
        <f>SUM(AS199:AU199)*Assumptions!$E$166</f>
        <v>13037.625000000002</v>
      </c>
      <c r="AV200" s="568">
        <v>0</v>
      </c>
      <c r="AW200" s="568">
        <v>0</v>
      </c>
      <c r="AX200" s="568">
        <f>SUM(AV199:AX199)*Assumptions!$E$166</f>
        <v>13037.625000000002</v>
      </c>
      <c r="AY200" s="568">
        <v>0</v>
      </c>
      <c r="AZ200" s="568">
        <v>0</v>
      </c>
      <c r="BA200" s="568">
        <f>SUM(AY199:BA199)*Assumptions!$E$166</f>
        <v>13037.625000000002</v>
      </c>
      <c r="BB200" s="568">
        <v>0</v>
      </c>
      <c r="BC200" s="568">
        <v>0</v>
      </c>
      <c r="BD200" s="568">
        <f>SUM(BB199:BD199)*Assumptions!$F$166</f>
        <v>14236.132500000002</v>
      </c>
      <c r="BE200" s="568">
        <v>0</v>
      </c>
      <c r="BF200" s="568">
        <v>0</v>
      </c>
      <c r="BG200" s="568">
        <f>SUM(BE199:BG199)*Assumptions!$F$166</f>
        <v>14236.132500000002</v>
      </c>
      <c r="BH200" s="568">
        <v>0</v>
      </c>
      <c r="BI200" s="568">
        <v>0</v>
      </c>
      <c r="BJ200" s="568">
        <f>SUM(BH199:BJ199)*Assumptions!$F$166</f>
        <v>14236.132500000002</v>
      </c>
      <c r="BK200" s="568">
        <v>0</v>
      </c>
      <c r="BL200" s="568">
        <v>0</v>
      </c>
      <c r="BM200" s="568">
        <f>SUM(BK199:BM199)*Assumptions!$F$166</f>
        <v>14236.132500000002</v>
      </c>
      <c r="BN200" s="185"/>
      <c r="BO200" s="568">
        <f t="shared" si="886"/>
        <v>0</v>
      </c>
      <c r="BP200" s="568">
        <f t="shared" si="887"/>
        <v>0</v>
      </c>
      <c r="BQ200" s="568">
        <f t="shared" si="888"/>
        <v>0</v>
      </c>
      <c r="BR200" s="568">
        <f t="shared" si="889"/>
        <v>0</v>
      </c>
      <c r="BS200" s="568">
        <f t="shared" si="890"/>
        <v>0</v>
      </c>
      <c r="BT200" s="568">
        <f t="shared" si="891"/>
        <v>0</v>
      </c>
      <c r="BU200" s="568">
        <f t="shared" si="892"/>
        <v>0</v>
      </c>
      <c r="BV200" s="568">
        <f t="shared" si="893"/>
        <v>0</v>
      </c>
      <c r="BW200" s="568">
        <f t="shared" si="894"/>
        <v>7407.5</v>
      </c>
      <c r="BX200" s="568">
        <f t="shared" si="895"/>
        <v>7407.5</v>
      </c>
      <c r="BY200" s="568">
        <f t="shared" si="896"/>
        <v>7407.5</v>
      </c>
      <c r="BZ200" s="568">
        <f t="shared" si="897"/>
        <v>7407.5</v>
      </c>
      <c r="CA200" s="568">
        <f t="shared" si="898"/>
        <v>13037.625000000002</v>
      </c>
      <c r="CB200" s="568">
        <f t="shared" si="899"/>
        <v>13037.625000000002</v>
      </c>
      <c r="CC200" s="568">
        <f t="shared" si="900"/>
        <v>13037.625000000002</v>
      </c>
      <c r="CD200" s="568">
        <f t="shared" si="901"/>
        <v>13037.625000000002</v>
      </c>
      <c r="CE200" s="568">
        <f t="shared" si="902"/>
        <v>14236.132500000002</v>
      </c>
      <c r="CF200" s="568">
        <f t="shared" si="903"/>
        <v>14236.132500000002</v>
      </c>
      <c r="CG200" s="568">
        <f t="shared" si="904"/>
        <v>14236.132500000002</v>
      </c>
      <c r="CH200" s="568">
        <f t="shared" si="905"/>
        <v>14236.132500000002</v>
      </c>
      <c r="CI200" s="185"/>
      <c r="CJ200" s="208">
        <f t="shared" si="906"/>
        <v>0</v>
      </c>
      <c r="CK200" s="208">
        <f t="shared" si="907"/>
        <v>0</v>
      </c>
      <c r="CL200" s="208">
        <f t="shared" si="908"/>
        <v>29630</v>
      </c>
      <c r="CM200" s="208">
        <f t="shared" si="909"/>
        <v>52150.500000000007</v>
      </c>
      <c r="CN200" s="208">
        <f t="shared" si="910"/>
        <v>56944.530000000006</v>
      </c>
      <c r="CO200" s="177"/>
      <c r="CP200" s="124"/>
      <c r="CQ200" s="119"/>
      <c r="CR200" s="186">
        <f t="shared" si="864"/>
        <v>138725.03000000003</v>
      </c>
      <c r="CS200" s="186">
        <f t="shared" si="865"/>
        <v>138725.03000000003</v>
      </c>
      <c r="CT200" s="186">
        <f t="shared" si="866"/>
        <v>138725.03</v>
      </c>
      <c r="CU200" s="186">
        <f t="shared" si="867"/>
        <v>0</v>
      </c>
      <c r="CV200" s="186">
        <f t="shared" si="868"/>
        <v>0</v>
      </c>
      <c r="CW200" s="119"/>
      <c r="CX200" s="208">
        <f t="shared" si="850"/>
        <v>0</v>
      </c>
      <c r="CY200" s="208">
        <f t="shared" si="851"/>
        <v>0</v>
      </c>
      <c r="CZ200" s="208">
        <f t="shared" si="852"/>
        <v>0</v>
      </c>
      <c r="DA200" s="208">
        <f t="shared" si="853"/>
        <v>0</v>
      </c>
      <c r="DB200" s="209">
        <f t="shared" si="854"/>
        <v>0</v>
      </c>
      <c r="DC200" s="208">
        <f t="shared" si="855"/>
        <v>0</v>
      </c>
      <c r="DD200" s="208">
        <f t="shared" si="856"/>
        <v>0</v>
      </c>
      <c r="DE200" s="208">
        <f t="shared" si="857"/>
        <v>0</v>
      </c>
      <c r="DF200" s="208">
        <f t="shared" si="858"/>
        <v>0</v>
      </c>
      <c r="DG200" s="209">
        <f t="shared" si="859"/>
        <v>0</v>
      </c>
      <c r="DH200" s="209">
        <f t="shared" si="860"/>
        <v>29630</v>
      </c>
      <c r="DI200" s="209">
        <f t="shared" si="861"/>
        <v>52150.500000000007</v>
      </c>
      <c r="DJ200" s="209">
        <f t="shared" si="862"/>
        <v>56944.530000000006</v>
      </c>
    </row>
    <row r="201" spans="1:114" s="7" customFormat="1" x14ac:dyDescent="0.2">
      <c r="A201" s="282" t="s">
        <v>287</v>
      </c>
      <c r="B201" s="119" t="s">
        <v>370</v>
      </c>
      <c r="C201" s="119"/>
      <c r="D201" s="119"/>
      <c r="E201" s="119"/>
      <c r="F201" s="568">
        <f>SUM(F199:F200)*Assumptions!$B$171</f>
        <v>375</v>
      </c>
      <c r="G201" s="568">
        <f>SUM(G199:G200)*Assumptions!$B$171</f>
        <v>375</v>
      </c>
      <c r="H201" s="568">
        <f>SUM(H199:H200)*Assumptions!$B$171</f>
        <v>375</v>
      </c>
      <c r="I201" s="568">
        <f>SUM(I199:I200)*Assumptions!$B$171</f>
        <v>825.00000000000011</v>
      </c>
      <c r="J201" s="568">
        <f>SUM(J199:J200)*Assumptions!$B$171</f>
        <v>1275</v>
      </c>
      <c r="K201" s="568">
        <f>SUM(K199:K200)*Assumptions!$B$171</f>
        <v>1500</v>
      </c>
      <c r="L201" s="568">
        <f>SUM(L199:L200)*Assumptions!$B$171</f>
        <v>1500</v>
      </c>
      <c r="M201" s="568">
        <f>SUM(M199:M200)*Assumptions!$B$171</f>
        <v>1500</v>
      </c>
      <c r="N201" s="568">
        <f>SUM(N199:N200)*Assumptions!$B$171</f>
        <v>1500</v>
      </c>
      <c r="O201" s="568">
        <f>SUM(O199:O200)*Assumptions!$B$171</f>
        <v>1500</v>
      </c>
      <c r="P201" s="568">
        <f>SUM(P199:P200)*Assumptions!$B$171</f>
        <v>1500</v>
      </c>
      <c r="Q201" s="568">
        <f>SUM(Q199:Q200)*Assumptions!$B$171</f>
        <v>1500</v>
      </c>
      <c r="R201" s="568">
        <f>SUM(R199:R200)*Assumptions!$B$171</f>
        <v>2895</v>
      </c>
      <c r="S201" s="568">
        <f>SUM(S199:S200)*Assumptions!$B$171</f>
        <v>2895</v>
      </c>
      <c r="T201" s="568">
        <f>SUM(T199:T200)*Assumptions!$B$171</f>
        <v>2895</v>
      </c>
      <c r="U201" s="568">
        <f>SUM(U199:U200)*Assumptions!$B$171</f>
        <v>2895</v>
      </c>
      <c r="V201" s="568">
        <f>SUM(V199:V200)*Assumptions!$B$171</f>
        <v>2895</v>
      </c>
      <c r="W201" s="568">
        <f>SUM(W199:W200)*Assumptions!$B$171</f>
        <v>2895</v>
      </c>
      <c r="X201" s="568">
        <f>SUM(X199:X200)*Assumptions!$B$171</f>
        <v>2895</v>
      </c>
      <c r="Y201" s="568">
        <f>SUM(Y199:Y200)*Assumptions!$B$171</f>
        <v>2895</v>
      </c>
      <c r="Z201" s="568">
        <f>SUM(Z199:Z200)*Assumptions!$B$171</f>
        <v>2895</v>
      </c>
      <c r="AA201" s="568">
        <f>SUM(AA199:AA200)*Assumptions!$B$171</f>
        <v>2895</v>
      </c>
      <c r="AB201" s="568">
        <f>SUM(AB199:AB200)*Assumptions!$B$171</f>
        <v>2895</v>
      </c>
      <c r="AC201" s="568">
        <f>SUM(AC199:AC200)*Assumptions!$B$171</f>
        <v>2895</v>
      </c>
      <c r="AD201" s="568">
        <f>SUM(AD199:AD200)*Assumptions!$B$171</f>
        <v>4444.5</v>
      </c>
      <c r="AE201" s="568">
        <f>SUM(AE199:AE200)*Assumptions!$B$171</f>
        <v>4444.5</v>
      </c>
      <c r="AF201" s="568">
        <f>SUM(AF199:AF200)*Assumptions!$B$171</f>
        <v>5777.85</v>
      </c>
      <c r="AG201" s="568">
        <f>SUM(AG199:AG200)*Assumptions!$B$171</f>
        <v>4444.5</v>
      </c>
      <c r="AH201" s="568">
        <f>SUM(AH199:AH200)*Assumptions!$B$171</f>
        <v>4444.5</v>
      </c>
      <c r="AI201" s="568">
        <f>SUM(AI199:AI200)*Assumptions!$B$171</f>
        <v>5777.85</v>
      </c>
      <c r="AJ201" s="568">
        <f>SUM(AJ199:AJ200)*Assumptions!$B$171</f>
        <v>4444.5</v>
      </c>
      <c r="AK201" s="568">
        <f>SUM(AK199:AK200)*Assumptions!$B$171</f>
        <v>4444.5</v>
      </c>
      <c r="AL201" s="568">
        <f>SUM(AL199:AL200)*Assumptions!$B$171</f>
        <v>5777.85</v>
      </c>
      <c r="AM201" s="568">
        <f>SUM(AM199:AM200)*Assumptions!$B$171</f>
        <v>4444.5</v>
      </c>
      <c r="AN201" s="568">
        <f>SUM(AN199:AN200)*Assumptions!$B$171</f>
        <v>4444.5</v>
      </c>
      <c r="AO201" s="568">
        <f>SUM(AO199:AO200)*Assumptions!$B$171</f>
        <v>5777.85</v>
      </c>
      <c r="AP201" s="568">
        <f>SUM(AP199:AP200)*Assumptions!$B$171</f>
        <v>5215.05</v>
      </c>
      <c r="AQ201" s="568">
        <f>SUM(AQ199:AQ200)*Assumptions!$B$171</f>
        <v>5215.05</v>
      </c>
      <c r="AR201" s="568">
        <f>SUM(AR199:AR200)*Assumptions!$B$171</f>
        <v>7561.8225000000011</v>
      </c>
      <c r="AS201" s="568">
        <f>SUM(AS199:AS200)*Assumptions!$B$171</f>
        <v>5215.05</v>
      </c>
      <c r="AT201" s="568">
        <f>SUM(AT199:AT200)*Assumptions!$B$171</f>
        <v>5215.05</v>
      </c>
      <c r="AU201" s="568">
        <f>SUM(AU199:AU200)*Assumptions!$B$171</f>
        <v>7561.8225000000011</v>
      </c>
      <c r="AV201" s="568">
        <f>SUM(AV199:AV200)*Assumptions!$B$171</f>
        <v>5215.05</v>
      </c>
      <c r="AW201" s="568">
        <f>SUM(AW199:AW200)*Assumptions!$B$171</f>
        <v>5215.05</v>
      </c>
      <c r="AX201" s="568">
        <f>SUM(AX199:AX200)*Assumptions!$B$171</f>
        <v>7561.8225000000011</v>
      </c>
      <c r="AY201" s="568">
        <f>SUM(AY199:AY200)*Assumptions!$B$171</f>
        <v>5215.05</v>
      </c>
      <c r="AZ201" s="568">
        <f>SUM(AZ199:AZ200)*Assumptions!$B$171</f>
        <v>5215.05</v>
      </c>
      <c r="BA201" s="568">
        <f>SUM(BA199:BA200)*Assumptions!$B$171</f>
        <v>7561.8225000000011</v>
      </c>
      <c r="BB201" s="568">
        <f>SUM(BB199:BB200)*Assumptions!$B$171</f>
        <v>5694.4530000000004</v>
      </c>
      <c r="BC201" s="568">
        <f>SUM(BC199:BC200)*Assumptions!$B$171</f>
        <v>5694.4530000000004</v>
      </c>
      <c r="BD201" s="568">
        <f>SUM(BD199:BD200)*Assumptions!$B$171</f>
        <v>8256.9568500000005</v>
      </c>
      <c r="BE201" s="568">
        <f>SUM(BE199:BE200)*Assumptions!$B$171</f>
        <v>5694.4530000000004</v>
      </c>
      <c r="BF201" s="568">
        <f>SUM(BF199:BF200)*Assumptions!$B$171</f>
        <v>5694.4530000000004</v>
      </c>
      <c r="BG201" s="568">
        <f>SUM(BG199:BG200)*Assumptions!$B$171</f>
        <v>8256.9568500000005</v>
      </c>
      <c r="BH201" s="568">
        <f>SUM(BH199:BH200)*Assumptions!$B$171</f>
        <v>5694.4530000000004</v>
      </c>
      <c r="BI201" s="568">
        <f>SUM(BI199:BI200)*Assumptions!$B$171</f>
        <v>5694.4530000000004</v>
      </c>
      <c r="BJ201" s="568">
        <f>SUM(BJ199:BJ200)*Assumptions!$B$171</f>
        <v>8256.9568500000005</v>
      </c>
      <c r="BK201" s="568">
        <f>SUM(BK199:BK200)*Assumptions!$B$171</f>
        <v>5694.4530000000004</v>
      </c>
      <c r="BL201" s="568">
        <f>SUM(BL199:BL200)*Assumptions!$B$171</f>
        <v>5694.4530000000004</v>
      </c>
      <c r="BM201" s="568">
        <f>SUM(BM199:BM200)*Assumptions!$B$171</f>
        <v>8256.9568500000005</v>
      </c>
      <c r="BN201" s="185"/>
      <c r="BO201" s="564">
        <f t="shared" si="886"/>
        <v>1125</v>
      </c>
      <c r="BP201" s="564">
        <f t="shared" si="887"/>
        <v>3600</v>
      </c>
      <c r="BQ201" s="564">
        <f t="shared" si="888"/>
        <v>4500</v>
      </c>
      <c r="BR201" s="564">
        <f t="shared" si="889"/>
        <v>4500</v>
      </c>
      <c r="BS201" s="564">
        <f t="shared" si="890"/>
        <v>8685</v>
      </c>
      <c r="BT201" s="564">
        <f t="shared" si="891"/>
        <v>8685</v>
      </c>
      <c r="BU201" s="564">
        <f t="shared" si="892"/>
        <v>8685</v>
      </c>
      <c r="BV201" s="564">
        <f t="shared" si="893"/>
        <v>8685</v>
      </c>
      <c r="BW201" s="564">
        <f t="shared" si="894"/>
        <v>14666.85</v>
      </c>
      <c r="BX201" s="564">
        <f t="shared" si="895"/>
        <v>14666.85</v>
      </c>
      <c r="BY201" s="564">
        <f t="shared" si="896"/>
        <v>14666.85</v>
      </c>
      <c r="BZ201" s="564">
        <f t="shared" si="897"/>
        <v>14666.85</v>
      </c>
      <c r="CA201" s="564">
        <f t="shared" si="898"/>
        <v>17991.922500000001</v>
      </c>
      <c r="CB201" s="564">
        <f t="shared" si="899"/>
        <v>17991.922500000001</v>
      </c>
      <c r="CC201" s="564">
        <f t="shared" si="900"/>
        <v>17991.922500000001</v>
      </c>
      <c r="CD201" s="564">
        <f t="shared" si="901"/>
        <v>17991.922500000001</v>
      </c>
      <c r="CE201" s="564">
        <f t="shared" si="902"/>
        <v>19645.862850000001</v>
      </c>
      <c r="CF201" s="564">
        <f t="shared" si="903"/>
        <v>19645.862850000001</v>
      </c>
      <c r="CG201" s="564">
        <f t="shared" si="904"/>
        <v>19645.862850000001</v>
      </c>
      <c r="CH201" s="564">
        <f t="shared" si="905"/>
        <v>19645.862850000001</v>
      </c>
      <c r="CI201" s="185"/>
      <c r="CJ201" s="124">
        <f t="shared" si="906"/>
        <v>13725</v>
      </c>
      <c r="CK201" s="124">
        <f t="shared" si="907"/>
        <v>34740</v>
      </c>
      <c r="CL201" s="124">
        <f t="shared" si="908"/>
        <v>58667.4</v>
      </c>
      <c r="CM201" s="124">
        <f t="shared" si="909"/>
        <v>71967.69</v>
      </c>
      <c r="CN201" s="124">
        <f t="shared" si="910"/>
        <v>78583.451400000005</v>
      </c>
      <c r="CO201" s="177"/>
      <c r="CP201" s="124"/>
      <c r="CQ201" s="119"/>
      <c r="CR201" s="186">
        <f t="shared" si="864"/>
        <v>257683.54140000002</v>
      </c>
      <c r="CS201" s="186">
        <f t="shared" si="865"/>
        <v>257683.54139999999</v>
      </c>
      <c r="CT201" s="186">
        <f t="shared" si="866"/>
        <v>257683.54139999999</v>
      </c>
      <c r="CU201" s="186">
        <f t="shared" si="867"/>
        <v>0</v>
      </c>
      <c r="CV201" s="186">
        <f t="shared" si="868"/>
        <v>0</v>
      </c>
      <c r="CW201" s="119"/>
      <c r="CX201" s="124">
        <f t="shared" si="850"/>
        <v>1125</v>
      </c>
      <c r="CY201" s="124">
        <f t="shared" si="851"/>
        <v>3600</v>
      </c>
      <c r="CZ201" s="124">
        <f t="shared" si="852"/>
        <v>4500</v>
      </c>
      <c r="DA201" s="124">
        <f t="shared" si="853"/>
        <v>4500</v>
      </c>
      <c r="DB201" s="209">
        <f t="shared" si="854"/>
        <v>13725</v>
      </c>
      <c r="DC201" s="124">
        <f t="shared" si="855"/>
        <v>8685</v>
      </c>
      <c r="DD201" s="124">
        <f t="shared" si="856"/>
        <v>8685</v>
      </c>
      <c r="DE201" s="124">
        <f t="shared" si="857"/>
        <v>8685</v>
      </c>
      <c r="DF201" s="124">
        <f t="shared" si="858"/>
        <v>8685</v>
      </c>
      <c r="DG201" s="209">
        <f t="shared" si="859"/>
        <v>34740</v>
      </c>
      <c r="DH201" s="209">
        <f t="shared" si="860"/>
        <v>58667.4</v>
      </c>
      <c r="DI201" s="209">
        <f t="shared" si="861"/>
        <v>71967.69</v>
      </c>
      <c r="DJ201" s="209">
        <f t="shared" si="862"/>
        <v>78583.451400000005</v>
      </c>
    </row>
    <row r="202" spans="1:114" s="7" customFormat="1" x14ac:dyDescent="0.2">
      <c r="A202" s="282" t="s">
        <v>433</v>
      </c>
      <c r="B202" s="119" t="s">
        <v>370</v>
      </c>
      <c r="C202" s="119"/>
      <c r="D202" s="119"/>
      <c r="E202" s="119"/>
      <c r="F202" s="568">
        <f t="shared" ref="F202:AK202" ca="1" si="911">IF(F199&gt;0,F670,0)</f>
        <v>1488.9583333333333</v>
      </c>
      <c r="G202" s="568">
        <f t="shared" ca="1" si="911"/>
        <v>922.29166666666674</v>
      </c>
      <c r="H202" s="568">
        <f t="shared" ca="1" si="911"/>
        <v>1005.6751738</v>
      </c>
      <c r="I202" s="568">
        <f t="shared" ca="1" si="911"/>
        <v>2098.7035883111112</v>
      </c>
      <c r="J202" s="568">
        <f t="shared" ca="1" si="911"/>
        <v>2392.8681150279999</v>
      </c>
      <c r="K202" s="568">
        <f t="shared" ca="1" si="911"/>
        <v>2322.2000553604444</v>
      </c>
      <c r="L202" s="568">
        <f t="shared" ca="1" si="911"/>
        <v>2157.7931975468359</v>
      </c>
      <c r="M202" s="568">
        <f t="shared" ca="1" si="911"/>
        <v>2257.8553767548865</v>
      </c>
      <c r="N202" s="568">
        <f t="shared" ca="1" si="911"/>
        <v>2375.5084447673526</v>
      </c>
      <c r="O202" s="568">
        <f t="shared" ca="1" si="911"/>
        <v>2495.316726628892</v>
      </c>
      <c r="P202" s="568">
        <f t="shared" ca="1" si="911"/>
        <v>2644.8536105698927</v>
      </c>
      <c r="Q202" s="568">
        <f t="shared" ca="1" si="911"/>
        <v>2833.037677214194</v>
      </c>
      <c r="R202" s="568">
        <f t="shared" ca="1" si="911"/>
        <v>8113.4675713928664</v>
      </c>
      <c r="S202" s="568">
        <f t="shared" ca="1" si="911"/>
        <v>6568.5570307897551</v>
      </c>
      <c r="T202" s="568">
        <f t="shared" ca="1" si="911"/>
        <v>5137.1701706559888</v>
      </c>
      <c r="U202" s="568">
        <f t="shared" ca="1" si="911"/>
        <v>5408.3235637889147</v>
      </c>
      <c r="V202" s="568">
        <f t="shared" ca="1" si="911"/>
        <v>5700.1046072648078</v>
      </c>
      <c r="W202" s="568">
        <f t="shared" ca="1" si="911"/>
        <v>5910.1016065750327</v>
      </c>
      <c r="X202" s="568">
        <f t="shared" ca="1" si="911"/>
        <v>7008.4276878963892</v>
      </c>
      <c r="Y202" s="568">
        <f t="shared" ca="1" si="911"/>
        <v>7311.6299623838177</v>
      </c>
      <c r="Z202" s="568">
        <f t="shared" ca="1" si="911"/>
        <v>7638.0657669729671</v>
      </c>
      <c r="AA202" s="568">
        <f t="shared" ca="1" si="911"/>
        <v>7989.5623858597182</v>
      </c>
      <c r="AB202" s="568">
        <f t="shared" ca="1" si="911"/>
        <v>8195.9301068425411</v>
      </c>
      <c r="AC202" s="568">
        <f t="shared" ca="1" si="911"/>
        <v>8603.6345909455576</v>
      </c>
      <c r="AD202" s="568">
        <f t="shared" ca="1" si="911"/>
        <v>15587.717081772727</v>
      </c>
      <c r="AE202" s="568">
        <f t="shared" ca="1" si="911"/>
        <v>12260.485112387089</v>
      </c>
      <c r="AF202" s="568">
        <f t="shared" ca="1" si="911"/>
        <v>10732.742089012359</v>
      </c>
      <c r="AG202" s="568">
        <f t="shared" ca="1" si="911"/>
        <v>10970.101930637566</v>
      </c>
      <c r="AH202" s="568">
        <f t="shared" ca="1" si="911"/>
        <v>11217.8628432727</v>
      </c>
      <c r="AI202" s="568">
        <f t="shared" ca="1" si="911"/>
        <v>11184.233185186731</v>
      </c>
      <c r="AJ202" s="568">
        <f t="shared" ca="1" si="911"/>
        <v>12314.197692035865</v>
      </c>
      <c r="AK202" s="568">
        <f t="shared" ca="1" si="911"/>
        <v>12563.016579327848</v>
      </c>
      <c r="AL202" s="568">
        <f t="shared" ref="AL202:BM202" ca="1" si="912">IF(AL199&gt;0,AL670,0)</f>
        <v>12823.333590992941</v>
      </c>
      <c r="AM202" s="568">
        <f t="shared" ca="1" si="912"/>
        <v>13095.835211782514</v>
      </c>
      <c r="AN202" s="568">
        <f t="shared" ca="1" si="912"/>
        <v>13125.889772701445</v>
      </c>
      <c r="AO202" s="568">
        <f t="shared" ca="1" si="912"/>
        <v>13425.005961692263</v>
      </c>
      <c r="AP202" s="568">
        <f t="shared" ca="1" si="912"/>
        <v>15605.250864798378</v>
      </c>
      <c r="AQ202" s="568">
        <f t="shared" ca="1" si="912"/>
        <v>14945.566144795503</v>
      </c>
      <c r="AR202" s="568">
        <f t="shared" ca="1" si="912"/>
        <v>13384.815504300783</v>
      </c>
      <c r="AS202" s="568">
        <f t="shared" ca="1" si="912"/>
        <v>13569.804409401224</v>
      </c>
      <c r="AT202" s="568">
        <f t="shared" ca="1" si="912"/>
        <v>13759.482942515637</v>
      </c>
      <c r="AU202" s="568">
        <f t="shared" ca="1" si="912"/>
        <v>13327.247716939384</v>
      </c>
      <c r="AV202" s="568">
        <f t="shared" ca="1" si="912"/>
        <v>14404.936610049252</v>
      </c>
      <c r="AW202" s="568">
        <f t="shared" ca="1" si="912"/>
        <v>14584.001052770225</v>
      </c>
      <c r="AX202" s="568">
        <f t="shared" ca="1" si="912"/>
        <v>14811.457472472212</v>
      </c>
      <c r="AY202" s="568">
        <f t="shared" ca="1" si="912"/>
        <v>14999.952085564411</v>
      </c>
      <c r="AZ202" s="568">
        <f t="shared" ca="1" si="912"/>
        <v>14860.678563502481</v>
      </c>
      <c r="BA202" s="568">
        <f t="shared" ca="1" si="912"/>
        <v>15059.20820458991</v>
      </c>
      <c r="BB202" s="568">
        <f t="shared" ca="1" si="912"/>
        <v>16737.13283083601</v>
      </c>
      <c r="BC202" s="568">
        <f t="shared" ca="1" si="912"/>
        <v>16484.338236492225</v>
      </c>
      <c r="BD202" s="568">
        <f t="shared" ca="1" si="912"/>
        <v>15470.116562496569</v>
      </c>
      <c r="BE202" s="568">
        <f t="shared" ca="1" si="912"/>
        <v>15685.676446394196</v>
      </c>
      <c r="BF202" s="568">
        <f t="shared" ca="1" si="912"/>
        <v>15906.194872297168</v>
      </c>
      <c r="BG202" s="568">
        <f t="shared" ca="1" si="912"/>
        <v>16131.805513920523</v>
      </c>
      <c r="BH202" s="568">
        <f t="shared" ca="1" si="912"/>
        <v>18109.704727894725</v>
      </c>
      <c r="BI202" s="568">
        <f t="shared" ca="1" si="912"/>
        <v>18345.916373921304</v>
      </c>
      <c r="BJ202" s="568">
        <f t="shared" ca="1" si="912"/>
        <v>18587.644873635829</v>
      </c>
      <c r="BK202" s="568">
        <f t="shared" ca="1" si="912"/>
        <v>18835.040037692004</v>
      </c>
      <c r="BL202" s="568">
        <f t="shared" ca="1" si="912"/>
        <v>18566.150131760627</v>
      </c>
      <c r="BM202" s="568">
        <f t="shared" ca="1" si="912"/>
        <v>18825.345534492993</v>
      </c>
      <c r="BN202" s="185"/>
      <c r="BO202" s="564">
        <f ca="1">SUM(F202:H202)</f>
        <v>3416.9251738000003</v>
      </c>
      <c r="BP202" s="564">
        <f ca="1">SUM(I202:K202)</f>
        <v>6813.771758699555</v>
      </c>
      <c r="BQ202" s="564">
        <f ca="1">SUM(L202:N202)</f>
        <v>6791.1570190690745</v>
      </c>
      <c r="BR202" s="564">
        <f ca="1">SUM(O202:Q202)</f>
        <v>7973.2080144129777</v>
      </c>
      <c r="BS202" s="564">
        <f ca="1">SUM(R202:T202)</f>
        <v>19819.194772838608</v>
      </c>
      <c r="BT202" s="564">
        <f ca="1">SUM(U202:W202)</f>
        <v>17018.529777628755</v>
      </c>
      <c r="BU202" s="564">
        <f ca="1">SUM(X202:Z202)</f>
        <v>21958.123417253173</v>
      </c>
      <c r="BV202" s="564">
        <f ca="1">SUM(AA202:AC202)</f>
        <v>24789.127083647814</v>
      </c>
      <c r="BW202" s="564">
        <f ca="1">SUM(AD202:AF202)</f>
        <v>38580.944283172175</v>
      </c>
      <c r="BX202" s="564">
        <f ca="1">SUM(AG202:AI202)</f>
        <v>33372.197959097</v>
      </c>
      <c r="BY202" s="564">
        <f ca="1">SUM(AJ202:AL202)</f>
        <v>37700.54786235666</v>
      </c>
      <c r="BZ202" s="564">
        <f ca="1">SUM(AM202:AO202)</f>
        <v>39646.73094617622</v>
      </c>
      <c r="CA202" s="564">
        <f ca="1">SUM(AP202:AR202)</f>
        <v>43935.632513894663</v>
      </c>
      <c r="CB202" s="564">
        <f ca="1">SUM(AS202:AU202)</f>
        <v>40656.535068856247</v>
      </c>
      <c r="CC202" s="564">
        <f ca="1">SUM(AV202:AX202)</f>
        <v>43800.395135291692</v>
      </c>
      <c r="CD202" s="564">
        <f ca="1">SUM(AY202:BA202)</f>
        <v>44919.838853656802</v>
      </c>
      <c r="CE202" s="564">
        <f ca="1">SUM(BB202:BD202)</f>
        <v>48691.587629824804</v>
      </c>
      <c r="CF202" s="564">
        <f ca="1">SUM(BE202:BG202)</f>
        <v>47723.676832611891</v>
      </c>
      <c r="CG202" s="564">
        <f ca="1">SUM(BH202:BJ202)</f>
        <v>55043.265975451854</v>
      </c>
      <c r="CH202" s="564">
        <f ca="1">SUM(BK202:BM202)</f>
        <v>56226.535703945628</v>
      </c>
      <c r="CI202" s="185"/>
      <c r="CJ202" s="124">
        <f ca="1">SUM(BO202:BR202)</f>
        <v>24995.061965981607</v>
      </c>
      <c r="CK202" s="124">
        <f ca="1">SUM(BS202:BV202)</f>
        <v>83584.975051368354</v>
      </c>
      <c r="CL202" s="124">
        <f ca="1">SUM(BW202:BZ202)</f>
        <v>149300.42105080205</v>
      </c>
      <c r="CM202" s="124">
        <f ca="1">SUM(CA202:CD202)</f>
        <v>173312.40157169939</v>
      </c>
      <c r="CN202" s="124">
        <f ca="1">SUM(CE202:CH202)</f>
        <v>207685.06614183419</v>
      </c>
      <c r="CO202" s="177"/>
      <c r="CP202" s="124"/>
      <c r="CQ202" s="119"/>
      <c r="CR202" s="186">
        <f ca="1">SUM(F202:BM202)</f>
        <v>638877.92578168574</v>
      </c>
      <c r="CS202" s="186">
        <f ca="1">SUM(BO202:CH202)</f>
        <v>638877.92578168563</v>
      </c>
      <c r="CT202" s="186">
        <f ca="1">SUM(CJ202:CN202)</f>
        <v>638877.92578168563</v>
      </c>
      <c r="CU202" s="186">
        <f ca="1">CR202-CS202</f>
        <v>0</v>
      </c>
      <c r="CV202" s="186">
        <f ca="1">CS202-CT202</f>
        <v>0</v>
      </c>
      <c r="CW202" s="119"/>
      <c r="CX202" s="124">
        <f ca="1">IF(BO202="","",BO202)</f>
        <v>3416.9251738000003</v>
      </c>
      <c r="CY202" s="124">
        <f ca="1">IF(BP202="","",BP202)</f>
        <v>6813.771758699555</v>
      </c>
      <c r="CZ202" s="124">
        <f ca="1">IF(BQ202="","",BQ202)</f>
        <v>6791.1570190690745</v>
      </c>
      <c r="DA202" s="124">
        <f ca="1">IF(BR202="","",BR202)</f>
        <v>7973.2080144129777</v>
      </c>
      <c r="DB202" s="209">
        <f ca="1">IF(CJ202="","",CJ202)</f>
        <v>24995.061965981607</v>
      </c>
      <c r="DC202" s="124">
        <f ca="1">IF(BS202="","",BS202)</f>
        <v>19819.194772838608</v>
      </c>
      <c r="DD202" s="124">
        <f ca="1">IF(BT202="","",BT202)</f>
        <v>17018.529777628755</v>
      </c>
      <c r="DE202" s="124">
        <f ca="1">IF(BU202="","",BU202)</f>
        <v>21958.123417253173</v>
      </c>
      <c r="DF202" s="124">
        <f ca="1">IF(BV202="","",BV202)</f>
        <v>24789.127083647814</v>
      </c>
      <c r="DG202" s="209">
        <f ca="1">IF(CK202="","",CK202)</f>
        <v>83584.975051368354</v>
      </c>
      <c r="DH202" s="209">
        <f ca="1">IF(CL202="","",CL202)</f>
        <v>149300.42105080205</v>
      </c>
      <c r="DI202" s="209">
        <f ca="1">IF(CM202="","",CM202)</f>
        <v>173312.40157169939</v>
      </c>
      <c r="DJ202" s="209">
        <f ca="1">IF(CN202="","",CN202)</f>
        <v>207685.06614183419</v>
      </c>
    </row>
    <row r="203" spans="1:114" s="7" customFormat="1" x14ac:dyDescent="0.2">
      <c r="A203" s="282" t="s">
        <v>407</v>
      </c>
      <c r="B203" s="119" t="s">
        <v>370</v>
      </c>
      <c r="C203" s="119"/>
      <c r="D203" s="119"/>
      <c r="E203" s="119"/>
      <c r="F203" s="568">
        <f t="shared" ref="F203:AK203" si="913">F548</f>
        <v>0</v>
      </c>
      <c r="G203" s="568">
        <f t="shared" si="913"/>
        <v>0</v>
      </c>
      <c r="H203" s="568">
        <f t="shared" si="913"/>
        <v>0</v>
      </c>
      <c r="I203" s="568">
        <f t="shared" si="913"/>
        <v>0</v>
      </c>
      <c r="J203" s="568">
        <f t="shared" si="913"/>
        <v>0</v>
      </c>
      <c r="K203" s="568">
        <f t="shared" si="913"/>
        <v>3000</v>
      </c>
      <c r="L203" s="568">
        <f t="shared" si="913"/>
        <v>1000</v>
      </c>
      <c r="M203" s="568">
        <f t="shared" si="913"/>
        <v>1000</v>
      </c>
      <c r="N203" s="568">
        <f t="shared" si="913"/>
        <v>1000</v>
      </c>
      <c r="O203" s="568">
        <f t="shared" si="913"/>
        <v>1000</v>
      </c>
      <c r="P203" s="568">
        <f t="shared" si="913"/>
        <v>1000</v>
      </c>
      <c r="Q203" s="568">
        <f t="shared" si="913"/>
        <v>1000</v>
      </c>
      <c r="R203" s="568">
        <f t="shared" si="913"/>
        <v>4000</v>
      </c>
      <c r="S203" s="568">
        <f t="shared" si="913"/>
        <v>1000</v>
      </c>
      <c r="T203" s="568">
        <f t="shared" si="913"/>
        <v>1000</v>
      </c>
      <c r="U203" s="568">
        <f t="shared" si="913"/>
        <v>1000</v>
      </c>
      <c r="V203" s="568">
        <f t="shared" si="913"/>
        <v>1000</v>
      </c>
      <c r="W203" s="568">
        <f t="shared" si="913"/>
        <v>1000</v>
      </c>
      <c r="X203" s="568">
        <f t="shared" si="913"/>
        <v>4000</v>
      </c>
      <c r="Y203" s="568">
        <f t="shared" si="913"/>
        <v>1000</v>
      </c>
      <c r="Z203" s="568">
        <f t="shared" si="913"/>
        <v>1000</v>
      </c>
      <c r="AA203" s="568">
        <f t="shared" si="913"/>
        <v>1000</v>
      </c>
      <c r="AB203" s="568">
        <f t="shared" si="913"/>
        <v>1000</v>
      </c>
      <c r="AC203" s="568">
        <f t="shared" si="913"/>
        <v>1000</v>
      </c>
      <c r="AD203" s="568">
        <f t="shared" si="913"/>
        <v>4000</v>
      </c>
      <c r="AE203" s="568">
        <f t="shared" si="913"/>
        <v>1000</v>
      </c>
      <c r="AF203" s="568">
        <f t="shared" si="913"/>
        <v>1000</v>
      </c>
      <c r="AG203" s="568">
        <f t="shared" si="913"/>
        <v>1000</v>
      </c>
      <c r="AH203" s="568">
        <f t="shared" si="913"/>
        <v>1000</v>
      </c>
      <c r="AI203" s="568">
        <f t="shared" si="913"/>
        <v>1000</v>
      </c>
      <c r="AJ203" s="568">
        <f t="shared" si="913"/>
        <v>4000</v>
      </c>
      <c r="AK203" s="568">
        <f t="shared" si="913"/>
        <v>1000</v>
      </c>
      <c r="AL203" s="568">
        <f t="shared" ref="AL203:BM203" si="914">AL548</f>
        <v>1000</v>
      </c>
      <c r="AM203" s="568">
        <f t="shared" si="914"/>
        <v>1000</v>
      </c>
      <c r="AN203" s="568">
        <f t="shared" si="914"/>
        <v>1000</v>
      </c>
      <c r="AO203" s="568">
        <f t="shared" si="914"/>
        <v>1000</v>
      </c>
      <c r="AP203" s="568">
        <f t="shared" si="914"/>
        <v>4000</v>
      </c>
      <c r="AQ203" s="568">
        <f t="shared" si="914"/>
        <v>1000</v>
      </c>
      <c r="AR203" s="568">
        <f t="shared" si="914"/>
        <v>1000</v>
      </c>
      <c r="AS203" s="568">
        <f t="shared" si="914"/>
        <v>1000</v>
      </c>
      <c r="AT203" s="568">
        <f t="shared" si="914"/>
        <v>1000</v>
      </c>
      <c r="AU203" s="568">
        <f t="shared" si="914"/>
        <v>1000</v>
      </c>
      <c r="AV203" s="568">
        <f t="shared" si="914"/>
        <v>4000</v>
      </c>
      <c r="AW203" s="568">
        <f t="shared" si="914"/>
        <v>1000</v>
      </c>
      <c r="AX203" s="568">
        <f t="shared" si="914"/>
        <v>1000</v>
      </c>
      <c r="AY203" s="568">
        <f t="shared" si="914"/>
        <v>1000</v>
      </c>
      <c r="AZ203" s="568">
        <f t="shared" si="914"/>
        <v>1000</v>
      </c>
      <c r="BA203" s="568">
        <f t="shared" si="914"/>
        <v>1000</v>
      </c>
      <c r="BB203" s="568">
        <f t="shared" si="914"/>
        <v>4000</v>
      </c>
      <c r="BC203" s="568">
        <f t="shared" si="914"/>
        <v>1000</v>
      </c>
      <c r="BD203" s="568">
        <f t="shared" si="914"/>
        <v>1000</v>
      </c>
      <c r="BE203" s="568">
        <f t="shared" si="914"/>
        <v>1000</v>
      </c>
      <c r="BF203" s="568">
        <f t="shared" si="914"/>
        <v>1000</v>
      </c>
      <c r="BG203" s="568">
        <f t="shared" si="914"/>
        <v>1000</v>
      </c>
      <c r="BH203" s="568">
        <f t="shared" si="914"/>
        <v>4000</v>
      </c>
      <c r="BI203" s="568">
        <f t="shared" si="914"/>
        <v>1000</v>
      </c>
      <c r="BJ203" s="568">
        <f t="shared" si="914"/>
        <v>1000</v>
      </c>
      <c r="BK203" s="568">
        <f t="shared" si="914"/>
        <v>1000</v>
      </c>
      <c r="BL203" s="568">
        <f t="shared" si="914"/>
        <v>1000</v>
      </c>
      <c r="BM203" s="568">
        <f t="shared" si="914"/>
        <v>1000</v>
      </c>
      <c r="BN203" s="185"/>
      <c r="BO203" s="568">
        <f t="shared" si="886"/>
        <v>0</v>
      </c>
      <c r="BP203" s="568">
        <f t="shared" si="887"/>
        <v>3000</v>
      </c>
      <c r="BQ203" s="568">
        <f t="shared" si="888"/>
        <v>3000</v>
      </c>
      <c r="BR203" s="568">
        <f t="shared" si="889"/>
        <v>3000</v>
      </c>
      <c r="BS203" s="568">
        <f t="shared" si="890"/>
        <v>6000</v>
      </c>
      <c r="BT203" s="568">
        <f t="shared" si="891"/>
        <v>3000</v>
      </c>
      <c r="BU203" s="568">
        <f t="shared" si="892"/>
        <v>6000</v>
      </c>
      <c r="BV203" s="568">
        <f t="shared" si="893"/>
        <v>3000</v>
      </c>
      <c r="BW203" s="568">
        <f t="shared" si="894"/>
        <v>6000</v>
      </c>
      <c r="BX203" s="568">
        <f t="shared" si="895"/>
        <v>3000</v>
      </c>
      <c r="BY203" s="568">
        <f t="shared" si="896"/>
        <v>6000</v>
      </c>
      <c r="BZ203" s="568">
        <f t="shared" si="897"/>
        <v>3000</v>
      </c>
      <c r="CA203" s="568">
        <f t="shared" si="898"/>
        <v>6000</v>
      </c>
      <c r="CB203" s="568">
        <f t="shared" si="899"/>
        <v>3000</v>
      </c>
      <c r="CC203" s="568">
        <f t="shared" si="900"/>
        <v>6000</v>
      </c>
      <c r="CD203" s="568">
        <f t="shared" si="901"/>
        <v>3000</v>
      </c>
      <c r="CE203" s="568">
        <f t="shared" si="902"/>
        <v>6000</v>
      </c>
      <c r="CF203" s="568">
        <f t="shared" si="903"/>
        <v>3000</v>
      </c>
      <c r="CG203" s="568">
        <f t="shared" si="904"/>
        <v>6000</v>
      </c>
      <c r="CH203" s="568">
        <f t="shared" si="905"/>
        <v>3000</v>
      </c>
      <c r="CI203" s="185"/>
      <c r="CJ203" s="208">
        <f t="shared" si="906"/>
        <v>9000</v>
      </c>
      <c r="CK203" s="208">
        <f t="shared" si="907"/>
        <v>18000</v>
      </c>
      <c r="CL203" s="208">
        <f t="shared" si="908"/>
        <v>18000</v>
      </c>
      <c r="CM203" s="208">
        <f t="shared" si="909"/>
        <v>18000</v>
      </c>
      <c r="CN203" s="208">
        <f t="shared" si="910"/>
        <v>18000</v>
      </c>
      <c r="CO203" s="177"/>
      <c r="CP203" s="124"/>
      <c r="CQ203" s="119"/>
      <c r="CR203" s="186">
        <f t="shared" si="864"/>
        <v>81000</v>
      </c>
      <c r="CS203" s="186">
        <f t="shared" si="865"/>
        <v>81000</v>
      </c>
      <c r="CT203" s="186">
        <f t="shared" si="866"/>
        <v>81000</v>
      </c>
      <c r="CU203" s="186">
        <f t="shared" si="867"/>
        <v>0</v>
      </c>
      <c r="CV203" s="186">
        <f t="shared" si="868"/>
        <v>0</v>
      </c>
      <c r="CW203" s="119"/>
      <c r="CX203" s="208">
        <f t="shared" si="850"/>
        <v>0</v>
      </c>
      <c r="CY203" s="208">
        <f t="shared" si="851"/>
        <v>3000</v>
      </c>
      <c r="CZ203" s="208">
        <f t="shared" si="852"/>
        <v>3000</v>
      </c>
      <c r="DA203" s="208">
        <f t="shared" si="853"/>
        <v>3000</v>
      </c>
      <c r="DB203" s="209">
        <f t="shared" si="854"/>
        <v>9000</v>
      </c>
      <c r="DC203" s="208">
        <f t="shared" si="855"/>
        <v>6000</v>
      </c>
      <c r="DD203" s="208">
        <f t="shared" si="856"/>
        <v>3000</v>
      </c>
      <c r="DE203" s="208">
        <f t="shared" si="857"/>
        <v>6000</v>
      </c>
      <c r="DF203" s="208">
        <f t="shared" si="858"/>
        <v>3000</v>
      </c>
      <c r="DG203" s="209">
        <f t="shared" si="859"/>
        <v>18000</v>
      </c>
      <c r="DH203" s="209">
        <f t="shared" si="860"/>
        <v>18000</v>
      </c>
      <c r="DI203" s="209">
        <f t="shared" si="861"/>
        <v>18000</v>
      </c>
      <c r="DJ203" s="209">
        <f t="shared" si="862"/>
        <v>18000</v>
      </c>
    </row>
    <row r="204" spans="1:114" s="7" customFormat="1" x14ac:dyDescent="0.2">
      <c r="A204" s="282" t="s">
        <v>321</v>
      </c>
      <c r="B204" s="119" t="s">
        <v>370</v>
      </c>
      <c r="C204" s="310">
        <f>Assumptions!B186</f>
        <v>20</v>
      </c>
      <c r="D204" s="119"/>
      <c r="E204" s="119"/>
      <c r="F204" s="568">
        <f>$C204*F$209</f>
        <v>20</v>
      </c>
      <c r="G204" s="568">
        <f t="shared" ref="G204:P206" si="915">Div*$C204*G$209</f>
        <v>20</v>
      </c>
      <c r="H204" s="568">
        <f t="shared" si="915"/>
        <v>20</v>
      </c>
      <c r="I204" s="568">
        <f t="shared" si="915"/>
        <v>40</v>
      </c>
      <c r="J204" s="568">
        <f t="shared" si="915"/>
        <v>60</v>
      </c>
      <c r="K204" s="568">
        <f t="shared" si="915"/>
        <v>80</v>
      </c>
      <c r="L204" s="568">
        <f t="shared" si="915"/>
        <v>80</v>
      </c>
      <c r="M204" s="568">
        <f t="shared" si="915"/>
        <v>80</v>
      </c>
      <c r="N204" s="568">
        <f t="shared" si="915"/>
        <v>80</v>
      </c>
      <c r="O204" s="568">
        <f t="shared" si="915"/>
        <v>80</v>
      </c>
      <c r="P204" s="568">
        <f t="shared" si="915"/>
        <v>80</v>
      </c>
      <c r="Q204" s="568">
        <f t="shared" ref="Q204:Z206" si="916">Div*$C204*Q$209</f>
        <v>80</v>
      </c>
      <c r="R204" s="568">
        <f t="shared" si="916"/>
        <v>140</v>
      </c>
      <c r="S204" s="568">
        <f t="shared" si="916"/>
        <v>140</v>
      </c>
      <c r="T204" s="568">
        <f t="shared" si="916"/>
        <v>140</v>
      </c>
      <c r="U204" s="568">
        <f t="shared" si="916"/>
        <v>140</v>
      </c>
      <c r="V204" s="568">
        <f t="shared" si="916"/>
        <v>140</v>
      </c>
      <c r="W204" s="568">
        <f t="shared" si="916"/>
        <v>140</v>
      </c>
      <c r="X204" s="568">
        <f t="shared" si="916"/>
        <v>140</v>
      </c>
      <c r="Y204" s="568">
        <f t="shared" si="916"/>
        <v>140</v>
      </c>
      <c r="Z204" s="568">
        <f t="shared" si="916"/>
        <v>140</v>
      </c>
      <c r="AA204" s="568">
        <f t="shared" ref="AA204:AJ206" si="917">Div*$C204*AA$209</f>
        <v>140</v>
      </c>
      <c r="AB204" s="568">
        <f t="shared" si="917"/>
        <v>140</v>
      </c>
      <c r="AC204" s="568">
        <f t="shared" si="917"/>
        <v>140</v>
      </c>
      <c r="AD204" s="568">
        <f t="shared" si="917"/>
        <v>240</v>
      </c>
      <c r="AE204" s="568">
        <f t="shared" si="917"/>
        <v>240</v>
      </c>
      <c r="AF204" s="568">
        <f t="shared" si="917"/>
        <v>240</v>
      </c>
      <c r="AG204" s="568">
        <f t="shared" si="917"/>
        <v>240</v>
      </c>
      <c r="AH204" s="568">
        <f t="shared" si="917"/>
        <v>240</v>
      </c>
      <c r="AI204" s="568">
        <f t="shared" si="917"/>
        <v>240</v>
      </c>
      <c r="AJ204" s="568">
        <f t="shared" si="917"/>
        <v>240</v>
      </c>
      <c r="AK204" s="568">
        <f t="shared" ref="AK204:AT206" si="918">Div*$C204*AK$209</f>
        <v>240</v>
      </c>
      <c r="AL204" s="568">
        <f t="shared" si="918"/>
        <v>240</v>
      </c>
      <c r="AM204" s="568">
        <f t="shared" si="918"/>
        <v>240</v>
      </c>
      <c r="AN204" s="568">
        <f t="shared" si="918"/>
        <v>240</v>
      </c>
      <c r="AO204" s="568">
        <f t="shared" si="918"/>
        <v>240</v>
      </c>
      <c r="AP204" s="568">
        <f t="shared" si="918"/>
        <v>240</v>
      </c>
      <c r="AQ204" s="568">
        <f t="shared" si="918"/>
        <v>240</v>
      </c>
      <c r="AR204" s="568">
        <f t="shared" si="918"/>
        <v>240</v>
      </c>
      <c r="AS204" s="568">
        <f t="shared" si="918"/>
        <v>240</v>
      </c>
      <c r="AT204" s="568">
        <f t="shared" si="918"/>
        <v>240</v>
      </c>
      <c r="AU204" s="568">
        <f t="shared" ref="AU204:BD206" si="919">Div*$C204*AU$209</f>
        <v>240</v>
      </c>
      <c r="AV204" s="568">
        <f t="shared" si="919"/>
        <v>240</v>
      </c>
      <c r="AW204" s="568">
        <f t="shared" si="919"/>
        <v>240</v>
      </c>
      <c r="AX204" s="568">
        <f t="shared" si="919"/>
        <v>240</v>
      </c>
      <c r="AY204" s="568">
        <f t="shared" si="919"/>
        <v>240</v>
      </c>
      <c r="AZ204" s="568">
        <f t="shared" si="919"/>
        <v>240</v>
      </c>
      <c r="BA204" s="568">
        <f t="shared" si="919"/>
        <v>240</v>
      </c>
      <c r="BB204" s="568">
        <f t="shared" si="919"/>
        <v>240</v>
      </c>
      <c r="BC204" s="568">
        <f t="shared" si="919"/>
        <v>240</v>
      </c>
      <c r="BD204" s="568">
        <f t="shared" si="919"/>
        <v>240</v>
      </c>
      <c r="BE204" s="568">
        <f t="shared" ref="BE204:BM206" si="920">Div*$C204*BE$209</f>
        <v>240</v>
      </c>
      <c r="BF204" s="568">
        <f t="shared" si="920"/>
        <v>240</v>
      </c>
      <c r="BG204" s="568">
        <f t="shared" si="920"/>
        <v>240</v>
      </c>
      <c r="BH204" s="568">
        <f t="shared" si="920"/>
        <v>240</v>
      </c>
      <c r="BI204" s="568">
        <f t="shared" si="920"/>
        <v>240</v>
      </c>
      <c r="BJ204" s="568">
        <f t="shared" si="920"/>
        <v>240</v>
      </c>
      <c r="BK204" s="568">
        <f t="shared" si="920"/>
        <v>240</v>
      </c>
      <c r="BL204" s="568">
        <f t="shared" si="920"/>
        <v>240</v>
      </c>
      <c r="BM204" s="568">
        <f t="shared" si="920"/>
        <v>240</v>
      </c>
      <c r="BN204" s="185"/>
      <c r="BO204" s="564">
        <f t="shared" si="886"/>
        <v>60</v>
      </c>
      <c r="BP204" s="564">
        <f t="shared" si="887"/>
        <v>180</v>
      </c>
      <c r="BQ204" s="564">
        <f t="shared" si="888"/>
        <v>240</v>
      </c>
      <c r="BR204" s="564">
        <f t="shared" si="889"/>
        <v>240</v>
      </c>
      <c r="BS204" s="564">
        <f t="shared" si="890"/>
        <v>420</v>
      </c>
      <c r="BT204" s="564">
        <f t="shared" si="891"/>
        <v>420</v>
      </c>
      <c r="BU204" s="564">
        <f t="shared" si="892"/>
        <v>420</v>
      </c>
      <c r="BV204" s="564">
        <f t="shared" si="893"/>
        <v>420</v>
      </c>
      <c r="BW204" s="564">
        <f t="shared" si="894"/>
        <v>720</v>
      </c>
      <c r="BX204" s="564">
        <f t="shared" si="895"/>
        <v>720</v>
      </c>
      <c r="BY204" s="564">
        <f t="shared" si="896"/>
        <v>720</v>
      </c>
      <c r="BZ204" s="564">
        <f t="shared" si="897"/>
        <v>720</v>
      </c>
      <c r="CA204" s="564">
        <f t="shared" si="898"/>
        <v>720</v>
      </c>
      <c r="CB204" s="564">
        <f t="shared" si="899"/>
        <v>720</v>
      </c>
      <c r="CC204" s="564">
        <f t="shared" si="900"/>
        <v>720</v>
      </c>
      <c r="CD204" s="564">
        <f t="shared" si="901"/>
        <v>720</v>
      </c>
      <c r="CE204" s="564">
        <f t="shared" si="902"/>
        <v>720</v>
      </c>
      <c r="CF204" s="564">
        <f t="shared" si="903"/>
        <v>720</v>
      </c>
      <c r="CG204" s="564">
        <f t="shared" si="904"/>
        <v>720</v>
      </c>
      <c r="CH204" s="564">
        <f t="shared" si="905"/>
        <v>720</v>
      </c>
      <c r="CI204" s="185"/>
      <c r="CJ204" s="124">
        <f t="shared" si="906"/>
        <v>720</v>
      </c>
      <c r="CK204" s="124">
        <f t="shared" si="907"/>
        <v>1680</v>
      </c>
      <c r="CL204" s="124">
        <f t="shared" si="908"/>
        <v>2880</v>
      </c>
      <c r="CM204" s="124">
        <f t="shared" si="909"/>
        <v>2880</v>
      </c>
      <c r="CN204" s="124">
        <f t="shared" si="910"/>
        <v>2880</v>
      </c>
      <c r="CO204" s="177"/>
      <c r="CP204" s="124"/>
      <c r="CQ204" s="119"/>
      <c r="CR204" s="186">
        <f t="shared" si="864"/>
        <v>11040</v>
      </c>
      <c r="CS204" s="186">
        <f t="shared" si="865"/>
        <v>11040</v>
      </c>
      <c r="CT204" s="186">
        <f t="shared" si="866"/>
        <v>11040</v>
      </c>
      <c r="CU204" s="186">
        <f t="shared" si="867"/>
        <v>0</v>
      </c>
      <c r="CV204" s="186">
        <f t="shared" si="868"/>
        <v>0</v>
      </c>
      <c r="CW204" s="119"/>
      <c r="CX204" s="124">
        <f t="shared" si="850"/>
        <v>60</v>
      </c>
      <c r="CY204" s="124">
        <f t="shared" si="851"/>
        <v>180</v>
      </c>
      <c r="CZ204" s="124">
        <f t="shared" si="852"/>
        <v>240</v>
      </c>
      <c r="DA204" s="124">
        <f t="shared" si="853"/>
        <v>240</v>
      </c>
      <c r="DB204" s="209">
        <f t="shared" si="854"/>
        <v>720</v>
      </c>
      <c r="DC204" s="124">
        <f t="shared" si="855"/>
        <v>420</v>
      </c>
      <c r="DD204" s="124">
        <f t="shared" si="856"/>
        <v>420</v>
      </c>
      <c r="DE204" s="124">
        <f t="shared" si="857"/>
        <v>420</v>
      </c>
      <c r="DF204" s="124">
        <f t="shared" si="858"/>
        <v>420</v>
      </c>
      <c r="DG204" s="209">
        <f t="shared" si="859"/>
        <v>1680</v>
      </c>
      <c r="DH204" s="209">
        <f t="shared" si="860"/>
        <v>2880</v>
      </c>
      <c r="DI204" s="209">
        <f t="shared" si="861"/>
        <v>2880</v>
      </c>
      <c r="DJ204" s="209">
        <f t="shared" si="862"/>
        <v>2880</v>
      </c>
    </row>
    <row r="205" spans="1:114" s="7" customFormat="1" x14ac:dyDescent="0.2">
      <c r="A205" s="282" t="s">
        <v>323</v>
      </c>
      <c r="B205" s="119" t="s">
        <v>370</v>
      </c>
      <c r="C205" s="310">
        <f>Assumptions!C186</f>
        <v>80</v>
      </c>
      <c r="D205" s="119"/>
      <c r="E205" s="119"/>
      <c r="F205" s="568">
        <f>$C205*F$209</f>
        <v>80</v>
      </c>
      <c r="G205" s="568">
        <f t="shared" si="915"/>
        <v>80</v>
      </c>
      <c r="H205" s="568">
        <f t="shared" si="915"/>
        <v>80</v>
      </c>
      <c r="I205" s="568">
        <f t="shared" si="915"/>
        <v>160</v>
      </c>
      <c r="J205" s="568">
        <f t="shared" si="915"/>
        <v>240</v>
      </c>
      <c r="K205" s="568">
        <f t="shared" si="915"/>
        <v>320</v>
      </c>
      <c r="L205" s="568">
        <f t="shared" si="915"/>
        <v>320</v>
      </c>
      <c r="M205" s="568">
        <f t="shared" si="915"/>
        <v>320</v>
      </c>
      <c r="N205" s="568">
        <f t="shared" si="915"/>
        <v>320</v>
      </c>
      <c r="O205" s="568">
        <f t="shared" si="915"/>
        <v>320</v>
      </c>
      <c r="P205" s="568">
        <f t="shared" si="915"/>
        <v>320</v>
      </c>
      <c r="Q205" s="568">
        <f t="shared" si="916"/>
        <v>320</v>
      </c>
      <c r="R205" s="568">
        <f t="shared" si="916"/>
        <v>560</v>
      </c>
      <c r="S205" s="568">
        <f t="shared" si="916"/>
        <v>560</v>
      </c>
      <c r="T205" s="568">
        <f t="shared" si="916"/>
        <v>560</v>
      </c>
      <c r="U205" s="568">
        <f t="shared" si="916"/>
        <v>560</v>
      </c>
      <c r="V205" s="568">
        <f t="shared" si="916"/>
        <v>560</v>
      </c>
      <c r="W205" s="568">
        <f t="shared" si="916"/>
        <v>560</v>
      </c>
      <c r="X205" s="568">
        <f t="shared" si="916"/>
        <v>560</v>
      </c>
      <c r="Y205" s="568">
        <f t="shared" si="916"/>
        <v>560</v>
      </c>
      <c r="Z205" s="568">
        <f t="shared" si="916"/>
        <v>560</v>
      </c>
      <c r="AA205" s="568">
        <f t="shared" si="917"/>
        <v>560</v>
      </c>
      <c r="AB205" s="568">
        <f t="shared" si="917"/>
        <v>560</v>
      </c>
      <c r="AC205" s="568">
        <f t="shared" si="917"/>
        <v>560</v>
      </c>
      <c r="AD205" s="568">
        <f t="shared" si="917"/>
        <v>960</v>
      </c>
      <c r="AE205" s="568">
        <f t="shared" si="917"/>
        <v>960</v>
      </c>
      <c r="AF205" s="568">
        <f t="shared" si="917"/>
        <v>960</v>
      </c>
      <c r="AG205" s="568">
        <f t="shared" si="917"/>
        <v>960</v>
      </c>
      <c r="AH205" s="568">
        <f t="shared" si="917"/>
        <v>960</v>
      </c>
      <c r="AI205" s="568">
        <f t="shared" si="917"/>
        <v>960</v>
      </c>
      <c r="AJ205" s="568">
        <f t="shared" si="917"/>
        <v>960</v>
      </c>
      <c r="AK205" s="568">
        <f t="shared" si="918"/>
        <v>960</v>
      </c>
      <c r="AL205" s="568">
        <f t="shared" si="918"/>
        <v>960</v>
      </c>
      <c r="AM205" s="568">
        <f t="shared" si="918"/>
        <v>960</v>
      </c>
      <c r="AN205" s="568">
        <f t="shared" si="918"/>
        <v>960</v>
      </c>
      <c r="AO205" s="568">
        <f t="shared" si="918"/>
        <v>960</v>
      </c>
      <c r="AP205" s="568">
        <f t="shared" si="918"/>
        <v>960</v>
      </c>
      <c r="AQ205" s="568">
        <f t="shared" si="918"/>
        <v>960</v>
      </c>
      <c r="AR205" s="568">
        <f t="shared" si="918"/>
        <v>960</v>
      </c>
      <c r="AS205" s="568">
        <f t="shared" si="918"/>
        <v>960</v>
      </c>
      <c r="AT205" s="568">
        <f t="shared" si="918"/>
        <v>960</v>
      </c>
      <c r="AU205" s="568">
        <f t="shared" si="919"/>
        <v>960</v>
      </c>
      <c r="AV205" s="568">
        <f t="shared" si="919"/>
        <v>960</v>
      </c>
      <c r="AW205" s="568">
        <f t="shared" si="919"/>
        <v>960</v>
      </c>
      <c r="AX205" s="568">
        <f t="shared" si="919"/>
        <v>960</v>
      </c>
      <c r="AY205" s="568">
        <f t="shared" si="919"/>
        <v>960</v>
      </c>
      <c r="AZ205" s="568">
        <f t="shared" si="919"/>
        <v>960</v>
      </c>
      <c r="BA205" s="568">
        <f t="shared" si="919"/>
        <v>960</v>
      </c>
      <c r="BB205" s="568">
        <f t="shared" si="919"/>
        <v>960</v>
      </c>
      <c r="BC205" s="568">
        <f t="shared" si="919"/>
        <v>960</v>
      </c>
      <c r="BD205" s="568">
        <f t="shared" si="919"/>
        <v>960</v>
      </c>
      <c r="BE205" s="568">
        <f t="shared" si="920"/>
        <v>960</v>
      </c>
      <c r="BF205" s="568">
        <f t="shared" si="920"/>
        <v>960</v>
      </c>
      <c r="BG205" s="568">
        <f t="shared" si="920"/>
        <v>960</v>
      </c>
      <c r="BH205" s="568">
        <f t="shared" si="920"/>
        <v>960</v>
      </c>
      <c r="BI205" s="568">
        <f t="shared" si="920"/>
        <v>960</v>
      </c>
      <c r="BJ205" s="568">
        <f t="shared" si="920"/>
        <v>960</v>
      </c>
      <c r="BK205" s="568">
        <f t="shared" si="920"/>
        <v>960</v>
      </c>
      <c r="BL205" s="568">
        <f t="shared" si="920"/>
        <v>960</v>
      </c>
      <c r="BM205" s="568">
        <f t="shared" si="920"/>
        <v>960</v>
      </c>
      <c r="BN205" s="185"/>
      <c r="BO205" s="564">
        <f t="shared" si="886"/>
        <v>240</v>
      </c>
      <c r="BP205" s="564">
        <f t="shared" si="887"/>
        <v>720</v>
      </c>
      <c r="BQ205" s="564">
        <f t="shared" si="888"/>
        <v>960</v>
      </c>
      <c r="BR205" s="564">
        <f t="shared" si="889"/>
        <v>960</v>
      </c>
      <c r="BS205" s="564">
        <f t="shared" si="890"/>
        <v>1680</v>
      </c>
      <c r="BT205" s="564">
        <f t="shared" si="891"/>
        <v>1680</v>
      </c>
      <c r="BU205" s="564">
        <f t="shared" si="892"/>
        <v>1680</v>
      </c>
      <c r="BV205" s="564">
        <f t="shared" si="893"/>
        <v>1680</v>
      </c>
      <c r="BW205" s="564">
        <f t="shared" si="894"/>
        <v>2880</v>
      </c>
      <c r="BX205" s="564">
        <f t="shared" si="895"/>
        <v>2880</v>
      </c>
      <c r="BY205" s="564">
        <f t="shared" si="896"/>
        <v>2880</v>
      </c>
      <c r="BZ205" s="564">
        <f t="shared" si="897"/>
        <v>2880</v>
      </c>
      <c r="CA205" s="564">
        <f t="shared" si="898"/>
        <v>2880</v>
      </c>
      <c r="CB205" s="564">
        <f t="shared" si="899"/>
        <v>2880</v>
      </c>
      <c r="CC205" s="564">
        <f t="shared" si="900"/>
        <v>2880</v>
      </c>
      <c r="CD205" s="564">
        <f t="shared" si="901"/>
        <v>2880</v>
      </c>
      <c r="CE205" s="564">
        <f t="shared" si="902"/>
        <v>2880</v>
      </c>
      <c r="CF205" s="564">
        <f t="shared" si="903"/>
        <v>2880</v>
      </c>
      <c r="CG205" s="564">
        <f t="shared" si="904"/>
        <v>2880</v>
      </c>
      <c r="CH205" s="564">
        <f t="shared" si="905"/>
        <v>2880</v>
      </c>
      <c r="CI205" s="185"/>
      <c r="CJ205" s="124">
        <f t="shared" si="906"/>
        <v>2880</v>
      </c>
      <c r="CK205" s="124">
        <f t="shared" si="907"/>
        <v>6720</v>
      </c>
      <c r="CL205" s="124">
        <f t="shared" si="908"/>
        <v>11520</v>
      </c>
      <c r="CM205" s="124">
        <f t="shared" si="909"/>
        <v>11520</v>
      </c>
      <c r="CN205" s="124">
        <f t="shared" si="910"/>
        <v>11520</v>
      </c>
      <c r="CO205" s="177"/>
      <c r="CP205" s="124"/>
      <c r="CQ205" s="119"/>
      <c r="CR205" s="186">
        <f t="shared" si="864"/>
        <v>44160</v>
      </c>
      <c r="CS205" s="186">
        <f t="shared" si="865"/>
        <v>44160</v>
      </c>
      <c r="CT205" s="186">
        <f t="shared" si="866"/>
        <v>44160</v>
      </c>
      <c r="CU205" s="186">
        <f t="shared" si="867"/>
        <v>0</v>
      </c>
      <c r="CV205" s="186">
        <f t="shared" si="868"/>
        <v>0</v>
      </c>
      <c r="CW205" s="119"/>
      <c r="CX205" s="124">
        <f t="shared" si="850"/>
        <v>240</v>
      </c>
      <c r="CY205" s="124">
        <f t="shared" si="851"/>
        <v>720</v>
      </c>
      <c r="CZ205" s="124">
        <f t="shared" si="852"/>
        <v>960</v>
      </c>
      <c r="DA205" s="124">
        <f t="shared" si="853"/>
        <v>960</v>
      </c>
      <c r="DB205" s="209">
        <f t="shared" si="854"/>
        <v>2880</v>
      </c>
      <c r="DC205" s="124">
        <f t="shared" si="855"/>
        <v>1680</v>
      </c>
      <c r="DD205" s="124">
        <f t="shared" si="856"/>
        <v>1680</v>
      </c>
      <c r="DE205" s="124">
        <f t="shared" si="857"/>
        <v>1680</v>
      </c>
      <c r="DF205" s="124">
        <f t="shared" si="858"/>
        <v>1680</v>
      </c>
      <c r="DG205" s="209">
        <f t="shared" si="859"/>
        <v>6720</v>
      </c>
      <c r="DH205" s="209">
        <f t="shared" si="860"/>
        <v>11520</v>
      </c>
      <c r="DI205" s="209">
        <f t="shared" si="861"/>
        <v>11520</v>
      </c>
      <c r="DJ205" s="209">
        <f t="shared" si="862"/>
        <v>11520</v>
      </c>
    </row>
    <row r="206" spans="1:114" s="7" customFormat="1" x14ac:dyDescent="0.2">
      <c r="A206" s="282" t="s">
        <v>418</v>
      </c>
      <c r="B206" s="119" t="s">
        <v>370</v>
      </c>
      <c r="C206" s="310">
        <f>Assumptions!D186</f>
        <v>25</v>
      </c>
      <c r="D206" s="119"/>
      <c r="E206" s="119"/>
      <c r="F206" s="568">
        <f>Div*$C206*F$209</f>
        <v>25</v>
      </c>
      <c r="G206" s="568">
        <f t="shared" si="915"/>
        <v>25</v>
      </c>
      <c r="H206" s="568">
        <f t="shared" si="915"/>
        <v>25</v>
      </c>
      <c r="I206" s="568">
        <f t="shared" si="915"/>
        <v>50</v>
      </c>
      <c r="J206" s="568">
        <f t="shared" si="915"/>
        <v>75</v>
      </c>
      <c r="K206" s="568">
        <f t="shared" si="915"/>
        <v>100</v>
      </c>
      <c r="L206" s="568">
        <f t="shared" si="915"/>
        <v>100</v>
      </c>
      <c r="M206" s="568">
        <f t="shared" si="915"/>
        <v>100</v>
      </c>
      <c r="N206" s="568">
        <f t="shared" si="915"/>
        <v>100</v>
      </c>
      <c r="O206" s="568">
        <f t="shared" si="915"/>
        <v>100</v>
      </c>
      <c r="P206" s="568">
        <f t="shared" si="915"/>
        <v>100</v>
      </c>
      <c r="Q206" s="568">
        <f t="shared" si="916"/>
        <v>100</v>
      </c>
      <c r="R206" s="568">
        <f t="shared" si="916"/>
        <v>175</v>
      </c>
      <c r="S206" s="568">
        <f t="shared" si="916"/>
        <v>175</v>
      </c>
      <c r="T206" s="568">
        <f t="shared" si="916"/>
        <v>175</v>
      </c>
      <c r="U206" s="568">
        <f t="shared" si="916"/>
        <v>175</v>
      </c>
      <c r="V206" s="568">
        <f t="shared" si="916"/>
        <v>175</v>
      </c>
      <c r="W206" s="568">
        <f t="shared" si="916"/>
        <v>175</v>
      </c>
      <c r="X206" s="568">
        <f t="shared" si="916"/>
        <v>175</v>
      </c>
      <c r="Y206" s="568">
        <f t="shared" si="916"/>
        <v>175</v>
      </c>
      <c r="Z206" s="568">
        <f t="shared" si="916"/>
        <v>175</v>
      </c>
      <c r="AA206" s="568">
        <f t="shared" si="917"/>
        <v>175</v>
      </c>
      <c r="AB206" s="568">
        <f t="shared" si="917"/>
        <v>175</v>
      </c>
      <c r="AC206" s="568">
        <f t="shared" si="917"/>
        <v>175</v>
      </c>
      <c r="AD206" s="568">
        <f t="shared" si="917"/>
        <v>300</v>
      </c>
      <c r="AE206" s="568">
        <f t="shared" si="917"/>
        <v>300</v>
      </c>
      <c r="AF206" s="568">
        <f t="shared" si="917"/>
        <v>300</v>
      </c>
      <c r="AG206" s="568">
        <f t="shared" si="917"/>
        <v>300</v>
      </c>
      <c r="AH206" s="568">
        <f t="shared" si="917"/>
        <v>300</v>
      </c>
      <c r="AI206" s="568">
        <f t="shared" si="917"/>
        <v>300</v>
      </c>
      <c r="AJ206" s="568">
        <f t="shared" si="917"/>
        <v>300</v>
      </c>
      <c r="AK206" s="568">
        <f t="shared" si="918"/>
        <v>300</v>
      </c>
      <c r="AL206" s="568">
        <f t="shared" si="918"/>
        <v>300</v>
      </c>
      <c r="AM206" s="568">
        <f t="shared" si="918"/>
        <v>300</v>
      </c>
      <c r="AN206" s="568">
        <f t="shared" si="918"/>
        <v>300</v>
      </c>
      <c r="AO206" s="568">
        <f t="shared" si="918"/>
        <v>300</v>
      </c>
      <c r="AP206" s="568">
        <f t="shared" si="918"/>
        <v>300</v>
      </c>
      <c r="AQ206" s="568">
        <f t="shared" si="918"/>
        <v>300</v>
      </c>
      <c r="AR206" s="568">
        <f t="shared" si="918"/>
        <v>300</v>
      </c>
      <c r="AS206" s="568">
        <f t="shared" si="918"/>
        <v>300</v>
      </c>
      <c r="AT206" s="568">
        <f t="shared" si="918"/>
        <v>300</v>
      </c>
      <c r="AU206" s="568">
        <f t="shared" si="919"/>
        <v>300</v>
      </c>
      <c r="AV206" s="568">
        <f t="shared" si="919"/>
        <v>300</v>
      </c>
      <c r="AW206" s="568">
        <f t="shared" si="919"/>
        <v>300</v>
      </c>
      <c r="AX206" s="568">
        <f t="shared" si="919"/>
        <v>300</v>
      </c>
      <c r="AY206" s="568">
        <f t="shared" si="919"/>
        <v>300</v>
      </c>
      <c r="AZ206" s="568">
        <f t="shared" si="919"/>
        <v>300</v>
      </c>
      <c r="BA206" s="568">
        <f t="shared" si="919"/>
        <v>300</v>
      </c>
      <c r="BB206" s="568">
        <f t="shared" si="919"/>
        <v>300</v>
      </c>
      <c r="BC206" s="568">
        <f t="shared" si="919"/>
        <v>300</v>
      </c>
      <c r="BD206" s="568">
        <f t="shared" si="919"/>
        <v>300</v>
      </c>
      <c r="BE206" s="568">
        <f t="shared" si="920"/>
        <v>300</v>
      </c>
      <c r="BF206" s="568">
        <f t="shared" si="920"/>
        <v>300</v>
      </c>
      <c r="BG206" s="568">
        <f t="shared" si="920"/>
        <v>300</v>
      </c>
      <c r="BH206" s="568">
        <f t="shared" si="920"/>
        <v>300</v>
      </c>
      <c r="BI206" s="568">
        <f t="shared" si="920"/>
        <v>300</v>
      </c>
      <c r="BJ206" s="568">
        <f t="shared" si="920"/>
        <v>300</v>
      </c>
      <c r="BK206" s="568">
        <f t="shared" si="920"/>
        <v>300</v>
      </c>
      <c r="BL206" s="568">
        <f t="shared" si="920"/>
        <v>300</v>
      </c>
      <c r="BM206" s="568">
        <f t="shared" si="920"/>
        <v>300</v>
      </c>
      <c r="BN206" s="185"/>
      <c r="BO206" s="564">
        <f t="shared" si="886"/>
        <v>75</v>
      </c>
      <c r="BP206" s="564">
        <f t="shared" si="887"/>
        <v>225</v>
      </c>
      <c r="BQ206" s="564">
        <f t="shared" si="888"/>
        <v>300</v>
      </c>
      <c r="BR206" s="564">
        <f t="shared" si="889"/>
        <v>300</v>
      </c>
      <c r="BS206" s="564">
        <f t="shared" si="890"/>
        <v>525</v>
      </c>
      <c r="BT206" s="564">
        <f t="shared" si="891"/>
        <v>525</v>
      </c>
      <c r="BU206" s="564">
        <f t="shared" si="892"/>
        <v>525</v>
      </c>
      <c r="BV206" s="564">
        <f t="shared" si="893"/>
        <v>525</v>
      </c>
      <c r="BW206" s="564">
        <f t="shared" si="894"/>
        <v>900</v>
      </c>
      <c r="BX206" s="564">
        <f t="shared" si="895"/>
        <v>900</v>
      </c>
      <c r="BY206" s="564">
        <f t="shared" si="896"/>
        <v>900</v>
      </c>
      <c r="BZ206" s="564">
        <f t="shared" si="897"/>
        <v>900</v>
      </c>
      <c r="CA206" s="564">
        <f t="shared" si="898"/>
        <v>900</v>
      </c>
      <c r="CB206" s="564">
        <f t="shared" si="899"/>
        <v>900</v>
      </c>
      <c r="CC206" s="564">
        <f t="shared" si="900"/>
        <v>900</v>
      </c>
      <c r="CD206" s="564">
        <f t="shared" si="901"/>
        <v>900</v>
      </c>
      <c r="CE206" s="564">
        <f t="shared" si="902"/>
        <v>900</v>
      </c>
      <c r="CF206" s="564">
        <f t="shared" si="903"/>
        <v>900</v>
      </c>
      <c r="CG206" s="564">
        <f t="shared" si="904"/>
        <v>900</v>
      </c>
      <c r="CH206" s="564">
        <f t="shared" si="905"/>
        <v>900</v>
      </c>
      <c r="CI206" s="185"/>
      <c r="CJ206" s="124">
        <f t="shared" si="906"/>
        <v>900</v>
      </c>
      <c r="CK206" s="124">
        <f t="shared" si="907"/>
        <v>2100</v>
      </c>
      <c r="CL206" s="124">
        <f t="shared" si="908"/>
        <v>3600</v>
      </c>
      <c r="CM206" s="124">
        <f t="shared" si="909"/>
        <v>3600</v>
      </c>
      <c r="CN206" s="124">
        <f t="shared" si="910"/>
        <v>3600</v>
      </c>
      <c r="CO206" s="177"/>
      <c r="CP206" s="124"/>
      <c r="CQ206" s="119"/>
      <c r="CR206" s="186">
        <f t="shared" si="864"/>
        <v>13800</v>
      </c>
      <c r="CS206" s="186">
        <f t="shared" si="865"/>
        <v>13800</v>
      </c>
      <c r="CT206" s="186">
        <f t="shared" si="866"/>
        <v>13800</v>
      </c>
      <c r="CU206" s="186">
        <f t="shared" si="867"/>
        <v>0</v>
      </c>
      <c r="CV206" s="186">
        <f t="shared" si="868"/>
        <v>0</v>
      </c>
      <c r="CW206" s="119"/>
      <c r="CX206" s="124">
        <f t="shared" si="850"/>
        <v>75</v>
      </c>
      <c r="CY206" s="124">
        <f t="shared" si="851"/>
        <v>225</v>
      </c>
      <c r="CZ206" s="124">
        <f t="shared" si="852"/>
        <v>300</v>
      </c>
      <c r="DA206" s="124">
        <f t="shared" si="853"/>
        <v>300</v>
      </c>
      <c r="DB206" s="209">
        <f t="shared" si="854"/>
        <v>900</v>
      </c>
      <c r="DC206" s="124">
        <f t="shared" si="855"/>
        <v>525</v>
      </c>
      <c r="DD206" s="124">
        <f t="shared" si="856"/>
        <v>525</v>
      </c>
      <c r="DE206" s="124">
        <f t="shared" si="857"/>
        <v>525</v>
      </c>
      <c r="DF206" s="124">
        <f t="shared" si="858"/>
        <v>525</v>
      </c>
      <c r="DG206" s="209">
        <f t="shared" si="859"/>
        <v>2100</v>
      </c>
      <c r="DH206" s="209">
        <f t="shared" si="860"/>
        <v>3600</v>
      </c>
      <c r="DI206" s="209">
        <f t="shared" si="861"/>
        <v>3600</v>
      </c>
      <c r="DJ206" s="209">
        <f t="shared" si="862"/>
        <v>3600</v>
      </c>
    </row>
    <row r="207" spans="1:114" s="7" customFormat="1" ht="14.25" x14ac:dyDescent="0.35">
      <c r="A207" s="282" t="s">
        <v>359</v>
      </c>
      <c r="B207" s="119" t="s">
        <v>370</v>
      </c>
      <c r="C207" s="119"/>
      <c r="D207" s="119"/>
      <c r="E207" s="119"/>
      <c r="F207" s="569">
        <f ca="1">F621</f>
        <v>20</v>
      </c>
      <c r="G207" s="569">
        <f ca="1">G621</f>
        <v>20</v>
      </c>
      <c r="H207" s="569">
        <f ca="1">H621</f>
        <v>20</v>
      </c>
      <c r="I207" s="569">
        <f t="shared" ref="I207:BM207" ca="1" si="921">I621</f>
        <v>40</v>
      </c>
      <c r="J207" s="569">
        <f t="shared" ca="1" si="921"/>
        <v>60</v>
      </c>
      <c r="K207" s="569">
        <f t="shared" ca="1" si="921"/>
        <v>80</v>
      </c>
      <c r="L207" s="569">
        <f t="shared" ca="1" si="921"/>
        <v>80</v>
      </c>
      <c r="M207" s="569">
        <f t="shared" ca="1" si="921"/>
        <v>80</v>
      </c>
      <c r="N207" s="569">
        <f t="shared" ca="1" si="921"/>
        <v>80</v>
      </c>
      <c r="O207" s="569">
        <f t="shared" ca="1" si="921"/>
        <v>80</v>
      </c>
      <c r="P207" s="569">
        <f t="shared" ca="1" si="921"/>
        <v>80</v>
      </c>
      <c r="Q207" s="569">
        <f t="shared" ca="1" si="921"/>
        <v>80</v>
      </c>
      <c r="R207" s="569">
        <f t="shared" ca="1" si="921"/>
        <v>140.00000000000003</v>
      </c>
      <c r="S207" s="569">
        <f t="shared" ca="1" si="921"/>
        <v>140.00000000000003</v>
      </c>
      <c r="T207" s="569">
        <f t="shared" ca="1" si="921"/>
        <v>140.00000000000003</v>
      </c>
      <c r="U207" s="569">
        <f t="shared" ca="1" si="921"/>
        <v>140.00000000000003</v>
      </c>
      <c r="V207" s="569">
        <f t="shared" ca="1" si="921"/>
        <v>140.00000000000003</v>
      </c>
      <c r="W207" s="569">
        <f t="shared" ca="1" si="921"/>
        <v>140.00000000000003</v>
      </c>
      <c r="X207" s="569">
        <f t="shared" ca="1" si="921"/>
        <v>140.00000000000003</v>
      </c>
      <c r="Y207" s="569">
        <f t="shared" ca="1" si="921"/>
        <v>140.00000000000003</v>
      </c>
      <c r="Z207" s="569">
        <f t="shared" ca="1" si="921"/>
        <v>140.00000000000003</v>
      </c>
      <c r="AA207" s="569">
        <f t="shared" ca="1" si="921"/>
        <v>140.00000000000003</v>
      </c>
      <c r="AB207" s="569">
        <f t="shared" ca="1" si="921"/>
        <v>140.00000000000003</v>
      </c>
      <c r="AC207" s="569">
        <f t="shared" ca="1" si="921"/>
        <v>140.00000000000003</v>
      </c>
      <c r="AD207" s="569">
        <f t="shared" ca="1" si="921"/>
        <v>240</v>
      </c>
      <c r="AE207" s="569">
        <f t="shared" ca="1" si="921"/>
        <v>240</v>
      </c>
      <c r="AF207" s="569">
        <f t="shared" ca="1" si="921"/>
        <v>240</v>
      </c>
      <c r="AG207" s="569">
        <f t="shared" ca="1" si="921"/>
        <v>240</v>
      </c>
      <c r="AH207" s="569">
        <f t="shared" ca="1" si="921"/>
        <v>240</v>
      </c>
      <c r="AI207" s="569">
        <f t="shared" ca="1" si="921"/>
        <v>240</v>
      </c>
      <c r="AJ207" s="569">
        <f t="shared" ca="1" si="921"/>
        <v>240</v>
      </c>
      <c r="AK207" s="569">
        <f t="shared" ca="1" si="921"/>
        <v>240</v>
      </c>
      <c r="AL207" s="569">
        <f t="shared" ca="1" si="921"/>
        <v>240</v>
      </c>
      <c r="AM207" s="569">
        <f t="shared" ca="1" si="921"/>
        <v>240</v>
      </c>
      <c r="AN207" s="569">
        <f t="shared" ca="1" si="921"/>
        <v>240</v>
      </c>
      <c r="AO207" s="569">
        <f t="shared" ca="1" si="921"/>
        <v>240</v>
      </c>
      <c r="AP207" s="569">
        <f t="shared" ca="1" si="921"/>
        <v>240</v>
      </c>
      <c r="AQ207" s="569">
        <f t="shared" ca="1" si="921"/>
        <v>240</v>
      </c>
      <c r="AR207" s="569">
        <f t="shared" ca="1" si="921"/>
        <v>240</v>
      </c>
      <c r="AS207" s="569">
        <f t="shared" ca="1" si="921"/>
        <v>240</v>
      </c>
      <c r="AT207" s="569">
        <f t="shared" ca="1" si="921"/>
        <v>240</v>
      </c>
      <c r="AU207" s="569">
        <f t="shared" ca="1" si="921"/>
        <v>240</v>
      </c>
      <c r="AV207" s="569">
        <f t="shared" ca="1" si="921"/>
        <v>240</v>
      </c>
      <c r="AW207" s="569">
        <f t="shared" ca="1" si="921"/>
        <v>240</v>
      </c>
      <c r="AX207" s="569">
        <f t="shared" ca="1" si="921"/>
        <v>240</v>
      </c>
      <c r="AY207" s="569">
        <f t="shared" ca="1" si="921"/>
        <v>240</v>
      </c>
      <c r="AZ207" s="569">
        <f t="shared" ca="1" si="921"/>
        <v>240</v>
      </c>
      <c r="BA207" s="569">
        <f t="shared" ca="1" si="921"/>
        <v>240</v>
      </c>
      <c r="BB207" s="569">
        <f t="shared" ca="1" si="921"/>
        <v>240</v>
      </c>
      <c r="BC207" s="569">
        <f t="shared" ca="1" si="921"/>
        <v>240</v>
      </c>
      <c r="BD207" s="569">
        <f t="shared" ca="1" si="921"/>
        <v>240</v>
      </c>
      <c r="BE207" s="569">
        <f t="shared" ca="1" si="921"/>
        <v>240</v>
      </c>
      <c r="BF207" s="569">
        <f t="shared" ca="1" si="921"/>
        <v>240</v>
      </c>
      <c r="BG207" s="569">
        <f t="shared" ca="1" si="921"/>
        <v>240</v>
      </c>
      <c r="BH207" s="569">
        <f t="shared" ca="1" si="921"/>
        <v>240</v>
      </c>
      <c r="BI207" s="569">
        <f t="shared" ca="1" si="921"/>
        <v>240</v>
      </c>
      <c r="BJ207" s="569">
        <f t="shared" ca="1" si="921"/>
        <v>240</v>
      </c>
      <c r="BK207" s="569">
        <f t="shared" ca="1" si="921"/>
        <v>240</v>
      </c>
      <c r="BL207" s="569">
        <f t="shared" ca="1" si="921"/>
        <v>240</v>
      </c>
      <c r="BM207" s="569">
        <f t="shared" ca="1" si="921"/>
        <v>240</v>
      </c>
      <c r="BN207" s="185"/>
      <c r="BO207" s="563">
        <f t="shared" ca="1" si="886"/>
        <v>60</v>
      </c>
      <c r="BP207" s="563">
        <f t="shared" ca="1" si="887"/>
        <v>180</v>
      </c>
      <c r="BQ207" s="563">
        <f t="shared" ca="1" si="888"/>
        <v>240</v>
      </c>
      <c r="BR207" s="563">
        <f t="shared" ca="1" si="889"/>
        <v>240</v>
      </c>
      <c r="BS207" s="563">
        <f t="shared" ca="1" si="890"/>
        <v>420.00000000000011</v>
      </c>
      <c r="BT207" s="563">
        <f t="shared" ca="1" si="891"/>
        <v>420.00000000000011</v>
      </c>
      <c r="BU207" s="563">
        <f t="shared" ca="1" si="892"/>
        <v>420.00000000000011</v>
      </c>
      <c r="BV207" s="563">
        <f t="shared" ca="1" si="893"/>
        <v>420.00000000000011</v>
      </c>
      <c r="BW207" s="563">
        <f t="shared" ca="1" si="894"/>
        <v>720</v>
      </c>
      <c r="BX207" s="563">
        <f t="shared" ca="1" si="895"/>
        <v>720</v>
      </c>
      <c r="BY207" s="563">
        <f t="shared" ca="1" si="896"/>
        <v>720</v>
      </c>
      <c r="BZ207" s="563">
        <f t="shared" ca="1" si="897"/>
        <v>720</v>
      </c>
      <c r="CA207" s="563">
        <f t="shared" ca="1" si="898"/>
        <v>720</v>
      </c>
      <c r="CB207" s="563">
        <f t="shared" ca="1" si="899"/>
        <v>720</v>
      </c>
      <c r="CC207" s="563">
        <f t="shared" ca="1" si="900"/>
        <v>720</v>
      </c>
      <c r="CD207" s="563">
        <f t="shared" ca="1" si="901"/>
        <v>720</v>
      </c>
      <c r="CE207" s="563">
        <f t="shared" ca="1" si="902"/>
        <v>720</v>
      </c>
      <c r="CF207" s="563">
        <f t="shared" ca="1" si="903"/>
        <v>720</v>
      </c>
      <c r="CG207" s="563">
        <f t="shared" ca="1" si="904"/>
        <v>720</v>
      </c>
      <c r="CH207" s="563">
        <f t="shared" ca="1" si="905"/>
        <v>720</v>
      </c>
      <c r="CI207" s="185"/>
      <c r="CJ207" s="172">
        <f t="shared" ca="1" si="906"/>
        <v>720</v>
      </c>
      <c r="CK207" s="172">
        <f t="shared" ca="1" si="907"/>
        <v>1680.0000000000005</v>
      </c>
      <c r="CL207" s="172">
        <f t="shared" ca="1" si="908"/>
        <v>2880</v>
      </c>
      <c r="CM207" s="172">
        <f t="shared" ca="1" si="909"/>
        <v>2880</v>
      </c>
      <c r="CN207" s="172">
        <f t="shared" ca="1" si="910"/>
        <v>2880</v>
      </c>
      <c r="CO207" s="177"/>
      <c r="CP207" s="124"/>
      <c r="CQ207" s="119"/>
      <c r="CR207" s="186">
        <f t="shared" ca="1" si="864"/>
        <v>11040</v>
      </c>
      <c r="CS207" s="186">
        <f t="shared" ca="1" si="865"/>
        <v>11040</v>
      </c>
      <c r="CT207" s="186">
        <f t="shared" ca="1" si="866"/>
        <v>11040</v>
      </c>
      <c r="CU207" s="186">
        <f t="shared" ca="1" si="867"/>
        <v>0</v>
      </c>
      <c r="CV207" s="186">
        <f t="shared" ca="1" si="868"/>
        <v>0</v>
      </c>
      <c r="CW207" s="119"/>
      <c r="CX207" s="172">
        <f t="shared" ca="1" si="850"/>
        <v>60</v>
      </c>
      <c r="CY207" s="172">
        <f t="shared" ca="1" si="851"/>
        <v>180</v>
      </c>
      <c r="CZ207" s="172">
        <f t="shared" ca="1" si="852"/>
        <v>240</v>
      </c>
      <c r="DA207" s="172">
        <f t="shared" ca="1" si="853"/>
        <v>240</v>
      </c>
      <c r="DB207" s="338">
        <f t="shared" ca="1" si="854"/>
        <v>720</v>
      </c>
      <c r="DC207" s="172">
        <f t="shared" ca="1" si="855"/>
        <v>420.00000000000011</v>
      </c>
      <c r="DD207" s="172">
        <f t="shared" ca="1" si="856"/>
        <v>420.00000000000011</v>
      </c>
      <c r="DE207" s="172">
        <f t="shared" ca="1" si="857"/>
        <v>420.00000000000011</v>
      </c>
      <c r="DF207" s="172">
        <f t="shared" ca="1" si="858"/>
        <v>420.00000000000011</v>
      </c>
      <c r="DG207" s="338">
        <f t="shared" ca="1" si="859"/>
        <v>1680.0000000000005</v>
      </c>
      <c r="DH207" s="338">
        <f t="shared" ca="1" si="860"/>
        <v>2880</v>
      </c>
      <c r="DI207" s="338">
        <f t="shared" ca="1" si="861"/>
        <v>2880</v>
      </c>
      <c r="DJ207" s="338">
        <f t="shared" ca="1" si="862"/>
        <v>2880</v>
      </c>
    </row>
    <row r="208" spans="1:114" s="7" customFormat="1" ht="14.25" x14ac:dyDescent="0.35">
      <c r="A208" s="283" t="str">
        <f>"Total "&amp;Salaries!A20&amp;"  ............................................................................................................................................…"</f>
        <v>Total General and Administrative  ............................................................................................................................................…</v>
      </c>
      <c r="B208" s="301" t="s">
        <v>370</v>
      </c>
      <c r="C208" s="119"/>
      <c r="D208" s="119"/>
      <c r="E208" s="119"/>
      <c r="F208" s="569">
        <f t="shared" ref="F208:AK208" ca="1" si="922">SUM(F199:F207)</f>
        <v>4092.291666666667</v>
      </c>
      <c r="G208" s="569">
        <f t="shared" ca="1" si="922"/>
        <v>3525.625</v>
      </c>
      <c r="H208" s="569">
        <f t="shared" ca="1" si="922"/>
        <v>3609.0085071333333</v>
      </c>
      <c r="I208" s="569">
        <f t="shared" ca="1" si="922"/>
        <v>7797.0369216444451</v>
      </c>
      <c r="J208" s="569">
        <f t="shared" ca="1" si="922"/>
        <v>11186.201448361335</v>
      </c>
      <c r="K208" s="569">
        <f t="shared" ca="1" si="922"/>
        <v>15735.533388693779</v>
      </c>
      <c r="L208" s="569">
        <f t="shared" ca="1" si="922"/>
        <v>13571.12653088017</v>
      </c>
      <c r="M208" s="569">
        <f t="shared" ca="1" si="922"/>
        <v>13671.18871008822</v>
      </c>
      <c r="N208" s="569">
        <f t="shared" ca="1" si="922"/>
        <v>13788.841778100686</v>
      </c>
      <c r="O208" s="569">
        <f t="shared" ca="1" si="922"/>
        <v>13908.650059962227</v>
      </c>
      <c r="P208" s="569">
        <f t="shared" ca="1" si="922"/>
        <v>14058.186943903227</v>
      </c>
      <c r="Q208" s="569">
        <f t="shared" ca="1" si="922"/>
        <v>14246.371010547527</v>
      </c>
      <c r="R208" s="569">
        <f t="shared" ca="1" si="922"/>
        <v>32106.800904726202</v>
      </c>
      <c r="S208" s="569">
        <f t="shared" ca="1" si="922"/>
        <v>27561.89036412309</v>
      </c>
      <c r="T208" s="569">
        <f t="shared" ca="1" si="922"/>
        <v>26130.503503989326</v>
      </c>
      <c r="U208" s="569">
        <f t="shared" ca="1" si="922"/>
        <v>26401.656897122251</v>
      </c>
      <c r="V208" s="569">
        <f t="shared" ca="1" si="922"/>
        <v>26693.437940598145</v>
      </c>
      <c r="W208" s="569">
        <f t="shared" ca="1" si="922"/>
        <v>26903.434939908369</v>
      </c>
      <c r="X208" s="569">
        <f t="shared" ca="1" si="922"/>
        <v>31001.761021229726</v>
      </c>
      <c r="Y208" s="569">
        <f t="shared" ca="1" si="922"/>
        <v>28304.963295717153</v>
      </c>
      <c r="Z208" s="569">
        <f t="shared" ca="1" si="922"/>
        <v>28631.399100306302</v>
      </c>
      <c r="AA208" s="569">
        <f t="shared" ca="1" si="922"/>
        <v>28982.895719193053</v>
      </c>
      <c r="AB208" s="569">
        <f t="shared" ca="1" si="922"/>
        <v>29189.263440175877</v>
      </c>
      <c r="AC208" s="569">
        <f t="shared" ca="1" si="922"/>
        <v>29596.967924278892</v>
      </c>
      <c r="AD208" s="569">
        <f t="shared" ca="1" si="922"/>
        <v>50463.883748439395</v>
      </c>
      <c r="AE208" s="569">
        <f t="shared" ca="1" si="922"/>
        <v>44136.651779053755</v>
      </c>
      <c r="AF208" s="569">
        <f t="shared" ca="1" si="922"/>
        <v>51349.758755679031</v>
      </c>
      <c r="AG208" s="569">
        <f t="shared" ca="1" si="922"/>
        <v>42846.268597304232</v>
      </c>
      <c r="AH208" s="569">
        <f t="shared" ca="1" si="922"/>
        <v>43094.02950993937</v>
      </c>
      <c r="AI208" s="569">
        <f t="shared" ca="1" si="922"/>
        <v>51801.249851853398</v>
      </c>
      <c r="AJ208" s="569">
        <f t="shared" ca="1" si="922"/>
        <v>47190.364358702529</v>
      </c>
      <c r="AK208" s="569">
        <f t="shared" ca="1" si="922"/>
        <v>44439.183245994514</v>
      </c>
      <c r="AL208" s="569">
        <f t="shared" ref="AL208:BM208" ca="1" si="923">SUM(AL199:AL207)</f>
        <v>53440.350257659607</v>
      </c>
      <c r="AM208" s="569">
        <f t="shared" ca="1" si="923"/>
        <v>44972.001878449184</v>
      </c>
      <c r="AN208" s="569">
        <f t="shared" ca="1" si="923"/>
        <v>45002.056439368112</v>
      </c>
      <c r="AO208" s="569">
        <f t="shared" ca="1" si="923"/>
        <v>54042.022628358929</v>
      </c>
      <c r="AP208" s="569">
        <f t="shared" ca="1" si="923"/>
        <v>55532.800864798381</v>
      </c>
      <c r="AQ208" s="569">
        <f t="shared" ca="1" si="923"/>
        <v>51873.116144795509</v>
      </c>
      <c r="AR208" s="569">
        <f t="shared" ca="1" si="923"/>
        <v>65696.763004300796</v>
      </c>
      <c r="AS208" s="569">
        <f t="shared" ca="1" si="923"/>
        <v>50497.354409401225</v>
      </c>
      <c r="AT208" s="569">
        <f t="shared" ca="1" si="923"/>
        <v>50687.032942515638</v>
      </c>
      <c r="AU208" s="569">
        <f t="shared" ca="1" si="923"/>
        <v>65639.195216939392</v>
      </c>
      <c r="AV208" s="569">
        <f t="shared" ca="1" si="923"/>
        <v>54332.486610049251</v>
      </c>
      <c r="AW208" s="569">
        <f t="shared" ca="1" si="923"/>
        <v>51511.551052770228</v>
      </c>
      <c r="AX208" s="569">
        <f t="shared" ca="1" si="923"/>
        <v>67123.404972472228</v>
      </c>
      <c r="AY208" s="569">
        <f t="shared" ca="1" si="923"/>
        <v>51927.502085564411</v>
      </c>
      <c r="AZ208" s="569">
        <f t="shared" ca="1" si="923"/>
        <v>51788.228563502482</v>
      </c>
      <c r="BA208" s="569">
        <f t="shared" ca="1" si="923"/>
        <v>67371.15570458991</v>
      </c>
      <c r="BB208" s="569">
        <f t="shared" ca="1" si="923"/>
        <v>59807.435830836017</v>
      </c>
      <c r="BC208" s="569">
        <f t="shared" ca="1" si="923"/>
        <v>56554.641236492229</v>
      </c>
      <c r="BD208" s="569">
        <f t="shared" ca="1" si="923"/>
        <v>72339.05591249658</v>
      </c>
      <c r="BE208" s="569">
        <f t="shared" ca="1" si="923"/>
        <v>55755.979446394202</v>
      </c>
      <c r="BF208" s="569">
        <f t="shared" ca="1" si="923"/>
        <v>55976.497872297172</v>
      </c>
      <c r="BG208" s="569">
        <f t="shared" ca="1" si="923"/>
        <v>73000.744863920525</v>
      </c>
      <c r="BH208" s="569">
        <f t="shared" ca="1" si="923"/>
        <v>61180.007727894728</v>
      </c>
      <c r="BI208" s="569">
        <f t="shared" ca="1" si="923"/>
        <v>58416.219373921311</v>
      </c>
      <c r="BJ208" s="569">
        <f t="shared" ca="1" si="923"/>
        <v>75456.584223635844</v>
      </c>
      <c r="BK208" s="569">
        <f t="shared" ca="1" si="923"/>
        <v>58905.343037692015</v>
      </c>
      <c r="BL208" s="569">
        <f t="shared" ca="1" si="923"/>
        <v>58636.453131760631</v>
      </c>
      <c r="BM208" s="569">
        <f t="shared" ca="1" si="923"/>
        <v>75694.284884492998</v>
      </c>
      <c r="BN208" s="185"/>
      <c r="BO208" s="563">
        <f t="shared" ca="1" si="886"/>
        <v>11226.9251738</v>
      </c>
      <c r="BP208" s="563">
        <f t="shared" ca="1" si="887"/>
        <v>34718.771758699557</v>
      </c>
      <c r="BQ208" s="563">
        <f t="shared" ca="1" si="888"/>
        <v>41031.157019069076</v>
      </c>
      <c r="BR208" s="563">
        <f t="shared" ca="1" si="889"/>
        <v>42213.20801441298</v>
      </c>
      <c r="BS208" s="563">
        <f t="shared" ca="1" si="890"/>
        <v>85799.194772838615</v>
      </c>
      <c r="BT208" s="563">
        <f t="shared" ca="1" si="891"/>
        <v>79998.529777628763</v>
      </c>
      <c r="BU208" s="563">
        <f t="shared" ca="1" si="892"/>
        <v>87938.123417253184</v>
      </c>
      <c r="BV208" s="563">
        <f t="shared" ca="1" si="893"/>
        <v>87769.127083647822</v>
      </c>
      <c r="BW208" s="563">
        <f t="shared" ca="1" si="894"/>
        <v>145950.29428317217</v>
      </c>
      <c r="BX208" s="563">
        <f t="shared" ca="1" si="895"/>
        <v>137741.54795909702</v>
      </c>
      <c r="BY208" s="563">
        <f t="shared" ca="1" si="896"/>
        <v>145069.89786235665</v>
      </c>
      <c r="BZ208" s="563">
        <f t="shared" ca="1" si="897"/>
        <v>144016.08094617623</v>
      </c>
      <c r="CA208" s="563">
        <f t="shared" ca="1" si="898"/>
        <v>173102.68001389469</v>
      </c>
      <c r="CB208" s="563">
        <f t="shared" ca="1" si="899"/>
        <v>166823.58256885625</v>
      </c>
      <c r="CC208" s="563">
        <f t="shared" ca="1" si="900"/>
        <v>172967.44263529172</v>
      </c>
      <c r="CD208" s="563">
        <f t="shared" ca="1" si="901"/>
        <v>171086.8863536568</v>
      </c>
      <c r="CE208" s="563">
        <f t="shared" ca="1" si="902"/>
        <v>188701.13297982482</v>
      </c>
      <c r="CF208" s="563">
        <f t="shared" ca="1" si="903"/>
        <v>184733.22218261191</v>
      </c>
      <c r="CG208" s="563">
        <f t="shared" ca="1" si="904"/>
        <v>195052.81132545188</v>
      </c>
      <c r="CH208" s="563">
        <f t="shared" ca="1" si="905"/>
        <v>193236.08105394564</v>
      </c>
      <c r="CI208" s="185"/>
      <c r="CJ208" s="172">
        <f ca="1">SUM(CJ199:CJ207)</f>
        <v>129190.06196598161</v>
      </c>
      <c r="CK208" s="172">
        <f ca="1">SUM(CK199:CK207)</f>
        <v>341504.97505136835</v>
      </c>
      <c r="CL208" s="172">
        <f ca="1">SUM(CL199:CL207)</f>
        <v>572777.82105080201</v>
      </c>
      <c r="CM208" s="172">
        <f ca="1">SUM(CM199:CM207)</f>
        <v>683980.59157169948</v>
      </c>
      <c r="CN208" s="172">
        <f ca="1">SUM(CN199:CN207)</f>
        <v>761723.24754183437</v>
      </c>
      <c r="CO208" s="177"/>
      <c r="CP208" s="124"/>
      <c r="CQ208" s="119"/>
      <c r="CR208" s="186">
        <f t="shared" ca="1" si="864"/>
        <v>2489176.6971816854</v>
      </c>
      <c r="CS208" s="186">
        <f t="shared" ca="1" si="865"/>
        <v>2489176.6971816858</v>
      </c>
      <c r="CT208" s="186">
        <f t="shared" ca="1" si="866"/>
        <v>2489176.6971816858</v>
      </c>
      <c r="CU208" s="186">
        <f t="shared" ca="1" si="867"/>
        <v>0</v>
      </c>
      <c r="CV208" s="186">
        <f t="shared" ca="1" si="868"/>
        <v>0</v>
      </c>
      <c r="CW208" s="119"/>
      <c r="CX208" s="172">
        <f t="shared" ca="1" si="850"/>
        <v>11226.9251738</v>
      </c>
      <c r="CY208" s="172">
        <f t="shared" ca="1" si="851"/>
        <v>34718.771758699557</v>
      </c>
      <c r="CZ208" s="172">
        <f t="shared" ca="1" si="852"/>
        <v>41031.157019069076</v>
      </c>
      <c r="DA208" s="172">
        <f t="shared" ca="1" si="853"/>
        <v>42213.20801441298</v>
      </c>
      <c r="DB208" s="338">
        <f t="shared" ca="1" si="854"/>
        <v>129190.06196598161</v>
      </c>
      <c r="DC208" s="172">
        <f t="shared" ca="1" si="855"/>
        <v>85799.194772838615</v>
      </c>
      <c r="DD208" s="172">
        <f t="shared" ca="1" si="856"/>
        <v>79998.529777628763</v>
      </c>
      <c r="DE208" s="172">
        <f t="shared" ca="1" si="857"/>
        <v>87938.123417253184</v>
      </c>
      <c r="DF208" s="172">
        <f t="shared" ca="1" si="858"/>
        <v>87769.127083647822</v>
      </c>
      <c r="DG208" s="338">
        <f t="shared" ca="1" si="859"/>
        <v>341504.97505136835</v>
      </c>
      <c r="DH208" s="338">
        <f t="shared" ca="1" si="860"/>
        <v>572777.82105080201</v>
      </c>
      <c r="DI208" s="338">
        <f t="shared" ca="1" si="861"/>
        <v>683980.59157169948</v>
      </c>
      <c r="DJ208" s="338">
        <f t="shared" ca="1" si="862"/>
        <v>761723.24754183437</v>
      </c>
    </row>
    <row r="209" spans="1:114" s="7" customFormat="1" x14ac:dyDescent="0.2">
      <c r="A209" s="323" t="s">
        <v>442</v>
      </c>
      <c r="B209" s="191" t="s">
        <v>370</v>
      </c>
      <c r="C209" s="191"/>
      <c r="D209" s="191"/>
      <c r="E209" s="191"/>
      <c r="F209" s="570">
        <f t="shared" ref="F209:AK209" si="924">F470</f>
        <v>1</v>
      </c>
      <c r="G209" s="570">
        <f t="shared" si="924"/>
        <v>1</v>
      </c>
      <c r="H209" s="570">
        <f t="shared" si="924"/>
        <v>1</v>
      </c>
      <c r="I209" s="570">
        <f t="shared" si="924"/>
        <v>2</v>
      </c>
      <c r="J209" s="570">
        <f t="shared" si="924"/>
        <v>3</v>
      </c>
      <c r="K209" s="570">
        <f t="shared" si="924"/>
        <v>4</v>
      </c>
      <c r="L209" s="570">
        <f t="shared" si="924"/>
        <v>4</v>
      </c>
      <c r="M209" s="570">
        <f t="shared" si="924"/>
        <v>4</v>
      </c>
      <c r="N209" s="570">
        <f t="shared" si="924"/>
        <v>4</v>
      </c>
      <c r="O209" s="570">
        <f t="shared" si="924"/>
        <v>4</v>
      </c>
      <c r="P209" s="570">
        <f t="shared" si="924"/>
        <v>4</v>
      </c>
      <c r="Q209" s="570">
        <f t="shared" si="924"/>
        <v>4</v>
      </c>
      <c r="R209" s="570">
        <f t="shared" si="924"/>
        <v>7</v>
      </c>
      <c r="S209" s="570">
        <f t="shared" si="924"/>
        <v>7</v>
      </c>
      <c r="T209" s="570">
        <f t="shared" si="924"/>
        <v>7</v>
      </c>
      <c r="U209" s="570">
        <f t="shared" si="924"/>
        <v>7</v>
      </c>
      <c r="V209" s="570">
        <f t="shared" si="924"/>
        <v>7</v>
      </c>
      <c r="W209" s="570">
        <f t="shared" si="924"/>
        <v>7</v>
      </c>
      <c r="X209" s="570">
        <f t="shared" si="924"/>
        <v>7</v>
      </c>
      <c r="Y209" s="570">
        <f t="shared" si="924"/>
        <v>7</v>
      </c>
      <c r="Z209" s="570">
        <f t="shared" si="924"/>
        <v>7</v>
      </c>
      <c r="AA209" s="570">
        <f t="shared" si="924"/>
        <v>7</v>
      </c>
      <c r="AB209" s="570">
        <f t="shared" si="924"/>
        <v>7</v>
      </c>
      <c r="AC209" s="570">
        <f t="shared" si="924"/>
        <v>7</v>
      </c>
      <c r="AD209" s="570">
        <f t="shared" si="924"/>
        <v>12</v>
      </c>
      <c r="AE209" s="570">
        <f t="shared" si="924"/>
        <v>12</v>
      </c>
      <c r="AF209" s="570">
        <f t="shared" si="924"/>
        <v>12</v>
      </c>
      <c r="AG209" s="570">
        <f t="shared" si="924"/>
        <v>12</v>
      </c>
      <c r="AH209" s="570">
        <f t="shared" si="924"/>
        <v>12</v>
      </c>
      <c r="AI209" s="570">
        <f t="shared" si="924"/>
        <v>12</v>
      </c>
      <c r="AJ209" s="570">
        <f t="shared" si="924"/>
        <v>12</v>
      </c>
      <c r="AK209" s="570">
        <f t="shared" si="924"/>
        <v>12</v>
      </c>
      <c r="AL209" s="570">
        <f t="shared" ref="AL209:BM209" si="925">AL470</f>
        <v>12</v>
      </c>
      <c r="AM209" s="570">
        <f t="shared" si="925"/>
        <v>12</v>
      </c>
      <c r="AN209" s="570">
        <f t="shared" si="925"/>
        <v>12</v>
      </c>
      <c r="AO209" s="570">
        <f t="shared" si="925"/>
        <v>12</v>
      </c>
      <c r="AP209" s="570">
        <f t="shared" si="925"/>
        <v>12</v>
      </c>
      <c r="AQ209" s="570">
        <f t="shared" si="925"/>
        <v>12</v>
      </c>
      <c r="AR209" s="570">
        <f t="shared" si="925"/>
        <v>12</v>
      </c>
      <c r="AS209" s="570">
        <f t="shared" si="925"/>
        <v>12</v>
      </c>
      <c r="AT209" s="570">
        <f t="shared" si="925"/>
        <v>12</v>
      </c>
      <c r="AU209" s="570">
        <f t="shared" si="925"/>
        <v>12</v>
      </c>
      <c r="AV209" s="570">
        <f t="shared" si="925"/>
        <v>12</v>
      </c>
      <c r="AW209" s="570">
        <f t="shared" si="925"/>
        <v>12</v>
      </c>
      <c r="AX209" s="570">
        <f t="shared" si="925"/>
        <v>12</v>
      </c>
      <c r="AY209" s="570">
        <f t="shared" si="925"/>
        <v>12</v>
      </c>
      <c r="AZ209" s="570">
        <f t="shared" si="925"/>
        <v>12</v>
      </c>
      <c r="BA209" s="570">
        <f t="shared" si="925"/>
        <v>12</v>
      </c>
      <c r="BB209" s="570">
        <f t="shared" si="925"/>
        <v>12</v>
      </c>
      <c r="BC209" s="570">
        <f t="shared" si="925"/>
        <v>12</v>
      </c>
      <c r="BD209" s="570">
        <f t="shared" si="925"/>
        <v>12</v>
      </c>
      <c r="BE209" s="570">
        <f t="shared" si="925"/>
        <v>12</v>
      </c>
      <c r="BF209" s="570">
        <f t="shared" si="925"/>
        <v>12</v>
      </c>
      <c r="BG209" s="570">
        <f t="shared" si="925"/>
        <v>12</v>
      </c>
      <c r="BH209" s="570">
        <f t="shared" si="925"/>
        <v>12</v>
      </c>
      <c r="BI209" s="570">
        <f t="shared" si="925"/>
        <v>12</v>
      </c>
      <c r="BJ209" s="570">
        <f t="shared" si="925"/>
        <v>12</v>
      </c>
      <c r="BK209" s="570">
        <f t="shared" si="925"/>
        <v>12</v>
      </c>
      <c r="BL209" s="570">
        <f t="shared" si="925"/>
        <v>12</v>
      </c>
      <c r="BM209" s="570">
        <f t="shared" si="925"/>
        <v>12</v>
      </c>
      <c r="BN209" s="185"/>
      <c r="BO209" s="576">
        <f>H209</f>
        <v>1</v>
      </c>
      <c r="BP209" s="576">
        <f>K209</f>
        <v>4</v>
      </c>
      <c r="BQ209" s="576">
        <f>N209</f>
        <v>4</v>
      </c>
      <c r="BR209" s="576">
        <f>Q209</f>
        <v>4</v>
      </c>
      <c r="BS209" s="576">
        <f>T209</f>
        <v>7</v>
      </c>
      <c r="BT209" s="576">
        <f>W209</f>
        <v>7</v>
      </c>
      <c r="BU209" s="576">
        <f>Z209</f>
        <v>7</v>
      </c>
      <c r="BV209" s="576">
        <f>AC209</f>
        <v>7</v>
      </c>
      <c r="BW209" s="576">
        <f>AF209</f>
        <v>12</v>
      </c>
      <c r="BX209" s="576">
        <f>AI209</f>
        <v>12</v>
      </c>
      <c r="BY209" s="576">
        <f>AL209</f>
        <v>12</v>
      </c>
      <c r="BZ209" s="576">
        <f>AO209</f>
        <v>12</v>
      </c>
      <c r="CA209" s="576">
        <f>AR209</f>
        <v>12</v>
      </c>
      <c r="CB209" s="576">
        <f>AU209</f>
        <v>12</v>
      </c>
      <c r="CC209" s="576">
        <f>AX209</f>
        <v>12</v>
      </c>
      <c r="CD209" s="576">
        <f>BA209</f>
        <v>12</v>
      </c>
      <c r="CE209" s="576">
        <f>BD209</f>
        <v>12</v>
      </c>
      <c r="CF209" s="576">
        <f>BG209</f>
        <v>12</v>
      </c>
      <c r="CG209" s="576">
        <f>BJ209</f>
        <v>12</v>
      </c>
      <c r="CH209" s="576">
        <f>BM209</f>
        <v>12</v>
      </c>
      <c r="CI209" s="213"/>
      <c r="CJ209" s="168">
        <f>BR209</f>
        <v>4</v>
      </c>
      <c r="CK209" s="168">
        <f>BV209</f>
        <v>7</v>
      </c>
      <c r="CL209" s="168">
        <f>BZ209</f>
        <v>12</v>
      </c>
      <c r="CM209" s="168">
        <f>CD209</f>
        <v>12</v>
      </c>
      <c r="CN209" s="168">
        <f>CH209</f>
        <v>12</v>
      </c>
      <c r="CO209" s="177"/>
      <c r="CP209" s="119"/>
      <c r="CQ209" s="119"/>
      <c r="CR209" s="186"/>
      <c r="CS209" s="186"/>
      <c r="CT209" s="186"/>
      <c r="CU209" s="186"/>
      <c r="CV209" s="186"/>
      <c r="CW209" s="119"/>
      <c r="CX209" s="168">
        <f>IF(BO209="","",BO209)</f>
        <v>1</v>
      </c>
      <c r="CY209" s="168">
        <f>IF(BP209="","",BP209)</f>
        <v>4</v>
      </c>
      <c r="CZ209" s="168">
        <f>IF(BQ209="","",BQ209)</f>
        <v>4</v>
      </c>
      <c r="DA209" s="168">
        <f>IF(BR209="","",BR209)</f>
        <v>4</v>
      </c>
      <c r="DB209" s="194">
        <f>IF(CJ209="","",CJ209)</f>
        <v>4</v>
      </c>
      <c r="DC209" s="168">
        <f>IF(BS209="","",BS209)</f>
        <v>7</v>
      </c>
      <c r="DD209" s="168">
        <f>IF(BT209="","",BT209)</f>
        <v>7</v>
      </c>
      <c r="DE209" s="168">
        <f>IF(BU209="","",BU209)</f>
        <v>7</v>
      </c>
      <c r="DF209" s="168">
        <f>IF(BV209="","",BV209)</f>
        <v>7</v>
      </c>
      <c r="DG209" s="194">
        <f>IF(CK209="","",CK209)</f>
        <v>7</v>
      </c>
      <c r="DH209" s="194">
        <f>IF(CL209="","",CL209)</f>
        <v>12</v>
      </c>
      <c r="DI209" s="194">
        <f>IF(CM209="","",CM209)</f>
        <v>12</v>
      </c>
      <c r="DJ209" s="194">
        <f>IF(CN209="","",CN209)</f>
        <v>12</v>
      </c>
    </row>
    <row r="210" spans="1:114" s="7" customFormat="1" x14ac:dyDescent="0.2">
      <c r="A210" s="323" t="s">
        <v>483</v>
      </c>
      <c r="B210" s="191" t="s">
        <v>370</v>
      </c>
      <c r="C210" s="191"/>
      <c r="D210" s="191"/>
      <c r="E210" s="191"/>
      <c r="F210" s="571">
        <f t="shared" ref="F210:AK210" si="926">IF(F$186&gt;0,F208/F$186,0)</f>
        <v>0</v>
      </c>
      <c r="G210" s="571">
        <f t="shared" si="926"/>
        <v>0</v>
      </c>
      <c r="H210" s="571">
        <f t="shared" ca="1" si="926"/>
        <v>1061.4730903333332</v>
      </c>
      <c r="I210" s="571">
        <f t="shared" ca="1" si="926"/>
        <v>1658.9440258817967</v>
      </c>
      <c r="J210" s="571">
        <f t="shared" ca="1" si="926"/>
        <v>1677.0916714184907</v>
      </c>
      <c r="K210" s="571">
        <f t="shared" ca="1" si="926"/>
        <v>1211.2642128160865</v>
      </c>
      <c r="L210" s="571">
        <f t="shared" ca="1" si="926"/>
        <v>0.89611254426596565</v>
      </c>
      <c r="M210" s="571">
        <f t="shared" ca="1" si="926"/>
        <v>0.675789936640938</v>
      </c>
      <c r="N210" s="571">
        <f t="shared" ca="1" si="926"/>
        <v>0.52610171338749057</v>
      </c>
      <c r="O210" s="571">
        <f t="shared" ca="1" si="926"/>
        <v>0.43062813592425259</v>
      </c>
      <c r="P210" s="571">
        <f t="shared" ca="1" si="926"/>
        <v>0.35234893206283424</v>
      </c>
      <c r="Q210" s="571">
        <f t="shared" ca="1" si="926"/>
        <v>0.28802295967519126</v>
      </c>
      <c r="R210" s="571">
        <f t="shared" ca="1" si="926"/>
        <v>0.20638107676287973</v>
      </c>
      <c r="S210" s="571">
        <f t="shared" ca="1" si="926"/>
        <v>0.16513103336923676</v>
      </c>
      <c r="T210" s="571">
        <f t="shared" ca="1" si="926"/>
        <v>0.13817800668107877</v>
      </c>
      <c r="U210" s="571">
        <f t="shared" ca="1" si="926"/>
        <v>0.13055118286175996</v>
      </c>
      <c r="V210" s="571">
        <f t="shared" ca="1" si="926"/>
        <v>0.12337775164053952</v>
      </c>
      <c r="W210" s="571">
        <f t="shared" ca="1" si="926"/>
        <v>0.11618604005835872</v>
      </c>
      <c r="X210" s="571">
        <f t="shared" ca="1" si="926"/>
        <v>0.12505013705297707</v>
      </c>
      <c r="Y210" s="571">
        <f t="shared" ca="1" si="926"/>
        <v>0.10659967429738548</v>
      </c>
      <c r="Z210" s="571">
        <f t="shared" ca="1" si="926"/>
        <v>0.10064240632908257</v>
      </c>
      <c r="AA210" s="571">
        <f t="shared" ca="1" si="926"/>
        <v>9.5056213115596117E-2</v>
      </c>
      <c r="AB210" s="571">
        <f t="shared" ca="1" si="926"/>
        <v>9.2111855729502576E-2</v>
      </c>
      <c r="AC210" s="571">
        <f t="shared" ca="1" si="926"/>
        <v>8.6904123214455717E-2</v>
      </c>
      <c r="AD210" s="571">
        <f t="shared" ca="1" si="926"/>
        <v>0.10646198905877001</v>
      </c>
      <c r="AE210" s="571">
        <f t="shared" ca="1" si="926"/>
        <v>9.0528435367882826E-2</v>
      </c>
      <c r="AF210" s="571">
        <f t="shared" ca="1" si="926"/>
        <v>9.8814559186870876E-2</v>
      </c>
      <c r="AG210" s="571">
        <f t="shared" ca="1" si="926"/>
        <v>8.0179243864814981E-2</v>
      </c>
      <c r="AH210" s="571">
        <f t="shared" ca="1" si="926"/>
        <v>7.8388490755470538E-2</v>
      </c>
      <c r="AI210" s="571">
        <f t="shared" ca="1" si="926"/>
        <v>9.1553918510826726E-2</v>
      </c>
      <c r="AJ210" s="571">
        <f t="shared" ca="1" si="926"/>
        <v>8.1003206515225176E-2</v>
      </c>
      <c r="AK210" s="571">
        <f t="shared" ca="1" si="926"/>
        <v>7.4051397285698692E-2</v>
      </c>
      <c r="AL210" s="571">
        <f t="shared" ref="AL210:BM210" ca="1" si="927">IF(AL$186&gt;0,AL208/AL$186,0)</f>
        <v>8.6408486111763688E-2</v>
      </c>
      <c r="AM210" s="571">
        <f t="shared" ca="1" si="927"/>
        <v>7.0525528683212671E-2</v>
      </c>
      <c r="AN210" s="571">
        <f t="shared" ca="1" si="927"/>
        <v>7.0338979384534345E-2</v>
      </c>
      <c r="AO210" s="571">
        <f t="shared" ca="1" si="927"/>
        <v>8.1773774003082986E-2</v>
      </c>
      <c r="AP210" s="571">
        <f t="shared" ca="1" si="927"/>
        <v>6.7495754368006491E-2</v>
      </c>
      <c r="AQ210" s="571">
        <f t="shared" ca="1" si="927"/>
        <v>6.2001100368113321E-2</v>
      </c>
      <c r="AR210" s="571">
        <f t="shared" ca="1" si="927"/>
        <v>7.4580429012993069E-2</v>
      </c>
      <c r="AS210" s="571">
        <f t="shared" ca="1" si="927"/>
        <v>5.6391379425072691E-2</v>
      </c>
      <c r="AT210" s="571">
        <f t="shared" ca="1" si="927"/>
        <v>5.5672792224815221E-2</v>
      </c>
      <c r="AU210" s="571">
        <f t="shared" ca="1" si="927"/>
        <v>7.0900574939194022E-2</v>
      </c>
      <c r="AV210" s="571">
        <f t="shared" ca="1" si="927"/>
        <v>5.770644107827836E-2</v>
      </c>
      <c r="AW210" s="571">
        <f t="shared" ca="1" si="927"/>
        <v>5.3787933867046826E-2</v>
      </c>
      <c r="AX210" s="571">
        <f t="shared" ca="1" si="927"/>
        <v>6.8897994212662308E-2</v>
      </c>
      <c r="AY210" s="571">
        <f t="shared" ca="1" si="927"/>
        <v>5.2386424770812019E-2</v>
      </c>
      <c r="AZ210" s="571">
        <f t="shared" ca="1" si="927"/>
        <v>5.2916326921653205E-2</v>
      </c>
      <c r="BA210" s="571">
        <f t="shared" ca="1" si="927"/>
        <v>6.7602169468111359E-2</v>
      </c>
      <c r="BB210" s="571">
        <f t="shared" ca="1" si="927"/>
        <v>5.069870426482357E-2</v>
      </c>
      <c r="BC210" s="571">
        <f t="shared" ca="1" si="927"/>
        <v>4.7152657723336738E-2</v>
      </c>
      <c r="BD210" s="571">
        <f t="shared" ca="1" si="927"/>
        <v>5.6978933869284584E-2</v>
      </c>
      <c r="BE210" s="571">
        <f t="shared" ca="1" si="927"/>
        <v>4.3214360923148516E-2</v>
      </c>
      <c r="BF210" s="571">
        <f t="shared" ca="1" si="927"/>
        <v>4.2686586697295761E-2</v>
      </c>
      <c r="BG210" s="571">
        <f t="shared" ca="1" si="927"/>
        <v>5.4766601029910544E-2</v>
      </c>
      <c r="BH210" s="571">
        <f t="shared" ca="1" si="927"/>
        <v>4.5149650033616838E-2</v>
      </c>
      <c r="BI210" s="571">
        <f t="shared" ca="1" si="927"/>
        <v>4.2402171002977711E-2</v>
      </c>
      <c r="BJ210" s="571">
        <f t="shared" ca="1" si="927"/>
        <v>5.386601554826468E-2</v>
      </c>
      <c r="BK210" s="571">
        <f t="shared" ca="1" si="927"/>
        <v>4.1351246532342886E-2</v>
      </c>
      <c r="BL210" s="571">
        <f t="shared" ca="1" si="927"/>
        <v>4.1920268517259343E-2</v>
      </c>
      <c r="BM210" s="571">
        <f t="shared" ca="1" si="927"/>
        <v>5.3171650797946772E-2</v>
      </c>
      <c r="BN210" s="185"/>
      <c r="BO210" s="567">
        <f t="shared" ref="BO210:CH210" ca="1" si="928">IF(BO$186&gt;0,BO208/BO$186,0)</f>
        <v>3302.0368158235292</v>
      </c>
      <c r="BP210" s="567">
        <f t="shared" ca="1" si="928"/>
        <v>1425.1784310455052</v>
      </c>
      <c r="BQ210" s="567">
        <f t="shared" ca="1" si="928"/>
        <v>0.66626497031540988</v>
      </c>
      <c r="BR210" s="567">
        <f t="shared" ca="1" si="928"/>
        <v>0.34697797059035501</v>
      </c>
      <c r="BS210" s="567">
        <f t="shared" ca="1" si="928"/>
        <v>0.16771176222877199</v>
      </c>
      <c r="BT210" s="567">
        <f t="shared" ca="1" si="928"/>
        <v>0.12304770652298248</v>
      </c>
      <c r="BU210" s="567">
        <f t="shared" ca="1" si="928"/>
        <v>0.1102082482097702</v>
      </c>
      <c r="BV210" s="567">
        <f t="shared" ca="1" si="928"/>
        <v>9.1201744506881469E-2</v>
      </c>
      <c r="BW210" s="567">
        <f t="shared" ca="1" si="928"/>
        <v>9.8534444703997401E-2</v>
      </c>
      <c r="BX210" s="567">
        <f t="shared" ca="1" si="928"/>
        <v>8.3483218883780727E-2</v>
      </c>
      <c r="BY210" s="567">
        <f t="shared" ca="1" si="928"/>
        <v>8.0542994701120155E-2</v>
      </c>
      <c r="BZ210" s="567">
        <f t="shared" ca="1" si="928"/>
        <v>7.4299034794256993E-2</v>
      </c>
      <c r="CA210" s="567">
        <f t="shared" ca="1" si="928"/>
        <v>6.8142801341278245E-2</v>
      </c>
      <c r="CB210" s="567">
        <f t="shared" ca="1" si="928"/>
        <v>6.106911966872746E-2</v>
      </c>
      <c r="CC210" s="567">
        <f t="shared" ca="1" si="928"/>
        <v>6.0194952818274167E-2</v>
      </c>
      <c r="CD210" s="567">
        <f t="shared" ca="1" si="928"/>
        <v>5.7672901610689366E-2</v>
      </c>
      <c r="CE210" s="567">
        <f t="shared" ca="1" si="928"/>
        <v>5.1718295820029576E-2</v>
      </c>
      <c r="CF210" s="567">
        <f t="shared" ca="1" si="928"/>
        <v>4.6952165165624143E-2</v>
      </c>
      <c r="CG210" s="567">
        <f t="shared" ca="1" si="928"/>
        <v>4.7187839478474214E-2</v>
      </c>
      <c r="CH210" s="567">
        <f t="shared" ca="1" si="928"/>
        <v>4.550096462191066E-2</v>
      </c>
      <c r="CI210" s="211"/>
      <c r="CJ210" s="210">
        <f ca="1">IF(CJ$186&gt;0,CJ208/CJ$186,0)</f>
        <v>0.70491187621604656</v>
      </c>
      <c r="CK210" s="210">
        <f ca="1">IF(CK$186&gt;0,CK208/CK$186,0)</f>
        <v>0.11687295371840643</v>
      </c>
      <c r="CL210" s="210">
        <f ca="1">IF(CL$186&gt;0,CL208/CL$186,0)</f>
        <v>8.3366239024875721E-2</v>
      </c>
      <c r="CM210" s="210">
        <f ca="1">IF(CM$186&gt;0,CM208/CM$186,0)</f>
        <v>6.1553502914654439E-2</v>
      </c>
      <c r="CN210" s="210">
        <f ca="1">IF(CN$186&gt;0,CN208/CN$186,0)</f>
        <v>4.77164695119532E-2</v>
      </c>
      <c r="CO210" s="177"/>
      <c r="CP210" s="124"/>
      <c r="CQ210" s="119"/>
      <c r="CR210" s="186"/>
      <c r="CS210" s="186"/>
      <c r="CT210" s="186"/>
      <c r="CU210" s="186"/>
      <c r="CV210" s="186"/>
      <c r="CW210" s="119"/>
      <c r="CX210" s="210">
        <f t="shared" ca="1" si="850"/>
        <v>3302.0368158235292</v>
      </c>
      <c r="CY210" s="210">
        <f t="shared" ca="1" si="851"/>
        <v>1425.1784310455052</v>
      </c>
      <c r="CZ210" s="210">
        <f t="shared" ca="1" si="852"/>
        <v>0.66626497031540988</v>
      </c>
      <c r="DA210" s="210">
        <f t="shared" ca="1" si="853"/>
        <v>0.34697797059035501</v>
      </c>
      <c r="DB210" s="212">
        <f t="shared" ca="1" si="854"/>
        <v>0.70491187621604656</v>
      </c>
      <c r="DC210" s="210">
        <f t="shared" ca="1" si="855"/>
        <v>0.16771176222877199</v>
      </c>
      <c r="DD210" s="210">
        <f t="shared" ca="1" si="856"/>
        <v>0.12304770652298248</v>
      </c>
      <c r="DE210" s="210">
        <f t="shared" ca="1" si="857"/>
        <v>0.1102082482097702</v>
      </c>
      <c r="DF210" s="210">
        <f t="shared" ca="1" si="858"/>
        <v>9.1201744506881469E-2</v>
      </c>
      <c r="DG210" s="212">
        <f t="shared" ca="1" si="859"/>
        <v>0.11687295371840643</v>
      </c>
      <c r="DH210" s="212">
        <f t="shared" ca="1" si="860"/>
        <v>8.3366239024875721E-2</v>
      </c>
      <c r="DI210" s="212">
        <f t="shared" ca="1" si="861"/>
        <v>6.1553502914654439E-2</v>
      </c>
      <c r="DJ210" s="212">
        <f t="shared" ca="1" si="862"/>
        <v>4.77164695119532E-2</v>
      </c>
    </row>
    <row r="211" spans="1:114" s="7" customFormat="1" x14ac:dyDescent="0.2">
      <c r="A211" s="380" t="str">
        <f>+Salaries!A85</f>
        <v>Sales and Marketing</v>
      </c>
      <c r="B211" s="301" t="s">
        <v>370</v>
      </c>
      <c r="C211" s="119"/>
      <c r="D211" s="119"/>
      <c r="E211" s="119"/>
      <c r="F211" s="568"/>
      <c r="G211" s="568"/>
      <c r="H211" s="568"/>
      <c r="I211" s="568"/>
      <c r="J211" s="568"/>
      <c r="K211" s="568"/>
      <c r="L211" s="568"/>
      <c r="M211" s="568"/>
      <c r="N211" s="568"/>
      <c r="O211" s="568"/>
      <c r="P211" s="568"/>
      <c r="Q211" s="568"/>
      <c r="R211" s="568"/>
      <c r="S211" s="568"/>
      <c r="T211" s="568"/>
      <c r="U211" s="568"/>
      <c r="V211" s="568"/>
      <c r="W211" s="568"/>
      <c r="X211" s="568"/>
      <c r="Y211" s="568"/>
      <c r="Z211" s="568"/>
      <c r="AA211" s="568"/>
      <c r="AB211" s="568"/>
      <c r="AC211" s="568"/>
      <c r="AD211" s="568"/>
      <c r="AE211" s="568"/>
      <c r="AF211" s="568"/>
      <c r="AG211" s="568"/>
      <c r="AH211" s="568"/>
      <c r="AI211" s="568"/>
      <c r="AJ211" s="568"/>
      <c r="AK211" s="568"/>
      <c r="AL211" s="568"/>
      <c r="AM211" s="568"/>
      <c r="AN211" s="568"/>
      <c r="AO211" s="568"/>
      <c r="AP211" s="568"/>
      <c r="AQ211" s="568"/>
      <c r="AR211" s="568"/>
      <c r="AS211" s="568"/>
      <c r="AT211" s="568"/>
      <c r="AU211" s="568"/>
      <c r="AV211" s="568"/>
      <c r="AW211" s="568"/>
      <c r="AX211" s="568"/>
      <c r="AY211" s="568"/>
      <c r="AZ211" s="568"/>
      <c r="BA211" s="568"/>
      <c r="BB211" s="568"/>
      <c r="BC211" s="568"/>
      <c r="BD211" s="568"/>
      <c r="BE211" s="568"/>
      <c r="BF211" s="568"/>
      <c r="BG211" s="568"/>
      <c r="BH211" s="568"/>
      <c r="BI211" s="568"/>
      <c r="BJ211" s="568"/>
      <c r="BK211" s="568"/>
      <c r="BL211" s="568"/>
      <c r="BM211" s="568"/>
      <c r="BN211" s="185"/>
      <c r="BO211" s="564"/>
      <c r="BP211" s="564"/>
      <c r="BQ211" s="564"/>
      <c r="BR211" s="564"/>
      <c r="BS211" s="564"/>
      <c r="BT211" s="564"/>
      <c r="BU211" s="564"/>
      <c r="BV211" s="564"/>
      <c r="BW211" s="564"/>
      <c r="BX211" s="564"/>
      <c r="BY211" s="564"/>
      <c r="BZ211" s="564"/>
      <c r="CA211" s="564"/>
      <c r="CB211" s="564"/>
      <c r="CC211" s="564"/>
      <c r="CD211" s="564"/>
      <c r="CE211" s="564"/>
      <c r="CF211" s="564"/>
      <c r="CG211" s="564"/>
      <c r="CH211" s="564"/>
      <c r="CI211" s="185"/>
      <c r="CJ211" s="124"/>
      <c r="CK211" s="124"/>
      <c r="CL211" s="124"/>
      <c r="CM211" s="124"/>
      <c r="CN211" s="124"/>
      <c r="CO211" s="177"/>
      <c r="CP211" s="124"/>
      <c r="CQ211" s="119"/>
      <c r="CR211" s="186"/>
      <c r="CS211" s="186"/>
      <c r="CT211" s="186"/>
      <c r="CU211" s="186"/>
      <c r="CV211" s="186"/>
      <c r="CW211" s="119"/>
      <c r="CX211" s="124" t="str">
        <f t="shared" si="850"/>
        <v/>
      </c>
      <c r="CY211" s="124" t="str">
        <f t="shared" si="851"/>
        <v/>
      </c>
      <c r="CZ211" s="124" t="str">
        <f t="shared" si="852"/>
        <v/>
      </c>
      <c r="DA211" s="124" t="str">
        <f t="shared" si="853"/>
        <v/>
      </c>
      <c r="DB211" s="209" t="str">
        <f t="shared" si="854"/>
        <v/>
      </c>
      <c r="DC211" s="124" t="str">
        <f t="shared" si="855"/>
        <v/>
      </c>
      <c r="DD211" s="124" t="str">
        <f t="shared" si="856"/>
        <v/>
      </c>
      <c r="DE211" s="124" t="str">
        <f t="shared" si="857"/>
        <v/>
      </c>
      <c r="DF211" s="124" t="str">
        <f t="shared" si="858"/>
        <v/>
      </c>
      <c r="DG211" s="209" t="str">
        <f t="shared" si="859"/>
        <v/>
      </c>
      <c r="DH211" s="209" t="str">
        <f t="shared" si="860"/>
        <v/>
      </c>
      <c r="DI211" s="209" t="str">
        <f t="shared" si="861"/>
        <v/>
      </c>
      <c r="DJ211" s="209" t="str">
        <f t="shared" si="862"/>
        <v/>
      </c>
    </row>
    <row r="212" spans="1:114" s="7" customFormat="1" x14ac:dyDescent="0.2">
      <c r="A212" s="283" t="s">
        <v>317</v>
      </c>
      <c r="B212" s="119" t="s">
        <v>370</v>
      </c>
      <c r="C212" s="119"/>
      <c r="D212" s="119"/>
      <c r="E212" s="119"/>
      <c r="F212" s="568">
        <f t="shared" ref="F212:AK212" si="929">F494</f>
        <v>0</v>
      </c>
      <c r="G212" s="568">
        <f t="shared" si="929"/>
        <v>0</v>
      </c>
      <c r="H212" s="568">
        <f t="shared" si="929"/>
        <v>0</v>
      </c>
      <c r="I212" s="568">
        <f t="shared" si="929"/>
        <v>0</v>
      </c>
      <c r="J212" s="568">
        <f t="shared" si="929"/>
        <v>0</v>
      </c>
      <c r="K212" s="568">
        <f t="shared" si="929"/>
        <v>0</v>
      </c>
      <c r="L212" s="568">
        <f t="shared" si="929"/>
        <v>0</v>
      </c>
      <c r="M212" s="568">
        <f t="shared" si="929"/>
        <v>0</v>
      </c>
      <c r="N212" s="568">
        <f t="shared" si="929"/>
        <v>0</v>
      </c>
      <c r="O212" s="568">
        <f t="shared" si="929"/>
        <v>0</v>
      </c>
      <c r="P212" s="568">
        <f t="shared" si="929"/>
        <v>0</v>
      </c>
      <c r="Q212" s="568">
        <f t="shared" si="929"/>
        <v>0</v>
      </c>
      <c r="R212" s="568">
        <f t="shared" si="929"/>
        <v>2916.6666666666665</v>
      </c>
      <c r="S212" s="568">
        <f t="shared" si="929"/>
        <v>2916.6666666666665</v>
      </c>
      <c r="T212" s="568">
        <f t="shared" si="929"/>
        <v>2916.6666666666665</v>
      </c>
      <c r="U212" s="568">
        <f t="shared" si="929"/>
        <v>2916.6666666666665</v>
      </c>
      <c r="V212" s="568">
        <f t="shared" si="929"/>
        <v>2916.6666666666665</v>
      </c>
      <c r="W212" s="568">
        <f t="shared" si="929"/>
        <v>7500</v>
      </c>
      <c r="X212" s="568">
        <f t="shared" si="929"/>
        <v>7500</v>
      </c>
      <c r="Y212" s="568">
        <f t="shared" si="929"/>
        <v>7500</v>
      </c>
      <c r="Z212" s="568">
        <f t="shared" si="929"/>
        <v>7500</v>
      </c>
      <c r="AA212" s="568">
        <f t="shared" si="929"/>
        <v>7500</v>
      </c>
      <c r="AB212" s="568">
        <f t="shared" si="929"/>
        <v>7500</v>
      </c>
      <c r="AC212" s="568">
        <f t="shared" si="929"/>
        <v>7500</v>
      </c>
      <c r="AD212" s="568">
        <f t="shared" si="929"/>
        <v>13333.333333333332</v>
      </c>
      <c r="AE212" s="568">
        <f t="shared" si="929"/>
        <v>13333.333333333332</v>
      </c>
      <c r="AF212" s="568">
        <f t="shared" si="929"/>
        <v>13333.333333333332</v>
      </c>
      <c r="AG212" s="568">
        <f t="shared" si="929"/>
        <v>13333.333333333332</v>
      </c>
      <c r="AH212" s="568">
        <f t="shared" si="929"/>
        <v>13333.333333333332</v>
      </c>
      <c r="AI212" s="568">
        <f t="shared" si="929"/>
        <v>16425</v>
      </c>
      <c r="AJ212" s="568">
        <f t="shared" si="929"/>
        <v>16425</v>
      </c>
      <c r="AK212" s="568">
        <f t="shared" si="929"/>
        <v>16425</v>
      </c>
      <c r="AL212" s="568">
        <f t="shared" ref="AL212:BM212" si="930">AL494</f>
        <v>16425</v>
      </c>
      <c r="AM212" s="568">
        <f t="shared" si="930"/>
        <v>16425</v>
      </c>
      <c r="AN212" s="568">
        <f t="shared" si="930"/>
        <v>16425</v>
      </c>
      <c r="AO212" s="568">
        <f t="shared" si="930"/>
        <v>16425</v>
      </c>
      <c r="AP212" s="568">
        <f t="shared" si="930"/>
        <v>17225</v>
      </c>
      <c r="AQ212" s="568">
        <f t="shared" si="930"/>
        <v>17225</v>
      </c>
      <c r="AR212" s="568">
        <f t="shared" si="930"/>
        <v>17225</v>
      </c>
      <c r="AS212" s="568">
        <f t="shared" si="930"/>
        <v>17225</v>
      </c>
      <c r="AT212" s="568">
        <f t="shared" si="930"/>
        <v>17225</v>
      </c>
      <c r="AU212" s="568">
        <f t="shared" si="930"/>
        <v>26391.666666666668</v>
      </c>
      <c r="AV212" s="568">
        <f t="shared" si="930"/>
        <v>26391.666666666668</v>
      </c>
      <c r="AW212" s="568">
        <f t="shared" si="930"/>
        <v>26391.666666666668</v>
      </c>
      <c r="AX212" s="568">
        <f t="shared" si="930"/>
        <v>26391.666666666668</v>
      </c>
      <c r="AY212" s="568">
        <f t="shared" si="930"/>
        <v>26391.666666666668</v>
      </c>
      <c r="AZ212" s="568">
        <f t="shared" si="930"/>
        <v>26391.666666666668</v>
      </c>
      <c r="BA212" s="568">
        <f t="shared" si="930"/>
        <v>26391.666666666668</v>
      </c>
      <c r="BB212" s="568">
        <f t="shared" si="930"/>
        <v>34091.833333333336</v>
      </c>
      <c r="BC212" s="568">
        <f t="shared" si="930"/>
        <v>34091.833333333336</v>
      </c>
      <c r="BD212" s="568">
        <f t="shared" si="930"/>
        <v>34091.833333333336</v>
      </c>
      <c r="BE212" s="568">
        <f t="shared" si="930"/>
        <v>34091.833333333336</v>
      </c>
      <c r="BF212" s="568">
        <f t="shared" si="930"/>
        <v>34091.833333333336</v>
      </c>
      <c r="BG212" s="568">
        <f t="shared" si="930"/>
        <v>34091.833333333336</v>
      </c>
      <c r="BH212" s="568">
        <f t="shared" si="930"/>
        <v>34091.833333333336</v>
      </c>
      <c r="BI212" s="568">
        <f t="shared" si="930"/>
        <v>34091.833333333336</v>
      </c>
      <c r="BJ212" s="568">
        <f t="shared" si="930"/>
        <v>34091.833333333336</v>
      </c>
      <c r="BK212" s="568">
        <f t="shared" si="930"/>
        <v>34091.833333333336</v>
      </c>
      <c r="BL212" s="568">
        <f t="shared" si="930"/>
        <v>34091.833333333336</v>
      </c>
      <c r="BM212" s="568">
        <f t="shared" si="930"/>
        <v>34091.833333333336</v>
      </c>
      <c r="BN212" s="185"/>
      <c r="BO212" s="564">
        <f t="shared" ref="BO212:BO220" si="931">SUM(F212:H212)</f>
        <v>0</v>
      </c>
      <c r="BP212" s="564">
        <f t="shared" ref="BP212:BP220" si="932">SUM(I212:K212)</f>
        <v>0</v>
      </c>
      <c r="BQ212" s="564">
        <f t="shared" ref="BQ212:BQ220" si="933">SUM(L212:N212)</f>
        <v>0</v>
      </c>
      <c r="BR212" s="564">
        <f t="shared" ref="BR212:BR220" si="934">SUM(O212:Q212)</f>
        <v>0</v>
      </c>
      <c r="BS212" s="564">
        <f t="shared" ref="BS212:BS220" si="935">SUM(R212:T212)</f>
        <v>8750</v>
      </c>
      <c r="BT212" s="564">
        <f t="shared" ref="BT212:BT220" si="936">SUM(U212:W212)</f>
        <v>13333.333333333332</v>
      </c>
      <c r="BU212" s="564">
        <f t="shared" ref="BU212:BU220" si="937">SUM(X212:Z212)</f>
        <v>22500</v>
      </c>
      <c r="BV212" s="564">
        <f t="shared" ref="BV212:BV220" si="938">SUM(AA212:AC212)</f>
        <v>22500</v>
      </c>
      <c r="BW212" s="564">
        <f t="shared" ref="BW212:BW220" si="939">SUM(AD212:AF212)</f>
        <v>40000</v>
      </c>
      <c r="BX212" s="564">
        <f t="shared" ref="BX212:BX220" si="940">SUM(AG212:AI212)</f>
        <v>43091.666666666664</v>
      </c>
      <c r="BY212" s="564">
        <f t="shared" ref="BY212:BY220" si="941">SUM(AJ212:AL212)</f>
        <v>49275</v>
      </c>
      <c r="BZ212" s="564">
        <f t="shared" ref="BZ212:BZ220" si="942">SUM(AM212:AO212)</f>
        <v>49275</v>
      </c>
      <c r="CA212" s="564">
        <f t="shared" ref="CA212:CA220" si="943">SUM(AP212:AR212)</f>
        <v>51675</v>
      </c>
      <c r="CB212" s="564">
        <f t="shared" ref="CB212:CB220" si="944">SUM(AS212:AU212)</f>
        <v>60841.666666666672</v>
      </c>
      <c r="CC212" s="564">
        <f t="shared" ref="CC212:CC220" si="945">SUM(AV212:AX212)</f>
        <v>79175</v>
      </c>
      <c r="CD212" s="564">
        <f t="shared" ref="CD212:CD220" si="946">SUM(AY212:BA212)</f>
        <v>79175</v>
      </c>
      <c r="CE212" s="564">
        <f t="shared" ref="CE212:CE220" si="947">SUM(BB212:BD212)</f>
        <v>102275.5</v>
      </c>
      <c r="CF212" s="564">
        <f t="shared" ref="CF212:CF220" si="948">SUM(BE212:BG212)</f>
        <v>102275.5</v>
      </c>
      <c r="CG212" s="564">
        <f t="shared" ref="CG212:CG220" si="949">SUM(BH212:BJ212)</f>
        <v>102275.5</v>
      </c>
      <c r="CH212" s="564">
        <f t="shared" ref="CH212:CH220" si="950">SUM(BK212:BM212)</f>
        <v>102275.5</v>
      </c>
      <c r="CI212" s="185"/>
      <c r="CJ212" s="124">
        <f t="shared" ref="CJ212:CJ220" si="951">SUM(BO212:BR212)</f>
        <v>0</v>
      </c>
      <c r="CK212" s="124">
        <f t="shared" ref="CK212:CK220" si="952">SUM(BS212:BV212)</f>
        <v>67083.333333333328</v>
      </c>
      <c r="CL212" s="124">
        <f t="shared" ref="CL212:CL220" si="953">SUM(BW212:BZ212)</f>
        <v>181641.66666666666</v>
      </c>
      <c r="CM212" s="124">
        <f t="shared" ref="CM212:CM220" si="954">SUM(CA212:CD212)</f>
        <v>270866.66666666669</v>
      </c>
      <c r="CN212" s="124">
        <f t="shared" ref="CN212:CN220" si="955">SUM(CE212:CH212)</f>
        <v>409102</v>
      </c>
      <c r="CO212" s="177"/>
      <c r="CP212" s="124"/>
      <c r="CQ212" s="119"/>
      <c r="CR212" s="186">
        <f t="shared" si="864"/>
        <v>928693.66666666721</v>
      </c>
      <c r="CS212" s="186">
        <f t="shared" si="865"/>
        <v>928693.66666666674</v>
      </c>
      <c r="CT212" s="186">
        <f t="shared" si="866"/>
        <v>928693.66666666674</v>
      </c>
      <c r="CU212" s="186">
        <f t="shared" si="867"/>
        <v>0</v>
      </c>
      <c r="CV212" s="186">
        <f t="shared" si="868"/>
        <v>0</v>
      </c>
      <c r="CW212" s="119"/>
      <c r="CX212" s="124">
        <f t="shared" si="850"/>
        <v>0</v>
      </c>
      <c r="CY212" s="124">
        <f t="shared" si="851"/>
        <v>0</v>
      </c>
      <c r="CZ212" s="124">
        <f t="shared" si="852"/>
        <v>0</v>
      </c>
      <c r="DA212" s="124">
        <f t="shared" si="853"/>
        <v>0</v>
      </c>
      <c r="DB212" s="209">
        <f t="shared" si="854"/>
        <v>0</v>
      </c>
      <c r="DC212" s="124">
        <f t="shared" si="855"/>
        <v>8750</v>
      </c>
      <c r="DD212" s="124">
        <f t="shared" si="856"/>
        <v>13333.333333333332</v>
      </c>
      <c r="DE212" s="124">
        <f t="shared" si="857"/>
        <v>22500</v>
      </c>
      <c r="DF212" s="124">
        <f t="shared" si="858"/>
        <v>22500</v>
      </c>
      <c r="DG212" s="209">
        <f t="shared" si="859"/>
        <v>67083.333333333328</v>
      </c>
      <c r="DH212" s="209">
        <f t="shared" si="860"/>
        <v>181641.66666666666</v>
      </c>
      <c r="DI212" s="209">
        <f t="shared" si="861"/>
        <v>270866.66666666669</v>
      </c>
      <c r="DJ212" s="209">
        <f t="shared" si="862"/>
        <v>409102</v>
      </c>
    </row>
    <row r="213" spans="1:114" s="7" customFormat="1" x14ac:dyDescent="0.2">
      <c r="A213" s="369" t="s">
        <v>318</v>
      </c>
      <c r="B213" s="119" t="s">
        <v>370</v>
      </c>
      <c r="C213" s="123"/>
      <c r="D213" s="123"/>
      <c r="E213" s="119"/>
      <c r="F213" s="568">
        <v>0</v>
      </c>
      <c r="G213" s="568">
        <v>0</v>
      </c>
      <c r="H213" s="568">
        <f>SUM(F212:H212)*Assumptions!$B$167</f>
        <v>0</v>
      </c>
      <c r="I213" s="568">
        <v>0</v>
      </c>
      <c r="J213" s="568">
        <v>0</v>
      </c>
      <c r="K213" s="568">
        <f>SUM(I212:K212)*Assumptions!$B$167</f>
        <v>0</v>
      </c>
      <c r="L213" s="568">
        <v>0</v>
      </c>
      <c r="M213" s="568">
        <v>0</v>
      </c>
      <c r="N213" s="568">
        <f>SUM(L212:N212)*Assumptions!$B$167</f>
        <v>0</v>
      </c>
      <c r="O213" s="568">
        <v>0</v>
      </c>
      <c r="P213" s="568">
        <v>0</v>
      </c>
      <c r="Q213" s="568">
        <f>SUM(O212:Q212)*Assumptions!$B$167</f>
        <v>0</v>
      </c>
      <c r="R213" s="568">
        <v>0</v>
      </c>
      <c r="S213" s="568">
        <v>0</v>
      </c>
      <c r="T213" s="568">
        <f>SUM(R212:T212)*Assumptions!$C$167</f>
        <v>0</v>
      </c>
      <c r="U213" s="568">
        <v>0</v>
      </c>
      <c r="V213" s="568">
        <v>0</v>
      </c>
      <c r="W213" s="568">
        <f>SUM(U212:W212)*Assumptions!$C$167</f>
        <v>0</v>
      </c>
      <c r="X213" s="568">
        <v>0</v>
      </c>
      <c r="Y213" s="568">
        <v>0</v>
      </c>
      <c r="Z213" s="568">
        <f>SUM(X212:Z212)*Assumptions!$C$167</f>
        <v>0</v>
      </c>
      <c r="AA213" s="568">
        <v>0</v>
      </c>
      <c r="AB213" s="568">
        <v>0</v>
      </c>
      <c r="AC213" s="568">
        <f>SUM(AA212:AC212)*Assumptions!$C$167</f>
        <v>0</v>
      </c>
      <c r="AD213" s="568">
        <v>0</v>
      </c>
      <c r="AE213" s="568">
        <v>0</v>
      </c>
      <c r="AF213" s="568">
        <f>SUM(AD212:AF212)*Assumptions!$D$167</f>
        <v>4000</v>
      </c>
      <c r="AG213" s="568">
        <v>0</v>
      </c>
      <c r="AH213" s="568">
        <v>0</v>
      </c>
      <c r="AI213" s="568">
        <f>SUM(AG212:AI212)*Assumptions!$D$167</f>
        <v>4309.166666666667</v>
      </c>
      <c r="AJ213" s="568">
        <v>0</v>
      </c>
      <c r="AK213" s="568">
        <v>0</v>
      </c>
      <c r="AL213" s="568">
        <f>SUM(AJ212:AL212)*Assumptions!$D$167</f>
        <v>4927.5</v>
      </c>
      <c r="AM213" s="568">
        <v>0</v>
      </c>
      <c r="AN213" s="568">
        <v>0</v>
      </c>
      <c r="AO213" s="568">
        <f>SUM(AM212:AO212)*Assumptions!$D$167</f>
        <v>4927.5</v>
      </c>
      <c r="AP213" s="568">
        <v>0</v>
      </c>
      <c r="AQ213" s="568">
        <v>0</v>
      </c>
      <c r="AR213" s="568">
        <f>SUM(AP212:AR212)*Assumptions!$E$167</f>
        <v>7751.25</v>
      </c>
      <c r="AS213" s="568">
        <v>0</v>
      </c>
      <c r="AT213" s="568">
        <v>0</v>
      </c>
      <c r="AU213" s="568">
        <f>SUM(AS212:AU212)*Assumptions!$E$167</f>
        <v>9126.25</v>
      </c>
      <c r="AV213" s="568">
        <v>0</v>
      </c>
      <c r="AW213" s="568">
        <v>0</v>
      </c>
      <c r="AX213" s="568">
        <f>SUM(AV212:AX212)*Assumptions!$E$167</f>
        <v>11876.25</v>
      </c>
      <c r="AY213" s="568">
        <v>0</v>
      </c>
      <c r="AZ213" s="568">
        <v>0</v>
      </c>
      <c r="BA213" s="568">
        <f>SUM(AY212:BA212)*Assumptions!$E$167</f>
        <v>11876.25</v>
      </c>
      <c r="BB213" s="568">
        <v>0</v>
      </c>
      <c r="BC213" s="568">
        <v>0</v>
      </c>
      <c r="BD213" s="568">
        <f>SUM(BB212:BD212)*Assumptions!$F$167</f>
        <v>15341.324999999999</v>
      </c>
      <c r="BE213" s="568">
        <v>0</v>
      </c>
      <c r="BF213" s="568">
        <v>0</v>
      </c>
      <c r="BG213" s="568">
        <f>SUM(BE212:BG212)*Assumptions!$F$167</f>
        <v>15341.324999999999</v>
      </c>
      <c r="BH213" s="568">
        <v>0</v>
      </c>
      <c r="BI213" s="568">
        <v>0</v>
      </c>
      <c r="BJ213" s="568">
        <f>SUM(BH212:BJ212)*Assumptions!$F$167</f>
        <v>15341.324999999999</v>
      </c>
      <c r="BK213" s="568">
        <v>0</v>
      </c>
      <c r="BL213" s="568">
        <v>0</v>
      </c>
      <c r="BM213" s="568">
        <f>SUM(BK212:BM212)*Assumptions!$F$167</f>
        <v>15341.324999999999</v>
      </c>
      <c r="BN213" s="185"/>
      <c r="BO213" s="564">
        <f t="shared" si="931"/>
        <v>0</v>
      </c>
      <c r="BP213" s="564">
        <f t="shared" si="932"/>
        <v>0</v>
      </c>
      <c r="BQ213" s="564">
        <f t="shared" si="933"/>
        <v>0</v>
      </c>
      <c r="BR213" s="564">
        <f t="shared" si="934"/>
        <v>0</v>
      </c>
      <c r="BS213" s="564">
        <f t="shared" si="935"/>
        <v>0</v>
      </c>
      <c r="BT213" s="564">
        <f t="shared" si="936"/>
        <v>0</v>
      </c>
      <c r="BU213" s="564">
        <f t="shared" si="937"/>
        <v>0</v>
      </c>
      <c r="BV213" s="564">
        <f t="shared" si="938"/>
        <v>0</v>
      </c>
      <c r="BW213" s="564">
        <f t="shared" si="939"/>
        <v>4000</v>
      </c>
      <c r="BX213" s="564">
        <f t="shared" si="940"/>
        <v>4309.166666666667</v>
      </c>
      <c r="BY213" s="564">
        <f t="shared" si="941"/>
        <v>4927.5</v>
      </c>
      <c r="BZ213" s="564">
        <f t="shared" si="942"/>
        <v>4927.5</v>
      </c>
      <c r="CA213" s="564">
        <f t="shared" si="943"/>
        <v>7751.25</v>
      </c>
      <c r="CB213" s="564">
        <f t="shared" si="944"/>
        <v>9126.25</v>
      </c>
      <c r="CC213" s="564">
        <f t="shared" si="945"/>
        <v>11876.25</v>
      </c>
      <c r="CD213" s="564">
        <f t="shared" si="946"/>
        <v>11876.25</v>
      </c>
      <c r="CE213" s="564">
        <f t="shared" si="947"/>
        <v>15341.324999999999</v>
      </c>
      <c r="CF213" s="564">
        <f t="shared" si="948"/>
        <v>15341.324999999999</v>
      </c>
      <c r="CG213" s="564">
        <f t="shared" si="949"/>
        <v>15341.324999999999</v>
      </c>
      <c r="CH213" s="564">
        <f t="shared" si="950"/>
        <v>15341.324999999999</v>
      </c>
      <c r="CI213" s="185"/>
      <c r="CJ213" s="124">
        <f t="shared" si="951"/>
        <v>0</v>
      </c>
      <c r="CK213" s="124">
        <f t="shared" si="952"/>
        <v>0</v>
      </c>
      <c r="CL213" s="124">
        <f t="shared" si="953"/>
        <v>18164.166666666668</v>
      </c>
      <c r="CM213" s="124">
        <f t="shared" si="954"/>
        <v>40630</v>
      </c>
      <c r="CN213" s="124">
        <f t="shared" si="955"/>
        <v>61365.299999999996</v>
      </c>
      <c r="CO213" s="177"/>
      <c r="CP213" s="124"/>
      <c r="CQ213" s="119"/>
      <c r="CR213" s="186">
        <f t="shared" si="864"/>
        <v>120159.46666666666</v>
      </c>
      <c r="CS213" s="186">
        <f t="shared" si="865"/>
        <v>120159.46666666666</v>
      </c>
      <c r="CT213" s="186">
        <f t="shared" si="866"/>
        <v>120159.46666666667</v>
      </c>
      <c r="CU213" s="186">
        <f t="shared" si="867"/>
        <v>0</v>
      </c>
      <c r="CV213" s="186">
        <f t="shared" si="868"/>
        <v>0</v>
      </c>
      <c r="CW213" s="119"/>
      <c r="CX213" s="124">
        <f t="shared" si="850"/>
        <v>0</v>
      </c>
      <c r="CY213" s="124">
        <f t="shared" si="851"/>
        <v>0</v>
      </c>
      <c r="CZ213" s="124">
        <f t="shared" si="852"/>
        <v>0</v>
      </c>
      <c r="DA213" s="124">
        <f t="shared" si="853"/>
        <v>0</v>
      </c>
      <c r="DB213" s="209">
        <f t="shared" si="854"/>
        <v>0</v>
      </c>
      <c r="DC213" s="124">
        <f t="shared" si="855"/>
        <v>0</v>
      </c>
      <c r="DD213" s="124">
        <f t="shared" si="856"/>
        <v>0</v>
      </c>
      <c r="DE213" s="124">
        <f t="shared" si="857"/>
        <v>0</v>
      </c>
      <c r="DF213" s="124">
        <f t="shared" si="858"/>
        <v>0</v>
      </c>
      <c r="DG213" s="209">
        <f t="shared" si="859"/>
        <v>0</v>
      </c>
      <c r="DH213" s="209">
        <f t="shared" si="860"/>
        <v>18164.166666666668</v>
      </c>
      <c r="DI213" s="209">
        <f t="shared" si="861"/>
        <v>40630</v>
      </c>
      <c r="DJ213" s="209">
        <f t="shared" si="862"/>
        <v>61365.299999999996</v>
      </c>
    </row>
    <row r="214" spans="1:114" s="7" customFormat="1" x14ac:dyDescent="0.2">
      <c r="A214" s="283" t="s">
        <v>287</v>
      </c>
      <c r="B214" s="119" t="s">
        <v>370</v>
      </c>
      <c r="C214" s="119"/>
      <c r="D214" s="119"/>
      <c r="E214" s="119"/>
      <c r="F214" s="568">
        <f>SUM(F212:F213)*Assumptions!$B$171</f>
        <v>0</v>
      </c>
      <c r="G214" s="568">
        <f>SUM(G212:G213)*Assumptions!$B$171</f>
        <v>0</v>
      </c>
      <c r="H214" s="568">
        <f>SUM(H212:H213)*Assumptions!$B$171</f>
        <v>0</v>
      </c>
      <c r="I214" s="568">
        <f>SUM(I212:I213)*Assumptions!$B$171</f>
        <v>0</v>
      </c>
      <c r="J214" s="568">
        <f>SUM(J212:J213)*Assumptions!$B$171</f>
        <v>0</v>
      </c>
      <c r="K214" s="568">
        <f>SUM(K212:K213)*Assumptions!$B$171</f>
        <v>0</v>
      </c>
      <c r="L214" s="568">
        <f>SUM(L212:L213)*Assumptions!$B$171</f>
        <v>0</v>
      </c>
      <c r="M214" s="568">
        <f>SUM(M212:M213)*Assumptions!$B$171</f>
        <v>0</v>
      </c>
      <c r="N214" s="568">
        <f>SUM(N212:N213)*Assumptions!$B$171</f>
        <v>0</v>
      </c>
      <c r="O214" s="568">
        <f>SUM(O212:O213)*Assumptions!$B$171</f>
        <v>0</v>
      </c>
      <c r="P214" s="568">
        <f>SUM(P212:P213)*Assumptions!$B$171</f>
        <v>0</v>
      </c>
      <c r="Q214" s="568">
        <f>SUM(Q212:Q213)*Assumptions!$B$171</f>
        <v>0</v>
      </c>
      <c r="R214" s="568">
        <f>SUM(R212:R213)*Assumptions!$B$171</f>
        <v>525</v>
      </c>
      <c r="S214" s="568">
        <f>SUM(S212:S213)*Assumptions!$B$171</f>
        <v>525</v>
      </c>
      <c r="T214" s="568">
        <f>SUM(T212:T213)*Assumptions!$B$171</f>
        <v>525</v>
      </c>
      <c r="U214" s="568">
        <f>SUM(U212:U213)*Assumptions!$B$171</f>
        <v>525</v>
      </c>
      <c r="V214" s="568">
        <f>SUM(V212:V213)*Assumptions!$B$171</f>
        <v>525</v>
      </c>
      <c r="W214" s="568">
        <f>SUM(W212:W213)*Assumptions!$B$171</f>
        <v>1350</v>
      </c>
      <c r="X214" s="568">
        <f>SUM(X212:X213)*Assumptions!$B$171</f>
        <v>1350</v>
      </c>
      <c r="Y214" s="568">
        <f>SUM(Y212:Y213)*Assumptions!$B$171</f>
        <v>1350</v>
      </c>
      <c r="Z214" s="568">
        <f>SUM(Z212:Z213)*Assumptions!$B$171</f>
        <v>1350</v>
      </c>
      <c r="AA214" s="568">
        <f>SUM(AA212:AA213)*Assumptions!$B$171</f>
        <v>1350</v>
      </c>
      <c r="AB214" s="568">
        <f>SUM(AB212:AB213)*Assumptions!$B$171</f>
        <v>1350</v>
      </c>
      <c r="AC214" s="568">
        <f>SUM(AC212:AC213)*Assumptions!$B$171</f>
        <v>1350</v>
      </c>
      <c r="AD214" s="568">
        <f>SUM(AD212:AD213)*Assumptions!$B$171</f>
        <v>2399.9999999999995</v>
      </c>
      <c r="AE214" s="568">
        <f>SUM(AE212:AE213)*Assumptions!$B$171</f>
        <v>2399.9999999999995</v>
      </c>
      <c r="AF214" s="568">
        <f>SUM(AF212:AF213)*Assumptions!$B$171</f>
        <v>3119.9999999999995</v>
      </c>
      <c r="AG214" s="568">
        <f>SUM(AG212:AG213)*Assumptions!$B$171</f>
        <v>2399.9999999999995</v>
      </c>
      <c r="AH214" s="568">
        <f>SUM(AH212:AH213)*Assumptions!$B$171</f>
        <v>2399.9999999999995</v>
      </c>
      <c r="AI214" s="568">
        <f>SUM(AI212:AI213)*Assumptions!$B$171</f>
        <v>3732.15</v>
      </c>
      <c r="AJ214" s="568">
        <f>SUM(AJ212:AJ213)*Assumptions!$B$171</f>
        <v>2956.5</v>
      </c>
      <c r="AK214" s="568">
        <f>SUM(AK212:AK213)*Assumptions!$B$171</f>
        <v>2956.5</v>
      </c>
      <c r="AL214" s="568">
        <f>SUM(AL212:AL213)*Assumptions!$B$171</f>
        <v>3843.45</v>
      </c>
      <c r="AM214" s="568">
        <f>SUM(AM212:AM213)*Assumptions!$B$171</f>
        <v>2956.5</v>
      </c>
      <c r="AN214" s="568">
        <f>SUM(AN212:AN213)*Assumptions!$B$171</f>
        <v>2956.5</v>
      </c>
      <c r="AO214" s="568">
        <f>SUM(AO212:AO213)*Assumptions!$B$171</f>
        <v>3843.45</v>
      </c>
      <c r="AP214" s="568">
        <f>SUM(AP212:AP213)*Assumptions!$B$171</f>
        <v>3100.5</v>
      </c>
      <c r="AQ214" s="568">
        <f>SUM(AQ212:AQ213)*Assumptions!$B$171</f>
        <v>3100.5</v>
      </c>
      <c r="AR214" s="568">
        <f>SUM(AR212:AR213)*Assumptions!$B$171</f>
        <v>4495.7249999999995</v>
      </c>
      <c r="AS214" s="568">
        <f>SUM(AS212:AS213)*Assumptions!$B$171</f>
        <v>3100.5</v>
      </c>
      <c r="AT214" s="568">
        <f>SUM(AT212:AT213)*Assumptions!$B$171</f>
        <v>3100.5</v>
      </c>
      <c r="AU214" s="568">
        <f>SUM(AU212:AU213)*Assumptions!$B$171</f>
        <v>6393.2250000000004</v>
      </c>
      <c r="AV214" s="568">
        <f>SUM(AV212:AV213)*Assumptions!$B$171</f>
        <v>4750.5</v>
      </c>
      <c r="AW214" s="568">
        <f>SUM(AW212:AW213)*Assumptions!$B$171</f>
        <v>4750.5</v>
      </c>
      <c r="AX214" s="568">
        <f>SUM(AX212:AX213)*Assumptions!$B$171</f>
        <v>6888.2250000000004</v>
      </c>
      <c r="AY214" s="568">
        <f>SUM(AY212:AY213)*Assumptions!$B$171</f>
        <v>4750.5</v>
      </c>
      <c r="AZ214" s="568">
        <f>SUM(AZ212:AZ213)*Assumptions!$B$171</f>
        <v>4750.5</v>
      </c>
      <c r="BA214" s="568">
        <f>SUM(BA212:BA213)*Assumptions!$B$171</f>
        <v>6888.2250000000004</v>
      </c>
      <c r="BB214" s="568">
        <f>SUM(BB212:BB213)*Assumptions!$B$171</f>
        <v>6136.5300000000007</v>
      </c>
      <c r="BC214" s="568">
        <f>SUM(BC212:BC213)*Assumptions!$B$171</f>
        <v>6136.5300000000007</v>
      </c>
      <c r="BD214" s="568">
        <f>SUM(BD212:BD213)*Assumptions!$B$171</f>
        <v>8897.968499999999</v>
      </c>
      <c r="BE214" s="568">
        <f>SUM(BE212:BE213)*Assumptions!$B$171</f>
        <v>6136.5300000000007</v>
      </c>
      <c r="BF214" s="568">
        <f>SUM(BF212:BF213)*Assumptions!$B$171</f>
        <v>6136.5300000000007</v>
      </c>
      <c r="BG214" s="568">
        <f>SUM(BG212:BG213)*Assumptions!$B$171</f>
        <v>8897.968499999999</v>
      </c>
      <c r="BH214" s="568">
        <f>SUM(BH212:BH213)*Assumptions!$B$171</f>
        <v>6136.5300000000007</v>
      </c>
      <c r="BI214" s="568">
        <f>SUM(BI212:BI213)*Assumptions!$B$171</f>
        <v>6136.5300000000007</v>
      </c>
      <c r="BJ214" s="568">
        <f>SUM(BJ212:BJ213)*Assumptions!$B$171</f>
        <v>8897.968499999999</v>
      </c>
      <c r="BK214" s="568">
        <f>SUM(BK212:BK213)*Assumptions!$B$171</f>
        <v>6136.5300000000007</v>
      </c>
      <c r="BL214" s="568">
        <f>SUM(BL212:BL213)*Assumptions!$B$171</f>
        <v>6136.5300000000007</v>
      </c>
      <c r="BM214" s="568">
        <f>SUM(BM212:BM213)*Assumptions!$B$171</f>
        <v>8897.968499999999</v>
      </c>
      <c r="BN214" s="185"/>
      <c r="BO214" s="564">
        <f t="shared" si="931"/>
        <v>0</v>
      </c>
      <c r="BP214" s="564">
        <f t="shared" si="932"/>
        <v>0</v>
      </c>
      <c r="BQ214" s="564">
        <f t="shared" si="933"/>
        <v>0</v>
      </c>
      <c r="BR214" s="564">
        <f t="shared" si="934"/>
        <v>0</v>
      </c>
      <c r="BS214" s="564">
        <f t="shared" si="935"/>
        <v>1575</v>
      </c>
      <c r="BT214" s="564">
        <f t="shared" si="936"/>
        <v>2400</v>
      </c>
      <c r="BU214" s="564">
        <f t="shared" si="937"/>
        <v>4050</v>
      </c>
      <c r="BV214" s="564">
        <f t="shared" si="938"/>
        <v>4050</v>
      </c>
      <c r="BW214" s="564">
        <f t="shared" si="939"/>
        <v>7919.9999999999982</v>
      </c>
      <c r="BX214" s="564">
        <f t="shared" si="940"/>
        <v>8532.15</v>
      </c>
      <c r="BY214" s="564">
        <f t="shared" si="941"/>
        <v>9756.4500000000007</v>
      </c>
      <c r="BZ214" s="564">
        <f t="shared" si="942"/>
        <v>9756.4500000000007</v>
      </c>
      <c r="CA214" s="564">
        <f t="shared" si="943"/>
        <v>10696.724999999999</v>
      </c>
      <c r="CB214" s="564">
        <f t="shared" si="944"/>
        <v>12594.225</v>
      </c>
      <c r="CC214" s="564">
        <f t="shared" si="945"/>
        <v>16389.224999999999</v>
      </c>
      <c r="CD214" s="564">
        <f t="shared" si="946"/>
        <v>16389.224999999999</v>
      </c>
      <c r="CE214" s="564">
        <f t="shared" si="947"/>
        <v>21171.0285</v>
      </c>
      <c r="CF214" s="564">
        <f t="shared" si="948"/>
        <v>21171.0285</v>
      </c>
      <c r="CG214" s="564">
        <f t="shared" si="949"/>
        <v>21171.0285</v>
      </c>
      <c r="CH214" s="564">
        <f t="shared" si="950"/>
        <v>21171.0285</v>
      </c>
      <c r="CI214" s="185"/>
      <c r="CJ214" s="124">
        <f t="shared" si="951"/>
        <v>0</v>
      </c>
      <c r="CK214" s="124">
        <f t="shared" si="952"/>
        <v>12075</v>
      </c>
      <c r="CL214" s="124">
        <f t="shared" si="953"/>
        <v>35965.050000000003</v>
      </c>
      <c r="CM214" s="124">
        <f t="shared" si="954"/>
        <v>56069.399999999994</v>
      </c>
      <c r="CN214" s="124">
        <f t="shared" si="955"/>
        <v>84684.114000000001</v>
      </c>
      <c r="CO214" s="177"/>
      <c r="CP214" s="124"/>
      <c r="CQ214" s="119"/>
      <c r="CR214" s="186">
        <f t="shared" si="864"/>
        <v>188793.56399999998</v>
      </c>
      <c r="CS214" s="186">
        <f t="shared" si="865"/>
        <v>188793.56400000001</v>
      </c>
      <c r="CT214" s="186">
        <f t="shared" si="866"/>
        <v>188793.56400000001</v>
      </c>
      <c r="CU214" s="186">
        <f t="shared" si="867"/>
        <v>0</v>
      </c>
      <c r="CV214" s="186">
        <f t="shared" si="868"/>
        <v>0</v>
      </c>
      <c r="CW214" s="119"/>
      <c r="CX214" s="124">
        <f t="shared" si="850"/>
        <v>0</v>
      </c>
      <c r="CY214" s="124">
        <f t="shared" si="851"/>
        <v>0</v>
      </c>
      <c r="CZ214" s="124">
        <f t="shared" si="852"/>
        <v>0</v>
      </c>
      <c r="DA214" s="124">
        <f t="shared" si="853"/>
        <v>0</v>
      </c>
      <c r="DB214" s="209">
        <f t="shared" si="854"/>
        <v>0</v>
      </c>
      <c r="DC214" s="124">
        <f t="shared" si="855"/>
        <v>1575</v>
      </c>
      <c r="DD214" s="124">
        <f t="shared" si="856"/>
        <v>2400</v>
      </c>
      <c r="DE214" s="124">
        <f t="shared" si="857"/>
        <v>4050</v>
      </c>
      <c r="DF214" s="124">
        <f t="shared" si="858"/>
        <v>4050</v>
      </c>
      <c r="DG214" s="209">
        <f t="shared" si="859"/>
        <v>12075</v>
      </c>
      <c r="DH214" s="209">
        <f t="shared" si="860"/>
        <v>35965.050000000003</v>
      </c>
      <c r="DI214" s="209">
        <f t="shared" si="861"/>
        <v>56069.399999999994</v>
      </c>
      <c r="DJ214" s="209">
        <f t="shared" si="862"/>
        <v>84684.114000000001</v>
      </c>
    </row>
    <row r="215" spans="1:114" s="7" customFormat="1" x14ac:dyDescent="0.2">
      <c r="A215" s="283" t="s">
        <v>433</v>
      </c>
      <c r="B215" s="119" t="s">
        <v>370</v>
      </c>
      <c r="C215" s="119"/>
      <c r="D215" s="119"/>
      <c r="E215" s="119"/>
      <c r="F215" s="568">
        <f t="shared" ref="F215:AK215" si="956">IF(F212&gt;0,F671,0)</f>
        <v>0</v>
      </c>
      <c r="G215" s="568">
        <f t="shared" si="956"/>
        <v>0</v>
      </c>
      <c r="H215" s="568">
        <f t="shared" si="956"/>
        <v>0</v>
      </c>
      <c r="I215" s="568">
        <f t="shared" si="956"/>
        <v>0</v>
      </c>
      <c r="J215" s="568">
        <f t="shared" si="956"/>
        <v>0</v>
      </c>
      <c r="K215" s="568">
        <f t="shared" si="956"/>
        <v>0</v>
      </c>
      <c r="L215" s="568">
        <f t="shared" si="956"/>
        <v>0</v>
      </c>
      <c r="M215" s="568">
        <f t="shared" si="956"/>
        <v>0</v>
      </c>
      <c r="N215" s="568">
        <f t="shared" si="956"/>
        <v>0</v>
      </c>
      <c r="O215" s="568">
        <f t="shared" si="956"/>
        <v>0</v>
      </c>
      <c r="P215" s="568">
        <f t="shared" si="956"/>
        <v>0</v>
      </c>
      <c r="Q215" s="568">
        <f t="shared" si="956"/>
        <v>0</v>
      </c>
      <c r="R215" s="568">
        <f t="shared" ca="1" si="956"/>
        <v>1159.0667959132666</v>
      </c>
      <c r="S215" s="568">
        <f t="shared" ca="1" si="956"/>
        <v>938.36529011282221</v>
      </c>
      <c r="T215" s="568">
        <f t="shared" ca="1" si="956"/>
        <v>733.88145295085565</v>
      </c>
      <c r="U215" s="568">
        <f t="shared" ca="1" si="956"/>
        <v>772.61765196984493</v>
      </c>
      <c r="V215" s="568">
        <f t="shared" ca="1" si="956"/>
        <v>814.30065818068681</v>
      </c>
      <c r="W215" s="568">
        <f t="shared" ca="1" si="956"/>
        <v>1688.6004590214379</v>
      </c>
      <c r="X215" s="568">
        <f t="shared" ca="1" si="956"/>
        <v>2002.4079108275398</v>
      </c>
      <c r="Y215" s="568">
        <f t="shared" ca="1" si="956"/>
        <v>2089.0371321096623</v>
      </c>
      <c r="Z215" s="568">
        <f t="shared" ca="1" si="956"/>
        <v>2182.3045048494191</v>
      </c>
      <c r="AA215" s="568">
        <f t="shared" ca="1" si="956"/>
        <v>2282.732110245634</v>
      </c>
      <c r="AB215" s="568">
        <f t="shared" ca="1" si="956"/>
        <v>2341.694316240726</v>
      </c>
      <c r="AC215" s="568">
        <f t="shared" ca="1" si="956"/>
        <v>2458.1813116987305</v>
      </c>
      <c r="AD215" s="568">
        <f t="shared" ca="1" si="956"/>
        <v>5195.9056939242428</v>
      </c>
      <c r="AE215" s="568">
        <f t="shared" ca="1" si="956"/>
        <v>4086.8283707956962</v>
      </c>
      <c r="AF215" s="568">
        <f t="shared" ca="1" si="956"/>
        <v>3577.580696337453</v>
      </c>
      <c r="AG215" s="568">
        <f t="shared" ca="1" si="956"/>
        <v>3656.7006435458552</v>
      </c>
      <c r="AH215" s="568">
        <f t="shared" ca="1" si="956"/>
        <v>3739.2876144242332</v>
      </c>
      <c r="AI215" s="568">
        <f t="shared" ca="1" si="956"/>
        <v>4660.0971604944716</v>
      </c>
      <c r="AJ215" s="568">
        <f t="shared" ca="1" si="956"/>
        <v>5130.9157050149443</v>
      </c>
      <c r="AK215" s="568">
        <f t="shared" ca="1" si="956"/>
        <v>5234.5902413866024</v>
      </c>
      <c r="AL215" s="568">
        <f t="shared" ref="AL215:BM215" ca="1" si="957">IF(AL212&gt;0,AL671,0)</f>
        <v>5343.0556629137254</v>
      </c>
      <c r="AM215" s="568">
        <f t="shared" ca="1" si="957"/>
        <v>5456.5980049093814</v>
      </c>
      <c r="AN215" s="568">
        <f t="shared" ca="1" si="957"/>
        <v>5469.1207386256019</v>
      </c>
      <c r="AO215" s="568">
        <f t="shared" ca="1" si="957"/>
        <v>5593.7524840384431</v>
      </c>
      <c r="AP215" s="568">
        <f t="shared" ca="1" si="957"/>
        <v>6502.1878603326577</v>
      </c>
      <c r="AQ215" s="568">
        <f t="shared" ca="1" si="957"/>
        <v>6227.3192269981255</v>
      </c>
      <c r="AR215" s="568">
        <f t="shared" ca="1" si="957"/>
        <v>5577.0064601253252</v>
      </c>
      <c r="AS215" s="568">
        <f t="shared" ca="1" si="957"/>
        <v>5654.0851705838431</v>
      </c>
      <c r="AT215" s="568">
        <f t="shared" ca="1" si="957"/>
        <v>5733.1178927148494</v>
      </c>
      <c r="AU215" s="568">
        <f t="shared" ca="1" si="957"/>
        <v>8884.8318112929228</v>
      </c>
      <c r="AV215" s="568">
        <f t="shared" ca="1" si="957"/>
        <v>9603.2910733661683</v>
      </c>
      <c r="AW215" s="568">
        <f t="shared" ca="1" si="957"/>
        <v>9722.6673685134829</v>
      </c>
      <c r="AX215" s="568">
        <f t="shared" ca="1" si="957"/>
        <v>9874.3049816481416</v>
      </c>
      <c r="AY215" s="568">
        <f t="shared" ca="1" si="957"/>
        <v>9999.9680570429409</v>
      </c>
      <c r="AZ215" s="568">
        <f t="shared" ca="1" si="957"/>
        <v>9907.1190423349872</v>
      </c>
      <c r="BA215" s="568">
        <f t="shared" ca="1" si="957"/>
        <v>10039.472136393273</v>
      </c>
      <c r="BB215" s="568">
        <f t="shared" ca="1" si="957"/>
        <v>13947.610692363338</v>
      </c>
      <c r="BC215" s="568">
        <f t="shared" ca="1" si="957"/>
        <v>13736.948530410189</v>
      </c>
      <c r="BD215" s="568">
        <f t="shared" ca="1" si="957"/>
        <v>12891.763802080473</v>
      </c>
      <c r="BE215" s="568">
        <f t="shared" ca="1" si="957"/>
        <v>13071.397038661831</v>
      </c>
      <c r="BF215" s="568">
        <f t="shared" ca="1" si="957"/>
        <v>13255.162393580975</v>
      </c>
      <c r="BG215" s="568">
        <f t="shared" ca="1" si="957"/>
        <v>13443.171261600437</v>
      </c>
      <c r="BH215" s="568">
        <f t="shared" ca="1" si="957"/>
        <v>15091.420606578939</v>
      </c>
      <c r="BI215" s="568">
        <f t="shared" ca="1" si="957"/>
        <v>15288.263644934423</v>
      </c>
      <c r="BJ215" s="568">
        <f t="shared" ca="1" si="957"/>
        <v>15489.704061363191</v>
      </c>
      <c r="BK215" s="568">
        <f t="shared" ca="1" si="957"/>
        <v>15695.866698076668</v>
      </c>
      <c r="BL215" s="568">
        <f t="shared" ca="1" si="957"/>
        <v>15471.791776467189</v>
      </c>
      <c r="BM215" s="568">
        <f t="shared" ca="1" si="957"/>
        <v>15687.787945410826</v>
      </c>
      <c r="BN215" s="185"/>
      <c r="BO215" s="564">
        <f t="shared" si="931"/>
        <v>0</v>
      </c>
      <c r="BP215" s="564">
        <f t="shared" si="932"/>
        <v>0</v>
      </c>
      <c r="BQ215" s="564">
        <f t="shared" si="933"/>
        <v>0</v>
      </c>
      <c r="BR215" s="564">
        <f t="shared" si="934"/>
        <v>0</v>
      </c>
      <c r="BS215" s="564">
        <f t="shared" ca="1" si="935"/>
        <v>2831.3135389769441</v>
      </c>
      <c r="BT215" s="564">
        <f t="shared" ca="1" si="936"/>
        <v>3275.5187691719698</v>
      </c>
      <c r="BU215" s="564">
        <f t="shared" ca="1" si="937"/>
        <v>6273.7495477866214</v>
      </c>
      <c r="BV215" s="564">
        <f t="shared" ca="1" si="938"/>
        <v>7082.6077381850901</v>
      </c>
      <c r="BW215" s="564">
        <f t="shared" ca="1" si="939"/>
        <v>12860.314761057391</v>
      </c>
      <c r="BX215" s="564">
        <f t="shared" ca="1" si="940"/>
        <v>12056.08541846456</v>
      </c>
      <c r="BY215" s="564">
        <f t="shared" ca="1" si="941"/>
        <v>15708.561609315271</v>
      </c>
      <c r="BZ215" s="564">
        <f t="shared" ca="1" si="942"/>
        <v>16519.471227573427</v>
      </c>
      <c r="CA215" s="564">
        <f t="shared" ca="1" si="943"/>
        <v>18306.51354745611</v>
      </c>
      <c r="CB215" s="564">
        <f t="shared" ca="1" si="944"/>
        <v>20272.034874591616</v>
      </c>
      <c r="CC215" s="564">
        <f t="shared" ca="1" si="945"/>
        <v>29200.263423527795</v>
      </c>
      <c r="CD215" s="564">
        <f t="shared" ca="1" si="946"/>
        <v>29946.559235771201</v>
      </c>
      <c r="CE215" s="564">
        <f t="shared" ca="1" si="947"/>
        <v>40576.323024853999</v>
      </c>
      <c r="CF215" s="564">
        <f t="shared" ca="1" si="948"/>
        <v>39769.730693843245</v>
      </c>
      <c r="CG215" s="564">
        <f t="shared" ca="1" si="949"/>
        <v>45869.388312876552</v>
      </c>
      <c r="CH215" s="564">
        <f t="shared" ca="1" si="950"/>
        <v>46855.446419954686</v>
      </c>
      <c r="CI215" s="185"/>
      <c r="CJ215" s="124">
        <f t="shared" si="951"/>
        <v>0</v>
      </c>
      <c r="CK215" s="124">
        <f t="shared" ca="1" si="952"/>
        <v>19463.189594120624</v>
      </c>
      <c r="CL215" s="124">
        <f t="shared" ca="1" si="953"/>
        <v>57144.43301641065</v>
      </c>
      <c r="CM215" s="124">
        <f t="shared" ca="1" si="954"/>
        <v>97725.371081346719</v>
      </c>
      <c r="CN215" s="124">
        <f t="shared" ca="1" si="955"/>
        <v>173070.88845152847</v>
      </c>
      <c r="CO215" s="177"/>
      <c r="CP215" s="124"/>
      <c r="CQ215" s="119"/>
      <c r="CR215" s="186">
        <f t="shared" ca="1" si="864"/>
        <v>347403.88214340637</v>
      </c>
      <c r="CS215" s="186">
        <f t="shared" ca="1" si="865"/>
        <v>347403.88214340649</v>
      </c>
      <c r="CT215" s="186">
        <f t="shared" ca="1" si="866"/>
        <v>347403.88214340643</v>
      </c>
      <c r="CU215" s="186">
        <f t="shared" ca="1" si="867"/>
        <v>0</v>
      </c>
      <c r="CV215" s="186">
        <f t="shared" ca="1" si="868"/>
        <v>0</v>
      </c>
      <c r="CW215" s="119"/>
      <c r="CX215" s="124">
        <f t="shared" si="850"/>
        <v>0</v>
      </c>
      <c r="CY215" s="124">
        <f t="shared" si="851"/>
        <v>0</v>
      </c>
      <c r="CZ215" s="124">
        <f t="shared" si="852"/>
        <v>0</v>
      </c>
      <c r="DA215" s="124">
        <f t="shared" si="853"/>
        <v>0</v>
      </c>
      <c r="DB215" s="209">
        <f t="shared" si="854"/>
        <v>0</v>
      </c>
      <c r="DC215" s="124">
        <f t="shared" ca="1" si="855"/>
        <v>2831.3135389769441</v>
      </c>
      <c r="DD215" s="124">
        <f t="shared" ca="1" si="856"/>
        <v>3275.5187691719698</v>
      </c>
      <c r="DE215" s="124">
        <f t="shared" ca="1" si="857"/>
        <v>6273.7495477866214</v>
      </c>
      <c r="DF215" s="124">
        <f t="shared" ca="1" si="858"/>
        <v>7082.6077381850901</v>
      </c>
      <c r="DG215" s="209">
        <f t="shared" ca="1" si="859"/>
        <v>19463.189594120624</v>
      </c>
      <c r="DH215" s="209">
        <f t="shared" ca="1" si="860"/>
        <v>57144.43301641065</v>
      </c>
      <c r="DI215" s="209">
        <f t="shared" ca="1" si="861"/>
        <v>97725.371081346719</v>
      </c>
      <c r="DJ215" s="209">
        <f t="shared" ca="1" si="862"/>
        <v>173070.88845152847</v>
      </c>
    </row>
    <row r="216" spans="1:114" s="7" customFormat="1" x14ac:dyDescent="0.2">
      <c r="A216" s="283" t="s">
        <v>407</v>
      </c>
      <c r="B216" s="119" t="s">
        <v>370</v>
      </c>
      <c r="C216" s="119"/>
      <c r="D216" s="119"/>
      <c r="E216" s="119"/>
      <c r="F216" s="568">
        <f t="shared" ref="F216:AK216" si="958">F559</f>
        <v>0</v>
      </c>
      <c r="G216" s="568">
        <f t="shared" si="958"/>
        <v>0</v>
      </c>
      <c r="H216" s="568">
        <f t="shared" si="958"/>
        <v>0</v>
      </c>
      <c r="I216" s="568">
        <f t="shared" si="958"/>
        <v>0</v>
      </c>
      <c r="J216" s="568">
        <f t="shared" si="958"/>
        <v>0</v>
      </c>
      <c r="K216" s="568">
        <f t="shared" si="958"/>
        <v>0</v>
      </c>
      <c r="L216" s="568">
        <f t="shared" si="958"/>
        <v>0</v>
      </c>
      <c r="M216" s="568">
        <f t="shared" si="958"/>
        <v>0</v>
      </c>
      <c r="N216" s="568">
        <f t="shared" si="958"/>
        <v>0</v>
      </c>
      <c r="O216" s="568">
        <f t="shared" si="958"/>
        <v>0</v>
      </c>
      <c r="P216" s="568">
        <f t="shared" si="958"/>
        <v>0</v>
      </c>
      <c r="Q216" s="568">
        <f t="shared" si="958"/>
        <v>0</v>
      </c>
      <c r="R216" s="568">
        <f t="shared" si="958"/>
        <v>0</v>
      </c>
      <c r="S216" s="568">
        <f t="shared" si="958"/>
        <v>0</v>
      </c>
      <c r="T216" s="568">
        <f t="shared" si="958"/>
        <v>0</v>
      </c>
      <c r="U216" s="568">
        <f t="shared" si="958"/>
        <v>0</v>
      </c>
      <c r="V216" s="568">
        <f t="shared" si="958"/>
        <v>0</v>
      </c>
      <c r="W216" s="568">
        <f t="shared" si="958"/>
        <v>0</v>
      </c>
      <c r="X216" s="568">
        <f t="shared" si="958"/>
        <v>0</v>
      </c>
      <c r="Y216" s="568">
        <f t="shared" si="958"/>
        <v>0</v>
      </c>
      <c r="Z216" s="568">
        <f t="shared" si="958"/>
        <v>0</v>
      </c>
      <c r="AA216" s="568">
        <f t="shared" si="958"/>
        <v>0</v>
      </c>
      <c r="AB216" s="568">
        <f t="shared" si="958"/>
        <v>0</v>
      </c>
      <c r="AC216" s="568">
        <f t="shared" si="958"/>
        <v>0</v>
      </c>
      <c r="AD216" s="568">
        <f t="shared" si="958"/>
        <v>0</v>
      </c>
      <c r="AE216" s="568">
        <f t="shared" si="958"/>
        <v>0</v>
      </c>
      <c r="AF216" s="568">
        <f t="shared" si="958"/>
        <v>0</v>
      </c>
      <c r="AG216" s="568">
        <f t="shared" si="958"/>
        <v>0</v>
      </c>
      <c r="AH216" s="568">
        <f t="shared" si="958"/>
        <v>0</v>
      </c>
      <c r="AI216" s="568">
        <f t="shared" si="958"/>
        <v>0</v>
      </c>
      <c r="AJ216" s="568">
        <f t="shared" si="958"/>
        <v>0</v>
      </c>
      <c r="AK216" s="568">
        <f t="shared" si="958"/>
        <v>0</v>
      </c>
      <c r="AL216" s="568">
        <f t="shared" ref="AL216:BM216" si="959">AL559</f>
        <v>0</v>
      </c>
      <c r="AM216" s="568">
        <f t="shared" si="959"/>
        <v>0</v>
      </c>
      <c r="AN216" s="568">
        <f t="shared" si="959"/>
        <v>0</v>
      </c>
      <c r="AO216" s="568">
        <f t="shared" si="959"/>
        <v>0</v>
      </c>
      <c r="AP216" s="568">
        <f t="shared" si="959"/>
        <v>0</v>
      </c>
      <c r="AQ216" s="568">
        <f t="shared" si="959"/>
        <v>0</v>
      </c>
      <c r="AR216" s="568">
        <f t="shared" si="959"/>
        <v>0</v>
      </c>
      <c r="AS216" s="568">
        <f t="shared" si="959"/>
        <v>0</v>
      </c>
      <c r="AT216" s="568">
        <f t="shared" si="959"/>
        <v>0</v>
      </c>
      <c r="AU216" s="568">
        <f t="shared" si="959"/>
        <v>0</v>
      </c>
      <c r="AV216" s="568">
        <f t="shared" si="959"/>
        <v>0</v>
      </c>
      <c r="AW216" s="568">
        <f t="shared" si="959"/>
        <v>0</v>
      </c>
      <c r="AX216" s="568">
        <f t="shared" si="959"/>
        <v>0</v>
      </c>
      <c r="AY216" s="568">
        <f t="shared" si="959"/>
        <v>0</v>
      </c>
      <c r="AZ216" s="568">
        <f t="shared" si="959"/>
        <v>0</v>
      </c>
      <c r="BA216" s="568">
        <f t="shared" si="959"/>
        <v>0</v>
      </c>
      <c r="BB216" s="568">
        <f t="shared" si="959"/>
        <v>0</v>
      </c>
      <c r="BC216" s="568">
        <f t="shared" si="959"/>
        <v>0</v>
      </c>
      <c r="BD216" s="568">
        <f t="shared" si="959"/>
        <v>0</v>
      </c>
      <c r="BE216" s="568">
        <f t="shared" si="959"/>
        <v>0</v>
      </c>
      <c r="BF216" s="568">
        <f t="shared" si="959"/>
        <v>0</v>
      </c>
      <c r="BG216" s="568">
        <f t="shared" si="959"/>
        <v>0</v>
      </c>
      <c r="BH216" s="568">
        <f t="shared" si="959"/>
        <v>0</v>
      </c>
      <c r="BI216" s="568">
        <f t="shared" si="959"/>
        <v>0</v>
      </c>
      <c r="BJ216" s="568">
        <f t="shared" si="959"/>
        <v>0</v>
      </c>
      <c r="BK216" s="568">
        <f t="shared" si="959"/>
        <v>0</v>
      </c>
      <c r="BL216" s="568">
        <f t="shared" si="959"/>
        <v>0</v>
      </c>
      <c r="BM216" s="568">
        <f t="shared" si="959"/>
        <v>0</v>
      </c>
      <c r="BN216" s="185"/>
      <c r="BO216" s="564">
        <f t="shared" si="931"/>
        <v>0</v>
      </c>
      <c r="BP216" s="564">
        <f t="shared" si="932"/>
        <v>0</v>
      </c>
      <c r="BQ216" s="564">
        <f t="shared" si="933"/>
        <v>0</v>
      </c>
      <c r="BR216" s="564">
        <f t="shared" si="934"/>
        <v>0</v>
      </c>
      <c r="BS216" s="564">
        <f t="shared" si="935"/>
        <v>0</v>
      </c>
      <c r="BT216" s="564">
        <f t="shared" si="936"/>
        <v>0</v>
      </c>
      <c r="BU216" s="564">
        <f t="shared" si="937"/>
        <v>0</v>
      </c>
      <c r="BV216" s="564">
        <f t="shared" si="938"/>
        <v>0</v>
      </c>
      <c r="BW216" s="564">
        <f t="shared" si="939"/>
        <v>0</v>
      </c>
      <c r="BX216" s="564">
        <f t="shared" si="940"/>
        <v>0</v>
      </c>
      <c r="BY216" s="564">
        <f t="shared" si="941"/>
        <v>0</v>
      </c>
      <c r="BZ216" s="564">
        <f t="shared" si="942"/>
        <v>0</v>
      </c>
      <c r="CA216" s="564">
        <f t="shared" si="943"/>
        <v>0</v>
      </c>
      <c r="CB216" s="564">
        <f t="shared" si="944"/>
        <v>0</v>
      </c>
      <c r="CC216" s="564">
        <f t="shared" si="945"/>
        <v>0</v>
      </c>
      <c r="CD216" s="564">
        <f t="shared" si="946"/>
        <v>0</v>
      </c>
      <c r="CE216" s="564">
        <f t="shared" si="947"/>
        <v>0</v>
      </c>
      <c r="CF216" s="564">
        <f t="shared" si="948"/>
        <v>0</v>
      </c>
      <c r="CG216" s="564">
        <f t="shared" si="949"/>
        <v>0</v>
      </c>
      <c r="CH216" s="564">
        <f t="shared" si="950"/>
        <v>0</v>
      </c>
      <c r="CI216" s="185"/>
      <c r="CJ216" s="124">
        <f t="shared" si="951"/>
        <v>0</v>
      </c>
      <c r="CK216" s="124">
        <f t="shared" si="952"/>
        <v>0</v>
      </c>
      <c r="CL216" s="124">
        <f t="shared" si="953"/>
        <v>0</v>
      </c>
      <c r="CM216" s="124">
        <f t="shared" si="954"/>
        <v>0</v>
      </c>
      <c r="CN216" s="124">
        <f t="shared" si="955"/>
        <v>0</v>
      </c>
      <c r="CO216" s="177"/>
      <c r="CP216" s="124"/>
      <c r="CQ216" s="119"/>
      <c r="CR216" s="186">
        <f t="shared" si="864"/>
        <v>0</v>
      </c>
      <c r="CS216" s="186">
        <f t="shared" si="865"/>
        <v>0</v>
      </c>
      <c r="CT216" s="186">
        <f t="shared" si="866"/>
        <v>0</v>
      </c>
      <c r="CU216" s="186">
        <f t="shared" si="867"/>
        <v>0</v>
      </c>
      <c r="CV216" s="186">
        <f t="shared" si="868"/>
        <v>0</v>
      </c>
      <c r="CW216" s="119"/>
      <c r="CX216" s="124">
        <f t="shared" si="850"/>
        <v>0</v>
      </c>
      <c r="CY216" s="124">
        <f t="shared" si="851"/>
        <v>0</v>
      </c>
      <c r="CZ216" s="124">
        <f t="shared" si="852"/>
        <v>0</v>
      </c>
      <c r="DA216" s="124">
        <f t="shared" si="853"/>
        <v>0</v>
      </c>
      <c r="DB216" s="209">
        <f t="shared" si="854"/>
        <v>0</v>
      </c>
      <c r="DC216" s="124">
        <f t="shared" si="855"/>
        <v>0</v>
      </c>
      <c r="DD216" s="124">
        <f t="shared" si="856"/>
        <v>0</v>
      </c>
      <c r="DE216" s="124">
        <f t="shared" si="857"/>
        <v>0</v>
      </c>
      <c r="DF216" s="124">
        <f t="shared" si="858"/>
        <v>0</v>
      </c>
      <c r="DG216" s="209">
        <f t="shared" si="859"/>
        <v>0</v>
      </c>
      <c r="DH216" s="209">
        <f t="shared" si="860"/>
        <v>0</v>
      </c>
      <c r="DI216" s="209">
        <f t="shared" si="861"/>
        <v>0</v>
      </c>
      <c r="DJ216" s="209">
        <f t="shared" si="862"/>
        <v>0</v>
      </c>
    </row>
    <row r="217" spans="1:114" s="7" customFormat="1" x14ac:dyDescent="0.2">
      <c r="A217" s="283" t="s">
        <v>321</v>
      </c>
      <c r="B217" s="119" t="s">
        <v>370</v>
      </c>
      <c r="C217" s="310">
        <f>Assumptions!B187</f>
        <v>20</v>
      </c>
      <c r="D217" s="119"/>
      <c r="E217" s="119"/>
      <c r="F217" s="568">
        <f t="shared" ref="F217:AK217" si="960">Div*$C217*F473</f>
        <v>0</v>
      </c>
      <c r="G217" s="568">
        <f t="shared" si="960"/>
        <v>0</v>
      </c>
      <c r="H217" s="568">
        <f t="shared" si="960"/>
        <v>0</v>
      </c>
      <c r="I217" s="568">
        <f t="shared" si="960"/>
        <v>0</v>
      </c>
      <c r="J217" s="568">
        <f t="shared" si="960"/>
        <v>0</v>
      </c>
      <c r="K217" s="568">
        <f t="shared" si="960"/>
        <v>0</v>
      </c>
      <c r="L217" s="568">
        <f t="shared" si="960"/>
        <v>0</v>
      </c>
      <c r="M217" s="568">
        <f t="shared" si="960"/>
        <v>0</v>
      </c>
      <c r="N217" s="568">
        <f t="shared" si="960"/>
        <v>0</v>
      </c>
      <c r="O217" s="568">
        <f t="shared" si="960"/>
        <v>0</v>
      </c>
      <c r="P217" s="568">
        <f t="shared" si="960"/>
        <v>0</v>
      </c>
      <c r="Q217" s="568">
        <f t="shared" si="960"/>
        <v>0</v>
      </c>
      <c r="R217" s="568">
        <f t="shared" si="960"/>
        <v>20</v>
      </c>
      <c r="S217" s="568">
        <f t="shared" si="960"/>
        <v>20</v>
      </c>
      <c r="T217" s="568">
        <f t="shared" si="960"/>
        <v>20</v>
      </c>
      <c r="U217" s="568">
        <f t="shared" si="960"/>
        <v>20</v>
      </c>
      <c r="V217" s="568">
        <f t="shared" si="960"/>
        <v>20</v>
      </c>
      <c r="W217" s="568">
        <f t="shared" si="960"/>
        <v>40</v>
      </c>
      <c r="X217" s="568">
        <f t="shared" si="960"/>
        <v>40</v>
      </c>
      <c r="Y217" s="568">
        <f t="shared" si="960"/>
        <v>40</v>
      </c>
      <c r="Z217" s="568">
        <f t="shared" si="960"/>
        <v>40</v>
      </c>
      <c r="AA217" s="568">
        <f t="shared" si="960"/>
        <v>40</v>
      </c>
      <c r="AB217" s="568">
        <f t="shared" si="960"/>
        <v>40</v>
      </c>
      <c r="AC217" s="568">
        <f t="shared" si="960"/>
        <v>40</v>
      </c>
      <c r="AD217" s="568">
        <f t="shared" si="960"/>
        <v>80</v>
      </c>
      <c r="AE217" s="568">
        <f t="shared" si="960"/>
        <v>80</v>
      </c>
      <c r="AF217" s="568">
        <f t="shared" si="960"/>
        <v>80</v>
      </c>
      <c r="AG217" s="568">
        <f t="shared" si="960"/>
        <v>80</v>
      </c>
      <c r="AH217" s="568">
        <f t="shared" si="960"/>
        <v>80</v>
      </c>
      <c r="AI217" s="568">
        <f t="shared" si="960"/>
        <v>100</v>
      </c>
      <c r="AJ217" s="568">
        <f t="shared" si="960"/>
        <v>100</v>
      </c>
      <c r="AK217" s="568">
        <f t="shared" si="960"/>
        <v>100</v>
      </c>
      <c r="AL217" s="568">
        <f t="shared" ref="AL217:BM217" si="961">Div*$C217*AL473</f>
        <v>100</v>
      </c>
      <c r="AM217" s="568">
        <f t="shared" si="961"/>
        <v>100</v>
      </c>
      <c r="AN217" s="568">
        <f t="shared" si="961"/>
        <v>100</v>
      </c>
      <c r="AO217" s="568">
        <f t="shared" si="961"/>
        <v>100</v>
      </c>
      <c r="AP217" s="568">
        <f t="shared" si="961"/>
        <v>100</v>
      </c>
      <c r="AQ217" s="568">
        <f t="shared" si="961"/>
        <v>100</v>
      </c>
      <c r="AR217" s="568">
        <f t="shared" si="961"/>
        <v>100</v>
      </c>
      <c r="AS217" s="568">
        <f t="shared" si="961"/>
        <v>100</v>
      </c>
      <c r="AT217" s="568">
        <f t="shared" si="961"/>
        <v>100</v>
      </c>
      <c r="AU217" s="568">
        <f t="shared" si="961"/>
        <v>160</v>
      </c>
      <c r="AV217" s="568">
        <f t="shared" si="961"/>
        <v>160</v>
      </c>
      <c r="AW217" s="568">
        <f t="shared" si="961"/>
        <v>160</v>
      </c>
      <c r="AX217" s="568">
        <f t="shared" si="961"/>
        <v>160</v>
      </c>
      <c r="AY217" s="568">
        <f t="shared" si="961"/>
        <v>160</v>
      </c>
      <c r="AZ217" s="568">
        <f t="shared" si="961"/>
        <v>160</v>
      </c>
      <c r="BA217" s="568">
        <f t="shared" si="961"/>
        <v>160</v>
      </c>
      <c r="BB217" s="568">
        <f t="shared" si="961"/>
        <v>200</v>
      </c>
      <c r="BC217" s="568">
        <f t="shared" si="961"/>
        <v>200</v>
      </c>
      <c r="BD217" s="568">
        <f t="shared" si="961"/>
        <v>200</v>
      </c>
      <c r="BE217" s="568">
        <f t="shared" si="961"/>
        <v>200</v>
      </c>
      <c r="BF217" s="568">
        <f t="shared" si="961"/>
        <v>200</v>
      </c>
      <c r="BG217" s="568">
        <f t="shared" si="961"/>
        <v>200</v>
      </c>
      <c r="BH217" s="568">
        <f t="shared" si="961"/>
        <v>200</v>
      </c>
      <c r="BI217" s="568">
        <f t="shared" si="961"/>
        <v>200</v>
      </c>
      <c r="BJ217" s="568">
        <f t="shared" si="961"/>
        <v>200</v>
      </c>
      <c r="BK217" s="568">
        <f t="shared" si="961"/>
        <v>200</v>
      </c>
      <c r="BL217" s="568">
        <f t="shared" si="961"/>
        <v>200</v>
      </c>
      <c r="BM217" s="568">
        <f t="shared" si="961"/>
        <v>200</v>
      </c>
      <c r="BN217" s="185"/>
      <c r="BO217" s="564">
        <f t="shared" si="931"/>
        <v>0</v>
      </c>
      <c r="BP217" s="564">
        <f t="shared" si="932"/>
        <v>0</v>
      </c>
      <c r="BQ217" s="564">
        <f t="shared" si="933"/>
        <v>0</v>
      </c>
      <c r="BR217" s="564">
        <f t="shared" si="934"/>
        <v>0</v>
      </c>
      <c r="BS217" s="564">
        <f t="shared" si="935"/>
        <v>60</v>
      </c>
      <c r="BT217" s="564">
        <f t="shared" si="936"/>
        <v>80</v>
      </c>
      <c r="BU217" s="564">
        <f t="shared" si="937"/>
        <v>120</v>
      </c>
      <c r="BV217" s="564">
        <f t="shared" si="938"/>
        <v>120</v>
      </c>
      <c r="BW217" s="564">
        <f t="shared" si="939"/>
        <v>240</v>
      </c>
      <c r="BX217" s="564">
        <f t="shared" si="940"/>
        <v>260</v>
      </c>
      <c r="BY217" s="564">
        <f t="shared" si="941"/>
        <v>300</v>
      </c>
      <c r="BZ217" s="564">
        <f t="shared" si="942"/>
        <v>300</v>
      </c>
      <c r="CA217" s="564">
        <f t="shared" si="943"/>
        <v>300</v>
      </c>
      <c r="CB217" s="564">
        <f t="shared" si="944"/>
        <v>360</v>
      </c>
      <c r="CC217" s="564">
        <f t="shared" si="945"/>
        <v>480</v>
      </c>
      <c r="CD217" s="564">
        <f t="shared" si="946"/>
        <v>480</v>
      </c>
      <c r="CE217" s="564">
        <f t="shared" si="947"/>
        <v>600</v>
      </c>
      <c r="CF217" s="564">
        <f t="shared" si="948"/>
        <v>600</v>
      </c>
      <c r="CG217" s="564">
        <f t="shared" si="949"/>
        <v>600</v>
      </c>
      <c r="CH217" s="564">
        <f t="shared" si="950"/>
        <v>600</v>
      </c>
      <c r="CI217" s="185"/>
      <c r="CJ217" s="124">
        <f t="shared" si="951"/>
        <v>0</v>
      </c>
      <c r="CK217" s="124">
        <f t="shared" si="952"/>
        <v>380</v>
      </c>
      <c r="CL217" s="124">
        <f t="shared" si="953"/>
        <v>1100</v>
      </c>
      <c r="CM217" s="124">
        <f t="shared" si="954"/>
        <v>1620</v>
      </c>
      <c r="CN217" s="124">
        <f t="shared" si="955"/>
        <v>2400</v>
      </c>
      <c r="CO217" s="177"/>
      <c r="CP217" s="124"/>
      <c r="CQ217" s="119"/>
      <c r="CR217" s="186">
        <f t="shared" si="864"/>
        <v>5500</v>
      </c>
      <c r="CS217" s="186">
        <f t="shared" si="865"/>
        <v>5500</v>
      </c>
      <c r="CT217" s="186">
        <f t="shared" si="866"/>
        <v>5500</v>
      </c>
      <c r="CU217" s="186">
        <f t="shared" si="867"/>
        <v>0</v>
      </c>
      <c r="CV217" s="186">
        <f t="shared" si="868"/>
        <v>0</v>
      </c>
      <c r="CW217" s="119"/>
      <c r="CX217" s="124">
        <f t="shared" si="850"/>
        <v>0</v>
      </c>
      <c r="CY217" s="124">
        <f t="shared" si="851"/>
        <v>0</v>
      </c>
      <c r="CZ217" s="124">
        <f t="shared" si="852"/>
        <v>0</v>
      </c>
      <c r="DA217" s="124">
        <f t="shared" si="853"/>
        <v>0</v>
      </c>
      <c r="DB217" s="209">
        <f t="shared" si="854"/>
        <v>0</v>
      </c>
      <c r="DC217" s="124">
        <f t="shared" si="855"/>
        <v>60</v>
      </c>
      <c r="DD217" s="124">
        <f t="shared" si="856"/>
        <v>80</v>
      </c>
      <c r="DE217" s="124">
        <f t="shared" si="857"/>
        <v>120</v>
      </c>
      <c r="DF217" s="124">
        <f t="shared" si="858"/>
        <v>120</v>
      </c>
      <c r="DG217" s="209">
        <f t="shared" si="859"/>
        <v>380</v>
      </c>
      <c r="DH217" s="209">
        <f t="shared" si="860"/>
        <v>1100</v>
      </c>
      <c r="DI217" s="209">
        <f t="shared" si="861"/>
        <v>1620</v>
      </c>
      <c r="DJ217" s="209">
        <f t="shared" si="862"/>
        <v>2400</v>
      </c>
    </row>
    <row r="218" spans="1:114" s="7" customFormat="1" x14ac:dyDescent="0.2">
      <c r="A218" s="283" t="s">
        <v>323</v>
      </c>
      <c r="B218" s="119" t="s">
        <v>370</v>
      </c>
      <c r="C218" s="310">
        <f>Assumptions!C187</f>
        <v>80</v>
      </c>
      <c r="D218" s="119"/>
      <c r="E218" s="119"/>
      <c r="F218" s="568">
        <f t="shared" ref="F218:AK218" si="962">Div*$C218*F473</f>
        <v>0</v>
      </c>
      <c r="G218" s="568">
        <f t="shared" si="962"/>
        <v>0</v>
      </c>
      <c r="H218" s="568">
        <f t="shared" si="962"/>
        <v>0</v>
      </c>
      <c r="I218" s="568">
        <f t="shared" si="962"/>
        <v>0</v>
      </c>
      <c r="J218" s="568">
        <f t="shared" si="962"/>
        <v>0</v>
      </c>
      <c r="K218" s="568">
        <f t="shared" si="962"/>
        <v>0</v>
      </c>
      <c r="L218" s="568">
        <f t="shared" si="962"/>
        <v>0</v>
      </c>
      <c r="M218" s="568">
        <f t="shared" si="962"/>
        <v>0</v>
      </c>
      <c r="N218" s="568">
        <f t="shared" si="962"/>
        <v>0</v>
      </c>
      <c r="O218" s="568">
        <f t="shared" si="962"/>
        <v>0</v>
      </c>
      <c r="P218" s="568">
        <f t="shared" si="962"/>
        <v>0</v>
      </c>
      <c r="Q218" s="568">
        <f t="shared" si="962"/>
        <v>0</v>
      </c>
      <c r="R218" s="568">
        <f t="shared" si="962"/>
        <v>80</v>
      </c>
      <c r="S218" s="568">
        <f t="shared" si="962"/>
        <v>80</v>
      </c>
      <c r="T218" s="568">
        <f t="shared" si="962"/>
        <v>80</v>
      </c>
      <c r="U218" s="568">
        <f t="shared" si="962"/>
        <v>80</v>
      </c>
      <c r="V218" s="568">
        <f t="shared" si="962"/>
        <v>80</v>
      </c>
      <c r="W218" s="568">
        <f t="shared" si="962"/>
        <v>160</v>
      </c>
      <c r="X218" s="568">
        <f t="shared" si="962"/>
        <v>160</v>
      </c>
      <c r="Y218" s="568">
        <f t="shared" si="962"/>
        <v>160</v>
      </c>
      <c r="Z218" s="568">
        <f t="shared" si="962"/>
        <v>160</v>
      </c>
      <c r="AA218" s="568">
        <f t="shared" si="962"/>
        <v>160</v>
      </c>
      <c r="AB218" s="568">
        <f t="shared" si="962"/>
        <v>160</v>
      </c>
      <c r="AC218" s="568">
        <f t="shared" si="962"/>
        <v>160</v>
      </c>
      <c r="AD218" s="568">
        <f t="shared" si="962"/>
        <v>320</v>
      </c>
      <c r="AE218" s="568">
        <f t="shared" si="962"/>
        <v>320</v>
      </c>
      <c r="AF218" s="568">
        <f t="shared" si="962"/>
        <v>320</v>
      </c>
      <c r="AG218" s="568">
        <f t="shared" si="962"/>
        <v>320</v>
      </c>
      <c r="AH218" s="568">
        <f t="shared" si="962"/>
        <v>320</v>
      </c>
      <c r="AI218" s="568">
        <f t="shared" si="962"/>
        <v>400</v>
      </c>
      <c r="AJ218" s="568">
        <f t="shared" si="962"/>
        <v>400</v>
      </c>
      <c r="AK218" s="568">
        <f t="shared" si="962"/>
        <v>400</v>
      </c>
      <c r="AL218" s="568">
        <f t="shared" ref="AL218:BM218" si="963">Div*$C218*AL473</f>
        <v>400</v>
      </c>
      <c r="AM218" s="568">
        <f t="shared" si="963"/>
        <v>400</v>
      </c>
      <c r="AN218" s="568">
        <f t="shared" si="963"/>
        <v>400</v>
      </c>
      <c r="AO218" s="568">
        <f t="shared" si="963"/>
        <v>400</v>
      </c>
      <c r="AP218" s="568">
        <f t="shared" si="963"/>
        <v>400</v>
      </c>
      <c r="AQ218" s="568">
        <f t="shared" si="963"/>
        <v>400</v>
      </c>
      <c r="AR218" s="568">
        <f t="shared" si="963"/>
        <v>400</v>
      </c>
      <c r="AS218" s="568">
        <f t="shared" si="963"/>
        <v>400</v>
      </c>
      <c r="AT218" s="568">
        <f t="shared" si="963"/>
        <v>400</v>
      </c>
      <c r="AU218" s="568">
        <f t="shared" si="963"/>
        <v>640</v>
      </c>
      <c r="AV218" s="568">
        <f t="shared" si="963"/>
        <v>640</v>
      </c>
      <c r="AW218" s="568">
        <f t="shared" si="963"/>
        <v>640</v>
      </c>
      <c r="AX218" s="568">
        <f t="shared" si="963"/>
        <v>640</v>
      </c>
      <c r="AY218" s="568">
        <f t="shared" si="963"/>
        <v>640</v>
      </c>
      <c r="AZ218" s="568">
        <f t="shared" si="963"/>
        <v>640</v>
      </c>
      <c r="BA218" s="568">
        <f t="shared" si="963"/>
        <v>640</v>
      </c>
      <c r="BB218" s="568">
        <f t="shared" si="963"/>
        <v>800</v>
      </c>
      <c r="BC218" s="568">
        <f t="shared" si="963"/>
        <v>800</v>
      </c>
      <c r="BD218" s="568">
        <f t="shared" si="963"/>
        <v>800</v>
      </c>
      <c r="BE218" s="568">
        <f t="shared" si="963"/>
        <v>800</v>
      </c>
      <c r="BF218" s="568">
        <f t="shared" si="963"/>
        <v>800</v>
      </c>
      <c r="BG218" s="568">
        <f t="shared" si="963"/>
        <v>800</v>
      </c>
      <c r="BH218" s="568">
        <f t="shared" si="963"/>
        <v>800</v>
      </c>
      <c r="BI218" s="568">
        <f t="shared" si="963"/>
        <v>800</v>
      </c>
      <c r="BJ218" s="568">
        <f t="shared" si="963"/>
        <v>800</v>
      </c>
      <c r="BK218" s="568">
        <f t="shared" si="963"/>
        <v>800</v>
      </c>
      <c r="BL218" s="568">
        <f t="shared" si="963"/>
        <v>800</v>
      </c>
      <c r="BM218" s="568">
        <f t="shared" si="963"/>
        <v>800</v>
      </c>
      <c r="BN218" s="185"/>
      <c r="BO218" s="564">
        <f t="shared" si="931"/>
        <v>0</v>
      </c>
      <c r="BP218" s="564">
        <f t="shared" si="932"/>
        <v>0</v>
      </c>
      <c r="BQ218" s="564">
        <f t="shared" si="933"/>
        <v>0</v>
      </c>
      <c r="BR218" s="564">
        <f t="shared" si="934"/>
        <v>0</v>
      </c>
      <c r="BS218" s="564">
        <f t="shared" si="935"/>
        <v>240</v>
      </c>
      <c r="BT218" s="564">
        <f t="shared" si="936"/>
        <v>320</v>
      </c>
      <c r="BU218" s="564">
        <f t="shared" si="937"/>
        <v>480</v>
      </c>
      <c r="BV218" s="564">
        <f t="shared" si="938"/>
        <v>480</v>
      </c>
      <c r="BW218" s="564">
        <f t="shared" si="939"/>
        <v>960</v>
      </c>
      <c r="BX218" s="564">
        <f t="shared" si="940"/>
        <v>1040</v>
      </c>
      <c r="BY218" s="564">
        <f t="shared" si="941"/>
        <v>1200</v>
      </c>
      <c r="BZ218" s="564">
        <f t="shared" si="942"/>
        <v>1200</v>
      </c>
      <c r="CA218" s="564">
        <f t="shared" si="943"/>
        <v>1200</v>
      </c>
      <c r="CB218" s="564">
        <f t="shared" si="944"/>
        <v>1440</v>
      </c>
      <c r="CC218" s="564">
        <f t="shared" si="945"/>
        <v>1920</v>
      </c>
      <c r="CD218" s="564">
        <f t="shared" si="946"/>
        <v>1920</v>
      </c>
      <c r="CE218" s="564">
        <f t="shared" si="947"/>
        <v>2400</v>
      </c>
      <c r="CF218" s="564">
        <f t="shared" si="948"/>
        <v>2400</v>
      </c>
      <c r="CG218" s="564">
        <f t="shared" si="949"/>
        <v>2400</v>
      </c>
      <c r="CH218" s="564">
        <f t="shared" si="950"/>
        <v>2400</v>
      </c>
      <c r="CI218" s="185"/>
      <c r="CJ218" s="124">
        <f t="shared" si="951"/>
        <v>0</v>
      </c>
      <c r="CK218" s="124">
        <f t="shared" si="952"/>
        <v>1520</v>
      </c>
      <c r="CL218" s="124">
        <f t="shared" si="953"/>
        <v>4400</v>
      </c>
      <c r="CM218" s="124">
        <f t="shared" si="954"/>
        <v>6480</v>
      </c>
      <c r="CN218" s="124">
        <f t="shared" si="955"/>
        <v>9600</v>
      </c>
      <c r="CO218" s="177"/>
      <c r="CP218" s="124"/>
      <c r="CQ218" s="119"/>
      <c r="CR218" s="186">
        <f t="shared" si="864"/>
        <v>22000</v>
      </c>
      <c r="CS218" s="186">
        <f t="shared" si="865"/>
        <v>22000</v>
      </c>
      <c r="CT218" s="186">
        <f t="shared" si="866"/>
        <v>22000</v>
      </c>
      <c r="CU218" s="186">
        <f t="shared" si="867"/>
        <v>0</v>
      </c>
      <c r="CV218" s="186">
        <f t="shared" si="868"/>
        <v>0</v>
      </c>
      <c r="CW218" s="119"/>
      <c r="CX218" s="124">
        <f t="shared" si="850"/>
        <v>0</v>
      </c>
      <c r="CY218" s="124">
        <f t="shared" si="851"/>
        <v>0</v>
      </c>
      <c r="CZ218" s="124">
        <f t="shared" si="852"/>
        <v>0</v>
      </c>
      <c r="DA218" s="124">
        <f t="shared" si="853"/>
        <v>0</v>
      </c>
      <c r="DB218" s="209">
        <f t="shared" si="854"/>
        <v>0</v>
      </c>
      <c r="DC218" s="124">
        <f t="shared" si="855"/>
        <v>240</v>
      </c>
      <c r="DD218" s="124">
        <f t="shared" si="856"/>
        <v>320</v>
      </c>
      <c r="DE218" s="124">
        <f t="shared" si="857"/>
        <v>480</v>
      </c>
      <c r="DF218" s="124">
        <f t="shared" si="858"/>
        <v>480</v>
      </c>
      <c r="DG218" s="209">
        <f t="shared" si="859"/>
        <v>1520</v>
      </c>
      <c r="DH218" s="209">
        <f t="shared" si="860"/>
        <v>4400</v>
      </c>
      <c r="DI218" s="209">
        <f t="shared" si="861"/>
        <v>6480</v>
      </c>
      <c r="DJ218" s="209">
        <f t="shared" si="862"/>
        <v>9600</v>
      </c>
    </row>
    <row r="219" spans="1:114" s="7" customFormat="1" x14ac:dyDescent="0.2">
      <c r="A219" s="283" t="s">
        <v>418</v>
      </c>
      <c r="B219" s="119" t="s">
        <v>370</v>
      </c>
      <c r="C219" s="310">
        <f>Assumptions!D187</f>
        <v>25</v>
      </c>
      <c r="D219" s="119"/>
      <c r="E219" s="119"/>
      <c r="F219" s="568">
        <f t="shared" ref="F219:AK219" si="964">Div*$C219*F473</f>
        <v>0</v>
      </c>
      <c r="G219" s="568">
        <f t="shared" si="964"/>
        <v>0</v>
      </c>
      <c r="H219" s="568">
        <f t="shared" si="964"/>
        <v>0</v>
      </c>
      <c r="I219" s="568">
        <f t="shared" si="964"/>
        <v>0</v>
      </c>
      <c r="J219" s="568">
        <f t="shared" si="964"/>
        <v>0</v>
      </c>
      <c r="K219" s="568">
        <f t="shared" si="964"/>
        <v>0</v>
      </c>
      <c r="L219" s="568">
        <f t="shared" si="964"/>
        <v>0</v>
      </c>
      <c r="M219" s="568">
        <f t="shared" si="964"/>
        <v>0</v>
      </c>
      <c r="N219" s="568">
        <f t="shared" si="964"/>
        <v>0</v>
      </c>
      <c r="O219" s="568">
        <f t="shared" si="964"/>
        <v>0</v>
      </c>
      <c r="P219" s="568">
        <f t="shared" si="964"/>
        <v>0</v>
      </c>
      <c r="Q219" s="568">
        <f t="shared" si="964"/>
        <v>0</v>
      </c>
      <c r="R219" s="568">
        <f t="shared" si="964"/>
        <v>25</v>
      </c>
      <c r="S219" s="568">
        <f t="shared" si="964"/>
        <v>25</v>
      </c>
      <c r="T219" s="568">
        <f t="shared" si="964"/>
        <v>25</v>
      </c>
      <c r="U219" s="568">
        <f t="shared" si="964"/>
        <v>25</v>
      </c>
      <c r="V219" s="568">
        <f t="shared" si="964"/>
        <v>25</v>
      </c>
      <c r="W219" s="568">
        <f t="shared" si="964"/>
        <v>50</v>
      </c>
      <c r="X219" s="568">
        <f t="shared" si="964"/>
        <v>50</v>
      </c>
      <c r="Y219" s="568">
        <f t="shared" si="964"/>
        <v>50</v>
      </c>
      <c r="Z219" s="568">
        <f t="shared" si="964"/>
        <v>50</v>
      </c>
      <c r="AA219" s="568">
        <f t="shared" si="964"/>
        <v>50</v>
      </c>
      <c r="AB219" s="568">
        <f t="shared" si="964"/>
        <v>50</v>
      </c>
      <c r="AC219" s="568">
        <f t="shared" si="964"/>
        <v>50</v>
      </c>
      <c r="AD219" s="568">
        <f t="shared" si="964"/>
        <v>100</v>
      </c>
      <c r="AE219" s="568">
        <f t="shared" si="964"/>
        <v>100</v>
      </c>
      <c r="AF219" s="568">
        <f t="shared" si="964"/>
        <v>100</v>
      </c>
      <c r="AG219" s="568">
        <f t="shared" si="964"/>
        <v>100</v>
      </c>
      <c r="AH219" s="568">
        <f t="shared" si="964"/>
        <v>100</v>
      </c>
      <c r="AI219" s="568">
        <f t="shared" si="964"/>
        <v>125</v>
      </c>
      <c r="AJ219" s="568">
        <f t="shared" si="964"/>
        <v>125</v>
      </c>
      <c r="AK219" s="568">
        <f t="shared" si="964"/>
        <v>125</v>
      </c>
      <c r="AL219" s="568">
        <f t="shared" ref="AL219:BM219" si="965">Div*$C219*AL473</f>
        <v>125</v>
      </c>
      <c r="AM219" s="568">
        <f t="shared" si="965"/>
        <v>125</v>
      </c>
      <c r="AN219" s="568">
        <f t="shared" si="965"/>
        <v>125</v>
      </c>
      <c r="AO219" s="568">
        <f t="shared" si="965"/>
        <v>125</v>
      </c>
      <c r="AP219" s="568">
        <f t="shared" si="965"/>
        <v>125</v>
      </c>
      <c r="AQ219" s="568">
        <f t="shared" si="965"/>
        <v>125</v>
      </c>
      <c r="AR219" s="568">
        <f t="shared" si="965"/>
        <v>125</v>
      </c>
      <c r="AS219" s="568">
        <f t="shared" si="965"/>
        <v>125</v>
      </c>
      <c r="AT219" s="568">
        <f t="shared" si="965"/>
        <v>125</v>
      </c>
      <c r="AU219" s="568">
        <f t="shared" si="965"/>
        <v>200</v>
      </c>
      <c r="AV219" s="568">
        <f t="shared" si="965"/>
        <v>200</v>
      </c>
      <c r="AW219" s="568">
        <f t="shared" si="965"/>
        <v>200</v>
      </c>
      <c r="AX219" s="568">
        <f t="shared" si="965"/>
        <v>200</v>
      </c>
      <c r="AY219" s="568">
        <f t="shared" si="965"/>
        <v>200</v>
      </c>
      <c r="AZ219" s="568">
        <f t="shared" si="965"/>
        <v>200</v>
      </c>
      <c r="BA219" s="568">
        <f t="shared" si="965"/>
        <v>200</v>
      </c>
      <c r="BB219" s="568">
        <f t="shared" si="965"/>
        <v>250</v>
      </c>
      <c r="BC219" s="568">
        <f t="shared" si="965"/>
        <v>250</v>
      </c>
      <c r="BD219" s="568">
        <f t="shared" si="965"/>
        <v>250</v>
      </c>
      <c r="BE219" s="568">
        <f t="shared" si="965"/>
        <v>250</v>
      </c>
      <c r="BF219" s="568">
        <f t="shared" si="965"/>
        <v>250</v>
      </c>
      <c r="BG219" s="568">
        <f t="shared" si="965"/>
        <v>250</v>
      </c>
      <c r="BH219" s="568">
        <f t="shared" si="965"/>
        <v>250</v>
      </c>
      <c r="BI219" s="568">
        <f t="shared" si="965"/>
        <v>250</v>
      </c>
      <c r="BJ219" s="568">
        <f t="shared" si="965"/>
        <v>250</v>
      </c>
      <c r="BK219" s="568">
        <f t="shared" si="965"/>
        <v>250</v>
      </c>
      <c r="BL219" s="568">
        <f t="shared" si="965"/>
        <v>250</v>
      </c>
      <c r="BM219" s="568">
        <f t="shared" si="965"/>
        <v>250</v>
      </c>
      <c r="BN219" s="185"/>
      <c r="BO219" s="564">
        <f t="shared" si="931"/>
        <v>0</v>
      </c>
      <c r="BP219" s="564">
        <f t="shared" si="932"/>
        <v>0</v>
      </c>
      <c r="BQ219" s="564">
        <f t="shared" si="933"/>
        <v>0</v>
      </c>
      <c r="BR219" s="564">
        <f t="shared" si="934"/>
        <v>0</v>
      </c>
      <c r="BS219" s="564">
        <f t="shared" si="935"/>
        <v>75</v>
      </c>
      <c r="BT219" s="564">
        <f t="shared" si="936"/>
        <v>100</v>
      </c>
      <c r="BU219" s="564">
        <f t="shared" si="937"/>
        <v>150</v>
      </c>
      <c r="BV219" s="564">
        <f t="shared" si="938"/>
        <v>150</v>
      </c>
      <c r="BW219" s="564">
        <f t="shared" si="939"/>
        <v>300</v>
      </c>
      <c r="BX219" s="564">
        <f t="shared" si="940"/>
        <v>325</v>
      </c>
      <c r="BY219" s="564">
        <f t="shared" si="941"/>
        <v>375</v>
      </c>
      <c r="BZ219" s="564">
        <f t="shared" si="942"/>
        <v>375</v>
      </c>
      <c r="CA219" s="564">
        <f t="shared" si="943"/>
        <v>375</v>
      </c>
      <c r="CB219" s="564">
        <f t="shared" si="944"/>
        <v>450</v>
      </c>
      <c r="CC219" s="564">
        <f t="shared" si="945"/>
        <v>600</v>
      </c>
      <c r="CD219" s="564">
        <f t="shared" si="946"/>
        <v>600</v>
      </c>
      <c r="CE219" s="564">
        <f t="shared" si="947"/>
        <v>750</v>
      </c>
      <c r="CF219" s="564">
        <f t="shared" si="948"/>
        <v>750</v>
      </c>
      <c r="CG219" s="564">
        <f t="shared" si="949"/>
        <v>750</v>
      </c>
      <c r="CH219" s="564">
        <f t="shared" si="950"/>
        <v>750</v>
      </c>
      <c r="CI219" s="185"/>
      <c r="CJ219" s="124">
        <f t="shared" si="951"/>
        <v>0</v>
      </c>
      <c r="CK219" s="124">
        <f t="shared" si="952"/>
        <v>475</v>
      </c>
      <c r="CL219" s="124">
        <f t="shared" si="953"/>
        <v>1375</v>
      </c>
      <c r="CM219" s="124">
        <f t="shared" si="954"/>
        <v>2025</v>
      </c>
      <c r="CN219" s="124">
        <f t="shared" si="955"/>
        <v>3000</v>
      </c>
      <c r="CO219" s="177"/>
      <c r="CP219" s="124"/>
      <c r="CQ219" s="119"/>
      <c r="CR219" s="186">
        <f t="shared" si="864"/>
        <v>6875</v>
      </c>
      <c r="CS219" s="186">
        <f t="shared" si="865"/>
        <v>6875</v>
      </c>
      <c r="CT219" s="186">
        <f t="shared" si="866"/>
        <v>6875</v>
      </c>
      <c r="CU219" s="186">
        <f t="shared" si="867"/>
        <v>0</v>
      </c>
      <c r="CV219" s="186">
        <f t="shared" si="868"/>
        <v>0</v>
      </c>
      <c r="CW219" s="119"/>
      <c r="CX219" s="124">
        <f t="shared" si="850"/>
        <v>0</v>
      </c>
      <c r="CY219" s="124">
        <f t="shared" si="851"/>
        <v>0</v>
      </c>
      <c r="CZ219" s="124">
        <f t="shared" si="852"/>
        <v>0</v>
      </c>
      <c r="DA219" s="124">
        <f t="shared" si="853"/>
        <v>0</v>
      </c>
      <c r="DB219" s="209">
        <f t="shared" si="854"/>
        <v>0</v>
      </c>
      <c r="DC219" s="124">
        <f t="shared" si="855"/>
        <v>75</v>
      </c>
      <c r="DD219" s="124">
        <f t="shared" si="856"/>
        <v>100</v>
      </c>
      <c r="DE219" s="124">
        <f t="shared" si="857"/>
        <v>150</v>
      </c>
      <c r="DF219" s="124">
        <f t="shared" si="858"/>
        <v>150</v>
      </c>
      <c r="DG219" s="209">
        <f t="shared" si="859"/>
        <v>475</v>
      </c>
      <c r="DH219" s="209">
        <f t="shared" si="860"/>
        <v>1375</v>
      </c>
      <c r="DI219" s="209">
        <f t="shared" si="861"/>
        <v>2025</v>
      </c>
      <c r="DJ219" s="209">
        <f t="shared" si="862"/>
        <v>3000</v>
      </c>
    </row>
    <row r="220" spans="1:114" s="7" customFormat="1" ht="14.25" x14ac:dyDescent="0.35">
      <c r="A220" s="283" t="s">
        <v>343</v>
      </c>
      <c r="B220" s="119" t="s">
        <v>370</v>
      </c>
      <c r="C220" s="119"/>
      <c r="D220" s="119"/>
      <c r="E220" s="119"/>
      <c r="F220" s="569">
        <f ca="1">F627</f>
        <v>0</v>
      </c>
      <c r="G220" s="569">
        <f ca="1">G627</f>
        <v>0</v>
      </c>
      <c r="H220" s="569">
        <f ca="1">H627</f>
        <v>0</v>
      </c>
      <c r="I220" s="569">
        <f t="shared" ref="I220:BM220" ca="1" si="966">I627</f>
        <v>0</v>
      </c>
      <c r="J220" s="569">
        <f t="shared" ca="1" si="966"/>
        <v>0</v>
      </c>
      <c r="K220" s="569">
        <f t="shared" ca="1" si="966"/>
        <v>0</v>
      </c>
      <c r="L220" s="569">
        <f t="shared" ca="1" si="966"/>
        <v>0</v>
      </c>
      <c r="M220" s="569">
        <f t="shared" ca="1" si="966"/>
        <v>0</v>
      </c>
      <c r="N220" s="569">
        <f t="shared" ca="1" si="966"/>
        <v>0</v>
      </c>
      <c r="O220" s="569">
        <f t="shared" ca="1" si="966"/>
        <v>0</v>
      </c>
      <c r="P220" s="569">
        <f t="shared" ca="1" si="966"/>
        <v>0</v>
      </c>
      <c r="Q220" s="569">
        <f t="shared" ca="1" si="966"/>
        <v>0</v>
      </c>
      <c r="R220" s="569">
        <f t="shared" ca="1" si="966"/>
        <v>20</v>
      </c>
      <c r="S220" s="569">
        <f t="shared" ca="1" si="966"/>
        <v>20</v>
      </c>
      <c r="T220" s="569">
        <f t="shared" ca="1" si="966"/>
        <v>20</v>
      </c>
      <c r="U220" s="569">
        <f t="shared" ca="1" si="966"/>
        <v>20</v>
      </c>
      <c r="V220" s="569">
        <f t="shared" ca="1" si="966"/>
        <v>20</v>
      </c>
      <c r="W220" s="569">
        <f t="shared" ca="1" si="966"/>
        <v>40</v>
      </c>
      <c r="X220" s="569">
        <f t="shared" ca="1" si="966"/>
        <v>40</v>
      </c>
      <c r="Y220" s="569">
        <f t="shared" ca="1" si="966"/>
        <v>40</v>
      </c>
      <c r="Z220" s="569">
        <f t="shared" ca="1" si="966"/>
        <v>40</v>
      </c>
      <c r="AA220" s="569">
        <f t="shared" ca="1" si="966"/>
        <v>40</v>
      </c>
      <c r="AB220" s="569">
        <f t="shared" ca="1" si="966"/>
        <v>40</v>
      </c>
      <c r="AC220" s="569">
        <f t="shared" ca="1" si="966"/>
        <v>40</v>
      </c>
      <c r="AD220" s="569">
        <f t="shared" ca="1" si="966"/>
        <v>80</v>
      </c>
      <c r="AE220" s="569">
        <f t="shared" ca="1" si="966"/>
        <v>80</v>
      </c>
      <c r="AF220" s="569">
        <f t="shared" ca="1" si="966"/>
        <v>80</v>
      </c>
      <c r="AG220" s="569">
        <f t="shared" ca="1" si="966"/>
        <v>80</v>
      </c>
      <c r="AH220" s="569">
        <f t="shared" ca="1" si="966"/>
        <v>80</v>
      </c>
      <c r="AI220" s="569">
        <f t="shared" ca="1" si="966"/>
        <v>100</v>
      </c>
      <c r="AJ220" s="569">
        <f t="shared" ca="1" si="966"/>
        <v>100</v>
      </c>
      <c r="AK220" s="569">
        <f t="shared" ca="1" si="966"/>
        <v>100</v>
      </c>
      <c r="AL220" s="569">
        <f t="shared" ca="1" si="966"/>
        <v>100</v>
      </c>
      <c r="AM220" s="569">
        <f t="shared" ca="1" si="966"/>
        <v>100</v>
      </c>
      <c r="AN220" s="569">
        <f t="shared" ca="1" si="966"/>
        <v>100</v>
      </c>
      <c r="AO220" s="569">
        <f t="shared" ca="1" si="966"/>
        <v>100</v>
      </c>
      <c r="AP220" s="569">
        <f t="shared" ca="1" si="966"/>
        <v>100</v>
      </c>
      <c r="AQ220" s="569">
        <f t="shared" ca="1" si="966"/>
        <v>100</v>
      </c>
      <c r="AR220" s="569">
        <f t="shared" ca="1" si="966"/>
        <v>100</v>
      </c>
      <c r="AS220" s="569">
        <f t="shared" ca="1" si="966"/>
        <v>100</v>
      </c>
      <c r="AT220" s="569">
        <f t="shared" ca="1" si="966"/>
        <v>100</v>
      </c>
      <c r="AU220" s="569">
        <f t="shared" ca="1" si="966"/>
        <v>160</v>
      </c>
      <c r="AV220" s="569">
        <f t="shared" ca="1" si="966"/>
        <v>160</v>
      </c>
      <c r="AW220" s="569">
        <f t="shared" ca="1" si="966"/>
        <v>160</v>
      </c>
      <c r="AX220" s="569">
        <f t="shared" ca="1" si="966"/>
        <v>160</v>
      </c>
      <c r="AY220" s="569">
        <f t="shared" ca="1" si="966"/>
        <v>160</v>
      </c>
      <c r="AZ220" s="569">
        <f t="shared" ca="1" si="966"/>
        <v>160</v>
      </c>
      <c r="BA220" s="569">
        <f t="shared" ca="1" si="966"/>
        <v>160</v>
      </c>
      <c r="BB220" s="569">
        <f t="shared" ca="1" si="966"/>
        <v>200</v>
      </c>
      <c r="BC220" s="569">
        <f t="shared" ca="1" si="966"/>
        <v>200</v>
      </c>
      <c r="BD220" s="569">
        <f t="shared" ca="1" si="966"/>
        <v>200</v>
      </c>
      <c r="BE220" s="569">
        <f t="shared" ca="1" si="966"/>
        <v>200</v>
      </c>
      <c r="BF220" s="569">
        <f t="shared" ca="1" si="966"/>
        <v>200</v>
      </c>
      <c r="BG220" s="569">
        <f t="shared" ca="1" si="966"/>
        <v>200</v>
      </c>
      <c r="BH220" s="569">
        <f t="shared" ca="1" si="966"/>
        <v>200</v>
      </c>
      <c r="BI220" s="569">
        <f t="shared" ca="1" si="966"/>
        <v>200</v>
      </c>
      <c r="BJ220" s="569">
        <f t="shared" ca="1" si="966"/>
        <v>200</v>
      </c>
      <c r="BK220" s="569">
        <f t="shared" ca="1" si="966"/>
        <v>200</v>
      </c>
      <c r="BL220" s="569">
        <f t="shared" ca="1" si="966"/>
        <v>200</v>
      </c>
      <c r="BM220" s="569">
        <f t="shared" ca="1" si="966"/>
        <v>200</v>
      </c>
      <c r="BN220" s="185"/>
      <c r="BO220" s="563">
        <f t="shared" ca="1" si="931"/>
        <v>0</v>
      </c>
      <c r="BP220" s="563">
        <f t="shared" ca="1" si="932"/>
        <v>0</v>
      </c>
      <c r="BQ220" s="563">
        <f t="shared" ca="1" si="933"/>
        <v>0</v>
      </c>
      <c r="BR220" s="563">
        <f t="shared" ca="1" si="934"/>
        <v>0</v>
      </c>
      <c r="BS220" s="563">
        <f t="shared" ca="1" si="935"/>
        <v>60</v>
      </c>
      <c r="BT220" s="563">
        <f t="shared" ca="1" si="936"/>
        <v>80</v>
      </c>
      <c r="BU220" s="563">
        <f t="shared" ca="1" si="937"/>
        <v>120</v>
      </c>
      <c r="BV220" s="563">
        <f t="shared" ca="1" si="938"/>
        <v>120</v>
      </c>
      <c r="BW220" s="563">
        <f t="shared" ca="1" si="939"/>
        <v>240</v>
      </c>
      <c r="BX220" s="563">
        <f t="shared" ca="1" si="940"/>
        <v>260</v>
      </c>
      <c r="BY220" s="563">
        <f t="shared" ca="1" si="941"/>
        <v>300</v>
      </c>
      <c r="BZ220" s="563">
        <f t="shared" ca="1" si="942"/>
        <v>300</v>
      </c>
      <c r="CA220" s="563">
        <f t="shared" ca="1" si="943"/>
        <v>300</v>
      </c>
      <c r="CB220" s="563">
        <f t="shared" ca="1" si="944"/>
        <v>360</v>
      </c>
      <c r="CC220" s="563">
        <f t="shared" ca="1" si="945"/>
        <v>480</v>
      </c>
      <c r="CD220" s="563">
        <f t="shared" ca="1" si="946"/>
        <v>480</v>
      </c>
      <c r="CE220" s="563">
        <f t="shared" ca="1" si="947"/>
        <v>600</v>
      </c>
      <c r="CF220" s="563">
        <f t="shared" ca="1" si="948"/>
        <v>600</v>
      </c>
      <c r="CG220" s="563">
        <f t="shared" ca="1" si="949"/>
        <v>600</v>
      </c>
      <c r="CH220" s="563">
        <f t="shared" ca="1" si="950"/>
        <v>600</v>
      </c>
      <c r="CI220" s="185"/>
      <c r="CJ220" s="172">
        <f t="shared" ca="1" si="951"/>
        <v>0</v>
      </c>
      <c r="CK220" s="172">
        <f t="shared" ca="1" si="952"/>
        <v>380</v>
      </c>
      <c r="CL220" s="172">
        <f t="shared" ca="1" si="953"/>
        <v>1100</v>
      </c>
      <c r="CM220" s="172">
        <f t="shared" ca="1" si="954"/>
        <v>1620</v>
      </c>
      <c r="CN220" s="172">
        <f t="shared" ca="1" si="955"/>
        <v>2400</v>
      </c>
      <c r="CO220" s="177"/>
      <c r="CP220" s="124"/>
      <c r="CQ220" s="119"/>
      <c r="CR220" s="186">
        <f t="shared" ca="1" si="864"/>
        <v>5500</v>
      </c>
      <c r="CS220" s="186">
        <f t="shared" ca="1" si="865"/>
        <v>5500</v>
      </c>
      <c r="CT220" s="186">
        <f t="shared" ca="1" si="866"/>
        <v>5500</v>
      </c>
      <c r="CU220" s="186">
        <f t="shared" ca="1" si="867"/>
        <v>0</v>
      </c>
      <c r="CV220" s="186">
        <f t="shared" ca="1" si="868"/>
        <v>0</v>
      </c>
      <c r="CW220" s="119"/>
      <c r="CX220" s="172">
        <f t="shared" ca="1" si="850"/>
        <v>0</v>
      </c>
      <c r="CY220" s="172">
        <f t="shared" ca="1" si="851"/>
        <v>0</v>
      </c>
      <c r="CZ220" s="172">
        <f t="shared" ca="1" si="852"/>
        <v>0</v>
      </c>
      <c r="DA220" s="172">
        <f t="shared" ca="1" si="853"/>
        <v>0</v>
      </c>
      <c r="DB220" s="338">
        <f t="shared" ca="1" si="854"/>
        <v>0</v>
      </c>
      <c r="DC220" s="172">
        <f t="shared" ca="1" si="855"/>
        <v>60</v>
      </c>
      <c r="DD220" s="172">
        <f t="shared" ca="1" si="856"/>
        <v>80</v>
      </c>
      <c r="DE220" s="172">
        <f t="shared" ca="1" si="857"/>
        <v>120</v>
      </c>
      <c r="DF220" s="172">
        <f t="shared" ca="1" si="858"/>
        <v>120</v>
      </c>
      <c r="DG220" s="338">
        <f t="shared" ca="1" si="859"/>
        <v>380</v>
      </c>
      <c r="DH220" s="338">
        <f t="shared" ca="1" si="860"/>
        <v>1100</v>
      </c>
      <c r="DI220" s="338">
        <f t="shared" ca="1" si="861"/>
        <v>1620</v>
      </c>
      <c r="DJ220" s="338">
        <f t="shared" ca="1" si="862"/>
        <v>2400</v>
      </c>
    </row>
    <row r="221" spans="1:114" s="7" customFormat="1" x14ac:dyDescent="0.2">
      <c r="A221" s="389" t="s">
        <v>434</v>
      </c>
      <c r="B221" s="119" t="s">
        <v>370</v>
      </c>
      <c r="C221" s="119"/>
      <c r="D221" s="119"/>
      <c r="E221" s="214"/>
      <c r="F221" s="572"/>
      <c r="G221" s="572"/>
      <c r="H221" s="572"/>
      <c r="I221" s="572"/>
      <c r="J221" s="572"/>
      <c r="K221" s="572"/>
      <c r="L221" s="572"/>
      <c r="M221" s="572"/>
      <c r="N221" s="572"/>
      <c r="O221" s="572"/>
      <c r="P221" s="572"/>
      <c r="Q221" s="572"/>
      <c r="R221" s="572"/>
      <c r="S221" s="572"/>
      <c r="T221" s="572"/>
      <c r="U221" s="572"/>
      <c r="V221" s="572"/>
      <c r="W221" s="572"/>
      <c r="X221" s="572"/>
      <c r="Y221" s="572"/>
      <c r="Z221" s="572"/>
      <c r="AA221" s="572"/>
      <c r="AB221" s="572"/>
      <c r="AC221" s="572"/>
      <c r="AD221" s="572"/>
      <c r="AE221" s="572"/>
      <c r="AF221" s="572"/>
      <c r="AG221" s="572"/>
      <c r="AH221" s="572"/>
      <c r="AI221" s="572"/>
      <c r="AJ221" s="572"/>
      <c r="AK221" s="572"/>
      <c r="AL221" s="572"/>
      <c r="AM221" s="572"/>
      <c r="AN221" s="572"/>
      <c r="AO221" s="572"/>
      <c r="AP221" s="572"/>
      <c r="AQ221" s="572"/>
      <c r="AR221" s="572"/>
      <c r="AS221" s="572"/>
      <c r="AT221" s="572"/>
      <c r="AU221" s="572"/>
      <c r="AV221" s="572"/>
      <c r="AW221" s="572"/>
      <c r="AX221" s="572"/>
      <c r="AY221" s="572"/>
      <c r="AZ221" s="572"/>
      <c r="BA221" s="572"/>
      <c r="BB221" s="572"/>
      <c r="BC221" s="572"/>
      <c r="BD221" s="572"/>
      <c r="BE221" s="572"/>
      <c r="BF221" s="572"/>
      <c r="BG221" s="572"/>
      <c r="BH221" s="572"/>
      <c r="BI221" s="572"/>
      <c r="BJ221" s="572"/>
      <c r="BK221" s="572"/>
      <c r="BL221" s="572"/>
      <c r="BM221" s="572"/>
      <c r="BN221" s="185"/>
      <c r="BO221" s="561"/>
      <c r="BP221" s="561"/>
      <c r="BQ221" s="561"/>
      <c r="BR221" s="561"/>
      <c r="BS221" s="561"/>
      <c r="BT221" s="561"/>
      <c r="BU221" s="561"/>
      <c r="BV221" s="561"/>
      <c r="BW221" s="561"/>
      <c r="BX221" s="561"/>
      <c r="BY221" s="561"/>
      <c r="BZ221" s="561"/>
      <c r="CA221" s="561"/>
      <c r="CB221" s="561"/>
      <c r="CC221" s="561"/>
      <c r="CD221" s="561"/>
      <c r="CE221" s="561"/>
      <c r="CF221" s="561"/>
      <c r="CG221" s="561"/>
      <c r="CH221" s="561"/>
      <c r="CI221" s="215"/>
      <c r="CJ221" s="119"/>
      <c r="CK221" s="119"/>
      <c r="CL221" s="119"/>
      <c r="CM221" s="119"/>
      <c r="CN221" s="119"/>
      <c r="CO221" s="177"/>
      <c r="CP221" s="124"/>
      <c r="CQ221" s="119"/>
      <c r="CR221" s="186"/>
      <c r="CS221" s="186"/>
      <c r="CT221" s="186"/>
      <c r="CU221" s="186"/>
      <c r="CV221" s="186"/>
      <c r="CW221" s="119"/>
      <c r="CX221" s="119" t="str">
        <f t="shared" si="850"/>
        <v/>
      </c>
      <c r="CY221" s="119" t="str">
        <f t="shared" si="851"/>
        <v/>
      </c>
      <c r="CZ221" s="119" t="str">
        <f t="shared" si="852"/>
        <v/>
      </c>
      <c r="DA221" s="119" t="str">
        <f t="shared" si="853"/>
        <v/>
      </c>
      <c r="DB221" s="216" t="str">
        <f t="shared" si="854"/>
        <v/>
      </c>
      <c r="DC221" s="119" t="str">
        <f t="shared" si="855"/>
        <v/>
      </c>
      <c r="DD221" s="119" t="str">
        <f t="shared" si="856"/>
        <v/>
      </c>
      <c r="DE221" s="119" t="str">
        <f t="shared" si="857"/>
        <v/>
      </c>
      <c r="DF221" s="119" t="str">
        <f t="shared" si="858"/>
        <v/>
      </c>
      <c r="DG221" s="216" t="str">
        <f t="shared" si="859"/>
        <v/>
      </c>
      <c r="DH221" s="216" t="str">
        <f t="shared" si="860"/>
        <v/>
      </c>
      <c r="DI221" s="216" t="str">
        <f t="shared" si="861"/>
        <v/>
      </c>
      <c r="DJ221" s="216" t="str">
        <f t="shared" si="862"/>
        <v/>
      </c>
    </row>
    <row r="222" spans="1:114" s="7" customFormat="1" x14ac:dyDescent="0.2">
      <c r="A222" s="543" t="str">
        <f>+Assumptions!A247</f>
        <v>Internet Advertising Campaign 1</v>
      </c>
      <c r="B222" s="119" t="s">
        <v>370</v>
      </c>
      <c r="C222" s="119"/>
      <c r="D222" s="119"/>
      <c r="E222" s="119"/>
      <c r="F222" s="573">
        <f>IF(F$2&lt;Assumptions!$C247,0,IF(F$2=Assumptions!$C247,Div*Assumptions!$B247,Details!E222*(1+Assumptions!$D247/12)))</f>
        <v>0</v>
      </c>
      <c r="G222" s="573">
        <f>IF(G$2&lt;Assumptions!$C247,0,IF(G$2=Assumptions!$C247,Div*Assumptions!$B247,Details!F222*(1+Assumptions!$D247/12)))</f>
        <v>0</v>
      </c>
      <c r="H222" s="573">
        <f>IF(H$2&lt;Assumptions!$C247,0,IF(H$2=Assumptions!$C247,Div*Assumptions!$B247,Details!G222*(1+Assumptions!$D247/12)))</f>
        <v>0</v>
      </c>
      <c r="I222" s="573">
        <f>IF(I$2&lt;Assumptions!$C247,0,IF(I$2=Assumptions!$C247,Div*Assumptions!$B247,Details!H222*(1+Assumptions!$D247/12)))</f>
        <v>0</v>
      </c>
      <c r="J222" s="573">
        <f>IF(J$2&lt;Assumptions!$C247,0,IF(J$2=Assumptions!$C247,Div*Assumptions!$B247,Details!I222*(1+Assumptions!$D247/12)))</f>
        <v>0</v>
      </c>
      <c r="K222" s="573">
        <f>IF(K$2&lt;Assumptions!$C247,0,IF(K$2=Assumptions!$C247,Div*Assumptions!$B247,Details!J222*(1+Assumptions!$D247/12)))</f>
        <v>7000</v>
      </c>
      <c r="L222" s="573">
        <f>IF(L$2&lt;Assumptions!$C247,0,IF(L$2=Assumptions!$C247,Div*Assumptions!$B247,Details!K222*(1+Assumptions!$D247/12)))</f>
        <v>7116.6666666666661</v>
      </c>
      <c r="M222" s="573">
        <f>IF(M$2&lt;Assumptions!$C247,0,IF(M$2=Assumptions!$C247,Div*Assumptions!$B247,Details!L222*(1+Assumptions!$D247/12)))</f>
        <v>7235.2777777777765</v>
      </c>
      <c r="N222" s="573">
        <f>IF(N$2&lt;Assumptions!$C247,0,IF(N$2=Assumptions!$C247,Div*Assumptions!$B247,Details!M222*(1+Assumptions!$D247/12)))</f>
        <v>7355.8657407407391</v>
      </c>
      <c r="O222" s="573">
        <f>IF(O$2&lt;Assumptions!$C247,0,IF(O$2=Assumptions!$C247,Div*Assumptions!$B247,Details!N222*(1+Assumptions!$D247/12)))</f>
        <v>7478.4635030864174</v>
      </c>
      <c r="P222" s="573">
        <f>IF(P$2&lt;Assumptions!$C247,0,IF(P$2=Assumptions!$C247,Div*Assumptions!$B247,Details!O222*(1+Assumptions!$D247/12)))</f>
        <v>7603.1045614711902</v>
      </c>
      <c r="Q222" s="573">
        <f>IF(Q$2&lt;Assumptions!$C247,0,IF(Q$2=Assumptions!$C247,Div*Assumptions!$B247,Details!P222*(1+Assumptions!$D247/12)))</f>
        <v>7729.8229708290428</v>
      </c>
      <c r="R222" s="573">
        <f>IF(R$2&lt;Assumptions!$C247,0,IF(R$2=Assumptions!$C247,Div*Assumptions!$B247,Details!Q222*(1+Assumptions!$D247/12)))</f>
        <v>7858.6533536761926</v>
      </c>
      <c r="S222" s="573">
        <f>IF(S$2&lt;Assumptions!$C247,0,IF(S$2=Assumptions!$C247,Div*Assumptions!$B247,Details!R222*(1+Assumptions!$D247/12)))</f>
        <v>7989.6309095707957</v>
      </c>
      <c r="T222" s="573">
        <f>IF(T$2&lt;Assumptions!$C247,0,IF(T$2=Assumptions!$C247,Div*Assumptions!$B247,Details!S222*(1+Assumptions!$D247/12)))</f>
        <v>8122.7914247303088</v>
      </c>
      <c r="U222" s="573">
        <f>IF(U$2&lt;Assumptions!$C247,0,IF(U$2=Assumptions!$C247,Div*Assumptions!$B247,Details!T222*(1+Assumptions!$D247/12)))</f>
        <v>8258.1712818091473</v>
      </c>
      <c r="V222" s="573">
        <f>IF(V$2&lt;Assumptions!$C247,0,IF(V$2=Assumptions!$C247,Div*Assumptions!$B247,Details!U222*(1+Assumptions!$D247/12)))</f>
        <v>8395.8074698392993</v>
      </c>
      <c r="W222" s="573">
        <f>IF(W$2&lt;Assumptions!$C247,0,IF(W$2=Assumptions!$C247,Div*Assumptions!$B247,Details!V222*(1+Assumptions!$D247/12)))</f>
        <v>8535.7375943366205</v>
      </c>
      <c r="X222" s="573">
        <f>IF(X$2&lt;Assumptions!$C247,0,IF(X$2=Assumptions!$C247,Div*Assumptions!$B247,Details!W222*(1+Assumptions!$D247/12)))</f>
        <v>8677.9998875755646</v>
      </c>
      <c r="Y222" s="573">
        <f>IF(Y$2&lt;Assumptions!$C247,0,IF(Y$2=Assumptions!$C247,Div*Assumptions!$B247,Details!X222*(1+Assumptions!$D247/12)))</f>
        <v>8822.6332190351568</v>
      </c>
      <c r="Z222" s="573">
        <f>IF(Z$2&lt;Assumptions!$C247,0,IF(Z$2=Assumptions!$C247,Div*Assumptions!$B247,Details!Y222*(1+Assumptions!$D247/12)))</f>
        <v>8969.6771060190749</v>
      </c>
      <c r="AA222" s="573">
        <f>IF(AA$2&lt;Assumptions!$C247,0,IF(AA$2=Assumptions!$C247,Div*Assumptions!$B247,Details!Z222*(1+Assumptions!$D247/12)))</f>
        <v>9119.1717244527263</v>
      </c>
      <c r="AB222" s="573">
        <f>IF(AB$2&lt;Assumptions!$C247,0,IF(AB$2=Assumptions!$C247,Div*Assumptions!$B247,Details!AA222*(1+Assumptions!$D247/12)))</f>
        <v>9271.1579198602703</v>
      </c>
      <c r="AC222" s="573">
        <f>IF(AC$2&lt;Assumptions!$C247,0,IF(AC$2=Assumptions!$C247,Div*Assumptions!$B247,Details!AB222*(1+Assumptions!$D247/12)))</f>
        <v>9425.6772185246082</v>
      </c>
      <c r="AD222" s="573">
        <f>IF(AD$2&lt;Assumptions!$C247,0,IF(AD$2=Assumptions!$C247,Div*Assumptions!$B247,Details!AC222*(1+Assumptions!$D247/12)))</f>
        <v>9582.7718388333506</v>
      </c>
      <c r="AE222" s="573">
        <f>IF(AE$2&lt;Assumptions!$C247,0,IF(AE$2=Assumptions!$C247,Div*Assumptions!$B247,Details!AD222*(1+Assumptions!$D247/12)))</f>
        <v>9742.4847028139066</v>
      </c>
      <c r="AF222" s="573">
        <f>IF(AF$2&lt;Assumptions!$C247,0,IF(AF$2=Assumptions!$C247,Div*Assumptions!$B247,Details!AE222*(1+Assumptions!$D247/12)))</f>
        <v>9904.8594478608047</v>
      </c>
      <c r="AG222" s="573">
        <f>IF(AG$2&lt;Assumptions!$C247,0,IF(AG$2=Assumptions!$C247,Div*Assumptions!$B247,Details!AF222*(1+Assumptions!$D247/12)))</f>
        <v>10069.940438658485</v>
      </c>
      <c r="AH222" s="573">
        <f>IF(AH$2&lt;Assumptions!$C247,0,IF(AH$2=Assumptions!$C247,Div*Assumptions!$B247,Details!AG222*(1+Assumptions!$D247/12)))</f>
        <v>10237.772779302792</v>
      </c>
      <c r="AI222" s="573">
        <f>IF(AI$2&lt;Assumptions!$C247,0,IF(AI$2=Assumptions!$C247,Div*Assumptions!$B247,Details!AH222*(1+Assumptions!$D247/12)))</f>
        <v>10408.402325624504</v>
      </c>
      <c r="AJ222" s="573">
        <f>IF(AJ$2&lt;Assumptions!$C247,0,IF(AJ$2=Assumptions!$C247,Div*Assumptions!$B247,Details!AI222*(1+Assumptions!$D247/12)))</f>
        <v>10581.875697718246</v>
      </c>
      <c r="AK222" s="573">
        <f>IF(AK$2&lt;Assumptions!$C247,0,IF(AK$2=Assumptions!$C247,Div*Assumptions!$B247,Details!AJ222*(1+Assumptions!$D247/12)))</f>
        <v>10758.240292680215</v>
      </c>
      <c r="AL222" s="573">
        <f>IF(AL$2&lt;Assumptions!$C247,0,IF(AL$2=Assumptions!$C247,Div*Assumptions!$B247,Details!AK222*(1+Assumptions!$D247/12)))</f>
        <v>10937.544297558217</v>
      </c>
      <c r="AM222" s="573">
        <f>IF(AM$2&lt;Assumptions!$C247,0,IF(AM$2=Assumptions!$C247,Div*Assumptions!$B247,Details!AL222*(1+Assumptions!$D247/12)))</f>
        <v>11119.836702517519</v>
      </c>
      <c r="AN222" s="573">
        <f>IF(AN$2&lt;Assumptions!$C247,0,IF(AN$2=Assumptions!$C247,Div*Assumptions!$B247,Details!AM222*(1+Assumptions!$D247/12)))</f>
        <v>11305.167314226144</v>
      </c>
      <c r="AO222" s="573">
        <f>IF(AO$2&lt;Assumptions!$C247,0,IF(AO$2=Assumptions!$C247,Div*Assumptions!$B247,Details!AN222*(1+Assumptions!$D247/12)))</f>
        <v>11493.586769463245</v>
      </c>
      <c r="AP222" s="573">
        <f>IF(AP$2&lt;Assumptions!$C247,0,IF(AP$2=Assumptions!$C247,Div*Assumptions!$B247,Details!AO222*(1+Assumptions!$D247/12)))</f>
        <v>11685.146548954299</v>
      </c>
      <c r="AQ222" s="573">
        <f>IF(AQ$2&lt;Assumptions!$C247,0,IF(AQ$2=Assumptions!$C247,Div*Assumptions!$B247,Details!AP222*(1+Assumptions!$D247/12)))</f>
        <v>11879.89899143687</v>
      </c>
      <c r="AR222" s="573">
        <f>IF(AR$2&lt;Assumptions!$C247,0,IF(AR$2=Assumptions!$C247,Div*Assumptions!$B247,Details!AQ222*(1+Assumptions!$D247/12)))</f>
        <v>12077.897307960817</v>
      </c>
      <c r="AS222" s="573">
        <f>IF(AS$2&lt;Assumptions!$C247,0,IF(AS$2=Assumptions!$C247,Div*Assumptions!$B247,Details!AR222*(1+Assumptions!$D247/12)))</f>
        <v>12279.195596426829</v>
      </c>
      <c r="AT222" s="573">
        <f>IF(AT$2&lt;Assumptions!$C247,0,IF(AT$2=Assumptions!$C247,Div*Assumptions!$B247,Details!AS222*(1+Assumptions!$D247/12)))</f>
        <v>12483.848856367276</v>
      </c>
      <c r="AU222" s="573">
        <f>IF(AU$2&lt;Assumptions!$C247,0,IF(AU$2=Assumptions!$C247,Div*Assumptions!$B247,Details!AT222*(1+Assumptions!$D247/12)))</f>
        <v>12691.913003973397</v>
      </c>
      <c r="AV222" s="573">
        <f>IF(AV$2&lt;Assumptions!$C247,0,IF(AV$2=Assumptions!$C247,Div*Assumptions!$B247,Details!AU222*(1+Assumptions!$D247/12)))</f>
        <v>12903.444887372953</v>
      </c>
      <c r="AW222" s="573">
        <f>IF(AW$2&lt;Assumptions!$C247,0,IF(AW$2=Assumptions!$C247,Div*Assumptions!$B247,Details!AV222*(1+Assumptions!$D247/12)))</f>
        <v>13118.5023021625</v>
      </c>
      <c r="AX222" s="573">
        <f>IF(AX$2&lt;Assumptions!$C247,0,IF(AX$2=Assumptions!$C247,Div*Assumptions!$B247,Details!AW222*(1+Assumptions!$D247/12)))</f>
        <v>13337.144007198542</v>
      </c>
      <c r="AY222" s="573">
        <f>IF(AY$2&lt;Assumptions!$C247,0,IF(AY$2=Assumptions!$C247,Div*Assumptions!$B247,Details!AX222*(1+Assumptions!$D247/12)))</f>
        <v>13559.429740651849</v>
      </c>
      <c r="AZ222" s="573">
        <f>IF(AZ$2&lt;Assumptions!$C247,0,IF(AZ$2=Assumptions!$C247,Div*Assumptions!$B247,Details!AY222*(1+Assumptions!$D247/12)))</f>
        <v>13785.420236329379</v>
      </c>
      <c r="BA222" s="573">
        <f>IF(BA$2&lt;Assumptions!$C247,0,IF(BA$2=Assumptions!$C247,Div*Assumptions!$B247,Details!AZ222*(1+Assumptions!$D247/12)))</f>
        <v>14015.177240268202</v>
      </c>
      <c r="BB222" s="573">
        <f>IF(BB$2&lt;Assumptions!$C247,0,IF(BB$2=Assumptions!$C247,Div*Assumptions!$B247,Details!BA222*(1+Assumptions!$D247/12)))</f>
        <v>14248.763527606005</v>
      </c>
      <c r="BC222" s="573">
        <f>IF(BC$2&lt;Assumptions!$C247,0,IF(BC$2=Assumptions!$C247,Div*Assumptions!$B247,Details!BB222*(1+Assumptions!$D247/12)))</f>
        <v>14486.242919732771</v>
      </c>
      <c r="BD222" s="573">
        <f>IF(BD$2&lt;Assumptions!$C247,0,IF(BD$2=Assumptions!$C247,Div*Assumptions!$B247,Details!BC222*(1+Assumptions!$D247/12)))</f>
        <v>14727.680301728316</v>
      </c>
      <c r="BE222" s="573">
        <f>IF(BE$2&lt;Assumptions!$C247,0,IF(BE$2=Assumptions!$C247,Div*Assumptions!$B247,Details!BD222*(1+Assumptions!$D247/12)))</f>
        <v>14973.141640090455</v>
      </c>
      <c r="BF222" s="573">
        <f>IF(BF$2&lt;Assumptions!$C247,0,IF(BF$2=Assumptions!$C247,Div*Assumptions!$B247,Details!BE222*(1+Assumptions!$D247/12)))</f>
        <v>15222.694000758627</v>
      </c>
      <c r="BG222" s="573">
        <f>IF(BG$2&lt;Assumptions!$C247,0,IF(BG$2=Assumptions!$C247,Div*Assumptions!$B247,Details!BF222*(1+Assumptions!$D247/12)))</f>
        <v>15476.405567437936</v>
      </c>
      <c r="BH222" s="573">
        <f>IF(BH$2&lt;Assumptions!$C247,0,IF(BH$2=Assumptions!$C247,Div*Assumptions!$B247,Details!BG222*(1+Assumptions!$D247/12)))</f>
        <v>15734.345660228568</v>
      </c>
      <c r="BI222" s="573">
        <f>IF(BI$2&lt;Assumptions!$C247,0,IF(BI$2=Assumptions!$C247,Div*Assumptions!$B247,Details!BH222*(1+Assumptions!$D247/12)))</f>
        <v>15996.584754565709</v>
      </c>
      <c r="BJ222" s="573">
        <f>IF(BJ$2&lt;Assumptions!$C247,0,IF(BJ$2=Assumptions!$C247,Div*Assumptions!$B247,Details!BI222*(1+Assumptions!$D247/12)))</f>
        <v>16263.194500475136</v>
      </c>
      <c r="BK222" s="573">
        <f>IF(BK$2&lt;Assumptions!$C247,0,IF(BK$2=Assumptions!$C247,Div*Assumptions!$B247,Details!BJ222*(1+Assumptions!$D247/12)))</f>
        <v>16534.247742149721</v>
      </c>
      <c r="BL222" s="573">
        <f>IF(BL$2&lt;Assumptions!$C247,0,IF(BL$2=Assumptions!$C247,Div*Assumptions!$B247,Details!BK222*(1+Assumptions!$D247/12)))</f>
        <v>16809.818537852214</v>
      </c>
      <c r="BM222" s="573">
        <f>IF(BM$2&lt;Assumptions!$C247,0,IF(BM$2=Assumptions!$C247,Div*Assumptions!$B247,Details!BL222*(1+Assumptions!$D247/12)))</f>
        <v>17089.982180149749</v>
      </c>
      <c r="BN222" s="185"/>
      <c r="BO222" s="573">
        <f t="shared" ref="BO222:BO226" si="967">SUM(F222:H222)</f>
        <v>0</v>
      </c>
      <c r="BP222" s="573">
        <f t="shared" ref="BP222:BP226" si="968">SUM(I222:K222)</f>
        <v>7000</v>
      </c>
      <c r="BQ222" s="573">
        <f t="shared" ref="BQ222:BQ226" si="969">SUM(L222:N222)</f>
        <v>21707.810185185182</v>
      </c>
      <c r="BR222" s="573">
        <f t="shared" ref="BR222:BR226" si="970">SUM(O222:Q222)</f>
        <v>22811.391035386649</v>
      </c>
      <c r="BS222" s="573">
        <f t="shared" ref="BS222:BS226" si="971">SUM(R222:T222)</f>
        <v>23971.075687977296</v>
      </c>
      <c r="BT222" s="573">
        <f t="shared" ref="BT222:BT226" si="972">SUM(U222:W222)</f>
        <v>25189.716345985067</v>
      </c>
      <c r="BU222" s="573">
        <f t="shared" ref="BU222:BU226" si="973">SUM(X222:Z222)</f>
        <v>26470.310212629796</v>
      </c>
      <c r="BV222" s="573">
        <f t="shared" ref="BV222:BV226" si="974">SUM(AA222:AC222)</f>
        <v>27816.006862837603</v>
      </c>
      <c r="BW222" s="573">
        <f t="shared" ref="BW222:BW226" si="975">SUM(AD222:AF222)</f>
        <v>29230.115989508064</v>
      </c>
      <c r="BX222" s="573">
        <f t="shared" ref="BX222:BX226" si="976">SUM(AG222:AI222)</f>
        <v>30716.11554358578</v>
      </c>
      <c r="BY222" s="573">
        <f t="shared" ref="BY222:BY226" si="977">SUM(AJ222:AL222)</f>
        <v>32277.660287956678</v>
      </c>
      <c r="BZ222" s="573">
        <f t="shared" ref="BZ222:BZ226" si="978">SUM(AM222:AO222)</f>
        <v>33918.590786206907</v>
      </c>
      <c r="CA222" s="573">
        <f t="shared" ref="CA222:CA226" si="979">SUM(AP222:AR222)</f>
        <v>35642.942848351988</v>
      </c>
      <c r="CB222" s="573">
        <f t="shared" ref="CB222:CB226" si="980">SUM(AS222:AU222)</f>
        <v>37454.957456767501</v>
      </c>
      <c r="CC222" s="573">
        <f t="shared" ref="CC222:CC226" si="981">SUM(AV222:AX222)</f>
        <v>39359.091196733993</v>
      </c>
      <c r="CD222" s="573">
        <f t="shared" ref="CD222:CD226" si="982">SUM(AY222:BA222)</f>
        <v>41360.02721724943</v>
      </c>
      <c r="CE222" s="573">
        <f t="shared" ref="CE222:CE226" si="983">SUM(BB222:BD222)</f>
        <v>43462.686749067092</v>
      </c>
      <c r="CF222" s="573">
        <f t="shared" ref="CF222:CF226" si="984">SUM(BE222:BG222)</f>
        <v>45672.241208287014</v>
      </c>
      <c r="CG222" s="573">
        <f t="shared" ref="CG222:CG226" si="985">SUM(BH222:BJ222)</f>
        <v>47994.124915269407</v>
      </c>
      <c r="CH222" s="573">
        <f t="shared" ref="CH222:CH226" si="986">SUM(BK222:BM222)</f>
        <v>50434.04846015168</v>
      </c>
      <c r="CI222" s="218"/>
      <c r="CJ222" s="217">
        <f t="shared" ref="CJ222:CJ226" si="987">SUM(BO222:BR222)</f>
        <v>51519.201220571835</v>
      </c>
      <c r="CK222" s="217">
        <f t="shared" ref="CK222:CK226" si="988">SUM(BS222:BV222)</f>
        <v>103447.10910942977</v>
      </c>
      <c r="CL222" s="217">
        <f t="shared" ref="CL222:CL226" si="989">SUM(BW222:BZ222)</f>
        <v>126142.48260725744</v>
      </c>
      <c r="CM222" s="217">
        <f t="shared" ref="CM222:CM226" si="990">SUM(CA222:CD222)</f>
        <v>153817.0187191029</v>
      </c>
      <c r="CN222" s="217">
        <f t="shared" ref="CN222:CN226" si="991">SUM(CE222:CH222)</f>
        <v>187563.1013327752</v>
      </c>
      <c r="CO222" s="177"/>
      <c r="CP222" s="124"/>
      <c r="CQ222" s="119"/>
      <c r="CR222" s="186">
        <f>SUM(F222:BM222)</f>
        <v>622488.91298913746</v>
      </c>
      <c r="CS222" s="186">
        <f>SUM(BO222:CH222)</f>
        <v>622488.91298913711</v>
      </c>
      <c r="CT222" s="186">
        <f>SUM(CJ222:CN222)</f>
        <v>622488.91298913723</v>
      </c>
      <c r="CU222" s="186">
        <f>CR222-CS222</f>
        <v>0</v>
      </c>
      <c r="CV222" s="186">
        <f>CS222-CT222</f>
        <v>0</v>
      </c>
      <c r="CW222" s="119"/>
      <c r="CX222" s="217">
        <f>IF(BO222="","",BO222)</f>
        <v>0</v>
      </c>
      <c r="CY222" s="217">
        <f>IF(BP222="","",BP222)</f>
        <v>7000</v>
      </c>
      <c r="CZ222" s="217">
        <f>IF(BQ222="","",BQ222)</f>
        <v>21707.810185185182</v>
      </c>
      <c r="DA222" s="217">
        <f>IF(BR222="","",BR222)</f>
        <v>22811.391035386649</v>
      </c>
      <c r="DB222" s="219">
        <f>IF(CJ222="","",CJ222)</f>
        <v>51519.201220571835</v>
      </c>
      <c r="DC222" s="217">
        <f>IF(BS222="","",BS222)</f>
        <v>23971.075687977296</v>
      </c>
      <c r="DD222" s="217">
        <f>IF(BT222="","",BT222)</f>
        <v>25189.716345985067</v>
      </c>
      <c r="DE222" s="217">
        <f>IF(BU222="","",BU222)</f>
        <v>26470.310212629796</v>
      </c>
      <c r="DF222" s="217">
        <f>IF(BV222="","",BV222)</f>
        <v>27816.006862837603</v>
      </c>
      <c r="DG222" s="219">
        <f>IF(CK222="","",CK222)</f>
        <v>103447.10910942977</v>
      </c>
      <c r="DH222" s="219">
        <f>IF(CL222="","",CL222)</f>
        <v>126142.48260725744</v>
      </c>
      <c r="DI222" s="219">
        <f>IF(CM222="","",CM222)</f>
        <v>153817.0187191029</v>
      </c>
      <c r="DJ222" s="219">
        <f>IF(CN222="","",CN222)</f>
        <v>187563.1013327752</v>
      </c>
    </row>
    <row r="223" spans="1:114" s="7" customFormat="1" x14ac:dyDescent="0.2">
      <c r="A223" s="543" t="str">
        <f>+Assumptions!A248</f>
        <v>Promotions</v>
      </c>
      <c r="B223" s="119" t="s">
        <v>370</v>
      </c>
      <c r="C223" s="119"/>
      <c r="D223" s="119"/>
      <c r="E223" s="119"/>
      <c r="F223" s="573">
        <f>IF(F$2&lt;Assumptions!$C248,0,IF(F$2=Assumptions!$C248,Div*Assumptions!$B248,Details!E223*(1+Assumptions!$D248/12)))</f>
        <v>0</v>
      </c>
      <c r="G223" s="573">
        <f>IF(G$2&lt;Assumptions!$C248,0,IF(G$2=Assumptions!$C248,Div*Assumptions!$B248,Details!F223*(1+Assumptions!$D248/12)))</f>
        <v>0</v>
      </c>
      <c r="H223" s="573">
        <f>IF(H$2&lt;Assumptions!$C248,0,IF(H$2=Assumptions!$C248,Div*Assumptions!$B248,Details!G223*(1+Assumptions!$D248/12)))</f>
        <v>0</v>
      </c>
      <c r="I223" s="573">
        <f>IF(I$2&lt;Assumptions!$C248,0,IF(I$2=Assumptions!$C248,Div*Assumptions!$B248,Details!H223*(1+Assumptions!$D248/12)))</f>
        <v>0</v>
      </c>
      <c r="J223" s="573">
        <f>IF(J$2&lt;Assumptions!$C248,0,IF(J$2=Assumptions!$C248,Div*Assumptions!$B248,Details!I223*(1+Assumptions!$D248/12)))</f>
        <v>0</v>
      </c>
      <c r="K223" s="573">
        <f>IF(K$2&lt;Assumptions!$C248,0,IF(K$2=Assumptions!$C248,Div*Assumptions!$B248,Details!J223*(1+Assumptions!$D248/12)))</f>
        <v>5000</v>
      </c>
      <c r="L223" s="573">
        <f>IF(L$2&lt;Assumptions!$C248,0,IF(L$2=Assumptions!$C248,Div*Assumptions!$B248,Details!K223*(1+Assumptions!$D248/12)))</f>
        <v>5083.333333333333</v>
      </c>
      <c r="M223" s="573">
        <f>IF(M$2&lt;Assumptions!$C248,0,IF(M$2=Assumptions!$C248,Div*Assumptions!$B248,Details!L223*(1+Assumptions!$D248/12)))</f>
        <v>5168.0555555555547</v>
      </c>
      <c r="N223" s="573">
        <f>IF(N$2&lt;Assumptions!$C248,0,IF(N$2=Assumptions!$C248,Div*Assumptions!$B248,Details!M223*(1+Assumptions!$D248/12)))</f>
        <v>5254.1898148148139</v>
      </c>
      <c r="O223" s="573">
        <f>IF(O$2&lt;Assumptions!$C248,0,IF(O$2=Assumptions!$C248,Div*Assumptions!$B248,Details!N223*(1+Assumptions!$D248/12)))</f>
        <v>5341.7596450617275</v>
      </c>
      <c r="P223" s="573">
        <f>IF(P$2&lt;Assumptions!$C248,0,IF(P$2=Assumptions!$C248,Div*Assumptions!$B248,Details!O223*(1+Assumptions!$D248/12)))</f>
        <v>5430.7889724794222</v>
      </c>
      <c r="Q223" s="573">
        <f>IF(Q$2&lt;Assumptions!$C248,0,IF(Q$2=Assumptions!$C248,Div*Assumptions!$B248,Details!P223*(1+Assumptions!$D248/12)))</f>
        <v>5521.3021220207456</v>
      </c>
      <c r="R223" s="573">
        <f>IF(R$2&lt;Assumptions!$C248,0,IF(R$2=Assumptions!$C248,Div*Assumptions!$B248,Details!Q223*(1+Assumptions!$D248/12)))</f>
        <v>5613.3238240544242</v>
      </c>
      <c r="S223" s="573">
        <f>IF(S$2&lt;Assumptions!$C248,0,IF(S$2=Assumptions!$C248,Div*Assumptions!$B248,Details!R223*(1+Assumptions!$D248/12)))</f>
        <v>5706.8792211219979</v>
      </c>
      <c r="T223" s="573">
        <f>IF(T$2&lt;Assumptions!$C248,0,IF(T$2=Assumptions!$C248,Div*Assumptions!$B248,Details!S223*(1+Assumptions!$D248/12)))</f>
        <v>5801.9938748073646</v>
      </c>
      <c r="U223" s="573">
        <f>IF(U$2&lt;Assumptions!$C248,0,IF(U$2=Assumptions!$C248,Div*Assumptions!$B248,Details!T223*(1+Assumptions!$D248/12)))</f>
        <v>5898.6937727208206</v>
      </c>
      <c r="V223" s="573">
        <f>IF(V$2&lt;Assumptions!$C248,0,IF(V$2=Assumptions!$C248,Div*Assumptions!$B248,Details!U223*(1+Assumptions!$D248/12)))</f>
        <v>5997.0053355995005</v>
      </c>
      <c r="W223" s="573">
        <f>IF(W$2&lt;Assumptions!$C248,0,IF(W$2=Assumptions!$C248,Div*Assumptions!$B248,Details!V223*(1+Assumptions!$D248/12)))</f>
        <v>6096.9554245261588</v>
      </c>
      <c r="X223" s="573">
        <f>IF(X$2&lt;Assumptions!$C248,0,IF(X$2=Assumptions!$C248,Div*Assumptions!$B248,Details!W223*(1+Assumptions!$D248/12)))</f>
        <v>6198.5713482682613</v>
      </c>
      <c r="Y223" s="573">
        <f>IF(Y$2&lt;Assumptions!$C248,0,IF(Y$2=Assumptions!$C248,Div*Assumptions!$B248,Details!X223*(1+Assumptions!$D248/12)))</f>
        <v>6301.8808707393982</v>
      </c>
      <c r="Z223" s="573">
        <f>IF(Z$2&lt;Assumptions!$C248,0,IF(Z$2=Assumptions!$C248,Div*Assumptions!$B248,Details!Y223*(1+Assumptions!$D248/12)))</f>
        <v>6406.9122185850547</v>
      </c>
      <c r="AA223" s="573">
        <f>IF(AA$2&lt;Assumptions!$C248,0,IF(AA$2=Assumptions!$C248,Div*Assumptions!$B248,Details!Z223*(1+Assumptions!$D248/12)))</f>
        <v>6513.6940888948056</v>
      </c>
      <c r="AB223" s="573">
        <f>IF(AB$2&lt;Assumptions!$C248,0,IF(AB$2=Assumptions!$C248,Div*Assumptions!$B248,Details!AA223*(1+Assumptions!$D248/12)))</f>
        <v>6622.2556570430525</v>
      </c>
      <c r="AC223" s="573">
        <f>IF(AC$2&lt;Assumptions!$C248,0,IF(AC$2=Assumptions!$C248,Div*Assumptions!$B248,Details!AB223*(1+Assumptions!$D248/12)))</f>
        <v>6732.6265846604365</v>
      </c>
      <c r="AD223" s="573">
        <f>IF(AD$2&lt;Assumptions!$C248,0,IF(AD$2=Assumptions!$C248,Div*Assumptions!$B248,Details!AC223*(1+Assumptions!$D248/12)))</f>
        <v>6844.83702773811</v>
      </c>
      <c r="AE223" s="573">
        <f>IF(AE$2&lt;Assumptions!$C248,0,IF(AE$2=Assumptions!$C248,Div*Assumptions!$B248,Details!AD223*(1+Assumptions!$D248/12)))</f>
        <v>6958.9176448670778</v>
      </c>
      <c r="AF223" s="573">
        <f>IF(AF$2&lt;Assumptions!$C248,0,IF(AF$2=Assumptions!$C248,Div*Assumptions!$B248,Details!AE223*(1+Assumptions!$D248/12)))</f>
        <v>7074.8996056148617</v>
      </c>
      <c r="AG223" s="573">
        <f>IF(AG$2&lt;Assumptions!$C248,0,IF(AG$2=Assumptions!$C248,Div*Assumptions!$B248,Details!AF223*(1+Assumptions!$D248/12)))</f>
        <v>7192.8145990417752</v>
      </c>
      <c r="AH223" s="573">
        <f>IF(AH$2&lt;Assumptions!$C248,0,IF(AH$2=Assumptions!$C248,Div*Assumptions!$B248,Details!AG223*(1+Assumptions!$D248/12)))</f>
        <v>7312.6948423591375</v>
      </c>
      <c r="AI223" s="573">
        <f>IF(AI$2&lt;Assumptions!$C248,0,IF(AI$2=Assumptions!$C248,Div*Assumptions!$B248,Details!AH223*(1+Assumptions!$D248/12)))</f>
        <v>7434.573089731789</v>
      </c>
      <c r="AJ223" s="573">
        <f>IF(AJ$2&lt;Assumptions!$C248,0,IF(AJ$2=Assumptions!$C248,Div*Assumptions!$B248,Details!AI223*(1+Assumptions!$D248/12)))</f>
        <v>7558.4826412273187</v>
      </c>
      <c r="AK223" s="573">
        <f>IF(AK$2&lt;Assumptions!$C248,0,IF(AK$2=Assumptions!$C248,Div*Assumptions!$B248,Details!AJ223*(1+Assumptions!$D248/12)))</f>
        <v>7684.4573519144406</v>
      </c>
      <c r="AL223" s="573">
        <f>IF(AL$2&lt;Assumptions!$C248,0,IF(AL$2=Assumptions!$C248,Div*Assumptions!$B248,Details!AK223*(1+Assumptions!$D248/12)))</f>
        <v>7812.5316411130143</v>
      </c>
      <c r="AM223" s="573">
        <f>IF(AM$2&lt;Assumptions!$C248,0,IF(AM$2=Assumptions!$C248,Div*Assumptions!$B248,Details!AL223*(1+Assumptions!$D248/12)))</f>
        <v>7942.740501798231</v>
      </c>
      <c r="AN223" s="573">
        <f>IF(AN$2&lt;Assumptions!$C248,0,IF(AN$2=Assumptions!$C248,Div*Assumptions!$B248,Details!AM223*(1+Assumptions!$D248/12)))</f>
        <v>8075.119510161534</v>
      </c>
      <c r="AO223" s="573">
        <f>IF(AO$2&lt;Assumptions!$C248,0,IF(AO$2=Assumptions!$C248,Div*Assumptions!$B248,Details!AN223*(1+Assumptions!$D248/12)))</f>
        <v>8209.7048353308928</v>
      </c>
      <c r="AP223" s="573">
        <f>IF(AP$2&lt;Assumptions!$C248,0,IF(AP$2=Assumptions!$C248,Div*Assumptions!$B248,Details!AO223*(1+Assumptions!$D248/12)))</f>
        <v>8346.5332492530742</v>
      </c>
      <c r="AQ223" s="573">
        <f>IF(AQ$2&lt;Assumptions!$C248,0,IF(AQ$2=Assumptions!$C248,Div*Assumptions!$B248,Details!AP223*(1+Assumptions!$D248/12)))</f>
        <v>8485.6421367406256</v>
      </c>
      <c r="AR223" s="573">
        <f>IF(AR$2&lt;Assumptions!$C248,0,IF(AR$2=Assumptions!$C248,Div*Assumptions!$B248,Details!AQ223*(1+Assumptions!$D248/12)))</f>
        <v>8627.0695056863024</v>
      </c>
      <c r="AS223" s="573">
        <f>IF(AS$2&lt;Assumptions!$C248,0,IF(AS$2=Assumptions!$C248,Div*Assumptions!$B248,Details!AR223*(1+Assumptions!$D248/12)))</f>
        <v>8770.8539974477408</v>
      </c>
      <c r="AT223" s="573">
        <f>IF(AT$2&lt;Assumptions!$C248,0,IF(AT$2=Assumptions!$C248,Div*Assumptions!$B248,Details!AS223*(1+Assumptions!$D248/12)))</f>
        <v>8917.0348974052031</v>
      </c>
      <c r="AU223" s="573">
        <f>IF(AU$2&lt;Assumptions!$C248,0,IF(AU$2=Assumptions!$C248,Div*Assumptions!$B248,Details!AT223*(1+Assumptions!$D248/12)))</f>
        <v>9065.6521456952887</v>
      </c>
      <c r="AV223" s="573">
        <f>IF(AV$2&lt;Assumptions!$C248,0,IF(AV$2=Assumptions!$C248,Div*Assumptions!$B248,Details!AU223*(1+Assumptions!$D248/12)))</f>
        <v>9216.7463481235427</v>
      </c>
      <c r="AW223" s="573">
        <f>IF(AW$2&lt;Assumptions!$C248,0,IF(AW$2=Assumptions!$C248,Div*Assumptions!$B248,Details!AV223*(1+Assumptions!$D248/12)))</f>
        <v>9370.3587872589342</v>
      </c>
      <c r="AX223" s="573">
        <f>IF(AX$2&lt;Assumptions!$C248,0,IF(AX$2=Assumptions!$C248,Div*Assumptions!$B248,Details!AW223*(1+Assumptions!$D248/12)))</f>
        <v>9526.5314337132495</v>
      </c>
      <c r="AY223" s="573">
        <f>IF(AY$2&lt;Assumptions!$C248,0,IF(AY$2=Assumptions!$C248,Div*Assumptions!$B248,Details!AX223*(1+Assumptions!$D248/12)))</f>
        <v>9685.306957608469</v>
      </c>
      <c r="AZ223" s="573">
        <f>IF(AZ$2&lt;Assumptions!$C248,0,IF(AZ$2=Assumptions!$C248,Div*Assumptions!$B248,Details!AY223*(1+Assumptions!$D248/12)))</f>
        <v>9846.7287402352758</v>
      </c>
      <c r="BA223" s="573">
        <f>IF(BA$2&lt;Assumptions!$C248,0,IF(BA$2=Assumptions!$C248,Div*Assumptions!$B248,Details!AZ223*(1+Assumptions!$D248/12)))</f>
        <v>10010.840885905864</v>
      </c>
      <c r="BB223" s="573">
        <f>IF(BB$2&lt;Assumptions!$C248,0,IF(BB$2=Assumptions!$C248,Div*Assumptions!$B248,Details!BA223*(1+Assumptions!$D248/12)))</f>
        <v>10177.688234004294</v>
      </c>
      <c r="BC223" s="573">
        <f>IF(BC$2&lt;Assumptions!$C248,0,IF(BC$2=Assumptions!$C248,Div*Assumptions!$B248,Details!BB223*(1+Assumptions!$D248/12)))</f>
        <v>10347.316371237699</v>
      </c>
      <c r="BD223" s="573">
        <f>IF(BD$2&lt;Assumptions!$C248,0,IF(BD$2=Assumptions!$C248,Div*Assumptions!$B248,Details!BC223*(1+Assumptions!$D248/12)))</f>
        <v>10519.771644091659</v>
      </c>
      <c r="BE223" s="573">
        <f>IF(BE$2&lt;Assumptions!$C248,0,IF(BE$2=Assumptions!$C248,Div*Assumptions!$B248,Details!BD223*(1+Assumptions!$D248/12)))</f>
        <v>10695.101171493186</v>
      </c>
      <c r="BF223" s="573">
        <f>IF(BF$2&lt;Assumptions!$C248,0,IF(BF$2=Assumptions!$C248,Div*Assumptions!$B248,Details!BE223*(1+Assumptions!$D248/12)))</f>
        <v>10873.352857684738</v>
      </c>
      <c r="BG223" s="573">
        <f>IF(BG$2&lt;Assumptions!$C248,0,IF(BG$2=Assumptions!$C248,Div*Assumptions!$B248,Details!BF223*(1+Assumptions!$D248/12)))</f>
        <v>11054.575405312817</v>
      </c>
      <c r="BH223" s="573">
        <f>IF(BH$2&lt;Assumptions!$C248,0,IF(BH$2=Assumptions!$C248,Div*Assumptions!$B248,Details!BG223*(1+Assumptions!$D248/12)))</f>
        <v>11238.818328734696</v>
      </c>
      <c r="BI223" s="573">
        <f>IF(BI$2&lt;Assumptions!$C248,0,IF(BI$2=Assumptions!$C248,Div*Assumptions!$B248,Details!BH223*(1+Assumptions!$D248/12)))</f>
        <v>11426.13196754694</v>
      </c>
      <c r="BJ223" s="573">
        <f>IF(BJ$2&lt;Assumptions!$C248,0,IF(BJ$2=Assumptions!$C248,Div*Assumptions!$B248,Details!BI223*(1+Assumptions!$D248/12)))</f>
        <v>11616.567500339388</v>
      </c>
      <c r="BK223" s="573">
        <f>IF(BK$2&lt;Assumptions!$C248,0,IF(BK$2=Assumptions!$C248,Div*Assumptions!$B248,Details!BJ223*(1+Assumptions!$D248/12)))</f>
        <v>11810.176958678378</v>
      </c>
      <c r="BL223" s="573">
        <f>IF(BL$2&lt;Assumptions!$C248,0,IF(BL$2=Assumptions!$C248,Div*Assumptions!$B248,Details!BK223*(1+Assumptions!$D248/12)))</f>
        <v>12007.013241323017</v>
      </c>
      <c r="BM223" s="573">
        <f>IF(BM$2&lt;Assumptions!$C248,0,IF(BM$2=Assumptions!$C248,Div*Assumptions!$B248,Details!BL223*(1+Assumptions!$D248/12)))</f>
        <v>12207.1301286784</v>
      </c>
      <c r="BN223" s="185"/>
      <c r="BO223" s="573">
        <f t="shared" si="967"/>
        <v>0</v>
      </c>
      <c r="BP223" s="573">
        <f t="shared" si="968"/>
        <v>5000</v>
      </c>
      <c r="BQ223" s="573">
        <f t="shared" si="969"/>
        <v>15505.578703703701</v>
      </c>
      <c r="BR223" s="573">
        <f t="shared" si="970"/>
        <v>16293.850739561894</v>
      </c>
      <c r="BS223" s="573">
        <f t="shared" si="971"/>
        <v>17122.196919983788</v>
      </c>
      <c r="BT223" s="573">
        <f t="shared" si="972"/>
        <v>17992.654532846478</v>
      </c>
      <c r="BU223" s="573">
        <f t="shared" si="973"/>
        <v>18907.364437592714</v>
      </c>
      <c r="BV223" s="573">
        <f t="shared" si="974"/>
        <v>19868.576330598295</v>
      </c>
      <c r="BW223" s="573">
        <f t="shared" si="975"/>
        <v>20878.654278220049</v>
      </c>
      <c r="BX223" s="573">
        <f t="shared" si="976"/>
        <v>21940.082531132703</v>
      </c>
      <c r="BY223" s="573">
        <f t="shared" si="977"/>
        <v>23055.471634254773</v>
      </c>
      <c r="BZ223" s="573">
        <f t="shared" si="978"/>
        <v>24227.564847290658</v>
      </c>
      <c r="CA223" s="573">
        <f t="shared" si="979"/>
        <v>25459.244891680006</v>
      </c>
      <c r="CB223" s="573">
        <f t="shared" si="980"/>
        <v>26753.541040548233</v>
      </c>
      <c r="CC223" s="573">
        <f t="shared" si="981"/>
        <v>28113.636569095725</v>
      </c>
      <c r="CD223" s="573">
        <f t="shared" si="982"/>
        <v>29542.87658374961</v>
      </c>
      <c r="CE223" s="573">
        <f t="shared" si="983"/>
        <v>31044.776249333652</v>
      </c>
      <c r="CF223" s="573">
        <f t="shared" si="984"/>
        <v>32623.029434490745</v>
      </c>
      <c r="CG223" s="573">
        <f t="shared" si="985"/>
        <v>34281.517796621025</v>
      </c>
      <c r="CH223" s="573">
        <f t="shared" si="986"/>
        <v>36024.320328679794</v>
      </c>
      <c r="CI223" s="218"/>
      <c r="CJ223" s="217">
        <f t="shared" si="987"/>
        <v>36799.429443265595</v>
      </c>
      <c r="CK223" s="217">
        <f t="shared" si="988"/>
        <v>73890.792221021271</v>
      </c>
      <c r="CL223" s="217">
        <f t="shared" si="989"/>
        <v>90101.773290898185</v>
      </c>
      <c r="CM223" s="217">
        <f t="shared" si="990"/>
        <v>109869.29908507358</v>
      </c>
      <c r="CN223" s="217">
        <f t="shared" si="991"/>
        <v>133973.64380912523</v>
      </c>
      <c r="CO223" s="177"/>
      <c r="CP223" s="124"/>
      <c r="CQ223" s="119"/>
      <c r="CR223" s="186">
        <f t="shared" si="864"/>
        <v>444634.93784938374</v>
      </c>
      <c r="CS223" s="186">
        <f t="shared" si="865"/>
        <v>444634.9378493838</v>
      </c>
      <c r="CT223" s="186">
        <f t="shared" si="866"/>
        <v>444634.93784938386</v>
      </c>
      <c r="CU223" s="186">
        <f t="shared" si="867"/>
        <v>0</v>
      </c>
      <c r="CV223" s="186">
        <f t="shared" si="868"/>
        <v>0</v>
      </c>
      <c r="CW223" s="119"/>
      <c r="CX223" s="217">
        <f t="shared" ref="CX223:CX331" si="992">IF(BO223="","",BO223)</f>
        <v>0</v>
      </c>
      <c r="CY223" s="217">
        <f t="shared" ref="CY223:CY331" si="993">IF(BP223="","",BP223)</f>
        <v>5000</v>
      </c>
      <c r="CZ223" s="217">
        <f t="shared" ref="CZ223:CZ331" si="994">IF(BQ223="","",BQ223)</f>
        <v>15505.578703703701</v>
      </c>
      <c r="DA223" s="217">
        <f t="shared" ref="DA223:DA331" si="995">IF(BR223="","",BR223)</f>
        <v>16293.850739561894</v>
      </c>
      <c r="DB223" s="219">
        <f t="shared" ref="DB223:DB331" si="996">IF(CJ223="","",CJ223)</f>
        <v>36799.429443265595</v>
      </c>
      <c r="DC223" s="217">
        <f t="shared" ref="DC223:DC331" si="997">IF(BS223="","",BS223)</f>
        <v>17122.196919983788</v>
      </c>
      <c r="DD223" s="217">
        <f t="shared" ref="DD223:DD331" si="998">IF(BT223="","",BT223)</f>
        <v>17992.654532846478</v>
      </c>
      <c r="DE223" s="217">
        <f t="shared" ref="DE223:DE331" si="999">IF(BU223="","",BU223)</f>
        <v>18907.364437592714</v>
      </c>
      <c r="DF223" s="217">
        <f t="shared" ref="DF223:DF331" si="1000">IF(BV223="","",BV223)</f>
        <v>19868.576330598295</v>
      </c>
      <c r="DG223" s="219">
        <f t="shared" ref="DG223:DG331" si="1001">IF(CK223="","",CK223)</f>
        <v>73890.792221021271</v>
      </c>
      <c r="DH223" s="219">
        <f t="shared" ref="DH223:DH331" si="1002">IF(CL223="","",CL223)</f>
        <v>90101.773290898185</v>
      </c>
      <c r="DI223" s="219">
        <f t="shared" ref="DI223:DI331" si="1003">IF(CM223="","",CM223)</f>
        <v>109869.29908507358</v>
      </c>
      <c r="DJ223" s="219">
        <f t="shared" ref="DJ223:DJ331" si="1004">IF(CN223="","",CN223)</f>
        <v>133973.64380912523</v>
      </c>
    </row>
    <row r="224" spans="1:114" s="7" customFormat="1" x14ac:dyDescent="0.2">
      <c r="A224" s="543" t="str">
        <f>+Assumptions!A249</f>
        <v>Public Relations</v>
      </c>
      <c r="B224" s="119" t="s">
        <v>370</v>
      </c>
      <c r="C224" s="119"/>
      <c r="D224" s="119"/>
      <c r="E224" s="119"/>
      <c r="F224" s="573">
        <f>IF(F$2&lt;Assumptions!$C249,0,IF(F$2=Assumptions!$C249,Div*Assumptions!$B249,Details!E224*(1+Assumptions!$D249/12)))</f>
        <v>0</v>
      </c>
      <c r="G224" s="573">
        <f>IF(G$2&lt;Assumptions!$C249,0,IF(G$2=Assumptions!$C249,Div*Assumptions!$B249,Details!F224*(1+Assumptions!$D249/12)))</f>
        <v>0</v>
      </c>
      <c r="H224" s="573">
        <f>IF(H$2&lt;Assumptions!$C249,0,IF(H$2=Assumptions!$C249,Div*Assumptions!$B249,Details!G224*(1+Assumptions!$D249/12)))</f>
        <v>0</v>
      </c>
      <c r="I224" s="573">
        <f>IF(I$2&lt;Assumptions!$C249,0,IF(I$2=Assumptions!$C249,Div*Assumptions!$B249,Details!H224*(1+Assumptions!$D249/12)))</f>
        <v>0</v>
      </c>
      <c r="J224" s="573">
        <f>IF(J$2&lt;Assumptions!$C249,0,IF(J$2=Assumptions!$C249,Div*Assumptions!$B249,Details!I224*(1+Assumptions!$D249/12)))</f>
        <v>0</v>
      </c>
      <c r="K224" s="573">
        <f>IF(K$2&lt;Assumptions!$C249,0,IF(K$2=Assumptions!$C249,Div*Assumptions!$B249,Details!J224*(1+Assumptions!$D249/12)))</f>
        <v>6000</v>
      </c>
      <c r="L224" s="573">
        <f>IF(L$2&lt;Assumptions!$C249,0,IF(L$2=Assumptions!$C249,Div*Assumptions!$B249,Details!K224*(1+Assumptions!$D249/12)))</f>
        <v>6075</v>
      </c>
      <c r="M224" s="573">
        <f>IF(M$2&lt;Assumptions!$C249,0,IF(M$2=Assumptions!$C249,Div*Assumptions!$B249,Details!L224*(1+Assumptions!$D249/12)))</f>
        <v>6150.9375</v>
      </c>
      <c r="N224" s="573">
        <f>IF(N$2&lt;Assumptions!$C249,0,IF(N$2=Assumptions!$C249,Div*Assumptions!$B249,Details!M224*(1+Assumptions!$D249/12)))</f>
        <v>6227.82421875</v>
      </c>
      <c r="O224" s="573">
        <f>IF(O$2&lt;Assumptions!$C249,0,IF(O$2=Assumptions!$C249,Div*Assumptions!$B249,Details!N224*(1+Assumptions!$D249/12)))</f>
        <v>6305.6720214843745</v>
      </c>
      <c r="P224" s="573">
        <f>IF(P$2&lt;Assumptions!$C249,0,IF(P$2=Assumptions!$C249,Div*Assumptions!$B249,Details!O224*(1+Assumptions!$D249/12)))</f>
        <v>6384.4929217529289</v>
      </c>
      <c r="Q224" s="573">
        <f>IF(Q$2&lt;Assumptions!$C249,0,IF(Q$2=Assumptions!$C249,Div*Assumptions!$B249,Details!P224*(1+Assumptions!$D249/12)))</f>
        <v>6464.2990832748401</v>
      </c>
      <c r="R224" s="573">
        <f>IF(R$2&lt;Assumptions!$C249,0,IF(R$2=Assumptions!$C249,Div*Assumptions!$B249,Details!Q224*(1+Assumptions!$D249/12)))</f>
        <v>6545.1028218157753</v>
      </c>
      <c r="S224" s="573">
        <f>IF(S$2&lt;Assumptions!$C249,0,IF(S$2=Assumptions!$C249,Div*Assumptions!$B249,Details!R224*(1+Assumptions!$D249/12)))</f>
        <v>6626.9166070884721</v>
      </c>
      <c r="T224" s="573">
        <f>IF(T$2&lt;Assumptions!$C249,0,IF(T$2=Assumptions!$C249,Div*Assumptions!$B249,Details!S224*(1+Assumptions!$D249/12)))</f>
        <v>6709.7530646770774</v>
      </c>
      <c r="U224" s="573">
        <f>IF(U$2&lt;Assumptions!$C249,0,IF(U$2=Assumptions!$C249,Div*Assumptions!$B249,Details!T224*(1+Assumptions!$D249/12)))</f>
        <v>6793.6249779855407</v>
      </c>
      <c r="V224" s="573">
        <f>IF(V$2&lt;Assumptions!$C249,0,IF(V$2=Assumptions!$C249,Div*Assumptions!$B249,Details!U224*(1+Assumptions!$D249/12)))</f>
        <v>6878.5452902103598</v>
      </c>
      <c r="W224" s="573">
        <f>IF(W$2&lt;Assumptions!$C249,0,IF(W$2=Assumptions!$C249,Div*Assumptions!$B249,Details!V224*(1+Assumptions!$D249/12)))</f>
        <v>6964.5271063379887</v>
      </c>
      <c r="X224" s="573">
        <f>IF(X$2&lt;Assumptions!$C249,0,IF(X$2=Assumptions!$C249,Div*Assumptions!$B249,Details!W224*(1+Assumptions!$D249/12)))</f>
        <v>7051.5836951672136</v>
      </c>
      <c r="Y224" s="573">
        <f>IF(Y$2&lt;Assumptions!$C249,0,IF(Y$2=Assumptions!$C249,Div*Assumptions!$B249,Details!X224*(1+Assumptions!$D249/12)))</f>
        <v>7139.7284913568037</v>
      </c>
      <c r="Z224" s="573">
        <f>IF(Z$2&lt;Assumptions!$C249,0,IF(Z$2=Assumptions!$C249,Div*Assumptions!$B249,Details!Y224*(1+Assumptions!$D249/12)))</f>
        <v>7228.9750974987637</v>
      </c>
      <c r="AA224" s="573">
        <f>IF(AA$2&lt;Assumptions!$C249,0,IF(AA$2=Assumptions!$C249,Div*Assumptions!$B249,Details!Z224*(1+Assumptions!$D249/12)))</f>
        <v>7319.3372862174983</v>
      </c>
      <c r="AB224" s="573">
        <f>IF(AB$2&lt;Assumptions!$C249,0,IF(AB$2=Assumptions!$C249,Div*Assumptions!$B249,Details!AA224*(1+Assumptions!$D249/12)))</f>
        <v>7410.8290022952169</v>
      </c>
      <c r="AC224" s="573">
        <f>IF(AC$2&lt;Assumptions!$C249,0,IF(AC$2=Assumptions!$C249,Div*Assumptions!$B249,Details!AB224*(1+Assumptions!$D249/12)))</f>
        <v>7503.4643648239071</v>
      </c>
      <c r="AD224" s="573">
        <f>IF(AD$2&lt;Assumptions!$C249,0,IF(AD$2=Assumptions!$C249,Div*Assumptions!$B249,Details!AC224*(1+Assumptions!$D249/12)))</f>
        <v>7597.2576693842057</v>
      </c>
      <c r="AE224" s="573">
        <f>IF(AE$2&lt;Assumptions!$C249,0,IF(AE$2=Assumptions!$C249,Div*Assumptions!$B249,Details!AD224*(1+Assumptions!$D249/12)))</f>
        <v>7692.2233902515081</v>
      </c>
      <c r="AF224" s="573">
        <f>IF(AF$2&lt;Assumptions!$C249,0,IF(AF$2=Assumptions!$C249,Div*Assumptions!$B249,Details!AE224*(1+Assumptions!$D249/12)))</f>
        <v>7788.3761826296513</v>
      </c>
      <c r="AG224" s="573">
        <f>IF(AG$2&lt;Assumptions!$C249,0,IF(AG$2=Assumptions!$C249,Div*Assumptions!$B249,Details!AF224*(1+Assumptions!$D249/12)))</f>
        <v>7885.730884912522</v>
      </c>
      <c r="AH224" s="573">
        <f>IF(AH$2&lt;Assumptions!$C249,0,IF(AH$2=Assumptions!$C249,Div*Assumptions!$B249,Details!AG224*(1+Assumptions!$D249/12)))</f>
        <v>7984.302520973928</v>
      </c>
      <c r="AI224" s="573">
        <f>IF(AI$2&lt;Assumptions!$C249,0,IF(AI$2=Assumptions!$C249,Div*Assumptions!$B249,Details!AH224*(1+Assumptions!$D249/12)))</f>
        <v>8084.1063024861014</v>
      </c>
      <c r="AJ224" s="573">
        <f>IF(AJ$2&lt;Assumptions!$C249,0,IF(AJ$2=Assumptions!$C249,Div*Assumptions!$B249,Details!AI224*(1+Assumptions!$D249/12)))</f>
        <v>8185.1576312671777</v>
      </c>
      <c r="AK224" s="573">
        <f>IF(AK$2&lt;Assumptions!$C249,0,IF(AK$2=Assumptions!$C249,Div*Assumptions!$B249,Details!AJ224*(1+Assumptions!$D249/12)))</f>
        <v>8287.472101658017</v>
      </c>
      <c r="AL224" s="573">
        <f>IF(AL$2&lt;Assumptions!$C249,0,IF(AL$2=Assumptions!$C249,Div*Assumptions!$B249,Details!AK224*(1+Assumptions!$D249/12)))</f>
        <v>8391.0655029287427</v>
      </c>
      <c r="AM224" s="573">
        <f>IF(AM$2&lt;Assumptions!$C249,0,IF(AM$2=Assumptions!$C249,Div*Assumptions!$B249,Details!AL224*(1+Assumptions!$D249/12)))</f>
        <v>8495.9538217153513</v>
      </c>
      <c r="AN224" s="573">
        <f>IF(AN$2&lt;Assumptions!$C249,0,IF(AN$2=Assumptions!$C249,Div*Assumptions!$B249,Details!AM224*(1+Assumptions!$D249/12)))</f>
        <v>8602.1532444867935</v>
      </c>
      <c r="AO224" s="573">
        <f>IF(AO$2&lt;Assumptions!$C249,0,IF(AO$2=Assumptions!$C249,Div*Assumptions!$B249,Details!AN224*(1+Assumptions!$D249/12)))</f>
        <v>8709.6801600428789</v>
      </c>
      <c r="AP224" s="573">
        <f>IF(AP$2&lt;Assumptions!$C249,0,IF(AP$2=Assumptions!$C249,Div*Assumptions!$B249,Details!AO224*(1+Assumptions!$D249/12)))</f>
        <v>8818.5511620434154</v>
      </c>
      <c r="AQ224" s="573">
        <f>IF(AQ$2&lt;Assumptions!$C249,0,IF(AQ$2=Assumptions!$C249,Div*Assumptions!$B249,Details!AP224*(1+Assumptions!$D249/12)))</f>
        <v>8928.7830515689584</v>
      </c>
      <c r="AR224" s="573">
        <f>IF(AR$2&lt;Assumptions!$C249,0,IF(AR$2=Assumptions!$C249,Div*Assumptions!$B249,Details!AQ224*(1+Assumptions!$D249/12)))</f>
        <v>9040.3928397135696</v>
      </c>
      <c r="AS224" s="573">
        <f>IF(AS$2&lt;Assumptions!$C249,0,IF(AS$2=Assumptions!$C249,Div*Assumptions!$B249,Details!AR224*(1+Assumptions!$D249/12)))</f>
        <v>9153.3977502099897</v>
      </c>
      <c r="AT224" s="573">
        <f>IF(AT$2&lt;Assumptions!$C249,0,IF(AT$2=Assumptions!$C249,Div*Assumptions!$B249,Details!AS224*(1+Assumptions!$D249/12)))</f>
        <v>9267.8152220876145</v>
      </c>
      <c r="AU224" s="573">
        <f>IF(AU$2&lt;Assumptions!$C249,0,IF(AU$2=Assumptions!$C249,Div*Assumptions!$B249,Details!AT224*(1+Assumptions!$D249/12)))</f>
        <v>9383.6629123637085</v>
      </c>
      <c r="AV224" s="573">
        <f>IF(AV$2&lt;Assumptions!$C249,0,IF(AV$2=Assumptions!$C249,Div*Assumptions!$B249,Details!AU224*(1+Assumptions!$D249/12)))</f>
        <v>9500.9586987682542</v>
      </c>
      <c r="AW224" s="573">
        <f>IF(AW$2&lt;Assumptions!$C249,0,IF(AW$2=Assumptions!$C249,Div*Assumptions!$B249,Details!AV224*(1+Assumptions!$D249/12)))</f>
        <v>9619.720682502857</v>
      </c>
      <c r="AX224" s="573">
        <f>IF(AX$2&lt;Assumptions!$C249,0,IF(AX$2=Assumptions!$C249,Div*Assumptions!$B249,Details!AW224*(1+Assumptions!$D249/12)))</f>
        <v>9739.9671910341422</v>
      </c>
      <c r="AY224" s="573">
        <f>IF(AY$2&lt;Assumptions!$C249,0,IF(AY$2=Assumptions!$C249,Div*Assumptions!$B249,Details!AX224*(1+Assumptions!$D249/12)))</f>
        <v>9861.7167809220682</v>
      </c>
      <c r="AZ224" s="573">
        <f>IF(AZ$2&lt;Assumptions!$C249,0,IF(AZ$2=Assumptions!$C249,Div*Assumptions!$B249,Details!AY224*(1+Assumptions!$D249/12)))</f>
        <v>9984.9882406835932</v>
      </c>
      <c r="BA224" s="573">
        <f>IF(BA$2&lt;Assumptions!$C249,0,IF(BA$2=Assumptions!$C249,Div*Assumptions!$B249,Details!AZ224*(1+Assumptions!$D249/12)))</f>
        <v>10109.800593692138</v>
      </c>
      <c r="BB224" s="573">
        <f>IF(BB$2&lt;Assumptions!$C249,0,IF(BB$2=Assumptions!$C249,Div*Assumptions!$B249,Details!BA224*(1+Assumptions!$D249/12)))</f>
        <v>10236.173101113289</v>
      </c>
      <c r="BC224" s="573">
        <f>IF(BC$2&lt;Assumptions!$C249,0,IF(BC$2=Assumptions!$C249,Div*Assumptions!$B249,Details!BB224*(1+Assumptions!$D249/12)))</f>
        <v>10364.125264877204</v>
      </c>
      <c r="BD224" s="573">
        <f>IF(BD$2&lt;Assumptions!$C249,0,IF(BD$2=Assumptions!$C249,Div*Assumptions!$B249,Details!BC224*(1+Assumptions!$D249/12)))</f>
        <v>10493.67683068817</v>
      </c>
      <c r="BE224" s="573">
        <f>IF(BE$2&lt;Assumptions!$C249,0,IF(BE$2=Assumptions!$C249,Div*Assumptions!$B249,Details!BD224*(1+Assumptions!$D249/12)))</f>
        <v>10624.847791071772</v>
      </c>
      <c r="BF224" s="573">
        <f>IF(BF$2&lt;Assumptions!$C249,0,IF(BF$2=Assumptions!$C249,Div*Assumptions!$B249,Details!BE224*(1+Assumptions!$D249/12)))</f>
        <v>10757.65838846017</v>
      </c>
      <c r="BG224" s="573">
        <f>IF(BG$2&lt;Assumptions!$C249,0,IF(BG$2=Assumptions!$C249,Div*Assumptions!$B249,Details!BF224*(1+Assumptions!$D249/12)))</f>
        <v>10892.129118315921</v>
      </c>
      <c r="BH224" s="573">
        <f>IF(BH$2&lt;Assumptions!$C249,0,IF(BH$2=Assumptions!$C249,Div*Assumptions!$B249,Details!BG224*(1+Assumptions!$D249/12)))</f>
        <v>11028.28073229487</v>
      </c>
      <c r="BI224" s="573">
        <f>IF(BI$2&lt;Assumptions!$C249,0,IF(BI$2=Assumptions!$C249,Div*Assumptions!$B249,Details!BH224*(1+Assumptions!$D249/12)))</f>
        <v>11166.134241448555</v>
      </c>
      <c r="BJ224" s="573">
        <f>IF(BJ$2&lt;Assumptions!$C249,0,IF(BJ$2=Assumptions!$C249,Div*Assumptions!$B249,Details!BI224*(1+Assumptions!$D249/12)))</f>
        <v>11305.710919466661</v>
      </c>
      <c r="BK224" s="573">
        <f>IF(BK$2&lt;Assumptions!$C249,0,IF(BK$2=Assumptions!$C249,Div*Assumptions!$B249,Details!BJ224*(1+Assumptions!$D249/12)))</f>
        <v>11447.032305959994</v>
      </c>
      <c r="BL224" s="573">
        <f>IF(BL$2&lt;Assumptions!$C249,0,IF(BL$2=Assumptions!$C249,Div*Assumptions!$B249,Details!BK224*(1+Assumptions!$D249/12)))</f>
        <v>11590.120209784494</v>
      </c>
      <c r="BM224" s="573">
        <f>IF(BM$2&lt;Assumptions!$C249,0,IF(BM$2=Assumptions!$C249,Div*Assumptions!$B249,Details!BL224*(1+Assumptions!$D249/12)))</f>
        <v>11734.996712406801</v>
      </c>
      <c r="BN224" s="185"/>
      <c r="BO224" s="573">
        <f t="shared" si="967"/>
        <v>0</v>
      </c>
      <c r="BP224" s="573">
        <f t="shared" si="968"/>
        <v>6000</v>
      </c>
      <c r="BQ224" s="573">
        <f t="shared" si="969"/>
        <v>18453.76171875</v>
      </c>
      <c r="BR224" s="573">
        <f t="shared" si="970"/>
        <v>19154.464026512142</v>
      </c>
      <c r="BS224" s="573">
        <f t="shared" si="971"/>
        <v>19881.772493581324</v>
      </c>
      <c r="BT224" s="573">
        <f t="shared" si="972"/>
        <v>20636.697374533887</v>
      </c>
      <c r="BU224" s="573">
        <f t="shared" si="973"/>
        <v>21420.287284022779</v>
      </c>
      <c r="BV224" s="573">
        <f t="shared" si="974"/>
        <v>22233.630653336622</v>
      </c>
      <c r="BW224" s="573">
        <f t="shared" si="975"/>
        <v>23077.857242265363</v>
      </c>
      <c r="BX224" s="573">
        <f t="shared" si="976"/>
        <v>23954.139708372553</v>
      </c>
      <c r="BY224" s="573">
        <f t="shared" si="977"/>
        <v>24863.695235853935</v>
      </c>
      <c r="BZ224" s="573">
        <f t="shared" si="978"/>
        <v>25807.787226245026</v>
      </c>
      <c r="CA224" s="573">
        <f t="shared" si="979"/>
        <v>26787.727053325943</v>
      </c>
      <c r="CB224" s="573">
        <f t="shared" si="980"/>
        <v>27804.875884661313</v>
      </c>
      <c r="CC224" s="573">
        <f t="shared" si="981"/>
        <v>28860.646572305253</v>
      </c>
      <c r="CD224" s="573">
        <f t="shared" si="982"/>
        <v>29956.5056152978</v>
      </c>
      <c r="CE224" s="573">
        <f t="shared" si="983"/>
        <v>31093.975196678664</v>
      </c>
      <c r="CF224" s="573">
        <f t="shared" si="984"/>
        <v>32274.635297847861</v>
      </c>
      <c r="CG224" s="573">
        <f t="shared" si="985"/>
        <v>33500.12589321009</v>
      </c>
      <c r="CH224" s="573">
        <f t="shared" si="986"/>
        <v>34772.149228151291</v>
      </c>
      <c r="CI224" s="218"/>
      <c r="CJ224" s="217">
        <f t="shared" si="987"/>
        <v>43608.225745262142</v>
      </c>
      <c r="CK224" s="217">
        <f t="shared" si="988"/>
        <v>84172.387805474602</v>
      </c>
      <c r="CL224" s="217">
        <f t="shared" si="989"/>
        <v>97703.47941273688</v>
      </c>
      <c r="CM224" s="217">
        <f t="shared" si="990"/>
        <v>113409.75512559031</v>
      </c>
      <c r="CN224" s="217">
        <f t="shared" si="991"/>
        <v>131640.88561588791</v>
      </c>
      <c r="CO224" s="177"/>
      <c r="CP224" s="124"/>
      <c r="CQ224" s="119"/>
      <c r="CR224" s="186">
        <f t="shared" si="864"/>
        <v>470534.73370495177</v>
      </c>
      <c r="CS224" s="186">
        <f t="shared" si="865"/>
        <v>470534.73370495182</v>
      </c>
      <c r="CT224" s="186">
        <f t="shared" si="866"/>
        <v>470534.73370495182</v>
      </c>
      <c r="CU224" s="186">
        <f t="shared" si="867"/>
        <v>0</v>
      </c>
      <c r="CV224" s="186">
        <f t="shared" si="868"/>
        <v>0</v>
      </c>
      <c r="CW224" s="119"/>
      <c r="CX224" s="217">
        <f t="shared" si="992"/>
        <v>0</v>
      </c>
      <c r="CY224" s="217">
        <f t="shared" si="993"/>
        <v>6000</v>
      </c>
      <c r="CZ224" s="217">
        <f t="shared" si="994"/>
        <v>18453.76171875</v>
      </c>
      <c r="DA224" s="217">
        <f t="shared" si="995"/>
        <v>19154.464026512142</v>
      </c>
      <c r="DB224" s="219">
        <f t="shared" si="996"/>
        <v>43608.225745262142</v>
      </c>
      <c r="DC224" s="217">
        <f t="shared" si="997"/>
        <v>19881.772493581324</v>
      </c>
      <c r="DD224" s="217">
        <f t="shared" si="998"/>
        <v>20636.697374533887</v>
      </c>
      <c r="DE224" s="217">
        <f t="shared" si="999"/>
        <v>21420.287284022779</v>
      </c>
      <c r="DF224" s="217">
        <f t="shared" si="1000"/>
        <v>22233.630653336622</v>
      </c>
      <c r="DG224" s="219">
        <f t="shared" si="1001"/>
        <v>84172.387805474602</v>
      </c>
      <c r="DH224" s="219">
        <f t="shared" si="1002"/>
        <v>97703.47941273688</v>
      </c>
      <c r="DI224" s="219">
        <f t="shared" si="1003"/>
        <v>113409.75512559031</v>
      </c>
      <c r="DJ224" s="219">
        <f t="shared" si="1004"/>
        <v>131640.88561588791</v>
      </c>
    </row>
    <row r="225" spans="1:114" s="7" customFormat="1" x14ac:dyDescent="0.2">
      <c r="A225" s="325" t="str">
        <f>+Assumptions!A250</f>
        <v>Collateral</v>
      </c>
      <c r="B225" s="119"/>
      <c r="C225" s="119"/>
      <c r="D225" s="119"/>
      <c r="E225" s="119"/>
      <c r="F225" s="573">
        <f>IF(F$2&lt;Assumptions!$C250,0,IF(F$2=Assumptions!$C250,Div*Assumptions!$B250,Details!E225*(1+Assumptions!$D250/12)))</f>
        <v>0</v>
      </c>
      <c r="G225" s="573">
        <f>IF(G$2&lt;Assumptions!$C250,0,IF(G$2=Assumptions!$C250,Div*Assumptions!$B250,Details!F225*(1+Assumptions!$D250/12)))</f>
        <v>0</v>
      </c>
      <c r="H225" s="573">
        <f>IF(H$2&lt;Assumptions!$C250,0,IF(H$2=Assumptions!$C250,Div*Assumptions!$B250,Details!G225*(1+Assumptions!$D250/12)))</f>
        <v>0</v>
      </c>
      <c r="I225" s="573">
        <f>IF(I$2&lt;Assumptions!$C250,0,IF(I$2=Assumptions!$C250,Div*Assumptions!$B250,Details!H225*(1+Assumptions!$D250/12)))</f>
        <v>0</v>
      </c>
      <c r="J225" s="573">
        <f>IF(J$2&lt;Assumptions!$C250,0,IF(J$2=Assumptions!$C250,Div*Assumptions!$B250,Details!I225*(1+Assumptions!$D250/12)))</f>
        <v>0</v>
      </c>
      <c r="K225" s="573">
        <f>IF(K$2&lt;Assumptions!$C250,0,IF(K$2=Assumptions!$C250,Div*Assumptions!$B250,Details!J225*(1+Assumptions!$D250/12)))</f>
        <v>3000</v>
      </c>
      <c r="L225" s="573">
        <f>IF(L$2&lt;Assumptions!$C250,0,IF(L$2=Assumptions!$C250,Div*Assumptions!$B250,Details!K225*(1+Assumptions!$D250/12)))</f>
        <v>3050</v>
      </c>
      <c r="M225" s="573">
        <f>IF(M$2&lt;Assumptions!$C250,0,IF(M$2=Assumptions!$C250,Div*Assumptions!$B250,Details!L225*(1+Assumptions!$D250/12)))</f>
        <v>3100.833333333333</v>
      </c>
      <c r="N225" s="573">
        <f>IF(N$2&lt;Assumptions!$C250,0,IF(N$2=Assumptions!$C250,Div*Assumptions!$B250,Details!M225*(1+Assumptions!$D250/12)))</f>
        <v>3152.5138888888882</v>
      </c>
      <c r="O225" s="573">
        <f>IF(O$2&lt;Assumptions!$C250,0,IF(O$2=Assumptions!$C250,Div*Assumptions!$B250,Details!N225*(1+Assumptions!$D250/12)))</f>
        <v>3205.0557870370362</v>
      </c>
      <c r="P225" s="573">
        <f>IF(P$2&lt;Assumptions!$C250,0,IF(P$2=Assumptions!$C250,Div*Assumptions!$B250,Details!O225*(1+Assumptions!$D250/12)))</f>
        <v>3258.4733834876533</v>
      </c>
      <c r="Q225" s="573">
        <f>IF(Q$2&lt;Assumptions!$C250,0,IF(Q$2=Assumptions!$C250,Div*Assumptions!$B250,Details!P225*(1+Assumptions!$D250/12)))</f>
        <v>3312.7812732124476</v>
      </c>
      <c r="R225" s="573">
        <f>IF(R$2&lt;Assumptions!$C250,0,IF(R$2=Assumptions!$C250,Div*Assumptions!$B250,Details!Q225*(1+Assumptions!$D250/12)))</f>
        <v>3367.9942944326549</v>
      </c>
      <c r="S225" s="573">
        <f>IF(S$2&lt;Assumptions!$C250,0,IF(S$2=Assumptions!$C250,Div*Assumptions!$B250,Details!R225*(1+Assumptions!$D250/12)))</f>
        <v>3424.1275326731989</v>
      </c>
      <c r="T225" s="573">
        <f>IF(T$2&lt;Assumptions!$C250,0,IF(T$2=Assumptions!$C250,Div*Assumptions!$B250,Details!S225*(1+Assumptions!$D250/12)))</f>
        <v>3481.1963248844186</v>
      </c>
      <c r="U225" s="573">
        <f>IF(U$2&lt;Assumptions!$C250,0,IF(U$2=Assumptions!$C250,Div*Assumptions!$B250,Details!T225*(1+Assumptions!$D250/12)))</f>
        <v>3539.216263632492</v>
      </c>
      <c r="V225" s="573">
        <f>IF(V$2&lt;Assumptions!$C250,0,IF(V$2=Assumptions!$C250,Div*Assumptions!$B250,Details!U225*(1+Assumptions!$D250/12)))</f>
        <v>3598.2032013597</v>
      </c>
      <c r="W225" s="573">
        <f>IF(W$2&lt;Assumptions!$C250,0,IF(W$2=Assumptions!$C250,Div*Assumptions!$B250,Details!V225*(1+Assumptions!$D250/12)))</f>
        <v>3658.1732547156948</v>
      </c>
      <c r="X225" s="573">
        <f>IF(X$2&lt;Assumptions!$C250,0,IF(X$2=Assumptions!$C250,Div*Assumptions!$B250,Details!W225*(1+Assumptions!$D250/12)))</f>
        <v>3719.1428089609562</v>
      </c>
      <c r="Y225" s="573">
        <f>IF(Y$2&lt;Assumptions!$C250,0,IF(Y$2=Assumptions!$C250,Div*Assumptions!$B250,Details!X225*(1+Assumptions!$D250/12)))</f>
        <v>3781.1285224436388</v>
      </c>
      <c r="Z225" s="573">
        <f>IF(Z$2&lt;Assumptions!$C250,0,IF(Z$2=Assumptions!$C250,Div*Assumptions!$B250,Details!Y225*(1+Assumptions!$D250/12)))</f>
        <v>3844.1473311510326</v>
      </c>
      <c r="AA225" s="573">
        <f>IF(AA$2&lt;Assumptions!$C250,0,IF(AA$2=Assumptions!$C250,Div*Assumptions!$B250,Details!Z225*(1+Assumptions!$D250/12)))</f>
        <v>3908.2164533368828</v>
      </c>
      <c r="AB225" s="573">
        <f>IF(AB$2&lt;Assumptions!$C250,0,IF(AB$2=Assumptions!$C250,Div*Assumptions!$B250,Details!AA225*(1+Assumptions!$D250/12)))</f>
        <v>3973.3533942258305</v>
      </c>
      <c r="AC225" s="573">
        <f>IF(AC$2&lt;Assumptions!$C250,0,IF(AC$2=Assumptions!$C250,Div*Assumptions!$B250,Details!AB225*(1+Assumptions!$D250/12)))</f>
        <v>4039.5759507962607</v>
      </c>
      <c r="AD225" s="573">
        <f>IF(AD$2&lt;Assumptions!$C250,0,IF(AD$2=Assumptions!$C250,Div*Assumptions!$B250,Details!AC225*(1+Assumptions!$D250/12)))</f>
        <v>4106.9022166428649</v>
      </c>
      <c r="AE225" s="573">
        <f>IF(AE$2&lt;Assumptions!$C250,0,IF(AE$2=Assumptions!$C250,Div*Assumptions!$B250,Details!AD225*(1+Assumptions!$D250/12)))</f>
        <v>4175.3505869202454</v>
      </c>
      <c r="AF225" s="573">
        <f>IF(AF$2&lt;Assumptions!$C250,0,IF(AF$2=Assumptions!$C250,Div*Assumptions!$B250,Details!AE225*(1+Assumptions!$D250/12)))</f>
        <v>4244.9397633689159</v>
      </c>
      <c r="AG225" s="573">
        <f>IF(AG$2&lt;Assumptions!$C250,0,IF(AG$2=Assumptions!$C250,Div*Assumptions!$B250,Details!AF225*(1+Assumptions!$D250/12)))</f>
        <v>4315.6887594250638</v>
      </c>
      <c r="AH225" s="573">
        <f>IF(AH$2&lt;Assumptions!$C250,0,IF(AH$2=Assumptions!$C250,Div*Assumptions!$B250,Details!AG225*(1+Assumptions!$D250/12)))</f>
        <v>4387.6169054154816</v>
      </c>
      <c r="AI225" s="573">
        <f>IF(AI$2&lt;Assumptions!$C250,0,IF(AI$2=Assumptions!$C250,Div*Assumptions!$B250,Details!AH225*(1+Assumptions!$D250/12)))</f>
        <v>4460.7438538390725</v>
      </c>
      <c r="AJ225" s="573">
        <f>IF(AJ$2&lt;Assumptions!$C250,0,IF(AJ$2=Assumptions!$C250,Div*Assumptions!$B250,Details!AI225*(1+Assumptions!$D250/12)))</f>
        <v>4535.08958473639</v>
      </c>
      <c r="AK225" s="573">
        <f>IF(AK$2&lt;Assumptions!$C250,0,IF(AK$2=Assumptions!$C250,Div*Assumptions!$B250,Details!AJ225*(1+Assumptions!$D250/12)))</f>
        <v>4610.6744111486632</v>
      </c>
      <c r="AL225" s="573">
        <f>IF(AL$2&lt;Assumptions!$C250,0,IF(AL$2=Assumptions!$C250,Div*Assumptions!$B250,Details!AK225*(1+Assumptions!$D250/12)))</f>
        <v>4687.5189846678077</v>
      </c>
      <c r="AM225" s="573">
        <f>IF(AM$2&lt;Assumptions!$C250,0,IF(AM$2=Assumptions!$C250,Div*Assumptions!$B250,Details!AL225*(1+Assumptions!$D250/12)))</f>
        <v>4765.6443010789371</v>
      </c>
      <c r="AN225" s="573">
        <f>IF(AN$2&lt;Assumptions!$C250,0,IF(AN$2=Assumptions!$C250,Div*Assumptions!$B250,Details!AM225*(1+Assumptions!$D250/12)))</f>
        <v>4845.0717060969191</v>
      </c>
      <c r="AO225" s="573">
        <f>IF(AO$2&lt;Assumptions!$C250,0,IF(AO$2=Assumptions!$C250,Div*Assumptions!$B250,Details!AN225*(1+Assumptions!$D250/12)))</f>
        <v>4925.8229011985341</v>
      </c>
      <c r="AP225" s="573">
        <f>IF(AP$2&lt;Assumptions!$C250,0,IF(AP$2=Assumptions!$C250,Div*Assumptions!$B250,Details!AO225*(1+Assumptions!$D250/12)))</f>
        <v>5007.9199495518424</v>
      </c>
      <c r="AQ225" s="573">
        <f>IF(AQ$2&lt;Assumptions!$C250,0,IF(AQ$2=Assumptions!$C250,Div*Assumptions!$B250,Details!AP225*(1+Assumptions!$D250/12)))</f>
        <v>5091.3852820443726</v>
      </c>
      <c r="AR225" s="573">
        <f>IF(AR$2&lt;Assumptions!$C250,0,IF(AR$2=Assumptions!$C250,Div*Assumptions!$B250,Details!AQ225*(1+Assumptions!$D250/12)))</f>
        <v>5176.2417034117789</v>
      </c>
      <c r="AS225" s="573">
        <f>IF(AS$2&lt;Assumptions!$C250,0,IF(AS$2=Assumptions!$C250,Div*Assumptions!$B250,Details!AR225*(1+Assumptions!$D250/12)))</f>
        <v>5262.5123984686415</v>
      </c>
      <c r="AT225" s="573">
        <f>IF(AT$2&lt;Assumptions!$C250,0,IF(AT$2=Assumptions!$C250,Div*Assumptions!$B250,Details!AS225*(1+Assumptions!$D250/12)))</f>
        <v>5350.2209384431189</v>
      </c>
      <c r="AU225" s="573">
        <f>IF(AU$2&lt;Assumptions!$C250,0,IF(AU$2=Assumptions!$C250,Div*Assumptions!$B250,Details!AT225*(1+Assumptions!$D250/12)))</f>
        <v>5439.391287417171</v>
      </c>
      <c r="AV225" s="573">
        <f>IF(AV$2&lt;Assumptions!$C250,0,IF(AV$2=Assumptions!$C250,Div*Assumptions!$B250,Details!AU225*(1+Assumptions!$D250/12)))</f>
        <v>5530.0478088741238</v>
      </c>
      <c r="AW225" s="573">
        <f>IF(AW$2&lt;Assumptions!$C250,0,IF(AW$2=Assumptions!$C250,Div*Assumptions!$B250,Details!AV225*(1+Assumptions!$D250/12)))</f>
        <v>5622.215272355359</v>
      </c>
      <c r="AX225" s="573">
        <f>IF(AX$2&lt;Assumptions!$C250,0,IF(AX$2=Assumptions!$C250,Div*Assumptions!$B250,Details!AW225*(1+Assumptions!$D250/12)))</f>
        <v>5715.9188602279482</v>
      </c>
      <c r="AY225" s="573">
        <f>IF(AY$2&lt;Assumptions!$C250,0,IF(AY$2=Assumptions!$C250,Div*Assumptions!$B250,Details!AX225*(1+Assumptions!$D250/12)))</f>
        <v>5811.18417456508</v>
      </c>
      <c r="AZ225" s="573">
        <f>IF(AZ$2&lt;Assumptions!$C250,0,IF(AZ$2=Assumptions!$C250,Div*Assumptions!$B250,Details!AY225*(1+Assumptions!$D250/12)))</f>
        <v>5908.0372441411646</v>
      </c>
      <c r="BA225" s="573">
        <f>IF(BA$2&lt;Assumptions!$C250,0,IF(BA$2=Assumptions!$C250,Div*Assumptions!$B250,Details!AZ225*(1+Assumptions!$D250/12)))</f>
        <v>6006.5045315435173</v>
      </c>
      <c r="BB225" s="573">
        <f>IF(BB$2&lt;Assumptions!$C250,0,IF(BB$2=Assumptions!$C250,Div*Assumptions!$B250,Details!BA225*(1+Assumptions!$D250/12)))</f>
        <v>6106.6129404025751</v>
      </c>
      <c r="BC225" s="573">
        <f>IF(BC$2&lt;Assumptions!$C250,0,IF(BC$2=Assumptions!$C250,Div*Assumptions!$B250,Details!BB225*(1+Assumptions!$D250/12)))</f>
        <v>6208.389822742618</v>
      </c>
      <c r="BD225" s="573">
        <f>IF(BD$2&lt;Assumptions!$C250,0,IF(BD$2=Assumptions!$C250,Div*Assumptions!$B250,Details!BC225*(1+Assumptions!$D250/12)))</f>
        <v>6311.8629864549948</v>
      </c>
      <c r="BE225" s="573">
        <f>IF(BE$2&lt;Assumptions!$C250,0,IF(BE$2=Assumptions!$C250,Div*Assumptions!$B250,Details!BD225*(1+Assumptions!$D250/12)))</f>
        <v>6417.0607028959112</v>
      </c>
      <c r="BF225" s="573">
        <f>IF(BF$2&lt;Assumptions!$C250,0,IF(BF$2=Assumptions!$C250,Div*Assumptions!$B250,Details!BE225*(1+Assumptions!$D250/12)))</f>
        <v>6524.0117146108423</v>
      </c>
      <c r="BG225" s="573">
        <f>IF(BG$2&lt;Assumptions!$C250,0,IF(BG$2=Assumptions!$C250,Div*Assumptions!$B250,Details!BF225*(1+Assumptions!$D250/12)))</f>
        <v>6632.7452431876891</v>
      </c>
      <c r="BH225" s="573">
        <f>IF(BH$2&lt;Assumptions!$C250,0,IF(BH$2=Assumptions!$C250,Div*Assumptions!$B250,Details!BG225*(1+Assumptions!$D250/12)))</f>
        <v>6743.290997240817</v>
      </c>
      <c r="BI225" s="573">
        <f>IF(BI$2&lt;Assumptions!$C250,0,IF(BI$2=Assumptions!$C250,Div*Assumptions!$B250,Details!BH225*(1+Assumptions!$D250/12)))</f>
        <v>6855.6791805281637</v>
      </c>
      <c r="BJ225" s="573">
        <f>IF(BJ$2&lt;Assumptions!$C250,0,IF(BJ$2=Assumptions!$C250,Div*Assumptions!$B250,Details!BI225*(1+Assumptions!$D250/12)))</f>
        <v>6969.9405002036328</v>
      </c>
      <c r="BK225" s="573">
        <f>IF(BK$2&lt;Assumptions!$C250,0,IF(BK$2=Assumptions!$C250,Div*Assumptions!$B250,Details!BJ225*(1+Assumptions!$D250/12)))</f>
        <v>7086.1061752070264</v>
      </c>
      <c r="BL225" s="573">
        <f>IF(BL$2&lt;Assumptions!$C250,0,IF(BL$2=Assumptions!$C250,Div*Assumptions!$B250,Details!BK225*(1+Assumptions!$D250/12)))</f>
        <v>7204.2079447938095</v>
      </c>
      <c r="BM225" s="573">
        <f>IF(BM$2&lt;Assumptions!$C250,0,IF(BM$2=Assumptions!$C250,Div*Assumptions!$B250,Details!BL225*(1+Assumptions!$D250/12)))</f>
        <v>7324.2780772070391</v>
      </c>
      <c r="BN225" s="185"/>
      <c r="BO225" s="573">
        <f t="shared" si="967"/>
        <v>0</v>
      </c>
      <c r="BP225" s="573">
        <f t="shared" si="968"/>
        <v>3000</v>
      </c>
      <c r="BQ225" s="573">
        <f t="shared" si="969"/>
        <v>9303.3472222222208</v>
      </c>
      <c r="BR225" s="573">
        <f t="shared" si="970"/>
        <v>9776.3104437371367</v>
      </c>
      <c r="BS225" s="573">
        <f t="shared" si="971"/>
        <v>10273.318151990272</v>
      </c>
      <c r="BT225" s="573">
        <f t="shared" si="972"/>
        <v>10795.592719707887</v>
      </c>
      <c r="BU225" s="573">
        <f t="shared" si="973"/>
        <v>11344.418662555629</v>
      </c>
      <c r="BV225" s="573">
        <f t="shared" si="974"/>
        <v>11921.145798358973</v>
      </c>
      <c r="BW225" s="573">
        <f t="shared" si="975"/>
        <v>12527.192566932026</v>
      </c>
      <c r="BX225" s="573">
        <f t="shared" si="976"/>
        <v>13164.049518679618</v>
      </c>
      <c r="BY225" s="573">
        <f t="shared" si="977"/>
        <v>13833.28298055286</v>
      </c>
      <c r="BZ225" s="573">
        <f t="shared" si="978"/>
        <v>14536.53890837439</v>
      </c>
      <c r="CA225" s="573">
        <f t="shared" si="979"/>
        <v>15275.546935007995</v>
      </c>
      <c r="CB225" s="573">
        <f t="shared" si="980"/>
        <v>16052.124624328932</v>
      </c>
      <c r="CC225" s="573">
        <f t="shared" si="981"/>
        <v>16868.181941457431</v>
      </c>
      <c r="CD225" s="573">
        <f t="shared" si="982"/>
        <v>17725.725950249762</v>
      </c>
      <c r="CE225" s="573">
        <f t="shared" si="983"/>
        <v>18626.865749600187</v>
      </c>
      <c r="CF225" s="573">
        <f t="shared" si="984"/>
        <v>19573.817660694443</v>
      </c>
      <c r="CG225" s="573">
        <f t="shared" si="985"/>
        <v>20568.910677972613</v>
      </c>
      <c r="CH225" s="573">
        <f t="shared" si="986"/>
        <v>21614.592197207876</v>
      </c>
      <c r="CI225" s="218"/>
      <c r="CJ225" s="217">
        <f t="shared" si="987"/>
        <v>22079.657665959356</v>
      </c>
      <c r="CK225" s="217">
        <f t="shared" si="988"/>
        <v>44334.475332612761</v>
      </c>
      <c r="CL225" s="217">
        <f t="shared" si="989"/>
        <v>54061.063974538891</v>
      </c>
      <c r="CM225" s="217">
        <f t="shared" si="990"/>
        <v>65921.579451044119</v>
      </c>
      <c r="CN225" s="217">
        <f t="shared" si="991"/>
        <v>80384.186285475123</v>
      </c>
      <c r="CO225" s="177"/>
      <c r="CP225" s="124"/>
      <c r="CQ225" s="119"/>
      <c r="CR225" s="186">
        <f>SUM(F225:BM225)</f>
        <v>266780.96270963026</v>
      </c>
      <c r="CS225" s="186">
        <f>SUM(BO225:CH225)</f>
        <v>266780.96270963026</v>
      </c>
      <c r="CT225" s="186">
        <f>SUM(CJ225:CN225)</f>
        <v>266780.96270963026</v>
      </c>
      <c r="CU225" s="186">
        <f t="shared" ref="CU225:CV237" si="1005">CR225-CS225</f>
        <v>0</v>
      </c>
      <c r="CV225" s="186">
        <f t="shared" si="1005"/>
        <v>0</v>
      </c>
      <c r="CW225" s="119"/>
      <c r="CX225" s="217">
        <f t="shared" ref="CX225:DA234" si="1006">IF(BO225="","",BO225)</f>
        <v>0</v>
      </c>
      <c r="CY225" s="217">
        <f t="shared" si="1006"/>
        <v>3000</v>
      </c>
      <c r="CZ225" s="217">
        <f t="shared" si="1006"/>
        <v>9303.3472222222208</v>
      </c>
      <c r="DA225" s="217">
        <f t="shared" si="1006"/>
        <v>9776.3104437371367</v>
      </c>
      <c r="DB225" s="219">
        <f>IF(CJ225="","",CJ225)</f>
        <v>22079.657665959356</v>
      </c>
      <c r="DC225" s="217">
        <f t="shared" ref="DC225:DF234" si="1007">IF(BS225="","",BS225)</f>
        <v>10273.318151990272</v>
      </c>
      <c r="DD225" s="217">
        <f t="shared" si="1007"/>
        <v>10795.592719707887</v>
      </c>
      <c r="DE225" s="217">
        <f t="shared" si="1007"/>
        <v>11344.418662555629</v>
      </c>
      <c r="DF225" s="217">
        <f t="shared" si="1007"/>
        <v>11921.145798358973</v>
      </c>
      <c r="DG225" s="219">
        <f t="shared" ref="DG225:DJ234" si="1008">IF(CK225="","",CK225)</f>
        <v>44334.475332612761</v>
      </c>
      <c r="DH225" s="219">
        <f t="shared" si="1008"/>
        <v>54061.063974538891</v>
      </c>
      <c r="DI225" s="219">
        <f t="shared" si="1008"/>
        <v>65921.579451044119</v>
      </c>
      <c r="DJ225" s="219">
        <f t="shared" si="1008"/>
        <v>80384.186285475123</v>
      </c>
    </row>
    <row r="226" spans="1:114" s="7" customFormat="1" x14ac:dyDescent="0.2">
      <c r="A226" s="325" t="str">
        <f>+Assumptions!A251</f>
        <v>Viral Marketing Campaign</v>
      </c>
      <c r="B226" s="119"/>
      <c r="C226" s="119"/>
      <c r="D226" s="119"/>
      <c r="E226" s="119"/>
      <c r="F226" s="573">
        <f>IF(F$2&lt;Assumptions!$C251,0,IF(F$2=Assumptions!$C251,Div*Assumptions!$B251,Details!E226*(1+Assumptions!$D251/12)))</f>
        <v>0</v>
      </c>
      <c r="G226" s="573">
        <f>IF(G$2&lt;Assumptions!$C251,0,IF(G$2=Assumptions!$C251,Div*Assumptions!$B251,Details!F226*(1+Assumptions!$D251/12)))</f>
        <v>0</v>
      </c>
      <c r="H226" s="573">
        <f>IF(H$2&lt;Assumptions!$C251,0,IF(H$2=Assumptions!$C251,Div*Assumptions!$B251,Details!G226*(1+Assumptions!$D251/12)))</f>
        <v>0</v>
      </c>
      <c r="I226" s="573">
        <f>IF(I$2&lt;Assumptions!$C251,0,IF(I$2=Assumptions!$C251,Div*Assumptions!$B251,Details!H226*(1+Assumptions!$D251/12)))</f>
        <v>0</v>
      </c>
      <c r="J226" s="573">
        <f>IF(J$2&lt;Assumptions!$C251,0,IF(J$2=Assumptions!$C251,Div*Assumptions!$B251,Details!I226*(1+Assumptions!$D251/12)))</f>
        <v>0</v>
      </c>
      <c r="K226" s="573">
        <f>IF(K$2&lt;Assumptions!$C251,0,IF(K$2=Assumptions!$C251,Div*Assumptions!$B251,Details!J226*(1+Assumptions!$D251/12)))</f>
        <v>5000</v>
      </c>
      <c r="L226" s="573">
        <f>IF(L$2&lt;Assumptions!$C251,0,IF(L$2=Assumptions!$C251,Div*Assumptions!$B251,Details!K226*(1+Assumptions!$D251/12)))</f>
        <v>5125</v>
      </c>
      <c r="M226" s="573">
        <f>IF(M$2&lt;Assumptions!$C251,0,IF(M$2=Assumptions!$C251,Div*Assumptions!$B251,Details!L226*(1+Assumptions!$D251/12)))</f>
        <v>5253.1249999999991</v>
      </c>
      <c r="N226" s="573">
        <f>IF(N$2&lt;Assumptions!$C251,0,IF(N$2=Assumptions!$C251,Div*Assumptions!$B251,Details!M226*(1+Assumptions!$D251/12)))</f>
        <v>5384.4531249999982</v>
      </c>
      <c r="O226" s="573">
        <f>IF(O$2&lt;Assumptions!$C251,0,IF(O$2=Assumptions!$C251,Div*Assumptions!$B251,Details!N226*(1+Assumptions!$D251/12)))</f>
        <v>5519.0644531249973</v>
      </c>
      <c r="P226" s="573">
        <f>IF(P$2&lt;Assumptions!$C251,0,IF(P$2=Assumptions!$C251,Div*Assumptions!$B251,Details!O226*(1+Assumptions!$D251/12)))</f>
        <v>5657.0410644531221</v>
      </c>
      <c r="Q226" s="573">
        <f>IF(Q$2&lt;Assumptions!$C251,0,IF(Q$2=Assumptions!$C251,Div*Assumptions!$B251,Details!P226*(1+Assumptions!$D251/12)))</f>
        <v>5798.46709106445</v>
      </c>
      <c r="R226" s="573">
        <f>IF(R$2&lt;Assumptions!$C251,0,IF(R$2=Assumptions!$C251,Div*Assumptions!$B251,Details!Q226*(1+Assumptions!$D251/12)))</f>
        <v>5943.4287683410603</v>
      </c>
      <c r="S226" s="573">
        <f>IF(S$2&lt;Assumptions!$C251,0,IF(S$2=Assumptions!$C251,Div*Assumptions!$B251,Details!R226*(1+Assumptions!$D251/12)))</f>
        <v>6092.0144875495862</v>
      </c>
      <c r="T226" s="573">
        <f>IF(T$2&lt;Assumptions!$C251,0,IF(T$2=Assumptions!$C251,Div*Assumptions!$B251,Details!S226*(1+Assumptions!$D251/12)))</f>
        <v>6244.3148497383254</v>
      </c>
      <c r="U226" s="573">
        <f>IF(U$2&lt;Assumptions!$C251,0,IF(U$2=Assumptions!$C251,Div*Assumptions!$B251,Details!T226*(1+Assumptions!$D251/12)))</f>
        <v>6400.4227209817827</v>
      </c>
      <c r="V226" s="573">
        <f>IF(V$2&lt;Assumptions!$C251,0,IF(V$2=Assumptions!$C251,Div*Assumptions!$B251,Details!U226*(1+Assumptions!$D251/12)))</f>
        <v>6560.433289006327</v>
      </c>
      <c r="W226" s="573">
        <f>IF(W$2&lt;Assumptions!$C251,0,IF(W$2=Assumptions!$C251,Div*Assumptions!$B251,Details!V226*(1+Assumptions!$D251/12)))</f>
        <v>6724.4441212314841</v>
      </c>
      <c r="X226" s="573">
        <f>IF(X$2&lt;Assumptions!$C251,0,IF(X$2=Assumptions!$C251,Div*Assumptions!$B251,Details!W226*(1+Assumptions!$D251/12)))</f>
        <v>6892.5552242622707</v>
      </c>
      <c r="Y226" s="573">
        <f>IF(Y$2&lt;Assumptions!$C251,0,IF(Y$2=Assumptions!$C251,Div*Assumptions!$B251,Details!X226*(1+Assumptions!$D251/12)))</f>
        <v>7064.869104868827</v>
      </c>
      <c r="Z226" s="573">
        <f>IF(Z$2&lt;Assumptions!$C251,0,IF(Z$2=Assumptions!$C251,Div*Assumptions!$B251,Details!Y226*(1+Assumptions!$D251/12)))</f>
        <v>7241.4908324905473</v>
      </c>
      <c r="AA226" s="573">
        <f>IF(AA$2&lt;Assumptions!$C251,0,IF(AA$2=Assumptions!$C251,Div*Assumptions!$B251,Details!Z226*(1+Assumptions!$D251/12)))</f>
        <v>7422.5281033028105</v>
      </c>
      <c r="AB226" s="573">
        <f>IF(AB$2&lt;Assumptions!$C251,0,IF(AB$2=Assumptions!$C251,Div*Assumptions!$B251,Details!AA226*(1+Assumptions!$D251/12)))</f>
        <v>7608.0913058853803</v>
      </c>
      <c r="AC226" s="573">
        <f>IF(AC$2&lt;Assumptions!$C251,0,IF(AC$2=Assumptions!$C251,Div*Assumptions!$B251,Details!AB226*(1+Assumptions!$D251/12)))</f>
        <v>7798.2935885325141</v>
      </c>
      <c r="AD226" s="573">
        <f>IF(AD$2&lt;Assumptions!$C251,0,IF(AD$2=Assumptions!$C251,Div*Assumptions!$B251,Details!AC226*(1+Assumptions!$D251/12)))</f>
        <v>7993.2509282458259</v>
      </c>
      <c r="AE226" s="573">
        <f>IF(AE$2&lt;Assumptions!$C251,0,IF(AE$2=Assumptions!$C251,Div*Assumptions!$B251,Details!AD226*(1+Assumptions!$D251/12)))</f>
        <v>8193.0822014519708</v>
      </c>
      <c r="AF226" s="573">
        <f>IF(AF$2&lt;Assumptions!$C251,0,IF(AF$2=Assumptions!$C251,Div*Assumptions!$B251,Details!AE226*(1+Assumptions!$D251/12)))</f>
        <v>8397.9092564882685</v>
      </c>
      <c r="AG226" s="573">
        <f>IF(AG$2&lt;Assumptions!$C251,0,IF(AG$2=Assumptions!$C251,Div*Assumptions!$B251,Details!AF226*(1+Assumptions!$D251/12)))</f>
        <v>8607.8569879004754</v>
      </c>
      <c r="AH226" s="573">
        <f>IF(AH$2&lt;Assumptions!$C251,0,IF(AH$2=Assumptions!$C251,Div*Assumptions!$B251,Details!AG226*(1+Assumptions!$D251/12)))</f>
        <v>8823.0534125979866</v>
      </c>
      <c r="AI226" s="573">
        <f>IF(AI$2&lt;Assumptions!$C251,0,IF(AI$2=Assumptions!$C251,Div*Assumptions!$B251,Details!AH226*(1+Assumptions!$D251/12)))</f>
        <v>9043.6297479129353</v>
      </c>
      <c r="AJ226" s="573">
        <f>IF(AJ$2&lt;Assumptions!$C251,0,IF(AJ$2=Assumptions!$C251,Div*Assumptions!$B251,Details!AI226*(1+Assumptions!$D251/12)))</f>
        <v>9269.7204916107585</v>
      </c>
      <c r="AK226" s="573">
        <f>IF(AK$2&lt;Assumptions!$C251,0,IF(AK$2=Assumptions!$C251,Div*Assumptions!$B251,Details!AJ226*(1+Assumptions!$D251/12)))</f>
        <v>9501.4635039010263</v>
      </c>
      <c r="AL226" s="573">
        <f>IF(AL$2&lt;Assumptions!$C251,0,IF(AL$2=Assumptions!$C251,Div*Assumptions!$B251,Details!AK226*(1+Assumptions!$D251/12)))</f>
        <v>9739.0000914985503</v>
      </c>
      <c r="AM226" s="573">
        <f>IF(AM$2&lt;Assumptions!$C251,0,IF(AM$2=Assumptions!$C251,Div*Assumptions!$B251,Details!AL226*(1+Assumptions!$D251/12)))</f>
        <v>9982.4750937860135</v>
      </c>
      <c r="AN226" s="573">
        <f>IF(AN$2&lt;Assumptions!$C251,0,IF(AN$2=Assumptions!$C251,Div*Assumptions!$B251,Details!AM226*(1+Assumptions!$D251/12)))</f>
        <v>10232.036971130663</v>
      </c>
      <c r="AO226" s="573">
        <f>IF(AO$2&lt;Assumptions!$C251,0,IF(AO$2=Assumptions!$C251,Div*Assumptions!$B251,Details!AN226*(1+Assumptions!$D251/12)))</f>
        <v>10487.837895408929</v>
      </c>
      <c r="AP226" s="573">
        <f>IF(AP$2&lt;Assumptions!$C251,0,IF(AP$2=Assumptions!$C251,Div*Assumptions!$B251,Details!AO226*(1+Assumptions!$D251/12)))</f>
        <v>10750.033842794151</v>
      </c>
      <c r="AQ226" s="573">
        <f>IF(AQ$2&lt;Assumptions!$C251,0,IF(AQ$2=Assumptions!$C251,Div*Assumptions!$B251,Details!AP226*(1+Assumptions!$D251/12)))</f>
        <v>11018.784688864005</v>
      </c>
      <c r="AR226" s="573">
        <f>IF(AR$2&lt;Assumptions!$C251,0,IF(AR$2=Assumptions!$C251,Div*Assumptions!$B251,Details!AQ226*(1+Assumptions!$D251/12)))</f>
        <v>11294.254306085604</v>
      </c>
      <c r="AS226" s="573">
        <f>IF(AS$2&lt;Assumptions!$C251,0,IF(AS$2=Assumptions!$C251,Div*Assumptions!$B251,Details!AR226*(1+Assumptions!$D251/12)))</f>
        <v>11576.610663737743</v>
      </c>
      <c r="AT226" s="573">
        <f>IF(AT$2&lt;Assumptions!$C251,0,IF(AT$2=Assumptions!$C251,Div*Assumptions!$B251,Details!AS226*(1+Assumptions!$D251/12)))</f>
        <v>11866.025930331187</v>
      </c>
      <c r="AU226" s="573">
        <f>IF(AU$2&lt;Assumptions!$C251,0,IF(AU$2=Assumptions!$C251,Div*Assumptions!$B251,Details!AT226*(1+Assumptions!$D251/12)))</f>
        <v>12162.676578589466</v>
      </c>
      <c r="AV226" s="573">
        <f>IF(AV$2&lt;Assumptions!$C251,0,IF(AV$2=Assumptions!$C251,Div*Assumptions!$B251,Details!AU226*(1+Assumptions!$D251/12)))</f>
        <v>12466.743493054202</v>
      </c>
      <c r="AW226" s="573">
        <f>IF(AW$2&lt;Assumptions!$C251,0,IF(AW$2=Assumptions!$C251,Div*Assumptions!$B251,Details!AV226*(1+Assumptions!$D251/12)))</f>
        <v>12778.412080380556</v>
      </c>
      <c r="AX226" s="573">
        <f>IF(AX$2&lt;Assumptions!$C251,0,IF(AX$2=Assumptions!$C251,Div*Assumptions!$B251,Details!AW226*(1+Assumptions!$D251/12)))</f>
        <v>13097.872382390069</v>
      </c>
      <c r="AY226" s="573">
        <f>IF(AY$2&lt;Assumptions!$C251,0,IF(AY$2=Assumptions!$C251,Div*Assumptions!$B251,Details!AX226*(1+Assumptions!$D251/12)))</f>
        <v>13425.31919194982</v>
      </c>
      <c r="AZ226" s="573">
        <f>IF(AZ$2&lt;Assumptions!$C251,0,IF(AZ$2=Assumptions!$C251,Div*Assumptions!$B251,Details!AY226*(1+Assumptions!$D251/12)))</f>
        <v>13760.952171748564</v>
      </c>
      <c r="BA226" s="573">
        <f>IF(BA$2&lt;Assumptions!$C251,0,IF(BA$2=Assumptions!$C251,Div*Assumptions!$B251,Details!AZ226*(1+Assumptions!$D251/12)))</f>
        <v>14104.975976042277</v>
      </c>
      <c r="BB226" s="573">
        <f>IF(BB$2&lt;Assumptions!$C251,0,IF(BB$2=Assumptions!$C251,Div*Assumptions!$B251,Details!BA226*(1+Assumptions!$D251/12)))</f>
        <v>14457.600375443333</v>
      </c>
      <c r="BC226" s="573">
        <f>IF(BC$2&lt;Assumptions!$C251,0,IF(BC$2=Assumptions!$C251,Div*Assumptions!$B251,Details!BB226*(1+Assumptions!$D251/12)))</f>
        <v>14819.040384829415</v>
      </c>
      <c r="BD226" s="573">
        <f>IF(BD$2&lt;Assumptions!$C251,0,IF(BD$2=Assumptions!$C251,Div*Assumptions!$B251,Details!BC226*(1+Assumptions!$D251/12)))</f>
        <v>15189.516394450149</v>
      </c>
      <c r="BE226" s="573">
        <f>IF(BE$2&lt;Assumptions!$C251,0,IF(BE$2=Assumptions!$C251,Div*Assumptions!$B251,Details!BD226*(1+Assumptions!$D251/12)))</f>
        <v>15569.254304311402</v>
      </c>
      <c r="BF226" s="573">
        <f>IF(BF$2&lt;Assumptions!$C251,0,IF(BF$2=Assumptions!$C251,Div*Assumptions!$B251,Details!BE226*(1+Assumptions!$D251/12)))</f>
        <v>15958.485661919185</v>
      </c>
      <c r="BG226" s="573">
        <f>IF(BG$2&lt;Assumptions!$C251,0,IF(BG$2=Assumptions!$C251,Div*Assumptions!$B251,Details!BF226*(1+Assumptions!$D251/12)))</f>
        <v>16357.447803467163</v>
      </c>
      <c r="BH226" s="573">
        <f>IF(BH$2&lt;Assumptions!$C251,0,IF(BH$2=Assumptions!$C251,Div*Assumptions!$B251,Details!BG226*(1+Assumptions!$D251/12)))</f>
        <v>16766.38399855384</v>
      </c>
      <c r="BI226" s="573">
        <f>IF(BI$2&lt;Assumptions!$C251,0,IF(BI$2=Assumptions!$C251,Div*Assumptions!$B251,Details!BH226*(1+Assumptions!$D251/12)))</f>
        <v>17185.543598517685</v>
      </c>
      <c r="BJ226" s="573">
        <f>IF(BJ$2&lt;Assumptions!$C251,0,IF(BJ$2=Assumptions!$C251,Div*Assumptions!$B251,Details!BI226*(1+Assumptions!$D251/12)))</f>
        <v>17615.182188480627</v>
      </c>
      <c r="BK226" s="573">
        <f>IF(BK$2&lt;Assumptions!$C251,0,IF(BK$2=Assumptions!$C251,Div*Assumptions!$B251,Details!BJ226*(1+Assumptions!$D251/12)))</f>
        <v>18055.56174319264</v>
      </c>
      <c r="BL226" s="573">
        <f>IF(BL$2&lt;Assumptions!$C251,0,IF(BL$2=Assumptions!$C251,Div*Assumptions!$B251,Details!BK226*(1+Assumptions!$D251/12)))</f>
        <v>18506.950786772453</v>
      </c>
      <c r="BM226" s="573">
        <f>IF(BM$2&lt;Assumptions!$C251,0,IF(BM$2=Assumptions!$C251,Div*Assumptions!$B251,Details!BL226*(1+Assumptions!$D251/12)))</f>
        <v>18969.624556441762</v>
      </c>
      <c r="BN226" s="185"/>
      <c r="BO226" s="573">
        <f t="shared" si="967"/>
        <v>0</v>
      </c>
      <c r="BP226" s="573">
        <f t="shared" si="968"/>
        <v>5000</v>
      </c>
      <c r="BQ226" s="573">
        <f t="shared" si="969"/>
        <v>15762.578124999998</v>
      </c>
      <c r="BR226" s="573">
        <f t="shared" si="970"/>
        <v>16974.572608642568</v>
      </c>
      <c r="BS226" s="573">
        <f t="shared" si="971"/>
        <v>18279.758105628971</v>
      </c>
      <c r="BT226" s="573">
        <f t="shared" si="972"/>
        <v>19685.300131219596</v>
      </c>
      <c r="BU226" s="573">
        <f t="shared" si="973"/>
        <v>21198.915161621644</v>
      </c>
      <c r="BV226" s="573">
        <f t="shared" si="974"/>
        <v>22828.912997720705</v>
      </c>
      <c r="BW226" s="573">
        <f t="shared" si="975"/>
        <v>24584.242386186066</v>
      </c>
      <c r="BX226" s="573">
        <f t="shared" si="976"/>
        <v>26474.540148411397</v>
      </c>
      <c r="BY226" s="573">
        <f t="shared" si="977"/>
        <v>28510.184087010333</v>
      </c>
      <c r="BZ226" s="573">
        <f t="shared" si="978"/>
        <v>30702.349960325606</v>
      </c>
      <c r="CA226" s="573">
        <f t="shared" si="979"/>
        <v>33063.072837743763</v>
      </c>
      <c r="CB226" s="573">
        <f t="shared" si="980"/>
        <v>35605.313172658396</v>
      </c>
      <c r="CC226" s="573">
        <f t="shared" si="981"/>
        <v>38343.027955824829</v>
      </c>
      <c r="CD226" s="573">
        <f t="shared" si="982"/>
        <v>41291.247339740657</v>
      </c>
      <c r="CE226" s="573">
        <f t="shared" si="983"/>
        <v>44466.157154722896</v>
      </c>
      <c r="CF226" s="573">
        <f t="shared" si="984"/>
        <v>47885.187769697746</v>
      </c>
      <c r="CG226" s="573">
        <f t="shared" si="985"/>
        <v>51567.109785552151</v>
      </c>
      <c r="CH226" s="573">
        <f t="shared" si="986"/>
        <v>55532.137086406859</v>
      </c>
      <c r="CI226" s="218"/>
      <c r="CJ226" s="217">
        <f t="shared" si="987"/>
        <v>37737.150733642571</v>
      </c>
      <c r="CK226" s="217">
        <f t="shared" si="988"/>
        <v>81992.886396190908</v>
      </c>
      <c r="CL226" s="217">
        <f t="shared" si="989"/>
        <v>110271.31658193341</v>
      </c>
      <c r="CM226" s="217">
        <f t="shared" si="990"/>
        <v>148302.66130596766</v>
      </c>
      <c r="CN226" s="217">
        <f t="shared" si="991"/>
        <v>199450.59179637965</v>
      </c>
      <c r="CO226" s="177"/>
      <c r="CP226" s="124"/>
      <c r="CQ226" s="119"/>
      <c r="CR226" s="186">
        <f>SUM(F226:BM226)</f>
        <v>577754.60681411414</v>
      </c>
      <c r="CS226" s="186">
        <f>SUM(BO226:CH226)</f>
        <v>577754.60681411414</v>
      </c>
      <c r="CT226" s="186">
        <f>SUM(CJ226:CN226)</f>
        <v>577754.60681411414</v>
      </c>
      <c r="CU226" s="186">
        <f t="shared" si="1005"/>
        <v>0</v>
      </c>
      <c r="CV226" s="186">
        <f t="shared" si="1005"/>
        <v>0</v>
      </c>
      <c r="CW226" s="119"/>
      <c r="CX226" s="217">
        <f t="shared" si="1006"/>
        <v>0</v>
      </c>
      <c r="CY226" s="217">
        <f t="shared" si="1006"/>
        <v>5000</v>
      </c>
      <c r="CZ226" s="217">
        <f t="shared" si="1006"/>
        <v>15762.578124999998</v>
      </c>
      <c r="DA226" s="217">
        <f t="shared" si="1006"/>
        <v>16974.572608642568</v>
      </c>
      <c r="DB226" s="219">
        <f>IF(CJ226="","",CJ226)</f>
        <v>37737.150733642571</v>
      </c>
      <c r="DC226" s="217">
        <f t="shared" si="1007"/>
        <v>18279.758105628971</v>
      </c>
      <c r="DD226" s="217">
        <f t="shared" si="1007"/>
        <v>19685.300131219596</v>
      </c>
      <c r="DE226" s="217">
        <f t="shared" si="1007"/>
        <v>21198.915161621644</v>
      </c>
      <c r="DF226" s="217">
        <f t="shared" si="1007"/>
        <v>22828.912997720705</v>
      </c>
      <c r="DG226" s="219">
        <f t="shared" si="1008"/>
        <v>81992.886396190908</v>
      </c>
      <c r="DH226" s="219">
        <f t="shared" si="1008"/>
        <v>110271.31658193341</v>
      </c>
      <c r="DI226" s="219">
        <f t="shared" si="1008"/>
        <v>148302.66130596766</v>
      </c>
      <c r="DJ226" s="219">
        <f t="shared" si="1008"/>
        <v>199450.59179637965</v>
      </c>
    </row>
    <row r="227" spans="1:114" s="7" customFormat="1" x14ac:dyDescent="0.2">
      <c r="A227" s="325" t="str">
        <f>+Assumptions!A252</f>
        <v>Search Engine Optimization (SEO) and AdWords</v>
      </c>
      <c r="B227" s="119"/>
      <c r="C227" s="119"/>
      <c r="D227" s="119"/>
      <c r="E227" s="119"/>
      <c r="F227" s="573">
        <f>IF(F$2&lt;Assumptions!$C252,0,IF(F$2=Assumptions!$C252,Div*Assumptions!$B252,Details!E227*(1+Assumptions!$D252/12)))</f>
        <v>0</v>
      </c>
      <c r="G227" s="573">
        <f>IF(G$2&lt;Assumptions!$C252,0,IF(G$2=Assumptions!$C252,Div*Assumptions!$B252,Details!F227*(1+Assumptions!$D252/12)))</f>
        <v>0</v>
      </c>
      <c r="H227" s="573">
        <f>IF(H$2&lt;Assumptions!$C252,0,IF(H$2=Assumptions!$C252,Div*Assumptions!$B252,Details!G227*(1+Assumptions!$D252/12)))</f>
        <v>0</v>
      </c>
      <c r="I227" s="573">
        <f>IF(I$2&lt;Assumptions!$C252,0,IF(I$2=Assumptions!$C252,Div*Assumptions!$B252,Details!H227*(1+Assumptions!$D252/12)))</f>
        <v>0</v>
      </c>
      <c r="J227" s="573">
        <f>IF(J$2&lt;Assumptions!$C252,0,IF(J$2=Assumptions!$C252,Div*Assumptions!$B252,Details!I227*(1+Assumptions!$D252/12)))</f>
        <v>0</v>
      </c>
      <c r="K227" s="573">
        <f>IF(K$2&lt;Assumptions!$C252,0,IF(K$2=Assumptions!$C252,Div*Assumptions!$B252,Details!J227*(1+Assumptions!$D252/12)))</f>
        <v>5000</v>
      </c>
      <c r="L227" s="573">
        <f>IF(L$2&lt;Assumptions!$C252,0,IF(L$2=Assumptions!$C252,Div*Assumptions!$B252,Details!K227*(1+Assumptions!$D252/12)))</f>
        <v>5083.333333333333</v>
      </c>
      <c r="M227" s="573">
        <f>IF(M$2&lt;Assumptions!$C252,0,IF(M$2=Assumptions!$C252,Div*Assumptions!$B252,Details!L227*(1+Assumptions!$D252/12)))</f>
        <v>5168.0555555555547</v>
      </c>
      <c r="N227" s="573">
        <f>IF(N$2&lt;Assumptions!$C252,0,IF(N$2=Assumptions!$C252,Div*Assumptions!$B252,Details!M227*(1+Assumptions!$D252/12)))</f>
        <v>5254.1898148148139</v>
      </c>
      <c r="O227" s="573">
        <f>IF(O$2&lt;Assumptions!$C252,0,IF(O$2=Assumptions!$C252,Div*Assumptions!$B252,Details!N227*(1+Assumptions!$D252/12)))</f>
        <v>5341.7596450617275</v>
      </c>
      <c r="P227" s="573">
        <f>IF(P$2&lt;Assumptions!$C252,0,IF(P$2=Assumptions!$C252,Div*Assumptions!$B252,Details!O227*(1+Assumptions!$D252/12)))</f>
        <v>5430.7889724794222</v>
      </c>
      <c r="Q227" s="573">
        <f>IF(Q$2&lt;Assumptions!$C252,0,IF(Q$2=Assumptions!$C252,Div*Assumptions!$B252,Details!P227*(1+Assumptions!$D252/12)))</f>
        <v>5521.3021220207456</v>
      </c>
      <c r="R227" s="573">
        <f>IF(R$2&lt;Assumptions!$C252,0,IF(R$2=Assumptions!$C252,Div*Assumptions!$B252,Details!Q227*(1+Assumptions!$D252/12)))</f>
        <v>5613.3238240544242</v>
      </c>
      <c r="S227" s="573">
        <f>IF(S$2&lt;Assumptions!$C252,0,IF(S$2=Assumptions!$C252,Div*Assumptions!$B252,Details!R227*(1+Assumptions!$D252/12)))</f>
        <v>5706.8792211219979</v>
      </c>
      <c r="T227" s="573">
        <f>IF(T$2&lt;Assumptions!$C252,0,IF(T$2=Assumptions!$C252,Div*Assumptions!$B252,Details!S227*(1+Assumptions!$D252/12)))</f>
        <v>5801.9938748073646</v>
      </c>
      <c r="U227" s="573">
        <f>IF(U$2&lt;Assumptions!$C252,0,IF(U$2=Assumptions!$C252,Div*Assumptions!$B252,Details!T227*(1+Assumptions!$D252/12)))</f>
        <v>5898.6937727208206</v>
      </c>
      <c r="V227" s="573">
        <f>IF(V$2&lt;Assumptions!$C252,0,IF(V$2=Assumptions!$C252,Div*Assumptions!$B252,Details!U227*(1+Assumptions!$D252/12)))</f>
        <v>5997.0053355995005</v>
      </c>
      <c r="W227" s="573">
        <f>IF(W$2&lt;Assumptions!$C252,0,IF(W$2=Assumptions!$C252,Div*Assumptions!$B252,Details!V227*(1+Assumptions!$D252/12)))</f>
        <v>6096.9554245261588</v>
      </c>
      <c r="X227" s="573">
        <f>IF(X$2&lt;Assumptions!$C252,0,IF(X$2=Assumptions!$C252,Div*Assumptions!$B252,Details!W227*(1+Assumptions!$D252/12)))</f>
        <v>6198.5713482682613</v>
      </c>
      <c r="Y227" s="573">
        <f>IF(Y$2&lt;Assumptions!$C252,0,IF(Y$2=Assumptions!$C252,Div*Assumptions!$B252,Details!X227*(1+Assumptions!$D252/12)))</f>
        <v>6301.8808707393982</v>
      </c>
      <c r="Z227" s="573">
        <f>IF(Z$2&lt;Assumptions!$C252,0,IF(Z$2=Assumptions!$C252,Div*Assumptions!$B252,Details!Y227*(1+Assumptions!$D252/12)))</f>
        <v>6406.9122185850547</v>
      </c>
      <c r="AA227" s="573">
        <f>IF(AA$2&lt;Assumptions!$C252,0,IF(AA$2=Assumptions!$C252,Div*Assumptions!$B252,Details!Z227*(1+Assumptions!$D252/12)))</f>
        <v>6513.6940888948056</v>
      </c>
      <c r="AB227" s="573">
        <f>IF(AB$2&lt;Assumptions!$C252,0,IF(AB$2=Assumptions!$C252,Div*Assumptions!$B252,Details!AA227*(1+Assumptions!$D252/12)))</f>
        <v>6622.2556570430525</v>
      </c>
      <c r="AC227" s="573">
        <f>IF(AC$2&lt;Assumptions!$C252,0,IF(AC$2=Assumptions!$C252,Div*Assumptions!$B252,Details!AB227*(1+Assumptions!$D252/12)))</f>
        <v>6732.6265846604365</v>
      </c>
      <c r="AD227" s="573">
        <f>IF(AD$2&lt;Assumptions!$C252,0,IF(AD$2=Assumptions!$C252,Div*Assumptions!$B252,Details!AC227*(1+Assumptions!$D252/12)))</f>
        <v>6844.83702773811</v>
      </c>
      <c r="AE227" s="573">
        <f>IF(AE$2&lt;Assumptions!$C252,0,IF(AE$2=Assumptions!$C252,Div*Assumptions!$B252,Details!AD227*(1+Assumptions!$D252/12)))</f>
        <v>6958.9176448670778</v>
      </c>
      <c r="AF227" s="573">
        <f>IF(AF$2&lt;Assumptions!$C252,0,IF(AF$2=Assumptions!$C252,Div*Assumptions!$B252,Details!AE227*(1+Assumptions!$D252/12)))</f>
        <v>7074.8996056148617</v>
      </c>
      <c r="AG227" s="573">
        <f>IF(AG$2&lt;Assumptions!$C252,0,IF(AG$2=Assumptions!$C252,Div*Assumptions!$B252,Details!AF227*(1+Assumptions!$D252/12)))</f>
        <v>7192.8145990417752</v>
      </c>
      <c r="AH227" s="573">
        <f>IF(AH$2&lt;Assumptions!$C252,0,IF(AH$2=Assumptions!$C252,Div*Assumptions!$B252,Details!AG227*(1+Assumptions!$D252/12)))</f>
        <v>7312.6948423591375</v>
      </c>
      <c r="AI227" s="573">
        <f>IF(AI$2&lt;Assumptions!$C252,0,IF(AI$2=Assumptions!$C252,Div*Assumptions!$B252,Details!AH227*(1+Assumptions!$D252/12)))</f>
        <v>7434.573089731789</v>
      </c>
      <c r="AJ227" s="573">
        <f>IF(AJ$2&lt;Assumptions!$C252,0,IF(AJ$2=Assumptions!$C252,Div*Assumptions!$B252,Details!AI227*(1+Assumptions!$D252/12)))</f>
        <v>7558.4826412273187</v>
      </c>
      <c r="AK227" s="573">
        <f>IF(AK$2&lt;Assumptions!$C252,0,IF(AK$2=Assumptions!$C252,Div*Assumptions!$B252,Details!AJ227*(1+Assumptions!$D252/12)))</f>
        <v>7684.4573519144406</v>
      </c>
      <c r="AL227" s="573">
        <f>IF(AL$2&lt;Assumptions!$C252,0,IF(AL$2=Assumptions!$C252,Div*Assumptions!$B252,Details!AK227*(1+Assumptions!$D252/12)))</f>
        <v>7812.5316411130143</v>
      </c>
      <c r="AM227" s="573">
        <f>IF(AM$2&lt;Assumptions!$C252,0,IF(AM$2=Assumptions!$C252,Div*Assumptions!$B252,Details!AL227*(1+Assumptions!$D252/12)))</f>
        <v>7942.740501798231</v>
      </c>
      <c r="AN227" s="573">
        <f>IF(AN$2&lt;Assumptions!$C252,0,IF(AN$2=Assumptions!$C252,Div*Assumptions!$B252,Details!AM227*(1+Assumptions!$D252/12)))</f>
        <v>8075.119510161534</v>
      </c>
      <c r="AO227" s="573">
        <f>IF(AO$2&lt;Assumptions!$C252,0,IF(AO$2=Assumptions!$C252,Div*Assumptions!$B252,Details!AN227*(1+Assumptions!$D252/12)))</f>
        <v>8209.7048353308928</v>
      </c>
      <c r="AP227" s="573">
        <f>IF(AP$2&lt;Assumptions!$C252,0,IF(AP$2=Assumptions!$C252,Div*Assumptions!$B252,Details!AO227*(1+Assumptions!$D252/12)))</f>
        <v>8346.5332492530742</v>
      </c>
      <c r="AQ227" s="573">
        <f>IF(AQ$2&lt;Assumptions!$C252,0,IF(AQ$2=Assumptions!$C252,Div*Assumptions!$B252,Details!AP227*(1+Assumptions!$D252/12)))</f>
        <v>8485.6421367406256</v>
      </c>
      <c r="AR227" s="573">
        <f>IF(AR$2&lt;Assumptions!$C252,0,IF(AR$2=Assumptions!$C252,Div*Assumptions!$B252,Details!AQ227*(1+Assumptions!$D252/12)))</f>
        <v>8627.0695056863024</v>
      </c>
      <c r="AS227" s="573">
        <f>IF(AS$2&lt;Assumptions!$C252,0,IF(AS$2=Assumptions!$C252,Div*Assumptions!$B252,Details!AR227*(1+Assumptions!$D252/12)))</f>
        <v>8770.8539974477408</v>
      </c>
      <c r="AT227" s="573">
        <f>IF(AT$2&lt;Assumptions!$C252,0,IF(AT$2=Assumptions!$C252,Div*Assumptions!$B252,Details!AS227*(1+Assumptions!$D252/12)))</f>
        <v>8917.0348974052031</v>
      </c>
      <c r="AU227" s="573">
        <f>IF(AU$2&lt;Assumptions!$C252,0,IF(AU$2=Assumptions!$C252,Div*Assumptions!$B252,Details!AT227*(1+Assumptions!$D252/12)))</f>
        <v>9065.6521456952887</v>
      </c>
      <c r="AV227" s="573">
        <f>IF(AV$2&lt;Assumptions!$C252,0,IF(AV$2=Assumptions!$C252,Div*Assumptions!$B252,Details!AU227*(1+Assumptions!$D252/12)))</f>
        <v>9216.7463481235427</v>
      </c>
      <c r="AW227" s="573">
        <f>IF(AW$2&lt;Assumptions!$C252,0,IF(AW$2=Assumptions!$C252,Div*Assumptions!$B252,Details!AV227*(1+Assumptions!$D252/12)))</f>
        <v>9370.3587872589342</v>
      </c>
      <c r="AX227" s="573">
        <f>IF(AX$2&lt;Assumptions!$C252,0,IF(AX$2=Assumptions!$C252,Div*Assumptions!$B252,Details!AW227*(1+Assumptions!$D252/12)))</f>
        <v>9526.5314337132495</v>
      </c>
      <c r="AY227" s="573">
        <f>IF(AY$2&lt;Assumptions!$C252,0,IF(AY$2=Assumptions!$C252,Div*Assumptions!$B252,Details!AX227*(1+Assumptions!$D252/12)))</f>
        <v>9685.306957608469</v>
      </c>
      <c r="AZ227" s="573">
        <f>IF(AZ$2&lt;Assumptions!$C252,0,IF(AZ$2=Assumptions!$C252,Div*Assumptions!$B252,Details!AY227*(1+Assumptions!$D252/12)))</f>
        <v>9846.7287402352758</v>
      </c>
      <c r="BA227" s="573">
        <f>IF(BA$2&lt;Assumptions!$C252,0,IF(BA$2=Assumptions!$C252,Div*Assumptions!$B252,Details!AZ227*(1+Assumptions!$D252/12)))</f>
        <v>10010.840885905864</v>
      </c>
      <c r="BB227" s="573">
        <f>IF(BB$2&lt;Assumptions!$C252,0,IF(BB$2=Assumptions!$C252,Div*Assumptions!$B252,Details!BA227*(1+Assumptions!$D252/12)))</f>
        <v>10177.688234004294</v>
      </c>
      <c r="BC227" s="573">
        <f>IF(BC$2&lt;Assumptions!$C252,0,IF(BC$2=Assumptions!$C252,Div*Assumptions!$B252,Details!BB227*(1+Assumptions!$D252/12)))</f>
        <v>10347.316371237699</v>
      </c>
      <c r="BD227" s="573">
        <f>IF(BD$2&lt;Assumptions!$C252,0,IF(BD$2=Assumptions!$C252,Div*Assumptions!$B252,Details!BC227*(1+Assumptions!$D252/12)))</f>
        <v>10519.771644091659</v>
      </c>
      <c r="BE227" s="573">
        <f>IF(BE$2&lt;Assumptions!$C252,0,IF(BE$2=Assumptions!$C252,Div*Assumptions!$B252,Details!BD227*(1+Assumptions!$D252/12)))</f>
        <v>10695.101171493186</v>
      </c>
      <c r="BF227" s="573">
        <f>IF(BF$2&lt;Assumptions!$C252,0,IF(BF$2=Assumptions!$C252,Div*Assumptions!$B252,Details!BE227*(1+Assumptions!$D252/12)))</f>
        <v>10873.352857684738</v>
      </c>
      <c r="BG227" s="573">
        <f>IF(BG$2&lt;Assumptions!$C252,0,IF(BG$2=Assumptions!$C252,Div*Assumptions!$B252,Details!BF227*(1+Assumptions!$D252/12)))</f>
        <v>11054.575405312817</v>
      </c>
      <c r="BH227" s="573">
        <f>IF(BH$2&lt;Assumptions!$C252,0,IF(BH$2=Assumptions!$C252,Div*Assumptions!$B252,Details!BG227*(1+Assumptions!$D252/12)))</f>
        <v>11238.818328734696</v>
      </c>
      <c r="BI227" s="573">
        <f>IF(BI$2&lt;Assumptions!$C252,0,IF(BI$2=Assumptions!$C252,Div*Assumptions!$B252,Details!BH227*(1+Assumptions!$D252/12)))</f>
        <v>11426.13196754694</v>
      </c>
      <c r="BJ227" s="573">
        <f>IF(BJ$2&lt;Assumptions!$C252,0,IF(BJ$2=Assumptions!$C252,Div*Assumptions!$B252,Details!BI227*(1+Assumptions!$D252/12)))</f>
        <v>11616.567500339388</v>
      </c>
      <c r="BK227" s="573">
        <f>IF(BK$2&lt;Assumptions!$C252,0,IF(BK$2=Assumptions!$C252,Div*Assumptions!$B252,Details!BJ227*(1+Assumptions!$D252/12)))</f>
        <v>11810.176958678378</v>
      </c>
      <c r="BL227" s="573">
        <f>IF(BL$2&lt;Assumptions!$C252,0,IF(BL$2=Assumptions!$C252,Div*Assumptions!$B252,Details!BK227*(1+Assumptions!$D252/12)))</f>
        <v>12007.013241323017</v>
      </c>
      <c r="BM227" s="573">
        <f>IF(BM$2&lt;Assumptions!$C252,0,IF(BM$2=Assumptions!$C252,Div*Assumptions!$B252,Details!BL227*(1+Assumptions!$D252/12)))</f>
        <v>12207.1301286784</v>
      </c>
      <c r="BN227" s="185"/>
      <c r="BO227" s="573">
        <f t="shared" ref="BO227:BO230" si="1009">SUM(F227:H227)</f>
        <v>0</v>
      </c>
      <c r="BP227" s="573">
        <f t="shared" ref="BP227:BP230" si="1010">SUM(I227:K227)</f>
        <v>5000</v>
      </c>
      <c r="BQ227" s="573">
        <f t="shared" ref="BQ227:BQ230" si="1011">SUM(L227:N227)</f>
        <v>15505.578703703701</v>
      </c>
      <c r="BR227" s="573">
        <f t="shared" ref="BR227:BR230" si="1012">SUM(O227:Q227)</f>
        <v>16293.850739561894</v>
      </c>
      <c r="BS227" s="573">
        <f t="shared" ref="BS227:BS230" si="1013">SUM(R227:T227)</f>
        <v>17122.196919983788</v>
      </c>
      <c r="BT227" s="573">
        <f t="shared" ref="BT227:BT230" si="1014">SUM(U227:W227)</f>
        <v>17992.654532846478</v>
      </c>
      <c r="BU227" s="573">
        <f t="shared" ref="BU227:BU230" si="1015">SUM(X227:Z227)</f>
        <v>18907.364437592714</v>
      </c>
      <c r="BV227" s="573">
        <f t="shared" ref="BV227:BV230" si="1016">SUM(AA227:AC227)</f>
        <v>19868.576330598295</v>
      </c>
      <c r="BW227" s="573">
        <f t="shared" ref="BW227:BW230" si="1017">SUM(AD227:AF227)</f>
        <v>20878.654278220049</v>
      </c>
      <c r="BX227" s="573">
        <f t="shared" ref="BX227:BX230" si="1018">SUM(AG227:AI227)</f>
        <v>21940.082531132703</v>
      </c>
      <c r="BY227" s="573">
        <f t="shared" ref="BY227:BY230" si="1019">SUM(AJ227:AL227)</f>
        <v>23055.471634254773</v>
      </c>
      <c r="BZ227" s="573">
        <f t="shared" ref="BZ227:BZ230" si="1020">SUM(AM227:AO227)</f>
        <v>24227.564847290658</v>
      </c>
      <c r="CA227" s="573">
        <f t="shared" ref="CA227:CA230" si="1021">SUM(AP227:AR227)</f>
        <v>25459.244891680006</v>
      </c>
      <c r="CB227" s="573">
        <f t="shared" ref="CB227:CB230" si="1022">SUM(AS227:AU227)</f>
        <v>26753.541040548233</v>
      </c>
      <c r="CC227" s="573">
        <f t="shared" ref="CC227:CC230" si="1023">SUM(AV227:AX227)</f>
        <v>28113.636569095725</v>
      </c>
      <c r="CD227" s="573">
        <f t="shared" ref="CD227:CD230" si="1024">SUM(AY227:BA227)</f>
        <v>29542.87658374961</v>
      </c>
      <c r="CE227" s="573">
        <f t="shared" ref="CE227:CE230" si="1025">SUM(BB227:BD227)</f>
        <v>31044.776249333652</v>
      </c>
      <c r="CF227" s="573">
        <f t="shared" ref="CF227:CF230" si="1026">SUM(BE227:BG227)</f>
        <v>32623.029434490745</v>
      </c>
      <c r="CG227" s="573">
        <f t="shared" ref="CG227:CG230" si="1027">SUM(BH227:BJ227)</f>
        <v>34281.517796621025</v>
      </c>
      <c r="CH227" s="573">
        <f t="shared" ref="CH227:CH230" si="1028">SUM(BK227:BM227)</f>
        <v>36024.320328679794</v>
      </c>
      <c r="CI227" s="218"/>
      <c r="CJ227" s="217">
        <f t="shared" ref="CJ227:CJ230" si="1029">SUM(BO227:BR227)</f>
        <v>36799.429443265595</v>
      </c>
      <c r="CK227" s="217">
        <f t="shared" ref="CK227:CK230" si="1030">SUM(BS227:BV227)</f>
        <v>73890.792221021271</v>
      </c>
      <c r="CL227" s="217">
        <f t="shared" ref="CL227:CL230" si="1031">SUM(BW227:BZ227)</f>
        <v>90101.773290898185</v>
      </c>
      <c r="CM227" s="217">
        <f t="shared" ref="CM227:CM230" si="1032">SUM(CA227:CD227)</f>
        <v>109869.29908507358</v>
      </c>
      <c r="CN227" s="217">
        <f t="shared" ref="CN227:CN230" si="1033">SUM(CE227:CH227)</f>
        <v>133973.64380912523</v>
      </c>
      <c r="CO227" s="177"/>
      <c r="CP227" s="124"/>
      <c r="CQ227" s="119"/>
      <c r="CR227" s="186">
        <f t="shared" ref="CR227:CR230" si="1034">SUM(F227:BM227)</f>
        <v>444634.93784938374</v>
      </c>
      <c r="CS227" s="186">
        <f t="shared" ref="CS227:CS230" si="1035">SUM(BO227:CH227)</f>
        <v>444634.9378493838</v>
      </c>
      <c r="CT227" s="186">
        <f t="shared" ref="CT227:CT230" si="1036">SUM(CJ227:CN227)</f>
        <v>444634.93784938386</v>
      </c>
      <c r="CU227" s="186">
        <f t="shared" ref="CU227:CU230" si="1037">CR227-CS227</f>
        <v>0</v>
      </c>
      <c r="CV227" s="186">
        <f t="shared" ref="CV227:CV230" si="1038">CS227-CT227</f>
        <v>0</v>
      </c>
      <c r="CW227" s="119"/>
      <c r="CX227" s="217">
        <f t="shared" ref="CX227:CX230" si="1039">IF(BO227="","",BO227)</f>
        <v>0</v>
      </c>
      <c r="CY227" s="217">
        <f t="shared" ref="CY227:CY230" si="1040">IF(BP227="","",BP227)</f>
        <v>5000</v>
      </c>
      <c r="CZ227" s="217">
        <f t="shared" ref="CZ227:CZ230" si="1041">IF(BQ227="","",BQ227)</f>
        <v>15505.578703703701</v>
      </c>
      <c r="DA227" s="217">
        <f t="shared" ref="DA227:DA230" si="1042">IF(BR227="","",BR227)</f>
        <v>16293.850739561894</v>
      </c>
      <c r="DB227" s="219">
        <f t="shared" ref="DB227:DB230" si="1043">IF(CJ227="","",CJ227)</f>
        <v>36799.429443265595</v>
      </c>
      <c r="DC227" s="217">
        <f t="shared" ref="DC227:DC230" si="1044">IF(BS227="","",BS227)</f>
        <v>17122.196919983788</v>
      </c>
      <c r="DD227" s="217">
        <f t="shared" ref="DD227:DD230" si="1045">IF(BT227="","",BT227)</f>
        <v>17992.654532846478</v>
      </c>
      <c r="DE227" s="217">
        <f t="shared" ref="DE227:DE230" si="1046">IF(BU227="","",BU227)</f>
        <v>18907.364437592714</v>
      </c>
      <c r="DF227" s="217">
        <f t="shared" ref="DF227:DF230" si="1047">IF(BV227="","",BV227)</f>
        <v>19868.576330598295</v>
      </c>
      <c r="DG227" s="219">
        <f t="shared" ref="DG227:DG230" si="1048">IF(CK227="","",CK227)</f>
        <v>73890.792221021271</v>
      </c>
      <c r="DH227" s="219">
        <f t="shared" ref="DH227:DH230" si="1049">IF(CL227="","",CL227)</f>
        <v>90101.773290898185</v>
      </c>
      <c r="DI227" s="219">
        <f t="shared" ref="DI227:DI230" si="1050">IF(CM227="","",CM227)</f>
        <v>109869.29908507358</v>
      </c>
      <c r="DJ227" s="219">
        <f t="shared" ref="DJ227:DJ230" si="1051">IF(CN227="","",CN227)</f>
        <v>133973.64380912523</v>
      </c>
    </row>
    <row r="228" spans="1:114" s="7" customFormat="1" x14ac:dyDescent="0.2">
      <c r="A228" s="325" t="str">
        <f>+Assumptions!A253</f>
        <v>Social Networking Campaign</v>
      </c>
      <c r="B228" s="119"/>
      <c r="C228" s="119"/>
      <c r="D228" s="119"/>
      <c r="E228" s="119"/>
      <c r="F228" s="573">
        <f>IF(F$2&lt;Assumptions!$C253,0,IF(F$2=Assumptions!$C253,Div*Assumptions!$B253,Details!E228*(1+Assumptions!$D253/12)))</f>
        <v>0</v>
      </c>
      <c r="G228" s="573">
        <f>IF(G$2&lt;Assumptions!$C253,0,IF(G$2=Assumptions!$C253,Div*Assumptions!$B253,Details!F228*(1+Assumptions!$D253/12)))</f>
        <v>0</v>
      </c>
      <c r="H228" s="573">
        <f>IF(H$2&lt;Assumptions!$C253,0,IF(H$2=Assumptions!$C253,Div*Assumptions!$B253,Details!G228*(1+Assumptions!$D253/12)))</f>
        <v>0</v>
      </c>
      <c r="I228" s="573">
        <f>IF(I$2&lt;Assumptions!$C253,0,IF(I$2=Assumptions!$C253,Div*Assumptions!$B253,Details!H228*(1+Assumptions!$D253/12)))</f>
        <v>0</v>
      </c>
      <c r="J228" s="573">
        <f>IF(J$2&lt;Assumptions!$C253,0,IF(J$2=Assumptions!$C253,Div*Assumptions!$B253,Details!I228*(1+Assumptions!$D253/12)))</f>
        <v>0</v>
      </c>
      <c r="K228" s="573">
        <f>IF(K$2&lt;Assumptions!$C253,0,IF(K$2=Assumptions!$C253,Div*Assumptions!$B253,Details!J228*(1+Assumptions!$D253/12)))</f>
        <v>5000</v>
      </c>
      <c r="L228" s="573">
        <f>IF(L$2&lt;Assumptions!$C253,0,IF(L$2=Assumptions!$C253,Div*Assumptions!$B253,Details!K228*(1+Assumptions!$D253/12)))</f>
        <v>5083.333333333333</v>
      </c>
      <c r="M228" s="573">
        <f>IF(M$2&lt;Assumptions!$C253,0,IF(M$2=Assumptions!$C253,Div*Assumptions!$B253,Details!L228*(1+Assumptions!$D253/12)))</f>
        <v>5168.0555555555547</v>
      </c>
      <c r="N228" s="573">
        <f>IF(N$2&lt;Assumptions!$C253,0,IF(N$2=Assumptions!$C253,Div*Assumptions!$B253,Details!M228*(1+Assumptions!$D253/12)))</f>
        <v>5254.1898148148139</v>
      </c>
      <c r="O228" s="573">
        <f>IF(O$2&lt;Assumptions!$C253,0,IF(O$2=Assumptions!$C253,Div*Assumptions!$B253,Details!N228*(1+Assumptions!$D253/12)))</f>
        <v>5341.7596450617275</v>
      </c>
      <c r="P228" s="573">
        <f>IF(P$2&lt;Assumptions!$C253,0,IF(P$2=Assumptions!$C253,Div*Assumptions!$B253,Details!O228*(1+Assumptions!$D253/12)))</f>
        <v>5430.7889724794222</v>
      </c>
      <c r="Q228" s="573">
        <f>IF(Q$2&lt;Assumptions!$C253,0,IF(Q$2=Assumptions!$C253,Div*Assumptions!$B253,Details!P228*(1+Assumptions!$D253/12)))</f>
        <v>5521.3021220207456</v>
      </c>
      <c r="R228" s="573">
        <f>IF(R$2&lt;Assumptions!$C253,0,IF(R$2=Assumptions!$C253,Div*Assumptions!$B253,Details!Q228*(1+Assumptions!$D253/12)))</f>
        <v>5613.3238240544242</v>
      </c>
      <c r="S228" s="573">
        <f>IF(S$2&lt;Assumptions!$C253,0,IF(S$2=Assumptions!$C253,Div*Assumptions!$B253,Details!R228*(1+Assumptions!$D253/12)))</f>
        <v>5706.8792211219979</v>
      </c>
      <c r="T228" s="573">
        <f>IF(T$2&lt;Assumptions!$C253,0,IF(T$2=Assumptions!$C253,Div*Assumptions!$B253,Details!S228*(1+Assumptions!$D253/12)))</f>
        <v>5801.9938748073646</v>
      </c>
      <c r="U228" s="573">
        <f>IF(U$2&lt;Assumptions!$C253,0,IF(U$2=Assumptions!$C253,Div*Assumptions!$B253,Details!T228*(1+Assumptions!$D253/12)))</f>
        <v>5898.6937727208206</v>
      </c>
      <c r="V228" s="573">
        <f>IF(V$2&lt;Assumptions!$C253,0,IF(V$2=Assumptions!$C253,Div*Assumptions!$B253,Details!U228*(1+Assumptions!$D253/12)))</f>
        <v>5997.0053355995005</v>
      </c>
      <c r="W228" s="573">
        <f>IF(W$2&lt;Assumptions!$C253,0,IF(W$2=Assumptions!$C253,Div*Assumptions!$B253,Details!V228*(1+Assumptions!$D253/12)))</f>
        <v>6096.9554245261588</v>
      </c>
      <c r="X228" s="573">
        <f>IF(X$2&lt;Assumptions!$C253,0,IF(X$2=Assumptions!$C253,Div*Assumptions!$B253,Details!W228*(1+Assumptions!$D253/12)))</f>
        <v>6198.5713482682613</v>
      </c>
      <c r="Y228" s="573">
        <f>IF(Y$2&lt;Assumptions!$C253,0,IF(Y$2=Assumptions!$C253,Div*Assumptions!$B253,Details!X228*(1+Assumptions!$D253/12)))</f>
        <v>6301.8808707393982</v>
      </c>
      <c r="Z228" s="573">
        <f>IF(Z$2&lt;Assumptions!$C253,0,IF(Z$2=Assumptions!$C253,Div*Assumptions!$B253,Details!Y228*(1+Assumptions!$D253/12)))</f>
        <v>6406.9122185850547</v>
      </c>
      <c r="AA228" s="573">
        <f>IF(AA$2&lt;Assumptions!$C253,0,IF(AA$2=Assumptions!$C253,Div*Assumptions!$B253,Details!Z228*(1+Assumptions!$D253/12)))</f>
        <v>6513.6940888948056</v>
      </c>
      <c r="AB228" s="573">
        <f>IF(AB$2&lt;Assumptions!$C253,0,IF(AB$2=Assumptions!$C253,Div*Assumptions!$B253,Details!AA228*(1+Assumptions!$D253/12)))</f>
        <v>6622.2556570430525</v>
      </c>
      <c r="AC228" s="573">
        <f>IF(AC$2&lt;Assumptions!$C253,0,IF(AC$2=Assumptions!$C253,Div*Assumptions!$B253,Details!AB228*(1+Assumptions!$D253/12)))</f>
        <v>6732.6265846604365</v>
      </c>
      <c r="AD228" s="573">
        <f>IF(AD$2&lt;Assumptions!$C253,0,IF(AD$2=Assumptions!$C253,Div*Assumptions!$B253,Details!AC228*(1+Assumptions!$D253/12)))</f>
        <v>6844.83702773811</v>
      </c>
      <c r="AE228" s="573">
        <f>IF(AE$2&lt;Assumptions!$C253,0,IF(AE$2=Assumptions!$C253,Div*Assumptions!$B253,Details!AD228*(1+Assumptions!$D253/12)))</f>
        <v>6958.9176448670778</v>
      </c>
      <c r="AF228" s="573">
        <f>IF(AF$2&lt;Assumptions!$C253,0,IF(AF$2=Assumptions!$C253,Div*Assumptions!$B253,Details!AE228*(1+Assumptions!$D253/12)))</f>
        <v>7074.8996056148617</v>
      </c>
      <c r="AG228" s="573">
        <f>IF(AG$2&lt;Assumptions!$C253,0,IF(AG$2=Assumptions!$C253,Div*Assumptions!$B253,Details!AF228*(1+Assumptions!$D253/12)))</f>
        <v>7192.8145990417752</v>
      </c>
      <c r="AH228" s="573">
        <f>IF(AH$2&lt;Assumptions!$C253,0,IF(AH$2=Assumptions!$C253,Div*Assumptions!$B253,Details!AG228*(1+Assumptions!$D253/12)))</f>
        <v>7312.6948423591375</v>
      </c>
      <c r="AI228" s="573">
        <f>IF(AI$2&lt;Assumptions!$C253,0,IF(AI$2=Assumptions!$C253,Div*Assumptions!$B253,Details!AH228*(1+Assumptions!$D253/12)))</f>
        <v>7434.573089731789</v>
      </c>
      <c r="AJ228" s="573">
        <f>IF(AJ$2&lt;Assumptions!$C253,0,IF(AJ$2=Assumptions!$C253,Div*Assumptions!$B253,Details!AI228*(1+Assumptions!$D253/12)))</f>
        <v>7558.4826412273187</v>
      </c>
      <c r="AK228" s="573">
        <f>IF(AK$2&lt;Assumptions!$C253,0,IF(AK$2=Assumptions!$C253,Div*Assumptions!$B253,Details!AJ228*(1+Assumptions!$D253/12)))</f>
        <v>7684.4573519144406</v>
      </c>
      <c r="AL228" s="573">
        <f>IF(AL$2&lt;Assumptions!$C253,0,IF(AL$2=Assumptions!$C253,Div*Assumptions!$B253,Details!AK228*(1+Assumptions!$D253/12)))</f>
        <v>7812.5316411130143</v>
      </c>
      <c r="AM228" s="573">
        <f>IF(AM$2&lt;Assumptions!$C253,0,IF(AM$2=Assumptions!$C253,Div*Assumptions!$B253,Details!AL228*(1+Assumptions!$D253/12)))</f>
        <v>7942.740501798231</v>
      </c>
      <c r="AN228" s="573">
        <f>IF(AN$2&lt;Assumptions!$C253,0,IF(AN$2=Assumptions!$C253,Div*Assumptions!$B253,Details!AM228*(1+Assumptions!$D253/12)))</f>
        <v>8075.119510161534</v>
      </c>
      <c r="AO228" s="573">
        <f>IF(AO$2&lt;Assumptions!$C253,0,IF(AO$2=Assumptions!$C253,Div*Assumptions!$B253,Details!AN228*(1+Assumptions!$D253/12)))</f>
        <v>8209.7048353308928</v>
      </c>
      <c r="AP228" s="573">
        <f>IF(AP$2&lt;Assumptions!$C253,0,IF(AP$2=Assumptions!$C253,Div*Assumptions!$B253,Details!AO228*(1+Assumptions!$D253/12)))</f>
        <v>8346.5332492530742</v>
      </c>
      <c r="AQ228" s="573">
        <f>IF(AQ$2&lt;Assumptions!$C253,0,IF(AQ$2=Assumptions!$C253,Div*Assumptions!$B253,Details!AP228*(1+Assumptions!$D253/12)))</f>
        <v>8485.6421367406256</v>
      </c>
      <c r="AR228" s="573">
        <f>IF(AR$2&lt;Assumptions!$C253,0,IF(AR$2=Assumptions!$C253,Div*Assumptions!$B253,Details!AQ228*(1+Assumptions!$D253/12)))</f>
        <v>8627.0695056863024</v>
      </c>
      <c r="AS228" s="573">
        <f>IF(AS$2&lt;Assumptions!$C253,0,IF(AS$2=Assumptions!$C253,Div*Assumptions!$B253,Details!AR228*(1+Assumptions!$D253/12)))</f>
        <v>8770.8539974477408</v>
      </c>
      <c r="AT228" s="573">
        <f>IF(AT$2&lt;Assumptions!$C253,0,IF(AT$2=Assumptions!$C253,Div*Assumptions!$B253,Details!AS228*(1+Assumptions!$D253/12)))</f>
        <v>8917.0348974052031</v>
      </c>
      <c r="AU228" s="573">
        <f>IF(AU$2&lt;Assumptions!$C253,0,IF(AU$2=Assumptions!$C253,Div*Assumptions!$B253,Details!AT228*(1+Assumptions!$D253/12)))</f>
        <v>9065.6521456952887</v>
      </c>
      <c r="AV228" s="573">
        <f>IF(AV$2&lt;Assumptions!$C253,0,IF(AV$2=Assumptions!$C253,Div*Assumptions!$B253,Details!AU228*(1+Assumptions!$D253/12)))</f>
        <v>9216.7463481235427</v>
      </c>
      <c r="AW228" s="573">
        <f>IF(AW$2&lt;Assumptions!$C253,0,IF(AW$2=Assumptions!$C253,Div*Assumptions!$B253,Details!AV228*(1+Assumptions!$D253/12)))</f>
        <v>9370.3587872589342</v>
      </c>
      <c r="AX228" s="573">
        <f>IF(AX$2&lt;Assumptions!$C253,0,IF(AX$2=Assumptions!$C253,Div*Assumptions!$B253,Details!AW228*(1+Assumptions!$D253/12)))</f>
        <v>9526.5314337132495</v>
      </c>
      <c r="AY228" s="573">
        <f>IF(AY$2&lt;Assumptions!$C253,0,IF(AY$2=Assumptions!$C253,Div*Assumptions!$B253,Details!AX228*(1+Assumptions!$D253/12)))</f>
        <v>9685.306957608469</v>
      </c>
      <c r="AZ228" s="573">
        <f>IF(AZ$2&lt;Assumptions!$C253,0,IF(AZ$2=Assumptions!$C253,Div*Assumptions!$B253,Details!AY228*(1+Assumptions!$D253/12)))</f>
        <v>9846.7287402352758</v>
      </c>
      <c r="BA228" s="573">
        <f>IF(BA$2&lt;Assumptions!$C253,0,IF(BA$2=Assumptions!$C253,Div*Assumptions!$B253,Details!AZ228*(1+Assumptions!$D253/12)))</f>
        <v>10010.840885905864</v>
      </c>
      <c r="BB228" s="573">
        <f>IF(BB$2&lt;Assumptions!$C253,0,IF(BB$2=Assumptions!$C253,Div*Assumptions!$B253,Details!BA228*(1+Assumptions!$D253/12)))</f>
        <v>10177.688234004294</v>
      </c>
      <c r="BC228" s="573">
        <f>IF(BC$2&lt;Assumptions!$C253,0,IF(BC$2=Assumptions!$C253,Div*Assumptions!$B253,Details!BB228*(1+Assumptions!$D253/12)))</f>
        <v>10347.316371237699</v>
      </c>
      <c r="BD228" s="573">
        <f>IF(BD$2&lt;Assumptions!$C253,0,IF(BD$2=Assumptions!$C253,Div*Assumptions!$B253,Details!BC228*(1+Assumptions!$D253/12)))</f>
        <v>10519.771644091659</v>
      </c>
      <c r="BE228" s="573">
        <f>IF(BE$2&lt;Assumptions!$C253,0,IF(BE$2=Assumptions!$C253,Div*Assumptions!$B253,Details!BD228*(1+Assumptions!$D253/12)))</f>
        <v>10695.101171493186</v>
      </c>
      <c r="BF228" s="573">
        <f>IF(BF$2&lt;Assumptions!$C253,0,IF(BF$2=Assumptions!$C253,Div*Assumptions!$B253,Details!BE228*(1+Assumptions!$D253/12)))</f>
        <v>10873.352857684738</v>
      </c>
      <c r="BG228" s="573">
        <f>IF(BG$2&lt;Assumptions!$C253,0,IF(BG$2=Assumptions!$C253,Div*Assumptions!$B253,Details!BF228*(1+Assumptions!$D253/12)))</f>
        <v>11054.575405312817</v>
      </c>
      <c r="BH228" s="573">
        <f>IF(BH$2&lt;Assumptions!$C253,0,IF(BH$2=Assumptions!$C253,Div*Assumptions!$B253,Details!BG228*(1+Assumptions!$D253/12)))</f>
        <v>11238.818328734696</v>
      </c>
      <c r="BI228" s="573">
        <f>IF(BI$2&lt;Assumptions!$C253,0,IF(BI$2=Assumptions!$C253,Div*Assumptions!$B253,Details!BH228*(1+Assumptions!$D253/12)))</f>
        <v>11426.13196754694</v>
      </c>
      <c r="BJ228" s="573">
        <f>IF(BJ$2&lt;Assumptions!$C253,0,IF(BJ$2=Assumptions!$C253,Div*Assumptions!$B253,Details!BI228*(1+Assumptions!$D253/12)))</f>
        <v>11616.567500339388</v>
      </c>
      <c r="BK228" s="573">
        <f>IF(BK$2&lt;Assumptions!$C253,0,IF(BK$2=Assumptions!$C253,Div*Assumptions!$B253,Details!BJ228*(1+Assumptions!$D253/12)))</f>
        <v>11810.176958678378</v>
      </c>
      <c r="BL228" s="573">
        <f>IF(BL$2&lt;Assumptions!$C253,0,IF(BL$2=Assumptions!$C253,Div*Assumptions!$B253,Details!BK228*(1+Assumptions!$D253/12)))</f>
        <v>12007.013241323017</v>
      </c>
      <c r="BM228" s="573">
        <f>IF(BM$2&lt;Assumptions!$C253,0,IF(BM$2=Assumptions!$C253,Div*Assumptions!$B253,Details!BL228*(1+Assumptions!$D253/12)))</f>
        <v>12207.1301286784</v>
      </c>
      <c r="BN228" s="185"/>
      <c r="BO228" s="573">
        <f t="shared" si="1009"/>
        <v>0</v>
      </c>
      <c r="BP228" s="573">
        <f t="shared" si="1010"/>
        <v>5000</v>
      </c>
      <c r="BQ228" s="573">
        <f t="shared" si="1011"/>
        <v>15505.578703703701</v>
      </c>
      <c r="BR228" s="573">
        <f t="shared" si="1012"/>
        <v>16293.850739561894</v>
      </c>
      <c r="BS228" s="573">
        <f t="shared" si="1013"/>
        <v>17122.196919983788</v>
      </c>
      <c r="BT228" s="573">
        <f t="shared" si="1014"/>
        <v>17992.654532846478</v>
      </c>
      <c r="BU228" s="573">
        <f t="shared" si="1015"/>
        <v>18907.364437592714</v>
      </c>
      <c r="BV228" s="573">
        <f t="shared" si="1016"/>
        <v>19868.576330598295</v>
      </c>
      <c r="BW228" s="573">
        <f t="shared" si="1017"/>
        <v>20878.654278220049</v>
      </c>
      <c r="BX228" s="573">
        <f t="shared" si="1018"/>
        <v>21940.082531132703</v>
      </c>
      <c r="BY228" s="573">
        <f t="shared" si="1019"/>
        <v>23055.471634254773</v>
      </c>
      <c r="BZ228" s="573">
        <f t="shared" si="1020"/>
        <v>24227.564847290658</v>
      </c>
      <c r="CA228" s="573">
        <f t="shared" si="1021"/>
        <v>25459.244891680006</v>
      </c>
      <c r="CB228" s="573">
        <f t="shared" si="1022"/>
        <v>26753.541040548233</v>
      </c>
      <c r="CC228" s="573">
        <f t="shared" si="1023"/>
        <v>28113.636569095725</v>
      </c>
      <c r="CD228" s="573">
        <f t="shared" si="1024"/>
        <v>29542.87658374961</v>
      </c>
      <c r="CE228" s="573">
        <f t="shared" si="1025"/>
        <v>31044.776249333652</v>
      </c>
      <c r="CF228" s="573">
        <f t="shared" si="1026"/>
        <v>32623.029434490745</v>
      </c>
      <c r="CG228" s="573">
        <f t="shared" si="1027"/>
        <v>34281.517796621025</v>
      </c>
      <c r="CH228" s="573">
        <f t="shared" si="1028"/>
        <v>36024.320328679794</v>
      </c>
      <c r="CI228" s="218"/>
      <c r="CJ228" s="217">
        <f t="shared" si="1029"/>
        <v>36799.429443265595</v>
      </c>
      <c r="CK228" s="217">
        <f t="shared" si="1030"/>
        <v>73890.792221021271</v>
      </c>
      <c r="CL228" s="217">
        <f t="shared" si="1031"/>
        <v>90101.773290898185</v>
      </c>
      <c r="CM228" s="217">
        <f t="shared" si="1032"/>
        <v>109869.29908507358</v>
      </c>
      <c r="CN228" s="217">
        <f t="shared" si="1033"/>
        <v>133973.64380912523</v>
      </c>
      <c r="CO228" s="177"/>
      <c r="CP228" s="124"/>
      <c r="CQ228" s="119"/>
      <c r="CR228" s="186">
        <f t="shared" si="1034"/>
        <v>444634.93784938374</v>
      </c>
      <c r="CS228" s="186">
        <f t="shared" si="1035"/>
        <v>444634.9378493838</v>
      </c>
      <c r="CT228" s="186">
        <f t="shared" si="1036"/>
        <v>444634.93784938386</v>
      </c>
      <c r="CU228" s="186">
        <f t="shared" si="1037"/>
        <v>0</v>
      </c>
      <c r="CV228" s="186">
        <f t="shared" si="1038"/>
        <v>0</v>
      </c>
      <c r="CW228" s="119"/>
      <c r="CX228" s="217">
        <f t="shared" si="1039"/>
        <v>0</v>
      </c>
      <c r="CY228" s="217">
        <f t="shared" si="1040"/>
        <v>5000</v>
      </c>
      <c r="CZ228" s="217">
        <f t="shared" si="1041"/>
        <v>15505.578703703701</v>
      </c>
      <c r="DA228" s="217">
        <f t="shared" si="1042"/>
        <v>16293.850739561894</v>
      </c>
      <c r="DB228" s="219">
        <f t="shared" si="1043"/>
        <v>36799.429443265595</v>
      </c>
      <c r="DC228" s="217">
        <f t="shared" si="1044"/>
        <v>17122.196919983788</v>
      </c>
      <c r="DD228" s="217">
        <f t="shared" si="1045"/>
        <v>17992.654532846478</v>
      </c>
      <c r="DE228" s="217">
        <f t="shared" si="1046"/>
        <v>18907.364437592714</v>
      </c>
      <c r="DF228" s="217">
        <f t="shared" si="1047"/>
        <v>19868.576330598295</v>
      </c>
      <c r="DG228" s="219">
        <f t="shared" si="1048"/>
        <v>73890.792221021271</v>
      </c>
      <c r="DH228" s="219">
        <f t="shared" si="1049"/>
        <v>90101.773290898185</v>
      </c>
      <c r="DI228" s="219">
        <f t="shared" si="1050"/>
        <v>109869.29908507358</v>
      </c>
      <c r="DJ228" s="219">
        <f t="shared" si="1051"/>
        <v>133973.64380912523</v>
      </c>
    </row>
    <row r="229" spans="1:114" s="7" customFormat="1" x14ac:dyDescent="0.2">
      <c r="A229" s="325" t="str">
        <f>+Assumptions!A254</f>
        <v>Internet Advertising Campaign 2</v>
      </c>
      <c r="B229" s="119"/>
      <c r="C229" s="119"/>
      <c r="D229" s="119"/>
      <c r="E229" s="119"/>
      <c r="F229" s="573">
        <f>IF(F$2&lt;Assumptions!$C254,0,IF(F$2=Assumptions!$C254,Div*Assumptions!$B254,Details!E229*(1+Assumptions!$D254/12)))</f>
        <v>0</v>
      </c>
      <c r="G229" s="573">
        <f>IF(G$2&lt;Assumptions!$C254,0,IF(G$2=Assumptions!$C254,Div*Assumptions!$B254,Details!F229*(1+Assumptions!$D254/12)))</f>
        <v>0</v>
      </c>
      <c r="H229" s="573">
        <f>IF(H$2&lt;Assumptions!$C254,0,IF(H$2=Assumptions!$C254,Div*Assumptions!$B254,Details!G229*(1+Assumptions!$D254/12)))</f>
        <v>0</v>
      </c>
      <c r="I229" s="573">
        <f>IF(I$2&lt;Assumptions!$C254,0,IF(I$2=Assumptions!$C254,Div*Assumptions!$B254,Details!H229*(1+Assumptions!$D254/12)))</f>
        <v>0</v>
      </c>
      <c r="J229" s="573">
        <f>IF(J$2&lt;Assumptions!$C254,0,IF(J$2=Assumptions!$C254,Div*Assumptions!$B254,Details!I229*(1+Assumptions!$D254/12)))</f>
        <v>0</v>
      </c>
      <c r="K229" s="573">
        <f>IF(K$2&lt;Assumptions!$C254,0,IF(K$2=Assumptions!$C254,Div*Assumptions!$B254,Details!J229*(1+Assumptions!$D254/12)))</f>
        <v>0</v>
      </c>
      <c r="L229" s="573">
        <f>IF(L$2&lt;Assumptions!$C254,0,IF(L$2=Assumptions!$C254,Div*Assumptions!$B254,Details!K229*(1+Assumptions!$D254/12)))</f>
        <v>0</v>
      </c>
      <c r="M229" s="573">
        <f>IF(M$2&lt;Assumptions!$C254,0,IF(M$2=Assumptions!$C254,Div*Assumptions!$B254,Details!L229*(1+Assumptions!$D254/12)))</f>
        <v>0</v>
      </c>
      <c r="N229" s="573">
        <f>IF(N$2&lt;Assumptions!$C254,0,IF(N$2=Assumptions!$C254,Div*Assumptions!$B254,Details!M229*(1+Assumptions!$D254/12)))</f>
        <v>0</v>
      </c>
      <c r="O229" s="573">
        <f>IF(O$2&lt;Assumptions!$C254,0,IF(O$2=Assumptions!$C254,Div*Assumptions!$B254,Details!N229*(1+Assumptions!$D254/12)))</f>
        <v>0</v>
      </c>
      <c r="P229" s="573">
        <f>IF(P$2&lt;Assumptions!$C254,0,IF(P$2=Assumptions!$C254,Div*Assumptions!$B254,Details!O229*(1+Assumptions!$D254/12)))</f>
        <v>0</v>
      </c>
      <c r="Q229" s="573">
        <f>IF(Q$2&lt;Assumptions!$C254,0,IF(Q$2=Assumptions!$C254,Div*Assumptions!$B254,Details!P229*(1+Assumptions!$D254/12)))</f>
        <v>0</v>
      </c>
      <c r="R229" s="573">
        <f>IF(R$2&lt;Assumptions!$C254,0,IF(R$2=Assumptions!$C254,Div*Assumptions!$B254,Details!Q229*(1+Assumptions!$D254/12)))</f>
        <v>0</v>
      </c>
      <c r="S229" s="573">
        <f>IF(S$2&lt;Assumptions!$C254,0,IF(S$2=Assumptions!$C254,Div*Assumptions!$B254,Details!R229*(1+Assumptions!$D254/12)))</f>
        <v>0</v>
      </c>
      <c r="T229" s="573">
        <f>IF(T$2&lt;Assumptions!$C254,0,IF(T$2=Assumptions!$C254,Div*Assumptions!$B254,Details!S229*(1+Assumptions!$D254/12)))</f>
        <v>15000</v>
      </c>
      <c r="U229" s="573">
        <f>IF(U$2&lt;Assumptions!$C254,0,IF(U$2=Assumptions!$C254,Div*Assumptions!$B254,Details!T229*(1+Assumptions!$D254/12)))</f>
        <v>15250</v>
      </c>
      <c r="V229" s="573">
        <f>IF(V$2&lt;Assumptions!$C254,0,IF(V$2=Assumptions!$C254,Div*Assumptions!$B254,Details!U229*(1+Assumptions!$D254/12)))</f>
        <v>15504.166666666666</v>
      </c>
      <c r="W229" s="573">
        <f>IF(W$2&lt;Assumptions!$C254,0,IF(W$2=Assumptions!$C254,Div*Assumptions!$B254,Details!V229*(1+Assumptions!$D254/12)))</f>
        <v>15762.569444444443</v>
      </c>
      <c r="X229" s="573">
        <f>IF(X$2&lt;Assumptions!$C254,0,IF(X$2=Assumptions!$C254,Div*Assumptions!$B254,Details!W229*(1+Assumptions!$D254/12)))</f>
        <v>16025.278935185182</v>
      </c>
      <c r="Y229" s="573">
        <f>IF(Y$2&lt;Assumptions!$C254,0,IF(Y$2=Assumptions!$C254,Div*Assumptions!$B254,Details!X229*(1+Assumptions!$D254/12)))</f>
        <v>16292.366917438269</v>
      </c>
      <c r="Z229" s="573">
        <f>IF(Z$2&lt;Assumptions!$C254,0,IF(Z$2=Assumptions!$C254,Div*Assumptions!$B254,Details!Y229*(1+Assumptions!$D254/12)))</f>
        <v>16563.906366062238</v>
      </c>
      <c r="AA229" s="573">
        <f>IF(AA$2&lt;Assumptions!$C254,0,IF(AA$2=Assumptions!$C254,Div*Assumptions!$B254,Details!Z229*(1+Assumptions!$D254/12)))</f>
        <v>16839.971472163274</v>
      </c>
      <c r="AB229" s="573">
        <f>IF(AB$2&lt;Assumptions!$C254,0,IF(AB$2=Assumptions!$C254,Div*Assumptions!$B254,Details!AA229*(1+Assumptions!$D254/12)))</f>
        <v>17120.637663365993</v>
      </c>
      <c r="AC229" s="573">
        <f>IF(AC$2&lt;Assumptions!$C254,0,IF(AC$2=Assumptions!$C254,Div*Assumptions!$B254,Details!AB229*(1+Assumptions!$D254/12)))</f>
        <v>17405.981624422093</v>
      </c>
      <c r="AD229" s="573">
        <f>IF(AD$2&lt;Assumptions!$C254,0,IF(AD$2=Assumptions!$C254,Div*Assumptions!$B254,Details!AC229*(1+Assumptions!$D254/12)))</f>
        <v>17696.081318162462</v>
      </c>
      <c r="AE229" s="573">
        <f>IF(AE$2&lt;Assumptions!$C254,0,IF(AE$2=Assumptions!$C254,Div*Assumptions!$B254,Details!AD229*(1+Assumptions!$D254/12)))</f>
        <v>17991.016006798502</v>
      </c>
      <c r="AF229" s="573">
        <f>IF(AF$2&lt;Assumptions!$C254,0,IF(AF$2=Assumptions!$C254,Div*Assumptions!$B254,Details!AE229*(1+Assumptions!$D254/12)))</f>
        <v>18290.866273578475</v>
      </c>
      <c r="AG229" s="573">
        <f>IF(AG$2&lt;Assumptions!$C254,0,IF(AG$2=Assumptions!$C254,Div*Assumptions!$B254,Details!AF229*(1+Assumptions!$D254/12)))</f>
        <v>18595.714044804783</v>
      </c>
      <c r="AH229" s="573">
        <f>IF(AH$2&lt;Assumptions!$C254,0,IF(AH$2=Assumptions!$C254,Div*Assumptions!$B254,Details!AG229*(1+Assumptions!$D254/12)))</f>
        <v>18905.642612218195</v>
      </c>
      <c r="AI229" s="573">
        <f>IF(AI$2&lt;Assumptions!$C254,0,IF(AI$2=Assumptions!$C254,Div*Assumptions!$B254,Details!AH229*(1+Assumptions!$D254/12)))</f>
        <v>19220.736655755165</v>
      </c>
      <c r="AJ229" s="573">
        <f>IF(AJ$2&lt;Assumptions!$C254,0,IF(AJ$2=Assumptions!$C254,Div*Assumptions!$B254,Details!AI229*(1+Assumptions!$D254/12)))</f>
        <v>19541.082266684418</v>
      </c>
      <c r="AK229" s="573">
        <f>IF(AK$2&lt;Assumptions!$C254,0,IF(AK$2=Assumptions!$C254,Div*Assumptions!$B254,Details!AJ229*(1+Assumptions!$D254/12)))</f>
        <v>19866.766971129156</v>
      </c>
      <c r="AL229" s="573">
        <f>IF(AL$2&lt;Assumptions!$C254,0,IF(AL$2=Assumptions!$C254,Div*Assumptions!$B254,Details!AK229*(1+Assumptions!$D254/12)))</f>
        <v>20197.879753981309</v>
      </c>
      <c r="AM229" s="573">
        <f>IF(AM$2&lt;Assumptions!$C254,0,IF(AM$2=Assumptions!$C254,Div*Assumptions!$B254,Details!AL229*(1+Assumptions!$D254/12)))</f>
        <v>20534.511083214329</v>
      </c>
      <c r="AN229" s="573">
        <f>IF(AN$2&lt;Assumptions!$C254,0,IF(AN$2=Assumptions!$C254,Div*Assumptions!$B254,Details!AM229*(1+Assumptions!$D254/12)))</f>
        <v>20876.752934601234</v>
      </c>
      <c r="AO229" s="573">
        <f>IF(AO$2&lt;Assumptions!$C254,0,IF(AO$2=Assumptions!$C254,Div*Assumptions!$B254,Details!AN229*(1+Assumptions!$D254/12)))</f>
        <v>21224.698816844586</v>
      </c>
      <c r="AP229" s="573">
        <f>IF(AP$2&lt;Assumptions!$C254,0,IF(AP$2=Assumptions!$C254,Div*Assumptions!$B254,Details!AO229*(1+Assumptions!$D254/12)))</f>
        <v>21578.443797125328</v>
      </c>
      <c r="AQ229" s="573">
        <f>IF(AQ$2&lt;Assumptions!$C254,0,IF(AQ$2=Assumptions!$C254,Div*Assumptions!$B254,Details!AP229*(1+Assumptions!$D254/12)))</f>
        <v>21938.084527077415</v>
      </c>
      <c r="AR229" s="573">
        <f>IF(AR$2&lt;Assumptions!$C254,0,IF(AR$2=Assumptions!$C254,Div*Assumptions!$B254,Details!AQ229*(1+Assumptions!$D254/12)))</f>
        <v>22303.719269195371</v>
      </c>
      <c r="AS229" s="573">
        <f>IF(AS$2&lt;Assumptions!$C254,0,IF(AS$2=Assumptions!$C254,Div*Assumptions!$B254,Details!AR229*(1+Assumptions!$D254/12)))</f>
        <v>22675.447923681961</v>
      </c>
      <c r="AT229" s="573">
        <f>IF(AT$2&lt;Assumptions!$C254,0,IF(AT$2=Assumptions!$C254,Div*Assumptions!$B254,Details!AS229*(1+Assumptions!$D254/12)))</f>
        <v>23053.372055743326</v>
      </c>
      <c r="AU229" s="573">
        <f>IF(AU$2&lt;Assumptions!$C254,0,IF(AU$2=Assumptions!$C254,Div*Assumptions!$B254,Details!AT229*(1+Assumptions!$D254/12)))</f>
        <v>23437.594923339046</v>
      </c>
      <c r="AV229" s="573">
        <f>IF(AV$2&lt;Assumptions!$C254,0,IF(AV$2=Assumptions!$C254,Div*Assumptions!$B254,Details!AU229*(1+Assumptions!$D254/12)))</f>
        <v>23828.221505394697</v>
      </c>
      <c r="AW229" s="573">
        <f>IF(AW$2&lt;Assumptions!$C254,0,IF(AW$2=Assumptions!$C254,Div*Assumptions!$B254,Details!AV229*(1+Assumptions!$D254/12)))</f>
        <v>24225.358530484606</v>
      </c>
      <c r="AX229" s="573">
        <f>IF(AX$2&lt;Assumptions!$C254,0,IF(AX$2=Assumptions!$C254,Div*Assumptions!$B254,Details!AW229*(1+Assumptions!$D254/12)))</f>
        <v>24629.114505992682</v>
      </c>
      <c r="AY229" s="573">
        <f>IF(AY$2&lt;Assumptions!$C254,0,IF(AY$2=Assumptions!$C254,Div*Assumptions!$B254,Details!AX229*(1+Assumptions!$D254/12)))</f>
        <v>25039.599747759225</v>
      </c>
      <c r="AZ229" s="573">
        <f>IF(AZ$2&lt;Assumptions!$C254,0,IF(AZ$2=Assumptions!$C254,Div*Assumptions!$B254,Details!AY229*(1+Assumptions!$D254/12)))</f>
        <v>25456.926410221877</v>
      </c>
      <c r="BA229" s="573">
        <f>IF(BA$2&lt;Assumptions!$C254,0,IF(BA$2=Assumptions!$C254,Div*Assumptions!$B254,Details!AZ229*(1+Assumptions!$D254/12)))</f>
        <v>25881.208517058905</v>
      </c>
      <c r="BB229" s="573">
        <f>IF(BB$2&lt;Assumptions!$C254,0,IF(BB$2=Assumptions!$C254,Div*Assumptions!$B254,Details!BA229*(1+Assumptions!$D254/12)))</f>
        <v>26312.56199234322</v>
      </c>
      <c r="BC229" s="573">
        <f>IF(BC$2&lt;Assumptions!$C254,0,IF(BC$2=Assumptions!$C254,Div*Assumptions!$B254,Details!BB229*(1+Assumptions!$D254/12)))</f>
        <v>26751.104692215606</v>
      </c>
      <c r="BD229" s="573">
        <f>IF(BD$2&lt;Assumptions!$C254,0,IF(BD$2=Assumptions!$C254,Div*Assumptions!$B254,Details!BC229*(1+Assumptions!$D254/12)))</f>
        <v>27196.956437085864</v>
      </c>
      <c r="BE229" s="573">
        <f>IF(BE$2&lt;Assumptions!$C254,0,IF(BE$2=Assumptions!$C254,Div*Assumptions!$B254,Details!BD229*(1+Assumptions!$D254/12)))</f>
        <v>27650.239044370628</v>
      </c>
      <c r="BF229" s="573">
        <f>IF(BF$2&lt;Assumptions!$C254,0,IF(BF$2=Assumptions!$C254,Div*Assumptions!$B254,Details!BE229*(1+Assumptions!$D254/12)))</f>
        <v>28111.076361776803</v>
      </c>
      <c r="BG229" s="573">
        <f>IF(BG$2&lt;Assumptions!$C254,0,IF(BG$2=Assumptions!$C254,Div*Assumptions!$B254,Details!BF229*(1+Assumptions!$D254/12)))</f>
        <v>28579.594301139747</v>
      </c>
      <c r="BH229" s="573">
        <f>IF(BH$2&lt;Assumptions!$C254,0,IF(BH$2=Assumptions!$C254,Div*Assumptions!$B254,Details!BG229*(1+Assumptions!$D254/12)))</f>
        <v>29055.920872825409</v>
      </c>
      <c r="BI229" s="573">
        <f>IF(BI$2&lt;Assumptions!$C254,0,IF(BI$2=Assumptions!$C254,Div*Assumptions!$B254,Details!BH229*(1+Assumptions!$D254/12)))</f>
        <v>29540.186220705829</v>
      </c>
      <c r="BJ229" s="573">
        <f>IF(BJ$2&lt;Assumptions!$C254,0,IF(BJ$2=Assumptions!$C254,Div*Assumptions!$B254,Details!BI229*(1+Assumptions!$D254/12)))</f>
        <v>30032.522657717593</v>
      </c>
      <c r="BK229" s="573">
        <f>IF(BK$2&lt;Assumptions!$C254,0,IF(BK$2=Assumptions!$C254,Div*Assumptions!$B254,Details!BJ229*(1+Assumptions!$D254/12)))</f>
        <v>30533.064702012885</v>
      </c>
      <c r="BL229" s="573">
        <f>IF(BL$2&lt;Assumptions!$C254,0,IF(BL$2=Assumptions!$C254,Div*Assumptions!$B254,Details!BK229*(1+Assumptions!$D254/12)))</f>
        <v>31041.949113713097</v>
      </c>
      <c r="BM229" s="573">
        <f>IF(BM$2&lt;Assumptions!$C254,0,IF(BM$2=Assumptions!$C254,Div*Assumptions!$B254,Details!BL229*(1+Assumptions!$D254/12)))</f>
        <v>31559.314932274981</v>
      </c>
      <c r="BN229" s="185"/>
      <c r="BO229" s="573">
        <f t="shared" si="1009"/>
        <v>0</v>
      </c>
      <c r="BP229" s="573">
        <f t="shared" si="1010"/>
        <v>0</v>
      </c>
      <c r="BQ229" s="573">
        <f t="shared" si="1011"/>
        <v>0</v>
      </c>
      <c r="BR229" s="573">
        <f t="shared" si="1012"/>
        <v>0</v>
      </c>
      <c r="BS229" s="573">
        <f t="shared" si="1013"/>
        <v>15000</v>
      </c>
      <c r="BT229" s="573">
        <f t="shared" si="1014"/>
        <v>46516.736111111109</v>
      </c>
      <c r="BU229" s="573">
        <f t="shared" si="1015"/>
        <v>48881.552218685683</v>
      </c>
      <c r="BV229" s="573">
        <f t="shared" si="1016"/>
        <v>51366.590759951359</v>
      </c>
      <c r="BW229" s="573">
        <f t="shared" si="1017"/>
        <v>53977.963598539442</v>
      </c>
      <c r="BX229" s="573">
        <f t="shared" si="1018"/>
        <v>56722.093312778139</v>
      </c>
      <c r="BY229" s="573">
        <f t="shared" si="1019"/>
        <v>59605.72899179488</v>
      </c>
      <c r="BZ229" s="573">
        <f t="shared" si="1020"/>
        <v>62635.962834660153</v>
      </c>
      <c r="CA229" s="573">
        <f t="shared" si="1021"/>
        <v>65820.247593398119</v>
      </c>
      <c r="CB229" s="573">
        <f t="shared" si="1022"/>
        <v>69166.414902764329</v>
      </c>
      <c r="CC229" s="573">
        <f t="shared" si="1023"/>
        <v>72682.694541871984</v>
      </c>
      <c r="CD229" s="573">
        <f t="shared" si="1024"/>
        <v>76377.734675040003</v>
      </c>
      <c r="CE229" s="573">
        <f t="shared" si="1025"/>
        <v>80260.62312164469</v>
      </c>
      <c r="CF229" s="573">
        <f t="shared" si="1026"/>
        <v>84340.909707287181</v>
      </c>
      <c r="CG229" s="573">
        <f t="shared" si="1027"/>
        <v>88628.629751248838</v>
      </c>
      <c r="CH229" s="573">
        <f t="shared" si="1028"/>
        <v>93134.32874800096</v>
      </c>
      <c r="CI229" s="218"/>
      <c r="CJ229" s="217">
        <f t="shared" si="1029"/>
        <v>0</v>
      </c>
      <c r="CK229" s="217">
        <f t="shared" si="1030"/>
        <v>161764.87908974814</v>
      </c>
      <c r="CL229" s="217">
        <f t="shared" si="1031"/>
        <v>232941.74873777258</v>
      </c>
      <c r="CM229" s="217">
        <f t="shared" si="1032"/>
        <v>284047.09171307448</v>
      </c>
      <c r="CN229" s="217">
        <f t="shared" si="1033"/>
        <v>346364.4913281817</v>
      </c>
      <c r="CO229" s="177"/>
      <c r="CP229" s="124"/>
      <c r="CQ229" s="119"/>
      <c r="CR229" s="186">
        <f t="shared" si="1034"/>
        <v>1025118.2108687768</v>
      </c>
      <c r="CS229" s="186">
        <f t="shared" si="1035"/>
        <v>1025118.210868777</v>
      </c>
      <c r="CT229" s="186">
        <f t="shared" si="1036"/>
        <v>1025118.2108687769</v>
      </c>
      <c r="CU229" s="186">
        <f t="shared" si="1037"/>
        <v>0</v>
      </c>
      <c r="CV229" s="186">
        <f t="shared" si="1038"/>
        <v>0</v>
      </c>
      <c r="CW229" s="119"/>
      <c r="CX229" s="217">
        <f t="shared" si="1039"/>
        <v>0</v>
      </c>
      <c r="CY229" s="217">
        <f t="shared" si="1040"/>
        <v>0</v>
      </c>
      <c r="CZ229" s="217">
        <f t="shared" si="1041"/>
        <v>0</v>
      </c>
      <c r="DA229" s="217">
        <f t="shared" si="1042"/>
        <v>0</v>
      </c>
      <c r="DB229" s="219">
        <f t="shared" si="1043"/>
        <v>0</v>
      </c>
      <c r="DC229" s="217">
        <f t="shared" si="1044"/>
        <v>15000</v>
      </c>
      <c r="DD229" s="217">
        <f t="shared" si="1045"/>
        <v>46516.736111111109</v>
      </c>
      <c r="DE229" s="217">
        <f t="shared" si="1046"/>
        <v>48881.552218685683</v>
      </c>
      <c r="DF229" s="217">
        <f t="shared" si="1047"/>
        <v>51366.590759951359</v>
      </c>
      <c r="DG229" s="219">
        <f t="shared" si="1048"/>
        <v>161764.87908974814</v>
      </c>
      <c r="DH229" s="219">
        <f t="shared" si="1049"/>
        <v>232941.74873777258</v>
      </c>
      <c r="DI229" s="219">
        <f t="shared" si="1050"/>
        <v>284047.09171307448</v>
      </c>
      <c r="DJ229" s="219">
        <f t="shared" si="1051"/>
        <v>346364.4913281817</v>
      </c>
    </row>
    <row r="230" spans="1:114" s="7" customFormat="1" x14ac:dyDescent="0.2">
      <c r="A230" s="325" t="str">
        <f>+Assumptions!A255</f>
        <v>Print Advertising</v>
      </c>
      <c r="B230" s="119"/>
      <c r="C230" s="119"/>
      <c r="D230" s="119"/>
      <c r="E230" s="119"/>
      <c r="F230" s="573">
        <f>IF(F$2&lt;Assumptions!$C255,0,IF(F$2=Assumptions!$C255,Div*Assumptions!$B255,Details!E230*(1+Assumptions!$D255/12)))</f>
        <v>0</v>
      </c>
      <c r="G230" s="573">
        <f>IF(G$2&lt;Assumptions!$C255,0,IF(G$2=Assumptions!$C255,Div*Assumptions!$B255,Details!F230*(1+Assumptions!$D255/12)))</f>
        <v>0</v>
      </c>
      <c r="H230" s="573">
        <f>IF(H$2&lt;Assumptions!$C255,0,IF(H$2=Assumptions!$C255,Div*Assumptions!$B255,Details!G230*(1+Assumptions!$D255/12)))</f>
        <v>0</v>
      </c>
      <c r="I230" s="573">
        <f>IF(I$2&lt;Assumptions!$C255,0,IF(I$2=Assumptions!$C255,Div*Assumptions!$B255,Details!H230*(1+Assumptions!$D255/12)))</f>
        <v>0</v>
      </c>
      <c r="J230" s="573">
        <f>IF(J$2&lt;Assumptions!$C255,0,IF(J$2=Assumptions!$C255,Div*Assumptions!$B255,Details!I230*(1+Assumptions!$D255/12)))</f>
        <v>0</v>
      </c>
      <c r="K230" s="573">
        <f>IF(K$2&lt;Assumptions!$C255,0,IF(K$2=Assumptions!$C255,Div*Assumptions!$B255,Details!J230*(1+Assumptions!$D255/12)))</f>
        <v>0</v>
      </c>
      <c r="L230" s="573">
        <f>IF(L$2&lt;Assumptions!$C255,0,IF(L$2=Assumptions!$C255,Div*Assumptions!$B255,Details!K230*(1+Assumptions!$D255/12)))</f>
        <v>0</v>
      </c>
      <c r="M230" s="573">
        <f>IF(M$2&lt;Assumptions!$C255,0,IF(M$2=Assumptions!$C255,Div*Assumptions!$B255,Details!L230*(1+Assumptions!$D255/12)))</f>
        <v>0</v>
      </c>
      <c r="N230" s="573">
        <f>IF(N$2&lt;Assumptions!$C255,0,IF(N$2=Assumptions!$C255,Div*Assumptions!$B255,Details!M230*(1+Assumptions!$D255/12)))</f>
        <v>0</v>
      </c>
      <c r="O230" s="573">
        <f>IF(O$2&lt;Assumptions!$C255,0,IF(O$2=Assumptions!$C255,Div*Assumptions!$B255,Details!N230*(1+Assumptions!$D255/12)))</f>
        <v>0</v>
      </c>
      <c r="P230" s="573">
        <f>IF(P$2&lt;Assumptions!$C255,0,IF(P$2=Assumptions!$C255,Div*Assumptions!$B255,Details!O230*(1+Assumptions!$D255/12)))</f>
        <v>0</v>
      </c>
      <c r="Q230" s="573">
        <f>IF(Q$2&lt;Assumptions!$C255,0,IF(Q$2=Assumptions!$C255,Div*Assumptions!$B255,Details!P230*(1+Assumptions!$D255/12)))</f>
        <v>0</v>
      </c>
      <c r="R230" s="573">
        <f>IF(R$2&lt;Assumptions!$C255,0,IF(R$2=Assumptions!$C255,Div*Assumptions!$B255,Details!Q230*(1+Assumptions!$D255/12)))</f>
        <v>0</v>
      </c>
      <c r="S230" s="573">
        <f>IF(S$2&lt;Assumptions!$C255,0,IF(S$2=Assumptions!$C255,Div*Assumptions!$B255,Details!R230*(1+Assumptions!$D255/12)))</f>
        <v>0</v>
      </c>
      <c r="T230" s="573">
        <f>IF(T$2&lt;Assumptions!$C255,0,IF(T$2=Assumptions!$C255,Div*Assumptions!$B255,Details!S230*(1+Assumptions!$D255/12)))</f>
        <v>0</v>
      </c>
      <c r="U230" s="573">
        <f>IF(U$2&lt;Assumptions!$C255,0,IF(U$2=Assumptions!$C255,Div*Assumptions!$B255,Details!T230*(1+Assumptions!$D255/12)))</f>
        <v>0</v>
      </c>
      <c r="V230" s="573">
        <f>IF(V$2&lt;Assumptions!$C255,0,IF(V$2=Assumptions!$C255,Div*Assumptions!$B255,Details!U230*(1+Assumptions!$D255/12)))</f>
        <v>0</v>
      </c>
      <c r="W230" s="573">
        <f>IF(W$2&lt;Assumptions!$C255,0,IF(W$2=Assumptions!$C255,Div*Assumptions!$B255,Details!V230*(1+Assumptions!$D255/12)))</f>
        <v>0</v>
      </c>
      <c r="X230" s="573">
        <f>IF(X$2&lt;Assumptions!$C255,0,IF(X$2=Assumptions!$C255,Div*Assumptions!$B255,Details!W230*(1+Assumptions!$D255/12)))</f>
        <v>0</v>
      </c>
      <c r="Y230" s="573">
        <f>IF(Y$2&lt;Assumptions!$C255,0,IF(Y$2=Assumptions!$C255,Div*Assumptions!$B255,Details!X230*(1+Assumptions!$D255/12)))</f>
        <v>0</v>
      </c>
      <c r="Z230" s="573">
        <f>IF(Z$2&lt;Assumptions!$C255,0,IF(Z$2=Assumptions!$C255,Div*Assumptions!$B255,Details!Y230*(1+Assumptions!$D255/12)))</f>
        <v>0</v>
      </c>
      <c r="AA230" s="573">
        <f>IF(AA$2&lt;Assumptions!$C255,0,IF(AA$2=Assumptions!$C255,Div*Assumptions!$B255,Details!Z230*(1+Assumptions!$D255/12)))</f>
        <v>0</v>
      </c>
      <c r="AB230" s="573">
        <f>IF(AB$2&lt;Assumptions!$C255,0,IF(AB$2=Assumptions!$C255,Div*Assumptions!$B255,Details!AA230*(1+Assumptions!$D255/12)))</f>
        <v>0</v>
      </c>
      <c r="AC230" s="573">
        <f>IF(AC$2&lt;Assumptions!$C255,0,IF(AC$2=Assumptions!$C255,Div*Assumptions!$B255,Details!AB230*(1+Assumptions!$D255/12)))</f>
        <v>20000</v>
      </c>
      <c r="AD230" s="573">
        <f>IF(AD$2&lt;Assumptions!$C255,0,IF(AD$2=Assumptions!$C255,Div*Assumptions!$B255,Details!AC230*(1+Assumptions!$D255/12)))</f>
        <v>20333.333333333332</v>
      </c>
      <c r="AE230" s="573">
        <f>IF(AE$2&lt;Assumptions!$C255,0,IF(AE$2=Assumptions!$C255,Div*Assumptions!$B255,Details!AD230*(1+Assumptions!$D255/12)))</f>
        <v>20672.222222222219</v>
      </c>
      <c r="AF230" s="573">
        <f>IF(AF$2&lt;Assumptions!$C255,0,IF(AF$2=Assumptions!$C255,Div*Assumptions!$B255,Details!AE230*(1+Assumptions!$D255/12)))</f>
        <v>21016.759259259255</v>
      </c>
      <c r="AG230" s="573">
        <f>IF(AG$2&lt;Assumptions!$C255,0,IF(AG$2=Assumptions!$C255,Div*Assumptions!$B255,Details!AF230*(1+Assumptions!$D255/12)))</f>
        <v>21367.03858024691</v>
      </c>
      <c r="AH230" s="573">
        <f>IF(AH$2&lt;Assumptions!$C255,0,IF(AH$2=Assumptions!$C255,Div*Assumptions!$B255,Details!AG230*(1+Assumptions!$D255/12)))</f>
        <v>21723.155889917689</v>
      </c>
      <c r="AI230" s="573">
        <f>IF(AI$2&lt;Assumptions!$C255,0,IF(AI$2=Assumptions!$C255,Div*Assumptions!$B255,Details!AH230*(1+Assumptions!$D255/12)))</f>
        <v>22085.208488082983</v>
      </c>
      <c r="AJ230" s="573">
        <f>IF(AJ$2&lt;Assumptions!$C255,0,IF(AJ$2=Assumptions!$C255,Div*Assumptions!$B255,Details!AI230*(1+Assumptions!$D255/12)))</f>
        <v>22453.295296217697</v>
      </c>
      <c r="AK230" s="573">
        <f>IF(AK$2&lt;Assumptions!$C255,0,IF(AK$2=Assumptions!$C255,Div*Assumptions!$B255,Details!AJ230*(1+Assumptions!$D255/12)))</f>
        <v>22827.516884487992</v>
      </c>
      <c r="AL230" s="573">
        <f>IF(AL$2&lt;Assumptions!$C255,0,IF(AL$2=Assumptions!$C255,Div*Assumptions!$B255,Details!AK230*(1+Assumptions!$D255/12)))</f>
        <v>23207.975499229458</v>
      </c>
      <c r="AM230" s="573">
        <f>IF(AM$2&lt;Assumptions!$C255,0,IF(AM$2=Assumptions!$C255,Div*Assumptions!$B255,Details!AL230*(1+Assumptions!$D255/12)))</f>
        <v>23594.775090883282</v>
      </c>
      <c r="AN230" s="573">
        <f>IF(AN$2&lt;Assumptions!$C255,0,IF(AN$2=Assumptions!$C255,Div*Assumptions!$B255,Details!AM230*(1+Assumptions!$D255/12)))</f>
        <v>23988.021342398002</v>
      </c>
      <c r="AO230" s="573">
        <f>IF(AO$2&lt;Assumptions!$C255,0,IF(AO$2=Assumptions!$C255,Div*Assumptions!$B255,Details!AN230*(1+Assumptions!$D255/12)))</f>
        <v>24387.821698104635</v>
      </c>
      <c r="AP230" s="573">
        <f>IF(AP$2&lt;Assumptions!$C255,0,IF(AP$2=Assumptions!$C255,Div*Assumptions!$B255,Details!AO230*(1+Assumptions!$D255/12)))</f>
        <v>24794.285393073045</v>
      </c>
      <c r="AQ230" s="573">
        <f>IF(AQ$2&lt;Assumptions!$C255,0,IF(AQ$2=Assumptions!$C255,Div*Assumptions!$B255,Details!AP230*(1+Assumptions!$D255/12)))</f>
        <v>25207.523482957593</v>
      </c>
      <c r="AR230" s="573">
        <f>IF(AR$2&lt;Assumptions!$C255,0,IF(AR$2=Assumptions!$C255,Div*Assumptions!$B255,Details!AQ230*(1+Assumptions!$D255/12)))</f>
        <v>25627.648874340219</v>
      </c>
      <c r="AS230" s="573">
        <f>IF(AS$2&lt;Assumptions!$C255,0,IF(AS$2=Assumptions!$C255,Div*Assumptions!$B255,Details!AR230*(1+Assumptions!$D255/12)))</f>
        <v>26054.776355579223</v>
      </c>
      <c r="AT230" s="573">
        <f>IF(AT$2&lt;Assumptions!$C255,0,IF(AT$2=Assumptions!$C255,Div*Assumptions!$B255,Details!AS230*(1+Assumptions!$D255/12)))</f>
        <v>26489.02262817221</v>
      </c>
      <c r="AU230" s="573">
        <f>IF(AU$2&lt;Assumptions!$C255,0,IF(AU$2=Assumptions!$C255,Div*Assumptions!$B255,Details!AT230*(1+Assumptions!$D255/12)))</f>
        <v>26930.506338641746</v>
      </c>
      <c r="AV230" s="573">
        <f>IF(AV$2&lt;Assumptions!$C255,0,IF(AV$2=Assumptions!$C255,Div*Assumptions!$B255,Details!AU230*(1+Assumptions!$D255/12)))</f>
        <v>27379.34811095244</v>
      </c>
      <c r="AW230" s="573">
        <f>IF(AW$2&lt;Assumptions!$C255,0,IF(AW$2=Assumptions!$C255,Div*Assumptions!$B255,Details!AV230*(1+Assumptions!$D255/12)))</f>
        <v>27835.670579468311</v>
      </c>
      <c r="AX230" s="573">
        <f>IF(AX$2&lt;Assumptions!$C255,0,IF(AX$2=Assumptions!$C255,Div*Assumptions!$B255,Details!AW230*(1+Assumptions!$D255/12)))</f>
        <v>28299.598422459447</v>
      </c>
      <c r="AY230" s="573">
        <f>IF(AY$2&lt;Assumptions!$C255,0,IF(AY$2=Assumptions!$C255,Div*Assumptions!$B255,Details!AX230*(1+Assumptions!$D255/12)))</f>
        <v>28771.258396167101</v>
      </c>
      <c r="AZ230" s="573">
        <f>IF(AZ$2&lt;Assumptions!$C255,0,IF(AZ$2=Assumptions!$C255,Div*Assumptions!$B255,Details!AY230*(1+Assumptions!$D255/12)))</f>
        <v>29250.77936943655</v>
      </c>
      <c r="BA230" s="573">
        <f>IF(BA$2&lt;Assumptions!$C255,0,IF(BA$2=Assumptions!$C255,Div*Assumptions!$B255,Details!AZ230*(1+Assumptions!$D255/12)))</f>
        <v>29738.292358927156</v>
      </c>
      <c r="BB230" s="573">
        <f>IF(BB$2&lt;Assumptions!$C255,0,IF(BB$2=Assumptions!$C255,Div*Assumptions!$B255,Details!BA230*(1+Assumptions!$D255/12)))</f>
        <v>30233.930564909275</v>
      </c>
      <c r="BC230" s="573">
        <f>IF(BC$2&lt;Assumptions!$C255,0,IF(BC$2=Assumptions!$C255,Div*Assumptions!$B255,Details!BB230*(1+Assumptions!$D255/12)))</f>
        <v>30737.829407657762</v>
      </c>
      <c r="BD230" s="573">
        <f>IF(BD$2&lt;Assumptions!$C255,0,IF(BD$2=Assumptions!$C255,Div*Assumptions!$B255,Details!BC230*(1+Assumptions!$D255/12)))</f>
        <v>31250.126564452057</v>
      </c>
      <c r="BE230" s="573">
        <f>IF(BE$2&lt;Assumptions!$C255,0,IF(BE$2=Assumptions!$C255,Div*Assumptions!$B255,Details!BD230*(1+Assumptions!$D255/12)))</f>
        <v>31770.962007192924</v>
      </c>
      <c r="BF230" s="573">
        <f>IF(BF$2&lt;Assumptions!$C255,0,IF(BF$2=Assumptions!$C255,Div*Assumptions!$B255,Details!BE230*(1+Assumptions!$D255/12)))</f>
        <v>32300.478040646136</v>
      </c>
      <c r="BG230" s="573">
        <f>IF(BG$2&lt;Assumptions!$C255,0,IF(BG$2=Assumptions!$C255,Div*Assumptions!$B255,Details!BF230*(1+Assumptions!$D255/12)))</f>
        <v>32838.819341323571</v>
      </c>
      <c r="BH230" s="573">
        <f>IF(BH$2&lt;Assumptions!$C255,0,IF(BH$2=Assumptions!$C255,Div*Assumptions!$B255,Details!BG230*(1+Assumptions!$D255/12)))</f>
        <v>33386.132997012297</v>
      </c>
      <c r="BI230" s="573">
        <f>IF(BI$2&lt;Assumptions!$C255,0,IF(BI$2=Assumptions!$C255,Div*Assumptions!$B255,Details!BH230*(1+Assumptions!$D255/12)))</f>
        <v>33942.568546962502</v>
      </c>
      <c r="BJ230" s="573">
        <f>IF(BJ$2&lt;Assumptions!$C255,0,IF(BJ$2=Assumptions!$C255,Div*Assumptions!$B255,Details!BI230*(1+Assumptions!$D255/12)))</f>
        <v>34508.278022745209</v>
      </c>
      <c r="BK230" s="573">
        <f>IF(BK$2&lt;Assumptions!$C255,0,IF(BK$2=Assumptions!$C255,Div*Assumptions!$B255,Details!BJ230*(1+Assumptions!$D255/12)))</f>
        <v>35083.415989790963</v>
      </c>
      <c r="BL230" s="573">
        <f>IF(BL$2&lt;Assumptions!$C255,0,IF(BL$2=Assumptions!$C255,Div*Assumptions!$B255,Details!BK230*(1+Assumptions!$D255/12)))</f>
        <v>35668.139589620812</v>
      </c>
      <c r="BM230" s="573">
        <f>IF(BM$2&lt;Assumptions!$C255,0,IF(BM$2=Assumptions!$C255,Div*Assumptions!$B255,Details!BL230*(1+Assumptions!$D255/12)))</f>
        <v>36262.608582781155</v>
      </c>
      <c r="BN230" s="185"/>
      <c r="BO230" s="573">
        <f t="shared" si="1009"/>
        <v>0</v>
      </c>
      <c r="BP230" s="573">
        <f t="shared" si="1010"/>
        <v>0</v>
      </c>
      <c r="BQ230" s="573">
        <f t="shared" si="1011"/>
        <v>0</v>
      </c>
      <c r="BR230" s="573">
        <f t="shared" si="1012"/>
        <v>0</v>
      </c>
      <c r="BS230" s="573">
        <f t="shared" si="1013"/>
        <v>0</v>
      </c>
      <c r="BT230" s="573">
        <f t="shared" si="1014"/>
        <v>0</v>
      </c>
      <c r="BU230" s="573">
        <f t="shared" si="1015"/>
        <v>0</v>
      </c>
      <c r="BV230" s="573">
        <f t="shared" si="1016"/>
        <v>20000</v>
      </c>
      <c r="BW230" s="573">
        <f t="shared" si="1017"/>
        <v>62022.314814814803</v>
      </c>
      <c r="BX230" s="573">
        <f t="shared" si="1018"/>
        <v>65175.402958247578</v>
      </c>
      <c r="BY230" s="573">
        <f t="shared" si="1019"/>
        <v>68488.787679935151</v>
      </c>
      <c r="BZ230" s="573">
        <f t="shared" si="1020"/>
        <v>71970.618131385912</v>
      </c>
      <c r="CA230" s="573">
        <f t="shared" si="1021"/>
        <v>75629.457750370857</v>
      </c>
      <c r="CB230" s="573">
        <f t="shared" si="1022"/>
        <v>79474.305322393178</v>
      </c>
      <c r="CC230" s="573">
        <f t="shared" si="1023"/>
        <v>83514.617112880194</v>
      </c>
      <c r="CD230" s="573">
        <f t="shared" si="1024"/>
        <v>87760.33012453081</v>
      </c>
      <c r="CE230" s="573">
        <f t="shared" si="1025"/>
        <v>92221.886537019091</v>
      </c>
      <c r="CF230" s="573">
        <f t="shared" si="1026"/>
        <v>96910.259389162631</v>
      </c>
      <c r="CG230" s="573">
        <f t="shared" si="1027"/>
        <v>101836.97956672002</v>
      </c>
      <c r="CH230" s="573">
        <f t="shared" si="1028"/>
        <v>107014.16416219293</v>
      </c>
      <c r="CI230" s="218"/>
      <c r="CJ230" s="217">
        <f t="shared" si="1029"/>
        <v>0</v>
      </c>
      <c r="CK230" s="217">
        <f t="shared" si="1030"/>
        <v>20000</v>
      </c>
      <c r="CL230" s="217">
        <f t="shared" si="1031"/>
        <v>267657.1235843834</v>
      </c>
      <c r="CM230" s="217">
        <f t="shared" si="1032"/>
        <v>326378.71031017503</v>
      </c>
      <c r="CN230" s="217">
        <f t="shared" si="1033"/>
        <v>397983.28965509473</v>
      </c>
      <c r="CO230" s="177"/>
      <c r="CP230" s="124"/>
      <c r="CQ230" s="119"/>
      <c r="CR230" s="186">
        <f t="shared" si="1034"/>
        <v>1012019.123549653</v>
      </c>
      <c r="CS230" s="186">
        <f t="shared" si="1035"/>
        <v>1012019.1235496532</v>
      </c>
      <c r="CT230" s="186">
        <f t="shared" si="1036"/>
        <v>1012019.1235496532</v>
      </c>
      <c r="CU230" s="186">
        <f t="shared" si="1037"/>
        <v>0</v>
      </c>
      <c r="CV230" s="186">
        <f t="shared" si="1038"/>
        <v>0</v>
      </c>
      <c r="CW230" s="119"/>
      <c r="CX230" s="217">
        <f t="shared" si="1039"/>
        <v>0</v>
      </c>
      <c r="CY230" s="217">
        <f t="shared" si="1040"/>
        <v>0</v>
      </c>
      <c r="CZ230" s="217">
        <f t="shared" si="1041"/>
        <v>0</v>
      </c>
      <c r="DA230" s="217">
        <f t="shared" si="1042"/>
        <v>0</v>
      </c>
      <c r="DB230" s="219">
        <f t="shared" si="1043"/>
        <v>0</v>
      </c>
      <c r="DC230" s="217">
        <f t="shared" si="1044"/>
        <v>0</v>
      </c>
      <c r="DD230" s="217">
        <f t="shared" si="1045"/>
        <v>0</v>
      </c>
      <c r="DE230" s="217">
        <f t="shared" si="1046"/>
        <v>0</v>
      </c>
      <c r="DF230" s="217">
        <f t="shared" si="1047"/>
        <v>20000</v>
      </c>
      <c r="DG230" s="219">
        <f t="shared" si="1048"/>
        <v>20000</v>
      </c>
      <c r="DH230" s="219">
        <f t="shared" si="1049"/>
        <v>267657.1235843834</v>
      </c>
      <c r="DI230" s="219">
        <f t="shared" si="1050"/>
        <v>326378.71031017503</v>
      </c>
      <c r="DJ230" s="219">
        <f t="shared" si="1051"/>
        <v>397983.28965509473</v>
      </c>
    </row>
    <row r="231" spans="1:114" s="7" customFormat="1" x14ac:dyDescent="0.2">
      <c r="A231" s="325" t="str">
        <f>+Assumptions!A256</f>
        <v>Internet Advertising Campaign 3</v>
      </c>
      <c r="B231" s="119"/>
      <c r="C231" s="119"/>
      <c r="D231" s="119"/>
      <c r="E231" s="119"/>
      <c r="F231" s="573">
        <f>IF(F$2&lt;Assumptions!$C256,0,IF(F$2=Assumptions!$C256,Div*Assumptions!$B256,Details!E231*(1+Assumptions!$D256/12)))</f>
        <v>0</v>
      </c>
      <c r="G231" s="573">
        <f>IF(G$2&lt;Assumptions!$C256,0,IF(G$2=Assumptions!$C256,Div*Assumptions!$B256,Details!F231*(1+Assumptions!$D256/12)))</f>
        <v>0</v>
      </c>
      <c r="H231" s="573">
        <f>IF(H$2&lt;Assumptions!$C256,0,IF(H$2=Assumptions!$C256,Div*Assumptions!$B256,Details!G231*(1+Assumptions!$D256/12)))</f>
        <v>0</v>
      </c>
      <c r="I231" s="573">
        <f>IF(I$2&lt;Assumptions!$C256,0,IF(I$2=Assumptions!$C256,Div*Assumptions!$B256,Details!H231*(1+Assumptions!$D256/12)))</f>
        <v>0</v>
      </c>
      <c r="J231" s="573">
        <f>IF(J$2&lt;Assumptions!$C256,0,IF(J$2=Assumptions!$C256,Div*Assumptions!$B256,Details!I231*(1+Assumptions!$D256/12)))</f>
        <v>0</v>
      </c>
      <c r="K231" s="573">
        <f>IF(K$2&lt;Assumptions!$C256,0,IF(K$2=Assumptions!$C256,Div*Assumptions!$B256,Details!J231*(1+Assumptions!$D256/12)))</f>
        <v>0</v>
      </c>
      <c r="L231" s="573">
        <f>IF(L$2&lt;Assumptions!$C256,0,IF(L$2=Assumptions!$C256,Div*Assumptions!$B256,Details!K231*(1+Assumptions!$D256/12)))</f>
        <v>0</v>
      </c>
      <c r="M231" s="573">
        <f>IF(M$2&lt;Assumptions!$C256,0,IF(M$2=Assumptions!$C256,Div*Assumptions!$B256,Details!L231*(1+Assumptions!$D256/12)))</f>
        <v>0</v>
      </c>
      <c r="N231" s="573">
        <f>IF(N$2&lt;Assumptions!$C256,0,IF(N$2=Assumptions!$C256,Div*Assumptions!$B256,Details!M231*(1+Assumptions!$D256/12)))</f>
        <v>0</v>
      </c>
      <c r="O231" s="573">
        <f>IF(O$2&lt;Assumptions!$C256,0,IF(O$2=Assumptions!$C256,Div*Assumptions!$B256,Details!N231*(1+Assumptions!$D256/12)))</f>
        <v>0</v>
      </c>
      <c r="P231" s="573">
        <f>IF(P$2&lt;Assumptions!$C256,0,IF(P$2=Assumptions!$C256,Div*Assumptions!$B256,Details!O231*(1+Assumptions!$D256/12)))</f>
        <v>0</v>
      </c>
      <c r="Q231" s="573">
        <f>IF(Q$2&lt;Assumptions!$C256,0,IF(Q$2=Assumptions!$C256,Div*Assumptions!$B256,Details!P231*(1+Assumptions!$D256/12)))</f>
        <v>0</v>
      </c>
      <c r="R231" s="573">
        <f>IF(R$2&lt;Assumptions!$C256,0,IF(R$2=Assumptions!$C256,Div*Assumptions!$B256,Details!Q231*(1+Assumptions!$D256/12)))</f>
        <v>0</v>
      </c>
      <c r="S231" s="573">
        <f>IF(S$2&lt;Assumptions!$C256,0,IF(S$2=Assumptions!$C256,Div*Assumptions!$B256,Details!R231*(1+Assumptions!$D256/12)))</f>
        <v>0</v>
      </c>
      <c r="T231" s="573">
        <f>IF(T$2&lt;Assumptions!$C256,0,IF(T$2=Assumptions!$C256,Div*Assumptions!$B256,Details!S231*(1+Assumptions!$D256/12)))</f>
        <v>0</v>
      </c>
      <c r="U231" s="573">
        <f>IF(U$2&lt;Assumptions!$C256,0,IF(U$2=Assumptions!$C256,Div*Assumptions!$B256,Details!T231*(1+Assumptions!$D256/12)))</f>
        <v>0</v>
      </c>
      <c r="V231" s="573">
        <f>IF(V$2&lt;Assumptions!$C256,0,IF(V$2=Assumptions!$C256,Div*Assumptions!$B256,Details!U231*(1+Assumptions!$D256/12)))</f>
        <v>0</v>
      </c>
      <c r="W231" s="573">
        <f>IF(W$2&lt;Assumptions!$C256,0,IF(W$2=Assumptions!$C256,Div*Assumptions!$B256,Details!V231*(1+Assumptions!$D256/12)))</f>
        <v>0</v>
      </c>
      <c r="X231" s="573">
        <f>IF(X$2&lt;Assumptions!$C256,0,IF(X$2=Assumptions!$C256,Div*Assumptions!$B256,Details!W231*(1+Assumptions!$D256/12)))</f>
        <v>0</v>
      </c>
      <c r="Y231" s="573">
        <f>IF(Y$2&lt;Assumptions!$C256,0,IF(Y$2=Assumptions!$C256,Div*Assumptions!$B256,Details!X231*(1+Assumptions!$D256/12)))</f>
        <v>0</v>
      </c>
      <c r="Z231" s="573">
        <f>IF(Z$2&lt;Assumptions!$C256,0,IF(Z$2=Assumptions!$C256,Div*Assumptions!$B256,Details!Y231*(1+Assumptions!$D256/12)))</f>
        <v>0</v>
      </c>
      <c r="AA231" s="573">
        <f>IF(AA$2&lt;Assumptions!$C256,0,IF(AA$2=Assumptions!$C256,Div*Assumptions!$B256,Details!Z231*(1+Assumptions!$D256/12)))</f>
        <v>0</v>
      </c>
      <c r="AB231" s="573">
        <f>IF(AB$2&lt;Assumptions!$C256,0,IF(AB$2=Assumptions!$C256,Div*Assumptions!$B256,Details!AA231*(1+Assumptions!$D256/12)))</f>
        <v>0</v>
      </c>
      <c r="AC231" s="573">
        <f>IF(AC$2&lt;Assumptions!$C256,0,IF(AC$2=Assumptions!$C256,Div*Assumptions!$B256,Details!AB231*(1+Assumptions!$D256/12)))</f>
        <v>0</v>
      </c>
      <c r="AD231" s="573">
        <f>IF(AD$2&lt;Assumptions!$C256,0,IF(AD$2=Assumptions!$C256,Div*Assumptions!$B256,Details!AC231*(1+Assumptions!$D256/12)))</f>
        <v>0</v>
      </c>
      <c r="AE231" s="573">
        <f>IF(AE$2&lt;Assumptions!$C256,0,IF(AE$2=Assumptions!$C256,Div*Assumptions!$B256,Details!AD231*(1+Assumptions!$D256/12)))</f>
        <v>0</v>
      </c>
      <c r="AF231" s="573">
        <f>IF(AF$2&lt;Assumptions!$C256,0,IF(AF$2=Assumptions!$C256,Div*Assumptions!$B256,Details!AE231*(1+Assumptions!$D256/12)))</f>
        <v>30000</v>
      </c>
      <c r="AG231" s="573">
        <f>IF(AG$2&lt;Assumptions!$C256,0,IF(AG$2=Assumptions!$C256,Div*Assumptions!$B256,Details!AF231*(1+Assumptions!$D256/12)))</f>
        <v>30500</v>
      </c>
      <c r="AH231" s="573">
        <f>IF(AH$2&lt;Assumptions!$C256,0,IF(AH$2=Assumptions!$C256,Div*Assumptions!$B256,Details!AG231*(1+Assumptions!$D256/12)))</f>
        <v>31008.333333333332</v>
      </c>
      <c r="AI231" s="573">
        <f>IF(AI$2&lt;Assumptions!$C256,0,IF(AI$2=Assumptions!$C256,Div*Assumptions!$B256,Details!AH231*(1+Assumptions!$D256/12)))</f>
        <v>31525.138888888887</v>
      </c>
      <c r="AJ231" s="573">
        <f>IF(AJ$2&lt;Assumptions!$C256,0,IF(AJ$2=Assumptions!$C256,Div*Assumptions!$B256,Details!AI231*(1+Assumptions!$D256/12)))</f>
        <v>32050.557870370365</v>
      </c>
      <c r="AK231" s="573">
        <f>IF(AK$2&lt;Assumptions!$C256,0,IF(AK$2=Assumptions!$C256,Div*Assumptions!$B256,Details!AJ231*(1+Assumptions!$D256/12)))</f>
        <v>32584.733834876537</v>
      </c>
      <c r="AL231" s="573">
        <f>IF(AL$2&lt;Assumptions!$C256,0,IF(AL$2=Assumptions!$C256,Div*Assumptions!$B256,Details!AK231*(1+Assumptions!$D256/12)))</f>
        <v>33127.812732124476</v>
      </c>
      <c r="AM231" s="573">
        <f>IF(AM$2&lt;Assumptions!$C256,0,IF(AM$2=Assumptions!$C256,Div*Assumptions!$B256,Details!AL231*(1+Assumptions!$D256/12)))</f>
        <v>33679.942944326547</v>
      </c>
      <c r="AN231" s="573">
        <f>IF(AN$2&lt;Assumptions!$C256,0,IF(AN$2=Assumptions!$C256,Div*Assumptions!$B256,Details!AM231*(1+Assumptions!$D256/12)))</f>
        <v>34241.275326731986</v>
      </c>
      <c r="AO231" s="573">
        <f>IF(AO$2&lt;Assumptions!$C256,0,IF(AO$2=Assumptions!$C256,Div*Assumptions!$B256,Details!AN231*(1+Assumptions!$D256/12)))</f>
        <v>34811.963248844186</v>
      </c>
      <c r="AP231" s="573">
        <f>IF(AP$2&lt;Assumptions!$C256,0,IF(AP$2=Assumptions!$C256,Div*Assumptions!$B256,Details!AO231*(1+Assumptions!$D256/12)))</f>
        <v>35392.162636324923</v>
      </c>
      <c r="AQ231" s="573">
        <f>IF(AQ$2&lt;Assumptions!$C256,0,IF(AQ$2=Assumptions!$C256,Div*Assumptions!$B256,Details!AP231*(1+Assumptions!$D256/12)))</f>
        <v>35982.032013597003</v>
      </c>
      <c r="AR231" s="573">
        <f>IF(AR$2&lt;Assumptions!$C256,0,IF(AR$2=Assumptions!$C256,Div*Assumptions!$B256,Details!AQ231*(1+Assumptions!$D256/12)))</f>
        <v>36581.732547156949</v>
      </c>
      <c r="AS231" s="573">
        <f>IF(AS$2&lt;Assumptions!$C256,0,IF(AS$2=Assumptions!$C256,Div*Assumptions!$B256,Details!AR231*(1+Assumptions!$D256/12)))</f>
        <v>37191.428089609566</v>
      </c>
      <c r="AT231" s="573">
        <f>IF(AT$2&lt;Assumptions!$C256,0,IF(AT$2=Assumptions!$C256,Div*Assumptions!$B256,Details!AS231*(1+Assumptions!$D256/12)))</f>
        <v>37811.285224436389</v>
      </c>
      <c r="AU231" s="573">
        <f>IF(AU$2&lt;Assumptions!$C256,0,IF(AU$2=Assumptions!$C256,Div*Assumptions!$B256,Details!AT231*(1+Assumptions!$D256/12)))</f>
        <v>38441.47331151033</v>
      </c>
      <c r="AV231" s="573">
        <f>IF(AV$2&lt;Assumptions!$C256,0,IF(AV$2=Assumptions!$C256,Div*Assumptions!$B256,Details!AU231*(1+Assumptions!$D256/12)))</f>
        <v>39082.164533368836</v>
      </c>
      <c r="AW231" s="573">
        <f>IF(AW$2&lt;Assumptions!$C256,0,IF(AW$2=Assumptions!$C256,Div*Assumptions!$B256,Details!AV231*(1+Assumptions!$D256/12)))</f>
        <v>39733.533942258313</v>
      </c>
      <c r="AX231" s="573">
        <f>IF(AX$2&lt;Assumptions!$C256,0,IF(AX$2=Assumptions!$C256,Div*Assumptions!$B256,Details!AW231*(1+Assumptions!$D256/12)))</f>
        <v>40395.759507962619</v>
      </c>
      <c r="AY231" s="573">
        <f>IF(AY$2&lt;Assumptions!$C256,0,IF(AY$2=Assumptions!$C256,Div*Assumptions!$B256,Details!AX231*(1+Assumptions!$D256/12)))</f>
        <v>41069.022166428658</v>
      </c>
      <c r="AZ231" s="573">
        <f>IF(AZ$2&lt;Assumptions!$C256,0,IF(AZ$2=Assumptions!$C256,Div*Assumptions!$B256,Details!AY231*(1+Assumptions!$D256/12)))</f>
        <v>41753.505869202469</v>
      </c>
      <c r="BA231" s="573">
        <f>IF(BA$2&lt;Assumptions!$C256,0,IF(BA$2=Assumptions!$C256,Div*Assumptions!$B256,Details!AZ231*(1+Assumptions!$D256/12)))</f>
        <v>42449.397633689172</v>
      </c>
      <c r="BB231" s="573">
        <f>IF(BB$2&lt;Assumptions!$C256,0,IF(BB$2=Assumptions!$C256,Div*Assumptions!$B256,Details!BA231*(1+Assumptions!$D256/12)))</f>
        <v>43156.887594250657</v>
      </c>
      <c r="BC231" s="573">
        <f>IF(BC$2&lt;Assumptions!$C256,0,IF(BC$2=Assumptions!$C256,Div*Assumptions!$B256,Details!BB231*(1+Assumptions!$D256/12)))</f>
        <v>43876.169054154831</v>
      </c>
      <c r="BD231" s="573">
        <f>IF(BD$2&lt;Assumptions!$C256,0,IF(BD$2=Assumptions!$C256,Div*Assumptions!$B256,Details!BC231*(1+Assumptions!$D256/12)))</f>
        <v>44607.438538390743</v>
      </c>
      <c r="BE231" s="573">
        <f>IF(BE$2&lt;Assumptions!$C256,0,IF(BE$2=Assumptions!$C256,Div*Assumptions!$B256,Details!BD231*(1+Assumptions!$D256/12)))</f>
        <v>45350.895847363921</v>
      </c>
      <c r="BF231" s="573">
        <f>IF(BF$2&lt;Assumptions!$C256,0,IF(BF$2=Assumptions!$C256,Div*Assumptions!$B256,Details!BE231*(1+Assumptions!$D256/12)))</f>
        <v>46106.744111486652</v>
      </c>
      <c r="BG231" s="573">
        <f>IF(BG$2&lt;Assumptions!$C256,0,IF(BG$2=Assumptions!$C256,Div*Assumptions!$B256,Details!BF231*(1+Assumptions!$D256/12)))</f>
        <v>46875.189846678091</v>
      </c>
      <c r="BH231" s="573">
        <f>IF(BH$2&lt;Assumptions!$C256,0,IF(BH$2=Assumptions!$C256,Div*Assumptions!$B256,Details!BG231*(1+Assumptions!$D256/12)))</f>
        <v>47656.443010789393</v>
      </c>
      <c r="BI231" s="573">
        <f>IF(BI$2&lt;Assumptions!$C256,0,IF(BI$2=Assumptions!$C256,Div*Assumptions!$B256,Details!BH231*(1+Assumptions!$D256/12)))</f>
        <v>48450.717060969211</v>
      </c>
      <c r="BJ231" s="573">
        <f>IF(BJ$2&lt;Assumptions!$C256,0,IF(BJ$2=Assumptions!$C256,Div*Assumptions!$B256,Details!BI231*(1+Assumptions!$D256/12)))</f>
        <v>49258.229011985364</v>
      </c>
      <c r="BK231" s="573">
        <f>IF(BK$2&lt;Assumptions!$C256,0,IF(BK$2=Assumptions!$C256,Div*Assumptions!$B256,Details!BJ231*(1+Assumptions!$D256/12)))</f>
        <v>50079.199495518449</v>
      </c>
      <c r="BL231" s="573">
        <f>IF(BL$2&lt;Assumptions!$C256,0,IF(BL$2=Assumptions!$C256,Div*Assumptions!$B256,Details!BK231*(1+Assumptions!$D256/12)))</f>
        <v>50913.852820443753</v>
      </c>
      <c r="BM231" s="573">
        <f>IF(BM$2&lt;Assumptions!$C256,0,IF(BM$2=Assumptions!$C256,Div*Assumptions!$B256,Details!BL231*(1+Assumptions!$D256/12)))</f>
        <v>51762.417034117811</v>
      </c>
      <c r="BN231" s="185"/>
      <c r="BO231" s="573">
        <f t="shared" ref="BO231" si="1052">SUM(F231:H231)</f>
        <v>0</v>
      </c>
      <c r="BP231" s="573">
        <f t="shared" ref="BP231" si="1053">SUM(I231:K231)</f>
        <v>0</v>
      </c>
      <c r="BQ231" s="573">
        <f t="shared" ref="BQ231" si="1054">SUM(L231:N231)</f>
        <v>0</v>
      </c>
      <c r="BR231" s="573">
        <f t="shared" ref="BR231" si="1055">SUM(O231:Q231)</f>
        <v>0</v>
      </c>
      <c r="BS231" s="573">
        <f t="shared" ref="BS231" si="1056">SUM(R231:T231)</f>
        <v>0</v>
      </c>
      <c r="BT231" s="573">
        <f t="shared" ref="BT231" si="1057">SUM(U231:W231)</f>
        <v>0</v>
      </c>
      <c r="BU231" s="573">
        <f t="shared" ref="BU231" si="1058">SUM(X231:Z231)</f>
        <v>0</v>
      </c>
      <c r="BV231" s="573">
        <f t="shared" ref="BV231" si="1059">SUM(AA231:AC231)</f>
        <v>0</v>
      </c>
      <c r="BW231" s="573">
        <f t="shared" ref="BW231" si="1060">SUM(AD231:AF231)</f>
        <v>30000</v>
      </c>
      <c r="BX231" s="573">
        <f t="shared" ref="BX231" si="1061">SUM(AG231:AI231)</f>
        <v>93033.472222222219</v>
      </c>
      <c r="BY231" s="573">
        <f t="shared" ref="BY231" si="1062">SUM(AJ231:AL231)</f>
        <v>97763.104437371367</v>
      </c>
      <c r="BZ231" s="573">
        <f t="shared" ref="BZ231" si="1063">SUM(AM231:AO231)</f>
        <v>102733.18151990272</v>
      </c>
      <c r="CA231" s="573">
        <f t="shared" ref="CA231" si="1064">SUM(AP231:AR231)</f>
        <v>107955.92719707888</v>
      </c>
      <c r="CB231" s="573">
        <f t="shared" ref="CB231" si="1065">SUM(AS231:AU231)</f>
        <v>113444.18662555628</v>
      </c>
      <c r="CC231" s="573">
        <f t="shared" ref="CC231" si="1066">SUM(AV231:AX231)</f>
        <v>119211.45798358976</v>
      </c>
      <c r="CD231" s="573">
        <f t="shared" ref="CD231" si="1067">SUM(AY231:BA231)</f>
        <v>125271.92566932031</v>
      </c>
      <c r="CE231" s="573">
        <f t="shared" ref="CE231" si="1068">SUM(BB231:BD231)</f>
        <v>131640.49518679624</v>
      </c>
      <c r="CF231" s="573">
        <f t="shared" ref="CF231" si="1069">SUM(BE231:BG231)</f>
        <v>138332.82980552866</v>
      </c>
      <c r="CG231" s="573">
        <f t="shared" ref="CG231" si="1070">SUM(BH231:BJ231)</f>
        <v>145365.38908374397</v>
      </c>
      <c r="CH231" s="573">
        <f t="shared" ref="CH231" si="1071">SUM(BK231:BM231)</f>
        <v>152755.46935008001</v>
      </c>
      <c r="CI231" s="218"/>
      <c r="CJ231" s="217">
        <f t="shared" ref="CJ231" si="1072">SUM(BO231:BR231)</f>
        <v>0</v>
      </c>
      <c r="CK231" s="217">
        <f t="shared" ref="CK231" si="1073">SUM(BS231:BV231)</f>
        <v>0</v>
      </c>
      <c r="CL231" s="217">
        <f t="shared" ref="CL231" si="1074">SUM(BW231:BZ231)</f>
        <v>323529.75817949628</v>
      </c>
      <c r="CM231" s="217">
        <f t="shared" ref="CM231" si="1075">SUM(CA231:CD231)</f>
        <v>465883.49747554515</v>
      </c>
      <c r="CN231" s="217">
        <f t="shared" ref="CN231" si="1076">SUM(CE231:CH231)</f>
        <v>568094.18342614896</v>
      </c>
      <c r="CO231" s="177"/>
      <c r="CP231" s="124"/>
      <c r="CQ231" s="119"/>
      <c r="CR231" s="186">
        <f t="shared" ref="CR231:CR232" si="1077">SUM(F231:BM231)</f>
        <v>1357507.4390811904</v>
      </c>
      <c r="CS231" s="186">
        <f t="shared" ref="CS231:CS232" si="1078">SUM(BO231:CH231)</f>
        <v>1357507.4390811904</v>
      </c>
      <c r="CT231" s="186">
        <f t="shared" ref="CT231:CT232" si="1079">SUM(CJ231:CN231)</f>
        <v>1357507.4390811904</v>
      </c>
      <c r="CU231" s="186">
        <f t="shared" ref="CU231:CU232" si="1080">CR231-CS231</f>
        <v>0</v>
      </c>
      <c r="CV231" s="186">
        <f t="shared" ref="CV231:CV232" si="1081">CS231-CT231</f>
        <v>0</v>
      </c>
      <c r="CW231" s="119"/>
      <c r="CX231" s="217">
        <f t="shared" ref="CX231:CX232" si="1082">IF(BO231="","",BO231)</f>
        <v>0</v>
      </c>
      <c r="CY231" s="217">
        <f t="shared" ref="CY231:CY232" si="1083">IF(BP231="","",BP231)</f>
        <v>0</v>
      </c>
      <c r="CZ231" s="217">
        <f t="shared" ref="CZ231:CZ232" si="1084">IF(BQ231="","",BQ231)</f>
        <v>0</v>
      </c>
      <c r="DA231" s="217">
        <f t="shared" ref="DA231:DA232" si="1085">IF(BR231="","",BR231)</f>
        <v>0</v>
      </c>
      <c r="DB231" s="219">
        <f t="shared" ref="DB231:DB232" si="1086">IF(CJ231="","",CJ231)</f>
        <v>0</v>
      </c>
      <c r="DC231" s="217">
        <f t="shared" ref="DC231:DC232" si="1087">IF(BS231="","",BS231)</f>
        <v>0</v>
      </c>
      <c r="DD231" s="217">
        <f t="shared" ref="DD231:DD232" si="1088">IF(BT231="","",BT231)</f>
        <v>0</v>
      </c>
      <c r="DE231" s="217">
        <f t="shared" ref="DE231:DE232" si="1089">IF(BU231="","",BU231)</f>
        <v>0</v>
      </c>
      <c r="DF231" s="217">
        <f t="shared" ref="DF231:DF232" si="1090">IF(BV231="","",BV231)</f>
        <v>0</v>
      </c>
      <c r="DG231" s="219">
        <f t="shared" ref="DG231:DG232" si="1091">IF(CK231="","",CK231)</f>
        <v>0</v>
      </c>
      <c r="DH231" s="219">
        <f t="shared" ref="DH231:DH232" si="1092">IF(CL231="","",CL231)</f>
        <v>323529.75817949628</v>
      </c>
      <c r="DI231" s="219">
        <f t="shared" ref="DI231:DI232" si="1093">IF(CM231="","",CM231)</f>
        <v>465883.49747554515</v>
      </c>
      <c r="DJ231" s="219">
        <f t="shared" ref="DJ231:DJ232" si="1094">IF(CN231="","",CN231)</f>
        <v>568094.18342614896</v>
      </c>
    </row>
    <row r="232" spans="1:114" s="7" customFormat="1" x14ac:dyDescent="0.2">
      <c r="A232" s="325" t="str">
        <f>+Assumptions!A257</f>
        <v>Internet Advertising Campaign 4</v>
      </c>
      <c r="B232" s="119"/>
      <c r="C232" s="119"/>
      <c r="D232" s="119"/>
      <c r="E232" s="119"/>
      <c r="F232" s="573">
        <f>IF(F$2&lt;Assumptions!$C257,0,IF(F$2=Assumptions!$C257,Div*Assumptions!$B257,Details!E232*(1+Assumptions!$D257/12)))</f>
        <v>0</v>
      </c>
      <c r="G232" s="573">
        <f>IF(G$2&lt;Assumptions!$C257,0,IF(G$2=Assumptions!$C257,Div*Assumptions!$B257,Details!F232*(1+Assumptions!$D257/12)))</f>
        <v>0</v>
      </c>
      <c r="H232" s="573">
        <f>IF(H$2&lt;Assumptions!$C257,0,IF(H$2=Assumptions!$C257,Div*Assumptions!$B257,Details!G232*(1+Assumptions!$D257/12)))</f>
        <v>0</v>
      </c>
      <c r="I232" s="573">
        <f>IF(I$2&lt;Assumptions!$C257,0,IF(I$2=Assumptions!$C257,Div*Assumptions!$B257,Details!H232*(1+Assumptions!$D257/12)))</f>
        <v>0</v>
      </c>
      <c r="J232" s="573">
        <f>IF(J$2&lt;Assumptions!$C257,0,IF(J$2=Assumptions!$C257,Div*Assumptions!$B257,Details!I232*(1+Assumptions!$D257/12)))</f>
        <v>0</v>
      </c>
      <c r="K232" s="573">
        <f>IF(K$2&lt;Assumptions!$C257,0,IF(K$2=Assumptions!$C257,Div*Assumptions!$B257,Details!J232*(1+Assumptions!$D257/12)))</f>
        <v>0</v>
      </c>
      <c r="L232" s="573">
        <f>IF(L$2&lt;Assumptions!$C257,0,IF(L$2=Assumptions!$C257,Div*Assumptions!$B257,Details!K232*(1+Assumptions!$D257/12)))</f>
        <v>0</v>
      </c>
      <c r="M232" s="573">
        <f>IF(M$2&lt;Assumptions!$C257,0,IF(M$2=Assumptions!$C257,Div*Assumptions!$B257,Details!L232*(1+Assumptions!$D257/12)))</f>
        <v>0</v>
      </c>
      <c r="N232" s="573">
        <f>IF(N$2&lt;Assumptions!$C257,0,IF(N$2=Assumptions!$C257,Div*Assumptions!$B257,Details!M232*(1+Assumptions!$D257/12)))</f>
        <v>0</v>
      </c>
      <c r="O232" s="573">
        <f>IF(O$2&lt;Assumptions!$C257,0,IF(O$2=Assumptions!$C257,Div*Assumptions!$B257,Details!N232*(1+Assumptions!$D257/12)))</f>
        <v>0</v>
      </c>
      <c r="P232" s="573">
        <f>IF(P$2&lt;Assumptions!$C257,0,IF(P$2=Assumptions!$C257,Div*Assumptions!$B257,Details!O232*(1+Assumptions!$D257/12)))</f>
        <v>0</v>
      </c>
      <c r="Q232" s="573">
        <f>IF(Q$2&lt;Assumptions!$C257,0,IF(Q$2=Assumptions!$C257,Div*Assumptions!$B257,Details!P232*(1+Assumptions!$D257/12)))</f>
        <v>0</v>
      </c>
      <c r="R232" s="573">
        <f>IF(R$2&lt;Assumptions!$C257,0,IF(R$2=Assumptions!$C257,Div*Assumptions!$B257,Details!Q232*(1+Assumptions!$D257/12)))</f>
        <v>0</v>
      </c>
      <c r="S232" s="573">
        <f>IF(S$2&lt;Assumptions!$C257,0,IF(S$2=Assumptions!$C257,Div*Assumptions!$B257,Details!R232*(1+Assumptions!$D257/12)))</f>
        <v>0</v>
      </c>
      <c r="T232" s="573">
        <f>IF(T$2&lt;Assumptions!$C257,0,IF(T$2=Assumptions!$C257,Div*Assumptions!$B257,Details!S232*(1+Assumptions!$D257/12)))</f>
        <v>0</v>
      </c>
      <c r="U232" s="573">
        <f>IF(U$2&lt;Assumptions!$C257,0,IF(U$2=Assumptions!$C257,Div*Assumptions!$B257,Details!T232*(1+Assumptions!$D257/12)))</f>
        <v>0</v>
      </c>
      <c r="V232" s="573">
        <f>IF(V$2&lt;Assumptions!$C257,0,IF(V$2=Assumptions!$C257,Div*Assumptions!$B257,Details!U232*(1+Assumptions!$D257/12)))</f>
        <v>0</v>
      </c>
      <c r="W232" s="573">
        <f>IF(W$2&lt;Assumptions!$C257,0,IF(W$2=Assumptions!$C257,Div*Assumptions!$B257,Details!V232*(1+Assumptions!$D257/12)))</f>
        <v>0</v>
      </c>
      <c r="X232" s="573">
        <f>IF(X$2&lt;Assumptions!$C257,0,IF(X$2=Assumptions!$C257,Div*Assumptions!$B257,Details!W232*(1+Assumptions!$D257/12)))</f>
        <v>0</v>
      </c>
      <c r="Y232" s="573">
        <f>IF(Y$2&lt;Assumptions!$C257,0,IF(Y$2=Assumptions!$C257,Div*Assumptions!$B257,Details!X232*(1+Assumptions!$D257/12)))</f>
        <v>0</v>
      </c>
      <c r="Z232" s="573">
        <f>IF(Z$2&lt;Assumptions!$C257,0,IF(Z$2=Assumptions!$C257,Div*Assumptions!$B257,Details!Y232*(1+Assumptions!$D257/12)))</f>
        <v>0</v>
      </c>
      <c r="AA232" s="573">
        <f>IF(AA$2&lt;Assumptions!$C257,0,IF(AA$2=Assumptions!$C257,Div*Assumptions!$B257,Details!Z232*(1+Assumptions!$D257/12)))</f>
        <v>0</v>
      </c>
      <c r="AB232" s="573">
        <f>IF(AB$2&lt;Assumptions!$C257,0,IF(AB$2=Assumptions!$C257,Div*Assumptions!$B257,Details!AA232*(1+Assumptions!$D257/12)))</f>
        <v>0</v>
      </c>
      <c r="AC232" s="573">
        <f>IF(AC$2&lt;Assumptions!$C257,0,IF(AC$2=Assumptions!$C257,Div*Assumptions!$B257,Details!AB232*(1+Assumptions!$D257/12)))</f>
        <v>0</v>
      </c>
      <c r="AD232" s="573">
        <f>IF(AD$2&lt;Assumptions!$C257,0,IF(AD$2=Assumptions!$C257,Div*Assumptions!$B257,Details!AC232*(1+Assumptions!$D257/12)))</f>
        <v>0</v>
      </c>
      <c r="AE232" s="573">
        <f>IF(AE$2&lt;Assumptions!$C257,0,IF(AE$2=Assumptions!$C257,Div*Assumptions!$B257,Details!AD232*(1+Assumptions!$D257/12)))</f>
        <v>0</v>
      </c>
      <c r="AF232" s="573">
        <f>IF(AF$2&lt;Assumptions!$C257,0,IF(AF$2=Assumptions!$C257,Div*Assumptions!$B257,Details!AE232*(1+Assumptions!$D257/12)))</f>
        <v>0</v>
      </c>
      <c r="AG232" s="573">
        <f>IF(AG$2&lt;Assumptions!$C257,0,IF(AG$2=Assumptions!$C257,Div*Assumptions!$B257,Details!AF232*(1+Assumptions!$D257/12)))</f>
        <v>0</v>
      </c>
      <c r="AH232" s="573">
        <f>IF(AH$2&lt;Assumptions!$C257,0,IF(AH$2=Assumptions!$C257,Div*Assumptions!$B257,Details!AG232*(1+Assumptions!$D257/12)))</f>
        <v>0</v>
      </c>
      <c r="AI232" s="573">
        <f>IF(AI$2&lt;Assumptions!$C257,0,IF(AI$2=Assumptions!$C257,Div*Assumptions!$B257,Details!AH232*(1+Assumptions!$D257/12)))</f>
        <v>0</v>
      </c>
      <c r="AJ232" s="573">
        <f>IF(AJ$2&lt;Assumptions!$C257,0,IF(AJ$2=Assumptions!$C257,Div*Assumptions!$B257,Details!AI232*(1+Assumptions!$D257/12)))</f>
        <v>0</v>
      </c>
      <c r="AK232" s="573">
        <f>IF(AK$2&lt;Assumptions!$C257,0,IF(AK$2=Assumptions!$C257,Div*Assumptions!$B257,Details!AJ232*(1+Assumptions!$D257/12)))</f>
        <v>0</v>
      </c>
      <c r="AL232" s="573">
        <f>IF(AL$2&lt;Assumptions!$C257,0,IF(AL$2=Assumptions!$C257,Div*Assumptions!$B257,Details!AK232*(1+Assumptions!$D257/12)))</f>
        <v>0</v>
      </c>
      <c r="AM232" s="573">
        <f>IF(AM$2&lt;Assumptions!$C257,0,IF(AM$2=Assumptions!$C257,Div*Assumptions!$B257,Details!AL232*(1+Assumptions!$D257/12)))</f>
        <v>0</v>
      </c>
      <c r="AN232" s="573">
        <f>IF(AN$2&lt;Assumptions!$C257,0,IF(AN$2=Assumptions!$C257,Div*Assumptions!$B257,Details!AM232*(1+Assumptions!$D257/12)))</f>
        <v>0</v>
      </c>
      <c r="AO232" s="573">
        <f>IF(AO$2&lt;Assumptions!$C257,0,IF(AO$2=Assumptions!$C257,Div*Assumptions!$B257,Details!AN232*(1+Assumptions!$D257/12)))</f>
        <v>0</v>
      </c>
      <c r="AP232" s="573">
        <f>IF(AP$2&lt;Assumptions!$C257,0,IF(AP$2=Assumptions!$C257,Div*Assumptions!$B257,Details!AO232*(1+Assumptions!$D257/12)))</f>
        <v>0</v>
      </c>
      <c r="AQ232" s="573">
        <f>IF(AQ$2&lt;Assumptions!$C257,0,IF(AQ$2=Assumptions!$C257,Div*Assumptions!$B257,Details!AP232*(1+Assumptions!$D257/12)))</f>
        <v>0</v>
      </c>
      <c r="AR232" s="573">
        <f>IF(AR$2&lt;Assumptions!$C257,0,IF(AR$2=Assumptions!$C257,Div*Assumptions!$B257,Details!AQ232*(1+Assumptions!$D257/12)))</f>
        <v>30000</v>
      </c>
      <c r="AS232" s="573">
        <f>IF(AS$2&lt;Assumptions!$C257,0,IF(AS$2=Assumptions!$C257,Div*Assumptions!$B257,Details!AR232*(1+Assumptions!$D257/12)))</f>
        <v>30500</v>
      </c>
      <c r="AT232" s="573">
        <f>IF(AT$2&lt;Assumptions!$C257,0,IF(AT$2=Assumptions!$C257,Div*Assumptions!$B257,Details!AS232*(1+Assumptions!$D257/12)))</f>
        <v>31008.333333333332</v>
      </c>
      <c r="AU232" s="573">
        <f>IF(AU$2&lt;Assumptions!$C257,0,IF(AU$2=Assumptions!$C257,Div*Assumptions!$B257,Details!AT232*(1+Assumptions!$D257/12)))</f>
        <v>31525.138888888887</v>
      </c>
      <c r="AV232" s="573">
        <f>IF(AV$2&lt;Assumptions!$C257,0,IF(AV$2=Assumptions!$C257,Div*Assumptions!$B257,Details!AU232*(1+Assumptions!$D257/12)))</f>
        <v>32050.557870370365</v>
      </c>
      <c r="AW232" s="573">
        <f>IF(AW$2&lt;Assumptions!$C257,0,IF(AW$2=Assumptions!$C257,Div*Assumptions!$B257,Details!AV232*(1+Assumptions!$D257/12)))</f>
        <v>32584.733834876537</v>
      </c>
      <c r="AX232" s="573">
        <f>IF(AX$2&lt;Assumptions!$C257,0,IF(AX$2=Assumptions!$C257,Div*Assumptions!$B257,Details!AW232*(1+Assumptions!$D257/12)))</f>
        <v>33127.812732124476</v>
      </c>
      <c r="AY232" s="573">
        <f>IF(AY$2&lt;Assumptions!$C257,0,IF(AY$2=Assumptions!$C257,Div*Assumptions!$B257,Details!AX232*(1+Assumptions!$D257/12)))</f>
        <v>33679.942944326547</v>
      </c>
      <c r="AZ232" s="573">
        <f>IF(AZ$2&lt;Assumptions!$C257,0,IF(AZ$2=Assumptions!$C257,Div*Assumptions!$B257,Details!AY232*(1+Assumptions!$D257/12)))</f>
        <v>34241.275326731986</v>
      </c>
      <c r="BA232" s="573">
        <f>IF(BA$2&lt;Assumptions!$C257,0,IF(BA$2=Assumptions!$C257,Div*Assumptions!$B257,Details!AZ232*(1+Assumptions!$D257/12)))</f>
        <v>34811.963248844186</v>
      </c>
      <c r="BB232" s="573">
        <f>IF(BB$2&lt;Assumptions!$C257,0,IF(BB$2=Assumptions!$C257,Div*Assumptions!$B257,Details!BA232*(1+Assumptions!$D257/12)))</f>
        <v>35392.162636324923</v>
      </c>
      <c r="BC232" s="573">
        <f>IF(BC$2&lt;Assumptions!$C257,0,IF(BC$2=Assumptions!$C257,Div*Assumptions!$B257,Details!BB232*(1+Assumptions!$D257/12)))</f>
        <v>35982.032013597003</v>
      </c>
      <c r="BD232" s="573">
        <f>IF(BD$2&lt;Assumptions!$C257,0,IF(BD$2=Assumptions!$C257,Div*Assumptions!$B257,Details!BC232*(1+Assumptions!$D257/12)))</f>
        <v>36581.732547156949</v>
      </c>
      <c r="BE232" s="573">
        <f>IF(BE$2&lt;Assumptions!$C257,0,IF(BE$2=Assumptions!$C257,Div*Assumptions!$B257,Details!BD232*(1+Assumptions!$D257/12)))</f>
        <v>37191.428089609566</v>
      </c>
      <c r="BF232" s="573">
        <f>IF(BF$2&lt;Assumptions!$C257,0,IF(BF$2=Assumptions!$C257,Div*Assumptions!$B257,Details!BE232*(1+Assumptions!$D257/12)))</f>
        <v>37811.285224436389</v>
      </c>
      <c r="BG232" s="573">
        <f>IF(BG$2&lt;Assumptions!$C257,0,IF(BG$2=Assumptions!$C257,Div*Assumptions!$B257,Details!BF232*(1+Assumptions!$D257/12)))</f>
        <v>38441.47331151033</v>
      </c>
      <c r="BH232" s="573">
        <f>IF(BH$2&lt;Assumptions!$C257,0,IF(BH$2=Assumptions!$C257,Div*Assumptions!$B257,Details!BG232*(1+Assumptions!$D257/12)))</f>
        <v>39082.164533368836</v>
      </c>
      <c r="BI232" s="573">
        <f>IF(BI$2&lt;Assumptions!$C257,0,IF(BI$2=Assumptions!$C257,Div*Assumptions!$B257,Details!BH232*(1+Assumptions!$D257/12)))</f>
        <v>39733.533942258313</v>
      </c>
      <c r="BJ232" s="573">
        <f>IF(BJ$2&lt;Assumptions!$C257,0,IF(BJ$2=Assumptions!$C257,Div*Assumptions!$B257,Details!BI232*(1+Assumptions!$D257/12)))</f>
        <v>40395.759507962619</v>
      </c>
      <c r="BK232" s="573">
        <f>IF(BK$2&lt;Assumptions!$C257,0,IF(BK$2=Assumptions!$C257,Div*Assumptions!$B257,Details!BJ232*(1+Assumptions!$D257/12)))</f>
        <v>41069.022166428658</v>
      </c>
      <c r="BL232" s="573">
        <f>IF(BL$2&lt;Assumptions!$C257,0,IF(BL$2=Assumptions!$C257,Div*Assumptions!$B257,Details!BK232*(1+Assumptions!$D257/12)))</f>
        <v>41753.505869202469</v>
      </c>
      <c r="BM232" s="573">
        <f>IF(BM$2&lt;Assumptions!$C257,0,IF(BM$2=Assumptions!$C257,Div*Assumptions!$B257,Details!BL232*(1+Assumptions!$D257/12)))</f>
        <v>42449.397633689172</v>
      </c>
      <c r="BN232" s="185"/>
      <c r="BO232" s="573">
        <f t="shared" ref="BO232:BO233" si="1095">SUM(F232:H232)</f>
        <v>0</v>
      </c>
      <c r="BP232" s="573">
        <f t="shared" ref="BP232:BP233" si="1096">SUM(I232:K232)</f>
        <v>0</v>
      </c>
      <c r="BQ232" s="573">
        <f t="shared" ref="BQ232:BQ233" si="1097">SUM(L232:N232)</f>
        <v>0</v>
      </c>
      <c r="BR232" s="573">
        <f t="shared" ref="BR232:BR233" si="1098">SUM(O232:Q232)</f>
        <v>0</v>
      </c>
      <c r="BS232" s="573">
        <f t="shared" ref="BS232:BS233" si="1099">SUM(R232:T232)</f>
        <v>0</v>
      </c>
      <c r="BT232" s="573">
        <f t="shared" ref="BT232:BT233" si="1100">SUM(U232:W232)</f>
        <v>0</v>
      </c>
      <c r="BU232" s="573">
        <f t="shared" ref="BU232:BU233" si="1101">SUM(X232:Z232)</f>
        <v>0</v>
      </c>
      <c r="BV232" s="573">
        <f t="shared" ref="BV232:BV233" si="1102">SUM(AA232:AC232)</f>
        <v>0</v>
      </c>
      <c r="BW232" s="573">
        <f t="shared" ref="BW232:BW233" si="1103">SUM(AD232:AF232)</f>
        <v>0</v>
      </c>
      <c r="BX232" s="573">
        <f t="shared" ref="BX232:BX233" si="1104">SUM(AG232:AI232)</f>
        <v>0</v>
      </c>
      <c r="BY232" s="573">
        <f t="shared" ref="BY232:BY233" si="1105">SUM(AJ232:AL232)</f>
        <v>0</v>
      </c>
      <c r="BZ232" s="573">
        <f t="shared" ref="BZ232:BZ233" si="1106">SUM(AM232:AO232)</f>
        <v>0</v>
      </c>
      <c r="CA232" s="573">
        <f t="shared" ref="CA232:CA233" si="1107">SUM(AP232:AR232)</f>
        <v>30000</v>
      </c>
      <c r="CB232" s="573">
        <f t="shared" ref="CB232:CB233" si="1108">SUM(AS232:AU232)</f>
        <v>93033.472222222219</v>
      </c>
      <c r="CC232" s="573">
        <f t="shared" ref="CC232:CC233" si="1109">SUM(AV232:AX232)</f>
        <v>97763.104437371367</v>
      </c>
      <c r="CD232" s="573">
        <f t="shared" ref="CD232:CD233" si="1110">SUM(AY232:BA232)</f>
        <v>102733.18151990272</v>
      </c>
      <c r="CE232" s="573">
        <f t="shared" ref="CE232:CE233" si="1111">SUM(BB232:BD232)</f>
        <v>107955.92719707888</v>
      </c>
      <c r="CF232" s="573">
        <f t="shared" ref="CF232:CF233" si="1112">SUM(BE232:BG232)</f>
        <v>113444.18662555628</v>
      </c>
      <c r="CG232" s="573">
        <f t="shared" ref="CG232:CG233" si="1113">SUM(BH232:BJ232)</f>
        <v>119211.45798358976</v>
      </c>
      <c r="CH232" s="573">
        <f t="shared" ref="CH232:CH233" si="1114">SUM(BK232:BM232)</f>
        <v>125271.92566932031</v>
      </c>
      <c r="CI232" s="218"/>
      <c r="CJ232" s="217">
        <f t="shared" ref="CJ232:CJ233" si="1115">SUM(BO232:BR232)</f>
        <v>0</v>
      </c>
      <c r="CK232" s="217">
        <f t="shared" ref="CK232:CK233" si="1116">SUM(BS232:BV232)</f>
        <v>0</v>
      </c>
      <c r="CL232" s="217">
        <f t="shared" ref="CL232:CL233" si="1117">SUM(BW232:BZ232)</f>
        <v>0</v>
      </c>
      <c r="CM232" s="217">
        <f t="shared" ref="CM232:CM233" si="1118">SUM(CA232:CD232)</f>
        <v>323529.75817949628</v>
      </c>
      <c r="CN232" s="217">
        <f t="shared" ref="CN232:CN233" si="1119">SUM(CE232:CH232)</f>
        <v>465883.49747554515</v>
      </c>
      <c r="CO232" s="177"/>
      <c r="CP232" s="124"/>
      <c r="CQ232" s="119"/>
      <c r="CR232" s="186">
        <f t="shared" si="1077"/>
        <v>789413.25565504155</v>
      </c>
      <c r="CS232" s="186">
        <f t="shared" si="1078"/>
        <v>789413.25565504143</v>
      </c>
      <c r="CT232" s="186">
        <f t="shared" si="1079"/>
        <v>789413.25565504143</v>
      </c>
      <c r="CU232" s="186">
        <f t="shared" si="1080"/>
        <v>0</v>
      </c>
      <c r="CV232" s="186">
        <f t="shared" si="1081"/>
        <v>0</v>
      </c>
      <c r="CW232" s="119"/>
      <c r="CX232" s="217">
        <f t="shared" si="1082"/>
        <v>0</v>
      </c>
      <c r="CY232" s="217">
        <f t="shared" si="1083"/>
        <v>0</v>
      </c>
      <c r="CZ232" s="217">
        <f t="shared" si="1084"/>
        <v>0</v>
      </c>
      <c r="DA232" s="217">
        <f t="shared" si="1085"/>
        <v>0</v>
      </c>
      <c r="DB232" s="219">
        <f t="shared" si="1086"/>
        <v>0</v>
      </c>
      <c r="DC232" s="217">
        <f t="shared" si="1087"/>
        <v>0</v>
      </c>
      <c r="DD232" s="217">
        <f t="shared" si="1088"/>
        <v>0</v>
      </c>
      <c r="DE232" s="217">
        <f t="shared" si="1089"/>
        <v>0</v>
      </c>
      <c r="DF232" s="217">
        <f t="shared" si="1090"/>
        <v>0</v>
      </c>
      <c r="DG232" s="219">
        <f t="shared" si="1091"/>
        <v>0</v>
      </c>
      <c r="DH232" s="219">
        <f t="shared" si="1092"/>
        <v>0</v>
      </c>
      <c r="DI232" s="219">
        <f t="shared" si="1093"/>
        <v>323529.75817949628</v>
      </c>
      <c r="DJ232" s="219">
        <f t="shared" si="1094"/>
        <v>465883.49747554515</v>
      </c>
    </row>
    <row r="233" spans="1:114" s="7" customFormat="1" x14ac:dyDescent="0.2">
      <c r="A233" s="325" t="str">
        <f>+Assumptions!A258</f>
        <v>TBD</v>
      </c>
      <c r="B233" s="119"/>
      <c r="C233" s="119"/>
      <c r="D233" s="119"/>
      <c r="E233" s="119"/>
      <c r="F233" s="573">
        <f>IF(F$2&lt;Assumptions!$C258,0,IF(F$2=Assumptions!$C258,Div*Assumptions!$B258,Details!E233*(1+Assumptions!$D258/12)))</f>
        <v>0</v>
      </c>
      <c r="G233" s="573">
        <f>IF(G$2&lt;Assumptions!$C258,0,IF(G$2=Assumptions!$C258,Div*Assumptions!$B258,Details!F233*(1+Assumptions!$D258/12)))</f>
        <v>0</v>
      </c>
      <c r="H233" s="573">
        <f>IF(H$2&lt;Assumptions!$C258,0,IF(H$2=Assumptions!$C258,Div*Assumptions!$B258,Details!G233*(1+Assumptions!$D258/12)))</f>
        <v>0</v>
      </c>
      <c r="I233" s="573">
        <f>IF(I$2&lt;Assumptions!$C258,0,IF(I$2=Assumptions!$C258,Div*Assumptions!$B258,Details!H233*(1+Assumptions!$D258/12)))</f>
        <v>0</v>
      </c>
      <c r="J233" s="573">
        <f>IF(J$2&lt;Assumptions!$C258,0,IF(J$2=Assumptions!$C258,Div*Assumptions!$B258,Details!I233*(1+Assumptions!$D258/12)))</f>
        <v>0</v>
      </c>
      <c r="K233" s="573">
        <f>IF(K$2&lt;Assumptions!$C258,0,IF(K$2=Assumptions!$C258,Div*Assumptions!$B258,Details!J233*(1+Assumptions!$D258/12)))</f>
        <v>0</v>
      </c>
      <c r="L233" s="573">
        <f>IF(L$2&lt;Assumptions!$C258,0,IF(L$2=Assumptions!$C258,Div*Assumptions!$B258,Details!K233*(1+Assumptions!$D258/12)))</f>
        <v>0</v>
      </c>
      <c r="M233" s="573">
        <f>IF(M$2&lt;Assumptions!$C258,0,IF(M$2=Assumptions!$C258,Div*Assumptions!$B258,Details!L233*(1+Assumptions!$D258/12)))</f>
        <v>0</v>
      </c>
      <c r="N233" s="573">
        <f>IF(N$2&lt;Assumptions!$C258,0,IF(N$2=Assumptions!$C258,Div*Assumptions!$B258,Details!M233*(1+Assumptions!$D258/12)))</f>
        <v>0</v>
      </c>
      <c r="O233" s="573">
        <f>IF(O$2&lt;Assumptions!$C258,0,IF(O$2=Assumptions!$C258,Div*Assumptions!$B258,Details!N233*(1+Assumptions!$D258/12)))</f>
        <v>0</v>
      </c>
      <c r="P233" s="573">
        <f>IF(P$2&lt;Assumptions!$C258,0,IF(P$2=Assumptions!$C258,Div*Assumptions!$B258,Details!O233*(1+Assumptions!$D258/12)))</f>
        <v>0</v>
      </c>
      <c r="Q233" s="573">
        <f>IF(Q$2&lt;Assumptions!$C258,0,IF(Q$2=Assumptions!$C258,Div*Assumptions!$B258,Details!P233*(1+Assumptions!$D258/12)))</f>
        <v>0</v>
      </c>
      <c r="R233" s="573">
        <f>IF(R$2&lt;Assumptions!$C258,0,IF(R$2=Assumptions!$C258,Div*Assumptions!$B258,Details!Q233*(1+Assumptions!$D258/12)))</f>
        <v>0</v>
      </c>
      <c r="S233" s="573">
        <f>IF(S$2&lt;Assumptions!$C258,0,IF(S$2=Assumptions!$C258,Div*Assumptions!$B258,Details!R233*(1+Assumptions!$D258/12)))</f>
        <v>0</v>
      </c>
      <c r="T233" s="573">
        <f>IF(T$2&lt;Assumptions!$C258,0,IF(T$2=Assumptions!$C258,Div*Assumptions!$B258,Details!S233*(1+Assumptions!$D258/12)))</f>
        <v>0</v>
      </c>
      <c r="U233" s="573">
        <f>IF(U$2&lt;Assumptions!$C258,0,IF(U$2=Assumptions!$C258,Div*Assumptions!$B258,Details!T233*(1+Assumptions!$D258/12)))</f>
        <v>0</v>
      </c>
      <c r="V233" s="573">
        <f>IF(V$2&lt;Assumptions!$C258,0,IF(V$2=Assumptions!$C258,Div*Assumptions!$B258,Details!U233*(1+Assumptions!$D258/12)))</f>
        <v>0</v>
      </c>
      <c r="W233" s="573">
        <f>IF(W$2&lt;Assumptions!$C258,0,IF(W$2=Assumptions!$C258,Div*Assumptions!$B258,Details!V233*(1+Assumptions!$D258/12)))</f>
        <v>0</v>
      </c>
      <c r="X233" s="573">
        <f>IF(X$2&lt;Assumptions!$C258,0,IF(X$2=Assumptions!$C258,Div*Assumptions!$B258,Details!W233*(1+Assumptions!$D258/12)))</f>
        <v>0</v>
      </c>
      <c r="Y233" s="573">
        <f>IF(Y$2&lt;Assumptions!$C258,0,IF(Y$2=Assumptions!$C258,Div*Assumptions!$B258,Details!X233*(1+Assumptions!$D258/12)))</f>
        <v>0</v>
      </c>
      <c r="Z233" s="573">
        <f>IF(Z$2&lt;Assumptions!$C258,0,IF(Z$2=Assumptions!$C258,Div*Assumptions!$B258,Details!Y233*(1+Assumptions!$D258/12)))</f>
        <v>0</v>
      </c>
      <c r="AA233" s="573">
        <f>IF(AA$2&lt;Assumptions!$C258,0,IF(AA$2=Assumptions!$C258,Div*Assumptions!$B258,Details!Z233*(1+Assumptions!$D258/12)))</f>
        <v>0</v>
      </c>
      <c r="AB233" s="573">
        <f>IF(AB$2&lt;Assumptions!$C258,0,IF(AB$2=Assumptions!$C258,Div*Assumptions!$B258,Details!AA233*(1+Assumptions!$D258/12)))</f>
        <v>0</v>
      </c>
      <c r="AC233" s="573">
        <f>IF(AC$2&lt;Assumptions!$C258,0,IF(AC$2=Assumptions!$C258,Div*Assumptions!$B258,Details!AB233*(1+Assumptions!$D258/12)))</f>
        <v>0</v>
      </c>
      <c r="AD233" s="573">
        <f>IF(AD$2&lt;Assumptions!$C258,0,IF(AD$2=Assumptions!$C258,Div*Assumptions!$B258,Details!AC233*(1+Assumptions!$D258/12)))</f>
        <v>0</v>
      </c>
      <c r="AE233" s="573">
        <f>IF(AE$2&lt;Assumptions!$C258,0,IF(AE$2=Assumptions!$C258,Div*Assumptions!$B258,Details!AD233*(1+Assumptions!$D258/12)))</f>
        <v>0</v>
      </c>
      <c r="AF233" s="573">
        <f>IF(AF$2&lt;Assumptions!$C258,0,IF(AF$2=Assumptions!$C258,Div*Assumptions!$B258,Details!AE233*(1+Assumptions!$D258/12)))</f>
        <v>0</v>
      </c>
      <c r="AG233" s="573">
        <f>IF(AG$2&lt;Assumptions!$C258,0,IF(AG$2=Assumptions!$C258,Div*Assumptions!$B258,Details!AF233*(1+Assumptions!$D258/12)))</f>
        <v>0</v>
      </c>
      <c r="AH233" s="573">
        <f>IF(AH$2&lt;Assumptions!$C258,0,IF(AH$2=Assumptions!$C258,Div*Assumptions!$B258,Details!AG233*(1+Assumptions!$D258/12)))</f>
        <v>0</v>
      </c>
      <c r="AI233" s="573">
        <f>IF(AI$2&lt;Assumptions!$C258,0,IF(AI$2=Assumptions!$C258,Div*Assumptions!$B258,Details!AH233*(1+Assumptions!$D258/12)))</f>
        <v>0</v>
      </c>
      <c r="AJ233" s="573">
        <f>IF(AJ$2&lt;Assumptions!$C258,0,IF(AJ$2=Assumptions!$C258,Div*Assumptions!$B258,Details!AI233*(1+Assumptions!$D258/12)))</f>
        <v>0</v>
      </c>
      <c r="AK233" s="573">
        <f>IF(AK$2&lt;Assumptions!$C258,0,IF(AK$2=Assumptions!$C258,Div*Assumptions!$B258,Details!AJ233*(1+Assumptions!$D258/12)))</f>
        <v>0</v>
      </c>
      <c r="AL233" s="573">
        <f>IF(AL$2&lt;Assumptions!$C258,0,IF(AL$2=Assumptions!$C258,Div*Assumptions!$B258,Details!AK233*(1+Assumptions!$D258/12)))</f>
        <v>0</v>
      </c>
      <c r="AM233" s="573">
        <f>IF(AM$2&lt;Assumptions!$C258,0,IF(AM$2=Assumptions!$C258,Div*Assumptions!$B258,Details!AL233*(1+Assumptions!$D258/12)))</f>
        <v>0</v>
      </c>
      <c r="AN233" s="573">
        <f>IF(AN$2&lt;Assumptions!$C258,0,IF(AN$2=Assumptions!$C258,Div*Assumptions!$B258,Details!AM233*(1+Assumptions!$D258/12)))</f>
        <v>0</v>
      </c>
      <c r="AO233" s="573">
        <f>IF(AO$2&lt;Assumptions!$C258,0,IF(AO$2=Assumptions!$C258,Div*Assumptions!$B258,Details!AN233*(1+Assumptions!$D258/12)))</f>
        <v>0</v>
      </c>
      <c r="AP233" s="573">
        <f>IF(AP$2&lt;Assumptions!$C258,0,IF(AP$2=Assumptions!$C258,Div*Assumptions!$B258,Details!AO233*(1+Assumptions!$D258/12)))</f>
        <v>0</v>
      </c>
      <c r="AQ233" s="573">
        <f>IF(AQ$2&lt;Assumptions!$C258,0,IF(AQ$2=Assumptions!$C258,Div*Assumptions!$B258,Details!AP233*(1+Assumptions!$D258/12)))</f>
        <v>0</v>
      </c>
      <c r="AR233" s="573">
        <f>IF(AR$2&lt;Assumptions!$C258,0,IF(AR$2=Assumptions!$C258,Div*Assumptions!$B258,Details!AQ233*(1+Assumptions!$D258/12)))</f>
        <v>0</v>
      </c>
      <c r="AS233" s="573">
        <f>IF(AS$2&lt;Assumptions!$C258,0,IF(AS$2=Assumptions!$C258,Div*Assumptions!$B258,Details!AR233*(1+Assumptions!$D258/12)))</f>
        <v>0</v>
      </c>
      <c r="AT233" s="573">
        <f>IF(AT$2&lt;Assumptions!$C258,0,IF(AT$2=Assumptions!$C258,Div*Assumptions!$B258,Details!AS233*(1+Assumptions!$D258/12)))</f>
        <v>0</v>
      </c>
      <c r="AU233" s="573">
        <f>IF(AU$2&lt;Assumptions!$C258,0,IF(AU$2=Assumptions!$C258,Div*Assumptions!$B258,Details!AT233*(1+Assumptions!$D258/12)))</f>
        <v>0</v>
      </c>
      <c r="AV233" s="573">
        <f>IF(AV$2&lt;Assumptions!$C258,0,IF(AV$2=Assumptions!$C258,Div*Assumptions!$B258,Details!AU233*(1+Assumptions!$D258/12)))</f>
        <v>0</v>
      </c>
      <c r="AW233" s="573">
        <f>IF(AW$2&lt;Assumptions!$C258,0,IF(AW$2=Assumptions!$C258,Div*Assumptions!$B258,Details!AV233*(1+Assumptions!$D258/12)))</f>
        <v>0</v>
      </c>
      <c r="AX233" s="573">
        <f>IF(AX$2&lt;Assumptions!$C258,0,IF(AX$2=Assumptions!$C258,Div*Assumptions!$B258,Details!AW233*(1+Assumptions!$D258/12)))</f>
        <v>0</v>
      </c>
      <c r="AY233" s="573">
        <f>IF(AY$2&lt;Assumptions!$C258,0,IF(AY$2=Assumptions!$C258,Div*Assumptions!$B258,Details!AX233*(1+Assumptions!$D258/12)))</f>
        <v>0</v>
      </c>
      <c r="AZ233" s="573">
        <f>IF(AZ$2&lt;Assumptions!$C258,0,IF(AZ$2=Assumptions!$C258,Div*Assumptions!$B258,Details!AY233*(1+Assumptions!$D258/12)))</f>
        <v>0</v>
      </c>
      <c r="BA233" s="573">
        <f>IF(BA$2&lt;Assumptions!$C258,0,IF(BA$2=Assumptions!$C258,Div*Assumptions!$B258,Details!AZ233*(1+Assumptions!$D258/12)))</f>
        <v>0</v>
      </c>
      <c r="BB233" s="573">
        <f>IF(BB$2&lt;Assumptions!$C258,0,IF(BB$2=Assumptions!$C258,Div*Assumptions!$B258,Details!BA233*(1+Assumptions!$D258/12)))</f>
        <v>0</v>
      </c>
      <c r="BC233" s="573">
        <f>IF(BC$2&lt;Assumptions!$C258,0,IF(BC$2=Assumptions!$C258,Div*Assumptions!$B258,Details!BB233*(1+Assumptions!$D258/12)))</f>
        <v>0</v>
      </c>
      <c r="BD233" s="573">
        <f>IF(BD$2&lt;Assumptions!$C258,0,IF(BD$2=Assumptions!$C258,Div*Assumptions!$B258,Details!BC233*(1+Assumptions!$D258/12)))</f>
        <v>0</v>
      </c>
      <c r="BE233" s="573">
        <f>IF(BE$2&lt;Assumptions!$C258,0,IF(BE$2=Assumptions!$C258,Div*Assumptions!$B258,Details!BD233*(1+Assumptions!$D258/12)))</f>
        <v>0</v>
      </c>
      <c r="BF233" s="573">
        <f>IF(BF$2&lt;Assumptions!$C258,0,IF(BF$2=Assumptions!$C258,Div*Assumptions!$B258,Details!BE233*(1+Assumptions!$D258/12)))</f>
        <v>0</v>
      </c>
      <c r="BG233" s="573">
        <f>IF(BG$2&lt;Assumptions!$C258,0,IF(BG$2=Assumptions!$C258,Div*Assumptions!$B258,Details!BF233*(1+Assumptions!$D258/12)))</f>
        <v>0</v>
      </c>
      <c r="BH233" s="573">
        <f>IF(BH$2&lt;Assumptions!$C258,0,IF(BH$2=Assumptions!$C258,Div*Assumptions!$B258,Details!BG233*(1+Assumptions!$D258/12)))</f>
        <v>0</v>
      </c>
      <c r="BI233" s="573">
        <f>IF(BI$2&lt;Assumptions!$C258,0,IF(BI$2=Assumptions!$C258,Div*Assumptions!$B258,Details!BH233*(1+Assumptions!$D258/12)))</f>
        <v>0</v>
      </c>
      <c r="BJ233" s="573">
        <f>IF(BJ$2&lt;Assumptions!$C258,0,IF(BJ$2=Assumptions!$C258,Div*Assumptions!$B258,Details!BI233*(1+Assumptions!$D258/12)))</f>
        <v>0</v>
      </c>
      <c r="BK233" s="573">
        <f>IF(BK$2&lt;Assumptions!$C258,0,IF(BK$2=Assumptions!$C258,Div*Assumptions!$B258,Details!BJ233*(1+Assumptions!$D258/12)))</f>
        <v>0</v>
      </c>
      <c r="BL233" s="573">
        <f>IF(BL$2&lt;Assumptions!$C258,0,IF(BL$2=Assumptions!$C258,Div*Assumptions!$B258,Details!BK233*(1+Assumptions!$D258/12)))</f>
        <v>0</v>
      </c>
      <c r="BM233" s="573">
        <f>IF(BM$2&lt;Assumptions!$C258,0,IF(BM$2=Assumptions!$C258,Div*Assumptions!$B258,Details!BL233*(1+Assumptions!$D258/12)))</f>
        <v>0</v>
      </c>
      <c r="BN233" s="185"/>
      <c r="BO233" s="573">
        <f t="shared" si="1095"/>
        <v>0</v>
      </c>
      <c r="BP233" s="573">
        <f t="shared" si="1096"/>
        <v>0</v>
      </c>
      <c r="BQ233" s="573">
        <f t="shared" si="1097"/>
        <v>0</v>
      </c>
      <c r="BR233" s="573">
        <f t="shared" si="1098"/>
        <v>0</v>
      </c>
      <c r="BS233" s="573">
        <f t="shared" si="1099"/>
        <v>0</v>
      </c>
      <c r="BT233" s="573">
        <f t="shared" si="1100"/>
        <v>0</v>
      </c>
      <c r="BU233" s="573">
        <f t="shared" si="1101"/>
        <v>0</v>
      </c>
      <c r="BV233" s="573">
        <f t="shared" si="1102"/>
        <v>0</v>
      </c>
      <c r="BW233" s="573">
        <f t="shared" si="1103"/>
        <v>0</v>
      </c>
      <c r="BX233" s="573">
        <f t="shared" si="1104"/>
        <v>0</v>
      </c>
      <c r="BY233" s="573">
        <f t="shared" si="1105"/>
        <v>0</v>
      </c>
      <c r="BZ233" s="573">
        <f t="shared" si="1106"/>
        <v>0</v>
      </c>
      <c r="CA233" s="573">
        <f t="shared" si="1107"/>
        <v>0</v>
      </c>
      <c r="CB233" s="573">
        <f t="shared" si="1108"/>
        <v>0</v>
      </c>
      <c r="CC233" s="573">
        <f t="shared" si="1109"/>
        <v>0</v>
      </c>
      <c r="CD233" s="573">
        <f t="shared" si="1110"/>
        <v>0</v>
      </c>
      <c r="CE233" s="573">
        <f t="shared" si="1111"/>
        <v>0</v>
      </c>
      <c r="CF233" s="573">
        <f t="shared" si="1112"/>
        <v>0</v>
      </c>
      <c r="CG233" s="573">
        <f t="shared" si="1113"/>
        <v>0</v>
      </c>
      <c r="CH233" s="573">
        <f t="shared" si="1114"/>
        <v>0</v>
      </c>
      <c r="CI233" s="218"/>
      <c r="CJ233" s="217">
        <f t="shared" si="1115"/>
        <v>0</v>
      </c>
      <c r="CK233" s="217">
        <f t="shared" si="1116"/>
        <v>0</v>
      </c>
      <c r="CL233" s="217">
        <f t="shared" si="1117"/>
        <v>0</v>
      </c>
      <c r="CM233" s="217">
        <f t="shared" si="1118"/>
        <v>0</v>
      </c>
      <c r="CN233" s="217">
        <f t="shared" si="1119"/>
        <v>0</v>
      </c>
      <c r="CO233" s="177"/>
      <c r="CP233" s="124"/>
      <c r="CQ233" s="119"/>
      <c r="CR233" s="186"/>
      <c r="CS233" s="186"/>
      <c r="CT233" s="186"/>
      <c r="CU233" s="186"/>
      <c r="CV233" s="186"/>
      <c r="CW233" s="119"/>
      <c r="CX233" s="217"/>
      <c r="CY233" s="217"/>
      <c r="CZ233" s="217"/>
      <c r="DA233" s="217"/>
      <c r="DB233" s="219"/>
      <c r="DC233" s="217"/>
      <c r="DD233" s="217"/>
      <c r="DE233" s="217"/>
      <c r="DF233" s="217"/>
      <c r="DG233" s="219"/>
      <c r="DH233" s="219"/>
      <c r="DI233" s="219"/>
      <c r="DJ233" s="219"/>
    </row>
    <row r="234" spans="1:114" s="7" customFormat="1" x14ac:dyDescent="0.2">
      <c r="A234" s="325"/>
      <c r="B234" s="119"/>
      <c r="C234" s="119"/>
      <c r="D234" s="119"/>
      <c r="E234" s="119"/>
      <c r="F234" s="573"/>
      <c r="G234" s="573"/>
      <c r="H234" s="573"/>
      <c r="I234" s="573"/>
      <c r="J234" s="573"/>
      <c r="K234" s="573"/>
      <c r="L234" s="573"/>
      <c r="M234" s="573"/>
      <c r="N234" s="573"/>
      <c r="O234" s="573"/>
      <c r="P234" s="573"/>
      <c r="Q234" s="573"/>
      <c r="R234" s="573"/>
      <c r="S234" s="573"/>
      <c r="T234" s="573"/>
      <c r="U234" s="573"/>
      <c r="V234" s="573"/>
      <c r="W234" s="573"/>
      <c r="X234" s="573"/>
      <c r="Y234" s="573"/>
      <c r="Z234" s="573"/>
      <c r="AA234" s="573"/>
      <c r="AB234" s="573"/>
      <c r="AC234" s="573"/>
      <c r="AD234" s="573"/>
      <c r="AE234" s="573"/>
      <c r="AF234" s="573"/>
      <c r="AG234" s="573"/>
      <c r="AH234" s="573"/>
      <c r="AI234" s="573"/>
      <c r="AJ234" s="573"/>
      <c r="AK234" s="573"/>
      <c r="AL234" s="573"/>
      <c r="AM234" s="573"/>
      <c r="AN234" s="573"/>
      <c r="AO234" s="573"/>
      <c r="AP234" s="573"/>
      <c r="AQ234" s="573"/>
      <c r="AR234" s="573"/>
      <c r="AS234" s="573"/>
      <c r="AT234" s="573"/>
      <c r="AU234" s="573"/>
      <c r="AV234" s="573"/>
      <c r="AW234" s="573"/>
      <c r="AX234" s="573"/>
      <c r="AY234" s="573"/>
      <c r="AZ234" s="573"/>
      <c r="BA234" s="573"/>
      <c r="BB234" s="573"/>
      <c r="BC234" s="573"/>
      <c r="BD234" s="573"/>
      <c r="BE234" s="573"/>
      <c r="BF234" s="573"/>
      <c r="BG234" s="573"/>
      <c r="BH234" s="573"/>
      <c r="BI234" s="573"/>
      <c r="BJ234" s="573"/>
      <c r="BK234" s="573"/>
      <c r="BL234" s="573"/>
      <c r="BM234" s="573"/>
      <c r="BN234" s="185"/>
      <c r="BO234" s="573"/>
      <c r="BP234" s="573"/>
      <c r="BQ234" s="573"/>
      <c r="BR234" s="573"/>
      <c r="BS234" s="573"/>
      <c r="BT234" s="573"/>
      <c r="BU234" s="573"/>
      <c r="BV234" s="573"/>
      <c r="BW234" s="573"/>
      <c r="BX234" s="573"/>
      <c r="BY234" s="573"/>
      <c r="BZ234" s="573"/>
      <c r="CA234" s="573"/>
      <c r="CB234" s="573"/>
      <c r="CC234" s="573"/>
      <c r="CD234" s="573"/>
      <c r="CE234" s="573"/>
      <c r="CF234" s="573"/>
      <c r="CG234" s="573"/>
      <c r="CH234" s="573"/>
      <c r="CI234" s="218"/>
      <c r="CJ234" s="217"/>
      <c r="CK234" s="217"/>
      <c r="CL234" s="217"/>
      <c r="CM234" s="217"/>
      <c r="CN234" s="217"/>
      <c r="CO234" s="177"/>
      <c r="CP234" s="124"/>
      <c r="CQ234" s="119"/>
      <c r="CR234" s="186">
        <f>SUM(F234:BM234)</f>
        <v>0</v>
      </c>
      <c r="CS234" s="186">
        <f>SUM(BO234:CH234)</f>
        <v>0</v>
      </c>
      <c r="CT234" s="186">
        <f>SUM(CJ234:CN234)</f>
        <v>0</v>
      </c>
      <c r="CU234" s="186">
        <f t="shared" si="1005"/>
        <v>0</v>
      </c>
      <c r="CV234" s="186">
        <f t="shared" si="1005"/>
        <v>0</v>
      </c>
      <c r="CW234" s="119"/>
      <c r="CX234" s="217" t="str">
        <f t="shared" si="1006"/>
        <v/>
      </c>
      <c r="CY234" s="217" t="str">
        <f t="shared" si="1006"/>
        <v/>
      </c>
      <c r="CZ234" s="217" t="str">
        <f t="shared" si="1006"/>
        <v/>
      </c>
      <c r="DA234" s="217" t="str">
        <f t="shared" si="1006"/>
        <v/>
      </c>
      <c r="DB234" s="219" t="str">
        <f>IF(CJ234="","",CJ234)</f>
        <v/>
      </c>
      <c r="DC234" s="217" t="str">
        <f t="shared" si="1007"/>
        <v/>
      </c>
      <c r="DD234" s="217" t="str">
        <f t="shared" si="1007"/>
        <v/>
      </c>
      <c r="DE234" s="217" t="str">
        <f t="shared" si="1007"/>
        <v/>
      </c>
      <c r="DF234" s="217" t="str">
        <f t="shared" si="1007"/>
        <v/>
      </c>
      <c r="DG234" s="219" t="str">
        <f t="shared" si="1008"/>
        <v/>
      </c>
      <c r="DH234" s="219" t="str">
        <f t="shared" si="1008"/>
        <v/>
      </c>
      <c r="DI234" s="219" t="str">
        <f t="shared" si="1008"/>
        <v/>
      </c>
      <c r="DJ234" s="219" t="str">
        <f t="shared" si="1008"/>
        <v/>
      </c>
    </row>
    <row r="235" spans="1:114" s="7" customFormat="1" ht="14.25" x14ac:dyDescent="0.35">
      <c r="A235" s="324" t="s">
        <v>382</v>
      </c>
      <c r="B235" s="119" t="s">
        <v>370</v>
      </c>
      <c r="C235" s="119"/>
      <c r="D235" s="119"/>
      <c r="E235" s="119"/>
      <c r="F235" s="574">
        <f t="shared" ref="F235:AK235" si="1120">SUM(F222:F234)</f>
        <v>0</v>
      </c>
      <c r="G235" s="574">
        <f t="shared" si="1120"/>
        <v>0</v>
      </c>
      <c r="H235" s="574">
        <f t="shared" si="1120"/>
        <v>0</v>
      </c>
      <c r="I235" s="574">
        <f t="shared" si="1120"/>
        <v>0</v>
      </c>
      <c r="J235" s="574">
        <f t="shared" si="1120"/>
        <v>0</v>
      </c>
      <c r="K235" s="574">
        <f t="shared" si="1120"/>
        <v>36000</v>
      </c>
      <c r="L235" s="574">
        <f t="shared" si="1120"/>
        <v>36616.666666666664</v>
      </c>
      <c r="M235" s="574">
        <f t="shared" si="1120"/>
        <v>37244.340277777774</v>
      </c>
      <c r="N235" s="574">
        <f t="shared" si="1120"/>
        <v>37883.226417824066</v>
      </c>
      <c r="O235" s="574">
        <f t="shared" si="1120"/>
        <v>38533.534699918004</v>
      </c>
      <c r="P235" s="574">
        <f t="shared" si="1120"/>
        <v>39195.478848603161</v>
      </c>
      <c r="Q235" s="574">
        <f t="shared" si="1120"/>
        <v>39869.27678444302</v>
      </c>
      <c r="R235" s="574">
        <f t="shared" si="1120"/>
        <v>40555.150710428949</v>
      </c>
      <c r="S235" s="574">
        <f t="shared" si="1120"/>
        <v>41253.327200248044</v>
      </c>
      <c r="T235" s="574">
        <f t="shared" si="1120"/>
        <v>56964.037288452222</v>
      </c>
      <c r="U235" s="574">
        <f t="shared" si="1120"/>
        <v>57937.516562571429</v>
      </c>
      <c r="V235" s="574">
        <f t="shared" si="1120"/>
        <v>58928.171923880851</v>
      </c>
      <c r="W235" s="574">
        <f t="shared" si="1120"/>
        <v>59936.31779464471</v>
      </c>
      <c r="X235" s="574">
        <f t="shared" si="1120"/>
        <v>60962.274595955976</v>
      </c>
      <c r="Y235" s="574">
        <f t="shared" si="1120"/>
        <v>62006.368867360885</v>
      </c>
      <c r="Z235" s="574">
        <f t="shared" si="1120"/>
        <v>63068.933388976831</v>
      </c>
      <c r="AA235" s="574">
        <f t="shared" si="1120"/>
        <v>64150.307306157614</v>
      </c>
      <c r="AB235" s="574">
        <f t="shared" si="1120"/>
        <v>65250.836256761846</v>
      </c>
      <c r="AC235" s="574">
        <f t="shared" si="1120"/>
        <v>86370.872501080696</v>
      </c>
      <c r="AD235" s="574">
        <f t="shared" si="1120"/>
        <v>87844.108387816363</v>
      </c>
      <c r="AE235" s="574">
        <f t="shared" si="1120"/>
        <v>89343.132045059581</v>
      </c>
      <c r="AF235" s="574">
        <f t="shared" si="1120"/>
        <v>120868.40900002995</v>
      </c>
      <c r="AG235" s="574">
        <f t="shared" si="1120"/>
        <v>122920.41349307357</v>
      </c>
      <c r="AH235" s="574">
        <f t="shared" si="1120"/>
        <v>125007.96198083682</v>
      </c>
      <c r="AI235" s="574">
        <f t="shared" si="1120"/>
        <v>127131.68553178503</v>
      </c>
      <c r="AJ235" s="574">
        <f t="shared" si="1120"/>
        <v>129292.226762287</v>
      </c>
      <c r="AK235" s="574">
        <f t="shared" si="1120"/>
        <v>131490.24005562492</v>
      </c>
      <c r="AL235" s="574">
        <f t="shared" ref="AL235:BM235" si="1121">SUM(AL222:AL234)</f>
        <v>133726.39178532761</v>
      </c>
      <c r="AM235" s="574">
        <f t="shared" si="1121"/>
        <v>136001.36054291666</v>
      </c>
      <c r="AN235" s="574">
        <f t="shared" si="1121"/>
        <v>138315.83737015634</v>
      </c>
      <c r="AO235" s="574">
        <f t="shared" si="1121"/>
        <v>140670.52599589969</v>
      </c>
      <c r="AP235" s="574">
        <f t="shared" si="1121"/>
        <v>143066.14307762624</v>
      </c>
      <c r="AQ235" s="574">
        <f t="shared" si="1121"/>
        <v>145503.41844776808</v>
      </c>
      <c r="AR235" s="574">
        <f t="shared" si="1121"/>
        <v>177983.09536492324</v>
      </c>
      <c r="AS235" s="574">
        <f t="shared" si="1121"/>
        <v>181005.93077005717</v>
      </c>
      <c r="AT235" s="574">
        <f t="shared" si="1121"/>
        <v>184081.02888113007</v>
      </c>
      <c r="AU235" s="574">
        <f t="shared" si="1121"/>
        <v>187209.31368180961</v>
      </c>
      <c r="AV235" s="574">
        <f t="shared" si="1121"/>
        <v>190391.72595252653</v>
      </c>
      <c r="AW235" s="574">
        <f t="shared" si="1121"/>
        <v>193629.22358626584</v>
      </c>
      <c r="AX235" s="574">
        <f t="shared" si="1121"/>
        <v>196922.78191052965</v>
      </c>
      <c r="AY235" s="574">
        <f t="shared" si="1121"/>
        <v>200273.39401559575</v>
      </c>
      <c r="AZ235" s="574">
        <f t="shared" si="1121"/>
        <v>203682.07108920143</v>
      </c>
      <c r="BA235" s="574">
        <f t="shared" si="1121"/>
        <v>207149.84275778313</v>
      </c>
      <c r="BB235" s="574">
        <f t="shared" si="1121"/>
        <v>210677.7574344062</v>
      </c>
      <c r="BC235" s="574">
        <f t="shared" si="1121"/>
        <v>214266.8826735203</v>
      </c>
      <c r="BD235" s="574">
        <f t="shared" si="1121"/>
        <v>217918.30553268219</v>
      </c>
      <c r="BE235" s="574">
        <f t="shared" si="1121"/>
        <v>221633.13294138614</v>
      </c>
      <c r="BF235" s="574">
        <f t="shared" si="1121"/>
        <v>225412.49207714899</v>
      </c>
      <c r="BG235" s="574">
        <f t="shared" si="1121"/>
        <v>229257.53074899886</v>
      </c>
      <c r="BH235" s="574">
        <f t="shared" si="1121"/>
        <v>233169.4177885181</v>
      </c>
      <c r="BI235" s="574">
        <f t="shared" si="1121"/>
        <v>237149.3434485968</v>
      </c>
      <c r="BJ235" s="574">
        <f t="shared" si="1121"/>
        <v>241198.519810055</v>
      </c>
      <c r="BK235" s="574">
        <f t="shared" si="1121"/>
        <v>245318.18119629545</v>
      </c>
      <c r="BL235" s="574">
        <f t="shared" si="1121"/>
        <v>249509.58459615216</v>
      </c>
      <c r="BM235" s="574">
        <f t="shared" si="1121"/>
        <v>253774.01009510364</v>
      </c>
      <c r="BN235" s="185"/>
      <c r="BO235" s="563">
        <f>SUM(F235:H235)</f>
        <v>0</v>
      </c>
      <c r="BP235" s="563">
        <f>SUM(I235:K235)</f>
        <v>36000</v>
      </c>
      <c r="BQ235" s="563">
        <f>SUM(L235:N235)</f>
        <v>111744.23336226851</v>
      </c>
      <c r="BR235" s="563">
        <f>SUM(O235:Q235)</f>
        <v>117598.29033296418</v>
      </c>
      <c r="BS235" s="563">
        <f>SUM(R235:T235)</f>
        <v>138772.51519912924</v>
      </c>
      <c r="BT235" s="563">
        <f>SUM(U235:W235)</f>
        <v>176802.00628109698</v>
      </c>
      <c r="BU235" s="563">
        <f>SUM(X235:Z235)</f>
        <v>186037.57685229369</v>
      </c>
      <c r="BV235" s="563">
        <f>SUM(AA235:AC235)</f>
        <v>215772.01606400014</v>
      </c>
      <c r="BW235" s="563">
        <f>SUM(AD235:AF235)</f>
        <v>298055.64943290589</v>
      </c>
      <c r="BX235" s="563">
        <f>SUM(AG235:AI235)</f>
        <v>375060.06100569543</v>
      </c>
      <c r="BY235" s="563">
        <f>SUM(AJ235:AL235)</f>
        <v>394508.85860323953</v>
      </c>
      <c r="BZ235" s="563">
        <f>SUM(AM235:AO235)</f>
        <v>414987.72390897269</v>
      </c>
      <c r="CA235" s="563">
        <f>SUM(AP235:AR235)</f>
        <v>466552.65689031756</v>
      </c>
      <c r="CB235" s="563">
        <f>SUM(AS235:AU235)</f>
        <v>552296.27333299688</v>
      </c>
      <c r="CC235" s="563">
        <f>SUM(AV235:AX235)</f>
        <v>580943.73144932208</v>
      </c>
      <c r="CD235" s="563">
        <f>SUM(AY235:BA235)</f>
        <v>611105.30786258029</v>
      </c>
      <c r="CE235" s="563">
        <f>SUM(BB235:BD235)</f>
        <v>642862.94564060867</v>
      </c>
      <c r="CF235" s="563">
        <f>SUM(BE235:BG235)</f>
        <v>676303.15576753393</v>
      </c>
      <c r="CG235" s="563">
        <f>SUM(BH235:BJ235)</f>
        <v>711517.28104716993</v>
      </c>
      <c r="CH235" s="563">
        <f>SUM(BK235:BM235)</f>
        <v>748601.77588755125</v>
      </c>
      <c r="CI235" s="360"/>
      <c r="CJ235" s="172">
        <f>SUM(BO235:BR235)</f>
        <v>265342.5236952327</v>
      </c>
      <c r="CK235" s="172">
        <f>SUM(BS235:BV235)</f>
        <v>717384.11439651996</v>
      </c>
      <c r="CL235" s="172">
        <f>SUM(BW235:BZ235)</f>
        <v>1482612.2929508134</v>
      </c>
      <c r="CM235" s="172">
        <f>SUM(CA235:CD235)</f>
        <v>2210897.9695352167</v>
      </c>
      <c r="CN235" s="172">
        <f>SUM(CE235:CH235)</f>
        <v>2779285.1583428639</v>
      </c>
      <c r="CO235" s="177"/>
      <c r="CP235" s="124"/>
      <c r="CQ235" s="119"/>
      <c r="CR235" s="186">
        <f>SUM(F235:BM235)</f>
        <v>7455522.0589206461</v>
      </c>
      <c r="CS235" s="186">
        <f>SUM(BO235:CH235)</f>
        <v>7455522.0589206479</v>
      </c>
      <c r="CT235" s="186">
        <f>SUM(CJ235:CN235)</f>
        <v>7455522.0589206461</v>
      </c>
      <c r="CU235" s="186">
        <f t="shared" si="1005"/>
        <v>0</v>
      </c>
      <c r="CV235" s="186">
        <f t="shared" si="1005"/>
        <v>0</v>
      </c>
      <c r="CW235" s="119"/>
      <c r="CX235" s="174">
        <f t="shared" si="992"/>
        <v>0</v>
      </c>
      <c r="CY235" s="174">
        <f t="shared" si="993"/>
        <v>36000</v>
      </c>
      <c r="CZ235" s="174">
        <f t="shared" si="994"/>
        <v>111744.23336226851</v>
      </c>
      <c r="DA235" s="174">
        <f t="shared" si="995"/>
        <v>117598.29033296418</v>
      </c>
      <c r="DB235" s="341">
        <f t="shared" si="996"/>
        <v>265342.5236952327</v>
      </c>
      <c r="DC235" s="174">
        <f t="shared" si="997"/>
        <v>138772.51519912924</v>
      </c>
      <c r="DD235" s="174">
        <f t="shared" si="998"/>
        <v>176802.00628109698</v>
      </c>
      <c r="DE235" s="174">
        <f t="shared" si="999"/>
        <v>186037.57685229369</v>
      </c>
      <c r="DF235" s="174">
        <f t="shared" si="1000"/>
        <v>215772.01606400014</v>
      </c>
      <c r="DG235" s="341">
        <f t="shared" si="1001"/>
        <v>717384.11439651996</v>
      </c>
      <c r="DH235" s="341">
        <f t="shared" si="1002"/>
        <v>1482612.2929508134</v>
      </c>
      <c r="DI235" s="341">
        <f t="shared" si="1003"/>
        <v>2210897.9695352167</v>
      </c>
      <c r="DJ235" s="341">
        <f t="shared" si="1004"/>
        <v>2779285.1583428639</v>
      </c>
    </row>
    <row r="236" spans="1:114" s="7" customFormat="1" ht="14.25" x14ac:dyDescent="0.35">
      <c r="A236" s="650" t="s">
        <v>88</v>
      </c>
      <c r="B236" s="652"/>
      <c r="C236" s="652"/>
      <c r="D236" s="652"/>
      <c r="E236" s="652"/>
      <c r="F236" s="651">
        <f>IF(F$186&gt;0,F235/F$186,0)</f>
        <v>0</v>
      </c>
      <c r="G236" s="651">
        <f t="shared" ref="G236:BR236" si="1122">IF(G$186&gt;0,G235/G$186,0)</f>
        <v>0</v>
      </c>
      <c r="H236" s="651">
        <f t="shared" si="1122"/>
        <v>0</v>
      </c>
      <c r="I236" s="651">
        <f t="shared" si="1122"/>
        <v>0</v>
      </c>
      <c r="J236" s="651">
        <f t="shared" si="1122"/>
        <v>0</v>
      </c>
      <c r="K236" s="651">
        <f t="shared" si="1122"/>
        <v>2771.1492571780464</v>
      </c>
      <c r="L236" s="651">
        <f t="shared" si="1122"/>
        <v>2.417828339787599</v>
      </c>
      <c r="M236" s="651">
        <f t="shared" si="1122"/>
        <v>1.8410506131028719</v>
      </c>
      <c r="N236" s="651">
        <f t="shared" si="1122"/>
        <v>1.4454027863831767</v>
      </c>
      <c r="O236" s="651">
        <f t="shared" si="1122"/>
        <v>1.1930434763158646</v>
      </c>
      <c r="P236" s="651">
        <f t="shared" si="1122"/>
        <v>0.98238024356235221</v>
      </c>
      <c r="Q236" s="651">
        <f t="shared" si="1122"/>
        <v>0.80604857834060695</v>
      </c>
      <c r="R236" s="651">
        <f t="shared" si="1122"/>
        <v>0.26068669054683474</v>
      </c>
      <c r="S236" s="651">
        <f t="shared" si="1122"/>
        <v>0.24716028039076557</v>
      </c>
      <c r="T236" s="651">
        <f t="shared" si="1122"/>
        <v>0.30122562023434735</v>
      </c>
      <c r="U236" s="651">
        <f t="shared" si="1122"/>
        <v>0.28649002404621643</v>
      </c>
      <c r="V236" s="651">
        <f t="shared" si="1122"/>
        <v>0.27236751505874668</v>
      </c>
      <c r="W236" s="651">
        <f t="shared" si="1122"/>
        <v>0.25884291116704622</v>
      </c>
      <c r="X236" s="651">
        <f t="shared" si="1122"/>
        <v>0.24590025024917528</v>
      </c>
      <c r="Y236" s="651">
        <f t="shared" si="1122"/>
        <v>0.23352295696579675</v>
      </c>
      <c r="Z236" s="651">
        <f t="shared" si="1122"/>
        <v>0.22169399401817369</v>
      </c>
      <c r="AA236" s="651">
        <f t="shared" si="1122"/>
        <v>0.21039599844700677</v>
      </c>
      <c r="AB236" s="651">
        <f t="shared" si="1122"/>
        <v>0.20591049266558775</v>
      </c>
      <c r="AC236" s="651">
        <f t="shared" si="1122"/>
        <v>0.25360655068375015</v>
      </c>
      <c r="AD236" s="651">
        <f t="shared" si="1122"/>
        <v>0.18532181456109839</v>
      </c>
      <c r="AE236" s="651">
        <f t="shared" si="1122"/>
        <v>0.1832511898590328</v>
      </c>
      <c r="AF236" s="651">
        <f t="shared" si="1122"/>
        <v>0.23259230119821112</v>
      </c>
      <c r="AG236" s="651">
        <f t="shared" si="1122"/>
        <v>0.23002390014530064</v>
      </c>
      <c r="AH236" s="651">
        <f t="shared" si="1122"/>
        <v>0.22739079133537321</v>
      </c>
      <c r="AI236" s="651">
        <f t="shared" si="1122"/>
        <v>0.22469349698334837</v>
      </c>
      <c r="AJ236" s="651">
        <f t="shared" si="1122"/>
        <v>0.22193269934580367</v>
      </c>
      <c r="AK236" s="651">
        <f t="shared" si="1122"/>
        <v>0.21910924761265976</v>
      </c>
      <c r="AL236" s="651">
        <f t="shared" si="1122"/>
        <v>0.21622416416895693</v>
      </c>
      <c r="AM236" s="651">
        <f t="shared" si="1122"/>
        <v>0.21327865012212732</v>
      </c>
      <c r="AN236" s="651">
        <f t="shared" si="1122"/>
        <v>0.21619000559323415</v>
      </c>
      <c r="AO236" s="651">
        <f t="shared" si="1122"/>
        <v>0.21285583407544684</v>
      </c>
      <c r="AP236" s="651">
        <f t="shared" si="1122"/>
        <v>0.17388565138385789</v>
      </c>
      <c r="AQ236" s="651">
        <f t="shared" si="1122"/>
        <v>0.17391228292323796</v>
      </c>
      <c r="AR236" s="651">
        <f t="shared" si="1122"/>
        <v>0.20205037512285737</v>
      </c>
      <c r="AS236" s="651">
        <f t="shared" si="1122"/>
        <v>0.20213284912887311</v>
      </c>
      <c r="AT236" s="651">
        <f t="shared" si="1122"/>
        <v>0.20218790247699064</v>
      </c>
      <c r="AU236" s="651">
        <f t="shared" si="1122"/>
        <v>0.20221527595126304</v>
      </c>
      <c r="AV236" s="651">
        <f t="shared" si="1122"/>
        <v>0.20221472641819208</v>
      </c>
      <c r="AW236" s="651">
        <f t="shared" si="1122"/>
        <v>0.20218602740803296</v>
      </c>
      <c r="AX236" s="651">
        <f t="shared" si="1122"/>
        <v>0.2021289696787163</v>
      </c>
      <c r="AY236" s="651">
        <f t="shared" si="1122"/>
        <v>0.20204336176050755</v>
      </c>
      <c r="AZ236" s="651">
        <f t="shared" si="1122"/>
        <v>0.20811885945508887</v>
      </c>
      <c r="BA236" s="651">
        <f t="shared" si="1122"/>
        <v>0.207860153636198</v>
      </c>
      <c r="BB236" s="651">
        <f t="shared" si="1122"/>
        <v>0.1785913268302359</v>
      </c>
      <c r="BC236" s="651">
        <f t="shared" si="1122"/>
        <v>0.17864586812428876</v>
      </c>
      <c r="BD236" s="651">
        <f t="shared" si="1122"/>
        <v>0.17164659620209746</v>
      </c>
      <c r="BE236" s="651">
        <f t="shared" si="1122"/>
        <v>0.17177949871126549</v>
      </c>
      <c r="BF236" s="651">
        <f t="shared" si="1122"/>
        <v>0.17189517478667946</v>
      </c>
      <c r="BG236" s="651">
        <f t="shared" si="1122"/>
        <v>0.17199352887477598</v>
      </c>
      <c r="BH236" s="651">
        <f t="shared" si="1122"/>
        <v>0.17207447338869514</v>
      </c>
      <c r="BI236" s="651">
        <f t="shared" si="1122"/>
        <v>0.17213792884789844</v>
      </c>
      <c r="BJ236" s="651">
        <f t="shared" si="1122"/>
        <v>0.17218382400931873</v>
      </c>
      <c r="BK236" s="651">
        <f t="shared" si="1122"/>
        <v>0.17221209598971277</v>
      </c>
      <c r="BL236" s="651">
        <f t="shared" si="1122"/>
        <v>0.178378947314518</v>
      </c>
      <c r="BM236" s="651">
        <f t="shared" si="1122"/>
        <v>0.17826422519166721</v>
      </c>
      <c r="BN236" s="653"/>
      <c r="BO236" s="651">
        <f t="shared" si="1122"/>
        <v>0</v>
      </c>
      <c r="BP236" s="651">
        <f t="shared" si="1122"/>
        <v>1477.7718484462871</v>
      </c>
      <c r="BQ236" s="651">
        <f t="shared" si="1122"/>
        <v>1.8145057008611556</v>
      </c>
      <c r="BR236" s="651">
        <f t="shared" si="1122"/>
        <v>0.96661727558577026</v>
      </c>
      <c r="BS236" s="651">
        <f t="shared" ref="BS236:CN236" si="1123">IF(BS$186&gt;0,BS235/BS$186,0)</f>
        <v>0.27125875871661176</v>
      </c>
      <c r="BT236" s="651">
        <f t="shared" si="1123"/>
        <v>0.27194351498737968</v>
      </c>
      <c r="BU236" s="651">
        <f t="shared" si="1123"/>
        <v>0.23315115958068286</v>
      </c>
      <c r="BV236" s="651">
        <f t="shared" si="1123"/>
        <v>0.2242107781480944</v>
      </c>
      <c r="BW236" s="651">
        <f t="shared" si="1123"/>
        <v>0.20122431442844216</v>
      </c>
      <c r="BX236" s="651">
        <f t="shared" si="1123"/>
        <v>0.22731863864925225</v>
      </c>
      <c r="BY236" s="651">
        <f t="shared" si="1123"/>
        <v>0.21903182794113465</v>
      </c>
      <c r="BZ236" s="651">
        <f t="shared" si="1123"/>
        <v>0.21409544778145786</v>
      </c>
      <c r="CA236" s="651">
        <f t="shared" si="1123"/>
        <v>0.18366096360362849</v>
      </c>
      <c r="CB236" s="651">
        <f t="shared" si="1123"/>
        <v>0.20217913252668399</v>
      </c>
      <c r="CC236" s="651">
        <f t="shared" si="1123"/>
        <v>0.20217608569492104</v>
      </c>
      <c r="CD236" s="651">
        <f t="shared" si="1123"/>
        <v>0.20600185698204052</v>
      </c>
      <c r="CE236" s="651">
        <f t="shared" si="1123"/>
        <v>0.17619277356395796</v>
      </c>
      <c r="CF236" s="651">
        <f t="shared" si="1123"/>
        <v>0.17189056249038315</v>
      </c>
      <c r="CG236" s="651">
        <f t="shared" si="1123"/>
        <v>0.1721326804574653</v>
      </c>
      <c r="CH236" s="651">
        <f t="shared" si="1123"/>
        <v>0.17627196088213909</v>
      </c>
      <c r="CI236" s="218"/>
      <c r="CJ236" s="651">
        <f t="shared" si="1123"/>
        <v>1.4478133485775364</v>
      </c>
      <c r="CK236" s="651">
        <f t="shared" si="1123"/>
        <v>0.24550974810124812</v>
      </c>
      <c r="CL236" s="651">
        <f t="shared" si="1123"/>
        <v>0.21579014803437019</v>
      </c>
      <c r="CM236" s="651">
        <f t="shared" si="1123"/>
        <v>0.19896546230803952</v>
      </c>
      <c r="CN236" s="651">
        <f t="shared" si="1123"/>
        <v>0.1741021768090488</v>
      </c>
      <c r="CO236" s="177"/>
      <c r="CP236" s="124"/>
      <c r="CQ236" s="119"/>
      <c r="CR236" s="186"/>
      <c r="CS236" s="186"/>
      <c r="CT236" s="186"/>
      <c r="CU236" s="186"/>
      <c r="CV236" s="186"/>
      <c r="CW236" s="119"/>
      <c r="CX236" s="174"/>
      <c r="CY236" s="174"/>
      <c r="CZ236" s="174"/>
      <c r="DA236" s="174"/>
      <c r="DB236" s="341"/>
      <c r="DC236" s="174"/>
      <c r="DD236" s="174"/>
      <c r="DE236" s="174"/>
      <c r="DF236" s="174"/>
      <c r="DG236" s="341"/>
      <c r="DH236" s="341"/>
      <c r="DI236" s="341"/>
      <c r="DJ236" s="341"/>
    </row>
    <row r="237" spans="1:114" s="7" customFormat="1" ht="14.25" x14ac:dyDescent="0.35">
      <c r="A237" s="288" t="str">
        <f>"Total "&amp;Salaries!A85&amp;"............................................................................................................................................…"</f>
        <v>Total Sales and Marketing............................................................................................................................................…</v>
      </c>
      <c r="B237" s="301" t="s">
        <v>370</v>
      </c>
      <c r="C237" s="119"/>
      <c r="D237" s="119"/>
      <c r="E237" s="119"/>
      <c r="F237" s="569">
        <f t="shared" ref="F237:AK237" ca="1" si="1124">SUM(F212:F220)+F235</f>
        <v>0</v>
      </c>
      <c r="G237" s="569">
        <f t="shared" ca="1" si="1124"/>
        <v>0</v>
      </c>
      <c r="H237" s="569">
        <f t="shared" ca="1" si="1124"/>
        <v>0</v>
      </c>
      <c r="I237" s="569">
        <f t="shared" ca="1" si="1124"/>
        <v>0</v>
      </c>
      <c r="J237" s="569">
        <f t="shared" ca="1" si="1124"/>
        <v>0</v>
      </c>
      <c r="K237" s="569">
        <f t="shared" ca="1" si="1124"/>
        <v>36000</v>
      </c>
      <c r="L237" s="569">
        <f t="shared" ca="1" si="1124"/>
        <v>36616.666666666664</v>
      </c>
      <c r="M237" s="569">
        <f t="shared" ca="1" si="1124"/>
        <v>37244.340277777774</v>
      </c>
      <c r="N237" s="569">
        <f t="shared" ca="1" si="1124"/>
        <v>37883.226417824066</v>
      </c>
      <c r="O237" s="569">
        <f t="shared" ca="1" si="1124"/>
        <v>38533.534699918004</v>
      </c>
      <c r="P237" s="569">
        <f t="shared" ca="1" si="1124"/>
        <v>39195.478848603161</v>
      </c>
      <c r="Q237" s="569">
        <f t="shared" ca="1" si="1124"/>
        <v>39869.27678444302</v>
      </c>
      <c r="R237" s="569">
        <f t="shared" ca="1" si="1124"/>
        <v>45300.884173008882</v>
      </c>
      <c r="S237" s="569">
        <f t="shared" ca="1" si="1124"/>
        <v>45778.359157027531</v>
      </c>
      <c r="T237" s="569">
        <f t="shared" ca="1" si="1124"/>
        <v>61284.585408069746</v>
      </c>
      <c r="U237" s="569">
        <f t="shared" ca="1" si="1124"/>
        <v>62296.800881207942</v>
      </c>
      <c r="V237" s="569">
        <f t="shared" ca="1" si="1124"/>
        <v>63329.139248728206</v>
      </c>
      <c r="W237" s="569">
        <f t="shared" ca="1" si="1124"/>
        <v>70764.918253666154</v>
      </c>
      <c r="X237" s="569">
        <f t="shared" ca="1" si="1124"/>
        <v>72104.682506783516</v>
      </c>
      <c r="Y237" s="569">
        <f t="shared" ca="1" si="1124"/>
        <v>73235.405999470546</v>
      </c>
      <c r="Z237" s="569">
        <f t="shared" ca="1" si="1124"/>
        <v>74391.237893826255</v>
      </c>
      <c r="AA237" s="569">
        <f t="shared" ca="1" si="1124"/>
        <v>75573.039416403248</v>
      </c>
      <c r="AB237" s="569">
        <f t="shared" ca="1" si="1124"/>
        <v>76732.530573002572</v>
      </c>
      <c r="AC237" s="569">
        <f t="shared" ca="1" si="1124"/>
        <v>97969.053812779428</v>
      </c>
      <c r="AD237" s="569">
        <f t="shared" ca="1" si="1124"/>
        <v>109353.34741507393</v>
      </c>
      <c r="AE237" s="569">
        <f t="shared" ca="1" si="1124"/>
        <v>109743.29374918861</v>
      </c>
      <c r="AF237" s="569">
        <f t="shared" ca="1" si="1124"/>
        <v>145479.32302970072</v>
      </c>
      <c r="AG237" s="569">
        <f t="shared" ca="1" si="1124"/>
        <v>142890.44746995275</v>
      </c>
      <c r="AH237" s="569">
        <f t="shared" ca="1" si="1124"/>
        <v>145060.58292859438</v>
      </c>
      <c r="AI237" s="569">
        <f t="shared" ca="1" si="1124"/>
        <v>156983.09935894617</v>
      </c>
      <c r="AJ237" s="569">
        <f t="shared" ca="1" si="1124"/>
        <v>154529.64246730195</v>
      </c>
      <c r="AK237" s="569">
        <f t="shared" ca="1" si="1124"/>
        <v>156831.33029701153</v>
      </c>
      <c r="AL237" s="569">
        <f t="shared" ref="AL237:BM237" ca="1" si="1125">SUM(AL212:AL220)+AL235</f>
        <v>164990.39744824133</v>
      </c>
      <c r="AM237" s="569">
        <f t="shared" ca="1" si="1125"/>
        <v>161564.45854782604</v>
      </c>
      <c r="AN237" s="569">
        <f t="shared" ca="1" si="1125"/>
        <v>163891.45810878195</v>
      </c>
      <c r="AO237" s="569">
        <f t="shared" ca="1" si="1125"/>
        <v>172185.22847993815</v>
      </c>
      <c r="AP237" s="569">
        <f t="shared" ca="1" si="1125"/>
        <v>170618.8309379589</v>
      </c>
      <c r="AQ237" s="569">
        <f t="shared" ca="1" si="1125"/>
        <v>172781.23767476622</v>
      </c>
      <c r="AR237" s="569">
        <f t="shared" ca="1" si="1125"/>
        <v>213757.07682504857</v>
      </c>
      <c r="AS237" s="569">
        <f t="shared" ca="1" si="1125"/>
        <v>207710.51594064099</v>
      </c>
      <c r="AT237" s="569">
        <f t="shared" ca="1" si="1125"/>
        <v>210864.64677384493</v>
      </c>
      <c r="AU237" s="569">
        <f t="shared" ca="1" si="1125"/>
        <v>239165.28715976921</v>
      </c>
      <c r="AV237" s="569">
        <f t="shared" ca="1" si="1125"/>
        <v>232297.18369255937</v>
      </c>
      <c r="AW237" s="569">
        <f t="shared" ca="1" si="1125"/>
        <v>235654.057621446</v>
      </c>
      <c r="AX237" s="569">
        <f t="shared" ca="1" si="1125"/>
        <v>253113.22855884448</v>
      </c>
      <c r="AY237" s="569">
        <f t="shared" ca="1" si="1125"/>
        <v>242575.52873930536</v>
      </c>
      <c r="AZ237" s="569">
        <f t="shared" ca="1" si="1125"/>
        <v>245891.35679820308</v>
      </c>
      <c r="BA237" s="569">
        <f t="shared" ca="1" si="1125"/>
        <v>263505.45656084304</v>
      </c>
      <c r="BB237" s="569">
        <f t="shared" ca="1" si="1125"/>
        <v>266303.73146010289</v>
      </c>
      <c r="BC237" s="569">
        <f t="shared" ca="1" si="1125"/>
        <v>269682.19453726383</v>
      </c>
      <c r="BD237" s="569">
        <f t="shared" ca="1" si="1125"/>
        <v>290591.19616809598</v>
      </c>
      <c r="BE237" s="569">
        <f t="shared" ca="1" si="1125"/>
        <v>276382.8933133813</v>
      </c>
      <c r="BF237" s="569">
        <f t="shared" ca="1" si="1125"/>
        <v>280346.01780406327</v>
      </c>
      <c r="BG237" s="569">
        <f t="shared" ca="1" si="1125"/>
        <v>302481.8288439326</v>
      </c>
      <c r="BH237" s="569">
        <f t="shared" ca="1" si="1125"/>
        <v>289939.20172843034</v>
      </c>
      <c r="BI237" s="569">
        <f t="shared" ca="1" si="1125"/>
        <v>294115.97042686457</v>
      </c>
      <c r="BJ237" s="569">
        <f t="shared" ca="1" si="1125"/>
        <v>316469.35070475156</v>
      </c>
      <c r="BK237" s="569">
        <f t="shared" ca="1" si="1125"/>
        <v>302692.41122770542</v>
      </c>
      <c r="BL237" s="569">
        <f t="shared" ca="1" si="1125"/>
        <v>306659.7397059527</v>
      </c>
      <c r="BM237" s="569">
        <f t="shared" ca="1" si="1125"/>
        <v>329242.92487384781</v>
      </c>
      <c r="BN237" s="185"/>
      <c r="BO237" s="563">
        <f t="shared" ref="BO237:CH237" ca="1" si="1126">SUM(BO212:BO220)+BO235</f>
        <v>0</v>
      </c>
      <c r="BP237" s="563">
        <f t="shared" ca="1" si="1126"/>
        <v>36000</v>
      </c>
      <c r="BQ237" s="563">
        <f t="shared" ca="1" si="1126"/>
        <v>111744.23336226851</v>
      </c>
      <c r="BR237" s="563">
        <f t="shared" ca="1" si="1126"/>
        <v>117598.29033296418</v>
      </c>
      <c r="BS237" s="563">
        <f t="shared" ca="1" si="1126"/>
        <v>152363.82873810618</v>
      </c>
      <c r="BT237" s="563">
        <f t="shared" ca="1" si="1126"/>
        <v>196390.85838360229</v>
      </c>
      <c r="BU237" s="563">
        <f t="shared" ca="1" si="1126"/>
        <v>219731.32640008029</v>
      </c>
      <c r="BV237" s="563">
        <f t="shared" ca="1" si="1126"/>
        <v>250274.62380218523</v>
      </c>
      <c r="BW237" s="563">
        <f t="shared" ca="1" si="1126"/>
        <v>364575.96419396327</v>
      </c>
      <c r="BX237" s="563">
        <f t="shared" ca="1" si="1126"/>
        <v>444934.12975749333</v>
      </c>
      <c r="BY237" s="563">
        <f t="shared" ca="1" si="1126"/>
        <v>476351.37021255482</v>
      </c>
      <c r="BZ237" s="563">
        <f t="shared" ca="1" si="1126"/>
        <v>497641.14513654611</v>
      </c>
      <c r="CA237" s="563">
        <f t="shared" ca="1" si="1126"/>
        <v>557157.14543777367</v>
      </c>
      <c r="CB237" s="563">
        <f t="shared" ca="1" si="1126"/>
        <v>657740.44987425511</v>
      </c>
      <c r="CC237" s="563">
        <f t="shared" ca="1" si="1126"/>
        <v>721064.46987284988</v>
      </c>
      <c r="CD237" s="563">
        <f t="shared" ca="1" si="1126"/>
        <v>751972.34209835157</v>
      </c>
      <c r="CE237" s="563">
        <f t="shared" ca="1" si="1126"/>
        <v>826577.1221654627</v>
      </c>
      <c r="CF237" s="563">
        <f t="shared" ca="1" si="1126"/>
        <v>859210.73996137711</v>
      </c>
      <c r="CG237" s="563">
        <f t="shared" ca="1" si="1126"/>
        <v>900524.52286004648</v>
      </c>
      <c r="CH237" s="563">
        <f t="shared" ca="1" si="1126"/>
        <v>938595.07580750599</v>
      </c>
      <c r="CI237" s="185"/>
      <c r="CJ237" s="172">
        <f ca="1">SUM(CJ212:CJ220)+CJ235</f>
        <v>265342.5236952327</v>
      </c>
      <c r="CK237" s="172">
        <f ca="1">SUM(CK212:CK220)+CK235</f>
        <v>818760.63732397393</v>
      </c>
      <c r="CL237" s="172">
        <f ca="1">SUM(CL212:CL220)+CL235</f>
        <v>1783502.6093005575</v>
      </c>
      <c r="CM237" s="172">
        <f ca="1">SUM(CM212:CM220)+CM235</f>
        <v>2687934.4072832302</v>
      </c>
      <c r="CN237" s="172">
        <f ca="1">SUM(CN212:CN220)+CN235</f>
        <v>3524907.4607943925</v>
      </c>
      <c r="CO237" s="177"/>
      <c r="CP237" s="124"/>
      <c r="CQ237" s="119"/>
      <c r="CR237" s="186">
        <f ca="1">SUM(F237:BM237)</f>
        <v>9080447.6383973844</v>
      </c>
      <c r="CS237" s="186">
        <f ca="1">SUM(BO237:CH237)</f>
        <v>9080447.6383973882</v>
      </c>
      <c r="CT237" s="186">
        <f ca="1">SUM(CJ237:CN237)</f>
        <v>9080447.6383973863</v>
      </c>
      <c r="CU237" s="186">
        <f t="shared" ca="1" si="1005"/>
        <v>0</v>
      </c>
      <c r="CV237" s="186">
        <f t="shared" ca="1" si="1005"/>
        <v>0</v>
      </c>
      <c r="CW237" s="119"/>
      <c r="CX237" s="172">
        <f t="shared" ca="1" si="992"/>
        <v>0</v>
      </c>
      <c r="CY237" s="172">
        <f t="shared" ca="1" si="993"/>
        <v>36000</v>
      </c>
      <c r="CZ237" s="172">
        <f t="shared" ca="1" si="994"/>
        <v>111744.23336226851</v>
      </c>
      <c r="DA237" s="172">
        <f t="shared" ca="1" si="995"/>
        <v>117598.29033296418</v>
      </c>
      <c r="DB237" s="338">
        <f t="shared" ca="1" si="996"/>
        <v>265342.5236952327</v>
      </c>
      <c r="DC237" s="172">
        <f t="shared" ca="1" si="997"/>
        <v>152363.82873810618</v>
      </c>
      <c r="DD237" s="172">
        <f t="shared" ca="1" si="998"/>
        <v>196390.85838360229</v>
      </c>
      <c r="DE237" s="172">
        <f t="shared" ca="1" si="999"/>
        <v>219731.32640008029</v>
      </c>
      <c r="DF237" s="172">
        <f t="shared" ca="1" si="1000"/>
        <v>250274.62380218523</v>
      </c>
      <c r="DG237" s="338">
        <f t="shared" ca="1" si="1001"/>
        <v>818760.63732397393</v>
      </c>
      <c r="DH237" s="338">
        <f t="shared" ca="1" si="1002"/>
        <v>1783502.6093005575</v>
      </c>
      <c r="DI237" s="338">
        <f t="shared" ca="1" si="1003"/>
        <v>2687934.4072832302</v>
      </c>
      <c r="DJ237" s="338">
        <f t="shared" ca="1" si="1004"/>
        <v>3524907.4607943925</v>
      </c>
    </row>
    <row r="238" spans="1:114" s="7" customFormat="1" x14ac:dyDescent="0.2">
      <c r="A238" s="323" t="s">
        <v>442</v>
      </c>
      <c r="B238" s="191" t="s">
        <v>370</v>
      </c>
      <c r="C238" s="191"/>
      <c r="D238" s="191"/>
      <c r="E238" s="191"/>
      <c r="F238" s="570">
        <f t="shared" ref="F238:AK238" si="1127">F473</f>
        <v>0</v>
      </c>
      <c r="G238" s="570">
        <f t="shared" si="1127"/>
        <v>0</v>
      </c>
      <c r="H238" s="570">
        <f t="shared" si="1127"/>
        <v>0</v>
      </c>
      <c r="I238" s="570">
        <f t="shared" si="1127"/>
        <v>0</v>
      </c>
      <c r="J238" s="570">
        <f t="shared" si="1127"/>
        <v>0</v>
      </c>
      <c r="K238" s="570">
        <f t="shared" si="1127"/>
        <v>0</v>
      </c>
      <c r="L238" s="570">
        <f t="shared" si="1127"/>
        <v>0</v>
      </c>
      <c r="M238" s="570">
        <f t="shared" si="1127"/>
        <v>0</v>
      </c>
      <c r="N238" s="570">
        <f t="shared" si="1127"/>
        <v>0</v>
      </c>
      <c r="O238" s="570">
        <f t="shared" si="1127"/>
        <v>0</v>
      </c>
      <c r="P238" s="570">
        <f t="shared" si="1127"/>
        <v>0</v>
      </c>
      <c r="Q238" s="570">
        <f t="shared" si="1127"/>
        <v>0</v>
      </c>
      <c r="R238" s="570">
        <f t="shared" si="1127"/>
        <v>1</v>
      </c>
      <c r="S238" s="570">
        <f t="shared" si="1127"/>
        <v>1</v>
      </c>
      <c r="T238" s="570">
        <f t="shared" si="1127"/>
        <v>1</v>
      </c>
      <c r="U238" s="570">
        <f t="shared" si="1127"/>
        <v>1</v>
      </c>
      <c r="V238" s="570">
        <f t="shared" si="1127"/>
        <v>1</v>
      </c>
      <c r="W238" s="570">
        <f t="shared" si="1127"/>
        <v>2</v>
      </c>
      <c r="X238" s="570">
        <f t="shared" si="1127"/>
        <v>2</v>
      </c>
      <c r="Y238" s="570">
        <f t="shared" si="1127"/>
        <v>2</v>
      </c>
      <c r="Z238" s="570">
        <f t="shared" si="1127"/>
        <v>2</v>
      </c>
      <c r="AA238" s="570">
        <f t="shared" si="1127"/>
        <v>2</v>
      </c>
      <c r="AB238" s="570">
        <f t="shared" si="1127"/>
        <v>2</v>
      </c>
      <c r="AC238" s="570">
        <f t="shared" si="1127"/>
        <v>2</v>
      </c>
      <c r="AD238" s="570">
        <f t="shared" si="1127"/>
        <v>4</v>
      </c>
      <c r="AE238" s="570">
        <f t="shared" si="1127"/>
        <v>4</v>
      </c>
      <c r="AF238" s="570">
        <f t="shared" si="1127"/>
        <v>4</v>
      </c>
      <c r="AG238" s="570">
        <f t="shared" si="1127"/>
        <v>4</v>
      </c>
      <c r="AH238" s="570">
        <f t="shared" si="1127"/>
        <v>4</v>
      </c>
      <c r="AI238" s="570">
        <f t="shared" si="1127"/>
        <v>5</v>
      </c>
      <c r="AJ238" s="570">
        <f t="shared" si="1127"/>
        <v>5</v>
      </c>
      <c r="AK238" s="570">
        <f t="shared" si="1127"/>
        <v>5</v>
      </c>
      <c r="AL238" s="570">
        <f t="shared" ref="AL238:BM238" si="1128">AL473</f>
        <v>5</v>
      </c>
      <c r="AM238" s="570">
        <f t="shared" si="1128"/>
        <v>5</v>
      </c>
      <c r="AN238" s="570">
        <f t="shared" si="1128"/>
        <v>5</v>
      </c>
      <c r="AO238" s="570">
        <f t="shared" si="1128"/>
        <v>5</v>
      </c>
      <c r="AP238" s="570">
        <f t="shared" si="1128"/>
        <v>5</v>
      </c>
      <c r="AQ238" s="570">
        <f t="shared" si="1128"/>
        <v>5</v>
      </c>
      <c r="AR238" s="570">
        <f t="shared" si="1128"/>
        <v>5</v>
      </c>
      <c r="AS238" s="570">
        <f t="shared" si="1128"/>
        <v>5</v>
      </c>
      <c r="AT238" s="570">
        <f t="shared" si="1128"/>
        <v>5</v>
      </c>
      <c r="AU238" s="570">
        <f t="shared" si="1128"/>
        <v>8</v>
      </c>
      <c r="AV238" s="570">
        <f t="shared" si="1128"/>
        <v>8</v>
      </c>
      <c r="AW238" s="570">
        <f t="shared" si="1128"/>
        <v>8</v>
      </c>
      <c r="AX238" s="570">
        <f t="shared" si="1128"/>
        <v>8</v>
      </c>
      <c r="AY238" s="570">
        <f t="shared" si="1128"/>
        <v>8</v>
      </c>
      <c r="AZ238" s="570">
        <f t="shared" si="1128"/>
        <v>8</v>
      </c>
      <c r="BA238" s="570">
        <f t="shared" si="1128"/>
        <v>8</v>
      </c>
      <c r="BB238" s="570">
        <f t="shared" si="1128"/>
        <v>10</v>
      </c>
      <c r="BC238" s="570">
        <f t="shared" si="1128"/>
        <v>10</v>
      </c>
      <c r="BD238" s="570">
        <f t="shared" si="1128"/>
        <v>10</v>
      </c>
      <c r="BE238" s="570">
        <f t="shared" si="1128"/>
        <v>10</v>
      </c>
      <c r="BF238" s="570">
        <f t="shared" si="1128"/>
        <v>10</v>
      </c>
      <c r="BG238" s="570">
        <f t="shared" si="1128"/>
        <v>10</v>
      </c>
      <c r="BH238" s="570">
        <f t="shared" si="1128"/>
        <v>10</v>
      </c>
      <c r="BI238" s="570">
        <f t="shared" si="1128"/>
        <v>10</v>
      </c>
      <c r="BJ238" s="570">
        <f t="shared" si="1128"/>
        <v>10</v>
      </c>
      <c r="BK238" s="570">
        <f t="shared" si="1128"/>
        <v>10</v>
      </c>
      <c r="BL238" s="570">
        <f t="shared" si="1128"/>
        <v>10</v>
      </c>
      <c r="BM238" s="570">
        <f t="shared" si="1128"/>
        <v>10</v>
      </c>
      <c r="BN238" s="185"/>
      <c r="BO238" s="576">
        <f>H238</f>
        <v>0</v>
      </c>
      <c r="BP238" s="576">
        <f>K238</f>
        <v>0</v>
      </c>
      <c r="BQ238" s="576">
        <f>N238</f>
        <v>0</v>
      </c>
      <c r="BR238" s="576">
        <f>Q238</f>
        <v>0</v>
      </c>
      <c r="BS238" s="576">
        <f>T238</f>
        <v>1</v>
      </c>
      <c r="BT238" s="576">
        <f>W238</f>
        <v>2</v>
      </c>
      <c r="BU238" s="576">
        <f>Z238</f>
        <v>2</v>
      </c>
      <c r="BV238" s="576">
        <f>AC238</f>
        <v>2</v>
      </c>
      <c r="BW238" s="576">
        <f>AF238</f>
        <v>4</v>
      </c>
      <c r="BX238" s="576">
        <f>AI238</f>
        <v>5</v>
      </c>
      <c r="BY238" s="576">
        <f>AL238</f>
        <v>5</v>
      </c>
      <c r="BZ238" s="576">
        <f>AO238</f>
        <v>5</v>
      </c>
      <c r="CA238" s="576">
        <f>AR238</f>
        <v>5</v>
      </c>
      <c r="CB238" s="576">
        <f>AU238</f>
        <v>8</v>
      </c>
      <c r="CC238" s="576">
        <f>AX238</f>
        <v>8</v>
      </c>
      <c r="CD238" s="576">
        <f>BA238</f>
        <v>8</v>
      </c>
      <c r="CE238" s="576">
        <f>BD238</f>
        <v>10</v>
      </c>
      <c r="CF238" s="576">
        <f>BG238</f>
        <v>10</v>
      </c>
      <c r="CG238" s="576">
        <f>BJ238</f>
        <v>10</v>
      </c>
      <c r="CH238" s="576">
        <f>BM238</f>
        <v>10</v>
      </c>
      <c r="CI238" s="213"/>
      <c r="CJ238" s="168">
        <f>BR238</f>
        <v>0</v>
      </c>
      <c r="CK238" s="168">
        <f>BV238</f>
        <v>2</v>
      </c>
      <c r="CL238" s="168">
        <f>BZ238</f>
        <v>5</v>
      </c>
      <c r="CM238" s="168">
        <f>CD238</f>
        <v>8</v>
      </c>
      <c r="CN238" s="168">
        <f>CH238</f>
        <v>10</v>
      </c>
      <c r="CO238" s="177"/>
      <c r="CP238" s="124"/>
      <c r="CQ238" s="119"/>
      <c r="CR238" s="186"/>
      <c r="CS238" s="186"/>
      <c r="CT238" s="186"/>
      <c r="CU238" s="186"/>
      <c r="CV238" s="186"/>
      <c r="CW238" s="119"/>
      <c r="CX238" s="168">
        <f>IF(BO238="","",BO238)</f>
        <v>0</v>
      </c>
      <c r="CY238" s="168">
        <f>IF(BP238="","",BP238)</f>
        <v>0</v>
      </c>
      <c r="CZ238" s="168">
        <f>IF(BQ238="","",BQ238)</f>
        <v>0</v>
      </c>
      <c r="DA238" s="168">
        <f>IF(BR238="","",BR238)</f>
        <v>0</v>
      </c>
      <c r="DB238" s="194">
        <f>IF(CJ238="","",CJ238)</f>
        <v>0</v>
      </c>
      <c r="DC238" s="168">
        <f>IF(BS238="","",BS238)</f>
        <v>1</v>
      </c>
      <c r="DD238" s="168">
        <f>IF(BT238="","",BT238)</f>
        <v>2</v>
      </c>
      <c r="DE238" s="168">
        <f>IF(BU238="","",BU238)</f>
        <v>2</v>
      </c>
      <c r="DF238" s="168">
        <f>IF(BV238="","",BV238)</f>
        <v>2</v>
      </c>
      <c r="DG238" s="194">
        <f>IF(CK238="","",CK238)</f>
        <v>2</v>
      </c>
      <c r="DH238" s="194">
        <f>IF(CL238="","",CL238)</f>
        <v>5</v>
      </c>
      <c r="DI238" s="194">
        <f>IF(CM238="","",CM238)</f>
        <v>8</v>
      </c>
      <c r="DJ238" s="194">
        <f>IF(CN238="","",CN238)</f>
        <v>10</v>
      </c>
    </row>
    <row r="239" spans="1:114" s="7" customFormat="1" x14ac:dyDescent="0.2">
      <c r="A239" s="323" t="s">
        <v>483</v>
      </c>
      <c r="B239" s="191" t="s">
        <v>370</v>
      </c>
      <c r="C239" s="191"/>
      <c r="D239" s="191"/>
      <c r="E239" s="191"/>
      <c r="F239" s="571">
        <f t="shared" ref="F239:AK239" si="1129">IF(F$186&gt;0,F237/F$186,0)</f>
        <v>0</v>
      </c>
      <c r="G239" s="571">
        <f t="shared" si="1129"/>
        <v>0</v>
      </c>
      <c r="H239" s="571">
        <f t="shared" ca="1" si="1129"/>
        <v>0</v>
      </c>
      <c r="I239" s="571">
        <f t="shared" ca="1" si="1129"/>
        <v>0</v>
      </c>
      <c r="J239" s="571">
        <f t="shared" ca="1" si="1129"/>
        <v>0</v>
      </c>
      <c r="K239" s="571">
        <f t="shared" ca="1" si="1129"/>
        <v>2771.1492571780464</v>
      </c>
      <c r="L239" s="571">
        <f t="shared" ca="1" si="1129"/>
        <v>2.417828339787599</v>
      </c>
      <c r="M239" s="571">
        <f t="shared" ca="1" si="1129"/>
        <v>1.8410506131028719</v>
      </c>
      <c r="N239" s="571">
        <f t="shared" ca="1" si="1129"/>
        <v>1.4454027863831767</v>
      </c>
      <c r="O239" s="571">
        <f t="shared" ca="1" si="1129"/>
        <v>1.1930434763158646</v>
      </c>
      <c r="P239" s="571">
        <f t="shared" ca="1" si="1129"/>
        <v>0.98238024356235221</v>
      </c>
      <c r="Q239" s="571">
        <f t="shared" ca="1" si="1129"/>
        <v>0.80604857834060695</v>
      </c>
      <c r="R239" s="571">
        <f t="shared" ca="1" si="1129"/>
        <v>0.29119205247757451</v>
      </c>
      <c r="S239" s="571">
        <f t="shared" ca="1" si="1129"/>
        <v>0.27427101892067662</v>
      </c>
      <c r="T239" s="571">
        <f t="shared" ca="1" si="1129"/>
        <v>0.32407266284289443</v>
      </c>
      <c r="U239" s="571">
        <f t="shared" ca="1" si="1129"/>
        <v>0.30804585769886683</v>
      </c>
      <c r="V239" s="571">
        <f t="shared" ca="1" si="1129"/>
        <v>0.29270889839016551</v>
      </c>
      <c r="W239" s="571">
        <f t="shared" ca="1" si="1129"/>
        <v>0.30560765364390824</v>
      </c>
      <c r="X239" s="571">
        <f t="shared" ca="1" si="1129"/>
        <v>0.29084478212254206</v>
      </c>
      <c r="Y239" s="571">
        <f t="shared" ca="1" si="1129"/>
        <v>0.27581277336479054</v>
      </c>
      <c r="Z239" s="571">
        <f t="shared" ca="1" si="1129"/>
        <v>0.26149309592606707</v>
      </c>
      <c r="AA239" s="571">
        <f t="shared" ca="1" si="1129"/>
        <v>0.24785953101993846</v>
      </c>
      <c r="AB239" s="571">
        <f t="shared" ca="1" si="1129"/>
        <v>0.24214299892787811</v>
      </c>
      <c r="AC239" s="571">
        <f t="shared" ca="1" si="1129"/>
        <v>0.2876617208063843</v>
      </c>
      <c r="AD239" s="571">
        <f t="shared" ca="1" si="1129"/>
        <v>0.2306991458302792</v>
      </c>
      <c r="AE239" s="571">
        <f t="shared" ca="1" si="1129"/>
        <v>0.22509384547259365</v>
      </c>
      <c r="AF239" s="571">
        <f t="shared" ca="1" si="1129"/>
        <v>0.27995214630671295</v>
      </c>
      <c r="AG239" s="571">
        <f t="shared" ca="1" si="1129"/>
        <v>0.26739430080421772</v>
      </c>
      <c r="AH239" s="571">
        <f t="shared" ca="1" si="1129"/>
        <v>0.2638667187355645</v>
      </c>
      <c r="AI239" s="571">
        <f t="shared" ca="1" si="1129"/>
        <v>0.27745311025100183</v>
      </c>
      <c r="AJ239" s="571">
        <f t="shared" ca="1" si="1129"/>
        <v>0.26525322937444956</v>
      </c>
      <c r="AK239" s="571">
        <f t="shared" ca="1" si="1129"/>
        <v>0.26133646701788593</v>
      </c>
      <c r="AL239" s="571">
        <f t="shared" ref="AL239:BM239" ca="1" si="1130">IF(AL$186&gt;0,AL237/AL$186,0)</f>
        <v>0.26677539345725637</v>
      </c>
      <c r="AM239" s="571">
        <f t="shared" ca="1" si="1130"/>
        <v>0.25336694786901831</v>
      </c>
      <c r="AN239" s="571">
        <f t="shared" ca="1" si="1130"/>
        <v>0.25616513566989241</v>
      </c>
      <c r="AO239" s="571">
        <f t="shared" ca="1" si="1130"/>
        <v>0.26054235714336438</v>
      </c>
      <c r="AP239" s="571">
        <f t="shared" ca="1" si="1130"/>
        <v>0.2073737777351114</v>
      </c>
      <c r="AQ239" s="571">
        <f t="shared" ca="1" si="1130"/>
        <v>0.20651596925269416</v>
      </c>
      <c r="AR239" s="571">
        <f t="shared" ca="1" si="1130"/>
        <v>0.24266179588074685</v>
      </c>
      <c r="AS239" s="571">
        <f t="shared" ca="1" si="1130"/>
        <v>0.2319543796299483</v>
      </c>
      <c r="AT239" s="571">
        <f t="shared" ca="1" si="1130"/>
        <v>0.23160605357810246</v>
      </c>
      <c r="AU239" s="571">
        <f t="shared" ca="1" si="1130"/>
        <v>0.2583358359145303</v>
      </c>
      <c r="AV239" s="571">
        <f t="shared" ca="1" si="1130"/>
        <v>0.24672244139338373</v>
      </c>
      <c r="AW239" s="571">
        <f t="shared" ca="1" si="1130"/>
        <v>0.24606801014123053</v>
      </c>
      <c r="AX239" s="571">
        <f t="shared" ca="1" si="1130"/>
        <v>0.25980496316519386</v>
      </c>
      <c r="AY239" s="571">
        <f t="shared" ca="1" si="1130"/>
        <v>0.24471935250423371</v>
      </c>
      <c r="AZ239" s="571">
        <f t="shared" ca="1" si="1130"/>
        <v>0.2512475862654337</v>
      </c>
      <c r="BA239" s="571">
        <f t="shared" ca="1" si="1130"/>
        <v>0.26440900922506444</v>
      </c>
      <c r="BB239" s="571">
        <f t="shared" ca="1" si="1130"/>
        <v>0.22574541005407325</v>
      </c>
      <c r="BC239" s="571">
        <f t="shared" ca="1" si="1130"/>
        <v>0.22484860543839305</v>
      </c>
      <c r="BD239" s="571">
        <f t="shared" ca="1" si="1130"/>
        <v>0.22888847995869299</v>
      </c>
      <c r="BE239" s="571">
        <f t="shared" ca="1" si="1130"/>
        <v>0.21421397710556986</v>
      </c>
      <c r="BF239" s="571">
        <f t="shared" ca="1" si="1130"/>
        <v>0.21378641124594641</v>
      </c>
      <c r="BG239" s="571">
        <f t="shared" ca="1" si="1130"/>
        <v>0.22692784395520299</v>
      </c>
      <c r="BH239" s="571">
        <f t="shared" ca="1" si="1130"/>
        <v>0.2139694644578517</v>
      </c>
      <c r="BI239" s="571">
        <f t="shared" ca="1" si="1130"/>
        <v>0.21348789439657115</v>
      </c>
      <c r="BJ239" s="571">
        <f t="shared" ca="1" si="1130"/>
        <v>0.22591723626248683</v>
      </c>
      <c r="BK239" s="571">
        <f t="shared" ca="1" si="1130"/>
        <v>0.21248850910072861</v>
      </c>
      <c r="BL239" s="571">
        <f t="shared" ca="1" si="1130"/>
        <v>0.21923663430016199</v>
      </c>
      <c r="BM239" s="571">
        <f t="shared" ca="1" si="1130"/>
        <v>0.23127756416222225</v>
      </c>
      <c r="BN239" s="185"/>
      <c r="BO239" s="567">
        <f ca="1">IF(BO$186&gt;0,BO237/BO$186,0)</f>
        <v>0</v>
      </c>
      <c r="BP239" s="567">
        <f t="shared" ref="BP239:CH239" ca="1" si="1131">IF(BP$186&gt;0,BP237/BP$186,0)</f>
        <v>1477.7718484462871</v>
      </c>
      <c r="BQ239" s="567">
        <f t="shared" ca="1" si="1131"/>
        <v>1.8145057008611556</v>
      </c>
      <c r="BR239" s="567">
        <f t="shared" ca="1" si="1131"/>
        <v>0.96661727558577026</v>
      </c>
      <c r="BS239" s="567">
        <f t="shared" ca="1" si="1131"/>
        <v>0.29782571136296909</v>
      </c>
      <c r="BT239" s="567">
        <f t="shared" ca="1" si="1131"/>
        <v>0.30207361026952106</v>
      </c>
      <c r="BU239" s="567">
        <f t="shared" ca="1" si="1131"/>
        <v>0.27537777266931007</v>
      </c>
      <c r="BV239" s="567">
        <f t="shared" ca="1" si="1131"/>
        <v>0.26006276984854926</v>
      </c>
      <c r="BW239" s="567">
        <f t="shared" ca="1" si="1131"/>
        <v>0.24613372902543376</v>
      </c>
      <c r="BX239" s="567">
        <f t="shared" ca="1" si="1131"/>
        <v>0.26966833097040227</v>
      </c>
      <c r="BY239" s="567">
        <f t="shared" ca="1" si="1131"/>
        <v>0.26447089611453223</v>
      </c>
      <c r="BZ239" s="567">
        <f t="shared" ca="1" si="1131"/>
        <v>0.25673700127538324</v>
      </c>
      <c r="CA239" s="567">
        <f t="shared" ca="1" si="1131"/>
        <v>0.21932790800461546</v>
      </c>
      <c r="CB239" s="567">
        <f t="shared" ca="1" si="1131"/>
        <v>0.24077908905807352</v>
      </c>
      <c r="CC239" s="567">
        <f t="shared" ca="1" si="1131"/>
        <v>0.25093995194488683</v>
      </c>
      <c r="CD239" s="567">
        <f t="shared" ca="1" si="1131"/>
        <v>0.25348773260242879</v>
      </c>
      <c r="CE239" s="567">
        <f t="shared" ca="1" si="1131"/>
        <v>0.2265442684267969</v>
      </c>
      <c r="CF239" s="567">
        <f t="shared" ca="1" si="1131"/>
        <v>0.21837871985400742</v>
      </c>
      <c r="CG239" s="567">
        <f t="shared" ca="1" si="1131"/>
        <v>0.21785795519884701</v>
      </c>
      <c r="CH239" s="567">
        <f t="shared" ca="1" si="1131"/>
        <v>0.22100935345865555</v>
      </c>
      <c r="CI239" s="211"/>
      <c r="CJ239" s="210">
        <f ca="1">IF(CJ$186&gt;0,CJ237/CJ$186,0)</f>
        <v>1.4478133485775364</v>
      </c>
      <c r="CK239" s="210">
        <f ca="1">IF(CK$186&gt;0,CK237/CK$186,0)</f>
        <v>0.28020374829978439</v>
      </c>
      <c r="CL239" s="210">
        <f ca="1">IF(CL$186&gt;0,CL237/CL$186,0)</f>
        <v>0.25958390734415748</v>
      </c>
      <c r="CM239" s="210">
        <f ca="1">IF(CM$186&gt;0,CM237/CM$186,0)</f>
        <v>0.24189542863039629</v>
      </c>
      <c r="CN239" s="210">
        <f ca="1">IF(CN$186&gt;0,CN237/CN$186,0)</f>
        <v>0.22081003819725817</v>
      </c>
      <c r="CO239" s="177"/>
      <c r="CP239" s="124"/>
      <c r="CQ239" s="119"/>
      <c r="CR239" s="186"/>
      <c r="CS239" s="186"/>
      <c r="CT239" s="186"/>
      <c r="CU239" s="186"/>
      <c r="CV239" s="186"/>
      <c r="CW239" s="119"/>
      <c r="CX239" s="210">
        <f t="shared" ca="1" si="992"/>
        <v>0</v>
      </c>
      <c r="CY239" s="210">
        <f t="shared" ca="1" si="993"/>
        <v>1477.7718484462871</v>
      </c>
      <c r="CZ239" s="210">
        <f t="shared" ca="1" si="994"/>
        <v>1.8145057008611556</v>
      </c>
      <c r="DA239" s="210">
        <f t="shared" ca="1" si="995"/>
        <v>0.96661727558577026</v>
      </c>
      <c r="DB239" s="212">
        <f t="shared" ca="1" si="996"/>
        <v>1.4478133485775364</v>
      </c>
      <c r="DC239" s="210">
        <f t="shared" ca="1" si="997"/>
        <v>0.29782571136296909</v>
      </c>
      <c r="DD239" s="210">
        <f t="shared" ca="1" si="998"/>
        <v>0.30207361026952106</v>
      </c>
      <c r="DE239" s="210">
        <f t="shared" ca="1" si="999"/>
        <v>0.27537777266931007</v>
      </c>
      <c r="DF239" s="210">
        <f t="shared" ca="1" si="1000"/>
        <v>0.26006276984854926</v>
      </c>
      <c r="DG239" s="212">
        <f t="shared" ca="1" si="1001"/>
        <v>0.28020374829978439</v>
      </c>
      <c r="DH239" s="212">
        <f t="shared" ca="1" si="1002"/>
        <v>0.25958390734415748</v>
      </c>
      <c r="DI239" s="212">
        <f t="shared" ca="1" si="1003"/>
        <v>0.24189542863039629</v>
      </c>
      <c r="DJ239" s="212">
        <f t="shared" ca="1" si="1004"/>
        <v>0.22081003819725817</v>
      </c>
    </row>
    <row r="240" spans="1:114" s="7" customFormat="1" x14ac:dyDescent="0.2">
      <c r="A240" s="380" t="str">
        <f>+Salaries!A296</f>
        <v>Engineering and Technology</v>
      </c>
      <c r="B240" s="301" t="s">
        <v>370</v>
      </c>
      <c r="C240" s="119"/>
      <c r="D240" s="119"/>
      <c r="E240" s="119"/>
      <c r="F240" s="568"/>
      <c r="G240" s="568"/>
      <c r="H240" s="568"/>
      <c r="I240" s="568"/>
      <c r="J240" s="568"/>
      <c r="K240" s="568"/>
      <c r="L240" s="568"/>
      <c r="M240" s="568"/>
      <c r="N240" s="568"/>
      <c r="O240" s="568"/>
      <c r="P240" s="568"/>
      <c r="Q240" s="568"/>
      <c r="R240" s="568"/>
      <c r="S240" s="568"/>
      <c r="T240" s="568"/>
      <c r="U240" s="568"/>
      <c r="V240" s="568"/>
      <c r="W240" s="568"/>
      <c r="X240" s="568"/>
      <c r="Y240" s="568"/>
      <c r="Z240" s="568"/>
      <c r="AA240" s="568"/>
      <c r="AB240" s="568"/>
      <c r="AC240" s="568"/>
      <c r="AD240" s="568"/>
      <c r="AE240" s="568"/>
      <c r="AF240" s="568"/>
      <c r="AG240" s="568"/>
      <c r="AH240" s="568"/>
      <c r="AI240" s="568"/>
      <c r="AJ240" s="568"/>
      <c r="AK240" s="568"/>
      <c r="AL240" s="568"/>
      <c r="AM240" s="568"/>
      <c r="AN240" s="568"/>
      <c r="AO240" s="568"/>
      <c r="AP240" s="568"/>
      <c r="AQ240" s="568"/>
      <c r="AR240" s="568"/>
      <c r="AS240" s="568"/>
      <c r="AT240" s="568"/>
      <c r="AU240" s="568"/>
      <c r="AV240" s="568"/>
      <c r="AW240" s="568"/>
      <c r="AX240" s="568"/>
      <c r="AY240" s="568"/>
      <c r="AZ240" s="568"/>
      <c r="BA240" s="568"/>
      <c r="BB240" s="568"/>
      <c r="BC240" s="568"/>
      <c r="BD240" s="568"/>
      <c r="BE240" s="568"/>
      <c r="BF240" s="568"/>
      <c r="BG240" s="568"/>
      <c r="BH240" s="568"/>
      <c r="BI240" s="568"/>
      <c r="BJ240" s="568"/>
      <c r="BK240" s="568"/>
      <c r="BL240" s="568"/>
      <c r="BM240" s="568"/>
      <c r="BN240" s="185"/>
      <c r="BO240" s="564"/>
      <c r="BP240" s="564"/>
      <c r="BQ240" s="564"/>
      <c r="BR240" s="564"/>
      <c r="BS240" s="564"/>
      <c r="BT240" s="564"/>
      <c r="BU240" s="564"/>
      <c r="BV240" s="564"/>
      <c r="BW240" s="564"/>
      <c r="BX240" s="564"/>
      <c r="BY240" s="564"/>
      <c r="BZ240" s="564"/>
      <c r="CA240" s="564"/>
      <c r="CB240" s="564"/>
      <c r="CC240" s="564"/>
      <c r="CD240" s="564"/>
      <c r="CE240" s="564"/>
      <c r="CF240" s="564"/>
      <c r="CG240" s="564"/>
      <c r="CH240" s="564"/>
      <c r="CI240" s="185"/>
      <c r="CJ240" s="124"/>
      <c r="CK240" s="124"/>
      <c r="CL240" s="124"/>
      <c r="CM240" s="124"/>
      <c r="CN240" s="124"/>
      <c r="CO240" s="177"/>
      <c r="CP240" s="124"/>
      <c r="CQ240" s="119"/>
      <c r="CR240" s="186"/>
      <c r="CS240" s="186"/>
      <c r="CT240" s="186"/>
      <c r="CU240" s="186"/>
      <c r="CV240" s="186"/>
      <c r="CW240" s="119"/>
      <c r="CX240" s="124" t="str">
        <f t="shared" si="992"/>
        <v/>
      </c>
      <c r="CY240" s="124" t="str">
        <f t="shared" si="993"/>
        <v/>
      </c>
      <c r="CZ240" s="124" t="str">
        <f t="shared" si="994"/>
        <v/>
      </c>
      <c r="DA240" s="124" t="str">
        <f t="shared" si="995"/>
        <v/>
      </c>
      <c r="DB240" s="209" t="str">
        <f t="shared" si="996"/>
        <v/>
      </c>
      <c r="DC240" s="124" t="str">
        <f t="shared" si="997"/>
        <v/>
      </c>
      <c r="DD240" s="124" t="str">
        <f t="shared" si="998"/>
        <v/>
      </c>
      <c r="DE240" s="124" t="str">
        <f t="shared" si="999"/>
        <v/>
      </c>
      <c r="DF240" s="124" t="str">
        <f t="shared" si="1000"/>
        <v/>
      </c>
      <c r="DG240" s="209" t="str">
        <f t="shared" si="1001"/>
        <v/>
      </c>
      <c r="DH240" s="209" t="str">
        <f t="shared" si="1002"/>
        <v/>
      </c>
      <c r="DI240" s="209" t="str">
        <f t="shared" si="1003"/>
        <v/>
      </c>
      <c r="DJ240" s="209" t="str">
        <f t="shared" si="1004"/>
        <v/>
      </c>
    </row>
    <row r="241" spans="1:114" s="7" customFormat="1" x14ac:dyDescent="0.2">
      <c r="A241" s="282" t="s">
        <v>394</v>
      </c>
      <c r="B241" s="301" t="s">
        <v>370</v>
      </c>
      <c r="C241" s="119"/>
      <c r="D241" s="119"/>
      <c r="E241" s="119"/>
      <c r="F241" s="568"/>
      <c r="G241" s="568"/>
      <c r="H241" s="568"/>
      <c r="I241" s="568"/>
      <c r="J241" s="568"/>
      <c r="K241" s="568"/>
      <c r="L241" s="568"/>
      <c r="M241" s="568"/>
      <c r="N241" s="568"/>
      <c r="O241" s="568"/>
      <c r="P241" s="568"/>
      <c r="Q241" s="568"/>
      <c r="R241" s="568"/>
      <c r="S241" s="568"/>
      <c r="T241" s="568"/>
      <c r="U241" s="575"/>
      <c r="V241" s="568"/>
      <c r="W241" s="568"/>
      <c r="X241" s="568"/>
      <c r="Y241" s="568"/>
      <c r="Z241" s="568"/>
      <c r="AA241" s="568"/>
      <c r="AB241" s="568"/>
      <c r="AC241" s="568"/>
      <c r="AD241" s="568"/>
      <c r="AE241" s="568"/>
      <c r="AF241" s="568"/>
      <c r="AG241" s="568"/>
      <c r="AH241" s="568"/>
      <c r="AI241" s="568"/>
      <c r="AJ241" s="568"/>
      <c r="AK241" s="568"/>
      <c r="AL241" s="568"/>
      <c r="AM241" s="568"/>
      <c r="AN241" s="568"/>
      <c r="AO241" s="568"/>
      <c r="AP241" s="568"/>
      <c r="AQ241" s="568"/>
      <c r="AR241" s="568"/>
      <c r="AS241" s="568"/>
      <c r="AT241" s="568"/>
      <c r="AU241" s="568"/>
      <c r="AV241" s="568"/>
      <c r="AW241" s="568"/>
      <c r="AX241" s="568"/>
      <c r="AY241" s="568"/>
      <c r="AZ241" s="568"/>
      <c r="BA241" s="568"/>
      <c r="BB241" s="568"/>
      <c r="BC241" s="568"/>
      <c r="BD241" s="568"/>
      <c r="BE241" s="568"/>
      <c r="BF241" s="568"/>
      <c r="BG241" s="568"/>
      <c r="BH241" s="568"/>
      <c r="BI241" s="568"/>
      <c r="BJ241" s="568"/>
      <c r="BK241" s="568"/>
      <c r="BL241" s="568"/>
      <c r="BM241" s="568"/>
      <c r="BN241" s="185"/>
      <c r="BO241" s="564"/>
      <c r="BP241" s="564"/>
      <c r="BQ241" s="564"/>
      <c r="BR241" s="564"/>
      <c r="BS241" s="564"/>
      <c r="BT241" s="564"/>
      <c r="BU241" s="564"/>
      <c r="BV241" s="564"/>
      <c r="BW241" s="564"/>
      <c r="BX241" s="564"/>
      <c r="BY241" s="564"/>
      <c r="BZ241" s="564"/>
      <c r="CA241" s="564"/>
      <c r="CB241" s="564"/>
      <c r="CC241" s="564"/>
      <c r="CD241" s="564"/>
      <c r="CE241" s="564"/>
      <c r="CF241" s="564"/>
      <c r="CG241" s="564"/>
      <c r="CH241" s="564"/>
      <c r="CI241" s="185"/>
      <c r="CJ241" s="124"/>
      <c r="CK241" s="124"/>
      <c r="CL241" s="124"/>
      <c r="CM241" s="124"/>
      <c r="CN241" s="124"/>
      <c r="CO241" s="177"/>
      <c r="CP241" s="124"/>
      <c r="CQ241" s="119"/>
      <c r="CR241" s="186"/>
      <c r="CS241" s="186"/>
      <c r="CT241" s="186"/>
      <c r="CU241" s="186"/>
      <c r="CV241" s="186"/>
      <c r="CW241" s="119"/>
      <c r="CX241" s="124" t="str">
        <f t="shared" si="992"/>
        <v/>
      </c>
      <c r="CY241" s="124" t="str">
        <f t="shared" si="993"/>
        <v/>
      </c>
      <c r="CZ241" s="124" t="str">
        <f t="shared" si="994"/>
        <v/>
      </c>
      <c r="DA241" s="124" t="str">
        <f t="shared" si="995"/>
        <v/>
      </c>
      <c r="DB241" s="209" t="str">
        <f t="shared" si="996"/>
        <v/>
      </c>
      <c r="DC241" s="124" t="str">
        <f t="shared" si="997"/>
        <v/>
      </c>
      <c r="DD241" s="124" t="str">
        <f t="shared" si="998"/>
        <v/>
      </c>
      <c r="DE241" s="124" t="str">
        <f t="shared" si="999"/>
        <v/>
      </c>
      <c r="DF241" s="124" t="str">
        <f t="shared" si="1000"/>
        <v/>
      </c>
      <c r="DG241" s="209" t="str">
        <f t="shared" si="1001"/>
        <v/>
      </c>
      <c r="DH241" s="209" t="str">
        <f t="shared" si="1002"/>
        <v/>
      </c>
      <c r="DI241" s="209" t="str">
        <f t="shared" si="1003"/>
        <v/>
      </c>
      <c r="DJ241" s="209" t="str">
        <f t="shared" si="1004"/>
        <v/>
      </c>
    </row>
    <row r="242" spans="1:114" s="7" customFormat="1" x14ac:dyDescent="0.2">
      <c r="A242" s="283" t="s">
        <v>317</v>
      </c>
      <c r="B242" s="119" t="s">
        <v>370</v>
      </c>
      <c r="C242" s="119"/>
      <c r="D242" s="119"/>
      <c r="E242" s="119"/>
      <c r="F242" s="568">
        <f t="shared" ref="F242:AK242" si="1132">F497</f>
        <v>0</v>
      </c>
      <c r="G242" s="568">
        <f t="shared" si="1132"/>
        <v>0</v>
      </c>
      <c r="H242" s="568">
        <f t="shared" si="1132"/>
        <v>0</v>
      </c>
      <c r="I242" s="568">
        <f t="shared" si="1132"/>
        <v>0</v>
      </c>
      <c r="J242" s="568">
        <f t="shared" si="1132"/>
        <v>2250</v>
      </c>
      <c r="K242" s="568">
        <f t="shared" si="1132"/>
        <v>2250</v>
      </c>
      <c r="L242" s="568">
        <f t="shared" si="1132"/>
        <v>2250</v>
      </c>
      <c r="M242" s="568">
        <f t="shared" si="1132"/>
        <v>2250</v>
      </c>
      <c r="N242" s="568">
        <f t="shared" si="1132"/>
        <v>2250</v>
      </c>
      <c r="O242" s="568">
        <f t="shared" si="1132"/>
        <v>2250</v>
      </c>
      <c r="P242" s="568">
        <f t="shared" si="1132"/>
        <v>2250</v>
      </c>
      <c r="Q242" s="568">
        <f t="shared" si="1132"/>
        <v>2250</v>
      </c>
      <c r="R242" s="568">
        <f t="shared" si="1132"/>
        <v>2250</v>
      </c>
      <c r="S242" s="568">
        <f t="shared" si="1132"/>
        <v>2250</v>
      </c>
      <c r="T242" s="568">
        <f t="shared" si="1132"/>
        <v>2250</v>
      </c>
      <c r="U242" s="568">
        <f t="shared" si="1132"/>
        <v>2250</v>
      </c>
      <c r="V242" s="568">
        <f t="shared" si="1132"/>
        <v>2250</v>
      </c>
      <c r="W242" s="568">
        <f t="shared" si="1132"/>
        <v>4500</v>
      </c>
      <c r="X242" s="568">
        <f t="shared" si="1132"/>
        <v>4500</v>
      </c>
      <c r="Y242" s="568">
        <f t="shared" si="1132"/>
        <v>4500</v>
      </c>
      <c r="Z242" s="568">
        <f t="shared" si="1132"/>
        <v>4500</v>
      </c>
      <c r="AA242" s="568">
        <f t="shared" si="1132"/>
        <v>4500</v>
      </c>
      <c r="AB242" s="568">
        <f t="shared" si="1132"/>
        <v>4500</v>
      </c>
      <c r="AC242" s="568">
        <f t="shared" si="1132"/>
        <v>4500</v>
      </c>
      <c r="AD242" s="568">
        <f t="shared" si="1132"/>
        <v>4635</v>
      </c>
      <c r="AE242" s="568">
        <f t="shared" si="1132"/>
        <v>4635</v>
      </c>
      <c r="AF242" s="568">
        <f t="shared" si="1132"/>
        <v>4635</v>
      </c>
      <c r="AG242" s="568">
        <f t="shared" si="1132"/>
        <v>4635</v>
      </c>
      <c r="AH242" s="568">
        <f t="shared" si="1132"/>
        <v>4635</v>
      </c>
      <c r="AI242" s="568">
        <f t="shared" si="1132"/>
        <v>8801.6666666666679</v>
      </c>
      <c r="AJ242" s="568">
        <f t="shared" si="1132"/>
        <v>8801.6666666666679</v>
      </c>
      <c r="AK242" s="568">
        <f t="shared" si="1132"/>
        <v>8801.6666666666679</v>
      </c>
      <c r="AL242" s="568">
        <f t="shared" ref="AL242:BM242" si="1133">AL497</f>
        <v>8801.6666666666679</v>
      </c>
      <c r="AM242" s="568">
        <f t="shared" si="1133"/>
        <v>8801.6666666666679</v>
      </c>
      <c r="AN242" s="568">
        <f t="shared" si="1133"/>
        <v>8801.6666666666679</v>
      </c>
      <c r="AO242" s="568">
        <f t="shared" si="1133"/>
        <v>8801.6666666666679</v>
      </c>
      <c r="AP242" s="568">
        <f t="shared" si="1133"/>
        <v>16746.433333333334</v>
      </c>
      <c r="AQ242" s="568">
        <f t="shared" si="1133"/>
        <v>16746.433333333334</v>
      </c>
      <c r="AR242" s="568">
        <f t="shared" si="1133"/>
        <v>16746.433333333334</v>
      </c>
      <c r="AS242" s="568">
        <f t="shared" si="1133"/>
        <v>16746.433333333334</v>
      </c>
      <c r="AT242" s="568">
        <f t="shared" si="1133"/>
        <v>16746.433333333334</v>
      </c>
      <c r="AU242" s="568">
        <f t="shared" si="1133"/>
        <v>18996.433333333334</v>
      </c>
      <c r="AV242" s="568">
        <f t="shared" si="1133"/>
        <v>18996.433333333334</v>
      </c>
      <c r="AW242" s="568">
        <f t="shared" si="1133"/>
        <v>18996.433333333334</v>
      </c>
      <c r="AX242" s="568">
        <f t="shared" si="1133"/>
        <v>18996.433333333334</v>
      </c>
      <c r="AY242" s="568">
        <f t="shared" si="1133"/>
        <v>18996.433333333334</v>
      </c>
      <c r="AZ242" s="568">
        <f t="shared" si="1133"/>
        <v>18996.433333333334</v>
      </c>
      <c r="BA242" s="568">
        <f t="shared" si="1133"/>
        <v>18996.433333333334</v>
      </c>
      <c r="BB242" s="568">
        <f t="shared" si="1133"/>
        <v>20001.219333333334</v>
      </c>
      <c r="BC242" s="568">
        <f t="shared" si="1133"/>
        <v>20001.219333333334</v>
      </c>
      <c r="BD242" s="568">
        <f t="shared" si="1133"/>
        <v>20001.219333333334</v>
      </c>
      <c r="BE242" s="568">
        <f t="shared" si="1133"/>
        <v>20001.219333333334</v>
      </c>
      <c r="BF242" s="568">
        <f t="shared" si="1133"/>
        <v>20001.219333333334</v>
      </c>
      <c r="BG242" s="568">
        <f t="shared" si="1133"/>
        <v>20001.219333333334</v>
      </c>
      <c r="BH242" s="568">
        <f t="shared" si="1133"/>
        <v>20001.219333333334</v>
      </c>
      <c r="BI242" s="568">
        <f t="shared" si="1133"/>
        <v>20001.219333333334</v>
      </c>
      <c r="BJ242" s="568">
        <f t="shared" si="1133"/>
        <v>20001.219333333334</v>
      </c>
      <c r="BK242" s="568">
        <f t="shared" si="1133"/>
        <v>20001.219333333334</v>
      </c>
      <c r="BL242" s="568">
        <f t="shared" si="1133"/>
        <v>20001.219333333334</v>
      </c>
      <c r="BM242" s="568">
        <f t="shared" si="1133"/>
        <v>20001.219333333334</v>
      </c>
      <c r="BN242" s="185"/>
      <c r="BO242" s="564">
        <f t="shared" ref="BO242:BO252" si="1134">SUM(F242:H242)</f>
        <v>0</v>
      </c>
      <c r="BP242" s="564">
        <f t="shared" ref="BP242:BP252" si="1135">SUM(I242:K242)</f>
        <v>4500</v>
      </c>
      <c r="BQ242" s="564">
        <f t="shared" ref="BQ242:BQ252" si="1136">SUM(L242:N242)</f>
        <v>6750</v>
      </c>
      <c r="BR242" s="564">
        <f t="shared" ref="BR242:BR252" si="1137">SUM(O242:Q242)</f>
        <v>6750</v>
      </c>
      <c r="BS242" s="564">
        <f t="shared" ref="BS242:BS252" si="1138">SUM(R242:T242)</f>
        <v>6750</v>
      </c>
      <c r="BT242" s="564">
        <f t="shared" ref="BT242:BT252" si="1139">SUM(U242:W242)</f>
        <v>9000</v>
      </c>
      <c r="BU242" s="564">
        <f t="shared" ref="BU242:BU252" si="1140">SUM(X242:Z242)</f>
        <v>13500</v>
      </c>
      <c r="BV242" s="564">
        <f t="shared" ref="BV242:BV252" si="1141">SUM(AA242:AC242)</f>
        <v>13500</v>
      </c>
      <c r="BW242" s="564">
        <f t="shared" ref="BW242:BW252" si="1142">SUM(AD242:AF242)</f>
        <v>13905</v>
      </c>
      <c r="BX242" s="564">
        <f t="shared" ref="BX242:BX252" si="1143">SUM(AG242:AI242)</f>
        <v>18071.666666666668</v>
      </c>
      <c r="BY242" s="564">
        <f t="shared" ref="BY242:BY252" si="1144">SUM(AJ242:AL242)</f>
        <v>26405.000000000004</v>
      </c>
      <c r="BZ242" s="564">
        <f t="shared" ref="BZ242:BZ252" si="1145">SUM(AM242:AO242)</f>
        <v>26405.000000000004</v>
      </c>
      <c r="CA242" s="564">
        <f t="shared" ref="CA242:CA252" si="1146">SUM(AP242:AR242)</f>
        <v>50239.3</v>
      </c>
      <c r="CB242" s="564">
        <f t="shared" ref="CB242:CB252" si="1147">SUM(AS242:AU242)</f>
        <v>52489.3</v>
      </c>
      <c r="CC242" s="564">
        <f t="shared" ref="CC242:CC252" si="1148">SUM(AV242:AX242)</f>
        <v>56989.3</v>
      </c>
      <c r="CD242" s="564">
        <f t="shared" ref="CD242:CD252" si="1149">SUM(AY242:BA242)</f>
        <v>56989.3</v>
      </c>
      <c r="CE242" s="564">
        <f t="shared" ref="CE242:CE252" si="1150">SUM(BB242:BD242)</f>
        <v>60003.658000000003</v>
      </c>
      <c r="CF242" s="564">
        <f t="shared" ref="CF242:CF252" si="1151">SUM(BE242:BG242)</f>
        <v>60003.658000000003</v>
      </c>
      <c r="CG242" s="564">
        <f t="shared" ref="CG242:CG252" si="1152">SUM(BH242:BJ242)</f>
        <v>60003.658000000003</v>
      </c>
      <c r="CH242" s="564">
        <f t="shared" ref="CH242:CH252" si="1153">SUM(BK242:BM242)</f>
        <v>60003.658000000003</v>
      </c>
      <c r="CI242" s="185"/>
      <c r="CJ242" s="124">
        <f t="shared" ref="CJ242:CJ252" si="1154">SUM(BO242:BR242)</f>
        <v>18000</v>
      </c>
      <c r="CK242" s="124">
        <f t="shared" ref="CK242:CK252" si="1155">SUM(BS242:BV242)</f>
        <v>42750</v>
      </c>
      <c r="CL242" s="124">
        <f t="shared" ref="CL242:CL252" si="1156">SUM(BW242:BZ242)</f>
        <v>84786.666666666672</v>
      </c>
      <c r="CM242" s="124">
        <f t="shared" ref="CM242:CM252" si="1157">SUM(CA242:CD242)</f>
        <v>216707.20000000001</v>
      </c>
      <c r="CN242" s="124">
        <f t="shared" ref="CN242:CN252" si="1158">SUM(CE242:CH242)</f>
        <v>240014.63200000001</v>
      </c>
      <c r="CO242" s="177"/>
      <c r="CP242" s="124"/>
      <c r="CQ242" s="119"/>
      <c r="CR242" s="186">
        <f t="shared" ref="CR242:CR252" si="1159">SUM(F242:BM242)</f>
        <v>602258.49866666668</v>
      </c>
      <c r="CS242" s="186">
        <f t="shared" ref="CS242:CS252" si="1160">SUM(BO242:CH242)</f>
        <v>602258.49866666668</v>
      </c>
      <c r="CT242" s="186">
        <f t="shared" ref="CT242:CT252" si="1161">SUM(CJ242:CN242)</f>
        <v>602258.49866666668</v>
      </c>
      <c r="CU242" s="186">
        <f t="shared" ref="CU242:CU253" si="1162">CR242-CS242</f>
        <v>0</v>
      </c>
      <c r="CV242" s="186">
        <f t="shared" ref="CV242:CV253" si="1163">CS242-CT242</f>
        <v>0</v>
      </c>
      <c r="CW242" s="119"/>
      <c r="CX242" s="124">
        <f t="shared" si="992"/>
        <v>0</v>
      </c>
      <c r="CY242" s="124">
        <f t="shared" si="993"/>
        <v>4500</v>
      </c>
      <c r="CZ242" s="124">
        <f t="shared" si="994"/>
        <v>6750</v>
      </c>
      <c r="DA242" s="124">
        <f t="shared" si="995"/>
        <v>6750</v>
      </c>
      <c r="DB242" s="209">
        <f t="shared" si="996"/>
        <v>18000</v>
      </c>
      <c r="DC242" s="124">
        <f t="shared" si="997"/>
        <v>6750</v>
      </c>
      <c r="DD242" s="124">
        <f t="shared" si="998"/>
        <v>9000</v>
      </c>
      <c r="DE242" s="124">
        <f t="shared" si="999"/>
        <v>13500</v>
      </c>
      <c r="DF242" s="124">
        <f t="shared" si="1000"/>
        <v>13500</v>
      </c>
      <c r="DG242" s="209">
        <f t="shared" si="1001"/>
        <v>42750</v>
      </c>
      <c r="DH242" s="209">
        <f t="shared" si="1002"/>
        <v>84786.666666666672</v>
      </c>
      <c r="DI242" s="209">
        <f t="shared" si="1003"/>
        <v>216707.20000000001</v>
      </c>
      <c r="DJ242" s="209">
        <f t="shared" si="1004"/>
        <v>240014.63200000001</v>
      </c>
    </row>
    <row r="243" spans="1:114" s="7" customFormat="1" x14ac:dyDescent="0.2">
      <c r="A243" s="283" t="s">
        <v>318</v>
      </c>
      <c r="B243" s="119" t="s">
        <v>370</v>
      </c>
      <c r="C243" s="119"/>
      <c r="D243" s="119"/>
      <c r="E243" s="119"/>
      <c r="F243" s="568">
        <v>0</v>
      </c>
      <c r="G243" s="568">
        <v>0</v>
      </c>
      <c r="H243" s="568">
        <f>SUM(F242:H242)*Assumptions!$B$168</f>
        <v>0</v>
      </c>
      <c r="I243" s="568">
        <v>0</v>
      </c>
      <c r="J243" s="568">
        <v>0</v>
      </c>
      <c r="K243" s="568">
        <f>SUM(I242:K242)*Assumptions!$B$168</f>
        <v>0</v>
      </c>
      <c r="L243" s="568">
        <v>0</v>
      </c>
      <c r="M243" s="568">
        <v>0</v>
      </c>
      <c r="N243" s="568">
        <f>SUM(L242:N242)*Assumptions!$B$168</f>
        <v>0</v>
      </c>
      <c r="O243" s="568">
        <v>0</v>
      </c>
      <c r="P243" s="568">
        <v>0</v>
      </c>
      <c r="Q243" s="568">
        <f>SUM(O242:Q242)*Assumptions!$B$168</f>
        <v>0</v>
      </c>
      <c r="R243" s="568">
        <v>0</v>
      </c>
      <c r="S243" s="568">
        <v>0</v>
      </c>
      <c r="T243" s="568">
        <f>SUM(R242:T242)*Assumptions!$C$168</f>
        <v>0</v>
      </c>
      <c r="U243" s="568">
        <v>0</v>
      </c>
      <c r="V243" s="568">
        <v>0</v>
      </c>
      <c r="W243" s="568">
        <f>SUM(U242:W242)*Assumptions!$C$168</f>
        <v>0</v>
      </c>
      <c r="X243" s="568">
        <v>0</v>
      </c>
      <c r="Y243" s="568">
        <v>0</v>
      </c>
      <c r="Z243" s="568">
        <f>SUM(X242:Z242)*Assumptions!$C$168</f>
        <v>0</v>
      </c>
      <c r="AA243" s="568">
        <v>0</v>
      </c>
      <c r="AB243" s="568">
        <v>0</v>
      </c>
      <c r="AC243" s="568">
        <f>SUM(AA242:AC242)*Assumptions!$C$168</f>
        <v>0</v>
      </c>
      <c r="AD243" s="568">
        <v>0</v>
      </c>
      <c r="AE243" s="568">
        <v>0</v>
      </c>
      <c r="AF243" s="568">
        <f>SUM(AD242:AF242)*Assumptions!$D$168</f>
        <v>1390.5</v>
      </c>
      <c r="AG243" s="568">
        <v>0</v>
      </c>
      <c r="AH243" s="568">
        <v>0</v>
      </c>
      <c r="AI243" s="568">
        <f>SUM(AG242:AI242)*Assumptions!$D$168</f>
        <v>1807.166666666667</v>
      </c>
      <c r="AJ243" s="568">
        <v>0</v>
      </c>
      <c r="AK243" s="568">
        <v>0</v>
      </c>
      <c r="AL243" s="568">
        <f>SUM(AJ242:AL242)*Assumptions!$D$168</f>
        <v>2640.5000000000005</v>
      </c>
      <c r="AM243" s="568">
        <v>0</v>
      </c>
      <c r="AN243" s="568">
        <v>0</v>
      </c>
      <c r="AO243" s="568">
        <f>SUM(AM242:AO242)*Assumptions!$D$168</f>
        <v>2640.5000000000005</v>
      </c>
      <c r="AP243" s="568">
        <v>0</v>
      </c>
      <c r="AQ243" s="568">
        <v>0</v>
      </c>
      <c r="AR243" s="568">
        <f>SUM(AP242:AR242)*Assumptions!$E$168</f>
        <v>7535.8950000000004</v>
      </c>
      <c r="AS243" s="568">
        <v>0</v>
      </c>
      <c r="AT243" s="568">
        <v>0</v>
      </c>
      <c r="AU243" s="568">
        <f>SUM(AS242:AU242)*Assumptions!$E$168</f>
        <v>7873.3950000000004</v>
      </c>
      <c r="AV243" s="568">
        <v>0</v>
      </c>
      <c r="AW243" s="568">
        <v>0</v>
      </c>
      <c r="AX243" s="568">
        <f>SUM(AV242:AX242)*Assumptions!$E$168</f>
        <v>8548.3950000000004</v>
      </c>
      <c r="AY243" s="568">
        <v>0</v>
      </c>
      <c r="AZ243" s="568">
        <v>0</v>
      </c>
      <c r="BA243" s="568">
        <f>SUM(AY242:BA242)*Assumptions!$E$168</f>
        <v>8548.3950000000004</v>
      </c>
      <c r="BB243" s="568">
        <v>0</v>
      </c>
      <c r="BC243" s="568">
        <v>0</v>
      </c>
      <c r="BD243" s="568">
        <f>SUM(BB242:BD242)*Assumptions!$F$168</f>
        <v>9000.5486999999994</v>
      </c>
      <c r="BE243" s="568">
        <v>0</v>
      </c>
      <c r="BF243" s="568">
        <v>0</v>
      </c>
      <c r="BG243" s="568">
        <f>SUM(BE242:BG242)*Assumptions!$F$168</f>
        <v>9000.5486999999994</v>
      </c>
      <c r="BH243" s="568">
        <v>0</v>
      </c>
      <c r="BI243" s="568">
        <v>0</v>
      </c>
      <c r="BJ243" s="568">
        <f>SUM(BH242:BJ242)*Assumptions!$F$168</f>
        <v>9000.5486999999994</v>
      </c>
      <c r="BK243" s="568">
        <v>0</v>
      </c>
      <c r="BL243" s="568">
        <v>0</v>
      </c>
      <c r="BM243" s="568">
        <f>SUM(BK242:BM242)*Assumptions!$F$168</f>
        <v>9000.5486999999994</v>
      </c>
      <c r="BN243" s="185"/>
      <c r="BO243" s="568">
        <f t="shared" si="1134"/>
        <v>0</v>
      </c>
      <c r="BP243" s="568">
        <f t="shared" si="1135"/>
        <v>0</v>
      </c>
      <c r="BQ243" s="568">
        <f t="shared" si="1136"/>
        <v>0</v>
      </c>
      <c r="BR243" s="568">
        <f t="shared" si="1137"/>
        <v>0</v>
      </c>
      <c r="BS243" s="568">
        <f t="shared" si="1138"/>
        <v>0</v>
      </c>
      <c r="BT243" s="568">
        <f t="shared" si="1139"/>
        <v>0</v>
      </c>
      <c r="BU243" s="568">
        <f t="shared" si="1140"/>
        <v>0</v>
      </c>
      <c r="BV243" s="568">
        <f t="shared" si="1141"/>
        <v>0</v>
      </c>
      <c r="BW243" s="568">
        <f t="shared" si="1142"/>
        <v>1390.5</v>
      </c>
      <c r="BX243" s="568">
        <f t="shared" si="1143"/>
        <v>1807.166666666667</v>
      </c>
      <c r="BY243" s="568">
        <f t="shared" si="1144"/>
        <v>2640.5000000000005</v>
      </c>
      <c r="BZ243" s="568">
        <f t="shared" si="1145"/>
        <v>2640.5000000000005</v>
      </c>
      <c r="CA243" s="568">
        <f t="shared" si="1146"/>
        <v>7535.8950000000004</v>
      </c>
      <c r="CB243" s="568">
        <f t="shared" si="1147"/>
        <v>7873.3950000000004</v>
      </c>
      <c r="CC243" s="568">
        <f t="shared" si="1148"/>
        <v>8548.3950000000004</v>
      </c>
      <c r="CD243" s="568">
        <f t="shared" si="1149"/>
        <v>8548.3950000000004</v>
      </c>
      <c r="CE243" s="568">
        <f t="shared" si="1150"/>
        <v>9000.5486999999994</v>
      </c>
      <c r="CF243" s="568">
        <f t="shared" si="1151"/>
        <v>9000.5486999999994</v>
      </c>
      <c r="CG243" s="568">
        <f t="shared" si="1152"/>
        <v>9000.5486999999994</v>
      </c>
      <c r="CH243" s="568">
        <f t="shared" si="1153"/>
        <v>9000.5486999999994</v>
      </c>
      <c r="CI243" s="185"/>
      <c r="CJ243" s="208">
        <f t="shared" si="1154"/>
        <v>0</v>
      </c>
      <c r="CK243" s="208">
        <f t="shared" si="1155"/>
        <v>0</v>
      </c>
      <c r="CL243" s="208">
        <f t="shared" si="1156"/>
        <v>8478.6666666666679</v>
      </c>
      <c r="CM243" s="208">
        <f t="shared" si="1157"/>
        <v>32506.080000000002</v>
      </c>
      <c r="CN243" s="208">
        <f t="shared" si="1158"/>
        <v>36002.194799999997</v>
      </c>
      <c r="CO243" s="177"/>
      <c r="CP243" s="124"/>
      <c r="CQ243" s="119"/>
      <c r="CR243" s="186">
        <f t="shared" si="1159"/>
        <v>76986.941466666671</v>
      </c>
      <c r="CS243" s="186">
        <f t="shared" si="1160"/>
        <v>76986.941466666671</v>
      </c>
      <c r="CT243" s="186">
        <f t="shared" si="1161"/>
        <v>76986.941466666671</v>
      </c>
      <c r="CU243" s="186">
        <f t="shared" si="1162"/>
        <v>0</v>
      </c>
      <c r="CV243" s="186">
        <f t="shared" si="1163"/>
        <v>0</v>
      </c>
      <c r="CW243" s="119"/>
      <c r="CX243" s="208">
        <f t="shared" si="992"/>
        <v>0</v>
      </c>
      <c r="CY243" s="208">
        <f t="shared" si="993"/>
        <v>0</v>
      </c>
      <c r="CZ243" s="208">
        <f t="shared" si="994"/>
        <v>0</v>
      </c>
      <c r="DA243" s="208">
        <f t="shared" si="995"/>
        <v>0</v>
      </c>
      <c r="DB243" s="209">
        <f t="shared" si="996"/>
        <v>0</v>
      </c>
      <c r="DC243" s="208">
        <f t="shared" si="997"/>
        <v>0</v>
      </c>
      <c r="DD243" s="208">
        <f t="shared" si="998"/>
        <v>0</v>
      </c>
      <c r="DE243" s="208">
        <f t="shared" si="999"/>
        <v>0</v>
      </c>
      <c r="DF243" s="208">
        <f t="shared" si="1000"/>
        <v>0</v>
      </c>
      <c r="DG243" s="209">
        <f t="shared" si="1001"/>
        <v>0</v>
      </c>
      <c r="DH243" s="209">
        <f t="shared" si="1002"/>
        <v>8478.6666666666679</v>
      </c>
      <c r="DI243" s="209">
        <f t="shared" si="1003"/>
        <v>32506.080000000002</v>
      </c>
      <c r="DJ243" s="209">
        <f t="shared" si="1004"/>
        <v>36002.194799999997</v>
      </c>
    </row>
    <row r="244" spans="1:114" s="7" customFormat="1" x14ac:dyDescent="0.2">
      <c r="A244" s="283" t="s">
        <v>287</v>
      </c>
      <c r="B244" s="119" t="s">
        <v>370</v>
      </c>
      <c r="C244" s="119"/>
      <c r="D244" s="119"/>
      <c r="E244" s="119"/>
      <c r="F244" s="568">
        <f>SUM(F242:F243)*Assumptions!$B$171</f>
        <v>0</v>
      </c>
      <c r="G244" s="568">
        <f>SUM(G242:G243)*Assumptions!$B$171</f>
        <v>0</v>
      </c>
      <c r="H244" s="568">
        <f>SUM(H242:H243)*Assumptions!$B$171</f>
        <v>0</v>
      </c>
      <c r="I244" s="568">
        <f>SUM(I242:I243)*Assumptions!$B$171</f>
        <v>0</v>
      </c>
      <c r="J244" s="568">
        <f>SUM(J242:J243)*Assumptions!$B$171</f>
        <v>405</v>
      </c>
      <c r="K244" s="568">
        <f>SUM(K242:K243)*Assumptions!$B$171</f>
        <v>405</v>
      </c>
      <c r="L244" s="568">
        <f>SUM(L242:L243)*Assumptions!$B$171</f>
        <v>405</v>
      </c>
      <c r="M244" s="568">
        <f>SUM(M242:M243)*Assumptions!$B$171</f>
        <v>405</v>
      </c>
      <c r="N244" s="568">
        <f>SUM(N242:N243)*Assumptions!$B$171</f>
        <v>405</v>
      </c>
      <c r="O244" s="568">
        <f>SUM(O242:O243)*Assumptions!$B$171</f>
        <v>405</v>
      </c>
      <c r="P244" s="568">
        <f>SUM(P242:P243)*Assumptions!$B$171</f>
        <v>405</v>
      </c>
      <c r="Q244" s="568">
        <f>SUM(Q242:Q243)*Assumptions!$B$171</f>
        <v>405</v>
      </c>
      <c r="R244" s="568">
        <f>SUM(R242:R243)*Assumptions!$B$171</f>
        <v>405</v>
      </c>
      <c r="S244" s="568">
        <f>SUM(S242:S243)*Assumptions!$B$171</f>
        <v>405</v>
      </c>
      <c r="T244" s="568">
        <f>SUM(T242:T243)*Assumptions!$B$171</f>
        <v>405</v>
      </c>
      <c r="U244" s="568">
        <f>SUM(U242:U243)*Assumptions!$B$171</f>
        <v>405</v>
      </c>
      <c r="V244" s="568">
        <f>SUM(V242:V243)*Assumptions!$B$171</f>
        <v>405</v>
      </c>
      <c r="W244" s="568">
        <f>SUM(W242:W243)*Assumptions!$B$171</f>
        <v>810</v>
      </c>
      <c r="X244" s="568">
        <f>SUM(X242:X243)*Assumptions!$B$171</f>
        <v>810</v>
      </c>
      <c r="Y244" s="568">
        <f>SUM(Y242:Y243)*Assumptions!$B$171</f>
        <v>810</v>
      </c>
      <c r="Z244" s="568">
        <f>SUM(Z242:Z243)*Assumptions!$B$171</f>
        <v>810</v>
      </c>
      <c r="AA244" s="568">
        <f>SUM(AA242:AA243)*Assumptions!$B$171</f>
        <v>810</v>
      </c>
      <c r="AB244" s="568">
        <f>SUM(AB242:AB243)*Assumptions!$B$171</f>
        <v>810</v>
      </c>
      <c r="AC244" s="568">
        <f>SUM(AC242:AC243)*Assumptions!$B$171</f>
        <v>810</v>
      </c>
      <c r="AD244" s="568">
        <f>SUM(AD242:AD243)*Assumptions!$B$171</f>
        <v>834.3</v>
      </c>
      <c r="AE244" s="568">
        <f>SUM(AE242:AE243)*Assumptions!$B$171</f>
        <v>834.3</v>
      </c>
      <c r="AF244" s="568">
        <f>SUM(AF242:AF243)*Assumptions!$B$171</f>
        <v>1084.5899999999999</v>
      </c>
      <c r="AG244" s="568">
        <f>SUM(AG242:AG243)*Assumptions!$B$171</f>
        <v>834.3</v>
      </c>
      <c r="AH244" s="568">
        <f>SUM(AH242:AH243)*Assumptions!$B$171</f>
        <v>834.3</v>
      </c>
      <c r="AI244" s="568">
        <f>SUM(AI242:AI243)*Assumptions!$B$171</f>
        <v>1909.5900000000004</v>
      </c>
      <c r="AJ244" s="568">
        <f>SUM(AJ242:AJ243)*Assumptions!$B$171</f>
        <v>1584.3000000000002</v>
      </c>
      <c r="AK244" s="568">
        <f>SUM(AK242:AK243)*Assumptions!$B$171</f>
        <v>1584.3000000000002</v>
      </c>
      <c r="AL244" s="568">
        <f>SUM(AL242:AL243)*Assumptions!$B$171</f>
        <v>2059.59</v>
      </c>
      <c r="AM244" s="568">
        <f>SUM(AM242:AM243)*Assumptions!$B$171</f>
        <v>1584.3000000000002</v>
      </c>
      <c r="AN244" s="568">
        <f>SUM(AN242:AN243)*Assumptions!$B$171</f>
        <v>1584.3000000000002</v>
      </c>
      <c r="AO244" s="568">
        <f>SUM(AO242:AO243)*Assumptions!$B$171</f>
        <v>2059.59</v>
      </c>
      <c r="AP244" s="568">
        <f>SUM(AP242:AP243)*Assumptions!$B$171</f>
        <v>3014.3580000000002</v>
      </c>
      <c r="AQ244" s="568">
        <f>SUM(AQ242:AQ243)*Assumptions!$B$171</f>
        <v>3014.3580000000002</v>
      </c>
      <c r="AR244" s="568">
        <f>SUM(AR242:AR243)*Assumptions!$B$171</f>
        <v>4370.8190999999997</v>
      </c>
      <c r="AS244" s="568">
        <f>SUM(AS242:AS243)*Assumptions!$B$171</f>
        <v>3014.3580000000002</v>
      </c>
      <c r="AT244" s="568">
        <f>SUM(AT242:AT243)*Assumptions!$B$171</f>
        <v>3014.3580000000002</v>
      </c>
      <c r="AU244" s="568">
        <f>SUM(AU242:AU243)*Assumptions!$B$171</f>
        <v>4836.5690999999997</v>
      </c>
      <c r="AV244" s="568">
        <f>SUM(AV242:AV243)*Assumptions!$B$171</f>
        <v>3419.3580000000002</v>
      </c>
      <c r="AW244" s="568">
        <f>SUM(AW242:AW243)*Assumptions!$B$171</f>
        <v>3419.3580000000002</v>
      </c>
      <c r="AX244" s="568">
        <f>SUM(AX242:AX243)*Assumptions!$B$171</f>
        <v>4958.0690999999997</v>
      </c>
      <c r="AY244" s="568">
        <f>SUM(AY242:AY243)*Assumptions!$B$171</f>
        <v>3419.3580000000002</v>
      </c>
      <c r="AZ244" s="568">
        <f>SUM(AZ242:AZ243)*Assumptions!$B$171</f>
        <v>3419.3580000000002</v>
      </c>
      <c r="BA244" s="568">
        <f>SUM(BA242:BA243)*Assumptions!$B$171</f>
        <v>4958.0690999999997</v>
      </c>
      <c r="BB244" s="568">
        <f>SUM(BB242:BB243)*Assumptions!$B$171</f>
        <v>3600.2194800000002</v>
      </c>
      <c r="BC244" s="568">
        <f>SUM(BC242:BC243)*Assumptions!$B$171</f>
        <v>3600.2194800000002</v>
      </c>
      <c r="BD244" s="568">
        <f>SUM(BD242:BD243)*Assumptions!$B$171</f>
        <v>5220.3182459999998</v>
      </c>
      <c r="BE244" s="568">
        <f>SUM(BE242:BE243)*Assumptions!$B$171</f>
        <v>3600.2194800000002</v>
      </c>
      <c r="BF244" s="568">
        <f>SUM(BF242:BF243)*Assumptions!$B$171</f>
        <v>3600.2194800000002</v>
      </c>
      <c r="BG244" s="568">
        <f>SUM(BG242:BG243)*Assumptions!$B$171</f>
        <v>5220.3182459999998</v>
      </c>
      <c r="BH244" s="568">
        <f>SUM(BH242:BH243)*Assumptions!$B$171</f>
        <v>3600.2194800000002</v>
      </c>
      <c r="BI244" s="568">
        <f>SUM(BI242:BI243)*Assumptions!$B$171</f>
        <v>3600.2194800000002</v>
      </c>
      <c r="BJ244" s="568">
        <f>SUM(BJ242:BJ243)*Assumptions!$B$171</f>
        <v>5220.3182459999998</v>
      </c>
      <c r="BK244" s="568">
        <f>SUM(BK242:BK243)*Assumptions!$B$171</f>
        <v>3600.2194800000002</v>
      </c>
      <c r="BL244" s="568">
        <f>SUM(BL242:BL243)*Assumptions!$B$171</f>
        <v>3600.2194800000002</v>
      </c>
      <c r="BM244" s="568">
        <f>SUM(BM242:BM243)*Assumptions!$B$171</f>
        <v>5220.3182459999998</v>
      </c>
      <c r="BN244" s="185"/>
      <c r="BO244" s="564">
        <f t="shared" si="1134"/>
        <v>0</v>
      </c>
      <c r="BP244" s="564">
        <f t="shared" si="1135"/>
        <v>810</v>
      </c>
      <c r="BQ244" s="564">
        <f t="shared" si="1136"/>
        <v>1215</v>
      </c>
      <c r="BR244" s="564">
        <f t="shared" si="1137"/>
        <v>1215</v>
      </c>
      <c r="BS244" s="564">
        <f t="shared" si="1138"/>
        <v>1215</v>
      </c>
      <c r="BT244" s="564">
        <f t="shared" si="1139"/>
        <v>1620</v>
      </c>
      <c r="BU244" s="564">
        <f t="shared" si="1140"/>
        <v>2430</v>
      </c>
      <c r="BV244" s="564">
        <f t="shared" si="1141"/>
        <v>2430</v>
      </c>
      <c r="BW244" s="564">
        <f t="shared" si="1142"/>
        <v>2753.1899999999996</v>
      </c>
      <c r="BX244" s="564">
        <f t="shared" si="1143"/>
        <v>3578.1900000000005</v>
      </c>
      <c r="BY244" s="564">
        <f t="shared" si="1144"/>
        <v>5228.1900000000005</v>
      </c>
      <c r="BZ244" s="564">
        <f t="shared" si="1145"/>
        <v>5228.1900000000005</v>
      </c>
      <c r="CA244" s="564">
        <f t="shared" si="1146"/>
        <v>10399.535100000001</v>
      </c>
      <c r="CB244" s="564">
        <f t="shared" si="1147"/>
        <v>10865.285100000001</v>
      </c>
      <c r="CC244" s="564">
        <f t="shared" si="1148"/>
        <v>11796.785100000001</v>
      </c>
      <c r="CD244" s="564">
        <f t="shared" si="1149"/>
        <v>11796.785100000001</v>
      </c>
      <c r="CE244" s="564">
        <f t="shared" si="1150"/>
        <v>12420.757206</v>
      </c>
      <c r="CF244" s="564">
        <f t="shared" si="1151"/>
        <v>12420.757206</v>
      </c>
      <c r="CG244" s="564">
        <f t="shared" si="1152"/>
        <v>12420.757206</v>
      </c>
      <c r="CH244" s="564">
        <f t="shared" si="1153"/>
        <v>12420.757206</v>
      </c>
      <c r="CI244" s="185"/>
      <c r="CJ244" s="124">
        <f t="shared" si="1154"/>
        <v>3240</v>
      </c>
      <c r="CK244" s="124">
        <f t="shared" si="1155"/>
        <v>7695</v>
      </c>
      <c r="CL244" s="124">
        <f t="shared" si="1156"/>
        <v>16787.760000000002</v>
      </c>
      <c r="CM244" s="124">
        <f t="shared" si="1157"/>
        <v>44858.390400000004</v>
      </c>
      <c r="CN244" s="124">
        <f t="shared" si="1158"/>
        <v>49683.028824000001</v>
      </c>
      <c r="CO244" s="177"/>
      <c r="CP244" s="124"/>
      <c r="CQ244" s="119"/>
      <c r="CR244" s="186">
        <f t="shared" si="1159"/>
        <v>122264.17922399996</v>
      </c>
      <c r="CS244" s="186">
        <f t="shared" si="1160"/>
        <v>122264.17922399999</v>
      </c>
      <c r="CT244" s="186">
        <f t="shared" si="1161"/>
        <v>122264.17922400002</v>
      </c>
      <c r="CU244" s="186">
        <f t="shared" si="1162"/>
        <v>0</v>
      </c>
      <c r="CV244" s="186">
        <f t="shared" si="1163"/>
        <v>0</v>
      </c>
      <c r="CW244" s="119"/>
      <c r="CX244" s="124">
        <f t="shared" si="992"/>
        <v>0</v>
      </c>
      <c r="CY244" s="124">
        <f t="shared" si="993"/>
        <v>810</v>
      </c>
      <c r="CZ244" s="124">
        <f t="shared" si="994"/>
        <v>1215</v>
      </c>
      <c r="DA244" s="124">
        <f t="shared" si="995"/>
        <v>1215</v>
      </c>
      <c r="DB244" s="209">
        <f t="shared" si="996"/>
        <v>3240</v>
      </c>
      <c r="DC244" s="124">
        <f t="shared" si="997"/>
        <v>1215</v>
      </c>
      <c r="DD244" s="124">
        <f t="shared" si="998"/>
        <v>1620</v>
      </c>
      <c r="DE244" s="124">
        <f t="shared" si="999"/>
        <v>2430</v>
      </c>
      <c r="DF244" s="124">
        <f t="shared" si="1000"/>
        <v>2430</v>
      </c>
      <c r="DG244" s="209">
        <f t="shared" si="1001"/>
        <v>7695</v>
      </c>
      <c r="DH244" s="209">
        <f t="shared" si="1002"/>
        <v>16787.760000000002</v>
      </c>
      <c r="DI244" s="209">
        <f t="shared" si="1003"/>
        <v>44858.390400000004</v>
      </c>
      <c r="DJ244" s="209">
        <f t="shared" si="1004"/>
        <v>49683.028824000001</v>
      </c>
    </row>
    <row r="245" spans="1:114" s="7" customFormat="1" x14ac:dyDescent="0.2">
      <c r="A245" s="283" t="s">
        <v>433</v>
      </c>
      <c r="B245" s="119" t="s">
        <v>370</v>
      </c>
      <c r="C245" s="119"/>
      <c r="D245" s="119"/>
      <c r="E245" s="119"/>
      <c r="F245" s="568">
        <f t="shared" ref="F245:AK245" si="1164">IF(F242&gt;0,F672,0)</f>
        <v>0</v>
      </c>
      <c r="G245" s="568">
        <f t="shared" si="1164"/>
        <v>0</v>
      </c>
      <c r="H245" s="568">
        <f t="shared" si="1164"/>
        <v>0</v>
      </c>
      <c r="I245" s="568">
        <f t="shared" si="1164"/>
        <v>0</v>
      </c>
      <c r="J245" s="568">
        <f t="shared" ca="1" si="1164"/>
        <v>797.62270500933323</v>
      </c>
      <c r="K245" s="568">
        <f t="shared" ca="1" si="1164"/>
        <v>580.55001384011109</v>
      </c>
      <c r="L245" s="568">
        <f t="shared" ca="1" si="1164"/>
        <v>539.44829938670898</v>
      </c>
      <c r="M245" s="568">
        <f t="shared" ca="1" si="1164"/>
        <v>564.46384418872162</v>
      </c>
      <c r="N245" s="568">
        <f t="shared" ca="1" si="1164"/>
        <v>593.87711119183814</v>
      </c>
      <c r="O245" s="568">
        <f t="shared" ca="1" si="1164"/>
        <v>623.82918165722299</v>
      </c>
      <c r="P245" s="568">
        <f t="shared" ca="1" si="1164"/>
        <v>661.21340264247317</v>
      </c>
      <c r="Q245" s="568">
        <f t="shared" ca="1" si="1164"/>
        <v>708.2594193035485</v>
      </c>
      <c r="R245" s="568">
        <f t="shared" ca="1" si="1164"/>
        <v>1159.0667959132666</v>
      </c>
      <c r="S245" s="568">
        <f t="shared" ca="1" si="1164"/>
        <v>938.36529011282221</v>
      </c>
      <c r="T245" s="568">
        <f t="shared" ca="1" si="1164"/>
        <v>733.88145295085565</v>
      </c>
      <c r="U245" s="568">
        <f t="shared" ca="1" si="1164"/>
        <v>772.61765196984493</v>
      </c>
      <c r="V245" s="568">
        <f t="shared" ca="1" si="1164"/>
        <v>814.30065818068681</v>
      </c>
      <c r="W245" s="568">
        <f t="shared" ca="1" si="1164"/>
        <v>1688.6004590214379</v>
      </c>
      <c r="X245" s="568">
        <f t="shared" ca="1" si="1164"/>
        <v>2002.4079108275398</v>
      </c>
      <c r="Y245" s="568">
        <f t="shared" ca="1" si="1164"/>
        <v>2089.0371321096623</v>
      </c>
      <c r="Z245" s="568">
        <f t="shared" ca="1" si="1164"/>
        <v>2182.3045048494191</v>
      </c>
      <c r="AA245" s="568">
        <f t="shared" ca="1" si="1164"/>
        <v>2282.732110245634</v>
      </c>
      <c r="AB245" s="568">
        <f t="shared" ca="1" si="1164"/>
        <v>2341.694316240726</v>
      </c>
      <c r="AC245" s="568">
        <f t="shared" ca="1" si="1164"/>
        <v>2458.1813116987305</v>
      </c>
      <c r="AD245" s="568">
        <f t="shared" ca="1" si="1164"/>
        <v>2597.9528469621214</v>
      </c>
      <c r="AE245" s="568">
        <f t="shared" ca="1" si="1164"/>
        <v>2043.4141853978481</v>
      </c>
      <c r="AF245" s="568">
        <f t="shared" ca="1" si="1164"/>
        <v>1788.7903481687265</v>
      </c>
      <c r="AG245" s="568">
        <f t="shared" ca="1" si="1164"/>
        <v>1828.3503217729276</v>
      </c>
      <c r="AH245" s="568">
        <f t="shared" ca="1" si="1164"/>
        <v>1869.6438072121166</v>
      </c>
      <c r="AI245" s="568">
        <f t="shared" ca="1" si="1164"/>
        <v>3728.0777283955772</v>
      </c>
      <c r="AJ245" s="568">
        <f t="shared" ca="1" si="1164"/>
        <v>4104.7325640119552</v>
      </c>
      <c r="AK245" s="568">
        <f t="shared" ca="1" si="1164"/>
        <v>4187.6721931092825</v>
      </c>
      <c r="AL245" s="568">
        <f t="shared" ref="AL245:BM245" ca="1" si="1165">IF(AL242&gt;0,AL672,0)</f>
        <v>4274.4445303309803</v>
      </c>
      <c r="AM245" s="568">
        <f t="shared" ca="1" si="1165"/>
        <v>4365.2784039275048</v>
      </c>
      <c r="AN245" s="568">
        <f t="shared" ca="1" si="1165"/>
        <v>4375.2965909004815</v>
      </c>
      <c r="AO245" s="568">
        <f t="shared" ca="1" si="1165"/>
        <v>4475.0019872307548</v>
      </c>
      <c r="AP245" s="568">
        <f t="shared" ca="1" si="1165"/>
        <v>9103.063004465721</v>
      </c>
      <c r="AQ245" s="568">
        <f t="shared" ca="1" si="1165"/>
        <v>8718.2469177973762</v>
      </c>
      <c r="AR245" s="568">
        <f t="shared" ca="1" si="1165"/>
        <v>7807.8090441754557</v>
      </c>
      <c r="AS245" s="568">
        <f t="shared" ca="1" si="1165"/>
        <v>7915.7192388173798</v>
      </c>
      <c r="AT245" s="568">
        <f t="shared" ca="1" si="1165"/>
        <v>8026.3650498007873</v>
      </c>
      <c r="AU245" s="568">
        <f t="shared" ca="1" si="1165"/>
        <v>8884.8318112929228</v>
      </c>
      <c r="AV245" s="568">
        <f t="shared" ca="1" si="1165"/>
        <v>9603.2910733661683</v>
      </c>
      <c r="AW245" s="568">
        <f t="shared" ca="1" si="1165"/>
        <v>9722.6673685134829</v>
      </c>
      <c r="AX245" s="568">
        <f t="shared" ca="1" si="1165"/>
        <v>9874.3049816481416</v>
      </c>
      <c r="AY245" s="568">
        <f t="shared" ca="1" si="1165"/>
        <v>9999.9680570429409</v>
      </c>
      <c r="AZ245" s="568">
        <f t="shared" ca="1" si="1165"/>
        <v>9907.1190423349872</v>
      </c>
      <c r="BA245" s="568">
        <f t="shared" ca="1" si="1165"/>
        <v>10039.472136393273</v>
      </c>
      <c r="BB245" s="568">
        <f t="shared" ca="1" si="1165"/>
        <v>11158.088553890671</v>
      </c>
      <c r="BC245" s="568">
        <f t="shared" ca="1" si="1165"/>
        <v>10989.558824328151</v>
      </c>
      <c r="BD245" s="568">
        <f t="shared" ca="1" si="1165"/>
        <v>10313.41104166438</v>
      </c>
      <c r="BE245" s="568">
        <f t="shared" ca="1" si="1165"/>
        <v>10457.117630929466</v>
      </c>
      <c r="BF245" s="568">
        <f t="shared" ca="1" si="1165"/>
        <v>10604.129914864779</v>
      </c>
      <c r="BG245" s="568">
        <f t="shared" ca="1" si="1165"/>
        <v>10754.53700928035</v>
      </c>
      <c r="BH245" s="568">
        <f t="shared" ca="1" si="1165"/>
        <v>12073.13648526315</v>
      </c>
      <c r="BI245" s="568">
        <f t="shared" ca="1" si="1165"/>
        <v>12230.610915947538</v>
      </c>
      <c r="BJ245" s="568">
        <f t="shared" ca="1" si="1165"/>
        <v>12391.763249090553</v>
      </c>
      <c r="BK245" s="568">
        <f t="shared" ca="1" si="1165"/>
        <v>12556.693358461334</v>
      </c>
      <c r="BL245" s="568">
        <f t="shared" ca="1" si="1165"/>
        <v>12377.433421173751</v>
      </c>
      <c r="BM245" s="568">
        <f t="shared" ca="1" si="1165"/>
        <v>12550.230356328662</v>
      </c>
      <c r="BN245" s="185"/>
      <c r="BO245" s="564">
        <f t="shared" si="1134"/>
        <v>0</v>
      </c>
      <c r="BP245" s="564">
        <f t="shared" ca="1" si="1135"/>
        <v>1378.1727188494442</v>
      </c>
      <c r="BQ245" s="564">
        <f t="shared" ca="1" si="1136"/>
        <v>1697.7892547672686</v>
      </c>
      <c r="BR245" s="564">
        <f t="shared" ca="1" si="1137"/>
        <v>1993.3020036032444</v>
      </c>
      <c r="BS245" s="564">
        <f t="shared" ca="1" si="1138"/>
        <v>2831.3135389769441</v>
      </c>
      <c r="BT245" s="564">
        <f t="shared" ca="1" si="1139"/>
        <v>3275.5187691719698</v>
      </c>
      <c r="BU245" s="564">
        <f t="shared" ca="1" si="1140"/>
        <v>6273.7495477866214</v>
      </c>
      <c r="BV245" s="564">
        <f t="shared" ca="1" si="1141"/>
        <v>7082.6077381850901</v>
      </c>
      <c r="BW245" s="564">
        <f t="shared" ca="1" si="1142"/>
        <v>6430.1573805286953</v>
      </c>
      <c r="BX245" s="564">
        <f t="shared" ca="1" si="1143"/>
        <v>7426.0718573806207</v>
      </c>
      <c r="BY245" s="564">
        <f t="shared" ca="1" si="1144"/>
        <v>12566.849287452218</v>
      </c>
      <c r="BZ245" s="564">
        <f t="shared" ca="1" si="1145"/>
        <v>13215.576982058741</v>
      </c>
      <c r="CA245" s="564">
        <f t="shared" ca="1" si="1146"/>
        <v>25629.118966438553</v>
      </c>
      <c r="CB245" s="564">
        <f t="shared" ca="1" si="1147"/>
        <v>24826.91609991109</v>
      </c>
      <c r="CC245" s="564">
        <f t="shared" ca="1" si="1148"/>
        <v>29200.263423527795</v>
      </c>
      <c r="CD245" s="564">
        <f t="shared" ca="1" si="1149"/>
        <v>29946.559235771201</v>
      </c>
      <c r="CE245" s="564">
        <f t="shared" ca="1" si="1150"/>
        <v>32461.0584198832</v>
      </c>
      <c r="CF245" s="564">
        <f t="shared" ca="1" si="1151"/>
        <v>31815.784555074595</v>
      </c>
      <c r="CG245" s="564">
        <f t="shared" ca="1" si="1152"/>
        <v>36695.510650301243</v>
      </c>
      <c r="CH245" s="564">
        <f t="shared" ca="1" si="1153"/>
        <v>37484.35713596375</v>
      </c>
      <c r="CI245" s="185"/>
      <c r="CJ245" s="124">
        <f t="shared" ca="1" si="1154"/>
        <v>5069.2639772199573</v>
      </c>
      <c r="CK245" s="124">
        <f t="shared" ca="1" si="1155"/>
        <v>19463.189594120624</v>
      </c>
      <c r="CL245" s="124">
        <f t="shared" ca="1" si="1156"/>
        <v>39638.655507420277</v>
      </c>
      <c r="CM245" s="124">
        <f t="shared" ca="1" si="1157"/>
        <v>109602.85772564863</v>
      </c>
      <c r="CN245" s="124">
        <f t="shared" ca="1" si="1158"/>
        <v>138456.71076122278</v>
      </c>
      <c r="CO245" s="177"/>
      <c r="CP245" s="124"/>
      <c r="CQ245" s="119"/>
      <c r="CR245" s="186">
        <f t="shared" ca="1" si="1159"/>
        <v>312230.67756563227</v>
      </c>
      <c r="CS245" s="186">
        <f t="shared" ca="1" si="1160"/>
        <v>312230.67756563227</v>
      </c>
      <c r="CT245" s="186">
        <f t="shared" ca="1" si="1161"/>
        <v>312230.67756563227</v>
      </c>
      <c r="CU245" s="186">
        <f t="shared" ca="1" si="1162"/>
        <v>0</v>
      </c>
      <c r="CV245" s="186">
        <f t="shared" ca="1" si="1163"/>
        <v>0</v>
      </c>
      <c r="CW245" s="119"/>
      <c r="CX245" s="124">
        <f t="shared" si="992"/>
        <v>0</v>
      </c>
      <c r="CY245" s="124">
        <f t="shared" ca="1" si="993"/>
        <v>1378.1727188494442</v>
      </c>
      <c r="CZ245" s="124">
        <f t="shared" ca="1" si="994"/>
        <v>1697.7892547672686</v>
      </c>
      <c r="DA245" s="124">
        <f t="shared" ca="1" si="995"/>
        <v>1993.3020036032444</v>
      </c>
      <c r="DB245" s="209">
        <f t="shared" ca="1" si="996"/>
        <v>5069.2639772199573</v>
      </c>
      <c r="DC245" s="124">
        <f t="shared" ca="1" si="997"/>
        <v>2831.3135389769441</v>
      </c>
      <c r="DD245" s="124">
        <f t="shared" ca="1" si="998"/>
        <v>3275.5187691719698</v>
      </c>
      <c r="DE245" s="124">
        <f t="shared" ca="1" si="999"/>
        <v>6273.7495477866214</v>
      </c>
      <c r="DF245" s="124">
        <f t="shared" ca="1" si="1000"/>
        <v>7082.6077381850901</v>
      </c>
      <c r="DG245" s="209">
        <f t="shared" ca="1" si="1001"/>
        <v>19463.189594120624</v>
      </c>
      <c r="DH245" s="209">
        <f t="shared" ca="1" si="1002"/>
        <v>39638.655507420277</v>
      </c>
      <c r="DI245" s="209">
        <f t="shared" ca="1" si="1003"/>
        <v>109602.85772564863</v>
      </c>
      <c r="DJ245" s="209">
        <f t="shared" ca="1" si="1004"/>
        <v>138456.71076122278</v>
      </c>
    </row>
    <row r="246" spans="1:114" s="7" customFormat="1" x14ac:dyDescent="0.2">
      <c r="A246" s="283" t="s">
        <v>407</v>
      </c>
      <c r="B246" s="119" t="s">
        <v>370</v>
      </c>
      <c r="C246" s="119"/>
      <c r="D246" s="119"/>
      <c r="E246" s="119"/>
      <c r="F246" s="568">
        <f>+F572</f>
        <v>0</v>
      </c>
      <c r="G246" s="568">
        <f t="shared" ref="G246:BM246" si="1166">+G572</f>
        <v>0</v>
      </c>
      <c r="H246" s="568">
        <f t="shared" si="1166"/>
        <v>0</v>
      </c>
      <c r="I246" s="568">
        <f t="shared" si="1166"/>
        <v>0</v>
      </c>
      <c r="J246" s="568">
        <f t="shared" si="1166"/>
        <v>0</v>
      </c>
      <c r="K246" s="568">
        <f t="shared" si="1166"/>
        <v>0</v>
      </c>
      <c r="L246" s="568">
        <f t="shared" si="1166"/>
        <v>0</v>
      </c>
      <c r="M246" s="568">
        <f t="shared" si="1166"/>
        <v>0</v>
      </c>
      <c r="N246" s="568">
        <f t="shared" si="1166"/>
        <v>0</v>
      </c>
      <c r="O246" s="568">
        <f t="shared" si="1166"/>
        <v>0</v>
      </c>
      <c r="P246" s="568">
        <f t="shared" si="1166"/>
        <v>0</v>
      </c>
      <c r="Q246" s="568">
        <f t="shared" si="1166"/>
        <v>0</v>
      </c>
      <c r="R246" s="568">
        <f t="shared" si="1166"/>
        <v>0</v>
      </c>
      <c r="S246" s="568">
        <f t="shared" si="1166"/>
        <v>0</v>
      </c>
      <c r="T246" s="568">
        <f t="shared" si="1166"/>
        <v>0</v>
      </c>
      <c r="U246" s="568">
        <f t="shared" si="1166"/>
        <v>0</v>
      </c>
      <c r="V246" s="568">
        <f t="shared" si="1166"/>
        <v>0</v>
      </c>
      <c r="W246" s="568">
        <f t="shared" si="1166"/>
        <v>0</v>
      </c>
      <c r="X246" s="568">
        <f t="shared" si="1166"/>
        <v>0</v>
      </c>
      <c r="Y246" s="568">
        <f t="shared" si="1166"/>
        <v>0</v>
      </c>
      <c r="Z246" s="568">
        <f t="shared" si="1166"/>
        <v>0</v>
      </c>
      <c r="AA246" s="568">
        <f t="shared" si="1166"/>
        <v>0</v>
      </c>
      <c r="AB246" s="568">
        <f t="shared" si="1166"/>
        <v>0</v>
      </c>
      <c r="AC246" s="568">
        <f t="shared" si="1166"/>
        <v>0</v>
      </c>
      <c r="AD246" s="568">
        <f t="shared" si="1166"/>
        <v>0</v>
      </c>
      <c r="AE246" s="568">
        <f t="shared" si="1166"/>
        <v>0</v>
      </c>
      <c r="AF246" s="568">
        <f t="shared" si="1166"/>
        <v>0</v>
      </c>
      <c r="AG246" s="568">
        <f t="shared" si="1166"/>
        <v>0</v>
      </c>
      <c r="AH246" s="568">
        <f t="shared" si="1166"/>
        <v>0</v>
      </c>
      <c r="AI246" s="568">
        <f t="shared" si="1166"/>
        <v>0</v>
      </c>
      <c r="AJ246" s="568">
        <f t="shared" si="1166"/>
        <v>0</v>
      </c>
      <c r="AK246" s="568">
        <f t="shared" si="1166"/>
        <v>0</v>
      </c>
      <c r="AL246" s="568">
        <f t="shared" si="1166"/>
        <v>0</v>
      </c>
      <c r="AM246" s="568">
        <f t="shared" si="1166"/>
        <v>0</v>
      </c>
      <c r="AN246" s="568">
        <f t="shared" si="1166"/>
        <v>0</v>
      </c>
      <c r="AO246" s="568">
        <f t="shared" si="1166"/>
        <v>0</v>
      </c>
      <c r="AP246" s="568">
        <f t="shared" si="1166"/>
        <v>0</v>
      </c>
      <c r="AQ246" s="568">
        <f t="shared" si="1166"/>
        <v>0</v>
      </c>
      <c r="AR246" s="568">
        <f t="shared" si="1166"/>
        <v>0</v>
      </c>
      <c r="AS246" s="568">
        <f t="shared" si="1166"/>
        <v>0</v>
      </c>
      <c r="AT246" s="568">
        <f t="shared" si="1166"/>
        <v>0</v>
      </c>
      <c r="AU246" s="568">
        <f t="shared" si="1166"/>
        <v>0</v>
      </c>
      <c r="AV246" s="568">
        <f t="shared" si="1166"/>
        <v>0</v>
      </c>
      <c r="AW246" s="568">
        <f t="shared" si="1166"/>
        <v>0</v>
      </c>
      <c r="AX246" s="568">
        <f t="shared" si="1166"/>
        <v>0</v>
      </c>
      <c r="AY246" s="568">
        <f t="shared" si="1166"/>
        <v>0</v>
      </c>
      <c r="AZ246" s="568">
        <f t="shared" si="1166"/>
        <v>0</v>
      </c>
      <c r="BA246" s="568">
        <f t="shared" si="1166"/>
        <v>0</v>
      </c>
      <c r="BB246" s="568">
        <f t="shared" si="1166"/>
        <v>0</v>
      </c>
      <c r="BC246" s="568">
        <f t="shared" si="1166"/>
        <v>0</v>
      </c>
      <c r="BD246" s="568">
        <f t="shared" si="1166"/>
        <v>0</v>
      </c>
      <c r="BE246" s="568">
        <f t="shared" si="1166"/>
        <v>0</v>
      </c>
      <c r="BF246" s="568">
        <f t="shared" si="1166"/>
        <v>0</v>
      </c>
      <c r="BG246" s="568">
        <f t="shared" si="1166"/>
        <v>0</v>
      </c>
      <c r="BH246" s="568">
        <f t="shared" si="1166"/>
        <v>0</v>
      </c>
      <c r="BI246" s="568">
        <f t="shared" si="1166"/>
        <v>0</v>
      </c>
      <c r="BJ246" s="568">
        <f t="shared" si="1166"/>
        <v>0</v>
      </c>
      <c r="BK246" s="568">
        <f t="shared" si="1166"/>
        <v>0</v>
      </c>
      <c r="BL246" s="568">
        <f t="shared" si="1166"/>
        <v>0</v>
      </c>
      <c r="BM246" s="568">
        <f t="shared" si="1166"/>
        <v>0</v>
      </c>
      <c r="BN246" s="185"/>
      <c r="BO246" s="568">
        <f t="shared" si="1134"/>
        <v>0</v>
      </c>
      <c r="BP246" s="568">
        <f t="shared" si="1135"/>
        <v>0</v>
      </c>
      <c r="BQ246" s="568">
        <f t="shared" si="1136"/>
        <v>0</v>
      </c>
      <c r="BR246" s="568">
        <f t="shared" si="1137"/>
        <v>0</v>
      </c>
      <c r="BS246" s="568">
        <f t="shared" si="1138"/>
        <v>0</v>
      </c>
      <c r="BT246" s="568">
        <f t="shared" si="1139"/>
        <v>0</v>
      </c>
      <c r="BU246" s="568">
        <f t="shared" si="1140"/>
        <v>0</v>
      </c>
      <c r="BV246" s="568">
        <f t="shared" si="1141"/>
        <v>0</v>
      </c>
      <c r="BW246" s="568">
        <f t="shared" si="1142"/>
        <v>0</v>
      </c>
      <c r="BX246" s="568">
        <f t="shared" si="1143"/>
        <v>0</v>
      </c>
      <c r="BY246" s="568">
        <f t="shared" si="1144"/>
        <v>0</v>
      </c>
      <c r="BZ246" s="568">
        <f t="shared" si="1145"/>
        <v>0</v>
      </c>
      <c r="CA246" s="568">
        <f t="shared" si="1146"/>
        <v>0</v>
      </c>
      <c r="CB246" s="568">
        <f t="shared" si="1147"/>
        <v>0</v>
      </c>
      <c r="CC246" s="568">
        <f t="shared" si="1148"/>
        <v>0</v>
      </c>
      <c r="CD246" s="568">
        <f t="shared" si="1149"/>
        <v>0</v>
      </c>
      <c r="CE246" s="568">
        <f t="shared" si="1150"/>
        <v>0</v>
      </c>
      <c r="CF246" s="568">
        <f t="shared" si="1151"/>
        <v>0</v>
      </c>
      <c r="CG246" s="568">
        <f t="shared" si="1152"/>
        <v>0</v>
      </c>
      <c r="CH246" s="568">
        <f t="shared" si="1153"/>
        <v>0</v>
      </c>
      <c r="CI246" s="185"/>
      <c r="CJ246" s="208">
        <f t="shared" si="1154"/>
        <v>0</v>
      </c>
      <c r="CK246" s="208">
        <f t="shared" si="1155"/>
        <v>0</v>
      </c>
      <c r="CL246" s="208">
        <f t="shared" si="1156"/>
        <v>0</v>
      </c>
      <c r="CM246" s="208">
        <f t="shared" si="1157"/>
        <v>0</v>
      </c>
      <c r="CN246" s="208">
        <f t="shared" si="1158"/>
        <v>0</v>
      </c>
      <c r="CO246" s="177"/>
      <c r="CP246" s="124"/>
      <c r="CQ246" s="119"/>
      <c r="CR246" s="186">
        <f t="shared" si="1159"/>
        <v>0</v>
      </c>
      <c r="CS246" s="186">
        <f t="shared" si="1160"/>
        <v>0</v>
      </c>
      <c r="CT246" s="186">
        <f t="shared" si="1161"/>
        <v>0</v>
      </c>
      <c r="CU246" s="186">
        <f t="shared" si="1162"/>
        <v>0</v>
      </c>
      <c r="CV246" s="186">
        <f t="shared" si="1163"/>
        <v>0</v>
      </c>
      <c r="CW246" s="119"/>
      <c r="CX246" s="208">
        <f t="shared" si="992"/>
        <v>0</v>
      </c>
      <c r="CY246" s="208">
        <f t="shared" si="993"/>
        <v>0</v>
      </c>
      <c r="CZ246" s="208">
        <f t="shared" si="994"/>
        <v>0</v>
      </c>
      <c r="DA246" s="208">
        <f t="shared" si="995"/>
        <v>0</v>
      </c>
      <c r="DB246" s="209">
        <f t="shared" si="996"/>
        <v>0</v>
      </c>
      <c r="DC246" s="208">
        <f t="shared" si="997"/>
        <v>0</v>
      </c>
      <c r="DD246" s="208">
        <f t="shared" si="998"/>
        <v>0</v>
      </c>
      <c r="DE246" s="208">
        <f t="shared" si="999"/>
        <v>0</v>
      </c>
      <c r="DF246" s="208">
        <f t="shared" si="1000"/>
        <v>0</v>
      </c>
      <c r="DG246" s="209">
        <f t="shared" si="1001"/>
        <v>0</v>
      </c>
      <c r="DH246" s="209">
        <f t="shared" si="1002"/>
        <v>0</v>
      </c>
      <c r="DI246" s="209">
        <f t="shared" si="1003"/>
        <v>0</v>
      </c>
      <c r="DJ246" s="209">
        <f t="shared" si="1004"/>
        <v>0</v>
      </c>
    </row>
    <row r="247" spans="1:114" s="7" customFormat="1" x14ac:dyDescent="0.2">
      <c r="A247" s="283" t="s">
        <v>401</v>
      </c>
      <c r="B247" s="119" t="s">
        <v>370</v>
      </c>
      <c r="C247" s="310">
        <f>Assumptions!B188</f>
        <v>20</v>
      </c>
      <c r="D247" s="119"/>
      <c r="E247" s="119"/>
      <c r="F247" s="568">
        <f t="shared" ref="F247:O249" si="1167">Div*$C247*F$254</f>
        <v>0</v>
      </c>
      <c r="G247" s="568">
        <f t="shared" si="1167"/>
        <v>0</v>
      </c>
      <c r="H247" s="568">
        <f t="shared" si="1167"/>
        <v>0</v>
      </c>
      <c r="I247" s="568">
        <f t="shared" si="1167"/>
        <v>0</v>
      </c>
      <c r="J247" s="568">
        <f t="shared" si="1167"/>
        <v>20</v>
      </c>
      <c r="K247" s="568">
        <f t="shared" si="1167"/>
        <v>20</v>
      </c>
      <c r="L247" s="568">
        <f t="shared" si="1167"/>
        <v>20</v>
      </c>
      <c r="M247" s="568">
        <f t="shared" si="1167"/>
        <v>20</v>
      </c>
      <c r="N247" s="568">
        <f t="shared" si="1167"/>
        <v>20</v>
      </c>
      <c r="O247" s="568">
        <f t="shared" si="1167"/>
        <v>20</v>
      </c>
      <c r="P247" s="568">
        <f t="shared" ref="P247:Y249" si="1168">Div*$C247*P$254</f>
        <v>20</v>
      </c>
      <c r="Q247" s="568">
        <f t="shared" si="1168"/>
        <v>20</v>
      </c>
      <c r="R247" s="568">
        <f t="shared" si="1168"/>
        <v>20</v>
      </c>
      <c r="S247" s="568">
        <f t="shared" si="1168"/>
        <v>20</v>
      </c>
      <c r="T247" s="568">
        <f t="shared" si="1168"/>
        <v>20</v>
      </c>
      <c r="U247" s="568">
        <f t="shared" si="1168"/>
        <v>20</v>
      </c>
      <c r="V247" s="568">
        <f t="shared" si="1168"/>
        <v>20</v>
      </c>
      <c r="W247" s="568">
        <f t="shared" si="1168"/>
        <v>40</v>
      </c>
      <c r="X247" s="568">
        <f t="shared" si="1168"/>
        <v>40</v>
      </c>
      <c r="Y247" s="568">
        <f t="shared" si="1168"/>
        <v>40</v>
      </c>
      <c r="Z247" s="568">
        <f t="shared" ref="Z247:AI249" si="1169">Div*$C247*Z$254</f>
        <v>40</v>
      </c>
      <c r="AA247" s="568">
        <f t="shared" si="1169"/>
        <v>40</v>
      </c>
      <c r="AB247" s="568">
        <f t="shared" si="1169"/>
        <v>40</v>
      </c>
      <c r="AC247" s="568">
        <f t="shared" si="1169"/>
        <v>40</v>
      </c>
      <c r="AD247" s="568">
        <f t="shared" si="1169"/>
        <v>40</v>
      </c>
      <c r="AE247" s="568">
        <f t="shared" si="1169"/>
        <v>40</v>
      </c>
      <c r="AF247" s="568">
        <f t="shared" si="1169"/>
        <v>40</v>
      </c>
      <c r="AG247" s="568">
        <f t="shared" si="1169"/>
        <v>40</v>
      </c>
      <c r="AH247" s="568">
        <f t="shared" si="1169"/>
        <v>40</v>
      </c>
      <c r="AI247" s="568">
        <f t="shared" si="1169"/>
        <v>80</v>
      </c>
      <c r="AJ247" s="568">
        <f t="shared" ref="AJ247:AS249" si="1170">Div*$C247*AJ$254</f>
        <v>80</v>
      </c>
      <c r="AK247" s="568">
        <f t="shared" si="1170"/>
        <v>80</v>
      </c>
      <c r="AL247" s="568">
        <f t="shared" si="1170"/>
        <v>80</v>
      </c>
      <c r="AM247" s="568">
        <f t="shared" si="1170"/>
        <v>80</v>
      </c>
      <c r="AN247" s="568">
        <f t="shared" si="1170"/>
        <v>80</v>
      </c>
      <c r="AO247" s="568">
        <f t="shared" si="1170"/>
        <v>80</v>
      </c>
      <c r="AP247" s="568">
        <f t="shared" si="1170"/>
        <v>140</v>
      </c>
      <c r="AQ247" s="568">
        <f t="shared" si="1170"/>
        <v>140</v>
      </c>
      <c r="AR247" s="568">
        <f t="shared" si="1170"/>
        <v>140</v>
      </c>
      <c r="AS247" s="568">
        <f t="shared" si="1170"/>
        <v>140</v>
      </c>
      <c r="AT247" s="568">
        <f t="shared" ref="AT247:BC249" si="1171">Div*$C247*AT$254</f>
        <v>140</v>
      </c>
      <c r="AU247" s="568">
        <f t="shared" si="1171"/>
        <v>160</v>
      </c>
      <c r="AV247" s="568">
        <f t="shared" si="1171"/>
        <v>160</v>
      </c>
      <c r="AW247" s="568">
        <f t="shared" si="1171"/>
        <v>160</v>
      </c>
      <c r="AX247" s="568">
        <f t="shared" si="1171"/>
        <v>160</v>
      </c>
      <c r="AY247" s="568">
        <f t="shared" si="1171"/>
        <v>160</v>
      </c>
      <c r="AZ247" s="568">
        <f t="shared" si="1171"/>
        <v>160</v>
      </c>
      <c r="BA247" s="568">
        <f t="shared" si="1171"/>
        <v>160</v>
      </c>
      <c r="BB247" s="568">
        <f t="shared" si="1171"/>
        <v>160</v>
      </c>
      <c r="BC247" s="568">
        <f t="shared" si="1171"/>
        <v>160</v>
      </c>
      <c r="BD247" s="568">
        <f t="shared" ref="BD247:BM249" si="1172">Div*$C247*BD$254</f>
        <v>160</v>
      </c>
      <c r="BE247" s="568">
        <f t="shared" si="1172"/>
        <v>160</v>
      </c>
      <c r="BF247" s="568">
        <f t="shared" si="1172"/>
        <v>160</v>
      </c>
      <c r="BG247" s="568">
        <f t="shared" si="1172"/>
        <v>160</v>
      </c>
      <c r="BH247" s="568">
        <f t="shared" si="1172"/>
        <v>160</v>
      </c>
      <c r="BI247" s="568">
        <f t="shared" si="1172"/>
        <v>160</v>
      </c>
      <c r="BJ247" s="568">
        <f t="shared" si="1172"/>
        <v>160</v>
      </c>
      <c r="BK247" s="568">
        <f t="shared" si="1172"/>
        <v>160</v>
      </c>
      <c r="BL247" s="568">
        <f t="shared" si="1172"/>
        <v>160</v>
      </c>
      <c r="BM247" s="568">
        <f t="shared" si="1172"/>
        <v>160</v>
      </c>
      <c r="BN247" s="185"/>
      <c r="BO247" s="564">
        <f t="shared" si="1134"/>
        <v>0</v>
      </c>
      <c r="BP247" s="564">
        <f t="shared" si="1135"/>
        <v>40</v>
      </c>
      <c r="BQ247" s="564">
        <f t="shared" si="1136"/>
        <v>60</v>
      </c>
      <c r="BR247" s="564">
        <f t="shared" si="1137"/>
        <v>60</v>
      </c>
      <c r="BS247" s="564">
        <f t="shared" si="1138"/>
        <v>60</v>
      </c>
      <c r="BT247" s="564">
        <f t="shared" si="1139"/>
        <v>80</v>
      </c>
      <c r="BU247" s="564">
        <f t="shared" si="1140"/>
        <v>120</v>
      </c>
      <c r="BV247" s="564">
        <f t="shared" si="1141"/>
        <v>120</v>
      </c>
      <c r="BW247" s="564">
        <f t="shared" si="1142"/>
        <v>120</v>
      </c>
      <c r="BX247" s="564">
        <f t="shared" si="1143"/>
        <v>160</v>
      </c>
      <c r="BY247" s="564">
        <f t="shared" si="1144"/>
        <v>240</v>
      </c>
      <c r="BZ247" s="564">
        <f t="shared" si="1145"/>
        <v>240</v>
      </c>
      <c r="CA247" s="564">
        <f t="shared" si="1146"/>
        <v>420</v>
      </c>
      <c r="CB247" s="564">
        <f t="shared" si="1147"/>
        <v>440</v>
      </c>
      <c r="CC247" s="564">
        <f t="shared" si="1148"/>
        <v>480</v>
      </c>
      <c r="CD247" s="564">
        <f t="shared" si="1149"/>
        <v>480</v>
      </c>
      <c r="CE247" s="564">
        <f t="shared" si="1150"/>
        <v>480</v>
      </c>
      <c r="CF247" s="564">
        <f t="shared" si="1151"/>
        <v>480</v>
      </c>
      <c r="CG247" s="564">
        <f t="shared" si="1152"/>
        <v>480</v>
      </c>
      <c r="CH247" s="564">
        <f t="shared" si="1153"/>
        <v>480</v>
      </c>
      <c r="CI247" s="185"/>
      <c r="CJ247" s="124">
        <f t="shared" si="1154"/>
        <v>160</v>
      </c>
      <c r="CK247" s="124">
        <f t="shared" si="1155"/>
        <v>380</v>
      </c>
      <c r="CL247" s="124">
        <f t="shared" si="1156"/>
        <v>760</v>
      </c>
      <c r="CM247" s="124">
        <f t="shared" si="1157"/>
        <v>1820</v>
      </c>
      <c r="CN247" s="124">
        <f t="shared" si="1158"/>
        <v>1920</v>
      </c>
      <c r="CO247" s="177"/>
      <c r="CP247" s="124"/>
      <c r="CQ247" s="119"/>
      <c r="CR247" s="186">
        <f t="shared" si="1159"/>
        <v>5040</v>
      </c>
      <c r="CS247" s="186">
        <f t="shared" si="1160"/>
        <v>5040</v>
      </c>
      <c r="CT247" s="186">
        <f t="shared" si="1161"/>
        <v>5040</v>
      </c>
      <c r="CU247" s="186">
        <f t="shared" si="1162"/>
        <v>0</v>
      </c>
      <c r="CV247" s="186">
        <f t="shared" si="1163"/>
        <v>0</v>
      </c>
      <c r="CW247" s="119"/>
      <c r="CX247" s="124">
        <f t="shared" si="992"/>
        <v>0</v>
      </c>
      <c r="CY247" s="124">
        <f t="shared" si="993"/>
        <v>40</v>
      </c>
      <c r="CZ247" s="124">
        <f t="shared" si="994"/>
        <v>60</v>
      </c>
      <c r="DA247" s="124">
        <f t="shared" si="995"/>
        <v>60</v>
      </c>
      <c r="DB247" s="209">
        <f t="shared" si="996"/>
        <v>160</v>
      </c>
      <c r="DC247" s="124">
        <f t="shared" si="997"/>
        <v>60</v>
      </c>
      <c r="DD247" s="124">
        <f t="shared" si="998"/>
        <v>80</v>
      </c>
      <c r="DE247" s="124">
        <f t="shared" si="999"/>
        <v>120</v>
      </c>
      <c r="DF247" s="124">
        <f t="shared" si="1000"/>
        <v>120</v>
      </c>
      <c r="DG247" s="209">
        <f t="shared" si="1001"/>
        <v>380</v>
      </c>
      <c r="DH247" s="209">
        <f t="shared" si="1002"/>
        <v>760</v>
      </c>
      <c r="DI247" s="209">
        <f t="shared" si="1003"/>
        <v>1820</v>
      </c>
      <c r="DJ247" s="209">
        <f t="shared" si="1004"/>
        <v>1920</v>
      </c>
    </row>
    <row r="248" spans="1:114" s="7" customFormat="1" x14ac:dyDescent="0.2">
      <c r="A248" s="283" t="s">
        <v>323</v>
      </c>
      <c r="B248" s="119" t="s">
        <v>370</v>
      </c>
      <c r="C248" s="310">
        <f>Assumptions!C188</f>
        <v>20</v>
      </c>
      <c r="D248" s="119"/>
      <c r="E248" s="119"/>
      <c r="F248" s="568">
        <f t="shared" si="1167"/>
        <v>0</v>
      </c>
      <c r="G248" s="568">
        <f t="shared" si="1167"/>
        <v>0</v>
      </c>
      <c r="H248" s="568">
        <f t="shared" si="1167"/>
        <v>0</v>
      </c>
      <c r="I248" s="568">
        <f t="shared" si="1167"/>
        <v>0</v>
      </c>
      <c r="J248" s="568">
        <f t="shared" si="1167"/>
        <v>20</v>
      </c>
      <c r="K248" s="568">
        <f t="shared" si="1167"/>
        <v>20</v>
      </c>
      <c r="L248" s="568">
        <f t="shared" si="1167"/>
        <v>20</v>
      </c>
      <c r="M248" s="568">
        <f t="shared" si="1167"/>
        <v>20</v>
      </c>
      <c r="N248" s="568">
        <f t="shared" si="1167"/>
        <v>20</v>
      </c>
      <c r="O248" s="568">
        <f t="shared" si="1167"/>
        <v>20</v>
      </c>
      <c r="P248" s="568">
        <f t="shared" si="1168"/>
        <v>20</v>
      </c>
      <c r="Q248" s="568">
        <f t="shared" si="1168"/>
        <v>20</v>
      </c>
      <c r="R248" s="568">
        <f t="shared" si="1168"/>
        <v>20</v>
      </c>
      <c r="S248" s="568">
        <f t="shared" si="1168"/>
        <v>20</v>
      </c>
      <c r="T248" s="568">
        <f t="shared" si="1168"/>
        <v>20</v>
      </c>
      <c r="U248" s="568">
        <f t="shared" si="1168"/>
        <v>20</v>
      </c>
      <c r="V248" s="568">
        <f t="shared" si="1168"/>
        <v>20</v>
      </c>
      <c r="W248" s="568">
        <f t="shared" si="1168"/>
        <v>40</v>
      </c>
      <c r="X248" s="568">
        <f t="shared" si="1168"/>
        <v>40</v>
      </c>
      <c r="Y248" s="568">
        <f t="shared" si="1168"/>
        <v>40</v>
      </c>
      <c r="Z248" s="568">
        <f t="shared" si="1169"/>
        <v>40</v>
      </c>
      <c r="AA248" s="568">
        <f t="shared" si="1169"/>
        <v>40</v>
      </c>
      <c r="AB248" s="568">
        <f t="shared" si="1169"/>
        <v>40</v>
      </c>
      <c r="AC248" s="568">
        <f t="shared" si="1169"/>
        <v>40</v>
      </c>
      <c r="AD248" s="568">
        <f t="shared" si="1169"/>
        <v>40</v>
      </c>
      <c r="AE248" s="568">
        <f t="shared" si="1169"/>
        <v>40</v>
      </c>
      <c r="AF248" s="568">
        <f t="shared" si="1169"/>
        <v>40</v>
      </c>
      <c r="AG248" s="568">
        <f t="shared" si="1169"/>
        <v>40</v>
      </c>
      <c r="AH248" s="568">
        <f t="shared" si="1169"/>
        <v>40</v>
      </c>
      <c r="AI248" s="568">
        <f t="shared" si="1169"/>
        <v>80</v>
      </c>
      <c r="AJ248" s="568">
        <f t="shared" si="1170"/>
        <v>80</v>
      </c>
      <c r="AK248" s="568">
        <f t="shared" si="1170"/>
        <v>80</v>
      </c>
      <c r="AL248" s="568">
        <f t="shared" si="1170"/>
        <v>80</v>
      </c>
      <c r="AM248" s="568">
        <f t="shared" si="1170"/>
        <v>80</v>
      </c>
      <c r="AN248" s="568">
        <f t="shared" si="1170"/>
        <v>80</v>
      </c>
      <c r="AO248" s="568">
        <f t="shared" si="1170"/>
        <v>80</v>
      </c>
      <c r="AP248" s="568">
        <f t="shared" si="1170"/>
        <v>140</v>
      </c>
      <c r="AQ248" s="568">
        <f t="shared" si="1170"/>
        <v>140</v>
      </c>
      <c r="AR248" s="568">
        <f t="shared" si="1170"/>
        <v>140</v>
      </c>
      <c r="AS248" s="568">
        <f t="shared" si="1170"/>
        <v>140</v>
      </c>
      <c r="AT248" s="568">
        <f t="shared" si="1171"/>
        <v>140</v>
      </c>
      <c r="AU248" s="568">
        <f t="shared" si="1171"/>
        <v>160</v>
      </c>
      <c r="AV248" s="568">
        <f t="shared" si="1171"/>
        <v>160</v>
      </c>
      <c r="AW248" s="568">
        <f t="shared" si="1171"/>
        <v>160</v>
      </c>
      <c r="AX248" s="568">
        <f t="shared" si="1171"/>
        <v>160</v>
      </c>
      <c r="AY248" s="568">
        <f t="shared" si="1171"/>
        <v>160</v>
      </c>
      <c r="AZ248" s="568">
        <f t="shared" si="1171"/>
        <v>160</v>
      </c>
      <c r="BA248" s="568">
        <f t="shared" si="1171"/>
        <v>160</v>
      </c>
      <c r="BB248" s="568">
        <f t="shared" si="1171"/>
        <v>160</v>
      </c>
      <c r="BC248" s="568">
        <f t="shared" si="1171"/>
        <v>160</v>
      </c>
      <c r="BD248" s="568">
        <f t="shared" si="1172"/>
        <v>160</v>
      </c>
      <c r="BE248" s="568">
        <f t="shared" si="1172"/>
        <v>160</v>
      </c>
      <c r="BF248" s="568">
        <f t="shared" si="1172"/>
        <v>160</v>
      </c>
      <c r="BG248" s="568">
        <f t="shared" si="1172"/>
        <v>160</v>
      </c>
      <c r="BH248" s="568">
        <f t="shared" si="1172"/>
        <v>160</v>
      </c>
      <c r="BI248" s="568">
        <f t="shared" si="1172"/>
        <v>160</v>
      </c>
      <c r="BJ248" s="568">
        <f t="shared" si="1172"/>
        <v>160</v>
      </c>
      <c r="BK248" s="568">
        <f t="shared" si="1172"/>
        <v>160</v>
      </c>
      <c r="BL248" s="568">
        <f t="shared" si="1172"/>
        <v>160</v>
      </c>
      <c r="BM248" s="568">
        <f t="shared" si="1172"/>
        <v>160</v>
      </c>
      <c r="BN248" s="185"/>
      <c r="BO248" s="564">
        <f t="shared" si="1134"/>
        <v>0</v>
      </c>
      <c r="BP248" s="564">
        <f t="shared" si="1135"/>
        <v>40</v>
      </c>
      <c r="BQ248" s="564">
        <f t="shared" si="1136"/>
        <v>60</v>
      </c>
      <c r="BR248" s="564">
        <f t="shared" si="1137"/>
        <v>60</v>
      </c>
      <c r="BS248" s="564">
        <f t="shared" si="1138"/>
        <v>60</v>
      </c>
      <c r="BT248" s="564">
        <f t="shared" si="1139"/>
        <v>80</v>
      </c>
      <c r="BU248" s="564">
        <f t="shared" si="1140"/>
        <v>120</v>
      </c>
      <c r="BV248" s="564">
        <f t="shared" si="1141"/>
        <v>120</v>
      </c>
      <c r="BW248" s="564">
        <f t="shared" si="1142"/>
        <v>120</v>
      </c>
      <c r="BX248" s="564">
        <f t="shared" si="1143"/>
        <v>160</v>
      </c>
      <c r="BY248" s="564">
        <f t="shared" si="1144"/>
        <v>240</v>
      </c>
      <c r="BZ248" s="564">
        <f t="shared" si="1145"/>
        <v>240</v>
      </c>
      <c r="CA248" s="564">
        <f t="shared" si="1146"/>
        <v>420</v>
      </c>
      <c r="CB248" s="564">
        <f t="shared" si="1147"/>
        <v>440</v>
      </c>
      <c r="CC248" s="564">
        <f t="shared" si="1148"/>
        <v>480</v>
      </c>
      <c r="CD248" s="564">
        <f t="shared" si="1149"/>
        <v>480</v>
      </c>
      <c r="CE248" s="564">
        <f t="shared" si="1150"/>
        <v>480</v>
      </c>
      <c r="CF248" s="564">
        <f t="shared" si="1151"/>
        <v>480</v>
      </c>
      <c r="CG248" s="564">
        <f t="shared" si="1152"/>
        <v>480</v>
      </c>
      <c r="CH248" s="564">
        <f t="shared" si="1153"/>
        <v>480</v>
      </c>
      <c r="CI248" s="185"/>
      <c r="CJ248" s="124">
        <f t="shared" si="1154"/>
        <v>160</v>
      </c>
      <c r="CK248" s="124">
        <f t="shared" si="1155"/>
        <v>380</v>
      </c>
      <c r="CL248" s="124">
        <f t="shared" si="1156"/>
        <v>760</v>
      </c>
      <c r="CM248" s="124">
        <f t="shared" si="1157"/>
        <v>1820</v>
      </c>
      <c r="CN248" s="124">
        <f t="shared" si="1158"/>
        <v>1920</v>
      </c>
      <c r="CO248" s="177"/>
      <c r="CP248" s="124"/>
      <c r="CQ248" s="119"/>
      <c r="CR248" s="186">
        <f t="shared" si="1159"/>
        <v>5040</v>
      </c>
      <c r="CS248" s="186">
        <f t="shared" si="1160"/>
        <v>5040</v>
      </c>
      <c r="CT248" s="186">
        <f t="shared" si="1161"/>
        <v>5040</v>
      </c>
      <c r="CU248" s="186">
        <f t="shared" si="1162"/>
        <v>0</v>
      </c>
      <c r="CV248" s="186">
        <f t="shared" si="1163"/>
        <v>0</v>
      </c>
      <c r="CW248" s="119"/>
      <c r="CX248" s="124">
        <f t="shared" si="992"/>
        <v>0</v>
      </c>
      <c r="CY248" s="124">
        <f t="shared" si="993"/>
        <v>40</v>
      </c>
      <c r="CZ248" s="124">
        <f t="shared" si="994"/>
        <v>60</v>
      </c>
      <c r="DA248" s="124">
        <f t="shared" si="995"/>
        <v>60</v>
      </c>
      <c r="DB248" s="209">
        <f t="shared" si="996"/>
        <v>160</v>
      </c>
      <c r="DC248" s="124">
        <f t="shared" si="997"/>
        <v>60</v>
      </c>
      <c r="DD248" s="124">
        <f t="shared" si="998"/>
        <v>80</v>
      </c>
      <c r="DE248" s="124">
        <f t="shared" si="999"/>
        <v>120</v>
      </c>
      <c r="DF248" s="124">
        <f t="shared" si="1000"/>
        <v>120</v>
      </c>
      <c r="DG248" s="209">
        <f t="shared" si="1001"/>
        <v>380</v>
      </c>
      <c r="DH248" s="209">
        <f t="shared" si="1002"/>
        <v>760</v>
      </c>
      <c r="DI248" s="209">
        <f t="shared" si="1003"/>
        <v>1820</v>
      </c>
      <c r="DJ248" s="209">
        <f t="shared" si="1004"/>
        <v>1920</v>
      </c>
    </row>
    <row r="249" spans="1:114" s="7" customFormat="1" x14ac:dyDescent="0.2">
      <c r="A249" s="283" t="s">
        <v>418</v>
      </c>
      <c r="B249" s="119" t="s">
        <v>370</v>
      </c>
      <c r="C249" s="310">
        <f>Assumptions!D188</f>
        <v>25</v>
      </c>
      <c r="D249" s="119"/>
      <c r="E249" s="119"/>
      <c r="F249" s="568">
        <f t="shared" si="1167"/>
        <v>0</v>
      </c>
      <c r="G249" s="568">
        <f t="shared" si="1167"/>
        <v>0</v>
      </c>
      <c r="H249" s="568">
        <f t="shared" si="1167"/>
        <v>0</v>
      </c>
      <c r="I249" s="568">
        <f t="shared" si="1167"/>
        <v>0</v>
      </c>
      <c r="J249" s="568">
        <f t="shared" si="1167"/>
        <v>25</v>
      </c>
      <c r="K249" s="568">
        <f t="shared" si="1167"/>
        <v>25</v>
      </c>
      <c r="L249" s="568">
        <f t="shared" si="1167"/>
        <v>25</v>
      </c>
      <c r="M249" s="568">
        <f t="shared" si="1167"/>
        <v>25</v>
      </c>
      <c r="N249" s="568">
        <f t="shared" si="1167"/>
        <v>25</v>
      </c>
      <c r="O249" s="568">
        <f t="shared" si="1167"/>
        <v>25</v>
      </c>
      <c r="P249" s="568">
        <f t="shared" si="1168"/>
        <v>25</v>
      </c>
      <c r="Q249" s="568">
        <f t="shared" si="1168"/>
        <v>25</v>
      </c>
      <c r="R249" s="568">
        <f t="shared" si="1168"/>
        <v>25</v>
      </c>
      <c r="S249" s="568">
        <f t="shared" si="1168"/>
        <v>25</v>
      </c>
      <c r="T249" s="568">
        <f t="shared" si="1168"/>
        <v>25</v>
      </c>
      <c r="U249" s="568">
        <f t="shared" si="1168"/>
        <v>25</v>
      </c>
      <c r="V249" s="568">
        <f t="shared" si="1168"/>
        <v>25</v>
      </c>
      <c r="W249" s="568">
        <f t="shared" si="1168"/>
        <v>50</v>
      </c>
      <c r="X249" s="568">
        <f t="shared" si="1168"/>
        <v>50</v>
      </c>
      <c r="Y249" s="568">
        <f t="shared" si="1168"/>
        <v>50</v>
      </c>
      <c r="Z249" s="568">
        <f t="shared" si="1169"/>
        <v>50</v>
      </c>
      <c r="AA249" s="568">
        <f t="shared" si="1169"/>
        <v>50</v>
      </c>
      <c r="AB249" s="568">
        <f t="shared" si="1169"/>
        <v>50</v>
      </c>
      <c r="AC249" s="568">
        <f t="shared" si="1169"/>
        <v>50</v>
      </c>
      <c r="AD249" s="568">
        <f t="shared" si="1169"/>
        <v>50</v>
      </c>
      <c r="AE249" s="568">
        <f t="shared" si="1169"/>
        <v>50</v>
      </c>
      <c r="AF249" s="568">
        <f t="shared" si="1169"/>
        <v>50</v>
      </c>
      <c r="AG249" s="568">
        <f t="shared" si="1169"/>
        <v>50</v>
      </c>
      <c r="AH249" s="568">
        <f t="shared" si="1169"/>
        <v>50</v>
      </c>
      <c r="AI249" s="568">
        <f t="shared" si="1169"/>
        <v>100</v>
      </c>
      <c r="AJ249" s="568">
        <f t="shared" si="1170"/>
        <v>100</v>
      </c>
      <c r="AK249" s="568">
        <f t="shared" si="1170"/>
        <v>100</v>
      </c>
      <c r="AL249" s="568">
        <f t="shared" si="1170"/>
        <v>100</v>
      </c>
      <c r="AM249" s="568">
        <f t="shared" si="1170"/>
        <v>100</v>
      </c>
      <c r="AN249" s="568">
        <f t="shared" si="1170"/>
        <v>100</v>
      </c>
      <c r="AO249" s="568">
        <f t="shared" si="1170"/>
        <v>100</v>
      </c>
      <c r="AP249" s="568">
        <f t="shared" si="1170"/>
        <v>175</v>
      </c>
      <c r="AQ249" s="568">
        <f t="shared" si="1170"/>
        <v>175</v>
      </c>
      <c r="AR249" s="568">
        <f t="shared" si="1170"/>
        <v>175</v>
      </c>
      <c r="AS249" s="568">
        <f t="shared" si="1170"/>
        <v>175</v>
      </c>
      <c r="AT249" s="568">
        <f t="shared" si="1171"/>
        <v>175</v>
      </c>
      <c r="AU249" s="568">
        <f t="shared" si="1171"/>
        <v>200</v>
      </c>
      <c r="AV249" s="568">
        <f t="shared" si="1171"/>
        <v>200</v>
      </c>
      <c r="AW249" s="568">
        <f t="shared" si="1171"/>
        <v>200</v>
      </c>
      <c r="AX249" s="568">
        <f t="shared" si="1171"/>
        <v>200</v>
      </c>
      <c r="AY249" s="568">
        <f t="shared" si="1171"/>
        <v>200</v>
      </c>
      <c r="AZ249" s="568">
        <f t="shared" si="1171"/>
        <v>200</v>
      </c>
      <c r="BA249" s="568">
        <f t="shared" si="1171"/>
        <v>200</v>
      </c>
      <c r="BB249" s="568">
        <f t="shared" si="1171"/>
        <v>200</v>
      </c>
      <c r="BC249" s="568">
        <f t="shared" si="1171"/>
        <v>200</v>
      </c>
      <c r="BD249" s="568">
        <f t="shared" si="1172"/>
        <v>200</v>
      </c>
      <c r="BE249" s="568">
        <f t="shared" si="1172"/>
        <v>200</v>
      </c>
      <c r="BF249" s="568">
        <f t="shared" si="1172"/>
        <v>200</v>
      </c>
      <c r="BG249" s="568">
        <f t="shared" si="1172"/>
        <v>200</v>
      </c>
      <c r="BH249" s="568">
        <f t="shared" si="1172"/>
        <v>200</v>
      </c>
      <c r="BI249" s="568">
        <f t="shared" si="1172"/>
        <v>200</v>
      </c>
      <c r="BJ249" s="568">
        <f t="shared" si="1172"/>
        <v>200</v>
      </c>
      <c r="BK249" s="568">
        <f t="shared" si="1172"/>
        <v>200</v>
      </c>
      <c r="BL249" s="568">
        <f t="shared" si="1172"/>
        <v>200</v>
      </c>
      <c r="BM249" s="568">
        <f t="shared" si="1172"/>
        <v>200</v>
      </c>
      <c r="BN249" s="185"/>
      <c r="BO249" s="564">
        <f t="shared" si="1134"/>
        <v>0</v>
      </c>
      <c r="BP249" s="564">
        <f t="shared" si="1135"/>
        <v>50</v>
      </c>
      <c r="BQ249" s="564">
        <f t="shared" si="1136"/>
        <v>75</v>
      </c>
      <c r="BR249" s="564">
        <f t="shared" si="1137"/>
        <v>75</v>
      </c>
      <c r="BS249" s="564">
        <f t="shared" si="1138"/>
        <v>75</v>
      </c>
      <c r="BT249" s="564">
        <f t="shared" si="1139"/>
        <v>100</v>
      </c>
      <c r="BU249" s="564">
        <f t="shared" si="1140"/>
        <v>150</v>
      </c>
      <c r="BV249" s="564">
        <f t="shared" si="1141"/>
        <v>150</v>
      </c>
      <c r="BW249" s="564">
        <f t="shared" si="1142"/>
        <v>150</v>
      </c>
      <c r="BX249" s="564">
        <f t="shared" si="1143"/>
        <v>200</v>
      </c>
      <c r="BY249" s="564">
        <f t="shared" si="1144"/>
        <v>300</v>
      </c>
      <c r="BZ249" s="564">
        <f t="shared" si="1145"/>
        <v>300</v>
      </c>
      <c r="CA249" s="564">
        <f t="shared" si="1146"/>
        <v>525</v>
      </c>
      <c r="CB249" s="564">
        <f t="shared" si="1147"/>
        <v>550</v>
      </c>
      <c r="CC249" s="564">
        <f t="shared" si="1148"/>
        <v>600</v>
      </c>
      <c r="CD249" s="564">
        <f t="shared" si="1149"/>
        <v>600</v>
      </c>
      <c r="CE249" s="564">
        <f t="shared" si="1150"/>
        <v>600</v>
      </c>
      <c r="CF249" s="564">
        <f t="shared" si="1151"/>
        <v>600</v>
      </c>
      <c r="CG249" s="564">
        <f t="shared" si="1152"/>
        <v>600</v>
      </c>
      <c r="CH249" s="564">
        <f t="shared" si="1153"/>
        <v>600</v>
      </c>
      <c r="CI249" s="185"/>
      <c r="CJ249" s="124">
        <f t="shared" si="1154"/>
        <v>200</v>
      </c>
      <c r="CK249" s="124">
        <f t="shared" si="1155"/>
        <v>475</v>
      </c>
      <c r="CL249" s="124">
        <f t="shared" si="1156"/>
        <v>950</v>
      </c>
      <c r="CM249" s="124">
        <f t="shared" si="1157"/>
        <v>2275</v>
      </c>
      <c r="CN249" s="124">
        <f t="shared" si="1158"/>
        <v>2400</v>
      </c>
      <c r="CO249" s="177"/>
      <c r="CP249" s="124"/>
      <c r="CQ249" s="119"/>
      <c r="CR249" s="186">
        <f t="shared" si="1159"/>
        <v>6300</v>
      </c>
      <c r="CS249" s="186">
        <f t="shared" si="1160"/>
        <v>6300</v>
      </c>
      <c r="CT249" s="186">
        <f t="shared" si="1161"/>
        <v>6300</v>
      </c>
      <c r="CU249" s="186">
        <f t="shared" si="1162"/>
        <v>0</v>
      </c>
      <c r="CV249" s="186">
        <f t="shared" si="1163"/>
        <v>0</v>
      </c>
      <c r="CW249" s="119"/>
      <c r="CX249" s="124">
        <f t="shared" si="992"/>
        <v>0</v>
      </c>
      <c r="CY249" s="124">
        <f t="shared" si="993"/>
        <v>50</v>
      </c>
      <c r="CZ249" s="124">
        <f t="shared" si="994"/>
        <v>75</v>
      </c>
      <c r="DA249" s="124">
        <f t="shared" si="995"/>
        <v>75</v>
      </c>
      <c r="DB249" s="209">
        <f t="shared" si="996"/>
        <v>200</v>
      </c>
      <c r="DC249" s="124">
        <f t="shared" si="997"/>
        <v>75</v>
      </c>
      <c r="DD249" s="124">
        <f t="shared" si="998"/>
        <v>100</v>
      </c>
      <c r="DE249" s="124">
        <f t="shared" si="999"/>
        <v>150</v>
      </c>
      <c r="DF249" s="124">
        <f t="shared" si="1000"/>
        <v>150</v>
      </c>
      <c r="DG249" s="209">
        <f t="shared" si="1001"/>
        <v>475</v>
      </c>
      <c r="DH249" s="209">
        <f t="shared" si="1002"/>
        <v>950</v>
      </c>
      <c r="DI249" s="209">
        <f t="shared" si="1003"/>
        <v>2275</v>
      </c>
      <c r="DJ249" s="209">
        <f t="shared" si="1004"/>
        <v>2400</v>
      </c>
    </row>
    <row r="250" spans="1:114" s="7" customFormat="1" x14ac:dyDescent="0.2">
      <c r="A250" s="283" t="str">
        <f>+Assumptions!A368</f>
        <v>Website/IT maintenance monthly expense &amp; hosting charges</v>
      </c>
      <c r="B250" s="119"/>
      <c r="C250" s="310"/>
      <c r="D250" s="119"/>
      <c r="E250" s="119"/>
      <c r="F250" s="568"/>
      <c r="G250" s="568"/>
      <c r="H250" s="568"/>
      <c r="I250" s="568"/>
      <c r="J250" s="568"/>
      <c r="K250" s="568"/>
      <c r="L250" s="568">
        <f>+Assumptions!$B368</f>
        <v>756</v>
      </c>
      <c r="M250" s="568">
        <f>+Assumptions!$B368</f>
        <v>756</v>
      </c>
      <c r="N250" s="568">
        <f>+Assumptions!$B368</f>
        <v>756</v>
      </c>
      <c r="O250" s="568">
        <f>+Assumptions!$B368</f>
        <v>756</v>
      </c>
      <c r="P250" s="568">
        <f>+Assumptions!$B368</f>
        <v>756</v>
      </c>
      <c r="Q250" s="568">
        <f>+Assumptions!$B368</f>
        <v>756</v>
      </c>
      <c r="R250" s="568">
        <f>+Assumptions!$C368</f>
        <v>870</v>
      </c>
      <c r="S250" s="568">
        <f>+Assumptions!$C368</f>
        <v>870</v>
      </c>
      <c r="T250" s="568">
        <f>+Assumptions!$C368</f>
        <v>870</v>
      </c>
      <c r="U250" s="568">
        <f>+Assumptions!$C368</f>
        <v>870</v>
      </c>
      <c r="V250" s="568">
        <f>+Assumptions!$C368</f>
        <v>870</v>
      </c>
      <c r="W250" s="568">
        <f>+Assumptions!$C368</f>
        <v>870</v>
      </c>
      <c r="X250" s="568">
        <f>+Assumptions!$C368</f>
        <v>870</v>
      </c>
      <c r="Y250" s="568">
        <f>+Assumptions!$C368</f>
        <v>870</v>
      </c>
      <c r="Z250" s="568">
        <f>+Assumptions!$C368</f>
        <v>870</v>
      </c>
      <c r="AA250" s="568">
        <f>+Assumptions!$C368</f>
        <v>870</v>
      </c>
      <c r="AB250" s="568">
        <f>+Assumptions!$C368</f>
        <v>870</v>
      </c>
      <c r="AC250" s="568">
        <f>+Assumptions!$C368</f>
        <v>870</v>
      </c>
      <c r="AD250" s="568">
        <f>+Assumptions!$D368</f>
        <v>1014</v>
      </c>
      <c r="AE250" s="568">
        <f>+Assumptions!$D368</f>
        <v>1014</v>
      </c>
      <c r="AF250" s="568">
        <f>+Assumptions!$D368</f>
        <v>1014</v>
      </c>
      <c r="AG250" s="568">
        <f>+Assumptions!$D368</f>
        <v>1014</v>
      </c>
      <c r="AH250" s="568">
        <f>+Assumptions!$D368</f>
        <v>1014</v>
      </c>
      <c r="AI250" s="568">
        <f>+Assumptions!$D368</f>
        <v>1014</v>
      </c>
      <c r="AJ250" s="568">
        <f>+Assumptions!$D368</f>
        <v>1014</v>
      </c>
      <c r="AK250" s="568">
        <f>+Assumptions!$D368</f>
        <v>1014</v>
      </c>
      <c r="AL250" s="568">
        <f>+Assumptions!$D368</f>
        <v>1014</v>
      </c>
      <c r="AM250" s="568">
        <f>+Assumptions!$D368</f>
        <v>1014</v>
      </c>
      <c r="AN250" s="568">
        <f>+Assumptions!$D368</f>
        <v>1014</v>
      </c>
      <c r="AO250" s="568">
        <f>+Assumptions!$D368</f>
        <v>1014</v>
      </c>
      <c r="AP250" s="568">
        <f>+Assumptions!$E368</f>
        <v>1302</v>
      </c>
      <c r="AQ250" s="568">
        <f>+Assumptions!$E368</f>
        <v>1302</v>
      </c>
      <c r="AR250" s="568">
        <f>+Assumptions!$E368</f>
        <v>1302</v>
      </c>
      <c r="AS250" s="568">
        <f>+Assumptions!$E368</f>
        <v>1302</v>
      </c>
      <c r="AT250" s="568">
        <f>+Assumptions!$E368</f>
        <v>1302</v>
      </c>
      <c r="AU250" s="568">
        <f>+Assumptions!$E368</f>
        <v>1302</v>
      </c>
      <c r="AV250" s="568">
        <f>+Assumptions!$E368</f>
        <v>1302</v>
      </c>
      <c r="AW250" s="568">
        <f>+Assumptions!$E368</f>
        <v>1302</v>
      </c>
      <c r="AX250" s="568">
        <f>+Assumptions!$E368</f>
        <v>1302</v>
      </c>
      <c r="AY250" s="568">
        <f>+Assumptions!$E368</f>
        <v>1302</v>
      </c>
      <c r="AZ250" s="568">
        <f>+Assumptions!$E368</f>
        <v>1302</v>
      </c>
      <c r="BA250" s="568">
        <f>+Assumptions!$E368</f>
        <v>1302</v>
      </c>
      <c r="BB250" s="568">
        <f>+Assumptions!$F368</f>
        <v>1590</v>
      </c>
      <c r="BC250" s="568">
        <f>+Assumptions!$F368</f>
        <v>1590</v>
      </c>
      <c r="BD250" s="568">
        <f>+Assumptions!$F368</f>
        <v>1590</v>
      </c>
      <c r="BE250" s="568">
        <f>+Assumptions!$F368</f>
        <v>1590</v>
      </c>
      <c r="BF250" s="568">
        <f>+Assumptions!$F368</f>
        <v>1590</v>
      </c>
      <c r="BG250" s="568">
        <f>+Assumptions!$F368</f>
        <v>1590</v>
      </c>
      <c r="BH250" s="568">
        <f>+Assumptions!$F368</f>
        <v>1590</v>
      </c>
      <c r="BI250" s="568">
        <f>+Assumptions!$F368</f>
        <v>1590</v>
      </c>
      <c r="BJ250" s="568">
        <f>+Assumptions!$F368</f>
        <v>1590</v>
      </c>
      <c r="BK250" s="568">
        <f>+Assumptions!$F368</f>
        <v>1590</v>
      </c>
      <c r="BL250" s="568">
        <f>+Assumptions!$F368</f>
        <v>1590</v>
      </c>
      <c r="BM250" s="568">
        <f>+Assumptions!$F368</f>
        <v>1590</v>
      </c>
      <c r="BN250" s="185"/>
      <c r="BO250" s="564">
        <f t="shared" ref="BO250:BO251" si="1173">SUM(F250:H250)</f>
        <v>0</v>
      </c>
      <c r="BP250" s="564">
        <f t="shared" ref="BP250:BP251" si="1174">SUM(I250:K250)</f>
        <v>0</v>
      </c>
      <c r="BQ250" s="564">
        <f t="shared" ref="BQ250:BQ251" si="1175">SUM(L250:N250)</f>
        <v>2268</v>
      </c>
      <c r="BR250" s="564">
        <f t="shared" ref="BR250:BR251" si="1176">SUM(O250:Q250)</f>
        <v>2268</v>
      </c>
      <c r="BS250" s="564">
        <f t="shared" ref="BS250:BS251" si="1177">SUM(R250:T250)</f>
        <v>2610</v>
      </c>
      <c r="BT250" s="564">
        <f t="shared" ref="BT250:BT251" si="1178">SUM(U250:W250)</f>
        <v>2610</v>
      </c>
      <c r="BU250" s="564">
        <f t="shared" ref="BU250:BU251" si="1179">SUM(X250:Z250)</f>
        <v>2610</v>
      </c>
      <c r="BV250" s="564">
        <f t="shared" ref="BV250:BV251" si="1180">SUM(AA250:AC250)</f>
        <v>2610</v>
      </c>
      <c r="BW250" s="564">
        <f t="shared" ref="BW250:BW251" si="1181">SUM(AD250:AF250)</f>
        <v>3042</v>
      </c>
      <c r="BX250" s="564">
        <f t="shared" ref="BX250:BX251" si="1182">SUM(AG250:AI250)</f>
        <v>3042</v>
      </c>
      <c r="BY250" s="564">
        <f t="shared" ref="BY250:BY251" si="1183">SUM(AJ250:AL250)</f>
        <v>3042</v>
      </c>
      <c r="BZ250" s="564">
        <f t="shared" ref="BZ250:BZ251" si="1184">SUM(AM250:AO250)</f>
        <v>3042</v>
      </c>
      <c r="CA250" s="564">
        <f t="shared" ref="CA250:CA251" si="1185">SUM(AP250:AR250)</f>
        <v>3906</v>
      </c>
      <c r="CB250" s="564">
        <f t="shared" ref="CB250:CB251" si="1186">SUM(AS250:AU250)</f>
        <v>3906</v>
      </c>
      <c r="CC250" s="564">
        <f t="shared" ref="CC250:CC251" si="1187">SUM(AV250:AX250)</f>
        <v>3906</v>
      </c>
      <c r="CD250" s="564">
        <f t="shared" ref="CD250:CD251" si="1188">SUM(AY250:BA250)</f>
        <v>3906</v>
      </c>
      <c r="CE250" s="564">
        <f t="shared" ref="CE250:CE251" si="1189">SUM(BB250:BD250)</f>
        <v>4770</v>
      </c>
      <c r="CF250" s="564">
        <f t="shared" ref="CF250:CF251" si="1190">SUM(BE250:BG250)</f>
        <v>4770</v>
      </c>
      <c r="CG250" s="564">
        <f t="shared" ref="CG250:CG251" si="1191">SUM(BH250:BJ250)</f>
        <v>4770</v>
      </c>
      <c r="CH250" s="564">
        <f t="shared" ref="CH250:CH251" si="1192">SUM(BK250:BM250)</f>
        <v>4770</v>
      </c>
      <c r="CI250" s="185"/>
      <c r="CJ250" s="124">
        <f t="shared" ref="CJ250:CJ251" si="1193">SUM(BO250:BR250)</f>
        <v>4536</v>
      </c>
      <c r="CK250" s="124">
        <f t="shared" ref="CK250:CK251" si="1194">SUM(BS250:BV250)</f>
        <v>10440</v>
      </c>
      <c r="CL250" s="124">
        <f t="shared" ref="CL250:CL251" si="1195">SUM(BW250:BZ250)</f>
        <v>12168</v>
      </c>
      <c r="CM250" s="124">
        <f t="shared" ref="CM250:CM251" si="1196">SUM(CA250:CD250)</f>
        <v>15624</v>
      </c>
      <c r="CN250" s="124">
        <f t="shared" ref="CN250:CN251" si="1197">SUM(CE250:CH250)</f>
        <v>19080</v>
      </c>
      <c r="CO250" s="177"/>
      <c r="CP250" s="124"/>
      <c r="CQ250" s="119"/>
      <c r="CR250" s="186"/>
      <c r="CS250" s="186"/>
      <c r="CT250" s="186"/>
      <c r="CU250" s="186"/>
      <c r="CV250" s="186"/>
      <c r="CW250" s="119"/>
      <c r="CX250" s="124"/>
      <c r="CY250" s="124"/>
      <c r="CZ250" s="124"/>
      <c r="DA250" s="124"/>
      <c r="DB250" s="209"/>
      <c r="DC250" s="124"/>
      <c r="DD250" s="124"/>
      <c r="DE250" s="124"/>
      <c r="DF250" s="124"/>
      <c r="DG250" s="209"/>
      <c r="DH250" s="209"/>
      <c r="DI250" s="209"/>
      <c r="DJ250" s="209"/>
    </row>
    <row r="251" spans="1:114" s="7" customFormat="1" x14ac:dyDescent="0.2">
      <c r="A251" s="283" t="str">
        <f>+Assumptions!A369</f>
        <v>Expensed monthly website improvements (development)</v>
      </c>
      <c r="B251" s="119"/>
      <c r="C251" s="310"/>
      <c r="D251" s="119"/>
      <c r="E251" s="119"/>
      <c r="F251" s="568"/>
      <c r="G251" s="568"/>
      <c r="H251" s="568"/>
      <c r="I251" s="568"/>
      <c r="J251" s="568"/>
      <c r="K251" s="568"/>
      <c r="L251" s="568">
        <f>+Assumptions!$B369</f>
        <v>400</v>
      </c>
      <c r="M251" s="568">
        <f>+Assumptions!$B369</f>
        <v>400</v>
      </c>
      <c r="N251" s="568">
        <f>+Assumptions!$B369</f>
        <v>400</v>
      </c>
      <c r="O251" s="568">
        <f>+Assumptions!$B369</f>
        <v>400</v>
      </c>
      <c r="P251" s="568">
        <f>+Assumptions!$B369</f>
        <v>400</v>
      </c>
      <c r="Q251" s="568">
        <f>+Assumptions!$B369</f>
        <v>400</v>
      </c>
      <c r="R251" s="568">
        <f>+Assumptions!$C369</f>
        <v>740</v>
      </c>
      <c r="S251" s="568">
        <f>+Assumptions!$C369</f>
        <v>740</v>
      </c>
      <c r="T251" s="568">
        <f>+Assumptions!$C369</f>
        <v>740</v>
      </c>
      <c r="U251" s="568">
        <f>+Assumptions!$C369</f>
        <v>740</v>
      </c>
      <c r="V251" s="568">
        <f>+Assumptions!$C369</f>
        <v>740</v>
      </c>
      <c r="W251" s="568">
        <f>+Assumptions!$C369</f>
        <v>740</v>
      </c>
      <c r="X251" s="568">
        <f>+Assumptions!$C369</f>
        <v>740</v>
      </c>
      <c r="Y251" s="568">
        <f>+Assumptions!$C369</f>
        <v>740</v>
      </c>
      <c r="Z251" s="568">
        <f>+Assumptions!$C369</f>
        <v>740</v>
      </c>
      <c r="AA251" s="568">
        <f>+Assumptions!$C369</f>
        <v>740</v>
      </c>
      <c r="AB251" s="568">
        <f>+Assumptions!$C369</f>
        <v>740</v>
      </c>
      <c r="AC251" s="568">
        <f>+Assumptions!$C369</f>
        <v>740</v>
      </c>
      <c r="AD251" s="568">
        <f>+Assumptions!$D369</f>
        <v>1000</v>
      </c>
      <c r="AE251" s="568">
        <f>+Assumptions!$D369</f>
        <v>1000</v>
      </c>
      <c r="AF251" s="568">
        <f>+Assumptions!$D369</f>
        <v>1000</v>
      </c>
      <c r="AG251" s="568">
        <f>+Assumptions!$D369</f>
        <v>1000</v>
      </c>
      <c r="AH251" s="568">
        <f>+Assumptions!$D369</f>
        <v>1000</v>
      </c>
      <c r="AI251" s="568">
        <f>+Assumptions!$D369</f>
        <v>1000</v>
      </c>
      <c r="AJ251" s="568">
        <f>+Assumptions!$D369</f>
        <v>1000</v>
      </c>
      <c r="AK251" s="568">
        <f>+Assumptions!$D369</f>
        <v>1000</v>
      </c>
      <c r="AL251" s="568">
        <f>+Assumptions!$D369</f>
        <v>1000</v>
      </c>
      <c r="AM251" s="568">
        <f>+Assumptions!$D369</f>
        <v>1000</v>
      </c>
      <c r="AN251" s="568">
        <f>+Assumptions!$D369</f>
        <v>1000</v>
      </c>
      <c r="AO251" s="568">
        <f>+Assumptions!$D369</f>
        <v>1000</v>
      </c>
      <c r="AP251" s="568">
        <f>+Assumptions!$E369</f>
        <v>1750</v>
      </c>
      <c r="AQ251" s="568">
        <f>+Assumptions!$E369</f>
        <v>1750</v>
      </c>
      <c r="AR251" s="568">
        <f>+Assumptions!$E369</f>
        <v>1750</v>
      </c>
      <c r="AS251" s="568">
        <f>+Assumptions!$E369</f>
        <v>1750</v>
      </c>
      <c r="AT251" s="568">
        <f>+Assumptions!$E369</f>
        <v>1750</v>
      </c>
      <c r="AU251" s="568">
        <f>+Assumptions!$E369</f>
        <v>1750</v>
      </c>
      <c r="AV251" s="568">
        <f>+Assumptions!$E369</f>
        <v>1750</v>
      </c>
      <c r="AW251" s="568">
        <f>+Assumptions!$E369</f>
        <v>1750</v>
      </c>
      <c r="AX251" s="568">
        <f>+Assumptions!$E369</f>
        <v>1750</v>
      </c>
      <c r="AY251" s="568">
        <f>+Assumptions!$E369</f>
        <v>1750</v>
      </c>
      <c r="AZ251" s="568">
        <f>+Assumptions!$E369</f>
        <v>1750</v>
      </c>
      <c r="BA251" s="568">
        <f>+Assumptions!$E369</f>
        <v>1750</v>
      </c>
      <c r="BB251" s="568">
        <f>+Assumptions!$F369</f>
        <v>2500</v>
      </c>
      <c r="BC251" s="568">
        <f>+Assumptions!$F369</f>
        <v>2500</v>
      </c>
      <c r="BD251" s="568">
        <f>+Assumptions!$F369</f>
        <v>2500</v>
      </c>
      <c r="BE251" s="568">
        <f>+Assumptions!$F369</f>
        <v>2500</v>
      </c>
      <c r="BF251" s="568">
        <f>+Assumptions!$F369</f>
        <v>2500</v>
      </c>
      <c r="BG251" s="568">
        <f>+Assumptions!$F369</f>
        <v>2500</v>
      </c>
      <c r="BH251" s="568">
        <f>+Assumptions!$F369</f>
        <v>2500</v>
      </c>
      <c r="BI251" s="568">
        <f>+Assumptions!$F369</f>
        <v>2500</v>
      </c>
      <c r="BJ251" s="568">
        <f>+Assumptions!$F369</f>
        <v>2500</v>
      </c>
      <c r="BK251" s="568">
        <f>+Assumptions!$F369</f>
        <v>2500</v>
      </c>
      <c r="BL251" s="568">
        <f>+Assumptions!$F369</f>
        <v>2500</v>
      </c>
      <c r="BM251" s="568">
        <f>+Assumptions!$F369</f>
        <v>2500</v>
      </c>
      <c r="BN251" s="185"/>
      <c r="BO251" s="564">
        <f t="shared" si="1173"/>
        <v>0</v>
      </c>
      <c r="BP251" s="564">
        <f t="shared" si="1174"/>
        <v>0</v>
      </c>
      <c r="BQ251" s="564">
        <f t="shared" si="1175"/>
        <v>1200</v>
      </c>
      <c r="BR251" s="564">
        <f t="shared" si="1176"/>
        <v>1200</v>
      </c>
      <c r="BS251" s="564">
        <f t="shared" si="1177"/>
        <v>2220</v>
      </c>
      <c r="BT251" s="564">
        <f t="shared" si="1178"/>
        <v>2220</v>
      </c>
      <c r="BU251" s="564">
        <f t="shared" si="1179"/>
        <v>2220</v>
      </c>
      <c r="BV251" s="564">
        <f t="shared" si="1180"/>
        <v>2220</v>
      </c>
      <c r="BW251" s="564">
        <f t="shared" si="1181"/>
        <v>3000</v>
      </c>
      <c r="BX251" s="564">
        <f t="shared" si="1182"/>
        <v>3000</v>
      </c>
      <c r="BY251" s="564">
        <f t="shared" si="1183"/>
        <v>3000</v>
      </c>
      <c r="BZ251" s="564">
        <f t="shared" si="1184"/>
        <v>3000</v>
      </c>
      <c r="CA251" s="564">
        <f t="shared" si="1185"/>
        <v>5250</v>
      </c>
      <c r="CB251" s="564">
        <f t="shared" si="1186"/>
        <v>5250</v>
      </c>
      <c r="CC251" s="564">
        <f t="shared" si="1187"/>
        <v>5250</v>
      </c>
      <c r="CD251" s="564">
        <f t="shared" si="1188"/>
        <v>5250</v>
      </c>
      <c r="CE251" s="564">
        <f t="shared" si="1189"/>
        <v>7500</v>
      </c>
      <c r="CF251" s="564">
        <f t="shared" si="1190"/>
        <v>7500</v>
      </c>
      <c r="CG251" s="564">
        <f t="shared" si="1191"/>
        <v>7500</v>
      </c>
      <c r="CH251" s="564">
        <f t="shared" si="1192"/>
        <v>7500</v>
      </c>
      <c r="CI251" s="185"/>
      <c r="CJ251" s="124">
        <f t="shared" si="1193"/>
        <v>2400</v>
      </c>
      <c r="CK251" s="124">
        <f t="shared" si="1194"/>
        <v>8880</v>
      </c>
      <c r="CL251" s="124">
        <f t="shared" si="1195"/>
        <v>12000</v>
      </c>
      <c r="CM251" s="124">
        <f t="shared" si="1196"/>
        <v>21000</v>
      </c>
      <c r="CN251" s="124">
        <f t="shared" si="1197"/>
        <v>30000</v>
      </c>
      <c r="CO251" s="177"/>
      <c r="CP251" s="124"/>
      <c r="CQ251" s="119"/>
      <c r="CR251" s="186"/>
      <c r="CS251" s="186"/>
      <c r="CT251" s="186"/>
      <c r="CU251" s="186"/>
      <c r="CV251" s="186"/>
      <c r="CW251" s="119"/>
      <c r="CX251" s="124"/>
      <c r="CY251" s="124"/>
      <c r="CZ251" s="124"/>
      <c r="DA251" s="124"/>
      <c r="DB251" s="209"/>
      <c r="DC251" s="124"/>
      <c r="DD251" s="124"/>
      <c r="DE251" s="124"/>
      <c r="DF251" s="124"/>
      <c r="DG251" s="209"/>
      <c r="DH251" s="209"/>
      <c r="DI251" s="209"/>
      <c r="DJ251" s="209"/>
    </row>
    <row r="252" spans="1:114" s="7" customFormat="1" ht="14.25" x14ac:dyDescent="0.35">
      <c r="A252" s="283" t="s">
        <v>343</v>
      </c>
      <c r="B252" s="119" t="s">
        <v>370</v>
      </c>
      <c r="C252" s="119"/>
      <c r="D252" s="119"/>
      <c r="E252" s="119"/>
      <c r="F252" s="569">
        <f ca="1">F633</f>
        <v>0</v>
      </c>
      <c r="G252" s="569">
        <f t="shared" ref="G252:BM252" ca="1" si="1198">G633</f>
        <v>0</v>
      </c>
      <c r="H252" s="569">
        <f t="shared" ca="1" si="1198"/>
        <v>0</v>
      </c>
      <c r="I252" s="569">
        <f t="shared" ca="1" si="1198"/>
        <v>0</v>
      </c>
      <c r="J252" s="569">
        <f t="shared" ca="1" si="1198"/>
        <v>20</v>
      </c>
      <c r="K252" s="569">
        <f t="shared" ca="1" si="1198"/>
        <v>20</v>
      </c>
      <c r="L252" s="569">
        <f t="shared" ca="1" si="1198"/>
        <v>20</v>
      </c>
      <c r="M252" s="569">
        <f t="shared" ca="1" si="1198"/>
        <v>20</v>
      </c>
      <c r="N252" s="569">
        <f t="shared" ca="1" si="1198"/>
        <v>20</v>
      </c>
      <c r="O252" s="569">
        <f t="shared" ca="1" si="1198"/>
        <v>20</v>
      </c>
      <c r="P252" s="569">
        <f t="shared" ca="1" si="1198"/>
        <v>20</v>
      </c>
      <c r="Q252" s="569">
        <f t="shared" ca="1" si="1198"/>
        <v>20</v>
      </c>
      <c r="R252" s="569">
        <f t="shared" ca="1" si="1198"/>
        <v>20</v>
      </c>
      <c r="S252" s="569">
        <f t="shared" ca="1" si="1198"/>
        <v>20</v>
      </c>
      <c r="T252" s="569">
        <f t="shared" ca="1" si="1198"/>
        <v>20</v>
      </c>
      <c r="U252" s="569">
        <f t="shared" ca="1" si="1198"/>
        <v>20</v>
      </c>
      <c r="V252" s="569">
        <f t="shared" ca="1" si="1198"/>
        <v>20</v>
      </c>
      <c r="W252" s="569">
        <f t="shared" ca="1" si="1198"/>
        <v>40</v>
      </c>
      <c r="X252" s="569">
        <f t="shared" ca="1" si="1198"/>
        <v>40</v>
      </c>
      <c r="Y252" s="569">
        <f t="shared" ca="1" si="1198"/>
        <v>40</v>
      </c>
      <c r="Z252" s="569">
        <f t="shared" ca="1" si="1198"/>
        <v>40</v>
      </c>
      <c r="AA252" s="569">
        <f t="shared" ca="1" si="1198"/>
        <v>40</v>
      </c>
      <c r="AB252" s="569">
        <f t="shared" ca="1" si="1198"/>
        <v>40</v>
      </c>
      <c r="AC252" s="569">
        <f t="shared" ca="1" si="1198"/>
        <v>40</v>
      </c>
      <c r="AD252" s="569">
        <f t="shared" ca="1" si="1198"/>
        <v>40</v>
      </c>
      <c r="AE252" s="569">
        <f t="shared" ca="1" si="1198"/>
        <v>40</v>
      </c>
      <c r="AF252" s="569">
        <f t="shared" ca="1" si="1198"/>
        <v>40</v>
      </c>
      <c r="AG252" s="569">
        <f t="shared" ca="1" si="1198"/>
        <v>40</v>
      </c>
      <c r="AH252" s="569">
        <f t="shared" ca="1" si="1198"/>
        <v>40</v>
      </c>
      <c r="AI252" s="569">
        <f t="shared" ca="1" si="1198"/>
        <v>80</v>
      </c>
      <c r="AJ252" s="569">
        <f t="shared" ca="1" si="1198"/>
        <v>80</v>
      </c>
      <c r="AK252" s="569">
        <f t="shared" ca="1" si="1198"/>
        <v>80</v>
      </c>
      <c r="AL252" s="569">
        <f t="shared" ca="1" si="1198"/>
        <v>80</v>
      </c>
      <c r="AM252" s="569">
        <f t="shared" ca="1" si="1198"/>
        <v>80</v>
      </c>
      <c r="AN252" s="569">
        <f t="shared" ca="1" si="1198"/>
        <v>80</v>
      </c>
      <c r="AO252" s="569">
        <f t="shared" ca="1" si="1198"/>
        <v>80</v>
      </c>
      <c r="AP252" s="569">
        <f t="shared" ca="1" si="1198"/>
        <v>140.00000000000003</v>
      </c>
      <c r="AQ252" s="569">
        <f t="shared" ca="1" si="1198"/>
        <v>140.00000000000003</v>
      </c>
      <c r="AR252" s="569">
        <f t="shared" ca="1" si="1198"/>
        <v>140.00000000000003</v>
      </c>
      <c r="AS252" s="569">
        <f t="shared" ca="1" si="1198"/>
        <v>140.00000000000003</v>
      </c>
      <c r="AT252" s="569">
        <f t="shared" ca="1" si="1198"/>
        <v>140.00000000000003</v>
      </c>
      <c r="AU252" s="569">
        <f t="shared" ca="1" si="1198"/>
        <v>160</v>
      </c>
      <c r="AV252" s="569">
        <f t="shared" ca="1" si="1198"/>
        <v>160</v>
      </c>
      <c r="AW252" s="569">
        <f t="shared" ca="1" si="1198"/>
        <v>160</v>
      </c>
      <c r="AX252" s="569">
        <f t="shared" ca="1" si="1198"/>
        <v>160</v>
      </c>
      <c r="AY252" s="569">
        <f t="shared" ca="1" si="1198"/>
        <v>160</v>
      </c>
      <c r="AZ252" s="569">
        <f t="shared" ca="1" si="1198"/>
        <v>160</v>
      </c>
      <c r="BA252" s="569">
        <f t="shared" ca="1" si="1198"/>
        <v>160</v>
      </c>
      <c r="BB252" s="569">
        <f t="shared" ca="1" si="1198"/>
        <v>160</v>
      </c>
      <c r="BC252" s="569">
        <f t="shared" ca="1" si="1198"/>
        <v>160</v>
      </c>
      <c r="BD252" s="569">
        <f t="shared" ca="1" si="1198"/>
        <v>160</v>
      </c>
      <c r="BE252" s="569">
        <f t="shared" ca="1" si="1198"/>
        <v>160</v>
      </c>
      <c r="BF252" s="569">
        <f t="shared" ca="1" si="1198"/>
        <v>160</v>
      </c>
      <c r="BG252" s="569">
        <f t="shared" ca="1" si="1198"/>
        <v>160</v>
      </c>
      <c r="BH252" s="569">
        <f t="shared" ca="1" si="1198"/>
        <v>160</v>
      </c>
      <c r="BI252" s="569">
        <f t="shared" ca="1" si="1198"/>
        <v>160</v>
      </c>
      <c r="BJ252" s="569">
        <f t="shared" ca="1" si="1198"/>
        <v>160</v>
      </c>
      <c r="BK252" s="569">
        <f t="shared" ca="1" si="1198"/>
        <v>160</v>
      </c>
      <c r="BL252" s="569">
        <f t="shared" ca="1" si="1198"/>
        <v>160</v>
      </c>
      <c r="BM252" s="569">
        <f t="shared" ca="1" si="1198"/>
        <v>160</v>
      </c>
      <c r="BN252" s="185"/>
      <c r="BO252" s="563">
        <f t="shared" ca="1" si="1134"/>
        <v>0</v>
      </c>
      <c r="BP252" s="563">
        <f t="shared" ca="1" si="1135"/>
        <v>40</v>
      </c>
      <c r="BQ252" s="563">
        <f t="shared" ca="1" si="1136"/>
        <v>60</v>
      </c>
      <c r="BR252" s="563">
        <f t="shared" ca="1" si="1137"/>
        <v>60</v>
      </c>
      <c r="BS252" s="563">
        <f t="shared" ca="1" si="1138"/>
        <v>60</v>
      </c>
      <c r="BT252" s="563">
        <f t="shared" ca="1" si="1139"/>
        <v>80</v>
      </c>
      <c r="BU252" s="563">
        <f t="shared" ca="1" si="1140"/>
        <v>120</v>
      </c>
      <c r="BV252" s="563">
        <f t="shared" ca="1" si="1141"/>
        <v>120</v>
      </c>
      <c r="BW252" s="563">
        <f t="shared" ca="1" si="1142"/>
        <v>120</v>
      </c>
      <c r="BX252" s="563">
        <f t="shared" ca="1" si="1143"/>
        <v>160</v>
      </c>
      <c r="BY252" s="563">
        <f t="shared" ca="1" si="1144"/>
        <v>240</v>
      </c>
      <c r="BZ252" s="563">
        <f t="shared" ca="1" si="1145"/>
        <v>240</v>
      </c>
      <c r="CA252" s="563">
        <f t="shared" ca="1" si="1146"/>
        <v>420.00000000000011</v>
      </c>
      <c r="CB252" s="563">
        <f t="shared" ca="1" si="1147"/>
        <v>440.00000000000006</v>
      </c>
      <c r="CC252" s="563">
        <f t="shared" ca="1" si="1148"/>
        <v>480</v>
      </c>
      <c r="CD252" s="563">
        <f t="shared" ca="1" si="1149"/>
        <v>480</v>
      </c>
      <c r="CE252" s="563">
        <f t="shared" ca="1" si="1150"/>
        <v>480</v>
      </c>
      <c r="CF252" s="563">
        <f t="shared" ca="1" si="1151"/>
        <v>480</v>
      </c>
      <c r="CG252" s="563">
        <f t="shared" ca="1" si="1152"/>
        <v>480</v>
      </c>
      <c r="CH252" s="563">
        <f t="shared" ca="1" si="1153"/>
        <v>480</v>
      </c>
      <c r="CI252" s="185"/>
      <c r="CJ252" s="172">
        <f t="shared" ca="1" si="1154"/>
        <v>160</v>
      </c>
      <c r="CK252" s="172">
        <f t="shared" ca="1" si="1155"/>
        <v>380</v>
      </c>
      <c r="CL252" s="172">
        <f t="shared" ca="1" si="1156"/>
        <v>760</v>
      </c>
      <c r="CM252" s="172">
        <f t="shared" ca="1" si="1157"/>
        <v>1820.0000000000002</v>
      </c>
      <c r="CN252" s="172">
        <f t="shared" ca="1" si="1158"/>
        <v>1920</v>
      </c>
      <c r="CO252" s="177"/>
      <c r="CP252" s="124"/>
      <c r="CQ252" s="119"/>
      <c r="CR252" s="186">
        <f t="shared" ca="1" si="1159"/>
        <v>5040</v>
      </c>
      <c r="CS252" s="186">
        <f t="shared" ca="1" si="1160"/>
        <v>5040</v>
      </c>
      <c r="CT252" s="186">
        <f t="shared" ca="1" si="1161"/>
        <v>5040</v>
      </c>
      <c r="CU252" s="186">
        <f t="shared" ca="1" si="1162"/>
        <v>0</v>
      </c>
      <c r="CV252" s="186">
        <f t="shared" ca="1" si="1163"/>
        <v>0</v>
      </c>
      <c r="CW252" s="119"/>
      <c r="CX252" s="172">
        <f t="shared" ca="1" si="992"/>
        <v>0</v>
      </c>
      <c r="CY252" s="172">
        <f t="shared" ca="1" si="993"/>
        <v>40</v>
      </c>
      <c r="CZ252" s="172">
        <f t="shared" ca="1" si="994"/>
        <v>60</v>
      </c>
      <c r="DA252" s="172">
        <f t="shared" ca="1" si="995"/>
        <v>60</v>
      </c>
      <c r="DB252" s="338">
        <f t="shared" ca="1" si="996"/>
        <v>160</v>
      </c>
      <c r="DC252" s="172">
        <f t="shared" ca="1" si="997"/>
        <v>60</v>
      </c>
      <c r="DD252" s="172">
        <f t="shared" ca="1" si="998"/>
        <v>80</v>
      </c>
      <c r="DE252" s="172">
        <f t="shared" ca="1" si="999"/>
        <v>120</v>
      </c>
      <c r="DF252" s="172">
        <f t="shared" ca="1" si="1000"/>
        <v>120</v>
      </c>
      <c r="DG252" s="338">
        <f t="shared" ca="1" si="1001"/>
        <v>380</v>
      </c>
      <c r="DH252" s="338">
        <f t="shared" ca="1" si="1002"/>
        <v>760</v>
      </c>
      <c r="DI252" s="338">
        <f t="shared" ca="1" si="1003"/>
        <v>1820.0000000000002</v>
      </c>
      <c r="DJ252" s="338">
        <f t="shared" ca="1" si="1004"/>
        <v>1920</v>
      </c>
    </row>
    <row r="253" spans="1:114" s="7" customFormat="1" ht="14.25" x14ac:dyDescent="0.35">
      <c r="A253" s="289" t="str">
        <f>"Total "&amp;Salaries!A296&amp;"............................................................................................................................................…"</f>
        <v>Total Engineering and Technology............................................................................................................................................…</v>
      </c>
      <c r="B253" s="301" t="s">
        <v>370</v>
      </c>
      <c r="C253" s="119"/>
      <c r="D253" s="119"/>
      <c r="E253" s="119"/>
      <c r="F253" s="569">
        <f t="shared" ref="F253:AK253" ca="1" si="1199">SUM(F242:F252)</f>
        <v>0</v>
      </c>
      <c r="G253" s="569">
        <f t="shared" ca="1" si="1199"/>
        <v>0</v>
      </c>
      <c r="H253" s="569">
        <f t="shared" ca="1" si="1199"/>
        <v>0</v>
      </c>
      <c r="I253" s="569">
        <f t="shared" ca="1" si="1199"/>
        <v>0</v>
      </c>
      <c r="J253" s="569">
        <f t="shared" ca="1" si="1199"/>
        <v>3537.622705009333</v>
      </c>
      <c r="K253" s="569">
        <f t="shared" ca="1" si="1199"/>
        <v>3320.5500138401112</v>
      </c>
      <c r="L253" s="569">
        <f t="shared" ca="1" si="1199"/>
        <v>4435.4482993867096</v>
      </c>
      <c r="M253" s="569">
        <f t="shared" ca="1" si="1199"/>
        <v>4460.4638441887219</v>
      </c>
      <c r="N253" s="569">
        <f t="shared" ca="1" si="1199"/>
        <v>4489.8771111918377</v>
      </c>
      <c r="O253" s="569">
        <f t="shared" ca="1" si="1199"/>
        <v>4519.8291816572228</v>
      </c>
      <c r="P253" s="569">
        <f t="shared" ca="1" si="1199"/>
        <v>4557.2134026424737</v>
      </c>
      <c r="Q253" s="569">
        <f t="shared" ca="1" si="1199"/>
        <v>4604.2594193035484</v>
      </c>
      <c r="R253" s="569">
        <f t="shared" ca="1" si="1199"/>
        <v>5509.0667959132661</v>
      </c>
      <c r="S253" s="569">
        <f t="shared" ca="1" si="1199"/>
        <v>5288.3652901128225</v>
      </c>
      <c r="T253" s="569">
        <f t="shared" ca="1" si="1199"/>
        <v>5083.8814529508554</v>
      </c>
      <c r="U253" s="569">
        <f t="shared" ca="1" si="1199"/>
        <v>5122.6176519698447</v>
      </c>
      <c r="V253" s="569">
        <f t="shared" ca="1" si="1199"/>
        <v>5164.3006581806867</v>
      </c>
      <c r="W253" s="569">
        <f t="shared" ca="1" si="1199"/>
        <v>8778.6004590214379</v>
      </c>
      <c r="X253" s="569">
        <f t="shared" ca="1" si="1199"/>
        <v>9092.40791082754</v>
      </c>
      <c r="Y253" s="569">
        <f t="shared" ca="1" si="1199"/>
        <v>9179.0371321096627</v>
      </c>
      <c r="Z253" s="569">
        <f t="shared" ca="1" si="1199"/>
        <v>9272.3045048494187</v>
      </c>
      <c r="AA253" s="569">
        <f t="shared" ca="1" si="1199"/>
        <v>9372.7321102456335</v>
      </c>
      <c r="AB253" s="569">
        <f t="shared" ca="1" si="1199"/>
        <v>9431.694316240726</v>
      </c>
      <c r="AC253" s="569">
        <f t="shared" ca="1" si="1199"/>
        <v>9548.1813116987305</v>
      </c>
      <c r="AD253" s="569">
        <f t="shared" ca="1" si="1199"/>
        <v>10251.252846962121</v>
      </c>
      <c r="AE253" s="569">
        <f t="shared" ca="1" si="1199"/>
        <v>9696.7141853978483</v>
      </c>
      <c r="AF253" s="569">
        <f t="shared" ca="1" si="1199"/>
        <v>11082.880348168726</v>
      </c>
      <c r="AG253" s="569">
        <f t="shared" ca="1" si="1199"/>
        <v>9481.6503217729278</v>
      </c>
      <c r="AH253" s="569">
        <f t="shared" ca="1" si="1199"/>
        <v>9522.9438072121156</v>
      </c>
      <c r="AI253" s="569">
        <f t="shared" ca="1" si="1199"/>
        <v>18600.501061728915</v>
      </c>
      <c r="AJ253" s="569">
        <f t="shared" ca="1" si="1199"/>
        <v>16844.699230678623</v>
      </c>
      <c r="AK253" s="569">
        <f t="shared" ca="1" si="1199"/>
        <v>16927.638859775951</v>
      </c>
      <c r="AL253" s="569">
        <f t="shared" ref="AL253:BM253" ca="1" si="1200">SUM(AL242:AL252)</f>
        <v>20130.201196997648</v>
      </c>
      <c r="AM253" s="569">
        <f t="shared" ca="1" si="1200"/>
        <v>17105.245070594174</v>
      </c>
      <c r="AN253" s="569">
        <f t="shared" ca="1" si="1200"/>
        <v>17115.263257567149</v>
      </c>
      <c r="AO253" s="569">
        <f t="shared" ca="1" si="1200"/>
        <v>20330.758653897421</v>
      </c>
      <c r="AP253" s="569">
        <f t="shared" ca="1" si="1200"/>
        <v>32510.854337799057</v>
      </c>
      <c r="AQ253" s="569">
        <f t="shared" ca="1" si="1200"/>
        <v>32126.038251130711</v>
      </c>
      <c r="AR253" s="569">
        <f t="shared" ca="1" si="1200"/>
        <v>40107.956477508793</v>
      </c>
      <c r="AS253" s="569">
        <f t="shared" ca="1" si="1200"/>
        <v>31323.510572150713</v>
      </c>
      <c r="AT253" s="569">
        <f t="shared" ca="1" si="1200"/>
        <v>31434.156383134123</v>
      </c>
      <c r="AU253" s="569">
        <f t="shared" ca="1" si="1200"/>
        <v>44323.229244626258</v>
      </c>
      <c r="AV253" s="569">
        <f t="shared" ca="1" si="1200"/>
        <v>35751.082406699505</v>
      </c>
      <c r="AW253" s="569">
        <f t="shared" ca="1" si="1200"/>
        <v>35870.458701846816</v>
      </c>
      <c r="AX253" s="569">
        <f t="shared" ca="1" si="1200"/>
        <v>46109.202414981475</v>
      </c>
      <c r="AY253" s="569">
        <f t="shared" ca="1" si="1200"/>
        <v>36147.759390376275</v>
      </c>
      <c r="AZ253" s="569">
        <f t="shared" ca="1" si="1200"/>
        <v>36054.910375668318</v>
      </c>
      <c r="BA253" s="569">
        <f t="shared" ca="1" si="1200"/>
        <v>46274.369569726608</v>
      </c>
      <c r="BB253" s="569">
        <f t="shared" ca="1" si="1200"/>
        <v>39529.527367224007</v>
      </c>
      <c r="BC253" s="569">
        <f t="shared" ca="1" si="1200"/>
        <v>39360.997637661487</v>
      </c>
      <c r="BD253" s="569">
        <f t="shared" ca="1" si="1200"/>
        <v>49305.497320997718</v>
      </c>
      <c r="BE253" s="569">
        <f t="shared" ca="1" si="1200"/>
        <v>38828.556444262802</v>
      </c>
      <c r="BF253" s="569">
        <f t="shared" ca="1" si="1200"/>
        <v>38975.568728198115</v>
      </c>
      <c r="BG253" s="569">
        <f t="shared" ca="1" si="1200"/>
        <v>49746.623288613686</v>
      </c>
      <c r="BH253" s="569">
        <f t="shared" ca="1" si="1200"/>
        <v>40444.575298596486</v>
      </c>
      <c r="BI253" s="569">
        <f t="shared" ca="1" si="1200"/>
        <v>40602.049729280872</v>
      </c>
      <c r="BJ253" s="569">
        <f t="shared" ca="1" si="1200"/>
        <v>51383.849528423889</v>
      </c>
      <c r="BK253" s="569">
        <f t="shared" ca="1" si="1200"/>
        <v>40928.13217179467</v>
      </c>
      <c r="BL253" s="569">
        <f t="shared" ca="1" si="1200"/>
        <v>40748.872234507086</v>
      </c>
      <c r="BM253" s="569">
        <f t="shared" ca="1" si="1200"/>
        <v>51542.316635661999</v>
      </c>
      <c r="BN253" s="185"/>
      <c r="BO253" s="563">
        <f t="shared" ref="BO253:CH253" ca="1" si="1201">SUM(BO242:BO252)</f>
        <v>0</v>
      </c>
      <c r="BP253" s="563">
        <f t="shared" ca="1" si="1201"/>
        <v>6858.1727188494442</v>
      </c>
      <c r="BQ253" s="563">
        <f t="shared" ca="1" si="1201"/>
        <v>13385.789254767269</v>
      </c>
      <c r="BR253" s="563">
        <f t="shared" ca="1" si="1201"/>
        <v>13681.302003603245</v>
      </c>
      <c r="BS253" s="563">
        <f t="shared" ca="1" si="1201"/>
        <v>15881.313538976945</v>
      </c>
      <c r="BT253" s="563">
        <f t="shared" ca="1" si="1201"/>
        <v>19065.518769171969</v>
      </c>
      <c r="BU253" s="563">
        <f t="shared" ca="1" si="1201"/>
        <v>27543.749547786621</v>
      </c>
      <c r="BV253" s="563">
        <f t="shared" ca="1" si="1201"/>
        <v>28352.607738185092</v>
      </c>
      <c r="BW253" s="563">
        <f t="shared" ca="1" si="1201"/>
        <v>31030.847380528692</v>
      </c>
      <c r="BX253" s="563">
        <f t="shared" ca="1" si="1201"/>
        <v>37605.095190713961</v>
      </c>
      <c r="BY253" s="563">
        <f t="shared" ca="1" si="1201"/>
        <v>53902.539287452222</v>
      </c>
      <c r="BZ253" s="563">
        <f t="shared" ca="1" si="1201"/>
        <v>54551.266982058747</v>
      </c>
      <c r="CA253" s="563">
        <f t="shared" ca="1" si="1201"/>
        <v>104744.84906643856</v>
      </c>
      <c r="CB253" s="563">
        <f t="shared" ca="1" si="1201"/>
        <v>107080.89619991111</v>
      </c>
      <c r="CC253" s="563">
        <f t="shared" ca="1" si="1201"/>
        <v>117730.74352352781</v>
      </c>
      <c r="CD253" s="563">
        <f t="shared" ca="1" si="1201"/>
        <v>118477.03933577122</v>
      </c>
      <c r="CE253" s="563">
        <f t="shared" ca="1" si="1201"/>
        <v>128196.02232588321</v>
      </c>
      <c r="CF253" s="563">
        <f t="shared" ca="1" si="1201"/>
        <v>127550.7484610746</v>
      </c>
      <c r="CG253" s="563">
        <f t="shared" ca="1" si="1201"/>
        <v>132430.47455630125</v>
      </c>
      <c r="CH253" s="563">
        <f t="shared" ca="1" si="1201"/>
        <v>133219.32104196376</v>
      </c>
      <c r="CI253" s="185"/>
      <c r="CJ253" s="172">
        <f ca="1">SUM(CJ242:CJ252)</f>
        <v>33925.263977219962</v>
      </c>
      <c r="CK253" s="172">
        <f ca="1">SUM(CK242:CK252)</f>
        <v>90843.189594120631</v>
      </c>
      <c r="CL253" s="172">
        <f ca="1">SUM(CL242:CL252)</f>
        <v>177089.74884075363</v>
      </c>
      <c r="CM253" s="172">
        <f ca="1">SUM(CM242:CM252)</f>
        <v>448033.52812564868</v>
      </c>
      <c r="CN253" s="172">
        <f ca="1">SUM(CN242:CN252)</f>
        <v>521396.56638522283</v>
      </c>
      <c r="CO253" s="177"/>
      <c r="CP253" s="124"/>
      <c r="CQ253" s="119"/>
      <c r="CR253" s="186">
        <f ca="1">SUM(F253:BM253)</f>
        <v>1271288.2969229657</v>
      </c>
      <c r="CS253" s="186">
        <f ca="1">SUM(BO253:CH253)</f>
        <v>1271288.2969229657</v>
      </c>
      <c r="CT253" s="186">
        <f ca="1">SUM(CJ253:CN253)</f>
        <v>1271288.2969229657</v>
      </c>
      <c r="CU253" s="186">
        <f t="shared" ca="1" si="1162"/>
        <v>0</v>
      </c>
      <c r="CV253" s="186">
        <f t="shared" ca="1" si="1163"/>
        <v>0</v>
      </c>
      <c r="CW253" s="119"/>
      <c r="CX253" s="172">
        <f t="shared" ca="1" si="992"/>
        <v>0</v>
      </c>
      <c r="CY253" s="172">
        <f t="shared" ca="1" si="993"/>
        <v>6858.1727188494442</v>
      </c>
      <c r="CZ253" s="172">
        <f t="shared" ca="1" si="994"/>
        <v>13385.789254767269</v>
      </c>
      <c r="DA253" s="172">
        <f t="shared" ca="1" si="995"/>
        <v>13681.302003603245</v>
      </c>
      <c r="DB253" s="338">
        <f t="shared" ca="1" si="996"/>
        <v>33925.263977219962</v>
      </c>
      <c r="DC253" s="172">
        <f t="shared" ca="1" si="997"/>
        <v>15881.313538976945</v>
      </c>
      <c r="DD253" s="172">
        <f t="shared" ca="1" si="998"/>
        <v>19065.518769171969</v>
      </c>
      <c r="DE253" s="172">
        <f t="shared" ca="1" si="999"/>
        <v>27543.749547786621</v>
      </c>
      <c r="DF253" s="172">
        <f t="shared" ca="1" si="1000"/>
        <v>28352.607738185092</v>
      </c>
      <c r="DG253" s="338">
        <f t="shared" ca="1" si="1001"/>
        <v>90843.189594120631</v>
      </c>
      <c r="DH253" s="338">
        <f t="shared" ca="1" si="1002"/>
        <v>177089.74884075363</v>
      </c>
      <c r="DI253" s="338">
        <f t="shared" ca="1" si="1003"/>
        <v>448033.52812564868</v>
      </c>
      <c r="DJ253" s="338">
        <f t="shared" ca="1" si="1004"/>
        <v>521396.56638522283</v>
      </c>
    </row>
    <row r="254" spans="1:114" s="7" customFormat="1" x14ac:dyDescent="0.2">
      <c r="A254" s="323" t="s">
        <v>442</v>
      </c>
      <c r="B254" s="191" t="s">
        <v>370</v>
      </c>
      <c r="C254" s="191"/>
      <c r="D254" s="191"/>
      <c r="E254" s="191"/>
      <c r="F254" s="570">
        <f t="shared" ref="F254:AK254" si="1202">F477</f>
        <v>0</v>
      </c>
      <c r="G254" s="570">
        <f t="shared" si="1202"/>
        <v>0</v>
      </c>
      <c r="H254" s="570">
        <f t="shared" si="1202"/>
        <v>0</v>
      </c>
      <c r="I254" s="570">
        <f t="shared" si="1202"/>
        <v>0</v>
      </c>
      <c r="J254" s="570">
        <f t="shared" si="1202"/>
        <v>1</v>
      </c>
      <c r="K254" s="570">
        <f t="shared" si="1202"/>
        <v>1</v>
      </c>
      <c r="L254" s="570">
        <f t="shared" si="1202"/>
        <v>1</v>
      </c>
      <c r="M254" s="570">
        <f t="shared" si="1202"/>
        <v>1</v>
      </c>
      <c r="N254" s="570">
        <f t="shared" si="1202"/>
        <v>1</v>
      </c>
      <c r="O254" s="570">
        <f t="shared" si="1202"/>
        <v>1</v>
      </c>
      <c r="P254" s="570">
        <f t="shared" si="1202"/>
        <v>1</v>
      </c>
      <c r="Q254" s="570">
        <f t="shared" si="1202"/>
        <v>1</v>
      </c>
      <c r="R254" s="570">
        <f t="shared" si="1202"/>
        <v>1</v>
      </c>
      <c r="S254" s="570">
        <f t="shared" si="1202"/>
        <v>1</v>
      </c>
      <c r="T254" s="570">
        <f t="shared" si="1202"/>
        <v>1</v>
      </c>
      <c r="U254" s="570">
        <f t="shared" si="1202"/>
        <v>1</v>
      </c>
      <c r="V254" s="570">
        <f t="shared" si="1202"/>
        <v>1</v>
      </c>
      <c r="W254" s="570">
        <f t="shared" si="1202"/>
        <v>2</v>
      </c>
      <c r="X254" s="570">
        <f t="shared" si="1202"/>
        <v>2</v>
      </c>
      <c r="Y254" s="570">
        <f t="shared" si="1202"/>
        <v>2</v>
      </c>
      <c r="Z254" s="570">
        <f t="shared" si="1202"/>
        <v>2</v>
      </c>
      <c r="AA254" s="570">
        <f t="shared" si="1202"/>
        <v>2</v>
      </c>
      <c r="AB254" s="570">
        <f t="shared" si="1202"/>
        <v>2</v>
      </c>
      <c r="AC254" s="570">
        <f t="shared" si="1202"/>
        <v>2</v>
      </c>
      <c r="AD254" s="570">
        <f t="shared" si="1202"/>
        <v>2</v>
      </c>
      <c r="AE254" s="570">
        <f t="shared" si="1202"/>
        <v>2</v>
      </c>
      <c r="AF254" s="570">
        <f t="shared" si="1202"/>
        <v>2</v>
      </c>
      <c r="AG254" s="570">
        <f t="shared" si="1202"/>
        <v>2</v>
      </c>
      <c r="AH254" s="570">
        <f t="shared" si="1202"/>
        <v>2</v>
      </c>
      <c r="AI254" s="570">
        <f t="shared" si="1202"/>
        <v>4</v>
      </c>
      <c r="AJ254" s="570">
        <f t="shared" si="1202"/>
        <v>4</v>
      </c>
      <c r="AK254" s="570">
        <f t="shared" si="1202"/>
        <v>4</v>
      </c>
      <c r="AL254" s="570">
        <f t="shared" ref="AL254:BM254" si="1203">AL477</f>
        <v>4</v>
      </c>
      <c r="AM254" s="570">
        <f t="shared" si="1203"/>
        <v>4</v>
      </c>
      <c r="AN254" s="570">
        <f t="shared" si="1203"/>
        <v>4</v>
      </c>
      <c r="AO254" s="570">
        <f t="shared" si="1203"/>
        <v>4</v>
      </c>
      <c r="AP254" s="570">
        <f t="shared" si="1203"/>
        <v>7</v>
      </c>
      <c r="AQ254" s="570">
        <f t="shared" si="1203"/>
        <v>7</v>
      </c>
      <c r="AR254" s="570">
        <f t="shared" si="1203"/>
        <v>7</v>
      </c>
      <c r="AS254" s="570">
        <f t="shared" si="1203"/>
        <v>7</v>
      </c>
      <c r="AT254" s="570">
        <f t="shared" si="1203"/>
        <v>7</v>
      </c>
      <c r="AU254" s="570">
        <f t="shared" si="1203"/>
        <v>8</v>
      </c>
      <c r="AV254" s="570">
        <f t="shared" si="1203"/>
        <v>8</v>
      </c>
      <c r="AW254" s="570">
        <f t="shared" si="1203"/>
        <v>8</v>
      </c>
      <c r="AX254" s="570">
        <f t="shared" si="1203"/>
        <v>8</v>
      </c>
      <c r="AY254" s="570">
        <f t="shared" si="1203"/>
        <v>8</v>
      </c>
      <c r="AZ254" s="570">
        <f t="shared" si="1203"/>
        <v>8</v>
      </c>
      <c r="BA254" s="570">
        <f t="shared" si="1203"/>
        <v>8</v>
      </c>
      <c r="BB254" s="570">
        <f t="shared" si="1203"/>
        <v>8</v>
      </c>
      <c r="BC254" s="570">
        <f t="shared" si="1203"/>
        <v>8</v>
      </c>
      <c r="BD254" s="570">
        <f t="shared" si="1203"/>
        <v>8</v>
      </c>
      <c r="BE254" s="570">
        <f t="shared" si="1203"/>
        <v>8</v>
      </c>
      <c r="BF254" s="570">
        <f t="shared" si="1203"/>
        <v>8</v>
      </c>
      <c r="BG254" s="570">
        <f t="shared" si="1203"/>
        <v>8</v>
      </c>
      <c r="BH254" s="570">
        <f t="shared" si="1203"/>
        <v>8</v>
      </c>
      <c r="BI254" s="570">
        <f t="shared" si="1203"/>
        <v>8</v>
      </c>
      <c r="BJ254" s="570">
        <f t="shared" si="1203"/>
        <v>8</v>
      </c>
      <c r="BK254" s="570">
        <f t="shared" si="1203"/>
        <v>8</v>
      </c>
      <c r="BL254" s="570">
        <f t="shared" si="1203"/>
        <v>8</v>
      </c>
      <c r="BM254" s="570">
        <f t="shared" si="1203"/>
        <v>8</v>
      </c>
      <c r="BN254" s="185"/>
      <c r="BO254" s="576">
        <f>H254</f>
        <v>0</v>
      </c>
      <c r="BP254" s="576">
        <f>K254</f>
        <v>1</v>
      </c>
      <c r="BQ254" s="576">
        <f>N254</f>
        <v>1</v>
      </c>
      <c r="BR254" s="576">
        <f>Q254</f>
        <v>1</v>
      </c>
      <c r="BS254" s="576">
        <f>T254</f>
        <v>1</v>
      </c>
      <c r="BT254" s="576">
        <f>W254</f>
        <v>2</v>
      </c>
      <c r="BU254" s="576">
        <f>Z254</f>
        <v>2</v>
      </c>
      <c r="BV254" s="576">
        <f>AC254</f>
        <v>2</v>
      </c>
      <c r="BW254" s="576">
        <f>AF254</f>
        <v>2</v>
      </c>
      <c r="BX254" s="576">
        <f>AI254</f>
        <v>4</v>
      </c>
      <c r="BY254" s="576">
        <f>AL254</f>
        <v>4</v>
      </c>
      <c r="BZ254" s="576">
        <f>AO254</f>
        <v>4</v>
      </c>
      <c r="CA254" s="576">
        <f>AR254</f>
        <v>7</v>
      </c>
      <c r="CB254" s="576">
        <f>AU254</f>
        <v>8</v>
      </c>
      <c r="CC254" s="576">
        <f>AX254</f>
        <v>8</v>
      </c>
      <c r="CD254" s="576">
        <f>BA254</f>
        <v>8</v>
      </c>
      <c r="CE254" s="576">
        <f>BD254</f>
        <v>8</v>
      </c>
      <c r="CF254" s="576">
        <f>BG254</f>
        <v>8</v>
      </c>
      <c r="CG254" s="576">
        <f>BJ254</f>
        <v>8</v>
      </c>
      <c r="CH254" s="576">
        <f>BM254</f>
        <v>8</v>
      </c>
      <c r="CI254" s="213"/>
      <c r="CJ254" s="168">
        <f>BR254</f>
        <v>1</v>
      </c>
      <c r="CK254" s="168">
        <f>BV254</f>
        <v>2</v>
      </c>
      <c r="CL254" s="168">
        <f>BZ254</f>
        <v>4</v>
      </c>
      <c r="CM254" s="168">
        <f>CD254</f>
        <v>8</v>
      </c>
      <c r="CN254" s="168">
        <f>CH254</f>
        <v>8</v>
      </c>
      <c r="CO254" s="177"/>
      <c r="CP254" s="124"/>
      <c r="CQ254" s="119"/>
      <c r="CR254" s="186"/>
      <c r="CS254" s="186"/>
      <c r="CT254" s="186"/>
      <c r="CU254" s="186"/>
      <c r="CV254" s="186"/>
      <c r="CW254" s="119"/>
      <c r="CX254" s="168">
        <f>IF(BO254="","",BO254)</f>
        <v>0</v>
      </c>
      <c r="CY254" s="168">
        <f>IF(BP254="","",BP254)</f>
        <v>1</v>
      </c>
      <c r="CZ254" s="168">
        <f>IF(BQ254="","",BQ254)</f>
        <v>1</v>
      </c>
      <c r="DA254" s="168">
        <f>IF(BR254="","",BR254)</f>
        <v>1</v>
      </c>
      <c r="DB254" s="194">
        <f>IF(CJ254="","",CJ254)</f>
        <v>1</v>
      </c>
      <c r="DC254" s="168">
        <f>IF(BS254="","",BS254)</f>
        <v>1</v>
      </c>
      <c r="DD254" s="168">
        <f>IF(BT254="","",BT254)</f>
        <v>2</v>
      </c>
      <c r="DE254" s="168">
        <f>IF(BU254="","",BU254)</f>
        <v>2</v>
      </c>
      <c r="DF254" s="168">
        <f>IF(BV254="","",BV254)</f>
        <v>2</v>
      </c>
      <c r="DG254" s="194">
        <f>IF(CK254="","",CK254)</f>
        <v>2</v>
      </c>
      <c r="DH254" s="194">
        <f>IF(CL254="","",CL254)</f>
        <v>4</v>
      </c>
      <c r="DI254" s="194">
        <f>IF(CM254="","",CM254)</f>
        <v>8</v>
      </c>
      <c r="DJ254" s="194">
        <f>IF(CN254="","",CN254)</f>
        <v>8</v>
      </c>
    </row>
    <row r="255" spans="1:114" s="7" customFormat="1" x14ac:dyDescent="0.2">
      <c r="A255" s="323" t="s">
        <v>483</v>
      </c>
      <c r="B255" s="191" t="s">
        <v>370</v>
      </c>
      <c r="C255" s="191"/>
      <c r="D255" s="191"/>
      <c r="E255" s="191"/>
      <c r="F255" s="571">
        <f t="shared" ref="F255:AK255" si="1204">IF(F$186&gt;0,F253/F$186,0)</f>
        <v>0</v>
      </c>
      <c r="G255" s="571">
        <f t="shared" si="1204"/>
        <v>0</v>
      </c>
      <c r="H255" s="571">
        <f t="shared" ca="1" si="1204"/>
        <v>0</v>
      </c>
      <c r="I255" s="571">
        <f t="shared" ca="1" si="1204"/>
        <v>0</v>
      </c>
      <c r="J255" s="571">
        <f t="shared" ca="1" si="1204"/>
        <v>530.3782166430783</v>
      </c>
      <c r="K255" s="571">
        <f t="shared" ca="1" si="1204"/>
        <v>255.60388067432154</v>
      </c>
      <c r="L255" s="571">
        <f t="shared" ca="1" si="1204"/>
        <v>0.29287626576021569</v>
      </c>
      <c r="M255" s="571">
        <f t="shared" ca="1" si="1204"/>
        <v>0.22048825764720495</v>
      </c>
      <c r="N255" s="571">
        <f t="shared" ca="1" si="1204"/>
        <v>0.17130750204479239</v>
      </c>
      <c r="O255" s="571">
        <f t="shared" ca="1" si="1204"/>
        <v>0.13993921817013316</v>
      </c>
      <c r="P255" s="571">
        <f t="shared" ca="1" si="1204"/>
        <v>0.11422022498426694</v>
      </c>
      <c r="Q255" s="571">
        <f t="shared" ca="1" si="1204"/>
        <v>9.3085630303911232E-2</v>
      </c>
      <c r="R255" s="571">
        <f t="shared" ca="1" si="1204"/>
        <v>3.5412034374681135E-2</v>
      </c>
      <c r="S255" s="571">
        <f t="shared" ca="1" si="1204"/>
        <v>3.168408311815437E-2</v>
      </c>
      <c r="T255" s="571">
        <f t="shared" ca="1" si="1204"/>
        <v>2.6883546475268204E-2</v>
      </c>
      <c r="U255" s="571">
        <f t="shared" ca="1" si="1204"/>
        <v>2.5330372120928861E-2</v>
      </c>
      <c r="V255" s="571">
        <f t="shared" ca="1" si="1204"/>
        <v>2.3869529485860377E-2</v>
      </c>
      <c r="W255" s="571">
        <f t="shared" ca="1" si="1204"/>
        <v>3.7911546494578022E-2</v>
      </c>
      <c r="X255" s="571">
        <f t="shared" ca="1" si="1204"/>
        <v>3.6675557063095374E-2</v>
      </c>
      <c r="Y255" s="571">
        <f t="shared" ca="1" si="1204"/>
        <v>3.4569285903103514E-2</v>
      </c>
      <c r="Z255" s="571">
        <f t="shared" ca="1" si="1204"/>
        <v>3.2593134352769178E-2</v>
      </c>
      <c r="AA255" s="571">
        <f t="shared" ca="1" si="1204"/>
        <v>3.0740076132451593E-2</v>
      </c>
      <c r="AB255" s="571">
        <f t="shared" ca="1" si="1204"/>
        <v>2.9763370628481351E-2</v>
      </c>
      <c r="AC255" s="571">
        <f t="shared" ca="1" si="1204"/>
        <v>2.8035855811606648E-2</v>
      </c>
      <c r="AD255" s="571">
        <f t="shared" ca="1" si="1204"/>
        <v>2.1626729600765556E-2</v>
      </c>
      <c r="AE255" s="571">
        <f t="shared" ca="1" si="1204"/>
        <v>1.9888875300464431E-2</v>
      </c>
      <c r="AF255" s="571">
        <f t="shared" ca="1" si="1204"/>
        <v>2.1327265456802337E-2</v>
      </c>
      <c r="AG255" s="571">
        <f t="shared" ca="1" si="1204"/>
        <v>1.7743238286056132E-2</v>
      </c>
      <c r="AH255" s="571">
        <f t="shared" ca="1" si="1204"/>
        <v>1.7322334464553592E-2</v>
      </c>
      <c r="AI255" s="571">
        <f t="shared" ca="1" si="1204"/>
        <v>3.2874665444103092E-2</v>
      </c>
      <c r="AJ255" s="571">
        <f t="shared" ca="1" si="1204"/>
        <v>2.8914263939517303E-2</v>
      </c>
      <c r="AK255" s="571">
        <f t="shared" ca="1" si="1204"/>
        <v>2.8207433592449857E-2</v>
      </c>
      <c r="AL255" s="571">
        <f t="shared" ref="AL255:BM255" ca="1" si="1205">IF(AL$186&gt;0,AL253/AL$186,0)</f>
        <v>3.2548817553988037E-2</v>
      </c>
      <c r="AM255" s="571">
        <f t="shared" ca="1" si="1205"/>
        <v>2.682461090169223E-2</v>
      </c>
      <c r="AN255" s="571">
        <f t="shared" ca="1" si="1205"/>
        <v>2.675144748233638E-2</v>
      </c>
      <c r="AO255" s="571">
        <f t="shared" ca="1" si="1205"/>
        <v>3.0763520360960934E-2</v>
      </c>
      <c r="AP255" s="571">
        <f t="shared" ca="1" si="1205"/>
        <v>3.9514387974424935E-2</v>
      </c>
      <c r="AQ255" s="571">
        <f t="shared" ca="1" si="1205"/>
        <v>3.8398497527664867E-2</v>
      </c>
      <c r="AR255" s="571">
        <f t="shared" ca="1" si="1205"/>
        <v>4.5531445753746479E-2</v>
      </c>
      <c r="AS255" s="571">
        <f t="shared" ca="1" si="1205"/>
        <v>3.4979574479857813E-2</v>
      </c>
      <c r="AT255" s="571">
        <f t="shared" ca="1" si="1205"/>
        <v>3.4526133322210592E-2</v>
      </c>
      <c r="AU255" s="571">
        <f t="shared" ca="1" si="1205"/>
        <v>4.7876004972631198E-2</v>
      </c>
      <c r="AV255" s="571">
        <f t="shared" ca="1" si="1205"/>
        <v>3.797116346236392E-2</v>
      </c>
      <c r="AW255" s="571">
        <f t="shared" ca="1" si="1205"/>
        <v>3.7455635114909049E-2</v>
      </c>
      <c r="AX255" s="571">
        <f t="shared" ca="1" si="1205"/>
        <v>4.7328224222843121E-2</v>
      </c>
      <c r="AY255" s="571">
        <f t="shared" ca="1" si="1205"/>
        <v>3.6467224531945786E-2</v>
      </c>
      <c r="AZ255" s="571">
        <f t="shared" ca="1" si="1205"/>
        <v>3.6840291268706381E-2</v>
      </c>
      <c r="BA255" s="571">
        <f t="shared" ca="1" si="1205"/>
        <v>4.643304305776589E-2</v>
      </c>
      <c r="BB255" s="571">
        <f t="shared" ca="1" si="1205"/>
        <v>3.3509141294532002E-2</v>
      </c>
      <c r="BC255" s="571">
        <f t="shared" ca="1" si="1205"/>
        <v>3.2817388788599341E-2</v>
      </c>
      <c r="BD255" s="571">
        <f t="shared" ca="1" si="1205"/>
        <v>3.8836208681567785E-2</v>
      </c>
      <c r="BE255" s="571">
        <f t="shared" ca="1" si="1205"/>
        <v>3.0094552529930166E-2</v>
      </c>
      <c r="BF255" s="571">
        <f t="shared" ca="1" si="1205"/>
        <v>2.972200935807422E-2</v>
      </c>
      <c r="BG255" s="571">
        <f t="shared" ca="1" si="1205"/>
        <v>3.7320899606043338E-2</v>
      </c>
      <c r="BH255" s="571">
        <f t="shared" ca="1" si="1205"/>
        <v>2.9847306143070542E-2</v>
      </c>
      <c r="BI255" s="571">
        <f t="shared" ca="1" si="1205"/>
        <v>2.9471524760483751E-2</v>
      </c>
      <c r="BJ255" s="571">
        <f t="shared" ca="1" si="1205"/>
        <v>3.6681268654098195E-2</v>
      </c>
      <c r="BK255" s="571">
        <f t="shared" ca="1" si="1205"/>
        <v>2.8731337367159607E-2</v>
      </c>
      <c r="BL255" s="571">
        <f t="shared" ca="1" si="1205"/>
        <v>2.9132111077857414E-2</v>
      </c>
      <c r="BM255" s="571">
        <f t="shared" ca="1" si="1205"/>
        <v>3.6206036765532211E-2</v>
      </c>
      <c r="BN255" s="185"/>
      <c r="BO255" s="567">
        <f t="shared" ref="BO255:CH255" ca="1" si="1206">IF(BO$186&gt;0,BO253/BO$186,0)</f>
        <v>0</v>
      </c>
      <c r="BP255" s="567">
        <f t="shared" ca="1" si="1206"/>
        <v>281.52262710272339</v>
      </c>
      <c r="BQ255" s="567">
        <f t="shared" ca="1" si="1206"/>
        <v>0.21735878606423445</v>
      </c>
      <c r="BR255" s="567">
        <f t="shared" ca="1" si="1206"/>
        <v>0.11245557083989427</v>
      </c>
      <c r="BS255" s="567">
        <f t="shared" ca="1" si="1206"/>
        <v>3.1043217680320881E-2</v>
      </c>
      <c r="BT255" s="567">
        <f t="shared" ca="1" si="1206"/>
        <v>2.9325143408742073E-2</v>
      </c>
      <c r="BU255" s="567">
        <f t="shared" ca="1" si="1206"/>
        <v>3.4519139922818146E-2</v>
      </c>
      <c r="BV255" s="567">
        <f t="shared" ca="1" si="1206"/>
        <v>2.9461467522371502E-2</v>
      </c>
      <c r="BW255" s="567">
        <f t="shared" ca="1" si="1206"/>
        <v>2.0949648168591767E-2</v>
      </c>
      <c r="BX255" s="567">
        <f t="shared" ca="1" si="1206"/>
        <v>2.2791920371651703E-2</v>
      </c>
      <c r="BY255" s="567">
        <f t="shared" ca="1" si="1206"/>
        <v>2.9926759446163013E-2</v>
      </c>
      <c r="BZ255" s="567">
        <f t="shared" ca="1" si="1206"/>
        <v>2.8143429934644391E-2</v>
      </c>
      <c r="CA255" s="567">
        <f t="shared" ca="1" si="1206"/>
        <v>4.1233373399438833E-2</v>
      </c>
      <c r="CB255" s="567">
        <f t="shared" ca="1" si="1206"/>
        <v>3.9199110602770149E-2</v>
      </c>
      <c r="CC255" s="567">
        <f t="shared" ca="1" si="1206"/>
        <v>4.0971852527194187E-2</v>
      </c>
      <c r="CD255" s="567">
        <f t="shared" ca="1" si="1206"/>
        <v>3.9938272174836739E-2</v>
      </c>
      <c r="CE255" s="567">
        <f t="shared" ca="1" si="1206"/>
        <v>3.5135347101016116E-2</v>
      </c>
      <c r="CF255" s="567">
        <f t="shared" ca="1" si="1206"/>
        <v>3.2418553295320861E-2</v>
      </c>
      <c r="CG255" s="567">
        <f t="shared" ca="1" si="1206"/>
        <v>3.203803079256351E-2</v>
      </c>
      <c r="CH255" s="567">
        <f t="shared" ca="1" si="1206"/>
        <v>3.1368922308009008E-2</v>
      </c>
      <c r="CI255" s="211"/>
      <c r="CJ255" s="210">
        <f ca="1">IF(CJ$186&gt;0,CJ253/CJ$186,0)</f>
        <v>0.18510960609031918</v>
      </c>
      <c r="CK255" s="210">
        <f ca="1">IF(CK$186&gt;0,CK253/CK$186,0)</f>
        <v>3.1089186596678663E-2</v>
      </c>
      <c r="CL255" s="210">
        <f ca="1">IF(CL$186&gt;0,CL253/CL$186,0)</f>
        <v>2.5774926661142585E-2</v>
      </c>
      <c r="CM255" s="210">
        <f ca="1">IF(CM$186&gt;0,CM253/CM$186,0)</f>
        <v>4.0319905885010936E-2</v>
      </c>
      <c r="CN255" s="210">
        <f ca="1">IF(CN$186&gt;0,CN253/CN$186,0)</f>
        <v>3.2661735668230586E-2</v>
      </c>
      <c r="CO255" s="177"/>
      <c r="CP255" s="124"/>
      <c r="CQ255" s="119"/>
      <c r="CR255" s="186"/>
      <c r="CS255" s="186"/>
      <c r="CT255" s="186"/>
      <c r="CU255" s="186"/>
      <c r="CV255" s="186"/>
      <c r="CW255" s="119"/>
      <c r="CX255" s="210">
        <f t="shared" ca="1" si="992"/>
        <v>0</v>
      </c>
      <c r="CY255" s="210">
        <f t="shared" ca="1" si="993"/>
        <v>281.52262710272339</v>
      </c>
      <c r="CZ255" s="210">
        <f t="shared" ca="1" si="994"/>
        <v>0.21735878606423445</v>
      </c>
      <c r="DA255" s="210">
        <f t="shared" ca="1" si="995"/>
        <v>0.11245557083989427</v>
      </c>
      <c r="DB255" s="212">
        <f t="shared" ca="1" si="996"/>
        <v>0.18510960609031918</v>
      </c>
      <c r="DC255" s="210">
        <f t="shared" ca="1" si="997"/>
        <v>3.1043217680320881E-2</v>
      </c>
      <c r="DD255" s="210">
        <f t="shared" ca="1" si="998"/>
        <v>2.9325143408742073E-2</v>
      </c>
      <c r="DE255" s="210">
        <f t="shared" ca="1" si="999"/>
        <v>3.4519139922818146E-2</v>
      </c>
      <c r="DF255" s="210">
        <f t="shared" ca="1" si="1000"/>
        <v>2.9461467522371502E-2</v>
      </c>
      <c r="DG255" s="212">
        <f t="shared" ca="1" si="1001"/>
        <v>3.1089186596678663E-2</v>
      </c>
      <c r="DH255" s="212">
        <f t="shared" ca="1" si="1002"/>
        <v>2.5774926661142585E-2</v>
      </c>
      <c r="DI255" s="212">
        <f t="shared" ca="1" si="1003"/>
        <v>4.0319905885010936E-2</v>
      </c>
      <c r="DJ255" s="212">
        <f t="shared" ca="1" si="1004"/>
        <v>3.2661735668230586E-2</v>
      </c>
    </row>
    <row r="256" spans="1:114" s="7" customFormat="1" x14ac:dyDescent="0.2">
      <c r="A256" s="380" t="str">
        <f>+Salaries!A231</f>
        <v>Operations</v>
      </c>
      <c r="B256" s="301" t="s">
        <v>370</v>
      </c>
      <c r="C256" s="119"/>
      <c r="D256" s="119"/>
      <c r="E256" s="119"/>
      <c r="F256" s="568"/>
      <c r="G256" s="568"/>
      <c r="H256" s="568"/>
      <c r="I256" s="568"/>
      <c r="J256" s="568"/>
      <c r="K256" s="568"/>
      <c r="L256" s="568"/>
      <c r="M256" s="568"/>
      <c r="N256" s="568"/>
      <c r="O256" s="568"/>
      <c r="P256" s="568"/>
      <c r="Q256" s="568"/>
      <c r="R256" s="568"/>
      <c r="S256" s="568"/>
      <c r="T256" s="568"/>
      <c r="U256" s="568"/>
      <c r="V256" s="568"/>
      <c r="W256" s="568"/>
      <c r="X256" s="568"/>
      <c r="Y256" s="568"/>
      <c r="Z256" s="568"/>
      <c r="AA256" s="568"/>
      <c r="AB256" s="568"/>
      <c r="AC256" s="568"/>
      <c r="AD256" s="568"/>
      <c r="AE256" s="568"/>
      <c r="AF256" s="568"/>
      <c r="AG256" s="568"/>
      <c r="AH256" s="568"/>
      <c r="AI256" s="568"/>
      <c r="AJ256" s="568"/>
      <c r="AK256" s="568"/>
      <c r="AL256" s="568"/>
      <c r="AM256" s="568"/>
      <c r="AN256" s="568"/>
      <c r="AO256" s="568"/>
      <c r="AP256" s="568"/>
      <c r="AQ256" s="568"/>
      <c r="AR256" s="568"/>
      <c r="AS256" s="568"/>
      <c r="AT256" s="568"/>
      <c r="AU256" s="568"/>
      <c r="AV256" s="568"/>
      <c r="AW256" s="568"/>
      <c r="AX256" s="568"/>
      <c r="AY256" s="568"/>
      <c r="AZ256" s="568"/>
      <c r="BA256" s="568"/>
      <c r="BB256" s="568"/>
      <c r="BC256" s="568"/>
      <c r="BD256" s="568"/>
      <c r="BE256" s="568"/>
      <c r="BF256" s="568"/>
      <c r="BG256" s="568"/>
      <c r="BH256" s="568"/>
      <c r="BI256" s="568"/>
      <c r="BJ256" s="568"/>
      <c r="BK256" s="568"/>
      <c r="BL256" s="568"/>
      <c r="BM256" s="568"/>
      <c r="BN256" s="185"/>
      <c r="BO256" s="564"/>
      <c r="BP256" s="564"/>
      <c r="BQ256" s="564"/>
      <c r="BR256" s="564"/>
      <c r="BS256" s="564"/>
      <c r="BT256" s="564"/>
      <c r="BU256" s="564"/>
      <c r="BV256" s="564"/>
      <c r="BW256" s="564"/>
      <c r="BX256" s="564"/>
      <c r="BY256" s="564"/>
      <c r="BZ256" s="564"/>
      <c r="CA256" s="564"/>
      <c r="CB256" s="564"/>
      <c r="CC256" s="564"/>
      <c r="CD256" s="564"/>
      <c r="CE256" s="564"/>
      <c r="CF256" s="564"/>
      <c r="CG256" s="564"/>
      <c r="CH256" s="564"/>
      <c r="CI256" s="185"/>
      <c r="CJ256" s="124"/>
      <c r="CK256" s="124"/>
      <c r="CL256" s="124"/>
      <c r="CM256" s="124"/>
      <c r="CN256" s="124"/>
      <c r="CO256" s="177"/>
      <c r="CP256" s="124"/>
      <c r="CQ256" s="119"/>
      <c r="CR256" s="186"/>
      <c r="CS256" s="186"/>
      <c r="CT256" s="186"/>
      <c r="CU256" s="186"/>
      <c r="CV256" s="186"/>
      <c r="CW256" s="119"/>
      <c r="CX256" s="124" t="str">
        <f t="shared" ref="CX256:CX269" si="1207">IF(BO256="","",BO256)</f>
        <v/>
      </c>
      <c r="CY256" s="124" t="str">
        <f t="shared" ref="CY256:CY269" si="1208">IF(BP256="","",BP256)</f>
        <v/>
      </c>
      <c r="CZ256" s="124" t="str">
        <f t="shared" ref="CZ256:CZ269" si="1209">IF(BQ256="","",BQ256)</f>
        <v/>
      </c>
      <c r="DA256" s="124" t="str">
        <f t="shared" ref="DA256:DA269" si="1210">IF(BR256="","",BR256)</f>
        <v/>
      </c>
      <c r="DB256" s="209" t="str">
        <f t="shared" ref="DB256:DB269" si="1211">IF(CJ256="","",CJ256)</f>
        <v/>
      </c>
      <c r="DC256" s="124" t="str">
        <f t="shared" ref="DC256:DC269" si="1212">IF(BS256="","",BS256)</f>
        <v/>
      </c>
      <c r="DD256" s="124" t="str">
        <f t="shared" ref="DD256:DD269" si="1213">IF(BT256="","",BT256)</f>
        <v/>
      </c>
      <c r="DE256" s="124" t="str">
        <f t="shared" ref="DE256:DE269" si="1214">IF(BU256="","",BU256)</f>
        <v/>
      </c>
      <c r="DF256" s="124" t="str">
        <f t="shared" ref="DF256:DF269" si="1215">IF(BV256="","",BV256)</f>
        <v/>
      </c>
      <c r="DG256" s="209" t="str">
        <f t="shared" ref="DG256:DG269" si="1216">IF(CK256="","",CK256)</f>
        <v/>
      </c>
      <c r="DH256" s="209" t="str">
        <f t="shared" ref="DH256:DH269" si="1217">IF(CL256="","",CL256)</f>
        <v/>
      </c>
      <c r="DI256" s="209" t="str">
        <f t="shared" ref="DI256:DI269" si="1218">IF(CM256="","",CM256)</f>
        <v/>
      </c>
      <c r="DJ256" s="209" t="str">
        <f t="shared" ref="DJ256:DJ269" si="1219">IF(CN256="","",CN256)</f>
        <v/>
      </c>
    </row>
    <row r="257" spans="1:114" s="7" customFormat="1" x14ac:dyDescent="0.2">
      <c r="A257" s="282" t="s">
        <v>394</v>
      </c>
      <c r="B257" s="301" t="s">
        <v>370</v>
      </c>
      <c r="C257" s="119"/>
      <c r="D257" s="119"/>
      <c r="E257" s="119"/>
      <c r="F257" s="568"/>
      <c r="G257" s="568"/>
      <c r="H257" s="568"/>
      <c r="I257" s="568"/>
      <c r="J257" s="568"/>
      <c r="K257" s="568"/>
      <c r="L257" s="568"/>
      <c r="M257" s="568"/>
      <c r="N257" s="568"/>
      <c r="O257" s="568"/>
      <c r="P257" s="568"/>
      <c r="Q257" s="568"/>
      <c r="R257" s="568"/>
      <c r="S257" s="568"/>
      <c r="T257" s="568"/>
      <c r="U257" s="575"/>
      <c r="V257" s="568"/>
      <c r="W257" s="568"/>
      <c r="X257" s="568"/>
      <c r="Y257" s="568"/>
      <c r="Z257" s="568"/>
      <c r="AA257" s="568"/>
      <c r="AB257" s="568"/>
      <c r="AC257" s="568"/>
      <c r="AD257" s="568"/>
      <c r="AE257" s="568"/>
      <c r="AF257" s="568"/>
      <c r="AG257" s="568"/>
      <c r="AH257" s="568"/>
      <c r="AI257" s="568"/>
      <c r="AJ257" s="568"/>
      <c r="AK257" s="568"/>
      <c r="AL257" s="568"/>
      <c r="AM257" s="568"/>
      <c r="AN257" s="568"/>
      <c r="AO257" s="568"/>
      <c r="AP257" s="568"/>
      <c r="AQ257" s="568"/>
      <c r="AR257" s="568"/>
      <c r="AS257" s="568"/>
      <c r="AT257" s="568"/>
      <c r="AU257" s="568"/>
      <c r="AV257" s="568"/>
      <c r="AW257" s="568"/>
      <c r="AX257" s="568"/>
      <c r="AY257" s="568"/>
      <c r="AZ257" s="568"/>
      <c r="BA257" s="568"/>
      <c r="BB257" s="568"/>
      <c r="BC257" s="568"/>
      <c r="BD257" s="568"/>
      <c r="BE257" s="568"/>
      <c r="BF257" s="568"/>
      <c r="BG257" s="568"/>
      <c r="BH257" s="568"/>
      <c r="BI257" s="568"/>
      <c r="BJ257" s="568"/>
      <c r="BK257" s="568"/>
      <c r="BL257" s="568"/>
      <c r="BM257" s="568"/>
      <c r="BN257" s="185"/>
      <c r="BO257" s="564"/>
      <c r="BP257" s="564"/>
      <c r="BQ257" s="564"/>
      <c r="BR257" s="564"/>
      <c r="BS257" s="564"/>
      <c r="BT257" s="564"/>
      <c r="BU257" s="564"/>
      <c r="BV257" s="564"/>
      <c r="BW257" s="564"/>
      <c r="BX257" s="564"/>
      <c r="BY257" s="564"/>
      <c r="BZ257" s="564"/>
      <c r="CA257" s="564"/>
      <c r="CB257" s="564"/>
      <c r="CC257" s="564"/>
      <c r="CD257" s="564"/>
      <c r="CE257" s="564"/>
      <c r="CF257" s="564"/>
      <c r="CG257" s="564"/>
      <c r="CH257" s="564"/>
      <c r="CI257" s="185"/>
      <c r="CJ257" s="124"/>
      <c r="CK257" s="124"/>
      <c r="CL257" s="124"/>
      <c r="CM257" s="124"/>
      <c r="CN257" s="124"/>
      <c r="CO257" s="177"/>
      <c r="CP257" s="124"/>
      <c r="CQ257" s="119"/>
      <c r="CR257" s="186"/>
      <c r="CS257" s="186"/>
      <c r="CT257" s="186"/>
      <c r="CU257" s="186"/>
      <c r="CV257" s="186"/>
      <c r="CW257" s="119"/>
      <c r="CX257" s="124" t="str">
        <f t="shared" si="1207"/>
        <v/>
      </c>
      <c r="CY257" s="124" t="str">
        <f t="shared" si="1208"/>
        <v/>
      </c>
      <c r="CZ257" s="124" t="str">
        <f t="shared" si="1209"/>
        <v/>
      </c>
      <c r="DA257" s="124" t="str">
        <f t="shared" si="1210"/>
        <v/>
      </c>
      <c r="DB257" s="209" t="str">
        <f t="shared" si="1211"/>
        <v/>
      </c>
      <c r="DC257" s="124" t="str">
        <f t="shared" si="1212"/>
        <v/>
      </c>
      <c r="DD257" s="124" t="str">
        <f t="shared" si="1213"/>
        <v/>
      </c>
      <c r="DE257" s="124" t="str">
        <f t="shared" si="1214"/>
        <v/>
      </c>
      <c r="DF257" s="124" t="str">
        <f t="shared" si="1215"/>
        <v/>
      </c>
      <c r="DG257" s="209" t="str">
        <f t="shared" si="1216"/>
        <v/>
      </c>
      <c r="DH257" s="209" t="str">
        <f t="shared" si="1217"/>
        <v/>
      </c>
      <c r="DI257" s="209" t="str">
        <f t="shared" si="1218"/>
        <v/>
      </c>
      <c r="DJ257" s="209" t="str">
        <f t="shared" si="1219"/>
        <v/>
      </c>
    </row>
    <row r="258" spans="1:114" s="7" customFormat="1" x14ac:dyDescent="0.2">
      <c r="A258" s="283" t="s">
        <v>317</v>
      </c>
      <c r="B258" s="119" t="s">
        <v>370</v>
      </c>
      <c r="C258" s="119"/>
      <c r="D258" s="119"/>
      <c r="E258" s="119"/>
      <c r="F258" s="568">
        <f t="shared" ref="F258:AK258" si="1220">F500</f>
        <v>5416.666666666667</v>
      </c>
      <c r="G258" s="568">
        <f t="shared" si="1220"/>
        <v>5416.666666666667</v>
      </c>
      <c r="H258" s="568">
        <f t="shared" si="1220"/>
        <v>5416.666666666667</v>
      </c>
      <c r="I258" s="568">
        <f t="shared" si="1220"/>
        <v>5416.666666666667</v>
      </c>
      <c r="J258" s="568">
        <f t="shared" si="1220"/>
        <v>5416.666666666667</v>
      </c>
      <c r="K258" s="568">
        <f t="shared" si="1220"/>
        <v>5416.666666666667</v>
      </c>
      <c r="L258" s="568">
        <f t="shared" si="1220"/>
        <v>5416.666666666667</v>
      </c>
      <c r="M258" s="568">
        <f t="shared" si="1220"/>
        <v>5416.666666666667</v>
      </c>
      <c r="N258" s="568">
        <f t="shared" si="1220"/>
        <v>5416.666666666667</v>
      </c>
      <c r="O258" s="568">
        <f t="shared" si="1220"/>
        <v>5416.666666666667</v>
      </c>
      <c r="P258" s="568">
        <f t="shared" si="1220"/>
        <v>5416.666666666667</v>
      </c>
      <c r="Q258" s="568">
        <f t="shared" si="1220"/>
        <v>5416.666666666667</v>
      </c>
      <c r="R258" s="568">
        <f t="shared" si="1220"/>
        <v>5741.666666666667</v>
      </c>
      <c r="S258" s="568">
        <f t="shared" si="1220"/>
        <v>5741.666666666667</v>
      </c>
      <c r="T258" s="568">
        <f t="shared" si="1220"/>
        <v>5741.666666666667</v>
      </c>
      <c r="U258" s="568">
        <f t="shared" si="1220"/>
        <v>5741.666666666667</v>
      </c>
      <c r="V258" s="568">
        <f t="shared" si="1220"/>
        <v>5741.666666666667</v>
      </c>
      <c r="W258" s="568">
        <f t="shared" si="1220"/>
        <v>5741.666666666667</v>
      </c>
      <c r="X258" s="568">
        <f t="shared" si="1220"/>
        <v>5741.666666666667</v>
      </c>
      <c r="Y258" s="568">
        <f t="shared" si="1220"/>
        <v>5741.666666666667</v>
      </c>
      <c r="Z258" s="568">
        <f t="shared" si="1220"/>
        <v>5741.666666666667</v>
      </c>
      <c r="AA258" s="568">
        <f t="shared" si="1220"/>
        <v>5741.666666666667</v>
      </c>
      <c r="AB258" s="568">
        <f t="shared" si="1220"/>
        <v>5741.666666666667</v>
      </c>
      <c r="AC258" s="568">
        <f t="shared" si="1220"/>
        <v>5741.666666666667</v>
      </c>
      <c r="AD258" s="568">
        <f t="shared" si="1220"/>
        <v>21086.166666666668</v>
      </c>
      <c r="AE258" s="568">
        <f t="shared" si="1220"/>
        <v>21086.166666666668</v>
      </c>
      <c r="AF258" s="568">
        <f t="shared" si="1220"/>
        <v>21086.166666666668</v>
      </c>
      <c r="AG258" s="568">
        <f t="shared" si="1220"/>
        <v>21086.166666666668</v>
      </c>
      <c r="AH258" s="568">
        <f t="shared" si="1220"/>
        <v>21086.166666666668</v>
      </c>
      <c r="AI258" s="568">
        <f t="shared" si="1220"/>
        <v>21086.166666666668</v>
      </c>
      <c r="AJ258" s="568">
        <f t="shared" si="1220"/>
        <v>21086.166666666668</v>
      </c>
      <c r="AK258" s="568">
        <f t="shared" si="1220"/>
        <v>21086.166666666668</v>
      </c>
      <c r="AL258" s="568">
        <f t="shared" ref="AL258:BM258" si="1221">AL500</f>
        <v>21086.166666666668</v>
      </c>
      <c r="AM258" s="568">
        <f t="shared" si="1221"/>
        <v>21086.166666666668</v>
      </c>
      <c r="AN258" s="568">
        <f t="shared" si="1221"/>
        <v>21086.166666666668</v>
      </c>
      <c r="AO258" s="568">
        <f t="shared" si="1221"/>
        <v>21086.166666666668</v>
      </c>
      <c r="AP258" s="568">
        <f t="shared" si="1221"/>
        <v>22351.336666666666</v>
      </c>
      <c r="AQ258" s="568">
        <f t="shared" si="1221"/>
        <v>22351.336666666666</v>
      </c>
      <c r="AR258" s="568">
        <f t="shared" si="1221"/>
        <v>22351.336666666666</v>
      </c>
      <c r="AS258" s="568">
        <f t="shared" si="1221"/>
        <v>22351.336666666666</v>
      </c>
      <c r="AT258" s="568">
        <f t="shared" si="1221"/>
        <v>22351.336666666666</v>
      </c>
      <c r="AU258" s="568">
        <f t="shared" si="1221"/>
        <v>22351.336666666666</v>
      </c>
      <c r="AV258" s="568">
        <f t="shared" si="1221"/>
        <v>22351.336666666666</v>
      </c>
      <c r="AW258" s="568">
        <f t="shared" si="1221"/>
        <v>22351.336666666666</v>
      </c>
      <c r="AX258" s="568">
        <f t="shared" si="1221"/>
        <v>22351.336666666666</v>
      </c>
      <c r="AY258" s="568">
        <f t="shared" si="1221"/>
        <v>22351.336666666666</v>
      </c>
      <c r="AZ258" s="568">
        <f t="shared" si="1221"/>
        <v>22351.336666666666</v>
      </c>
      <c r="BA258" s="568">
        <f t="shared" si="1221"/>
        <v>22351.336666666666</v>
      </c>
      <c r="BB258" s="568">
        <f t="shared" si="1221"/>
        <v>23692.416866666666</v>
      </c>
      <c r="BC258" s="568">
        <f t="shared" si="1221"/>
        <v>23692.416866666666</v>
      </c>
      <c r="BD258" s="568">
        <f t="shared" si="1221"/>
        <v>23692.416866666666</v>
      </c>
      <c r="BE258" s="568">
        <f t="shared" si="1221"/>
        <v>23692.416866666666</v>
      </c>
      <c r="BF258" s="568">
        <f t="shared" si="1221"/>
        <v>23692.416866666666</v>
      </c>
      <c r="BG258" s="568">
        <f t="shared" si="1221"/>
        <v>23692.416866666666</v>
      </c>
      <c r="BH258" s="568">
        <f t="shared" si="1221"/>
        <v>23692.416866666666</v>
      </c>
      <c r="BI258" s="568">
        <f t="shared" si="1221"/>
        <v>23692.416866666666</v>
      </c>
      <c r="BJ258" s="568">
        <f t="shared" si="1221"/>
        <v>23692.416866666666</v>
      </c>
      <c r="BK258" s="568">
        <f t="shared" si="1221"/>
        <v>23692.416866666666</v>
      </c>
      <c r="BL258" s="568">
        <f t="shared" si="1221"/>
        <v>23692.416866666666</v>
      </c>
      <c r="BM258" s="568">
        <f t="shared" si="1221"/>
        <v>23692.416866666666</v>
      </c>
      <c r="BN258" s="185"/>
      <c r="BO258" s="564">
        <f t="shared" ref="BO258:BO266" si="1222">SUM(F258:H258)</f>
        <v>16250</v>
      </c>
      <c r="BP258" s="564">
        <f t="shared" ref="BP258:BP266" si="1223">SUM(I258:K258)</f>
        <v>16250</v>
      </c>
      <c r="BQ258" s="564">
        <f t="shared" ref="BQ258:BQ266" si="1224">SUM(L258:N258)</f>
        <v>16250</v>
      </c>
      <c r="BR258" s="564">
        <f t="shared" ref="BR258:BR266" si="1225">SUM(O258:Q258)</f>
        <v>16250</v>
      </c>
      <c r="BS258" s="564">
        <f t="shared" ref="BS258:BS266" si="1226">SUM(R258:T258)</f>
        <v>17225</v>
      </c>
      <c r="BT258" s="564">
        <f t="shared" ref="BT258:BT266" si="1227">SUM(U258:W258)</f>
        <v>17225</v>
      </c>
      <c r="BU258" s="564">
        <f t="shared" ref="BU258:BU266" si="1228">SUM(X258:Z258)</f>
        <v>17225</v>
      </c>
      <c r="BV258" s="564">
        <f t="shared" ref="BV258:BV266" si="1229">SUM(AA258:AC258)</f>
        <v>17225</v>
      </c>
      <c r="BW258" s="564">
        <f t="shared" ref="BW258:BW266" si="1230">SUM(AD258:AF258)</f>
        <v>63258.5</v>
      </c>
      <c r="BX258" s="564">
        <f t="shared" ref="BX258:BX266" si="1231">SUM(AG258:AI258)</f>
        <v>63258.5</v>
      </c>
      <c r="BY258" s="564">
        <f t="shared" ref="BY258:BY266" si="1232">SUM(AJ258:AL258)</f>
        <v>63258.5</v>
      </c>
      <c r="BZ258" s="564">
        <f t="shared" ref="BZ258:BZ266" si="1233">SUM(AM258:AO258)</f>
        <v>63258.5</v>
      </c>
      <c r="CA258" s="564">
        <f t="shared" ref="CA258:CA266" si="1234">SUM(AP258:AR258)</f>
        <v>67054.009999999995</v>
      </c>
      <c r="CB258" s="564">
        <f t="shared" ref="CB258:CB266" si="1235">SUM(AS258:AU258)</f>
        <v>67054.009999999995</v>
      </c>
      <c r="CC258" s="564">
        <f t="shared" ref="CC258:CC266" si="1236">SUM(AV258:AX258)</f>
        <v>67054.009999999995</v>
      </c>
      <c r="CD258" s="564">
        <f t="shared" ref="CD258:CD266" si="1237">SUM(AY258:BA258)</f>
        <v>67054.009999999995</v>
      </c>
      <c r="CE258" s="564">
        <f t="shared" ref="CE258:CE266" si="1238">SUM(BB258:BD258)</f>
        <v>71077.250599999999</v>
      </c>
      <c r="CF258" s="564">
        <f t="shared" ref="CF258:CF266" si="1239">SUM(BE258:BG258)</f>
        <v>71077.250599999999</v>
      </c>
      <c r="CG258" s="564">
        <f t="shared" ref="CG258:CG266" si="1240">SUM(BH258:BJ258)</f>
        <v>71077.250599999999</v>
      </c>
      <c r="CH258" s="564">
        <f t="shared" ref="CH258:CH266" si="1241">SUM(BK258:BM258)</f>
        <v>71077.250599999999</v>
      </c>
      <c r="CI258" s="185"/>
      <c r="CJ258" s="124">
        <f t="shared" ref="CJ258:CJ266" si="1242">SUM(BO258:BR258)</f>
        <v>65000</v>
      </c>
      <c r="CK258" s="124">
        <f t="shared" ref="CK258:CK266" si="1243">SUM(BS258:BV258)</f>
        <v>68900</v>
      </c>
      <c r="CL258" s="124">
        <f t="shared" ref="CL258:CL266" si="1244">SUM(BW258:BZ258)</f>
        <v>253034</v>
      </c>
      <c r="CM258" s="124">
        <f t="shared" ref="CM258:CM266" si="1245">SUM(CA258:CD258)</f>
        <v>268216.03999999998</v>
      </c>
      <c r="CN258" s="124">
        <f t="shared" ref="CN258:CN266" si="1246">SUM(CE258:CH258)</f>
        <v>284309.0024</v>
      </c>
      <c r="CO258" s="177"/>
      <c r="CP258" s="124"/>
      <c r="CQ258" s="119"/>
      <c r="CR258" s="186">
        <f t="shared" ref="CR258:CR267" si="1247">SUM(F258:BM258)</f>
        <v>939459.04239999969</v>
      </c>
      <c r="CS258" s="186">
        <f t="shared" ref="CS258:CS267" si="1248">SUM(BO258:CH258)</f>
        <v>939459.04240000015</v>
      </c>
      <c r="CT258" s="186">
        <f t="shared" ref="CT258:CT267" si="1249">SUM(CJ258:CN258)</f>
        <v>939459.04240000003</v>
      </c>
      <c r="CU258" s="186">
        <f t="shared" ref="CU258:CU267" si="1250">CR258-CS258</f>
        <v>0</v>
      </c>
      <c r="CV258" s="186">
        <f t="shared" ref="CV258:CV267" si="1251">CS258-CT258</f>
        <v>0</v>
      </c>
      <c r="CW258" s="119"/>
      <c r="CX258" s="124">
        <f t="shared" si="1207"/>
        <v>16250</v>
      </c>
      <c r="CY258" s="124">
        <f t="shared" si="1208"/>
        <v>16250</v>
      </c>
      <c r="CZ258" s="124">
        <f t="shared" si="1209"/>
        <v>16250</v>
      </c>
      <c r="DA258" s="124">
        <f t="shared" si="1210"/>
        <v>16250</v>
      </c>
      <c r="DB258" s="209">
        <f t="shared" si="1211"/>
        <v>65000</v>
      </c>
      <c r="DC258" s="124">
        <f t="shared" si="1212"/>
        <v>17225</v>
      </c>
      <c r="DD258" s="124">
        <f t="shared" si="1213"/>
        <v>17225</v>
      </c>
      <c r="DE258" s="124">
        <f t="shared" si="1214"/>
        <v>17225</v>
      </c>
      <c r="DF258" s="124">
        <f t="shared" si="1215"/>
        <v>17225</v>
      </c>
      <c r="DG258" s="209">
        <f t="shared" si="1216"/>
        <v>68900</v>
      </c>
      <c r="DH258" s="209">
        <f t="shared" si="1217"/>
        <v>253034</v>
      </c>
      <c r="DI258" s="209">
        <f t="shared" si="1218"/>
        <v>268216.03999999998</v>
      </c>
      <c r="DJ258" s="209">
        <f t="shared" si="1219"/>
        <v>284309.0024</v>
      </c>
    </row>
    <row r="259" spans="1:114" s="7" customFormat="1" x14ac:dyDescent="0.2">
      <c r="A259" s="283" t="s">
        <v>318</v>
      </c>
      <c r="B259" s="119" t="s">
        <v>370</v>
      </c>
      <c r="C259" s="119"/>
      <c r="D259" s="119"/>
      <c r="E259" s="119"/>
      <c r="F259" s="568">
        <v>0</v>
      </c>
      <c r="G259" s="568">
        <v>0</v>
      </c>
      <c r="H259" s="568">
        <f>SUM(F258:H258)*Assumptions!$B$169</f>
        <v>0</v>
      </c>
      <c r="I259" s="568">
        <v>0</v>
      </c>
      <c r="J259" s="568">
        <v>0</v>
      </c>
      <c r="K259" s="568">
        <f>SUM(I258:K258)*Assumptions!$B$169</f>
        <v>0</v>
      </c>
      <c r="L259" s="568">
        <v>0</v>
      </c>
      <c r="M259" s="568">
        <v>0</v>
      </c>
      <c r="N259" s="568">
        <f>SUM(L258:N258)*Assumptions!$B$169</f>
        <v>0</v>
      </c>
      <c r="O259" s="568">
        <v>0</v>
      </c>
      <c r="P259" s="568">
        <v>0</v>
      </c>
      <c r="Q259" s="568">
        <f>SUM(O258:Q258)*Assumptions!$B$169</f>
        <v>0</v>
      </c>
      <c r="R259" s="568">
        <v>0</v>
      </c>
      <c r="S259" s="568">
        <v>0</v>
      </c>
      <c r="T259" s="568">
        <f>SUM(R258:T258)*Assumptions!$C$169</f>
        <v>0</v>
      </c>
      <c r="U259" s="568">
        <v>0</v>
      </c>
      <c r="V259" s="568">
        <v>0</v>
      </c>
      <c r="W259" s="568">
        <f>SUM(U258:W258)*Assumptions!$C$169</f>
        <v>0</v>
      </c>
      <c r="X259" s="568">
        <v>0</v>
      </c>
      <c r="Y259" s="568">
        <v>0</v>
      </c>
      <c r="Z259" s="568">
        <f>SUM(X258:Z258)*Assumptions!$C$169</f>
        <v>0</v>
      </c>
      <c r="AA259" s="568">
        <v>0</v>
      </c>
      <c r="AB259" s="568">
        <v>0</v>
      </c>
      <c r="AC259" s="568">
        <f>SUM(AA258:AC258)*Assumptions!$C$169</f>
        <v>0</v>
      </c>
      <c r="AD259" s="568">
        <v>0</v>
      </c>
      <c r="AE259" s="568">
        <v>0</v>
      </c>
      <c r="AF259" s="568">
        <f>SUM(AD258:AF258)*Assumptions!$D$169</f>
        <v>6325.85</v>
      </c>
      <c r="AG259" s="568">
        <v>0</v>
      </c>
      <c r="AH259" s="568">
        <v>0</v>
      </c>
      <c r="AI259" s="568">
        <f>SUM(AG258:AI258)*Assumptions!$D$169</f>
        <v>6325.85</v>
      </c>
      <c r="AJ259" s="568">
        <v>0</v>
      </c>
      <c r="AK259" s="568">
        <v>0</v>
      </c>
      <c r="AL259" s="568">
        <f>SUM(AJ258:AL258)*Assumptions!$D$169</f>
        <v>6325.85</v>
      </c>
      <c r="AM259" s="568">
        <v>0</v>
      </c>
      <c r="AN259" s="568">
        <v>0</v>
      </c>
      <c r="AO259" s="568">
        <f>SUM(AM258:AO258)*Assumptions!$D$169</f>
        <v>6325.85</v>
      </c>
      <c r="AP259" s="568">
        <v>0</v>
      </c>
      <c r="AQ259" s="568">
        <v>0</v>
      </c>
      <c r="AR259" s="568">
        <f>SUM(AP258:AR258)*Assumptions!$E$169</f>
        <v>10058.101499999999</v>
      </c>
      <c r="AS259" s="568">
        <v>0</v>
      </c>
      <c r="AT259" s="568">
        <v>0</v>
      </c>
      <c r="AU259" s="568">
        <f>SUM(AS258:AU258)*Assumptions!$E$169</f>
        <v>10058.101499999999</v>
      </c>
      <c r="AV259" s="568">
        <v>0</v>
      </c>
      <c r="AW259" s="568">
        <v>0</v>
      </c>
      <c r="AX259" s="568">
        <f>SUM(AV258:AX258)*Assumptions!$E$169</f>
        <v>10058.101499999999</v>
      </c>
      <c r="AY259" s="568">
        <v>0</v>
      </c>
      <c r="AZ259" s="568">
        <v>0</v>
      </c>
      <c r="BA259" s="568">
        <f>SUM(AY258:BA258)*Assumptions!$E$169</f>
        <v>10058.101499999999</v>
      </c>
      <c r="BB259" s="568">
        <v>0</v>
      </c>
      <c r="BC259" s="568">
        <v>0</v>
      </c>
      <c r="BD259" s="568">
        <f>SUM(BB258:BD258)*Assumptions!$F$169</f>
        <v>10661.587589999999</v>
      </c>
      <c r="BE259" s="568">
        <v>0</v>
      </c>
      <c r="BF259" s="568">
        <v>0</v>
      </c>
      <c r="BG259" s="568">
        <f>SUM(BE258:BG258)*Assumptions!$F$169</f>
        <v>10661.587589999999</v>
      </c>
      <c r="BH259" s="568">
        <v>0</v>
      </c>
      <c r="BI259" s="568">
        <v>0</v>
      </c>
      <c r="BJ259" s="568">
        <f>SUM(BH258:BJ258)*Assumptions!$F$169</f>
        <v>10661.587589999999</v>
      </c>
      <c r="BK259" s="568">
        <v>0</v>
      </c>
      <c r="BL259" s="568">
        <v>0</v>
      </c>
      <c r="BM259" s="568">
        <f>SUM(BK258:BM258)*Assumptions!$F$169</f>
        <v>10661.587589999999</v>
      </c>
      <c r="BN259" s="185"/>
      <c r="BO259" s="568">
        <f t="shared" si="1222"/>
        <v>0</v>
      </c>
      <c r="BP259" s="568">
        <f t="shared" si="1223"/>
        <v>0</v>
      </c>
      <c r="BQ259" s="568">
        <f t="shared" si="1224"/>
        <v>0</v>
      </c>
      <c r="BR259" s="568">
        <f t="shared" si="1225"/>
        <v>0</v>
      </c>
      <c r="BS259" s="568">
        <f t="shared" si="1226"/>
        <v>0</v>
      </c>
      <c r="BT259" s="568">
        <f t="shared" si="1227"/>
        <v>0</v>
      </c>
      <c r="BU259" s="568">
        <f t="shared" si="1228"/>
        <v>0</v>
      </c>
      <c r="BV259" s="568">
        <f t="shared" si="1229"/>
        <v>0</v>
      </c>
      <c r="BW259" s="568">
        <f t="shared" si="1230"/>
        <v>6325.85</v>
      </c>
      <c r="BX259" s="568">
        <f t="shared" si="1231"/>
        <v>6325.85</v>
      </c>
      <c r="BY259" s="568">
        <f t="shared" si="1232"/>
        <v>6325.85</v>
      </c>
      <c r="BZ259" s="568">
        <f t="shared" si="1233"/>
        <v>6325.85</v>
      </c>
      <c r="CA259" s="568">
        <f t="shared" si="1234"/>
        <v>10058.101499999999</v>
      </c>
      <c r="CB259" s="568">
        <f t="shared" si="1235"/>
        <v>10058.101499999999</v>
      </c>
      <c r="CC259" s="568">
        <f t="shared" si="1236"/>
        <v>10058.101499999999</v>
      </c>
      <c r="CD259" s="568">
        <f t="shared" si="1237"/>
        <v>10058.101499999999</v>
      </c>
      <c r="CE259" s="568">
        <f t="shared" si="1238"/>
        <v>10661.587589999999</v>
      </c>
      <c r="CF259" s="568">
        <f t="shared" si="1239"/>
        <v>10661.587589999999</v>
      </c>
      <c r="CG259" s="568">
        <f t="shared" si="1240"/>
        <v>10661.587589999999</v>
      </c>
      <c r="CH259" s="568">
        <f t="shared" si="1241"/>
        <v>10661.587589999999</v>
      </c>
      <c r="CI259" s="185"/>
      <c r="CJ259" s="208">
        <f t="shared" si="1242"/>
        <v>0</v>
      </c>
      <c r="CK259" s="208">
        <f t="shared" si="1243"/>
        <v>0</v>
      </c>
      <c r="CL259" s="208">
        <f t="shared" si="1244"/>
        <v>25303.4</v>
      </c>
      <c r="CM259" s="208">
        <f t="shared" si="1245"/>
        <v>40232.405999999995</v>
      </c>
      <c r="CN259" s="208">
        <f t="shared" si="1246"/>
        <v>42646.350359999997</v>
      </c>
      <c r="CO259" s="177"/>
      <c r="CP259" s="124"/>
      <c r="CQ259" s="119"/>
      <c r="CR259" s="186">
        <f t="shared" si="1247"/>
        <v>108182.15635999998</v>
      </c>
      <c r="CS259" s="186">
        <f t="shared" si="1248"/>
        <v>108182.15635999998</v>
      </c>
      <c r="CT259" s="186">
        <f t="shared" si="1249"/>
        <v>108182.15635999999</v>
      </c>
      <c r="CU259" s="186">
        <f t="shared" si="1250"/>
        <v>0</v>
      </c>
      <c r="CV259" s="186">
        <f t="shared" si="1251"/>
        <v>0</v>
      </c>
      <c r="CW259" s="119"/>
      <c r="CX259" s="208">
        <f t="shared" si="1207"/>
        <v>0</v>
      </c>
      <c r="CY259" s="208">
        <f t="shared" si="1208"/>
        <v>0</v>
      </c>
      <c r="CZ259" s="208">
        <f t="shared" si="1209"/>
        <v>0</v>
      </c>
      <c r="DA259" s="208">
        <f t="shared" si="1210"/>
        <v>0</v>
      </c>
      <c r="DB259" s="209">
        <f t="shared" si="1211"/>
        <v>0</v>
      </c>
      <c r="DC259" s="208">
        <f t="shared" si="1212"/>
        <v>0</v>
      </c>
      <c r="DD259" s="208">
        <f t="shared" si="1213"/>
        <v>0</v>
      </c>
      <c r="DE259" s="208">
        <f t="shared" si="1214"/>
        <v>0</v>
      </c>
      <c r="DF259" s="208">
        <f t="shared" si="1215"/>
        <v>0</v>
      </c>
      <c r="DG259" s="209">
        <f t="shared" si="1216"/>
        <v>0</v>
      </c>
      <c r="DH259" s="209">
        <f t="shared" si="1217"/>
        <v>25303.4</v>
      </c>
      <c r="DI259" s="209">
        <f t="shared" si="1218"/>
        <v>40232.405999999995</v>
      </c>
      <c r="DJ259" s="209">
        <f t="shared" si="1219"/>
        <v>42646.350359999997</v>
      </c>
    </row>
    <row r="260" spans="1:114" s="7" customFormat="1" x14ac:dyDescent="0.2">
      <c r="A260" s="283" t="s">
        <v>287</v>
      </c>
      <c r="B260" s="119" t="s">
        <v>370</v>
      </c>
      <c r="C260" s="119"/>
      <c r="D260" s="119"/>
      <c r="E260" s="119"/>
      <c r="F260" s="568">
        <f>SUM(F258:F259)*Assumptions!$B$171</f>
        <v>975</v>
      </c>
      <c r="G260" s="568">
        <f>SUM(G258:G259)*Assumptions!$B$171</f>
        <v>975</v>
      </c>
      <c r="H260" s="568">
        <f>SUM(H258:H259)*Assumptions!$B$171</f>
        <v>975</v>
      </c>
      <c r="I260" s="568">
        <f>SUM(I258:I259)*Assumptions!$B$171</f>
        <v>975</v>
      </c>
      <c r="J260" s="568">
        <f>SUM(J258:J259)*Assumptions!$B$171</f>
        <v>975</v>
      </c>
      <c r="K260" s="568">
        <f>SUM(K258:K259)*Assumptions!$B$171</f>
        <v>975</v>
      </c>
      <c r="L260" s="568">
        <f>SUM(L258:L259)*Assumptions!$B$171</f>
        <v>975</v>
      </c>
      <c r="M260" s="568">
        <f>SUM(M258:M259)*Assumptions!$B$171</f>
        <v>975</v>
      </c>
      <c r="N260" s="568">
        <f>SUM(N258:N259)*Assumptions!$B$171</f>
        <v>975</v>
      </c>
      <c r="O260" s="568">
        <f>SUM(O258:O259)*Assumptions!$B$171</f>
        <v>975</v>
      </c>
      <c r="P260" s="568">
        <f>SUM(P258:P259)*Assumptions!$B$171</f>
        <v>975</v>
      </c>
      <c r="Q260" s="568">
        <f>SUM(Q258:Q259)*Assumptions!$B$171</f>
        <v>975</v>
      </c>
      <c r="R260" s="568">
        <f>SUM(R258:R259)*Assumptions!$B$171</f>
        <v>1033.5</v>
      </c>
      <c r="S260" s="568">
        <f>SUM(S258:S259)*Assumptions!$B$171</f>
        <v>1033.5</v>
      </c>
      <c r="T260" s="568">
        <f>SUM(T258:T259)*Assumptions!$B$171</f>
        <v>1033.5</v>
      </c>
      <c r="U260" s="568">
        <f>SUM(U258:U259)*Assumptions!$B$171</f>
        <v>1033.5</v>
      </c>
      <c r="V260" s="568">
        <f>SUM(V258:V259)*Assumptions!$B$171</f>
        <v>1033.5</v>
      </c>
      <c r="W260" s="568">
        <f>SUM(W258:W259)*Assumptions!$B$171</f>
        <v>1033.5</v>
      </c>
      <c r="X260" s="568">
        <f>SUM(X258:X259)*Assumptions!$B$171</f>
        <v>1033.5</v>
      </c>
      <c r="Y260" s="568">
        <f>SUM(Y258:Y259)*Assumptions!$B$171</f>
        <v>1033.5</v>
      </c>
      <c r="Z260" s="568">
        <f>SUM(Z258:Z259)*Assumptions!$B$171</f>
        <v>1033.5</v>
      </c>
      <c r="AA260" s="568">
        <f>SUM(AA258:AA259)*Assumptions!$B$171</f>
        <v>1033.5</v>
      </c>
      <c r="AB260" s="568">
        <f>SUM(AB258:AB259)*Assumptions!$B$171</f>
        <v>1033.5</v>
      </c>
      <c r="AC260" s="568">
        <f>SUM(AC258:AC259)*Assumptions!$B$171</f>
        <v>1033.5</v>
      </c>
      <c r="AD260" s="568">
        <f>SUM(AD258:AD259)*Assumptions!$B$171</f>
        <v>3795.51</v>
      </c>
      <c r="AE260" s="568">
        <f>SUM(AE258:AE259)*Assumptions!$B$171</f>
        <v>3795.51</v>
      </c>
      <c r="AF260" s="568">
        <f>SUM(AF258:AF259)*Assumptions!$B$171</f>
        <v>4934.1630000000005</v>
      </c>
      <c r="AG260" s="568">
        <f>SUM(AG258:AG259)*Assumptions!$B$171</f>
        <v>3795.51</v>
      </c>
      <c r="AH260" s="568">
        <f>SUM(AH258:AH259)*Assumptions!$B$171</f>
        <v>3795.51</v>
      </c>
      <c r="AI260" s="568">
        <f>SUM(AI258:AI259)*Assumptions!$B$171</f>
        <v>4934.1630000000005</v>
      </c>
      <c r="AJ260" s="568">
        <f>SUM(AJ258:AJ259)*Assumptions!$B$171</f>
        <v>3795.51</v>
      </c>
      <c r="AK260" s="568">
        <f>SUM(AK258:AK259)*Assumptions!$B$171</f>
        <v>3795.51</v>
      </c>
      <c r="AL260" s="568">
        <f>SUM(AL258:AL259)*Assumptions!$B$171</f>
        <v>4934.1630000000005</v>
      </c>
      <c r="AM260" s="568">
        <f>SUM(AM258:AM259)*Assumptions!$B$171</f>
        <v>3795.51</v>
      </c>
      <c r="AN260" s="568">
        <f>SUM(AN258:AN259)*Assumptions!$B$171</f>
        <v>3795.51</v>
      </c>
      <c r="AO260" s="568">
        <f>SUM(AO258:AO259)*Assumptions!$B$171</f>
        <v>4934.1630000000005</v>
      </c>
      <c r="AP260" s="568">
        <f>SUM(AP258:AP259)*Assumptions!$B$171</f>
        <v>4023.2405999999996</v>
      </c>
      <c r="AQ260" s="568">
        <f>SUM(AQ258:AQ259)*Assumptions!$B$171</f>
        <v>4023.2405999999996</v>
      </c>
      <c r="AR260" s="568">
        <f>SUM(AR258:AR259)*Assumptions!$B$171</f>
        <v>5833.6988700000002</v>
      </c>
      <c r="AS260" s="568">
        <f>SUM(AS258:AS259)*Assumptions!$B$171</f>
        <v>4023.2405999999996</v>
      </c>
      <c r="AT260" s="568">
        <f>SUM(AT258:AT259)*Assumptions!$B$171</f>
        <v>4023.2405999999996</v>
      </c>
      <c r="AU260" s="568">
        <f>SUM(AU258:AU259)*Assumptions!$B$171</f>
        <v>5833.6988700000002</v>
      </c>
      <c r="AV260" s="568">
        <f>SUM(AV258:AV259)*Assumptions!$B$171</f>
        <v>4023.2405999999996</v>
      </c>
      <c r="AW260" s="568">
        <f>SUM(AW258:AW259)*Assumptions!$B$171</f>
        <v>4023.2405999999996</v>
      </c>
      <c r="AX260" s="568">
        <f>SUM(AX258:AX259)*Assumptions!$B$171</f>
        <v>5833.6988700000002</v>
      </c>
      <c r="AY260" s="568">
        <f>SUM(AY258:AY259)*Assumptions!$B$171</f>
        <v>4023.2405999999996</v>
      </c>
      <c r="AZ260" s="568">
        <f>SUM(AZ258:AZ259)*Assumptions!$B$171</f>
        <v>4023.2405999999996</v>
      </c>
      <c r="BA260" s="568">
        <f>SUM(BA258:BA259)*Assumptions!$B$171</f>
        <v>5833.6988700000002</v>
      </c>
      <c r="BB260" s="568">
        <f>SUM(BB258:BB259)*Assumptions!$B$171</f>
        <v>4264.6350359999997</v>
      </c>
      <c r="BC260" s="568">
        <f>SUM(BC258:BC259)*Assumptions!$B$171</f>
        <v>4264.6350359999997</v>
      </c>
      <c r="BD260" s="568">
        <f>SUM(BD258:BD259)*Assumptions!$B$171</f>
        <v>6183.7208021999986</v>
      </c>
      <c r="BE260" s="568">
        <f>SUM(BE258:BE259)*Assumptions!$B$171</f>
        <v>4264.6350359999997</v>
      </c>
      <c r="BF260" s="568">
        <f>SUM(BF258:BF259)*Assumptions!$B$171</f>
        <v>4264.6350359999997</v>
      </c>
      <c r="BG260" s="568">
        <f>SUM(BG258:BG259)*Assumptions!$B$171</f>
        <v>6183.7208021999986</v>
      </c>
      <c r="BH260" s="568">
        <f>SUM(BH258:BH259)*Assumptions!$B$171</f>
        <v>4264.6350359999997</v>
      </c>
      <c r="BI260" s="568">
        <f>SUM(BI258:BI259)*Assumptions!$B$171</f>
        <v>4264.6350359999997</v>
      </c>
      <c r="BJ260" s="568">
        <f>SUM(BJ258:BJ259)*Assumptions!$B$171</f>
        <v>6183.7208021999986</v>
      </c>
      <c r="BK260" s="568">
        <f>SUM(BK258:BK259)*Assumptions!$B$171</f>
        <v>4264.6350359999997</v>
      </c>
      <c r="BL260" s="568">
        <f>SUM(BL258:BL259)*Assumptions!$B$171</f>
        <v>4264.6350359999997</v>
      </c>
      <c r="BM260" s="568">
        <f>SUM(BM258:BM259)*Assumptions!$B$171</f>
        <v>6183.7208021999986</v>
      </c>
      <c r="BN260" s="185"/>
      <c r="BO260" s="564">
        <f t="shared" si="1222"/>
        <v>2925</v>
      </c>
      <c r="BP260" s="564">
        <f t="shared" si="1223"/>
        <v>2925</v>
      </c>
      <c r="BQ260" s="564">
        <f t="shared" si="1224"/>
        <v>2925</v>
      </c>
      <c r="BR260" s="564">
        <f t="shared" si="1225"/>
        <v>2925</v>
      </c>
      <c r="BS260" s="564">
        <f t="shared" si="1226"/>
        <v>3100.5</v>
      </c>
      <c r="BT260" s="564">
        <f t="shared" si="1227"/>
        <v>3100.5</v>
      </c>
      <c r="BU260" s="564">
        <f t="shared" si="1228"/>
        <v>3100.5</v>
      </c>
      <c r="BV260" s="564">
        <f t="shared" si="1229"/>
        <v>3100.5</v>
      </c>
      <c r="BW260" s="564">
        <f t="shared" si="1230"/>
        <v>12525.183000000001</v>
      </c>
      <c r="BX260" s="564">
        <f t="shared" si="1231"/>
        <v>12525.183000000001</v>
      </c>
      <c r="BY260" s="564">
        <f t="shared" si="1232"/>
        <v>12525.183000000001</v>
      </c>
      <c r="BZ260" s="564">
        <f t="shared" si="1233"/>
        <v>12525.183000000001</v>
      </c>
      <c r="CA260" s="564">
        <f t="shared" si="1234"/>
        <v>13880.180069999999</v>
      </c>
      <c r="CB260" s="564">
        <f t="shared" si="1235"/>
        <v>13880.180069999999</v>
      </c>
      <c r="CC260" s="564">
        <f t="shared" si="1236"/>
        <v>13880.180069999999</v>
      </c>
      <c r="CD260" s="564">
        <f t="shared" si="1237"/>
        <v>13880.180069999999</v>
      </c>
      <c r="CE260" s="564">
        <f t="shared" si="1238"/>
        <v>14712.990874199997</v>
      </c>
      <c r="CF260" s="564">
        <f t="shared" si="1239"/>
        <v>14712.990874199997</v>
      </c>
      <c r="CG260" s="564">
        <f t="shared" si="1240"/>
        <v>14712.990874199997</v>
      </c>
      <c r="CH260" s="564">
        <f t="shared" si="1241"/>
        <v>14712.990874199997</v>
      </c>
      <c r="CI260" s="185"/>
      <c r="CJ260" s="124">
        <f t="shared" si="1242"/>
        <v>11700</v>
      </c>
      <c r="CK260" s="124">
        <f t="shared" si="1243"/>
        <v>12402</v>
      </c>
      <c r="CL260" s="124">
        <f t="shared" si="1244"/>
        <v>50100.732000000004</v>
      </c>
      <c r="CM260" s="124">
        <f t="shared" si="1245"/>
        <v>55520.720279999994</v>
      </c>
      <c r="CN260" s="124">
        <f t="shared" si="1246"/>
        <v>58851.963496799988</v>
      </c>
      <c r="CO260" s="177"/>
      <c r="CP260" s="124"/>
      <c r="CQ260" s="119"/>
      <c r="CR260" s="186">
        <f t="shared" si="1247"/>
        <v>188575.41577679996</v>
      </c>
      <c r="CS260" s="186">
        <f t="shared" si="1248"/>
        <v>188575.41577680007</v>
      </c>
      <c r="CT260" s="186">
        <f t="shared" si="1249"/>
        <v>188575.41577679999</v>
      </c>
      <c r="CU260" s="186">
        <f t="shared" si="1250"/>
        <v>0</v>
      </c>
      <c r="CV260" s="186">
        <f t="shared" si="1251"/>
        <v>0</v>
      </c>
      <c r="CW260" s="119"/>
      <c r="CX260" s="124">
        <f t="shared" si="1207"/>
        <v>2925</v>
      </c>
      <c r="CY260" s="124">
        <f t="shared" si="1208"/>
        <v>2925</v>
      </c>
      <c r="CZ260" s="124">
        <f t="shared" si="1209"/>
        <v>2925</v>
      </c>
      <c r="DA260" s="124">
        <f t="shared" si="1210"/>
        <v>2925</v>
      </c>
      <c r="DB260" s="209">
        <f t="shared" si="1211"/>
        <v>11700</v>
      </c>
      <c r="DC260" s="124">
        <f t="shared" si="1212"/>
        <v>3100.5</v>
      </c>
      <c r="DD260" s="124">
        <f t="shared" si="1213"/>
        <v>3100.5</v>
      </c>
      <c r="DE260" s="124">
        <f t="shared" si="1214"/>
        <v>3100.5</v>
      </c>
      <c r="DF260" s="124">
        <f t="shared" si="1215"/>
        <v>3100.5</v>
      </c>
      <c r="DG260" s="209">
        <f t="shared" si="1216"/>
        <v>12402</v>
      </c>
      <c r="DH260" s="209">
        <f t="shared" si="1217"/>
        <v>50100.732000000004</v>
      </c>
      <c r="DI260" s="209">
        <f t="shared" si="1218"/>
        <v>55520.720279999994</v>
      </c>
      <c r="DJ260" s="209">
        <f t="shared" si="1219"/>
        <v>58851.963496799988</v>
      </c>
    </row>
    <row r="261" spans="1:114" s="7" customFormat="1" x14ac:dyDescent="0.2">
      <c r="A261" s="283" t="s">
        <v>433</v>
      </c>
      <c r="B261" s="119" t="s">
        <v>370</v>
      </c>
      <c r="C261" s="119"/>
      <c r="D261" s="119"/>
      <c r="E261" s="119"/>
      <c r="F261" s="568">
        <f t="shared" ref="F261:AK261" ca="1" si="1252">IF(F258&gt;0,F673,0)</f>
        <v>1488.9583333333333</v>
      </c>
      <c r="G261" s="568">
        <f t="shared" ca="1" si="1252"/>
        <v>922.29166666666674</v>
      </c>
      <c r="H261" s="568">
        <f t="shared" ca="1" si="1252"/>
        <v>1005.6751738</v>
      </c>
      <c r="I261" s="568">
        <f t="shared" ca="1" si="1252"/>
        <v>1049.3517941555556</v>
      </c>
      <c r="J261" s="568">
        <f t="shared" ca="1" si="1252"/>
        <v>797.62270500933323</v>
      </c>
      <c r="K261" s="568">
        <f t="shared" ca="1" si="1252"/>
        <v>580.55001384011109</v>
      </c>
      <c r="L261" s="568">
        <f t="shared" ca="1" si="1252"/>
        <v>539.44829938670898</v>
      </c>
      <c r="M261" s="568">
        <f t="shared" ca="1" si="1252"/>
        <v>564.46384418872162</v>
      </c>
      <c r="N261" s="568">
        <f t="shared" ca="1" si="1252"/>
        <v>593.87711119183814</v>
      </c>
      <c r="O261" s="568">
        <f t="shared" ca="1" si="1252"/>
        <v>623.82918165722299</v>
      </c>
      <c r="P261" s="568">
        <f t="shared" ca="1" si="1252"/>
        <v>661.21340264247317</v>
      </c>
      <c r="Q261" s="568">
        <f t="shared" ca="1" si="1252"/>
        <v>708.2594193035485</v>
      </c>
      <c r="R261" s="568">
        <f t="shared" ca="1" si="1252"/>
        <v>1159.0667959132666</v>
      </c>
      <c r="S261" s="568">
        <f t="shared" ca="1" si="1252"/>
        <v>938.36529011282221</v>
      </c>
      <c r="T261" s="568">
        <f t="shared" ca="1" si="1252"/>
        <v>733.88145295085565</v>
      </c>
      <c r="U261" s="568">
        <f t="shared" ca="1" si="1252"/>
        <v>772.61765196984493</v>
      </c>
      <c r="V261" s="568">
        <f t="shared" ca="1" si="1252"/>
        <v>814.30065818068681</v>
      </c>
      <c r="W261" s="568">
        <f t="shared" ca="1" si="1252"/>
        <v>844.30022951071896</v>
      </c>
      <c r="X261" s="568">
        <f t="shared" ca="1" si="1252"/>
        <v>1001.2039554137699</v>
      </c>
      <c r="Y261" s="568">
        <f t="shared" ca="1" si="1252"/>
        <v>1044.5185660548311</v>
      </c>
      <c r="Z261" s="568">
        <f t="shared" ca="1" si="1252"/>
        <v>1091.1522524247096</v>
      </c>
      <c r="AA261" s="568">
        <f t="shared" ca="1" si="1252"/>
        <v>1141.366055122817</v>
      </c>
      <c r="AB261" s="568">
        <f t="shared" ca="1" si="1252"/>
        <v>1170.847158120363</v>
      </c>
      <c r="AC261" s="568">
        <f t="shared" ca="1" si="1252"/>
        <v>1229.0906558493652</v>
      </c>
      <c r="AD261" s="568">
        <f t="shared" ca="1" si="1252"/>
        <v>5195.9056939242428</v>
      </c>
      <c r="AE261" s="568">
        <f t="shared" ca="1" si="1252"/>
        <v>4086.8283707956962</v>
      </c>
      <c r="AF261" s="568">
        <f t="shared" ca="1" si="1252"/>
        <v>3577.580696337453</v>
      </c>
      <c r="AG261" s="568">
        <f t="shared" ca="1" si="1252"/>
        <v>3656.7006435458552</v>
      </c>
      <c r="AH261" s="568">
        <f t="shared" ca="1" si="1252"/>
        <v>3739.2876144242332</v>
      </c>
      <c r="AI261" s="568">
        <f t="shared" ca="1" si="1252"/>
        <v>3728.0777283955772</v>
      </c>
      <c r="AJ261" s="568">
        <f t="shared" ca="1" si="1252"/>
        <v>4104.7325640119552</v>
      </c>
      <c r="AK261" s="568">
        <f t="shared" ca="1" si="1252"/>
        <v>4187.6721931092825</v>
      </c>
      <c r="AL261" s="568">
        <f t="shared" ref="AL261:BM261" ca="1" si="1253">IF(AL258&gt;0,AL673,0)</f>
        <v>4274.4445303309803</v>
      </c>
      <c r="AM261" s="568">
        <f t="shared" ca="1" si="1253"/>
        <v>4365.2784039275048</v>
      </c>
      <c r="AN261" s="568">
        <f t="shared" ca="1" si="1253"/>
        <v>4375.2965909004815</v>
      </c>
      <c r="AO261" s="568">
        <f t="shared" ca="1" si="1253"/>
        <v>4475.0019872307548</v>
      </c>
      <c r="AP261" s="568">
        <f t="shared" ca="1" si="1253"/>
        <v>5201.7502882661265</v>
      </c>
      <c r="AQ261" s="568">
        <f t="shared" ca="1" si="1253"/>
        <v>4981.8553815985006</v>
      </c>
      <c r="AR261" s="568">
        <f t="shared" ca="1" si="1253"/>
        <v>4461.60516810026</v>
      </c>
      <c r="AS261" s="568">
        <f t="shared" ca="1" si="1253"/>
        <v>4523.2681364670743</v>
      </c>
      <c r="AT261" s="568">
        <f t="shared" ca="1" si="1253"/>
        <v>4586.4943141718786</v>
      </c>
      <c r="AU261" s="568">
        <f t="shared" ca="1" si="1253"/>
        <v>4442.4159056464614</v>
      </c>
      <c r="AV261" s="568">
        <f t="shared" ca="1" si="1253"/>
        <v>4801.6455366830842</v>
      </c>
      <c r="AW261" s="568">
        <f t="shared" ca="1" si="1253"/>
        <v>4861.3336842567414</v>
      </c>
      <c r="AX261" s="568">
        <f t="shared" ca="1" si="1253"/>
        <v>4937.1524908240708</v>
      </c>
      <c r="AY261" s="568">
        <f t="shared" ca="1" si="1253"/>
        <v>4999.9840285214705</v>
      </c>
      <c r="AZ261" s="568">
        <f t="shared" ca="1" si="1253"/>
        <v>4953.5595211674936</v>
      </c>
      <c r="BA261" s="568">
        <f t="shared" ca="1" si="1253"/>
        <v>5019.7360681966366</v>
      </c>
      <c r="BB261" s="568">
        <f t="shared" ca="1" si="1253"/>
        <v>5579.0442769453357</v>
      </c>
      <c r="BC261" s="568">
        <f t="shared" ca="1" si="1253"/>
        <v>5494.7794121640754</v>
      </c>
      <c r="BD261" s="568">
        <f t="shared" ca="1" si="1253"/>
        <v>5156.7055208321899</v>
      </c>
      <c r="BE261" s="568">
        <f t="shared" ca="1" si="1253"/>
        <v>5228.558815464733</v>
      </c>
      <c r="BF261" s="568">
        <f t="shared" ca="1" si="1253"/>
        <v>5302.0649574323897</v>
      </c>
      <c r="BG261" s="568">
        <f t="shared" ca="1" si="1253"/>
        <v>5377.2685046401748</v>
      </c>
      <c r="BH261" s="568">
        <f t="shared" ca="1" si="1253"/>
        <v>6036.5682426315752</v>
      </c>
      <c r="BI261" s="568">
        <f t="shared" ca="1" si="1253"/>
        <v>6115.3054579737691</v>
      </c>
      <c r="BJ261" s="568">
        <f t="shared" ca="1" si="1253"/>
        <v>6195.8816245452763</v>
      </c>
      <c r="BK261" s="568">
        <f t="shared" ca="1" si="1253"/>
        <v>6278.3466792306672</v>
      </c>
      <c r="BL261" s="568">
        <f t="shared" ca="1" si="1253"/>
        <v>6188.7167105868757</v>
      </c>
      <c r="BM261" s="568">
        <f t="shared" ca="1" si="1253"/>
        <v>6275.1151781643312</v>
      </c>
      <c r="BN261" s="185"/>
      <c r="BO261" s="564">
        <f t="shared" ca="1" si="1222"/>
        <v>3416.9251738000003</v>
      </c>
      <c r="BP261" s="564">
        <f t="shared" ca="1" si="1223"/>
        <v>2427.5245130049998</v>
      </c>
      <c r="BQ261" s="564">
        <f t="shared" ca="1" si="1224"/>
        <v>1697.7892547672686</v>
      </c>
      <c r="BR261" s="564">
        <f t="shared" ca="1" si="1225"/>
        <v>1993.3020036032444</v>
      </c>
      <c r="BS261" s="564">
        <f t="shared" ca="1" si="1226"/>
        <v>2831.3135389769441</v>
      </c>
      <c r="BT261" s="564">
        <f t="shared" ca="1" si="1227"/>
        <v>2431.2185396612508</v>
      </c>
      <c r="BU261" s="564">
        <f t="shared" ca="1" si="1228"/>
        <v>3136.8747738933107</v>
      </c>
      <c r="BV261" s="564">
        <f t="shared" ca="1" si="1229"/>
        <v>3541.303869092545</v>
      </c>
      <c r="BW261" s="564">
        <f t="shared" ca="1" si="1230"/>
        <v>12860.314761057391</v>
      </c>
      <c r="BX261" s="564">
        <f t="shared" ca="1" si="1231"/>
        <v>11124.065986365666</v>
      </c>
      <c r="BY261" s="564">
        <f t="shared" ca="1" si="1232"/>
        <v>12566.849287452218</v>
      </c>
      <c r="BZ261" s="564">
        <f t="shared" ca="1" si="1233"/>
        <v>13215.576982058741</v>
      </c>
      <c r="CA261" s="564">
        <f t="shared" ca="1" si="1234"/>
        <v>14645.210837964889</v>
      </c>
      <c r="CB261" s="564">
        <f t="shared" ca="1" si="1235"/>
        <v>13552.178356285414</v>
      </c>
      <c r="CC261" s="564">
        <f t="shared" ca="1" si="1236"/>
        <v>14600.131711763897</v>
      </c>
      <c r="CD261" s="564">
        <f t="shared" ca="1" si="1237"/>
        <v>14973.279617885601</v>
      </c>
      <c r="CE261" s="564">
        <f t="shared" ca="1" si="1238"/>
        <v>16230.5292099416</v>
      </c>
      <c r="CF261" s="564">
        <f t="shared" ca="1" si="1239"/>
        <v>15907.892277537298</v>
      </c>
      <c r="CG261" s="564">
        <f t="shared" ca="1" si="1240"/>
        <v>18347.755325150622</v>
      </c>
      <c r="CH261" s="564">
        <f t="shared" ca="1" si="1241"/>
        <v>18742.178567981875</v>
      </c>
      <c r="CI261" s="185"/>
      <c r="CJ261" s="124">
        <f t="shared" ca="1" si="1242"/>
        <v>9535.5409451755131</v>
      </c>
      <c r="CK261" s="124">
        <f t="shared" ca="1" si="1243"/>
        <v>11940.710721624051</v>
      </c>
      <c r="CL261" s="124">
        <f t="shared" ca="1" si="1244"/>
        <v>49766.807016934021</v>
      </c>
      <c r="CM261" s="124">
        <f t="shared" ca="1" si="1245"/>
        <v>57770.800523899801</v>
      </c>
      <c r="CN261" s="124">
        <f t="shared" ca="1" si="1246"/>
        <v>69228.355380611392</v>
      </c>
      <c r="CO261" s="177"/>
      <c r="CP261" s="124"/>
      <c r="CQ261" s="119"/>
      <c r="CR261" s="186">
        <f t="shared" ca="1" si="1247"/>
        <v>198242.21458824474</v>
      </c>
      <c r="CS261" s="186">
        <f t="shared" ca="1" si="1248"/>
        <v>198242.21458824477</v>
      </c>
      <c r="CT261" s="186">
        <f t="shared" ca="1" si="1249"/>
        <v>198242.21458824479</v>
      </c>
      <c r="CU261" s="186">
        <f t="shared" ca="1" si="1250"/>
        <v>0</v>
      </c>
      <c r="CV261" s="186">
        <f t="shared" ca="1" si="1251"/>
        <v>0</v>
      </c>
      <c r="CW261" s="119"/>
      <c r="CX261" s="124">
        <f t="shared" ca="1" si="1207"/>
        <v>3416.9251738000003</v>
      </c>
      <c r="CY261" s="124">
        <f t="shared" ca="1" si="1208"/>
        <v>2427.5245130049998</v>
      </c>
      <c r="CZ261" s="124">
        <f t="shared" ca="1" si="1209"/>
        <v>1697.7892547672686</v>
      </c>
      <c r="DA261" s="124">
        <f t="shared" ca="1" si="1210"/>
        <v>1993.3020036032444</v>
      </c>
      <c r="DB261" s="209">
        <f t="shared" ca="1" si="1211"/>
        <v>9535.5409451755131</v>
      </c>
      <c r="DC261" s="124">
        <f t="shared" ca="1" si="1212"/>
        <v>2831.3135389769441</v>
      </c>
      <c r="DD261" s="124">
        <f t="shared" ca="1" si="1213"/>
        <v>2431.2185396612508</v>
      </c>
      <c r="DE261" s="124">
        <f t="shared" ca="1" si="1214"/>
        <v>3136.8747738933107</v>
      </c>
      <c r="DF261" s="124">
        <f t="shared" ca="1" si="1215"/>
        <v>3541.303869092545</v>
      </c>
      <c r="DG261" s="209">
        <f t="shared" ca="1" si="1216"/>
        <v>11940.710721624051</v>
      </c>
      <c r="DH261" s="209">
        <f t="shared" ca="1" si="1217"/>
        <v>49766.807016934021</v>
      </c>
      <c r="DI261" s="209">
        <f t="shared" ca="1" si="1218"/>
        <v>57770.800523899801</v>
      </c>
      <c r="DJ261" s="209">
        <f t="shared" ca="1" si="1219"/>
        <v>69228.355380611392</v>
      </c>
    </row>
    <row r="262" spans="1:114" s="7" customFormat="1" x14ac:dyDescent="0.2">
      <c r="A262" s="283" t="s">
        <v>407</v>
      </c>
      <c r="B262" s="119" t="s">
        <v>370</v>
      </c>
      <c r="C262" s="119"/>
      <c r="D262" s="119"/>
      <c r="E262" s="119"/>
      <c r="F262" s="568">
        <f>+F566</f>
        <v>0</v>
      </c>
      <c r="G262" s="568">
        <f t="shared" ref="G262:BM262" si="1254">+G566</f>
        <v>0</v>
      </c>
      <c r="H262" s="568">
        <f t="shared" si="1254"/>
        <v>0</v>
      </c>
      <c r="I262" s="568">
        <f t="shared" si="1254"/>
        <v>0</v>
      </c>
      <c r="J262" s="568">
        <f t="shared" si="1254"/>
        <v>0</v>
      </c>
      <c r="K262" s="568">
        <f t="shared" si="1254"/>
        <v>0</v>
      </c>
      <c r="L262" s="568">
        <f t="shared" si="1254"/>
        <v>0</v>
      </c>
      <c r="M262" s="568">
        <f t="shared" si="1254"/>
        <v>0</v>
      </c>
      <c r="N262" s="568">
        <f t="shared" si="1254"/>
        <v>0</v>
      </c>
      <c r="O262" s="568">
        <f t="shared" si="1254"/>
        <v>0</v>
      </c>
      <c r="P262" s="568">
        <f t="shared" si="1254"/>
        <v>0</v>
      </c>
      <c r="Q262" s="568">
        <f t="shared" si="1254"/>
        <v>0</v>
      </c>
      <c r="R262" s="568">
        <f t="shared" si="1254"/>
        <v>0</v>
      </c>
      <c r="S262" s="568">
        <f t="shared" si="1254"/>
        <v>0</v>
      </c>
      <c r="T262" s="568">
        <f t="shared" si="1254"/>
        <v>0</v>
      </c>
      <c r="U262" s="568">
        <f t="shared" si="1254"/>
        <v>0</v>
      </c>
      <c r="V262" s="568">
        <f t="shared" si="1254"/>
        <v>0</v>
      </c>
      <c r="W262" s="568">
        <f t="shared" si="1254"/>
        <v>0</v>
      </c>
      <c r="X262" s="568">
        <f t="shared" si="1254"/>
        <v>0</v>
      </c>
      <c r="Y262" s="568">
        <f t="shared" si="1254"/>
        <v>0</v>
      </c>
      <c r="Z262" s="568">
        <f t="shared" si="1254"/>
        <v>0</v>
      </c>
      <c r="AA262" s="568">
        <f t="shared" si="1254"/>
        <v>0</v>
      </c>
      <c r="AB262" s="568">
        <f t="shared" si="1254"/>
        <v>0</v>
      </c>
      <c r="AC262" s="568">
        <f t="shared" si="1254"/>
        <v>0</v>
      </c>
      <c r="AD262" s="568">
        <f t="shared" si="1254"/>
        <v>0</v>
      </c>
      <c r="AE262" s="568">
        <f t="shared" si="1254"/>
        <v>0</v>
      </c>
      <c r="AF262" s="568">
        <f t="shared" si="1254"/>
        <v>0</v>
      </c>
      <c r="AG262" s="568">
        <f t="shared" si="1254"/>
        <v>0</v>
      </c>
      <c r="AH262" s="568">
        <f t="shared" si="1254"/>
        <v>0</v>
      </c>
      <c r="AI262" s="568">
        <f t="shared" si="1254"/>
        <v>0</v>
      </c>
      <c r="AJ262" s="568">
        <f t="shared" si="1254"/>
        <v>0</v>
      </c>
      <c r="AK262" s="568">
        <f t="shared" si="1254"/>
        <v>0</v>
      </c>
      <c r="AL262" s="568">
        <f t="shared" si="1254"/>
        <v>0</v>
      </c>
      <c r="AM262" s="568">
        <f t="shared" si="1254"/>
        <v>0</v>
      </c>
      <c r="AN262" s="568">
        <f t="shared" si="1254"/>
        <v>0</v>
      </c>
      <c r="AO262" s="568">
        <f t="shared" si="1254"/>
        <v>0</v>
      </c>
      <c r="AP262" s="568">
        <f t="shared" si="1254"/>
        <v>0</v>
      </c>
      <c r="AQ262" s="568">
        <f t="shared" si="1254"/>
        <v>0</v>
      </c>
      <c r="AR262" s="568">
        <f t="shared" si="1254"/>
        <v>0</v>
      </c>
      <c r="AS262" s="568">
        <f t="shared" si="1254"/>
        <v>0</v>
      </c>
      <c r="AT262" s="568">
        <f t="shared" si="1254"/>
        <v>0</v>
      </c>
      <c r="AU262" s="568">
        <f t="shared" si="1254"/>
        <v>0</v>
      </c>
      <c r="AV262" s="568">
        <f t="shared" si="1254"/>
        <v>0</v>
      </c>
      <c r="AW262" s="568">
        <f t="shared" si="1254"/>
        <v>0</v>
      </c>
      <c r="AX262" s="568">
        <f t="shared" si="1254"/>
        <v>0</v>
      </c>
      <c r="AY262" s="568">
        <f t="shared" si="1254"/>
        <v>0</v>
      </c>
      <c r="AZ262" s="568">
        <f t="shared" si="1254"/>
        <v>0</v>
      </c>
      <c r="BA262" s="568">
        <f t="shared" si="1254"/>
        <v>0</v>
      </c>
      <c r="BB262" s="568">
        <f t="shared" si="1254"/>
        <v>0</v>
      </c>
      <c r="BC262" s="568">
        <f t="shared" si="1254"/>
        <v>0</v>
      </c>
      <c r="BD262" s="568">
        <f t="shared" si="1254"/>
        <v>0</v>
      </c>
      <c r="BE262" s="568">
        <f t="shared" si="1254"/>
        <v>0</v>
      </c>
      <c r="BF262" s="568">
        <f t="shared" si="1254"/>
        <v>0</v>
      </c>
      <c r="BG262" s="568">
        <f t="shared" si="1254"/>
        <v>0</v>
      </c>
      <c r="BH262" s="568">
        <f t="shared" si="1254"/>
        <v>0</v>
      </c>
      <c r="BI262" s="568">
        <f t="shared" si="1254"/>
        <v>0</v>
      </c>
      <c r="BJ262" s="568">
        <f t="shared" si="1254"/>
        <v>0</v>
      </c>
      <c r="BK262" s="568">
        <f t="shared" si="1254"/>
        <v>0</v>
      </c>
      <c r="BL262" s="568">
        <f t="shared" si="1254"/>
        <v>0</v>
      </c>
      <c r="BM262" s="568">
        <f t="shared" si="1254"/>
        <v>0</v>
      </c>
      <c r="BN262" s="185"/>
      <c r="BO262" s="564">
        <f>SUM(F262:H262)</f>
        <v>0</v>
      </c>
      <c r="BP262" s="564">
        <f>SUM(I262:K262)</f>
        <v>0</v>
      </c>
      <c r="BQ262" s="564">
        <f>SUM(L262:N262)</f>
        <v>0</v>
      </c>
      <c r="BR262" s="564">
        <f>SUM(O262:Q262)</f>
        <v>0</v>
      </c>
      <c r="BS262" s="564">
        <f>SUM(R262:T262)</f>
        <v>0</v>
      </c>
      <c r="BT262" s="564">
        <f>SUM(U262:W262)</f>
        <v>0</v>
      </c>
      <c r="BU262" s="564">
        <f>SUM(X262:Z262)</f>
        <v>0</v>
      </c>
      <c r="BV262" s="564">
        <f>SUM(AA262:AC262)</f>
        <v>0</v>
      </c>
      <c r="BW262" s="564">
        <f>SUM(AD262:AF262)</f>
        <v>0</v>
      </c>
      <c r="BX262" s="564">
        <f>SUM(AG262:AI262)</f>
        <v>0</v>
      </c>
      <c r="BY262" s="564">
        <f>SUM(AJ262:AL262)</f>
        <v>0</v>
      </c>
      <c r="BZ262" s="564">
        <f>SUM(AM262:AO262)</f>
        <v>0</v>
      </c>
      <c r="CA262" s="564">
        <f>SUM(AP262:AR262)</f>
        <v>0</v>
      </c>
      <c r="CB262" s="564">
        <f>SUM(AS262:AU262)</f>
        <v>0</v>
      </c>
      <c r="CC262" s="564">
        <f>SUM(AV262:AX262)</f>
        <v>0</v>
      </c>
      <c r="CD262" s="564">
        <f>SUM(AY262:BA262)</f>
        <v>0</v>
      </c>
      <c r="CE262" s="564">
        <f>SUM(BB262:BD262)</f>
        <v>0</v>
      </c>
      <c r="CF262" s="564">
        <f>SUM(BE262:BG262)</f>
        <v>0</v>
      </c>
      <c r="CG262" s="564">
        <f>SUM(BH262:BJ262)</f>
        <v>0</v>
      </c>
      <c r="CH262" s="564">
        <f>SUM(BK262:BM262)</f>
        <v>0</v>
      </c>
      <c r="CI262" s="185"/>
      <c r="CJ262" s="124">
        <f>SUM(BO262:BR262)</f>
        <v>0</v>
      </c>
      <c r="CK262" s="124">
        <f>SUM(BS262:BV262)</f>
        <v>0</v>
      </c>
      <c r="CL262" s="124">
        <f>SUM(BW262:BZ262)</f>
        <v>0</v>
      </c>
      <c r="CM262" s="124">
        <f>SUM(CA262:CD262)</f>
        <v>0</v>
      </c>
      <c r="CN262" s="124">
        <f>SUM(CE262:CH262)</f>
        <v>0</v>
      </c>
      <c r="CO262" s="177"/>
      <c r="CP262" s="124"/>
      <c r="CQ262" s="119"/>
      <c r="CR262" s="186">
        <f t="shared" ref="CR262" si="1255">SUM(F262:BM262)</f>
        <v>0</v>
      </c>
      <c r="CS262" s="186">
        <f t="shared" ref="CS262" si="1256">SUM(BO262:CH262)</f>
        <v>0</v>
      </c>
      <c r="CT262" s="186">
        <f t="shared" ref="CT262" si="1257">SUM(CJ262:CN262)</f>
        <v>0</v>
      </c>
      <c r="CU262" s="186">
        <f>CR262-CS262</f>
        <v>0</v>
      </c>
      <c r="CV262" s="186">
        <f>CS262-CT262</f>
        <v>0</v>
      </c>
      <c r="CW262" s="119"/>
      <c r="CX262" s="124"/>
      <c r="CY262" s="124"/>
      <c r="CZ262" s="124"/>
      <c r="DA262" s="124"/>
      <c r="DB262" s="209"/>
      <c r="DC262" s="124"/>
      <c r="DD262" s="124"/>
      <c r="DE262" s="124"/>
      <c r="DF262" s="124"/>
      <c r="DG262" s="209"/>
      <c r="DH262" s="209"/>
      <c r="DI262" s="209"/>
      <c r="DJ262" s="209"/>
    </row>
    <row r="263" spans="1:114" s="7" customFormat="1" x14ac:dyDescent="0.2">
      <c r="A263" s="283" t="s">
        <v>401</v>
      </c>
      <c r="B263" s="119" t="s">
        <v>370</v>
      </c>
      <c r="C263" s="310">
        <f>Assumptions!B189</f>
        <v>20</v>
      </c>
      <c r="D263" s="119"/>
      <c r="E263" s="119"/>
      <c r="F263" s="568">
        <f t="shared" ref="F263:O265" si="1258">Div*$C263*F$268</f>
        <v>20</v>
      </c>
      <c r="G263" s="568">
        <f t="shared" si="1258"/>
        <v>20</v>
      </c>
      <c r="H263" s="568">
        <f t="shared" si="1258"/>
        <v>20</v>
      </c>
      <c r="I263" s="568">
        <f t="shared" si="1258"/>
        <v>20</v>
      </c>
      <c r="J263" s="568">
        <f t="shared" si="1258"/>
        <v>20</v>
      </c>
      <c r="K263" s="568">
        <f t="shared" si="1258"/>
        <v>20</v>
      </c>
      <c r="L263" s="568">
        <f t="shared" si="1258"/>
        <v>20</v>
      </c>
      <c r="M263" s="568">
        <f t="shared" si="1258"/>
        <v>20</v>
      </c>
      <c r="N263" s="568">
        <f t="shared" si="1258"/>
        <v>20</v>
      </c>
      <c r="O263" s="568">
        <f t="shared" si="1258"/>
        <v>20</v>
      </c>
      <c r="P263" s="568">
        <f t="shared" ref="P263:Y265" si="1259">Div*$C263*P$268</f>
        <v>20</v>
      </c>
      <c r="Q263" s="568">
        <f t="shared" si="1259"/>
        <v>20</v>
      </c>
      <c r="R263" s="568">
        <f t="shared" si="1259"/>
        <v>20</v>
      </c>
      <c r="S263" s="568">
        <f t="shared" si="1259"/>
        <v>20</v>
      </c>
      <c r="T263" s="568">
        <f t="shared" si="1259"/>
        <v>20</v>
      </c>
      <c r="U263" s="568">
        <f t="shared" si="1259"/>
        <v>20</v>
      </c>
      <c r="V263" s="568">
        <f t="shared" si="1259"/>
        <v>20</v>
      </c>
      <c r="W263" s="568">
        <f t="shared" si="1259"/>
        <v>20</v>
      </c>
      <c r="X263" s="568">
        <f t="shared" si="1259"/>
        <v>20</v>
      </c>
      <c r="Y263" s="568">
        <f t="shared" si="1259"/>
        <v>20</v>
      </c>
      <c r="Z263" s="568">
        <f t="shared" ref="Z263:AI265" si="1260">Div*$C263*Z$268</f>
        <v>20</v>
      </c>
      <c r="AA263" s="568">
        <f t="shared" si="1260"/>
        <v>20</v>
      </c>
      <c r="AB263" s="568">
        <f t="shared" si="1260"/>
        <v>20</v>
      </c>
      <c r="AC263" s="568">
        <f t="shared" si="1260"/>
        <v>20</v>
      </c>
      <c r="AD263" s="568">
        <f t="shared" si="1260"/>
        <v>80</v>
      </c>
      <c r="AE263" s="568">
        <f t="shared" si="1260"/>
        <v>80</v>
      </c>
      <c r="AF263" s="568">
        <f t="shared" si="1260"/>
        <v>80</v>
      </c>
      <c r="AG263" s="568">
        <f t="shared" si="1260"/>
        <v>80</v>
      </c>
      <c r="AH263" s="568">
        <f t="shared" si="1260"/>
        <v>80</v>
      </c>
      <c r="AI263" s="568">
        <f t="shared" si="1260"/>
        <v>80</v>
      </c>
      <c r="AJ263" s="568">
        <f t="shared" ref="AJ263:AS265" si="1261">Div*$C263*AJ$268</f>
        <v>80</v>
      </c>
      <c r="AK263" s="568">
        <f t="shared" si="1261"/>
        <v>80</v>
      </c>
      <c r="AL263" s="568">
        <f t="shared" si="1261"/>
        <v>80</v>
      </c>
      <c r="AM263" s="568">
        <f t="shared" si="1261"/>
        <v>80</v>
      </c>
      <c r="AN263" s="568">
        <f t="shared" si="1261"/>
        <v>80</v>
      </c>
      <c r="AO263" s="568">
        <f t="shared" si="1261"/>
        <v>80</v>
      </c>
      <c r="AP263" s="568">
        <f t="shared" si="1261"/>
        <v>80</v>
      </c>
      <c r="AQ263" s="568">
        <f t="shared" si="1261"/>
        <v>80</v>
      </c>
      <c r="AR263" s="568">
        <f t="shared" si="1261"/>
        <v>80</v>
      </c>
      <c r="AS263" s="568">
        <f t="shared" si="1261"/>
        <v>80</v>
      </c>
      <c r="AT263" s="568">
        <f t="shared" ref="AT263:BC265" si="1262">Div*$C263*AT$268</f>
        <v>80</v>
      </c>
      <c r="AU263" s="568">
        <f t="shared" si="1262"/>
        <v>80</v>
      </c>
      <c r="AV263" s="568">
        <f t="shared" si="1262"/>
        <v>80</v>
      </c>
      <c r="AW263" s="568">
        <f t="shared" si="1262"/>
        <v>80</v>
      </c>
      <c r="AX263" s="568">
        <f t="shared" si="1262"/>
        <v>80</v>
      </c>
      <c r="AY263" s="568">
        <f t="shared" si="1262"/>
        <v>80</v>
      </c>
      <c r="AZ263" s="568">
        <f t="shared" si="1262"/>
        <v>80</v>
      </c>
      <c r="BA263" s="568">
        <f t="shared" si="1262"/>
        <v>80</v>
      </c>
      <c r="BB263" s="568">
        <f t="shared" si="1262"/>
        <v>80</v>
      </c>
      <c r="BC263" s="568">
        <f t="shared" si="1262"/>
        <v>80</v>
      </c>
      <c r="BD263" s="568">
        <f t="shared" ref="BD263:BM265" si="1263">Div*$C263*BD$268</f>
        <v>80</v>
      </c>
      <c r="BE263" s="568">
        <f t="shared" si="1263"/>
        <v>80</v>
      </c>
      <c r="BF263" s="568">
        <f t="shared" si="1263"/>
        <v>80</v>
      </c>
      <c r="BG263" s="568">
        <f t="shared" si="1263"/>
        <v>80</v>
      </c>
      <c r="BH263" s="568">
        <f t="shared" si="1263"/>
        <v>80</v>
      </c>
      <c r="BI263" s="568">
        <f t="shared" si="1263"/>
        <v>80</v>
      </c>
      <c r="BJ263" s="568">
        <f t="shared" si="1263"/>
        <v>80</v>
      </c>
      <c r="BK263" s="568">
        <f t="shared" si="1263"/>
        <v>80</v>
      </c>
      <c r="BL263" s="568">
        <f t="shared" si="1263"/>
        <v>80</v>
      </c>
      <c r="BM263" s="568">
        <f t="shared" si="1263"/>
        <v>80</v>
      </c>
      <c r="BN263" s="185"/>
      <c r="BO263" s="564">
        <f t="shared" si="1222"/>
        <v>60</v>
      </c>
      <c r="BP263" s="564">
        <f t="shared" si="1223"/>
        <v>60</v>
      </c>
      <c r="BQ263" s="564">
        <f t="shared" si="1224"/>
        <v>60</v>
      </c>
      <c r="BR263" s="564">
        <f t="shared" si="1225"/>
        <v>60</v>
      </c>
      <c r="BS263" s="564">
        <f t="shared" si="1226"/>
        <v>60</v>
      </c>
      <c r="BT263" s="564">
        <f t="shared" si="1227"/>
        <v>60</v>
      </c>
      <c r="BU263" s="564">
        <f t="shared" si="1228"/>
        <v>60</v>
      </c>
      <c r="BV263" s="564">
        <f t="shared" si="1229"/>
        <v>60</v>
      </c>
      <c r="BW263" s="564">
        <f t="shared" si="1230"/>
        <v>240</v>
      </c>
      <c r="BX263" s="564">
        <f t="shared" si="1231"/>
        <v>240</v>
      </c>
      <c r="BY263" s="564">
        <f t="shared" si="1232"/>
        <v>240</v>
      </c>
      <c r="BZ263" s="564">
        <f t="shared" si="1233"/>
        <v>240</v>
      </c>
      <c r="CA263" s="564">
        <f t="shared" si="1234"/>
        <v>240</v>
      </c>
      <c r="CB263" s="564">
        <f t="shared" si="1235"/>
        <v>240</v>
      </c>
      <c r="CC263" s="564">
        <f t="shared" si="1236"/>
        <v>240</v>
      </c>
      <c r="CD263" s="564">
        <f t="shared" si="1237"/>
        <v>240</v>
      </c>
      <c r="CE263" s="564">
        <f t="shared" si="1238"/>
        <v>240</v>
      </c>
      <c r="CF263" s="564">
        <f t="shared" si="1239"/>
        <v>240</v>
      </c>
      <c r="CG263" s="564">
        <f t="shared" si="1240"/>
        <v>240</v>
      </c>
      <c r="CH263" s="564">
        <f t="shared" si="1241"/>
        <v>240</v>
      </c>
      <c r="CI263" s="185"/>
      <c r="CJ263" s="124">
        <f t="shared" si="1242"/>
        <v>240</v>
      </c>
      <c r="CK263" s="124">
        <f t="shared" si="1243"/>
        <v>240</v>
      </c>
      <c r="CL263" s="124">
        <f t="shared" si="1244"/>
        <v>960</v>
      </c>
      <c r="CM263" s="124">
        <f t="shared" si="1245"/>
        <v>960</v>
      </c>
      <c r="CN263" s="124">
        <f t="shared" si="1246"/>
        <v>960</v>
      </c>
      <c r="CO263" s="177"/>
      <c r="CP263" s="124"/>
      <c r="CQ263" s="119"/>
      <c r="CR263" s="186">
        <f t="shared" si="1247"/>
        <v>3360</v>
      </c>
      <c r="CS263" s="186">
        <f t="shared" si="1248"/>
        <v>3360</v>
      </c>
      <c r="CT263" s="186">
        <f t="shared" si="1249"/>
        <v>3360</v>
      </c>
      <c r="CU263" s="186">
        <f t="shared" si="1250"/>
        <v>0</v>
      </c>
      <c r="CV263" s="186">
        <f t="shared" si="1251"/>
        <v>0</v>
      </c>
      <c r="CW263" s="119"/>
      <c r="CX263" s="124">
        <f t="shared" si="1207"/>
        <v>60</v>
      </c>
      <c r="CY263" s="124">
        <f t="shared" si="1208"/>
        <v>60</v>
      </c>
      <c r="CZ263" s="124">
        <f t="shared" si="1209"/>
        <v>60</v>
      </c>
      <c r="DA263" s="124">
        <f t="shared" si="1210"/>
        <v>60</v>
      </c>
      <c r="DB263" s="209">
        <f t="shared" si="1211"/>
        <v>240</v>
      </c>
      <c r="DC263" s="124">
        <f t="shared" si="1212"/>
        <v>60</v>
      </c>
      <c r="DD263" s="124">
        <f t="shared" si="1213"/>
        <v>60</v>
      </c>
      <c r="DE263" s="124">
        <f t="shared" si="1214"/>
        <v>60</v>
      </c>
      <c r="DF263" s="124">
        <f t="shared" si="1215"/>
        <v>60</v>
      </c>
      <c r="DG263" s="209">
        <f t="shared" si="1216"/>
        <v>240</v>
      </c>
      <c r="DH263" s="209">
        <f t="shared" si="1217"/>
        <v>960</v>
      </c>
      <c r="DI263" s="209">
        <f t="shared" si="1218"/>
        <v>960</v>
      </c>
      <c r="DJ263" s="209">
        <f t="shared" si="1219"/>
        <v>960</v>
      </c>
    </row>
    <row r="264" spans="1:114" s="7" customFormat="1" x14ac:dyDescent="0.2">
      <c r="A264" s="283" t="s">
        <v>323</v>
      </c>
      <c r="B264" s="119" t="s">
        <v>370</v>
      </c>
      <c r="C264" s="310">
        <f>Assumptions!C189</f>
        <v>20</v>
      </c>
      <c r="D264" s="119"/>
      <c r="E264" s="119"/>
      <c r="F264" s="568">
        <f t="shared" si="1258"/>
        <v>20</v>
      </c>
      <c r="G264" s="568">
        <f t="shared" si="1258"/>
        <v>20</v>
      </c>
      <c r="H264" s="568">
        <f t="shared" si="1258"/>
        <v>20</v>
      </c>
      <c r="I264" s="568">
        <f t="shared" si="1258"/>
        <v>20</v>
      </c>
      <c r="J264" s="568">
        <f t="shared" si="1258"/>
        <v>20</v>
      </c>
      <c r="K264" s="568">
        <f t="shared" si="1258"/>
        <v>20</v>
      </c>
      <c r="L264" s="568">
        <f t="shared" si="1258"/>
        <v>20</v>
      </c>
      <c r="M264" s="568">
        <f t="shared" si="1258"/>
        <v>20</v>
      </c>
      <c r="N264" s="568">
        <f t="shared" si="1258"/>
        <v>20</v>
      </c>
      <c r="O264" s="568">
        <f t="shared" si="1258"/>
        <v>20</v>
      </c>
      <c r="P264" s="568">
        <f t="shared" si="1259"/>
        <v>20</v>
      </c>
      <c r="Q264" s="568">
        <f t="shared" si="1259"/>
        <v>20</v>
      </c>
      <c r="R264" s="568">
        <f t="shared" si="1259"/>
        <v>20</v>
      </c>
      <c r="S264" s="568">
        <f t="shared" si="1259"/>
        <v>20</v>
      </c>
      <c r="T264" s="568">
        <f t="shared" si="1259"/>
        <v>20</v>
      </c>
      <c r="U264" s="568">
        <f t="shared" si="1259"/>
        <v>20</v>
      </c>
      <c r="V264" s="568">
        <f t="shared" si="1259"/>
        <v>20</v>
      </c>
      <c r="W264" s="568">
        <f t="shared" si="1259"/>
        <v>20</v>
      </c>
      <c r="X264" s="568">
        <f t="shared" si="1259"/>
        <v>20</v>
      </c>
      <c r="Y264" s="568">
        <f t="shared" si="1259"/>
        <v>20</v>
      </c>
      <c r="Z264" s="568">
        <f t="shared" si="1260"/>
        <v>20</v>
      </c>
      <c r="AA264" s="568">
        <f t="shared" si="1260"/>
        <v>20</v>
      </c>
      <c r="AB264" s="568">
        <f t="shared" si="1260"/>
        <v>20</v>
      </c>
      <c r="AC264" s="568">
        <f t="shared" si="1260"/>
        <v>20</v>
      </c>
      <c r="AD264" s="568">
        <f t="shared" si="1260"/>
        <v>80</v>
      </c>
      <c r="AE264" s="568">
        <f t="shared" si="1260"/>
        <v>80</v>
      </c>
      <c r="AF264" s="568">
        <f t="shared" si="1260"/>
        <v>80</v>
      </c>
      <c r="AG264" s="568">
        <f t="shared" si="1260"/>
        <v>80</v>
      </c>
      <c r="AH264" s="568">
        <f t="shared" si="1260"/>
        <v>80</v>
      </c>
      <c r="AI264" s="568">
        <f t="shared" si="1260"/>
        <v>80</v>
      </c>
      <c r="AJ264" s="568">
        <f t="shared" si="1261"/>
        <v>80</v>
      </c>
      <c r="AK264" s="568">
        <f t="shared" si="1261"/>
        <v>80</v>
      </c>
      <c r="AL264" s="568">
        <f t="shared" si="1261"/>
        <v>80</v>
      </c>
      <c r="AM264" s="568">
        <f t="shared" si="1261"/>
        <v>80</v>
      </c>
      <c r="AN264" s="568">
        <f t="shared" si="1261"/>
        <v>80</v>
      </c>
      <c r="AO264" s="568">
        <f t="shared" si="1261"/>
        <v>80</v>
      </c>
      <c r="AP264" s="568">
        <f t="shared" si="1261"/>
        <v>80</v>
      </c>
      <c r="AQ264" s="568">
        <f t="shared" si="1261"/>
        <v>80</v>
      </c>
      <c r="AR264" s="568">
        <f t="shared" si="1261"/>
        <v>80</v>
      </c>
      <c r="AS264" s="568">
        <f t="shared" si="1261"/>
        <v>80</v>
      </c>
      <c r="AT264" s="568">
        <f t="shared" si="1262"/>
        <v>80</v>
      </c>
      <c r="AU264" s="568">
        <f t="shared" si="1262"/>
        <v>80</v>
      </c>
      <c r="AV264" s="568">
        <f t="shared" si="1262"/>
        <v>80</v>
      </c>
      <c r="AW264" s="568">
        <f t="shared" si="1262"/>
        <v>80</v>
      </c>
      <c r="AX264" s="568">
        <f t="shared" si="1262"/>
        <v>80</v>
      </c>
      <c r="AY264" s="568">
        <f t="shared" si="1262"/>
        <v>80</v>
      </c>
      <c r="AZ264" s="568">
        <f t="shared" si="1262"/>
        <v>80</v>
      </c>
      <c r="BA264" s="568">
        <f t="shared" si="1262"/>
        <v>80</v>
      </c>
      <c r="BB264" s="568">
        <f t="shared" si="1262"/>
        <v>80</v>
      </c>
      <c r="BC264" s="568">
        <f t="shared" si="1262"/>
        <v>80</v>
      </c>
      <c r="BD264" s="568">
        <f t="shared" si="1263"/>
        <v>80</v>
      </c>
      <c r="BE264" s="568">
        <f t="shared" si="1263"/>
        <v>80</v>
      </c>
      <c r="BF264" s="568">
        <f t="shared" si="1263"/>
        <v>80</v>
      </c>
      <c r="BG264" s="568">
        <f t="shared" si="1263"/>
        <v>80</v>
      </c>
      <c r="BH264" s="568">
        <f t="shared" si="1263"/>
        <v>80</v>
      </c>
      <c r="BI264" s="568">
        <f t="shared" si="1263"/>
        <v>80</v>
      </c>
      <c r="BJ264" s="568">
        <f t="shared" si="1263"/>
        <v>80</v>
      </c>
      <c r="BK264" s="568">
        <f t="shared" si="1263"/>
        <v>80</v>
      </c>
      <c r="BL264" s="568">
        <f t="shared" si="1263"/>
        <v>80</v>
      </c>
      <c r="BM264" s="568">
        <f t="shared" si="1263"/>
        <v>80</v>
      </c>
      <c r="BN264" s="185"/>
      <c r="BO264" s="564">
        <f t="shared" si="1222"/>
        <v>60</v>
      </c>
      <c r="BP264" s="564">
        <f t="shared" si="1223"/>
        <v>60</v>
      </c>
      <c r="BQ264" s="564">
        <f t="shared" si="1224"/>
        <v>60</v>
      </c>
      <c r="BR264" s="564">
        <f t="shared" si="1225"/>
        <v>60</v>
      </c>
      <c r="BS264" s="564">
        <f t="shared" si="1226"/>
        <v>60</v>
      </c>
      <c r="BT264" s="564">
        <f t="shared" si="1227"/>
        <v>60</v>
      </c>
      <c r="BU264" s="564">
        <f t="shared" si="1228"/>
        <v>60</v>
      </c>
      <c r="BV264" s="564">
        <f t="shared" si="1229"/>
        <v>60</v>
      </c>
      <c r="BW264" s="564">
        <f t="shared" si="1230"/>
        <v>240</v>
      </c>
      <c r="BX264" s="564">
        <f t="shared" si="1231"/>
        <v>240</v>
      </c>
      <c r="BY264" s="564">
        <f t="shared" si="1232"/>
        <v>240</v>
      </c>
      <c r="BZ264" s="564">
        <f t="shared" si="1233"/>
        <v>240</v>
      </c>
      <c r="CA264" s="564">
        <f t="shared" si="1234"/>
        <v>240</v>
      </c>
      <c r="CB264" s="564">
        <f t="shared" si="1235"/>
        <v>240</v>
      </c>
      <c r="CC264" s="564">
        <f t="shared" si="1236"/>
        <v>240</v>
      </c>
      <c r="CD264" s="564">
        <f t="shared" si="1237"/>
        <v>240</v>
      </c>
      <c r="CE264" s="564">
        <f t="shared" si="1238"/>
        <v>240</v>
      </c>
      <c r="CF264" s="564">
        <f t="shared" si="1239"/>
        <v>240</v>
      </c>
      <c r="CG264" s="564">
        <f t="shared" si="1240"/>
        <v>240</v>
      </c>
      <c r="CH264" s="564">
        <f t="shared" si="1241"/>
        <v>240</v>
      </c>
      <c r="CI264" s="185"/>
      <c r="CJ264" s="124">
        <f t="shared" si="1242"/>
        <v>240</v>
      </c>
      <c r="CK264" s="124">
        <f t="shared" si="1243"/>
        <v>240</v>
      </c>
      <c r="CL264" s="124">
        <f t="shared" si="1244"/>
        <v>960</v>
      </c>
      <c r="CM264" s="124">
        <f t="shared" si="1245"/>
        <v>960</v>
      </c>
      <c r="CN264" s="124">
        <f t="shared" si="1246"/>
        <v>960</v>
      </c>
      <c r="CO264" s="177"/>
      <c r="CP264" s="124"/>
      <c r="CQ264" s="119"/>
      <c r="CR264" s="186">
        <f t="shared" si="1247"/>
        <v>3360</v>
      </c>
      <c r="CS264" s="186">
        <f t="shared" si="1248"/>
        <v>3360</v>
      </c>
      <c r="CT264" s="186">
        <f t="shared" si="1249"/>
        <v>3360</v>
      </c>
      <c r="CU264" s="186">
        <f t="shared" si="1250"/>
        <v>0</v>
      </c>
      <c r="CV264" s="186">
        <f t="shared" si="1251"/>
        <v>0</v>
      </c>
      <c r="CW264" s="119"/>
      <c r="CX264" s="124">
        <f t="shared" si="1207"/>
        <v>60</v>
      </c>
      <c r="CY264" s="124">
        <f t="shared" si="1208"/>
        <v>60</v>
      </c>
      <c r="CZ264" s="124">
        <f t="shared" si="1209"/>
        <v>60</v>
      </c>
      <c r="DA264" s="124">
        <f t="shared" si="1210"/>
        <v>60</v>
      </c>
      <c r="DB264" s="209">
        <f t="shared" si="1211"/>
        <v>240</v>
      </c>
      <c r="DC264" s="124">
        <f t="shared" si="1212"/>
        <v>60</v>
      </c>
      <c r="DD264" s="124">
        <f t="shared" si="1213"/>
        <v>60</v>
      </c>
      <c r="DE264" s="124">
        <f t="shared" si="1214"/>
        <v>60</v>
      </c>
      <c r="DF264" s="124">
        <f t="shared" si="1215"/>
        <v>60</v>
      </c>
      <c r="DG264" s="209">
        <f t="shared" si="1216"/>
        <v>240</v>
      </c>
      <c r="DH264" s="209">
        <f t="shared" si="1217"/>
        <v>960</v>
      </c>
      <c r="DI264" s="209">
        <f t="shared" si="1218"/>
        <v>960</v>
      </c>
      <c r="DJ264" s="209">
        <f t="shared" si="1219"/>
        <v>960</v>
      </c>
    </row>
    <row r="265" spans="1:114" s="7" customFormat="1" x14ac:dyDescent="0.2">
      <c r="A265" s="283" t="s">
        <v>418</v>
      </c>
      <c r="B265" s="119" t="s">
        <v>370</v>
      </c>
      <c r="C265" s="310">
        <f>Assumptions!D189</f>
        <v>25</v>
      </c>
      <c r="D265" s="119"/>
      <c r="E265" s="119"/>
      <c r="F265" s="568">
        <f t="shared" si="1258"/>
        <v>25</v>
      </c>
      <c r="G265" s="568">
        <f t="shared" si="1258"/>
        <v>25</v>
      </c>
      <c r="H265" s="568">
        <f t="shared" si="1258"/>
        <v>25</v>
      </c>
      <c r="I265" s="568">
        <f t="shared" si="1258"/>
        <v>25</v>
      </c>
      <c r="J265" s="568">
        <f t="shared" si="1258"/>
        <v>25</v>
      </c>
      <c r="K265" s="568">
        <f t="shared" si="1258"/>
        <v>25</v>
      </c>
      <c r="L265" s="568">
        <f t="shared" si="1258"/>
        <v>25</v>
      </c>
      <c r="M265" s="568">
        <f t="shared" si="1258"/>
        <v>25</v>
      </c>
      <c r="N265" s="568">
        <f t="shared" si="1258"/>
        <v>25</v>
      </c>
      <c r="O265" s="568">
        <f t="shared" si="1258"/>
        <v>25</v>
      </c>
      <c r="P265" s="568">
        <f t="shared" si="1259"/>
        <v>25</v>
      </c>
      <c r="Q265" s="568">
        <f t="shared" si="1259"/>
        <v>25</v>
      </c>
      <c r="R265" s="568">
        <f t="shared" si="1259"/>
        <v>25</v>
      </c>
      <c r="S265" s="568">
        <f t="shared" si="1259"/>
        <v>25</v>
      </c>
      <c r="T265" s="568">
        <f t="shared" si="1259"/>
        <v>25</v>
      </c>
      <c r="U265" s="568">
        <f t="shared" si="1259"/>
        <v>25</v>
      </c>
      <c r="V265" s="568">
        <f t="shared" si="1259"/>
        <v>25</v>
      </c>
      <c r="W265" s="568">
        <f t="shared" si="1259"/>
        <v>25</v>
      </c>
      <c r="X265" s="568">
        <f t="shared" si="1259"/>
        <v>25</v>
      </c>
      <c r="Y265" s="568">
        <f t="shared" si="1259"/>
        <v>25</v>
      </c>
      <c r="Z265" s="568">
        <f t="shared" si="1260"/>
        <v>25</v>
      </c>
      <c r="AA265" s="568">
        <f t="shared" si="1260"/>
        <v>25</v>
      </c>
      <c r="AB265" s="568">
        <f t="shared" si="1260"/>
        <v>25</v>
      </c>
      <c r="AC265" s="568">
        <f t="shared" si="1260"/>
        <v>25</v>
      </c>
      <c r="AD265" s="568">
        <f t="shared" si="1260"/>
        <v>100</v>
      </c>
      <c r="AE265" s="568">
        <f t="shared" si="1260"/>
        <v>100</v>
      </c>
      <c r="AF265" s="568">
        <f t="shared" si="1260"/>
        <v>100</v>
      </c>
      <c r="AG265" s="568">
        <f t="shared" si="1260"/>
        <v>100</v>
      </c>
      <c r="AH265" s="568">
        <f t="shared" si="1260"/>
        <v>100</v>
      </c>
      <c r="AI265" s="568">
        <f t="shared" si="1260"/>
        <v>100</v>
      </c>
      <c r="AJ265" s="568">
        <f t="shared" si="1261"/>
        <v>100</v>
      </c>
      <c r="AK265" s="568">
        <f t="shared" si="1261"/>
        <v>100</v>
      </c>
      <c r="AL265" s="568">
        <f t="shared" si="1261"/>
        <v>100</v>
      </c>
      <c r="AM265" s="568">
        <f t="shared" si="1261"/>
        <v>100</v>
      </c>
      <c r="AN265" s="568">
        <f t="shared" si="1261"/>
        <v>100</v>
      </c>
      <c r="AO265" s="568">
        <f t="shared" si="1261"/>
        <v>100</v>
      </c>
      <c r="AP265" s="568">
        <f t="shared" si="1261"/>
        <v>100</v>
      </c>
      <c r="AQ265" s="568">
        <f t="shared" si="1261"/>
        <v>100</v>
      </c>
      <c r="AR265" s="568">
        <f t="shared" si="1261"/>
        <v>100</v>
      </c>
      <c r="AS265" s="568">
        <f t="shared" si="1261"/>
        <v>100</v>
      </c>
      <c r="AT265" s="568">
        <f t="shared" si="1262"/>
        <v>100</v>
      </c>
      <c r="AU265" s="568">
        <f t="shared" si="1262"/>
        <v>100</v>
      </c>
      <c r="AV265" s="568">
        <f t="shared" si="1262"/>
        <v>100</v>
      </c>
      <c r="AW265" s="568">
        <f t="shared" si="1262"/>
        <v>100</v>
      </c>
      <c r="AX265" s="568">
        <f t="shared" si="1262"/>
        <v>100</v>
      </c>
      <c r="AY265" s="568">
        <f t="shared" si="1262"/>
        <v>100</v>
      </c>
      <c r="AZ265" s="568">
        <f t="shared" si="1262"/>
        <v>100</v>
      </c>
      <c r="BA265" s="568">
        <f t="shared" si="1262"/>
        <v>100</v>
      </c>
      <c r="BB265" s="568">
        <f t="shared" si="1262"/>
        <v>100</v>
      </c>
      <c r="BC265" s="568">
        <f t="shared" si="1262"/>
        <v>100</v>
      </c>
      <c r="BD265" s="568">
        <f t="shared" si="1263"/>
        <v>100</v>
      </c>
      <c r="BE265" s="568">
        <f t="shared" si="1263"/>
        <v>100</v>
      </c>
      <c r="BF265" s="568">
        <f t="shared" si="1263"/>
        <v>100</v>
      </c>
      <c r="BG265" s="568">
        <f t="shared" si="1263"/>
        <v>100</v>
      </c>
      <c r="BH265" s="568">
        <f t="shared" si="1263"/>
        <v>100</v>
      </c>
      <c r="BI265" s="568">
        <f t="shared" si="1263"/>
        <v>100</v>
      </c>
      <c r="BJ265" s="568">
        <f t="shared" si="1263"/>
        <v>100</v>
      </c>
      <c r="BK265" s="568">
        <f t="shared" si="1263"/>
        <v>100</v>
      </c>
      <c r="BL265" s="568">
        <f t="shared" si="1263"/>
        <v>100</v>
      </c>
      <c r="BM265" s="568">
        <f t="shared" si="1263"/>
        <v>100</v>
      </c>
      <c r="BN265" s="185"/>
      <c r="BO265" s="564">
        <f t="shared" si="1222"/>
        <v>75</v>
      </c>
      <c r="BP265" s="564">
        <f t="shared" si="1223"/>
        <v>75</v>
      </c>
      <c r="BQ265" s="564">
        <f t="shared" si="1224"/>
        <v>75</v>
      </c>
      <c r="BR265" s="564">
        <f t="shared" si="1225"/>
        <v>75</v>
      </c>
      <c r="BS265" s="564">
        <f t="shared" si="1226"/>
        <v>75</v>
      </c>
      <c r="BT265" s="564">
        <f t="shared" si="1227"/>
        <v>75</v>
      </c>
      <c r="BU265" s="564">
        <f t="shared" si="1228"/>
        <v>75</v>
      </c>
      <c r="BV265" s="564">
        <f t="shared" si="1229"/>
        <v>75</v>
      </c>
      <c r="BW265" s="564">
        <f t="shared" si="1230"/>
        <v>300</v>
      </c>
      <c r="BX265" s="564">
        <f t="shared" si="1231"/>
        <v>300</v>
      </c>
      <c r="BY265" s="564">
        <f t="shared" si="1232"/>
        <v>300</v>
      </c>
      <c r="BZ265" s="564">
        <f t="shared" si="1233"/>
        <v>300</v>
      </c>
      <c r="CA265" s="564">
        <f t="shared" si="1234"/>
        <v>300</v>
      </c>
      <c r="CB265" s="564">
        <f t="shared" si="1235"/>
        <v>300</v>
      </c>
      <c r="CC265" s="564">
        <f t="shared" si="1236"/>
        <v>300</v>
      </c>
      <c r="CD265" s="564">
        <f t="shared" si="1237"/>
        <v>300</v>
      </c>
      <c r="CE265" s="564">
        <f t="shared" si="1238"/>
        <v>300</v>
      </c>
      <c r="CF265" s="564">
        <f t="shared" si="1239"/>
        <v>300</v>
      </c>
      <c r="CG265" s="564">
        <f t="shared" si="1240"/>
        <v>300</v>
      </c>
      <c r="CH265" s="564">
        <f t="shared" si="1241"/>
        <v>300</v>
      </c>
      <c r="CI265" s="185"/>
      <c r="CJ265" s="124">
        <f t="shared" si="1242"/>
        <v>300</v>
      </c>
      <c r="CK265" s="124">
        <f t="shared" si="1243"/>
        <v>300</v>
      </c>
      <c r="CL265" s="124">
        <f t="shared" si="1244"/>
        <v>1200</v>
      </c>
      <c r="CM265" s="124">
        <f t="shared" si="1245"/>
        <v>1200</v>
      </c>
      <c r="CN265" s="124">
        <f t="shared" si="1246"/>
        <v>1200</v>
      </c>
      <c r="CO265" s="177"/>
      <c r="CP265" s="124"/>
      <c r="CQ265" s="119"/>
      <c r="CR265" s="186">
        <f t="shared" si="1247"/>
        <v>4200</v>
      </c>
      <c r="CS265" s="186">
        <f t="shared" si="1248"/>
        <v>4200</v>
      </c>
      <c r="CT265" s="186">
        <f t="shared" si="1249"/>
        <v>4200</v>
      </c>
      <c r="CU265" s="186">
        <f t="shared" si="1250"/>
        <v>0</v>
      </c>
      <c r="CV265" s="186">
        <f t="shared" si="1251"/>
        <v>0</v>
      </c>
      <c r="CW265" s="119"/>
      <c r="CX265" s="124">
        <f t="shared" si="1207"/>
        <v>75</v>
      </c>
      <c r="CY265" s="124">
        <f t="shared" si="1208"/>
        <v>75</v>
      </c>
      <c r="CZ265" s="124">
        <f t="shared" si="1209"/>
        <v>75</v>
      </c>
      <c r="DA265" s="124">
        <f t="shared" si="1210"/>
        <v>75</v>
      </c>
      <c r="DB265" s="209">
        <f t="shared" si="1211"/>
        <v>300</v>
      </c>
      <c r="DC265" s="124">
        <f t="shared" si="1212"/>
        <v>75</v>
      </c>
      <c r="DD265" s="124">
        <f t="shared" si="1213"/>
        <v>75</v>
      </c>
      <c r="DE265" s="124">
        <f t="shared" si="1214"/>
        <v>75</v>
      </c>
      <c r="DF265" s="124">
        <f t="shared" si="1215"/>
        <v>75</v>
      </c>
      <c r="DG265" s="209">
        <f t="shared" si="1216"/>
        <v>300</v>
      </c>
      <c r="DH265" s="209">
        <f t="shared" si="1217"/>
        <v>1200</v>
      </c>
      <c r="DI265" s="209">
        <f t="shared" si="1218"/>
        <v>1200</v>
      </c>
      <c r="DJ265" s="209">
        <f t="shared" si="1219"/>
        <v>1200</v>
      </c>
    </row>
    <row r="266" spans="1:114" s="7" customFormat="1" ht="14.25" x14ac:dyDescent="0.35">
      <c r="A266" s="283" t="s">
        <v>343</v>
      </c>
      <c r="B266" s="119" t="s">
        <v>370</v>
      </c>
      <c r="C266" s="119"/>
      <c r="D266" s="119"/>
      <c r="E266" s="119"/>
      <c r="F266" s="563">
        <f ca="1">F639</f>
        <v>20</v>
      </c>
      <c r="G266" s="563">
        <f t="shared" ref="G266:BM266" ca="1" si="1264">G639</f>
        <v>20</v>
      </c>
      <c r="H266" s="563">
        <f t="shared" ca="1" si="1264"/>
        <v>20</v>
      </c>
      <c r="I266" s="563">
        <f t="shared" ca="1" si="1264"/>
        <v>20</v>
      </c>
      <c r="J266" s="563">
        <f t="shared" ca="1" si="1264"/>
        <v>20</v>
      </c>
      <c r="K266" s="563">
        <f t="shared" ca="1" si="1264"/>
        <v>20</v>
      </c>
      <c r="L266" s="563">
        <f t="shared" ca="1" si="1264"/>
        <v>20</v>
      </c>
      <c r="M266" s="563">
        <f t="shared" ca="1" si="1264"/>
        <v>20</v>
      </c>
      <c r="N266" s="563">
        <f t="shared" ca="1" si="1264"/>
        <v>20</v>
      </c>
      <c r="O266" s="563">
        <f t="shared" ca="1" si="1264"/>
        <v>20</v>
      </c>
      <c r="P266" s="563">
        <f t="shared" ca="1" si="1264"/>
        <v>20</v>
      </c>
      <c r="Q266" s="563">
        <f t="shared" ca="1" si="1264"/>
        <v>20</v>
      </c>
      <c r="R266" s="563">
        <f t="shared" ca="1" si="1264"/>
        <v>20</v>
      </c>
      <c r="S266" s="563">
        <f t="shared" ca="1" si="1264"/>
        <v>20</v>
      </c>
      <c r="T266" s="563">
        <f t="shared" ca="1" si="1264"/>
        <v>20</v>
      </c>
      <c r="U266" s="563">
        <f t="shared" ca="1" si="1264"/>
        <v>20</v>
      </c>
      <c r="V266" s="563">
        <f t="shared" ca="1" si="1264"/>
        <v>20</v>
      </c>
      <c r="W266" s="563">
        <f t="shared" ca="1" si="1264"/>
        <v>20</v>
      </c>
      <c r="X266" s="563">
        <f t="shared" ca="1" si="1264"/>
        <v>20</v>
      </c>
      <c r="Y266" s="563">
        <f t="shared" ca="1" si="1264"/>
        <v>20</v>
      </c>
      <c r="Z266" s="563">
        <f t="shared" ca="1" si="1264"/>
        <v>20</v>
      </c>
      <c r="AA266" s="563">
        <f t="shared" ca="1" si="1264"/>
        <v>20</v>
      </c>
      <c r="AB266" s="563">
        <f t="shared" ca="1" si="1264"/>
        <v>20</v>
      </c>
      <c r="AC266" s="563">
        <f t="shared" ca="1" si="1264"/>
        <v>20</v>
      </c>
      <c r="AD266" s="563">
        <f t="shared" ca="1" si="1264"/>
        <v>80</v>
      </c>
      <c r="AE266" s="563">
        <f t="shared" ca="1" si="1264"/>
        <v>80</v>
      </c>
      <c r="AF266" s="563">
        <f t="shared" ca="1" si="1264"/>
        <v>80</v>
      </c>
      <c r="AG266" s="563">
        <f t="shared" ca="1" si="1264"/>
        <v>80</v>
      </c>
      <c r="AH266" s="563">
        <f t="shared" ca="1" si="1264"/>
        <v>80</v>
      </c>
      <c r="AI266" s="563">
        <f t="shared" ca="1" si="1264"/>
        <v>80</v>
      </c>
      <c r="AJ266" s="563">
        <f t="shared" ca="1" si="1264"/>
        <v>80</v>
      </c>
      <c r="AK266" s="563">
        <f t="shared" ca="1" si="1264"/>
        <v>80</v>
      </c>
      <c r="AL266" s="563">
        <f t="shared" ca="1" si="1264"/>
        <v>80</v>
      </c>
      <c r="AM266" s="563">
        <f t="shared" ca="1" si="1264"/>
        <v>80</v>
      </c>
      <c r="AN266" s="563">
        <f t="shared" ca="1" si="1264"/>
        <v>80</v>
      </c>
      <c r="AO266" s="563">
        <f t="shared" ca="1" si="1264"/>
        <v>80</v>
      </c>
      <c r="AP266" s="563">
        <f t="shared" ca="1" si="1264"/>
        <v>80</v>
      </c>
      <c r="AQ266" s="563">
        <f t="shared" ca="1" si="1264"/>
        <v>80</v>
      </c>
      <c r="AR266" s="563">
        <f t="shared" ca="1" si="1264"/>
        <v>80</v>
      </c>
      <c r="AS266" s="563">
        <f t="shared" ca="1" si="1264"/>
        <v>80</v>
      </c>
      <c r="AT266" s="563">
        <f t="shared" ca="1" si="1264"/>
        <v>80</v>
      </c>
      <c r="AU266" s="563">
        <f t="shared" ca="1" si="1264"/>
        <v>80</v>
      </c>
      <c r="AV266" s="563">
        <f t="shared" ca="1" si="1264"/>
        <v>80</v>
      </c>
      <c r="AW266" s="563">
        <f t="shared" ca="1" si="1264"/>
        <v>80</v>
      </c>
      <c r="AX266" s="563">
        <f t="shared" ca="1" si="1264"/>
        <v>80</v>
      </c>
      <c r="AY266" s="563">
        <f t="shared" ca="1" si="1264"/>
        <v>80</v>
      </c>
      <c r="AZ266" s="563">
        <f t="shared" ca="1" si="1264"/>
        <v>80</v>
      </c>
      <c r="BA266" s="563">
        <f t="shared" ca="1" si="1264"/>
        <v>80</v>
      </c>
      <c r="BB266" s="563">
        <f t="shared" ca="1" si="1264"/>
        <v>80</v>
      </c>
      <c r="BC266" s="563">
        <f t="shared" ca="1" si="1264"/>
        <v>80</v>
      </c>
      <c r="BD266" s="563">
        <f t="shared" ca="1" si="1264"/>
        <v>80</v>
      </c>
      <c r="BE266" s="563">
        <f t="shared" ca="1" si="1264"/>
        <v>80</v>
      </c>
      <c r="BF266" s="563">
        <f t="shared" ca="1" si="1264"/>
        <v>80</v>
      </c>
      <c r="BG266" s="563">
        <f t="shared" ca="1" si="1264"/>
        <v>80</v>
      </c>
      <c r="BH266" s="563">
        <f t="shared" ca="1" si="1264"/>
        <v>80</v>
      </c>
      <c r="BI266" s="563">
        <f t="shared" ca="1" si="1264"/>
        <v>80</v>
      </c>
      <c r="BJ266" s="563">
        <f t="shared" ca="1" si="1264"/>
        <v>80</v>
      </c>
      <c r="BK266" s="563">
        <f t="shared" ca="1" si="1264"/>
        <v>80</v>
      </c>
      <c r="BL266" s="563">
        <f t="shared" ca="1" si="1264"/>
        <v>80</v>
      </c>
      <c r="BM266" s="563">
        <f t="shared" ca="1" si="1264"/>
        <v>80</v>
      </c>
      <c r="BN266" s="185"/>
      <c r="BO266" s="563">
        <f t="shared" ca="1" si="1222"/>
        <v>60</v>
      </c>
      <c r="BP266" s="563">
        <f t="shared" ca="1" si="1223"/>
        <v>60</v>
      </c>
      <c r="BQ266" s="563">
        <f t="shared" ca="1" si="1224"/>
        <v>60</v>
      </c>
      <c r="BR266" s="563">
        <f t="shared" ca="1" si="1225"/>
        <v>60</v>
      </c>
      <c r="BS266" s="563">
        <f t="shared" ca="1" si="1226"/>
        <v>60</v>
      </c>
      <c r="BT266" s="563">
        <f t="shared" ca="1" si="1227"/>
        <v>60</v>
      </c>
      <c r="BU266" s="563">
        <f t="shared" ca="1" si="1228"/>
        <v>60</v>
      </c>
      <c r="BV266" s="563">
        <f t="shared" ca="1" si="1229"/>
        <v>60</v>
      </c>
      <c r="BW266" s="563">
        <f t="shared" ca="1" si="1230"/>
        <v>240</v>
      </c>
      <c r="BX266" s="563">
        <f t="shared" ca="1" si="1231"/>
        <v>240</v>
      </c>
      <c r="BY266" s="563">
        <f t="shared" ca="1" si="1232"/>
        <v>240</v>
      </c>
      <c r="BZ266" s="563">
        <f t="shared" ca="1" si="1233"/>
        <v>240</v>
      </c>
      <c r="CA266" s="563">
        <f t="shared" ca="1" si="1234"/>
        <v>240</v>
      </c>
      <c r="CB266" s="563">
        <f t="shared" ca="1" si="1235"/>
        <v>240</v>
      </c>
      <c r="CC266" s="563">
        <f t="shared" ca="1" si="1236"/>
        <v>240</v>
      </c>
      <c r="CD266" s="563">
        <f t="shared" ca="1" si="1237"/>
        <v>240</v>
      </c>
      <c r="CE266" s="563">
        <f t="shared" ca="1" si="1238"/>
        <v>240</v>
      </c>
      <c r="CF266" s="563">
        <f t="shared" ca="1" si="1239"/>
        <v>240</v>
      </c>
      <c r="CG266" s="563">
        <f t="shared" ca="1" si="1240"/>
        <v>240</v>
      </c>
      <c r="CH266" s="563">
        <f t="shared" ca="1" si="1241"/>
        <v>240</v>
      </c>
      <c r="CI266" s="185"/>
      <c r="CJ266" s="172">
        <f t="shared" ca="1" si="1242"/>
        <v>240</v>
      </c>
      <c r="CK266" s="172">
        <f t="shared" ca="1" si="1243"/>
        <v>240</v>
      </c>
      <c r="CL266" s="172">
        <f t="shared" ca="1" si="1244"/>
        <v>960</v>
      </c>
      <c r="CM266" s="172">
        <f t="shared" ca="1" si="1245"/>
        <v>960</v>
      </c>
      <c r="CN266" s="172">
        <f t="shared" ca="1" si="1246"/>
        <v>960</v>
      </c>
      <c r="CO266" s="177"/>
      <c r="CP266" s="124"/>
      <c r="CQ266" s="119"/>
      <c r="CR266" s="186">
        <f t="shared" ca="1" si="1247"/>
        <v>3360</v>
      </c>
      <c r="CS266" s="186">
        <f t="shared" ca="1" si="1248"/>
        <v>3360</v>
      </c>
      <c r="CT266" s="186">
        <f t="shared" ca="1" si="1249"/>
        <v>3360</v>
      </c>
      <c r="CU266" s="186">
        <f t="shared" ca="1" si="1250"/>
        <v>0</v>
      </c>
      <c r="CV266" s="186">
        <f t="shared" ca="1" si="1251"/>
        <v>0</v>
      </c>
      <c r="CW266" s="119"/>
      <c r="CX266" s="172">
        <f t="shared" ca="1" si="1207"/>
        <v>60</v>
      </c>
      <c r="CY266" s="172">
        <f t="shared" ca="1" si="1208"/>
        <v>60</v>
      </c>
      <c r="CZ266" s="172">
        <f t="shared" ca="1" si="1209"/>
        <v>60</v>
      </c>
      <c r="DA266" s="172">
        <f t="shared" ca="1" si="1210"/>
        <v>60</v>
      </c>
      <c r="DB266" s="338">
        <f t="shared" ca="1" si="1211"/>
        <v>240</v>
      </c>
      <c r="DC266" s="172">
        <f t="shared" ca="1" si="1212"/>
        <v>60</v>
      </c>
      <c r="DD266" s="172">
        <f t="shared" ca="1" si="1213"/>
        <v>60</v>
      </c>
      <c r="DE266" s="172">
        <f t="shared" ca="1" si="1214"/>
        <v>60</v>
      </c>
      <c r="DF266" s="172">
        <f t="shared" ca="1" si="1215"/>
        <v>60</v>
      </c>
      <c r="DG266" s="338">
        <f t="shared" ca="1" si="1216"/>
        <v>240</v>
      </c>
      <c r="DH266" s="338">
        <f t="shared" ca="1" si="1217"/>
        <v>960</v>
      </c>
      <c r="DI266" s="338">
        <f t="shared" ca="1" si="1218"/>
        <v>960</v>
      </c>
      <c r="DJ266" s="338">
        <f t="shared" ca="1" si="1219"/>
        <v>960</v>
      </c>
    </row>
    <row r="267" spans="1:114" s="7" customFormat="1" ht="14.25" x14ac:dyDescent="0.35">
      <c r="A267" s="288" t="s">
        <v>327</v>
      </c>
      <c r="B267" s="119" t="s">
        <v>370</v>
      </c>
      <c r="C267" s="119"/>
      <c r="D267" s="119"/>
      <c r="E267" s="119"/>
      <c r="F267" s="563">
        <f t="shared" ref="F267:BM267" ca="1" si="1265">SUM(F258:F266)</f>
        <v>7965.625</v>
      </c>
      <c r="G267" s="563">
        <f t="shared" ca="1" si="1265"/>
        <v>7398.9583333333339</v>
      </c>
      <c r="H267" s="563">
        <f t="shared" ca="1" si="1265"/>
        <v>7482.3418404666672</v>
      </c>
      <c r="I267" s="563">
        <f t="shared" ca="1" si="1265"/>
        <v>7526.0184608222226</v>
      </c>
      <c r="J267" s="563">
        <f t="shared" ca="1" si="1265"/>
        <v>7274.289371676</v>
      </c>
      <c r="K267" s="563">
        <f t="shared" ca="1" si="1265"/>
        <v>7057.2166805067782</v>
      </c>
      <c r="L267" s="563">
        <f t="shared" ca="1" si="1265"/>
        <v>7016.1149660533756</v>
      </c>
      <c r="M267" s="563">
        <f t="shared" ca="1" si="1265"/>
        <v>7041.1305108553888</v>
      </c>
      <c r="N267" s="563">
        <f t="shared" ca="1" si="1265"/>
        <v>7070.5437778585056</v>
      </c>
      <c r="O267" s="563">
        <f t="shared" ca="1" si="1265"/>
        <v>7100.4958483238897</v>
      </c>
      <c r="P267" s="563">
        <f t="shared" ca="1" si="1265"/>
        <v>7137.8800693091398</v>
      </c>
      <c r="Q267" s="563">
        <f t="shared" ca="1" si="1265"/>
        <v>7184.9260859702154</v>
      </c>
      <c r="R267" s="563">
        <f t="shared" ca="1" si="1265"/>
        <v>8019.233462579934</v>
      </c>
      <c r="S267" s="563">
        <f t="shared" ca="1" si="1265"/>
        <v>7798.5319567794895</v>
      </c>
      <c r="T267" s="563">
        <f t="shared" ca="1" si="1265"/>
        <v>7594.0481196175224</v>
      </c>
      <c r="U267" s="563">
        <f t="shared" ca="1" si="1265"/>
        <v>7632.7843186365117</v>
      </c>
      <c r="V267" s="563">
        <f t="shared" ca="1" si="1265"/>
        <v>7674.4673248473537</v>
      </c>
      <c r="W267" s="563">
        <f t="shared" ca="1" si="1265"/>
        <v>7704.4668961773859</v>
      </c>
      <c r="X267" s="563">
        <f t="shared" ca="1" si="1265"/>
        <v>7861.370622080437</v>
      </c>
      <c r="Y267" s="563">
        <f t="shared" ca="1" si="1265"/>
        <v>7904.6852327214983</v>
      </c>
      <c r="Z267" s="563">
        <f t="shared" ca="1" si="1265"/>
        <v>7951.3189190913763</v>
      </c>
      <c r="AA267" s="563">
        <f t="shared" ca="1" si="1265"/>
        <v>8001.5327217894837</v>
      </c>
      <c r="AB267" s="563">
        <f t="shared" ca="1" si="1265"/>
        <v>8031.01382478703</v>
      </c>
      <c r="AC267" s="563">
        <f t="shared" ca="1" si="1265"/>
        <v>8089.2573225160322</v>
      </c>
      <c r="AD267" s="563">
        <f t="shared" ca="1" si="1265"/>
        <v>30417.58236059091</v>
      </c>
      <c r="AE267" s="563">
        <f t="shared" ca="1" si="1265"/>
        <v>29308.505037462361</v>
      </c>
      <c r="AF267" s="563">
        <f t="shared" ca="1" si="1265"/>
        <v>36263.760363004127</v>
      </c>
      <c r="AG267" s="563">
        <f t="shared" ca="1" si="1265"/>
        <v>28878.37731021252</v>
      </c>
      <c r="AH267" s="563">
        <f t="shared" ca="1" si="1265"/>
        <v>28960.964281090899</v>
      </c>
      <c r="AI267" s="563">
        <f t="shared" ca="1" si="1265"/>
        <v>36414.257395062246</v>
      </c>
      <c r="AJ267" s="563">
        <f t="shared" ca="1" si="1265"/>
        <v>29326.409230678622</v>
      </c>
      <c r="AK267" s="563">
        <f t="shared" ca="1" si="1265"/>
        <v>29409.34885977595</v>
      </c>
      <c r="AL267" s="563">
        <f t="shared" ca="1" si="1265"/>
        <v>36960.624196997655</v>
      </c>
      <c r="AM267" s="563">
        <f t="shared" ca="1" si="1265"/>
        <v>29586.955070594173</v>
      </c>
      <c r="AN267" s="563">
        <f t="shared" ca="1" si="1265"/>
        <v>29596.973257567148</v>
      </c>
      <c r="AO267" s="563">
        <f t="shared" ca="1" si="1265"/>
        <v>37161.181653897424</v>
      </c>
      <c r="AP267" s="563">
        <f t="shared" ca="1" si="1265"/>
        <v>31916.327554932795</v>
      </c>
      <c r="AQ267" s="563">
        <f t="shared" ca="1" si="1265"/>
        <v>31696.432648265167</v>
      </c>
      <c r="AR267" s="563">
        <f t="shared" ca="1" si="1265"/>
        <v>43044.742204766924</v>
      </c>
      <c r="AS267" s="563">
        <f t="shared" ca="1" si="1265"/>
        <v>31237.845403133742</v>
      </c>
      <c r="AT267" s="563">
        <f t="shared" ca="1" si="1265"/>
        <v>31301.071580838547</v>
      </c>
      <c r="AU267" s="563">
        <f t="shared" ca="1" si="1265"/>
        <v>43025.55294231313</v>
      </c>
      <c r="AV267" s="563">
        <f t="shared" ca="1" si="1265"/>
        <v>31516.222803349752</v>
      </c>
      <c r="AW267" s="563">
        <f t="shared" ca="1" si="1265"/>
        <v>31575.910950923408</v>
      </c>
      <c r="AX267" s="563">
        <f t="shared" ca="1" si="1265"/>
        <v>43520.289527490735</v>
      </c>
      <c r="AY267" s="563">
        <f t="shared" ca="1" si="1265"/>
        <v>31714.561295188138</v>
      </c>
      <c r="AZ267" s="563">
        <f t="shared" ca="1" si="1265"/>
        <v>31668.136787834163</v>
      </c>
      <c r="BA267" s="563">
        <f t="shared" ca="1" si="1265"/>
        <v>43602.873104863305</v>
      </c>
      <c r="BB267" s="563">
        <f t="shared" ca="1" si="1265"/>
        <v>33876.096179612003</v>
      </c>
      <c r="BC267" s="563">
        <f t="shared" ca="1" si="1265"/>
        <v>33791.831314830742</v>
      </c>
      <c r="BD267" s="563">
        <f t="shared" ca="1" si="1265"/>
        <v>46034.430779698851</v>
      </c>
      <c r="BE267" s="563">
        <f t="shared" ca="1" si="1265"/>
        <v>33525.6107181314</v>
      </c>
      <c r="BF267" s="563">
        <f t="shared" ca="1" si="1265"/>
        <v>33599.116860099057</v>
      </c>
      <c r="BG267" s="563">
        <f t="shared" ca="1" si="1265"/>
        <v>46254.993763506835</v>
      </c>
      <c r="BH267" s="563">
        <f t="shared" ca="1" si="1265"/>
        <v>34333.620145298242</v>
      </c>
      <c r="BI267" s="563">
        <f t="shared" ca="1" si="1265"/>
        <v>34412.357360640439</v>
      </c>
      <c r="BJ267" s="563">
        <f t="shared" ca="1" si="1265"/>
        <v>47073.606883411936</v>
      </c>
      <c r="BK267" s="563">
        <f t="shared" ca="1" si="1265"/>
        <v>34575.398581897331</v>
      </c>
      <c r="BL267" s="563">
        <f t="shared" ca="1" si="1265"/>
        <v>34485.768613253545</v>
      </c>
      <c r="BM267" s="563">
        <f t="shared" ca="1" si="1265"/>
        <v>47152.840437030987</v>
      </c>
      <c r="BN267" s="185"/>
      <c r="BO267" s="563">
        <f ca="1">SUM(F267:H267)</f>
        <v>22846.925173800002</v>
      </c>
      <c r="BP267" s="563">
        <f ca="1">SUM(I267:K267)</f>
        <v>21857.524513005003</v>
      </c>
      <c r="BQ267" s="563">
        <f ca="1">SUM(L267:N267)</f>
        <v>21127.789254767267</v>
      </c>
      <c r="BR267" s="563">
        <f ca="1">SUM(O267:Q267)</f>
        <v>21423.302003603247</v>
      </c>
      <c r="BS267" s="563">
        <f ca="1">SUM(R267:T267)</f>
        <v>23411.813538976945</v>
      </c>
      <c r="BT267" s="563">
        <f ca="1">SUM(U267:W267)</f>
        <v>23011.718539661251</v>
      </c>
      <c r="BU267" s="563">
        <f ca="1">SUM(X267:Z267)</f>
        <v>23717.374773893313</v>
      </c>
      <c r="BV267" s="563">
        <f ca="1">SUM(AA267:AC267)</f>
        <v>24121.803869092546</v>
      </c>
      <c r="BW267" s="563">
        <f ca="1">SUM(AD267:AF267)</f>
        <v>95989.847761057405</v>
      </c>
      <c r="BX267" s="563">
        <f ca="1">SUM(AG267:AI267)</f>
        <v>94253.598986365658</v>
      </c>
      <c r="BY267" s="563">
        <f ca="1">SUM(AJ267:AL267)</f>
        <v>95696.38228745223</v>
      </c>
      <c r="BZ267" s="563">
        <f ca="1">SUM(AM267:AO267)</f>
        <v>96345.109982058741</v>
      </c>
      <c r="CA267" s="563">
        <f ca="1">SUM(AP267:AR267)</f>
        <v>106657.50240796489</v>
      </c>
      <c r="CB267" s="563">
        <f ca="1">SUM(AS267:AU267)</f>
        <v>105564.46992628541</v>
      </c>
      <c r="CC267" s="563">
        <f ca="1">SUM(AV267:AX267)</f>
        <v>106612.4232817639</v>
      </c>
      <c r="CD267" s="563">
        <f ca="1">SUM(AY267:BA267)</f>
        <v>106985.57118788561</v>
      </c>
      <c r="CE267" s="563">
        <f ca="1">SUM(BB267:BD267)</f>
        <v>113702.35827414159</v>
      </c>
      <c r="CF267" s="563">
        <f ca="1">SUM(BE267:BG267)</f>
        <v>113379.7213417373</v>
      </c>
      <c r="CG267" s="563">
        <f ca="1">SUM(BH267:BJ267)</f>
        <v>115819.58438935061</v>
      </c>
      <c r="CH267" s="563">
        <f ca="1">SUM(BK267:BM267)</f>
        <v>116214.00763218186</v>
      </c>
      <c r="CI267" s="185"/>
      <c r="CJ267" s="172">
        <f ca="1">SUM(CJ258:CJ266)</f>
        <v>87255.540945175511</v>
      </c>
      <c r="CK267" s="172">
        <f ca="1">SUM(CK258:CK266)</f>
        <v>94262.710721624055</v>
      </c>
      <c r="CL267" s="172">
        <f ca="1">SUM(BW267:BZ267)</f>
        <v>382284.93901693402</v>
      </c>
      <c r="CM267" s="172">
        <f ca="1">SUM(CA267:CD267)</f>
        <v>425819.96680389979</v>
      </c>
      <c r="CN267" s="172">
        <f ca="1">SUM(CE267:CH267)</f>
        <v>459115.67163741135</v>
      </c>
      <c r="CO267" s="177"/>
      <c r="CP267" s="124"/>
      <c r="CQ267" s="119"/>
      <c r="CR267" s="186">
        <f t="shared" ca="1" si="1247"/>
        <v>1448738.8291250449</v>
      </c>
      <c r="CS267" s="186">
        <f t="shared" ca="1" si="1248"/>
        <v>1448738.8291250449</v>
      </c>
      <c r="CT267" s="186">
        <f t="shared" ca="1" si="1249"/>
        <v>1448738.8291250449</v>
      </c>
      <c r="CU267" s="186">
        <f t="shared" ca="1" si="1250"/>
        <v>0</v>
      </c>
      <c r="CV267" s="186">
        <f t="shared" ca="1" si="1251"/>
        <v>0</v>
      </c>
      <c r="CW267" s="119"/>
      <c r="CX267" s="172">
        <f t="shared" ca="1" si="1207"/>
        <v>22846.925173800002</v>
      </c>
      <c r="CY267" s="172">
        <f t="shared" ca="1" si="1208"/>
        <v>21857.524513005003</v>
      </c>
      <c r="CZ267" s="172">
        <f t="shared" ca="1" si="1209"/>
        <v>21127.789254767267</v>
      </c>
      <c r="DA267" s="172">
        <f t="shared" ca="1" si="1210"/>
        <v>21423.302003603247</v>
      </c>
      <c r="DB267" s="338">
        <f t="shared" ca="1" si="1211"/>
        <v>87255.540945175511</v>
      </c>
      <c r="DC267" s="172">
        <f t="shared" ca="1" si="1212"/>
        <v>23411.813538976945</v>
      </c>
      <c r="DD267" s="172">
        <f t="shared" ca="1" si="1213"/>
        <v>23011.718539661251</v>
      </c>
      <c r="DE267" s="172">
        <f t="shared" ca="1" si="1214"/>
        <v>23717.374773893313</v>
      </c>
      <c r="DF267" s="172">
        <f t="shared" ca="1" si="1215"/>
        <v>24121.803869092546</v>
      </c>
      <c r="DG267" s="338">
        <f t="shared" ca="1" si="1216"/>
        <v>94262.710721624055</v>
      </c>
      <c r="DH267" s="338">
        <f t="shared" ca="1" si="1217"/>
        <v>382284.93901693402</v>
      </c>
      <c r="DI267" s="338">
        <f t="shared" ca="1" si="1218"/>
        <v>425819.96680389979</v>
      </c>
      <c r="DJ267" s="338">
        <f t="shared" ca="1" si="1219"/>
        <v>459115.67163741135</v>
      </c>
    </row>
    <row r="268" spans="1:114" s="7" customFormat="1" x14ac:dyDescent="0.2">
      <c r="A268" s="323" t="s">
        <v>442</v>
      </c>
      <c r="B268" s="191" t="s">
        <v>370</v>
      </c>
      <c r="C268" s="191"/>
      <c r="D268" s="191"/>
      <c r="E268" s="191"/>
      <c r="F268" s="576">
        <f t="shared" ref="F268:AK268" si="1266">F481</f>
        <v>1</v>
      </c>
      <c r="G268" s="576">
        <f t="shared" si="1266"/>
        <v>1</v>
      </c>
      <c r="H268" s="576">
        <f t="shared" si="1266"/>
        <v>1</v>
      </c>
      <c r="I268" s="576">
        <f t="shared" si="1266"/>
        <v>1</v>
      </c>
      <c r="J268" s="576">
        <f t="shared" si="1266"/>
        <v>1</v>
      </c>
      <c r="K268" s="576">
        <f t="shared" si="1266"/>
        <v>1</v>
      </c>
      <c r="L268" s="576">
        <f t="shared" si="1266"/>
        <v>1</v>
      </c>
      <c r="M268" s="576">
        <f t="shared" si="1266"/>
        <v>1</v>
      </c>
      <c r="N268" s="576">
        <f t="shared" si="1266"/>
        <v>1</v>
      </c>
      <c r="O268" s="576">
        <f t="shared" si="1266"/>
        <v>1</v>
      </c>
      <c r="P268" s="576">
        <f t="shared" si="1266"/>
        <v>1</v>
      </c>
      <c r="Q268" s="576">
        <f t="shared" si="1266"/>
        <v>1</v>
      </c>
      <c r="R268" s="576">
        <f t="shared" si="1266"/>
        <v>1</v>
      </c>
      <c r="S268" s="576">
        <f t="shared" si="1266"/>
        <v>1</v>
      </c>
      <c r="T268" s="576">
        <f t="shared" si="1266"/>
        <v>1</v>
      </c>
      <c r="U268" s="576">
        <f t="shared" si="1266"/>
        <v>1</v>
      </c>
      <c r="V268" s="576">
        <f t="shared" si="1266"/>
        <v>1</v>
      </c>
      <c r="W268" s="576">
        <f t="shared" si="1266"/>
        <v>1</v>
      </c>
      <c r="X268" s="576">
        <f t="shared" si="1266"/>
        <v>1</v>
      </c>
      <c r="Y268" s="576">
        <f t="shared" si="1266"/>
        <v>1</v>
      </c>
      <c r="Z268" s="576">
        <f t="shared" si="1266"/>
        <v>1</v>
      </c>
      <c r="AA268" s="576">
        <f t="shared" si="1266"/>
        <v>1</v>
      </c>
      <c r="AB268" s="576">
        <f t="shared" si="1266"/>
        <v>1</v>
      </c>
      <c r="AC268" s="576">
        <f t="shared" si="1266"/>
        <v>1</v>
      </c>
      <c r="AD268" s="576">
        <f t="shared" si="1266"/>
        <v>4</v>
      </c>
      <c r="AE268" s="576">
        <f t="shared" si="1266"/>
        <v>4</v>
      </c>
      <c r="AF268" s="576">
        <f t="shared" si="1266"/>
        <v>4</v>
      </c>
      <c r="AG268" s="576">
        <f t="shared" si="1266"/>
        <v>4</v>
      </c>
      <c r="AH268" s="576">
        <f t="shared" si="1266"/>
        <v>4</v>
      </c>
      <c r="AI268" s="576">
        <f t="shared" si="1266"/>
        <v>4</v>
      </c>
      <c r="AJ268" s="576">
        <f t="shared" si="1266"/>
        <v>4</v>
      </c>
      <c r="AK268" s="576">
        <f t="shared" si="1266"/>
        <v>4</v>
      </c>
      <c r="AL268" s="576">
        <f t="shared" ref="AL268:BM268" si="1267">AL481</f>
        <v>4</v>
      </c>
      <c r="AM268" s="576">
        <f t="shared" si="1267"/>
        <v>4</v>
      </c>
      <c r="AN268" s="576">
        <f t="shared" si="1267"/>
        <v>4</v>
      </c>
      <c r="AO268" s="576">
        <f t="shared" si="1267"/>
        <v>4</v>
      </c>
      <c r="AP268" s="576">
        <f t="shared" si="1267"/>
        <v>4</v>
      </c>
      <c r="AQ268" s="576">
        <f t="shared" si="1267"/>
        <v>4</v>
      </c>
      <c r="AR268" s="576">
        <f t="shared" si="1267"/>
        <v>4</v>
      </c>
      <c r="AS268" s="576">
        <f t="shared" si="1267"/>
        <v>4</v>
      </c>
      <c r="AT268" s="576">
        <f t="shared" si="1267"/>
        <v>4</v>
      </c>
      <c r="AU268" s="576">
        <f t="shared" si="1267"/>
        <v>4</v>
      </c>
      <c r="AV268" s="576">
        <f t="shared" si="1267"/>
        <v>4</v>
      </c>
      <c r="AW268" s="576">
        <f t="shared" si="1267"/>
        <v>4</v>
      </c>
      <c r="AX268" s="576">
        <f t="shared" si="1267"/>
        <v>4</v>
      </c>
      <c r="AY268" s="576">
        <f t="shared" si="1267"/>
        <v>4</v>
      </c>
      <c r="AZ268" s="576">
        <f t="shared" si="1267"/>
        <v>4</v>
      </c>
      <c r="BA268" s="576">
        <f t="shared" si="1267"/>
        <v>4</v>
      </c>
      <c r="BB268" s="576">
        <f t="shared" si="1267"/>
        <v>4</v>
      </c>
      <c r="BC268" s="576">
        <f t="shared" si="1267"/>
        <v>4</v>
      </c>
      <c r="BD268" s="576">
        <f t="shared" si="1267"/>
        <v>4</v>
      </c>
      <c r="BE268" s="576">
        <f t="shared" si="1267"/>
        <v>4</v>
      </c>
      <c r="BF268" s="576">
        <f t="shared" si="1267"/>
        <v>4</v>
      </c>
      <c r="BG268" s="576">
        <f t="shared" si="1267"/>
        <v>4</v>
      </c>
      <c r="BH268" s="576">
        <f t="shared" si="1267"/>
        <v>4</v>
      </c>
      <c r="BI268" s="576">
        <f t="shared" si="1267"/>
        <v>4</v>
      </c>
      <c r="BJ268" s="576">
        <f t="shared" si="1267"/>
        <v>4</v>
      </c>
      <c r="BK268" s="576">
        <f t="shared" si="1267"/>
        <v>4</v>
      </c>
      <c r="BL268" s="576">
        <f t="shared" si="1267"/>
        <v>4</v>
      </c>
      <c r="BM268" s="576">
        <f t="shared" si="1267"/>
        <v>4</v>
      </c>
      <c r="BN268" s="185"/>
      <c r="BO268" s="576">
        <f>H268</f>
        <v>1</v>
      </c>
      <c r="BP268" s="576">
        <f>K268</f>
        <v>1</v>
      </c>
      <c r="BQ268" s="576">
        <f>N268</f>
        <v>1</v>
      </c>
      <c r="BR268" s="576">
        <f>Q268</f>
        <v>1</v>
      </c>
      <c r="BS268" s="576">
        <f>T268</f>
        <v>1</v>
      </c>
      <c r="BT268" s="576">
        <f>W268</f>
        <v>1</v>
      </c>
      <c r="BU268" s="576">
        <f>Z268</f>
        <v>1</v>
      </c>
      <c r="BV268" s="576">
        <f>AC268</f>
        <v>1</v>
      </c>
      <c r="BW268" s="576">
        <f>AF268</f>
        <v>4</v>
      </c>
      <c r="BX268" s="576">
        <f>AI268</f>
        <v>4</v>
      </c>
      <c r="BY268" s="576">
        <f>AL268</f>
        <v>4</v>
      </c>
      <c r="BZ268" s="576">
        <f>AO268</f>
        <v>4</v>
      </c>
      <c r="CA268" s="576">
        <f>AR268</f>
        <v>4</v>
      </c>
      <c r="CB268" s="576">
        <f>AU268</f>
        <v>4</v>
      </c>
      <c r="CC268" s="576">
        <f>AX268</f>
        <v>4</v>
      </c>
      <c r="CD268" s="576">
        <f>BA268</f>
        <v>4</v>
      </c>
      <c r="CE268" s="576">
        <f>BD268</f>
        <v>4</v>
      </c>
      <c r="CF268" s="576">
        <f>BG268</f>
        <v>4</v>
      </c>
      <c r="CG268" s="576">
        <f>BJ268</f>
        <v>4</v>
      </c>
      <c r="CH268" s="576">
        <f>BM268</f>
        <v>4</v>
      </c>
      <c r="CI268" s="213"/>
      <c r="CJ268" s="168">
        <f>BR268</f>
        <v>1</v>
      </c>
      <c r="CK268" s="168">
        <f>BV268</f>
        <v>1</v>
      </c>
      <c r="CL268" s="168">
        <f>BZ268</f>
        <v>4</v>
      </c>
      <c r="CM268" s="168">
        <f>CD268</f>
        <v>4</v>
      </c>
      <c r="CN268" s="168">
        <f>CH268</f>
        <v>4</v>
      </c>
      <c r="CO268" s="177"/>
      <c r="CP268" s="124"/>
      <c r="CQ268" s="119"/>
      <c r="CR268" s="186"/>
      <c r="CS268" s="186"/>
      <c r="CT268" s="186"/>
      <c r="CU268" s="186"/>
      <c r="CV268" s="186"/>
      <c r="CW268" s="119"/>
      <c r="CX268" s="168">
        <f>IF(BO268="","",BO268)</f>
        <v>1</v>
      </c>
      <c r="CY268" s="168">
        <f>IF(BP268="","",BP268)</f>
        <v>1</v>
      </c>
      <c r="CZ268" s="168">
        <f>IF(BQ268="","",BQ268)</f>
        <v>1</v>
      </c>
      <c r="DA268" s="168">
        <f>IF(BR268="","",BR268)</f>
        <v>1</v>
      </c>
      <c r="DB268" s="194">
        <f>IF(CJ268="","",CJ268)</f>
        <v>1</v>
      </c>
      <c r="DC268" s="168">
        <f>IF(BS268="","",BS268)</f>
        <v>1</v>
      </c>
      <c r="DD268" s="168">
        <f>IF(BT268="","",BT268)</f>
        <v>1</v>
      </c>
      <c r="DE268" s="168">
        <f>IF(BU268="","",BU268)</f>
        <v>1</v>
      </c>
      <c r="DF268" s="168">
        <f>IF(BV268="","",BV268)</f>
        <v>1</v>
      </c>
      <c r="DG268" s="194">
        <f>IF(CK268="","",CK268)</f>
        <v>1</v>
      </c>
      <c r="DH268" s="194">
        <f>IF(CL268="","",CL268)</f>
        <v>4</v>
      </c>
      <c r="DI268" s="194">
        <f>IF(CM268="","",CM268)</f>
        <v>4</v>
      </c>
      <c r="DJ268" s="194">
        <f>IF(CN268="","",CN268)</f>
        <v>4</v>
      </c>
    </row>
    <row r="269" spans="1:114" s="7" customFormat="1" x14ac:dyDescent="0.2">
      <c r="A269" s="323" t="s">
        <v>483</v>
      </c>
      <c r="B269" s="191" t="s">
        <v>370</v>
      </c>
      <c r="C269" s="191"/>
      <c r="D269" s="191"/>
      <c r="E269" s="191"/>
      <c r="F269" s="567">
        <f>IF(F$186&gt;0,F267/F$186,0)</f>
        <v>0</v>
      </c>
      <c r="G269" s="567">
        <f t="shared" ref="G269:BM269" si="1268">IF(G$186&gt;0,G267/G$186,0)</f>
        <v>0</v>
      </c>
      <c r="H269" s="567">
        <f t="shared" ca="1" si="1268"/>
        <v>2200.688776607843</v>
      </c>
      <c r="I269" s="567">
        <f t="shared" ca="1" si="1268"/>
        <v>1601.2805235791961</v>
      </c>
      <c r="J269" s="567">
        <f t="shared" ca="1" si="1268"/>
        <v>1090.5981066980507</v>
      </c>
      <c r="K269" s="567">
        <f t="shared" ca="1" si="1268"/>
        <v>543.23891005363544</v>
      </c>
      <c r="L269" s="567">
        <f t="shared" ca="1" si="1268"/>
        <v>0.46327978880651144</v>
      </c>
      <c r="M269" s="567">
        <f t="shared" ca="1" si="1268"/>
        <v>0.34805496747333198</v>
      </c>
      <c r="N269" s="567">
        <f t="shared" ca="1" si="1268"/>
        <v>0.26977067805799415</v>
      </c>
      <c r="O269" s="567">
        <f t="shared" ca="1" si="1268"/>
        <v>0.21983968811635451</v>
      </c>
      <c r="P269" s="567">
        <f t="shared" ca="1" si="1268"/>
        <v>0.17890105101386375</v>
      </c>
      <c r="Q269" s="567">
        <f t="shared" ca="1" si="1268"/>
        <v>0.14525970682614528</v>
      </c>
      <c r="R269" s="567">
        <f t="shared" ca="1" si="1268"/>
        <v>5.1547273169048127E-2</v>
      </c>
      <c r="S269" s="567">
        <f t="shared" ca="1" si="1268"/>
        <v>4.6723197276130855E-2</v>
      </c>
      <c r="T269" s="567">
        <f t="shared" ca="1" si="1268"/>
        <v>4.0157298601182452E-2</v>
      </c>
      <c r="U269" s="567">
        <f t="shared" ca="1" si="1268"/>
        <v>3.7742669909300391E-2</v>
      </c>
      <c r="V269" s="567">
        <f t="shared" ca="1" si="1268"/>
        <v>3.5471583903337232E-2</v>
      </c>
      <c r="W269" s="567">
        <f t="shared" ca="1" si="1268"/>
        <v>3.3272758717501273E-2</v>
      </c>
      <c r="X269" s="567">
        <f t="shared" ca="1" si="1268"/>
        <v>3.1709988121068733E-2</v>
      </c>
      <c r="Y269" s="567">
        <f t="shared" ca="1" si="1268"/>
        <v>2.9769933365678115E-2</v>
      </c>
      <c r="Z269" s="567">
        <f t="shared" ca="1" si="1268"/>
        <v>2.7949729829959823E-2</v>
      </c>
      <c r="AA269" s="567">
        <f t="shared" ca="1" si="1268"/>
        <v>2.6242905713184328E-2</v>
      </c>
      <c r="AB269" s="567">
        <f t="shared" ca="1" si="1268"/>
        <v>2.5343276931484172E-2</v>
      </c>
      <c r="AC269" s="567">
        <f t="shared" ca="1" si="1268"/>
        <v>2.3752088959514566E-2</v>
      </c>
      <c r="AD269" s="567">
        <f t="shared" ca="1" si="1268"/>
        <v>6.4170969016383139E-2</v>
      </c>
      <c r="AE269" s="567">
        <f t="shared" ca="1" si="1268"/>
        <v>6.0114507944446137E-2</v>
      </c>
      <c r="AF269" s="567">
        <f t="shared" ca="1" si="1268"/>
        <v>6.9783920734238475E-2</v>
      </c>
      <c r="AG269" s="567">
        <f t="shared" ca="1" si="1268"/>
        <v>5.4040795910086571E-2</v>
      </c>
      <c r="AH269" s="567">
        <f t="shared" ca="1" si="1268"/>
        <v>5.2680297169569568E-2</v>
      </c>
      <c r="AI269" s="567">
        <f t="shared" ca="1" si="1268"/>
        <v>6.4358832339264802E-2</v>
      </c>
      <c r="AJ269" s="567">
        <f t="shared" ca="1" si="1268"/>
        <v>5.0339369393416995E-2</v>
      </c>
      <c r="AK269" s="567">
        <f t="shared" ca="1" si="1268"/>
        <v>4.9006377193605899E-2</v>
      </c>
      <c r="AL269" s="567">
        <f t="shared" ca="1" si="1268"/>
        <v>5.9762175345223045E-2</v>
      </c>
      <c r="AM269" s="567">
        <f t="shared" ca="1" si="1268"/>
        <v>4.6398549348990403E-2</v>
      </c>
      <c r="AN269" s="567">
        <f t="shared" ca="1" si="1268"/>
        <v>4.6260572438806116E-2</v>
      </c>
      <c r="AO269" s="567">
        <f t="shared" ca="1" si="1268"/>
        <v>5.6230502162194884E-2</v>
      </c>
      <c r="AP269" s="567">
        <f t="shared" ca="1" si="1268"/>
        <v>3.8791787401850915E-2</v>
      </c>
      <c r="AQ269" s="567">
        <f t="shared" ca="1" si="1268"/>
        <v>3.7885013432596815E-2</v>
      </c>
      <c r="AR269" s="567">
        <f t="shared" ca="1" si="1268"/>
        <v>4.8865350339636168E-2</v>
      </c>
      <c r="AS269" s="567">
        <f t="shared" ca="1" si="1268"/>
        <v>3.4883910516744339E-2</v>
      </c>
      <c r="AT269" s="567">
        <f t="shared" ca="1" si="1268"/>
        <v>3.4379957819002799E-2</v>
      </c>
      <c r="AU269" s="567">
        <f t="shared" ca="1" si="1268"/>
        <v>4.6474312041831459E-2</v>
      </c>
      <c r="AV269" s="567">
        <f t="shared" ca="1" si="1268"/>
        <v>3.3473326322506533E-2</v>
      </c>
      <c r="AW269" s="567">
        <f t="shared" ca="1" si="1268"/>
        <v>3.2971304014513647E-2</v>
      </c>
      <c r="AX269" s="567">
        <f t="shared" ca="1" si="1268"/>
        <v>4.4670866402384296E-2</v>
      </c>
      <c r="AY269" s="567">
        <f t="shared" ca="1" si="1268"/>
        <v>3.1994846905827663E-2</v>
      </c>
      <c r="AZ269" s="567">
        <f t="shared" ca="1" si="1268"/>
        <v>3.2357960983543863E-2</v>
      </c>
      <c r="BA269" s="567">
        <f t="shared" ca="1" si="1268"/>
        <v>4.3752386108031463E-2</v>
      </c>
      <c r="BB269" s="567">
        <f t="shared" ca="1" si="1268"/>
        <v>2.8716733262310484E-2</v>
      </c>
      <c r="BC269" s="567">
        <f t="shared" ca="1" si="1268"/>
        <v>2.8174074151933817E-2</v>
      </c>
      <c r="BD269" s="567">
        <f t="shared" ca="1" si="1268"/>
        <v>3.6259704443467822E-2</v>
      </c>
      <c r="BE269" s="567">
        <f t="shared" ca="1" si="1268"/>
        <v>2.5984438909107916E-2</v>
      </c>
      <c r="BF269" s="567">
        <f t="shared" ca="1" si="1268"/>
        <v>2.5622031911914103E-2</v>
      </c>
      <c r="BG269" s="567">
        <f t="shared" ca="1" si="1268"/>
        <v>3.4701410154226904E-2</v>
      </c>
      <c r="BH269" s="567">
        <f t="shared" ca="1" si="1268"/>
        <v>2.533754066919754E-2</v>
      </c>
      <c r="BI269" s="567">
        <f t="shared" ca="1" si="1268"/>
        <v>2.4978656220139867E-2</v>
      </c>
      <c r="BJ269" s="567">
        <f t="shared" ca="1" si="1268"/>
        <v>3.3604325803824289E-2</v>
      </c>
      <c r="BK269" s="567">
        <f t="shared" ca="1" si="1268"/>
        <v>2.4271751202589616E-2</v>
      </c>
      <c r="BL269" s="567">
        <f t="shared" ca="1" si="1268"/>
        <v>2.4654504204801919E-2</v>
      </c>
      <c r="BM269" s="567">
        <f t="shared" ca="1" si="1268"/>
        <v>3.3122637589812917E-2</v>
      </c>
      <c r="BN269" s="185"/>
      <c r="BO269" s="567">
        <f ca="1">IF(BO$186&gt;0,BO267/BO$186,0)</f>
        <v>6719.6838746470585</v>
      </c>
      <c r="BP269" s="567">
        <f t="shared" ref="BP269:CH269" ca="1" si="1269">IF(BP$186&gt;0,BP267/BP$186,0)</f>
        <v>897.23428894565086</v>
      </c>
      <c r="BQ269" s="567">
        <f t="shared" ca="1" si="1269"/>
        <v>0.34307357879563699</v>
      </c>
      <c r="BR269" s="567">
        <f t="shared" ca="1" si="1269"/>
        <v>0.17609213329668119</v>
      </c>
      <c r="BS269" s="567">
        <f t="shared" ca="1" si="1269"/>
        <v>4.5763092718863543E-2</v>
      </c>
      <c r="BT269" s="567">
        <f t="shared" ca="1" si="1269"/>
        <v>3.5394890347716618E-2</v>
      </c>
      <c r="BU269" s="567">
        <f t="shared" ca="1" si="1269"/>
        <v>2.9723744655808147E-2</v>
      </c>
      <c r="BV269" s="567">
        <f t="shared" ca="1" si="1269"/>
        <v>2.5065198511287846E-2</v>
      </c>
      <c r="BW269" s="567">
        <f t="shared" ca="1" si="1269"/>
        <v>6.4804983044474532E-2</v>
      </c>
      <c r="BX269" s="567">
        <f t="shared" ca="1" si="1269"/>
        <v>5.712578340632176E-2</v>
      </c>
      <c r="BY269" s="567">
        <f t="shared" ca="1" si="1269"/>
        <v>5.3130755070963986E-2</v>
      </c>
      <c r="BZ269" s="567">
        <f t="shared" ca="1" si="1269"/>
        <v>4.9705203972942584E-2</v>
      </c>
      <c r="CA269" s="567">
        <f t="shared" ca="1" si="1269"/>
        <v>4.1986299678083962E-2</v>
      </c>
      <c r="CB269" s="567">
        <f t="shared" ca="1" si="1269"/>
        <v>3.8643992338632485E-2</v>
      </c>
      <c r="CC269" s="567">
        <f t="shared" ca="1" si="1269"/>
        <v>3.7102530346241239E-2</v>
      </c>
      <c r="CD269" s="567">
        <f t="shared" ca="1" si="1269"/>
        <v>3.6064531025059764E-2</v>
      </c>
      <c r="CE269" s="567">
        <f t="shared" ca="1" si="1269"/>
        <v>3.1162993606857474E-2</v>
      </c>
      <c r="CF269" s="567">
        <f t="shared" ca="1" si="1269"/>
        <v>2.8816816704509148E-2</v>
      </c>
      <c r="CG269" s="567">
        <f t="shared" ca="1" si="1269"/>
        <v>2.8019467750758465E-2</v>
      </c>
      <c r="CH269" s="567">
        <f t="shared" ca="1" si="1269"/>
        <v>2.7364710674121755E-2</v>
      </c>
      <c r="CI269" s="211"/>
      <c r="CJ269" s="210">
        <f ca="1">IF(CJ$186&gt;0,CJ267/CJ$186,0)</f>
        <v>0.47610060821943034</v>
      </c>
      <c r="CK269" s="210">
        <f ca="1">IF(CK$186&gt;0,CK267/CK$186,0)</f>
        <v>3.2259446369361934E-2</v>
      </c>
      <c r="CL269" s="210">
        <f ca="1">IF(CL$186&gt;0,CL267/CL$186,0)</f>
        <v>5.5640523132038502E-2</v>
      </c>
      <c r="CM269" s="210">
        <f ca="1">IF(CM$186&gt;0,CM267/CM$186,0)</f>
        <v>3.8320839641886706E-2</v>
      </c>
      <c r="CN269" s="210">
        <f ca="1">IF(CN$186&gt;0,CN267/CN$186,0)</f>
        <v>2.8760286651147909E-2</v>
      </c>
      <c r="CO269" s="177"/>
      <c r="CP269" s="124"/>
      <c r="CQ269" s="119"/>
      <c r="CR269" s="186"/>
      <c r="CS269" s="186"/>
      <c r="CT269" s="186"/>
      <c r="CU269" s="186"/>
      <c r="CV269" s="186"/>
      <c r="CW269" s="119"/>
      <c r="CX269" s="210">
        <f t="shared" ca="1" si="1207"/>
        <v>6719.6838746470585</v>
      </c>
      <c r="CY269" s="210">
        <f t="shared" ca="1" si="1208"/>
        <v>897.23428894565086</v>
      </c>
      <c r="CZ269" s="210">
        <f t="shared" ca="1" si="1209"/>
        <v>0.34307357879563699</v>
      </c>
      <c r="DA269" s="210">
        <f t="shared" ca="1" si="1210"/>
        <v>0.17609213329668119</v>
      </c>
      <c r="DB269" s="212">
        <f t="shared" ca="1" si="1211"/>
        <v>0.47610060821943034</v>
      </c>
      <c r="DC269" s="210">
        <f t="shared" ca="1" si="1212"/>
        <v>4.5763092718863543E-2</v>
      </c>
      <c r="DD269" s="210">
        <f t="shared" ca="1" si="1213"/>
        <v>3.5394890347716618E-2</v>
      </c>
      <c r="DE269" s="210">
        <f t="shared" ca="1" si="1214"/>
        <v>2.9723744655808147E-2</v>
      </c>
      <c r="DF269" s="210">
        <f t="shared" ca="1" si="1215"/>
        <v>2.5065198511287846E-2</v>
      </c>
      <c r="DG269" s="212">
        <f t="shared" ca="1" si="1216"/>
        <v>3.2259446369361934E-2</v>
      </c>
      <c r="DH269" s="212">
        <f t="shared" ca="1" si="1217"/>
        <v>5.5640523132038502E-2</v>
      </c>
      <c r="DI269" s="212">
        <f t="shared" ca="1" si="1218"/>
        <v>3.8320839641886706E-2</v>
      </c>
      <c r="DJ269" s="212">
        <f t="shared" ca="1" si="1219"/>
        <v>2.8760286651147909E-2</v>
      </c>
    </row>
    <row r="270" spans="1:114" s="7" customFormat="1" ht="6" customHeight="1" x14ac:dyDescent="0.2">
      <c r="A270" s="323"/>
      <c r="B270" s="416" t="s">
        <v>370</v>
      </c>
      <c r="C270" s="191"/>
      <c r="D270" s="191"/>
      <c r="E270" s="191"/>
      <c r="F270" s="567"/>
      <c r="G270" s="567"/>
      <c r="H270" s="567"/>
      <c r="I270" s="567"/>
      <c r="J270" s="567"/>
      <c r="K270" s="567"/>
      <c r="L270" s="567"/>
      <c r="M270" s="567"/>
      <c r="N270" s="567"/>
      <c r="O270" s="567"/>
      <c r="P270" s="567"/>
      <c r="Q270" s="567"/>
      <c r="R270" s="567"/>
      <c r="S270" s="567"/>
      <c r="T270" s="567"/>
      <c r="U270" s="567"/>
      <c r="V270" s="567"/>
      <c r="W270" s="567"/>
      <c r="X270" s="567"/>
      <c r="Y270" s="567"/>
      <c r="Z270" s="567"/>
      <c r="AA270" s="567"/>
      <c r="AB270" s="567"/>
      <c r="AC270" s="567"/>
      <c r="AD270" s="567"/>
      <c r="AE270" s="567"/>
      <c r="AF270" s="567"/>
      <c r="AG270" s="567"/>
      <c r="AH270" s="567"/>
      <c r="AI270" s="567"/>
      <c r="AJ270" s="567"/>
      <c r="AK270" s="567"/>
      <c r="AL270" s="567"/>
      <c r="AM270" s="567"/>
      <c r="AN270" s="567"/>
      <c r="AO270" s="567"/>
      <c r="AP270" s="567"/>
      <c r="AQ270" s="567"/>
      <c r="AR270" s="567"/>
      <c r="AS270" s="567"/>
      <c r="AT270" s="567"/>
      <c r="AU270" s="567"/>
      <c r="AV270" s="567"/>
      <c r="AW270" s="567"/>
      <c r="AX270" s="567"/>
      <c r="AY270" s="567"/>
      <c r="AZ270" s="567"/>
      <c r="BA270" s="567"/>
      <c r="BB270" s="567"/>
      <c r="BC270" s="567"/>
      <c r="BD270" s="567"/>
      <c r="BE270" s="567"/>
      <c r="BF270" s="567"/>
      <c r="BG270" s="567"/>
      <c r="BH270" s="567"/>
      <c r="BI270" s="567"/>
      <c r="BJ270" s="567"/>
      <c r="BK270" s="567"/>
      <c r="BL270" s="567"/>
      <c r="BM270" s="647"/>
      <c r="BN270" s="185"/>
      <c r="BO270" s="567"/>
      <c r="BP270" s="567"/>
      <c r="BQ270" s="567"/>
      <c r="BR270" s="567"/>
      <c r="BS270" s="567"/>
      <c r="BT270" s="567"/>
      <c r="BU270" s="567"/>
      <c r="BV270" s="567"/>
      <c r="BW270" s="567"/>
      <c r="BX270" s="567"/>
      <c r="BY270" s="567"/>
      <c r="BZ270" s="567"/>
      <c r="CA270" s="567"/>
      <c r="CB270" s="567"/>
      <c r="CC270" s="567"/>
      <c r="CD270" s="567"/>
      <c r="CE270" s="567"/>
      <c r="CF270" s="567"/>
      <c r="CG270" s="567"/>
      <c r="CH270" s="567"/>
      <c r="CI270" s="211"/>
      <c r="CJ270" s="210"/>
      <c r="CK270" s="210"/>
      <c r="CL270" s="210"/>
      <c r="CM270" s="210"/>
      <c r="CN270" s="210"/>
      <c r="CO270" s="177"/>
      <c r="CP270" s="124"/>
      <c r="CQ270" s="119"/>
      <c r="CR270" s="186"/>
      <c r="CS270" s="186"/>
      <c r="CT270" s="186"/>
      <c r="CU270" s="186"/>
      <c r="CV270" s="186"/>
      <c r="CW270" s="119"/>
      <c r="CX270" s="210"/>
      <c r="CY270" s="210"/>
      <c r="CZ270" s="210"/>
      <c r="DA270" s="210"/>
      <c r="DB270" s="212"/>
      <c r="DC270" s="210"/>
      <c r="DD270" s="210"/>
      <c r="DE270" s="210"/>
      <c r="DF270" s="210"/>
      <c r="DG270" s="212"/>
      <c r="DH270" s="212"/>
      <c r="DI270" s="212"/>
      <c r="DJ270" s="212"/>
    </row>
    <row r="271" spans="1:114" s="7" customFormat="1" ht="10.5" customHeight="1" x14ac:dyDescent="0.2">
      <c r="A271" s="641" t="s">
        <v>494</v>
      </c>
      <c r="B271" s="416"/>
      <c r="C271" s="191"/>
      <c r="D271" s="191"/>
      <c r="E271" s="191"/>
      <c r="F271" s="567"/>
      <c r="G271" s="567"/>
      <c r="H271" s="567"/>
      <c r="I271" s="567"/>
      <c r="J271" s="567"/>
      <c r="K271" s="567"/>
      <c r="L271" s="567"/>
      <c r="M271" s="567"/>
      <c r="N271" s="567"/>
      <c r="O271" s="567"/>
      <c r="P271" s="567"/>
      <c r="Q271" s="567"/>
      <c r="R271" s="567"/>
      <c r="S271" s="567"/>
      <c r="T271" s="567"/>
      <c r="U271" s="567"/>
      <c r="V271" s="567"/>
      <c r="W271" s="567"/>
      <c r="X271" s="567"/>
      <c r="Y271" s="567"/>
      <c r="Z271" s="567"/>
      <c r="AA271" s="567"/>
      <c r="AB271" s="567"/>
      <c r="AC271" s="567"/>
      <c r="AD271" s="567"/>
      <c r="AE271" s="567"/>
      <c r="AF271" s="567"/>
      <c r="AG271" s="567"/>
      <c r="AH271" s="567"/>
      <c r="AI271" s="567"/>
      <c r="AJ271" s="567"/>
      <c r="AK271" s="567"/>
      <c r="AL271" s="567"/>
      <c r="AM271" s="567"/>
      <c r="AN271" s="567"/>
      <c r="AO271" s="567"/>
      <c r="AP271" s="567"/>
      <c r="AQ271" s="567"/>
      <c r="AR271" s="567"/>
      <c r="AS271" s="567"/>
      <c r="AT271" s="567"/>
      <c r="AU271" s="567"/>
      <c r="AV271" s="567"/>
      <c r="AW271" s="567"/>
      <c r="AX271" s="567"/>
      <c r="AY271" s="567"/>
      <c r="AZ271" s="567"/>
      <c r="BA271" s="567"/>
      <c r="BB271" s="567"/>
      <c r="BC271" s="567"/>
      <c r="BD271" s="567"/>
      <c r="BE271" s="567"/>
      <c r="BF271" s="567"/>
      <c r="BG271" s="567"/>
      <c r="BH271" s="567"/>
      <c r="BI271" s="567"/>
      <c r="BJ271" s="567"/>
      <c r="BK271" s="567"/>
      <c r="BL271" s="567"/>
      <c r="BM271" s="567"/>
      <c r="BN271" s="185"/>
      <c r="BO271" s="567"/>
      <c r="BP271" s="567"/>
      <c r="BQ271" s="567"/>
      <c r="BR271" s="567"/>
      <c r="BS271" s="567"/>
      <c r="BT271" s="567"/>
      <c r="BU271" s="567"/>
      <c r="BV271" s="567"/>
      <c r="BW271" s="567"/>
      <c r="BX271" s="567"/>
      <c r="BY271" s="567"/>
      <c r="BZ271" s="567"/>
      <c r="CA271" s="567"/>
      <c r="CB271" s="567"/>
      <c r="CC271" s="567"/>
      <c r="CD271" s="567"/>
      <c r="CE271" s="567"/>
      <c r="CF271" s="567"/>
      <c r="CG271" s="567"/>
      <c r="CH271" s="567"/>
      <c r="CI271" s="211"/>
      <c r="CJ271" s="210"/>
      <c r="CK271" s="210"/>
      <c r="CL271" s="210"/>
      <c r="CM271" s="210"/>
      <c r="CN271" s="210"/>
      <c r="CO271" s="177"/>
      <c r="CP271" s="124"/>
      <c r="CQ271" s="119"/>
      <c r="CR271" s="186"/>
      <c r="CS271" s="186"/>
      <c r="CT271" s="186"/>
      <c r="CU271" s="186"/>
      <c r="CV271" s="186"/>
      <c r="CW271" s="119"/>
      <c r="CX271" s="210"/>
      <c r="CY271" s="210"/>
      <c r="CZ271" s="210"/>
      <c r="DA271" s="210"/>
      <c r="DB271" s="212"/>
      <c r="DC271" s="210"/>
      <c r="DD271" s="210"/>
      <c r="DE271" s="210"/>
      <c r="DF271" s="210"/>
      <c r="DG271" s="212"/>
      <c r="DH271" s="212"/>
      <c r="DI271" s="212"/>
      <c r="DJ271" s="212"/>
    </row>
    <row r="272" spans="1:114" s="7" customFormat="1" ht="12" customHeight="1" x14ac:dyDescent="0.2">
      <c r="A272" s="323"/>
      <c r="B272" s="416"/>
      <c r="C272" s="191"/>
      <c r="D272" s="191"/>
      <c r="E272" s="191"/>
      <c r="F272" s="567"/>
      <c r="G272" s="567"/>
      <c r="H272" s="567"/>
      <c r="I272" s="576"/>
      <c r="J272" s="567"/>
      <c r="K272" s="567"/>
      <c r="L272" s="567"/>
      <c r="M272" s="567"/>
      <c r="N272" s="567"/>
      <c r="O272" s="567"/>
      <c r="P272" s="567"/>
      <c r="Q272" s="567"/>
      <c r="R272" s="567"/>
      <c r="S272" s="567"/>
      <c r="T272" s="567"/>
      <c r="U272" s="567"/>
      <c r="V272" s="567"/>
      <c r="W272" s="567"/>
      <c r="X272" s="567"/>
      <c r="Y272" s="567"/>
      <c r="Z272" s="567"/>
      <c r="AA272" s="567"/>
      <c r="AB272" s="567"/>
      <c r="AC272" s="567"/>
      <c r="AD272" s="567"/>
      <c r="AE272" s="567"/>
      <c r="AF272" s="567"/>
      <c r="AG272" s="567"/>
      <c r="AH272" s="567"/>
      <c r="AI272" s="567"/>
      <c r="AJ272" s="567"/>
      <c r="AK272" s="567"/>
      <c r="AL272" s="567"/>
      <c r="AM272" s="567"/>
      <c r="AN272" s="567"/>
      <c r="AO272" s="567"/>
      <c r="AP272" s="567"/>
      <c r="AQ272" s="567"/>
      <c r="AR272" s="567"/>
      <c r="AS272" s="567"/>
      <c r="AT272" s="567"/>
      <c r="AU272" s="567"/>
      <c r="AV272" s="567"/>
      <c r="AW272" s="567"/>
      <c r="AX272" s="567"/>
      <c r="AY272" s="567"/>
      <c r="AZ272" s="567"/>
      <c r="BA272" s="567"/>
      <c r="BB272" s="567"/>
      <c r="BC272" s="567"/>
      <c r="BD272" s="567"/>
      <c r="BE272" s="567"/>
      <c r="BF272" s="567"/>
      <c r="BG272" s="567"/>
      <c r="BH272" s="567"/>
      <c r="BI272" s="567"/>
      <c r="BJ272" s="567"/>
      <c r="BK272" s="567"/>
      <c r="BL272" s="567"/>
      <c r="BM272" s="567"/>
      <c r="BN272" s="185"/>
      <c r="BO272" s="567"/>
      <c r="BP272" s="567"/>
      <c r="BQ272" s="567"/>
      <c r="BR272" s="567"/>
      <c r="BS272" s="567"/>
      <c r="BT272" s="567"/>
      <c r="BU272" s="567"/>
      <c r="BV272" s="567"/>
      <c r="BW272" s="567"/>
      <c r="BX272" s="567"/>
      <c r="BY272" s="567"/>
      <c r="BZ272" s="567"/>
      <c r="CA272" s="567"/>
      <c r="CB272" s="567"/>
      <c r="CC272" s="567"/>
      <c r="CD272" s="567"/>
      <c r="CE272" s="567"/>
      <c r="CF272" s="567"/>
      <c r="CG272" s="567"/>
      <c r="CH272" s="567"/>
      <c r="CI272" s="211"/>
      <c r="CJ272" s="210"/>
      <c r="CK272" s="210"/>
      <c r="CL272" s="210"/>
      <c r="CM272" s="210"/>
      <c r="CN272" s="210"/>
      <c r="CO272" s="177"/>
      <c r="CP272" s="124"/>
      <c r="CQ272" s="119"/>
      <c r="CR272" s="186"/>
      <c r="CS272" s="186"/>
      <c r="CT272" s="186"/>
      <c r="CU272" s="186"/>
      <c r="CV272" s="186"/>
      <c r="CW272" s="119"/>
      <c r="CX272" s="210"/>
      <c r="CY272" s="210"/>
      <c r="CZ272" s="210"/>
      <c r="DA272" s="210"/>
      <c r="DB272" s="212"/>
      <c r="DC272" s="210"/>
      <c r="DD272" s="210"/>
      <c r="DE272" s="210"/>
      <c r="DF272" s="210"/>
      <c r="DG272" s="212"/>
      <c r="DH272" s="212"/>
      <c r="DI272" s="212"/>
      <c r="DJ272" s="212"/>
    </row>
    <row r="273" spans="1:114" s="7" customFormat="1" ht="12" customHeight="1" x14ac:dyDescent="0.2">
      <c r="A273" s="283" t="s">
        <v>317</v>
      </c>
      <c r="B273" s="191" t="s">
        <v>54</v>
      </c>
      <c r="C273" s="191"/>
      <c r="D273" s="191"/>
      <c r="E273" s="191"/>
      <c r="F273" s="642">
        <f t="shared" ref="F273:AK273" si="1270">+F258+F242+F212+F199</f>
        <v>7500</v>
      </c>
      <c r="G273" s="642">
        <f t="shared" si="1270"/>
        <v>7500</v>
      </c>
      <c r="H273" s="642">
        <f t="shared" si="1270"/>
        <v>7500</v>
      </c>
      <c r="I273" s="642">
        <f t="shared" si="1270"/>
        <v>10000</v>
      </c>
      <c r="J273" s="642">
        <f t="shared" si="1270"/>
        <v>14750</v>
      </c>
      <c r="K273" s="642">
        <f t="shared" si="1270"/>
        <v>16000</v>
      </c>
      <c r="L273" s="642">
        <f t="shared" si="1270"/>
        <v>16000</v>
      </c>
      <c r="M273" s="642">
        <f t="shared" si="1270"/>
        <v>16000</v>
      </c>
      <c r="N273" s="642">
        <f t="shared" si="1270"/>
        <v>16000</v>
      </c>
      <c r="O273" s="642">
        <f t="shared" si="1270"/>
        <v>16000</v>
      </c>
      <c r="P273" s="642">
        <f t="shared" si="1270"/>
        <v>16000</v>
      </c>
      <c r="Q273" s="642">
        <f t="shared" si="1270"/>
        <v>16000</v>
      </c>
      <c r="R273" s="642">
        <f t="shared" si="1270"/>
        <v>26991.666666666668</v>
      </c>
      <c r="S273" s="642">
        <f t="shared" si="1270"/>
        <v>26991.666666666668</v>
      </c>
      <c r="T273" s="642">
        <f t="shared" si="1270"/>
        <v>26991.666666666668</v>
      </c>
      <c r="U273" s="642">
        <f t="shared" si="1270"/>
        <v>26991.666666666668</v>
      </c>
      <c r="V273" s="642">
        <f t="shared" si="1270"/>
        <v>26991.666666666668</v>
      </c>
      <c r="W273" s="642">
        <f t="shared" si="1270"/>
        <v>33825</v>
      </c>
      <c r="X273" s="642">
        <f t="shared" si="1270"/>
        <v>33825</v>
      </c>
      <c r="Y273" s="642">
        <f t="shared" si="1270"/>
        <v>33825</v>
      </c>
      <c r="Z273" s="642">
        <f t="shared" si="1270"/>
        <v>33825</v>
      </c>
      <c r="AA273" s="642">
        <f t="shared" si="1270"/>
        <v>33825</v>
      </c>
      <c r="AB273" s="642">
        <f t="shared" si="1270"/>
        <v>33825</v>
      </c>
      <c r="AC273" s="642">
        <f t="shared" si="1270"/>
        <v>33825</v>
      </c>
      <c r="AD273" s="642">
        <f t="shared" si="1270"/>
        <v>63746.166666666672</v>
      </c>
      <c r="AE273" s="642">
        <f t="shared" si="1270"/>
        <v>63746.166666666672</v>
      </c>
      <c r="AF273" s="642">
        <f t="shared" si="1270"/>
        <v>63746.166666666672</v>
      </c>
      <c r="AG273" s="642">
        <f t="shared" si="1270"/>
        <v>63746.166666666672</v>
      </c>
      <c r="AH273" s="642">
        <f t="shared" si="1270"/>
        <v>63746.166666666672</v>
      </c>
      <c r="AI273" s="642">
        <f t="shared" si="1270"/>
        <v>71004.5</v>
      </c>
      <c r="AJ273" s="642">
        <f t="shared" si="1270"/>
        <v>71004.5</v>
      </c>
      <c r="AK273" s="642">
        <f t="shared" si="1270"/>
        <v>71004.5</v>
      </c>
      <c r="AL273" s="642">
        <f t="shared" ref="AL273:BM273" si="1271">+AL258+AL242+AL212+AL199</f>
        <v>71004.5</v>
      </c>
      <c r="AM273" s="642">
        <f t="shared" si="1271"/>
        <v>71004.5</v>
      </c>
      <c r="AN273" s="642">
        <f t="shared" si="1271"/>
        <v>71004.5</v>
      </c>
      <c r="AO273" s="642">
        <f t="shared" si="1271"/>
        <v>71004.5</v>
      </c>
      <c r="AP273" s="642">
        <f t="shared" si="1271"/>
        <v>85295.27</v>
      </c>
      <c r="AQ273" s="642">
        <f t="shared" si="1271"/>
        <v>85295.27</v>
      </c>
      <c r="AR273" s="642">
        <f t="shared" si="1271"/>
        <v>85295.27</v>
      </c>
      <c r="AS273" s="642">
        <f t="shared" si="1271"/>
        <v>85295.27</v>
      </c>
      <c r="AT273" s="642">
        <f t="shared" si="1271"/>
        <v>85295.27</v>
      </c>
      <c r="AU273" s="642">
        <f t="shared" si="1271"/>
        <v>96711.936666666676</v>
      </c>
      <c r="AV273" s="642">
        <f t="shared" si="1271"/>
        <v>96711.936666666676</v>
      </c>
      <c r="AW273" s="642">
        <f t="shared" si="1271"/>
        <v>96711.936666666676</v>
      </c>
      <c r="AX273" s="642">
        <f t="shared" si="1271"/>
        <v>96711.936666666676</v>
      </c>
      <c r="AY273" s="642">
        <f t="shared" si="1271"/>
        <v>96711.936666666676</v>
      </c>
      <c r="AZ273" s="642">
        <f t="shared" si="1271"/>
        <v>96711.936666666676</v>
      </c>
      <c r="BA273" s="642">
        <f t="shared" si="1271"/>
        <v>96711.936666666676</v>
      </c>
      <c r="BB273" s="642">
        <f t="shared" si="1271"/>
        <v>109421.31953333334</v>
      </c>
      <c r="BC273" s="642">
        <f t="shared" si="1271"/>
        <v>109421.31953333334</v>
      </c>
      <c r="BD273" s="642">
        <f t="shared" si="1271"/>
        <v>109421.31953333334</v>
      </c>
      <c r="BE273" s="642">
        <f t="shared" si="1271"/>
        <v>109421.31953333334</v>
      </c>
      <c r="BF273" s="642">
        <f t="shared" si="1271"/>
        <v>109421.31953333334</v>
      </c>
      <c r="BG273" s="642">
        <f t="shared" si="1271"/>
        <v>109421.31953333334</v>
      </c>
      <c r="BH273" s="642">
        <f t="shared" si="1271"/>
        <v>109421.31953333334</v>
      </c>
      <c r="BI273" s="642">
        <f t="shared" si="1271"/>
        <v>109421.31953333334</v>
      </c>
      <c r="BJ273" s="642">
        <f t="shared" si="1271"/>
        <v>109421.31953333334</v>
      </c>
      <c r="BK273" s="642">
        <f t="shared" si="1271"/>
        <v>109421.31953333334</v>
      </c>
      <c r="BL273" s="642">
        <f t="shared" si="1271"/>
        <v>109421.31953333334</v>
      </c>
      <c r="BM273" s="642">
        <f t="shared" si="1271"/>
        <v>109421.31953333334</v>
      </c>
      <c r="BN273" s="185"/>
      <c r="BO273" s="564">
        <f t="shared" ref="BO273:BO286" si="1272">SUM(F273:H273)</f>
        <v>22500</v>
      </c>
      <c r="BP273" s="564">
        <f t="shared" ref="BP273:BP286" si="1273">SUM(I273:K273)</f>
        <v>40750</v>
      </c>
      <c r="BQ273" s="564">
        <f t="shared" ref="BQ273:BQ286" si="1274">SUM(L273:N273)</f>
        <v>48000</v>
      </c>
      <c r="BR273" s="564">
        <f t="shared" ref="BR273:BR286" si="1275">SUM(O273:Q273)</f>
        <v>48000</v>
      </c>
      <c r="BS273" s="564">
        <f t="shared" ref="BS273:BS286" si="1276">SUM(R273:T273)</f>
        <v>80975</v>
      </c>
      <c r="BT273" s="564">
        <f t="shared" ref="BT273:BT286" si="1277">SUM(U273:W273)</f>
        <v>87808.333333333343</v>
      </c>
      <c r="BU273" s="564">
        <f t="shared" ref="BU273:BU286" si="1278">SUM(X273:Z273)</f>
        <v>101475</v>
      </c>
      <c r="BV273" s="564">
        <f t="shared" ref="BV273:BV286" si="1279">SUM(AA273:AC273)</f>
        <v>101475</v>
      </c>
      <c r="BW273" s="564">
        <f t="shared" ref="BW273:BW286" si="1280">SUM(AD273:AF273)</f>
        <v>191238.5</v>
      </c>
      <c r="BX273" s="564">
        <f t="shared" ref="BX273:BX286" si="1281">SUM(AG273:AI273)</f>
        <v>198496.83333333334</v>
      </c>
      <c r="BY273" s="564">
        <f t="shared" ref="BY273:BY286" si="1282">SUM(AJ273:AL273)</f>
        <v>213013.5</v>
      </c>
      <c r="BZ273" s="564">
        <f t="shared" ref="BZ273:BZ286" si="1283">SUM(AM273:AO273)</f>
        <v>213013.5</v>
      </c>
      <c r="CA273" s="564">
        <f t="shared" ref="CA273:CA286" si="1284">SUM(AP273:AR273)</f>
        <v>255885.81</v>
      </c>
      <c r="CB273" s="564">
        <f t="shared" ref="CB273:CB286" si="1285">SUM(AS273:AU273)</f>
        <v>267302.47666666668</v>
      </c>
      <c r="CC273" s="564">
        <f t="shared" ref="CC273:CC286" si="1286">SUM(AV273:AX273)</f>
        <v>290135.81000000006</v>
      </c>
      <c r="CD273" s="564">
        <f t="shared" ref="CD273:CD286" si="1287">SUM(AY273:BA273)</f>
        <v>290135.81000000006</v>
      </c>
      <c r="CE273" s="564">
        <f t="shared" ref="CE273:CE286" si="1288">SUM(BB273:BD273)</f>
        <v>328263.95860000001</v>
      </c>
      <c r="CF273" s="564">
        <f t="shared" ref="CF273:CF286" si="1289">SUM(BE273:BG273)</f>
        <v>328263.95860000001</v>
      </c>
      <c r="CG273" s="564">
        <f t="shared" ref="CG273:CG286" si="1290">SUM(BH273:BJ273)</f>
        <v>328263.95860000001</v>
      </c>
      <c r="CH273" s="564">
        <f t="shared" ref="CH273:CH286" si="1291">SUM(BK273:BM273)</f>
        <v>328263.95860000001</v>
      </c>
      <c r="CI273" s="185"/>
      <c r="CJ273" s="124">
        <f t="shared" ref="CJ273:CJ286" si="1292">SUM(BO273:BR273)</f>
        <v>159250</v>
      </c>
      <c r="CK273" s="124">
        <f t="shared" ref="CK273:CK286" si="1293">SUM(BS273:BV273)</f>
        <v>371733.33333333337</v>
      </c>
      <c r="CL273" s="124">
        <f t="shared" ref="CL273:CL286" si="1294">SUM(BW273:BZ273)</f>
        <v>815762.33333333337</v>
      </c>
      <c r="CM273" s="124">
        <f t="shared" ref="CM273:CM286" si="1295">SUM(CA273:CD273)</f>
        <v>1103459.9066666667</v>
      </c>
      <c r="CN273" s="124">
        <f t="shared" ref="CN273:CN286" si="1296">SUM(CE273:CH273)</f>
        <v>1313055.8344000001</v>
      </c>
      <c r="CO273" s="177"/>
      <c r="CP273" s="124"/>
      <c r="CQ273" s="119"/>
      <c r="CR273" s="186">
        <f t="shared" ref="CR273:CR282" si="1297">SUM(F273:BM273)</f>
        <v>3763261.4077333314</v>
      </c>
      <c r="CS273" s="186">
        <f t="shared" ref="CS273:CS280" si="1298">SUM(BO273:CH273)</f>
        <v>3763261.4077333338</v>
      </c>
      <c r="CT273" s="186">
        <f t="shared" ref="CT273:CT280" si="1299">SUM(CJ273:CN273)</f>
        <v>3763261.4077333333</v>
      </c>
      <c r="CU273" s="186">
        <f t="shared" ref="CU273:CU282" si="1300">CR273-CS273</f>
        <v>0</v>
      </c>
      <c r="CV273" s="186">
        <f t="shared" ref="CV273:CV282" si="1301">CS273-CT273</f>
        <v>0</v>
      </c>
      <c r="CW273" s="119"/>
      <c r="CX273" s="210"/>
      <c r="CY273" s="210"/>
      <c r="CZ273" s="210"/>
      <c r="DA273" s="210"/>
      <c r="DB273" s="212"/>
      <c r="DC273" s="210"/>
      <c r="DD273" s="210"/>
      <c r="DE273" s="210"/>
      <c r="DF273" s="210"/>
      <c r="DG273" s="212"/>
      <c r="DH273" s="212"/>
      <c r="DI273" s="212"/>
      <c r="DJ273" s="212"/>
    </row>
    <row r="274" spans="1:114" s="7" customFormat="1" ht="12" customHeight="1" x14ac:dyDescent="0.2">
      <c r="A274" s="283" t="s">
        <v>318</v>
      </c>
      <c r="B274" s="191" t="s">
        <v>54</v>
      </c>
      <c r="C274" s="191"/>
      <c r="D274" s="191"/>
      <c r="E274" s="191"/>
      <c r="F274" s="642">
        <f t="shared" ref="F274:AK274" si="1302">+F259+F243+F213+F200</f>
        <v>0</v>
      </c>
      <c r="G274" s="642">
        <f t="shared" si="1302"/>
        <v>0</v>
      </c>
      <c r="H274" s="642">
        <f t="shared" si="1302"/>
        <v>0</v>
      </c>
      <c r="I274" s="642">
        <f t="shared" si="1302"/>
        <v>0</v>
      </c>
      <c r="J274" s="642">
        <f t="shared" si="1302"/>
        <v>0</v>
      </c>
      <c r="K274" s="642">
        <f t="shared" si="1302"/>
        <v>0</v>
      </c>
      <c r="L274" s="642">
        <f t="shared" si="1302"/>
        <v>0</v>
      </c>
      <c r="M274" s="642">
        <f t="shared" si="1302"/>
        <v>0</v>
      </c>
      <c r="N274" s="642">
        <f t="shared" si="1302"/>
        <v>0</v>
      </c>
      <c r="O274" s="642">
        <f t="shared" si="1302"/>
        <v>0</v>
      </c>
      <c r="P274" s="642">
        <f t="shared" si="1302"/>
        <v>0</v>
      </c>
      <c r="Q274" s="642">
        <f t="shared" si="1302"/>
        <v>0</v>
      </c>
      <c r="R274" s="642">
        <f t="shared" si="1302"/>
        <v>0</v>
      </c>
      <c r="S274" s="642">
        <f t="shared" si="1302"/>
        <v>0</v>
      </c>
      <c r="T274" s="642">
        <f t="shared" si="1302"/>
        <v>0</v>
      </c>
      <c r="U274" s="642">
        <f t="shared" si="1302"/>
        <v>0</v>
      </c>
      <c r="V274" s="642">
        <f t="shared" si="1302"/>
        <v>0</v>
      </c>
      <c r="W274" s="642">
        <f t="shared" si="1302"/>
        <v>0</v>
      </c>
      <c r="X274" s="642">
        <f t="shared" si="1302"/>
        <v>0</v>
      </c>
      <c r="Y274" s="642">
        <f t="shared" si="1302"/>
        <v>0</v>
      </c>
      <c r="Z274" s="642">
        <f t="shared" si="1302"/>
        <v>0</v>
      </c>
      <c r="AA274" s="642">
        <f t="shared" si="1302"/>
        <v>0</v>
      </c>
      <c r="AB274" s="642">
        <f t="shared" si="1302"/>
        <v>0</v>
      </c>
      <c r="AC274" s="642">
        <f t="shared" si="1302"/>
        <v>0</v>
      </c>
      <c r="AD274" s="642">
        <f t="shared" si="1302"/>
        <v>0</v>
      </c>
      <c r="AE274" s="642">
        <f t="shared" si="1302"/>
        <v>0</v>
      </c>
      <c r="AF274" s="642">
        <f t="shared" si="1302"/>
        <v>19123.849999999999</v>
      </c>
      <c r="AG274" s="642">
        <f t="shared" si="1302"/>
        <v>0</v>
      </c>
      <c r="AH274" s="642">
        <f t="shared" si="1302"/>
        <v>0</v>
      </c>
      <c r="AI274" s="642">
        <f t="shared" si="1302"/>
        <v>19849.683333333334</v>
      </c>
      <c r="AJ274" s="642">
        <f t="shared" si="1302"/>
        <v>0</v>
      </c>
      <c r="AK274" s="642">
        <f t="shared" si="1302"/>
        <v>0</v>
      </c>
      <c r="AL274" s="642">
        <f t="shared" ref="AL274:BM274" si="1303">+AL259+AL243+AL213+AL200</f>
        <v>21301.35</v>
      </c>
      <c r="AM274" s="642">
        <f t="shared" si="1303"/>
        <v>0</v>
      </c>
      <c r="AN274" s="642">
        <f t="shared" si="1303"/>
        <v>0</v>
      </c>
      <c r="AO274" s="642">
        <f t="shared" si="1303"/>
        <v>21301.35</v>
      </c>
      <c r="AP274" s="642">
        <f t="shared" si="1303"/>
        <v>0</v>
      </c>
      <c r="AQ274" s="642">
        <f t="shared" si="1303"/>
        <v>0</v>
      </c>
      <c r="AR274" s="642">
        <f t="shared" si="1303"/>
        <v>38382.871500000001</v>
      </c>
      <c r="AS274" s="642">
        <f t="shared" si="1303"/>
        <v>0</v>
      </c>
      <c r="AT274" s="642">
        <f t="shared" si="1303"/>
        <v>0</v>
      </c>
      <c r="AU274" s="642">
        <f t="shared" si="1303"/>
        <v>40095.371500000001</v>
      </c>
      <c r="AV274" s="642">
        <f t="shared" si="1303"/>
        <v>0</v>
      </c>
      <c r="AW274" s="642">
        <f t="shared" si="1303"/>
        <v>0</v>
      </c>
      <c r="AX274" s="642">
        <f t="shared" si="1303"/>
        <v>43520.371500000001</v>
      </c>
      <c r="AY274" s="642">
        <f t="shared" si="1303"/>
        <v>0</v>
      </c>
      <c r="AZ274" s="642">
        <f t="shared" si="1303"/>
        <v>0</v>
      </c>
      <c r="BA274" s="642">
        <f t="shared" si="1303"/>
        <v>43520.371500000001</v>
      </c>
      <c r="BB274" s="642">
        <f t="shared" si="1303"/>
        <v>0</v>
      </c>
      <c r="BC274" s="642">
        <f t="shared" si="1303"/>
        <v>0</v>
      </c>
      <c r="BD274" s="642">
        <f t="shared" si="1303"/>
        <v>49239.593789999999</v>
      </c>
      <c r="BE274" s="642">
        <f t="shared" si="1303"/>
        <v>0</v>
      </c>
      <c r="BF274" s="642">
        <f t="shared" si="1303"/>
        <v>0</v>
      </c>
      <c r="BG274" s="642">
        <f t="shared" si="1303"/>
        <v>49239.593789999999</v>
      </c>
      <c r="BH274" s="642">
        <f t="shared" si="1303"/>
        <v>0</v>
      </c>
      <c r="BI274" s="642">
        <f t="shared" si="1303"/>
        <v>0</v>
      </c>
      <c r="BJ274" s="642">
        <f t="shared" si="1303"/>
        <v>49239.593789999999</v>
      </c>
      <c r="BK274" s="642">
        <f t="shared" si="1303"/>
        <v>0</v>
      </c>
      <c r="BL274" s="642">
        <f t="shared" si="1303"/>
        <v>0</v>
      </c>
      <c r="BM274" s="642">
        <f t="shared" si="1303"/>
        <v>49239.593789999999</v>
      </c>
      <c r="BN274" s="185"/>
      <c r="BO274" s="564">
        <f t="shared" si="1272"/>
        <v>0</v>
      </c>
      <c r="BP274" s="564">
        <f t="shared" si="1273"/>
        <v>0</v>
      </c>
      <c r="BQ274" s="564">
        <f t="shared" si="1274"/>
        <v>0</v>
      </c>
      <c r="BR274" s="564">
        <f t="shared" si="1275"/>
        <v>0</v>
      </c>
      <c r="BS274" s="564">
        <f t="shared" si="1276"/>
        <v>0</v>
      </c>
      <c r="BT274" s="564">
        <f t="shared" si="1277"/>
        <v>0</v>
      </c>
      <c r="BU274" s="564">
        <f t="shared" si="1278"/>
        <v>0</v>
      </c>
      <c r="BV274" s="564">
        <f t="shared" si="1279"/>
        <v>0</v>
      </c>
      <c r="BW274" s="564">
        <f t="shared" si="1280"/>
        <v>19123.849999999999</v>
      </c>
      <c r="BX274" s="564">
        <f t="shared" si="1281"/>
        <v>19849.683333333334</v>
      </c>
      <c r="BY274" s="564">
        <f t="shared" si="1282"/>
        <v>21301.35</v>
      </c>
      <c r="BZ274" s="564">
        <f t="shared" si="1283"/>
        <v>21301.35</v>
      </c>
      <c r="CA274" s="564">
        <f t="shared" si="1284"/>
        <v>38382.871500000001</v>
      </c>
      <c r="CB274" s="564">
        <f t="shared" si="1285"/>
        <v>40095.371500000001</v>
      </c>
      <c r="CC274" s="564">
        <f t="shared" si="1286"/>
        <v>43520.371500000001</v>
      </c>
      <c r="CD274" s="564">
        <f t="shared" si="1287"/>
        <v>43520.371500000001</v>
      </c>
      <c r="CE274" s="564">
        <f t="shared" si="1288"/>
        <v>49239.593789999999</v>
      </c>
      <c r="CF274" s="564">
        <f t="shared" si="1289"/>
        <v>49239.593789999999</v>
      </c>
      <c r="CG274" s="564">
        <f t="shared" si="1290"/>
        <v>49239.593789999999</v>
      </c>
      <c r="CH274" s="564">
        <f t="shared" si="1291"/>
        <v>49239.593789999999</v>
      </c>
      <c r="CI274" s="185"/>
      <c r="CJ274" s="124">
        <f t="shared" si="1292"/>
        <v>0</v>
      </c>
      <c r="CK274" s="124">
        <f t="shared" si="1293"/>
        <v>0</v>
      </c>
      <c r="CL274" s="124">
        <f t="shared" si="1294"/>
        <v>81576.233333333337</v>
      </c>
      <c r="CM274" s="124">
        <f t="shared" si="1295"/>
        <v>165518.986</v>
      </c>
      <c r="CN274" s="124">
        <f t="shared" si="1296"/>
        <v>196958.37516</v>
      </c>
      <c r="CO274" s="177"/>
      <c r="CP274" s="124"/>
      <c r="CQ274" s="119"/>
      <c r="CR274" s="186">
        <f t="shared" si="1297"/>
        <v>444053.59449333342</v>
      </c>
      <c r="CS274" s="186">
        <f t="shared" si="1298"/>
        <v>444053.59449333342</v>
      </c>
      <c r="CT274" s="186">
        <f t="shared" si="1299"/>
        <v>444053.59449333337</v>
      </c>
      <c r="CU274" s="186">
        <f t="shared" si="1300"/>
        <v>0</v>
      </c>
      <c r="CV274" s="186">
        <f t="shared" si="1301"/>
        <v>0</v>
      </c>
      <c r="CW274" s="119"/>
      <c r="CX274" s="210"/>
      <c r="CY274" s="210"/>
      <c r="CZ274" s="210"/>
      <c r="DA274" s="210"/>
      <c r="DB274" s="212"/>
      <c r="DC274" s="210"/>
      <c r="DD274" s="210"/>
      <c r="DE274" s="210"/>
      <c r="DF274" s="210"/>
      <c r="DG274" s="212"/>
      <c r="DH274" s="212"/>
      <c r="DI274" s="212"/>
      <c r="DJ274" s="212"/>
    </row>
    <row r="275" spans="1:114" s="7" customFormat="1" ht="12" customHeight="1" x14ac:dyDescent="0.2">
      <c r="A275" s="283" t="s">
        <v>287</v>
      </c>
      <c r="B275" s="191" t="s">
        <v>54</v>
      </c>
      <c r="C275" s="191"/>
      <c r="D275" s="191"/>
      <c r="E275" s="191"/>
      <c r="F275" s="642">
        <f t="shared" ref="F275:AK275" si="1304">+F260+F244+F214+F201</f>
        <v>1350</v>
      </c>
      <c r="G275" s="642">
        <f t="shared" si="1304"/>
        <v>1350</v>
      </c>
      <c r="H275" s="642">
        <f t="shared" si="1304"/>
        <v>1350</v>
      </c>
      <c r="I275" s="642">
        <f t="shared" si="1304"/>
        <v>1800</v>
      </c>
      <c r="J275" s="642">
        <f t="shared" si="1304"/>
        <v>2655</v>
      </c>
      <c r="K275" s="642">
        <f t="shared" si="1304"/>
        <v>2880</v>
      </c>
      <c r="L275" s="642">
        <f t="shared" si="1304"/>
        <v>2880</v>
      </c>
      <c r="M275" s="642">
        <f t="shared" si="1304"/>
        <v>2880</v>
      </c>
      <c r="N275" s="642">
        <f t="shared" si="1304"/>
        <v>2880</v>
      </c>
      <c r="O275" s="642">
        <f t="shared" si="1304"/>
        <v>2880</v>
      </c>
      <c r="P275" s="642">
        <f t="shared" si="1304"/>
        <v>2880</v>
      </c>
      <c r="Q275" s="642">
        <f t="shared" si="1304"/>
        <v>2880</v>
      </c>
      <c r="R275" s="642">
        <f t="shared" si="1304"/>
        <v>4858.5</v>
      </c>
      <c r="S275" s="642">
        <f t="shared" si="1304"/>
        <v>4858.5</v>
      </c>
      <c r="T275" s="642">
        <f t="shared" si="1304"/>
        <v>4858.5</v>
      </c>
      <c r="U275" s="642">
        <f t="shared" si="1304"/>
        <v>4858.5</v>
      </c>
      <c r="V275" s="642">
        <f t="shared" si="1304"/>
        <v>4858.5</v>
      </c>
      <c r="W275" s="642">
        <f t="shared" si="1304"/>
        <v>6088.5</v>
      </c>
      <c r="X275" s="642">
        <f t="shared" si="1304"/>
        <v>6088.5</v>
      </c>
      <c r="Y275" s="642">
        <f t="shared" si="1304"/>
        <v>6088.5</v>
      </c>
      <c r="Z275" s="642">
        <f t="shared" si="1304"/>
        <v>6088.5</v>
      </c>
      <c r="AA275" s="642">
        <f t="shared" si="1304"/>
        <v>6088.5</v>
      </c>
      <c r="AB275" s="642">
        <f t="shared" si="1304"/>
        <v>6088.5</v>
      </c>
      <c r="AC275" s="642">
        <f t="shared" si="1304"/>
        <v>6088.5</v>
      </c>
      <c r="AD275" s="642">
        <f t="shared" si="1304"/>
        <v>11474.31</v>
      </c>
      <c r="AE275" s="642">
        <f t="shared" si="1304"/>
        <v>11474.31</v>
      </c>
      <c r="AF275" s="642">
        <f t="shared" si="1304"/>
        <v>14916.603000000001</v>
      </c>
      <c r="AG275" s="642">
        <f t="shared" si="1304"/>
        <v>11474.31</v>
      </c>
      <c r="AH275" s="642">
        <f t="shared" si="1304"/>
        <v>11474.31</v>
      </c>
      <c r="AI275" s="642">
        <f t="shared" si="1304"/>
        <v>16353.753000000001</v>
      </c>
      <c r="AJ275" s="642">
        <f t="shared" si="1304"/>
        <v>12780.810000000001</v>
      </c>
      <c r="AK275" s="642">
        <f t="shared" si="1304"/>
        <v>12780.810000000001</v>
      </c>
      <c r="AL275" s="642">
        <f t="shared" ref="AL275:BM275" si="1305">+AL260+AL244+AL214+AL201</f>
        <v>16615.053</v>
      </c>
      <c r="AM275" s="642">
        <f t="shared" si="1305"/>
        <v>12780.810000000001</v>
      </c>
      <c r="AN275" s="642">
        <f t="shared" si="1305"/>
        <v>12780.810000000001</v>
      </c>
      <c r="AO275" s="642">
        <f t="shared" si="1305"/>
        <v>16615.053</v>
      </c>
      <c r="AP275" s="642">
        <f t="shared" si="1305"/>
        <v>15353.1486</v>
      </c>
      <c r="AQ275" s="642">
        <f t="shared" si="1305"/>
        <v>15353.1486</v>
      </c>
      <c r="AR275" s="642">
        <f t="shared" si="1305"/>
        <v>22262.065470000001</v>
      </c>
      <c r="AS275" s="642">
        <f t="shared" si="1305"/>
        <v>15353.1486</v>
      </c>
      <c r="AT275" s="642">
        <f t="shared" si="1305"/>
        <v>15353.1486</v>
      </c>
      <c r="AU275" s="642">
        <f t="shared" si="1305"/>
        <v>24625.315470000001</v>
      </c>
      <c r="AV275" s="642">
        <f t="shared" si="1305"/>
        <v>17408.1486</v>
      </c>
      <c r="AW275" s="642">
        <f t="shared" si="1305"/>
        <v>17408.1486</v>
      </c>
      <c r="AX275" s="642">
        <f t="shared" si="1305"/>
        <v>25241.815470000001</v>
      </c>
      <c r="AY275" s="642">
        <f t="shared" si="1305"/>
        <v>17408.1486</v>
      </c>
      <c r="AZ275" s="642">
        <f t="shared" si="1305"/>
        <v>17408.1486</v>
      </c>
      <c r="BA275" s="642">
        <f t="shared" si="1305"/>
        <v>25241.815470000001</v>
      </c>
      <c r="BB275" s="642">
        <f t="shared" si="1305"/>
        <v>19695.837516</v>
      </c>
      <c r="BC275" s="642">
        <f t="shared" si="1305"/>
        <v>19695.837516</v>
      </c>
      <c r="BD275" s="642">
        <f t="shared" si="1305"/>
        <v>28558.964398199998</v>
      </c>
      <c r="BE275" s="642">
        <f t="shared" si="1305"/>
        <v>19695.837516</v>
      </c>
      <c r="BF275" s="642">
        <f t="shared" si="1305"/>
        <v>19695.837516</v>
      </c>
      <c r="BG275" s="642">
        <f t="shared" si="1305"/>
        <v>28558.964398199998</v>
      </c>
      <c r="BH275" s="642">
        <f t="shared" si="1305"/>
        <v>19695.837516</v>
      </c>
      <c r="BI275" s="642">
        <f t="shared" si="1305"/>
        <v>19695.837516</v>
      </c>
      <c r="BJ275" s="642">
        <f t="shared" si="1305"/>
        <v>28558.964398199998</v>
      </c>
      <c r="BK275" s="642">
        <f t="shared" si="1305"/>
        <v>19695.837516</v>
      </c>
      <c r="BL275" s="642">
        <f t="shared" si="1305"/>
        <v>19695.837516</v>
      </c>
      <c r="BM275" s="642">
        <f t="shared" si="1305"/>
        <v>28558.964398199998</v>
      </c>
      <c r="BN275" s="185"/>
      <c r="BO275" s="564">
        <f t="shared" si="1272"/>
        <v>4050</v>
      </c>
      <c r="BP275" s="564">
        <f t="shared" si="1273"/>
        <v>7335</v>
      </c>
      <c r="BQ275" s="564">
        <f t="shared" si="1274"/>
        <v>8640</v>
      </c>
      <c r="BR275" s="564">
        <f t="shared" si="1275"/>
        <v>8640</v>
      </c>
      <c r="BS275" s="564">
        <f t="shared" si="1276"/>
        <v>14575.5</v>
      </c>
      <c r="BT275" s="564">
        <f t="shared" si="1277"/>
        <v>15805.5</v>
      </c>
      <c r="BU275" s="564">
        <f t="shared" si="1278"/>
        <v>18265.5</v>
      </c>
      <c r="BV275" s="564">
        <f t="shared" si="1279"/>
        <v>18265.5</v>
      </c>
      <c r="BW275" s="564">
        <f t="shared" si="1280"/>
        <v>37865.222999999998</v>
      </c>
      <c r="BX275" s="564">
        <f t="shared" si="1281"/>
        <v>39302.373</v>
      </c>
      <c r="BY275" s="564">
        <f t="shared" si="1282"/>
        <v>42176.673000000003</v>
      </c>
      <c r="BZ275" s="564">
        <f t="shared" si="1283"/>
        <v>42176.673000000003</v>
      </c>
      <c r="CA275" s="564">
        <f t="shared" si="1284"/>
        <v>52968.362670000002</v>
      </c>
      <c r="CB275" s="564">
        <f t="shared" si="1285"/>
        <v>55331.612670000002</v>
      </c>
      <c r="CC275" s="564">
        <f t="shared" si="1286"/>
        <v>60058.112670000002</v>
      </c>
      <c r="CD275" s="564">
        <f t="shared" si="1287"/>
        <v>60058.112670000002</v>
      </c>
      <c r="CE275" s="564">
        <f t="shared" si="1288"/>
        <v>67950.639430199997</v>
      </c>
      <c r="CF275" s="564">
        <f t="shared" si="1289"/>
        <v>67950.639430199997</v>
      </c>
      <c r="CG275" s="564">
        <f t="shared" si="1290"/>
        <v>67950.639430199997</v>
      </c>
      <c r="CH275" s="564">
        <f t="shared" si="1291"/>
        <v>67950.639430199997</v>
      </c>
      <c r="CI275" s="185"/>
      <c r="CJ275" s="124">
        <f t="shared" si="1292"/>
        <v>28665</v>
      </c>
      <c r="CK275" s="124">
        <f t="shared" si="1293"/>
        <v>66912</v>
      </c>
      <c r="CL275" s="124">
        <f t="shared" si="1294"/>
        <v>161520.94200000001</v>
      </c>
      <c r="CM275" s="124">
        <f t="shared" si="1295"/>
        <v>228416.20068000001</v>
      </c>
      <c r="CN275" s="124">
        <f t="shared" si="1296"/>
        <v>271802.55772079999</v>
      </c>
      <c r="CO275" s="177"/>
      <c r="CP275" s="124"/>
      <c r="CQ275" s="119"/>
      <c r="CR275" s="186">
        <f t="shared" si="1297"/>
        <v>757316.70040080056</v>
      </c>
      <c r="CS275" s="186">
        <f t="shared" si="1298"/>
        <v>757316.70040079998</v>
      </c>
      <c r="CT275" s="186">
        <f t="shared" si="1299"/>
        <v>757316.70040079998</v>
      </c>
      <c r="CU275" s="186">
        <f t="shared" si="1300"/>
        <v>0</v>
      </c>
      <c r="CV275" s="186">
        <f t="shared" si="1301"/>
        <v>0</v>
      </c>
      <c r="CW275" s="119"/>
      <c r="CX275" s="210"/>
      <c r="CY275" s="210"/>
      <c r="CZ275" s="210"/>
      <c r="DA275" s="210"/>
      <c r="DB275" s="212"/>
      <c r="DC275" s="210"/>
      <c r="DD275" s="210"/>
      <c r="DE275" s="210"/>
      <c r="DF275" s="210"/>
      <c r="DG275" s="212"/>
      <c r="DH275" s="212"/>
      <c r="DI275" s="212"/>
      <c r="DJ275" s="212"/>
    </row>
    <row r="276" spans="1:114" s="7" customFormat="1" ht="12" customHeight="1" x14ac:dyDescent="0.2">
      <c r="A276" s="283" t="s">
        <v>433</v>
      </c>
      <c r="B276" s="191" t="s">
        <v>54</v>
      </c>
      <c r="C276" s="191"/>
      <c r="D276" s="191"/>
      <c r="E276" s="191"/>
      <c r="F276" s="642">
        <f t="shared" ref="F276:AK276" ca="1" si="1306">+F261+F245+F215+F202</f>
        <v>2977.9166666666665</v>
      </c>
      <c r="G276" s="642">
        <f t="shared" ca="1" si="1306"/>
        <v>1844.5833333333335</v>
      </c>
      <c r="H276" s="642">
        <f t="shared" ca="1" si="1306"/>
        <v>2011.3503476000001</v>
      </c>
      <c r="I276" s="642">
        <f t="shared" ca="1" si="1306"/>
        <v>3148.0553824666667</v>
      </c>
      <c r="J276" s="642">
        <f t="shared" ca="1" si="1306"/>
        <v>3988.1135250466664</v>
      </c>
      <c r="K276" s="642">
        <f t="shared" ca="1" si="1306"/>
        <v>3483.3000830406663</v>
      </c>
      <c r="L276" s="642">
        <f t="shared" ca="1" si="1306"/>
        <v>3236.6897963202537</v>
      </c>
      <c r="M276" s="642">
        <f t="shared" ca="1" si="1306"/>
        <v>3386.7830651323297</v>
      </c>
      <c r="N276" s="642">
        <f t="shared" ca="1" si="1306"/>
        <v>3563.2626671510288</v>
      </c>
      <c r="O276" s="642">
        <f t="shared" ca="1" si="1306"/>
        <v>3742.9750899433379</v>
      </c>
      <c r="P276" s="642">
        <f t="shared" ca="1" si="1306"/>
        <v>3967.2804158548388</v>
      </c>
      <c r="Q276" s="642">
        <f t="shared" ca="1" si="1306"/>
        <v>4249.5565158212912</v>
      </c>
      <c r="R276" s="642">
        <f t="shared" ca="1" si="1306"/>
        <v>11590.667959132667</v>
      </c>
      <c r="S276" s="642">
        <f t="shared" ca="1" si="1306"/>
        <v>9383.6529011282219</v>
      </c>
      <c r="T276" s="642">
        <f t="shared" ca="1" si="1306"/>
        <v>7338.814529508556</v>
      </c>
      <c r="U276" s="642">
        <f t="shared" ca="1" si="1306"/>
        <v>7726.1765196984497</v>
      </c>
      <c r="V276" s="642">
        <f t="shared" ca="1" si="1306"/>
        <v>8143.0065818068688</v>
      </c>
      <c r="W276" s="642">
        <f t="shared" ca="1" si="1306"/>
        <v>10131.602754128628</v>
      </c>
      <c r="X276" s="642">
        <f t="shared" ca="1" si="1306"/>
        <v>12014.447464965238</v>
      </c>
      <c r="Y276" s="642">
        <f t="shared" ca="1" si="1306"/>
        <v>12534.222792657973</v>
      </c>
      <c r="Z276" s="642">
        <f t="shared" ca="1" si="1306"/>
        <v>13093.827029096516</v>
      </c>
      <c r="AA276" s="642">
        <f t="shared" ca="1" si="1306"/>
        <v>13696.392661473805</v>
      </c>
      <c r="AB276" s="642">
        <f t="shared" ca="1" si="1306"/>
        <v>14050.165897444356</v>
      </c>
      <c r="AC276" s="642">
        <f t="shared" ca="1" si="1306"/>
        <v>14749.087870192383</v>
      </c>
      <c r="AD276" s="642">
        <f t="shared" ca="1" si="1306"/>
        <v>28577.481316583333</v>
      </c>
      <c r="AE276" s="642">
        <f t="shared" ca="1" si="1306"/>
        <v>22477.55603937633</v>
      </c>
      <c r="AF276" s="642">
        <f t="shared" ca="1" si="1306"/>
        <v>19676.693829855991</v>
      </c>
      <c r="AG276" s="642">
        <f t="shared" ca="1" si="1306"/>
        <v>20111.853539502205</v>
      </c>
      <c r="AH276" s="642">
        <f t="shared" ca="1" si="1306"/>
        <v>20566.081879333284</v>
      </c>
      <c r="AI276" s="642">
        <f t="shared" ca="1" si="1306"/>
        <v>23300.485802472358</v>
      </c>
      <c r="AJ276" s="642">
        <f t="shared" ca="1" si="1306"/>
        <v>25654.578525074721</v>
      </c>
      <c r="AK276" s="642">
        <f t="shared" ca="1" si="1306"/>
        <v>26172.951206933016</v>
      </c>
      <c r="AL276" s="642">
        <f t="shared" ref="AL276:BM276" ca="1" si="1307">+AL261+AL245+AL215+AL202</f>
        <v>26715.278314568626</v>
      </c>
      <c r="AM276" s="642">
        <f t="shared" ca="1" si="1307"/>
        <v>27282.990024546903</v>
      </c>
      <c r="AN276" s="642">
        <f t="shared" ca="1" si="1307"/>
        <v>27345.60369312801</v>
      </c>
      <c r="AO276" s="642">
        <f t="shared" ca="1" si="1307"/>
        <v>27968.762420192215</v>
      </c>
      <c r="AP276" s="642">
        <f t="shared" ca="1" si="1307"/>
        <v>36412.252017862884</v>
      </c>
      <c r="AQ276" s="642">
        <f t="shared" ca="1" si="1307"/>
        <v>34872.987671189505</v>
      </c>
      <c r="AR276" s="642">
        <f t="shared" ca="1" si="1307"/>
        <v>31231.236176701823</v>
      </c>
      <c r="AS276" s="642">
        <f t="shared" ca="1" si="1307"/>
        <v>31662.876955269523</v>
      </c>
      <c r="AT276" s="642">
        <f t="shared" ca="1" si="1307"/>
        <v>32105.460199203153</v>
      </c>
      <c r="AU276" s="642">
        <f t="shared" ca="1" si="1307"/>
        <v>35539.327245171691</v>
      </c>
      <c r="AV276" s="642">
        <f t="shared" ca="1" si="1307"/>
        <v>38413.164293464666</v>
      </c>
      <c r="AW276" s="642">
        <f t="shared" ca="1" si="1307"/>
        <v>38890.669474053931</v>
      </c>
      <c r="AX276" s="642">
        <f t="shared" ca="1" si="1307"/>
        <v>39497.219926592566</v>
      </c>
      <c r="AY276" s="642">
        <f t="shared" ca="1" si="1307"/>
        <v>39999.872228171764</v>
      </c>
      <c r="AZ276" s="642">
        <f t="shared" ca="1" si="1307"/>
        <v>39628.476169339949</v>
      </c>
      <c r="BA276" s="642">
        <f t="shared" ca="1" si="1307"/>
        <v>40157.888545573092</v>
      </c>
      <c r="BB276" s="642">
        <f t="shared" ca="1" si="1307"/>
        <v>47421.876354035354</v>
      </c>
      <c r="BC276" s="642">
        <f t="shared" ca="1" si="1307"/>
        <v>46705.625003394642</v>
      </c>
      <c r="BD276" s="642">
        <f t="shared" ca="1" si="1307"/>
        <v>43831.996927073611</v>
      </c>
      <c r="BE276" s="642">
        <f t="shared" ca="1" si="1307"/>
        <v>44442.749931450227</v>
      </c>
      <c r="BF276" s="642">
        <f t="shared" ca="1" si="1307"/>
        <v>45067.552138175306</v>
      </c>
      <c r="BG276" s="642">
        <f t="shared" ca="1" si="1307"/>
        <v>45706.782289441486</v>
      </c>
      <c r="BH276" s="642">
        <f t="shared" ca="1" si="1307"/>
        <v>51310.83006236839</v>
      </c>
      <c r="BI276" s="642">
        <f t="shared" ca="1" si="1307"/>
        <v>51980.096392777035</v>
      </c>
      <c r="BJ276" s="642">
        <f t="shared" ca="1" si="1307"/>
        <v>52664.993808634848</v>
      </c>
      <c r="BK276" s="642">
        <f t="shared" ca="1" si="1307"/>
        <v>53365.946773460673</v>
      </c>
      <c r="BL276" s="642">
        <f t="shared" ca="1" si="1307"/>
        <v>52604.092039988449</v>
      </c>
      <c r="BM276" s="642">
        <f t="shared" ca="1" si="1307"/>
        <v>53338.479014396813</v>
      </c>
      <c r="BN276" s="185"/>
      <c r="BO276" s="564">
        <f t="shared" ca="1" si="1272"/>
        <v>6833.8503476000005</v>
      </c>
      <c r="BP276" s="564">
        <f t="shared" ca="1" si="1273"/>
        <v>10619.468990554</v>
      </c>
      <c r="BQ276" s="564">
        <f t="shared" ca="1" si="1274"/>
        <v>10186.735528603611</v>
      </c>
      <c r="BR276" s="564">
        <f t="shared" ca="1" si="1275"/>
        <v>11959.812021619469</v>
      </c>
      <c r="BS276" s="564">
        <f t="shared" ca="1" si="1276"/>
        <v>28313.135389769443</v>
      </c>
      <c r="BT276" s="564">
        <f t="shared" ca="1" si="1277"/>
        <v>26000.785855633945</v>
      </c>
      <c r="BU276" s="564">
        <f t="shared" ca="1" si="1278"/>
        <v>37642.497286719728</v>
      </c>
      <c r="BV276" s="564">
        <f t="shared" ca="1" si="1279"/>
        <v>42495.646429110544</v>
      </c>
      <c r="BW276" s="564">
        <f t="shared" ca="1" si="1280"/>
        <v>70731.731185815646</v>
      </c>
      <c r="BX276" s="564">
        <f t="shared" ca="1" si="1281"/>
        <v>63978.42122130785</v>
      </c>
      <c r="BY276" s="564">
        <f t="shared" ca="1" si="1282"/>
        <v>78542.808046576363</v>
      </c>
      <c r="BZ276" s="564">
        <f t="shared" ca="1" si="1283"/>
        <v>82597.356137867129</v>
      </c>
      <c r="CA276" s="564">
        <f t="shared" ca="1" si="1284"/>
        <v>102516.47586575421</v>
      </c>
      <c r="CB276" s="564">
        <f t="shared" ca="1" si="1285"/>
        <v>99307.66439964436</v>
      </c>
      <c r="CC276" s="564">
        <f t="shared" ca="1" si="1286"/>
        <v>116801.05369411118</v>
      </c>
      <c r="CD276" s="564">
        <f t="shared" ca="1" si="1287"/>
        <v>119786.2369430848</v>
      </c>
      <c r="CE276" s="564">
        <f t="shared" ca="1" si="1288"/>
        <v>137959.49828450361</v>
      </c>
      <c r="CF276" s="564">
        <f t="shared" ca="1" si="1289"/>
        <v>135217.08435906703</v>
      </c>
      <c r="CG276" s="564">
        <f t="shared" ca="1" si="1290"/>
        <v>155955.92026378028</v>
      </c>
      <c r="CH276" s="564">
        <f t="shared" ca="1" si="1291"/>
        <v>159308.51782784594</v>
      </c>
      <c r="CI276" s="185"/>
      <c r="CJ276" s="124">
        <f t="shared" ca="1" si="1292"/>
        <v>39599.866888377081</v>
      </c>
      <c r="CK276" s="124">
        <f t="shared" ca="1" si="1293"/>
        <v>134452.06496123367</v>
      </c>
      <c r="CL276" s="124">
        <f t="shared" ca="1" si="1294"/>
        <v>295850.31659156701</v>
      </c>
      <c r="CM276" s="124">
        <f t="shared" ca="1" si="1295"/>
        <v>438411.43090259453</v>
      </c>
      <c r="CN276" s="124">
        <f t="shared" ca="1" si="1296"/>
        <v>588441.02073519677</v>
      </c>
      <c r="CO276" s="177"/>
      <c r="CP276" s="124"/>
      <c r="CQ276" s="119"/>
      <c r="CR276" s="186">
        <f t="shared" ref="CR276" ca="1" si="1308">SUM(F276:BM276)</f>
        <v>1496754.7000789689</v>
      </c>
      <c r="CS276" s="186">
        <f t="shared" ca="1" si="1298"/>
        <v>1496754.7000789691</v>
      </c>
      <c r="CT276" s="186">
        <f t="shared" ca="1" si="1299"/>
        <v>1496754.7000789691</v>
      </c>
      <c r="CU276" s="186">
        <f t="shared" ca="1" si="1300"/>
        <v>0</v>
      </c>
      <c r="CV276" s="186">
        <f t="shared" ca="1" si="1301"/>
        <v>0</v>
      </c>
      <c r="CW276" s="119"/>
      <c r="CX276" s="210"/>
      <c r="CY276" s="210"/>
      <c r="CZ276" s="210"/>
      <c r="DA276" s="210"/>
      <c r="DB276" s="212"/>
      <c r="DC276" s="210"/>
      <c r="DD276" s="210"/>
      <c r="DE276" s="210"/>
      <c r="DF276" s="210"/>
      <c r="DG276" s="212"/>
      <c r="DH276" s="212"/>
      <c r="DI276" s="212"/>
      <c r="DJ276" s="212"/>
    </row>
    <row r="277" spans="1:114" s="7" customFormat="1" ht="12" customHeight="1" x14ac:dyDescent="0.2">
      <c r="A277" s="283" t="s">
        <v>407</v>
      </c>
      <c r="B277" s="191" t="s">
        <v>54</v>
      </c>
      <c r="C277" s="191"/>
      <c r="D277" s="191"/>
      <c r="E277" s="191"/>
      <c r="F277" s="642">
        <f t="shared" ref="F277:AK277" si="1309">+F262+F246+F216+F203</f>
        <v>0</v>
      </c>
      <c r="G277" s="642">
        <f t="shared" si="1309"/>
        <v>0</v>
      </c>
      <c r="H277" s="642">
        <f t="shared" si="1309"/>
        <v>0</v>
      </c>
      <c r="I277" s="642">
        <f t="shared" si="1309"/>
        <v>0</v>
      </c>
      <c r="J277" s="642">
        <f t="shared" si="1309"/>
        <v>0</v>
      </c>
      <c r="K277" s="642">
        <f t="shared" si="1309"/>
        <v>3000</v>
      </c>
      <c r="L277" s="642">
        <f t="shared" si="1309"/>
        <v>1000</v>
      </c>
      <c r="M277" s="642">
        <f t="shared" si="1309"/>
        <v>1000</v>
      </c>
      <c r="N277" s="642">
        <f t="shared" si="1309"/>
        <v>1000</v>
      </c>
      <c r="O277" s="642">
        <f t="shared" si="1309"/>
        <v>1000</v>
      </c>
      <c r="P277" s="642">
        <f t="shared" si="1309"/>
        <v>1000</v>
      </c>
      <c r="Q277" s="642">
        <f t="shared" si="1309"/>
        <v>1000</v>
      </c>
      <c r="R277" s="642">
        <f t="shared" si="1309"/>
        <v>4000</v>
      </c>
      <c r="S277" s="642">
        <f t="shared" si="1309"/>
        <v>1000</v>
      </c>
      <c r="T277" s="642">
        <f t="shared" si="1309"/>
        <v>1000</v>
      </c>
      <c r="U277" s="642">
        <f t="shared" si="1309"/>
        <v>1000</v>
      </c>
      <c r="V277" s="642">
        <f t="shared" si="1309"/>
        <v>1000</v>
      </c>
      <c r="W277" s="642">
        <f t="shared" si="1309"/>
        <v>1000</v>
      </c>
      <c r="X277" s="642">
        <f t="shared" si="1309"/>
        <v>4000</v>
      </c>
      <c r="Y277" s="642">
        <f t="shared" si="1309"/>
        <v>1000</v>
      </c>
      <c r="Z277" s="642">
        <f t="shared" si="1309"/>
        <v>1000</v>
      </c>
      <c r="AA277" s="642">
        <f t="shared" si="1309"/>
        <v>1000</v>
      </c>
      <c r="AB277" s="642">
        <f t="shared" si="1309"/>
        <v>1000</v>
      </c>
      <c r="AC277" s="642">
        <f t="shared" si="1309"/>
        <v>1000</v>
      </c>
      <c r="AD277" s="642">
        <f t="shared" si="1309"/>
        <v>4000</v>
      </c>
      <c r="AE277" s="642">
        <f t="shared" si="1309"/>
        <v>1000</v>
      </c>
      <c r="AF277" s="642">
        <f t="shared" si="1309"/>
        <v>1000</v>
      </c>
      <c r="AG277" s="642">
        <f t="shared" si="1309"/>
        <v>1000</v>
      </c>
      <c r="AH277" s="642">
        <f t="shared" si="1309"/>
        <v>1000</v>
      </c>
      <c r="AI277" s="642">
        <f t="shared" si="1309"/>
        <v>1000</v>
      </c>
      <c r="AJ277" s="642">
        <f t="shared" si="1309"/>
        <v>4000</v>
      </c>
      <c r="AK277" s="642">
        <f t="shared" si="1309"/>
        <v>1000</v>
      </c>
      <c r="AL277" s="642">
        <f t="shared" ref="AL277:BM277" si="1310">+AL262+AL246+AL216+AL203</f>
        <v>1000</v>
      </c>
      <c r="AM277" s="642">
        <f t="shared" si="1310"/>
        <v>1000</v>
      </c>
      <c r="AN277" s="642">
        <f t="shared" si="1310"/>
        <v>1000</v>
      </c>
      <c r="AO277" s="642">
        <f t="shared" si="1310"/>
        <v>1000</v>
      </c>
      <c r="AP277" s="642">
        <f t="shared" si="1310"/>
        <v>4000</v>
      </c>
      <c r="AQ277" s="642">
        <f t="shared" si="1310"/>
        <v>1000</v>
      </c>
      <c r="AR277" s="642">
        <f t="shared" si="1310"/>
        <v>1000</v>
      </c>
      <c r="AS277" s="642">
        <f t="shared" si="1310"/>
        <v>1000</v>
      </c>
      <c r="AT277" s="642">
        <f t="shared" si="1310"/>
        <v>1000</v>
      </c>
      <c r="AU277" s="642">
        <f t="shared" si="1310"/>
        <v>1000</v>
      </c>
      <c r="AV277" s="642">
        <f t="shared" si="1310"/>
        <v>4000</v>
      </c>
      <c r="AW277" s="642">
        <f t="shared" si="1310"/>
        <v>1000</v>
      </c>
      <c r="AX277" s="642">
        <f t="shared" si="1310"/>
        <v>1000</v>
      </c>
      <c r="AY277" s="642">
        <f t="shared" si="1310"/>
        <v>1000</v>
      </c>
      <c r="AZ277" s="642">
        <f t="shared" si="1310"/>
        <v>1000</v>
      </c>
      <c r="BA277" s="642">
        <f t="shared" si="1310"/>
        <v>1000</v>
      </c>
      <c r="BB277" s="642">
        <f t="shared" si="1310"/>
        <v>4000</v>
      </c>
      <c r="BC277" s="642">
        <f t="shared" si="1310"/>
        <v>1000</v>
      </c>
      <c r="BD277" s="642">
        <f t="shared" si="1310"/>
        <v>1000</v>
      </c>
      <c r="BE277" s="642">
        <f t="shared" si="1310"/>
        <v>1000</v>
      </c>
      <c r="BF277" s="642">
        <f t="shared" si="1310"/>
        <v>1000</v>
      </c>
      <c r="BG277" s="642">
        <f t="shared" si="1310"/>
        <v>1000</v>
      </c>
      <c r="BH277" s="642">
        <f t="shared" si="1310"/>
        <v>4000</v>
      </c>
      <c r="BI277" s="642">
        <f t="shared" si="1310"/>
        <v>1000</v>
      </c>
      <c r="BJ277" s="642">
        <f t="shared" si="1310"/>
        <v>1000</v>
      </c>
      <c r="BK277" s="642">
        <f t="shared" si="1310"/>
        <v>1000</v>
      </c>
      <c r="BL277" s="642">
        <f t="shared" si="1310"/>
        <v>1000</v>
      </c>
      <c r="BM277" s="642">
        <f t="shared" si="1310"/>
        <v>1000</v>
      </c>
      <c r="BN277" s="185"/>
      <c r="BO277" s="564">
        <f t="shared" si="1272"/>
        <v>0</v>
      </c>
      <c r="BP277" s="564">
        <f t="shared" si="1273"/>
        <v>3000</v>
      </c>
      <c r="BQ277" s="564">
        <f t="shared" si="1274"/>
        <v>3000</v>
      </c>
      <c r="BR277" s="564">
        <f t="shared" si="1275"/>
        <v>3000</v>
      </c>
      <c r="BS277" s="564">
        <f t="shared" si="1276"/>
        <v>6000</v>
      </c>
      <c r="BT277" s="564">
        <f t="shared" si="1277"/>
        <v>3000</v>
      </c>
      <c r="BU277" s="564">
        <f t="shared" si="1278"/>
        <v>6000</v>
      </c>
      <c r="BV277" s="564">
        <f t="shared" si="1279"/>
        <v>3000</v>
      </c>
      <c r="BW277" s="564">
        <f t="shared" si="1280"/>
        <v>6000</v>
      </c>
      <c r="BX277" s="564">
        <f t="shared" si="1281"/>
        <v>3000</v>
      </c>
      <c r="BY277" s="564">
        <f t="shared" si="1282"/>
        <v>6000</v>
      </c>
      <c r="BZ277" s="564">
        <f t="shared" si="1283"/>
        <v>3000</v>
      </c>
      <c r="CA277" s="564">
        <f t="shared" si="1284"/>
        <v>6000</v>
      </c>
      <c r="CB277" s="564">
        <f t="shared" si="1285"/>
        <v>3000</v>
      </c>
      <c r="CC277" s="564">
        <f t="shared" si="1286"/>
        <v>6000</v>
      </c>
      <c r="CD277" s="564">
        <f t="shared" si="1287"/>
        <v>3000</v>
      </c>
      <c r="CE277" s="564">
        <f t="shared" si="1288"/>
        <v>6000</v>
      </c>
      <c r="CF277" s="564">
        <f t="shared" si="1289"/>
        <v>3000</v>
      </c>
      <c r="CG277" s="564">
        <f t="shared" si="1290"/>
        <v>6000</v>
      </c>
      <c r="CH277" s="564">
        <f t="shared" si="1291"/>
        <v>3000</v>
      </c>
      <c r="CI277" s="185"/>
      <c r="CJ277" s="124">
        <f t="shared" si="1292"/>
        <v>9000</v>
      </c>
      <c r="CK277" s="124">
        <f t="shared" si="1293"/>
        <v>18000</v>
      </c>
      <c r="CL277" s="124">
        <f t="shared" si="1294"/>
        <v>18000</v>
      </c>
      <c r="CM277" s="124">
        <f t="shared" si="1295"/>
        <v>18000</v>
      </c>
      <c r="CN277" s="124">
        <f t="shared" si="1296"/>
        <v>18000</v>
      </c>
      <c r="CO277" s="177"/>
      <c r="CP277" s="124"/>
      <c r="CQ277" s="119"/>
      <c r="CR277" s="186">
        <f t="shared" ref="CR277" si="1311">SUM(F277:BM277)</f>
        <v>81000</v>
      </c>
      <c r="CS277" s="186">
        <f t="shared" si="1298"/>
        <v>81000</v>
      </c>
      <c r="CT277" s="186">
        <f t="shared" si="1299"/>
        <v>81000</v>
      </c>
      <c r="CU277" s="186">
        <f t="shared" si="1300"/>
        <v>0</v>
      </c>
      <c r="CV277" s="186">
        <f t="shared" si="1301"/>
        <v>0</v>
      </c>
      <c r="CW277" s="119"/>
      <c r="CX277" s="210"/>
      <c r="CY277" s="210"/>
      <c r="CZ277" s="210"/>
      <c r="DA277" s="210"/>
      <c r="DB277" s="212"/>
      <c r="DC277" s="210"/>
      <c r="DD277" s="210"/>
      <c r="DE277" s="210"/>
      <c r="DF277" s="210"/>
      <c r="DG277" s="212"/>
      <c r="DH277" s="212"/>
      <c r="DI277" s="212"/>
      <c r="DJ277" s="212"/>
    </row>
    <row r="278" spans="1:114" s="7" customFormat="1" ht="12" customHeight="1" x14ac:dyDescent="0.2">
      <c r="A278" s="283" t="s">
        <v>401</v>
      </c>
      <c r="B278" s="191" t="s">
        <v>54</v>
      </c>
      <c r="C278" s="191"/>
      <c r="D278" s="191"/>
      <c r="E278" s="191"/>
      <c r="F278" s="642">
        <f t="shared" ref="F278:AK278" si="1312">+F263+F247+F217+F204</f>
        <v>40</v>
      </c>
      <c r="G278" s="642">
        <f t="shared" si="1312"/>
        <v>40</v>
      </c>
      <c r="H278" s="642">
        <f t="shared" si="1312"/>
        <v>40</v>
      </c>
      <c r="I278" s="642">
        <f t="shared" si="1312"/>
        <v>60</v>
      </c>
      <c r="J278" s="642">
        <f t="shared" si="1312"/>
        <v>100</v>
      </c>
      <c r="K278" s="642">
        <f t="shared" si="1312"/>
        <v>120</v>
      </c>
      <c r="L278" s="642">
        <f t="shared" si="1312"/>
        <v>120</v>
      </c>
      <c r="M278" s="642">
        <f t="shared" si="1312"/>
        <v>120</v>
      </c>
      <c r="N278" s="642">
        <f t="shared" si="1312"/>
        <v>120</v>
      </c>
      <c r="O278" s="642">
        <f t="shared" si="1312"/>
        <v>120</v>
      </c>
      <c r="P278" s="642">
        <f t="shared" si="1312"/>
        <v>120</v>
      </c>
      <c r="Q278" s="642">
        <f t="shared" si="1312"/>
        <v>120</v>
      </c>
      <c r="R278" s="642">
        <f t="shared" si="1312"/>
        <v>200</v>
      </c>
      <c r="S278" s="642">
        <f t="shared" si="1312"/>
        <v>200</v>
      </c>
      <c r="T278" s="642">
        <f t="shared" si="1312"/>
        <v>200</v>
      </c>
      <c r="U278" s="642">
        <f t="shared" si="1312"/>
        <v>200</v>
      </c>
      <c r="V278" s="642">
        <f t="shared" si="1312"/>
        <v>200</v>
      </c>
      <c r="W278" s="642">
        <f t="shared" si="1312"/>
        <v>240</v>
      </c>
      <c r="X278" s="642">
        <f t="shared" si="1312"/>
        <v>240</v>
      </c>
      <c r="Y278" s="642">
        <f t="shared" si="1312"/>
        <v>240</v>
      </c>
      <c r="Z278" s="642">
        <f t="shared" si="1312"/>
        <v>240</v>
      </c>
      <c r="AA278" s="642">
        <f t="shared" si="1312"/>
        <v>240</v>
      </c>
      <c r="AB278" s="642">
        <f t="shared" si="1312"/>
        <v>240</v>
      </c>
      <c r="AC278" s="642">
        <f t="shared" si="1312"/>
        <v>240</v>
      </c>
      <c r="AD278" s="642">
        <f t="shared" si="1312"/>
        <v>440</v>
      </c>
      <c r="AE278" s="642">
        <f t="shared" si="1312"/>
        <v>440</v>
      </c>
      <c r="AF278" s="642">
        <f t="shared" si="1312"/>
        <v>440</v>
      </c>
      <c r="AG278" s="642">
        <f t="shared" si="1312"/>
        <v>440</v>
      </c>
      <c r="AH278" s="642">
        <f t="shared" si="1312"/>
        <v>440</v>
      </c>
      <c r="AI278" s="642">
        <f t="shared" si="1312"/>
        <v>500</v>
      </c>
      <c r="AJ278" s="642">
        <f t="shared" si="1312"/>
        <v>500</v>
      </c>
      <c r="AK278" s="642">
        <f t="shared" si="1312"/>
        <v>500</v>
      </c>
      <c r="AL278" s="642">
        <f t="shared" ref="AL278:BM278" si="1313">+AL263+AL247+AL217+AL204</f>
        <v>500</v>
      </c>
      <c r="AM278" s="642">
        <f t="shared" si="1313"/>
        <v>500</v>
      </c>
      <c r="AN278" s="642">
        <f t="shared" si="1313"/>
        <v>500</v>
      </c>
      <c r="AO278" s="642">
        <f t="shared" si="1313"/>
        <v>500</v>
      </c>
      <c r="AP278" s="642">
        <f t="shared" si="1313"/>
        <v>560</v>
      </c>
      <c r="AQ278" s="642">
        <f t="shared" si="1313"/>
        <v>560</v>
      </c>
      <c r="AR278" s="642">
        <f t="shared" si="1313"/>
        <v>560</v>
      </c>
      <c r="AS278" s="642">
        <f t="shared" si="1313"/>
        <v>560</v>
      </c>
      <c r="AT278" s="642">
        <f t="shared" si="1313"/>
        <v>560</v>
      </c>
      <c r="AU278" s="642">
        <f t="shared" si="1313"/>
        <v>640</v>
      </c>
      <c r="AV278" s="642">
        <f t="shared" si="1313"/>
        <v>640</v>
      </c>
      <c r="AW278" s="642">
        <f t="shared" si="1313"/>
        <v>640</v>
      </c>
      <c r="AX278" s="642">
        <f t="shared" si="1313"/>
        <v>640</v>
      </c>
      <c r="AY278" s="642">
        <f t="shared" si="1313"/>
        <v>640</v>
      </c>
      <c r="AZ278" s="642">
        <f t="shared" si="1313"/>
        <v>640</v>
      </c>
      <c r="BA278" s="642">
        <f t="shared" si="1313"/>
        <v>640</v>
      </c>
      <c r="BB278" s="642">
        <f t="shared" si="1313"/>
        <v>680</v>
      </c>
      <c r="BC278" s="642">
        <f t="shared" si="1313"/>
        <v>680</v>
      </c>
      <c r="BD278" s="642">
        <f t="shared" si="1313"/>
        <v>680</v>
      </c>
      <c r="BE278" s="642">
        <f t="shared" si="1313"/>
        <v>680</v>
      </c>
      <c r="BF278" s="642">
        <f t="shared" si="1313"/>
        <v>680</v>
      </c>
      <c r="BG278" s="642">
        <f t="shared" si="1313"/>
        <v>680</v>
      </c>
      <c r="BH278" s="642">
        <f t="shared" si="1313"/>
        <v>680</v>
      </c>
      <c r="BI278" s="642">
        <f t="shared" si="1313"/>
        <v>680</v>
      </c>
      <c r="BJ278" s="642">
        <f t="shared" si="1313"/>
        <v>680</v>
      </c>
      <c r="BK278" s="642">
        <f t="shared" si="1313"/>
        <v>680</v>
      </c>
      <c r="BL278" s="642">
        <f t="shared" si="1313"/>
        <v>680</v>
      </c>
      <c r="BM278" s="642">
        <f t="shared" si="1313"/>
        <v>680</v>
      </c>
      <c r="BN278" s="185"/>
      <c r="BO278" s="564">
        <f t="shared" si="1272"/>
        <v>120</v>
      </c>
      <c r="BP278" s="564">
        <f t="shared" si="1273"/>
        <v>280</v>
      </c>
      <c r="BQ278" s="564">
        <f t="shared" si="1274"/>
        <v>360</v>
      </c>
      <c r="BR278" s="564">
        <f t="shared" si="1275"/>
        <v>360</v>
      </c>
      <c r="BS278" s="564">
        <f t="shared" si="1276"/>
        <v>600</v>
      </c>
      <c r="BT278" s="564">
        <f t="shared" si="1277"/>
        <v>640</v>
      </c>
      <c r="BU278" s="564">
        <f t="shared" si="1278"/>
        <v>720</v>
      </c>
      <c r="BV278" s="564">
        <f t="shared" si="1279"/>
        <v>720</v>
      </c>
      <c r="BW278" s="564">
        <f t="shared" si="1280"/>
        <v>1320</v>
      </c>
      <c r="BX278" s="564">
        <f t="shared" si="1281"/>
        <v>1380</v>
      </c>
      <c r="BY278" s="564">
        <f t="shared" si="1282"/>
        <v>1500</v>
      </c>
      <c r="BZ278" s="564">
        <f t="shared" si="1283"/>
        <v>1500</v>
      </c>
      <c r="CA278" s="564">
        <f t="shared" si="1284"/>
        <v>1680</v>
      </c>
      <c r="CB278" s="564">
        <f t="shared" si="1285"/>
        <v>1760</v>
      </c>
      <c r="CC278" s="564">
        <f t="shared" si="1286"/>
        <v>1920</v>
      </c>
      <c r="CD278" s="564">
        <f t="shared" si="1287"/>
        <v>1920</v>
      </c>
      <c r="CE278" s="564">
        <f t="shared" si="1288"/>
        <v>2040</v>
      </c>
      <c r="CF278" s="564">
        <f t="shared" si="1289"/>
        <v>2040</v>
      </c>
      <c r="CG278" s="564">
        <f t="shared" si="1290"/>
        <v>2040</v>
      </c>
      <c r="CH278" s="564">
        <f t="shared" si="1291"/>
        <v>2040</v>
      </c>
      <c r="CI278" s="185"/>
      <c r="CJ278" s="124">
        <f t="shared" si="1292"/>
        <v>1120</v>
      </c>
      <c r="CK278" s="124">
        <f t="shared" si="1293"/>
        <v>2680</v>
      </c>
      <c r="CL278" s="124">
        <f t="shared" si="1294"/>
        <v>5700</v>
      </c>
      <c r="CM278" s="124">
        <f t="shared" si="1295"/>
        <v>7280</v>
      </c>
      <c r="CN278" s="124">
        <f t="shared" si="1296"/>
        <v>8160</v>
      </c>
      <c r="CO278" s="177"/>
      <c r="CP278" s="124"/>
      <c r="CQ278" s="119"/>
      <c r="CR278" s="186">
        <f t="shared" si="1297"/>
        <v>24940</v>
      </c>
      <c r="CS278" s="186">
        <f t="shared" si="1298"/>
        <v>24940</v>
      </c>
      <c r="CT278" s="186">
        <f t="shared" si="1299"/>
        <v>24940</v>
      </c>
      <c r="CU278" s="186">
        <f t="shared" si="1300"/>
        <v>0</v>
      </c>
      <c r="CV278" s="186">
        <f t="shared" si="1301"/>
        <v>0</v>
      </c>
      <c r="CW278" s="119"/>
      <c r="CX278" s="210"/>
      <c r="CY278" s="210"/>
      <c r="CZ278" s="210"/>
      <c r="DA278" s="210"/>
      <c r="DB278" s="212"/>
      <c r="DC278" s="210"/>
      <c r="DD278" s="210"/>
      <c r="DE278" s="210"/>
      <c r="DF278" s="210"/>
      <c r="DG278" s="212"/>
      <c r="DH278" s="212"/>
      <c r="DI278" s="212"/>
      <c r="DJ278" s="212"/>
    </row>
    <row r="279" spans="1:114" s="7" customFormat="1" ht="12" customHeight="1" x14ac:dyDescent="0.2">
      <c r="A279" s="283" t="s">
        <v>323</v>
      </c>
      <c r="B279" s="191" t="s">
        <v>54</v>
      </c>
      <c r="C279" s="191"/>
      <c r="D279" s="191"/>
      <c r="E279" s="191"/>
      <c r="F279" s="642">
        <f t="shared" ref="F279:AK279" si="1314">+F264+F248+F218+F205</f>
        <v>100</v>
      </c>
      <c r="G279" s="642">
        <f t="shared" si="1314"/>
        <v>100</v>
      </c>
      <c r="H279" s="642">
        <f t="shared" si="1314"/>
        <v>100</v>
      </c>
      <c r="I279" s="642">
        <f t="shared" si="1314"/>
        <v>180</v>
      </c>
      <c r="J279" s="642">
        <f t="shared" si="1314"/>
        <v>280</v>
      </c>
      <c r="K279" s="642">
        <f t="shared" si="1314"/>
        <v>360</v>
      </c>
      <c r="L279" s="642">
        <f t="shared" si="1314"/>
        <v>360</v>
      </c>
      <c r="M279" s="642">
        <f t="shared" si="1314"/>
        <v>360</v>
      </c>
      <c r="N279" s="642">
        <f t="shared" si="1314"/>
        <v>360</v>
      </c>
      <c r="O279" s="642">
        <f t="shared" si="1314"/>
        <v>360</v>
      </c>
      <c r="P279" s="642">
        <f t="shared" si="1314"/>
        <v>360</v>
      </c>
      <c r="Q279" s="642">
        <f t="shared" si="1314"/>
        <v>360</v>
      </c>
      <c r="R279" s="642">
        <f t="shared" si="1314"/>
        <v>680</v>
      </c>
      <c r="S279" s="642">
        <f t="shared" si="1314"/>
        <v>680</v>
      </c>
      <c r="T279" s="642">
        <f t="shared" si="1314"/>
        <v>680</v>
      </c>
      <c r="U279" s="642">
        <f t="shared" si="1314"/>
        <v>680</v>
      </c>
      <c r="V279" s="642">
        <f t="shared" si="1314"/>
        <v>680</v>
      </c>
      <c r="W279" s="642">
        <f t="shared" si="1314"/>
        <v>780</v>
      </c>
      <c r="X279" s="642">
        <f t="shared" si="1314"/>
        <v>780</v>
      </c>
      <c r="Y279" s="642">
        <f t="shared" si="1314"/>
        <v>780</v>
      </c>
      <c r="Z279" s="642">
        <f t="shared" si="1314"/>
        <v>780</v>
      </c>
      <c r="AA279" s="642">
        <f t="shared" si="1314"/>
        <v>780</v>
      </c>
      <c r="AB279" s="642">
        <f t="shared" si="1314"/>
        <v>780</v>
      </c>
      <c r="AC279" s="642">
        <f t="shared" si="1314"/>
        <v>780</v>
      </c>
      <c r="AD279" s="642">
        <f t="shared" si="1314"/>
        <v>1400</v>
      </c>
      <c r="AE279" s="642">
        <f t="shared" si="1314"/>
        <v>1400</v>
      </c>
      <c r="AF279" s="642">
        <f t="shared" si="1314"/>
        <v>1400</v>
      </c>
      <c r="AG279" s="642">
        <f t="shared" si="1314"/>
        <v>1400</v>
      </c>
      <c r="AH279" s="642">
        <f t="shared" si="1314"/>
        <v>1400</v>
      </c>
      <c r="AI279" s="642">
        <f t="shared" si="1314"/>
        <v>1520</v>
      </c>
      <c r="AJ279" s="642">
        <f t="shared" si="1314"/>
        <v>1520</v>
      </c>
      <c r="AK279" s="642">
        <f t="shared" si="1314"/>
        <v>1520</v>
      </c>
      <c r="AL279" s="642">
        <f t="shared" ref="AL279:BM279" si="1315">+AL264+AL248+AL218+AL205</f>
        <v>1520</v>
      </c>
      <c r="AM279" s="642">
        <f t="shared" si="1315"/>
        <v>1520</v>
      </c>
      <c r="AN279" s="642">
        <f t="shared" si="1315"/>
        <v>1520</v>
      </c>
      <c r="AO279" s="642">
        <f t="shared" si="1315"/>
        <v>1520</v>
      </c>
      <c r="AP279" s="642">
        <f t="shared" si="1315"/>
        <v>1580</v>
      </c>
      <c r="AQ279" s="642">
        <f t="shared" si="1315"/>
        <v>1580</v>
      </c>
      <c r="AR279" s="642">
        <f t="shared" si="1315"/>
        <v>1580</v>
      </c>
      <c r="AS279" s="642">
        <f t="shared" si="1315"/>
        <v>1580</v>
      </c>
      <c r="AT279" s="642">
        <f t="shared" si="1315"/>
        <v>1580</v>
      </c>
      <c r="AU279" s="642">
        <f t="shared" si="1315"/>
        <v>1840</v>
      </c>
      <c r="AV279" s="642">
        <f t="shared" si="1315"/>
        <v>1840</v>
      </c>
      <c r="AW279" s="642">
        <f t="shared" si="1315"/>
        <v>1840</v>
      </c>
      <c r="AX279" s="642">
        <f t="shared" si="1315"/>
        <v>1840</v>
      </c>
      <c r="AY279" s="642">
        <f t="shared" si="1315"/>
        <v>1840</v>
      </c>
      <c r="AZ279" s="642">
        <f t="shared" si="1315"/>
        <v>1840</v>
      </c>
      <c r="BA279" s="642">
        <f t="shared" si="1315"/>
        <v>1840</v>
      </c>
      <c r="BB279" s="642">
        <f t="shared" si="1315"/>
        <v>2000</v>
      </c>
      <c r="BC279" s="642">
        <f t="shared" si="1315"/>
        <v>2000</v>
      </c>
      <c r="BD279" s="642">
        <f t="shared" si="1315"/>
        <v>2000</v>
      </c>
      <c r="BE279" s="642">
        <f t="shared" si="1315"/>
        <v>2000</v>
      </c>
      <c r="BF279" s="642">
        <f t="shared" si="1315"/>
        <v>2000</v>
      </c>
      <c r="BG279" s="642">
        <f t="shared" si="1315"/>
        <v>2000</v>
      </c>
      <c r="BH279" s="642">
        <f t="shared" si="1315"/>
        <v>2000</v>
      </c>
      <c r="BI279" s="642">
        <f t="shared" si="1315"/>
        <v>2000</v>
      </c>
      <c r="BJ279" s="642">
        <f t="shared" si="1315"/>
        <v>2000</v>
      </c>
      <c r="BK279" s="642">
        <f t="shared" si="1315"/>
        <v>2000</v>
      </c>
      <c r="BL279" s="642">
        <f t="shared" si="1315"/>
        <v>2000</v>
      </c>
      <c r="BM279" s="642">
        <f t="shared" si="1315"/>
        <v>2000</v>
      </c>
      <c r="BN279" s="185"/>
      <c r="BO279" s="564">
        <f t="shared" si="1272"/>
        <v>300</v>
      </c>
      <c r="BP279" s="564">
        <f t="shared" si="1273"/>
        <v>820</v>
      </c>
      <c r="BQ279" s="564">
        <f t="shared" si="1274"/>
        <v>1080</v>
      </c>
      <c r="BR279" s="564">
        <f t="shared" si="1275"/>
        <v>1080</v>
      </c>
      <c r="BS279" s="564">
        <f t="shared" si="1276"/>
        <v>2040</v>
      </c>
      <c r="BT279" s="564">
        <f t="shared" si="1277"/>
        <v>2140</v>
      </c>
      <c r="BU279" s="564">
        <f t="shared" si="1278"/>
        <v>2340</v>
      </c>
      <c r="BV279" s="564">
        <f t="shared" si="1279"/>
        <v>2340</v>
      </c>
      <c r="BW279" s="564">
        <f t="shared" si="1280"/>
        <v>4200</v>
      </c>
      <c r="BX279" s="564">
        <f t="shared" si="1281"/>
        <v>4320</v>
      </c>
      <c r="BY279" s="564">
        <f t="shared" si="1282"/>
        <v>4560</v>
      </c>
      <c r="BZ279" s="564">
        <f t="shared" si="1283"/>
        <v>4560</v>
      </c>
      <c r="CA279" s="564">
        <f t="shared" si="1284"/>
        <v>4740</v>
      </c>
      <c r="CB279" s="564">
        <f t="shared" si="1285"/>
        <v>5000</v>
      </c>
      <c r="CC279" s="564">
        <f t="shared" si="1286"/>
        <v>5520</v>
      </c>
      <c r="CD279" s="564">
        <f t="shared" si="1287"/>
        <v>5520</v>
      </c>
      <c r="CE279" s="564">
        <f t="shared" si="1288"/>
        <v>6000</v>
      </c>
      <c r="CF279" s="564">
        <f t="shared" si="1289"/>
        <v>6000</v>
      </c>
      <c r="CG279" s="564">
        <f t="shared" si="1290"/>
        <v>6000</v>
      </c>
      <c r="CH279" s="564">
        <f t="shared" si="1291"/>
        <v>6000</v>
      </c>
      <c r="CI279" s="185"/>
      <c r="CJ279" s="124">
        <f t="shared" si="1292"/>
        <v>3280</v>
      </c>
      <c r="CK279" s="124">
        <f t="shared" si="1293"/>
        <v>8860</v>
      </c>
      <c r="CL279" s="124">
        <f t="shared" si="1294"/>
        <v>17640</v>
      </c>
      <c r="CM279" s="124">
        <f t="shared" si="1295"/>
        <v>20780</v>
      </c>
      <c r="CN279" s="124">
        <f t="shared" si="1296"/>
        <v>24000</v>
      </c>
      <c r="CO279" s="177"/>
      <c r="CP279" s="124"/>
      <c r="CQ279" s="119"/>
      <c r="CR279" s="186">
        <f t="shared" si="1297"/>
        <v>74560</v>
      </c>
      <c r="CS279" s="186">
        <f t="shared" si="1298"/>
        <v>74560</v>
      </c>
      <c r="CT279" s="186">
        <f t="shared" si="1299"/>
        <v>74560</v>
      </c>
      <c r="CU279" s="186">
        <f t="shared" si="1300"/>
        <v>0</v>
      </c>
      <c r="CV279" s="186">
        <f t="shared" si="1301"/>
        <v>0</v>
      </c>
      <c r="CW279" s="119"/>
      <c r="CX279" s="210"/>
      <c r="CY279" s="210"/>
      <c r="CZ279" s="210"/>
      <c r="DA279" s="210"/>
      <c r="DB279" s="212"/>
      <c r="DC279" s="210"/>
      <c r="DD279" s="210"/>
      <c r="DE279" s="210"/>
      <c r="DF279" s="210"/>
      <c r="DG279" s="212"/>
      <c r="DH279" s="212"/>
      <c r="DI279" s="212"/>
      <c r="DJ279" s="212"/>
    </row>
    <row r="280" spans="1:114" s="7" customFormat="1" ht="12" customHeight="1" x14ac:dyDescent="0.2">
      <c r="A280" s="283" t="s">
        <v>418</v>
      </c>
      <c r="B280" s="191" t="s">
        <v>54</v>
      </c>
      <c r="C280" s="191"/>
      <c r="D280" s="191"/>
      <c r="E280" s="191"/>
      <c r="F280" s="642">
        <f t="shared" ref="F280:AK280" si="1316">+F265+F249+F219+F206</f>
        <v>50</v>
      </c>
      <c r="G280" s="642">
        <f t="shared" si="1316"/>
        <v>50</v>
      </c>
      <c r="H280" s="642">
        <f t="shared" si="1316"/>
        <v>50</v>
      </c>
      <c r="I280" s="642">
        <f t="shared" si="1316"/>
        <v>75</v>
      </c>
      <c r="J280" s="642">
        <f t="shared" si="1316"/>
        <v>125</v>
      </c>
      <c r="K280" s="642">
        <f t="shared" si="1316"/>
        <v>150</v>
      </c>
      <c r="L280" s="642">
        <f t="shared" si="1316"/>
        <v>150</v>
      </c>
      <c r="M280" s="642">
        <f t="shared" si="1316"/>
        <v>150</v>
      </c>
      <c r="N280" s="642">
        <f t="shared" si="1316"/>
        <v>150</v>
      </c>
      <c r="O280" s="642">
        <f t="shared" si="1316"/>
        <v>150</v>
      </c>
      <c r="P280" s="642">
        <f t="shared" si="1316"/>
        <v>150</v>
      </c>
      <c r="Q280" s="642">
        <f t="shared" si="1316"/>
        <v>150</v>
      </c>
      <c r="R280" s="642">
        <f t="shared" si="1316"/>
        <v>250</v>
      </c>
      <c r="S280" s="642">
        <f t="shared" si="1316"/>
        <v>250</v>
      </c>
      <c r="T280" s="642">
        <f t="shared" si="1316"/>
        <v>250</v>
      </c>
      <c r="U280" s="642">
        <f t="shared" si="1316"/>
        <v>250</v>
      </c>
      <c r="V280" s="642">
        <f t="shared" si="1316"/>
        <v>250</v>
      </c>
      <c r="W280" s="642">
        <f t="shared" si="1316"/>
        <v>300</v>
      </c>
      <c r="X280" s="642">
        <f t="shared" si="1316"/>
        <v>300</v>
      </c>
      <c r="Y280" s="642">
        <f t="shared" si="1316"/>
        <v>300</v>
      </c>
      <c r="Z280" s="642">
        <f t="shared" si="1316"/>
        <v>300</v>
      </c>
      <c r="AA280" s="642">
        <f t="shared" si="1316"/>
        <v>300</v>
      </c>
      <c r="AB280" s="642">
        <f t="shared" si="1316"/>
        <v>300</v>
      </c>
      <c r="AC280" s="642">
        <f t="shared" si="1316"/>
        <v>300</v>
      </c>
      <c r="AD280" s="642">
        <f t="shared" si="1316"/>
        <v>550</v>
      </c>
      <c r="AE280" s="642">
        <f t="shared" si="1316"/>
        <v>550</v>
      </c>
      <c r="AF280" s="642">
        <f t="shared" si="1316"/>
        <v>550</v>
      </c>
      <c r="AG280" s="642">
        <f t="shared" si="1316"/>
        <v>550</v>
      </c>
      <c r="AH280" s="642">
        <f t="shared" si="1316"/>
        <v>550</v>
      </c>
      <c r="AI280" s="642">
        <f t="shared" si="1316"/>
        <v>625</v>
      </c>
      <c r="AJ280" s="642">
        <f t="shared" si="1316"/>
        <v>625</v>
      </c>
      <c r="AK280" s="642">
        <f t="shared" si="1316"/>
        <v>625</v>
      </c>
      <c r="AL280" s="642">
        <f t="shared" ref="AL280:BM280" si="1317">+AL265+AL249+AL219+AL206</f>
        <v>625</v>
      </c>
      <c r="AM280" s="642">
        <f t="shared" si="1317"/>
        <v>625</v>
      </c>
      <c r="AN280" s="642">
        <f t="shared" si="1317"/>
        <v>625</v>
      </c>
      <c r="AO280" s="642">
        <f t="shared" si="1317"/>
        <v>625</v>
      </c>
      <c r="AP280" s="642">
        <f t="shared" si="1317"/>
        <v>700</v>
      </c>
      <c r="AQ280" s="642">
        <f t="shared" si="1317"/>
        <v>700</v>
      </c>
      <c r="AR280" s="642">
        <f t="shared" si="1317"/>
        <v>700</v>
      </c>
      <c r="AS280" s="642">
        <f t="shared" si="1317"/>
        <v>700</v>
      </c>
      <c r="AT280" s="642">
        <f t="shared" si="1317"/>
        <v>700</v>
      </c>
      <c r="AU280" s="642">
        <f t="shared" si="1317"/>
        <v>800</v>
      </c>
      <c r="AV280" s="642">
        <f t="shared" si="1317"/>
        <v>800</v>
      </c>
      <c r="AW280" s="642">
        <f t="shared" si="1317"/>
        <v>800</v>
      </c>
      <c r="AX280" s="642">
        <f t="shared" si="1317"/>
        <v>800</v>
      </c>
      <c r="AY280" s="642">
        <f t="shared" si="1317"/>
        <v>800</v>
      </c>
      <c r="AZ280" s="642">
        <f t="shared" si="1317"/>
        <v>800</v>
      </c>
      <c r="BA280" s="642">
        <f t="shared" si="1317"/>
        <v>800</v>
      </c>
      <c r="BB280" s="642">
        <f t="shared" si="1317"/>
        <v>850</v>
      </c>
      <c r="BC280" s="642">
        <f t="shared" si="1317"/>
        <v>850</v>
      </c>
      <c r="BD280" s="642">
        <f t="shared" si="1317"/>
        <v>850</v>
      </c>
      <c r="BE280" s="642">
        <f t="shared" si="1317"/>
        <v>850</v>
      </c>
      <c r="BF280" s="642">
        <f t="shared" si="1317"/>
        <v>850</v>
      </c>
      <c r="BG280" s="642">
        <f t="shared" si="1317"/>
        <v>850</v>
      </c>
      <c r="BH280" s="642">
        <f t="shared" si="1317"/>
        <v>850</v>
      </c>
      <c r="BI280" s="642">
        <f t="shared" si="1317"/>
        <v>850</v>
      </c>
      <c r="BJ280" s="642">
        <f t="shared" si="1317"/>
        <v>850</v>
      </c>
      <c r="BK280" s="642">
        <f t="shared" si="1317"/>
        <v>850</v>
      </c>
      <c r="BL280" s="642">
        <f t="shared" si="1317"/>
        <v>850</v>
      </c>
      <c r="BM280" s="642">
        <f t="shared" si="1317"/>
        <v>850</v>
      </c>
      <c r="BN280" s="185"/>
      <c r="BO280" s="564">
        <f t="shared" si="1272"/>
        <v>150</v>
      </c>
      <c r="BP280" s="564">
        <f t="shared" si="1273"/>
        <v>350</v>
      </c>
      <c r="BQ280" s="564">
        <f t="shared" si="1274"/>
        <v>450</v>
      </c>
      <c r="BR280" s="564">
        <f t="shared" si="1275"/>
        <v>450</v>
      </c>
      <c r="BS280" s="564">
        <f t="shared" si="1276"/>
        <v>750</v>
      </c>
      <c r="BT280" s="564">
        <f t="shared" si="1277"/>
        <v>800</v>
      </c>
      <c r="BU280" s="564">
        <f t="shared" si="1278"/>
        <v>900</v>
      </c>
      <c r="BV280" s="564">
        <f t="shared" si="1279"/>
        <v>900</v>
      </c>
      <c r="BW280" s="564">
        <f t="shared" si="1280"/>
        <v>1650</v>
      </c>
      <c r="BX280" s="564">
        <f t="shared" si="1281"/>
        <v>1725</v>
      </c>
      <c r="BY280" s="564">
        <f t="shared" si="1282"/>
        <v>1875</v>
      </c>
      <c r="BZ280" s="564">
        <f t="shared" si="1283"/>
        <v>1875</v>
      </c>
      <c r="CA280" s="564">
        <f t="shared" si="1284"/>
        <v>2100</v>
      </c>
      <c r="CB280" s="564">
        <f t="shared" si="1285"/>
        <v>2200</v>
      </c>
      <c r="CC280" s="564">
        <f t="shared" si="1286"/>
        <v>2400</v>
      </c>
      <c r="CD280" s="564">
        <f t="shared" si="1287"/>
        <v>2400</v>
      </c>
      <c r="CE280" s="564">
        <f t="shared" si="1288"/>
        <v>2550</v>
      </c>
      <c r="CF280" s="564">
        <f t="shared" si="1289"/>
        <v>2550</v>
      </c>
      <c r="CG280" s="564">
        <f t="shared" si="1290"/>
        <v>2550</v>
      </c>
      <c r="CH280" s="564">
        <f t="shared" si="1291"/>
        <v>2550</v>
      </c>
      <c r="CI280" s="185"/>
      <c r="CJ280" s="124">
        <f t="shared" si="1292"/>
        <v>1400</v>
      </c>
      <c r="CK280" s="124">
        <f t="shared" si="1293"/>
        <v>3350</v>
      </c>
      <c r="CL280" s="124">
        <f t="shared" si="1294"/>
        <v>7125</v>
      </c>
      <c r="CM280" s="124">
        <f t="shared" si="1295"/>
        <v>9100</v>
      </c>
      <c r="CN280" s="124">
        <f t="shared" si="1296"/>
        <v>10200</v>
      </c>
      <c r="CO280" s="177"/>
      <c r="CP280" s="124"/>
      <c r="CQ280" s="119"/>
      <c r="CR280" s="186">
        <f t="shared" si="1297"/>
        <v>31175</v>
      </c>
      <c r="CS280" s="186">
        <f t="shared" si="1298"/>
        <v>31175</v>
      </c>
      <c r="CT280" s="186">
        <f t="shared" si="1299"/>
        <v>31175</v>
      </c>
      <c r="CU280" s="186">
        <f t="shared" si="1300"/>
        <v>0</v>
      </c>
      <c r="CV280" s="186">
        <f t="shared" si="1301"/>
        <v>0</v>
      </c>
      <c r="CW280" s="119"/>
      <c r="CX280" s="210"/>
      <c r="CY280" s="210"/>
      <c r="CZ280" s="210"/>
      <c r="DA280" s="210"/>
      <c r="DB280" s="212"/>
      <c r="DC280" s="210"/>
      <c r="DD280" s="210"/>
      <c r="DE280" s="210"/>
      <c r="DF280" s="210"/>
      <c r="DG280" s="212"/>
      <c r="DH280" s="212"/>
      <c r="DI280" s="212"/>
      <c r="DJ280" s="212"/>
    </row>
    <row r="281" spans="1:114" s="7" customFormat="1" ht="12" customHeight="1" x14ac:dyDescent="0.2">
      <c r="A281" s="369" t="s">
        <v>61</v>
      </c>
      <c r="B281" s="191" t="s">
        <v>54</v>
      </c>
      <c r="C281" s="191"/>
      <c r="D281" s="191"/>
      <c r="E281" s="191"/>
      <c r="F281" s="642">
        <f>+F250+F251</f>
        <v>0</v>
      </c>
      <c r="G281" s="642">
        <f t="shared" ref="G281:BM281" si="1318">+G250+G251</f>
        <v>0</v>
      </c>
      <c r="H281" s="642">
        <f t="shared" si="1318"/>
        <v>0</v>
      </c>
      <c r="I281" s="642">
        <f t="shared" si="1318"/>
        <v>0</v>
      </c>
      <c r="J281" s="642">
        <f t="shared" si="1318"/>
        <v>0</v>
      </c>
      <c r="K281" s="642">
        <f t="shared" si="1318"/>
        <v>0</v>
      </c>
      <c r="L281" s="642">
        <f t="shared" si="1318"/>
        <v>1156</v>
      </c>
      <c r="M281" s="642">
        <f t="shared" si="1318"/>
        <v>1156</v>
      </c>
      <c r="N281" s="642">
        <f t="shared" si="1318"/>
        <v>1156</v>
      </c>
      <c r="O281" s="642">
        <f t="shared" si="1318"/>
        <v>1156</v>
      </c>
      <c r="P281" s="642">
        <f t="shared" si="1318"/>
        <v>1156</v>
      </c>
      <c r="Q281" s="642">
        <f t="shared" si="1318"/>
        <v>1156</v>
      </c>
      <c r="R281" s="642">
        <f t="shared" si="1318"/>
        <v>1610</v>
      </c>
      <c r="S281" s="642">
        <f t="shared" si="1318"/>
        <v>1610</v>
      </c>
      <c r="T281" s="642">
        <f t="shared" si="1318"/>
        <v>1610</v>
      </c>
      <c r="U281" s="642">
        <f t="shared" si="1318"/>
        <v>1610</v>
      </c>
      <c r="V281" s="642">
        <f t="shared" si="1318"/>
        <v>1610</v>
      </c>
      <c r="W281" s="642">
        <f t="shared" si="1318"/>
        <v>1610</v>
      </c>
      <c r="X281" s="642">
        <f t="shared" si="1318"/>
        <v>1610</v>
      </c>
      <c r="Y281" s="642">
        <f t="shared" si="1318"/>
        <v>1610</v>
      </c>
      <c r="Z281" s="642">
        <f t="shared" si="1318"/>
        <v>1610</v>
      </c>
      <c r="AA281" s="642">
        <f t="shared" si="1318"/>
        <v>1610</v>
      </c>
      <c r="AB281" s="642">
        <f t="shared" si="1318"/>
        <v>1610</v>
      </c>
      <c r="AC281" s="642">
        <f t="shared" si="1318"/>
        <v>1610</v>
      </c>
      <c r="AD281" s="642">
        <f t="shared" si="1318"/>
        <v>2014</v>
      </c>
      <c r="AE281" s="642">
        <f t="shared" si="1318"/>
        <v>2014</v>
      </c>
      <c r="AF281" s="642">
        <f t="shared" si="1318"/>
        <v>2014</v>
      </c>
      <c r="AG281" s="642">
        <f t="shared" si="1318"/>
        <v>2014</v>
      </c>
      <c r="AH281" s="642">
        <f t="shared" si="1318"/>
        <v>2014</v>
      </c>
      <c r="AI281" s="642">
        <f t="shared" si="1318"/>
        <v>2014</v>
      </c>
      <c r="AJ281" s="642">
        <f t="shared" si="1318"/>
        <v>2014</v>
      </c>
      <c r="AK281" s="642">
        <f t="shared" si="1318"/>
        <v>2014</v>
      </c>
      <c r="AL281" s="642">
        <f t="shared" si="1318"/>
        <v>2014</v>
      </c>
      <c r="AM281" s="642">
        <f t="shared" si="1318"/>
        <v>2014</v>
      </c>
      <c r="AN281" s="642">
        <f t="shared" si="1318"/>
        <v>2014</v>
      </c>
      <c r="AO281" s="642">
        <f t="shared" si="1318"/>
        <v>2014</v>
      </c>
      <c r="AP281" s="642">
        <f t="shared" si="1318"/>
        <v>3052</v>
      </c>
      <c r="AQ281" s="642">
        <f t="shared" si="1318"/>
        <v>3052</v>
      </c>
      <c r="AR281" s="642">
        <f t="shared" si="1318"/>
        <v>3052</v>
      </c>
      <c r="AS281" s="642">
        <f t="shared" si="1318"/>
        <v>3052</v>
      </c>
      <c r="AT281" s="642">
        <f t="shared" si="1318"/>
        <v>3052</v>
      </c>
      <c r="AU281" s="642">
        <f t="shared" si="1318"/>
        <v>3052</v>
      </c>
      <c r="AV281" s="642">
        <f t="shared" si="1318"/>
        <v>3052</v>
      </c>
      <c r="AW281" s="642">
        <f t="shared" si="1318"/>
        <v>3052</v>
      </c>
      <c r="AX281" s="642">
        <f t="shared" si="1318"/>
        <v>3052</v>
      </c>
      <c r="AY281" s="642">
        <f t="shared" si="1318"/>
        <v>3052</v>
      </c>
      <c r="AZ281" s="642">
        <f t="shared" si="1318"/>
        <v>3052</v>
      </c>
      <c r="BA281" s="642">
        <f t="shared" si="1318"/>
        <v>3052</v>
      </c>
      <c r="BB281" s="642">
        <f t="shared" si="1318"/>
        <v>4090</v>
      </c>
      <c r="BC281" s="642">
        <f t="shared" si="1318"/>
        <v>4090</v>
      </c>
      <c r="BD281" s="642">
        <f t="shared" si="1318"/>
        <v>4090</v>
      </c>
      <c r="BE281" s="642">
        <f t="shared" si="1318"/>
        <v>4090</v>
      </c>
      <c r="BF281" s="642">
        <f t="shared" si="1318"/>
        <v>4090</v>
      </c>
      <c r="BG281" s="642">
        <f t="shared" si="1318"/>
        <v>4090</v>
      </c>
      <c r="BH281" s="642">
        <f t="shared" si="1318"/>
        <v>4090</v>
      </c>
      <c r="BI281" s="642">
        <f t="shared" si="1318"/>
        <v>4090</v>
      </c>
      <c r="BJ281" s="642">
        <f t="shared" si="1318"/>
        <v>4090</v>
      </c>
      <c r="BK281" s="642">
        <f t="shared" si="1318"/>
        <v>4090</v>
      </c>
      <c r="BL281" s="642">
        <f t="shared" si="1318"/>
        <v>4090</v>
      </c>
      <c r="BM281" s="642">
        <f t="shared" si="1318"/>
        <v>4090</v>
      </c>
      <c r="BN281" s="185"/>
      <c r="BO281" s="564">
        <f t="shared" ref="BO281" si="1319">SUM(F281:H281)</f>
        <v>0</v>
      </c>
      <c r="BP281" s="564">
        <f t="shared" ref="BP281" si="1320">SUM(I281:K281)</f>
        <v>0</v>
      </c>
      <c r="BQ281" s="564">
        <f t="shared" ref="BQ281" si="1321">SUM(L281:N281)</f>
        <v>3468</v>
      </c>
      <c r="BR281" s="564">
        <f t="shared" ref="BR281" si="1322">SUM(O281:Q281)</f>
        <v>3468</v>
      </c>
      <c r="BS281" s="564">
        <f t="shared" ref="BS281" si="1323">SUM(R281:T281)</f>
        <v>4830</v>
      </c>
      <c r="BT281" s="564">
        <f t="shared" ref="BT281" si="1324">SUM(U281:W281)</f>
        <v>4830</v>
      </c>
      <c r="BU281" s="564">
        <f t="shared" ref="BU281" si="1325">SUM(X281:Z281)</f>
        <v>4830</v>
      </c>
      <c r="BV281" s="564">
        <f t="shared" ref="BV281" si="1326">SUM(AA281:AC281)</f>
        <v>4830</v>
      </c>
      <c r="BW281" s="564">
        <f t="shared" ref="BW281" si="1327">SUM(AD281:AF281)</f>
        <v>6042</v>
      </c>
      <c r="BX281" s="564">
        <f t="shared" ref="BX281" si="1328">SUM(AG281:AI281)</f>
        <v>6042</v>
      </c>
      <c r="BY281" s="564">
        <f t="shared" ref="BY281" si="1329">SUM(AJ281:AL281)</f>
        <v>6042</v>
      </c>
      <c r="BZ281" s="564">
        <f t="shared" ref="BZ281" si="1330">SUM(AM281:AO281)</f>
        <v>6042</v>
      </c>
      <c r="CA281" s="564">
        <f t="shared" ref="CA281" si="1331">SUM(AP281:AR281)</f>
        <v>9156</v>
      </c>
      <c r="CB281" s="564">
        <f t="shared" ref="CB281" si="1332">SUM(AS281:AU281)</f>
        <v>9156</v>
      </c>
      <c r="CC281" s="564">
        <f t="shared" ref="CC281" si="1333">SUM(AV281:AX281)</f>
        <v>9156</v>
      </c>
      <c r="CD281" s="564">
        <f t="shared" ref="CD281" si="1334">SUM(AY281:BA281)</f>
        <v>9156</v>
      </c>
      <c r="CE281" s="564">
        <f t="shared" ref="CE281" si="1335">SUM(BB281:BD281)</f>
        <v>12270</v>
      </c>
      <c r="CF281" s="564">
        <f t="shared" ref="CF281" si="1336">SUM(BE281:BG281)</f>
        <v>12270</v>
      </c>
      <c r="CG281" s="564">
        <f t="shared" ref="CG281" si="1337">SUM(BH281:BJ281)</f>
        <v>12270</v>
      </c>
      <c r="CH281" s="564">
        <f t="shared" ref="CH281" si="1338">SUM(BK281:BM281)</f>
        <v>12270</v>
      </c>
      <c r="CI281" s="185"/>
      <c r="CJ281" s="124">
        <f t="shared" ref="CJ281" si="1339">SUM(BO281:BR281)</f>
        <v>6936</v>
      </c>
      <c r="CK281" s="124">
        <f t="shared" ref="CK281" si="1340">SUM(BS281:BV281)</f>
        <v>19320</v>
      </c>
      <c r="CL281" s="124">
        <f t="shared" ref="CL281" si="1341">SUM(BW281:BZ281)</f>
        <v>24168</v>
      </c>
      <c r="CM281" s="124">
        <f t="shared" ref="CM281" si="1342">SUM(CA281:CD281)</f>
        <v>36624</v>
      </c>
      <c r="CN281" s="124">
        <f t="shared" ref="CN281" si="1343">SUM(CE281:CH281)</f>
        <v>49080</v>
      </c>
      <c r="CO281" s="177"/>
      <c r="CP281" s="124"/>
      <c r="CQ281" s="119"/>
      <c r="CR281" s="186"/>
      <c r="CS281" s="186"/>
      <c r="CT281" s="186"/>
      <c r="CU281" s="186"/>
      <c r="CV281" s="186"/>
      <c r="CW281" s="119"/>
      <c r="CX281" s="210"/>
      <c r="CY281" s="210"/>
      <c r="CZ281" s="210"/>
      <c r="DA281" s="210"/>
      <c r="DB281" s="212"/>
      <c r="DC281" s="210"/>
      <c r="DD281" s="210"/>
      <c r="DE281" s="210"/>
      <c r="DF281" s="210"/>
      <c r="DG281" s="212"/>
      <c r="DH281" s="212"/>
      <c r="DI281" s="212"/>
      <c r="DJ281" s="212"/>
    </row>
    <row r="282" spans="1:114" s="7" customFormat="1" ht="12" customHeight="1" x14ac:dyDescent="0.2">
      <c r="A282" s="283" t="s">
        <v>343</v>
      </c>
      <c r="B282" s="191" t="s">
        <v>54</v>
      </c>
      <c r="C282" s="191"/>
      <c r="D282" s="191"/>
      <c r="E282" s="191"/>
      <c r="F282" s="642">
        <f t="shared" ref="F282:AK282" ca="1" si="1344">+F266+F252+F220+F207</f>
        <v>40</v>
      </c>
      <c r="G282" s="642">
        <f t="shared" ca="1" si="1344"/>
        <v>40</v>
      </c>
      <c r="H282" s="642">
        <f t="shared" ca="1" si="1344"/>
        <v>40</v>
      </c>
      <c r="I282" s="642">
        <f t="shared" ca="1" si="1344"/>
        <v>60</v>
      </c>
      <c r="J282" s="642">
        <f t="shared" ca="1" si="1344"/>
        <v>100</v>
      </c>
      <c r="K282" s="642">
        <f t="shared" ca="1" si="1344"/>
        <v>120</v>
      </c>
      <c r="L282" s="642">
        <f t="shared" ca="1" si="1344"/>
        <v>120</v>
      </c>
      <c r="M282" s="642">
        <f t="shared" ca="1" si="1344"/>
        <v>120</v>
      </c>
      <c r="N282" s="642">
        <f t="shared" ca="1" si="1344"/>
        <v>120</v>
      </c>
      <c r="O282" s="642">
        <f t="shared" ca="1" si="1344"/>
        <v>120</v>
      </c>
      <c r="P282" s="642">
        <f t="shared" ca="1" si="1344"/>
        <v>120</v>
      </c>
      <c r="Q282" s="642">
        <f t="shared" ca="1" si="1344"/>
        <v>120</v>
      </c>
      <c r="R282" s="642">
        <f t="shared" ca="1" si="1344"/>
        <v>200.00000000000003</v>
      </c>
      <c r="S282" s="642">
        <f t="shared" ca="1" si="1344"/>
        <v>200.00000000000003</v>
      </c>
      <c r="T282" s="642">
        <f t="shared" ca="1" si="1344"/>
        <v>200.00000000000003</v>
      </c>
      <c r="U282" s="642">
        <f t="shared" ca="1" si="1344"/>
        <v>200.00000000000003</v>
      </c>
      <c r="V282" s="642">
        <f t="shared" ca="1" si="1344"/>
        <v>200.00000000000003</v>
      </c>
      <c r="W282" s="642">
        <f t="shared" ca="1" si="1344"/>
        <v>240.00000000000003</v>
      </c>
      <c r="X282" s="642">
        <f t="shared" ca="1" si="1344"/>
        <v>240.00000000000003</v>
      </c>
      <c r="Y282" s="642">
        <f t="shared" ca="1" si="1344"/>
        <v>240.00000000000003</v>
      </c>
      <c r="Z282" s="642">
        <f t="shared" ca="1" si="1344"/>
        <v>240.00000000000003</v>
      </c>
      <c r="AA282" s="642">
        <f t="shared" ca="1" si="1344"/>
        <v>240.00000000000003</v>
      </c>
      <c r="AB282" s="642">
        <f t="shared" ca="1" si="1344"/>
        <v>240.00000000000003</v>
      </c>
      <c r="AC282" s="642">
        <f t="shared" ca="1" si="1344"/>
        <v>240.00000000000003</v>
      </c>
      <c r="AD282" s="642">
        <f t="shared" ca="1" si="1344"/>
        <v>440</v>
      </c>
      <c r="AE282" s="642">
        <f t="shared" ca="1" si="1344"/>
        <v>440</v>
      </c>
      <c r="AF282" s="642">
        <f t="shared" ca="1" si="1344"/>
        <v>440</v>
      </c>
      <c r="AG282" s="642">
        <f t="shared" ca="1" si="1344"/>
        <v>440</v>
      </c>
      <c r="AH282" s="642">
        <f t="shared" ca="1" si="1344"/>
        <v>440</v>
      </c>
      <c r="AI282" s="642">
        <f t="shared" ca="1" si="1344"/>
        <v>500</v>
      </c>
      <c r="AJ282" s="642">
        <f t="shared" ca="1" si="1344"/>
        <v>500</v>
      </c>
      <c r="AK282" s="642">
        <f t="shared" ca="1" si="1344"/>
        <v>500</v>
      </c>
      <c r="AL282" s="642">
        <f t="shared" ref="AL282:BM282" ca="1" si="1345">+AL266+AL252+AL220+AL207</f>
        <v>500</v>
      </c>
      <c r="AM282" s="642">
        <f t="shared" ca="1" si="1345"/>
        <v>500</v>
      </c>
      <c r="AN282" s="642">
        <f t="shared" ca="1" si="1345"/>
        <v>500</v>
      </c>
      <c r="AO282" s="642">
        <f t="shared" ca="1" si="1345"/>
        <v>500</v>
      </c>
      <c r="AP282" s="642">
        <f t="shared" ca="1" si="1345"/>
        <v>560</v>
      </c>
      <c r="AQ282" s="642">
        <f t="shared" ca="1" si="1345"/>
        <v>560</v>
      </c>
      <c r="AR282" s="642">
        <f t="shared" ca="1" si="1345"/>
        <v>560</v>
      </c>
      <c r="AS282" s="642">
        <f t="shared" ca="1" si="1345"/>
        <v>560</v>
      </c>
      <c r="AT282" s="642">
        <f t="shared" ca="1" si="1345"/>
        <v>560</v>
      </c>
      <c r="AU282" s="642">
        <f t="shared" ca="1" si="1345"/>
        <v>640</v>
      </c>
      <c r="AV282" s="642">
        <f t="shared" ca="1" si="1345"/>
        <v>640</v>
      </c>
      <c r="AW282" s="642">
        <f t="shared" ca="1" si="1345"/>
        <v>640</v>
      </c>
      <c r="AX282" s="642">
        <f t="shared" ca="1" si="1345"/>
        <v>640</v>
      </c>
      <c r="AY282" s="642">
        <f t="shared" ca="1" si="1345"/>
        <v>640</v>
      </c>
      <c r="AZ282" s="642">
        <f t="shared" ca="1" si="1345"/>
        <v>640</v>
      </c>
      <c r="BA282" s="642">
        <f t="shared" ca="1" si="1345"/>
        <v>640</v>
      </c>
      <c r="BB282" s="642">
        <f t="shared" ca="1" si="1345"/>
        <v>680</v>
      </c>
      <c r="BC282" s="642">
        <f t="shared" ca="1" si="1345"/>
        <v>680</v>
      </c>
      <c r="BD282" s="642">
        <f t="shared" ca="1" si="1345"/>
        <v>680</v>
      </c>
      <c r="BE282" s="642">
        <f t="shared" ca="1" si="1345"/>
        <v>680</v>
      </c>
      <c r="BF282" s="642">
        <f t="shared" ca="1" si="1345"/>
        <v>680</v>
      </c>
      <c r="BG282" s="642">
        <f t="shared" ca="1" si="1345"/>
        <v>680</v>
      </c>
      <c r="BH282" s="642">
        <f t="shared" ca="1" si="1345"/>
        <v>680</v>
      </c>
      <c r="BI282" s="642">
        <f t="shared" ca="1" si="1345"/>
        <v>680</v>
      </c>
      <c r="BJ282" s="642">
        <f t="shared" ca="1" si="1345"/>
        <v>680</v>
      </c>
      <c r="BK282" s="642">
        <f t="shared" ca="1" si="1345"/>
        <v>680</v>
      </c>
      <c r="BL282" s="642">
        <f t="shared" ca="1" si="1345"/>
        <v>680</v>
      </c>
      <c r="BM282" s="642">
        <f t="shared" ca="1" si="1345"/>
        <v>680</v>
      </c>
      <c r="BN282" s="185"/>
      <c r="BO282" s="564">
        <f t="shared" ca="1" si="1272"/>
        <v>120</v>
      </c>
      <c r="BP282" s="564">
        <f t="shared" ca="1" si="1273"/>
        <v>280</v>
      </c>
      <c r="BQ282" s="564">
        <f t="shared" ca="1" si="1274"/>
        <v>360</v>
      </c>
      <c r="BR282" s="564">
        <f t="shared" ca="1" si="1275"/>
        <v>360</v>
      </c>
      <c r="BS282" s="564">
        <f t="shared" ca="1" si="1276"/>
        <v>600.00000000000011</v>
      </c>
      <c r="BT282" s="564">
        <f t="shared" ca="1" si="1277"/>
        <v>640.00000000000011</v>
      </c>
      <c r="BU282" s="564">
        <f t="shared" ca="1" si="1278"/>
        <v>720.00000000000011</v>
      </c>
      <c r="BV282" s="564">
        <f t="shared" ca="1" si="1279"/>
        <v>720.00000000000011</v>
      </c>
      <c r="BW282" s="564">
        <f t="shared" ca="1" si="1280"/>
        <v>1320</v>
      </c>
      <c r="BX282" s="564">
        <f t="shared" ca="1" si="1281"/>
        <v>1380</v>
      </c>
      <c r="BY282" s="564">
        <f t="shared" ca="1" si="1282"/>
        <v>1500</v>
      </c>
      <c r="BZ282" s="564">
        <f t="shared" ca="1" si="1283"/>
        <v>1500</v>
      </c>
      <c r="CA282" s="564">
        <f t="shared" ca="1" si="1284"/>
        <v>1680</v>
      </c>
      <c r="CB282" s="564">
        <f t="shared" ca="1" si="1285"/>
        <v>1760</v>
      </c>
      <c r="CC282" s="564">
        <f t="shared" ca="1" si="1286"/>
        <v>1920</v>
      </c>
      <c r="CD282" s="564">
        <f t="shared" ca="1" si="1287"/>
        <v>1920</v>
      </c>
      <c r="CE282" s="564">
        <f t="shared" ca="1" si="1288"/>
        <v>2040</v>
      </c>
      <c r="CF282" s="564">
        <f t="shared" ca="1" si="1289"/>
        <v>2040</v>
      </c>
      <c r="CG282" s="564">
        <f t="shared" ca="1" si="1290"/>
        <v>2040</v>
      </c>
      <c r="CH282" s="564">
        <f t="shared" ca="1" si="1291"/>
        <v>2040</v>
      </c>
      <c r="CI282" s="185"/>
      <c r="CJ282" s="124">
        <f t="shared" ca="1" si="1292"/>
        <v>1120</v>
      </c>
      <c r="CK282" s="124">
        <f t="shared" ca="1" si="1293"/>
        <v>2680.0000000000005</v>
      </c>
      <c r="CL282" s="124">
        <f t="shared" ca="1" si="1294"/>
        <v>5700</v>
      </c>
      <c r="CM282" s="124">
        <f t="shared" ca="1" si="1295"/>
        <v>7280</v>
      </c>
      <c r="CN282" s="124">
        <f t="shared" ca="1" si="1296"/>
        <v>8160</v>
      </c>
      <c r="CO282" s="177"/>
      <c r="CP282" s="124"/>
      <c r="CQ282" s="119"/>
      <c r="CR282" s="186">
        <f t="shared" ca="1" si="1297"/>
        <v>24940</v>
      </c>
      <c r="CS282" s="186">
        <f ca="1">SUM(BO282:CH282)</f>
        <v>24940</v>
      </c>
      <c r="CT282" s="186">
        <f ca="1">SUM(CJ282:CN282)</f>
        <v>24940</v>
      </c>
      <c r="CU282" s="186">
        <f t="shared" ca="1" si="1300"/>
        <v>0</v>
      </c>
      <c r="CV282" s="186">
        <f t="shared" ca="1" si="1301"/>
        <v>0</v>
      </c>
      <c r="CW282" s="119"/>
      <c r="CX282" s="210"/>
      <c r="CY282" s="210"/>
      <c r="CZ282" s="210"/>
      <c r="DA282" s="210"/>
      <c r="DB282" s="212"/>
      <c r="DC282" s="210"/>
      <c r="DD282" s="210"/>
      <c r="DE282" s="210"/>
      <c r="DF282" s="210"/>
      <c r="DG282" s="212"/>
      <c r="DH282" s="212"/>
      <c r="DI282" s="212"/>
      <c r="DJ282" s="212"/>
    </row>
    <row r="283" spans="1:114" s="7" customFormat="1" ht="12" customHeight="1" x14ac:dyDescent="0.2">
      <c r="A283" s="323" t="s">
        <v>442</v>
      </c>
      <c r="B283" s="191"/>
      <c r="C283" s="191"/>
      <c r="D283" s="191"/>
      <c r="E283" s="191"/>
      <c r="F283" s="642">
        <f t="shared" ref="F283:AK283" si="1346">+F268+F254+F238+F209</f>
        <v>2</v>
      </c>
      <c r="G283" s="642">
        <f t="shared" si="1346"/>
        <v>2</v>
      </c>
      <c r="H283" s="642">
        <f t="shared" si="1346"/>
        <v>2</v>
      </c>
      <c r="I283" s="642">
        <f t="shared" si="1346"/>
        <v>3</v>
      </c>
      <c r="J283" s="642">
        <f t="shared" si="1346"/>
        <v>5</v>
      </c>
      <c r="K283" s="642">
        <f t="shared" si="1346"/>
        <v>6</v>
      </c>
      <c r="L283" s="642">
        <f t="shared" si="1346"/>
        <v>6</v>
      </c>
      <c r="M283" s="642">
        <f t="shared" si="1346"/>
        <v>6</v>
      </c>
      <c r="N283" s="642">
        <f t="shared" si="1346"/>
        <v>6</v>
      </c>
      <c r="O283" s="642">
        <f t="shared" si="1346"/>
        <v>6</v>
      </c>
      <c r="P283" s="642">
        <f t="shared" si="1346"/>
        <v>6</v>
      </c>
      <c r="Q283" s="642">
        <f t="shared" si="1346"/>
        <v>6</v>
      </c>
      <c r="R283" s="642">
        <f t="shared" si="1346"/>
        <v>10</v>
      </c>
      <c r="S283" s="642">
        <f t="shared" si="1346"/>
        <v>10</v>
      </c>
      <c r="T283" s="642">
        <f t="shared" si="1346"/>
        <v>10</v>
      </c>
      <c r="U283" s="642">
        <f t="shared" si="1346"/>
        <v>10</v>
      </c>
      <c r="V283" s="642">
        <f t="shared" si="1346"/>
        <v>10</v>
      </c>
      <c r="W283" s="642">
        <f t="shared" si="1346"/>
        <v>12</v>
      </c>
      <c r="X283" s="642">
        <f t="shared" si="1346"/>
        <v>12</v>
      </c>
      <c r="Y283" s="642">
        <f t="shared" si="1346"/>
        <v>12</v>
      </c>
      <c r="Z283" s="642">
        <f t="shared" si="1346"/>
        <v>12</v>
      </c>
      <c r="AA283" s="642">
        <f t="shared" si="1346"/>
        <v>12</v>
      </c>
      <c r="AB283" s="642">
        <f t="shared" si="1346"/>
        <v>12</v>
      </c>
      <c r="AC283" s="642">
        <f t="shared" si="1346"/>
        <v>12</v>
      </c>
      <c r="AD283" s="642">
        <f t="shared" si="1346"/>
        <v>22</v>
      </c>
      <c r="AE283" s="642">
        <f t="shared" si="1346"/>
        <v>22</v>
      </c>
      <c r="AF283" s="642">
        <f t="shared" si="1346"/>
        <v>22</v>
      </c>
      <c r="AG283" s="642">
        <f t="shared" si="1346"/>
        <v>22</v>
      </c>
      <c r="AH283" s="642">
        <f t="shared" si="1346"/>
        <v>22</v>
      </c>
      <c r="AI283" s="642">
        <f t="shared" si="1346"/>
        <v>25</v>
      </c>
      <c r="AJ283" s="642">
        <f t="shared" si="1346"/>
        <v>25</v>
      </c>
      <c r="AK283" s="642">
        <f t="shared" si="1346"/>
        <v>25</v>
      </c>
      <c r="AL283" s="642">
        <f t="shared" ref="AL283:BM283" si="1347">+AL268+AL254+AL238+AL209</f>
        <v>25</v>
      </c>
      <c r="AM283" s="642">
        <f t="shared" si="1347"/>
        <v>25</v>
      </c>
      <c r="AN283" s="642">
        <f t="shared" si="1347"/>
        <v>25</v>
      </c>
      <c r="AO283" s="642">
        <f t="shared" si="1347"/>
        <v>25</v>
      </c>
      <c r="AP283" s="642">
        <f t="shared" si="1347"/>
        <v>28</v>
      </c>
      <c r="AQ283" s="642">
        <f t="shared" si="1347"/>
        <v>28</v>
      </c>
      <c r="AR283" s="642">
        <f t="shared" si="1347"/>
        <v>28</v>
      </c>
      <c r="AS283" s="642">
        <f t="shared" si="1347"/>
        <v>28</v>
      </c>
      <c r="AT283" s="642">
        <f t="shared" si="1347"/>
        <v>28</v>
      </c>
      <c r="AU283" s="642">
        <f t="shared" si="1347"/>
        <v>32</v>
      </c>
      <c r="AV283" s="642">
        <f t="shared" si="1347"/>
        <v>32</v>
      </c>
      <c r="AW283" s="642">
        <f t="shared" si="1347"/>
        <v>32</v>
      </c>
      <c r="AX283" s="642">
        <f t="shared" si="1347"/>
        <v>32</v>
      </c>
      <c r="AY283" s="642">
        <f t="shared" si="1347"/>
        <v>32</v>
      </c>
      <c r="AZ283" s="642">
        <f t="shared" si="1347"/>
        <v>32</v>
      </c>
      <c r="BA283" s="642">
        <f t="shared" si="1347"/>
        <v>32</v>
      </c>
      <c r="BB283" s="642">
        <f t="shared" si="1347"/>
        <v>34</v>
      </c>
      <c r="BC283" s="642">
        <f t="shared" si="1347"/>
        <v>34</v>
      </c>
      <c r="BD283" s="642">
        <f t="shared" si="1347"/>
        <v>34</v>
      </c>
      <c r="BE283" s="642">
        <f t="shared" si="1347"/>
        <v>34</v>
      </c>
      <c r="BF283" s="642">
        <f t="shared" si="1347"/>
        <v>34</v>
      </c>
      <c r="BG283" s="642">
        <f t="shared" si="1347"/>
        <v>34</v>
      </c>
      <c r="BH283" s="642">
        <f t="shared" si="1347"/>
        <v>34</v>
      </c>
      <c r="BI283" s="642">
        <f t="shared" si="1347"/>
        <v>34</v>
      </c>
      <c r="BJ283" s="642">
        <f t="shared" si="1347"/>
        <v>34</v>
      </c>
      <c r="BK283" s="642">
        <f t="shared" si="1347"/>
        <v>34</v>
      </c>
      <c r="BL283" s="642">
        <f t="shared" si="1347"/>
        <v>34</v>
      </c>
      <c r="BM283" s="642">
        <f t="shared" si="1347"/>
        <v>34</v>
      </c>
      <c r="BN283" s="185"/>
      <c r="BO283" s="576">
        <f>H283</f>
        <v>2</v>
      </c>
      <c r="BP283" s="576">
        <f>K283</f>
        <v>6</v>
      </c>
      <c r="BQ283" s="576">
        <f>N283</f>
        <v>6</v>
      </c>
      <c r="BR283" s="576">
        <f>Q283</f>
        <v>6</v>
      </c>
      <c r="BS283" s="576">
        <f>T283</f>
        <v>10</v>
      </c>
      <c r="BT283" s="576">
        <f>W283</f>
        <v>12</v>
      </c>
      <c r="BU283" s="576">
        <f>Z283</f>
        <v>12</v>
      </c>
      <c r="BV283" s="576">
        <f>AC283</f>
        <v>12</v>
      </c>
      <c r="BW283" s="576">
        <f>AF283</f>
        <v>22</v>
      </c>
      <c r="BX283" s="576">
        <f>AI283</f>
        <v>25</v>
      </c>
      <c r="BY283" s="576">
        <f>AL283</f>
        <v>25</v>
      </c>
      <c r="BZ283" s="576">
        <f>AO283</f>
        <v>25</v>
      </c>
      <c r="CA283" s="576">
        <f>AR283</f>
        <v>28</v>
      </c>
      <c r="CB283" s="576">
        <f>AU283</f>
        <v>32</v>
      </c>
      <c r="CC283" s="576">
        <f>AX283</f>
        <v>32</v>
      </c>
      <c r="CD283" s="576">
        <f>BA283</f>
        <v>32</v>
      </c>
      <c r="CE283" s="576">
        <f>BD283</f>
        <v>34</v>
      </c>
      <c r="CF283" s="576">
        <f>BG283</f>
        <v>34</v>
      </c>
      <c r="CG283" s="576">
        <f>BJ283</f>
        <v>34</v>
      </c>
      <c r="CH283" s="576">
        <f>BM283</f>
        <v>34</v>
      </c>
      <c r="CI283" s="213"/>
      <c r="CJ283" s="168">
        <f>BR283</f>
        <v>6</v>
      </c>
      <c r="CK283" s="168">
        <f>BV283</f>
        <v>12</v>
      </c>
      <c r="CL283" s="168">
        <f>BZ283</f>
        <v>25</v>
      </c>
      <c r="CM283" s="168">
        <f>CD283</f>
        <v>32</v>
      </c>
      <c r="CN283" s="168">
        <f>CH283</f>
        <v>34</v>
      </c>
      <c r="CO283" s="177"/>
      <c r="CP283" s="124"/>
      <c r="CQ283" s="119"/>
      <c r="CR283" s="186"/>
      <c r="CS283" s="186"/>
      <c r="CT283" s="186"/>
      <c r="CU283" s="186"/>
      <c r="CV283" s="186"/>
      <c r="CW283" s="119"/>
      <c r="CX283" s="210"/>
      <c r="CY283" s="210"/>
      <c r="CZ283" s="210"/>
      <c r="DA283" s="210"/>
      <c r="DB283" s="212"/>
      <c r="DC283" s="210"/>
      <c r="DD283" s="210"/>
      <c r="DE283" s="210"/>
      <c r="DF283" s="210"/>
      <c r="DG283" s="212"/>
      <c r="DH283" s="212"/>
      <c r="DI283" s="212"/>
      <c r="DJ283" s="212"/>
    </row>
    <row r="284" spans="1:114" s="7" customFormat="1" ht="12" customHeight="1" x14ac:dyDescent="0.2">
      <c r="A284" s="543" t="str">
        <f t="shared" ref="A284:A295" si="1348">+A222</f>
        <v>Internet Advertising Campaign 1</v>
      </c>
      <c r="B284" s="191" t="s">
        <v>54</v>
      </c>
      <c r="C284" s="191"/>
      <c r="D284" s="191"/>
      <c r="E284" s="191"/>
      <c r="F284" s="642">
        <f t="shared" ref="F284:AK284" si="1349">+F222</f>
        <v>0</v>
      </c>
      <c r="G284" s="642">
        <f t="shared" si="1349"/>
        <v>0</v>
      </c>
      <c r="H284" s="642">
        <f t="shared" si="1349"/>
        <v>0</v>
      </c>
      <c r="I284" s="642">
        <f t="shared" si="1349"/>
        <v>0</v>
      </c>
      <c r="J284" s="642">
        <f t="shared" si="1349"/>
        <v>0</v>
      </c>
      <c r="K284" s="642">
        <f t="shared" si="1349"/>
        <v>7000</v>
      </c>
      <c r="L284" s="642">
        <f t="shared" si="1349"/>
        <v>7116.6666666666661</v>
      </c>
      <c r="M284" s="642">
        <f t="shared" si="1349"/>
        <v>7235.2777777777765</v>
      </c>
      <c r="N284" s="642">
        <f t="shared" si="1349"/>
        <v>7355.8657407407391</v>
      </c>
      <c r="O284" s="642">
        <f t="shared" si="1349"/>
        <v>7478.4635030864174</v>
      </c>
      <c r="P284" s="642">
        <f t="shared" si="1349"/>
        <v>7603.1045614711902</v>
      </c>
      <c r="Q284" s="642">
        <f t="shared" si="1349"/>
        <v>7729.8229708290428</v>
      </c>
      <c r="R284" s="642">
        <f t="shared" si="1349"/>
        <v>7858.6533536761926</v>
      </c>
      <c r="S284" s="642">
        <f t="shared" si="1349"/>
        <v>7989.6309095707957</v>
      </c>
      <c r="T284" s="642">
        <f t="shared" si="1349"/>
        <v>8122.7914247303088</v>
      </c>
      <c r="U284" s="642">
        <f t="shared" si="1349"/>
        <v>8258.1712818091473</v>
      </c>
      <c r="V284" s="642">
        <f t="shared" si="1349"/>
        <v>8395.8074698392993</v>
      </c>
      <c r="W284" s="642">
        <f t="shared" si="1349"/>
        <v>8535.7375943366205</v>
      </c>
      <c r="X284" s="642">
        <f t="shared" si="1349"/>
        <v>8677.9998875755646</v>
      </c>
      <c r="Y284" s="642">
        <f t="shared" si="1349"/>
        <v>8822.6332190351568</v>
      </c>
      <c r="Z284" s="642">
        <f t="shared" si="1349"/>
        <v>8969.6771060190749</v>
      </c>
      <c r="AA284" s="642">
        <f t="shared" si="1349"/>
        <v>9119.1717244527263</v>
      </c>
      <c r="AB284" s="642">
        <f t="shared" si="1349"/>
        <v>9271.1579198602703</v>
      </c>
      <c r="AC284" s="642">
        <f t="shared" si="1349"/>
        <v>9425.6772185246082</v>
      </c>
      <c r="AD284" s="642">
        <f t="shared" si="1349"/>
        <v>9582.7718388333506</v>
      </c>
      <c r="AE284" s="642">
        <f t="shared" si="1349"/>
        <v>9742.4847028139066</v>
      </c>
      <c r="AF284" s="642">
        <f t="shared" si="1349"/>
        <v>9904.8594478608047</v>
      </c>
      <c r="AG284" s="642">
        <f t="shared" si="1349"/>
        <v>10069.940438658485</v>
      </c>
      <c r="AH284" s="642">
        <f t="shared" si="1349"/>
        <v>10237.772779302792</v>
      </c>
      <c r="AI284" s="642">
        <f t="shared" si="1349"/>
        <v>10408.402325624504</v>
      </c>
      <c r="AJ284" s="642">
        <f t="shared" si="1349"/>
        <v>10581.875697718246</v>
      </c>
      <c r="AK284" s="642">
        <f t="shared" si="1349"/>
        <v>10758.240292680215</v>
      </c>
      <c r="AL284" s="642">
        <f t="shared" ref="AL284:BM284" si="1350">+AL222</f>
        <v>10937.544297558217</v>
      </c>
      <c r="AM284" s="642">
        <f t="shared" si="1350"/>
        <v>11119.836702517519</v>
      </c>
      <c r="AN284" s="642">
        <f t="shared" si="1350"/>
        <v>11305.167314226144</v>
      </c>
      <c r="AO284" s="642">
        <f t="shared" si="1350"/>
        <v>11493.586769463245</v>
      </c>
      <c r="AP284" s="642">
        <f t="shared" si="1350"/>
        <v>11685.146548954299</v>
      </c>
      <c r="AQ284" s="642">
        <f t="shared" si="1350"/>
        <v>11879.89899143687</v>
      </c>
      <c r="AR284" s="642">
        <f t="shared" si="1350"/>
        <v>12077.897307960817</v>
      </c>
      <c r="AS284" s="642">
        <f t="shared" si="1350"/>
        <v>12279.195596426829</v>
      </c>
      <c r="AT284" s="642">
        <f t="shared" si="1350"/>
        <v>12483.848856367276</v>
      </c>
      <c r="AU284" s="642">
        <f t="shared" si="1350"/>
        <v>12691.913003973397</v>
      </c>
      <c r="AV284" s="642">
        <f t="shared" si="1350"/>
        <v>12903.444887372953</v>
      </c>
      <c r="AW284" s="642">
        <f t="shared" si="1350"/>
        <v>13118.5023021625</v>
      </c>
      <c r="AX284" s="642">
        <f t="shared" si="1350"/>
        <v>13337.144007198542</v>
      </c>
      <c r="AY284" s="642">
        <f t="shared" si="1350"/>
        <v>13559.429740651849</v>
      </c>
      <c r="AZ284" s="642">
        <f t="shared" si="1350"/>
        <v>13785.420236329379</v>
      </c>
      <c r="BA284" s="642">
        <f t="shared" si="1350"/>
        <v>14015.177240268202</v>
      </c>
      <c r="BB284" s="642">
        <f t="shared" si="1350"/>
        <v>14248.763527606005</v>
      </c>
      <c r="BC284" s="642">
        <f t="shared" si="1350"/>
        <v>14486.242919732771</v>
      </c>
      <c r="BD284" s="642">
        <f t="shared" si="1350"/>
        <v>14727.680301728316</v>
      </c>
      <c r="BE284" s="642">
        <f t="shared" si="1350"/>
        <v>14973.141640090455</v>
      </c>
      <c r="BF284" s="642">
        <f t="shared" si="1350"/>
        <v>15222.694000758627</v>
      </c>
      <c r="BG284" s="642">
        <f t="shared" si="1350"/>
        <v>15476.405567437936</v>
      </c>
      <c r="BH284" s="642">
        <f t="shared" si="1350"/>
        <v>15734.345660228568</v>
      </c>
      <c r="BI284" s="642">
        <f t="shared" si="1350"/>
        <v>15996.584754565709</v>
      </c>
      <c r="BJ284" s="642">
        <f t="shared" si="1350"/>
        <v>16263.194500475136</v>
      </c>
      <c r="BK284" s="642">
        <f t="shared" si="1350"/>
        <v>16534.247742149721</v>
      </c>
      <c r="BL284" s="642">
        <f t="shared" si="1350"/>
        <v>16809.818537852214</v>
      </c>
      <c r="BM284" s="642">
        <f t="shared" si="1350"/>
        <v>17089.982180149749</v>
      </c>
      <c r="BN284" s="185"/>
      <c r="BO284" s="564">
        <f t="shared" si="1272"/>
        <v>0</v>
      </c>
      <c r="BP284" s="564">
        <f t="shared" si="1273"/>
        <v>7000</v>
      </c>
      <c r="BQ284" s="564">
        <f t="shared" si="1274"/>
        <v>21707.810185185182</v>
      </c>
      <c r="BR284" s="564">
        <f t="shared" si="1275"/>
        <v>22811.391035386649</v>
      </c>
      <c r="BS284" s="564">
        <f t="shared" si="1276"/>
        <v>23971.075687977296</v>
      </c>
      <c r="BT284" s="564">
        <f t="shared" si="1277"/>
        <v>25189.716345985067</v>
      </c>
      <c r="BU284" s="564">
        <f t="shared" si="1278"/>
        <v>26470.310212629796</v>
      </c>
      <c r="BV284" s="564">
        <f t="shared" si="1279"/>
        <v>27816.006862837603</v>
      </c>
      <c r="BW284" s="564">
        <f t="shared" si="1280"/>
        <v>29230.115989508064</v>
      </c>
      <c r="BX284" s="564">
        <f t="shared" si="1281"/>
        <v>30716.11554358578</v>
      </c>
      <c r="BY284" s="564">
        <f t="shared" si="1282"/>
        <v>32277.660287956678</v>
      </c>
      <c r="BZ284" s="564">
        <f t="shared" si="1283"/>
        <v>33918.590786206907</v>
      </c>
      <c r="CA284" s="564">
        <f t="shared" si="1284"/>
        <v>35642.942848351988</v>
      </c>
      <c r="CB284" s="564">
        <f t="shared" si="1285"/>
        <v>37454.957456767501</v>
      </c>
      <c r="CC284" s="564">
        <f t="shared" si="1286"/>
        <v>39359.091196733993</v>
      </c>
      <c r="CD284" s="564">
        <f t="shared" si="1287"/>
        <v>41360.02721724943</v>
      </c>
      <c r="CE284" s="564">
        <f t="shared" si="1288"/>
        <v>43462.686749067092</v>
      </c>
      <c r="CF284" s="564">
        <f t="shared" si="1289"/>
        <v>45672.241208287014</v>
      </c>
      <c r="CG284" s="564">
        <f t="shared" si="1290"/>
        <v>47994.124915269407</v>
      </c>
      <c r="CH284" s="564">
        <f t="shared" si="1291"/>
        <v>50434.04846015168</v>
      </c>
      <c r="CI284" s="185"/>
      <c r="CJ284" s="124">
        <f t="shared" si="1292"/>
        <v>51519.201220571835</v>
      </c>
      <c r="CK284" s="124">
        <f t="shared" si="1293"/>
        <v>103447.10910942977</v>
      </c>
      <c r="CL284" s="124">
        <f t="shared" si="1294"/>
        <v>126142.48260725744</v>
      </c>
      <c r="CM284" s="124">
        <f t="shared" si="1295"/>
        <v>153817.0187191029</v>
      </c>
      <c r="CN284" s="124">
        <f t="shared" si="1296"/>
        <v>187563.1013327752</v>
      </c>
      <c r="CO284" s="177"/>
      <c r="CP284" s="124"/>
      <c r="CQ284" s="119"/>
      <c r="CR284" s="186">
        <f>SUM(F284:BM284)</f>
        <v>622488.91298913746</v>
      </c>
      <c r="CS284" s="186">
        <f>SUM(BO284:CH284)</f>
        <v>622488.91298913711</v>
      </c>
      <c r="CT284" s="186">
        <f>SUM(CJ284:CN284)</f>
        <v>622488.91298913723</v>
      </c>
      <c r="CU284" s="186">
        <f t="shared" ref="CU284:CV295" si="1351">CR284-CS284</f>
        <v>0</v>
      </c>
      <c r="CV284" s="186">
        <f t="shared" si="1351"/>
        <v>0</v>
      </c>
      <c r="CW284" s="119"/>
      <c r="CX284" s="210"/>
      <c r="CY284" s="210"/>
      <c r="CZ284" s="210"/>
      <c r="DA284" s="210"/>
      <c r="DB284" s="212"/>
      <c r="DC284" s="210"/>
      <c r="DD284" s="210"/>
      <c r="DE284" s="210"/>
      <c r="DF284" s="210"/>
      <c r="DG284" s="212"/>
      <c r="DH284" s="212"/>
      <c r="DI284" s="212"/>
      <c r="DJ284" s="212"/>
    </row>
    <row r="285" spans="1:114" s="7" customFormat="1" ht="12" customHeight="1" x14ac:dyDescent="0.2">
      <c r="A285" s="543" t="str">
        <f t="shared" si="1348"/>
        <v>Promotions</v>
      </c>
      <c r="B285" s="191" t="s">
        <v>54</v>
      </c>
      <c r="C285" s="191"/>
      <c r="D285" s="191"/>
      <c r="E285" s="191"/>
      <c r="F285" s="642">
        <f t="shared" ref="F285:AK285" si="1352">+F223</f>
        <v>0</v>
      </c>
      <c r="G285" s="642">
        <f t="shared" si="1352"/>
        <v>0</v>
      </c>
      <c r="H285" s="642">
        <f t="shared" si="1352"/>
        <v>0</v>
      </c>
      <c r="I285" s="642">
        <f t="shared" si="1352"/>
        <v>0</v>
      </c>
      <c r="J285" s="642">
        <f t="shared" si="1352"/>
        <v>0</v>
      </c>
      <c r="K285" s="642">
        <f t="shared" si="1352"/>
        <v>5000</v>
      </c>
      <c r="L285" s="642">
        <f t="shared" si="1352"/>
        <v>5083.333333333333</v>
      </c>
      <c r="M285" s="642">
        <f t="shared" si="1352"/>
        <v>5168.0555555555547</v>
      </c>
      <c r="N285" s="642">
        <f t="shared" si="1352"/>
        <v>5254.1898148148139</v>
      </c>
      <c r="O285" s="642">
        <f t="shared" si="1352"/>
        <v>5341.7596450617275</v>
      </c>
      <c r="P285" s="642">
        <f t="shared" si="1352"/>
        <v>5430.7889724794222</v>
      </c>
      <c r="Q285" s="642">
        <f t="shared" si="1352"/>
        <v>5521.3021220207456</v>
      </c>
      <c r="R285" s="642">
        <f t="shared" si="1352"/>
        <v>5613.3238240544242</v>
      </c>
      <c r="S285" s="642">
        <f t="shared" si="1352"/>
        <v>5706.8792211219979</v>
      </c>
      <c r="T285" s="642">
        <f t="shared" si="1352"/>
        <v>5801.9938748073646</v>
      </c>
      <c r="U285" s="642">
        <f t="shared" si="1352"/>
        <v>5898.6937727208206</v>
      </c>
      <c r="V285" s="642">
        <f t="shared" si="1352"/>
        <v>5997.0053355995005</v>
      </c>
      <c r="W285" s="642">
        <f t="shared" si="1352"/>
        <v>6096.9554245261588</v>
      </c>
      <c r="X285" s="642">
        <f t="shared" si="1352"/>
        <v>6198.5713482682613</v>
      </c>
      <c r="Y285" s="642">
        <f t="shared" si="1352"/>
        <v>6301.8808707393982</v>
      </c>
      <c r="Z285" s="642">
        <f t="shared" si="1352"/>
        <v>6406.9122185850547</v>
      </c>
      <c r="AA285" s="642">
        <f t="shared" si="1352"/>
        <v>6513.6940888948056</v>
      </c>
      <c r="AB285" s="642">
        <f t="shared" si="1352"/>
        <v>6622.2556570430525</v>
      </c>
      <c r="AC285" s="642">
        <f t="shared" si="1352"/>
        <v>6732.6265846604365</v>
      </c>
      <c r="AD285" s="642">
        <f t="shared" si="1352"/>
        <v>6844.83702773811</v>
      </c>
      <c r="AE285" s="642">
        <f t="shared" si="1352"/>
        <v>6958.9176448670778</v>
      </c>
      <c r="AF285" s="642">
        <f t="shared" si="1352"/>
        <v>7074.8996056148617</v>
      </c>
      <c r="AG285" s="642">
        <f t="shared" si="1352"/>
        <v>7192.8145990417752</v>
      </c>
      <c r="AH285" s="642">
        <f t="shared" si="1352"/>
        <v>7312.6948423591375</v>
      </c>
      <c r="AI285" s="642">
        <f t="shared" si="1352"/>
        <v>7434.573089731789</v>
      </c>
      <c r="AJ285" s="642">
        <f t="shared" si="1352"/>
        <v>7558.4826412273187</v>
      </c>
      <c r="AK285" s="642">
        <f t="shared" si="1352"/>
        <v>7684.4573519144406</v>
      </c>
      <c r="AL285" s="642">
        <f t="shared" ref="AL285:BM285" si="1353">+AL223</f>
        <v>7812.5316411130143</v>
      </c>
      <c r="AM285" s="642">
        <f t="shared" si="1353"/>
        <v>7942.740501798231</v>
      </c>
      <c r="AN285" s="642">
        <f t="shared" si="1353"/>
        <v>8075.119510161534</v>
      </c>
      <c r="AO285" s="642">
        <f t="shared" si="1353"/>
        <v>8209.7048353308928</v>
      </c>
      <c r="AP285" s="642">
        <f t="shared" si="1353"/>
        <v>8346.5332492530742</v>
      </c>
      <c r="AQ285" s="642">
        <f t="shared" si="1353"/>
        <v>8485.6421367406256</v>
      </c>
      <c r="AR285" s="642">
        <f t="shared" si="1353"/>
        <v>8627.0695056863024</v>
      </c>
      <c r="AS285" s="642">
        <f t="shared" si="1353"/>
        <v>8770.8539974477408</v>
      </c>
      <c r="AT285" s="642">
        <f t="shared" si="1353"/>
        <v>8917.0348974052031</v>
      </c>
      <c r="AU285" s="642">
        <f t="shared" si="1353"/>
        <v>9065.6521456952887</v>
      </c>
      <c r="AV285" s="642">
        <f t="shared" si="1353"/>
        <v>9216.7463481235427</v>
      </c>
      <c r="AW285" s="642">
        <f t="shared" si="1353"/>
        <v>9370.3587872589342</v>
      </c>
      <c r="AX285" s="642">
        <f t="shared" si="1353"/>
        <v>9526.5314337132495</v>
      </c>
      <c r="AY285" s="642">
        <f t="shared" si="1353"/>
        <v>9685.306957608469</v>
      </c>
      <c r="AZ285" s="642">
        <f t="shared" si="1353"/>
        <v>9846.7287402352758</v>
      </c>
      <c r="BA285" s="642">
        <f t="shared" si="1353"/>
        <v>10010.840885905864</v>
      </c>
      <c r="BB285" s="642">
        <f t="shared" si="1353"/>
        <v>10177.688234004294</v>
      </c>
      <c r="BC285" s="642">
        <f t="shared" si="1353"/>
        <v>10347.316371237699</v>
      </c>
      <c r="BD285" s="642">
        <f t="shared" si="1353"/>
        <v>10519.771644091659</v>
      </c>
      <c r="BE285" s="642">
        <f t="shared" si="1353"/>
        <v>10695.101171493186</v>
      </c>
      <c r="BF285" s="642">
        <f t="shared" si="1353"/>
        <v>10873.352857684738</v>
      </c>
      <c r="BG285" s="642">
        <f t="shared" si="1353"/>
        <v>11054.575405312817</v>
      </c>
      <c r="BH285" s="642">
        <f t="shared" si="1353"/>
        <v>11238.818328734696</v>
      </c>
      <c r="BI285" s="642">
        <f t="shared" si="1353"/>
        <v>11426.13196754694</v>
      </c>
      <c r="BJ285" s="642">
        <f t="shared" si="1353"/>
        <v>11616.567500339388</v>
      </c>
      <c r="BK285" s="642">
        <f t="shared" si="1353"/>
        <v>11810.176958678378</v>
      </c>
      <c r="BL285" s="642">
        <f t="shared" si="1353"/>
        <v>12007.013241323017</v>
      </c>
      <c r="BM285" s="642">
        <f t="shared" si="1353"/>
        <v>12207.1301286784</v>
      </c>
      <c r="BN285" s="185"/>
      <c r="BO285" s="564">
        <f t="shared" si="1272"/>
        <v>0</v>
      </c>
      <c r="BP285" s="564">
        <f t="shared" si="1273"/>
        <v>5000</v>
      </c>
      <c r="BQ285" s="564">
        <f t="shared" si="1274"/>
        <v>15505.578703703701</v>
      </c>
      <c r="BR285" s="564">
        <f t="shared" si="1275"/>
        <v>16293.850739561894</v>
      </c>
      <c r="BS285" s="564">
        <f t="shared" si="1276"/>
        <v>17122.196919983788</v>
      </c>
      <c r="BT285" s="564">
        <f t="shared" si="1277"/>
        <v>17992.654532846478</v>
      </c>
      <c r="BU285" s="564">
        <f t="shared" si="1278"/>
        <v>18907.364437592714</v>
      </c>
      <c r="BV285" s="564">
        <f t="shared" si="1279"/>
        <v>19868.576330598295</v>
      </c>
      <c r="BW285" s="564">
        <f t="shared" si="1280"/>
        <v>20878.654278220049</v>
      </c>
      <c r="BX285" s="564">
        <f t="shared" si="1281"/>
        <v>21940.082531132703</v>
      </c>
      <c r="BY285" s="564">
        <f t="shared" si="1282"/>
        <v>23055.471634254773</v>
      </c>
      <c r="BZ285" s="564">
        <f t="shared" si="1283"/>
        <v>24227.564847290658</v>
      </c>
      <c r="CA285" s="564">
        <f t="shared" si="1284"/>
        <v>25459.244891680006</v>
      </c>
      <c r="CB285" s="564">
        <f t="shared" si="1285"/>
        <v>26753.541040548233</v>
      </c>
      <c r="CC285" s="564">
        <f t="shared" si="1286"/>
        <v>28113.636569095725</v>
      </c>
      <c r="CD285" s="564">
        <f t="shared" si="1287"/>
        <v>29542.87658374961</v>
      </c>
      <c r="CE285" s="564">
        <f t="shared" si="1288"/>
        <v>31044.776249333652</v>
      </c>
      <c r="CF285" s="564">
        <f t="shared" si="1289"/>
        <v>32623.029434490745</v>
      </c>
      <c r="CG285" s="564">
        <f t="shared" si="1290"/>
        <v>34281.517796621025</v>
      </c>
      <c r="CH285" s="564">
        <f t="shared" si="1291"/>
        <v>36024.320328679794</v>
      </c>
      <c r="CI285" s="185"/>
      <c r="CJ285" s="124">
        <f t="shared" si="1292"/>
        <v>36799.429443265595</v>
      </c>
      <c r="CK285" s="124">
        <f t="shared" si="1293"/>
        <v>73890.792221021271</v>
      </c>
      <c r="CL285" s="124">
        <f t="shared" si="1294"/>
        <v>90101.773290898185</v>
      </c>
      <c r="CM285" s="124">
        <f t="shared" si="1295"/>
        <v>109869.29908507358</v>
      </c>
      <c r="CN285" s="124">
        <f t="shared" si="1296"/>
        <v>133973.64380912523</v>
      </c>
      <c r="CO285" s="177"/>
      <c r="CP285" s="124"/>
      <c r="CQ285" s="119"/>
      <c r="CR285" s="186">
        <f>SUM(F285:BM285)</f>
        <v>444634.93784938374</v>
      </c>
      <c r="CS285" s="186">
        <f>SUM(BO285:CH285)</f>
        <v>444634.9378493838</v>
      </c>
      <c r="CT285" s="186">
        <f>SUM(CJ285:CN285)</f>
        <v>444634.93784938386</v>
      </c>
      <c r="CU285" s="186">
        <f t="shared" si="1351"/>
        <v>0</v>
      </c>
      <c r="CV285" s="186">
        <f t="shared" si="1351"/>
        <v>0</v>
      </c>
      <c r="CW285" s="119"/>
      <c r="CX285" s="210"/>
      <c r="CY285" s="210"/>
      <c r="CZ285" s="210"/>
      <c r="DA285" s="210"/>
      <c r="DB285" s="212"/>
      <c r="DC285" s="210"/>
      <c r="DD285" s="210"/>
      <c r="DE285" s="210"/>
      <c r="DF285" s="210"/>
      <c r="DG285" s="212"/>
      <c r="DH285" s="212"/>
      <c r="DI285" s="212"/>
      <c r="DJ285" s="212"/>
    </row>
    <row r="286" spans="1:114" s="7" customFormat="1" ht="12" customHeight="1" x14ac:dyDescent="0.2">
      <c r="A286" s="543" t="str">
        <f t="shared" si="1348"/>
        <v>Public Relations</v>
      </c>
      <c r="B286" s="191" t="s">
        <v>54</v>
      </c>
      <c r="C286" s="191"/>
      <c r="D286" s="191"/>
      <c r="E286" s="191"/>
      <c r="F286" s="642">
        <f t="shared" ref="F286:AK286" si="1354">+F224</f>
        <v>0</v>
      </c>
      <c r="G286" s="642">
        <f t="shared" si="1354"/>
        <v>0</v>
      </c>
      <c r="H286" s="642">
        <f t="shared" si="1354"/>
        <v>0</v>
      </c>
      <c r="I286" s="642">
        <f t="shared" si="1354"/>
        <v>0</v>
      </c>
      <c r="J286" s="642">
        <f t="shared" si="1354"/>
        <v>0</v>
      </c>
      <c r="K286" s="642">
        <f t="shared" si="1354"/>
        <v>6000</v>
      </c>
      <c r="L286" s="642">
        <f t="shared" si="1354"/>
        <v>6075</v>
      </c>
      <c r="M286" s="642">
        <f t="shared" si="1354"/>
        <v>6150.9375</v>
      </c>
      <c r="N286" s="642">
        <f t="shared" si="1354"/>
        <v>6227.82421875</v>
      </c>
      <c r="O286" s="642">
        <f t="shared" si="1354"/>
        <v>6305.6720214843745</v>
      </c>
      <c r="P286" s="642">
        <f t="shared" si="1354"/>
        <v>6384.4929217529289</v>
      </c>
      <c r="Q286" s="642">
        <f t="shared" si="1354"/>
        <v>6464.2990832748401</v>
      </c>
      <c r="R286" s="642">
        <f t="shared" si="1354"/>
        <v>6545.1028218157753</v>
      </c>
      <c r="S286" s="642">
        <f t="shared" si="1354"/>
        <v>6626.9166070884721</v>
      </c>
      <c r="T286" s="642">
        <f t="shared" si="1354"/>
        <v>6709.7530646770774</v>
      </c>
      <c r="U286" s="642">
        <f t="shared" si="1354"/>
        <v>6793.6249779855407</v>
      </c>
      <c r="V286" s="642">
        <f t="shared" si="1354"/>
        <v>6878.5452902103598</v>
      </c>
      <c r="W286" s="642">
        <f t="shared" si="1354"/>
        <v>6964.5271063379887</v>
      </c>
      <c r="X286" s="642">
        <f t="shared" si="1354"/>
        <v>7051.5836951672136</v>
      </c>
      <c r="Y286" s="642">
        <f t="shared" si="1354"/>
        <v>7139.7284913568037</v>
      </c>
      <c r="Z286" s="642">
        <f t="shared" si="1354"/>
        <v>7228.9750974987637</v>
      </c>
      <c r="AA286" s="642">
        <f t="shared" si="1354"/>
        <v>7319.3372862174983</v>
      </c>
      <c r="AB286" s="642">
        <f t="shared" si="1354"/>
        <v>7410.8290022952169</v>
      </c>
      <c r="AC286" s="642">
        <f t="shared" si="1354"/>
        <v>7503.4643648239071</v>
      </c>
      <c r="AD286" s="642">
        <f t="shared" si="1354"/>
        <v>7597.2576693842057</v>
      </c>
      <c r="AE286" s="642">
        <f t="shared" si="1354"/>
        <v>7692.2233902515081</v>
      </c>
      <c r="AF286" s="642">
        <f t="shared" si="1354"/>
        <v>7788.3761826296513</v>
      </c>
      <c r="AG286" s="642">
        <f t="shared" si="1354"/>
        <v>7885.730884912522</v>
      </c>
      <c r="AH286" s="642">
        <f t="shared" si="1354"/>
        <v>7984.302520973928</v>
      </c>
      <c r="AI286" s="642">
        <f t="shared" si="1354"/>
        <v>8084.1063024861014</v>
      </c>
      <c r="AJ286" s="642">
        <f t="shared" si="1354"/>
        <v>8185.1576312671777</v>
      </c>
      <c r="AK286" s="642">
        <f t="shared" si="1354"/>
        <v>8287.472101658017</v>
      </c>
      <c r="AL286" s="642">
        <f t="shared" ref="AL286:BM286" si="1355">+AL224</f>
        <v>8391.0655029287427</v>
      </c>
      <c r="AM286" s="642">
        <f t="shared" si="1355"/>
        <v>8495.9538217153513</v>
      </c>
      <c r="AN286" s="642">
        <f t="shared" si="1355"/>
        <v>8602.1532444867935</v>
      </c>
      <c r="AO286" s="642">
        <f t="shared" si="1355"/>
        <v>8709.6801600428789</v>
      </c>
      <c r="AP286" s="642">
        <f t="shared" si="1355"/>
        <v>8818.5511620434154</v>
      </c>
      <c r="AQ286" s="642">
        <f t="shared" si="1355"/>
        <v>8928.7830515689584</v>
      </c>
      <c r="AR286" s="642">
        <f t="shared" si="1355"/>
        <v>9040.3928397135696</v>
      </c>
      <c r="AS286" s="642">
        <f t="shared" si="1355"/>
        <v>9153.3977502099897</v>
      </c>
      <c r="AT286" s="642">
        <f t="shared" si="1355"/>
        <v>9267.8152220876145</v>
      </c>
      <c r="AU286" s="642">
        <f t="shared" si="1355"/>
        <v>9383.6629123637085</v>
      </c>
      <c r="AV286" s="642">
        <f t="shared" si="1355"/>
        <v>9500.9586987682542</v>
      </c>
      <c r="AW286" s="642">
        <f t="shared" si="1355"/>
        <v>9619.720682502857</v>
      </c>
      <c r="AX286" s="642">
        <f t="shared" si="1355"/>
        <v>9739.9671910341422</v>
      </c>
      <c r="AY286" s="642">
        <f t="shared" si="1355"/>
        <v>9861.7167809220682</v>
      </c>
      <c r="AZ286" s="642">
        <f t="shared" si="1355"/>
        <v>9984.9882406835932</v>
      </c>
      <c r="BA286" s="642">
        <f t="shared" si="1355"/>
        <v>10109.800593692138</v>
      </c>
      <c r="BB286" s="642">
        <f t="shared" si="1355"/>
        <v>10236.173101113289</v>
      </c>
      <c r="BC286" s="642">
        <f t="shared" si="1355"/>
        <v>10364.125264877204</v>
      </c>
      <c r="BD286" s="642">
        <f t="shared" si="1355"/>
        <v>10493.67683068817</v>
      </c>
      <c r="BE286" s="642">
        <f t="shared" si="1355"/>
        <v>10624.847791071772</v>
      </c>
      <c r="BF286" s="642">
        <f t="shared" si="1355"/>
        <v>10757.65838846017</v>
      </c>
      <c r="BG286" s="642">
        <f t="shared" si="1355"/>
        <v>10892.129118315921</v>
      </c>
      <c r="BH286" s="642">
        <f t="shared" si="1355"/>
        <v>11028.28073229487</v>
      </c>
      <c r="BI286" s="642">
        <f t="shared" si="1355"/>
        <v>11166.134241448555</v>
      </c>
      <c r="BJ286" s="642">
        <f t="shared" si="1355"/>
        <v>11305.710919466661</v>
      </c>
      <c r="BK286" s="642">
        <f t="shared" si="1355"/>
        <v>11447.032305959994</v>
      </c>
      <c r="BL286" s="642">
        <f t="shared" si="1355"/>
        <v>11590.120209784494</v>
      </c>
      <c r="BM286" s="642">
        <f t="shared" si="1355"/>
        <v>11734.996712406801</v>
      </c>
      <c r="BN286" s="185"/>
      <c r="BO286" s="564">
        <f t="shared" si="1272"/>
        <v>0</v>
      </c>
      <c r="BP286" s="564">
        <f t="shared" si="1273"/>
        <v>6000</v>
      </c>
      <c r="BQ286" s="564">
        <f t="shared" si="1274"/>
        <v>18453.76171875</v>
      </c>
      <c r="BR286" s="564">
        <f t="shared" si="1275"/>
        <v>19154.464026512142</v>
      </c>
      <c r="BS286" s="564">
        <f t="shared" si="1276"/>
        <v>19881.772493581324</v>
      </c>
      <c r="BT286" s="564">
        <f t="shared" si="1277"/>
        <v>20636.697374533887</v>
      </c>
      <c r="BU286" s="564">
        <f t="shared" si="1278"/>
        <v>21420.287284022779</v>
      </c>
      <c r="BV286" s="564">
        <f t="shared" si="1279"/>
        <v>22233.630653336622</v>
      </c>
      <c r="BW286" s="564">
        <f t="shared" si="1280"/>
        <v>23077.857242265363</v>
      </c>
      <c r="BX286" s="564">
        <f t="shared" si="1281"/>
        <v>23954.139708372553</v>
      </c>
      <c r="BY286" s="564">
        <f t="shared" si="1282"/>
        <v>24863.695235853935</v>
      </c>
      <c r="BZ286" s="564">
        <f t="shared" si="1283"/>
        <v>25807.787226245026</v>
      </c>
      <c r="CA286" s="564">
        <f t="shared" si="1284"/>
        <v>26787.727053325943</v>
      </c>
      <c r="CB286" s="564">
        <f t="shared" si="1285"/>
        <v>27804.875884661313</v>
      </c>
      <c r="CC286" s="564">
        <f t="shared" si="1286"/>
        <v>28860.646572305253</v>
      </c>
      <c r="CD286" s="564">
        <f t="shared" si="1287"/>
        <v>29956.5056152978</v>
      </c>
      <c r="CE286" s="564">
        <f t="shared" si="1288"/>
        <v>31093.975196678664</v>
      </c>
      <c r="CF286" s="564">
        <f t="shared" si="1289"/>
        <v>32274.635297847861</v>
      </c>
      <c r="CG286" s="564">
        <f t="shared" si="1290"/>
        <v>33500.12589321009</v>
      </c>
      <c r="CH286" s="564">
        <f t="shared" si="1291"/>
        <v>34772.149228151291</v>
      </c>
      <c r="CI286" s="185"/>
      <c r="CJ286" s="124">
        <f t="shared" si="1292"/>
        <v>43608.225745262142</v>
      </c>
      <c r="CK286" s="124">
        <f t="shared" si="1293"/>
        <v>84172.387805474602</v>
      </c>
      <c r="CL286" s="124">
        <f t="shared" si="1294"/>
        <v>97703.47941273688</v>
      </c>
      <c r="CM286" s="124">
        <f t="shared" si="1295"/>
        <v>113409.75512559031</v>
      </c>
      <c r="CN286" s="124">
        <f t="shared" si="1296"/>
        <v>131640.88561588791</v>
      </c>
      <c r="CO286" s="177"/>
      <c r="CP286" s="124"/>
      <c r="CQ286" s="119"/>
      <c r="CR286" s="186">
        <f>SUM(F286:BM286)</f>
        <v>470534.73370495177</v>
      </c>
      <c r="CS286" s="186">
        <f>SUM(BO286:CH286)</f>
        <v>470534.73370495182</v>
      </c>
      <c r="CT286" s="186">
        <f>SUM(CJ286:CN286)</f>
        <v>470534.73370495182</v>
      </c>
      <c r="CU286" s="186">
        <f t="shared" si="1351"/>
        <v>0</v>
      </c>
      <c r="CV286" s="186">
        <f t="shared" si="1351"/>
        <v>0</v>
      </c>
      <c r="CW286" s="119"/>
      <c r="CX286" s="210"/>
      <c r="CY286" s="210"/>
      <c r="CZ286" s="210"/>
      <c r="DA286" s="210"/>
      <c r="DB286" s="212"/>
      <c r="DC286" s="210"/>
      <c r="DD286" s="210"/>
      <c r="DE286" s="210"/>
      <c r="DF286" s="210"/>
      <c r="DG286" s="212"/>
      <c r="DH286" s="212"/>
      <c r="DI286" s="212"/>
      <c r="DJ286" s="212"/>
    </row>
    <row r="287" spans="1:114" s="7" customFormat="1" ht="12" customHeight="1" x14ac:dyDescent="0.2">
      <c r="A287" s="543" t="str">
        <f t="shared" si="1348"/>
        <v>Collateral</v>
      </c>
      <c r="B287" s="191"/>
      <c r="C287" s="191"/>
      <c r="D287" s="191"/>
      <c r="E287" s="191"/>
      <c r="F287" s="642">
        <f t="shared" ref="F287:AK287" si="1356">+F225</f>
        <v>0</v>
      </c>
      <c r="G287" s="642">
        <f t="shared" si="1356"/>
        <v>0</v>
      </c>
      <c r="H287" s="642">
        <f t="shared" si="1356"/>
        <v>0</v>
      </c>
      <c r="I287" s="642">
        <f t="shared" si="1356"/>
        <v>0</v>
      </c>
      <c r="J287" s="642">
        <f t="shared" si="1356"/>
        <v>0</v>
      </c>
      <c r="K287" s="642">
        <f t="shared" si="1356"/>
        <v>3000</v>
      </c>
      <c r="L287" s="642">
        <f t="shared" si="1356"/>
        <v>3050</v>
      </c>
      <c r="M287" s="642">
        <f t="shared" si="1356"/>
        <v>3100.833333333333</v>
      </c>
      <c r="N287" s="642">
        <f t="shared" si="1356"/>
        <v>3152.5138888888882</v>
      </c>
      <c r="O287" s="642">
        <f t="shared" si="1356"/>
        <v>3205.0557870370362</v>
      </c>
      <c r="P287" s="642">
        <f t="shared" si="1356"/>
        <v>3258.4733834876533</v>
      </c>
      <c r="Q287" s="642">
        <f t="shared" si="1356"/>
        <v>3312.7812732124476</v>
      </c>
      <c r="R287" s="642">
        <f t="shared" si="1356"/>
        <v>3367.9942944326549</v>
      </c>
      <c r="S287" s="642">
        <f t="shared" si="1356"/>
        <v>3424.1275326731989</v>
      </c>
      <c r="T287" s="642">
        <f t="shared" si="1356"/>
        <v>3481.1963248844186</v>
      </c>
      <c r="U287" s="642">
        <f t="shared" si="1356"/>
        <v>3539.216263632492</v>
      </c>
      <c r="V287" s="642">
        <f t="shared" si="1356"/>
        <v>3598.2032013597</v>
      </c>
      <c r="W287" s="642">
        <f t="shared" si="1356"/>
        <v>3658.1732547156948</v>
      </c>
      <c r="X287" s="642">
        <f t="shared" si="1356"/>
        <v>3719.1428089609562</v>
      </c>
      <c r="Y287" s="642">
        <f t="shared" si="1356"/>
        <v>3781.1285224436388</v>
      </c>
      <c r="Z287" s="642">
        <f t="shared" si="1356"/>
        <v>3844.1473311510326</v>
      </c>
      <c r="AA287" s="642">
        <f t="shared" si="1356"/>
        <v>3908.2164533368828</v>
      </c>
      <c r="AB287" s="642">
        <f t="shared" si="1356"/>
        <v>3973.3533942258305</v>
      </c>
      <c r="AC287" s="642">
        <f t="shared" si="1356"/>
        <v>4039.5759507962607</v>
      </c>
      <c r="AD287" s="642">
        <f t="shared" si="1356"/>
        <v>4106.9022166428649</v>
      </c>
      <c r="AE287" s="642">
        <f t="shared" si="1356"/>
        <v>4175.3505869202454</v>
      </c>
      <c r="AF287" s="642">
        <f t="shared" si="1356"/>
        <v>4244.9397633689159</v>
      </c>
      <c r="AG287" s="642">
        <f t="shared" si="1356"/>
        <v>4315.6887594250638</v>
      </c>
      <c r="AH287" s="642">
        <f t="shared" si="1356"/>
        <v>4387.6169054154816</v>
      </c>
      <c r="AI287" s="642">
        <f t="shared" si="1356"/>
        <v>4460.7438538390725</v>
      </c>
      <c r="AJ287" s="642">
        <f t="shared" si="1356"/>
        <v>4535.08958473639</v>
      </c>
      <c r="AK287" s="642">
        <f t="shared" si="1356"/>
        <v>4610.6744111486632</v>
      </c>
      <c r="AL287" s="642">
        <f t="shared" ref="AL287:BM287" si="1357">+AL225</f>
        <v>4687.5189846678077</v>
      </c>
      <c r="AM287" s="642">
        <f t="shared" si="1357"/>
        <v>4765.6443010789371</v>
      </c>
      <c r="AN287" s="642">
        <f t="shared" si="1357"/>
        <v>4845.0717060969191</v>
      </c>
      <c r="AO287" s="642">
        <f t="shared" si="1357"/>
        <v>4925.8229011985341</v>
      </c>
      <c r="AP287" s="642">
        <f t="shared" si="1357"/>
        <v>5007.9199495518424</v>
      </c>
      <c r="AQ287" s="642">
        <f t="shared" si="1357"/>
        <v>5091.3852820443726</v>
      </c>
      <c r="AR287" s="642">
        <f t="shared" si="1357"/>
        <v>5176.2417034117789</v>
      </c>
      <c r="AS287" s="642">
        <f t="shared" si="1357"/>
        <v>5262.5123984686415</v>
      </c>
      <c r="AT287" s="642">
        <f t="shared" si="1357"/>
        <v>5350.2209384431189</v>
      </c>
      <c r="AU287" s="642">
        <f t="shared" si="1357"/>
        <v>5439.391287417171</v>
      </c>
      <c r="AV287" s="642">
        <f t="shared" si="1357"/>
        <v>5530.0478088741238</v>
      </c>
      <c r="AW287" s="642">
        <f t="shared" si="1357"/>
        <v>5622.215272355359</v>
      </c>
      <c r="AX287" s="642">
        <f t="shared" si="1357"/>
        <v>5715.9188602279482</v>
      </c>
      <c r="AY287" s="642">
        <f t="shared" si="1357"/>
        <v>5811.18417456508</v>
      </c>
      <c r="AZ287" s="642">
        <f t="shared" si="1357"/>
        <v>5908.0372441411646</v>
      </c>
      <c r="BA287" s="642">
        <f t="shared" si="1357"/>
        <v>6006.5045315435173</v>
      </c>
      <c r="BB287" s="642">
        <f t="shared" si="1357"/>
        <v>6106.6129404025751</v>
      </c>
      <c r="BC287" s="642">
        <f t="shared" si="1357"/>
        <v>6208.389822742618</v>
      </c>
      <c r="BD287" s="642">
        <f t="shared" si="1357"/>
        <v>6311.8629864549948</v>
      </c>
      <c r="BE287" s="642">
        <f t="shared" si="1357"/>
        <v>6417.0607028959112</v>
      </c>
      <c r="BF287" s="642">
        <f t="shared" si="1357"/>
        <v>6524.0117146108423</v>
      </c>
      <c r="BG287" s="642">
        <f t="shared" si="1357"/>
        <v>6632.7452431876891</v>
      </c>
      <c r="BH287" s="642">
        <f t="shared" si="1357"/>
        <v>6743.290997240817</v>
      </c>
      <c r="BI287" s="642">
        <f t="shared" si="1357"/>
        <v>6855.6791805281637</v>
      </c>
      <c r="BJ287" s="642">
        <f t="shared" si="1357"/>
        <v>6969.9405002036328</v>
      </c>
      <c r="BK287" s="642">
        <f t="shared" si="1357"/>
        <v>7086.1061752070264</v>
      </c>
      <c r="BL287" s="642">
        <f t="shared" si="1357"/>
        <v>7204.2079447938095</v>
      </c>
      <c r="BM287" s="642">
        <f t="shared" si="1357"/>
        <v>7324.2780772070391</v>
      </c>
      <c r="BN287" s="185"/>
      <c r="BO287" s="564">
        <f t="shared" ref="BO287:BO295" si="1358">SUM(F287:H287)</f>
        <v>0</v>
      </c>
      <c r="BP287" s="564">
        <f t="shared" ref="BP287:BP295" si="1359">SUM(I287:K287)</f>
        <v>3000</v>
      </c>
      <c r="BQ287" s="564">
        <f t="shared" ref="BQ287:BQ295" si="1360">SUM(L287:N287)</f>
        <v>9303.3472222222208</v>
      </c>
      <c r="BR287" s="564">
        <f t="shared" ref="BR287:BR295" si="1361">SUM(O287:Q287)</f>
        <v>9776.3104437371367</v>
      </c>
      <c r="BS287" s="564">
        <f t="shared" ref="BS287:BS295" si="1362">SUM(R287:T287)</f>
        <v>10273.318151990272</v>
      </c>
      <c r="BT287" s="564">
        <f t="shared" ref="BT287:BT295" si="1363">SUM(U287:W287)</f>
        <v>10795.592719707887</v>
      </c>
      <c r="BU287" s="564">
        <f t="shared" ref="BU287:BU295" si="1364">SUM(X287:Z287)</f>
        <v>11344.418662555629</v>
      </c>
      <c r="BV287" s="564">
        <f t="shared" ref="BV287:BV295" si="1365">SUM(AA287:AC287)</f>
        <v>11921.145798358973</v>
      </c>
      <c r="BW287" s="564">
        <f t="shared" ref="BW287:BW295" si="1366">SUM(AD287:AF287)</f>
        <v>12527.192566932026</v>
      </c>
      <c r="BX287" s="564">
        <f t="shared" ref="BX287:BX295" si="1367">SUM(AG287:AI287)</f>
        <v>13164.049518679618</v>
      </c>
      <c r="BY287" s="564">
        <f t="shared" ref="BY287:BY295" si="1368">SUM(AJ287:AL287)</f>
        <v>13833.28298055286</v>
      </c>
      <c r="BZ287" s="564">
        <f t="shared" ref="BZ287:BZ295" si="1369">SUM(AM287:AO287)</f>
        <v>14536.53890837439</v>
      </c>
      <c r="CA287" s="564">
        <f t="shared" ref="CA287:CA295" si="1370">SUM(AP287:AR287)</f>
        <v>15275.546935007995</v>
      </c>
      <c r="CB287" s="564">
        <f t="shared" ref="CB287:CB295" si="1371">SUM(AS287:AU287)</f>
        <v>16052.124624328932</v>
      </c>
      <c r="CC287" s="564">
        <f t="shared" ref="CC287:CC295" si="1372">SUM(AV287:AX287)</f>
        <v>16868.181941457431</v>
      </c>
      <c r="CD287" s="564">
        <f t="shared" ref="CD287:CD295" si="1373">SUM(AY287:BA287)</f>
        <v>17725.725950249762</v>
      </c>
      <c r="CE287" s="564">
        <f t="shared" ref="CE287:CE295" si="1374">SUM(BB287:BD287)</f>
        <v>18626.865749600187</v>
      </c>
      <c r="CF287" s="564">
        <f t="shared" ref="CF287:CF295" si="1375">SUM(BE287:BG287)</f>
        <v>19573.817660694443</v>
      </c>
      <c r="CG287" s="564">
        <f t="shared" ref="CG287:CG295" si="1376">SUM(BH287:BJ287)</f>
        <v>20568.910677972613</v>
      </c>
      <c r="CH287" s="564">
        <f t="shared" ref="CH287:CH295" si="1377">SUM(BK287:BM287)</f>
        <v>21614.592197207876</v>
      </c>
      <c r="CI287" s="185"/>
      <c r="CJ287" s="124">
        <f t="shared" ref="CJ287:CJ295" si="1378">SUM(BO287:BR287)</f>
        <v>22079.657665959356</v>
      </c>
      <c r="CK287" s="124">
        <f t="shared" ref="CK287:CK295" si="1379">SUM(BS287:BV287)</f>
        <v>44334.475332612761</v>
      </c>
      <c r="CL287" s="124">
        <f t="shared" ref="CL287:CL295" si="1380">SUM(BW287:BZ287)</f>
        <v>54061.063974538891</v>
      </c>
      <c r="CM287" s="124">
        <f t="shared" ref="CM287:CM295" si="1381">SUM(CA287:CD287)</f>
        <v>65921.579451044119</v>
      </c>
      <c r="CN287" s="124">
        <f t="shared" ref="CN287:CN295" si="1382">SUM(CE287:CH287)</f>
        <v>80384.186285475123</v>
      </c>
      <c r="CO287" s="177"/>
      <c r="CP287" s="124"/>
      <c r="CQ287" s="119"/>
      <c r="CR287" s="186"/>
      <c r="CS287" s="186"/>
      <c r="CT287" s="186"/>
      <c r="CU287" s="186"/>
      <c r="CV287" s="186"/>
      <c r="CW287" s="119"/>
      <c r="CX287" s="210"/>
      <c r="CY287" s="210"/>
      <c r="CZ287" s="210"/>
      <c r="DA287" s="210"/>
      <c r="DB287" s="212"/>
      <c r="DC287" s="210"/>
      <c r="DD287" s="210"/>
      <c r="DE287" s="210"/>
      <c r="DF287" s="210"/>
      <c r="DG287" s="212"/>
      <c r="DH287" s="212"/>
      <c r="DI287" s="212"/>
      <c r="DJ287" s="212"/>
    </row>
    <row r="288" spans="1:114" s="7" customFormat="1" ht="12" customHeight="1" x14ac:dyDescent="0.2">
      <c r="A288" s="543" t="str">
        <f t="shared" si="1348"/>
        <v>Viral Marketing Campaign</v>
      </c>
      <c r="B288" s="191"/>
      <c r="C288" s="191"/>
      <c r="D288" s="191"/>
      <c r="E288" s="191"/>
      <c r="F288" s="642">
        <f t="shared" ref="F288:AK288" si="1383">+F226</f>
        <v>0</v>
      </c>
      <c r="G288" s="642">
        <f t="shared" si="1383"/>
        <v>0</v>
      </c>
      <c r="H288" s="642">
        <f t="shared" si="1383"/>
        <v>0</v>
      </c>
      <c r="I288" s="642">
        <f t="shared" si="1383"/>
        <v>0</v>
      </c>
      <c r="J288" s="642">
        <f t="shared" si="1383"/>
        <v>0</v>
      </c>
      <c r="K288" s="642">
        <f t="shared" si="1383"/>
        <v>5000</v>
      </c>
      <c r="L288" s="642">
        <f t="shared" si="1383"/>
        <v>5125</v>
      </c>
      <c r="M288" s="642">
        <f t="shared" si="1383"/>
        <v>5253.1249999999991</v>
      </c>
      <c r="N288" s="642">
        <f t="shared" si="1383"/>
        <v>5384.4531249999982</v>
      </c>
      <c r="O288" s="642">
        <f t="shared" si="1383"/>
        <v>5519.0644531249973</v>
      </c>
      <c r="P288" s="642">
        <f t="shared" si="1383"/>
        <v>5657.0410644531221</v>
      </c>
      <c r="Q288" s="642">
        <f t="shared" si="1383"/>
        <v>5798.46709106445</v>
      </c>
      <c r="R288" s="642">
        <f t="shared" si="1383"/>
        <v>5943.4287683410603</v>
      </c>
      <c r="S288" s="642">
        <f t="shared" si="1383"/>
        <v>6092.0144875495862</v>
      </c>
      <c r="T288" s="642">
        <f t="shared" si="1383"/>
        <v>6244.3148497383254</v>
      </c>
      <c r="U288" s="642">
        <f t="shared" si="1383"/>
        <v>6400.4227209817827</v>
      </c>
      <c r="V288" s="642">
        <f t="shared" si="1383"/>
        <v>6560.433289006327</v>
      </c>
      <c r="W288" s="642">
        <f t="shared" si="1383"/>
        <v>6724.4441212314841</v>
      </c>
      <c r="X288" s="642">
        <f t="shared" si="1383"/>
        <v>6892.5552242622707</v>
      </c>
      <c r="Y288" s="642">
        <f t="shared" si="1383"/>
        <v>7064.869104868827</v>
      </c>
      <c r="Z288" s="642">
        <f t="shared" si="1383"/>
        <v>7241.4908324905473</v>
      </c>
      <c r="AA288" s="642">
        <f t="shared" si="1383"/>
        <v>7422.5281033028105</v>
      </c>
      <c r="AB288" s="642">
        <f t="shared" si="1383"/>
        <v>7608.0913058853803</v>
      </c>
      <c r="AC288" s="642">
        <f t="shared" si="1383"/>
        <v>7798.2935885325141</v>
      </c>
      <c r="AD288" s="642">
        <f t="shared" si="1383"/>
        <v>7993.2509282458259</v>
      </c>
      <c r="AE288" s="642">
        <f t="shared" si="1383"/>
        <v>8193.0822014519708</v>
      </c>
      <c r="AF288" s="642">
        <f t="shared" si="1383"/>
        <v>8397.9092564882685</v>
      </c>
      <c r="AG288" s="642">
        <f t="shared" si="1383"/>
        <v>8607.8569879004754</v>
      </c>
      <c r="AH288" s="642">
        <f t="shared" si="1383"/>
        <v>8823.0534125979866</v>
      </c>
      <c r="AI288" s="642">
        <f t="shared" si="1383"/>
        <v>9043.6297479129353</v>
      </c>
      <c r="AJ288" s="642">
        <f t="shared" si="1383"/>
        <v>9269.7204916107585</v>
      </c>
      <c r="AK288" s="642">
        <f t="shared" si="1383"/>
        <v>9501.4635039010263</v>
      </c>
      <c r="AL288" s="642">
        <f t="shared" ref="AL288:BM288" si="1384">+AL226</f>
        <v>9739.0000914985503</v>
      </c>
      <c r="AM288" s="642">
        <f t="shared" si="1384"/>
        <v>9982.4750937860135</v>
      </c>
      <c r="AN288" s="642">
        <f t="shared" si="1384"/>
        <v>10232.036971130663</v>
      </c>
      <c r="AO288" s="642">
        <f t="shared" si="1384"/>
        <v>10487.837895408929</v>
      </c>
      <c r="AP288" s="642">
        <f t="shared" si="1384"/>
        <v>10750.033842794151</v>
      </c>
      <c r="AQ288" s="642">
        <f t="shared" si="1384"/>
        <v>11018.784688864005</v>
      </c>
      <c r="AR288" s="642">
        <f t="shared" si="1384"/>
        <v>11294.254306085604</v>
      </c>
      <c r="AS288" s="642">
        <f t="shared" si="1384"/>
        <v>11576.610663737743</v>
      </c>
      <c r="AT288" s="642">
        <f t="shared" si="1384"/>
        <v>11866.025930331187</v>
      </c>
      <c r="AU288" s="642">
        <f t="shared" si="1384"/>
        <v>12162.676578589466</v>
      </c>
      <c r="AV288" s="642">
        <f t="shared" si="1384"/>
        <v>12466.743493054202</v>
      </c>
      <c r="AW288" s="642">
        <f t="shared" si="1384"/>
        <v>12778.412080380556</v>
      </c>
      <c r="AX288" s="642">
        <f t="shared" si="1384"/>
        <v>13097.872382390069</v>
      </c>
      <c r="AY288" s="642">
        <f t="shared" si="1384"/>
        <v>13425.31919194982</v>
      </c>
      <c r="AZ288" s="642">
        <f t="shared" si="1384"/>
        <v>13760.952171748564</v>
      </c>
      <c r="BA288" s="642">
        <f t="shared" si="1384"/>
        <v>14104.975976042277</v>
      </c>
      <c r="BB288" s="642">
        <f t="shared" si="1384"/>
        <v>14457.600375443333</v>
      </c>
      <c r="BC288" s="642">
        <f t="shared" si="1384"/>
        <v>14819.040384829415</v>
      </c>
      <c r="BD288" s="642">
        <f t="shared" si="1384"/>
        <v>15189.516394450149</v>
      </c>
      <c r="BE288" s="642">
        <f t="shared" si="1384"/>
        <v>15569.254304311402</v>
      </c>
      <c r="BF288" s="642">
        <f t="shared" si="1384"/>
        <v>15958.485661919185</v>
      </c>
      <c r="BG288" s="642">
        <f t="shared" si="1384"/>
        <v>16357.447803467163</v>
      </c>
      <c r="BH288" s="642">
        <f t="shared" si="1384"/>
        <v>16766.38399855384</v>
      </c>
      <c r="BI288" s="642">
        <f t="shared" si="1384"/>
        <v>17185.543598517685</v>
      </c>
      <c r="BJ288" s="642">
        <f t="shared" si="1384"/>
        <v>17615.182188480627</v>
      </c>
      <c r="BK288" s="642">
        <f t="shared" si="1384"/>
        <v>18055.56174319264</v>
      </c>
      <c r="BL288" s="642">
        <f t="shared" si="1384"/>
        <v>18506.950786772453</v>
      </c>
      <c r="BM288" s="642">
        <f t="shared" si="1384"/>
        <v>18969.624556441762</v>
      </c>
      <c r="BN288" s="185"/>
      <c r="BO288" s="564">
        <f t="shared" si="1358"/>
        <v>0</v>
      </c>
      <c r="BP288" s="564">
        <f t="shared" si="1359"/>
        <v>5000</v>
      </c>
      <c r="BQ288" s="564">
        <f t="shared" si="1360"/>
        <v>15762.578124999998</v>
      </c>
      <c r="BR288" s="564">
        <f t="shared" si="1361"/>
        <v>16974.572608642568</v>
      </c>
      <c r="BS288" s="564">
        <f t="shared" si="1362"/>
        <v>18279.758105628971</v>
      </c>
      <c r="BT288" s="564">
        <f t="shared" si="1363"/>
        <v>19685.300131219596</v>
      </c>
      <c r="BU288" s="564">
        <f t="shared" si="1364"/>
        <v>21198.915161621644</v>
      </c>
      <c r="BV288" s="564">
        <f t="shared" si="1365"/>
        <v>22828.912997720705</v>
      </c>
      <c r="BW288" s="564">
        <f t="shared" si="1366"/>
        <v>24584.242386186066</v>
      </c>
      <c r="BX288" s="564">
        <f t="shared" si="1367"/>
        <v>26474.540148411397</v>
      </c>
      <c r="BY288" s="564">
        <f t="shared" si="1368"/>
        <v>28510.184087010333</v>
      </c>
      <c r="BZ288" s="564">
        <f t="shared" si="1369"/>
        <v>30702.349960325606</v>
      </c>
      <c r="CA288" s="564">
        <f t="shared" si="1370"/>
        <v>33063.072837743763</v>
      </c>
      <c r="CB288" s="564">
        <f t="shared" si="1371"/>
        <v>35605.313172658396</v>
      </c>
      <c r="CC288" s="564">
        <f t="shared" si="1372"/>
        <v>38343.027955824829</v>
      </c>
      <c r="CD288" s="564">
        <f t="shared" si="1373"/>
        <v>41291.247339740657</v>
      </c>
      <c r="CE288" s="564">
        <f t="shared" si="1374"/>
        <v>44466.157154722896</v>
      </c>
      <c r="CF288" s="564">
        <f t="shared" si="1375"/>
        <v>47885.187769697746</v>
      </c>
      <c r="CG288" s="564">
        <f t="shared" si="1376"/>
        <v>51567.109785552151</v>
      </c>
      <c r="CH288" s="564">
        <f t="shared" si="1377"/>
        <v>55532.137086406859</v>
      </c>
      <c r="CI288" s="185"/>
      <c r="CJ288" s="124">
        <f t="shared" si="1378"/>
        <v>37737.150733642571</v>
      </c>
      <c r="CK288" s="124">
        <f t="shared" si="1379"/>
        <v>81992.886396190908</v>
      </c>
      <c r="CL288" s="124">
        <f t="shared" si="1380"/>
        <v>110271.31658193341</v>
      </c>
      <c r="CM288" s="124">
        <f t="shared" si="1381"/>
        <v>148302.66130596766</v>
      </c>
      <c r="CN288" s="124">
        <f t="shared" si="1382"/>
        <v>199450.59179637965</v>
      </c>
      <c r="CO288" s="177"/>
      <c r="CP288" s="124"/>
      <c r="CQ288" s="119"/>
      <c r="CR288" s="186"/>
      <c r="CS288" s="186"/>
      <c r="CT288" s="186"/>
      <c r="CU288" s="186"/>
      <c r="CV288" s="186"/>
      <c r="CW288" s="119"/>
      <c r="CX288" s="210"/>
      <c r="CY288" s="210"/>
      <c r="CZ288" s="210"/>
      <c r="DA288" s="210"/>
      <c r="DB288" s="212"/>
      <c r="DC288" s="210"/>
      <c r="DD288" s="210"/>
      <c r="DE288" s="210"/>
      <c r="DF288" s="210"/>
      <c r="DG288" s="212"/>
      <c r="DH288" s="212"/>
      <c r="DI288" s="212"/>
      <c r="DJ288" s="212"/>
    </row>
    <row r="289" spans="1:114" s="7" customFormat="1" ht="12" customHeight="1" x14ac:dyDescent="0.2">
      <c r="A289" s="543" t="str">
        <f t="shared" si="1348"/>
        <v>Search Engine Optimization (SEO) and AdWords</v>
      </c>
      <c r="B289" s="191"/>
      <c r="C289" s="191"/>
      <c r="D289" s="191"/>
      <c r="E289" s="191"/>
      <c r="F289" s="642">
        <f t="shared" ref="F289:AK289" si="1385">+F227</f>
        <v>0</v>
      </c>
      <c r="G289" s="642">
        <f t="shared" si="1385"/>
        <v>0</v>
      </c>
      <c r="H289" s="642">
        <f t="shared" si="1385"/>
        <v>0</v>
      </c>
      <c r="I289" s="642">
        <f t="shared" si="1385"/>
        <v>0</v>
      </c>
      <c r="J289" s="642">
        <f t="shared" si="1385"/>
        <v>0</v>
      </c>
      <c r="K289" s="642">
        <f t="shared" si="1385"/>
        <v>5000</v>
      </c>
      <c r="L289" s="642">
        <f t="shared" si="1385"/>
        <v>5083.333333333333</v>
      </c>
      <c r="M289" s="642">
        <f t="shared" si="1385"/>
        <v>5168.0555555555547</v>
      </c>
      <c r="N289" s="642">
        <f t="shared" si="1385"/>
        <v>5254.1898148148139</v>
      </c>
      <c r="O289" s="642">
        <f t="shared" si="1385"/>
        <v>5341.7596450617275</v>
      </c>
      <c r="P289" s="642">
        <f t="shared" si="1385"/>
        <v>5430.7889724794222</v>
      </c>
      <c r="Q289" s="642">
        <f t="shared" si="1385"/>
        <v>5521.3021220207456</v>
      </c>
      <c r="R289" s="642">
        <f t="shared" si="1385"/>
        <v>5613.3238240544242</v>
      </c>
      <c r="S289" s="642">
        <f t="shared" si="1385"/>
        <v>5706.8792211219979</v>
      </c>
      <c r="T289" s="642">
        <f t="shared" si="1385"/>
        <v>5801.9938748073646</v>
      </c>
      <c r="U289" s="642">
        <f t="shared" si="1385"/>
        <v>5898.6937727208206</v>
      </c>
      <c r="V289" s="642">
        <f t="shared" si="1385"/>
        <v>5997.0053355995005</v>
      </c>
      <c r="W289" s="642">
        <f t="shared" si="1385"/>
        <v>6096.9554245261588</v>
      </c>
      <c r="X289" s="642">
        <f t="shared" si="1385"/>
        <v>6198.5713482682613</v>
      </c>
      <c r="Y289" s="642">
        <f t="shared" si="1385"/>
        <v>6301.8808707393982</v>
      </c>
      <c r="Z289" s="642">
        <f t="shared" si="1385"/>
        <v>6406.9122185850547</v>
      </c>
      <c r="AA289" s="642">
        <f t="shared" si="1385"/>
        <v>6513.6940888948056</v>
      </c>
      <c r="AB289" s="642">
        <f t="shared" si="1385"/>
        <v>6622.2556570430525</v>
      </c>
      <c r="AC289" s="642">
        <f t="shared" si="1385"/>
        <v>6732.6265846604365</v>
      </c>
      <c r="AD289" s="642">
        <f t="shared" si="1385"/>
        <v>6844.83702773811</v>
      </c>
      <c r="AE289" s="642">
        <f t="shared" si="1385"/>
        <v>6958.9176448670778</v>
      </c>
      <c r="AF289" s="642">
        <f t="shared" si="1385"/>
        <v>7074.8996056148617</v>
      </c>
      <c r="AG289" s="642">
        <f t="shared" si="1385"/>
        <v>7192.8145990417752</v>
      </c>
      <c r="AH289" s="642">
        <f t="shared" si="1385"/>
        <v>7312.6948423591375</v>
      </c>
      <c r="AI289" s="642">
        <f t="shared" si="1385"/>
        <v>7434.573089731789</v>
      </c>
      <c r="AJ289" s="642">
        <f t="shared" si="1385"/>
        <v>7558.4826412273187</v>
      </c>
      <c r="AK289" s="642">
        <f t="shared" si="1385"/>
        <v>7684.4573519144406</v>
      </c>
      <c r="AL289" s="642">
        <f t="shared" ref="AL289:BM289" si="1386">+AL227</f>
        <v>7812.5316411130143</v>
      </c>
      <c r="AM289" s="642">
        <f t="shared" si="1386"/>
        <v>7942.740501798231</v>
      </c>
      <c r="AN289" s="642">
        <f t="shared" si="1386"/>
        <v>8075.119510161534</v>
      </c>
      <c r="AO289" s="642">
        <f t="shared" si="1386"/>
        <v>8209.7048353308928</v>
      </c>
      <c r="AP289" s="642">
        <f t="shared" si="1386"/>
        <v>8346.5332492530742</v>
      </c>
      <c r="AQ289" s="642">
        <f t="shared" si="1386"/>
        <v>8485.6421367406256</v>
      </c>
      <c r="AR289" s="642">
        <f t="shared" si="1386"/>
        <v>8627.0695056863024</v>
      </c>
      <c r="AS289" s="642">
        <f t="shared" si="1386"/>
        <v>8770.8539974477408</v>
      </c>
      <c r="AT289" s="642">
        <f t="shared" si="1386"/>
        <v>8917.0348974052031</v>
      </c>
      <c r="AU289" s="642">
        <f t="shared" si="1386"/>
        <v>9065.6521456952887</v>
      </c>
      <c r="AV289" s="642">
        <f t="shared" si="1386"/>
        <v>9216.7463481235427</v>
      </c>
      <c r="AW289" s="642">
        <f t="shared" si="1386"/>
        <v>9370.3587872589342</v>
      </c>
      <c r="AX289" s="642">
        <f t="shared" si="1386"/>
        <v>9526.5314337132495</v>
      </c>
      <c r="AY289" s="642">
        <f t="shared" si="1386"/>
        <v>9685.306957608469</v>
      </c>
      <c r="AZ289" s="642">
        <f t="shared" si="1386"/>
        <v>9846.7287402352758</v>
      </c>
      <c r="BA289" s="642">
        <f t="shared" si="1386"/>
        <v>10010.840885905864</v>
      </c>
      <c r="BB289" s="642">
        <f t="shared" si="1386"/>
        <v>10177.688234004294</v>
      </c>
      <c r="BC289" s="642">
        <f t="shared" si="1386"/>
        <v>10347.316371237699</v>
      </c>
      <c r="BD289" s="642">
        <f t="shared" si="1386"/>
        <v>10519.771644091659</v>
      </c>
      <c r="BE289" s="642">
        <f t="shared" si="1386"/>
        <v>10695.101171493186</v>
      </c>
      <c r="BF289" s="642">
        <f t="shared" si="1386"/>
        <v>10873.352857684738</v>
      </c>
      <c r="BG289" s="642">
        <f t="shared" si="1386"/>
        <v>11054.575405312817</v>
      </c>
      <c r="BH289" s="642">
        <f t="shared" si="1386"/>
        <v>11238.818328734696</v>
      </c>
      <c r="BI289" s="642">
        <f t="shared" si="1386"/>
        <v>11426.13196754694</v>
      </c>
      <c r="BJ289" s="642">
        <f t="shared" si="1386"/>
        <v>11616.567500339388</v>
      </c>
      <c r="BK289" s="642">
        <f t="shared" si="1386"/>
        <v>11810.176958678378</v>
      </c>
      <c r="BL289" s="642">
        <f t="shared" si="1386"/>
        <v>12007.013241323017</v>
      </c>
      <c r="BM289" s="642">
        <f t="shared" si="1386"/>
        <v>12207.1301286784</v>
      </c>
      <c r="BN289" s="185"/>
      <c r="BO289" s="564">
        <f t="shared" si="1358"/>
        <v>0</v>
      </c>
      <c r="BP289" s="564">
        <f t="shared" si="1359"/>
        <v>5000</v>
      </c>
      <c r="BQ289" s="564">
        <f t="shared" si="1360"/>
        <v>15505.578703703701</v>
      </c>
      <c r="BR289" s="564">
        <f t="shared" si="1361"/>
        <v>16293.850739561894</v>
      </c>
      <c r="BS289" s="564">
        <f t="shared" si="1362"/>
        <v>17122.196919983788</v>
      </c>
      <c r="BT289" s="564">
        <f t="shared" si="1363"/>
        <v>17992.654532846478</v>
      </c>
      <c r="BU289" s="564">
        <f t="shared" si="1364"/>
        <v>18907.364437592714</v>
      </c>
      <c r="BV289" s="564">
        <f t="shared" si="1365"/>
        <v>19868.576330598295</v>
      </c>
      <c r="BW289" s="564">
        <f t="shared" si="1366"/>
        <v>20878.654278220049</v>
      </c>
      <c r="BX289" s="564">
        <f t="shared" si="1367"/>
        <v>21940.082531132703</v>
      </c>
      <c r="BY289" s="564">
        <f t="shared" si="1368"/>
        <v>23055.471634254773</v>
      </c>
      <c r="BZ289" s="564">
        <f t="shared" si="1369"/>
        <v>24227.564847290658</v>
      </c>
      <c r="CA289" s="564">
        <f t="shared" si="1370"/>
        <v>25459.244891680006</v>
      </c>
      <c r="CB289" s="564">
        <f t="shared" si="1371"/>
        <v>26753.541040548233</v>
      </c>
      <c r="CC289" s="564">
        <f t="shared" si="1372"/>
        <v>28113.636569095725</v>
      </c>
      <c r="CD289" s="564">
        <f t="shared" si="1373"/>
        <v>29542.87658374961</v>
      </c>
      <c r="CE289" s="564">
        <f t="shared" si="1374"/>
        <v>31044.776249333652</v>
      </c>
      <c r="CF289" s="564">
        <f t="shared" si="1375"/>
        <v>32623.029434490745</v>
      </c>
      <c r="CG289" s="564">
        <f t="shared" si="1376"/>
        <v>34281.517796621025</v>
      </c>
      <c r="CH289" s="564">
        <f t="shared" si="1377"/>
        <v>36024.320328679794</v>
      </c>
      <c r="CI289" s="185"/>
      <c r="CJ289" s="124">
        <f t="shared" si="1378"/>
        <v>36799.429443265595</v>
      </c>
      <c r="CK289" s="124">
        <f t="shared" si="1379"/>
        <v>73890.792221021271</v>
      </c>
      <c r="CL289" s="124">
        <f t="shared" si="1380"/>
        <v>90101.773290898185</v>
      </c>
      <c r="CM289" s="124">
        <f t="shared" si="1381"/>
        <v>109869.29908507358</v>
      </c>
      <c r="CN289" s="124">
        <f t="shared" si="1382"/>
        <v>133973.64380912523</v>
      </c>
      <c r="CO289" s="177"/>
      <c r="CP289" s="124"/>
      <c r="CQ289" s="119"/>
      <c r="CR289" s="186"/>
      <c r="CS289" s="186"/>
      <c r="CT289" s="186"/>
      <c r="CU289" s="186"/>
      <c r="CV289" s="186"/>
      <c r="CW289" s="119"/>
      <c r="CX289" s="210"/>
      <c r="CY289" s="210"/>
      <c r="CZ289" s="210"/>
      <c r="DA289" s="210"/>
      <c r="DB289" s="212"/>
      <c r="DC289" s="210"/>
      <c r="DD289" s="210"/>
      <c r="DE289" s="210"/>
      <c r="DF289" s="210"/>
      <c r="DG289" s="212"/>
      <c r="DH289" s="212"/>
      <c r="DI289" s="212"/>
      <c r="DJ289" s="212"/>
    </row>
    <row r="290" spans="1:114" s="7" customFormat="1" ht="12" customHeight="1" x14ac:dyDescent="0.2">
      <c r="A290" s="543" t="str">
        <f t="shared" si="1348"/>
        <v>Social Networking Campaign</v>
      </c>
      <c r="B290" s="191"/>
      <c r="C290" s="191"/>
      <c r="D290" s="191"/>
      <c r="E290" s="191"/>
      <c r="F290" s="642">
        <f t="shared" ref="F290:AK290" si="1387">+F228</f>
        <v>0</v>
      </c>
      <c r="G290" s="642">
        <f t="shared" si="1387"/>
        <v>0</v>
      </c>
      <c r="H290" s="642">
        <f t="shared" si="1387"/>
        <v>0</v>
      </c>
      <c r="I290" s="642">
        <f t="shared" si="1387"/>
        <v>0</v>
      </c>
      <c r="J290" s="642">
        <f t="shared" si="1387"/>
        <v>0</v>
      </c>
      <c r="K290" s="642">
        <f t="shared" si="1387"/>
        <v>5000</v>
      </c>
      <c r="L290" s="642">
        <f t="shared" si="1387"/>
        <v>5083.333333333333</v>
      </c>
      <c r="M290" s="642">
        <f t="shared" si="1387"/>
        <v>5168.0555555555547</v>
      </c>
      <c r="N290" s="642">
        <f t="shared" si="1387"/>
        <v>5254.1898148148139</v>
      </c>
      <c r="O290" s="642">
        <f t="shared" si="1387"/>
        <v>5341.7596450617275</v>
      </c>
      <c r="P290" s="642">
        <f t="shared" si="1387"/>
        <v>5430.7889724794222</v>
      </c>
      <c r="Q290" s="642">
        <f t="shared" si="1387"/>
        <v>5521.3021220207456</v>
      </c>
      <c r="R290" s="642">
        <f t="shared" si="1387"/>
        <v>5613.3238240544242</v>
      </c>
      <c r="S290" s="642">
        <f t="shared" si="1387"/>
        <v>5706.8792211219979</v>
      </c>
      <c r="T290" s="642">
        <f t="shared" si="1387"/>
        <v>5801.9938748073646</v>
      </c>
      <c r="U290" s="642">
        <f t="shared" si="1387"/>
        <v>5898.6937727208206</v>
      </c>
      <c r="V290" s="642">
        <f t="shared" si="1387"/>
        <v>5997.0053355995005</v>
      </c>
      <c r="W290" s="642">
        <f t="shared" si="1387"/>
        <v>6096.9554245261588</v>
      </c>
      <c r="X290" s="642">
        <f t="shared" si="1387"/>
        <v>6198.5713482682613</v>
      </c>
      <c r="Y290" s="642">
        <f t="shared" si="1387"/>
        <v>6301.8808707393982</v>
      </c>
      <c r="Z290" s="642">
        <f t="shared" si="1387"/>
        <v>6406.9122185850547</v>
      </c>
      <c r="AA290" s="642">
        <f t="shared" si="1387"/>
        <v>6513.6940888948056</v>
      </c>
      <c r="AB290" s="642">
        <f t="shared" si="1387"/>
        <v>6622.2556570430525</v>
      </c>
      <c r="AC290" s="642">
        <f t="shared" si="1387"/>
        <v>6732.6265846604365</v>
      </c>
      <c r="AD290" s="642">
        <f t="shared" si="1387"/>
        <v>6844.83702773811</v>
      </c>
      <c r="AE290" s="642">
        <f t="shared" si="1387"/>
        <v>6958.9176448670778</v>
      </c>
      <c r="AF290" s="642">
        <f t="shared" si="1387"/>
        <v>7074.8996056148617</v>
      </c>
      <c r="AG290" s="642">
        <f t="shared" si="1387"/>
        <v>7192.8145990417752</v>
      </c>
      <c r="AH290" s="642">
        <f t="shared" si="1387"/>
        <v>7312.6948423591375</v>
      </c>
      <c r="AI290" s="642">
        <f t="shared" si="1387"/>
        <v>7434.573089731789</v>
      </c>
      <c r="AJ290" s="642">
        <f t="shared" si="1387"/>
        <v>7558.4826412273187</v>
      </c>
      <c r="AK290" s="642">
        <f t="shared" si="1387"/>
        <v>7684.4573519144406</v>
      </c>
      <c r="AL290" s="642">
        <f t="shared" ref="AL290:BM290" si="1388">+AL228</f>
        <v>7812.5316411130143</v>
      </c>
      <c r="AM290" s="642">
        <f t="shared" si="1388"/>
        <v>7942.740501798231</v>
      </c>
      <c r="AN290" s="642">
        <f t="shared" si="1388"/>
        <v>8075.119510161534</v>
      </c>
      <c r="AO290" s="642">
        <f t="shared" si="1388"/>
        <v>8209.7048353308928</v>
      </c>
      <c r="AP290" s="642">
        <f t="shared" si="1388"/>
        <v>8346.5332492530742</v>
      </c>
      <c r="AQ290" s="642">
        <f t="shared" si="1388"/>
        <v>8485.6421367406256</v>
      </c>
      <c r="AR290" s="642">
        <f t="shared" si="1388"/>
        <v>8627.0695056863024</v>
      </c>
      <c r="AS290" s="642">
        <f t="shared" si="1388"/>
        <v>8770.8539974477408</v>
      </c>
      <c r="AT290" s="642">
        <f t="shared" si="1388"/>
        <v>8917.0348974052031</v>
      </c>
      <c r="AU290" s="642">
        <f t="shared" si="1388"/>
        <v>9065.6521456952887</v>
      </c>
      <c r="AV290" s="642">
        <f t="shared" si="1388"/>
        <v>9216.7463481235427</v>
      </c>
      <c r="AW290" s="642">
        <f t="shared" si="1388"/>
        <v>9370.3587872589342</v>
      </c>
      <c r="AX290" s="642">
        <f t="shared" si="1388"/>
        <v>9526.5314337132495</v>
      </c>
      <c r="AY290" s="642">
        <f t="shared" si="1388"/>
        <v>9685.306957608469</v>
      </c>
      <c r="AZ290" s="642">
        <f t="shared" si="1388"/>
        <v>9846.7287402352758</v>
      </c>
      <c r="BA290" s="642">
        <f t="shared" si="1388"/>
        <v>10010.840885905864</v>
      </c>
      <c r="BB290" s="642">
        <f t="shared" si="1388"/>
        <v>10177.688234004294</v>
      </c>
      <c r="BC290" s="642">
        <f t="shared" si="1388"/>
        <v>10347.316371237699</v>
      </c>
      <c r="BD290" s="642">
        <f t="shared" si="1388"/>
        <v>10519.771644091659</v>
      </c>
      <c r="BE290" s="642">
        <f t="shared" si="1388"/>
        <v>10695.101171493186</v>
      </c>
      <c r="BF290" s="642">
        <f t="shared" si="1388"/>
        <v>10873.352857684738</v>
      </c>
      <c r="BG290" s="642">
        <f t="shared" si="1388"/>
        <v>11054.575405312817</v>
      </c>
      <c r="BH290" s="642">
        <f t="shared" si="1388"/>
        <v>11238.818328734696</v>
      </c>
      <c r="BI290" s="642">
        <f t="shared" si="1388"/>
        <v>11426.13196754694</v>
      </c>
      <c r="BJ290" s="642">
        <f t="shared" si="1388"/>
        <v>11616.567500339388</v>
      </c>
      <c r="BK290" s="642">
        <f t="shared" si="1388"/>
        <v>11810.176958678378</v>
      </c>
      <c r="BL290" s="642">
        <f t="shared" si="1388"/>
        <v>12007.013241323017</v>
      </c>
      <c r="BM290" s="642">
        <f t="shared" si="1388"/>
        <v>12207.1301286784</v>
      </c>
      <c r="BN290" s="185"/>
      <c r="BO290" s="564">
        <f t="shared" si="1358"/>
        <v>0</v>
      </c>
      <c r="BP290" s="564">
        <f t="shared" si="1359"/>
        <v>5000</v>
      </c>
      <c r="BQ290" s="564">
        <f t="shared" si="1360"/>
        <v>15505.578703703701</v>
      </c>
      <c r="BR290" s="564">
        <f t="shared" si="1361"/>
        <v>16293.850739561894</v>
      </c>
      <c r="BS290" s="564">
        <f t="shared" si="1362"/>
        <v>17122.196919983788</v>
      </c>
      <c r="BT290" s="564">
        <f t="shared" si="1363"/>
        <v>17992.654532846478</v>
      </c>
      <c r="BU290" s="564">
        <f t="shared" si="1364"/>
        <v>18907.364437592714</v>
      </c>
      <c r="BV290" s="564">
        <f t="shared" si="1365"/>
        <v>19868.576330598295</v>
      </c>
      <c r="BW290" s="564">
        <f t="shared" si="1366"/>
        <v>20878.654278220049</v>
      </c>
      <c r="BX290" s="564">
        <f t="shared" si="1367"/>
        <v>21940.082531132703</v>
      </c>
      <c r="BY290" s="564">
        <f t="shared" si="1368"/>
        <v>23055.471634254773</v>
      </c>
      <c r="BZ290" s="564">
        <f t="shared" si="1369"/>
        <v>24227.564847290658</v>
      </c>
      <c r="CA290" s="564">
        <f t="shared" si="1370"/>
        <v>25459.244891680006</v>
      </c>
      <c r="CB290" s="564">
        <f t="shared" si="1371"/>
        <v>26753.541040548233</v>
      </c>
      <c r="CC290" s="564">
        <f t="shared" si="1372"/>
        <v>28113.636569095725</v>
      </c>
      <c r="CD290" s="564">
        <f t="shared" si="1373"/>
        <v>29542.87658374961</v>
      </c>
      <c r="CE290" s="564">
        <f t="shared" si="1374"/>
        <v>31044.776249333652</v>
      </c>
      <c r="CF290" s="564">
        <f t="shared" si="1375"/>
        <v>32623.029434490745</v>
      </c>
      <c r="CG290" s="564">
        <f t="shared" si="1376"/>
        <v>34281.517796621025</v>
      </c>
      <c r="CH290" s="564">
        <f t="shared" si="1377"/>
        <v>36024.320328679794</v>
      </c>
      <c r="CI290" s="185"/>
      <c r="CJ290" s="124">
        <f t="shared" si="1378"/>
        <v>36799.429443265595</v>
      </c>
      <c r="CK290" s="124">
        <f t="shared" si="1379"/>
        <v>73890.792221021271</v>
      </c>
      <c r="CL290" s="124">
        <f t="shared" si="1380"/>
        <v>90101.773290898185</v>
      </c>
      <c r="CM290" s="124">
        <f t="shared" si="1381"/>
        <v>109869.29908507358</v>
      </c>
      <c r="CN290" s="124">
        <f t="shared" si="1382"/>
        <v>133973.64380912523</v>
      </c>
      <c r="CO290" s="177"/>
      <c r="CP290" s="124"/>
      <c r="CQ290" s="119"/>
      <c r="CR290" s="186"/>
      <c r="CS290" s="186"/>
      <c r="CT290" s="186"/>
      <c r="CU290" s="186"/>
      <c r="CV290" s="186"/>
      <c r="CW290" s="119"/>
      <c r="CX290" s="210"/>
      <c r="CY290" s="210"/>
      <c r="CZ290" s="210"/>
      <c r="DA290" s="210"/>
      <c r="DB290" s="212"/>
      <c r="DC290" s="210"/>
      <c r="DD290" s="210"/>
      <c r="DE290" s="210"/>
      <c r="DF290" s="210"/>
      <c r="DG290" s="212"/>
      <c r="DH290" s="212"/>
      <c r="DI290" s="212"/>
      <c r="DJ290" s="212"/>
    </row>
    <row r="291" spans="1:114" s="7" customFormat="1" ht="12" customHeight="1" x14ac:dyDescent="0.2">
      <c r="A291" s="543" t="str">
        <f t="shared" si="1348"/>
        <v>Internet Advertising Campaign 2</v>
      </c>
      <c r="B291" s="191"/>
      <c r="C291" s="191"/>
      <c r="D291" s="191"/>
      <c r="E291" s="191"/>
      <c r="F291" s="642">
        <f t="shared" ref="F291:AK291" si="1389">+F229</f>
        <v>0</v>
      </c>
      <c r="G291" s="642">
        <f t="shared" si="1389"/>
        <v>0</v>
      </c>
      <c r="H291" s="642">
        <f t="shared" si="1389"/>
        <v>0</v>
      </c>
      <c r="I291" s="642">
        <f t="shared" si="1389"/>
        <v>0</v>
      </c>
      <c r="J291" s="642">
        <f t="shared" si="1389"/>
        <v>0</v>
      </c>
      <c r="K291" s="642">
        <f t="shared" si="1389"/>
        <v>0</v>
      </c>
      <c r="L291" s="642">
        <f t="shared" si="1389"/>
        <v>0</v>
      </c>
      <c r="M291" s="642">
        <f t="shared" si="1389"/>
        <v>0</v>
      </c>
      <c r="N291" s="642">
        <f t="shared" si="1389"/>
        <v>0</v>
      </c>
      <c r="O291" s="642">
        <f t="shared" si="1389"/>
        <v>0</v>
      </c>
      <c r="P291" s="642">
        <f t="shared" si="1389"/>
        <v>0</v>
      </c>
      <c r="Q291" s="642">
        <f t="shared" si="1389"/>
        <v>0</v>
      </c>
      <c r="R291" s="642">
        <f t="shared" si="1389"/>
        <v>0</v>
      </c>
      <c r="S291" s="642">
        <f t="shared" si="1389"/>
        <v>0</v>
      </c>
      <c r="T291" s="642">
        <f t="shared" si="1389"/>
        <v>15000</v>
      </c>
      <c r="U291" s="642">
        <f t="shared" si="1389"/>
        <v>15250</v>
      </c>
      <c r="V291" s="642">
        <f t="shared" si="1389"/>
        <v>15504.166666666666</v>
      </c>
      <c r="W291" s="642">
        <f t="shared" si="1389"/>
        <v>15762.569444444443</v>
      </c>
      <c r="X291" s="642">
        <f t="shared" si="1389"/>
        <v>16025.278935185182</v>
      </c>
      <c r="Y291" s="642">
        <f t="shared" si="1389"/>
        <v>16292.366917438269</v>
      </c>
      <c r="Z291" s="642">
        <f t="shared" si="1389"/>
        <v>16563.906366062238</v>
      </c>
      <c r="AA291" s="642">
        <f t="shared" si="1389"/>
        <v>16839.971472163274</v>
      </c>
      <c r="AB291" s="642">
        <f t="shared" si="1389"/>
        <v>17120.637663365993</v>
      </c>
      <c r="AC291" s="642">
        <f t="shared" si="1389"/>
        <v>17405.981624422093</v>
      </c>
      <c r="AD291" s="642">
        <f t="shared" si="1389"/>
        <v>17696.081318162462</v>
      </c>
      <c r="AE291" s="642">
        <f t="shared" si="1389"/>
        <v>17991.016006798502</v>
      </c>
      <c r="AF291" s="642">
        <f t="shared" si="1389"/>
        <v>18290.866273578475</v>
      </c>
      <c r="AG291" s="642">
        <f t="shared" si="1389"/>
        <v>18595.714044804783</v>
      </c>
      <c r="AH291" s="642">
        <f t="shared" si="1389"/>
        <v>18905.642612218195</v>
      </c>
      <c r="AI291" s="642">
        <f t="shared" si="1389"/>
        <v>19220.736655755165</v>
      </c>
      <c r="AJ291" s="642">
        <f t="shared" si="1389"/>
        <v>19541.082266684418</v>
      </c>
      <c r="AK291" s="642">
        <f t="shared" si="1389"/>
        <v>19866.766971129156</v>
      </c>
      <c r="AL291" s="642">
        <f t="shared" ref="AL291:BM291" si="1390">+AL229</f>
        <v>20197.879753981309</v>
      </c>
      <c r="AM291" s="642">
        <f t="shared" si="1390"/>
        <v>20534.511083214329</v>
      </c>
      <c r="AN291" s="642">
        <f t="shared" si="1390"/>
        <v>20876.752934601234</v>
      </c>
      <c r="AO291" s="642">
        <f t="shared" si="1390"/>
        <v>21224.698816844586</v>
      </c>
      <c r="AP291" s="642">
        <f t="shared" si="1390"/>
        <v>21578.443797125328</v>
      </c>
      <c r="AQ291" s="642">
        <f t="shared" si="1390"/>
        <v>21938.084527077415</v>
      </c>
      <c r="AR291" s="642">
        <f t="shared" si="1390"/>
        <v>22303.719269195371</v>
      </c>
      <c r="AS291" s="642">
        <f t="shared" si="1390"/>
        <v>22675.447923681961</v>
      </c>
      <c r="AT291" s="642">
        <f t="shared" si="1390"/>
        <v>23053.372055743326</v>
      </c>
      <c r="AU291" s="642">
        <f t="shared" si="1390"/>
        <v>23437.594923339046</v>
      </c>
      <c r="AV291" s="642">
        <f t="shared" si="1390"/>
        <v>23828.221505394697</v>
      </c>
      <c r="AW291" s="642">
        <f t="shared" si="1390"/>
        <v>24225.358530484606</v>
      </c>
      <c r="AX291" s="642">
        <f t="shared" si="1390"/>
        <v>24629.114505992682</v>
      </c>
      <c r="AY291" s="642">
        <f t="shared" si="1390"/>
        <v>25039.599747759225</v>
      </c>
      <c r="AZ291" s="642">
        <f t="shared" si="1390"/>
        <v>25456.926410221877</v>
      </c>
      <c r="BA291" s="642">
        <f t="shared" si="1390"/>
        <v>25881.208517058905</v>
      </c>
      <c r="BB291" s="642">
        <f t="shared" si="1390"/>
        <v>26312.56199234322</v>
      </c>
      <c r="BC291" s="642">
        <f t="shared" si="1390"/>
        <v>26751.104692215606</v>
      </c>
      <c r="BD291" s="642">
        <f t="shared" si="1390"/>
        <v>27196.956437085864</v>
      </c>
      <c r="BE291" s="642">
        <f t="shared" si="1390"/>
        <v>27650.239044370628</v>
      </c>
      <c r="BF291" s="642">
        <f t="shared" si="1390"/>
        <v>28111.076361776803</v>
      </c>
      <c r="BG291" s="642">
        <f t="shared" si="1390"/>
        <v>28579.594301139747</v>
      </c>
      <c r="BH291" s="642">
        <f t="shared" si="1390"/>
        <v>29055.920872825409</v>
      </c>
      <c r="BI291" s="642">
        <f t="shared" si="1390"/>
        <v>29540.186220705829</v>
      </c>
      <c r="BJ291" s="642">
        <f t="shared" si="1390"/>
        <v>30032.522657717593</v>
      </c>
      <c r="BK291" s="642">
        <f t="shared" si="1390"/>
        <v>30533.064702012885</v>
      </c>
      <c r="BL291" s="642">
        <f t="shared" si="1390"/>
        <v>31041.949113713097</v>
      </c>
      <c r="BM291" s="642">
        <f t="shared" si="1390"/>
        <v>31559.314932274981</v>
      </c>
      <c r="BN291" s="185"/>
      <c r="BO291" s="564">
        <f t="shared" si="1358"/>
        <v>0</v>
      </c>
      <c r="BP291" s="564">
        <f t="shared" si="1359"/>
        <v>0</v>
      </c>
      <c r="BQ291" s="564">
        <f t="shared" si="1360"/>
        <v>0</v>
      </c>
      <c r="BR291" s="564">
        <f t="shared" si="1361"/>
        <v>0</v>
      </c>
      <c r="BS291" s="564">
        <f t="shared" si="1362"/>
        <v>15000</v>
      </c>
      <c r="BT291" s="564">
        <f t="shared" si="1363"/>
        <v>46516.736111111109</v>
      </c>
      <c r="BU291" s="564">
        <f t="shared" si="1364"/>
        <v>48881.552218685683</v>
      </c>
      <c r="BV291" s="564">
        <f t="shared" si="1365"/>
        <v>51366.590759951359</v>
      </c>
      <c r="BW291" s="564">
        <f t="shared" si="1366"/>
        <v>53977.963598539442</v>
      </c>
      <c r="BX291" s="564">
        <f t="shared" si="1367"/>
        <v>56722.093312778139</v>
      </c>
      <c r="BY291" s="564">
        <f t="shared" si="1368"/>
        <v>59605.72899179488</v>
      </c>
      <c r="BZ291" s="564">
        <f t="shared" si="1369"/>
        <v>62635.962834660153</v>
      </c>
      <c r="CA291" s="564">
        <f t="shared" si="1370"/>
        <v>65820.247593398119</v>
      </c>
      <c r="CB291" s="564">
        <f t="shared" si="1371"/>
        <v>69166.414902764329</v>
      </c>
      <c r="CC291" s="564">
        <f t="shared" si="1372"/>
        <v>72682.694541871984</v>
      </c>
      <c r="CD291" s="564">
        <f t="shared" si="1373"/>
        <v>76377.734675040003</v>
      </c>
      <c r="CE291" s="564">
        <f t="shared" si="1374"/>
        <v>80260.62312164469</v>
      </c>
      <c r="CF291" s="564">
        <f t="shared" si="1375"/>
        <v>84340.909707287181</v>
      </c>
      <c r="CG291" s="564">
        <f t="shared" si="1376"/>
        <v>88628.629751248838</v>
      </c>
      <c r="CH291" s="564">
        <f t="shared" si="1377"/>
        <v>93134.32874800096</v>
      </c>
      <c r="CI291" s="185"/>
      <c r="CJ291" s="124">
        <f t="shared" si="1378"/>
        <v>0</v>
      </c>
      <c r="CK291" s="124">
        <f t="shared" si="1379"/>
        <v>161764.87908974814</v>
      </c>
      <c r="CL291" s="124">
        <f t="shared" si="1380"/>
        <v>232941.74873777258</v>
      </c>
      <c r="CM291" s="124">
        <f t="shared" si="1381"/>
        <v>284047.09171307448</v>
      </c>
      <c r="CN291" s="124">
        <f t="shared" si="1382"/>
        <v>346364.4913281817</v>
      </c>
      <c r="CO291" s="177"/>
      <c r="CP291" s="124"/>
      <c r="CQ291" s="119"/>
      <c r="CR291" s="186"/>
      <c r="CS291" s="186"/>
      <c r="CT291" s="186"/>
      <c r="CU291" s="186"/>
      <c r="CV291" s="186"/>
      <c r="CW291" s="119"/>
      <c r="CX291" s="210"/>
      <c r="CY291" s="210"/>
      <c r="CZ291" s="210"/>
      <c r="DA291" s="210"/>
      <c r="DB291" s="212"/>
      <c r="DC291" s="210"/>
      <c r="DD291" s="210"/>
      <c r="DE291" s="210"/>
      <c r="DF291" s="210"/>
      <c r="DG291" s="212"/>
      <c r="DH291" s="212"/>
      <c r="DI291" s="212"/>
      <c r="DJ291" s="212"/>
    </row>
    <row r="292" spans="1:114" s="7" customFormat="1" ht="12" customHeight="1" x14ac:dyDescent="0.2">
      <c r="A292" s="543" t="str">
        <f t="shared" si="1348"/>
        <v>Print Advertising</v>
      </c>
      <c r="B292" s="191"/>
      <c r="C292" s="191"/>
      <c r="D292" s="191"/>
      <c r="E292" s="191"/>
      <c r="F292" s="642">
        <f t="shared" ref="F292:AK292" si="1391">+F230</f>
        <v>0</v>
      </c>
      <c r="G292" s="642">
        <f t="shared" si="1391"/>
        <v>0</v>
      </c>
      <c r="H292" s="642">
        <f t="shared" si="1391"/>
        <v>0</v>
      </c>
      <c r="I292" s="642">
        <f t="shared" si="1391"/>
        <v>0</v>
      </c>
      <c r="J292" s="642">
        <f t="shared" si="1391"/>
        <v>0</v>
      </c>
      <c r="K292" s="642">
        <f t="shared" si="1391"/>
        <v>0</v>
      </c>
      <c r="L292" s="642">
        <f t="shared" si="1391"/>
        <v>0</v>
      </c>
      <c r="M292" s="642">
        <f t="shared" si="1391"/>
        <v>0</v>
      </c>
      <c r="N292" s="642">
        <f t="shared" si="1391"/>
        <v>0</v>
      </c>
      <c r="O292" s="642">
        <f t="shared" si="1391"/>
        <v>0</v>
      </c>
      <c r="P292" s="642">
        <f t="shared" si="1391"/>
        <v>0</v>
      </c>
      <c r="Q292" s="642">
        <f t="shared" si="1391"/>
        <v>0</v>
      </c>
      <c r="R292" s="642">
        <f t="shared" si="1391"/>
        <v>0</v>
      </c>
      <c r="S292" s="642">
        <f t="shared" si="1391"/>
        <v>0</v>
      </c>
      <c r="T292" s="642">
        <f t="shared" si="1391"/>
        <v>0</v>
      </c>
      <c r="U292" s="642">
        <f t="shared" si="1391"/>
        <v>0</v>
      </c>
      <c r="V292" s="642">
        <f t="shared" si="1391"/>
        <v>0</v>
      </c>
      <c r="W292" s="642">
        <f t="shared" si="1391"/>
        <v>0</v>
      </c>
      <c r="X292" s="642">
        <f t="shared" si="1391"/>
        <v>0</v>
      </c>
      <c r="Y292" s="642">
        <f t="shared" si="1391"/>
        <v>0</v>
      </c>
      <c r="Z292" s="642">
        <f t="shared" si="1391"/>
        <v>0</v>
      </c>
      <c r="AA292" s="642">
        <f t="shared" si="1391"/>
        <v>0</v>
      </c>
      <c r="AB292" s="642">
        <f t="shared" si="1391"/>
        <v>0</v>
      </c>
      <c r="AC292" s="642">
        <f t="shared" si="1391"/>
        <v>20000</v>
      </c>
      <c r="AD292" s="642">
        <f t="shared" si="1391"/>
        <v>20333.333333333332</v>
      </c>
      <c r="AE292" s="642">
        <f t="shared" si="1391"/>
        <v>20672.222222222219</v>
      </c>
      <c r="AF292" s="642">
        <f t="shared" si="1391"/>
        <v>21016.759259259255</v>
      </c>
      <c r="AG292" s="642">
        <f t="shared" si="1391"/>
        <v>21367.03858024691</v>
      </c>
      <c r="AH292" s="642">
        <f t="shared" si="1391"/>
        <v>21723.155889917689</v>
      </c>
      <c r="AI292" s="642">
        <f t="shared" si="1391"/>
        <v>22085.208488082983</v>
      </c>
      <c r="AJ292" s="642">
        <f t="shared" si="1391"/>
        <v>22453.295296217697</v>
      </c>
      <c r="AK292" s="642">
        <f t="shared" si="1391"/>
        <v>22827.516884487992</v>
      </c>
      <c r="AL292" s="642">
        <f t="shared" ref="AL292:BM292" si="1392">+AL230</f>
        <v>23207.975499229458</v>
      </c>
      <c r="AM292" s="642">
        <f t="shared" si="1392"/>
        <v>23594.775090883282</v>
      </c>
      <c r="AN292" s="642">
        <f t="shared" si="1392"/>
        <v>23988.021342398002</v>
      </c>
      <c r="AO292" s="642">
        <f t="shared" si="1392"/>
        <v>24387.821698104635</v>
      </c>
      <c r="AP292" s="642">
        <f t="shared" si="1392"/>
        <v>24794.285393073045</v>
      </c>
      <c r="AQ292" s="642">
        <f t="shared" si="1392"/>
        <v>25207.523482957593</v>
      </c>
      <c r="AR292" s="642">
        <f t="shared" si="1392"/>
        <v>25627.648874340219</v>
      </c>
      <c r="AS292" s="642">
        <f t="shared" si="1392"/>
        <v>26054.776355579223</v>
      </c>
      <c r="AT292" s="642">
        <f t="shared" si="1392"/>
        <v>26489.02262817221</v>
      </c>
      <c r="AU292" s="642">
        <f t="shared" si="1392"/>
        <v>26930.506338641746</v>
      </c>
      <c r="AV292" s="642">
        <f t="shared" si="1392"/>
        <v>27379.34811095244</v>
      </c>
      <c r="AW292" s="642">
        <f t="shared" si="1392"/>
        <v>27835.670579468311</v>
      </c>
      <c r="AX292" s="642">
        <f t="shared" si="1392"/>
        <v>28299.598422459447</v>
      </c>
      <c r="AY292" s="642">
        <f t="shared" si="1392"/>
        <v>28771.258396167101</v>
      </c>
      <c r="AZ292" s="642">
        <f t="shared" si="1392"/>
        <v>29250.77936943655</v>
      </c>
      <c r="BA292" s="642">
        <f t="shared" si="1392"/>
        <v>29738.292358927156</v>
      </c>
      <c r="BB292" s="642">
        <f t="shared" si="1392"/>
        <v>30233.930564909275</v>
      </c>
      <c r="BC292" s="642">
        <f t="shared" si="1392"/>
        <v>30737.829407657762</v>
      </c>
      <c r="BD292" s="642">
        <f t="shared" si="1392"/>
        <v>31250.126564452057</v>
      </c>
      <c r="BE292" s="642">
        <f t="shared" si="1392"/>
        <v>31770.962007192924</v>
      </c>
      <c r="BF292" s="642">
        <f t="shared" si="1392"/>
        <v>32300.478040646136</v>
      </c>
      <c r="BG292" s="642">
        <f t="shared" si="1392"/>
        <v>32838.819341323571</v>
      </c>
      <c r="BH292" s="642">
        <f t="shared" si="1392"/>
        <v>33386.132997012297</v>
      </c>
      <c r="BI292" s="642">
        <f t="shared" si="1392"/>
        <v>33942.568546962502</v>
      </c>
      <c r="BJ292" s="642">
        <f t="shared" si="1392"/>
        <v>34508.278022745209</v>
      </c>
      <c r="BK292" s="642">
        <f t="shared" si="1392"/>
        <v>35083.415989790963</v>
      </c>
      <c r="BL292" s="642">
        <f t="shared" si="1392"/>
        <v>35668.139589620812</v>
      </c>
      <c r="BM292" s="642">
        <f t="shared" si="1392"/>
        <v>36262.608582781155</v>
      </c>
      <c r="BN292" s="185"/>
      <c r="BO292" s="564">
        <f t="shared" si="1358"/>
        <v>0</v>
      </c>
      <c r="BP292" s="564">
        <f t="shared" si="1359"/>
        <v>0</v>
      </c>
      <c r="BQ292" s="564">
        <f t="shared" si="1360"/>
        <v>0</v>
      </c>
      <c r="BR292" s="564">
        <f t="shared" si="1361"/>
        <v>0</v>
      </c>
      <c r="BS292" s="564">
        <f t="shared" si="1362"/>
        <v>0</v>
      </c>
      <c r="BT292" s="564">
        <f t="shared" si="1363"/>
        <v>0</v>
      </c>
      <c r="BU292" s="564">
        <f t="shared" si="1364"/>
        <v>0</v>
      </c>
      <c r="BV292" s="564">
        <f t="shared" si="1365"/>
        <v>20000</v>
      </c>
      <c r="BW292" s="564">
        <f t="shared" si="1366"/>
        <v>62022.314814814803</v>
      </c>
      <c r="BX292" s="564">
        <f t="shared" si="1367"/>
        <v>65175.402958247578</v>
      </c>
      <c r="BY292" s="564">
        <f t="shared" si="1368"/>
        <v>68488.787679935151</v>
      </c>
      <c r="BZ292" s="564">
        <f t="shared" si="1369"/>
        <v>71970.618131385912</v>
      </c>
      <c r="CA292" s="564">
        <f t="shared" si="1370"/>
        <v>75629.457750370857</v>
      </c>
      <c r="CB292" s="564">
        <f t="shared" si="1371"/>
        <v>79474.305322393178</v>
      </c>
      <c r="CC292" s="564">
        <f t="shared" si="1372"/>
        <v>83514.617112880194</v>
      </c>
      <c r="CD292" s="564">
        <f t="shared" si="1373"/>
        <v>87760.33012453081</v>
      </c>
      <c r="CE292" s="564">
        <f t="shared" si="1374"/>
        <v>92221.886537019091</v>
      </c>
      <c r="CF292" s="564">
        <f t="shared" si="1375"/>
        <v>96910.259389162631</v>
      </c>
      <c r="CG292" s="564">
        <f t="shared" si="1376"/>
        <v>101836.97956672002</v>
      </c>
      <c r="CH292" s="564">
        <f t="shared" si="1377"/>
        <v>107014.16416219293</v>
      </c>
      <c r="CI292" s="185"/>
      <c r="CJ292" s="124">
        <f t="shared" si="1378"/>
        <v>0</v>
      </c>
      <c r="CK292" s="124">
        <f t="shared" si="1379"/>
        <v>20000</v>
      </c>
      <c r="CL292" s="124">
        <f t="shared" si="1380"/>
        <v>267657.1235843834</v>
      </c>
      <c r="CM292" s="124">
        <f t="shared" si="1381"/>
        <v>326378.71031017503</v>
      </c>
      <c r="CN292" s="124">
        <f t="shared" si="1382"/>
        <v>397983.28965509473</v>
      </c>
      <c r="CO292" s="177"/>
      <c r="CP292" s="124"/>
      <c r="CQ292" s="119"/>
      <c r="CR292" s="186"/>
      <c r="CS292" s="186"/>
      <c r="CT292" s="186"/>
      <c r="CU292" s="186"/>
      <c r="CV292" s="186"/>
      <c r="CW292" s="119"/>
      <c r="CX292" s="210"/>
      <c r="CY292" s="210"/>
      <c r="CZ292" s="210"/>
      <c r="DA292" s="210"/>
      <c r="DB292" s="212"/>
      <c r="DC292" s="210"/>
      <c r="DD292" s="210"/>
      <c r="DE292" s="210"/>
      <c r="DF292" s="210"/>
      <c r="DG292" s="212"/>
      <c r="DH292" s="212"/>
      <c r="DI292" s="212"/>
      <c r="DJ292" s="212"/>
    </row>
    <row r="293" spans="1:114" s="7" customFormat="1" ht="12" customHeight="1" x14ac:dyDescent="0.2">
      <c r="A293" s="543" t="str">
        <f t="shared" si="1348"/>
        <v>Internet Advertising Campaign 3</v>
      </c>
      <c r="B293" s="191"/>
      <c r="C293" s="191"/>
      <c r="D293" s="191"/>
      <c r="E293" s="191"/>
      <c r="F293" s="642">
        <f t="shared" ref="F293:AK293" si="1393">+F231</f>
        <v>0</v>
      </c>
      <c r="G293" s="642">
        <f t="shared" si="1393"/>
        <v>0</v>
      </c>
      <c r="H293" s="642">
        <f t="shared" si="1393"/>
        <v>0</v>
      </c>
      <c r="I293" s="642">
        <f t="shared" si="1393"/>
        <v>0</v>
      </c>
      <c r="J293" s="642">
        <f t="shared" si="1393"/>
        <v>0</v>
      </c>
      <c r="K293" s="642">
        <f t="shared" si="1393"/>
        <v>0</v>
      </c>
      <c r="L293" s="642">
        <f t="shared" si="1393"/>
        <v>0</v>
      </c>
      <c r="M293" s="642">
        <f t="shared" si="1393"/>
        <v>0</v>
      </c>
      <c r="N293" s="642">
        <f t="shared" si="1393"/>
        <v>0</v>
      </c>
      <c r="O293" s="642">
        <f t="shared" si="1393"/>
        <v>0</v>
      </c>
      <c r="P293" s="642">
        <f t="shared" si="1393"/>
        <v>0</v>
      </c>
      <c r="Q293" s="642">
        <f t="shared" si="1393"/>
        <v>0</v>
      </c>
      <c r="R293" s="642">
        <f t="shared" si="1393"/>
        <v>0</v>
      </c>
      <c r="S293" s="642">
        <f t="shared" si="1393"/>
        <v>0</v>
      </c>
      <c r="T293" s="642">
        <f t="shared" si="1393"/>
        <v>0</v>
      </c>
      <c r="U293" s="642">
        <f t="shared" si="1393"/>
        <v>0</v>
      </c>
      <c r="V293" s="642">
        <f t="shared" si="1393"/>
        <v>0</v>
      </c>
      <c r="W293" s="642">
        <f t="shared" si="1393"/>
        <v>0</v>
      </c>
      <c r="X293" s="642">
        <f t="shared" si="1393"/>
        <v>0</v>
      </c>
      <c r="Y293" s="642">
        <f t="shared" si="1393"/>
        <v>0</v>
      </c>
      <c r="Z293" s="642">
        <f t="shared" si="1393"/>
        <v>0</v>
      </c>
      <c r="AA293" s="642">
        <f t="shared" si="1393"/>
        <v>0</v>
      </c>
      <c r="AB293" s="642">
        <f t="shared" si="1393"/>
        <v>0</v>
      </c>
      <c r="AC293" s="642">
        <f t="shared" si="1393"/>
        <v>0</v>
      </c>
      <c r="AD293" s="642">
        <f t="shared" si="1393"/>
        <v>0</v>
      </c>
      <c r="AE293" s="642">
        <f t="shared" si="1393"/>
        <v>0</v>
      </c>
      <c r="AF293" s="642">
        <f t="shared" si="1393"/>
        <v>30000</v>
      </c>
      <c r="AG293" s="642">
        <f t="shared" si="1393"/>
        <v>30500</v>
      </c>
      <c r="AH293" s="642">
        <f t="shared" si="1393"/>
        <v>31008.333333333332</v>
      </c>
      <c r="AI293" s="642">
        <f t="shared" si="1393"/>
        <v>31525.138888888887</v>
      </c>
      <c r="AJ293" s="642">
        <f t="shared" si="1393"/>
        <v>32050.557870370365</v>
      </c>
      <c r="AK293" s="642">
        <f t="shared" si="1393"/>
        <v>32584.733834876537</v>
      </c>
      <c r="AL293" s="642">
        <f t="shared" ref="AL293:BM293" si="1394">+AL231</f>
        <v>33127.812732124476</v>
      </c>
      <c r="AM293" s="642">
        <f t="shared" si="1394"/>
        <v>33679.942944326547</v>
      </c>
      <c r="AN293" s="642">
        <f t="shared" si="1394"/>
        <v>34241.275326731986</v>
      </c>
      <c r="AO293" s="642">
        <f t="shared" si="1394"/>
        <v>34811.963248844186</v>
      </c>
      <c r="AP293" s="642">
        <f t="shared" si="1394"/>
        <v>35392.162636324923</v>
      </c>
      <c r="AQ293" s="642">
        <f t="shared" si="1394"/>
        <v>35982.032013597003</v>
      </c>
      <c r="AR293" s="642">
        <f t="shared" si="1394"/>
        <v>36581.732547156949</v>
      </c>
      <c r="AS293" s="642">
        <f t="shared" si="1394"/>
        <v>37191.428089609566</v>
      </c>
      <c r="AT293" s="642">
        <f t="shared" si="1394"/>
        <v>37811.285224436389</v>
      </c>
      <c r="AU293" s="642">
        <f t="shared" si="1394"/>
        <v>38441.47331151033</v>
      </c>
      <c r="AV293" s="642">
        <f t="shared" si="1394"/>
        <v>39082.164533368836</v>
      </c>
      <c r="AW293" s="642">
        <f t="shared" si="1394"/>
        <v>39733.533942258313</v>
      </c>
      <c r="AX293" s="642">
        <f t="shared" si="1394"/>
        <v>40395.759507962619</v>
      </c>
      <c r="AY293" s="642">
        <f t="shared" si="1394"/>
        <v>41069.022166428658</v>
      </c>
      <c r="AZ293" s="642">
        <f t="shared" si="1394"/>
        <v>41753.505869202469</v>
      </c>
      <c r="BA293" s="642">
        <f t="shared" si="1394"/>
        <v>42449.397633689172</v>
      </c>
      <c r="BB293" s="642">
        <f t="shared" si="1394"/>
        <v>43156.887594250657</v>
      </c>
      <c r="BC293" s="642">
        <f t="shared" si="1394"/>
        <v>43876.169054154831</v>
      </c>
      <c r="BD293" s="642">
        <f t="shared" si="1394"/>
        <v>44607.438538390743</v>
      </c>
      <c r="BE293" s="642">
        <f t="shared" si="1394"/>
        <v>45350.895847363921</v>
      </c>
      <c r="BF293" s="642">
        <f t="shared" si="1394"/>
        <v>46106.744111486652</v>
      </c>
      <c r="BG293" s="642">
        <f t="shared" si="1394"/>
        <v>46875.189846678091</v>
      </c>
      <c r="BH293" s="642">
        <f t="shared" si="1394"/>
        <v>47656.443010789393</v>
      </c>
      <c r="BI293" s="642">
        <f t="shared" si="1394"/>
        <v>48450.717060969211</v>
      </c>
      <c r="BJ293" s="642">
        <f t="shared" si="1394"/>
        <v>49258.229011985364</v>
      </c>
      <c r="BK293" s="642">
        <f t="shared" si="1394"/>
        <v>50079.199495518449</v>
      </c>
      <c r="BL293" s="642">
        <f t="shared" si="1394"/>
        <v>50913.852820443753</v>
      </c>
      <c r="BM293" s="642">
        <f t="shared" si="1394"/>
        <v>51762.417034117811</v>
      </c>
      <c r="BN293" s="185"/>
      <c r="BO293" s="564">
        <f t="shared" si="1358"/>
        <v>0</v>
      </c>
      <c r="BP293" s="564">
        <f t="shared" si="1359"/>
        <v>0</v>
      </c>
      <c r="BQ293" s="564">
        <f t="shared" si="1360"/>
        <v>0</v>
      </c>
      <c r="BR293" s="564">
        <f t="shared" si="1361"/>
        <v>0</v>
      </c>
      <c r="BS293" s="564">
        <f t="shared" si="1362"/>
        <v>0</v>
      </c>
      <c r="BT293" s="564">
        <f t="shared" si="1363"/>
        <v>0</v>
      </c>
      <c r="BU293" s="564">
        <f t="shared" si="1364"/>
        <v>0</v>
      </c>
      <c r="BV293" s="564">
        <f t="shared" si="1365"/>
        <v>0</v>
      </c>
      <c r="BW293" s="564">
        <f t="shared" si="1366"/>
        <v>30000</v>
      </c>
      <c r="BX293" s="564">
        <f t="shared" si="1367"/>
        <v>93033.472222222219</v>
      </c>
      <c r="BY293" s="564">
        <f t="shared" si="1368"/>
        <v>97763.104437371367</v>
      </c>
      <c r="BZ293" s="564">
        <f t="shared" si="1369"/>
        <v>102733.18151990272</v>
      </c>
      <c r="CA293" s="564">
        <f t="shared" si="1370"/>
        <v>107955.92719707888</v>
      </c>
      <c r="CB293" s="564">
        <f t="shared" si="1371"/>
        <v>113444.18662555628</v>
      </c>
      <c r="CC293" s="564">
        <f t="shared" si="1372"/>
        <v>119211.45798358976</v>
      </c>
      <c r="CD293" s="564">
        <f t="shared" si="1373"/>
        <v>125271.92566932031</v>
      </c>
      <c r="CE293" s="564">
        <f t="shared" si="1374"/>
        <v>131640.49518679624</v>
      </c>
      <c r="CF293" s="564">
        <f t="shared" si="1375"/>
        <v>138332.82980552866</v>
      </c>
      <c r="CG293" s="564">
        <f t="shared" si="1376"/>
        <v>145365.38908374397</v>
      </c>
      <c r="CH293" s="564">
        <f t="shared" si="1377"/>
        <v>152755.46935008001</v>
      </c>
      <c r="CI293" s="185"/>
      <c r="CJ293" s="124">
        <f t="shared" si="1378"/>
        <v>0</v>
      </c>
      <c r="CK293" s="124">
        <f t="shared" si="1379"/>
        <v>0</v>
      </c>
      <c r="CL293" s="124">
        <f t="shared" si="1380"/>
        <v>323529.75817949628</v>
      </c>
      <c r="CM293" s="124">
        <f t="shared" si="1381"/>
        <v>465883.49747554515</v>
      </c>
      <c r="CN293" s="124">
        <f t="shared" si="1382"/>
        <v>568094.18342614896</v>
      </c>
      <c r="CO293" s="177"/>
      <c r="CP293" s="124"/>
      <c r="CQ293" s="119"/>
      <c r="CR293" s="186"/>
      <c r="CS293" s="186"/>
      <c r="CT293" s="186"/>
      <c r="CU293" s="186"/>
      <c r="CV293" s="186"/>
      <c r="CW293" s="119"/>
      <c r="CX293" s="210"/>
      <c r="CY293" s="210"/>
      <c r="CZ293" s="210"/>
      <c r="DA293" s="210"/>
      <c r="DB293" s="212"/>
      <c r="DC293" s="210"/>
      <c r="DD293" s="210"/>
      <c r="DE293" s="210"/>
      <c r="DF293" s="210"/>
      <c r="DG293" s="212"/>
      <c r="DH293" s="212"/>
      <c r="DI293" s="212"/>
      <c r="DJ293" s="212"/>
    </row>
    <row r="294" spans="1:114" s="7" customFormat="1" ht="12" customHeight="1" x14ac:dyDescent="0.2">
      <c r="A294" s="543" t="str">
        <f t="shared" si="1348"/>
        <v>Internet Advertising Campaign 4</v>
      </c>
      <c r="B294" s="191"/>
      <c r="C294" s="191"/>
      <c r="D294" s="191"/>
      <c r="E294" s="191"/>
      <c r="F294" s="642">
        <f t="shared" ref="F294:AK295" si="1395">+F232</f>
        <v>0</v>
      </c>
      <c r="G294" s="642">
        <f t="shared" si="1395"/>
        <v>0</v>
      </c>
      <c r="H294" s="642">
        <f t="shared" si="1395"/>
        <v>0</v>
      </c>
      <c r="I294" s="642">
        <f t="shared" si="1395"/>
        <v>0</v>
      </c>
      <c r="J294" s="642">
        <f t="shared" si="1395"/>
        <v>0</v>
      </c>
      <c r="K294" s="642">
        <f t="shared" si="1395"/>
        <v>0</v>
      </c>
      <c r="L294" s="642">
        <f t="shared" si="1395"/>
        <v>0</v>
      </c>
      <c r="M294" s="642">
        <f t="shared" si="1395"/>
        <v>0</v>
      </c>
      <c r="N294" s="642">
        <f t="shared" si="1395"/>
        <v>0</v>
      </c>
      <c r="O294" s="642">
        <f t="shared" si="1395"/>
        <v>0</v>
      </c>
      <c r="P294" s="642">
        <f t="shared" si="1395"/>
        <v>0</v>
      </c>
      <c r="Q294" s="642">
        <f t="shared" si="1395"/>
        <v>0</v>
      </c>
      <c r="R294" s="642">
        <f t="shared" si="1395"/>
        <v>0</v>
      </c>
      <c r="S294" s="642">
        <f t="shared" si="1395"/>
        <v>0</v>
      </c>
      <c r="T294" s="642">
        <f t="shared" si="1395"/>
        <v>0</v>
      </c>
      <c r="U294" s="642">
        <f t="shared" si="1395"/>
        <v>0</v>
      </c>
      <c r="V294" s="642">
        <f t="shared" si="1395"/>
        <v>0</v>
      </c>
      <c r="W294" s="642">
        <f t="shared" si="1395"/>
        <v>0</v>
      </c>
      <c r="X294" s="642">
        <f t="shared" si="1395"/>
        <v>0</v>
      </c>
      <c r="Y294" s="642">
        <f t="shared" si="1395"/>
        <v>0</v>
      </c>
      <c r="Z294" s="642">
        <f t="shared" si="1395"/>
        <v>0</v>
      </c>
      <c r="AA294" s="642">
        <f t="shared" si="1395"/>
        <v>0</v>
      </c>
      <c r="AB294" s="642">
        <f t="shared" si="1395"/>
        <v>0</v>
      </c>
      <c r="AC294" s="642">
        <f t="shared" si="1395"/>
        <v>0</v>
      </c>
      <c r="AD294" s="642">
        <f t="shared" si="1395"/>
        <v>0</v>
      </c>
      <c r="AE294" s="642">
        <f t="shared" si="1395"/>
        <v>0</v>
      </c>
      <c r="AF294" s="642">
        <f t="shared" si="1395"/>
        <v>0</v>
      </c>
      <c r="AG294" s="642">
        <f t="shared" si="1395"/>
        <v>0</v>
      </c>
      <c r="AH294" s="642">
        <f t="shared" si="1395"/>
        <v>0</v>
      </c>
      <c r="AI294" s="642">
        <f t="shared" si="1395"/>
        <v>0</v>
      </c>
      <c r="AJ294" s="642">
        <f t="shared" si="1395"/>
        <v>0</v>
      </c>
      <c r="AK294" s="642">
        <f t="shared" si="1395"/>
        <v>0</v>
      </c>
      <c r="AL294" s="642">
        <f t="shared" ref="AL294:BM295" si="1396">+AL232</f>
        <v>0</v>
      </c>
      <c r="AM294" s="642">
        <f t="shared" si="1396"/>
        <v>0</v>
      </c>
      <c r="AN294" s="642">
        <f t="shared" si="1396"/>
        <v>0</v>
      </c>
      <c r="AO294" s="642">
        <f t="shared" si="1396"/>
        <v>0</v>
      </c>
      <c r="AP294" s="642">
        <f t="shared" si="1396"/>
        <v>0</v>
      </c>
      <c r="AQ294" s="642">
        <f t="shared" si="1396"/>
        <v>0</v>
      </c>
      <c r="AR294" s="642">
        <f t="shared" si="1396"/>
        <v>30000</v>
      </c>
      <c r="AS294" s="642">
        <f t="shared" si="1396"/>
        <v>30500</v>
      </c>
      <c r="AT294" s="642">
        <f t="shared" si="1396"/>
        <v>31008.333333333332</v>
      </c>
      <c r="AU294" s="642">
        <f t="shared" si="1396"/>
        <v>31525.138888888887</v>
      </c>
      <c r="AV294" s="642">
        <f t="shared" si="1396"/>
        <v>32050.557870370365</v>
      </c>
      <c r="AW294" s="642">
        <f t="shared" si="1396"/>
        <v>32584.733834876537</v>
      </c>
      <c r="AX294" s="642">
        <f t="shared" si="1396"/>
        <v>33127.812732124476</v>
      </c>
      <c r="AY294" s="642">
        <f t="shared" si="1396"/>
        <v>33679.942944326547</v>
      </c>
      <c r="AZ294" s="642">
        <f t="shared" si="1396"/>
        <v>34241.275326731986</v>
      </c>
      <c r="BA294" s="642">
        <f t="shared" si="1396"/>
        <v>34811.963248844186</v>
      </c>
      <c r="BB294" s="642">
        <f t="shared" si="1396"/>
        <v>35392.162636324923</v>
      </c>
      <c r="BC294" s="642">
        <f t="shared" si="1396"/>
        <v>35982.032013597003</v>
      </c>
      <c r="BD294" s="642">
        <f t="shared" si="1396"/>
        <v>36581.732547156949</v>
      </c>
      <c r="BE294" s="642">
        <f t="shared" si="1396"/>
        <v>37191.428089609566</v>
      </c>
      <c r="BF294" s="642">
        <f t="shared" si="1396"/>
        <v>37811.285224436389</v>
      </c>
      <c r="BG294" s="642">
        <f t="shared" si="1396"/>
        <v>38441.47331151033</v>
      </c>
      <c r="BH294" s="642">
        <f t="shared" si="1396"/>
        <v>39082.164533368836</v>
      </c>
      <c r="BI294" s="642">
        <f t="shared" si="1396"/>
        <v>39733.533942258313</v>
      </c>
      <c r="BJ294" s="642">
        <f t="shared" si="1396"/>
        <v>40395.759507962619</v>
      </c>
      <c r="BK294" s="642">
        <f t="shared" si="1396"/>
        <v>41069.022166428658</v>
      </c>
      <c r="BL294" s="642">
        <f t="shared" si="1396"/>
        <v>41753.505869202469</v>
      </c>
      <c r="BM294" s="642">
        <f t="shared" si="1396"/>
        <v>42449.397633689172</v>
      </c>
      <c r="BN294" s="185"/>
      <c r="BO294" s="564">
        <f t="shared" si="1358"/>
        <v>0</v>
      </c>
      <c r="BP294" s="564">
        <f t="shared" si="1359"/>
        <v>0</v>
      </c>
      <c r="BQ294" s="564">
        <f t="shared" si="1360"/>
        <v>0</v>
      </c>
      <c r="BR294" s="564">
        <f t="shared" si="1361"/>
        <v>0</v>
      </c>
      <c r="BS294" s="564">
        <f t="shared" si="1362"/>
        <v>0</v>
      </c>
      <c r="BT294" s="564">
        <f t="shared" si="1363"/>
        <v>0</v>
      </c>
      <c r="BU294" s="564">
        <f t="shared" si="1364"/>
        <v>0</v>
      </c>
      <c r="BV294" s="564">
        <f t="shared" si="1365"/>
        <v>0</v>
      </c>
      <c r="BW294" s="564">
        <f t="shared" si="1366"/>
        <v>0</v>
      </c>
      <c r="BX294" s="564">
        <f t="shared" si="1367"/>
        <v>0</v>
      </c>
      <c r="BY294" s="564">
        <f t="shared" si="1368"/>
        <v>0</v>
      </c>
      <c r="BZ294" s="564">
        <f t="shared" si="1369"/>
        <v>0</v>
      </c>
      <c r="CA294" s="564">
        <f t="shared" si="1370"/>
        <v>30000</v>
      </c>
      <c r="CB294" s="564">
        <f t="shared" si="1371"/>
        <v>93033.472222222219</v>
      </c>
      <c r="CC294" s="564">
        <f t="shared" si="1372"/>
        <v>97763.104437371367</v>
      </c>
      <c r="CD294" s="564">
        <f t="shared" si="1373"/>
        <v>102733.18151990272</v>
      </c>
      <c r="CE294" s="564">
        <f t="shared" si="1374"/>
        <v>107955.92719707888</v>
      </c>
      <c r="CF294" s="564">
        <f t="shared" si="1375"/>
        <v>113444.18662555628</v>
      </c>
      <c r="CG294" s="564">
        <f t="shared" si="1376"/>
        <v>119211.45798358976</v>
      </c>
      <c r="CH294" s="564">
        <f t="shared" si="1377"/>
        <v>125271.92566932031</v>
      </c>
      <c r="CI294" s="185"/>
      <c r="CJ294" s="124">
        <f t="shared" si="1378"/>
        <v>0</v>
      </c>
      <c r="CK294" s="124">
        <f t="shared" si="1379"/>
        <v>0</v>
      </c>
      <c r="CL294" s="124">
        <f t="shared" si="1380"/>
        <v>0</v>
      </c>
      <c r="CM294" s="124">
        <f t="shared" si="1381"/>
        <v>323529.75817949628</v>
      </c>
      <c r="CN294" s="124">
        <f t="shared" si="1382"/>
        <v>465883.49747554515</v>
      </c>
      <c r="CO294" s="177"/>
      <c r="CP294" s="124"/>
      <c r="CQ294" s="119"/>
      <c r="CR294" s="186"/>
      <c r="CS294" s="186"/>
      <c r="CT294" s="186"/>
      <c r="CU294" s="186"/>
      <c r="CV294" s="186"/>
      <c r="CW294" s="119"/>
      <c r="CX294" s="210"/>
      <c r="CY294" s="210"/>
      <c r="CZ294" s="210"/>
      <c r="DA294" s="210"/>
      <c r="DB294" s="212"/>
      <c r="DC294" s="210"/>
      <c r="DD294" s="210"/>
      <c r="DE294" s="210"/>
      <c r="DF294" s="210"/>
      <c r="DG294" s="212"/>
      <c r="DH294" s="212"/>
      <c r="DI294" s="212"/>
      <c r="DJ294" s="212"/>
    </row>
    <row r="295" spans="1:114" s="7" customFormat="1" ht="12" customHeight="1" x14ac:dyDescent="0.2">
      <c r="A295" s="543" t="str">
        <f t="shared" si="1348"/>
        <v>TBD</v>
      </c>
      <c r="B295" s="191" t="s">
        <v>54</v>
      </c>
      <c r="C295" s="191"/>
      <c r="D295" s="191"/>
      <c r="E295" s="191"/>
      <c r="F295" s="642">
        <f t="shared" si="1395"/>
        <v>0</v>
      </c>
      <c r="G295" s="642">
        <f t="shared" si="1395"/>
        <v>0</v>
      </c>
      <c r="H295" s="642">
        <f t="shared" si="1395"/>
        <v>0</v>
      </c>
      <c r="I295" s="642">
        <f t="shared" si="1395"/>
        <v>0</v>
      </c>
      <c r="J295" s="642">
        <f t="shared" si="1395"/>
        <v>0</v>
      </c>
      <c r="K295" s="642">
        <f t="shared" si="1395"/>
        <v>0</v>
      </c>
      <c r="L295" s="642">
        <f t="shared" si="1395"/>
        <v>0</v>
      </c>
      <c r="M295" s="642">
        <f t="shared" si="1395"/>
        <v>0</v>
      </c>
      <c r="N295" s="642">
        <f t="shared" si="1395"/>
        <v>0</v>
      </c>
      <c r="O295" s="642">
        <f t="shared" si="1395"/>
        <v>0</v>
      </c>
      <c r="P295" s="642">
        <f t="shared" si="1395"/>
        <v>0</v>
      </c>
      <c r="Q295" s="642">
        <f t="shared" si="1395"/>
        <v>0</v>
      </c>
      <c r="R295" s="642">
        <f t="shared" si="1395"/>
        <v>0</v>
      </c>
      <c r="S295" s="642">
        <f t="shared" si="1395"/>
        <v>0</v>
      </c>
      <c r="T295" s="642">
        <f t="shared" si="1395"/>
        <v>0</v>
      </c>
      <c r="U295" s="642">
        <f t="shared" si="1395"/>
        <v>0</v>
      </c>
      <c r="V295" s="642">
        <f t="shared" si="1395"/>
        <v>0</v>
      </c>
      <c r="W295" s="642">
        <f t="shared" si="1395"/>
        <v>0</v>
      </c>
      <c r="X295" s="642">
        <f t="shared" si="1395"/>
        <v>0</v>
      </c>
      <c r="Y295" s="642">
        <f t="shared" si="1395"/>
        <v>0</v>
      </c>
      <c r="Z295" s="642">
        <f t="shared" si="1395"/>
        <v>0</v>
      </c>
      <c r="AA295" s="642">
        <f t="shared" si="1395"/>
        <v>0</v>
      </c>
      <c r="AB295" s="642">
        <f t="shared" si="1395"/>
        <v>0</v>
      </c>
      <c r="AC295" s="642">
        <f t="shared" si="1395"/>
        <v>0</v>
      </c>
      <c r="AD295" s="642">
        <f t="shared" si="1395"/>
        <v>0</v>
      </c>
      <c r="AE295" s="642">
        <f t="shared" si="1395"/>
        <v>0</v>
      </c>
      <c r="AF295" s="642">
        <f t="shared" si="1395"/>
        <v>0</v>
      </c>
      <c r="AG295" s="642">
        <f t="shared" si="1395"/>
        <v>0</v>
      </c>
      <c r="AH295" s="642">
        <f t="shared" si="1395"/>
        <v>0</v>
      </c>
      <c r="AI295" s="642">
        <f t="shared" si="1395"/>
        <v>0</v>
      </c>
      <c r="AJ295" s="642">
        <f t="shared" si="1395"/>
        <v>0</v>
      </c>
      <c r="AK295" s="642">
        <f t="shared" si="1395"/>
        <v>0</v>
      </c>
      <c r="AL295" s="642">
        <f t="shared" si="1396"/>
        <v>0</v>
      </c>
      <c r="AM295" s="642">
        <f t="shared" si="1396"/>
        <v>0</v>
      </c>
      <c r="AN295" s="642">
        <f t="shared" si="1396"/>
        <v>0</v>
      </c>
      <c r="AO295" s="642">
        <f t="shared" si="1396"/>
        <v>0</v>
      </c>
      <c r="AP295" s="642">
        <f t="shared" si="1396"/>
        <v>0</v>
      </c>
      <c r="AQ295" s="642">
        <f t="shared" si="1396"/>
        <v>0</v>
      </c>
      <c r="AR295" s="642">
        <f t="shared" si="1396"/>
        <v>0</v>
      </c>
      <c r="AS295" s="642">
        <f t="shared" si="1396"/>
        <v>0</v>
      </c>
      <c r="AT295" s="642">
        <f t="shared" si="1396"/>
        <v>0</v>
      </c>
      <c r="AU295" s="642">
        <f t="shared" si="1396"/>
        <v>0</v>
      </c>
      <c r="AV295" s="642">
        <f t="shared" si="1396"/>
        <v>0</v>
      </c>
      <c r="AW295" s="642">
        <f t="shared" si="1396"/>
        <v>0</v>
      </c>
      <c r="AX295" s="642">
        <f t="shared" si="1396"/>
        <v>0</v>
      </c>
      <c r="AY295" s="642">
        <f t="shared" si="1396"/>
        <v>0</v>
      </c>
      <c r="AZ295" s="642">
        <f t="shared" si="1396"/>
        <v>0</v>
      </c>
      <c r="BA295" s="642">
        <f t="shared" si="1396"/>
        <v>0</v>
      </c>
      <c r="BB295" s="642">
        <f t="shared" si="1396"/>
        <v>0</v>
      </c>
      <c r="BC295" s="642">
        <f t="shared" si="1396"/>
        <v>0</v>
      </c>
      <c r="BD295" s="642">
        <f t="shared" si="1396"/>
        <v>0</v>
      </c>
      <c r="BE295" s="642">
        <f t="shared" si="1396"/>
        <v>0</v>
      </c>
      <c r="BF295" s="642">
        <f t="shared" si="1396"/>
        <v>0</v>
      </c>
      <c r="BG295" s="642">
        <f t="shared" si="1396"/>
        <v>0</v>
      </c>
      <c r="BH295" s="642">
        <f t="shared" si="1396"/>
        <v>0</v>
      </c>
      <c r="BI295" s="642">
        <f t="shared" si="1396"/>
        <v>0</v>
      </c>
      <c r="BJ295" s="642">
        <f t="shared" si="1396"/>
        <v>0</v>
      </c>
      <c r="BK295" s="642">
        <f t="shared" si="1396"/>
        <v>0</v>
      </c>
      <c r="BL295" s="642">
        <f t="shared" si="1396"/>
        <v>0</v>
      </c>
      <c r="BM295" s="642">
        <f t="shared" si="1396"/>
        <v>0</v>
      </c>
      <c r="BN295" s="185"/>
      <c r="BO295" s="564">
        <f t="shared" si="1358"/>
        <v>0</v>
      </c>
      <c r="BP295" s="564">
        <f t="shared" si="1359"/>
        <v>0</v>
      </c>
      <c r="BQ295" s="564">
        <f t="shared" si="1360"/>
        <v>0</v>
      </c>
      <c r="BR295" s="564">
        <f t="shared" si="1361"/>
        <v>0</v>
      </c>
      <c r="BS295" s="564">
        <f t="shared" si="1362"/>
        <v>0</v>
      </c>
      <c r="BT295" s="564">
        <f t="shared" si="1363"/>
        <v>0</v>
      </c>
      <c r="BU295" s="564">
        <f t="shared" si="1364"/>
        <v>0</v>
      </c>
      <c r="BV295" s="564">
        <f t="shared" si="1365"/>
        <v>0</v>
      </c>
      <c r="BW295" s="564">
        <f t="shared" si="1366"/>
        <v>0</v>
      </c>
      <c r="BX295" s="564">
        <f t="shared" si="1367"/>
        <v>0</v>
      </c>
      <c r="BY295" s="564">
        <f t="shared" si="1368"/>
        <v>0</v>
      </c>
      <c r="BZ295" s="564">
        <f t="shared" si="1369"/>
        <v>0</v>
      </c>
      <c r="CA295" s="564">
        <f t="shared" si="1370"/>
        <v>0</v>
      </c>
      <c r="CB295" s="564">
        <f t="shared" si="1371"/>
        <v>0</v>
      </c>
      <c r="CC295" s="564">
        <f t="shared" si="1372"/>
        <v>0</v>
      </c>
      <c r="CD295" s="564">
        <f t="shared" si="1373"/>
        <v>0</v>
      </c>
      <c r="CE295" s="564">
        <f t="shared" si="1374"/>
        <v>0</v>
      </c>
      <c r="CF295" s="564">
        <f t="shared" si="1375"/>
        <v>0</v>
      </c>
      <c r="CG295" s="564">
        <f t="shared" si="1376"/>
        <v>0</v>
      </c>
      <c r="CH295" s="564">
        <f t="shared" si="1377"/>
        <v>0</v>
      </c>
      <c r="CI295" s="185"/>
      <c r="CJ295" s="124">
        <f t="shared" si="1378"/>
        <v>0</v>
      </c>
      <c r="CK295" s="124">
        <f t="shared" si="1379"/>
        <v>0</v>
      </c>
      <c r="CL295" s="124">
        <f t="shared" si="1380"/>
        <v>0</v>
      </c>
      <c r="CM295" s="124">
        <f t="shared" si="1381"/>
        <v>0</v>
      </c>
      <c r="CN295" s="124">
        <f t="shared" si="1382"/>
        <v>0</v>
      </c>
      <c r="CO295" s="177"/>
      <c r="CP295" s="124"/>
      <c r="CQ295" s="119"/>
      <c r="CR295" s="186">
        <f>SUM(F295:BM295)</f>
        <v>0</v>
      </c>
      <c r="CS295" s="186">
        <f>SUM(BO295:CH295)</f>
        <v>0</v>
      </c>
      <c r="CT295" s="186">
        <f>SUM(CJ295:CN295)</f>
        <v>0</v>
      </c>
      <c r="CU295" s="186">
        <f t="shared" si="1351"/>
        <v>0</v>
      </c>
      <c r="CV295" s="186">
        <f t="shared" si="1351"/>
        <v>0</v>
      </c>
      <c r="CW295" s="119"/>
      <c r="CX295" s="210"/>
      <c r="CY295" s="210"/>
      <c r="CZ295" s="210"/>
      <c r="DA295" s="210"/>
      <c r="DB295" s="212"/>
      <c r="DC295" s="210"/>
      <c r="DD295" s="210"/>
      <c r="DE295" s="210"/>
      <c r="DF295" s="210"/>
      <c r="DG295" s="212"/>
      <c r="DH295" s="212"/>
      <c r="DI295" s="212"/>
      <c r="DJ295" s="212"/>
    </row>
    <row r="296" spans="1:114" s="7" customFormat="1" ht="5.25" customHeight="1" x14ac:dyDescent="0.2">
      <c r="A296" s="325"/>
      <c r="B296" s="191"/>
      <c r="C296" s="191"/>
      <c r="D296" s="191"/>
      <c r="E296" s="191"/>
      <c r="F296" s="642"/>
      <c r="G296" s="642"/>
      <c r="H296" s="642"/>
      <c r="I296" s="642"/>
      <c r="J296" s="642"/>
      <c r="K296" s="642"/>
      <c r="L296" s="642"/>
      <c r="M296" s="642"/>
      <c r="N296" s="642"/>
      <c r="O296" s="642"/>
      <c r="P296" s="642"/>
      <c r="Q296" s="642"/>
      <c r="R296" s="642"/>
      <c r="S296" s="642"/>
      <c r="T296" s="642"/>
      <c r="U296" s="642"/>
      <c r="V296" s="642"/>
      <c r="W296" s="642"/>
      <c r="X296" s="642"/>
      <c r="Y296" s="642"/>
      <c r="Z296" s="642"/>
      <c r="AA296" s="642"/>
      <c r="AB296" s="642"/>
      <c r="AC296" s="642"/>
      <c r="AD296" s="642"/>
      <c r="AE296" s="642"/>
      <c r="AF296" s="642"/>
      <c r="AG296" s="642"/>
      <c r="AH296" s="642"/>
      <c r="AI296" s="642"/>
      <c r="AJ296" s="642"/>
      <c r="AK296" s="642"/>
      <c r="AL296" s="642"/>
      <c r="AM296" s="642"/>
      <c r="AN296" s="642"/>
      <c r="AO296" s="642"/>
      <c r="AP296" s="642"/>
      <c r="AQ296" s="642"/>
      <c r="AR296" s="642"/>
      <c r="AS296" s="642"/>
      <c r="AT296" s="642"/>
      <c r="AU296" s="642"/>
      <c r="AV296" s="642"/>
      <c r="AW296" s="642"/>
      <c r="AX296" s="642"/>
      <c r="AY296" s="642"/>
      <c r="AZ296" s="642"/>
      <c r="BA296" s="642"/>
      <c r="BB296" s="642"/>
      <c r="BC296" s="642"/>
      <c r="BD296" s="642"/>
      <c r="BE296" s="642"/>
      <c r="BF296" s="642"/>
      <c r="BG296" s="642"/>
      <c r="BH296" s="642"/>
      <c r="BI296" s="642"/>
      <c r="BJ296" s="642"/>
      <c r="BK296" s="642"/>
      <c r="BL296" s="642"/>
      <c r="BM296" s="642"/>
      <c r="BN296" s="185"/>
      <c r="BO296" s="564"/>
      <c r="BP296" s="564"/>
      <c r="BQ296" s="564"/>
      <c r="BR296" s="564"/>
      <c r="BS296" s="564"/>
      <c r="BT296" s="564"/>
      <c r="BU296" s="564"/>
      <c r="BV296" s="564"/>
      <c r="BW296" s="564"/>
      <c r="BX296" s="564"/>
      <c r="BY296" s="564"/>
      <c r="BZ296" s="564"/>
      <c r="CA296" s="564"/>
      <c r="CB296" s="564"/>
      <c r="CC296" s="564"/>
      <c r="CD296" s="564"/>
      <c r="CE296" s="564"/>
      <c r="CF296" s="564"/>
      <c r="CG296" s="564"/>
      <c r="CH296" s="564"/>
      <c r="CI296" s="185"/>
      <c r="CJ296" s="124"/>
      <c r="CK296" s="124"/>
      <c r="CL296" s="124"/>
      <c r="CM296" s="124"/>
      <c r="CN296" s="124"/>
      <c r="CO296" s="177"/>
      <c r="CP296" s="124"/>
      <c r="CQ296" s="119"/>
      <c r="CR296" s="186"/>
      <c r="CS296" s="186"/>
      <c r="CT296" s="186"/>
      <c r="CU296" s="186"/>
      <c r="CV296" s="186"/>
      <c r="CW296" s="119"/>
      <c r="CX296" s="210"/>
      <c r="CY296" s="210"/>
      <c r="CZ296" s="210"/>
      <c r="DA296" s="210"/>
      <c r="DB296" s="212"/>
      <c r="DC296" s="210"/>
      <c r="DD296" s="210"/>
      <c r="DE296" s="210"/>
      <c r="DF296" s="210"/>
      <c r="DG296" s="212"/>
      <c r="DH296" s="212"/>
      <c r="DI296" s="212"/>
      <c r="DJ296" s="212"/>
    </row>
    <row r="297" spans="1:114" s="7" customFormat="1" ht="12" customHeight="1" x14ac:dyDescent="0.2">
      <c r="A297" s="323" t="s">
        <v>55</v>
      </c>
      <c r="B297" s="191"/>
      <c r="C297" s="191"/>
      <c r="D297" s="191"/>
      <c r="E297" s="191"/>
      <c r="F297" s="642">
        <f t="shared" ref="F297:AK297" si="1397">SUM(F284:F295)</f>
        <v>0</v>
      </c>
      <c r="G297" s="642">
        <f t="shared" si="1397"/>
        <v>0</v>
      </c>
      <c r="H297" s="642">
        <f t="shared" si="1397"/>
        <v>0</v>
      </c>
      <c r="I297" s="642">
        <f t="shared" si="1397"/>
        <v>0</v>
      </c>
      <c r="J297" s="642">
        <f t="shared" si="1397"/>
        <v>0</v>
      </c>
      <c r="K297" s="642">
        <f t="shared" si="1397"/>
        <v>36000</v>
      </c>
      <c r="L297" s="642">
        <f t="shared" si="1397"/>
        <v>36616.666666666664</v>
      </c>
      <c r="M297" s="642">
        <f t="shared" si="1397"/>
        <v>37244.340277777774</v>
      </c>
      <c r="N297" s="642">
        <f t="shared" si="1397"/>
        <v>37883.226417824066</v>
      </c>
      <c r="O297" s="642">
        <f t="shared" si="1397"/>
        <v>38533.534699918004</v>
      </c>
      <c r="P297" s="642">
        <f t="shared" si="1397"/>
        <v>39195.478848603161</v>
      </c>
      <c r="Q297" s="642">
        <f t="shared" si="1397"/>
        <v>39869.27678444302</v>
      </c>
      <c r="R297" s="642">
        <f t="shared" si="1397"/>
        <v>40555.150710428949</v>
      </c>
      <c r="S297" s="642">
        <f t="shared" si="1397"/>
        <v>41253.327200248044</v>
      </c>
      <c r="T297" s="642">
        <f t="shared" si="1397"/>
        <v>56964.037288452222</v>
      </c>
      <c r="U297" s="642">
        <f t="shared" si="1397"/>
        <v>57937.516562571429</v>
      </c>
      <c r="V297" s="642">
        <f t="shared" si="1397"/>
        <v>58928.171923880851</v>
      </c>
      <c r="W297" s="642">
        <f t="shared" si="1397"/>
        <v>59936.31779464471</v>
      </c>
      <c r="X297" s="642">
        <f t="shared" si="1397"/>
        <v>60962.274595955976</v>
      </c>
      <c r="Y297" s="642">
        <f t="shared" si="1397"/>
        <v>62006.368867360885</v>
      </c>
      <c r="Z297" s="642">
        <f t="shared" si="1397"/>
        <v>63068.933388976831</v>
      </c>
      <c r="AA297" s="642">
        <f t="shared" si="1397"/>
        <v>64150.307306157614</v>
      </c>
      <c r="AB297" s="642">
        <f t="shared" si="1397"/>
        <v>65250.836256761846</v>
      </c>
      <c r="AC297" s="642">
        <f t="shared" si="1397"/>
        <v>86370.872501080696</v>
      </c>
      <c r="AD297" s="642">
        <f t="shared" si="1397"/>
        <v>87844.108387816363</v>
      </c>
      <c r="AE297" s="642">
        <f t="shared" si="1397"/>
        <v>89343.132045059581</v>
      </c>
      <c r="AF297" s="642">
        <f t="shared" si="1397"/>
        <v>120868.40900002995</v>
      </c>
      <c r="AG297" s="642">
        <f t="shared" si="1397"/>
        <v>122920.41349307357</v>
      </c>
      <c r="AH297" s="642">
        <f t="shared" si="1397"/>
        <v>125007.96198083682</v>
      </c>
      <c r="AI297" s="642">
        <f t="shared" si="1397"/>
        <v>127131.68553178503</v>
      </c>
      <c r="AJ297" s="642">
        <f t="shared" si="1397"/>
        <v>129292.226762287</v>
      </c>
      <c r="AK297" s="642">
        <f t="shared" si="1397"/>
        <v>131490.24005562492</v>
      </c>
      <c r="AL297" s="642">
        <f t="shared" ref="AL297:BM297" si="1398">SUM(AL284:AL295)</f>
        <v>133726.39178532761</v>
      </c>
      <c r="AM297" s="642">
        <f t="shared" si="1398"/>
        <v>136001.36054291666</v>
      </c>
      <c r="AN297" s="642">
        <f t="shared" si="1398"/>
        <v>138315.83737015634</v>
      </c>
      <c r="AO297" s="642">
        <f t="shared" si="1398"/>
        <v>140670.52599589969</v>
      </c>
      <c r="AP297" s="642">
        <f t="shared" si="1398"/>
        <v>143066.14307762624</v>
      </c>
      <c r="AQ297" s="642">
        <f t="shared" si="1398"/>
        <v>145503.41844776808</v>
      </c>
      <c r="AR297" s="642">
        <f t="shared" si="1398"/>
        <v>177983.09536492324</v>
      </c>
      <c r="AS297" s="642">
        <f t="shared" si="1398"/>
        <v>181005.93077005717</v>
      </c>
      <c r="AT297" s="642">
        <f t="shared" si="1398"/>
        <v>184081.02888113007</v>
      </c>
      <c r="AU297" s="642">
        <f t="shared" si="1398"/>
        <v>187209.31368180961</v>
      </c>
      <c r="AV297" s="642">
        <f t="shared" si="1398"/>
        <v>190391.72595252653</v>
      </c>
      <c r="AW297" s="642">
        <f t="shared" si="1398"/>
        <v>193629.22358626584</v>
      </c>
      <c r="AX297" s="642">
        <f t="shared" si="1398"/>
        <v>196922.78191052965</v>
      </c>
      <c r="AY297" s="642">
        <f t="shared" si="1398"/>
        <v>200273.39401559575</v>
      </c>
      <c r="AZ297" s="642">
        <f t="shared" si="1398"/>
        <v>203682.07108920143</v>
      </c>
      <c r="BA297" s="642">
        <f t="shared" si="1398"/>
        <v>207149.84275778313</v>
      </c>
      <c r="BB297" s="642">
        <f t="shared" si="1398"/>
        <v>210677.7574344062</v>
      </c>
      <c r="BC297" s="642">
        <f t="shared" si="1398"/>
        <v>214266.8826735203</v>
      </c>
      <c r="BD297" s="642">
        <f t="shared" si="1398"/>
        <v>217918.30553268219</v>
      </c>
      <c r="BE297" s="642">
        <f t="shared" si="1398"/>
        <v>221633.13294138614</v>
      </c>
      <c r="BF297" s="642">
        <f t="shared" si="1398"/>
        <v>225412.49207714899</v>
      </c>
      <c r="BG297" s="642">
        <f t="shared" si="1398"/>
        <v>229257.53074899886</v>
      </c>
      <c r="BH297" s="642">
        <f t="shared" si="1398"/>
        <v>233169.4177885181</v>
      </c>
      <c r="BI297" s="642">
        <f t="shared" si="1398"/>
        <v>237149.3434485968</v>
      </c>
      <c r="BJ297" s="642">
        <f t="shared" si="1398"/>
        <v>241198.519810055</v>
      </c>
      <c r="BK297" s="642">
        <f t="shared" si="1398"/>
        <v>245318.18119629545</v>
      </c>
      <c r="BL297" s="642">
        <f t="shared" si="1398"/>
        <v>249509.58459615216</v>
      </c>
      <c r="BM297" s="642">
        <f t="shared" si="1398"/>
        <v>253774.01009510364</v>
      </c>
      <c r="BN297" s="185"/>
      <c r="BO297" s="564">
        <f>SUM(F297:H297)</f>
        <v>0</v>
      </c>
      <c r="BP297" s="564">
        <f>SUM(I297:K297)</f>
        <v>36000</v>
      </c>
      <c r="BQ297" s="564">
        <f>SUM(L297:N297)</f>
        <v>111744.23336226851</v>
      </c>
      <c r="BR297" s="564">
        <f>SUM(O297:Q297)</f>
        <v>117598.29033296418</v>
      </c>
      <c r="BS297" s="564">
        <f>SUM(R297:T297)</f>
        <v>138772.51519912924</v>
      </c>
      <c r="BT297" s="564">
        <f>SUM(U297:W297)</f>
        <v>176802.00628109698</v>
      </c>
      <c r="BU297" s="564">
        <f>SUM(X297:Z297)</f>
        <v>186037.57685229369</v>
      </c>
      <c r="BV297" s="564">
        <f>SUM(AA297:AC297)</f>
        <v>215772.01606400014</v>
      </c>
      <c r="BW297" s="564">
        <f>SUM(AD297:AF297)</f>
        <v>298055.64943290589</v>
      </c>
      <c r="BX297" s="564">
        <f>SUM(AG297:AI297)</f>
        <v>375060.06100569543</v>
      </c>
      <c r="BY297" s="564">
        <f>SUM(AJ297:AL297)</f>
        <v>394508.85860323953</v>
      </c>
      <c r="BZ297" s="564">
        <f>SUM(AM297:AO297)</f>
        <v>414987.72390897269</v>
      </c>
      <c r="CA297" s="564">
        <f>SUM(AP297:AR297)</f>
        <v>466552.65689031756</v>
      </c>
      <c r="CB297" s="564">
        <f>SUM(AS297:AU297)</f>
        <v>552296.27333299688</v>
      </c>
      <c r="CC297" s="564">
        <f>SUM(AV297:AX297)</f>
        <v>580943.73144932208</v>
      </c>
      <c r="CD297" s="564">
        <f>SUM(AY297:BA297)</f>
        <v>611105.30786258029</v>
      </c>
      <c r="CE297" s="564">
        <f>SUM(BB297:BD297)</f>
        <v>642862.94564060867</v>
      </c>
      <c r="CF297" s="564">
        <f>SUM(BE297:BG297)</f>
        <v>676303.15576753393</v>
      </c>
      <c r="CG297" s="564">
        <f>SUM(BH297:BJ297)</f>
        <v>711517.28104716993</v>
      </c>
      <c r="CH297" s="564">
        <f>SUM(BK297:BM297)</f>
        <v>748601.77588755125</v>
      </c>
      <c r="CI297" s="185"/>
      <c r="CJ297" s="124">
        <f>SUM(BO297:BR297)</f>
        <v>265342.5236952327</v>
      </c>
      <c r="CK297" s="124">
        <f>SUM(BS297:BV297)</f>
        <v>717384.11439651996</v>
      </c>
      <c r="CL297" s="124">
        <f>SUM(BW297:BZ297)</f>
        <v>1482612.2929508134</v>
      </c>
      <c r="CM297" s="124">
        <f>SUM(CA297:CD297)</f>
        <v>2210897.9695352167</v>
      </c>
      <c r="CN297" s="124">
        <f>SUM(CE297:CH297)</f>
        <v>2779285.1583428639</v>
      </c>
      <c r="CO297" s="177"/>
      <c r="CP297" s="124"/>
      <c r="CQ297" s="119"/>
      <c r="CR297" s="186">
        <f>SUM(F297:BM297)</f>
        <v>7455522.0589206461</v>
      </c>
      <c r="CS297" s="186">
        <f>SUM(BO297:CH297)</f>
        <v>7455522.0589206479</v>
      </c>
      <c r="CT297" s="186">
        <f>SUM(CJ297:CN297)</f>
        <v>7455522.0589206461</v>
      </c>
      <c r="CU297" s="186">
        <f>CR297-CS297</f>
        <v>0</v>
      </c>
      <c r="CV297" s="186">
        <f>CS297-CT297</f>
        <v>0</v>
      </c>
      <c r="CW297" s="119"/>
      <c r="CX297" s="210"/>
      <c r="CY297" s="210"/>
      <c r="CZ297" s="210"/>
      <c r="DA297" s="210"/>
      <c r="DB297" s="212"/>
      <c r="DC297" s="210"/>
      <c r="DD297" s="210"/>
      <c r="DE297" s="210"/>
      <c r="DF297" s="210"/>
      <c r="DG297" s="212"/>
      <c r="DH297" s="212"/>
      <c r="DI297" s="212"/>
      <c r="DJ297" s="212"/>
    </row>
    <row r="298" spans="1:114" s="7" customFormat="1" ht="12" customHeight="1" x14ac:dyDescent="0.2">
      <c r="A298" s="323" t="s">
        <v>56</v>
      </c>
      <c r="B298" s="191"/>
      <c r="C298" s="191"/>
      <c r="D298" s="191"/>
      <c r="E298" s="191"/>
      <c r="F298" s="643" t="e">
        <f t="shared" ref="F298:AK298" si="1399">+F297/F186</f>
        <v>#DIV/0!</v>
      </c>
      <c r="G298" s="643" t="e">
        <f t="shared" si="1399"/>
        <v>#DIV/0!</v>
      </c>
      <c r="H298" s="643">
        <f t="shared" si="1399"/>
        <v>0</v>
      </c>
      <c r="I298" s="643">
        <f t="shared" si="1399"/>
        <v>0</v>
      </c>
      <c r="J298" s="643">
        <f t="shared" si="1399"/>
        <v>0</v>
      </c>
      <c r="K298" s="643">
        <f t="shared" si="1399"/>
        <v>2771.1492571780464</v>
      </c>
      <c r="L298" s="643">
        <f t="shared" si="1399"/>
        <v>2.417828339787599</v>
      </c>
      <c r="M298" s="643">
        <f t="shared" si="1399"/>
        <v>1.8410506131028719</v>
      </c>
      <c r="N298" s="643">
        <f t="shared" si="1399"/>
        <v>1.4454027863831767</v>
      </c>
      <c r="O298" s="643">
        <f t="shared" si="1399"/>
        <v>1.1930434763158646</v>
      </c>
      <c r="P298" s="643">
        <f t="shared" si="1399"/>
        <v>0.98238024356235221</v>
      </c>
      <c r="Q298" s="643">
        <f t="shared" si="1399"/>
        <v>0.80604857834060695</v>
      </c>
      <c r="R298" s="643">
        <f t="shared" si="1399"/>
        <v>0.26068669054683474</v>
      </c>
      <c r="S298" s="643">
        <f t="shared" si="1399"/>
        <v>0.24716028039076557</v>
      </c>
      <c r="T298" s="643">
        <f t="shared" si="1399"/>
        <v>0.30122562023434735</v>
      </c>
      <c r="U298" s="643">
        <f t="shared" si="1399"/>
        <v>0.28649002404621643</v>
      </c>
      <c r="V298" s="643">
        <f t="shared" si="1399"/>
        <v>0.27236751505874668</v>
      </c>
      <c r="W298" s="643">
        <f t="shared" si="1399"/>
        <v>0.25884291116704622</v>
      </c>
      <c r="X298" s="643">
        <f t="shared" si="1399"/>
        <v>0.24590025024917528</v>
      </c>
      <c r="Y298" s="643">
        <f t="shared" si="1399"/>
        <v>0.23352295696579675</v>
      </c>
      <c r="Z298" s="643">
        <f t="shared" si="1399"/>
        <v>0.22169399401817369</v>
      </c>
      <c r="AA298" s="643">
        <f t="shared" si="1399"/>
        <v>0.21039599844700677</v>
      </c>
      <c r="AB298" s="643">
        <f t="shared" si="1399"/>
        <v>0.20591049266558775</v>
      </c>
      <c r="AC298" s="643">
        <f t="shared" si="1399"/>
        <v>0.25360655068375015</v>
      </c>
      <c r="AD298" s="643">
        <f t="shared" si="1399"/>
        <v>0.18532181456109839</v>
      </c>
      <c r="AE298" s="643">
        <f t="shared" si="1399"/>
        <v>0.1832511898590328</v>
      </c>
      <c r="AF298" s="643">
        <f t="shared" si="1399"/>
        <v>0.23259230119821112</v>
      </c>
      <c r="AG298" s="643">
        <f t="shared" si="1399"/>
        <v>0.23002390014530064</v>
      </c>
      <c r="AH298" s="643">
        <f t="shared" si="1399"/>
        <v>0.22739079133537321</v>
      </c>
      <c r="AI298" s="643">
        <f t="shared" si="1399"/>
        <v>0.22469349698334837</v>
      </c>
      <c r="AJ298" s="643">
        <f t="shared" si="1399"/>
        <v>0.22193269934580367</v>
      </c>
      <c r="AK298" s="643">
        <f t="shared" si="1399"/>
        <v>0.21910924761265976</v>
      </c>
      <c r="AL298" s="643">
        <f t="shared" ref="AL298:BM298" si="1400">+AL297/AL186</f>
        <v>0.21622416416895693</v>
      </c>
      <c r="AM298" s="643">
        <f t="shared" si="1400"/>
        <v>0.21327865012212732</v>
      </c>
      <c r="AN298" s="643">
        <f t="shared" si="1400"/>
        <v>0.21619000559323415</v>
      </c>
      <c r="AO298" s="643">
        <f t="shared" si="1400"/>
        <v>0.21285583407544684</v>
      </c>
      <c r="AP298" s="643">
        <f t="shared" si="1400"/>
        <v>0.17388565138385789</v>
      </c>
      <c r="AQ298" s="643">
        <f t="shared" si="1400"/>
        <v>0.17391228292323796</v>
      </c>
      <c r="AR298" s="643">
        <f t="shared" si="1400"/>
        <v>0.20205037512285737</v>
      </c>
      <c r="AS298" s="643">
        <f t="shared" si="1400"/>
        <v>0.20213284912887311</v>
      </c>
      <c r="AT298" s="643">
        <f t="shared" si="1400"/>
        <v>0.20218790247699064</v>
      </c>
      <c r="AU298" s="643">
        <f t="shared" si="1400"/>
        <v>0.20221527595126304</v>
      </c>
      <c r="AV298" s="643">
        <f t="shared" si="1400"/>
        <v>0.20221472641819208</v>
      </c>
      <c r="AW298" s="643">
        <f t="shared" si="1400"/>
        <v>0.20218602740803296</v>
      </c>
      <c r="AX298" s="643">
        <f t="shared" si="1400"/>
        <v>0.2021289696787163</v>
      </c>
      <c r="AY298" s="643">
        <f t="shared" si="1400"/>
        <v>0.20204336176050755</v>
      </c>
      <c r="AZ298" s="643">
        <f t="shared" si="1400"/>
        <v>0.20811885945508887</v>
      </c>
      <c r="BA298" s="643">
        <f t="shared" si="1400"/>
        <v>0.207860153636198</v>
      </c>
      <c r="BB298" s="643">
        <f t="shared" si="1400"/>
        <v>0.1785913268302359</v>
      </c>
      <c r="BC298" s="643">
        <f t="shared" si="1400"/>
        <v>0.17864586812428876</v>
      </c>
      <c r="BD298" s="643">
        <f t="shared" si="1400"/>
        <v>0.17164659620209746</v>
      </c>
      <c r="BE298" s="643">
        <f t="shared" si="1400"/>
        <v>0.17177949871126549</v>
      </c>
      <c r="BF298" s="643">
        <f t="shared" si="1400"/>
        <v>0.17189517478667946</v>
      </c>
      <c r="BG298" s="643">
        <f t="shared" si="1400"/>
        <v>0.17199352887477598</v>
      </c>
      <c r="BH298" s="643">
        <f t="shared" si="1400"/>
        <v>0.17207447338869514</v>
      </c>
      <c r="BI298" s="643">
        <f t="shared" si="1400"/>
        <v>0.17213792884789844</v>
      </c>
      <c r="BJ298" s="643">
        <f t="shared" si="1400"/>
        <v>0.17218382400931873</v>
      </c>
      <c r="BK298" s="643">
        <f t="shared" si="1400"/>
        <v>0.17221209598971277</v>
      </c>
      <c r="BL298" s="643">
        <f t="shared" si="1400"/>
        <v>0.178378947314518</v>
      </c>
      <c r="BM298" s="643">
        <f t="shared" si="1400"/>
        <v>0.17826422519166721</v>
      </c>
      <c r="BN298" s="185"/>
      <c r="BO298" s="643">
        <f t="shared" ref="BO298:CH298" si="1401">+BO297/BO186</f>
        <v>0</v>
      </c>
      <c r="BP298" s="643">
        <f t="shared" si="1401"/>
        <v>1477.7718484462871</v>
      </c>
      <c r="BQ298" s="643">
        <f t="shared" si="1401"/>
        <v>1.8145057008611556</v>
      </c>
      <c r="BR298" s="643">
        <f t="shared" si="1401"/>
        <v>0.96661727558577026</v>
      </c>
      <c r="BS298" s="643">
        <f t="shared" si="1401"/>
        <v>0.27125875871661176</v>
      </c>
      <c r="BT298" s="643">
        <f t="shared" si="1401"/>
        <v>0.27194351498737968</v>
      </c>
      <c r="BU298" s="643">
        <f t="shared" si="1401"/>
        <v>0.23315115958068286</v>
      </c>
      <c r="BV298" s="643">
        <f t="shared" si="1401"/>
        <v>0.2242107781480944</v>
      </c>
      <c r="BW298" s="643">
        <f t="shared" si="1401"/>
        <v>0.20122431442844216</v>
      </c>
      <c r="BX298" s="643">
        <f t="shared" si="1401"/>
        <v>0.22731863864925225</v>
      </c>
      <c r="BY298" s="643">
        <f t="shared" si="1401"/>
        <v>0.21903182794113465</v>
      </c>
      <c r="BZ298" s="643">
        <f t="shared" si="1401"/>
        <v>0.21409544778145786</v>
      </c>
      <c r="CA298" s="643">
        <f t="shared" si="1401"/>
        <v>0.18366096360362849</v>
      </c>
      <c r="CB298" s="643">
        <f t="shared" si="1401"/>
        <v>0.20217913252668399</v>
      </c>
      <c r="CC298" s="643">
        <f t="shared" si="1401"/>
        <v>0.20217608569492104</v>
      </c>
      <c r="CD298" s="643">
        <f t="shared" si="1401"/>
        <v>0.20600185698204052</v>
      </c>
      <c r="CE298" s="643">
        <f t="shared" si="1401"/>
        <v>0.17619277356395796</v>
      </c>
      <c r="CF298" s="643">
        <f t="shared" si="1401"/>
        <v>0.17189056249038315</v>
      </c>
      <c r="CG298" s="643">
        <f t="shared" si="1401"/>
        <v>0.1721326804574653</v>
      </c>
      <c r="CH298" s="643">
        <f t="shared" si="1401"/>
        <v>0.17627196088213909</v>
      </c>
      <c r="CI298" s="185"/>
      <c r="CJ298" s="643">
        <f>+CJ297/CJ186</f>
        <v>1.4478133485775364</v>
      </c>
      <c r="CK298" s="643">
        <f>+CK297/CK186</f>
        <v>0.24550974810124812</v>
      </c>
      <c r="CL298" s="643">
        <f>+CL297/CL186</f>
        <v>0.21579014803437019</v>
      </c>
      <c r="CM298" s="643">
        <f>+CM297/CM186</f>
        <v>0.19896546230803952</v>
      </c>
      <c r="CN298" s="643">
        <f>+CN297/CN186</f>
        <v>0.1741021768090488</v>
      </c>
      <c r="CO298" s="177"/>
      <c r="CP298" s="124"/>
      <c r="CQ298" s="119"/>
      <c r="CR298" s="186"/>
      <c r="CS298" s="186"/>
      <c r="CT298" s="186"/>
      <c r="CU298" s="186"/>
      <c r="CV298" s="186"/>
      <c r="CW298" s="119"/>
      <c r="CX298" s="210"/>
      <c r="CY298" s="210"/>
      <c r="CZ298" s="210"/>
      <c r="DA298" s="210"/>
      <c r="DB298" s="212"/>
      <c r="DC298" s="210"/>
      <c r="DD298" s="210"/>
      <c r="DE298" s="210"/>
      <c r="DF298" s="210"/>
      <c r="DG298" s="212"/>
      <c r="DH298" s="212"/>
      <c r="DI298" s="212"/>
      <c r="DJ298" s="212"/>
    </row>
    <row r="299" spans="1:114" s="7" customFormat="1" ht="6.75" customHeight="1" x14ac:dyDescent="0.2">
      <c r="A299" s="324"/>
      <c r="B299" s="191" t="s">
        <v>54</v>
      </c>
      <c r="C299" s="191"/>
      <c r="D299" s="191"/>
      <c r="E299" s="191"/>
      <c r="F299" s="567"/>
      <c r="G299" s="567"/>
      <c r="H299" s="567"/>
      <c r="I299" s="567"/>
      <c r="J299" s="567"/>
      <c r="K299" s="567"/>
      <c r="L299" s="567"/>
      <c r="M299" s="567"/>
      <c r="N299" s="567"/>
      <c r="O299" s="567"/>
      <c r="P299" s="567"/>
      <c r="Q299" s="567"/>
      <c r="R299" s="567"/>
      <c r="S299" s="567"/>
      <c r="T299" s="567"/>
      <c r="U299" s="567"/>
      <c r="V299" s="567"/>
      <c r="W299" s="567"/>
      <c r="X299" s="567"/>
      <c r="Y299" s="567"/>
      <c r="Z299" s="567"/>
      <c r="AA299" s="567"/>
      <c r="AB299" s="567"/>
      <c r="AC299" s="567"/>
      <c r="AD299" s="567"/>
      <c r="AE299" s="567"/>
      <c r="AF299" s="567"/>
      <c r="AG299" s="567"/>
      <c r="AH299" s="567"/>
      <c r="AI299" s="567"/>
      <c r="AJ299" s="567"/>
      <c r="AK299" s="567"/>
      <c r="AL299" s="567"/>
      <c r="AM299" s="567"/>
      <c r="AN299" s="567"/>
      <c r="AO299" s="567"/>
      <c r="AP299" s="567"/>
      <c r="AQ299" s="567"/>
      <c r="AR299" s="567"/>
      <c r="AS299" s="567"/>
      <c r="AT299" s="567"/>
      <c r="AU299" s="567"/>
      <c r="AV299" s="567"/>
      <c r="AW299" s="567"/>
      <c r="AX299" s="567"/>
      <c r="AY299" s="567"/>
      <c r="AZ299" s="567"/>
      <c r="BA299" s="567"/>
      <c r="BB299" s="567"/>
      <c r="BC299" s="567"/>
      <c r="BD299" s="567"/>
      <c r="BE299" s="567"/>
      <c r="BF299" s="567"/>
      <c r="BG299" s="567"/>
      <c r="BH299" s="567"/>
      <c r="BI299" s="567"/>
      <c r="BJ299" s="567"/>
      <c r="BK299" s="567"/>
      <c r="BL299" s="567"/>
      <c r="BM299" s="567"/>
      <c r="BN299" s="185"/>
      <c r="BO299" s="567"/>
      <c r="BP299" s="567"/>
      <c r="BQ299" s="567"/>
      <c r="BR299" s="567"/>
      <c r="BS299" s="567"/>
      <c r="BT299" s="567"/>
      <c r="BU299" s="567"/>
      <c r="BV299" s="567"/>
      <c r="BW299" s="567"/>
      <c r="BX299" s="567"/>
      <c r="BY299" s="567"/>
      <c r="BZ299" s="567"/>
      <c r="CA299" s="567"/>
      <c r="CB299" s="567"/>
      <c r="CC299" s="567"/>
      <c r="CD299" s="567"/>
      <c r="CE299" s="567"/>
      <c r="CF299" s="567"/>
      <c r="CG299" s="567"/>
      <c r="CH299" s="567"/>
      <c r="CI299" s="211"/>
      <c r="CJ299" s="210"/>
      <c r="CK299" s="210"/>
      <c r="CL299" s="210"/>
      <c r="CM299" s="210"/>
      <c r="CN299" s="210"/>
      <c r="CO299" s="177"/>
      <c r="CP299" s="124"/>
      <c r="CQ299" s="119"/>
      <c r="CR299" s="186"/>
      <c r="CS299" s="186"/>
      <c r="CT299" s="186"/>
      <c r="CU299" s="186"/>
      <c r="CV299" s="186"/>
      <c r="CW299" s="119"/>
      <c r="CX299" s="210"/>
      <c r="CY299" s="210"/>
      <c r="CZ299" s="210"/>
      <c r="DA299" s="210"/>
      <c r="DB299" s="212"/>
      <c r="DC299" s="210"/>
      <c r="DD299" s="210"/>
      <c r="DE299" s="210"/>
      <c r="DF299" s="210"/>
      <c r="DG299" s="212"/>
      <c r="DH299" s="212"/>
      <c r="DI299" s="212"/>
      <c r="DJ299" s="212"/>
    </row>
    <row r="300" spans="1:114" s="7" customFormat="1" ht="14.25" x14ac:dyDescent="0.35">
      <c r="A300" s="175" t="s">
        <v>345</v>
      </c>
      <c r="B300" s="301" t="s">
        <v>370</v>
      </c>
      <c r="C300" s="119"/>
      <c r="D300" s="119"/>
      <c r="E300" s="225"/>
      <c r="F300" s="565">
        <f t="shared" ref="F300:AK300" ca="1" si="1402">F208+F237+F253+F267</f>
        <v>12057.916666666668</v>
      </c>
      <c r="G300" s="565">
        <f t="shared" ca="1" si="1402"/>
        <v>10924.583333333334</v>
      </c>
      <c r="H300" s="565">
        <f t="shared" ca="1" si="1402"/>
        <v>11091.350347600001</v>
      </c>
      <c r="I300" s="565">
        <f t="shared" ca="1" si="1402"/>
        <v>15323.055382466668</v>
      </c>
      <c r="J300" s="565">
        <f t="shared" ca="1" si="1402"/>
        <v>21998.113525046669</v>
      </c>
      <c r="K300" s="565">
        <f t="shared" ca="1" si="1402"/>
        <v>62113.300083040667</v>
      </c>
      <c r="L300" s="565">
        <f t="shared" ca="1" si="1402"/>
        <v>61639.356462986929</v>
      </c>
      <c r="M300" s="565">
        <f t="shared" ca="1" si="1402"/>
        <v>62417.123342910105</v>
      </c>
      <c r="N300" s="565">
        <f t="shared" ca="1" si="1402"/>
        <v>63232.489084975095</v>
      </c>
      <c r="O300" s="565">
        <f t="shared" ca="1" si="1402"/>
        <v>64062.509789861339</v>
      </c>
      <c r="P300" s="565">
        <f t="shared" ca="1" si="1402"/>
        <v>64948.759264458007</v>
      </c>
      <c r="Q300" s="565">
        <f t="shared" ca="1" si="1402"/>
        <v>65904.833300264305</v>
      </c>
      <c r="R300" s="565">
        <f t="shared" ca="1" si="1402"/>
        <v>90935.985336228274</v>
      </c>
      <c r="S300" s="565">
        <f t="shared" ca="1" si="1402"/>
        <v>86427.146768042934</v>
      </c>
      <c r="T300" s="565">
        <f t="shared" ca="1" si="1402"/>
        <v>100093.01848462745</v>
      </c>
      <c r="U300" s="565">
        <f t="shared" ca="1" si="1402"/>
        <v>101453.85974893655</v>
      </c>
      <c r="V300" s="565">
        <f t="shared" ca="1" si="1402"/>
        <v>102861.34517235438</v>
      </c>
      <c r="W300" s="565">
        <f t="shared" ca="1" si="1402"/>
        <v>114151.42054877336</v>
      </c>
      <c r="X300" s="565">
        <f t="shared" ca="1" si="1402"/>
        <v>120060.22206092122</v>
      </c>
      <c r="Y300" s="565">
        <f t="shared" ca="1" si="1402"/>
        <v>118624.09166001886</v>
      </c>
      <c r="Z300" s="565">
        <f t="shared" ca="1" si="1402"/>
        <v>120246.26041807336</v>
      </c>
      <c r="AA300" s="565">
        <f t="shared" ca="1" si="1402"/>
        <v>121930.19996763142</v>
      </c>
      <c r="AB300" s="565">
        <f t="shared" ca="1" si="1402"/>
        <v>123384.5021542062</v>
      </c>
      <c r="AC300" s="565">
        <f t="shared" ca="1" si="1402"/>
        <v>145203.46037127307</v>
      </c>
      <c r="AD300" s="565">
        <f t="shared" ca="1" si="1402"/>
        <v>200486.06637106638</v>
      </c>
      <c r="AE300" s="565">
        <f t="shared" ca="1" si="1402"/>
        <v>192885.16475110257</v>
      </c>
      <c r="AF300" s="565">
        <f t="shared" ca="1" si="1402"/>
        <v>244175.72249655263</v>
      </c>
      <c r="AG300" s="565">
        <f t="shared" ca="1" si="1402"/>
        <v>224096.74369924245</v>
      </c>
      <c r="AH300" s="565">
        <f t="shared" ca="1" si="1402"/>
        <v>226638.52052683674</v>
      </c>
      <c r="AI300" s="565">
        <f t="shared" ca="1" si="1402"/>
        <v>263799.10766759072</v>
      </c>
      <c r="AJ300" s="565">
        <f t="shared" ca="1" si="1402"/>
        <v>247891.11528736172</v>
      </c>
      <c r="AK300" s="565">
        <f t="shared" ca="1" si="1402"/>
        <v>247607.50126255795</v>
      </c>
      <c r="AL300" s="565">
        <f t="shared" ref="AL300:BM300" ca="1" si="1403">AL208+AL237+AL253+AL267</f>
        <v>275521.57309989625</v>
      </c>
      <c r="AM300" s="565">
        <f t="shared" ca="1" si="1403"/>
        <v>253228.66056746358</v>
      </c>
      <c r="AN300" s="565">
        <f t="shared" ca="1" si="1403"/>
        <v>255605.75106328438</v>
      </c>
      <c r="AO300" s="565">
        <f t="shared" ca="1" si="1403"/>
        <v>283719.19141609193</v>
      </c>
      <c r="AP300" s="565">
        <f t="shared" ca="1" si="1403"/>
        <v>290578.81369548914</v>
      </c>
      <c r="AQ300" s="565">
        <f t="shared" ca="1" si="1403"/>
        <v>288476.82471895759</v>
      </c>
      <c r="AR300" s="565">
        <f t="shared" ca="1" si="1403"/>
        <v>362606.53851162514</v>
      </c>
      <c r="AS300" s="565">
        <f t="shared" ca="1" si="1403"/>
        <v>320769.22632532666</v>
      </c>
      <c r="AT300" s="565">
        <f t="shared" ca="1" si="1403"/>
        <v>324286.90768033324</v>
      </c>
      <c r="AU300" s="565">
        <f t="shared" ca="1" si="1403"/>
        <v>392153.26456364797</v>
      </c>
      <c r="AV300" s="565">
        <f t="shared" ca="1" si="1403"/>
        <v>353896.9755126579</v>
      </c>
      <c r="AW300" s="565">
        <f t="shared" ca="1" si="1403"/>
        <v>354611.97832698643</v>
      </c>
      <c r="AX300" s="565">
        <f t="shared" ca="1" si="1403"/>
        <v>409866.12547378894</v>
      </c>
      <c r="AY300" s="565">
        <f t="shared" ca="1" si="1403"/>
        <v>362365.35151043418</v>
      </c>
      <c r="AZ300" s="565">
        <f t="shared" ca="1" si="1403"/>
        <v>365402.63252520806</v>
      </c>
      <c r="BA300" s="565">
        <f t="shared" ca="1" si="1403"/>
        <v>420753.85494002292</v>
      </c>
      <c r="BB300" s="565">
        <f t="shared" ca="1" si="1403"/>
        <v>399516.79083777487</v>
      </c>
      <c r="BC300" s="565">
        <f t="shared" ca="1" si="1403"/>
        <v>399389.66472624824</v>
      </c>
      <c r="BD300" s="565">
        <f t="shared" ca="1" si="1403"/>
        <v>458270.18018128909</v>
      </c>
      <c r="BE300" s="565">
        <f t="shared" ca="1" si="1403"/>
        <v>404493.0399221697</v>
      </c>
      <c r="BF300" s="565">
        <f t="shared" ca="1" si="1403"/>
        <v>408897.20126465766</v>
      </c>
      <c r="BG300" s="565">
        <f t="shared" ca="1" si="1403"/>
        <v>471484.1907599736</v>
      </c>
      <c r="BH300" s="565">
        <f t="shared" ca="1" si="1403"/>
        <v>425897.40490021976</v>
      </c>
      <c r="BI300" s="565">
        <f t="shared" ca="1" si="1403"/>
        <v>427546.59689070715</v>
      </c>
      <c r="BJ300" s="565">
        <f t="shared" ca="1" si="1403"/>
        <v>490383.3913402232</v>
      </c>
      <c r="BK300" s="565">
        <f t="shared" ca="1" si="1403"/>
        <v>437101.28501908941</v>
      </c>
      <c r="BL300" s="565">
        <f t="shared" ca="1" si="1403"/>
        <v>440530.83368547395</v>
      </c>
      <c r="BM300" s="565">
        <f t="shared" ca="1" si="1403"/>
        <v>503632.36683103378</v>
      </c>
      <c r="BN300" s="185"/>
      <c r="BO300" s="565">
        <f t="shared" ref="BO300:CH300" ca="1" si="1404">BO208+BO237+BO253+BO267</f>
        <v>34073.850347600004</v>
      </c>
      <c r="BP300" s="565">
        <f t="shared" ca="1" si="1404"/>
        <v>99434.468990554</v>
      </c>
      <c r="BQ300" s="565">
        <f t="shared" ca="1" si="1404"/>
        <v>187288.96889087211</v>
      </c>
      <c r="BR300" s="565">
        <f t="shared" ca="1" si="1404"/>
        <v>194916.10235458368</v>
      </c>
      <c r="BS300" s="565">
        <f t="shared" ca="1" si="1404"/>
        <v>277456.15058889869</v>
      </c>
      <c r="BT300" s="565">
        <f t="shared" ca="1" si="1404"/>
        <v>318466.62547006429</v>
      </c>
      <c r="BU300" s="565">
        <f t="shared" ca="1" si="1404"/>
        <v>358930.57413901342</v>
      </c>
      <c r="BV300" s="565">
        <f t="shared" ca="1" si="1404"/>
        <v>390518.16249311069</v>
      </c>
      <c r="BW300" s="565">
        <f t="shared" ca="1" si="1404"/>
        <v>637546.95361872157</v>
      </c>
      <c r="BX300" s="565">
        <f t="shared" ca="1" si="1404"/>
        <v>714534.37189366994</v>
      </c>
      <c r="BY300" s="565">
        <f t="shared" ca="1" si="1404"/>
        <v>771020.1896498159</v>
      </c>
      <c r="BZ300" s="565">
        <f t="shared" ca="1" si="1404"/>
        <v>792553.60304683982</v>
      </c>
      <c r="CA300" s="565">
        <f t="shared" ca="1" si="1404"/>
        <v>941662.17692607187</v>
      </c>
      <c r="CB300" s="565">
        <f t="shared" ca="1" si="1404"/>
        <v>1037209.3985693079</v>
      </c>
      <c r="CC300" s="565">
        <f t="shared" ca="1" si="1404"/>
        <v>1118375.0793134333</v>
      </c>
      <c r="CD300" s="565">
        <f t="shared" ca="1" si="1404"/>
        <v>1148521.8389756652</v>
      </c>
      <c r="CE300" s="565">
        <f t="shared" ca="1" si="1404"/>
        <v>1257176.6357453123</v>
      </c>
      <c r="CF300" s="565">
        <f t="shared" ca="1" si="1404"/>
        <v>1284874.431946801</v>
      </c>
      <c r="CG300" s="565">
        <f t="shared" ca="1" si="1404"/>
        <v>1343827.3931311502</v>
      </c>
      <c r="CH300" s="565">
        <f t="shared" ca="1" si="1404"/>
        <v>1381264.4855355974</v>
      </c>
      <c r="CI300" s="220"/>
      <c r="CJ300" s="204">
        <f ca="1">CJ208+CJ237+CJ253+CJ267</f>
        <v>515713.39058360975</v>
      </c>
      <c r="CK300" s="204">
        <f ca="1">CK208+CK237+CK253+CK267</f>
        <v>1345371.5126910871</v>
      </c>
      <c r="CL300" s="204">
        <f ca="1">CL208+CL237+CL253+CL267</f>
        <v>2915655.1182090472</v>
      </c>
      <c r="CM300" s="204">
        <f ca="1">CM208+CM237+CM253+CM267</f>
        <v>4245768.4937844779</v>
      </c>
      <c r="CN300" s="204">
        <f ca="1">CN208+CN237+CN253+CN267</f>
        <v>5267142.9463588605</v>
      </c>
      <c r="CO300" s="177"/>
      <c r="CP300" s="124"/>
      <c r="CQ300" s="119"/>
      <c r="CR300" s="186">
        <f ca="1">SUM(F300:BM300)</f>
        <v>14289651.461627085</v>
      </c>
      <c r="CS300" s="186">
        <f ca="1">SUM(BO300:CH300)</f>
        <v>14289651.461627083</v>
      </c>
      <c r="CT300" s="186">
        <f ca="1">SUM(CJ300:CN300)</f>
        <v>14289651.461627081</v>
      </c>
      <c r="CU300" s="186">
        <f ca="1">CR300-CS300</f>
        <v>0</v>
      </c>
      <c r="CV300" s="186">
        <f ca="1">CS300-CT300</f>
        <v>0</v>
      </c>
      <c r="CW300" s="119"/>
      <c r="CX300" s="204">
        <f t="shared" ca="1" si="992"/>
        <v>34073.850347600004</v>
      </c>
      <c r="CY300" s="204">
        <f t="shared" ca="1" si="993"/>
        <v>99434.468990554</v>
      </c>
      <c r="CZ300" s="204">
        <f t="shared" ca="1" si="994"/>
        <v>187288.96889087211</v>
      </c>
      <c r="DA300" s="204">
        <f t="shared" ca="1" si="995"/>
        <v>194916.10235458368</v>
      </c>
      <c r="DB300" s="339">
        <f t="shared" ca="1" si="996"/>
        <v>515713.39058360975</v>
      </c>
      <c r="DC300" s="204">
        <f t="shared" ca="1" si="997"/>
        <v>277456.15058889869</v>
      </c>
      <c r="DD300" s="204">
        <f t="shared" ca="1" si="998"/>
        <v>318466.62547006429</v>
      </c>
      <c r="DE300" s="204">
        <f t="shared" ca="1" si="999"/>
        <v>358930.57413901342</v>
      </c>
      <c r="DF300" s="204">
        <f t="shared" ca="1" si="1000"/>
        <v>390518.16249311069</v>
      </c>
      <c r="DG300" s="339">
        <f t="shared" ca="1" si="1001"/>
        <v>1345371.5126910871</v>
      </c>
      <c r="DH300" s="339">
        <f t="shared" ca="1" si="1002"/>
        <v>2915655.1182090472</v>
      </c>
      <c r="DI300" s="339">
        <f t="shared" ca="1" si="1003"/>
        <v>4245768.4937844779</v>
      </c>
      <c r="DJ300" s="339">
        <f t="shared" ca="1" si="1004"/>
        <v>5267142.9463588605</v>
      </c>
    </row>
    <row r="301" spans="1:114" s="7" customFormat="1" x14ac:dyDescent="0.2">
      <c r="A301" s="323" t="s">
        <v>483</v>
      </c>
      <c r="B301" s="191" t="s">
        <v>370</v>
      </c>
      <c r="C301" s="191"/>
      <c r="D301" s="191"/>
      <c r="E301" s="191"/>
      <c r="F301" s="567">
        <f t="shared" ref="F301:AK301" si="1405">IF(F$186&gt;0,F300/F$186,0)</f>
        <v>0</v>
      </c>
      <c r="G301" s="567">
        <f t="shared" si="1405"/>
        <v>0</v>
      </c>
      <c r="H301" s="567">
        <f t="shared" ca="1" si="1405"/>
        <v>3262.1618669411764</v>
      </c>
      <c r="I301" s="567">
        <f t="shared" ca="1" si="1405"/>
        <v>3260.2245494609929</v>
      </c>
      <c r="J301" s="567">
        <f t="shared" ca="1" si="1405"/>
        <v>3298.06799475962</v>
      </c>
      <c r="K301" s="567">
        <f t="shared" ca="1" si="1405"/>
        <v>4781.2562607220898</v>
      </c>
      <c r="L301" s="567">
        <f t="shared" ca="1" si="1405"/>
        <v>4.0700969386202921</v>
      </c>
      <c r="M301" s="567">
        <f t="shared" ca="1" si="1405"/>
        <v>3.0853837748643467</v>
      </c>
      <c r="N301" s="567">
        <f t="shared" ca="1" si="1405"/>
        <v>2.4125826798734535</v>
      </c>
      <c r="O301" s="567">
        <f t="shared" ca="1" si="1405"/>
        <v>1.9834505185266047</v>
      </c>
      <c r="P301" s="567">
        <f t="shared" ca="1" si="1405"/>
        <v>1.6278504516233172</v>
      </c>
      <c r="Q301" s="567">
        <f t="shared" ca="1" si="1405"/>
        <v>1.3324168751458545</v>
      </c>
      <c r="R301" s="567">
        <f t="shared" ca="1" si="1405"/>
        <v>0.58453243678418343</v>
      </c>
      <c r="S301" s="567">
        <f t="shared" ca="1" si="1405"/>
        <v>0.5178093326841986</v>
      </c>
      <c r="T301" s="567">
        <f t="shared" ca="1" si="1405"/>
        <v>0.52929151460042378</v>
      </c>
      <c r="U301" s="567">
        <f t="shared" ca="1" si="1405"/>
        <v>0.5016700825908561</v>
      </c>
      <c r="V301" s="567">
        <f t="shared" ca="1" si="1405"/>
        <v>0.47542776341990262</v>
      </c>
      <c r="W301" s="567">
        <f t="shared" ca="1" si="1405"/>
        <v>0.49297799891434629</v>
      </c>
      <c r="X301" s="567">
        <f t="shared" ca="1" si="1405"/>
        <v>0.48428046435968325</v>
      </c>
      <c r="Y301" s="567">
        <f t="shared" ca="1" si="1405"/>
        <v>0.44675166693095769</v>
      </c>
      <c r="Z301" s="567">
        <f t="shared" ca="1" si="1405"/>
        <v>0.42267836643787871</v>
      </c>
      <c r="AA301" s="567">
        <f t="shared" ca="1" si="1405"/>
        <v>0.39989872598117049</v>
      </c>
      <c r="AB301" s="567">
        <f t="shared" ca="1" si="1405"/>
        <v>0.38936150221734617</v>
      </c>
      <c r="AC301" s="567">
        <f t="shared" ca="1" si="1405"/>
        <v>0.42635378879196123</v>
      </c>
      <c r="AD301" s="567">
        <f t="shared" ca="1" si="1405"/>
        <v>0.42295883350619795</v>
      </c>
      <c r="AE301" s="567">
        <f t="shared" ca="1" si="1405"/>
        <v>0.39562566408538702</v>
      </c>
      <c r="AF301" s="567">
        <f t="shared" ca="1" si="1405"/>
        <v>0.46987789168462463</v>
      </c>
      <c r="AG301" s="567">
        <f t="shared" ca="1" si="1405"/>
        <v>0.41935757886517544</v>
      </c>
      <c r="AH301" s="567">
        <f t="shared" ca="1" si="1405"/>
        <v>0.41225784112515818</v>
      </c>
      <c r="AI301" s="567">
        <f t="shared" ca="1" si="1405"/>
        <v>0.46624052654519649</v>
      </c>
      <c r="AJ301" s="567">
        <f t="shared" ca="1" si="1405"/>
        <v>0.42551006922260903</v>
      </c>
      <c r="AK301" s="567">
        <f t="shared" ca="1" si="1405"/>
        <v>0.41260167508964041</v>
      </c>
      <c r="AL301" s="567">
        <f t="shared" ref="AL301:BM301" ca="1" si="1406">IF(AL$186&gt;0,AL300/AL$186,0)</f>
        <v>0.44549487246823116</v>
      </c>
      <c r="AM301" s="567">
        <f t="shared" ca="1" si="1406"/>
        <v>0.39711563680291367</v>
      </c>
      <c r="AN301" s="567">
        <f t="shared" ca="1" si="1406"/>
        <v>0.39951613497556926</v>
      </c>
      <c r="AO301" s="567">
        <f t="shared" ca="1" si="1406"/>
        <v>0.42931015366960318</v>
      </c>
      <c r="AP301" s="567">
        <f t="shared" ca="1" si="1406"/>
        <v>0.35317570747939375</v>
      </c>
      <c r="AQ301" s="567">
        <f t="shared" ca="1" si="1406"/>
        <v>0.34480058058106916</v>
      </c>
      <c r="AR301" s="567">
        <f t="shared" ca="1" si="1406"/>
        <v>0.41163902098712263</v>
      </c>
      <c r="AS301" s="567">
        <f t="shared" ca="1" si="1406"/>
        <v>0.35820924405162313</v>
      </c>
      <c r="AT301" s="567">
        <f t="shared" ca="1" si="1406"/>
        <v>0.35618493694413111</v>
      </c>
      <c r="AU301" s="567">
        <f t="shared" ca="1" si="1406"/>
        <v>0.42358672786818696</v>
      </c>
      <c r="AV301" s="567">
        <f t="shared" ca="1" si="1406"/>
        <v>0.37587337225653256</v>
      </c>
      <c r="AW301" s="567">
        <f t="shared" ca="1" si="1406"/>
        <v>0.37028288313770003</v>
      </c>
      <c r="AX301" s="567">
        <f t="shared" ca="1" si="1406"/>
        <v>0.42070204800308358</v>
      </c>
      <c r="AY301" s="567">
        <f t="shared" ca="1" si="1406"/>
        <v>0.36556784871281917</v>
      </c>
      <c r="AZ301" s="567">
        <f t="shared" ca="1" si="1406"/>
        <v>0.3733621654393372</v>
      </c>
      <c r="BA301" s="567">
        <f t="shared" ca="1" si="1406"/>
        <v>0.42219660785897323</v>
      </c>
      <c r="BB301" s="567">
        <f t="shared" ca="1" si="1406"/>
        <v>0.33866998887573929</v>
      </c>
      <c r="BC301" s="567">
        <f t="shared" ca="1" si="1406"/>
        <v>0.33299272610226288</v>
      </c>
      <c r="BD301" s="567">
        <f t="shared" ca="1" si="1406"/>
        <v>0.36096332695301314</v>
      </c>
      <c r="BE301" s="567">
        <f t="shared" ca="1" si="1406"/>
        <v>0.31350732946775645</v>
      </c>
      <c r="BF301" s="567">
        <f t="shared" ca="1" si="1406"/>
        <v>0.31181703921323051</v>
      </c>
      <c r="BG301" s="567">
        <f t="shared" ca="1" si="1406"/>
        <v>0.35371675474538372</v>
      </c>
      <c r="BH301" s="567">
        <f t="shared" ca="1" si="1406"/>
        <v>0.31430396130373656</v>
      </c>
      <c r="BI301" s="567">
        <f t="shared" ca="1" si="1406"/>
        <v>0.31034024638017244</v>
      </c>
      <c r="BJ301" s="567">
        <f t="shared" ca="1" si="1406"/>
        <v>0.35006884626867396</v>
      </c>
      <c r="BK301" s="567">
        <f t="shared" ca="1" si="1406"/>
        <v>0.30684284420282071</v>
      </c>
      <c r="BL301" s="567">
        <f t="shared" ca="1" si="1406"/>
        <v>0.31494351810008064</v>
      </c>
      <c r="BM301" s="567">
        <f t="shared" ca="1" si="1406"/>
        <v>0.35377788931551413</v>
      </c>
      <c r="BN301" s="185"/>
      <c r="BO301" s="567">
        <f ca="1">IF(BO$186&gt;0,BO300/BO$186,0)</f>
        <v>10021.720690470589</v>
      </c>
      <c r="BP301" s="567">
        <f t="shared" ref="BP301:CH301" ca="1" si="1407">IF(BP$186&gt;0,BP300/BP$186,0)</f>
        <v>4081.7071955401666</v>
      </c>
      <c r="BQ301" s="567">
        <f t="shared" ca="1" si="1407"/>
        <v>3.0412030360364368</v>
      </c>
      <c r="BR301" s="567">
        <f t="shared" ca="1" si="1407"/>
        <v>1.6021429503127009</v>
      </c>
      <c r="BS301" s="567">
        <f t="shared" ca="1" si="1407"/>
        <v>0.54234378399092553</v>
      </c>
      <c r="BT301" s="567">
        <f t="shared" ca="1" si="1407"/>
        <v>0.48984135054896227</v>
      </c>
      <c r="BU301" s="567">
        <f t="shared" ca="1" si="1407"/>
        <v>0.4498289054577066</v>
      </c>
      <c r="BV301" s="567">
        <f t="shared" ca="1" si="1407"/>
        <v>0.40579118038909007</v>
      </c>
      <c r="BW301" s="567">
        <f t="shared" ca="1" si="1407"/>
        <v>0.43042280494249746</v>
      </c>
      <c r="BX301" s="567">
        <f t="shared" ca="1" si="1407"/>
        <v>0.43306925363215643</v>
      </c>
      <c r="BY301" s="567">
        <f t="shared" ca="1" si="1407"/>
        <v>0.42807140533277938</v>
      </c>
      <c r="BZ301" s="567">
        <f t="shared" ca="1" si="1407"/>
        <v>0.40888466997722717</v>
      </c>
      <c r="CA301" s="567">
        <f t="shared" ca="1" si="1407"/>
        <v>0.37069038242341651</v>
      </c>
      <c r="CB301" s="567">
        <f t="shared" ca="1" si="1407"/>
        <v>0.37969131166820363</v>
      </c>
      <c r="CC301" s="567">
        <f t="shared" ca="1" si="1407"/>
        <v>0.3892092876365964</v>
      </c>
      <c r="CD301" s="567">
        <f t="shared" ca="1" si="1407"/>
        <v>0.38716343741301462</v>
      </c>
      <c r="CE301" s="567">
        <f t="shared" ca="1" si="1407"/>
        <v>0.34456090495470004</v>
      </c>
      <c r="CF301" s="567">
        <f t="shared" ca="1" si="1407"/>
        <v>0.32656625501946163</v>
      </c>
      <c r="CG301" s="567">
        <f t="shared" ca="1" si="1407"/>
        <v>0.32510329322064319</v>
      </c>
      <c r="CH301" s="567">
        <f t="shared" ca="1" si="1407"/>
        <v>0.32524395106269705</v>
      </c>
      <c r="CI301" s="211"/>
      <c r="CJ301" s="210">
        <f ca="1">IF(CJ$186&gt;0,CJ300/CJ$186,0)</f>
        <v>2.8139354391033322</v>
      </c>
      <c r="CK301" s="210">
        <f ca="1">IF(CK$186&gt;0,CK300/CK$186,0)</f>
        <v>0.46042533498423149</v>
      </c>
      <c r="CL301" s="210">
        <f ca="1">IF(CL$186&gt;0,CL300/CL$186,0)</f>
        <v>0.42436559616221431</v>
      </c>
      <c r="CM301" s="210">
        <f ca="1">IF(CM$186&gt;0,CM300/CM$186,0)</f>
        <v>0.38208967707194835</v>
      </c>
      <c r="CN301" s="210">
        <f ca="1">IF(CN$186&gt;0,CN300/CN$186,0)</f>
        <v>0.32994853002858981</v>
      </c>
      <c r="CO301" s="177"/>
      <c r="CP301" s="124"/>
      <c r="CQ301" s="119"/>
      <c r="CR301" s="186"/>
      <c r="CS301" s="186"/>
      <c r="CT301" s="186"/>
      <c r="CU301" s="186"/>
      <c r="CV301" s="186"/>
      <c r="CW301" s="119"/>
      <c r="CX301" s="210">
        <f t="shared" ca="1" si="992"/>
        <v>10021.720690470589</v>
      </c>
      <c r="CY301" s="210">
        <f t="shared" ca="1" si="993"/>
        <v>4081.7071955401666</v>
      </c>
      <c r="CZ301" s="210">
        <f t="shared" ca="1" si="994"/>
        <v>3.0412030360364368</v>
      </c>
      <c r="DA301" s="210">
        <f t="shared" ca="1" si="995"/>
        <v>1.6021429503127009</v>
      </c>
      <c r="DB301" s="212">
        <f t="shared" ca="1" si="996"/>
        <v>2.8139354391033322</v>
      </c>
      <c r="DC301" s="210">
        <f t="shared" ca="1" si="997"/>
        <v>0.54234378399092553</v>
      </c>
      <c r="DD301" s="210">
        <f t="shared" ca="1" si="998"/>
        <v>0.48984135054896227</v>
      </c>
      <c r="DE301" s="210">
        <f t="shared" ca="1" si="999"/>
        <v>0.4498289054577066</v>
      </c>
      <c r="DF301" s="210">
        <f t="shared" ca="1" si="1000"/>
        <v>0.40579118038909007</v>
      </c>
      <c r="DG301" s="212">
        <f t="shared" ca="1" si="1001"/>
        <v>0.46042533498423149</v>
      </c>
      <c r="DH301" s="212">
        <f t="shared" ca="1" si="1002"/>
        <v>0.42436559616221431</v>
      </c>
      <c r="DI301" s="212">
        <f t="shared" ca="1" si="1003"/>
        <v>0.38208967707194835</v>
      </c>
      <c r="DJ301" s="212">
        <f t="shared" ca="1" si="1004"/>
        <v>0.32994853002858981</v>
      </c>
    </row>
    <row r="302" spans="1:114" s="7" customFormat="1" ht="3.75" customHeight="1" x14ac:dyDescent="0.2">
      <c r="A302" s="290"/>
      <c r="B302" s="301" t="s">
        <v>370</v>
      </c>
      <c r="C302" s="119"/>
      <c r="D302" s="119"/>
      <c r="E302" s="119"/>
      <c r="F302" s="564"/>
      <c r="G302" s="564"/>
      <c r="H302" s="564"/>
      <c r="I302" s="564"/>
      <c r="J302" s="564"/>
      <c r="K302" s="564"/>
      <c r="L302" s="564"/>
      <c r="M302" s="564"/>
      <c r="N302" s="564"/>
      <c r="O302" s="564"/>
      <c r="P302" s="564"/>
      <c r="Q302" s="564"/>
      <c r="R302" s="564"/>
      <c r="S302" s="564"/>
      <c r="T302" s="564"/>
      <c r="U302" s="564"/>
      <c r="V302" s="564"/>
      <c r="W302" s="564"/>
      <c r="X302" s="564"/>
      <c r="Y302" s="564"/>
      <c r="Z302" s="564"/>
      <c r="AA302" s="564"/>
      <c r="AB302" s="564"/>
      <c r="AC302" s="564"/>
      <c r="AD302" s="564"/>
      <c r="AE302" s="564"/>
      <c r="AF302" s="564"/>
      <c r="AG302" s="564"/>
      <c r="AH302" s="564"/>
      <c r="AI302" s="564"/>
      <c r="AJ302" s="564"/>
      <c r="AK302" s="564"/>
      <c r="AL302" s="564"/>
      <c r="AM302" s="564"/>
      <c r="AN302" s="564"/>
      <c r="AO302" s="564"/>
      <c r="AP302" s="564"/>
      <c r="AQ302" s="564"/>
      <c r="AR302" s="564"/>
      <c r="AS302" s="564"/>
      <c r="AT302" s="564"/>
      <c r="AU302" s="564"/>
      <c r="AV302" s="564"/>
      <c r="AW302" s="564"/>
      <c r="AX302" s="564"/>
      <c r="AY302" s="564"/>
      <c r="AZ302" s="564"/>
      <c r="BA302" s="564"/>
      <c r="BB302" s="564"/>
      <c r="BC302" s="564"/>
      <c r="BD302" s="564"/>
      <c r="BE302" s="564"/>
      <c r="BF302" s="564"/>
      <c r="BG302" s="564"/>
      <c r="BH302" s="564"/>
      <c r="BI302" s="564"/>
      <c r="BJ302" s="564"/>
      <c r="BK302" s="564"/>
      <c r="BL302" s="564"/>
      <c r="BM302" s="564"/>
      <c r="BN302" s="185"/>
      <c r="BO302" s="564"/>
      <c r="BP302" s="564"/>
      <c r="BQ302" s="564"/>
      <c r="BR302" s="564"/>
      <c r="BS302" s="564"/>
      <c r="BT302" s="564"/>
      <c r="BU302" s="564"/>
      <c r="BV302" s="564"/>
      <c r="BW302" s="564"/>
      <c r="BX302" s="564"/>
      <c r="BY302" s="564"/>
      <c r="BZ302" s="564"/>
      <c r="CA302" s="564"/>
      <c r="CB302" s="564"/>
      <c r="CC302" s="564"/>
      <c r="CD302" s="564"/>
      <c r="CE302" s="564"/>
      <c r="CF302" s="564"/>
      <c r="CG302" s="564"/>
      <c r="CH302" s="564"/>
      <c r="CI302" s="185"/>
      <c r="CJ302" s="124"/>
      <c r="CK302" s="124"/>
      <c r="CL302" s="124"/>
      <c r="CM302" s="124"/>
      <c r="CN302" s="124"/>
      <c r="CO302" s="177"/>
      <c r="CP302" s="124"/>
      <c r="CQ302" s="119"/>
      <c r="CR302" s="186"/>
      <c r="CS302" s="186"/>
      <c r="CT302" s="186"/>
      <c r="CU302" s="186"/>
      <c r="CV302" s="186"/>
      <c r="CW302" s="119"/>
      <c r="CX302" s="124" t="str">
        <f t="shared" si="992"/>
        <v/>
      </c>
      <c r="CY302" s="124" t="str">
        <f t="shared" si="993"/>
        <v/>
      </c>
      <c r="CZ302" s="124" t="str">
        <f t="shared" si="994"/>
        <v/>
      </c>
      <c r="DA302" s="124" t="str">
        <f t="shared" si="995"/>
        <v/>
      </c>
      <c r="DB302" s="209" t="str">
        <f t="shared" si="996"/>
        <v/>
      </c>
      <c r="DC302" s="124" t="str">
        <f t="shared" si="997"/>
        <v/>
      </c>
      <c r="DD302" s="124" t="str">
        <f t="shared" si="998"/>
        <v/>
      </c>
      <c r="DE302" s="124" t="str">
        <f t="shared" si="999"/>
        <v/>
      </c>
      <c r="DF302" s="124" t="str">
        <f t="shared" si="1000"/>
        <v/>
      </c>
      <c r="DG302" s="209" t="str">
        <f t="shared" si="1001"/>
        <v/>
      </c>
      <c r="DH302" s="209" t="str">
        <f t="shared" si="1002"/>
        <v/>
      </c>
      <c r="DI302" s="209" t="str">
        <f t="shared" si="1003"/>
        <v/>
      </c>
      <c r="DJ302" s="209" t="str">
        <f t="shared" si="1004"/>
        <v/>
      </c>
    </row>
    <row r="303" spans="1:114" s="7" customFormat="1" ht="14.25" x14ac:dyDescent="0.35">
      <c r="A303" s="175" t="s">
        <v>344</v>
      </c>
      <c r="B303" s="117" t="s">
        <v>370</v>
      </c>
      <c r="C303" s="125"/>
      <c r="D303" s="125"/>
      <c r="E303" s="125"/>
      <c r="F303" s="565">
        <f t="shared" ref="F303:AK303" ca="1" si="1408">F194-F300</f>
        <v>-12057.916666666668</v>
      </c>
      <c r="G303" s="565">
        <f t="shared" ca="1" si="1408"/>
        <v>-10924.583333333334</v>
      </c>
      <c r="H303" s="565">
        <f t="shared" ca="1" si="1408"/>
        <v>-11088.005427600001</v>
      </c>
      <c r="I303" s="565">
        <f t="shared" ca="1" si="1408"/>
        <v>-15318.431522466668</v>
      </c>
      <c r="J303" s="565">
        <f t="shared" ca="1" si="1408"/>
        <v>-21991.551579046667</v>
      </c>
      <c r="K303" s="565">
        <f t="shared" ca="1" si="1408"/>
        <v>-62100.519537240667</v>
      </c>
      <c r="L303" s="565">
        <f t="shared" ca="1" si="1408"/>
        <v>-48180.25214120069</v>
      </c>
      <c r="M303" s="565">
        <f t="shared" ca="1" si="1408"/>
        <v>-43954.910060721326</v>
      </c>
      <c r="N303" s="565">
        <f t="shared" ca="1" si="1408"/>
        <v>-38887.622402163019</v>
      </c>
      <c r="O303" s="565">
        <f t="shared" ca="1" si="1408"/>
        <v>-33727.22901397229</v>
      </c>
      <c r="P303" s="565">
        <f t="shared" ca="1" si="1408"/>
        <v>-27136.634291518916</v>
      </c>
      <c r="Q303" s="565">
        <f t="shared" ca="1" si="1408"/>
        <v>-18683.504995110154</v>
      </c>
      <c r="R303" s="565">
        <f t="shared" ca="1" si="1408"/>
        <v>62114.057745971746</v>
      </c>
      <c r="S303" s="565">
        <f t="shared" ca="1" si="1408"/>
        <v>77777.949936231103</v>
      </c>
      <c r="T303" s="565">
        <f t="shared" ca="1" si="1408"/>
        <v>-4049.2008343422494</v>
      </c>
      <c r="U303" s="565">
        <f t="shared" ca="1" si="1408"/>
        <v>7502.0242410117789</v>
      </c>
      <c r="V303" s="565">
        <f t="shared" ca="1" si="1408"/>
        <v>19988.87422120788</v>
      </c>
      <c r="W303" s="565">
        <f t="shared" ca="1" si="1408"/>
        <v>23652.004588847587</v>
      </c>
      <c r="X303" s="565">
        <f t="shared" ca="1" si="1408"/>
        <v>123838.02677125341</v>
      </c>
      <c r="Y303" s="565">
        <f t="shared" ca="1" si="1408"/>
        <v>142600.00142858023</v>
      </c>
      <c r="Z303" s="565">
        <f t="shared" ca="1" si="1408"/>
        <v>159631.30721847716</v>
      </c>
      <c r="AA303" s="565">
        <f t="shared" ca="1" si="1408"/>
        <v>178032.88874816202</v>
      </c>
      <c r="AB303" s="565">
        <f t="shared" ca="1" si="1408"/>
        <v>188371.02776060568</v>
      </c>
      <c r="AC303" s="565">
        <f t="shared" ca="1" si="1408"/>
        <v>189849.46863513972</v>
      </c>
      <c r="AD303" s="565">
        <f t="shared" ca="1" si="1408"/>
        <v>266506.36640393361</v>
      </c>
      <c r="AE303" s="565">
        <f t="shared" ca="1" si="1408"/>
        <v>287443.0921169974</v>
      </c>
      <c r="AF303" s="565">
        <f t="shared" ca="1" si="1408"/>
        <v>142790.46072086936</v>
      </c>
      <c r="AG303" s="565">
        <f t="shared" ca="1" si="1408"/>
        <v>177374.7631730533</v>
      </c>
      <c r="AH303" s="565">
        <f t="shared" ca="1" si="1408"/>
        <v>189973.93100649491</v>
      </c>
      <c r="AI303" s="565">
        <f t="shared" ca="1" si="1408"/>
        <v>168626.8079703768</v>
      </c>
      <c r="AJ303" s="565">
        <f t="shared" ca="1" si="1408"/>
        <v>326060.11332624004</v>
      </c>
      <c r="AK303" s="565">
        <f t="shared" ca="1" si="1408"/>
        <v>343622.81674632046</v>
      </c>
      <c r="AL303" s="565">
        <f t="shared" ref="AL303:BM303" ca="1" si="1409">AL194-AL300</f>
        <v>333786.31516350241</v>
      </c>
      <c r="AM303" s="565">
        <f t="shared" ca="1" si="1409"/>
        <v>375002.95136187773</v>
      </c>
      <c r="AN303" s="565">
        <f t="shared" ca="1" si="1409"/>
        <v>374712.98315209383</v>
      </c>
      <c r="AO303" s="565">
        <f t="shared" ca="1" si="1409"/>
        <v>367371.50036809308</v>
      </c>
      <c r="AP303" s="565">
        <f t="shared" ca="1" si="1409"/>
        <v>520496.25356660696</v>
      </c>
      <c r="AQ303" s="565">
        <f t="shared" ca="1" si="1409"/>
        <v>536289.43098735949</v>
      </c>
      <c r="AR303" s="565">
        <f t="shared" ca="1" si="1409"/>
        <v>340768.00071176898</v>
      </c>
      <c r="AS303" s="565">
        <f t="shared" ca="1" si="1409"/>
        <v>396993.33885032398</v>
      </c>
      <c r="AT303" s="565">
        <f t="shared" ca="1" si="1409"/>
        <v>408228.43229310517</v>
      </c>
      <c r="AU303" s="565">
        <f t="shared" ca="1" si="1409"/>
        <v>355490.97694207501</v>
      </c>
      <c r="AV303" s="565">
        <f t="shared" ca="1" si="1409"/>
        <v>574264.05649172014</v>
      </c>
      <c r="AW303" s="565">
        <f t="shared" ca="1" si="1409"/>
        <v>589465.89303036686</v>
      </c>
      <c r="AX303" s="565">
        <f t="shared" ca="1" si="1409"/>
        <v>550541.20541262988</v>
      </c>
      <c r="AY303" s="565">
        <f t="shared" ca="1" si="1409"/>
        <v>614797.05609529116</v>
      </c>
      <c r="AZ303" s="565">
        <f t="shared" ca="1" si="1409"/>
        <v>599379.90645279025</v>
      </c>
      <c r="BA303" s="565">
        <f t="shared" ca="1" si="1409"/>
        <v>561675.76324574684</v>
      </c>
      <c r="BB303" s="565">
        <f t="shared" ca="1" si="1409"/>
        <v>763865.1987411814</v>
      </c>
      <c r="BC303" s="565">
        <f t="shared" ca="1" si="1409"/>
        <v>783450.61316468427</v>
      </c>
      <c r="BD303" s="565">
        <f t="shared" ca="1" si="1409"/>
        <v>628782.49516560906</v>
      </c>
      <c r="BE303" s="565">
        <f t="shared" ca="1" si="1409"/>
        <v>702918.06890394911</v>
      </c>
      <c r="BF303" s="565">
        <f t="shared" ca="1" si="1409"/>
        <v>719340.64778563066</v>
      </c>
      <c r="BG303" s="565">
        <f t="shared" ca="1" si="1409"/>
        <v>678061.32999918726</v>
      </c>
      <c r="BH303" s="565">
        <f t="shared" ca="1" si="1409"/>
        <v>910449.70828983793</v>
      </c>
      <c r="BI303" s="565">
        <f t="shared" ca="1" si="1409"/>
        <v>931109.3939796387</v>
      </c>
      <c r="BJ303" s="565">
        <f t="shared" ca="1" si="1409"/>
        <v>891102.51339204982</v>
      </c>
      <c r="BK303" s="565">
        <f t="shared" ca="1" si="1409"/>
        <v>967749.71854071086</v>
      </c>
      <c r="BL303" s="565">
        <f t="shared" ca="1" si="1409"/>
        <v>938925.01209191862</v>
      </c>
      <c r="BM303" s="565">
        <f t="shared" ca="1" si="1409"/>
        <v>900303.04475997132</v>
      </c>
      <c r="BN303" s="185"/>
      <c r="BO303" s="565">
        <f t="shared" ref="BO303:CH303" ca="1" si="1410">BO194-BO300</f>
        <v>-34070.505427600001</v>
      </c>
      <c r="BP303" s="565">
        <f t="shared" ca="1" si="1410"/>
        <v>-99410.502638753998</v>
      </c>
      <c r="BQ303" s="565">
        <f t="shared" ca="1" si="1410"/>
        <v>-131022.78460408501</v>
      </c>
      <c r="BR303" s="565">
        <f t="shared" ca="1" si="1410"/>
        <v>-79547.368300601389</v>
      </c>
      <c r="BS303" s="565">
        <f t="shared" ca="1" si="1410"/>
        <v>135842.80684786051</v>
      </c>
      <c r="BT303" s="565">
        <f t="shared" ca="1" si="1410"/>
        <v>51142.903051067144</v>
      </c>
      <c r="BU303" s="565">
        <f t="shared" ca="1" si="1410"/>
        <v>426069.33541831083</v>
      </c>
      <c r="BV303" s="565">
        <f t="shared" ca="1" si="1410"/>
        <v>556253.38514390751</v>
      </c>
      <c r="BW303" s="565">
        <f t="shared" ca="1" si="1410"/>
        <v>696739.91924180044</v>
      </c>
      <c r="BX303" s="565">
        <f t="shared" ca="1" si="1410"/>
        <v>535975.50214992487</v>
      </c>
      <c r="BY303" s="565">
        <f t="shared" ca="1" si="1410"/>
        <v>1003469.2452360631</v>
      </c>
      <c r="BZ303" s="565">
        <f t="shared" ca="1" si="1410"/>
        <v>1117087.4348820646</v>
      </c>
      <c r="CA303" s="565">
        <f t="shared" ca="1" si="1410"/>
        <v>1397553.6852657353</v>
      </c>
      <c r="CB303" s="565">
        <f t="shared" ca="1" si="1410"/>
        <v>1160712.7480855049</v>
      </c>
      <c r="CC303" s="565">
        <f t="shared" ca="1" si="1410"/>
        <v>1714271.1549347169</v>
      </c>
      <c r="CD303" s="565">
        <f t="shared" ca="1" si="1410"/>
        <v>1775852.7257938283</v>
      </c>
      <c r="CE303" s="565">
        <f t="shared" ca="1" si="1410"/>
        <v>2176098.3070714744</v>
      </c>
      <c r="CF303" s="565">
        <f t="shared" ca="1" si="1410"/>
        <v>2100320.0466887672</v>
      </c>
      <c r="CG303" s="565">
        <f t="shared" ca="1" si="1410"/>
        <v>2732661.6156615261</v>
      </c>
      <c r="CH303" s="565">
        <f t="shared" ca="1" si="1410"/>
        <v>2807582.9682463505</v>
      </c>
      <c r="CI303" s="220"/>
      <c r="CJ303" s="204">
        <f ca="1">CJ194-CJ300</f>
        <v>-344051.16097104037</v>
      </c>
      <c r="CK303" s="204">
        <f ca="1">CK194-CK300</f>
        <v>1169308.4304611464</v>
      </c>
      <c r="CL303" s="204">
        <f ca="1">CL194-CL300</f>
        <v>3353272.1015098542</v>
      </c>
      <c r="CM303" s="204">
        <f ca="1">CM194-CM300</f>
        <v>6048390.3140797839</v>
      </c>
      <c r="CN303" s="204">
        <f ca="1">CN194-CN300</f>
        <v>9816662.9376681186</v>
      </c>
      <c r="CO303" s="177"/>
      <c r="CP303" s="124"/>
      <c r="CQ303" s="119"/>
      <c r="CR303" s="186">
        <f ca="1">SUM(F303:BM303)</f>
        <v>20042977.429894112</v>
      </c>
      <c r="CS303" s="186">
        <f ca="1">SUM(BO303:CH303)</f>
        <v>20043582.622747861</v>
      </c>
      <c r="CT303" s="186">
        <f ca="1">SUM(CJ303:CN303)</f>
        <v>20043582.622747861</v>
      </c>
      <c r="CU303" s="186">
        <f ca="1">CR303-CS303</f>
        <v>-605.19285374879837</v>
      </c>
      <c r="CV303" s="186">
        <f ca="1">CS303-CT303</f>
        <v>0</v>
      </c>
      <c r="CW303" s="119"/>
      <c r="CX303" s="204">
        <f t="shared" ca="1" si="992"/>
        <v>-34070.505427600001</v>
      </c>
      <c r="CY303" s="204">
        <f t="shared" ca="1" si="993"/>
        <v>-99410.502638753998</v>
      </c>
      <c r="CZ303" s="204">
        <f t="shared" ca="1" si="994"/>
        <v>-131022.78460408501</v>
      </c>
      <c r="DA303" s="204">
        <f t="shared" ca="1" si="995"/>
        <v>-79547.368300601389</v>
      </c>
      <c r="DB303" s="339">
        <f t="shared" ca="1" si="996"/>
        <v>-344051.16097104037</v>
      </c>
      <c r="DC303" s="204">
        <f t="shared" ca="1" si="997"/>
        <v>135842.80684786051</v>
      </c>
      <c r="DD303" s="204">
        <f t="shared" ca="1" si="998"/>
        <v>51142.903051067144</v>
      </c>
      <c r="DE303" s="204">
        <f t="shared" ca="1" si="999"/>
        <v>426069.33541831083</v>
      </c>
      <c r="DF303" s="204">
        <f t="shared" ca="1" si="1000"/>
        <v>556253.38514390751</v>
      </c>
      <c r="DG303" s="339">
        <f t="shared" ca="1" si="1001"/>
        <v>1169308.4304611464</v>
      </c>
      <c r="DH303" s="339">
        <f t="shared" ca="1" si="1002"/>
        <v>3353272.1015098542</v>
      </c>
      <c r="DI303" s="339">
        <f t="shared" ca="1" si="1003"/>
        <v>6048390.3140797839</v>
      </c>
      <c r="DJ303" s="339">
        <f t="shared" ca="1" si="1004"/>
        <v>9816662.9376681186</v>
      </c>
    </row>
    <row r="304" spans="1:114" s="7" customFormat="1" x14ac:dyDescent="0.2">
      <c r="A304" s="326" t="s">
        <v>483</v>
      </c>
      <c r="B304" s="191" t="s">
        <v>370</v>
      </c>
      <c r="C304" s="191"/>
      <c r="D304" s="191"/>
      <c r="E304" s="191"/>
      <c r="F304" s="567">
        <f t="shared" ref="F304:AK304" si="1411">IF(F$186&gt;0,F303/F$186,0)</f>
        <v>0</v>
      </c>
      <c r="G304" s="567">
        <f t="shared" si="1411"/>
        <v>0</v>
      </c>
      <c r="H304" s="567">
        <f t="shared" ca="1" si="1411"/>
        <v>-3261.1780669411764</v>
      </c>
      <c r="I304" s="567">
        <f t="shared" ca="1" si="1411"/>
        <v>-3259.2407494609929</v>
      </c>
      <c r="J304" s="567">
        <f t="shared" ca="1" si="1411"/>
        <v>-3297.08419475962</v>
      </c>
      <c r="K304" s="567">
        <f t="shared" ca="1" si="1411"/>
        <v>-4780.2724607220898</v>
      </c>
      <c r="L304" s="567">
        <f t="shared" ca="1" si="1411"/>
        <v>-3.181381312110346</v>
      </c>
      <c r="M304" s="567">
        <f t="shared" ca="1" si="1411"/>
        <v>-2.172765405767068</v>
      </c>
      <c r="N304" s="567">
        <f t="shared" ca="1" si="1411"/>
        <v>-1.4837246742388674</v>
      </c>
      <c r="O304" s="567">
        <f t="shared" ca="1" si="1411"/>
        <v>-1.044234609222507</v>
      </c>
      <c r="P304" s="567">
        <f t="shared" ca="1" si="1411"/>
        <v>-0.6801420517844976</v>
      </c>
      <c r="Q304" s="567">
        <f t="shared" ca="1" si="1411"/>
        <v>-0.37772976723782714</v>
      </c>
      <c r="R304" s="567">
        <f t="shared" ca="1" si="1411"/>
        <v>0.3992663784151203</v>
      </c>
      <c r="S304" s="567">
        <f t="shared" ca="1" si="1411"/>
        <v>0.46598956300286543</v>
      </c>
      <c r="T304" s="567">
        <f t="shared" ca="1" si="1411"/>
        <v>-2.1412159159327065E-2</v>
      </c>
      <c r="U304" s="567">
        <f t="shared" ca="1" si="1411"/>
        <v>3.7096086141034504E-2</v>
      </c>
      <c r="V304" s="567">
        <f t="shared" ca="1" si="1411"/>
        <v>9.2389086963104994E-2</v>
      </c>
      <c r="W304" s="567">
        <f t="shared" ca="1" si="1411"/>
        <v>0.10214430829216968</v>
      </c>
      <c r="X304" s="567">
        <f t="shared" ca="1" si="1411"/>
        <v>0.49951879215864015</v>
      </c>
      <c r="Y304" s="567">
        <f t="shared" ca="1" si="1411"/>
        <v>0.53704763889919793</v>
      </c>
      <c r="Z304" s="567">
        <f t="shared" ca="1" si="1411"/>
        <v>0.56112098565776047</v>
      </c>
      <c r="AA304" s="567">
        <f t="shared" ca="1" si="1411"/>
        <v>0.58390066949810215</v>
      </c>
      <c r="AB304" s="567">
        <f t="shared" ca="1" si="1411"/>
        <v>0.5944379161284683</v>
      </c>
      <c r="AC304" s="567">
        <f t="shared" ca="1" si="1411"/>
        <v>0.55744566999827594</v>
      </c>
      <c r="AD304" s="567">
        <f t="shared" ca="1" si="1411"/>
        <v>0.56223968027561022</v>
      </c>
      <c r="AE304" s="567">
        <f t="shared" ca="1" si="1411"/>
        <v>0.58957289095969279</v>
      </c>
      <c r="AF304" s="567">
        <f t="shared" ca="1" si="1411"/>
        <v>0.27477785240154484</v>
      </c>
      <c r="AG304" s="567">
        <f t="shared" ca="1" si="1411"/>
        <v>0.33192562287234595</v>
      </c>
      <c r="AH304" s="567">
        <f t="shared" ca="1" si="1411"/>
        <v>0.34556456900945709</v>
      </c>
      <c r="AI304" s="567">
        <f t="shared" ca="1" si="1411"/>
        <v>0.29803228840642215</v>
      </c>
      <c r="AJ304" s="567">
        <f t="shared" ca="1" si="1411"/>
        <v>0.55968872152334714</v>
      </c>
      <c r="AK304" s="567">
        <f t="shared" ca="1" si="1411"/>
        <v>0.5725971509975073</v>
      </c>
      <c r="AL304" s="567">
        <f t="shared" ref="AL304:BM304" ca="1" si="1412">IF(AL$186&gt;0,AL303/AL$186,0)</f>
        <v>0.5397039884477246</v>
      </c>
      <c r="AM304" s="567">
        <f t="shared" ca="1" si="1412"/>
        <v>0.58808325842473086</v>
      </c>
      <c r="AN304" s="567">
        <f t="shared" ca="1" si="1412"/>
        <v>0.58568276391021246</v>
      </c>
      <c r="AO304" s="567">
        <f t="shared" ca="1" si="1412"/>
        <v>0.55588878034534461</v>
      </c>
      <c r="AP304" s="567">
        <f t="shared" ca="1" si="1412"/>
        <v>0.63262228328318759</v>
      </c>
      <c r="AQ304" s="567">
        <f t="shared" ca="1" si="1412"/>
        <v>0.64099744353495369</v>
      </c>
      <c r="AR304" s="567">
        <f t="shared" ca="1" si="1412"/>
        <v>0.38684742633849262</v>
      </c>
      <c r="AS304" s="567">
        <f t="shared" ca="1" si="1412"/>
        <v>0.4433301954560856</v>
      </c>
      <c r="AT304" s="567">
        <f t="shared" ca="1" si="1412"/>
        <v>0.44838325251926103</v>
      </c>
      <c r="AU304" s="567">
        <f t="shared" ca="1" si="1412"/>
        <v>0.38398573546776821</v>
      </c>
      <c r="AV304" s="567">
        <f t="shared" ca="1" si="1412"/>
        <v>0.60992487196754352</v>
      </c>
      <c r="AW304" s="567">
        <f t="shared" ca="1" si="1412"/>
        <v>0.61551539068812322</v>
      </c>
      <c r="AX304" s="567">
        <f t="shared" ca="1" si="1412"/>
        <v>0.56509625517220619</v>
      </c>
      <c r="AY304" s="567">
        <f t="shared" ca="1" si="1412"/>
        <v>0.6202304835573067</v>
      </c>
      <c r="AZ304" s="567">
        <f t="shared" ca="1" si="1412"/>
        <v>0.61243614543089753</v>
      </c>
      <c r="BA304" s="567">
        <f t="shared" ca="1" si="1412"/>
        <v>0.56360173335252561</v>
      </c>
      <c r="BB304" s="567">
        <f t="shared" ca="1" si="1412"/>
        <v>0.64752777428392372</v>
      </c>
      <c r="BC304" s="567">
        <f t="shared" ca="1" si="1412"/>
        <v>0.65320507385441151</v>
      </c>
      <c r="BD304" s="567">
        <f t="shared" ca="1" si="1412"/>
        <v>0.49526988924963028</v>
      </c>
      <c r="BE304" s="567">
        <f t="shared" ca="1" si="1412"/>
        <v>0.54480533622806426</v>
      </c>
      <c r="BF304" s="567">
        <f t="shared" ca="1" si="1412"/>
        <v>0.54855516321585995</v>
      </c>
      <c r="BG304" s="567">
        <f t="shared" ca="1" si="1412"/>
        <v>0.50869500582629601</v>
      </c>
      <c r="BH304" s="567">
        <f t="shared" ca="1" si="1412"/>
        <v>0.67189409137247325</v>
      </c>
      <c r="BI304" s="567">
        <f t="shared" ca="1" si="1412"/>
        <v>0.67585783827066825</v>
      </c>
      <c r="BJ304" s="567">
        <f t="shared" ca="1" si="1412"/>
        <v>0.63612927003444242</v>
      </c>
      <c r="BK304" s="567">
        <f t="shared" ca="1" si="1412"/>
        <v>0.67935530342936978</v>
      </c>
      <c r="BL304" s="567">
        <f t="shared" ca="1" si="1412"/>
        <v>0.67125459543092203</v>
      </c>
      <c r="BM304" s="567">
        <f t="shared" ca="1" si="1412"/>
        <v>0.63242025710863647</v>
      </c>
      <c r="BN304" s="185"/>
      <c r="BO304" s="567">
        <f ca="1">IF(BO$186&gt;0,BO303/BO$186,0)</f>
        <v>-10020.736890470587</v>
      </c>
      <c r="BP304" s="567">
        <f t="shared" ref="BP304:CH304" ca="1" si="1413">IF(BP$186&gt;0,BP303/BP$186,0)</f>
        <v>-4080.7233955401666</v>
      </c>
      <c r="BQ304" s="567">
        <f t="shared" ca="1" si="1413"/>
        <v>-2.1275513058116444</v>
      </c>
      <c r="BR304" s="567">
        <f t="shared" ca="1" si="1413"/>
        <v>-0.65385185625603848</v>
      </c>
      <c r="BS304" s="567">
        <f t="shared" ca="1" si="1413"/>
        <v>0.26553205520023831</v>
      </c>
      <c r="BT304" s="567">
        <f t="shared" ca="1" si="1413"/>
        <v>7.8664157239560537E-2</v>
      </c>
      <c r="BU304" s="567">
        <f t="shared" ca="1" si="1413"/>
        <v>0.53397040154646225</v>
      </c>
      <c r="BV304" s="567">
        <f t="shared" ca="1" si="1413"/>
        <v>0.57800824502485315</v>
      </c>
      <c r="BW304" s="567">
        <f t="shared" ca="1" si="1413"/>
        <v>0.47038535538954623</v>
      </c>
      <c r="BX304" s="567">
        <f t="shared" ca="1" si="1413"/>
        <v>0.32484722892480983</v>
      </c>
      <c r="BY304" s="567">
        <f t="shared" ca="1" si="1413"/>
        <v>0.5571274212826024</v>
      </c>
      <c r="BZ304" s="567">
        <f t="shared" ca="1" si="1413"/>
        <v>0.57631423968236728</v>
      </c>
      <c r="CA304" s="567">
        <f t="shared" ca="1" si="1413"/>
        <v>0.55015452753931982</v>
      </c>
      <c r="CB304" s="567">
        <f t="shared" ca="1" si="1413"/>
        <v>0.42490219081941866</v>
      </c>
      <c r="CC304" s="567">
        <f t="shared" ca="1" si="1413"/>
        <v>0.59658898644067127</v>
      </c>
      <c r="CD304" s="567">
        <f t="shared" ca="1" si="1413"/>
        <v>0.59863489080086874</v>
      </c>
      <c r="CE304" s="567">
        <f t="shared" ca="1" si="1413"/>
        <v>0.59641452174333709</v>
      </c>
      <c r="CF304" s="567">
        <f t="shared" ca="1" si="1413"/>
        <v>0.53382154312947694</v>
      </c>
      <c r="CG304" s="567">
        <f t="shared" ca="1" si="1413"/>
        <v>0.66109479167500718</v>
      </c>
      <c r="CH304" s="567">
        <f t="shared" ca="1" si="1413"/>
        <v>0.6610966886437365</v>
      </c>
      <c r="CI304" s="211"/>
      <c r="CJ304" s="210">
        <f ca="1">IF(CJ$186&gt;0,CJ303/CJ$186,0)</f>
        <v>-1.8772786830790986</v>
      </c>
      <c r="CK304" s="210">
        <f ca="1">IF(CK$186&gt;0,CK303/CK$186,0)</f>
        <v>0.40017141786959881</v>
      </c>
      <c r="CL304" s="210">
        <f ca="1">IF(CL$186&gt;0,CL303/CL$186,0)</f>
        <v>0.48805954639979576</v>
      </c>
      <c r="CM304" s="210">
        <f ca="1">IF(CM$186&gt;0,CM303/CM$186,0)</f>
        <v>0.54431312147495448</v>
      </c>
      <c r="CN304" s="210">
        <f ca="1">IF(CN$186&gt;0,CN303/CN$186,0)</f>
        <v>0.61494315591127591</v>
      </c>
      <c r="CO304" s="177"/>
      <c r="CP304" s="124"/>
      <c r="CQ304" s="119"/>
      <c r="CR304" s="186"/>
      <c r="CS304" s="186"/>
      <c r="CT304" s="186"/>
      <c r="CU304" s="186"/>
      <c r="CV304" s="186"/>
      <c r="CW304" s="119"/>
      <c r="CX304" s="210">
        <f t="shared" ca="1" si="992"/>
        <v>-10020.736890470587</v>
      </c>
      <c r="CY304" s="210">
        <f t="shared" ca="1" si="993"/>
        <v>-4080.7233955401666</v>
      </c>
      <c r="CZ304" s="210">
        <f t="shared" ca="1" si="994"/>
        <v>-2.1275513058116444</v>
      </c>
      <c r="DA304" s="210">
        <f t="shared" ca="1" si="995"/>
        <v>-0.65385185625603848</v>
      </c>
      <c r="DB304" s="212">
        <f t="shared" ca="1" si="996"/>
        <v>-1.8772786830790986</v>
      </c>
      <c r="DC304" s="210">
        <f t="shared" ca="1" si="997"/>
        <v>0.26553205520023831</v>
      </c>
      <c r="DD304" s="210">
        <f t="shared" ca="1" si="998"/>
        <v>7.8664157239560537E-2</v>
      </c>
      <c r="DE304" s="210">
        <f t="shared" ca="1" si="999"/>
        <v>0.53397040154646225</v>
      </c>
      <c r="DF304" s="210">
        <f t="shared" ca="1" si="1000"/>
        <v>0.57800824502485315</v>
      </c>
      <c r="DG304" s="212">
        <f t="shared" ca="1" si="1001"/>
        <v>0.40017141786959881</v>
      </c>
      <c r="DH304" s="212">
        <f t="shared" ca="1" si="1002"/>
        <v>0.48805954639979576</v>
      </c>
      <c r="DI304" s="212">
        <f t="shared" ca="1" si="1003"/>
        <v>0.54431312147495448</v>
      </c>
      <c r="DJ304" s="212">
        <f t="shared" ca="1" si="1004"/>
        <v>0.61494315591127591</v>
      </c>
    </row>
    <row r="305" spans="1:114" s="7" customFormat="1" ht="3.75" customHeight="1" x14ac:dyDescent="0.2">
      <c r="A305" s="290"/>
      <c r="B305" s="301" t="s">
        <v>370</v>
      </c>
      <c r="C305" s="119"/>
      <c r="D305" s="119"/>
      <c r="E305" s="119"/>
      <c r="F305" s="564"/>
      <c r="G305" s="564"/>
      <c r="H305" s="564"/>
      <c r="I305" s="564"/>
      <c r="J305" s="564"/>
      <c r="K305" s="564"/>
      <c r="L305" s="564"/>
      <c r="M305" s="564"/>
      <c r="N305" s="564"/>
      <c r="O305" s="564"/>
      <c r="P305" s="564"/>
      <c r="Q305" s="564"/>
      <c r="R305" s="564"/>
      <c r="S305" s="564"/>
      <c r="T305" s="564"/>
      <c r="U305" s="564"/>
      <c r="V305" s="564"/>
      <c r="W305" s="564"/>
      <c r="X305" s="564"/>
      <c r="Y305" s="564"/>
      <c r="Z305" s="564"/>
      <c r="AA305" s="564"/>
      <c r="AB305" s="564"/>
      <c r="AC305" s="564"/>
      <c r="AD305" s="564"/>
      <c r="AE305" s="564"/>
      <c r="AF305" s="564"/>
      <c r="AG305" s="564"/>
      <c r="AH305" s="564"/>
      <c r="AI305" s="564"/>
      <c r="AJ305" s="564"/>
      <c r="AK305" s="564"/>
      <c r="AL305" s="564"/>
      <c r="AM305" s="564"/>
      <c r="AN305" s="564"/>
      <c r="AO305" s="564"/>
      <c r="AP305" s="564"/>
      <c r="AQ305" s="564"/>
      <c r="AR305" s="564"/>
      <c r="AS305" s="564"/>
      <c r="AT305" s="564"/>
      <c r="AU305" s="564"/>
      <c r="AV305" s="564"/>
      <c r="AW305" s="564"/>
      <c r="AX305" s="564"/>
      <c r="AY305" s="564"/>
      <c r="AZ305" s="564"/>
      <c r="BA305" s="564"/>
      <c r="BB305" s="564"/>
      <c r="BC305" s="564"/>
      <c r="BD305" s="564"/>
      <c r="BE305" s="564"/>
      <c r="BF305" s="564"/>
      <c r="BG305" s="564"/>
      <c r="BH305" s="564"/>
      <c r="BI305" s="564"/>
      <c r="BJ305" s="564"/>
      <c r="BK305" s="564"/>
      <c r="BL305" s="564"/>
      <c r="BM305" s="564"/>
      <c r="BN305" s="185"/>
      <c r="BO305" s="564"/>
      <c r="BP305" s="564"/>
      <c r="BQ305" s="564"/>
      <c r="BR305" s="564"/>
      <c r="BS305" s="564"/>
      <c r="BT305" s="564"/>
      <c r="BU305" s="564"/>
      <c r="BV305" s="564"/>
      <c r="BW305" s="564"/>
      <c r="BX305" s="564"/>
      <c r="BY305" s="564"/>
      <c r="BZ305" s="564"/>
      <c r="CA305" s="564"/>
      <c r="CB305" s="564"/>
      <c r="CC305" s="564"/>
      <c r="CD305" s="564"/>
      <c r="CE305" s="564"/>
      <c r="CF305" s="564"/>
      <c r="CG305" s="564"/>
      <c r="CH305" s="564"/>
      <c r="CI305" s="185"/>
      <c r="CJ305" s="124"/>
      <c r="CK305" s="124"/>
      <c r="CL305" s="124"/>
      <c r="CM305" s="124"/>
      <c r="CN305" s="124"/>
      <c r="CO305" s="177"/>
      <c r="CP305" s="124"/>
      <c r="CQ305" s="119"/>
      <c r="CR305" s="186"/>
      <c r="CS305" s="186"/>
      <c r="CT305" s="186"/>
      <c r="CU305" s="186"/>
      <c r="CV305" s="186"/>
      <c r="CW305" s="119"/>
      <c r="CX305" s="124" t="str">
        <f t="shared" si="992"/>
        <v/>
      </c>
      <c r="CY305" s="124" t="str">
        <f t="shared" si="993"/>
        <v/>
      </c>
      <c r="CZ305" s="124" t="str">
        <f t="shared" si="994"/>
        <v/>
      </c>
      <c r="DA305" s="124" t="str">
        <f t="shared" si="995"/>
        <v/>
      </c>
      <c r="DB305" s="209" t="str">
        <f t="shared" si="996"/>
        <v/>
      </c>
      <c r="DC305" s="124" t="str">
        <f t="shared" si="997"/>
        <v/>
      </c>
      <c r="DD305" s="124" t="str">
        <f t="shared" si="998"/>
        <v/>
      </c>
      <c r="DE305" s="124" t="str">
        <f t="shared" si="999"/>
        <v/>
      </c>
      <c r="DF305" s="124" t="str">
        <f t="shared" si="1000"/>
        <v/>
      </c>
      <c r="DG305" s="209" t="str">
        <f t="shared" si="1001"/>
        <v/>
      </c>
      <c r="DH305" s="209" t="str">
        <f t="shared" si="1002"/>
        <v/>
      </c>
      <c r="DI305" s="209" t="str">
        <f t="shared" si="1003"/>
        <v/>
      </c>
      <c r="DJ305" s="209" t="str">
        <f t="shared" si="1004"/>
        <v/>
      </c>
    </row>
    <row r="306" spans="1:114" s="7" customFormat="1" ht="14.25" x14ac:dyDescent="0.35">
      <c r="A306" s="654" t="s">
        <v>395</v>
      </c>
      <c r="B306" s="301" t="s">
        <v>370</v>
      </c>
      <c r="C306" s="327">
        <f>Assumptions!B327</f>
        <v>0.01</v>
      </c>
      <c r="D306" s="119"/>
      <c r="E306" s="119"/>
      <c r="F306" s="563">
        <f ca="1">F766</f>
        <v>0</v>
      </c>
      <c r="G306" s="563">
        <f t="shared" ref="G306:BM306" ca="1" si="1414">G766</f>
        <v>0</v>
      </c>
      <c r="H306" s="563">
        <f t="shared" ca="1" si="1414"/>
        <v>0</v>
      </c>
      <c r="I306" s="563">
        <f t="shared" ca="1" si="1414"/>
        <v>0</v>
      </c>
      <c r="J306" s="563">
        <f t="shared" ca="1" si="1414"/>
        <v>0</v>
      </c>
      <c r="K306" s="563">
        <f t="shared" ca="1" si="1414"/>
        <v>0</v>
      </c>
      <c r="L306" s="563">
        <f t="shared" ca="1" si="1414"/>
        <v>0</v>
      </c>
      <c r="M306" s="563">
        <f t="shared" ca="1" si="1414"/>
        <v>0</v>
      </c>
      <c r="N306" s="563">
        <f t="shared" ca="1" si="1414"/>
        <v>0</v>
      </c>
      <c r="O306" s="563">
        <f t="shared" ca="1" si="1414"/>
        <v>0</v>
      </c>
      <c r="P306" s="563">
        <f t="shared" ca="1" si="1414"/>
        <v>0</v>
      </c>
      <c r="Q306" s="563">
        <f t="shared" ca="1" si="1414"/>
        <v>0</v>
      </c>
      <c r="R306" s="563">
        <f t="shared" ca="1" si="1414"/>
        <v>0</v>
      </c>
      <c r="S306" s="563">
        <f t="shared" ca="1" si="1414"/>
        <v>0</v>
      </c>
      <c r="T306" s="563">
        <f t="shared" ca="1" si="1414"/>
        <v>0</v>
      </c>
      <c r="U306" s="563">
        <f t="shared" ca="1" si="1414"/>
        <v>0</v>
      </c>
      <c r="V306" s="563">
        <f t="shared" ca="1" si="1414"/>
        <v>0</v>
      </c>
      <c r="W306" s="563">
        <f t="shared" ca="1" si="1414"/>
        <v>0</v>
      </c>
      <c r="X306" s="563">
        <f t="shared" ca="1" si="1414"/>
        <v>0</v>
      </c>
      <c r="Y306" s="563">
        <f t="shared" ca="1" si="1414"/>
        <v>0</v>
      </c>
      <c r="Z306" s="563">
        <f t="shared" ca="1" si="1414"/>
        <v>0</v>
      </c>
      <c r="AA306" s="563">
        <f t="shared" ca="1" si="1414"/>
        <v>86.623812251231115</v>
      </c>
      <c r="AB306" s="563">
        <f t="shared" ca="1" si="1414"/>
        <v>493.18339107975294</v>
      </c>
      <c r="AC306" s="563">
        <f t="shared" ca="1" si="1414"/>
        <v>771.08405369887453</v>
      </c>
      <c r="AD306" s="563">
        <f t="shared" ca="1" si="1414"/>
        <v>1056.9952427558758</v>
      </c>
      <c r="AE306" s="563">
        <f t="shared" ca="1" si="1414"/>
        <v>1533.7859991234957</v>
      </c>
      <c r="AF306" s="563">
        <f t="shared" ca="1" si="1414"/>
        <v>2014.7994065667592</v>
      </c>
      <c r="AG306" s="563">
        <f t="shared" ca="1" si="1414"/>
        <v>2039.5012286089207</v>
      </c>
      <c r="AH306" s="563">
        <f t="shared" ca="1" si="1414"/>
        <v>2263.8776367645555</v>
      </c>
      <c r="AI306" s="563">
        <f t="shared" ca="1" si="1414"/>
        <v>2540.4366831131238</v>
      </c>
      <c r="AJ306" s="563">
        <f t="shared" ca="1" si="1414"/>
        <v>3026.4419867496922</v>
      </c>
      <c r="AK306" s="563">
        <f t="shared" ca="1" si="1414"/>
        <v>3845.013921722988</v>
      </c>
      <c r="AL306" s="563">
        <f t="shared" ca="1" si="1414"/>
        <v>4356.1574790810937</v>
      </c>
      <c r="AM306" s="563">
        <f t="shared" ca="1" si="1414"/>
        <v>4997.6201141045249</v>
      </c>
      <c r="AN306" s="563">
        <f t="shared" ca="1" si="1414"/>
        <v>5883.8477398869409</v>
      </c>
      <c r="AO306" s="563">
        <f t="shared" ca="1" si="1414"/>
        <v>6417.456641181454</v>
      </c>
      <c r="AP306" s="563">
        <f t="shared" ca="1" si="1414"/>
        <v>7058.5866973987249</v>
      </c>
      <c r="AQ306" s="563">
        <f t="shared" ca="1" si="1414"/>
        <v>8115.5607080109567</v>
      </c>
      <c r="AR306" s="563">
        <f t="shared" ca="1" si="1414"/>
        <v>9127.028399732777</v>
      </c>
      <c r="AS306" s="563">
        <f t="shared" ca="1" si="1414"/>
        <v>9350.2682041102071</v>
      </c>
      <c r="AT306" s="563">
        <f t="shared" ca="1" si="1414"/>
        <v>9923.9982762713098</v>
      </c>
      <c r="AU306" s="563">
        <f t="shared" ca="1" si="1414"/>
        <v>10559.694137916711</v>
      </c>
      <c r="AV306" s="563">
        <f t="shared" ca="1" si="1414"/>
        <v>11493.849547970274</v>
      </c>
      <c r="AW306" s="563">
        <f t="shared" ca="1" si="1414"/>
        <v>12939.650192362289</v>
      </c>
      <c r="AX306" s="563">
        <f t="shared" ca="1" si="1414"/>
        <v>13794.906817848787</v>
      </c>
      <c r="AY306" s="563">
        <f t="shared" ca="1" si="1414"/>
        <v>14851.553186366697</v>
      </c>
      <c r="AZ306" s="563">
        <f t="shared" ca="1" si="1414"/>
        <v>16333.07001309035</v>
      </c>
      <c r="BA306" s="563">
        <f t="shared" ca="1" si="1414"/>
        <v>17187.373806864893</v>
      </c>
      <c r="BB306" s="563">
        <f t="shared" ca="1" si="1414"/>
        <v>18212.685840193208</v>
      </c>
      <c r="BC306" s="563">
        <f t="shared" ca="1" si="1414"/>
        <v>19854.193160885105</v>
      </c>
      <c r="BD306" s="563">
        <f t="shared" ca="1" si="1414"/>
        <v>21456.801802851594</v>
      </c>
      <c r="BE306" s="563">
        <f t="shared" ca="1" si="1414"/>
        <v>22034.176825629602</v>
      </c>
      <c r="BF306" s="563">
        <f t="shared" ca="1" si="1414"/>
        <v>23145.003870552118</v>
      </c>
      <c r="BG306" s="563">
        <f t="shared" ca="1" si="1414"/>
        <v>24352.447124505659</v>
      </c>
      <c r="BH306" s="563">
        <f t="shared" ca="1" si="1414"/>
        <v>25967.695498031233</v>
      </c>
      <c r="BI306" s="563">
        <f t="shared" ca="1" si="1414"/>
        <v>28245.22065004973</v>
      </c>
      <c r="BJ306" s="563">
        <f t="shared" ca="1" si="1414"/>
        <v>29614.677404381291</v>
      </c>
      <c r="BK306" s="563">
        <f t="shared" ca="1" si="1414"/>
        <v>31309.364413109655</v>
      </c>
      <c r="BL306" s="563">
        <f t="shared" ca="1" si="1414"/>
        <v>33660.649383697062</v>
      </c>
      <c r="BM306" s="563">
        <f t="shared" ca="1" si="1414"/>
        <v>35032.072843596019</v>
      </c>
      <c r="BN306" s="185"/>
      <c r="BO306" s="568">
        <f ca="1">SUM(F306:H306)</f>
        <v>0</v>
      </c>
      <c r="BP306" s="568">
        <f ca="1">SUM(I306:K306)</f>
        <v>0</v>
      </c>
      <c r="BQ306" s="568">
        <f ca="1">SUM(L306:N306)</f>
        <v>0</v>
      </c>
      <c r="BR306" s="568">
        <f ca="1">SUM(O306:Q306)</f>
        <v>0</v>
      </c>
      <c r="BS306" s="568">
        <f ca="1">SUM(R306:T306)</f>
        <v>0</v>
      </c>
      <c r="BT306" s="568">
        <f ca="1">SUM(U306:W306)</f>
        <v>0</v>
      </c>
      <c r="BU306" s="568">
        <f ca="1">SUM(X306:Z306)</f>
        <v>0</v>
      </c>
      <c r="BV306" s="568">
        <f ca="1">SUM(AA306:AC306)</f>
        <v>1350.8912570298585</v>
      </c>
      <c r="BW306" s="568">
        <f ca="1">SUM(AD306:AF306)</f>
        <v>4605.5806484461309</v>
      </c>
      <c r="BX306" s="568">
        <f ca="1">SUM(AG306:AI306)</f>
        <v>6843.8155484866002</v>
      </c>
      <c r="BY306" s="568">
        <f ca="1">SUM(AJ306:AL306)</f>
        <v>11227.613387553774</v>
      </c>
      <c r="BZ306" s="568">
        <f ca="1">SUM(AM306:AO306)</f>
        <v>17298.92449517292</v>
      </c>
      <c r="CA306" s="568">
        <f ca="1">SUM(AP306:AR306)</f>
        <v>24301.175805142459</v>
      </c>
      <c r="CB306" s="568">
        <f ca="1">SUM(AS306:AU306)</f>
        <v>29833.960618298228</v>
      </c>
      <c r="CC306" s="568">
        <f ca="1">SUM(AV306:AX306)</f>
        <v>38228.406558181348</v>
      </c>
      <c r="CD306" s="568">
        <f ca="1">SUM(AY306:BA306)</f>
        <v>48371.997006321937</v>
      </c>
      <c r="CE306" s="568">
        <f ca="1">SUM(BB306:BD306)</f>
        <v>59523.680803929907</v>
      </c>
      <c r="CF306" s="568">
        <f ca="1">SUM(BE306:BG306)</f>
        <v>69531.627820687383</v>
      </c>
      <c r="CG306" s="568">
        <f ca="1">SUM(BH306:BJ306)</f>
        <v>83827.593552462262</v>
      </c>
      <c r="CH306" s="568">
        <f ca="1">SUM(BK306:BM306)</f>
        <v>100002.08664040273</v>
      </c>
      <c r="CI306" s="185"/>
      <c r="CJ306" s="208">
        <f ca="1">SUM(BO306:BR306)</f>
        <v>0</v>
      </c>
      <c r="CK306" s="208">
        <f ca="1">SUM(BS306:BV306)</f>
        <v>1350.8912570298585</v>
      </c>
      <c r="CL306" s="208">
        <f ca="1">SUM(BW306:BZ306)</f>
        <v>39975.934079659426</v>
      </c>
      <c r="CM306" s="208">
        <f ca="1">SUM(CA306:CD306)</f>
        <v>140735.53998794398</v>
      </c>
      <c r="CN306" s="208">
        <f ca="1">SUM(CE306:CH306)</f>
        <v>312884.98881748226</v>
      </c>
      <c r="CO306" s="177"/>
      <c r="CP306" s="124"/>
      <c r="CQ306" s="119"/>
      <c r="CR306" s="186">
        <f ca="1">SUM(F306:BM306)</f>
        <v>494947.35414211545</v>
      </c>
      <c r="CS306" s="186">
        <f ca="1">SUM(BO306:CH306)</f>
        <v>494947.35414211551</v>
      </c>
      <c r="CT306" s="186">
        <f ca="1">SUM(CJ306:CN306)</f>
        <v>494947.35414211551</v>
      </c>
      <c r="CU306" s="186">
        <f ca="1">CR306-CS306</f>
        <v>0</v>
      </c>
      <c r="CV306" s="186">
        <f ca="1">CS306-CT306</f>
        <v>0</v>
      </c>
      <c r="CW306" s="119"/>
      <c r="CX306" s="208">
        <f ca="1">IF(BO306="","",BO306)</f>
        <v>0</v>
      </c>
      <c r="CY306" s="208">
        <f ca="1">IF(BP306="","",BP306)</f>
        <v>0</v>
      </c>
      <c r="CZ306" s="208">
        <f ca="1">IF(BQ306="","",BQ306)</f>
        <v>0</v>
      </c>
      <c r="DA306" s="208">
        <f ca="1">IF(BR306="","",BR306)</f>
        <v>0</v>
      </c>
      <c r="DB306" s="209">
        <f ca="1">IF(CJ306="","",CJ306)</f>
        <v>0</v>
      </c>
      <c r="DC306" s="208">
        <f ca="1">IF(BS306="","",BS306)</f>
        <v>0</v>
      </c>
      <c r="DD306" s="208">
        <f ca="1">IF(BT306="","",BT306)</f>
        <v>0</v>
      </c>
      <c r="DE306" s="208">
        <f ca="1">IF(BU306="","",BU306)</f>
        <v>0</v>
      </c>
      <c r="DF306" s="208">
        <f ca="1">IF(BV306="","",BV306)</f>
        <v>1350.8912570298585</v>
      </c>
      <c r="DG306" s="209">
        <f ca="1">IF(CK306="","",CK306)</f>
        <v>1350.8912570298585</v>
      </c>
      <c r="DH306" s="209">
        <f ca="1">IF(CL306="","",CL306)</f>
        <v>39975.934079659426</v>
      </c>
      <c r="DI306" s="209">
        <f ca="1">IF(CM306="","",CM306)</f>
        <v>140735.53998794398</v>
      </c>
      <c r="DJ306" s="209">
        <f ca="1">IF(CN306="","",CN306)</f>
        <v>312884.98881748226</v>
      </c>
    </row>
    <row r="307" spans="1:114" s="7" customFormat="1" ht="6.75" customHeight="1" x14ac:dyDescent="0.35">
      <c r="A307" s="175"/>
      <c r="B307" s="117"/>
      <c r="C307" s="125"/>
      <c r="D307" s="125"/>
      <c r="E307" s="125"/>
      <c r="F307" s="565"/>
      <c r="G307" s="565"/>
      <c r="H307" s="565"/>
      <c r="I307" s="565"/>
      <c r="J307" s="565"/>
      <c r="K307" s="565"/>
      <c r="L307" s="565"/>
      <c r="M307" s="565"/>
      <c r="N307" s="565"/>
      <c r="O307" s="565"/>
      <c r="P307" s="565"/>
      <c r="Q307" s="565"/>
      <c r="R307" s="565"/>
      <c r="S307" s="565"/>
      <c r="T307" s="565"/>
      <c r="U307" s="565"/>
      <c r="V307" s="565"/>
      <c r="W307" s="565"/>
      <c r="X307" s="565"/>
      <c r="Y307" s="565"/>
      <c r="Z307" s="565"/>
      <c r="AA307" s="565"/>
      <c r="AB307" s="565"/>
      <c r="AC307" s="565"/>
      <c r="AD307" s="565"/>
      <c r="AE307" s="565"/>
      <c r="AF307" s="565"/>
      <c r="AG307" s="565"/>
      <c r="AH307" s="565"/>
      <c r="AI307" s="565"/>
      <c r="AJ307" s="565"/>
      <c r="AK307" s="565"/>
      <c r="AL307" s="565"/>
      <c r="AM307" s="565"/>
      <c r="AN307" s="565"/>
      <c r="AO307" s="565"/>
      <c r="AP307" s="565"/>
      <c r="AQ307" s="565"/>
      <c r="AR307" s="565"/>
      <c r="AS307" s="565"/>
      <c r="AT307" s="565"/>
      <c r="AU307" s="565"/>
      <c r="AV307" s="565"/>
      <c r="AW307" s="565"/>
      <c r="AX307" s="565"/>
      <c r="AY307" s="565"/>
      <c r="AZ307" s="565"/>
      <c r="BA307" s="565"/>
      <c r="BB307" s="565"/>
      <c r="BC307" s="565"/>
      <c r="BD307" s="565"/>
      <c r="BE307" s="565"/>
      <c r="BF307" s="565"/>
      <c r="BG307" s="565"/>
      <c r="BH307" s="565"/>
      <c r="BI307" s="565"/>
      <c r="BJ307" s="565"/>
      <c r="BK307" s="565"/>
      <c r="BL307" s="565"/>
      <c r="BM307" s="565"/>
      <c r="BN307" s="185"/>
      <c r="BO307" s="568"/>
      <c r="BP307" s="568"/>
      <c r="BQ307" s="568"/>
      <c r="BR307" s="568"/>
      <c r="BS307" s="568"/>
      <c r="BT307" s="568"/>
      <c r="BU307" s="568"/>
      <c r="BV307" s="568"/>
      <c r="BW307" s="568"/>
      <c r="BX307" s="568"/>
      <c r="BY307" s="568"/>
      <c r="BZ307" s="568"/>
      <c r="CA307" s="568"/>
      <c r="CB307" s="568"/>
      <c r="CC307" s="568"/>
      <c r="CD307" s="568"/>
      <c r="CE307" s="568"/>
      <c r="CF307" s="568"/>
      <c r="CG307" s="568"/>
      <c r="CH307" s="568"/>
      <c r="CI307" s="185"/>
      <c r="CJ307" s="208"/>
      <c r="CK307" s="208"/>
      <c r="CL307" s="208"/>
      <c r="CM307" s="208"/>
      <c r="CN307" s="208"/>
      <c r="CO307" s="177"/>
      <c r="CP307" s="124"/>
      <c r="CQ307" s="119"/>
      <c r="CR307" s="186"/>
      <c r="CS307" s="186"/>
      <c r="CT307" s="186"/>
      <c r="CU307" s="186"/>
      <c r="CV307" s="186"/>
      <c r="CW307" s="119"/>
      <c r="CX307" s="204"/>
      <c r="CY307" s="204"/>
      <c r="CZ307" s="204"/>
      <c r="DA307" s="204"/>
      <c r="DB307" s="339"/>
      <c r="DC307" s="204"/>
      <c r="DD307" s="204"/>
      <c r="DE307" s="204"/>
      <c r="DF307" s="204"/>
      <c r="DG307" s="339"/>
      <c r="DH307" s="339"/>
      <c r="DI307" s="339"/>
      <c r="DJ307" s="339"/>
    </row>
    <row r="308" spans="1:114" s="7" customFormat="1" ht="14.25" x14ac:dyDescent="0.35">
      <c r="A308" s="175" t="s">
        <v>284</v>
      </c>
      <c r="B308" s="117" t="s">
        <v>370</v>
      </c>
      <c r="C308" s="125"/>
      <c r="D308" s="125"/>
      <c r="E308" s="125"/>
      <c r="F308" s="565">
        <f ca="1">F303+F306</f>
        <v>-12057.916666666668</v>
      </c>
      <c r="G308" s="565">
        <f t="shared" ref="G308:BM308" ca="1" si="1415">G303+G306</f>
        <v>-10924.583333333334</v>
      </c>
      <c r="H308" s="565">
        <f t="shared" ca="1" si="1415"/>
        <v>-11088.005427600001</v>
      </c>
      <c r="I308" s="565">
        <f t="shared" ca="1" si="1415"/>
        <v>-15318.431522466668</v>
      </c>
      <c r="J308" s="565">
        <f t="shared" ca="1" si="1415"/>
        <v>-21991.551579046667</v>
      </c>
      <c r="K308" s="565">
        <f t="shared" ca="1" si="1415"/>
        <v>-62100.519537240667</v>
      </c>
      <c r="L308" s="565">
        <f t="shared" ca="1" si="1415"/>
        <v>-48180.25214120069</v>
      </c>
      <c r="M308" s="565">
        <f t="shared" ca="1" si="1415"/>
        <v>-43954.910060721326</v>
      </c>
      <c r="N308" s="565">
        <f t="shared" ca="1" si="1415"/>
        <v>-38887.622402163019</v>
      </c>
      <c r="O308" s="565">
        <f t="shared" ca="1" si="1415"/>
        <v>-33727.22901397229</v>
      </c>
      <c r="P308" s="565">
        <f t="shared" ca="1" si="1415"/>
        <v>-27136.634291518916</v>
      </c>
      <c r="Q308" s="565">
        <f t="shared" ca="1" si="1415"/>
        <v>-18683.504995110154</v>
      </c>
      <c r="R308" s="565">
        <f t="shared" ca="1" si="1415"/>
        <v>62114.057745971746</v>
      </c>
      <c r="S308" s="565">
        <f t="shared" ca="1" si="1415"/>
        <v>77777.949936231103</v>
      </c>
      <c r="T308" s="565">
        <f t="shared" ca="1" si="1415"/>
        <v>-4049.2008343422494</v>
      </c>
      <c r="U308" s="565">
        <f t="shared" ca="1" si="1415"/>
        <v>7502.0242410117789</v>
      </c>
      <c r="V308" s="565">
        <f t="shared" ca="1" si="1415"/>
        <v>19988.87422120788</v>
      </c>
      <c r="W308" s="565">
        <f t="shared" ca="1" si="1415"/>
        <v>23652.004588847587</v>
      </c>
      <c r="X308" s="565">
        <f t="shared" ca="1" si="1415"/>
        <v>123838.02677125341</v>
      </c>
      <c r="Y308" s="565">
        <f t="shared" ca="1" si="1415"/>
        <v>142600.00142858023</v>
      </c>
      <c r="Z308" s="565">
        <f t="shared" ca="1" si="1415"/>
        <v>159631.30721847716</v>
      </c>
      <c r="AA308" s="565">
        <f t="shared" ca="1" si="1415"/>
        <v>178119.51256041325</v>
      </c>
      <c r="AB308" s="565">
        <f t="shared" ca="1" si="1415"/>
        <v>188864.21115168542</v>
      </c>
      <c r="AC308" s="565">
        <f t="shared" ca="1" si="1415"/>
        <v>190620.55268883859</v>
      </c>
      <c r="AD308" s="565">
        <f t="shared" ca="1" si="1415"/>
        <v>267563.36164668947</v>
      </c>
      <c r="AE308" s="565">
        <f t="shared" ca="1" si="1415"/>
        <v>288976.87811612088</v>
      </c>
      <c r="AF308" s="565">
        <f t="shared" ca="1" si="1415"/>
        <v>144805.26012743614</v>
      </c>
      <c r="AG308" s="565">
        <f t="shared" ca="1" si="1415"/>
        <v>179414.26440166222</v>
      </c>
      <c r="AH308" s="565">
        <f t="shared" ca="1" si="1415"/>
        <v>192237.80864325946</v>
      </c>
      <c r="AI308" s="565">
        <f t="shared" ca="1" si="1415"/>
        <v>171167.24465348994</v>
      </c>
      <c r="AJ308" s="565">
        <f t="shared" ca="1" si="1415"/>
        <v>329086.55531298975</v>
      </c>
      <c r="AK308" s="565">
        <f t="shared" ca="1" si="1415"/>
        <v>347467.83066804346</v>
      </c>
      <c r="AL308" s="565">
        <f t="shared" ca="1" si="1415"/>
        <v>338142.47264258348</v>
      </c>
      <c r="AM308" s="565">
        <f t="shared" ca="1" si="1415"/>
        <v>380000.57147598226</v>
      </c>
      <c r="AN308" s="565">
        <f t="shared" ca="1" si="1415"/>
        <v>380596.83089198079</v>
      </c>
      <c r="AO308" s="565">
        <f t="shared" ca="1" si="1415"/>
        <v>373788.95700927451</v>
      </c>
      <c r="AP308" s="565">
        <f t="shared" ca="1" si="1415"/>
        <v>527554.8402640057</v>
      </c>
      <c r="AQ308" s="565">
        <f t="shared" ca="1" si="1415"/>
        <v>544404.99169537041</v>
      </c>
      <c r="AR308" s="565">
        <f t="shared" ca="1" si="1415"/>
        <v>349895.02911150176</v>
      </c>
      <c r="AS308" s="565">
        <f t="shared" ca="1" si="1415"/>
        <v>406343.60705443419</v>
      </c>
      <c r="AT308" s="565">
        <f t="shared" ca="1" si="1415"/>
        <v>418152.43056937651</v>
      </c>
      <c r="AU308" s="565">
        <f t="shared" ca="1" si="1415"/>
        <v>366050.67107999173</v>
      </c>
      <c r="AV308" s="565">
        <f t="shared" ca="1" si="1415"/>
        <v>585757.90603969037</v>
      </c>
      <c r="AW308" s="565">
        <f t="shared" ca="1" si="1415"/>
        <v>602405.54322272912</v>
      </c>
      <c r="AX308" s="565">
        <f t="shared" ca="1" si="1415"/>
        <v>564336.11223047867</v>
      </c>
      <c r="AY308" s="565">
        <f t="shared" ca="1" si="1415"/>
        <v>629648.60928165785</v>
      </c>
      <c r="AZ308" s="565">
        <f t="shared" ca="1" si="1415"/>
        <v>615712.97646588064</v>
      </c>
      <c r="BA308" s="565">
        <f t="shared" ca="1" si="1415"/>
        <v>578863.13705261168</v>
      </c>
      <c r="BB308" s="565">
        <f t="shared" ca="1" si="1415"/>
        <v>782077.88458137459</v>
      </c>
      <c r="BC308" s="565">
        <f t="shared" ca="1" si="1415"/>
        <v>803304.8063255694</v>
      </c>
      <c r="BD308" s="565">
        <f t="shared" ca="1" si="1415"/>
        <v>650239.29696846067</v>
      </c>
      <c r="BE308" s="565">
        <f t="shared" ca="1" si="1415"/>
        <v>724952.24572957866</v>
      </c>
      <c r="BF308" s="565">
        <f t="shared" ca="1" si="1415"/>
        <v>742485.65165618283</v>
      </c>
      <c r="BG308" s="565">
        <f t="shared" ca="1" si="1415"/>
        <v>702413.77712369291</v>
      </c>
      <c r="BH308" s="565">
        <f t="shared" ca="1" si="1415"/>
        <v>936417.40378786915</v>
      </c>
      <c r="BI308" s="565">
        <f t="shared" ca="1" si="1415"/>
        <v>959354.61462968844</v>
      </c>
      <c r="BJ308" s="565">
        <f t="shared" ca="1" si="1415"/>
        <v>920717.19079643115</v>
      </c>
      <c r="BK308" s="565">
        <f t="shared" ca="1" si="1415"/>
        <v>999059.08295382047</v>
      </c>
      <c r="BL308" s="565">
        <f t="shared" ca="1" si="1415"/>
        <v>972585.66147561569</v>
      </c>
      <c r="BM308" s="565">
        <f t="shared" ca="1" si="1415"/>
        <v>935335.11760356731</v>
      </c>
      <c r="BN308" s="185"/>
      <c r="BO308" s="565">
        <f ca="1">BO303+BO306</f>
        <v>-34070.505427600001</v>
      </c>
      <c r="BP308" s="565">
        <f t="shared" ref="BP308:CH308" ca="1" si="1416">BP303+BP306</f>
        <v>-99410.502638753998</v>
      </c>
      <c r="BQ308" s="565">
        <f t="shared" ca="1" si="1416"/>
        <v>-131022.78460408501</v>
      </c>
      <c r="BR308" s="565">
        <f t="shared" ca="1" si="1416"/>
        <v>-79547.368300601389</v>
      </c>
      <c r="BS308" s="565">
        <f t="shared" ca="1" si="1416"/>
        <v>135842.80684786051</v>
      </c>
      <c r="BT308" s="565">
        <f t="shared" ca="1" si="1416"/>
        <v>51142.903051067144</v>
      </c>
      <c r="BU308" s="565">
        <f t="shared" ca="1" si="1416"/>
        <v>426069.33541831083</v>
      </c>
      <c r="BV308" s="565">
        <f t="shared" ca="1" si="1416"/>
        <v>557604.27640093735</v>
      </c>
      <c r="BW308" s="565">
        <f t="shared" ca="1" si="1416"/>
        <v>701345.49989024654</v>
      </c>
      <c r="BX308" s="565">
        <f t="shared" ca="1" si="1416"/>
        <v>542819.31769841141</v>
      </c>
      <c r="BY308" s="565">
        <f t="shared" ca="1" si="1416"/>
        <v>1014696.8586236169</v>
      </c>
      <c r="BZ308" s="565">
        <f t="shared" ca="1" si="1416"/>
        <v>1134386.3593772375</v>
      </c>
      <c r="CA308" s="565">
        <f t="shared" ca="1" si="1416"/>
        <v>1421854.8610708776</v>
      </c>
      <c r="CB308" s="565">
        <f t="shared" ca="1" si="1416"/>
        <v>1190546.7087038031</v>
      </c>
      <c r="CC308" s="565">
        <f t="shared" ca="1" si="1416"/>
        <v>1752499.5614928983</v>
      </c>
      <c r="CD308" s="565">
        <f t="shared" ca="1" si="1416"/>
        <v>1824224.7228001503</v>
      </c>
      <c r="CE308" s="565">
        <f t="shared" ca="1" si="1416"/>
        <v>2235621.9878754043</v>
      </c>
      <c r="CF308" s="565">
        <f t="shared" ca="1" si="1416"/>
        <v>2169851.6745094545</v>
      </c>
      <c r="CG308" s="565">
        <f t="shared" ca="1" si="1416"/>
        <v>2816489.2092139884</v>
      </c>
      <c r="CH308" s="565">
        <f t="shared" ca="1" si="1416"/>
        <v>2907585.0548867532</v>
      </c>
      <c r="CI308" s="185"/>
      <c r="CJ308" s="565">
        <f ca="1">CJ303+CJ306</f>
        <v>-344051.16097104037</v>
      </c>
      <c r="CK308" s="565">
        <f t="shared" ref="CK308:CN308" ca="1" si="1417">CK303+CK306</f>
        <v>1170659.3217181764</v>
      </c>
      <c r="CL308" s="565">
        <f t="shared" ca="1" si="1417"/>
        <v>3393248.0355895138</v>
      </c>
      <c r="CM308" s="565">
        <f t="shared" ca="1" si="1417"/>
        <v>6189125.8540677279</v>
      </c>
      <c r="CN308" s="565">
        <f t="shared" ca="1" si="1417"/>
        <v>10129547.926485602</v>
      </c>
      <c r="CO308" s="177"/>
      <c r="CP308" s="124"/>
      <c r="CQ308" s="119"/>
      <c r="CR308" s="186">
        <f ca="1">SUM(F308:BM308)</f>
        <v>20537924.78403623</v>
      </c>
      <c r="CS308" s="186">
        <f ca="1">SUM(BO308:CH308)</f>
        <v>20538529.976889979</v>
      </c>
      <c r="CT308" s="186">
        <f ca="1">SUM(CJ308:CN308)</f>
        <v>20538529.976889979</v>
      </c>
      <c r="CU308" s="186">
        <f t="shared" ref="CU308:CV310" ca="1" si="1418">CR308-CS308</f>
        <v>-605.19285374879837</v>
      </c>
      <c r="CV308" s="186">
        <f t="shared" ca="1" si="1418"/>
        <v>0</v>
      </c>
      <c r="CW308" s="119"/>
      <c r="CX308" s="204">
        <f t="shared" ca="1" si="992"/>
        <v>-34070.505427600001</v>
      </c>
      <c r="CY308" s="204">
        <f t="shared" ca="1" si="993"/>
        <v>-99410.502638753998</v>
      </c>
      <c r="CZ308" s="204">
        <f t="shared" ca="1" si="994"/>
        <v>-131022.78460408501</v>
      </c>
      <c r="DA308" s="204">
        <f t="shared" ca="1" si="995"/>
        <v>-79547.368300601389</v>
      </c>
      <c r="DB308" s="339">
        <f t="shared" ca="1" si="996"/>
        <v>-344051.16097104037</v>
      </c>
      <c r="DC308" s="204">
        <f t="shared" ca="1" si="997"/>
        <v>135842.80684786051</v>
      </c>
      <c r="DD308" s="204">
        <f t="shared" ca="1" si="998"/>
        <v>51142.903051067144</v>
      </c>
      <c r="DE308" s="204">
        <f t="shared" ca="1" si="999"/>
        <v>426069.33541831083</v>
      </c>
      <c r="DF308" s="204">
        <f t="shared" ca="1" si="1000"/>
        <v>557604.27640093735</v>
      </c>
      <c r="DG308" s="339">
        <f t="shared" ca="1" si="1001"/>
        <v>1170659.3217181764</v>
      </c>
      <c r="DH308" s="339">
        <f t="shared" ca="1" si="1002"/>
        <v>3393248.0355895138</v>
      </c>
      <c r="DI308" s="339">
        <f t="shared" ca="1" si="1003"/>
        <v>6189125.8540677279</v>
      </c>
      <c r="DJ308" s="339">
        <f t="shared" ca="1" si="1004"/>
        <v>10129547.926485602</v>
      </c>
    </row>
    <row r="309" spans="1:114" s="7" customFormat="1" ht="14.25" x14ac:dyDescent="0.35">
      <c r="A309" s="287" t="s">
        <v>285</v>
      </c>
      <c r="B309" s="119" t="s">
        <v>370</v>
      </c>
      <c r="C309" s="119"/>
      <c r="D309" s="119"/>
      <c r="E309" s="119"/>
      <c r="F309" s="563">
        <f ca="1">F693</f>
        <v>0</v>
      </c>
      <c r="G309" s="563">
        <f ca="1">G693</f>
        <v>0</v>
      </c>
      <c r="H309" s="563">
        <f ca="1">H693</f>
        <v>0</v>
      </c>
      <c r="I309" s="563">
        <f t="shared" ref="I309:BM309" ca="1" si="1419">I693</f>
        <v>0</v>
      </c>
      <c r="J309" s="563">
        <f t="shared" ca="1" si="1419"/>
        <v>0</v>
      </c>
      <c r="K309" s="563">
        <f t="shared" ca="1" si="1419"/>
        <v>0</v>
      </c>
      <c r="L309" s="563">
        <f t="shared" ca="1" si="1419"/>
        <v>0</v>
      </c>
      <c r="M309" s="563">
        <f t="shared" ca="1" si="1419"/>
        <v>0</v>
      </c>
      <c r="N309" s="563">
        <f t="shared" ca="1" si="1419"/>
        <v>0</v>
      </c>
      <c r="O309" s="563">
        <f t="shared" ca="1" si="1419"/>
        <v>0</v>
      </c>
      <c r="P309" s="563">
        <f t="shared" ca="1" si="1419"/>
        <v>0</v>
      </c>
      <c r="Q309" s="563">
        <f t="shared" ca="1" si="1419"/>
        <v>0</v>
      </c>
      <c r="R309" s="563">
        <f t="shared" ca="1" si="1419"/>
        <v>0</v>
      </c>
      <c r="S309" s="563">
        <f t="shared" ca="1" si="1419"/>
        <v>0</v>
      </c>
      <c r="T309" s="563">
        <f t="shared" ca="1" si="1419"/>
        <v>0</v>
      </c>
      <c r="U309" s="563">
        <f t="shared" ca="1" si="1419"/>
        <v>0</v>
      </c>
      <c r="V309" s="563">
        <f t="shared" ca="1" si="1419"/>
        <v>0</v>
      </c>
      <c r="W309" s="563">
        <f t="shared" ca="1" si="1419"/>
        <v>0</v>
      </c>
      <c r="X309" s="563">
        <f t="shared" ca="1" si="1419"/>
        <v>0</v>
      </c>
      <c r="Y309" s="563">
        <f t="shared" ca="1" si="1419"/>
        <v>27343.14428193029</v>
      </c>
      <c r="Z309" s="563">
        <f t="shared" ca="1" si="1419"/>
        <v>39907.82680461929</v>
      </c>
      <c r="AA309" s="563">
        <f t="shared" ca="1" si="1419"/>
        <v>44529.878140103312</v>
      </c>
      <c r="AB309" s="563">
        <f t="shared" ca="1" si="1419"/>
        <v>47216.052787921355</v>
      </c>
      <c r="AC309" s="563">
        <f t="shared" ca="1" si="1419"/>
        <v>47655.138172209648</v>
      </c>
      <c r="AD309" s="563">
        <f t="shared" ca="1" si="1419"/>
        <v>66890.840411672369</v>
      </c>
      <c r="AE309" s="563">
        <f t="shared" ca="1" si="1419"/>
        <v>72244.219529030219</v>
      </c>
      <c r="AF309" s="563">
        <f t="shared" ca="1" si="1419"/>
        <v>36201.315031859034</v>
      </c>
      <c r="AG309" s="563">
        <f t="shared" ca="1" si="1419"/>
        <v>44853.566100415555</v>
      </c>
      <c r="AH309" s="563">
        <f t="shared" ca="1" si="1419"/>
        <v>48059.452160814864</v>
      </c>
      <c r="AI309" s="563">
        <f t="shared" ca="1" si="1419"/>
        <v>42791.811163372484</v>
      </c>
      <c r="AJ309" s="563">
        <f t="shared" ca="1" si="1419"/>
        <v>82271.638828247436</v>
      </c>
      <c r="AK309" s="563">
        <f t="shared" ca="1" si="1419"/>
        <v>86866.957667010865</v>
      </c>
      <c r="AL309" s="563">
        <f t="shared" ca="1" si="1419"/>
        <v>84535.61816064587</v>
      </c>
      <c r="AM309" s="563">
        <f t="shared" ca="1" si="1419"/>
        <v>95000.142868995565</v>
      </c>
      <c r="AN309" s="563">
        <f t="shared" ca="1" si="1419"/>
        <v>95149.207722995197</v>
      </c>
      <c r="AO309" s="563">
        <f t="shared" ca="1" si="1419"/>
        <v>93447.239252318628</v>
      </c>
      <c r="AP309" s="563">
        <f t="shared" ca="1" si="1419"/>
        <v>131888.71006600143</v>
      </c>
      <c r="AQ309" s="563">
        <f t="shared" ca="1" si="1419"/>
        <v>136101.2479238426</v>
      </c>
      <c r="AR309" s="563">
        <f t="shared" ca="1" si="1419"/>
        <v>87473.75727787544</v>
      </c>
      <c r="AS309" s="563">
        <f t="shared" ca="1" si="1419"/>
        <v>101585.90176360855</v>
      </c>
      <c r="AT309" s="563">
        <f t="shared" ca="1" si="1419"/>
        <v>104538.10764234413</v>
      </c>
      <c r="AU309" s="563">
        <f t="shared" ca="1" si="1419"/>
        <v>91512.667769997934</v>
      </c>
      <c r="AV309" s="563">
        <f t="shared" ca="1" si="1419"/>
        <v>146439.47650992259</v>
      </c>
      <c r="AW309" s="563">
        <f t="shared" ca="1" si="1419"/>
        <v>150601.38580568228</v>
      </c>
      <c r="AX309" s="563">
        <f t="shared" ca="1" si="1419"/>
        <v>141084.02805761967</v>
      </c>
      <c r="AY309" s="563">
        <f t="shared" ca="1" si="1419"/>
        <v>157412.15232041446</v>
      </c>
      <c r="AZ309" s="563">
        <f t="shared" ca="1" si="1419"/>
        <v>153928.24411647016</v>
      </c>
      <c r="BA309" s="563">
        <f t="shared" ca="1" si="1419"/>
        <v>144715.78426315292</v>
      </c>
      <c r="BB309" s="563">
        <f t="shared" ca="1" si="1419"/>
        <v>195519.47114534365</v>
      </c>
      <c r="BC309" s="563">
        <f t="shared" ca="1" si="1419"/>
        <v>200826.20158139235</v>
      </c>
      <c r="BD309" s="563">
        <f t="shared" ca="1" si="1419"/>
        <v>162559.82424211517</v>
      </c>
      <c r="BE309" s="563">
        <f t="shared" ca="1" si="1419"/>
        <v>181238.06143239466</v>
      </c>
      <c r="BF309" s="563">
        <f t="shared" ca="1" si="1419"/>
        <v>185621.41291404571</v>
      </c>
      <c r="BG309" s="563">
        <f t="shared" ca="1" si="1419"/>
        <v>175603.44428092323</v>
      </c>
      <c r="BH309" s="563">
        <f t="shared" ca="1" si="1419"/>
        <v>234104.35094696729</v>
      </c>
      <c r="BI309" s="563">
        <f t="shared" ca="1" si="1419"/>
        <v>239838.65365742211</v>
      </c>
      <c r="BJ309" s="563">
        <f t="shared" ca="1" si="1419"/>
        <v>230179.29769910779</v>
      </c>
      <c r="BK309" s="563">
        <f t="shared" ca="1" si="1419"/>
        <v>249764.77073845512</v>
      </c>
      <c r="BL309" s="563">
        <f t="shared" ca="1" si="1419"/>
        <v>243146.41536890392</v>
      </c>
      <c r="BM309" s="563">
        <f t="shared" ca="1" si="1419"/>
        <v>233833.77940089183</v>
      </c>
      <c r="BN309" s="185"/>
      <c r="BO309" s="563">
        <f ca="1">SUM(F309:H309)</f>
        <v>0</v>
      </c>
      <c r="BP309" s="563">
        <f ca="1">SUM(I309:K309)</f>
        <v>0</v>
      </c>
      <c r="BQ309" s="563">
        <f ca="1">SUM(L309:N309)</f>
        <v>0</v>
      </c>
      <c r="BR309" s="563">
        <f ca="1">SUM(O309:Q309)</f>
        <v>0</v>
      </c>
      <c r="BS309" s="563">
        <f ca="1">SUM(R309:T309)</f>
        <v>0</v>
      </c>
      <c r="BT309" s="563">
        <f ca="1">SUM(U309:W309)</f>
        <v>0</v>
      </c>
      <c r="BU309" s="563">
        <f ca="1">SUM(X309:Z309)</f>
        <v>67250.971086549573</v>
      </c>
      <c r="BV309" s="563">
        <f ca="1">SUM(AA309:AC309)</f>
        <v>139401.06910023431</v>
      </c>
      <c r="BW309" s="563">
        <f ca="1">SUM(AD309:AF309)</f>
        <v>175336.37497256161</v>
      </c>
      <c r="BX309" s="563">
        <f ca="1">SUM(AG309:AI309)</f>
        <v>135704.82942460291</v>
      </c>
      <c r="BY309" s="563">
        <f ca="1">SUM(AJ309:AL309)</f>
        <v>253674.21465590416</v>
      </c>
      <c r="BZ309" s="563">
        <f ca="1">SUM(AM309:AO309)</f>
        <v>283596.58984430938</v>
      </c>
      <c r="CA309" s="563">
        <f ca="1">SUM(AP309:AR309)</f>
        <v>355463.71526771947</v>
      </c>
      <c r="CB309" s="563">
        <f ca="1">SUM(AS309:AU309)</f>
        <v>297636.67717595061</v>
      </c>
      <c r="CC309" s="563">
        <f ca="1">SUM(AV309:AX309)</f>
        <v>438124.89037322451</v>
      </c>
      <c r="CD309" s="563">
        <f ca="1">SUM(AY309:BA309)</f>
        <v>456056.18070003757</v>
      </c>
      <c r="CE309" s="563">
        <f ca="1">SUM(BB309:BD309)</f>
        <v>558905.49696885119</v>
      </c>
      <c r="CF309" s="563">
        <f ca="1">SUM(BE309:BG309)</f>
        <v>542462.91862736363</v>
      </c>
      <c r="CG309" s="563">
        <f ca="1">SUM(BH309:BJ309)</f>
        <v>704122.30230349721</v>
      </c>
      <c r="CH309" s="563">
        <f ca="1">SUM(BK309:BM309)</f>
        <v>726744.96550825087</v>
      </c>
      <c r="CI309" s="185"/>
      <c r="CJ309" s="172">
        <f ca="1">SUM(BO309:BR309)</f>
        <v>0</v>
      </c>
      <c r="CK309" s="172">
        <f ca="1">SUM(BS309:BV309)</f>
        <v>206652.04018678388</v>
      </c>
      <c r="CL309" s="172">
        <f ca="1">SUM(BW309:BZ309)</f>
        <v>848312.00889737799</v>
      </c>
      <c r="CM309" s="172">
        <f ca="1">SUM(CA309:CD309)</f>
        <v>1547281.4635169322</v>
      </c>
      <c r="CN309" s="172">
        <f ca="1">SUM(CE309:CH309)</f>
        <v>2532235.6834079628</v>
      </c>
      <c r="CO309" s="177"/>
      <c r="CP309" s="124"/>
      <c r="CQ309" s="119"/>
      <c r="CR309" s="186">
        <f ca="1">SUM(F309:BM309)</f>
        <v>5134481.1960090576</v>
      </c>
      <c r="CS309" s="186">
        <f ca="1">SUM(BO309:CH309)</f>
        <v>5134481.1960090566</v>
      </c>
      <c r="CT309" s="186">
        <f ca="1">SUM(CJ309:CN309)</f>
        <v>5134481.1960090566</v>
      </c>
      <c r="CU309" s="186">
        <f t="shared" ca="1" si="1418"/>
        <v>0</v>
      </c>
      <c r="CV309" s="186">
        <f t="shared" ca="1" si="1418"/>
        <v>0</v>
      </c>
      <c r="CW309" s="119"/>
      <c r="CX309" s="172">
        <f t="shared" ca="1" si="992"/>
        <v>0</v>
      </c>
      <c r="CY309" s="172">
        <f t="shared" ca="1" si="993"/>
        <v>0</v>
      </c>
      <c r="CZ309" s="172">
        <f t="shared" ca="1" si="994"/>
        <v>0</v>
      </c>
      <c r="DA309" s="172">
        <f t="shared" ca="1" si="995"/>
        <v>0</v>
      </c>
      <c r="DB309" s="338">
        <f t="shared" ca="1" si="996"/>
        <v>0</v>
      </c>
      <c r="DC309" s="172">
        <f t="shared" ca="1" si="997"/>
        <v>0</v>
      </c>
      <c r="DD309" s="172">
        <f t="shared" ca="1" si="998"/>
        <v>0</v>
      </c>
      <c r="DE309" s="172">
        <f t="shared" ca="1" si="999"/>
        <v>67250.971086549573</v>
      </c>
      <c r="DF309" s="172">
        <f t="shared" ca="1" si="1000"/>
        <v>139401.06910023431</v>
      </c>
      <c r="DG309" s="338">
        <f t="shared" ca="1" si="1001"/>
        <v>206652.04018678388</v>
      </c>
      <c r="DH309" s="338">
        <f t="shared" ca="1" si="1002"/>
        <v>848312.00889737799</v>
      </c>
      <c r="DI309" s="338">
        <f t="shared" ca="1" si="1003"/>
        <v>1547281.4635169322</v>
      </c>
      <c r="DJ309" s="338">
        <f t="shared" ca="1" si="1004"/>
        <v>2532235.6834079628</v>
      </c>
    </row>
    <row r="310" spans="1:114" s="7" customFormat="1" ht="14.25" x14ac:dyDescent="0.35">
      <c r="A310" s="175" t="s">
        <v>286</v>
      </c>
      <c r="B310" s="117" t="s">
        <v>370</v>
      </c>
      <c r="C310" s="125"/>
      <c r="D310" s="125"/>
      <c r="E310" s="125"/>
      <c r="F310" s="577">
        <f t="shared" ref="F310:AK310" ca="1" si="1420">F308-F309</f>
        <v>-12057.916666666668</v>
      </c>
      <c r="G310" s="577">
        <f t="shared" ca="1" si="1420"/>
        <v>-10924.583333333334</v>
      </c>
      <c r="H310" s="577">
        <f t="shared" ca="1" si="1420"/>
        <v>-11088.005427600001</v>
      </c>
      <c r="I310" s="577">
        <f t="shared" ca="1" si="1420"/>
        <v>-15318.431522466668</v>
      </c>
      <c r="J310" s="577">
        <f t="shared" ca="1" si="1420"/>
        <v>-21991.551579046667</v>
      </c>
      <c r="K310" s="577">
        <f t="shared" ca="1" si="1420"/>
        <v>-62100.519537240667</v>
      </c>
      <c r="L310" s="577">
        <f t="shared" ca="1" si="1420"/>
        <v>-48180.25214120069</v>
      </c>
      <c r="M310" s="577">
        <f t="shared" ca="1" si="1420"/>
        <v>-43954.910060721326</v>
      </c>
      <c r="N310" s="577">
        <f t="shared" ca="1" si="1420"/>
        <v>-38887.622402163019</v>
      </c>
      <c r="O310" s="577">
        <f t="shared" ca="1" si="1420"/>
        <v>-33727.22901397229</v>
      </c>
      <c r="P310" s="577">
        <f t="shared" ca="1" si="1420"/>
        <v>-27136.634291518916</v>
      </c>
      <c r="Q310" s="577">
        <f t="shared" ca="1" si="1420"/>
        <v>-18683.504995110154</v>
      </c>
      <c r="R310" s="577">
        <f t="shared" ca="1" si="1420"/>
        <v>62114.057745971746</v>
      </c>
      <c r="S310" s="577">
        <f t="shared" ca="1" si="1420"/>
        <v>77777.949936231103</v>
      </c>
      <c r="T310" s="577">
        <f t="shared" ca="1" si="1420"/>
        <v>-4049.2008343422494</v>
      </c>
      <c r="U310" s="577">
        <f t="shared" ca="1" si="1420"/>
        <v>7502.0242410117789</v>
      </c>
      <c r="V310" s="577">
        <f t="shared" ca="1" si="1420"/>
        <v>19988.87422120788</v>
      </c>
      <c r="W310" s="577">
        <f t="shared" ca="1" si="1420"/>
        <v>23652.004588847587</v>
      </c>
      <c r="X310" s="577">
        <f t="shared" ca="1" si="1420"/>
        <v>123838.02677125341</v>
      </c>
      <c r="Y310" s="577">
        <f t="shared" ca="1" si="1420"/>
        <v>115256.85714664994</v>
      </c>
      <c r="Z310" s="577">
        <f t="shared" ca="1" si="1420"/>
        <v>119723.48041385788</v>
      </c>
      <c r="AA310" s="577">
        <f t="shared" ca="1" si="1420"/>
        <v>133589.63442030994</v>
      </c>
      <c r="AB310" s="577">
        <f t="shared" ca="1" si="1420"/>
        <v>141648.15836376406</v>
      </c>
      <c r="AC310" s="577">
        <f t="shared" ca="1" si="1420"/>
        <v>142965.41451662895</v>
      </c>
      <c r="AD310" s="577">
        <f t="shared" ca="1" si="1420"/>
        <v>200672.52123501711</v>
      </c>
      <c r="AE310" s="577">
        <f t="shared" ca="1" si="1420"/>
        <v>216732.65858709067</v>
      </c>
      <c r="AF310" s="577">
        <f t="shared" ca="1" si="1420"/>
        <v>108603.9450955771</v>
      </c>
      <c r="AG310" s="577">
        <f t="shared" ca="1" si="1420"/>
        <v>134560.69830124668</v>
      </c>
      <c r="AH310" s="577">
        <f t="shared" ca="1" si="1420"/>
        <v>144178.35648244459</v>
      </c>
      <c r="AI310" s="577">
        <f t="shared" ca="1" si="1420"/>
        <v>128375.43349011746</v>
      </c>
      <c r="AJ310" s="577">
        <f t="shared" ca="1" si="1420"/>
        <v>246814.91648474231</v>
      </c>
      <c r="AK310" s="577">
        <f t="shared" ca="1" si="1420"/>
        <v>260600.8730010326</v>
      </c>
      <c r="AL310" s="577">
        <f t="shared" ref="AL310:BM310" ca="1" si="1421">AL308-AL309</f>
        <v>253606.8544819376</v>
      </c>
      <c r="AM310" s="577">
        <f t="shared" ca="1" si="1421"/>
        <v>285000.42860698671</v>
      </c>
      <c r="AN310" s="577">
        <f t="shared" ca="1" si="1421"/>
        <v>285447.62316898559</v>
      </c>
      <c r="AO310" s="577">
        <f t="shared" ca="1" si="1421"/>
        <v>280341.71775695588</v>
      </c>
      <c r="AP310" s="577">
        <f t="shared" ca="1" si="1421"/>
        <v>395666.13019800431</v>
      </c>
      <c r="AQ310" s="577">
        <f t="shared" ca="1" si="1421"/>
        <v>408303.74377152778</v>
      </c>
      <c r="AR310" s="577">
        <f t="shared" ca="1" si="1421"/>
        <v>262421.27183362632</v>
      </c>
      <c r="AS310" s="577">
        <f t="shared" ca="1" si="1421"/>
        <v>304757.70529082563</v>
      </c>
      <c r="AT310" s="577">
        <f t="shared" ca="1" si="1421"/>
        <v>313614.32292703236</v>
      </c>
      <c r="AU310" s="577">
        <f t="shared" ca="1" si="1421"/>
        <v>274538.00330999377</v>
      </c>
      <c r="AV310" s="577">
        <f t="shared" ca="1" si="1421"/>
        <v>439318.42952976777</v>
      </c>
      <c r="AW310" s="577">
        <f t="shared" ca="1" si="1421"/>
        <v>451804.15741704684</v>
      </c>
      <c r="AX310" s="577">
        <f t="shared" ca="1" si="1421"/>
        <v>423252.08417285897</v>
      </c>
      <c r="AY310" s="577">
        <f t="shared" ca="1" si="1421"/>
        <v>472236.45696124341</v>
      </c>
      <c r="AZ310" s="577">
        <f t="shared" ca="1" si="1421"/>
        <v>461784.73234941048</v>
      </c>
      <c r="BA310" s="577">
        <f t="shared" ca="1" si="1421"/>
        <v>434147.35278945876</v>
      </c>
      <c r="BB310" s="577">
        <f t="shared" ca="1" si="1421"/>
        <v>586558.41343603097</v>
      </c>
      <c r="BC310" s="577">
        <f t="shared" ca="1" si="1421"/>
        <v>602478.60474417708</v>
      </c>
      <c r="BD310" s="577">
        <f t="shared" ca="1" si="1421"/>
        <v>487679.47272634553</v>
      </c>
      <c r="BE310" s="577">
        <f t="shared" ca="1" si="1421"/>
        <v>543714.18429718399</v>
      </c>
      <c r="BF310" s="577">
        <f t="shared" ca="1" si="1421"/>
        <v>556864.23874213709</v>
      </c>
      <c r="BG310" s="577">
        <f t="shared" ca="1" si="1421"/>
        <v>526810.33284276968</v>
      </c>
      <c r="BH310" s="577">
        <f t="shared" ca="1" si="1421"/>
        <v>702313.05284090189</v>
      </c>
      <c r="BI310" s="577">
        <f t="shared" ca="1" si="1421"/>
        <v>719515.96097226627</v>
      </c>
      <c r="BJ310" s="577">
        <f t="shared" ca="1" si="1421"/>
        <v>690537.89309732337</v>
      </c>
      <c r="BK310" s="577">
        <f t="shared" ca="1" si="1421"/>
        <v>749294.31221536535</v>
      </c>
      <c r="BL310" s="577">
        <f t="shared" ca="1" si="1421"/>
        <v>729439.2461067118</v>
      </c>
      <c r="BM310" s="577">
        <f t="shared" ca="1" si="1421"/>
        <v>701501.33820267546</v>
      </c>
      <c r="BN310" s="185"/>
      <c r="BO310" s="577">
        <f ca="1">SUM(F310:H310)</f>
        <v>-34070.505427600001</v>
      </c>
      <c r="BP310" s="577">
        <f ca="1">SUM(I310:K310)</f>
        <v>-99410.502638753998</v>
      </c>
      <c r="BQ310" s="577">
        <f ca="1">SUM(L310:N310)</f>
        <v>-131022.78460408503</v>
      </c>
      <c r="BR310" s="577">
        <f ca="1">SUM(O310:Q310)</f>
        <v>-79547.36830060136</v>
      </c>
      <c r="BS310" s="577">
        <f ca="1">SUM(R310:T310)</f>
        <v>135842.8068478606</v>
      </c>
      <c r="BT310" s="577">
        <f ca="1">SUM(U310:W310)</f>
        <v>51142.903051067246</v>
      </c>
      <c r="BU310" s="577">
        <f ca="1">SUM(X310:Z310)</f>
        <v>358818.36433176126</v>
      </c>
      <c r="BV310" s="577">
        <f ca="1">SUM(AA310:AC310)</f>
        <v>418203.20730070292</v>
      </c>
      <c r="BW310" s="577">
        <f ca="1">SUM(AD310:AF310)</f>
        <v>526009.12491768482</v>
      </c>
      <c r="BX310" s="577">
        <f ca="1">SUM(AG310:AI310)</f>
        <v>407114.48827380873</v>
      </c>
      <c r="BY310" s="577">
        <f ca="1">SUM(AJ310:AL310)</f>
        <v>761022.64396771253</v>
      </c>
      <c r="BZ310" s="577">
        <f ca="1">SUM(AM310:AO310)</f>
        <v>850789.76953292824</v>
      </c>
      <c r="CA310" s="577">
        <f ca="1">SUM(AP310:AR310)</f>
        <v>1066391.1458031584</v>
      </c>
      <c r="CB310" s="577">
        <f ca="1">SUM(AS310:AU310)</f>
        <v>892910.03152785171</v>
      </c>
      <c r="CC310" s="577">
        <f ca="1">SUM(AV310:AX310)</f>
        <v>1314374.6711196736</v>
      </c>
      <c r="CD310" s="577">
        <f ca="1">SUM(AY310:BA310)</f>
        <v>1368168.5421001127</v>
      </c>
      <c r="CE310" s="577">
        <f ca="1">SUM(BB310:BD310)</f>
        <v>1676716.4909065536</v>
      </c>
      <c r="CF310" s="577">
        <f ca="1">SUM(BE310:BG310)</f>
        <v>1627388.7558820909</v>
      </c>
      <c r="CG310" s="577">
        <f ca="1">SUM(BH310:BJ310)</f>
        <v>2112366.9069104916</v>
      </c>
      <c r="CH310" s="577">
        <f ca="1">SUM(BK310:BM310)</f>
        <v>2180234.8965247525</v>
      </c>
      <c r="CI310" s="220"/>
      <c r="CJ310" s="221">
        <f ca="1">CJ308-CJ309</f>
        <v>-344051.16097104037</v>
      </c>
      <c r="CK310" s="221">
        <f ca="1">CK308-CK309</f>
        <v>964007.28153139248</v>
      </c>
      <c r="CL310" s="221">
        <f ca="1">CL308-CL309</f>
        <v>2544936.0266921357</v>
      </c>
      <c r="CM310" s="221">
        <f ca="1">CM308-CM309</f>
        <v>4641844.3905507959</v>
      </c>
      <c r="CN310" s="221">
        <f ca="1">CN308-CN309</f>
        <v>7597312.2430776395</v>
      </c>
      <c r="CO310" s="177"/>
      <c r="CP310" s="119"/>
      <c r="CQ310" s="119"/>
      <c r="CR310" s="186">
        <f ca="1">SUM(F310:BM310)</f>
        <v>15403443.588027172</v>
      </c>
      <c r="CS310" s="186">
        <f ca="1">SUM(BO310:CH310)</f>
        <v>15403443.588027172</v>
      </c>
      <c r="CT310" s="186">
        <f ca="1">SUM(CJ310:CN310)</f>
        <v>15404048.780880924</v>
      </c>
      <c r="CU310" s="186">
        <f t="shared" ca="1" si="1418"/>
        <v>0</v>
      </c>
      <c r="CV310" s="186">
        <f t="shared" ca="1" si="1418"/>
        <v>-605.19285375252366</v>
      </c>
      <c r="CW310" s="119"/>
      <c r="CX310" s="221">
        <f t="shared" ca="1" si="992"/>
        <v>-34070.505427600001</v>
      </c>
      <c r="CY310" s="221">
        <f t="shared" ca="1" si="993"/>
        <v>-99410.502638753998</v>
      </c>
      <c r="CZ310" s="221">
        <f t="shared" ca="1" si="994"/>
        <v>-131022.78460408503</v>
      </c>
      <c r="DA310" s="221">
        <f t="shared" ca="1" si="995"/>
        <v>-79547.36830060136</v>
      </c>
      <c r="DB310" s="342">
        <f t="shared" ca="1" si="996"/>
        <v>-344051.16097104037</v>
      </c>
      <c r="DC310" s="221">
        <f t="shared" ca="1" si="997"/>
        <v>135842.8068478606</v>
      </c>
      <c r="DD310" s="221">
        <f t="shared" ca="1" si="998"/>
        <v>51142.903051067246</v>
      </c>
      <c r="DE310" s="221">
        <f t="shared" ca="1" si="999"/>
        <v>358818.36433176126</v>
      </c>
      <c r="DF310" s="221">
        <f t="shared" ca="1" si="1000"/>
        <v>418203.20730070292</v>
      </c>
      <c r="DG310" s="342">
        <f t="shared" ca="1" si="1001"/>
        <v>964007.28153139248</v>
      </c>
      <c r="DH310" s="342">
        <f t="shared" ca="1" si="1002"/>
        <v>2544936.0266921357</v>
      </c>
      <c r="DI310" s="342">
        <f t="shared" ca="1" si="1003"/>
        <v>4641844.3905507959</v>
      </c>
      <c r="DJ310" s="342">
        <f t="shared" ca="1" si="1004"/>
        <v>7597312.2430776395</v>
      </c>
    </row>
    <row r="311" spans="1:114" s="7" customFormat="1" x14ac:dyDescent="0.2">
      <c r="A311" s="323" t="s">
        <v>483</v>
      </c>
      <c r="B311" s="191" t="s">
        <v>370</v>
      </c>
      <c r="C311" s="191"/>
      <c r="D311" s="191"/>
      <c r="E311" s="191"/>
      <c r="F311" s="567">
        <f t="shared" ref="F311:AK311" si="1422">IF(F$186&gt;0,F310/F$186,0)</f>
        <v>0</v>
      </c>
      <c r="G311" s="567">
        <f t="shared" si="1422"/>
        <v>0</v>
      </c>
      <c r="H311" s="567">
        <f t="shared" ca="1" si="1422"/>
        <v>-3261.1780669411764</v>
      </c>
      <c r="I311" s="567">
        <f t="shared" ca="1" si="1422"/>
        <v>-3259.2407494609929</v>
      </c>
      <c r="J311" s="567">
        <f t="shared" ca="1" si="1422"/>
        <v>-3297.08419475962</v>
      </c>
      <c r="K311" s="567">
        <f t="shared" ca="1" si="1422"/>
        <v>-4780.2724607220898</v>
      </c>
      <c r="L311" s="567">
        <f t="shared" ca="1" si="1422"/>
        <v>-3.181381312110346</v>
      </c>
      <c r="M311" s="567">
        <f t="shared" ca="1" si="1422"/>
        <v>-2.172765405767068</v>
      </c>
      <c r="N311" s="567">
        <f t="shared" ca="1" si="1422"/>
        <v>-1.4837246742388674</v>
      </c>
      <c r="O311" s="567">
        <f t="shared" ca="1" si="1422"/>
        <v>-1.044234609222507</v>
      </c>
      <c r="P311" s="567">
        <f t="shared" ca="1" si="1422"/>
        <v>-0.6801420517844976</v>
      </c>
      <c r="Q311" s="567">
        <f t="shared" ca="1" si="1422"/>
        <v>-0.37772976723782714</v>
      </c>
      <c r="R311" s="567">
        <f t="shared" ca="1" si="1422"/>
        <v>0.3992663784151203</v>
      </c>
      <c r="S311" s="567">
        <f t="shared" ca="1" si="1422"/>
        <v>0.46598956300286543</v>
      </c>
      <c r="T311" s="567">
        <f t="shared" ca="1" si="1422"/>
        <v>-2.1412159159327065E-2</v>
      </c>
      <c r="U311" s="567">
        <f t="shared" ca="1" si="1422"/>
        <v>3.7096086141034504E-2</v>
      </c>
      <c r="V311" s="567">
        <f t="shared" ca="1" si="1422"/>
        <v>9.2389086963104994E-2</v>
      </c>
      <c r="W311" s="567">
        <f t="shared" ca="1" si="1422"/>
        <v>0.10214430829216968</v>
      </c>
      <c r="X311" s="567">
        <f t="shared" ca="1" si="1422"/>
        <v>0.49951879215864015</v>
      </c>
      <c r="Y311" s="567">
        <f t="shared" ca="1" si="1422"/>
        <v>0.43407028315179713</v>
      </c>
      <c r="Z311" s="567">
        <f t="shared" ca="1" si="1422"/>
        <v>0.42084073924332038</v>
      </c>
      <c r="AA311" s="567">
        <f t="shared" ca="1" si="1422"/>
        <v>0.43813857947542278</v>
      </c>
      <c r="AB311" s="567">
        <f t="shared" ca="1" si="1422"/>
        <v>0.44699568230948661</v>
      </c>
      <c r="AC311" s="567">
        <f t="shared" ca="1" si="1422"/>
        <v>0.41978232467410992</v>
      </c>
      <c r="AD311" s="567">
        <f t="shared" ca="1" si="1422"/>
        <v>0.42335219117531492</v>
      </c>
      <c r="AE311" s="567">
        <f t="shared" ca="1" si="1422"/>
        <v>0.44453912302251886</v>
      </c>
      <c r="AF311" s="567">
        <f t="shared" ca="1" si="1422"/>
        <v>0.20899126345725452</v>
      </c>
      <c r="AG311" s="567">
        <f t="shared" ca="1" si="1422"/>
        <v>0.25180664260677915</v>
      </c>
      <c r="AH311" s="567">
        <f t="shared" ca="1" si="1422"/>
        <v>0.26226193959551464</v>
      </c>
      <c r="AI311" s="567">
        <f t="shared" ca="1" si="1422"/>
        <v>0.2268917064773438</v>
      </c>
      <c r="AJ311" s="567">
        <f t="shared" ca="1" si="1422"/>
        <v>0.42366275240179829</v>
      </c>
      <c r="AK311" s="567">
        <f t="shared" ca="1" si="1422"/>
        <v>0.43425322812022588</v>
      </c>
      <c r="AL311" s="567">
        <f t="shared" ref="AL311:BM311" ca="1" si="1423">IF(AL$186&gt;0,AL310/AL$186,0)</f>
        <v>0.41006064252375812</v>
      </c>
      <c r="AM311" s="567">
        <f t="shared" ca="1" si="1423"/>
        <v>0.44694043099917852</v>
      </c>
      <c r="AN311" s="567">
        <f t="shared" ca="1" si="1423"/>
        <v>0.44615948847802317</v>
      </c>
      <c r="AO311" s="567">
        <f t="shared" ca="1" si="1423"/>
        <v>0.42419952393609234</v>
      </c>
      <c r="AP311" s="567">
        <f t="shared" ca="1" si="1423"/>
        <v>0.48090108043717766</v>
      </c>
      <c r="AQ311" s="567">
        <f t="shared" ca="1" si="1423"/>
        <v>0.48802314724242429</v>
      </c>
      <c r="AR311" s="567">
        <f t="shared" ca="1" si="1423"/>
        <v>0.29790647423840183</v>
      </c>
      <c r="AS311" s="567">
        <f t="shared" ca="1" si="1423"/>
        <v>0.34032886658652206</v>
      </c>
      <c r="AT311" s="567">
        <f t="shared" ca="1" si="1423"/>
        <v>0.3444625582808129</v>
      </c>
      <c r="AU311" s="567">
        <f t="shared" ca="1" si="1423"/>
        <v>0.29654388986648694</v>
      </c>
      <c r="AV311" s="567">
        <f t="shared" ca="1" si="1423"/>
        <v>0.46659935243185346</v>
      </c>
      <c r="AW311" s="567">
        <f t="shared" ca="1" si="1423"/>
        <v>0.47177014947792023</v>
      </c>
      <c r="AX311" s="567">
        <f t="shared" ca="1" si="1423"/>
        <v>0.43444190082130241</v>
      </c>
      <c r="AY311" s="567">
        <f t="shared" ca="1" si="1423"/>
        <v>0.47640996837997807</v>
      </c>
      <c r="AZ311" s="567">
        <f t="shared" ca="1" si="1423"/>
        <v>0.47184374793716455</v>
      </c>
      <c r="BA311" s="567">
        <f t="shared" ca="1" si="1423"/>
        <v>0.43563603162896891</v>
      </c>
      <c r="BB311" s="567">
        <f t="shared" ca="1" si="1423"/>
        <v>0.49722498755756744</v>
      </c>
      <c r="BC311" s="567">
        <f t="shared" ca="1" si="1423"/>
        <v>0.50231893994943999</v>
      </c>
      <c r="BD311" s="567">
        <f t="shared" ca="1" si="1423"/>
        <v>0.38412799386675062</v>
      </c>
      <c r="BE311" s="567">
        <f t="shared" ca="1" si="1423"/>
        <v>0.42141239796251717</v>
      </c>
      <c r="BF311" s="567">
        <f t="shared" ca="1" si="1423"/>
        <v>0.42465381917817246</v>
      </c>
      <c r="BG311" s="567">
        <f t="shared" ca="1" si="1423"/>
        <v>0.39522351958211049</v>
      </c>
      <c r="BH311" s="567">
        <f t="shared" ca="1" si="1423"/>
        <v>0.51829330736338097</v>
      </c>
      <c r="BI311" s="567">
        <f t="shared" ca="1" si="1423"/>
        <v>0.52226999870070312</v>
      </c>
      <c r="BJ311" s="567">
        <f t="shared" ca="1" si="1423"/>
        <v>0.49295267297025358</v>
      </c>
      <c r="BK311" s="567">
        <f t="shared" ca="1" si="1423"/>
        <v>0.52600073663731739</v>
      </c>
      <c r="BL311" s="567">
        <f t="shared" ca="1" si="1423"/>
        <v>0.52148940515056064</v>
      </c>
      <c r="BM311" s="567">
        <f t="shared" ca="1" si="1423"/>
        <v>0.49277147206190763</v>
      </c>
      <c r="BN311" s="185"/>
      <c r="BO311" s="567">
        <f ca="1">IF(BO$186&gt;0,BO310/BO$186,0)</f>
        <v>-10020.736890470587</v>
      </c>
      <c r="BP311" s="567">
        <f t="shared" ref="BP311:CH311" ca="1" si="1424">IF(BP$186&gt;0,BP310/BP$186,0)</f>
        <v>-4080.7233955401666</v>
      </c>
      <c r="BQ311" s="567">
        <f t="shared" ca="1" si="1424"/>
        <v>-2.1275513058116449</v>
      </c>
      <c r="BR311" s="567">
        <f t="shared" ca="1" si="1424"/>
        <v>-0.65385185625603826</v>
      </c>
      <c r="BS311" s="567">
        <f t="shared" ca="1" si="1424"/>
        <v>0.26553205520023848</v>
      </c>
      <c r="BT311" s="567">
        <f t="shared" ca="1" si="1424"/>
        <v>7.8664157239560703E-2</v>
      </c>
      <c r="BU311" s="567">
        <f t="shared" ca="1" si="1424"/>
        <v>0.44968827877830225</v>
      </c>
      <c r="BV311" s="567">
        <f t="shared" ca="1" si="1424"/>
        <v>0.43455897684668987</v>
      </c>
      <c r="BW311" s="567">
        <f t="shared" ca="1" si="1424"/>
        <v>0.3551210176557732</v>
      </c>
      <c r="BX311" s="567">
        <f t="shared" ca="1" si="1424"/>
        <v>0.24674637710194325</v>
      </c>
      <c r="BY311" s="567">
        <f t="shared" ca="1" si="1424"/>
        <v>0.42252075505478809</v>
      </c>
      <c r="BZ311" s="567">
        <f t="shared" ca="1" si="1424"/>
        <v>0.43892916869991588</v>
      </c>
      <c r="CA311" s="567">
        <f t="shared" ca="1" si="1424"/>
        <v>0.41979061210796881</v>
      </c>
      <c r="CB311" s="567">
        <f t="shared" ca="1" si="1424"/>
        <v>0.3268676330354835</v>
      </c>
      <c r="CC311" s="567">
        <f t="shared" ca="1" si="1424"/>
        <v>0.45741973233892425</v>
      </c>
      <c r="CD311" s="567">
        <f t="shared" ca="1" si="1424"/>
        <v>0.46120571481014372</v>
      </c>
      <c r="CE311" s="567">
        <f t="shared" ca="1" si="1424"/>
        <v>0.45954636367921808</v>
      </c>
      <c r="CF311" s="567">
        <f t="shared" ca="1" si="1424"/>
        <v>0.41362038052540173</v>
      </c>
      <c r="CG311" s="567">
        <f t="shared" ca="1" si="1424"/>
        <v>0.51103098614978371</v>
      </c>
      <c r="CH311" s="567">
        <f t="shared" ca="1" si="1424"/>
        <v>0.51337612703154234</v>
      </c>
      <c r="CI311" s="211"/>
      <c r="CJ311" s="210">
        <f ca="1">IF(CJ$186&gt;0,CJ310/CJ$186,0)</f>
        <v>-1.8772786830790986</v>
      </c>
      <c r="CK311" s="210">
        <f ca="1">IF(CK$186&gt;0,CK310/CK$186,0)</f>
        <v>0.32991138235007628</v>
      </c>
      <c r="CL311" s="210">
        <f ca="1">IF(CL$186&gt;0,CL310/CL$186,0)</f>
        <v>0.37040845037436704</v>
      </c>
      <c r="CM311" s="210">
        <f ca="1">IF(CM$186&gt;0,CM310/CM$186,0)</f>
        <v>0.41773375698656723</v>
      </c>
      <c r="CN311" s="210">
        <f ca="1">IF(CN$186&gt;0,CN310/CN$186,0)</f>
        <v>0.47591683618622033</v>
      </c>
      <c r="CO311" s="177"/>
      <c r="CP311" s="119"/>
      <c r="CQ311" s="119"/>
      <c r="CR311" s="186"/>
      <c r="CS311" s="186"/>
      <c r="CT311" s="186"/>
      <c r="CU311" s="186"/>
      <c r="CV311" s="186"/>
      <c r="CW311" s="119"/>
      <c r="CX311" s="210">
        <f t="shared" ca="1" si="992"/>
        <v>-10020.736890470587</v>
      </c>
      <c r="CY311" s="210">
        <f t="shared" ca="1" si="993"/>
        <v>-4080.7233955401666</v>
      </c>
      <c r="CZ311" s="210">
        <f t="shared" ca="1" si="994"/>
        <v>-2.1275513058116449</v>
      </c>
      <c r="DA311" s="210">
        <f t="shared" ca="1" si="995"/>
        <v>-0.65385185625603826</v>
      </c>
      <c r="DB311" s="212">
        <f t="shared" ca="1" si="996"/>
        <v>-1.8772786830790986</v>
      </c>
      <c r="DC311" s="210">
        <f t="shared" ca="1" si="997"/>
        <v>0.26553205520023848</v>
      </c>
      <c r="DD311" s="210">
        <f t="shared" ca="1" si="998"/>
        <v>7.8664157239560703E-2</v>
      </c>
      <c r="DE311" s="210">
        <f t="shared" ca="1" si="999"/>
        <v>0.44968827877830225</v>
      </c>
      <c r="DF311" s="210">
        <f t="shared" ca="1" si="1000"/>
        <v>0.43455897684668987</v>
      </c>
      <c r="DG311" s="212">
        <f t="shared" ca="1" si="1001"/>
        <v>0.32991138235007628</v>
      </c>
      <c r="DH311" s="212">
        <f t="shared" ca="1" si="1002"/>
        <v>0.37040845037436704</v>
      </c>
      <c r="DI311" s="212">
        <f t="shared" ca="1" si="1003"/>
        <v>0.41773375698656723</v>
      </c>
      <c r="DJ311" s="212">
        <f t="shared" ca="1" si="1004"/>
        <v>0.47591683618622033</v>
      </c>
    </row>
    <row r="312" spans="1:114" s="7" customFormat="1" ht="3.75" customHeight="1" thickBot="1" x14ac:dyDescent="0.25">
      <c r="A312" s="305"/>
      <c r="B312" s="240" t="s">
        <v>370</v>
      </c>
      <c r="C312" s="240"/>
      <c r="D312" s="240"/>
      <c r="E312" s="240"/>
      <c r="F312" s="578"/>
      <c r="G312" s="578"/>
      <c r="H312" s="578"/>
      <c r="I312" s="578"/>
      <c r="J312" s="578"/>
      <c r="K312" s="578"/>
      <c r="L312" s="578"/>
      <c r="M312" s="578"/>
      <c r="N312" s="578"/>
      <c r="O312" s="578"/>
      <c r="P312" s="578"/>
      <c r="Q312" s="578"/>
      <c r="R312" s="578"/>
      <c r="S312" s="578"/>
      <c r="T312" s="578"/>
      <c r="U312" s="578"/>
      <c r="V312" s="578"/>
      <c r="W312" s="578"/>
      <c r="X312" s="578"/>
      <c r="Y312" s="578"/>
      <c r="Z312" s="578"/>
      <c r="AA312" s="578"/>
      <c r="AB312" s="578"/>
      <c r="AC312" s="578"/>
      <c r="AD312" s="578"/>
      <c r="AE312" s="578"/>
      <c r="AF312" s="578"/>
      <c r="AG312" s="578"/>
      <c r="AH312" s="578"/>
      <c r="AI312" s="578"/>
      <c r="AJ312" s="578"/>
      <c r="AK312" s="578"/>
      <c r="AL312" s="578"/>
      <c r="AM312" s="578"/>
      <c r="AN312" s="578"/>
      <c r="AO312" s="578"/>
      <c r="AP312" s="578"/>
      <c r="AQ312" s="578"/>
      <c r="AR312" s="578"/>
      <c r="AS312" s="578"/>
      <c r="AT312" s="578"/>
      <c r="AU312" s="578"/>
      <c r="AV312" s="578"/>
      <c r="AW312" s="578"/>
      <c r="AX312" s="578"/>
      <c r="AY312" s="578"/>
      <c r="AZ312" s="578"/>
      <c r="BA312" s="578"/>
      <c r="BB312" s="578"/>
      <c r="BC312" s="578"/>
      <c r="BD312" s="578"/>
      <c r="BE312" s="578"/>
      <c r="BF312" s="578"/>
      <c r="BG312" s="578"/>
      <c r="BH312" s="578"/>
      <c r="BI312" s="578"/>
      <c r="BJ312" s="578"/>
      <c r="BK312" s="578"/>
      <c r="BL312" s="578"/>
      <c r="BM312" s="578"/>
      <c r="BN312" s="185"/>
      <c r="BO312" s="578"/>
      <c r="BP312" s="578"/>
      <c r="BQ312" s="578"/>
      <c r="BR312" s="578"/>
      <c r="BS312" s="578"/>
      <c r="BT312" s="578"/>
      <c r="BU312" s="578"/>
      <c r="BV312" s="578"/>
      <c r="BW312" s="578"/>
      <c r="BX312" s="578"/>
      <c r="BY312" s="578"/>
      <c r="BZ312" s="578"/>
      <c r="CA312" s="578"/>
      <c r="CB312" s="578"/>
      <c r="CC312" s="578"/>
      <c r="CD312" s="578"/>
      <c r="CE312" s="578"/>
      <c r="CF312" s="578"/>
      <c r="CG312" s="578"/>
      <c r="CH312" s="578"/>
      <c r="CI312" s="223"/>
      <c r="CJ312" s="222"/>
      <c r="CK312" s="222"/>
      <c r="CL312" s="222"/>
      <c r="CM312" s="222"/>
      <c r="CN312" s="222"/>
      <c r="CO312" s="177"/>
      <c r="CP312" s="119"/>
      <c r="CQ312" s="119"/>
      <c r="CR312" s="186"/>
      <c r="CS312" s="186"/>
      <c r="CT312" s="186"/>
      <c r="CU312" s="186"/>
      <c r="CV312" s="186"/>
      <c r="CW312" s="119"/>
      <c r="CX312" s="222" t="str">
        <f t="shared" si="992"/>
        <v/>
      </c>
      <c r="CY312" s="222" t="str">
        <f t="shared" si="993"/>
        <v/>
      </c>
      <c r="CZ312" s="222" t="str">
        <f t="shared" si="994"/>
        <v/>
      </c>
      <c r="DA312" s="222" t="str">
        <f t="shared" si="995"/>
        <v/>
      </c>
      <c r="DB312" s="224" t="str">
        <f t="shared" si="996"/>
        <v/>
      </c>
      <c r="DC312" s="222" t="str">
        <f t="shared" si="997"/>
        <v/>
      </c>
      <c r="DD312" s="222" t="str">
        <f t="shared" si="998"/>
        <v/>
      </c>
      <c r="DE312" s="222" t="str">
        <f t="shared" si="999"/>
        <v/>
      </c>
      <c r="DF312" s="222" t="str">
        <f t="shared" si="1000"/>
        <v/>
      </c>
      <c r="DG312" s="224" t="str">
        <f t="shared" si="1001"/>
        <v/>
      </c>
      <c r="DH312" s="224" t="str">
        <f t="shared" si="1002"/>
        <v/>
      </c>
      <c r="DI312" s="224" t="str">
        <f t="shared" si="1003"/>
        <v/>
      </c>
      <c r="DJ312" s="224" t="str">
        <f t="shared" si="1004"/>
        <v/>
      </c>
    </row>
    <row r="313" spans="1:114" s="7" customFormat="1" x14ac:dyDescent="0.2">
      <c r="A313" s="290"/>
      <c r="B313" s="301" t="s">
        <v>370</v>
      </c>
      <c r="C313" s="119"/>
      <c r="D313" s="119"/>
      <c r="E313" s="119"/>
      <c r="F313" s="561"/>
      <c r="G313" s="561"/>
      <c r="H313" s="561"/>
      <c r="I313" s="561"/>
      <c r="J313" s="561"/>
      <c r="K313" s="561"/>
      <c r="L313" s="561"/>
      <c r="M313" s="561"/>
      <c r="N313" s="561"/>
      <c r="O313" s="561"/>
      <c r="P313" s="561"/>
      <c r="Q313" s="561"/>
      <c r="R313" s="561"/>
      <c r="S313" s="561"/>
      <c r="T313" s="561"/>
      <c r="U313" s="561"/>
      <c r="V313" s="561"/>
      <c r="W313" s="561"/>
      <c r="X313" s="561"/>
      <c r="Y313" s="561"/>
      <c r="Z313" s="561"/>
      <c r="AA313" s="561"/>
      <c r="AB313" s="561"/>
      <c r="AC313" s="561"/>
      <c r="AD313" s="561"/>
      <c r="AE313" s="561"/>
      <c r="AF313" s="561"/>
      <c r="AG313" s="561"/>
      <c r="AH313" s="561"/>
      <c r="AI313" s="561"/>
      <c r="AJ313" s="561"/>
      <c r="AK313" s="561"/>
      <c r="AL313" s="561"/>
      <c r="AM313" s="561"/>
      <c r="AN313" s="561"/>
      <c r="AO313" s="561"/>
      <c r="AP313" s="561"/>
      <c r="AQ313" s="561"/>
      <c r="AR313" s="561"/>
      <c r="AS313" s="561"/>
      <c r="AT313" s="561"/>
      <c r="AU313" s="561"/>
      <c r="AV313" s="561"/>
      <c r="AW313" s="561"/>
      <c r="AX313" s="561"/>
      <c r="AY313" s="561"/>
      <c r="AZ313" s="561"/>
      <c r="BA313" s="561"/>
      <c r="BB313" s="561"/>
      <c r="BC313" s="561"/>
      <c r="BD313" s="561"/>
      <c r="BE313" s="561"/>
      <c r="BF313" s="561"/>
      <c r="BG313" s="561"/>
      <c r="BH313" s="561"/>
      <c r="BI313" s="561"/>
      <c r="BJ313" s="561"/>
      <c r="BK313" s="561"/>
      <c r="BL313" s="561"/>
      <c r="BM313" s="561"/>
      <c r="BN313" s="185"/>
      <c r="BO313" s="561"/>
      <c r="BP313" s="561"/>
      <c r="BQ313" s="561"/>
      <c r="BR313" s="561"/>
      <c r="BS313" s="561"/>
      <c r="BT313" s="561"/>
      <c r="BU313" s="561"/>
      <c r="BV313" s="561"/>
      <c r="BW313" s="561"/>
      <c r="BX313" s="561"/>
      <c r="BY313" s="561"/>
      <c r="BZ313" s="561"/>
      <c r="CA313" s="561"/>
      <c r="CB313" s="561"/>
      <c r="CC313" s="561"/>
      <c r="CD313" s="561"/>
      <c r="CE313" s="561"/>
      <c r="CF313" s="561"/>
      <c r="CG313" s="561"/>
      <c r="CH313" s="561"/>
      <c r="CI313" s="215"/>
      <c r="CJ313" s="119"/>
      <c r="CK313" s="119"/>
      <c r="CL313" s="119"/>
      <c r="CM313" s="119"/>
      <c r="CN313" s="119"/>
      <c r="CO313" s="177"/>
      <c r="CP313" s="119"/>
      <c r="CQ313" s="119"/>
      <c r="CR313" s="186"/>
      <c r="CS313" s="186"/>
      <c r="CT313" s="186"/>
      <c r="CU313" s="186"/>
      <c r="CV313" s="186"/>
      <c r="CW313" s="119"/>
      <c r="CX313" s="119" t="str">
        <f t="shared" si="992"/>
        <v/>
      </c>
      <c r="CY313" s="119" t="str">
        <f t="shared" si="993"/>
        <v/>
      </c>
      <c r="CZ313" s="119" t="str">
        <f t="shared" si="994"/>
        <v/>
      </c>
      <c r="DA313" s="119" t="str">
        <f t="shared" si="995"/>
        <v/>
      </c>
      <c r="DB313" s="216" t="str">
        <f t="shared" si="996"/>
        <v/>
      </c>
      <c r="DC313" s="119" t="str">
        <f t="shared" si="997"/>
        <v/>
      </c>
      <c r="DD313" s="119" t="str">
        <f t="shared" si="998"/>
        <v/>
      </c>
      <c r="DE313" s="119" t="str">
        <f t="shared" si="999"/>
        <v/>
      </c>
      <c r="DF313" s="119" t="str">
        <f t="shared" si="1000"/>
        <v/>
      </c>
      <c r="DG313" s="216" t="str">
        <f t="shared" si="1001"/>
        <v/>
      </c>
      <c r="DH313" s="216" t="str">
        <f t="shared" si="1002"/>
        <v/>
      </c>
      <c r="DI313" s="216" t="str">
        <f t="shared" si="1003"/>
        <v/>
      </c>
      <c r="DJ313" s="216" t="str">
        <f t="shared" si="1004"/>
        <v/>
      </c>
    </row>
    <row r="314" spans="1:114" s="7" customFormat="1" ht="19.5" x14ac:dyDescent="0.4">
      <c r="A314" s="176" t="s">
        <v>363</v>
      </c>
      <c r="B314" s="162" t="s">
        <v>370</v>
      </c>
      <c r="C314" s="116"/>
      <c r="D314" s="116"/>
      <c r="E314" s="116"/>
      <c r="F314" s="561"/>
      <c r="G314" s="561"/>
      <c r="H314" s="561"/>
      <c r="I314" s="561"/>
      <c r="J314" s="561"/>
      <c r="K314" s="561"/>
      <c r="L314" s="561"/>
      <c r="M314" s="561"/>
      <c r="N314" s="561"/>
      <c r="O314" s="561"/>
      <c r="P314" s="561"/>
      <c r="Q314" s="561"/>
      <c r="R314" s="561"/>
      <c r="S314" s="561"/>
      <c r="T314" s="561"/>
      <c r="U314" s="561"/>
      <c r="V314" s="561"/>
      <c r="W314" s="561"/>
      <c r="X314" s="561"/>
      <c r="Y314" s="561"/>
      <c r="Z314" s="561"/>
      <c r="AA314" s="561"/>
      <c r="AB314" s="561"/>
      <c r="AC314" s="561"/>
      <c r="AD314" s="561"/>
      <c r="AE314" s="561"/>
      <c r="AF314" s="561"/>
      <c r="AG314" s="561"/>
      <c r="AH314" s="561"/>
      <c r="AI314" s="561"/>
      <c r="AJ314" s="561"/>
      <c r="AK314" s="561"/>
      <c r="AL314" s="561"/>
      <c r="AM314" s="561"/>
      <c r="AN314" s="561"/>
      <c r="AO314" s="561"/>
      <c r="AP314" s="561"/>
      <c r="AQ314" s="561"/>
      <c r="AR314" s="561"/>
      <c r="AS314" s="561"/>
      <c r="AT314" s="561"/>
      <c r="AU314" s="561"/>
      <c r="AV314" s="561"/>
      <c r="AW314" s="561"/>
      <c r="AX314" s="561"/>
      <c r="AY314" s="561"/>
      <c r="AZ314" s="561"/>
      <c r="BA314" s="561"/>
      <c r="BB314" s="561"/>
      <c r="BC314" s="561"/>
      <c r="BD314" s="561"/>
      <c r="BE314" s="561"/>
      <c r="BF314" s="561"/>
      <c r="BG314" s="561"/>
      <c r="BH314" s="561"/>
      <c r="BI314" s="561"/>
      <c r="BJ314" s="561"/>
      <c r="BK314" s="561"/>
      <c r="BL314" s="561"/>
      <c r="BM314" s="561"/>
      <c r="BN314" s="185"/>
      <c r="BO314" s="561"/>
      <c r="BP314" s="561"/>
      <c r="BQ314" s="561"/>
      <c r="BR314" s="561"/>
      <c r="BS314" s="561"/>
      <c r="BT314" s="561"/>
      <c r="BU314" s="561"/>
      <c r="BV314" s="561"/>
      <c r="BW314" s="561"/>
      <c r="BX314" s="561"/>
      <c r="BY314" s="561"/>
      <c r="BZ314" s="561"/>
      <c r="CA314" s="561"/>
      <c r="CB314" s="561"/>
      <c r="CC314" s="561"/>
      <c r="CD314" s="561"/>
      <c r="CE314" s="561"/>
      <c r="CF314" s="561"/>
      <c r="CG314" s="561"/>
      <c r="CH314" s="561"/>
      <c r="CI314" s="215"/>
      <c r="CJ314" s="119"/>
      <c r="CK314" s="119"/>
      <c r="CL314" s="119"/>
      <c r="CM314" s="119"/>
      <c r="CN314" s="119"/>
      <c r="CO314" s="177"/>
      <c r="CP314" s="119"/>
      <c r="CQ314" s="119"/>
      <c r="CR314" s="186"/>
      <c r="CS314" s="186"/>
      <c r="CT314" s="186"/>
      <c r="CU314" s="186"/>
      <c r="CV314" s="186"/>
      <c r="CW314" s="119"/>
      <c r="CX314" s="119" t="str">
        <f t="shared" si="992"/>
        <v/>
      </c>
      <c r="CY314" s="119" t="str">
        <f t="shared" si="993"/>
        <v/>
      </c>
      <c r="CZ314" s="119" t="str">
        <f t="shared" si="994"/>
        <v/>
      </c>
      <c r="DA314" s="119" t="str">
        <f t="shared" si="995"/>
        <v/>
      </c>
      <c r="DB314" s="216" t="str">
        <f t="shared" si="996"/>
        <v/>
      </c>
      <c r="DC314" s="119" t="str">
        <f t="shared" si="997"/>
        <v/>
      </c>
      <c r="DD314" s="119" t="str">
        <f t="shared" si="998"/>
        <v/>
      </c>
      <c r="DE314" s="119" t="str">
        <f t="shared" si="999"/>
        <v/>
      </c>
      <c r="DF314" s="119" t="str">
        <f t="shared" si="1000"/>
        <v/>
      </c>
      <c r="DG314" s="216" t="str">
        <f t="shared" si="1001"/>
        <v/>
      </c>
      <c r="DH314" s="216" t="str">
        <f t="shared" si="1002"/>
        <v/>
      </c>
      <c r="DI314" s="216" t="str">
        <f t="shared" si="1003"/>
        <v/>
      </c>
      <c r="DJ314" s="216" t="str">
        <f t="shared" si="1004"/>
        <v/>
      </c>
    </row>
    <row r="315" spans="1:114" s="7" customFormat="1" x14ac:dyDescent="0.2">
      <c r="A315" s="284" t="str">
        <f>"in "&amp;UnitLabel</f>
        <v>in UK£</v>
      </c>
      <c r="B315" s="300" t="s">
        <v>370</v>
      </c>
      <c r="C315" s="115"/>
      <c r="D315" s="115"/>
      <c r="E315" s="115"/>
      <c r="F315" s="561"/>
      <c r="G315" s="561"/>
      <c r="H315" s="561"/>
      <c r="I315" s="561"/>
      <c r="J315" s="561"/>
      <c r="K315" s="561"/>
      <c r="L315" s="561"/>
      <c r="M315" s="561"/>
      <c r="N315" s="561"/>
      <c r="O315" s="561"/>
      <c r="P315" s="561"/>
      <c r="Q315" s="561"/>
      <c r="R315" s="561"/>
      <c r="S315" s="561"/>
      <c r="T315" s="561"/>
      <c r="U315" s="561"/>
      <c r="V315" s="561"/>
      <c r="W315" s="561"/>
      <c r="X315" s="561"/>
      <c r="Y315" s="561"/>
      <c r="Z315" s="561"/>
      <c r="AA315" s="561"/>
      <c r="AB315" s="561"/>
      <c r="AC315" s="561"/>
      <c r="AD315" s="561"/>
      <c r="AE315" s="561"/>
      <c r="AF315" s="561"/>
      <c r="AG315" s="561"/>
      <c r="AH315" s="561"/>
      <c r="AI315" s="561"/>
      <c r="AJ315" s="561"/>
      <c r="AK315" s="561"/>
      <c r="AL315" s="561"/>
      <c r="AM315" s="561"/>
      <c r="AN315" s="561"/>
      <c r="AO315" s="561"/>
      <c r="AP315" s="561"/>
      <c r="AQ315" s="561"/>
      <c r="AR315" s="561"/>
      <c r="AS315" s="561"/>
      <c r="AT315" s="561"/>
      <c r="AU315" s="561"/>
      <c r="AV315" s="561"/>
      <c r="AW315" s="561"/>
      <c r="AX315" s="561"/>
      <c r="AY315" s="561"/>
      <c r="AZ315" s="561"/>
      <c r="BA315" s="561"/>
      <c r="BB315" s="561"/>
      <c r="BC315" s="561"/>
      <c r="BD315" s="561"/>
      <c r="BE315" s="561"/>
      <c r="BF315" s="561"/>
      <c r="BG315" s="561"/>
      <c r="BH315" s="561"/>
      <c r="BI315" s="561"/>
      <c r="BJ315" s="561"/>
      <c r="BK315" s="561"/>
      <c r="BL315" s="561"/>
      <c r="BM315" s="561"/>
      <c r="BN315" s="201"/>
      <c r="BO315" s="561"/>
      <c r="BP315" s="561"/>
      <c r="BQ315" s="561"/>
      <c r="BR315" s="561"/>
      <c r="BS315" s="561"/>
      <c r="BT315" s="561"/>
      <c r="BU315" s="561"/>
      <c r="BV315" s="561"/>
      <c r="BW315" s="561"/>
      <c r="BX315" s="561"/>
      <c r="BY315" s="561"/>
      <c r="BZ315" s="561"/>
      <c r="CA315" s="561"/>
      <c r="CB315" s="561"/>
      <c r="CC315" s="561"/>
      <c r="CD315" s="561"/>
      <c r="CE315" s="561"/>
      <c r="CF315" s="561"/>
      <c r="CG315" s="561"/>
      <c r="CH315" s="561"/>
      <c r="CI315" s="196"/>
      <c r="CJ315" s="115"/>
      <c r="CK315" s="115"/>
      <c r="CL315" s="115"/>
      <c r="CM315" s="115"/>
      <c r="CN315" s="115"/>
      <c r="CO315" s="177"/>
      <c r="CP315" s="115"/>
      <c r="CQ315" s="115"/>
      <c r="CR315" s="202"/>
      <c r="CS315" s="202"/>
      <c r="CT315" s="202"/>
      <c r="CU315" s="202"/>
      <c r="CV315" s="202"/>
      <c r="CW315" s="115"/>
      <c r="CX315" s="115" t="str">
        <f t="shared" si="992"/>
        <v/>
      </c>
      <c r="CY315" s="115" t="str">
        <f t="shared" si="993"/>
        <v/>
      </c>
      <c r="CZ315" s="115" t="str">
        <f t="shared" si="994"/>
        <v/>
      </c>
      <c r="DA315" s="115" t="str">
        <f t="shared" si="995"/>
        <v/>
      </c>
      <c r="DB315" s="200" t="str">
        <f t="shared" si="996"/>
        <v/>
      </c>
      <c r="DC315" s="115" t="str">
        <f t="shared" si="997"/>
        <v/>
      </c>
      <c r="DD315" s="115" t="str">
        <f t="shared" si="998"/>
        <v/>
      </c>
      <c r="DE315" s="115" t="str">
        <f t="shared" si="999"/>
        <v/>
      </c>
      <c r="DF315" s="115" t="str">
        <f t="shared" si="1000"/>
        <v/>
      </c>
      <c r="DG315" s="200" t="str">
        <f t="shared" si="1001"/>
        <v/>
      </c>
      <c r="DH315" s="200" t="str">
        <f t="shared" si="1002"/>
        <v/>
      </c>
      <c r="DI315" s="200" t="str">
        <f t="shared" si="1003"/>
        <v/>
      </c>
      <c r="DJ315" s="200" t="str">
        <f t="shared" si="1004"/>
        <v/>
      </c>
    </row>
    <row r="316" spans="1:114" s="7" customFormat="1" x14ac:dyDescent="0.2">
      <c r="A316" s="284"/>
      <c r="B316" s="300" t="s">
        <v>370</v>
      </c>
      <c r="C316" s="115"/>
      <c r="D316" s="115"/>
      <c r="E316" s="115"/>
      <c r="F316" s="564"/>
      <c r="G316" s="564"/>
      <c r="H316" s="564"/>
      <c r="I316" s="564"/>
      <c r="J316" s="564"/>
      <c r="K316" s="564"/>
      <c r="L316" s="564"/>
      <c r="M316" s="564"/>
      <c r="N316" s="564"/>
      <c r="O316" s="564"/>
      <c r="P316" s="564"/>
      <c r="Q316" s="564"/>
      <c r="R316" s="564"/>
      <c r="S316" s="564"/>
      <c r="T316" s="564"/>
      <c r="U316" s="564"/>
      <c r="V316" s="564"/>
      <c r="W316" s="564"/>
      <c r="X316" s="564"/>
      <c r="Y316" s="564"/>
      <c r="Z316" s="564"/>
      <c r="AA316" s="564"/>
      <c r="AB316" s="564"/>
      <c r="AC316" s="564"/>
      <c r="AD316" s="564"/>
      <c r="AE316" s="564"/>
      <c r="AF316" s="564"/>
      <c r="AG316" s="564"/>
      <c r="AH316" s="564"/>
      <c r="AI316" s="564"/>
      <c r="AJ316" s="564"/>
      <c r="AK316" s="564"/>
      <c r="AL316" s="564"/>
      <c r="AM316" s="564"/>
      <c r="AN316" s="564"/>
      <c r="AO316" s="564"/>
      <c r="AP316" s="564"/>
      <c r="AQ316" s="564"/>
      <c r="AR316" s="564"/>
      <c r="AS316" s="564"/>
      <c r="AT316" s="564"/>
      <c r="AU316" s="564"/>
      <c r="AV316" s="564"/>
      <c r="AW316" s="564"/>
      <c r="AX316" s="564"/>
      <c r="AY316" s="564"/>
      <c r="AZ316" s="564"/>
      <c r="BA316" s="564"/>
      <c r="BB316" s="564"/>
      <c r="BC316" s="564"/>
      <c r="BD316" s="564"/>
      <c r="BE316" s="564"/>
      <c r="BF316" s="564"/>
      <c r="BG316" s="564"/>
      <c r="BH316" s="564"/>
      <c r="BI316" s="564"/>
      <c r="BJ316" s="564"/>
      <c r="BK316" s="564"/>
      <c r="BL316" s="564"/>
      <c r="BM316" s="564"/>
      <c r="BN316" s="201"/>
      <c r="BO316" s="564"/>
      <c r="BP316" s="564"/>
      <c r="BQ316" s="564"/>
      <c r="BR316" s="564"/>
      <c r="BS316" s="564"/>
      <c r="BT316" s="564"/>
      <c r="BU316" s="564"/>
      <c r="BV316" s="564"/>
      <c r="BW316" s="564"/>
      <c r="BX316" s="564"/>
      <c r="BY316" s="564"/>
      <c r="BZ316" s="564"/>
      <c r="CA316" s="564"/>
      <c r="CB316" s="564"/>
      <c r="CC316" s="564"/>
      <c r="CD316" s="564"/>
      <c r="CE316" s="564"/>
      <c r="CF316" s="564"/>
      <c r="CG316" s="564"/>
      <c r="CH316" s="564"/>
      <c r="CI316" s="196"/>
      <c r="CJ316" s="121"/>
      <c r="CK316" s="121"/>
      <c r="CL316" s="121"/>
      <c r="CM316" s="121"/>
      <c r="CN316" s="121"/>
      <c r="CO316" s="177"/>
      <c r="CP316" s="115"/>
      <c r="CQ316" s="115"/>
      <c r="CR316" s="202"/>
      <c r="CS316" s="202"/>
      <c r="CT316" s="202"/>
      <c r="CU316" s="202"/>
      <c r="CV316" s="202"/>
      <c r="CW316" s="115"/>
      <c r="CX316" s="121" t="str">
        <f t="shared" si="992"/>
        <v/>
      </c>
      <c r="CY316" s="121" t="str">
        <f t="shared" si="993"/>
        <v/>
      </c>
      <c r="CZ316" s="121" t="str">
        <f t="shared" si="994"/>
        <v/>
      </c>
      <c r="DA316" s="121" t="str">
        <f t="shared" si="995"/>
        <v/>
      </c>
      <c r="DB316" s="203" t="str">
        <f t="shared" si="996"/>
        <v/>
      </c>
      <c r="DC316" s="121" t="str">
        <f t="shared" si="997"/>
        <v/>
      </c>
      <c r="DD316" s="121" t="str">
        <f t="shared" si="998"/>
        <v/>
      </c>
      <c r="DE316" s="121" t="str">
        <f t="shared" si="999"/>
        <v/>
      </c>
      <c r="DF316" s="121" t="str">
        <f t="shared" si="1000"/>
        <v/>
      </c>
      <c r="DG316" s="203" t="str">
        <f t="shared" si="1001"/>
        <v/>
      </c>
      <c r="DH316" s="203" t="str">
        <f t="shared" si="1002"/>
        <v/>
      </c>
      <c r="DI316" s="203" t="str">
        <f t="shared" si="1003"/>
        <v/>
      </c>
      <c r="DJ316" s="203" t="str">
        <f t="shared" si="1004"/>
        <v/>
      </c>
    </row>
    <row r="317" spans="1:114" s="7" customFormat="1" x14ac:dyDescent="0.2">
      <c r="A317" s="175" t="s">
        <v>474</v>
      </c>
      <c r="B317" s="301" t="s">
        <v>370</v>
      </c>
      <c r="C317" s="119"/>
      <c r="D317" s="119"/>
      <c r="E317" s="119"/>
      <c r="F317" s="561"/>
      <c r="G317" s="561"/>
      <c r="H317" s="561"/>
      <c r="I317" s="561"/>
      <c r="J317" s="561"/>
      <c r="K317" s="561"/>
      <c r="L317" s="561"/>
      <c r="M317" s="561"/>
      <c r="N317" s="561"/>
      <c r="O317" s="561"/>
      <c r="P317" s="561"/>
      <c r="Q317" s="561"/>
      <c r="R317" s="561"/>
      <c r="S317" s="561"/>
      <c r="T317" s="561"/>
      <c r="U317" s="561"/>
      <c r="V317" s="561"/>
      <c r="W317" s="561"/>
      <c r="X317" s="561"/>
      <c r="Y317" s="561"/>
      <c r="Z317" s="561"/>
      <c r="AA317" s="561"/>
      <c r="AB317" s="561"/>
      <c r="AC317" s="561"/>
      <c r="AD317" s="561"/>
      <c r="AE317" s="561"/>
      <c r="AF317" s="561"/>
      <c r="AG317" s="561"/>
      <c r="AH317" s="561"/>
      <c r="AI317" s="561"/>
      <c r="AJ317" s="561"/>
      <c r="AK317" s="561"/>
      <c r="AL317" s="561"/>
      <c r="AM317" s="561"/>
      <c r="AN317" s="561"/>
      <c r="AO317" s="561"/>
      <c r="AP317" s="561"/>
      <c r="AQ317" s="561"/>
      <c r="AR317" s="561"/>
      <c r="AS317" s="561"/>
      <c r="AT317" s="561"/>
      <c r="AU317" s="561"/>
      <c r="AV317" s="561"/>
      <c r="AW317" s="561"/>
      <c r="AX317" s="561"/>
      <c r="AY317" s="561"/>
      <c r="AZ317" s="561"/>
      <c r="BA317" s="561"/>
      <c r="BB317" s="561"/>
      <c r="BC317" s="561"/>
      <c r="BD317" s="561"/>
      <c r="BE317" s="561"/>
      <c r="BF317" s="561"/>
      <c r="BG317" s="561"/>
      <c r="BH317" s="561"/>
      <c r="BI317" s="561"/>
      <c r="BJ317" s="561"/>
      <c r="BK317" s="561"/>
      <c r="BL317" s="561"/>
      <c r="BM317" s="561"/>
      <c r="BN317" s="185"/>
      <c r="BO317" s="561"/>
      <c r="BP317" s="561"/>
      <c r="BQ317" s="561"/>
      <c r="BR317" s="561"/>
      <c r="BS317" s="561"/>
      <c r="BT317" s="561"/>
      <c r="BU317" s="561"/>
      <c r="BV317" s="561"/>
      <c r="BW317" s="561"/>
      <c r="BX317" s="561"/>
      <c r="BY317" s="561"/>
      <c r="BZ317" s="561"/>
      <c r="CA317" s="561"/>
      <c r="CB317" s="561"/>
      <c r="CC317" s="561"/>
      <c r="CD317" s="561"/>
      <c r="CE317" s="561"/>
      <c r="CF317" s="561"/>
      <c r="CG317" s="561"/>
      <c r="CH317" s="561"/>
      <c r="CI317" s="215"/>
      <c r="CJ317" s="119"/>
      <c r="CK317" s="119"/>
      <c r="CL317" s="119"/>
      <c r="CM317" s="119"/>
      <c r="CN317" s="119"/>
      <c r="CO317" s="177"/>
      <c r="CP317" s="119"/>
      <c r="CQ317" s="119"/>
      <c r="CR317" s="186"/>
      <c r="CS317" s="186"/>
      <c r="CT317" s="186"/>
      <c r="CU317" s="186"/>
      <c r="CV317" s="186"/>
      <c r="CW317" s="119"/>
      <c r="CX317" s="119" t="str">
        <f t="shared" si="992"/>
        <v/>
      </c>
      <c r="CY317" s="119" t="str">
        <f t="shared" si="993"/>
        <v/>
      </c>
      <c r="CZ317" s="119" t="str">
        <f t="shared" si="994"/>
        <v/>
      </c>
      <c r="DA317" s="119" t="str">
        <f t="shared" si="995"/>
        <v/>
      </c>
      <c r="DB317" s="216" t="str">
        <f t="shared" si="996"/>
        <v/>
      </c>
      <c r="DC317" s="119" t="str">
        <f t="shared" si="997"/>
        <v/>
      </c>
      <c r="DD317" s="119" t="str">
        <f t="shared" si="998"/>
        <v/>
      </c>
      <c r="DE317" s="119" t="str">
        <f t="shared" si="999"/>
        <v/>
      </c>
      <c r="DF317" s="119" t="str">
        <f t="shared" si="1000"/>
        <v/>
      </c>
      <c r="DG317" s="216" t="str">
        <f t="shared" si="1001"/>
        <v/>
      </c>
      <c r="DH317" s="216" t="str">
        <f t="shared" si="1002"/>
        <v/>
      </c>
      <c r="DI317" s="216" t="str">
        <f t="shared" si="1003"/>
        <v/>
      </c>
      <c r="DJ317" s="216" t="str">
        <f t="shared" si="1004"/>
        <v/>
      </c>
    </row>
    <row r="318" spans="1:114" s="7" customFormat="1" x14ac:dyDescent="0.2">
      <c r="A318" s="290"/>
      <c r="B318" s="301" t="s">
        <v>370</v>
      </c>
      <c r="C318" s="119"/>
      <c r="D318" s="119"/>
      <c r="E318" s="119"/>
      <c r="F318" s="562"/>
      <c r="G318" s="562"/>
      <c r="H318" s="562"/>
      <c r="I318" s="562"/>
      <c r="J318" s="562"/>
      <c r="K318" s="562"/>
      <c r="L318" s="562"/>
      <c r="M318" s="562"/>
      <c r="N318" s="562"/>
      <c r="O318" s="562"/>
      <c r="P318" s="562"/>
      <c r="Q318" s="562"/>
      <c r="R318" s="562"/>
      <c r="S318" s="562"/>
      <c r="T318" s="562"/>
      <c r="U318" s="562"/>
      <c r="V318" s="562"/>
      <c r="W318" s="562"/>
      <c r="X318" s="562"/>
      <c r="Y318" s="562"/>
      <c r="Z318" s="562"/>
      <c r="AA318" s="562"/>
      <c r="AB318" s="562"/>
      <c r="AC318" s="562"/>
      <c r="AD318" s="562"/>
      <c r="AE318" s="562"/>
      <c r="AF318" s="562"/>
      <c r="AG318" s="562"/>
      <c r="AH318" s="562"/>
      <c r="AI318" s="562"/>
      <c r="AJ318" s="562"/>
      <c r="AK318" s="562"/>
      <c r="AL318" s="562"/>
      <c r="AM318" s="562"/>
      <c r="AN318" s="562"/>
      <c r="AO318" s="562"/>
      <c r="AP318" s="562"/>
      <c r="AQ318" s="562"/>
      <c r="AR318" s="562"/>
      <c r="AS318" s="562"/>
      <c r="AT318" s="562"/>
      <c r="AU318" s="562"/>
      <c r="AV318" s="562"/>
      <c r="AW318" s="562"/>
      <c r="AX318" s="562"/>
      <c r="AY318" s="562"/>
      <c r="AZ318" s="562"/>
      <c r="BA318" s="562"/>
      <c r="BB318" s="562"/>
      <c r="BC318" s="562"/>
      <c r="BD318" s="562"/>
      <c r="BE318" s="562"/>
      <c r="BF318" s="562"/>
      <c r="BG318" s="562"/>
      <c r="BH318" s="562"/>
      <c r="BI318" s="562"/>
      <c r="BJ318" s="562"/>
      <c r="BK318" s="562"/>
      <c r="BL318" s="562"/>
      <c r="BM318" s="562"/>
      <c r="BN318" s="185"/>
      <c r="BO318" s="562"/>
      <c r="BP318" s="562"/>
      <c r="BQ318" s="562"/>
      <c r="BR318" s="562"/>
      <c r="BS318" s="562"/>
      <c r="BT318" s="562"/>
      <c r="BU318" s="562"/>
      <c r="BV318" s="562"/>
      <c r="BW318" s="562"/>
      <c r="BX318" s="562"/>
      <c r="BY318" s="562"/>
      <c r="BZ318" s="562"/>
      <c r="CA318" s="562"/>
      <c r="CB318" s="562"/>
      <c r="CC318" s="562"/>
      <c r="CD318" s="562"/>
      <c r="CE318" s="562"/>
      <c r="CF318" s="562"/>
      <c r="CG318" s="562"/>
      <c r="CH318" s="562"/>
      <c r="CI318" s="215"/>
      <c r="CJ318" s="225"/>
      <c r="CK318" s="225"/>
      <c r="CL318" s="225"/>
      <c r="CM318" s="225"/>
      <c r="CN318" s="225"/>
      <c r="CO318" s="177"/>
      <c r="CP318" s="119"/>
      <c r="CQ318" s="119"/>
      <c r="CR318" s="186"/>
      <c r="CS318" s="186"/>
      <c r="CT318" s="186"/>
      <c r="CU318" s="186"/>
      <c r="CV318" s="186"/>
      <c r="CW318" s="119"/>
      <c r="CX318" s="225" t="str">
        <f t="shared" si="992"/>
        <v/>
      </c>
      <c r="CY318" s="225" t="str">
        <f t="shared" si="993"/>
        <v/>
      </c>
      <c r="CZ318" s="225" t="str">
        <f t="shared" si="994"/>
        <v/>
      </c>
      <c r="DA318" s="225" t="str">
        <f t="shared" si="995"/>
        <v/>
      </c>
      <c r="DB318" s="258" t="str">
        <f t="shared" si="996"/>
        <v/>
      </c>
      <c r="DC318" s="225" t="str">
        <f t="shared" si="997"/>
        <v/>
      </c>
      <c r="DD318" s="225" t="str">
        <f t="shared" si="998"/>
        <v/>
      </c>
      <c r="DE318" s="225" t="str">
        <f t="shared" si="999"/>
        <v/>
      </c>
      <c r="DF318" s="225" t="str">
        <f t="shared" si="1000"/>
        <v/>
      </c>
      <c r="DG318" s="258" t="str">
        <f t="shared" si="1001"/>
        <v/>
      </c>
      <c r="DH318" s="258" t="str">
        <f t="shared" si="1002"/>
        <v/>
      </c>
      <c r="DI318" s="258" t="str">
        <f t="shared" si="1003"/>
        <v/>
      </c>
      <c r="DJ318" s="258" t="str">
        <f t="shared" si="1004"/>
        <v/>
      </c>
    </row>
    <row r="319" spans="1:114" s="7" customFormat="1" x14ac:dyDescent="0.2">
      <c r="A319" s="290" t="s">
        <v>484</v>
      </c>
      <c r="B319" s="301" t="s">
        <v>370</v>
      </c>
      <c r="C319" s="119"/>
      <c r="D319" s="119"/>
      <c r="E319" s="119"/>
      <c r="F319" s="564"/>
      <c r="G319" s="564"/>
      <c r="H319" s="564"/>
      <c r="I319" s="564"/>
      <c r="J319" s="564"/>
      <c r="K319" s="564"/>
      <c r="L319" s="564"/>
      <c r="M319" s="564"/>
      <c r="N319" s="564"/>
      <c r="O319" s="564"/>
      <c r="P319" s="564"/>
      <c r="Q319" s="564"/>
      <c r="R319" s="564"/>
      <c r="S319" s="564"/>
      <c r="T319" s="564"/>
      <c r="U319" s="564"/>
      <c r="V319" s="564"/>
      <c r="W319" s="564"/>
      <c r="X319" s="564"/>
      <c r="Y319" s="564"/>
      <c r="Z319" s="564"/>
      <c r="AA319" s="564"/>
      <c r="AB319" s="564"/>
      <c r="AC319" s="564"/>
      <c r="AD319" s="564"/>
      <c r="AE319" s="564"/>
      <c r="AF319" s="564"/>
      <c r="AG319" s="564"/>
      <c r="AH319" s="564"/>
      <c r="AI319" s="564"/>
      <c r="AJ319" s="564"/>
      <c r="AK319" s="564"/>
      <c r="AL319" s="564"/>
      <c r="AM319" s="564"/>
      <c r="AN319" s="564"/>
      <c r="AO319" s="564"/>
      <c r="AP319" s="564"/>
      <c r="AQ319" s="564"/>
      <c r="AR319" s="564"/>
      <c r="AS319" s="564"/>
      <c r="AT319" s="564"/>
      <c r="AU319" s="564"/>
      <c r="AV319" s="564"/>
      <c r="AW319" s="564"/>
      <c r="AX319" s="564"/>
      <c r="AY319" s="564"/>
      <c r="AZ319" s="564"/>
      <c r="BA319" s="564"/>
      <c r="BB319" s="564"/>
      <c r="BC319" s="564"/>
      <c r="BD319" s="564"/>
      <c r="BE319" s="564"/>
      <c r="BF319" s="564"/>
      <c r="BG319" s="564"/>
      <c r="BH319" s="564"/>
      <c r="BI319" s="564"/>
      <c r="BJ319" s="564"/>
      <c r="BK319" s="564"/>
      <c r="BL319" s="564"/>
      <c r="BM319" s="564"/>
      <c r="BN319" s="185"/>
      <c r="BO319" s="564"/>
      <c r="BP319" s="564"/>
      <c r="BQ319" s="564"/>
      <c r="BR319" s="564"/>
      <c r="BS319" s="564"/>
      <c r="BT319" s="564"/>
      <c r="BU319" s="564"/>
      <c r="BV319" s="564"/>
      <c r="BW319" s="564"/>
      <c r="BX319" s="564"/>
      <c r="BY319" s="564"/>
      <c r="BZ319" s="564"/>
      <c r="CA319" s="564"/>
      <c r="CB319" s="564"/>
      <c r="CC319" s="564"/>
      <c r="CD319" s="564"/>
      <c r="CE319" s="564"/>
      <c r="CF319" s="564"/>
      <c r="CG319" s="564"/>
      <c r="CH319" s="564"/>
      <c r="CI319" s="215"/>
      <c r="CJ319" s="124"/>
      <c r="CK319" s="124"/>
      <c r="CL319" s="124"/>
      <c r="CM319" s="124"/>
      <c r="CN319" s="124"/>
      <c r="CO319" s="177"/>
      <c r="CP319" s="119"/>
      <c r="CQ319" s="119"/>
      <c r="CR319" s="186"/>
      <c r="CS319" s="186"/>
      <c r="CT319" s="186"/>
      <c r="CU319" s="186"/>
      <c r="CV319" s="186"/>
      <c r="CW319" s="119"/>
      <c r="CX319" s="124" t="str">
        <f t="shared" si="992"/>
        <v/>
      </c>
      <c r="CY319" s="124" t="str">
        <f t="shared" si="993"/>
        <v/>
      </c>
      <c r="CZ319" s="124" t="str">
        <f t="shared" si="994"/>
        <v/>
      </c>
      <c r="DA319" s="124" t="str">
        <f t="shared" si="995"/>
        <v/>
      </c>
      <c r="DB319" s="209" t="str">
        <f t="shared" si="996"/>
        <v/>
      </c>
      <c r="DC319" s="124" t="str">
        <f t="shared" si="997"/>
        <v/>
      </c>
      <c r="DD319" s="124" t="str">
        <f t="shared" si="998"/>
        <v/>
      </c>
      <c r="DE319" s="124" t="str">
        <f t="shared" si="999"/>
        <v/>
      </c>
      <c r="DF319" s="124" t="str">
        <f t="shared" si="1000"/>
        <v/>
      </c>
      <c r="DG319" s="209" t="str">
        <f t="shared" si="1001"/>
        <v/>
      </c>
      <c r="DH319" s="209" t="str">
        <f t="shared" si="1002"/>
        <v/>
      </c>
      <c r="DI319" s="209" t="str">
        <f t="shared" si="1003"/>
        <v/>
      </c>
      <c r="DJ319" s="209" t="str">
        <f t="shared" si="1004"/>
        <v/>
      </c>
    </row>
    <row r="320" spans="1:114" s="7" customFormat="1" x14ac:dyDescent="0.2">
      <c r="A320" s="287" t="s">
        <v>252</v>
      </c>
      <c r="B320" s="119" t="s">
        <v>370</v>
      </c>
      <c r="C320" s="119"/>
      <c r="D320" s="119"/>
      <c r="E320" s="208">
        <f>Div*Assumptions!B393</f>
        <v>0</v>
      </c>
      <c r="F320" s="564">
        <f t="shared" ref="F320:AK320" ca="1" si="1425">F360-SUM(F321:F321)-F335</f>
        <v>-28600</v>
      </c>
      <c r="G320" s="564">
        <f t="shared" ca="1" si="1425"/>
        <v>-50266.25</v>
      </c>
      <c r="H320" s="564">
        <f t="shared" ca="1" si="1425"/>
        <v>-70632.5</v>
      </c>
      <c r="I320" s="564">
        <f t="shared" ca="1" si="1425"/>
        <v>-108895.50542759999</v>
      </c>
      <c r="J320" s="564">
        <f t="shared" ca="1" si="1425"/>
        <v>-131682.27028339999</v>
      </c>
      <c r="K320" s="564">
        <f t="shared" ca="1" si="1425"/>
        <v>-158972.15519577998</v>
      </c>
      <c r="L320" s="564">
        <f t="shared" ca="1" si="1425"/>
        <v>-219726.00806635397</v>
      </c>
      <c r="M320" s="564">
        <f t="shared" ca="1" si="1425"/>
        <v>-266559.59354088805</v>
      </c>
      <c r="N320" s="564">
        <f t="shared" ca="1" si="1425"/>
        <v>-309167.83693494264</v>
      </c>
      <c r="O320" s="564">
        <f t="shared" ca="1" si="1425"/>
        <v>-346708.79267043894</v>
      </c>
      <c r="P320" s="564">
        <f t="shared" ca="1" si="1425"/>
        <v>-379089.35501774459</v>
      </c>
      <c r="Q320" s="564">
        <f t="shared" ca="1" si="1425"/>
        <v>-404879.32264259685</v>
      </c>
      <c r="R320" s="564">
        <f t="shared" ca="1" si="1425"/>
        <v>-440490.49430437357</v>
      </c>
      <c r="S320" s="564">
        <f t="shared" ca="1" si="1425"/>
        <v>-380349.76989173517</v>
      </c>
      <c r="T320" s="564">
        <f t="shared" ca="1" si="1425"/>
        <v>-300986.81995550409</v>
      </c>
      <c r="U320" s="564">
        <f t="shared" ca="1" si="1425"/>
        <v>-303451.02078984637</v>
      </c>
      <c r="V320" s="564">
        <f t="shared" ca="1" si="1425"/>
        <v>-294363.99654883461</v>
      </c>
      <c r="W320" s="564">
        <f t="shared" ca="1" si="1425"/>
        <v>-285836.78899429343</v>
      </c>
      <c r="X320" s="564">
        <f t="shared" ca="1" si="1425"/>
        <v>-260459.7844054458</v>
      </c>
      <c r="Y320" s="564">
        <f t="shared" ca="1" si="1425"/>
        <v>-134896.75763419241</v>
      </c>
      <c r="Z320" s="564">
        <f t="shared" ca="1" si="1425"/>
        <v>-17914.900487542458</v>
      </c>
      <c r="AA320" s="564">
        <f t="shared" ca="1" si="1425"/>
        <v>143528.03054318595</v>
      </c>
      <c r="AB320" s="564">
        <f t="shared" ca="1" si="1425"/>
        <v>323779.10268242768</v>
      </c>
      <c r="AC320" s="564">
        <f t="shared" ca="1" si="1425"/>
        <v>382992.4567640883</v>
      </c>
      <c r="AD320" s="564">
        <f t="shared" ca="1" si="1425"/>
        <v>534077.52730865055</v>
      </c>
      <c r="AE320" s="564">
        <f t="shared" ca="1" si="1425"/>
        <v>804142.67971170775</v>
      </c>
      <c r="AF320" s="564">
        <f t="shared" ca="1" si="1425"/>
        <v>1073059.4282352717</v>
      </c>
      <c r="AG320" s="564">
        <f t="shared" ca="1" si="1425"/>
        <v>1019489.0200399789</v>
      </c>
      <c r="AH320" s="564">
        <f t="shared" ca="1" si="1425"/>
        <v>1201152.6608497968</v>
      </c>
      <c r="AI320" s="564">
        <f t="shared" ca="1" si="1425"/>
        <v>1264820.7172781744</v>
      </c>
      <c r="AJ320" s="564">
        <f t="shared" ca="1" si="1425"/>
        <v>1458581.5935686338</v>
      </c>
      <c r="AK320" s="564">
        <f t="shared" ca="1" si="1425"/>
        <v>1790730.0541499301</v>
      </c>
      <c r="AL320" s="564">
        <f t="shared" ref="AL320:BM320" ca="1" si="1426">AL360-SUM(AL321:AL321)-AL335</f>
        <v>1903886.3610500349</v>
      </c>
      <c r="AM320" s="564">
        <f t="shared" ca="1" si="1426"/>
        <v>2270049.2226609751</v>
      </c>
      <c r="AN320" s="564">
        <f t="shared" ca="1" si="1426"/>
        <v>2653179.3550960729</v>
      </c>
      <c r="AO320" s="564">
        <f t="shared" ca="1" si="1426"/>
        <v>2736732.5664700447</v>
      </c>
      <c r="AP320" s="564">
        <f t="shared" ca="1" si="1426"/>
        <v>3116023.8562688697</v>
      </c>
      <c r="AQ320" s="564">
        <f t="shared" ca="1" si="1426"/>
        <v>3647039.0038768216</v>
      </c>
      <c r="AR320" s="564">
        <f t="shared" ca="1" si="1426"/>
        <v>4149567.0082272463</v>
      </c>
      <c r="AS320" s="564">
        <f t="shared" ca="1" si="1426"/>
        <v>4098469.4443264222</v>
      </c>
      <c r="AT320" s="564">
        <f t="shared" ca="1" si="1426"/>
        <v>4507790.1147863502</v>
      </c>
      <c r="AU320" s="564">
        <f t="shared" ca="1" si="1426"/>
        <v>4656981.6934414208</v>
      </c>
      <c r="AV320" s="564">
        <f t="shared" ca="1" si="1426"/>
        <v>5070362.3916347977</v>
      </c>
      <c r="AW320" s="564">
        <f t="shared" ca="1" si="1426"/>
        <v>5660207.7649855474</v>
      </c>
      <c r="AX320" s="564">
        <f t="shared" ca="1" si="1426"/>
        <v>5819202.6630448261</v>
      </c>
      <c r="AY320" s="564">
        <f t="shared" ca="1" si="1426"/>
        <v>6438707.7933471566</v>
      </c>
      <c r="AZ320" s="564">
        <f t="shared" ca="1" si="1426"/>
        <v>7072596.2527888715</v>
      </c>
      <c r="BA320" s="564">
        <f t="shared" ca="1" si="1426"/>
        <v>7188143.4035173552</v>
      </c>
      <c r="BB320" s="564">
        <f t="shared" ca="1" si="1426"/>
        <v>7807901.8439572966</v>
      </c>
      <c r="BC320" s="564">
        <f t="shared" ca="1" si="1426"/>
        <v>8594419.5691926964</v>
      </c>
      <c r="BD320" s="564">
        <f t="shared" ca="1" si="1426"/>
        <v>9344022.5968213659</v>
      </c>
      <c r="BE320" s="564">
        <f t="shared" ca="1" si="1426"/>
        <v>9352119.0415861309</v>
      </c>
      <c r="BF320" s="564">
        <f t="shared" ca="1" si="1426"/>
        <v>10080980.447693966</v>
      </c>
      <c r="BG320" s="564">
        <f t="shared" ca="1" si="1426"/>
        <v>10402509.680918796</v>
      </c>
      <c r="BH320" s="564">
        <f t="shared" ca="1" si="1426"/>
        <v>11167439.760421546</v>
      </c>
      <c r="BI320" s="564">
        <f t="shared" ca="1" si="1426"/>
        <v>12108933.022694768</v>
      </c>
      <c r="BJ320" s="564">
        <f t="shared" ca="1" si="1426"/>
        <v>12364806.257854611</v>
      </c>
      <c r="BK320" s="564">
        <f t="shared" ca="1" si="1426"/>
        <v>13348119.189665303</v>
      </c>
      <c r="BL320" s="564">
        <f t="shared" ca="1" si="1426"/>
        <v>14352327.890923044</v>
      </c>
      <c r="BM320" s="564">
        <f t="shared" ca="1" si="1426"/>
        <v>14547890.104713226</v>
      </c>
      <c r="BN320" s="185"/>
      <c r="BO320" s="564">
        <f ca="1">H320</f>
        <v>-70632.5</v>
      </c>
      <c r="BP320" s="564">
        <f ca="1">K320</f>
        <v>-158972.15519577998</v>
      </c>
      <c r="BQ320" s="564">
        <f ca="1">N320</f>
        <v>-309167.83693494264</v>
      </c>
      <c r="BR320" s="564">
        <f ca="1">Q320</f>
        <v>-404879.32264259685</v>
      </c>
      <c r="BS320" s="564">
        <f ca="1">T320</f>
        <v>-300986.81995550409</v>
      </c>
      <c r="BT320" s="564">
        <f ca="1">W320</f>
        <v>-285836.78899429343</v>
      </c>
      <c r="BU320" s="564">
        <f ca="1">Z320</f>
        <v>-17914.900487542458</v>
      </c>
      <c r="BV320" s="564">
        <f ca="1">AC320</f>
        <v>382992.4567640883</v>
      </c>
      <c r="BW320" s="564">
        <f ca="1">AF320</f>
        <v>1073059.4282352717</v>
      </c>
      <c r="BX320" s="564">
        <f ca="1">AI320</f>
        <v>1264820.7172781744</v>
      </c>
      <c r="BY320" s="564">
        <f ca="1">AL320</f>
        <v>1903886.3610500349</v>
      </c>
      <c r="BZ320" s="564">
        <f ca="1">AO320</f>
        <v>2736732.5664700447</v>
      </c>
      <c r="CA320" s="564">
        <f ca="1">AR320</f>
        <v>4149567.0082272463</v>
      </c>
      <c r="CB320" s="564">
        <f ca="1">AU320</f>
        <v>4656981.6934414208</v>
      </c>
      <c r="CC320" s="564">
        <f ca="1">AX320</f>
        <v>5819202.6630448261</v>
      </c>
      <c r="CD320" s="564">
        <f ca="1">BA320</f>
        <v>7188143.4035173552</v>
      </c>
      <c r="CE320" s="564">
        <f ca="1">BD320</f>
        <v>9344022.5968213659</v>
      </c>
      <c r="CF320" s="564">
        <f ca="1">BG320</f>
        <v>10402509.680918796</v>
      </c>
      <c r="CG320" s="564">
        <f ca="1">BJ320</f>
        <v>12364806.257854611</v>
      </c>
      <c r="CH320" s="564">
        <f ca="1">BM320</f>
        <v>14547890.104713226</v>
      </c>
      <c r="CI320" s="185"/>
      <c r="CJ320" s="124">
        <f ca="1">BR320</f>
        <v>-404879.32264259685</v>
      </c>
      <c r="CK320" s="124">
        <f ca="1">BV320</f>
        <v>382992.4567640883</v>
      </c>
      <c r="CL320" s="124">
        <f ca="1">BZ320</f>
        <v>2736732.5664700447</v>
      </c>
      <c r="CM320" s="124">
        <f ca="1">CD320</f>
        <v>7188143.4035173552</v>
      </c>
      <c r="CN320" s="124">
        <f ca="1">CH320</f>
        <v>14547890.104713226</v>
      </c>
      <c r="CO320" s="177"/>
      <c r="CP320" s="119"/>
      <c r="CQ320" s="119"/>
      <c r="CR320" s="186">
        <f ca="1">BM320</f>
        <v>14547890.104713226</v>
      </c>
      <c r="CS320" s="186">
        <f ca="1">CH320</f>
        <v>14547890.104713226</v>
      </c>
      <c r="CT320" s="186">
        <f ca="1">CN320</f>
        <v>14547890.104713226</v>
      </c>
      <c r="CU320" s="186">
        <f t="shared" ref="CU320:CV322" ca="1" si="1427">CR320-CS320</f>
        <v>0</v>
      </c>
      <c r="CV320" s="186">
        <f t="shared" ca="1" si="1427"/>
        <v>0</v>
      </c>
      <c r="CW320" s="119"/>
      <c r="CX320" s="124">
        <f t="shared" ca="1" si="992"/>
        <v>-70632.5</v>
      </c>
      <c r="CY320" s="124">
        <f t="shared" ca="1" si="993"/>
        <v>-158972.15519577998</v>
      </c>
      <c r="CZ320" s="124">
        <f t="shared" ca="1" si="994"/>
        <v>-309167.83693494264</v>
      </c>
      <c r="DA320" s="124">
        <f t="shared" ca="1" si="995"/>
        <v>-404879.32264259685</v>
      </c>
      <c r="DB320" s="209">
        <f t="shared" ca="1" si="996"/>
        <v>-404879.32264259685</v>
      </c>
      <c r="DC320" s="124">
        <f t="shared" ca="1" si="997"/>
        <v>-300986.81995550409</v>
      </c>
      <c r="DD320" s="124">
        <f t="shared" ca="1" si="998"/>
        <v>-285836.78899429343</v>
      </c>
      <c r="DE320" s="124">
        <f t="shared" ca="1" si="999"/>
        <v>-17914.900487542458</v>
      </c>
      <c r="DF320" s="124">
        <f t="shared" ca="1" si="1000"/>
        <v>382992.4567640883</v>
      </c>
      <c r="DG320" s="209">
        <f t="shared" ca="1" si="1001"/>
        <v>382992.4567640883</v>
      </c>
      <c r="DH320" s="209">
        <f t="shared" ca="1" si="1002"/>
        <v>2736732.5664700447</v>
      </c>
      <c r="DI320" s="209">
        <f t="shared" ca="1" si="1003"/>
        <v>7188143.4035173552</v>
      </c>
      <c r="DJ320" s="209">
        <f t="shared" ca="1" si="1004"/>
        <v>14547890.104713226</v>
      </c>
    </row>
    <row r="321" spans="1:114" s="7" customFormat="1" ht="14.25" x14ac:dyDescent="0.35">
      <c r="A321" s="287" t="str">
        <f>"Accounts Receivable, Net ("&amp;AR_Cycle&amp;" days)............................................................................................................................................…"</f>
        <v>Accounts Receivable, Net (30 days)............................................................................................................................................…</v>
      </c>
      <c r="B321" s="119" t="s">
        <v>370</v>
      </c>
      <c r="C321" s="119"/>
      <c r="D321" s="119"/>
      <c r="E321" s="172">
        <v>0</v>
      </c>
      <c r="F321" s="563">
        <f t="shared" ref="F321:AK321" ca="1" si="1428">IF(AR_Cycle&lt;30,0,SUM(INDIRECT(ADDRESS(ROW($A$186),COLUMN(F$1)-TRUNC(AR_Cycle/30,0)+1,4)&amp;":"&amp;ADDRESS(ROW($A$186),COLUMN(F$1),4))))+IF(MOD(AR_Cycle,30)=0,0,INDIRECT(ADDRESS(ROW($A$186),COLUMN(F$1)-TRUNC(AR_Cycle/30,0),4))*MOD(AR_Cycle,30)/30)</f>
        <v>0</v>
      </c>
      <c r="G321" s="563">
        <f t="shared" ca="1" si="1428"/>
        <v>0</v>
      </c>
      <c r="H321" s="563">
        <f t="shared" ca="1" si="1428"/>
        <v>3.4000000000000004</v>
      </c>
      <c r="I321" s="563">
        <f t="shared" ca="1" si="1428"/>
        <v>4.7</v>
      </c>
      <c r="J321" s="563">
        <f t="shared" ca="1" si="1428"/>
        <v>6.6700000000000008</v>
      </c>
      <c r="K321" s="563">
        <f t="shared" ca="1" si="1428"/>
        <v>12.991</v>
      </c>
      <c r="L321" s="563">
        <f t="shared" ca="1" si="1428"/>
        <v>15144.444319766457</v>
      </c>
      <c r="M321" s="563">
        <f t="shared" ca="1" si="1428"/>
        <v>20229.938282363062</v>
      </c>
      <c r="N321" s="563">
        <f t="shared" ca="1" si="1428"/>
        <v>26209.459933738646</v>
      </c>
      <c r="O321" s="563">
        <f t="shared" ca="1" si="1428"/>
        <v>32298.516747193582</v>
      </c>
      <c r="P321" s="563">
        <f t="shared" ca="1" si="1428"/>
        <v>39898.480354684987</v>
      </c>
      <c r="Q321" s="563">
        <f t="shared" ca="1" si="1428"/>
        <v>49462.62279442382</v>
      </c>
      <c r="R321" s="563">
        <f t="shared" ca="1" si="1428"/>
        <v>155570.46900000001</v>
      </c>
      <c r="S321" s="563">
        <f t="shared" ca="1" si="1428"/>
        <v>166909.21023000003</v>
      </c>
      <c r="T321" s="563">
        <f t="shared" ca="1" si="1428"/>
        <v>189107.54418610001</v>
      </c>
      <c r="U321" s="563">
        <f t="shared" ca="1" si="1428"/>
        <v>202232.23044312699</v>
      </c>
      <c r="V321" s="563">
        <f t="shared" ca="1" si="1428"/>
        <v>216355.36055454591</v>
      </c>
      <c r="W321" s="563">
        <f t="shared" ca="1" si="1428"/>
        <v>231554.79717180418</v>
      </c>
      <c r="X321" s="563">
        <f t="shared" ca="1" si="1428"/>
        <v>247914.65049011449</v>
      </c>
      <c r="Y321" s="563">
        <f t="shared" ca="1" si="1428"/>
        <v>265525.79529233492</v>
      </c>
      <c r="Z321" s="563">
        <f t="shared" ca="1" si="1428"/>
        <v>284486.43215750204</v>
      </c>
      <c r="AA321" s="563">
        <f t="shared" ca="1" si="1428"/>
        <v>304902.69672270119</v>
      </c>
      <c r="AB321" s="563">
        <f t="shared" ca="1" si="1428"/>
        <v>316889.32123888179</v>
      </c>
      <c r="AC321" s="563">
        <f t="shared" ca="1" si="1428"/>
        <v>340570.35304575402</v>
      </c>
      <c r="AD321" s="563">
        <f t="shared" ca="1" si="1428"/>
        <v>474008.46250000002</v>
      </c>
      <c r="AE321" s="563">
        <f t="shared" ca="1" si="1428"/>
        <v>487544.62174999999</v>
      </c>
      <c r="AF321" s="563">
        <f t="shared" ca="1" si="1428"/>
        <v>519657.823485</v>
      </c>
      <c r="AG321" s="563">
        <f t="shared" ca="1" si="1428"/>
        <v>534381.05090570007</v>
      </c>
      <c r="AH321" s="563">
        <f t="shared" ca="1" si="1428"/>
        <v>549749.4478413841</v>
      </c>
      <c r="AI321" s="563">
        <f t="shared" ca="1" si="1428"/>
        <v>565800.4670300117</v>
      </c>
      <c r="AJ321" s="563">
        <f t="shared" ca="1" si="1428"/>
        <v>582574.02871863765</v>
      </c>
      <c r="AK321" s="563">
        <f t="shared" ca="1" si="1428"/>
        <v>600112.69030539831</v>
      </c>
      <c r="AL321" s="563">
        <f t="shared" ref="AL321:BM321" ca="1" si="1429">IF(AR_Cycle&lt;30,0,SUM(INDIRECT(ADDRESS(ROW($A$186),COLUMN(AL$1)-TRUNC(AR_Cycle/30,0)+1,4)&amp;":"&amp;ADDRESS(ROW($A$186),COLUMN(AL$1),4))))+IF(MOD(AR_Cycle,30)=0,0,INDIRECT(ADDRESS(ROW($A$186),COLUMN(AL$1)-TRUNC(AR_Cycle/30,0),4))*MOD(AR_Cycle,30)/30)</f>
        <v>618461.82779476116</v>
      </c>
      <c r="AM321" s="563">
        <f t="shared" ca="1" si="1429"/>
        <v>637669.82989173906</v>
      </c>
      <c r="AN321" s="563">
        <f t="shared" ca="1" si="1429"/>
        <v>639788.30561853247</v>
      </c>
      <c r="AO321" s="563">
        <f t="shared" ca="1" si="1429"/>
        <v>660872.30639888858</v>
      </c>
      <c r="AP321" s="563">
        <f t="shared" ca="1" si="1429"/>
        <v>822759.91112000006</v>
      </c>
      <c r="AQ321" s="563">
        <f t="shared" ca="1" si="1429"/>
        <v>836648.31489786669</v>
      </c>
      <c r="AR321" s="563">
        <f t="shared" ca="1" si="1429"/>
        <v>880884.75587684533</v>
      </c>
      <c r="AS321" s="563">
        <f t="shared" ca="1" si="1429"/>
        <v>895480.03478966386</v>
      </c>
      <c r="AT321" s="563">
        <f t="shared" ca="1" si="1429"/>
        <v>910445.31658900226</v>
      </c>
      <c r="AU321" s="563">
        <f t="shared" ca="1" si="1429"/>
        <v>925792.14305713435</v>
      </c>
      <c r="AV321" s="563">
        <f t="shared" ca="1" si="1429"/>
        <v>941532.44585552649</v>
      </c>
      <c r="AW321" s="563">
        <f t="shared" ca="1" si="1429"/>
        <v>957678.56002977607</v>
      </c>
      <c r="AX321" s="563">
        <f t="shared" ca="1" si="1429"/>
        <v>974243.23798581737</v>
      </c>
      <c r="AY321" s="563">
        <f t="shared" ca="1" si="1429"/>
        <v>991239.6639538703</v>
      </c>
      <c r="AZ321" s="563">
        <f t="shared" ca="1" si="1429"/>
        <v>978681.4689571904</v>
      </c>
      <c r="BA321" s="563">
        <f t="shared" ca="1" si="1429"/>
        <v>996582.74630327628</v>
      </c>
      <c r="BB321" s="563">
        <f t="shared" ca="1" si="1429"/>
        <v>1179663.9913800003</v>
      </c>
      <c r="BC321" s="563">
        <f t="shared" ca="1" si="1429"/>
        <v>1199394.5615604669</v>
      </c>
      <c r="BD321" s="563">
        <f t="shared" ca="1" si="1429"/>
        <v>1269575.4553507383</v>
      </c>
      <c r="BE321" s="563">
        <f t="shared" ca="1" si="1429"/>
        <v>1290218.7665241521</v>
      </c>
      <c r="BF321" s="563">
        <f t="shared" ca="1" si="1429"/>
        <v>1311336.9375078974</v>
      </c>
      <c r="BG321" s="563">
        <f t="shared" ca="1" si="1429"/>
        <v>1332942.7697010352</v>
      </c>
      <c r="BH321" s="563">
        <f t="shared" ca="1" si="1429"/>
        <v>1355049.4341006465</v>
      </c>
      <c r="BI321" s="563">
        <f t="shared" ca="1" si="1429"/>
        <v>1377670.4822453314</v>
      </c>
      <c r="BJ321" s="563">
        <f t="shared" ca="1" si="1429"/>
        <v>1400819.857485574</v>
      </c>
      <c r="BK321" s="563">
        <f t="shared" ca="1" si="1429"/>
        <v>1424511.9065907528</v>
      </c>
      <c r="BL321" s="563">
        <f t="shared" ca="1" si="1429"/>
        <v>1398761.3917028925</v>
      </c>
      <c r="BM321" s="563">
        <f t="shared" ca="1" si="1429"/>
        <v>1423583.5026475412</v>
      </c>
      <c r="BN321" s="360"/>
      <c r="BO321" s="563">
        <f ca="1">H321</f>
        <v>3.4000000000000004</v>
      </c>
      <c r="BP321" s="563">
        <f ca="1">K321</f>
        <v>12.991</v>
      </c>
      <c r="BQ321" s="563">
        <f ca="1">N321</f>
        <v>26209.459933738646</v>
      </c>
      <c r="BR321" s="563">
        <f ca="1">Q321</f>
        <v>49462.62279442382</v>
      </c>
      <c r="BS321" s="563">
        <f ca="1">T321</f>
        <v>189107.54418610001</v>
      </c>
      <c r="BT321" s="563">
        <f ca="1">W321</f>
        <v>231554.79717180418</v>
      </c>
      <c r="BU321" s="563">
        <f ca="1">Z321</f>
        <v>284486.43215750204</v>
      </c>
      <c r="BV321" s="563">
        <f ca="1">AC321</f>
        <v>340570.35304575402</v>
      </c>
      <c r="BW321" s="563">
        <f ca="1">AF321</f>
        <v>519657.823485</v>
      </c>
      <c r="BX321" s="563">
        <f ca="1">AI321</f>
        <v>565800.4670300117</v>
      </c>
      <c r="BY321" s="563">
        <f ca="1">AL321</f>
        <v>618461.82779476116</v>
      </c>
      <c r="BZ321" s="563">
        <f ca="1">AO321</f>
        <v>660872.30639888858</v>
      </c>
      <c r="CA321" s="563">
        <f ca="1">AR321</f>
        <v>880884.75587684533</v>
      </c>
      <c r="CB321" s="563">
        <f ca="1">AU321</f>
        <v>925792.14305713435</v>
      </c>
      <c r="CC321" s="563">
        <f ca="1">AX321</f>
        <v>974243.23798581737</v>
      </c>
      <c r="CD321" s="563">
        <f ca="1">BA321</f>
        <v>996582.74630327628</v>
      </c>
      <c r="CE321" s="563">
        <f ca="1">BD321</f>
        <v>1269575.4553507383</v>
      </c>
      <c r="CF321" s="563">
        <f ca="1">BG321</f>
        <v>1332942.7697010352</v>
      </c>
      <c r="CG321" s="563">
        <f ca="1">BJ321</f>
        <v>1400819.857485574</v>
      </c>
      <c r="CH321" s="563">
        <f ca="1">BM321</f>
        <v>1423583.5026475412</v>
      </c>
      <c r="CI321" s="360"/>
      <c r="CJ321" s="172">
        <f ca="1">BR321</f>
        <v>49462.62279442382</v>
      </c>
      <c r="CK321" s="172">
        <f ca="1">BV321</f>
        <v>340570.35304575402</v>
      </c>
      <c r="CL321" s="172">
        <f ca="1">BZ321</f>
        <v>660872.30639888858</v>
      </c>
      <c r="CM321" s="172">
        <f ca="1">CD321</f>
        <v>996582.74630327628</v>
      </c>
      <c r="CN321" s="172">
        <f ca="1">CH321</f>
        <v>1423583.5026475412</v>
      </c>
      <c r="CO321" s="361"/>
      <c r="CP321" s="363"/>
      <c r="CQ321" s="363"/>
      <c r="CR321" s="362">
        <f t="shared" ref="CR321:CR360" ca="1" si="1430">BM321</f>
        <v>1423583.5026475412</v>
      </c>
      <c r="CS321" s="362">
        <f t="shared" ref="CS321:CS360" ca="1" si="1431">CH321</f>
        <v>1423583.5026475412</v>
      </c>
      <c r="CT321" s="362">
        <f t="shared" ref="CT321:CT360" ca="1" si="1432">CN321</f>
        <v>1423583.5026475412</v>
      </c>
      <c r="CU321" s="362">
        <f t="shared" ca="1" si="1427"/>
        <v>0</v>
      </c>
      <c r="CV321" s="362">
        <f t="shared" ca="1" si="1427"/>
        <v>0</v>
      </c>
      <c r="CW321" s="363"/>
      <c r="CX321" s="172">
        <f t="shared" ca="1" si="992"/>
        <v>3.4000000000000004</v>
      </c>
      <c r="CY321" s="172">
        <f t="shared" ca="1" si="993"/>
        <v>12.991</v>
      </c>
      <c r="CZ321" s="172">
        <f t="shared" ca="1" si="994"/>
        <v>26209.459933738646</v>
      </c>
      <c r="DA321" s="172">
        <f t="shared" ca="1" si="995"/>
        <v>49462.62279442382</v>
      </c>
      <c r="DB321" s="338">
        <f t="shared" ca="1" si="996"/>
        <v>49462.62279442382</v>
      </c>
      <c r="DC321" s="172">
        <f t="shared" ca="1" si="997"/>
        <v>189107.54418610001</v>
      </c>
      <c r="DD321" s="172">
        <f t="shared" ca="1" si="998"/>
        <v>231554.79717180418</v>
      </c>
      <c r="DE321" s="172">
        <f t="shared" ca="1" si="999"/>
        <v>284486.43215750204</v>
      </c>
      <c r="DF321" s="172">
        <f t="shared" ca="1" si="1000"/>
        <v>340570.35304575402</v>
      </c>
      <c r="DG321" s="338">
        <f t="shared" ca="1" si="1001"/>
        <v>340570.35304575402</v>
      </c>
      <c r="DH321" s="338">
        <f t="shared" ca="1" si="1002"/>
        <v>660872.30639888858</v>
      </c>
      <c r="DI321" s="338">
        <f t="shared" ca="1" si="1003"/>
        <v>996582.74630327628</v>
      </c>
      <c r="DJ321" s="338">
        <f t="shared" ca="1" si="1004"/>
        <v>1423583.5026475412</v>
      </c>
    </row>
    <row r="322" spans="1:114" s="7" customFormat="1" ht="14.25" x14ac:dyDescent="0.35">
      <c r="A322" s="282" t="s">
        <v>320</v>
      </c>
      <c r="B322" s="301" t="s">
        <v>370</v>
      </c>
      <c r="C322" s="119"/>
      <c r="D322" s="119"/>
      <c r="E322" s="124">
        <f>E320+E321</f>
        <v>0</v>
      </c>
      <c r="F322" s="563">
        <f t="shared" ref="F322:AK322" ca="1" si="1433">SUM(F320:F321)</f>
        <v>-28600</v>
      </c>
      <c r="G322" s="563">
        <f t="shared" ca="1" si="1433"/>
        <v>-50266.25</v>
      </c>
      <c r="H322" s="563">
        <f t="shared" ca="1" si="1433"/>
        <v>-70629.100000000006</v>
      </c>
      <c r="I322" s="563">
        <f t="shared" ca="1" si="1433"/>
        <v>-108890.80542759999</v>
      </c>
      <c r="J322" s="563">
        <f t="shared" ca="1" si="1433"/>
        <v>-131675.60028339998</v>
      </c>
      <c r="K322" s="563">
        <f t="shared" ca="1" si="1433"/>
        <v>-158959.16419577997</v>
      </c>
      <c r="L322" s="563">
        <f t="shared" ca="1" si="1433"/>
        <v>-204581.56374658752</v>
      </c>
      <c r="M322" s="563">
        <f t="shared" ca="1" si="1433"/>
        <v>-246329.65525852499</v>
      </c>
      <c r="N322" s="563">
        <f t="shared" ca="1" si="1433"/>
        <v>-282958.377001204</v>
      </c>
      <c r="O322" s="563">
        <f t="shared" ca="1" si="1433"/>
        <v>-314410.27592324535</v>
      </c>
      <c r="P322" s="563">
        <f t="shared" ca="1" si="1433"/>
        <v>-339190.8746630596</v>
      </c>
      <c r="Q322" s="563">
        <f t="shared" ca="1" si="1433"/>
        <v>-355416.69984817301</v>
      </c>
      <c r="R322" s="563">
        <f t="shared" ca="1" si="1433"/>
        <v>-284920.02530437359</v>
      </c>
      <c r="S322" s="563">
        <f t="shared" ca="1" si="1433"/>
        <v>-213440.55966173514</v>
      </c>
      <c r="T322" s="563">
        <f t="shared" ca="1" si="1433"/>
        <v>-111879.27576940408</v>
      </c>
      <c r="U322" s="563">
        <f t="shared" ca="1" si="1433"/>
        <v>-101218.79034671938</v>
      </c>
      <c r="V322" s="563">
        <f t="shared" ca="1" si="1433"/>
        <v>-78008.635994288692</v>
      </c>
      <c r="W322" s="563">
        <f t="shared" ca="1" si="1433"/>
        <v>-54281.991822489246</v>
      </c>
      <c r="X322" s="563">
        <f t="shared" ca="1" si="1433"/>
        <v>-12545.133915331302</v>
      </c>
      <c r="Y322" s="563">
        <f t="shared" ca="1" si="1433"/>
        <v>130629.03765814251</v>
      </c>
      <c r="Z322" s="563">
        <f t="shared" ca="1" si="1433"/>
        <v>266571.5316699596</v>
      </c>
      <c r="AA322" s="563">
        <f t="shared" ca="1" si="1433"/>
        <v>448430.72726588714</v>
      </c>
      <c r="AB322" s="563">
        <f t="shared" ca="1" si="1433"/>
        <v>640668.42392130941</v>
      </c>
      <c r="AC322" s="563">
        <f t="shared" ca="1" si="1433"/>
        <v>723562.80980984238</v>
      </c>
      <c r="AD322" s="563">
        <f t="shared" ca="1" si="1433"/>
        <v>1008085.9898086506</v>
      </c>
      <c r="AE322" s="563">
        <f t="shared" ca="1" si="1433"/>
        <v>1291687.3014617078</v>
      </c>
      <c r="AF322" s="563">
        <f t="shared" ca="1" si="1433"/>
        <v>1592717.2517202718</v>
      </c>
      <c r="AG322" s="563">
        <f t="shared" ca="1" si="1433"/>
        <v>1553870.070945679</v>
      </c>
      <c r="AH322" s="563">
        <f t="shared" ca="1" si="1433"/>
        <v>1750902.1086911811</v>
      </c>
      <c r="AI322" s="563">
        <f t="shared" ca="1" si="1433"/>
        <v>1830621.1843081862</v>
      </c>
      <c r="AJ322" s="563">
        <f t="shared" ca="1" si="1433"/>
        <v>2041155.6222872715</v>
      </c>
      <c r="AK322" s="563">
        <f t="shared" ca="1" si="1433"/>
        <v>2390842.7444553282</v>
      </c>
      <c r="AL322" s="563">
        <f t="shared" ref="AL322:BM322" ca="1" si="1434">SUM(AL320:AL321)</f>
        <v>2522348.1888447963</v>
      </c>
      <c r="AM322" s="563">
        <f t="shared" ca="1" si="1434"/>
        <v>2907719.052552714</v>
      </c>
      <c r="AN322" s="563">
        <f t="shared" ca="1" si="1434"/>
        <v>3292967.6607146054</v>
      </c>
      <c r="AO322" s="563">
        <f t="shared" ca="1" si="1434"/>
        <v>3397604.8728689332</v>
      </c>
      <c r="AP322" s="563">
        <f t="shared" ca="1" si="1434"/>
        <v>3938783.76738887</v>
      </c>
      <c r="AQ322" s="563">
        <f t="shared" ca="1" si="1434"/>
        <v>4483687.3187746881</v>
      </c>
      <c r="AR322" s="563">
        <f t="shared" ca="1" si="1434"/>
        <v>5030451.7641040916</v>
      </c>
      <c r="AS322" s="563">
        <f t="shared" ca="1" si="1434"/>
        <v>4993949.4791160859</v>
      </c>
      <c r="AT322" s="563">
        <f t="shared" ca="1" si="1434"/>
        <v>5418235.4313753527</v>
      </c>
      <c r="AU322" s="563">
        <f t="shared" ca="1" si="1434"/>
        <v>5582773.8364985548</v>
      </c>
      <c r="AV322" s="563">
        <f t="shared" ca="1" si="1434"/>
        <v>6011894.8374903239</v>
      </c>
      <c r="AW322" s="563">
        <f t="shared" ca="1" si="1434"/>
        <v>6617886.3250153232</v>
      </c>
      <c r="AX322" s="563">
        <f t="shared" ca="1" si="1434"/>
        <v>6793445.9010306438</v>
      </c>
      <c r="AY322" s="563">
        <f t="shared" ca="1" si="1434"/>
        <v>7429947.4573010271</v>
      </c>
      <c r="AZ322" s="563">
        <f t="shared" ca="1" si="1434"/>
        <v>8051277.7217460619</v>
      </c>
      <c r="BA322" s="563">
        <f t="shared" ca="1" si="1434"/>
        <v>8184726.1498206314</v>
      </c>
      <c r="BB322" s="563">
        <f t="shared" ca="1" si="1434"/>
        <v>8987565.8353372961</v>
      </c>
      <c r="BC322" s="563">
        <f t="shared" ca="1" si="1434"/>
        <v>9793814.1307531632</v>
      </c>
      <c r="BD322" s="563">
        <f t="shared" ca="1" si="1434"/>
        <v>10613598.052172104</v>
      </c>
      <c r="BE322" s="563">
        <f t="shared" ca="1" si="1434"/>
        <v>10642337.808110284</v>
      </c>
      <c r="BF322" s="563">
        <f t="shared" ca="1" si="1434"/>
        <v>11392317.385201864</v>
      </c>
      <c r="BG322" s="563">
        <f t="shared" ca="1" si="1434"/>
        <v>11735452.450619832</v>
      </c>
      <c r="BH322" s="563">
        <f t="shared" ca="1" si="1434"/>
        <v>12522489.194522193</v>
      </c>
      <c r="BI322" s="563">
        <f t="shared" ca="1" si="1434"/>
        <v>13486603.5049401</v>
      </c>
      <c r="BJ322" s="563">
        <f t="shared" ca="1" si="1434"/>
        <v>13765626.115340184</v>
      </c>
      <c r="BK322" s="563">
        <f t="shared" ca="1" si="1434"/>
        <v>14772631.096256055</v>
      </c>
      <c r="BL322" s="563">
        <f t="shared" ca="1" si="1434"/>
        <v>15751089.282625936</v>
      </c>
      <c r="BM322" s="563">
        <f t="shared" ca="1" si="1434"/>
        <v>15971473.607360767</v>
      </c>
      <c r="BN322" s="185"/>
      <c r="BO322" s="563">
        <f t="shared" ref="BO322:CH322" ca="1" si="1435">BO320+BO321</f>
        <v>-70629.100000000006</v>
      </c>
      <c r="BP322" s="563">
        <f t="shared" ca="1" si="1435"/>
        <v>-158959.16419577997</v>
      </c>
      <c r="BQ322" s="563">
        <f t="shared" ca="1" si="1435"/>
        <v>-282958.377001204</v>
      </c>
      <c r="BR322" s="563">
        <f t="shared" ca="1" si="1435"/>
        <v>-355416.69984817301</v>
      </c>
      <c r="BS322" s="563">
        <f t="shared" ca="1" si="1435"/>
        <v>-111879.27576940408</v>
      </c>
      <c r="BT322" s="563">
        <f t="shared" ca="1" si="1435"/>
        <v>-54281.991822489246</v>
      </c>
      <c r="BU322" s="563">
        <f t="shared" ca="1" si="1435"/>
        <v>266571.5316699596</v>
      </c>
      <c r="BV322" s="563">
        <f t="shared" ca="1" si="1435"/>
        <v>723562.80980984238</v>
      </c>
      <c r="BW322" s="563">
        <f t="shared" ca="1" si="1435"/>
        <v>1592717.2517202718</v>
      </c>
      <c r="BX322" s="563">
        <f t="shared" ca="1" si="1435"/>
        <v>1830621.1843081862</v>
      </c>
      <c r="BY322" s="563">
        <f t="shared" ca="1" si="1435"/>
        <v>2522348.1888447963</v>
      </c>
      <c r="BZ322" s="563">
        <f t="shared" ca="1" si="1435"/>
        <v>3397604.8728689332</v>
      </c>
      <c r="CA322" s="563">
        <f t="shared" ca="1" si="1435"/>
        <v>5030451.7641040916</v>
      </c>
      <c r="CB322" s="563">
        <f t="shared" ca="1" si="1435"/>
        <v>5582773.8364985548</v>
      </c>
      <c r="CC322" s="563">
        <f t="shared" ca="1" si="1435"/>
        <v>6793445.9010306438</v>
      </c>
      <c r="CD322" s="563">
        <f t="shared" ca="1" si="1435"/>
        <v>8184726.1498206314</v>
      </c>
      <c r="CE322" s="563">
        <f t="shared" ca="1" si="1435"/>
        <v>10613598.052172104</v>
      </c>
      <c r="CF322" s="563">
        <f t="shared" ca="1" si="1435"/>
        <v>11735452.450619832</v>
      </c>
      <c r="CG322" s="563">
        <f t="shared" ca="1" si="1435"/>
        <v>13765626.115340184</v>
      </c>
      <c r="CH322" s="563">
        <f t="shared" ca="1" si="1435"/>
        <v>15971473.607360767</v>
      </c>
      <c r="CI322" s="185"/>
      <c r="CJ322" s="172">
        <f ca="1">CJ320+CJ321</f>
        <v>-355416.69984817301</v>
      </c>
      <c r="CK322" s="172">
        <f ca="1">CK320+CK321</f>
        <v>723562.80980984238</v>
      </c>
      <c r="CL322" s="172">
        <f ca="1">CL320+CL321</f>
        <v>3397604.8728689332</v>
      </c>
      <c r="CM322" s="172">
        <f ca="1">CM320+CM321</f>
        <v>8184726.1498206314</v>
      </c>
      <c r="CN322" s="172">
        <f ca="1">CN320+CN321</f>
        <v>15971473.607360767</v>
      </c>
      <c r="CO322" s="177"/>
      <c r="CP322" s="119"/>
      <c r="CQ322" s="119"/>
      <c r="CR322" s="186">
        <f t="shared" ca="1" si="1430"/>
        <v>15971473.607360767</v>
      </c>
      <c r="CS322" s="186">
        <f t="shared" ca="1" si="1431"/>
        <v>15971473.607360767</v>
      </c>
      <c r="CT322" s="186">
        <f t="shared" ca="1" si="1432"/>
        <v>15971473.607360767</v>
      </c>
      <c r="CU322" s="186">
        <f t="shared" ca="1" si="1427"/>
        <v>0</v>
      </c>
      <c r="CV322" s="186">
        <f t="shared" ca="1" si="1427"/>
        <v>0</v>
      </c>
      <c r="CW322" s="119"/>
      <c r="CX322" s="172">
        <f t="shared" ca="1" si="992"/>
        <v>-70629.100000000006</v>
      </c>
      <c r="CY322" s="172">
        <f t="shared" ca="1" si="993"/>
        <v>-158959.16419577997</v>
      </c>
      <c r="CZ322" s="172">
        <f t="shared" ca="1" si="994"/>
        <v>-282958.377001204</v>
      </c>
      <c r="DA322" s="172">
        <f t="shared" ca="1" si="995"/>
        <v>-355416.69984817301</v>
      </c>
      <c r="DB322" s="338">
        <f t="shared" ca="1" si="996"/>
        <v>-355416.69984817301</v>
      </c>
      <c r="DC322" s="172">
        <f t="shared" ca="1" si="997"/>
        <v>-111879.27576940408</v>
      </c>
      <c r="DD322" s="172">
        <f t="shared" ca="1" si="998"/>
        <v>-54281.991822489246</v>
      </c>
      <c r="DE322" s="172">
        <f t="shared" ca="1" si="999"/>
        <v>266571.5316699596</v>
      </c>
      <c r="DF322" s="172">
        <f t="shared" ca="1" si="1000"/>
        <v>723562.80980984238</v>
      </c>
      <c r="DG322" s="338">
        <f t="shared" ca="1" si="1001"/>
        <v>723562.80980984238</v>
      </c>
      <c r="DH322" s="338">
        <f t="shared" ca="1" si="1002"/>
        <v>3397604.8728689332</v>
      </c>
      <c r="DI322" s="338">
        <f t="shared" ca="1" si="1003"/>
        <v>8184726.1498206314</v>
      </c>
      <c r="DJ322" s="338">
        <f t="shared" ca="1" si="1004"/>
        <v>15971473.607360767</v>
      </c>
    </row>
    <row r="323" spans="1:114" s="7" customFormat="1" x14ac:dyDescent="0.2">
      <c r="A323" s="290"/>
      <c r="B323" s="301" t="s">
        <v>370</v>
      </c>
      <c r="C323" s="119"/>
      <c r="D323" s="119"/>
      <c r="E323" s="124"/>
      <c r="F323" s="564"/>
      <c r="G323" s="564"/>
      <c r="H323" s="564"/>
      <c r="I323" s="564"/>
      <c r="J323" s="564"/>
      <c r="K323" s="564"/>
      <c r="L323" s="564"/>
      <c r="M323" s="564"/>
      <c r="N323" s="564"/>
      <c r="O323" s="564"/>
      <c r="P323" s="564"/>
      <c r="Q323" s="564"/>
      <c r="R323" s="564"/>
      <c r="S323" s="564"/>
      <c r="T323" s="564"/>
      <c r="U323" s="564"/>
      <c r="V323" s="564"/>
      <c r="W323" s="564"/>
      <c r="X323" s="564"/>
      <c r="Y323" s="564"/>
      <c r="Z323" s="564"/>
      <c r="AA323" s="564"/>
      <c r="AB323" s="564"/>
      <c r="AC323" s="564"/>
      <c r="AD323" s="564"/>
      <c r="AE323" s="564"/>
      <c r="AF323" s="564"/>
      <c r="AG323" s="564"/>
      <c r="AH323" s="564"/>
      <c r="AI323" s="564"/>
      <c r="AJ323" s="564"/>
      <c r="AK323" s="564"/>
      <c r="AL323" s="564"/>
      <c r="AM323" s="564"/>
      <c r="AN323" s="564"/>
      <c r="AO323" s="564"/>
      <c r="AP323" s="564"/>
      <c r="AQ323" s="564"/>
      <c r="AR323" s="564"/>
      <c r="AS323" s="564"/>
      <c r="AT323" s="564"/>
      <c r="AU323" s="564"/>
      <c r="AV323" s="564"/>
      <c r="AW323" s="564"/>
      <c r="AX323" s="564"/>
      <c r="AY323" s="564"/>
      <c r="AZ323" s="564"/>
      <c r="BA323" s="564"/>
      <c r="BB323" s="564"/>
      <c r="BC323" s="564"/>
      <c r="BD323" s="564"/>
      <c r="BE323" s="564"/>
      <c r="BF323" s="564"/>
      <c r="BG323" s="564"/>
      <c r="BH323" s="564"/>
      <c r="BI323" s="564"/>
      <c r="BJ323" s="564"/>
      <c r="BK323" s="564"/>
      <c r="BL323" s="564"/>
      <c r="BM323" s="564"/>
      <c r="BN323" s="185"/>
      <c r="BO323" s="564"/>
      <c r="BP323" s="564"/>
      <c r="BQ323" s="564"/>
      <c r="BR323" s="564"/>
      <c r="BS323" s="564"/>
      <c r="BT323" s="564"/>
      <c r="BU323" s="564"/>
      <c r="BV323" s="564"/>
      <c r="BW323" s="564"/>
      <c r="BX323" s="564"/>
      <c r="BY323" s="564"/>
      <c r="BZ323" s="564"/>
      <c r="CA323" s="564"/>
      <c r="CB323" s="564"/>
      <c r="CC323" s="564"/>
      <c r="CD323" s="564"/>
      <c r="CE323" s="564"/>
      <c r="CF323" s="564"/>
      <c r="CG323" s="564"/>
      <c r="CH323" s="564"/>
      <c r="CI323" s="185"/>
      <c r="CJ323" s="124"/>
      <c r="CK323" s="124"/>
      <c r="CL323" s="124"/>
      <c r="CM323" s="124"/>
      <c r="CN323" s="124"/>
      <c r="CO323" s="177"/>
      <c r="CP323" s="119"/>
      <c r="CQ323" s="119"/>
      <c r="CR323" s="186"/>
      <c r="CS323" s="186"/>
      <c r="CT323" s="186"/>
      <c r="CU323" s="186"/>
      <c r="CV323" s="186"/>
      <c r="CW323" s="119"/>
      <c r="CX323" s="124" t="str">
        <f t="shared" si="992"/>
        <v/>
      </c>
      <c r="CY323" s="124" t="str">
        <f t="shared" si="993"/>
        <v/>
      </c>
      <c r="CZ323" s="124" t="str">
        <f t="shared" si="994"/>
        <v/>
      </c>
      <c r="DA323" s="124" t="str">
        <f t="shared" si="995"/>
        <v/>
      </c>
      <c r="DB323" s="209" t="str">
        <f t="shared" si="996"/>
        <v/>
      </c>
      <c r="DC323" s="124" t="str">
        <f t="shared" si="997"/>
        <v/>
      </c>
      <c r="DD323" s="124" t="str">
        <f t="shared" si="998"/>
        <v/>
      </c>
      <c r="DE323" s="124" t="str">
        <f t="shared" si="999"/>
        <v/>
      </c>
      <c r="DF323" s="124" t="str">
        <f t="shared" si="1000"/>
        <v/>
      </c>
      <c r="DG323" s="209" t="str">
        <f t="shared" si="1001"/>
        <v/>
      </c>
      <c r="DH323" s="209" t="str">
        <f t="shared" si="1002"/>
        <v/>
      </c>
      <c r="DI323" s="209" t="str">
        <f t="shared" si="1003"/>
        <v/>
      </c>
      <c r="DJ323" s="209" t="str">
        <f t="shared" si="1004"/>
        <v/>
      </c>
    </row>
    <row r="324" spans="1:114" s="7" customFormat="1" x14ac:dyDescent="0.2">
      <c r="A324" s="290" t="s">
        <v>481</v>
      </c>
      <c r="B324" s="301" t="s">
        <v>370</v>
      </c>
      <c r="C324" s="119"/>
      <c r="D324" s="119"/>
      <c r="E324" s="124"/>
      <c r="F324" s="564"/>
      <c r="G324" s="564"/>
      <c r="H324" s="564"/>
      <c r="I324" s="564"/>
      <c r="J324" s="564"/>
      <c r="K324" s="564"/>
      <c r="L324" s="564"/>
      <c r="M324" s="564"/>
      <c r="N324" s="564"/>
      <c r="O324" s="564"/>
      <c r="P324" s="564"/>
      <c r="Q324" s="564"/>
      <c r="R324" s="564"/>
      <c r="S324" s="564"/>
      <c r="T324" s="564"/>
      <c r="U324" s="564"/>
      <c r="V324" s="564"/>
      <c r="W324" s="564"/>
      <c r="X324" s="564"/>
      <c r="Y324" s="564"/>
      <c r="Z324" s="564"/>
      <c r="AA324" s="564"/>
      <c r="AB324" s="564"/>
      <c r="AC324" s="564"/>
      <c r="AD324" s="564"/>
      <c r="AE324" s="564"/>
      <c r="AF324" s="564"/>
      <c r="AG324" s="564"/>
      <c r="AH324" s="564"/>
      <c r="AI324" s="564"/>
      <c r="AJ324" s="564"/>
      <c r="AK324" s="564"/>
      <c r="AL324" s="564"/>
      <c r="AM324" s="564"/>
      <c r="AN324" s="564"/>
      <c r="AO324" s="564"/>
      <c r="AP324" s="564"/>
      <c r="AQ324" s="564"/>
      <c r="AR324" s="564"/>
      <c r="AS324" s="564"/>
      <c r="AT324" s="564"/>
      <c r="AU324" s="564"/>
      <c r="AV324" s="564"/>
      <c r="AW324" s="564"/>
      <c r="AX324" s="564"/>
      <c r="AY324" s="564"/>
      <c r="AZ324" s="564"/>
      <c r="BA324" s="564"/>
      <c r="BB324" s="564"/>
      <c r="BC324" s="564"/>
      <c r="BD324" s="564"/>
      <c r="BE324" s="564"/>
      <c r="BF324" s="564"/>
      <c r="BG324" s="564"/>
      <c r="BH324" s="564"/>
      <c r="BI324" s="564"/>
      <c r="BJ324" s="564"/>
      <c r="BK324" s="564"/>
      <c r="BL324" s="564"/>
      <c r="BM324" s="564"/>
      <c r="BN324" s="185"/>
      <c r="BO324" s="564"/>
      <c r="BP324" s="564"/>
      <c r="BQ324" s="564"/>
      <c r="BR324" s="564"/>
      <c r="BS324" s="564"/>
      <c r="BT324" s="564"/>
      <c r="BU324" s="564"/>
      <c r="BV324" s="564"/>
      <c r="BW324" s="564"/>
      <c r="BX324" s="564"/>
      <c r="BY324" s="564"/>
      <c r="BZ324" s="564"/>
      <c r="CA324" s="564"/>
      <c r="CB324" s="564"/>
      <c r="CC324" s="564"/>
      <c r="CD324" s="564"/>
      <c r="CE324" s="564"/>
      <c r="CF324" s="564"/>
      <c r="CG324" s="564"/>
      <c r="CH324" s="564"/>
      <c r="CI324" s="185"/>
      <c r="CJ324" s="124"/>
      <c r="CK324" s="124"/>
      <c r="CL324" s="124"/>
      <c r="CM324" s="124"/>
      <c r="CN324" s="124"/>
      <c r="CO324" s="177"/>
      <c r="CP324" s="119"/>
      <c r="CQ324" s="119"/>
      <c r="CR324" s="186"/>
      <c r="CS324" s="186"/>
      <c r="CT324" s="186"/>
      <c r="CU324" s="186"/>
      <c r="CV324" s="186"/>
      <c r="CW324" s="119"/>
      <c r="CX324" s="124" t="str">
        <f t="shared" si="992"/>
        <v/>
      </c>
      <c r="CY324" s="124" t="str">
        <f t="shared" si="993"/>
        <v/>
      </c>
      <c r="CZ324" s="124" t="str">
        <f t="shared" si="994"/>
        <v/>
      </c>
      <c r="DA324" s="124" t="str">
        <f t="shared" si="995"/>
        <v/>
      </c>
      <c r="DB324" s="209" t="str">
        <f t="shared" si="996"/>
        <v/>
      </c>
      <c r="DC324" s="124" t="str">
        <f t="shared" si="997"/>
        <v/>
      </c>
      <c r="DD324" s="124" t="str">
        <f t="shared" si="998"/>
        <v/>
      </c>
      <c r="DE324" s="124" t="str">
        <f t="shared" si="999"/>
        <v/>
      </c>
      <c r="DF324" s="124" t="str">
        <f t="shared" si="1000"/>
        <v/>
      </c>
      <c r="DG324" s="209" t="str">
        <f t="shared" si="1001"/>
        <v/>
      </c>
      <c r="DH324" s="209" t="str">
        <f t="shared" si="1002"/>
        <v/>
      </c>
      <c r="DI324" s="209" t="str">
        <f t="shared" si="1003"/>
        <v/>
      </c>
      <c r="DJ324" s="209" t="str">
        <f t="shared" si="1004"/>
        <v/>
      </c>
    </row>
    <row r="325" spans="1:114" s="7" customFormat="1" x14ac:dyDescent="0.2">
      <c r="A325" s="629" t="s">
        <v>63</v>
      </c>
      <c r="B325" s="119" t="s">
        <v>370</v>
      </c>
      <c r="C325" s="119"/>
      <c r="D325" s="119"/>
      <c r="E325" s="124"/>
      <c r="F325" s="564">
        <f t="shared" ref="F325:AK325" si="1436">F583+F589+F595+F601+F607+E325</f>
        <v>22900</v>
      </c>
      <c r="G325" s="564">
        <f t="shared" si="1436"/>
        <v>32900</v>
      </c>
      <c r="H325" s="564">
        <f t="shared" si="1436"/>
        <v>42900</v>
      </c>
      <c r="I325" s="564">
        <f t="shared" si="1436"/>
        <v>68900</v>
      </c>
      <c r="J325" s="564">
        <f t="shared" si="1436"/>
        <v>73900</v>
      </c>
      <c r="K325" s="564">
        <f t="shared" si="1436"/>
        <v>79400</v>
      </c>
      <c r="L325" s="564">
        <f t="shared" si="1436"/>
        <v>79400</v>
      </c>
      <c r="M325" s="564">
        <f t="shared" si="1436"/>
        <v>79400</v>
      </c>
      <c r="N325" s="564">
        <f t="shared" si="1436"/>
        <v>79400</v>
      </c>
      <c r="O325" s="564">
        <f t="shared" si="1436"/>
        <v>79400</v>
      </c>
      <c r="P325" s="564">
        <f t="shared" si="1436"/>
        <v>79400</v>
      </c>
      <c r="Q325" s="564">
        <f t="shared" si="1436"/>
        <v>79400</v>
      </c>
      <c r="R325" s="564">
        <f t="shared" si="1436"/>
        <v>89400</v>
      </c>
      <c r="S325" s="564">
        <f t="shared" si="1436"/>
        <v>92900</v>
      </c>
      <c r="T325" s="564">
        <f t="shared" si="1436"/>
        <v>92900</v>
      </c>
      <c r="U325" s="564">
        <f t="shared" si="1436"/>
        <v>92900</v>
      </c>
      <c r="V325" s="564">
        <f t="shared" si="1436"/>
        <v>92900</v>
      </c>
      <c r="W325" s="564">
        <f t="shared" si="1436"/>
        <v>100900</v>
      </c>
      <c r="X325" s="564">
        <f t="shared" si="1436"/>
        <v>100900</v>
      </c>
      <c r="Y325" s="564">
        <f t="shared" si="1436"/>
        <v>100900</v>
      </c>
      <c r="Z325" s="564">
        <f t="shared" si="1436"/>
        <v>100900</v>
      </c>
      <c r="AA325" s="564">
        <f t="shared" si="1436"/>
        <v>100900</v>
      </c>
      <c r="AB325" s="564">
        <f t="shared" si="1436"/>
        <v>100900</v>
      </c>
      <c r="AC325" s="564">
        <f t="shared" si="1436"/>
        <v>100900</v>
      </c>
      <c r="AD325" s="564">
        <f t="shared" si="1436"/>
        <v>116900</v>
      </c>
      <c r="AE325" s="564">
        <f t="shared" si="1436"/>
        <v>116900</v>
      </c>
      <c r="AF325" s="564">
        <f t="shared" si="1436"/>
        <v>116900</v>
      </c>
      <c r="AG325" s="564">
        <f t="shared" si="1436"/>
        <v>116900</v>
      </c>
      <c r="AH325" s="564">
        <f t="shared" si="1436"/>
        <v>116900</v>
      </c>
      <c r="AI325" s="564">
        <f t="shared" si="1436"/>
        <v>125900</v>
      </c>
      <c r="AJ325" s="564">
        <f t="shared" si="1436"/>
        <v>129400</v>
      </c>
      <c r="AK325" s="564">
        <f t="shared" si="1436"/>
        <v>129400</v>
      </c>
      <c r="AL325" s="564">
        <f t="shared" ref="AL325:BM325" si="1437">AL583+AL589+AL595+AL601+AL607+AK325</f>
        <v>129400</v>
      </c>
      <c r="AM325" s="564">
        <f t="shared" si="1437"/>
        <v>129400</v>
      </c>
      <c r="AN325" s="564">
        <f t="shared" si="1437"/>
        <v>129400</v>
      </c>
      <c r="AO325" s="564">
        <f t="shared" si="1437"/>
        <v>129400</v>
      </c>
      <c r="AP325" s="564">
        <f t="shared" si="1437"/>
        <v>138400</v>
      </c>
      <c r="AQ325" s="564">
        <f t="shared" si="1437"/>
        <v>138400</v>
      </c>
      <c r="AR325" s="564">
        <f t="shared" si="1437"/>
        <v>138400</v>
      </c>
      <c r="AS325" s="564">
        <f t="shared" si="1437"/>
        <v>138400</v>
      </c>
      <c r="AT325" s="564">
        <f t="shared" si="1437"/>
        <v>138400</v>
      </c>
      <c r="AU325" s="564">
        <f t="shared" si="1437"/>
        <v>148400</v>
      </c>
      <c r="AV325" s="564">
        <f t="shared" si="1437"/>
        <v>151900</v>
      </c>
      <c r="AW325" s="564">
        <f t="shared" si="1437"/>
        <v>151900</v>
      </c>
      <c r="AX325" s="564">
        <f t="shared" si="1437"/>
        <v>158900</v>
      </c>
      <c r="AY325" s="564">
        <f t="shared" si="1437"/>
        <v>158900</v>
      </c>
      <c r="AZ325" s="564">
        <f t="shared" si="1437"/>
        <v>158900</v>
      </c>
      <c r="BA325" s="564">
        <f t="shared" si="1437"/>
        <v>158900</v>
      </c>
      <c r="BB325" s="564">
        <f t="shared" si="1437"/>
        <v>160900</v>
      </c>
      <c r="BC325" s="564">
        <f t="shared" si="1437"/>
        <v>160900</v>
      </c>
      <c r="BD325" s="564">
        <f t="shared" si="1437"/>
        <v>160900</v>
      </c>
      <c r="BE325" s="564">
        <f t="shared" si="1437"/>
        <v>160900</v>
      </c>
      <c r="BF325" s="564">
        <f t="shared" si="1437"/>
        <v>160900</v>
      </c>
      <c r="BG325" s="564">
        <f t="shared" si="1437"/>
        <v>160900</v>
      </c>
      <c r="BH325" s="564">
        <f t="shared" si="1437"/>
        <v>160900</v>
      </c>
      <c r="BI325" s="564">
        <f t="shared" si="1437"/>
        <v>160900</v>
      </c>
      <c r="BJ325" s="564">
        <f t="shared" si="1437"/>
        <v>160900</v>
      </c>
      <c r="BK325" s="564">
        <f t="shared" si="1437"/>
        <v>160900</v>
      </c>
      <c r="BL325" s="564">
        <f t="shared" si="1437"/>
        <v>160900</v>
      </c>
      <c r="BM325" s="564">
        <f t="shared" si="1437"/>
        <v>160900</v>
      </c>
      <c r="BN325" s="185"/>
      <c r="BO325" s="564">
        <f>H325</f>
        <v>42900</v>
      </c>
      <c r="BP325" s="564">
        <f>K325</f>
        <v>79400</v>
      </c>
      <c r="BQ325" s="564">
        <f>N325</f>
        <v>79400</v>
      </c>
      <c r="BR325" s="564">
        <f>Q325</f>
        <v>79400</v>
      </c>
      <c r="BS325" s="564">
        <f>T325</f>
        <v>92900</v>
      </c>
      <c r="BT325" s="564">
        <f>W325</f>
        <v>100900</v>
      </c>
      <c r="BU325" s="564">
        <f>Z325</f>
        <v>100900</v>
      </c>
      <c r="BV325" s="564">
        <f>AC325</f>
        <v>100900</v>
      </c>
      <c r="BW325" s="564">
        <f>AF325</f>
        <v>116900</v>
      </c>
      <c r="BX325" s="564">
        <f>AI325</f>
        <v>125900</v>
      </c>
      <c r="BY325" s="564">
        <f>AL325</f>
        <v>129400</v>
      </c>
      <c r="BZ325" s="564">
        <f>AO325</f>
        <v>129400</v>
      </c>
      <c r="CA325" s="564">
        <f>AR325</f>
        <v>138400</v>
      </c>
      <c r="CB325" s="564">
        <f>AU325</f>
        <v>148400</v>
      </c>
      <c r="CC325" s="564">
        <f>AX325</f>
        <v>158900</v>
      </c>
      <c r="CD325" s="564">
        <f>BA325</f>
        <v>158900</v>
      </c>
      <c r="CE325" s="564">
        <f>BD325</f>
        <v>160900</v>
      </c>
      <c r="CF325" s="564">
        <f>BG325</f>
        <v>160900</v>
      </c>
      <c r="CG325" s="564">
        <f>BJ325</f>
        <v>160900</v>
      </c>
      <c r="CH325" s="564">
        <f>BM325</f>
        <v>160900</v>
      </c>
      <c r="CI325" s="185"/>
      <c r="CJ325" s="124">
        <f>BR325</f>
        <v>79400</v>
      </c>
      <c r="CK325" s="124">
        <f>BV325</f>
        <v>100900</v>
      </c>
      <c r="CL325" s="124">
        <f>BZ325</f>
        <v>129400</v>
      </c>
      <c r="CM325" s="124">
        <f>CD325</f>
        <v>158900</v>
      </c>
      <c r="CN325" s="124">
        <f>CH325</f>
        <v>160900</v>
      </c>
      <c r="CO325" s="177"/>
      <c r="CP325" s="119"/>
      <c r="CQ325" s="119"/>
      <c r="CR325" s="186">
        <f t="shared" si="1430"/>
        <v>160900</v>
      </c>
      <c r="CS325" s="186">
        <f t="shared" si="1431"/>
        <v>160900</v>
      </c>
      <c r="CT325" s="186">
        <f t="shared" si="1432"/>
        <v>160900</v>
      </c>
      <c r="CU325" s="186">
        <f t="shared" ref="CU325:CV329" si="1438">CR325-CS325</f>
        <v>0</v>
      </c>
      <c r="CV325" s="186">
        <f t="shared" si="1438"/>
        <v>0</v>
      </c>
      <c r="CW325" s="119"/>
      <c r="CX325" s="124">
        <f t="shared" si="992"/>
        <v>42900</v>
      </c>
      <c r="CY325" s="124">
        <f t="shared" si="993"/>
        <v>79400</v>
      </c>
      <c r="CZ325" s="124">
        <f t="shared" si="994"/>
        <v>79400</v>
      </c>
      <c r="DA325" s="124">
        <f t="shared" si="995"/>
        <v>79400</v>
      </c>
      <c r="DB325" s="209">
        <f t="shared" si="996"/>
        <v>79400</v>
      </c>
      <c r="DC325" s="124">
        <f t="shared" si="997"/>
        <v>92900</v>
      </c>
      <c r="DD325" s="124">
        <f t="shared" si="998"/>
        <v>100900</v>
      </c>
      <c r="DE325" s="124">
        <f t="shared" si="999"/>
        <v>100900</v>
      </c>
      <c r="DF325" s="124">
        <f t="shared" si="1000"/>
        <v>100900</v>
      </c>
      <c r="DG325" s="209">
        <f t="shared" si="1001"/>
        <v>100900</v>
      </c>
      <c r="DH325" s="209">
        <f t="shared" si="1002"/>
        <v>129400</v>
      </c>
      <c r="DI325" s="209">
        <f t="shared" si="1003"/>
        <v>158900</v>
      </c>
      <c r="DJ325" s="209">
        <f t="shared" si="1004"/>
        <v>160900</v>
      </c>
    </row>
    <row r="326" spans="1:114" s="7" customFormat="1" x14ac:dyDescent="0.2">
      <c r="A326" s="287" t="s">
        <v>290</v>
      </c>
      <c r="B326" s="119" t="s">
        <v>370</v>
      </c>
      <c r="C326" s="119"/>
      <c r="D326" s="119"/>
      <c r="E326" s="124"/>
      <c r="F326" s="564">
        <f t="shared" ref="F326:AK326" si="1439">F584+F590+F596+F602+E326</f>
        <v>300</v>
      </c>
      <c r="G326" s="564">
        <f t="shared" si="1439"/>
        <v>300</v>
      </c>
      <c r="H326" s="564">
        <f t="shared" si="1439"/>
        <v>300</v>
      </c>
      <c r="I326" s="564">
        <f t="shared" si="1439"/>
        <v>450</v>
      </c>
      <c r="J326" s="564">
        <f t="shared" si="1439"/>
        <v>750</v>
      </c>
      <c r="K326" s="564">
        <f t="shared" si="1439"/>
        <v>900</v>
      </c>
      <c r="L326" s="564">
        <f t="shared" si="1439"/>
        <v>900</v>
      </c>
      <c r="M326" s="564">
        <f t="shared" si="1439"/>
        <v>900</v>
      </c>
      <c r="N326" s="564">
        <f t="shared" si="1439"/>
        <v>900</v>
      </c>
      <c r="O326" s="564">
        <f t="shared" si="1439"/>
        <v>900</v>
      </c>
      <c r="P326" s="564">
        <f t="shared" si="1439"/>
        <v>900</v>
      </c>
      <c r="Q326" s="564">
        <f t="shared" si="1439"/>
        <v>900</v>
      </c>
      <c r="R326" s="564">
        <f t="shared" si="1439"/>
        <v>1500</v>
      </c>
      <c r="S326" s="564">
        <f t="shared" si="1439"/>
        <v>1500</v>
      </c>
      <c r="T326" s="564">
        <f t="shared" si="1439"/>
        <v>1500</v>
      </c>
      <c r="U326" s="564">
        <f t="shared" si="1439"/>
        <v>1500</v>
      </c>
      <c r="V326" s="564">
        <f t="shared" si="1439"/>
        <v>1500</v>
      </c>
      <c r="W326" s="564">
        <f t="shared" si="1439"/>
        <v>1800</v>
      </c>
      <c r="X326" s="564">
        <f t="shared" si="1439"/>
        <v>1800</v>
      </c>
      <c r="Y326" s="564">
        <f t="shared" si="1439"/>
        <v>1800</v>
      </c>
      <c r="Z326" s="564">
        <f t="shared" si="1439"/>
        <v>1800</v>
      </c>
      <c r="AA326" s="564">
        <f t="shared" si="1439"/>
        <v>1800</v>
      </c>
      <c r="AB326" s="564">
        <f t="shared" si="1439"/>
        <v>1800</v>
      </c>
      <c r="AC326" s="564">
        <f t="shared" si="1439"/>
        <v>1800</v>
      </c>
      <c r="AD326" s="564">
        <f t="shared" si="1439"/>
        <v>3300</v>
      </c>
      <c r="AE326" s="564">
        <f t="shared" si="1439"/>
        <v>3300</v>
      </c>
      <c r="AF326" s="564">
        <f t="shared" si="1439"/>
        <v>3300</v>
      </c>
      <c r="AG326" s="564">
        <f t="shared" si="1439"/>
        <v>3300</v>
      </c>
      <c r="AH326" s="564">
        <f t="shared" si="1439"/>
        <v>3300</v>
      </c>
      <c r="AI326" s="564">
        <f t="shared" si="1439"/>
        <v>3750</v>
      </c>
      <c r="AJ326" s="564">
        <f t="shared" si="1439"/>
        <v>3750</v>
      </c>
      <c r="AK326" s="564">
        <f t="shared" si="1439"/>
        <v>3750</v>
      </c>
      <c r="AL326" s="564">
        <f t="shared" ref="AL326:BM326" si="1440">AL584+AL590+AL596+AL602+AK326</f>
        <v>3750</v>
      </c>
      <c r="AM326" s="564">
        <f t="shared" si="1440"/>
        <v>3750</v>
      </c>
      <c r="AN326" s="564">
        <f t="shared" si="1440"/>
        <v>3750</v>
      </c>
      <c r="AO326" s="564">
        <f t="shared" si="1440"/>
        <v>3750</v>
      </c>
      <c r="AP326" s="564">
        <f t="shared" si="1440"/>
        <v>4200</v>
      </c>
      <c r="AQ326" s="564">
        <f t="shared" si="1440"/>
        <v>4200</v>
      </c>
      <c r="AR326" s="564">
        <f t="shared" si="1440"/>
        <v>4200</v>
      </c>
      <c r="AS326" s="564">
        <f t="shared" si="1440"/>
        <v>4200</v>
      </c>
      <c r="AT326" s="564">
        <f t="shared" si="1440"/>
        <v>4200</v>
      </c>
      <c r="AU326" s="564">
        <f t="shared" si="1440"/>
        <v>4800</v>
      </c>
      <c r="AV326" s="564">
        <f t="shared" si="1440"/>
        <v>4800</v>
      </c>
      <c r="AW326" s="564">
        <f t="shared" si="1440"/>
        <v>4800</v>
      </c>
      <c r="AX326" s="564">
        <f t="shared" si="1440"/>
        <v>4800</v>
      </c>
      <c r="AY326" s="564">
        <f t="shared" si="1440"/>
        <v>4800</v>
      </c>
      <c r="AZ326" s="564">
        <f t="shared" si="1440"/>
        <v>4800</v>
      </c>
      <c r="BA326" s="564">
        <f t="shared" si="1440"/>
        <v>4800</v>
      </c>
      <c r="BB326" s="564">
        <f t="shared" si="1440"/>
        <v>5100</v>
      </c>
      <c r="BC326" s="564">
        <f t="shared" si="1440"/>
        <v>5100</v>
      </c>
      <c r="BD326" s="564">
        <f t="shared" si="1440"/>
        <v>5100</v>
      </c>
      <c r="BE326" s="564">
        <f t="shared" si="1440"/>
        <v>5100</v>
      </c>
      <c r="BF326" s="564">
        <f t="shared" si="1440"/>
        <v>5100</v>
      </c>
      <c r="BG326" s="564">
        <f t="shared" si="1440"/>
        <v>5100</v>
      </c>
      <c r="BH326" s="564">
        <f t="shared" si="1440"/>
        <v>5100</v>
      </c>
      <c r="BI326" s="564">
        <f t="shared" si="1440"/>
        <v>5100</v>
      </c>
      <c r="BJ326" s="564">
        <f t="shared" si="1440"/>
        <v>5100</v>
      </c>
      <c r="BK326" s="564">
        <f t="shared" si="1440"/>
        <v>5100</v>
      </c>
      <c r="BL326" s="564">
        <f t="shared" si="1440"/>
        <v>5100</v>
      </c>
      <c r="BM326" s="564">
        <f t="shared" si="1440"/>
        <v>5100</v>
      </c>
      <c r="BN326" s="185"/>
      <c r="BO326" s="564">
        <f>H326</f>
        <v>300</v>
      </c>
      <c r="BP326" s="564">
        <f>K326</f>
        <v>900</v>
      </c>
      <c r="BQ326" s="564">
        <f>N326</f>
        <v>900</v>
      </c>
      <c r="BR326" s="564">
        <f>Q326</f>
        <v>900</v>
      </c>
      <c r="BS326" s="564">
        <f>T326</f>
        <v>1500</v>
      </c>
      <c r="BT326" s="564">
        <f>W326</f>
        <v>1800</v>
      </c>
      <c r="BU326" s="564">
        <f>Z326</f>
        <v>1800</v>
      </c>
      <c r="BV326" s="564">
        <f>AC326</f>
        <v>1800</v>
      </c>
      <c r="BW326" s="564">
        <f>AF326</f>
        <v>3300</v>
      </c>
      <c r="BX326" s="564">
        <f>AI326</f>
        <v>3750</v>
      </c>
      <c r="BY326" s="564">
        <f>AL326</f>
        <v>3750</v>
      </c>
      <c r="BZ326" s="564">
        <f>AO326</f>
        <v>3750</v>
      </c>
      <c r="CA326" s="564">
        <f>AR326</f>
        <v>4200</v>
      </c>
      <c r="CB326" s="564">
        <f>AU326</f>
        <v>4800</v>
      </c>
      <c r="CC326" s="564">
        <f>AX326</f>
        <v>4800</v>
      </c>
      <c r="CD326" s="564">
        <f>BA326</f>
        <v>4800</v>
      </c>
      <c r="CE326" s="564">
        <f>BD326</f>
        <v>5100</v>
      </c>
      <c r="CF326" s="564">
        <f>BG326</f>
        <v>5100</v>
      </c>
      <c r="CG326" s="564">
        <f>BJ326</f>
        <v>5100</v>
      </c>
      <c r="CH326" s="564">
        <f>BM326</f>
        <v>5100</v>
      </c>
      <c r="CI326" s="185"/>
      <c r="CJ326" s="124">
        <f>BR326</f>
        <v>900</v>
      </c>
      <c r="CK326" s="124">
        <f>BV326</f>
        <v>1800</v>
      </c>
      <c r="CL326" s="124">
        <f>BZ326</f>
        <v>3750</v>
      </c>
      <c r="CM326" s="124">
        <f>CD326</f>
        <v>4800</v>
      </c>
      <c r="CN326" s="124">
        <f>CH326</f>
        <v>5100</v>
      </c>
      <c r="CO326" s="177"/>
      <c r="CP326" s="119"/>
      <c r="CQ326" s="119"/>
      <c r="CR326" s="186">
        <f t="shared" si="1430"/>
        <v>5100</v>
      </c>
      <c r="CS326" s="186">
        <f t="shared" si="1431"/>
        <v>5100</v>
      </c>
      <c r="CT326" s="186">
        <f t="shared" si="1432"/>
        <v>5100</v>
      </c>
      <c r="CU326" s="186">
        <f t="shared" si="1438"/>
        <v>0</v>
      </c>
      <c r="CV326" s="186">
        <f t="shared" si="1438"/>
        <v>0</v>
      </c>
      <c r="CW326" s="119"/>
      <c r="CX326" s="124">
        <f t="shared" si="992"/>
        <v>300</v>
      </c>
      <c r="CY326" s="124">
        <f t="shared" si="993"/>
        <v>900</v>
      </c>
      <c r="CZ326" s="124">
        <f t="shared" si="994"/>
        <v>900</v>
      </c>
      <c r="DA326" s="124">
        <f t="shared" si="995"/>
        <v>900</v>
      </c>
      <c r="DB326" s="209">
        <f t="shared" si="996"/>
        <v>900</v>
      </c>
      <c r="DC326" s="124">
        <f t="shared" si="997"/>
        <v>1500</v>
      </c>
      <c r="DD326" s="124">
        <f t="shared" si="998"/>
        <v>1800</v>
      </c>
      <c r="DE326" s="124">
        <f t="shared" si="999"/>
        <v>1800</v>
      </c>
      <c r="DF326" s="124">
        <f t="shared" si="1000"/>
        <v>1800</v>
      </c>
      <c r="DG326" s="209">
        <f t="shared" si="1001"/>
        <v>1800</v>
      </c>
      <c r="DH326" s="209">
        <f t="shared" si="1002"/>
        <v>3750</v>
      </c>
      <c r="DI326" s="209">
        <f t="shared" si="1003"/>
        <v>4800</v>
      </c>
      <c r="DJ326" s="209">
        <f t="shared" si="1004"/>
        <v>5100</v>
      </c>
    </row>
    <row r="327" spans="1:114" s="7" customFormat="1" x14ac:dyDescent="0.2">
      <c r="A327" s="740" t="s">
        <v>699</v>
      </c>
      <c r="B327" s="119"/>
      <c r="C327" s="119"/>
      <c r="D327" s="119"/>
      <c r="E327" s="124"/>
      <c r="F327" s="564">
        <f>+F127</f>
        <v>0</v>
      </c>
      <c r="G327" s="564">
        <f t="shared" ref="G327:BM327" si="1441">+G127</f>
        <v>0</v>
      </c>
      <c r="H327" s="564">
        <f t="shared" si="1441"/>
        <v>0</v>
      </c>
      <c r="I327" s="564">
        <f t="shared" si="1441"/>
        <v>0</v>
      </c>
      <c r="J327" s="564">
        <f t="shared" si="1441"/>
        <v>0</v>
      </c>
      <c r="K327" s="564">
        <f t="shared" si="1441"/>
        <v>0</v>
      </c>
      <c r="L327" s="564">
        <f t="shared" si="1441"/>
        <v>0</v>
      </c>
      <c r="M327" s="564">
        <f t="shared" si="1441"/>
        <v>0</v>
      </c>
      <c r="N327" s="564">
        <f t="shared" si="1441"/>
        <v>0</v>
      </c>
      <c r="O327" s="564">
        <f t="shared" si="1441"/>
        <v>0</v>
      </c>
      <c r="P327" s="564">
        <f t="shared" si="1441"/>
        <v>0</v>
      </c>
      <c r="Q327" s="564">
        <f t="shared" si="1441"/>
        <v>0</v>
      </c>
      <c r="R327" s="564">
        <f t="shared" si="1441"/>
        <v>0</v>
      </c>
      <c r="S327" s="564">
        <f t="shared" si="1441"/>
        <v>0</v>
      </c>
      <c r="T327" s="564">
        <f t="shared" si="1441"/>
        <v>0</v>
      </c>
      <c r="U327" s="564">
        <f t="shared" si="1441"/>
        <v>0</v>
      </c>
      <c r="V327" s="564">
        <f t="shared" si="1441"/>
        <v>0</v>
      </c>
      <c r="W327" s="564">
        <f t="shared" si="1441"/>
        <v>0</v>
      </c>
      <c r="X327" s="564">
        <f t="shared" si="1441"/>
        <v>0</v>
      </c>
      <c r="Y327" s="564">
        <f t="shared" si="1441"/>
        <v>0</v>
      </c>
      <c r="Z327" s="564">
        <f t="shared" si="1441"/>
        <v>0</v>
      </c>
      <c r="AA327" s="564">
        <f t="shared" si="1441"/>
        <v>0</v>
      </c>
      <c r="AB327" s="564">
        <f t="shared" si="1441"/>
        <v>0</v>
      </c>
      <c r="AC327" s="564">
        <f t="shared" si="1441"/>
        <v>0</v>
      </c>
      <c r="AD327" s="564">
        <f t="shared" si="1441"/>
        <v>3200</v>
      </c>
      <c r="AE327" s="564">
        <f t="shared" si="1441"/>
        <v>3200</v>
      </c>
      <c r="AF327" s="564">
        <f t="shared" si="1441"/>
        <v>3200</v>
      </c>
      <c r="AG327" s="564">
        <f t="shared" si="1441"/>
        <v>3200</v>
      </c>
      <c r="AH327" s="564">
        <f t="shared" si="1441"/>
        <v>3200</v>
      </c>
      <c r="AI327" s="564">
        <f t="shared" si="1441"/>
        <v>3200</v>
      </c>
      <c r="AJ327" s="564">
        <f t="shared" si="1441"/>
        <v>3200</v>
      </c>
      <c r="AK327" s="564">
        <f t="shared" si="1441"/>
        <v>3200</v>
      </c>
      <c r="AL327" s="564">
        <f t="shared" si="1441"/>
        <v>3200</v>
      </c>
      <c r="AM327" s="564">
        <f t="shared" si="1441"/>
        <v>3200</v>
      </c>
      <c r="AN327" s="564">
        <f t="shared" si="1441"/>
        <v>3200</v>
      </c>
      <c r="AO327" s="564">
        <f t="shared" si="1441"/>
        <v>3200</v>
      </c>
      <c r="AP327" s="564">
        <f t="shared" si="1441"/>
        <v>6400</v>
      </c>
      <c r="AQ327" s="564">
        <f t="shared" si="1441"/>
        <v>6400</v>
      </c>
      <c r="AR327" s="564">
        <f t="shared" si="1441"/>
        <v>6400</v>
      </c>
      <c r="AS327" s="564">
        <f t="shared" si="1441"/>
        <v>6400</v>
      </c>
      <c r="AT327" s="564">
        <f t="shared" si="1441"/>
        <v>6400</v>
      </c>
      <c r="AU327" s="564">
        <f t="shared" si="1441"/>
        <v>6400</v>
      </c>
      <c r="AV327" s="564">
        <f t="shared" si="1441"/>
        <v>6400</v>
      </c>
      <c r="AW327" s="564">
        <f t="shared" si="1441"/>
        <v>6400</v>
      </c>
      <c r="AX327" s="564">
        <f t="shared" si="1441"/>
        <v>6400</v>
      </c>
      <c r="AY327" s="564">
        <f t="shared" si="1441"/>
        <v>6400</v>
      </c>
      <c r="AZ327" s="564">
        <f t="shared" si="1441"/>
        <v>6400</v>
      </c>
      <c r="BA327" s="564">
        <f t="shared" si="1441"/>
        <v>6400</v>
      </c>
      <c r="BB327" s="564">
        <f t="shared" si="1441"/>
        <v>9600</v>
      </c>
      <c r="BC327" s="564">
        <f t="shared" si="1441"/>
        <v>9600</v>
      </c>
      <c r="BD327" s="564">
        <f t="shared" si="1441"/>
        <v>9600</v>
      </c>
      <c r="BE327" s="564">
        <f t="shared" si="1441"/>
        <v>9600</v>
      </c>
      <c r="BF327" s="564">
        <f t="shared" si="1441"/>
        <v>9600</v>
      </c>
      <c r="BG327" s="564">
        <f t="shared" si="1441"/>
        <v>9600</v>
      </c>
      <c r="BH327" s="564">
        <f t="shared" si="1441"/>
        <v>9600</v>
      </c>
      <c r="BI327" s="564">
        <f t="shared" si="1441"/>
        <v>9600</v>
      </c>
      <c r="BJ327" s="564">
        <f t="shared" si="1441"/>
        <v>9600</v>
      </c>
      <c r="BK327" s="564">
        <f t="shared" si="1441"/>
        <v>9600</v>
      </c>
      <c r="BL327" s="564">
        <f t="shared" si="1441"/>
        <v>9600</v>
      </c>
      <c r="BM327" s="564">
        <f t="shared" si="1441"/>
        <v>9600</v>
      </c>
      <c r="BN327" s="185"/>
      <c r="BO327" s="564">
        <f>H327</f>
        <v>0</v>
      </c>
      <c r="BP327" s="564">
        <f>K327</f>
        <v>0</v>
      </c>
      <c r="BQ327" s="564">
        <f>N327</f>
        <v>0</v>
      </c>
      <c r="BR327" s="564">
        <f>Q327</f>
        <v>0</v>
      </c>
      <c r="BS327" s="564">
        <f>T327</f>
        <v>0</v>
      </c>
      <c r="BT327" s="564">
        <f>W327</f>
        <v>0</v>
      </c>
      <c r="BU327" s="564">
        <f>Z327</f>
        <v>0</v>
      </c>
      <c r="BV327" s="564">
        <f>AC327</f>
        <v>0</v>
      </c>
      <c r="BW327" s="564">
        <f>AF327</f>
        <v>3200</v>
      </c>
      <c r="BX327" s="564">
        <f>AI327</f>
        <v>3200</v>
      </c>
      <c r="BY327" s="564">
        <f>AL327</f>
        <v>3200</v>
      </c>
      <c r="BZ327" s="564">
        <f>AO327</f>
        <v>3200</v>
      </c>
      <c r="CA327" s="564">
        <f>AR327</f>
        <v>6400</v>
      </c>
      <c r="CB327" s="564">
        <f>AU327</f>
        <v>6400</v>
      </c>
      <c r="CC327" s="564">
        <f>AX327</f>
        <v>6400</v>
      </c>
      <c r="CD327" s="564">
        <f>BA327</f>
        <v>6400</v>
      </c>
      <c r="CE327" s="564">
        <f>BD327</f>
        <v>9600</v>
      </c>
      <c r="CF327" s="564">
        <f>BG327</f>
        <v>9600</v>
      </c>
      <c r="CG327" s="564">
        <f>BJ327</f>
        <v>9600</v>
      </c>
      <c r="CH327" s="564">
        <f>BM327</f>
        <v>9600</v>
      </c>
      <c r="CI327" s="185"/>
      <c r="CJ327" s="124">
        <f>BR327</f>
        <v>0</v>
      </c>
      <c r="CK327" s="124">
        <f>BV327</f>
        <v>0</v>
      </c>
      <c r="CL327" s="124">
        <f>BZ327</f>
        <v>3200</v>
      </c>
      <c r="CM327" s="124">
        <f>CD327</f>
        <v>6400</v>
      </c>
      <c r="CN327" s="124">
        <f>CH327</f>
        <v>9600</v>
      </c>
      <c r="CO327" s="177"/>
      <c r="CP327" s="119"/>
      <c r="CQ327" s="119"/>
      <c r="CR327" s="186"/>
      <c r="CS327" s="186"/>
      <c r="CT327" s="186"/>
      <c r="CU327" s="186"/>
      <c r="CV327" s="186"/>
      <c r="CW327" s="119"/>
      <c r="CX327" s="124"/>
      <c r="CY327" s="124"/>
      <c r="CZ327" s="124"/>
      <c r="DA327" s="124"/>
      <c r="DB327" s="209"/>
      <c r="DC327" s="124"/>
      <c r="DD327" s="124"/>
      <c r="DE327" s="124"/>
      <c r="DF327" s="124"/>
      <c r="DG327" s="209"/>
      <c r="DH327" s="209"/>
      <c r="DI327" s="209"/>
      <c r="DJ327" s="209"/>
    </row>
    <row r="328" spans="1:114" s="7" customFormat="1" ht="14.25" x14ac:dyDescent="0.35">
      <c r="A328" s="287" t="s">
        <v>350</v>
      </c>
      <c r="B328" s="119" t="s">
        <v>370</v>
      </c>
      <c r="C328" s="119"/>
      <c r="D328" s="119"/>
      <c r="E328" s="124"/>
      <c r="F328" s="564">
        <f t="shared" ref="F328:AK328" si="1442">F585+F591+F597+F603+F608+E328</f>
        <v>300</v>
      </c>
      <c r="G328" s="564">
        <f t="shared" si="1442"/>
        <v>300</v>
      </c>
      <c r="H328" s="564">
        <f t="shared" si="1442"/>
        <v>300</v>
      </c>
      <c r="I328" s="564">
        <f t="shared" si="1442"/>
        <v>350</v>
      </c>
      <c r="J328" s="564">
        <f t="shared" si="1442"/>
        <v>450</v>
      </c>
      <c r="K328" s="564">
        <f t="shared" si="1442"/>
        <v>500</v>
      </c>
      <c r="L328" s="564">
        <f t="shared" si="1442"/>
        <v>500</v>
      </c>
      <c r="M328" s="564">
        <f t="shared" si="1442"/>
        <v>500</v>
      </c>
      <c r="N328" s="564">
        <f t="shared" si="1442"/>
        <v>500</v>
      </c>
      <c r="O328" s="564">
        <f t="shared" si="1442"/>
        <v>500</v>
      </c>
      <c r="P328" s="564">
        <f t="shared" si="1442"/>
        <v>500</v>
      </c>
      <c r="Q328" s="564">
        <f t="shared" si="1442"/>
        <v>500</v>
      </c>
      <c r="R328" s="564">
        <f t="shared" si="1442"/>
        <v>700</v>
      </c>
      <c r="S328" s="564">
        <f t="shared" si="1442"/>
        <v>700</v>
      </c>
      <c r="T328" s="564">
        <f t="shared" si="1442"/>
        <v>700</v>
      </c>
      <c r="U328" s="564">
        <f t="shared" si="1442"/>
        <v>700</v>
      </c>
      <c r="V328" s="564">
        <f t="shared" si="1442"/>
        <v>700</v>
      </c>
      <c r="W328" s="564">
        <f t="shared" si="1442"/>
        <v>800</v>
      </c>
      <c r="X328" s="564">
        <f t="shared" si="1442"/>
        <v>800</v>
      </c>
      <c r="Y328" s="564">
        <f t="shared" si="1442"/>
        <v>800</v>
      </c>
      <c r="Z328" s="564">
        <f t="shared" si="1442"/>
        <v>800</v>
      </c>
      <c r="AA328" s="564">
        <f t="shared" si="1442"/>
        <v>800</v>
      </c>
      <c r="AB328" s="564">
        <f t="shared" si="1442"/>
        <v>800</v>
      </c>
      <c r="AC328" s="564">
        <f t="shared" si="1442"/>
        <v>800</v>
      </c>
      <c r="AD328" s="564">
        <f t="shared" si="1442"/>
        <v>1300</v>
      </c>
      <c r="AE328" s="564">
        <f t="shared" si="1442"/>
        <v>1300</v>
      </c>
      <c r="AF328" s="564">
        <f t="shared" si="1442"/>
        <v>1300</v>
      </c>
      <c r="AG328" s="564">
        <f t="shared" si="1442"/>
        <v>1300</v>
      </c>
      <c r="AH328" s="564">
        <f t="shared" si="1442"/>
        <v>1300</v>
      </c>
      <c r="AI328" s="564">
        <f t="shared" si="1442"/>
        <v>1450</v>
      </c>
      <c r="AJ328" s="564">
        <f t="shared" si="1442"/>
        <v>1450</v>
      </c>
      <c r="AK328" s="564">
        <f t="shared" si="1442"/>
        <v>1450</v>
      </c>
      <c r="AL328" s="564">
        <f t="shared" ref="AL328:BM328" si="1443">AL585+AL591+AL597+AL603+AL608+AK328</f>
        <v>1450</v>
      </c>
      <c r="AM328" s="564">
        <f t="shared" si="1443"/>
        <v>1450</v>
      </c>
      <c r="AN328" s="564">
        <f t="shared" si="1443"/>
        <v>1450</v>
      </c>
      <c r="AO328" s="564">
        <f t="shared" si="1443"/>
        <v>1450</v>
      </c>
      <c r="AP328" s="564">
        <f t="shared" si="1443"/>
        <v>1600</v>
      </c>
      <c r="AQ328" s="564">
        <f t="shared" si="1443"/>
        <v>1600</v>
      </c>
      <c r="AR328" s="564">
        <f t="shared" si="1443"/>
        <v>1600</v>
      </c>
      <c r="AS328" s="564">
        <f t="shared" si="1443"/>
        <v>1600</v>
      </c>
      <c r="AT328" s="564">
        <f t="shared" si="1443"/>
        <v>1600</v>
      </c>
      <c r="AU328" s="564">
        <f t="shared" si="1443"/>
        <v>1800</v>
      </c>
      <c r="AV328" s="564">
        <f t="shared" si="1443"/>
        <v>1800</v>
      </c>
      <c r="AW328" s="564">
        <f t="shared" si="1443"/>
        <v>1800</v>
      </c>
      <c r="AX328" s="564">
        <f t="shared" si="1443"/>
        <v>1800</v>
      </c>
      <c r="AY328" s="564">
        <f t="shared" si="1443"/>
        <v>1800</v>
      </c>
      <c r="AZ328" s="564">
        <f t="shared" si="1443"/>
        <v>1800</v>
      </c>
      <c r="BA328" s="564">
        <f t="shared" si="1443"/>
        <v>1800</v>
      </c>
      <c r="BB328" s="564">
        <f t="shared" si="1443"/>
        <v>1900</v>
      </c>
      <c r="BC328" s="564">
        <f t="shared" si="1443"/>
        <v>1900</v>
      </c>
      <c r="BD328" s="564">
        <f t="shared" si="1443"/>
        <v>1900</v>
      </c>
      <c r="BE328" s="564">
        <f t="shared" si="1443"/>
        <v>1900</v>
      </c>
      <c r="BF328" s="564">
        <f t="shared" si="1443"/>
        <v>1900</v>
      </c>
      <c r="BG328" s="564">
        <f t="shared" si="1443"/>
        <v>1900</v>
      </c>
      <c r="BH328" s="564">
        <f t="shared" si="1443"/>
        <v>1900</v>
      </c>
      <c r="BI328" s="564">
        <f t="shared" si="1443"/>
        <v>1900</v>
      </c>
      <c r="BJ328" s="564">
        <f t="shared" si="1443"/>
        <v>1900</v>
      </c>
      <c r="BK328" s="564">
        <f t="shared" si="1443"/>
        <v>1900</v>
      </c>
      <c r="BL328" s="564">
        <f t="shared" si="1443"/>
        <v>1900</v>
      </c>
      <c r="BM328" s="564">
        <f t="shared" si="1443"/>
        <v>1900</v>
      </c>
      <c r="BN328" s="201"/>
      <c r="BO328" s="564">
        <f>H328</f>
        <v>300</v>
      </c>
      <c r="BP328" s="564">
        <f>K328</f>
        <v>500</v>
      </c>
      <c r="BQ328" s="564">
        <f>N328</f>
        <v>500</v>
      </c>
      <c r="BR328" s="564">
        <f>Q328</f>
        <v>500</v>
      </c>
      <c r="BS328" s="564">
        <f>T328</f>
        <v>700</v>
      </c>
      <c r="BT328" s="564">
        <f>W328</f>
        <v>800</v>
      </c>
      <c r="BU328" s="564">
        <f>Z328</f>
        <v>800</v>
      </c>
      <c r="BV328" s="564">
        <f>AC328</f>
        <v>800</v>
      </c>
      <c r="BW328" s="564">
        <f>AF328</f>
        <v>1300</v>
      </c>
      <c r="BX328" s="564">
        <f>AI328</f>
        <v>1450</v>
      </c>
      <c r="BY328" s="564">
        <f>AL328</f>
        <v>1450</v>
      </c>
      <c r="BZ328" s="564">
        <f>AO328</f>
        <v>1450</v>
      </c>
      <c r="CA328" s="564">
        <f>AR328</f>
        <v>1600</v>
      </c>
      <c r="CB328" s="564">
        <f>AU328</f>
        <v>1800</v>
      </c>
      <c r="CC328" s="564">
        <f>AX328</f>
        <v>1800</v>
      </c>
      <c r="CD328" s="564">
        <f>BA328</f>
        <v>1800</v>
      </c>
      <c r="CE328" s="564">
        <f>BD328</f>
        <v>1900</v>
      </c>
      <c r="CF328" s="564">
        <f>BG328</f>
        <v>1900</v>
      </c>
      <c r="CG328" s="564">
        <f>BJ328</f>
        <v>1900</v>
      </c>
      <c r="CH328" s="564">
        <f>BM328</f>
        <v>1900</v>
      </c>
      <c r="CI328" s="201"/>
      <c r="CJ328" s="121">
        <f>BR328</f>
        <v>500</v>
      </c>
      <c r="CK328" s="121">
        <f>BV328</f>
        <v>800</v>
      </c>
      <c r="CL328" s="121">
        <f>BZ328</f>
        <v>1450</v>
      </c>
      <c r="CM328" s="121">
        <f>CD328</f>
        <v>1800</v>
      </c>
      <c r="CN328" s="121">
        <f>CH328</f>
        <v>1900</v>
      </c>
      <c r="CO328" s="198"/>
      <c r="CP328" s="119"/>
      <c r="CQ328" s="119"/>
      <c r="CR328" s="186">
        <f t="shared" si="1430"/>
        <v>1900</v>
      </c>
      <c r="CS328" s="186">
        <f t="shared" si="1431"/>
        <v>1900</v>
      </c>
      <c r="CT328" s="186">
        <f t="shared" si="1432"/>
        <v>1900</v>
      </c>
      <c r="CU328" s="186">
        <f t="shared" si="1438"/>
        <v>0</v>
      </c>
      <c r="CV328" s="186">
        <f t="shared" si="1438"/>
        <v>0</v>
      </c>
      <c r="CW328" s="119"/>
      <c r="CX328" s="172">
        <f t="shared" si="992"/>
        <v>300</v>
      </c>
      <c r="CY328" s="172">
        <f t="shared" si="993"/>
        <v>500</v>
      </c>
      <c r="CZ328" s="172">
        <f t="shared" si="994"/>
        <v>500</v>
      </c>
      <c r="DA328" s="172">
        <f t="shared" si="995"/>
        <v>500</v>
      </c>
      <c r="DB328" s="338">
        <f t="shared" si="996"/>
        <v>500</v>
      </c>
      <c r="DC328" s="172">
        <f t="shared" si="997"/>
        <v>700</v>
      </c>
      <c r="DD328" s="172">
        <f t="shared" si="998"/>
        <v>800</v>
      </c>
      <c r="DE328" s="172">
        <f t="shared" si="999"/>
        <v>800</v>
      </c>
      <c r="DF328" s="172">
        <f t="shared" si="1000"/>
        <v>800</v>
      </c>
      <c r="DG328" s="338">
        <f t="shared" si="1001"/>
        <v>800</v>
      </c>
      <c r="DH328" s="338">
        <f t="shared" si="1002"/>
        <v>1450</v>
      </c>
      <c r="DI328" s="338">
        <f t="shared" si="1003"/>
        <v>1800</v>
      </c>
      <c r="DJ328" s="338">
        <f t="shared" si="1004"/>
        <v>1900</v>
      </c>
    </row>
    <row r="329" spans="1:114" s="7" customFormat="1" ht="14.25" x14ac:dyDescent="0.35">
      <c r="A329" s="282" t="s">
        <v>353</v>
      </c>
      <c r="B329" s="301" t="s">
        <v>370</v>
      </c>
      <c r="C329" s="119"/>
      <c r="D329" s="119"/>
      <c r="E329" s="124">
        <v>0</v>
      </c>
      <c r="F329" s="563">
        <f t="shared" ref="F329:AK329" si="1444">SUM(F325:F328)</f>
        <v>23500</v>
      </c>
      <c r="G329" s="563">
        <f t="shared" si="1444"/>
        <v>33500</v>
      </c>
      <c r="H329" s="563">
        <f t="shared" si="1444"/>
        <v>43500</v>
      </c>
      <c r="I329" s="563">
        <f t="shared" si="1444"/>
        <v>69700</v>
      </c>
      <c r="J329" s="563">
        <f t="shared" si="1444"/>
        <v>75100</v>
      </c>
      <c r="K329" s="563">
        <f t="shared" si="1444"/>
        <v>80800</v>
      </c>
      <c r="L329" s="563">
        <f t="shared" si="1444"/>
        <v>80800</v>
      </c>
      <c r="M329" s="563">
        <f t="shared" si="1444"/>
        <v>80800</v>
      </c>
      <c r="N329" s="563">
        <f t="shared" si="1444"/>
        <v>80800</v>
      </c>
      <c r="O329" s="563">
        <f t="shared" si="1444"/>
        <v>80800</v>
      </c>
      <c r="P329" s="563">
        <f t="shared" si="1444"/>
        <v>80800</v>
      </c>
      <c r="Q329" s="563">
        <f t="shared" si="1444"/>
        <v>80800</v>
      </c>
      <c r="R329" s="563">
        <f t="shared" si="1444"/>
        <v>91600</v>
      </c>
      <c r="S329" s="563">
        <f t="shared" si="1444"/>
        <v>95100</v>
      </c>
      <c r="T329" s="563">
        <f t="shared" si="1444"/>
        <v>95100</v>
      </c>
      <c r="U329" s="563">
        <f t="shared" si="1444"/>
        <v>95100</v>
      </c>
      <c r="V329" s="563">
        <f t="shared" si="1444"/>
        <v>95100</v>
      </c>
      <c r="W329" s="563">
        <f t="shared" si="1444"/>
        <v>103500</v>
      </c>
      <c r="X329" s="563">
        <f t="shared" si="1444"/>
        <v>103500</v>
      </c>
      <c r="Y329" s="563">
        <f t="shared" si="1444"/>
        <v>103500</v>
      </c>
      <c r="Z329" s="563">
        <f t="shared" si="1444"/>
        <v>103500</v>
      </c>
      <c r="AA329" s="563">
        <f t="shared" si="1444"/>
        <v>103500</v>
      </c>
      <c r="AB329" s="563">
        <f t="shared" si="1444"/>
        <v>103500</v>
      </c>
      <c r="AC329" s="563">
        <f t="shared" si="1444"/>
        <v>103500</v>
      </c>
      <c r="AD329" s="563">
        <f t="shared" si="1444"/>
        <v>124700</v>
      </c>
      <c r="AE329" s="563">
        <f t="shared" si="1444"/>
        <v>124700</v>
      </c>
      <c r="AF329" s="563">
        <f t="shared" si="1444"/>
        <v>124700</v>
      </c>
      <c r="AG329" s="563">
        <f t="shared" si="1444"/>
        <v>124700</v>
      </c>
      <c r="AH329" s="563">
        <f t="shared" si="1444"/>
        <v>124700</v>
      </c>
      <c r="AI329" s="563">
        <f t="shared" si="1444"/>
        <v>134300</v>
      </c>
      <c r="AJ329" s="563">
        <f t="shared" si="1444"/>
        <v>137800</v>
      </c>
      <c r="AK329" s="563">
        <f t="shared" si="1444"/>
        <v>137800</v>
      </c>
      <c r="AL329" s="563">
        <f t="shared" ref="AL329:BM329" si="1445">SUM(AL325:AL328)</f>
        <v>137800</v>
      </c>
      <c r="AM329" s="563">
        <f t="shared" si="1445"/>
        <v>137800</v>
      </c>
      <c r="AN329" s="563">
        <f t="shared" si="1445"/>
        <v>137800</v>
      </c>
      <c r="AO329" s="563">
        <f t="shared" si="1445"/>
        <v>137800</v>
      </c>
      <c r="AP329" s="563">
        <f t="shared" si="1445"/>
        <v>150600</v>
      </c>
      <c r="AQ329" s="563">
        <f t="shared" si="1445"/>
        <v>150600</v>
      </c>
      <c r="AR329" s="563">
        <f t="shared" si="1445"/>
        <v>150600</v>
      </c>
      <c r="AS329" s="563">
        <f t="shared" si="1445"/>
        <v>150600</v>
      </c>
      <c r="AT329" s="563">
        <f t="shared" si="1445"/>
        <v>150600</v>
      </c>
      <c r="AU329" s="563">
        <f t="shared" si="1445"/>
        <v>161400</v>
      </c>
      <c r="AV329" s="563">
        <f t="shared" si="1445"/>
        <v>164900</v>
      </c>
      <c r="AW329" s="563">
        <f t="shared" si="1445"/>
        <v>164900</v>
      </c>
      <c r="AX329" s="563">
        <f t="shared" si="1445"/>
        <v>171900</v>
      </c>
      <c r="AY329" s="563">
        <f t="shared" si="1445"/>
        <v>171900</v>
      </c>
      <c r="AZ329" s="563">
        <f t="shared" si="1445"/>
        <v>171900</v>
      </c>
      <c r="BA329" s="563">
        <f t="shared" si="1445"/>
        <v>171900</v>
      </c>
      <c r="BB329" s="563">
        <f t="shared" si="1445"/>
        <v>177500</v>
      </c>
      <c r="BC329" s="563">
        <f t="shared" si="1445"/>
        <v>177500</v>
      </c>
      <c r="BD329" s="563">
        <f t="shared" si="1445"/>
        <v>177500</v>
      </c>
      <c r="BE329" s="563">
        <f t="shared" si="1445"/>
        <v>177500</v>
      </c>
      <c r="BF329" s="563">
        <f t="shared" si="1445"/>
        <v>177500</v>
      </c>
      <c r="BG329" s="563">
        <f t="shared" si="1445"/>
        <v>177500</v>
      </c>
      <c r="BH329" s="563">
        <f t="shared" si="1445"/>
        <v>177500</v>
      </c>
      <c r="BI329" s="563">
        <f t="shared" si="1445"/>
        <v>177500</v>
      </c>
      <c r="BJ329" s="563">
        <f t="shared" si="1445"/>
        <v>177500</v>
      </c>
      <c r="BK329" s="563">
        <f t="shared" si="1445"/>
        <v>177500</v>
      </c>
      <c r="BL329" s="563">
        <f t="shared" si="1445"/>
        <v>177500</v>
      </c>
      <c r="BM329" s="563">
        <f t="shared" si="1445"/>
        <v>177500</v>
      </c>
      <c r="BN329" s="185"/>
      <c r="BO329" s="563">
        <f>H329</f>
        <v>43500</v>
      </c>
      <c r="BP329" s="563">
        <f>K329</f>
        <v>80800</v>
      </c>
      <c r="BQ329" s="563">
        <f>N329</f>
        <v>80800</v>
      </c>
      <c r="BR329" s="563">
        <f>Q329</f>
        <v>80800</v>
      </c>
      <c r="BS329" s="563">
        <f>T329</f>
        <v>95100</v>
      </c>
      <c r="BT329" s="563">
        <f>W329</f>
        <v>103500</v>
      </c>
      <c r="BU329" s="563">
        <f>Z329</f>
        <v>103500</v>
      </c>
      <c r="BV329" s="563">
        <f>AC329</f>
        <v>103500</v>
      </c>
      <c r="BW329" s="563">
        <f>AF329</f>
        <v>124700</v>
      </c>
      <c r="BX329" s="563">
        <f>AI329</f>
        <v>134300</v>
      </c>
      <c r="BY329" s="563">
        <f>AL329</f>
        <v>137800</v>
      </c>
      <c r="BZ329" s="563">
        <f>AO329</f>
        <v>137800</v>
      </c>
      <c r="CA329" s="563">
        <f>AR329</f>
        <v>150600</v>
      </c>
      <c r="CB329" s="563">
        <f>AU329</f>
        <v>161400</v>
      </c>
      <c r="CC329" s="563">
        <f>AX329</f>
        <v>171900</v>
      </c>
      <c r="CD329" s="563">
        <f>BA329</f>
        <v>171900</v>
      </c>
      <c r="CE329" s="563">
        <f>BD329</f>
        <v>177500</v>
      </c>
      <c r="CF329" s="563">
        <f>BG329</f>
        <v>177500</v>
      </c>
      <c r="CG329" s="563">
        <f>BJ329</f>
        <v>177500</v>
      </c>
      <c r="CH329" s="563">
        <f>BM329</f>
        <v>177500</v>
      </c>
      <c r="CI329" s="185"/>
      <c r="CJ329" s="172">
        <f>BR329</f>
        <v>80800</v>
      </c>
      <c r="CK329" s="172">
        <f>BV329</f>
        <v>103500</v>
      </c>
      <c r="CL329" s="172">
        <f>BZ329</f>
        <v>137800</v>
      </c>
      <c r="CM329" s="172">
        <f>CD329</f>
        <v>171900</v>
      </c>
      <c r="CN329" s="172">
        <f>CH329</f>
        <v>177500</v>
      </c>
      <c r="CO329" s="177"/>
      <c r="CP329" s="119"/>
      <c r="CQ329" s="119"/>
      <c r="CR329" s="186">
        <f t="shared" si="1430"/>
        <v>177500</v>
      </c>
      <c r="CS329" s="186">
        <f t="shared" si="1431"/>
        <v>177500</v>
      </c>
      <c r="CT329" s="186">
        <f t="shared" si="1432"/>
        <v>177500</v>
      </c>
      <c r="CU329" s="186">
        <f t="shared" si="1438"/>
        <v>0</v>
      </c>
      <c r="CV329" s="186">
        <f t="shared" si="1438"/>
        <v>0</v>
      </c>
      <c r="CW329" s="119"/>
      <c r="CX329" s="172">
        <f t="shared" si="992"/>
        <v>43500</v>
      </c>
      <c r="CY329" s="172">
        <f t="shared" si="993"/>
        <v>80800</v>
      </c>
      <c r="CZ329" s="172">
        <f t="shared" si="994"/>
        <v>80800</v>
      </c>
      <c r="DA329" s="172">
        <f t="shared" si="995"/>
        <v>80800</v>
      </c>
      <c r="DB329" s="338">
        <f t="shared" si="996"/>
        <v>80800</v>
      </c>
      <c r="DC329" s="172">
        <f t="shared" si="997"/>
        <v>95100</v>
      </c>
      <c r="DD329" s="172">
        <f t="shared" si="998"/>
        <v>103500</v>
      </c>
      <c r="DE329" s="172">
        <f t="shared" si="999"/>
        <v>103500</v>
      </c>
      <c r="DF329" s="172">
        <f t="shared" si="1000"/>
        <v>103500</v>
      </c>
      <c r="DG329" s="338">
        <f t="shared" si="1001"/>
        <v>103500</v>
      </c>
      <c r="DH329" s="338">
        <f t="shared" si="1002"/>
        <v>137800</v>
      </c>
      <c r="DI329" s="338">
        <f t="shared" si="1003"/>
        <v>171900</v>
      </c>
      <c r="DJ329" s="338">
        <f t="shared" si="1004"/>
        <v>177500</v>
      </c>
    </row>
    <row r="330" spans="1:114" s="7" customFormat="1" x14ac:dyDescent="0.2">
      <c r="A330" s="317" t="s">
        <v>102</v>
      </c>
      <c r="B330" s="301" t="s">
        <v>370</v>
      </c>
      <c r="C330" s="119"/>
      <c r="D330" s="119"/>
      <c r="E330" s="124"/>
      <c r="F330" s="564"/>
      <c r="G330" s="564"/>
      <c r="H330" s="564"/>
      <c r="I330" s="564"/>
      <c r="J330" s="564"/>
      <c r="K330" s="564"/>
      <c r="L330" s="564"/>
      <c r="M330" s="564"/>
      <c r="N330" s="564"/>
      <c r="O330" s="564"/>
      <c r="P330" s="564"/>
      <c r="Q330" s="564"/>
      <c r="R330" s="564"/>
      <c r="S330" s="564"/>
      <c r="T330" s="564"/>
      <c r="U330" s="564"/>
      <c r="V330" s="564"/>
      <c r="W330" s="564"/>
      <c r="X330" s="564"/>
      <c r="Y330" s="564"/>
      <c r="Z330" s="564"/>
      <c r="AA330" s="564"/>
      <c r="AB330" s="564"/>
      <c r="AC330" s="564"/>
      <c r="AD330" s="564"/>
      <c r="AE330" s="564"/>
      <c r="AF330" s="564"/>
      <c r="AG330" s="564"/>
      <c r="AH330" s="564"/>
      <c r="AI330" s="564"/>
      <c r="AJ330" s="564"/>
      <c r="AK330" s="564"/>
      <c r="AL330" s="564"/>
      <c r="AM330" s="564"/>
      <c r="AN330" s="564"/>
      <c r="AO330" s="564"/>
      <c r="AP330" s="564"/>
      <c r="AQ330" s="564"/>
      <c r="AR330" s="564"/>
      <c r="AS330" s="564"/>
      <c r="AT330" s="564"/>
      <c r="AU330" s="564"/>
      <c r="AV330" s="564"/>
      <c r="AW330" s="564"/>
      <c r="AX330" s="564"/>
      <c r="AY330" s="564"/>
      <c r="AZ330" s="564"/>
      <c r="BA330" s="564"/>
      <c r="BB330" s="564"/>
      <c r="BC330" s="564"/>
      <c r="BD330" s="564"/>
      <c r="BE330" s="564"/>
      <c r="BF330" s="564"/>
      <c r="BG330" s="564"/>
      <c r="BH330" s="564"/>
      <c r="BI330" s="564"/>
      <c r="BJ330" s="564"/>
      <c r="BK330" s="564"/>
      <c r="BL330" s="564"/>
      <c r="BM330" s="564"/>
      <c r="BN330" s="185"/>
      <c r="BO330" s="564"/>
      <c r="BP330" s="564"/>
      <c r="BQ330" s="564"/>
      <c r="BR330" s="564"/>
      <c r="BS330" s="564"/>
      <c r="BT330" s="564"/>
      <c r="BU330" s="564"/>
      <c r="BV330" s="564"/>
      <c r="BW330" s="564"/>
      <c r="BX330" s="564"/>
      <c r="BY330" s="564"/>
      <c r="BZ330" s="564"/>
      <c r="CA330" s="564"/>
      <c r="CB330" s="564"/>
      <c r="CC330" s="564"/>
      <c r="CD330" s="564"/>
      <c r="CE330" s="564"/>
      <c r="CF330" s="564"/>
      <c r="CG330" s="564"/>
      <c r="CH330" s="564"/>
      <c r="CI330" s="185"/>
      <c r="CJ330" s="124"/>
      <c r="CK330" s="124"/>
      <c r="CL330" s="124"/>
      <c r="CM330" s="124"/>
      <c r="CN330" s="124"/>
      <c r="CO330" s="177"/>
      <c r="CP330" s="119"/>
      <c r="CQ330" s="119"/>
      <c r="CR330" s="186"/>
      <c r="CS330" s="186"/>
      <c r="CT330" s="186"/>
      <c r="CU330" s="186"/>
      <c r="CV330" s="186"/>
      <c r="CW330" s="119"/>
      <c r="CX330" s="124" t="str">
        <f t="shared" si="992"/>
        <v/>
      </c>
      <c r="CY330" s="124" t="str">
        <f t="shared" si="993"/>
        <v/>
      </c>
      <c r="CZ330" s="124" t="str">
        <f t="shared" si="994"/>
        <v/>
      </c>
      <c r="DA330" s="124" t="str">
        <f t="shared" si="995"/>
        <v/>
      </c>
      <c r="DB330" s="209" t="str">
        <f t="shared" si="996"/>
        <v/>
      </c>
      <c r="DC330" s="124" t="str">
        <f t="shared" si="997"/>
        <v/>
      </c>
      <c r="DD330" s="124" t="str">
        <f t="shared" si="998"/>
        <v/>
      </c>
      <c r="DE330" s="124" t="str">
        <f t="shared" si="999"/>
        <v/>
      </c>
      <c r="DF330" s="124" t="str">
        <f t="shared" si="1000"/>
        <v/>
      </c>
      <c r="DG330" s="209" t="str">
        <f t="shared" si="1001"/>
        <v/>
      </c>
      <c r="DH330" s="209" t="str">
        <f t="shared" si="1002"/>
        <v/>
      </c>
      <c r="DI330" s="209" t="str">
        <f t="shared" si="1003"/>
        <v/>
      </c>
      <c r="DJ330" s="209" t="str">
        <f t="shared" si="1004"/>
        <v/>
      </c>
    </row>
    <row r="331" spans="1:114" s="7" customFormat="1" x14ac:dyDescent="0.2">
      <c r="A331" s="287" t="s">
        <v>319</v>
      </c>
      <c r="B331" s="119" t="s">
        <v>370</v>
      </c>
      <c r="C331" s="119"/>
      <c r="D331" s="119"/>
      <c r="E331" s="124"/>
      <c r="F331" s="564">
        <f t="shared" ref="F331:AK331" ca="1" si="1446">F618+F624+F630+F636+F642+E331</f>
        <v>381.66666666666663</v>
      </c>
      <c r="G331" s="564">
        <f t="shared" ca="1" si="1446"/>
        <v>930</v>
      </c>
      <c r="H331" s="564">
        <f t="shared" ca="1" si="1446"/>
        <v>1645</v>
      </c>
      <c r="I331" s="564">
        <f t="shared" ca="1" si="1446"/>
        <v>2793.333333333333</v>
      </c>
      <c r="J331" s="564">
        <f t="shared" ca="1" si="1446"/>
        <v>4024.9999999999995</v>
      </c>
      <c r="K331" s="564">
        <f t="shared" ca="1" si="1446"/>
        <v>5348.333333333333</v>
      </c>
      <c r="L331" s="564">
        <f t="shared" ca="1" si="1446"/>
        <v>6671.6666666666661</v>
      </c>
      <c r="M331" s="564">
        <f t="shared" ca="1" si="1446"/>
        <v>7994.9999999999991</v>
      </c>
      <c r="N331" s="564">
        <f t="shared" ca="1" si="1446"/>
        <v>9318.3333333333321</v>
      </c>
      <c r="O331" s="564">
        <f t="shared" ca="1" si="1446"/>
        <v>10641.666666666666</v>
      </c>
      <c r="P331" s="564">
        <f t="shared" ca="1" si="1446"/>
        <v>11965</v>
      </c>
      <c r="Q331" s="564">
        <f t="shared" ca="1" si="1446"/>
        <v>13288.333333333334</v>
      </c>
      <c r="R331" s="564">
        <f t="shared" ca="1" si="1446"/>
        <v>14778.333333333334</v>
      </c>
      <c r="S331" s="564">
        <f t="shared" ca="1" si="1446"/>
        <v>16326.666666666668</v>
      </c>
      <c r="T331" s="564">
        <f t="shared" ca="1" si="1446"/>
        <v>17875</v>
      </c>
      <c r="U331" s="564">
        <f t="shared" ca="1" si="1446"/>
        <v>19423.333333333332</v>
      </c>
      <c r="V331" s="564">
        <f t="shared" ca="1" si="1446"/>
        <v>20971.666666666664</v>
      </c>
      <c r="W331" s="564">
        <f t="shared" ca="1" si="1446"/>
        <v>22653.333333333332</v>
      </c>
      <c r="X331" s="564">
        <f t="shared" ca="1" si="1446"/>
        <v>24335</v>
      </c>
      <c r="Y331" s="564">
        <f t="shared" ca="1" si="1446"/>
        <v>26016.666666666668</v>
      </c>
      <c r="Z331" s="564">
        <f t="shared" ca="1" si="1446"/>
        <v>27698.333333333336</v>
      </c>
      <c r="AA331" s="564">
        <f t="shared" ca="1" si="1446"/>
        <v>29380.000000000004</v>
      </c>
      <c r="AB331" s="564">
        <f t="shared" ca="1" si="1446"/>
        <v>31061.666666666672</v>
      </c>
      <c r="AC331" s="564">
        <f t="shared" ca="1" si="1446"/>
        <v>32743.333333333339</v>
      </c>
      <c r="AD331" s="564">
        <f t="shared" ca="1" si="1446"/>
        <v>34691.666666666672</v>
      </c>
      <c r="AE331" s="564">
        <f t="shared" ca="1" si="1446"/>
        <v>36640.000000000007</v>
      </c>
      <c r="AF331" s="564">
        <f t="shared" ca="1" si="1446"/>
        <v>38588.333333333343</v>
      </c>
      <c r="AG331" s="564">
        <f t="shared" ca="1" si="1446"/>
        <v>40536.666666666679</v>
      </c>
      <c r="AH331" s="564">
        <f t="shared" ca="1" si="1446"/>
        <v>42485.000000000015</v>
      </c>
      <c r="AI331" s="564">
        <f t="shared" ca="1" si="1446"/>
        <v>44583.33333333335</v>
      </c>
      <c r="AJ331" s="564">
        <f t="shared" ca="1" si="1446"/>
        <v>46740.000000000015</v>
      </c>
      <c r="AK331" s="564">
        <f t="shared" ca="1" si="1446"/>
        <v>48896.666666666679</v>
      </c>
      <c r="AL331" s="564">
        <f t="shared" ref="AL331:BM331" ca="1" si="1447">AL618+AL624+AL630+AL636+AL642+AK331</f>
        <v>51053.333333333343</v>
      </c>
      <c r="AM331" s="564">
        <f t="shared" ca="1" si="1447"/>
        <v>53210.000000000007</v>
      </c>
      <c r="AN331" s="564">
        <f t="shared" ca="1" si="1447"/>
        <v>55366.666666666672</v>
      </c>
      <c r="AO331" s="564">
        <f t="shared" ca="1" si="1447"/>
        <v>57523.333333333336</v>
      </c>
      <c r="AP331" s="564">
        <f t="shared" ca="1" si="1447"/>
        <v>59830</v>
      </c>
      <c r="AQ331" s="564">
        <f t="shared" ca="1" si="1447"/>
        <v>62136.666666666664</v>
      </c>
      <c r="AR331" s="564">
        <f t="shared" ca="1" si="1447"/>
        <v>64443.333333333328</v>
      </c>
      <c r="AS331" s="564">
        <f t="shared" ca="1" si="1447"/>
        <v>66750</v>
      </c>
      <c r="AT331" s="564">
        <f t="shared" ca="1" si="1447"/>
        <v>69056.666666666672</v>
      </c>
      <c r="AU331" s="564">
        <f t="shared" ca="1" si="1447"/>
        <v>71530</v>
      </c>
      <c r="AV331" s="564">
        <f t="shared" ca="1" si="1447"/>
        <v>74061.666666666672</v>
      </c>
      <c r="AW331" s="564">
        <f t="shared" ca="1" si="1447"/>
        <v>76593.333333333343</v>
      </c>
      <c r="AX331" s="564">
        <f t="shared" ca="1" si="1447"/>
        <v>79241.666666666672</v>
      </c>
      <c r="AY331" s="564">
        <f t="shared" ca="1" si="1447"/>
        <v>81890</v>
      </c>
      <c r="AZ331" s="564">
        <f t="shared" ca="1" si="1447"/>
        <v>84538.333333333328</v>
      </c>
      <c r="BA331" s="564">
        <f t="shared" ca="1" si="1447"/>
        <v>87186.666666666657</v>
      </c>
      <c r="BB331" s="564">
        <f t="shared" ca="1" si="1447"/>
        <v>89868.333333333328</v>
      </c>
      <c r="BC331" s="564">
        <f t="shared" ca="1" si="1447"/>
        <v>92550</v>
      </c>
      <c r="BD331" s="564">
        <f t="shared" ca="1" si="1447"/>
        <v>95231.666666666672</v>
      </c>
      <c r="BE331" s="564">
        <f t="shared" ca="1" si="1447"/>
        <v>97913.333333333343</v>
      </c>
      <c r="BF331" s="564">
        <f t="shared" ca="1" si="1447"/>
        <v>100595.00000000001</v>
      </c>
      <c r="BG331" s="564">
        <f t="shared" ca="1" si="1447"/>
        <v>103276.66666666669</v>
      </c>
      <c r="BH331" s="564">
        <f t="shared" ca="1" si="1447"/>
        <v>105958.33333333336</v>
      </c>
      <c r="BI331" s="564">
        <f t="shared" ca="1" si="1447"/>
        <v>108640.00000000003</v>
      </c>
      <c r="BJ331" s="564">
        <f t="shared" ca="1" si="1447"/>
        <v>111321.6666666667</v>
      </c>
      <c r="BK331" s="564">
        <f t="shared" ca="1" si="1447"/>
        <v>114003.33333333337</v>
      </c>
      <c r="BL331" s="564">
        <f t="shared" ca="1" si="1447"/>
        <v>116685.00000000004</v>
      </c>
      <c r="BM331" s="564">
        <f t="shared" ca="1" si="1447"/>
        <v>119366.66666666672</v>
      </c>
      <c r="BN331" s="185"/>
      <c r="BO331" s="564">
        <f ca="1">H331</f>
        <v>1645</v>
      </c>
      <c r="BP331" s="564">
        <f ca="1">K331</f>
        <v>5348.333333333333</v>
      </c>
      <c r="BQ331" s="564">
        <f ca="1">N331</f>
        <v>9318.3333333333321</v>
      </c>
      <c r="BR331" s="564">
        <f ca="1">Q331</f>
        <v>13288.333333333334</v>
      </c>
      <c r="BS331" s="564">
        <f ca="1">T331</f>
        <v>17875</v>
      </c>
      <c r="BT331" s="564">
        <f ca="1">W331</f>
        <v>22653.333333333332</v>
      </c>
      <c r="BU331" s="564">
        <f ca="1">Z331</f>
        <v>27698.333333333336</v>
      </c>
      <c r="BV331" s="564">
        <f ca="1">AC331</f>
        <v>32743.333333333339</v>
      </c>
      <c r="BW331" s="564">
        <f ca="1">AF331</f>
        <v>38588.333333333343</v>
      </c>
      <c r="BX331" s="564">
        <f ca="1">AI331</f>
        <v>44583.33333333335</v>
      </c>
      <c r="BY331" s="564">
        <f ca="1">AL331</f>
        <v>51053.333333333343</v>
      </c>
      <c r="BZ331" s="564">
        <f ca="1">AO331</f>
        <v>57523.333333333336</v>
      </c>
      <c r="CA331" s="564">
        <f ca="1">AR331</f>
        <v>64443.333333333328</v>
      </c>
      <c r="CB331" s="564">
        <f ca="1">AU331</f>
        <v>71530</v>
      </c>
      <c r="CC331" s="564">
        <f ca="1">AX331</f>
        <v>79241.666666666672</v>
      </c>
      <c r="CD331" s="564">
        <f ca="1">BA331</f>
        <v>87186.666666666657</v>
      </c>
      <c r="CE331" s="564">
        <f ca="1">BD331</f>
        <v>95231.666666666672</v>
      </c>
      <c r="CF331" s="564">
        <f ca="1">BG331</f>
        <v>103276.66666666669</v>
      </c>
      <c r="CG331" s="564">
        <f ca="1">BJ331</f>
        <v>111321.6666666667</v>
      </c>
      <c r="CH331" s="564">
        <f ca="1">BM331</f>
        <v>119366.66666666672</v>
      </c>
      <c r="CI331" s="185"/>
      <c r="CJ331" s="124">
        <f ca="1">BR331</f>
        <v>13288.333333333334</v>
      </c>
      <c r="CK331" s="124">
        <f ca="1">BV331</f>
        <v>32743.333333333339</v>
      </c>
      <c r="CL331" s="124">
        <f ca="1">BZ331</f>
        <v>57523.333333333336</v>
      </c>
      <c r="CM331" s="124">
        <f ca="1">CD331</f>
        <v>87186.666666666657</v>
      </c>
      <c r="CN331" s="124">
        <f ca="1">CH331</f>
        <v>119366.66666666672</v>
      </c>
      <c r="CO331" s="177"/>
      <c r="CP331" s="119"/>
      <c r="CQ331" s="119"/>
      <c r="CR331" s="186">
        <f t="shared" ca="1" si="1430"/>
        <v>119366.66666666672</v>
      </c>
      <c r="CS331" s="186">
        <f t="shared" ca="1" si="1431"/>
        <v>119366.66666666672</v>
      </c>
      <c r="CT331" s="186">
        <f t="shared" ca="1" si="1432"/>
        <v>119366.66666666672</v>
      </c>
      <c r="CU331" s="186">
        <f t="shared" ref="CU331:CV335" ca="1" si="1448">CR331-CS331</f>
        <v>0</v>
      </c>
      <c r="CV331" s="186">
        <f t="shared" ca="1" si="1448"/>
        <v>0</v>
      </c>
      <c r="CW331" s="119"/>
      <c r="CX331" s="124">
        <f t="shared" ca="1" si="992"/>
        <v>1645</v>
      </c>
      <c r="CY331" s="124">
        <f t="shared" ca="1" si="993"/>
        <v>5348.333333333333</v>
      </c>
      <c r="CZ331" s="124">
        <f t="shared" ca="1" si="994"/>
        <v>9318.3333333333321</v>
      </c>
      <c r="DA331" s="124">
        <f t="shared" ca="1" si="995"/>
        <v>13288.333333333334</v>
      </c>
      <c r="DB331" s="209">
        <f t="shared" ca="1" si="996"/>
        <v>13288.333333333334</v>
      </c>
      <c r="DC331" s="124">
        <f t="shared" ca="1" si="997"/>
        <v>17875</v>
      </c>
      <c r="DD331" s="124">
        <f t="shared" ca="1" si="998"/>
        <v>22653.333333333332</v>
      </c>
      <c r="DE331" s="124">
        <f t="shared" ca="1" si="999"/>
        <v>27698.333333333336</v>
      </c>
      <c r="DF331" s="124">
        <f t="shared" ca="1" si="1000"/>
        <v>32743.333333333339</v>
      </c>
      <c r="DG331" s="209">
        <f t="shared" ca="1" si="1001"/>
        <v>32743.333333333339</v>
      </c>
      <c r="DH331" s="209">
        <f t="shared" ca="1" si="1002"/>
        <v>57523.333333333336</v>
      </c>
      <c r="DI331" s="209">
        <f t="shared" ca="1" si="1003"/>
        <v>87186.666666666657</v>
      </c>
      <c r="DJ331" s="209">
        <f t="shared" ca="1" si="1004"/>
        <v>119366.66666666672</v>
      </c>
    </row>
    <row r="332" spans="1:114" s="7" customFormat="1" x14ac:dyDescent="0.2">
      <c r="A332" s="287" t="s">
        <v>290</v>
      </c>
      <c r="B332" s="119" t="s">
        <v>370</v>
      </c>
      <c r="C332" s="119"/>
      <c r="D332" s="119"/>
      <c r="E332" s="124"/>
      <c r="F332" s="564">
        <f t="shared" ref="F332:AK332" ca="1" si="1449">F619+F625+F631+F637+E332</f>
        <v>5</v>
      </c>
      <c r="G332" s="564">
        <f t="shared" ca="1" si="1449"/>
        <v>10</v>
      </c>
      <c r="H332" s="564">
        <f t="shared" ca="1" si="1449"/>
        <v>15</v>
      </c>
      <c r="I332" s="564">
        <f t="shared" ca="1" si="1449"/>
        <v>22.5</v>
      </c>
      <c r="J332" s="564">
        <f t="shared" ca="1" si="1449"/>
        <v>35</v>
      </c>
      <c r="K332" s="564">
        <f t="shared" ca="1" si="1449"/>
        <v>50</v>
      </c>
      <c r="L332" s="564">
        <f t="shared" ca="1" si="1449"/>
        <v>65</v>
      </c>
      <c r="M332" s="564">
        <f t="shared" ca="1" si="1449"/>
        <v>80</v>
      </c>
      <c r="N332" s="564">
        <f t="shared" ca="1" si="1449"/>
        <v>95</v>
      </c>
      <c r="O332" s="564">
        <f t="shared" ca="1" si="1449"/>
        <v>110</v>
      </c>
      <c r="P332" s="564">
        <f t="shared" ca="1" si="1449"/>
        <v>125</v>
      </c>
      <c r="Q332" s="564">
        <f t="shared" ca="1" si="1449"/>
        <v>140</v>
      </c>
      <c r="R332" s="564">
        <f t="shared" ca="1" si="1449"/>
        <v>165</v>
      </c>
      <c r="S332" s="564">
        <f t="shared" ca="1" si="1449"/>
        <v>190</v>
      </c>
      <c r="T332" s="564">
        <f t="shared" ca="1" si="1449"/>
        <v>215</v>
      </c>
      <c r="U332" s="564">
        <f t="shared" ca="1" si="1449"/>
        <v>240</v>
      </c>
      <c r="V332" s="564">
        <f t="shared" ca="1" si="1449"/>
        <v>265</v>
      </c>
      <c r="W332" s="564">
        <f t="shared" ca="1" si="1449"/>
        <v>295</v>
      </c>
      <c r="X332" s="564">
        <f t="shared" ca="1" si="1449"/>
        <v>325</v>
      </c>
      <c r="Y332" s="564">
        <f t="shared" ca="1" si="1449"/>
        <v>355</v>
      </c>
      <c r="Z332" s="564">
        <f t="shared" ca="1" si="1449"/>
        <v>385</v>
      </c>
      <c r="AA332" s="564">
        <f t="shared" ca="1" si="1449"/>
        <v>415</v>
      </c>
      <c r="AB332" s="564">
        <f t="shared" ca="1" si="1449"/>
        <v>445</v>
      </c>
      <c r="AC332" s="564">
        <f t="shared" ca="1" si="1449"/>
        <v>475</v>
      </c>
      <c r="AD332" s="564">
        <f t="shared" ca="1" si="1449"/>
        <v>530</v>
      </c>
      <c r="AE332" s="564">
        <f t="shared" ca="1" si="1449"/>
        <v>585</v>
      </c>
      <c r="AF332" s="564">
        <f t="shared" ca="1" si="1449"/>
        <v>640</v>
      </c>
      <c r="AG332" s="564">
        <f t="shared" ca="1" si="1449"/>
        <v>695</v>
      </c>
      <c r="AH332" s="564">
        <f t="shared" ca="1" si="1449"/>
        <v>750</v>
      </c>
      <c r="AI332" s="564">
        <f t="shared" ca="1" si="1449"/>
        <v>812.5</v>
      </c>
      <c r="AJ332" s="564">
        <f t="shared" ca="1" si="1449"/>
        <v>875</v>
      </c>
      <c r="AK332" s="564">
        <f t="shared" ca="1" si="1449"/>
        <v>937.5</v>
      </c>
      <c r="AL332" s="564">
        <f t="shared" ref="AL332:BM332" ca="1" si="1450">AL619+AL625+AL631+AL637+AK332</f>
        <v>1000</v>
      </c>
      <c r="AM332" s="564">
        <f t="shared" ca="1" si="1450"/>
        <v>1062.5</v>
      </c>
      <c r="AN332" s="564">
        <f t="shared" ca="1" si="1450"/>
        <v>1125</v>
      </c>
      <c r="AO332" s="564">
        <f t="shared" ca="1" si="1450"/>
        <v>1187.5</v>
      </c>
      <c r="AP332" s="564">
        <f t="shared" ca="1" si="1450"/>
        <v>1257.5</v>
      </c>
      <c r="AQ332" s="564">
        <f t="shared" ca="1" si="1450"/>
        <v>1327.5</v>
      </c>
      <c r="AR332" s="564">
        <f t="shared" ca="1" si="1450"/>
        <v>1397.5</v>
      </c>
      <c r="AS332" s="564">
        <f t="shared" ca="1" si="1450"/>
        <v>1467.5</v>
      </c>
      <c r="AT332" s="564">
        <f t="shared" ca="1" si="1450"/>
        <v>1537.5</v>
      </c>
      <c r="AU332" s="564">
        <f t="shared" ca="1" si="1450"/>
        <v>1617.5</v>
      </c>
      <c r="AV332" s="564">
        <f t="shared" ca="1" si="1450"/>
        <v>1697.5</v>
      </c>
      <c r="AW332" s="564">
        <f t="shared" ca="1" si="1450"/>
        <v>1777.5</v>
      </c>
      <c r="AX332" s="564">
        <f t="shared" ca="1" si="1450"/>
        <v>1857.5</v>
      </c>
      <c r="AY332" s="564">
        <f t="shared" ca="1" si="1450"/>
        <v>1937.5</v>
      </c>
      <c r="AZ332" s="564">
        <f t="shared" ca="1" si="1450"/>
        <v>2017.5</v>
      </c>
      <c r="BA332" s="564">
        <f t="shared" ca="1" si="1450"/>
        <v>2097.5</v>
      </c>
      <c r="BB332" s="564">
        <f t="shared" ca="1" si="1450"/>
        <v>2182.5</v>
      </c>
      <c r="BC332" s="564">
        <f t="shared" ca="1" si="1450"/>
        <v>2267.5</v>
      </c>
      <c r="BD332" s="564">
        <f t="shared" ca="1" si="1450"/>
        <v>2352.5</v>
      </c>
      <c r="BE332" s="564">
        <f t="shared" ca="1" si="1450"/>
        <v>2437.5</v>
      </c>
      <c r="BF332" s="564">
        <f t="shared" ca="1" si="1450"/>
        <v>2522.5</v>
      </c>
      <c r="BG332" s="564">
        <f t="shared" ca="1" si="1450"/>
        <v>2607.5</v>
      </c>
      <c r="BH332" s="564">
        <f t="shared" ca="1" si="1450"/>
        <v>2692.5</v>
      </c>
      <c r="BI332" s="564">
        <f t="shared" ca="1" si="1450"/>
        <v>2777.5</v>
      </c>
      <c r="BJ332" s="564">
        <f t="shared" ca="1" si="1450"/>
        <v>2862.5</v>
      </c>
      <c r="BK332" s="564">
        <f t="shared" ca="1" si="1450"/>
        <v>2947.5</v>
      </c>
      <c r="BL332" s="564">
        <f t="shared" ca="1" si="1450"/>
        <v>3032.5</v>
      </c>
      <c r="BM332" s="564">
        <f t="shared" ca="1" si="1450"/>
        <v>3117.5</v>
      </c>
      <c r="BN332" s="185"/>
      <c r="BO332" s="564">
        <f ca="1">H332</f>
        <v>15</v>
      </c>
      <c r="BP332" s="564">
        <f ca="1">K332</f>
        <v>50</v>
      </c>
      <c r="BQ332" s="564">
        <f ca="1">N332</f>
        <v>95</v>
      </c>
      <c r="BR332" s="564">
        <f ca="1">Q332</f>
        <v>140</v>
      </c>
      <c r="BS332" s="564">
        <f ca="1">T332</f>
        <v>215</v>
      </c>
      <c r="BT332" s="564">
        <f ca="1">W332</f>
        <v>295</v>
      </c>
      <c r="BU332" s="564">
        <f ca="1">Z332</f>
        <v>385</v>
      </c>
      <c r="BV332" s="564">
        <f ca="1">AC332</f>
        <v>475</v>
      </c>
      <c r="BW332" s="564">
        <f ca="1">AF332</f>
        <v>640</v>
      </c>
      <c r="BX332" s="564">
        <f ca="1">AI332</f>
        <v>812.5</v>
      </c>
      <c r="BY332" s="564">
        <f ca="1">AL332</f>
        <v>1000</v>
      </c>
      <c r="BZ332" s="564">
        <f ca="1">AO332</f>
        <v>1187.5</v>
      </c>
      <c r="CA332" s="564">
        <f ca="1">AR332</f>
        <v>1397.5</v>
      </c>
      <c r="CB332" s="564">
        <f ca="1">AU332</f>
        <v>1617.5</v>
      </c>
      <c r="CC332" s="564">
        <f ca="1">AX332</f>
        <v>1857.5</v>
      </c>
      <c r="CD332" s="564">
        <f ca="1">BA332</f>
        <v>2097.5</v>
      </c>
      <c r="CE332" s="564">
        <f ca="1">BD332</f>
        <v>2352.5</v>
      </c>
      <c r="CF332" s="564">
        <f ca="1">BG332</f>
        <v>2607.5</v>
      </c>
      <c r="CG332" s="564">
        <f ca="1">BJ332</f>
        <v>2862.5</v>
      </c>
      <c r="CH332" s="564">
        <f ca="1">BM332</f>
        <v>3117.5</v>
      </c>
      <c r="CI332" s="185"/>
      <c r="CJ332" s="124">
        <f ca="1">BR332</f>
        <v>140</v>
      </c>
      <c r="CK332" s="124">
        <f ca="1">BV332</f>
        <v>475</v>
      </c>
      <c r="CL332" s="124">
        <f ca="1">BZ332</f>
        <v>1187.5</v>
      </c>
      <c r="CM332" s="124">
        <f ca="1">CD332</f>
        <v>2097.5</v>
      </c>
      <c r="CN332" s="124">
        <f ca="1">CH332</f>
        <v>3117.5</v>
      </c>
      <c r="CO332" s="177"/>
      <c r="CP332" s="119"/>
      <c r="CQ332" s="119"/>
      <c r="CR332" s="186">
        <f t="shared" ca="1" si="1430"/>
        <v>3117.5</v>
      </c>
      <c r="CS332" s="186">
        <f t="shared" ca="1" si="1431"/>
        <v>3117.5</v>
      </c>
      <c r="CT332" s="186">
        <f t="shared" ca="1" si="1432"/>
        <v>3117.5</v>
      </c>
      <c r="CU332" s="186">
        <f t="shared" ca="1" si="1448"/>
        <v>0</v>
      </c>
      <c r="CV332" s="186">
        <f t="shared" ca="1" si="1448"/>
        <v>0</v>
      </c>
      <c r="CW332" s="119"/>
      <c r="CX332" s="124">
        <f t="shared" ref="CX332:CX393" ca="1" si="1451">IF(BO332="","",BO332)</f>
        <v>15</v>
      </c>
      <c r="CY332" s="124">
        <f t="shared" ref="CY332:CY393" ca="1" si="1452">IF(BP332="","",BP332)</f>
        <v>50</v>
      </c>
      <c r="CZ332" s="124">
        <f t="shared" ref="CZ332:CZ393" ca="1" si="1453">IF(BQ332="","",BQ332)</f>
        <v>95</v>
      </c>
      <c r="DA332" s="124">
        <f t="shared" ref="DA332:DA393" ca="1" si="1454">IF(BR332="","",BR332)</f>
        <v>140</v>
      </c>
      <c r="DB332" s="209">
        <f t="shared" ref="DB332:DB393" ca="1" si="1455">IF(CJ332="","",CJ332)</f>
        <v>140</v>
      </c>
      <c r="DC332" s="124">
        <f t="shared" ref="DC332:DC393" ca="1" si="1456">IF(BS332="","",BS332)</f>
        <v>215</v>
      </c>
      <c r="DD332" s="124">
        <f t="shared" ref="DD332:DD393" ca="1" si="1457">IF(BT332="","",BT332)</f>
        <v>295</v>
      </c>
      <c r="DE332" s="124">
        <f t="shared" ref="DE332:DE393" ca="1" si="1458">IF(BU332="","",BU332)</f>
        <v>385</v>
      </c>
      <c r="DF332" s="124">
        <f t="shared" ref="DF332:DF393" ca="1" si="1459">IF(BV332="","",BV332)</f>
        <v>475</v>
      </c>
      <c r="DG332" s="209">
        <f t="shared" ref="DG332:DG393" ca="1" si="1460">IF(CK332="","",CK332)</f>
        <v>475</v>
      </c>
      <c r="DH332" s="209">
        <f t="shared" ref="DH332:DH393" ca="1" si="1461">IF(CL332="","",CL332)</f>
        <v>1187.5</v>
      </c>
      <c r="DI332" s="209">
        <f t="shared" ref="DI332:DI393" ca="1" si="1462">IF(CM332="","",CM332)</f>
        <v>2097.5</v>
      </c>
      <c r="DJ332" s="209">
        <f t="shared" ref="DJ332:DJ393" ca="1" si="1463">IF(CN332="","",CN332)</f>
        <v>3117.5</v>
      </c>
    </row>
    <row r="333" spans="1:114" s="7" customFormat="1" ht="14.25" x14ac:dyDescent="0.35">
      <c r="A333" s="287" t="s">
        <v>350</v>
      </c>
      <c r="B333" s="119" t="s">
        <v>370</v>
      </c>
      <c r="C333" s="119"/>
      <c r="D333" s="119"/>
      <c r="E333" s="124"/>
      <c r="F333" s="563">
        <f t="shared" ref="F333:AK333" ca="1" si="1464">F620+F626+F632+F638+F643+E333</f>
        <v>5</v>
      </c>
      <c r="G333" s="563">
        <f t="shared" ca="1" si="1464"/>
        <v>10</v>
      </c>
      <c r="H333" s="563">
        <f t="shared" ca="1" si="1464"/>
        <v>15</v>
      </c>
      <c r="I333" s="563">
        <f t="shared" ca="1" si="1464"/>
        <v>20.833333333333336</v>
      </c>
      <c r="J333" s="563">
        <f t="shared" ca="1" si="1464"/>
        <v>28.333333333333336</v>
      </c>
      <c r="K333" s="563">
        <f t="shared" ca="1" si="1464"/>
        <v>36.666666666666671</v>
      </c>
      <c r="L333" s="563">
        <f t="shared" ca="1" si="1464"/>
        <v>45.000000000000007</v>
      </c>
      <c r="M333" s="563">
        <f t="shared" ca="1" si="1464"/>
        <v>53.333333333333343</v>
      </c>
      <c r="N333" s="563">
        <f t="shared" ca="1" si="1464"/>
        <v>61.666666666666679</v>
      </c>
      <c r="O333" s="563">
        <f t="shared" ca="1" si="1464"/>
        <v>70.000000000000014</v>
      </c>
      <c r="P333" s="563">
        <f t="shared" ca="1" si="1464"/>
        <v>78.333333333333343</v>
      </c>
      <c r="Q333" s="563">
        <f t="shared" ca="1" si="1464"/>
        <v>86.666666666666671</v>
      </c>
      <c r="R333" s="563">
        <f t="shared" ca="1" si="1464"/>
        <v>98.333333333333343</v>
      </c>
      <c r="S333" s="563">
        <f t="shared" ca="1" si="1464"/>
        <v>110.00000000000001</v>
      </c>
      <c r="T333" s="563">
        <f t="shared" ca="1" si="1464"/>
        <v>121.66666666666669</v>
      </c>
      <c r="U333" s="563">
        <f t="shared" ca="1" si="1464"/>
        <v>133.33333333333334</v>
      </c>
      <c r="V333" s="563">
        <f t="shared" ca="1" si="1464"/>
        <v>145</v>
      </c>
      <c r="W333" s="563">
        <f t="shared" ca="1" si="1464"/>
        <v>158.33333333333334</v>
      </c>
      <c r="X333" s="563">
        <f t="shared" ca="1" si="1464"/>
        <v>171.66666666666669</v>
      </c>
      <c r="Y333" s="563">
        <f t="shared" ca="1" si="1464"/>
        <v>185.00000000000003</v>
      </c>
      <c r="Z333" s="563">
        <f t="shared" ca="1" si="1464"/>
        <v>198.33333333333337</v>
      </c>
      <c r="AA333" s="563">
        <f t="shared" ca="1" si="1464"/>
        <v>211.66666666666671</v>
      </c>
      <c r="AB333" s="563">
        <f t="shared" ca="1" si="1464"/>
        <v>225.00000000000006</v>
      </c>
      <c r="AC333" s="563">
        <f t="shared" ca="1" si="1464"/>
        <v>238.3333333333334</v>
      </c>
      <c r="AD333" s="563">
        <f t="shared" ca="1" si="1464"/>
        <v>260.00000000000006</v>
      </c>
      <c r="AE333" s="563">
        <f t="shared" ca="1" si="1464"/>
        <v>281.66666666666674</v>
      </c>
      <c r="AF333" s="563">
        <f t="shared" ca="1" si="1464"/>
        <v>303.33333333333343</v>
      </c>
      <c r="AG333" s="563">
        <f t="shared" ca="1" si="1464"/>
        <v>325.00000000000011</v>
      </c>
      <c r="AH333" s="563">
        <f t="shared" ca="1" si="1464"/>
        <v>346.6666666666668</v>
      </c>
      <c r="AI333" s="563">
        <f t="shared" ca="1" si="1464"/>
        <v>370.83333333333348</v>
      </c>
      <c r="AJ333" s="563">
        <f t="shared" ca="1" si="1464"/>
        <v>395.00000000000017</v>
      </c>
      <c r="AK333" s="563">
        <f t="shared" ca="1" si="1464"/>
        <v>419.16666666666686</v>
      </c>
      <c r="AL333" s="563">
        <f t="shared" ref="AL333:BM333" ca="1" si="1465">AL620+AL626+AL632+AL638+AL643+AK333</f>
        <v>443.33333333333354</v>
      </c>
      <c r="AM333" s="563">
        <f t="shared" ca="1" si="1465"/>
        <v>467.50000000000023</v>
      </c>
      <c r="AN333" s="563">
        <f t="shared" ca="1" si="1465"/>
        <v>491.66666666666691</v>
      </c>
      <c r="AO333" s="563">
        <f t="shared" ca="1" si="1465"/>
        <v>515.8333333333336</v>
      </c>
      <c r="AP333" s="563">
        <f t="shared" ca="1" si="1465"/>
        <v>542.50000000000023</v>
      </c>
      <c r="AQ333" s="563">
        <f t="shared" ca="1" si="1465"/>
        <v>569.16666666666686</v>
      </c>
      <c r="AR333" s="563">
        <f t="shared" ca="1" si="1465"/>
        <v>595.83333333333348</v>
      </c>
      <c r="AS333" s="563">
        <f t="shared" ca="1" si="1465"/>
        <v>622.50000000000011</v>
      </c>
      <c r="AT333" s="563">
        <f t="shared" ca="1" si="1465"/>
        <v>649.16666666666674</v>
      </c>
      <c r="AU333" s="563">
        <f t="shared" ca="1" si="1465"/>
        <v>679.16666666666674</v>
      </c>
      <c r="AV333" s="563">
        <f t="shared" ca="1" si="1465"/>
        <v>709.16666666666674</v>
      </c>
      <c r="AW333" s="563">
        <f t="shared" ca="1" si="1465"/>
        <v>739.16666666666674</v>
      </c>
      <c r="AX333" s="563">
        <f t="shared" ca="1" si="1465"/>
        <v>769.16666666666674</v>
      </c>
      <c r="AY333" s="563">
        <f t="shared" ca="1" si="1465"/>
        <v>799.16666666666674</v>
      </c>
      <c r="AZ333" s="563">
        <f t="shared" ca="1" si="1465"/>
        <v>829.16666666666674</v>
      </c>
      <c r="BA333" s="563">
        <f t="shared" ca="1" si="1465"/>
        <v>859.16666666666674</v>
      </c>
      <c r="BB333" s="563">
        <f t="shared" ca="1" si="1465"/>
        <v>890.83333333333337</v>
      </c>
      <c r="BC333" s="563">
        <f t="shared" ca="1" si="1465"/>
        <v>922.5</v>
      </c>
      <c r="BD333" s="563">
        <f t="shared" ca="1" si="1465"/>
        <v>954.16666666666663</v>
      </c>
      <c r="BE333" s="563">
        <f t="shared" ca="1" si="1465"/>
        <v>985.83333333333326</v>
      </c>
      <c r="BF333" s="563">
        <f t="shared" ca="1" si="1465"/>
        <v>1017.4999999999999</v>
      </c>
      <c r="BG333" s="563">
        <f t="shared" ca="1" si="1465"/>
        <v>1049.1666666666665</v>
      </c>
      <c r="BH333" s="563">
        <f t="shared" ca="1" si="1465"/>
        <v>1080.8333333333333</v>
      </c>
      <c r="BI333" s="563">
        <f t="shared" ca="1" si="1465"/>
        <v>1112.5</v>
      </c>
      <c r="BJ333" s="563">
        <f t="shared" ca="1" si="1465"/>
        <v>1144.1666666666667</v>
      </c>
      <c r="BK333" s="563">
        <f t="shared" ca="1" si="1465"/>
        <v>1175.8333333333335</v>
      </c>
      <c r="BL333" s="563">
        <f t="shared" ca="1" si="1465"/>
        <v>1207.5000000000002</v>
      </c>
      <c r="BM333" s="563">
        <f t="shared" ca="1" si="1465"/>
        <v>1239.166666666667</v>
      </c>
      <c r="BN333" s="185"/>
      <c r="BO333" s="563">
        <f ca="1">H333</f>
        <v>15</v>
      </c>
      <c r="BP333" s="563">
        <f ca="1">K333</f>
        <v>36.666666666666671</v>
      </c>
      <c r="BQ333" s="563">
        <f ca="1">N333</f>
        <v>61.666666666666679</v>
      </c>
      <c r="BR333" s="563">
        <f ca="1">Q333</f>
        <v>86.666666666666671</v>
      </c>
      <c r="BS333" s="563">
        <f ca="1">T333</f>
        <v>121.66666666666669</v>
      </c>
      <c r="BT333" s="563">
        <f ca="1">W333</f>
        <v>158.33333333333334</v>
      </c>
      <c r="BU333" s="563">
        <f ca="1">Z333</f>
        <v>198.33333333333337</v>
      </c>
      <c r="BV333" s="563">
        <f ca="1">AC333</f>
        <v>238.3333333333334</v>
      </c>
      <c r="BW333" s="563">
        <f ca="1">AF333</f>
        <v>303.33333333333343</v>
      </c>
      <c r="BX333" s="563">
        <f ca="1">AI333</f>
        <v>370.83333333333348</v>
      </c>
      <c r="BY333" s="563">
        <f ca="1">AL333</f>
        <v>443.33333333333354</v>
      </c>
      <c r="BZ333" s="563">
        <f ca="1">AO333</f>
        <v>515.8333333333336</v>
      </c>
      <c r="CA333" s="563">
        <f ca="1">AR333</f>
        <v>595.83333333333348</v>
      </c>
      <c r="CB333" s="563">
        <f ca="1">AU333</f>
        <v>679.16666666666674</v>
      </c>
      <c r="CC333" s="563">
        <f ca="1">AX333</f>
        <v>769.16666666666674</v>
      </c>
      <c r="CD333" s="563">
        <f ca="1">BA333</f>
        <v>859.16666666666674</v>
      </c>
      <c r="CE333" s="563">
        <f ca="1">BD333</f>
        <v>954.16666666666663</v>
      </c>
      <c r="CF333" s="563">
        <f ca="1">BG333</f>
        <v>1049.1666666666665</v>
      </c>
      <c r="CG333" s="563">
        <f ca="1">BJ333</f>
        <v>1144.1666666666667</v>
      </c>
      <c r="CH333" s="563">
        <f ca="1">BM333</f>
        <v>1239.166666666667</v>
      </c>
      <c r="CI333" s="185"/>
      <c r="CJ333" s="172">
        <f ca="1">BR333</f>
        <v>86.666666666666671</v>
      </c>
      <c r="CK333" s="172">
        <f ca="1">BV333</f>
        <v>238.3333333333334</v>
      </c>
      <c r="CL333" s="172">
        <f ca="1">BZ333</f>
        <v>515.8333333333336</v>
      </c>
      <c r="CM333" s="172">
        <f ca="1">CD333</f>
        <v>859.16666666666674</v>
      </c>
      <c r="CN333" s="172">
        <f ca="1">CH333</f>
        <v>1239.166666666667</v>
      </c>
      <c r="CO333" s="177"/>
      <c r="CP333" s="119"/>
      <c r="CQ333" s="119"/>
      <c r="CR333" s="186">
        <f t="shared" ca="1" si="1430"/>
        <v>1239.166666666667</v>
      </c>
      <c r="CS333" s="186">
        <f t="shared" ca="1" si="1431"/>
        <v>1239.166666666667</v>
      </c>
      <c r="CT333" s="186">
        <f t="shared" ca="1" si="1432"/>
        <v>1239.166666666667</v>
      </c>
      <c r="CU333" s="186">
        <f t="shared" ca="1" si="1448"/>
        <v>0</v>
      </c>
      <c r="CV333" s="186">
        <f t="shared" ca="1" si="1448"/>
        <v>0</v>
      </c>
      <c r="CW333" s="119"/>
      <c r="CX333" s="172">
        <f t="shared" ca="1" si="1451"/>
        <v>15</v>
      </c>
      <c r="CY333" s="172">
        <f t="shared" ca="1" si="1452"/>
        <v>36.666666666666671</v>
      </c>
      <c r="CZ333" s="172">
        <f t="shared" ca="1" si="1453"/>
        <v>61.666666666666679</v>
      </c>
      <c r="DA333" s="172">
        <f t="shared" ca="1" si="1454"/>
        <v>86.666666666666671</v>
      </c>
      <c r="DB333" s="338">
        <f t="shared" ca="1" si="1455"/>
        <v>86.666666666666671</v>
      </c>
      <c r="DC333" s="172">
        <f t="shared" ca="1" si="1456"/>
        <v>121.66666666666669</v>
      </c>
      <c r="DD333" s="172">
        <f t="shared" ca="1" si="1457"/>
        <v>158.33333333333334</v>
      </c>
      <c r="DE333" s="172">
        <f t="shared" ca="1" si="1458"/>
        <v>198.33333333333337</v>
      </c>
      <c r="DF333" s="172">
        <f t="shared" ca="1" si="1459"/>
        <v>238.3333333333334</v>
      </c>
      <c r="DG333" s="338">
        <f t="shared" ca="1" si="1460"/>
        <v>238.3333333333334</v>
      </c>
      <c r="DH333" s="338">
        <f t="shared" ca="1" si="1461"/>
        <v>515.8333333333336</v>
      </c>
      <c r="DI333" s="338">
        <f t="shared" ca="1" si="1462"/>
        <v>859.16666666666674</v>
      </c>
      <c r="DJ333" s="338">
        <f t="shared" ca="1" si="1463"/>
        <v>1239.166666666667</v>
      </c>
    </row>
    <row r="334" spans="1:114" s="7" customFormat="1" ht="14.25" x14ac:dyDescent="0.35">
      <c r="A334" s="282" t="s">
        <v>358</v>
      </c>
      <c r="B334" s="301" t="s">
        <v>370</v>
      </c>
      <c r="C334" s="119"/>
      <c r="D334" s="119"/>
      <c r="E334" s="124">
        <v>0</v>
      </c>
      <c r="F334" s="563">
        <f ca="1">SUM(F331:F333)</f>
        <v>391.66666666666663</v>
      </c>
      <c r="G334" s="563">
        <f ca="1">SUM(G331:G333)</f>
        <v>950</v>
      </c>
      <c r="H334" s="563">
        <f ca="1">SUM(H331:H333)</f>
        <v>1675</v>
      </c>
      <c r="I334" s="563">
        <f t="shared" ref="I334:BM334" ca="1" si="1466">SUM(I331:I333)</f>
        <v>2836.6666666666665</v>
      </c>
      <c r="J334" s="563">
        <f t="shared" ca="1" si="1466"/>
        <v>4088.333333333333</v>
      </c>
      <c r="K334" s="563">
        <f t="shared" ca="1" si="1466"/>
        <v>5435</v>
      </c>
      <c r="L334" s="563">
        <f t="shared" ca="1" si="1466"/>
        <v>6781.6666666666661</v>
      </c>
      <c r="M334" s="563">
        <f t="shared" ca="1" si="1466"/>
        <v>8128.3333333333321</v>
      </c>
      <c r="N334" s="563">
        <f t="shared" ca="1" si="1466"/>
        <v>9474.9999999999982</v>
      </c>
      <c r="O334" s="563">
        <f t="shared" ca="1" si="1466"/>
        <v>10821.666666666666</v>
      </c>
      <c r="P334" s="563">
        <f t="shared" ca="1" si="1466"/>
        <v>12168.333333333334</v>
      </c>
      <c r="Q334" s="563">
        <f t="shared" ca="1" si="1466"/>
        <v>13515</v>
      </c>
      <c r="R334" s="563">
        <f t="shared" ca="1" si="1466"/>
        <v>15041.666666666668</v>
      </c>
      <c r="S334" s="563">
        <f t="shared" ca="1" si="1466"/>
        <v>16626.666666666668</v>
      </c>
      <c r="T334" s="563">
        <f t="shared" ca="1" si="1466"/>
        <v>18211.666666666668</v>
      </c>
      <c r="U334" s="563">
        <f t="shared" ca="1" si="1466"/>
        <v>19796.666666666664</v>
      </c>
      <c r="V334" s="563">
        <f t="shared" ca="1" si="1466"/>
        <v>21381.666666666664</v>
      </c>
      <c r="W334" s="563">
        <f t="shared" ca="1" si="1466"/>
        <v>23106.666666666664</v>
      </c>
      <c r="X334" s="563">
        <f t="shared" ca="1" si="1466"/>
        <v>24831.666666666668</v>
      </c>
      <c r="Y334" s="563">
        <f t="shared" ca="1" si="1466"/>
        <v>26556.666666666668</v>
      </c>
      <c r="Z334" s="563">
        <f t="shared" ca="1" si="1466"/>
        <v>28281.666666666668</v>
      </c>
      <c r="AA334" s="563">
        <f t="shared" ca="1" si="1466"/>
        <v>30006.666666666672</v>
      </c>
      <c r="AB334" s="563">
        <f t="shared" ca="1" si="1466"/>
        <v>31731.666666666672</v>
      </c>
      <c r="AC334" s="563">
        <f t="shared" ca="1" si="1466"/>
        <v>33456.666666666679</v>
      </c>
      <c r="AD334" s="563">
        <f t="shared" ca="1" si="1466"/>
        <v>35481.666666666672</v>
      </c>
      <c r="AE334" s="563">
        <f t="shared" ca="1" si="1466"/>
        <v>37506.666666666672</v>
      </c>
      <c r="AF334" s="563">
        <f t="shared" ca="1" si="1466"/>
        <v>39531.666666666679</v>
      </c>
      <c r="AG334" s="563">
        <f t="shared" ca="1" si="1466"/>
        <v>41556.666666666679</v>
      </c>
      <c r="AH334" s="563">
        <f t="shared" ca="1" si="1466"/>
        <v>43581.666666666679</v>
      </c>
      <c r="AI334" s="563">
        <f t="shared" ca="1" si="1466"/>
        <v>45766.666666666686</v>
      </c>
      <c r="AJ334" s="563">
        <f t="shared" ca="1" si="1466"/>
        <v>48010.000000000015</v>
      </c>
      <c r="AK334" s="563">
        <f t="shared" ca="1" si="1466"/>
        <v>50253.333333333343</v>
      </c>
      <c r="AL334" s="563">
        <f t="shared" ca="1" si="1466"/>
        <v>52496.666666666679</v>
      </c>
      <c r="AM334" s="563">
        <f t="shared" ca="1" si="1466"/>
        <v>54740.000000000007</v>
      </c>
      <c r="AN334" s="563">
        <f t="shared" ca="1" si="1466"/>
        <v>56983.333333333336</v>
      </c>
      <c r="AO334" s="563">
        <f t="shared" ca="1" si="1466"/>
        <v>59226.666666666672</v>
      </c>
      <c r="AP334" s="563">
        <f t="shared" ca="1" si="1466"/>
        <v>61630</v>
      </c>
      <c r="AQ334" s="563">
        <f t="shared" ca="1" si="1466"/>
        <v>64033.333333333328</v>
      </c>
      <c r="AR334" s="563">
        <f t="shared" ca="1" si="1466"/>
        <v>66436.666666666657</v>
      </c>
      <c r="AS334" s="563">
        <f t="shared" ca="1" si="1466"/>
        <v>68840</v>
      </c>
      <c r="AT334" s="563">
        <f t="shared" ca="1" si="1466"/>
        <v>71243.333333333343</v>
      </c>
      <c r="AU334" s="563">
        <f t="shared" ca="1" si="1466"/>
        <v>73826.666666666672</v>
      </c>
      <c r="AV334" s="563">
        <f t="shared" ca="1" si="1466"/>
        <v>76468.333333333343</v>
      </c>
      <c r="AW334" s="563">
        <f t="shared" ca="1" si="1466"/>
        <v>79110.000000000015</v>
      </c>
      <c r="AX334" s="563">
        <f t="shared" ca="1" si="1466"/>
        <v>81868.333333333343</v>
      </c>
      <c r="AY334" s="563">
        <f t="shared" ca="1" si="1466"/>
        <v>84626.666666666672</v>
      </c>
      <c r="AZ334" s="563">
        <f t="shared" ca="1" si="1466"/>
        <v>87385</v>
      </c>
      <c r="BA334" s="563">
        <f t="shared" ca="1" si="1466"/>
        <v>90143.333333333328</v>
      </c>
      <c r="BB334" s="563">
        <f t="shared" ca="1" si="1466"/>
        <v>92941.666666666657</v>
      </c>
      <c r="BC334" s="563">
        <f t="shared" ca="1" si="1466"/>
        <v>95740</v>
      </c>
      <c r="BD334" s="563">
        <f t="shared" ca="1" si="1466"/>
        <v>98538.333333333343</v>
      </c>
      <c r="BE334" s="563">
        <f t="shared" ca="1" si="1466"/>
        <v>101336.66666666667</v>
      </c>
      <c r="BF334" s="563">
        <f t="shared" ca="1" si="1466"/>
        <v>104135.00000000001</v>
      </c>
      <c r="BG334" s="563">
        <f t="shared" ca="1" si="1466"/>
        <v>106933.33333333336</v>
      </c>
      <c r="BH334" s="563">
        <f t="shared" ca="1" si="1466"/>
        <v>109731.66666666669</v>
      </c>
      <c r="BI334" s="563">
        <f t="shared" ca="1" si="1466"/>
        <v>112530.00000000003</v>
      </c>
      <c r="BJ334" s="563">
        <f t="shared" ca="1" si="1466"/>
        <v>115328.33333333337</v>
      </c>
      <c r="BK334" s="563">
        <f t="shared" ca="1" si="1466"/>
        <v>118126.6666666667</v>
      </c>
      <c r="BL334" s="563">
        <f t="shared" ca="1" si="1466"/>
        <v>120925.00000000004</v>
      </c>
      <c r="BM334" s="563">
        <f t="shared" ca="1" si="1466"/>
        <v>123723.33333333339</v>
      </c>
      <c r="BN334" s="185"/>
      <c r="BO334" s="563">
        <f ca="1">H334</f>
        <v>1675</v>
      </c>
      <c r="BP334" s="563">
        <f ca="1">K334</f>
        <v>5435</v>
      </c>
      <c r="BQ334" s="563">
        <f ca="1">N334</f>
        <v>9474.9999999999982</v>
      </c>
      <c r="BR334" s="563">
        <f ca="1">Q334</f>
        <v>13515</v>
      </c>
      <c r="BS334" s="563">
        <f ca="1">T334</f>
        <v>18211.666666666668</v>
      </c>
      <c r="BT334" s="563">
        <f ca="1">W334</f>
        <v>23106.666666666664</v>
      </c>
      <c r="BU334" s="563">
        <f ca="1">Z334</f>
        <v>28281.666666666668</v>
      </c>
      <c r="BV334" s="563">
        <f ca="1">AC334</f>
        <v>33456.666666666679</v>
      </c>
      <c r="BW334" s="563">
        <f ca="1">AF334</f>
        <v>39531.666666666679</v>
      </c>
      <c r="BX334" s="563">
        <f ca="1">AI334</f>
        <v>45766.666666666686</v>
      </c>
      <c r="BY334" s="563">
        <f ca="1">AL334</f>
        <v>52496.666666666679</v>
      </c>
      <c r="BZ334" s="563">
        <f ca="1">AO334</f>
        <v>59226.666666666672</v>
      </c>
      <c r="CA334" s="563">
        <f ca="1">AR334</f>
        <v>66436.666666666657</v>
      </c>
      <c r="CB334" s="563">
        <f ca="1">AU334</f>
        <v>73826.666666666672</v>
      </c>
      <c r="CC334" s="563">
        <f ca="1">AX334</f>
        <v>81868.333333333343</v>
      </c>
      <c r="CD334" s="563">
        <f ca="1">BA334</f>
        <v>90143.333333333328</v>
      </c>
      <c r="CE334" s="563">
        <f ca="1">BD334</f>
        <v>98538.333333333343</v>
      </c>
      <c r="CF334" s="563">
        <f ca="1">BG334</f>
        <v>106933.33333333336</v>
      </c>
      <c r="CG334" s="563">
        <f ca="1">BJ334</f>
        <v>115328.33333333337</v>
      </c>
      <c r="CH334" s="563">
        <f ca="1">BM334</f>
        <v>123723.33333333339</v>
      </c>
      <c r="CI334" s="185"/>
      <c r="CJ334" s="172">
        <f ca="1">BR334</f>
        <v>13515</v>
      </c>
      <c r="CK334" s="172">
        <f ca="1">BV334</f>
        <v>33456.666666666679</v>
      </c>
      <c r="CL334" s="172">
        <f ca="1">BZ334</f>
        <v>59226.666666666672</v>
      </c>
      <c r="CM334" s="172">
        <f ca="1">CD334</f>
        <v>90143.333333333328</v>
      </c>
      <c r="CN334" s="172">
        <f ca="1">CH334</f>
        <v>123723.33333333339</v>
      </c>
      <c r="CO334" s="177"/>
      <c r="CP334" s="119"/>
      <c r="CQ334" s="119"/>
      <c r="CR334" s="186">
        <f t="shared" ca="1" si="1430"/>
        <v>123723.33333333339</v>
      </c>
      <c r="CS334" s="186">
        <f t="shared" ca="1" si="1431"/>
        <v>123723.33333333339</v>
      </c>
      <c r="CT334" s="186">
        <f t="shared" ca="1" si="1432"/>
        <v>123723.33333333339</v>
      </c>
      <c r="CU334" s="186">
        <f t="shared" ca="1" si="1448"/>
        <v>0</v>
      </c>
      <c r="CV334" s="186">
        <f t="shared" ca="1" si="1448"/>
        <v>0</v>
      </c>
      <c r="CW334" s="119"/>
      <c r="CX334" s="172">
        <f t="shared" ca="1" si="1451"/>
        <v>1675</v>
      </c>
      <c r="CY334" s="172">
        <f t="shared" ca="1" si="1452"/>
        <v>5435</v>
      </c>
      <c r="CZ334" s="172">
        <f t="shared" ca="1" si="1453"/>
        <v>9474.9999999999982</v>
      </c>
      <c r="DA334" s="172">
        <f t="shared" ca="1" si="1454"/>
        <v>13515</v>
      </c>
      <c r="DB334" s="338">
        <f t="shared" ca="1" si="1455"/>
        <v>13515</v>
      </c>
      <c r="DC334" s="172">
        <f t="shared" ca="1" si="1456"/>
        <v>18211.666666666668</v>
      </c>
      <c r="DD334" s="172">
        <f t="shared" ca="1" si="1457"/>
        <v>23106.666666666664</v>
      </c>
      <c r="DE334" s="172">
        <f t="shared" ca="1" si="1458"/>
        <v>28281.666666666668</v>
      </c>
      <c r="DF334" s="172">
        <f t="shared" ca="1" si="1459"/>
        <v>33456.666666666679</v>
      </c>
      <c r="DG334" s="338">
        <f t="shared" ca="1" si="1460"/>
        <v>33456.666666666679</v>
      </c>
      <c r="DH334" s="338">
        <f t="shared" ca="1" si="1461"/>
        <v>59226.666666666672</v>
      </c>
      <c r="DI334" s="338">
        <f t="shared" ca="1" si="1462"/>
        <v>90143.333333333328</v>
      </c>
      <c r="DJ334" s="338">
        <f t="shared" ca="1" si="1463"/>
        <v>123723.33333333339</v>
      </c>
    </row>
    <row r="335" spans="1:114" s="7" customFormat="1" ht="14.25" x14ac:dyDescent="0.35">
      <c r="A335" s="290" t="s">
        <v>308</v>
      </c>
      <c r="B335" s="301" t="s">
        <v>370</v>
      </c>
      <c r="C335" s="119"/>
      <c r="D335" s="119"/>
      <c r="E335" s="124">
        <f t="shared" ref="E335:AJ335" si="1467">E329-E334</f>
        <v>0</v>
      </c>
      <c r="F335" s="563">
        <f t="shared" ca="1" si="1467"/>
        <v>23108.333333333332</v>
      </c>
      <c r="G335" s="563">
        <f t="shared" ca="1" si="1467"/>
        <v>32550</v>
      </c>
      <c r="H335" s="563">
        <f t="shared" ca="1" si="1467"/>
        <v>41825</v>
      </c>
      <c r="I335" s="563">
        <f t="shared" ca="1" si="1467"/>
        <v>66863.333333333328</v>
      </c>
      <c r="J335" s="563">
        <f t="shared" ca="1" si="1467"/>
        <v>71011.666666666672</v>
      </c>
      <c r="K335" s="563">
        <f t="shared" ca="1" si="1467"/>
        <v>75365</v>
      </c>
      <c r="L335" s="563">
        <f t="shared" ca="1" si="1467"/>
        <v>74018.333333333328</v>
      </c>
      <c r="M335" s="563">
        <f t="shared" ca="1" si="1467"/>
        <v>72671.666666666672</v>
      </c>
      <c r="N335" s="563">
        <f t="shared" ca="1" si="1467"/>
        <v>71325</v>
      </c>
      <c r="O335" s="563">
        <f t="shared" ca="1" si="1467"/>
        <v>69978.333333333328</v>
      </c>
      <c r="P335" s="563">
        <f t="shared" ca="1" si="1467"/>
        <v>68631.666666666672</v>
      </c>
      <c r="Q335" s="563">
        <f t="shared" ca="1" si="1467"/>
        <v>67285</v>
      </c>
      <c r="R335" s="563">
        <f t="shared" ca="1" si="1467"/>
        <v>76558.333333333328</v>
      </c>
      <c r="S335" s="563">
        <f t="shared" ca="1" si="1467"/>
        <v>78473.333333333328</v>
      </c>
      <c r="T335" s="563">
        <f t="shared" ca="1" si="1467"/>
        <v>76888.333333333328</v>
      </c>
      <c r="U335" s="563">
        <f t="shared" ca="1" si="1467"/>
        <v>75303.333333333343</v>
      </c>
      <c r="V335" s="563">
        <f t="shared" ca="1" si="1467"/>
        <v>73718.333333333343</v>
      </c>
      <c r="W335" s="563">
        <f t="shared" ca="1" si="1467"/>
        <v>80393.333333333343</v>
      </c>
      <c r="X335" s="563">
        <f t="shared" ca="1" si="1467"/>
        <v>78668.333333333328</v>
      </c>
      <c r="Y335" s="563">
        <f t="shared" ca="1" si="1467"/>
        <v>76943.333333333328</v>
      </c>
      <c r="Z335" s="563">
        <f t="shared" ca="1" si="1467"/>
        <v>75218.333333333328</v>
      </c>
      <c r="AA335" s="563">
        <f t="shared" ca="1" si="1467"/>
        <v>73493.333333333328</v>
      </c>
      <c r="AB335" s="563">
        <f t="shared" ca="1" si="1467"/>
        <v>71768.333333333328</v>
      </c>
      <c r="AC335" s="563">
        <f t="shared" ca="1" si="1467"/>
        <v>70043.333333333314</v>
      </c>
      <c r="AD335" s="563">
        <f t="shared" ca="1" si="1467"/>
        <v>89218.333333333328</v>
      </c>
      <c r="AE335" s="563">
        <f t="shared" ca="1" si="1467"/>
        <v>87193.333333333328</v>
      </c>
      <c r="AF335" s="563">
        <f t="shared" ca="1" si="1467"/>
        <v>85168.333333333314</v>
      </c>
      <c r="AG335" s="563">
        <f t="shared" ca="1" si="1467"/>
        <v>83143.333333333314</v>
      </c>
      <c r="AH335" s="563">
        <f t="shared" ca="1" si="1467"/>
        <v>81118.333333333314</v>
      </c>
      <c r="AI335" s="563">
        <f t="shared" ca="1" si="1467"/>
        <v>88533.333333333314</v>
      </c>
      <c r="AJ335" s="563">
        <f t="shared" ca="1" si="1467"/>
        <v>89789.999999999985</v>
      </c>
      <c r="AK335" s="563">
        <f t="shared" ref="AK335:BM335" ca="1" si="1468">AK329-AK334</f>
        <v>87546.666666666657</v>
      </c>
      <c r="AL335" s="563">
        <f t="shared" ca="1" si="1468"/>
        <v>85303.333333333314</v>
      </c>
      <c r="AM335" s="563">
        <f t="shared" ca="1" si="1468"/>
        <v>83060</v>
      </c>
      <c r="AN335" s="563">
        <f t="shared" ca="1" si="1468"/>
        <v>80816.666666666657</v>
      </c>
      <c r="AO335" s="563">
        <f t="shared" ca="1" si="1468"/>
        <v>78573.333333333328</v>
      </c>
      <c r="AP335" s="563">
        <f t="shared" ca="1" si="1468"/>
        <v>88970</v>
      </c>
      <c r="AQ335" s="563">
        <f t="shared" ca="1" si="1468"/>
        <v>86566.666666666672</v>
      </c>
      <c r="AR335" s="563">
        <f t="shared" ca="1" si="1468"/>
        <v>84163.333333333343</v>
      </c>
      <c r="AS335" s="563">
        <f t="shared" ca="1" si="1468"/>
        <v>81760</v>
      </c>
      <c r="AT335" s="563">
        <f t="shared" ca="1" si="1468"/>
        <v>79356.666666666657</v>
      </c>
      <c r="AU335" s="563">
        <f t="shared" ca="1" si="1468"/>
        <v>87573.333333333328</v>
      </c>
      <c r="AV335" s="563">
        <f t="shared" ca="1" si="1468"/>
        <v>88431.666666666657</v>
      </c>
      <c r="AW335" s="563">
        <f t="shared" ca="1" si="1468"/>
        <v>85789.999999999985</v>
      </c>
      <c r="AX335" s="563">
        <f t="shared" ca="1" si="1468"/>
        <v>90031.666666666657</v>
      </c>
      <c r="AY335" s="563">
        <f t="shared" ca="1" si="1468"/>
        <v>87273.333333333328</v>
      </c>
      <c r="AZ335" s="563">
        <f t="shared" ca="1" si="1468"/>
        <v>84515</v>
      </c>
      <c r="BA335" s="563">
        <f t="shared" ca="1" si="1468"/>
        <v>81756.666666666672</v>
      </c>
      <c r="BB335" s="563">
        <f t="shared" ca="1" si="1468"/>
        <v>84558.333333333343</v>
      </c>
      <c r="BC335" s="563">
        <f t="shared" ca="1" si="1468"/>
        <v>81760</v>
      </c>
      <c r="BD335" s="563">
        <f t="shared" ca="1" si="1468"/>
        <v>78961.666666666657</v>
      </c>
      <c r="BE335" s="563">
        <f t="shared" ca="1" si="1468"/>
        <v>76163.333333333328</v>
      </c>
      <c r="BF335" s="563">
        <f t="shared" ca="1" si="1468"/>
        <v>73364.999999999985</v>
      </c>
      <c r="BG335" s="563">
        <f t="shared" ca="1" si="1468"/>
        <v>70566.666666666642</v>
      </c>
      <c r="BH335" s="563">
        <f t="shared" ca="1" si="1468"/>
        <v>67768.333333333314</v>
      </c>
      <c r="BI335" s="563">
        <f t="shared" ca="1" si="1468"/>
        <v>64969.999999999971</v>
      </c>
      <c r="BJ335" s="563">
        <f t="shared" ca="1" si="1468"/>
        <v>62171.666666666628</v>
      </c>
      <c r="BK335" s="563">
        <f t="shared" ca="1" si="1468"/>
        <v>59373.333333333299</v>
      </c>
      <c r="BL335" s="563">
        <f t="shared" ca="1" si="1468"/>
        <v>56574.999999999956</v>
      </c>
      <c r="BM335" s="563">
        <f t="shared" ca="1" si="1468"/>
        <v>53776.666666666613</v>
      </c>
      <c r="BN335" s="185"/>
      <c r="BO335" s="563">
        <f t="shared" ref="BO335:CH335" ca="1" si="1469">BO329-BO334</f>
        <v>41825</v>
      </c>
      <c r="BP335" s="563">
        <f t="shared" ca="1" si="1469"/>
        <v>75365</v>
      </c>
      <c r="BQ335" s="563">
        <f t="shared" ca="1" si="1469"/>
        <v>71325</v>
      </c>
      <c r="BR335" s="563">
        <f t="shared" ca="1" si="1469"/>
        <v>67285</v>
      </c>
      <c r="BS335" s="563">
        <f t="shared" ca="1" si="1469"/>
        <v>76888.333333333328</v>
      </c>
      <c r="BT335" s="563">
        <f t="shared" ca="1" si="1469"/>
        <v>80393.333333333343</v>
      </c>
      <c r="BU335" s="563">
        <f t="shared" ca="1" si="1469"/>
        <v>75218.333333333328</v>
      </c>
      <c r="BV335" s="563">
        <f t="shared" ca="1" si="1469"/>
        <v>70043.333333333314</v>
      </c>
      <c r="BW335" s="563">
        <f t="shared" ca="1" si="1469"/>
        <v>85168.333333333314</v>
      </c>
      <c r="BX335" s="563">
        <f t="shared" ca="1" si="1469"/>
        <v>88533.333333333314</v>
      </c>
      <c r="BY335" s="563">
        <f t="shared" ca="1" si="1469"/>
        <v>85303.333333333314</v>
      </c>
      <c r="BZ335" s="563">
        <f t="shared" ca="1" si="1469"/>
        <v>78573.333333333328</v>
      </c>
      <c r="CA335" s="563">
        <f t="shared" ca="1" si="1469"/>
        <v>84163.333333333343</v>
      </c>
      <c r="CB335" s="563">
        <f t="shared" ca="1" si="1469"/>
        <v>87573.333333333328</v>
      </c>
      <c r="CC335" s="563">
        <f t="shared" ca="1" si="1469"/>
        <v>90031.666666666657</v>
      </c>
      <c r="CD335" s="563">
        <f t="shared" ca="1" si="1469"/>
        <v>81756.666666666672</v>
      </c>
      <c r="CE335" s="563">
        <f t="shared" ca="1" si="1469"/>
        <v>78961.666666666657</v>
      </c>
      <c r="CF335" s="563">
        <f t="shared" ca="1" si="1469"/>
        <v>70566.666666666642</v>
      </c>
      <c r="CG335" s="563">
        <f t="shared" ca="1" si="1469"/>
        <v>62171.666666666628</v>
      </c>
      <c r="CH335" s="563">
        <f t="shared" ca="1" si="1469"/>
        <v>53776.666666666613</v>
      </c>
      <c r="CI335" s="185"/>
      <c r="CJ335" s="172">
        <f ca="1">CJ329-CJ334</f>
        <v>67285</v>
      </c>
      <c r="CK335" s="172">
        <f ca="1">CK329-CK334</f>
        <v>70043.333333333314</v>
      </c>
      <c r="CL335" s="172">
        <f ca="1">CL329-CL334</f>
        <v>78573.333333333328</v>
      </c>
      <c r="CM335" s="172">
        <f ca="1">CM329-CM334</f>
        <v>81756.666666666672</v>
      </c>
      <c r="CN335" s="172">
        <f ca="1">CN329-CN334</f>
        <v>53776.666666666613</v>
      </c>
      <c r="CO335" s="177"/>
      <c r="CP335" s="119"/>
      <c r="CQ335" s="119"/>
      <c r="CR335" s="186">
        <f t="shared" ca="1" si="1430"/>
        <v>53776.666666666613</v>
      </c>
      <c r="CS335" s="186">
        <f t="shared" ca="1" si="1431"/>
        <v>53776.666666666613</v>
      </c>
      <c r="CT335" s="186">
        <f t="shared" ca="1" si="1432"/>
        <v>53776.666666666613</v>
      </c>
      <c r="CU335" s="186">
        <f t="shared" ca="1" si="1448"/>
        <v>0</v>
      </c>
      <c r="CV335" s="186">
        <f t="shared" ca="1" si="1448"/>
        <v>0</v>
      </c>
      <c r="CW335" s="119"/>
      <c r="CX335" s="172">
        <f t="shared" ca="1" si="1451"/>
        <v>41825</v>
      </c>
      <c r="CY335" s="172">
        <f t="shared" ca="1" si="1452"/>
        <v>75365</v>
      </c>
      <c r="CZ335" s="172">
        <f t="shared" ca="1" si="1453"/>
        <v>71325</v>
      </c>
      <c r="DA335" s="172">
        <f t="shared" ca="1" si="1454"/>
        <v>67285</v>
      </c>
      <c r="DB335" s="338">
        <f t="shared" ca="1" si="1455"/>
        <v>67285</v>
      </c>
      <c r="DC335" s="172">
        <f t="shared" ca="1" si="1456"/>
        <v>76888.333333333328</v>
      </c>
      <c r="DD335" s="172">
        <f t="shared" ca="1" si="1457"/>
        <v>80393.333333333343</v>
      </c>
      <c r="DE335" s="172">
        <f t="shared" ca="1" si="1458"/>
        <v>75218.333333333328</v>
      </c>
      <c r="DF335" s="172">
        <f t="shared" ca="1" si="1459"/>
        <v>70043.333333333314</v>
      </c>
      <c r="DG335" s="338">
        <f t="shared" ca="1" si="1460"/>
        <v>70043.333333333314</v>
      </c>
      <c r="DH335" s="338">
        <f t="shared" ca="1" si="1461"/>
        <v>78573.333333333328</v>
      </c>
      <c r="DI335" s="338">
        <f t="shared" ca="1" si="1462"/>
        <v>81756.666666666672</v>
      </c>
      <c r="DJ335" s="338">
        <f t="shared" ca="1" si="1463"/>
        <v>53776.666666666613</v>
      </c>
    </row>
    <row r="336" spans="1:114" s="7" customFormat="1" x14ac:dyDescent="0.2">
      <c r="A336" s="290"/>
      <c r="B336" s="301" t="s">
        <v>370</v>
      </c>
      <c r="C336" s="119"/>
      <c r="D336" s="119"/>
      <c r="E336" s="124"/>
      <c r="F336" s="564"/>
      <c r="G336" s="564"/>
      <c r="H336" s="564"/>
      <c r="I336" s="564"/>
      <c r="J336" s="564"/>
      <c r="K336" s="564"/>
      <c r="L336" s="564"/>
      <c r="M336" s="564"/>
      <c r="N336" s="564"/>
      <c r="O336" s="564"/>
      <c r="P336" s="564"/>
      <c r="Q336" s="564"/>
      <c r="R336" s="564"/>
      <c r="S336" s="564"/>
      <c r="T336" s="564"/>
      <c r="U336" s="564"/>
      <c r="V336" s="564"/>
      <c r="W336" s="564"/>
      <c r="X336" s="564"/>
      <c r="Y336" s="564"/>
      <c r="Z336" s="564"/>
      <c r="AA336" s="564"/>
      <c r="AB336" s="564"/>
      <c r="AC336" s="564"/>
      <c r="AD336" s="564"/>
      <c r="AE336" s="564"/>
      <c r="AF336" s="564"/>
      <c r="AG336" s="564"/>
      <c r="AH336" s="564"/>
      <c r="AI336" s="564"/>
      <c r="AJ336" s="564"/>
      <c r="AK336" s="564"/>
      <c r="AL336" s="564"/>
      <c r="AM336" s="564"/>
      <c r="AN336" s="564"/>
      <c r="AO336" s="564"/>
      <c r="AP336" s="564"/>
      <c r="AQ336" s="564"/>
      <c r="AR336" s="564"/>
      <c r="AS336" s="564"/>
      <c r="AT336" s="564"/>
      <c r="AU336" s="564"/>
      <c r="AV336" s="564"/>
      <c r="AW336" s="564"/>
      <c r="AX336" s="564"/>
      <c r="AY336" s="564"/>
      <c r="AZ336" s="564"/>
      <c r="BA336" s="564"/>
      <c r="BB336" s="564"/>
      <c r="BC336" s="564"/>
      <c r="BD336" s="564"/>
      <c r="BE336" s="564"/>
      <c r="BF336" s="564"/>
      <c r="BG336" s="564"/>
      <c r="BH336" s="564"/>
      <c r="BI336" s="564"/>
      <c r="BJ336" s="564"/>
      <c r="BK336" s="564"/>
      <c r="BL336" s="564"/>
      <c r="BM336" s="564"/>
      <c r="BN336" s="185"/>
      <c r="BO336" s="564"/>
      <c r="BP336" s="564"/>
      <c r="BQ336" s="564"/>
      <c r="BR336" s="564"/>
      <c r="BS336" s="564"/>
      <c r="BT336" s="564"/>
      <c r="BU336" s="564"/>
      <c r="BV336" s="564"/>
      <c r="BW336" s="564"/>
      <c r="BX336" s="564"/>
      <c r="BY336" s="564"/>
      <c r="BZ336" s="564"/>
      <c r="CA336" s="564"/>
      <c r="CB336" s="564"/>
      <c r="CC336" s="564"/>
      <c r="CD336" s="564"/>
      <c r="CE336" s="564"/>
      <c r="CF336" s="564"/>
      <c r="CG336" s="564"/>
      <c r="CH336" s="564"/>
      <c r="CI336" s="185"/>
      <c r="CJ336" s="124"/>
      <c r="CK336" s="124"/>
      <c r="CL336" s="124"/>
      <c r="CM336" s="124"/>
      <c r="CN336" s="124"/>
      <c r="CO336" s="177"/>
      <c r="CP336" s="119"/>
      <c r="CQ336" s="119"/>
      <c r="CR336" s="186"/>
      <c r="CS336" s="186"/>
      <c r="CT336" s="186"/>
      <c r="CU336" s="186"/>
      <c r="CV336" s="186"/>
      <c r="CW336" s="119"/>
      <c r="CX336" s="124" t="str">
        <f t="shared" si="1451"/>
        <v/>
      </c>
      <c r="CY336" s="124" t="str">
        <f t="shared" si="1452"/>
        <v/>
      </c>
      <c r="CZ336" s="124" t="str">
        <f t="shared" si="1453"/>
        <v/>
      </c>
      <c r="DA336" s="124" t="str">
        <f t="shared" si="1454"/>
        <v/>
      </c>
      <c r="DB336" s="209" t="str">
        <f t="shared" si="1455"/>
        <v/>
      </c>
      <c r="DC336" s="124" t="str">
        <f t="shared" si="1456"/>
        <v/>
      </c>
      <c r="DD336" s="124" t="str">
        <f t="shared" si="1457"/>
        <v/>
      </c>
      <c r="DE336" s="124" t="str">
        <f t="shared" si="1458"/>
        <v/>
      </c>
      <c r="DF336" s="124" t="str">
        <f t="shared" si="1459"/>
        <v/>
      </c>
      <c r="DG336" s="209" t="str">
        <f t="shared" si="1460"/>
        <v/>
      </c>
      <c r="DH336" s="209" t="str">
        <f t="shared" si="1461"/>
        <v/>
      </c>
      <c r="DI336" s="209" t="str">
        <f t="shared" si="1462"/>
        <v/>
      </c>
      <c r="DJ336" s="209" t="str">
        <f t="shared" si="1463"/>
        <v/>
      </c>
    </row>
    <row r="337" spans="1:114" s="7" customFormat="1" ht="14.25" x14ac:dyDescent="0.35">
      <c r="A337" s="175" t="s">
        <v>307</v>
      </c>
      <c r="B337" s="117" t="s">
        <v>370</v>
      </c>
      <c r="C337" s="125"/>
      <c r="D337" s="125"/>
      <c r="E337" s="178">
        <f t="shared" ref="E337:AJ337" si="1470">E322+E335</f>
        <v>0</v>
      </c>
      <c r="F337" s="577">
        <f t="shared" ca="1" si="1470"/>
        <v>-5491.6666666666679</v>
      </c>
      <c r="G337" s="577">
        <f t="shared" ca="1" si="1470"/>
        <v>-17716.25</v>
      </c>
      <c r="H337" s="577">
        <f t="shared" ca="1" si="1470"/>
        <v>-28804.100000000006</v>
      </c>
      <c r="I337" s="577">
        <f t="shared" ca="1" si="1470"/>
        <v>-42027.472094266661</v>
      </c>
      <c r="J337" s="577">
        <f t="shared" ca="1" si="1470"/>
        <v>-60663.933616733309</v>
      </c>
      <c r="K337" s="577">
        <f t="shared" ca="1" si="1470"/>
        <v>-83594.164195779973</v>
      </c>
      <c r="L337" s="577">
        <f t="shared" ca="1" si="1470"/>
        <v>-130563.23041325419</v>
      </c>
      <c r="M337" s="577">
        <f t="shared" ca="1" si="1470"/>
        <v>-173657.9885918583</v>
      </c>
      <c r="N337" s="577">
        <f t="shared" ca="1" si="1470"/>
        <v>-211633.377001204</v>
      </c>
      <c r="O337" s="577">
        <f t="shared" ca="1" si="1470"/>
        <v>-244431.94258991204</v>
      </c>
      <c r="P337" s="577">
        <f t="shared" ca="1" si="1470"/>
        <v>-270559.20799639291</v>
      </c>
      <c r="Q337" s="577">
        <f t="shared" ca="1" si="1470"/>
        <v>-288131.69984817301</v>
      </c>
      <c r="R337" s="577">
        <f t="shared" ca="1" si="1470"/>
        <v>-208361.69197104027</v>
      </c>
      <c r="S337" s="577">
        <f t="shared" ca="1" si="1470"/>
        <v>-134967.22632840183</v>
      </c>
      <c r="T337" s="577">
        <f t="shared" ca="1" si="1470"/>
        <v>-34990.942436070749</v>
      </c>
      <c r="U337" s="577">
        <f t="shared" ca="1" si="1470"/>
        <v>-25915.45701338604</v>
      </c>
      <c r="V337" s="577">
        <f t="shared" ca="1" si="1470"/>
        <v>-4290.302660955349</v>
      </c>
      <c r="W337" s="577">
        <f t="shared" ca="1" si="1470"/>
        <v>26111.341510844097</v>
      </c>
      <c r="X337" s="577">
        <f t="shared" ca="1" si="1470"/>
        <v>66123.199418002027</v>
      </c>
      <c r="Y337" s="577">
        <f t="shared" ca="1" si="1470"/>
        <v>207572.37099147582</v>
      </c>
      <c r="Z337" s="577">
        <f t="shared" ca="1" si="1470"/>
        <v>341789.86500329291</v>
      </c>
      <c r="AA337" s="577">
        <f t="shared" ca="1" si="1470"/>
        <v>521924.06059922045</v>
      </c>
      <c r="AB337" s="577">
        <f t="shared" ca="1" si="1470"/>
        <v>712436.75725464278</v>
      </c>
      <c r="AC337" s="577">
        <f t="shared" ca="1" si="1470"/>
        <v>793606.14314317564</v>
      </c>
      <c r="AD337" s="577">
        <f t="shared" ca="1" si="1470"/>
        <v>1097304.3231419839</v>
      </c>
      <c r="AE337" s="577">
        <f t="shared" ca="1" si="1470"/>
        <v>1378880.6347950411</v>
      </c>
      <c r="AF337" s="577">
        <f t="shared" ca="1" si="1470"/>
        <v>1677885.585053605</v>
      </c>
      <c r="AG337" s="577">
        <f t="shared" ca="1" si="1470"/>
        <v>1637013.4042790122</v>
      </c>
      <c r="AH337" s="577">
        <f t="shared" ca="1" si="1470"/>
        <v>1832020.4420245143</v>
      </c>
      <c r="AI337" s="577">
        <f t="shared" ca="1" si="1470"/>
        <v>1919154.5176415194</v>
      </c>
      <c r="AJ337" s="577">
        <f t="shared" ca="1" si="1470"/>
        <v>2130945.6222872715</v>
      </c>
      <c r="AK337" s="577">
        <f t="shared" ref="AK337:BM337" ca="1" si="1471">AK322+AK335</f>
        <v>2478389.4111219947</v>
      </c>
      <c r="AL337" s="577">
        <f t="shared" ca="1" si="1471"/>
        <v>2607651.5221781298</v>
      </c>
      <c r="AM337" s="577">
        <f t="shared" ca="1" si="1471"/>
        <v>2990779.052552714</v>
      </c>
      <c r="AN337" s="577">
        <f t="shared" ca="1" si="1471"/>
        <v>3373784.3273812719</v>
      </c>
      <c r="AO337" s="577">
        <f t="shared" ca="1" si="1471"/>
        <v>3476178.2062022667</v>
      </c>
      <c r="AP337" s="577">
        <f t="shared" ca="1" si="1471"/>
        <v>4027753.76738887</v>
      </c>
      <c r="AQ337" s="577">
        <f t="shared" ca="1" si="1471"/>
        <v>4570253.985441355</v>
      </c>
      <c r="AR337" s="577">
        <f t="shared" ca="1" si="1471"/>
        <v>5114615.0974374246</v>
      </c>
      <c r="AS337" s="577">
        <f t="shared" ca="1" si="1471"/>
        <v>5075709.4791160859</v>
      </c>
      <c r="AT337" s="577">
        <f t="shared" ca="1" si="1471"/>
        <v>5497592.0980420196</v>
      </c>
      <c r="AU337" s="577">
        <f t="shared" ca="1" si="1471"/>
        <v>5670347.1698318878</v>
      </c>
      <c r="AV337" s="577">
        <f t="shared" ca="1" si="1471"/>
        <v>6100326.5041569909</v>
      </c>
      <c r="AW337" s="577">
        <f t="shared" ca="1" si="1471"/>
        <v>6703676.3250153232</v>
      </c>
      <c r="AX337" s="577">
        <f t="shared" ca="1" si="1471"/>
        <v>6883477.5676973108</v>
      </c>
      <c r="AY337" s="577">
        <f t="shared" ca="1" si="1471"/>
        <v>7517220.7906343602</v>
      </c>
      <c r="AZ337" s="577">
        <f t="shared" ca="1" si="1471"/>
        <v>8135792.7217460619</v>
      </c>
      <c r="BA337" s="577">
        <f t="shared" ca="1" si="1471"/>
        <v>8266482.8164872983</v>
      </c>
      <c r="BB337" s="577">
        <f t="shared" ca="1" si="1471"/>
        <v>9072124.1686706301</v>
      </c>
      <c r="BC337" s="577">
        <f t="shared" ca="1" si="1471"/>
        <v>9875574.1307531632</v>
      </c>
      <c r="BD337" s="577">
        <f t="shared" ca="1" si="1471"/>
        <v>10692559.71883877</v>
      </c>
      <c r="BE337" s="577">
        <f t="shared" ca="1" si="1471"/>
        <v>10718501.141443618</v>
      </c>
      <c r="BF337" s="577">
        <f t="shared" ca="1" si="1471"/>
        <v>11465682.385201864</v>
      </c>
      <c r="BG337" s="577">
        <f t="shared" ca="1" si="1471"/>
        <v>11806019.117286498</v>
      </c>
      <c r="BH337" s="577">
        <f t="shared" ca="1" si="1471"/>
        <v>12590257.527855527</v>
      </c>
      <c r="BI337" s="577">
        <f t="shared" ca="1" si="1471"/>
        <v>13551573.5049401</v>
      </c>
      <c r="BJ337" s="577">
        <f t="shared" ca="1" si="1471"/>
        <v>13827797.78200685</v>
      </c>
      <c r="BK337" s="577">
        <f t="shared" ca="1" si="1471"/>
        <v>14832004.429589389</v>
      </c>
      <c r="BL337" s="577">
        <f t="shared" ca="1" si="1471"/>
        <v>15807664.282625936</v>
      </c>
      <c r="BM337" s="577">
        <f t="shared" ca="1" si="1471"/>
        <v>16025250.274027433</v>
      </c>
      <c r="BN337" s="185"/>
      <c r="BO337" s="577">
        <f t="shared" ref="BO337:CH337" ca="1" si="1472">BO322+BO335</f>
        <v>-28804.100000000006</v>
      </c>
      <c r="BP337" s="577">
        <f t="shared" ca="1" si="1472"/>
        <v>-83594.164195779973</v>
      </c>
      <c r="BQ337" s="577">
        <f t="shared" ca="1" si="1472"/>
        <v>-211633.377001204</v>
      </c>
      <c r="BR337" s="577">
        <f t="shared" ca="1" si="1472"/>
        <v>-288131.69984817301</v>
      </c>
      <c r="BS337" s="577">
        <f t="shared" ca="1" si="1472"/>
        <v>-34990.942436070749</v>
      </c>
      <c r="BT337" s="577">
        <f t="shared" ca="1" si="1472"/>
        <v>26111.341510844097</v>
      </c>
      <c r="BU337" s="577">
        <f t="shared" ca="1" si="1472"/>
        <v>341789.86500329291</v>
      </c>
      <c r="BV337" s="577">
        <f t="shared" ca="1" si="1472"/>
        <v>793606.14314317564</v>
      </c>
      <c r="BW337" s="577">
        <f t="shared" ca="1" si="1472"/>
        <v>1677885.585053605</v>
      </c>
      <c r="BX337" s="577">
        <f t="shared" ca="1" si="1472"/>
        <v>1919154.5176415194</v>
      </c>
      <c r="BY337" s="577">
        <f t="shared" ca="1" si="1472"/>
        <v>2607651.5221781298</v>
      </c>
      <c r="BZ337" s="577">
        <f t="shared" ca="1" si="1472"/>
        <v>3476178.2062022667</v>
      </c>
      <c r="CA337" s="577">
        <f t="shared" ca="1" si="1472"/>
        <v>5114615.0974374246</v>
      </c>
      <c r="CB337" s="577">
        <f t="shared" ca="1" si="1472"/>
        <v>5670347.1698318878</v>
      </c>
      <c r="CC337" s="577">
        <f t="shared" ca="1" si="1472"/>
        <v>6883477.5676973108</v>
      </c>
      <c r="CD337" s="577">
        <f t="shared" ca="1" si="1472"/>
        <v>8266482.8164872983</v>
      </c>
      <c r="CE337" s="577">
        <f t="shared" ca="1" si="1472"/>
        <v>10692559.71883877</v>
      </c>
      <c r="CF337" s="577">
        <f t="shared" ca="1" si="1472"/>
        <v>11806019.117286498</v>
      </c>
      <c r="CG337" s="577">
        <f t="shared" ca="1" si="1472"/>
        <v>13827797.78200685</v>
      </c>
      <c r="CH337" s="577">
        <f t="shared" ca="1" si="1472"/>
        <v>16025250.274027433</v>
      </c>
      <c r="CI337" s="220"/>
      <c r="CJ337" s="221">
        <f ca="1">CJ322+CJ335</f>
        <v>-288131.69984817301</v>
      </c>
      <c r="CK337" s="221">
        <f ca="1">CK322+CK335</f>
        <v>793606.14314317564</v>
      </c>
      <c r="CL337" s="221">
        <f ca="1">CL322+CL335</f>
        <v>3476178.2062022667</v>
      </c>
      <c r="CM337" s="221">
        <f ca="1">CM322+CM335</f>
        <v>8266482.8164872983</v>
      </c>
      <c r="CN337" s="221">
        <f ca="1">CN322+CN335</f>
        <v>16025250.274027433</v>
      </c>
      <c r="CO337" s="177"/>
      <c r="CP337" s="119"/>
      <c r="CQ337" s="119"/>
      <c r="CR337" s="186">
        <f t="shared" ca="1" si="1430"/>
        <v>16025250.274027433</v>
      </c>
      <c r="CS337" s="186">
        <f t="shared" ca="1" si="1431"/>
        <v>16025250.274027433</v>
      </c>
      <c r="CT337" s="186">
        <f t="shared" ca="1" si="1432"/>
        <v>16025250.274027433</v>
      </c>
      <c r="CU337" s="186">
        <f ca="1">CR337-CS337</f>
        <v>0</v>
      </c>
      <c r="CV337" s="186">
        <f ca="1">CS337-CT337</f>
        <v>0</v>
      </c>
      <c r="CW337" s="119"/>
      <c r="CX337" s="221">
        <f t="shared" ca="1" si="1451"/>
        <v>-28804.100000000006</v>
      </c>
      <c r="CY337" s="221">
        <f t="shared" ca="1" si="1452"/>
        <v>-83594.164195779973</v>
      </c>
      <c r="CZ337" s="221">
        <f t="shared" ca="1" si="1453"/>
        <v>-211633.377001204</v>
      </c>
      <c r="DA337" s="221">
        <f t="shared" ca="1" si="1454"/>
        <v>-288131.69984817301</v>
      </c>
      <c r="DB337" s="342">
        <f t="shared" ca="1" si="1455"/>
        <v>-288131.69984817301</v>
      </c>
      <c r="DC337" s="221">
        <f t="shared" ca="1" si="1456"/>
        <v>-34990.942436070749</v>
      </c>
      <c r="DD337" s="221">
        <f t="shared" ca="1" si="1457"/>
        <v>26111.341510844097</v>
      </c>
      <c r="DE337" s="221">
        <f t="shared" ca="1" si="1458"/>
        <v>341789.86500329291</v>
      </c>
      <c r="DF337" s="221">
        <f t="shared" ca="1" si="1459"/>
        <v>793606.14314317564</v>
      </c>
      <c r="DG337" s="342">
        <f t="shared" ca="1" si="1460"/>
        <v>793606.14314317564</v>
      </c>
      <c r="DH337" s="342">
        <f t="shared" ca="1" si="1461"/>
        <v>3476178.2062022667</v>
      </c>
      <c r="DI337" s="342">
        <f t="shared" ca="1" si="1462"/>
        <v>8266482.8164872983</v>
      </c>
      <c r="DJ337" s="342">
        <f t="shared" ca="1" si="1463"/>
        <v>16025250.274027433</v>
      </c>
    </row>
    <row r="338" spans="1:114" s="7" customFormat="1" x14ac:dyDescent="0.2">
      <c r="A338" s="290"/>
      <c r="B338" s="301" t="s">
        <v>370</v>
      </c>
      <c r="C338" s="119"/>
      <c r="D338" s="119"/>
      <c r="E338" s="124"/>
      <c r="F338" s="564"/>
      <c r="G338" s="564"/>
      <c r="H338" s="564"/>
      <c r="I338" s="564"/>
      <c r="J338" s="564"/>
      <c r="K338" s="564"/>
      <c r="L338" s="564"/>
      <c r="M338" s="564"/>
      <c r="N338" s="564"/>
      <c r="O338" s="564"/>
      <c r="P338" s="564"/>
      <c r="Q338" s="564"/>
      <c r="R338" s="564"/>
      <c r="S338" s="564"/>
      <c r="T338" s="564"/>
      <c r="U338" s="564"/>
      <c r="V338" s="564"/>
      <c r="W338" s="564"/>
      <c r="X338" s="564"/>
      <c r="Y338" s="564"/>
      <c r="Z338" s="564"/>
      <c r="AA338" s="564"/>
      <c r="AB338" s="564"/>
      <c r="AC338" s="564"/>
      <c r="AD338" s="564"/>
      <c r="AE338" s="564"/>
      <c r="AF338" s="564"/>
      <c r="AG338" s="564"/>
      <c r="AH338" s="564"/>
      <c r="AI338" s="564"/>
      <c r="AJ338" s="564"/>
      <c r="AK338" s="564"/>
      <c r="AL338" s="564"/>
      <c r="AM338" s="564"/>
      <c r="AN338" s="564"/>
      <c r="AO338" s="564"/>
      <c r="AP338" s="564"/>
      <c r="AQ338" s="564"/>
      <c r="AR338" s="564"/>
      <c r="AS338" s="564"/>
      <c r="AT338" s="564"/>
      <c r="AU338" s="564"/>
      <c r="AV338" s="564"/>
      <c r="AW338" s="564"/>
      <c r="AX338" s="564"/>
      <c r="AY338" s="564"/>
      <c r="AZ338" s="564"/>
      <c r="BA338" s="564"/>
      <c r="BB338" s="564"/>
      <c r="BC338" s="564"/>
      <c r="BD338" s="564"/>
      <c r="BE338" s="564"/>
      <c r="BF338" s="564"/>
      <c r="BG338" s="564"/>
      <c r="BH338" s="564"/>
      <c r="BI338" s="564"/>
      <c r="BJ338" s="564"/>
      <c r="BK338" s="564"/>
      <c r="BL338" s="564"/>
      <c r="BM338" s="564"/>
      <c r="BN338" s="185"/>
      <c r="BO338" s="564"/>
      <c r="BP338" s="564"/>
      <c r="BQ338" s="564"/>
      <c r="BR338" s="564"/>
      <c r="BS338" s="564"/>
      <c r="BT338" s="564"/>
      <c r="BU338" s="564"/>
      <c r="BV338" s="564"/>
      <c r="BW338" s="564"/>
      <c r="BX338" s="564"/>
      <c r="BY338" s="564"/>
      <c r="BZ338" s="564"/>
      <c r="CA338" s="564"/>
      <c r="CB338" s="564"/>
      <c r="CC338" s="564"/>
      <c r="CD338" s="564"/>
      <c r="CE338" s="564"/>
      <c r="CF338" s="564"/>
      <c r="CG338" s="564"/>
      <c r="CH338" s="564"/>
      <c r="CI338" s="185"/>
      <c r="CJ338" s="124"/>
      <c r="CK338" s="124"/>
      <c r="CL338" s="124"/>
      <c r="CM338" s="124"/>
      <c r="CN338" s="124"/>
      <c r="CO338" s="177"/>
      <c r="CP338" s="119"/>
      <c r="CQ338" s="119"/>
      <c r="CR338" s="186"/>
      <c r="CS338" s="186"/>
      <c r="CT338" s="186"/>
      <c r="CU338" s="186"/>
      <c r="CV338" s="186"/>
      <c r="CW338" s="119"/>
      <c r="CX338" s="124" t="str">
        <f t="shared" si="1451"/>
        <v/>
      </c>
      <c r="CY338" s="124" t="str">
        <f t="shared" si="1452"/>
        <v/>
      </c>
      <c r="CZ338" s="124" t="str">
        <f t="shared" si="1453"/>
        <v/>
      </c>
      <c r="DA338" s="124" t="str">
        <f t="shared" si="1454"/>
        <v/>
      </c>
      <c r="DB338" s="209" t="str">
        <f t="shared" si="1455"/>
        <v/>
      </c>
      <c r="DC338" s="124" t="str">
        <f t="shared" si="1456"/>
        <v/>
      </c>
      <c r="DD338" s="124" t="str">
        <f t="shared" si="1457"/>
        <v/>
      </c>
      <c r="DE338" s="124" t="str">
        <f t="shared" si="1458"/>
        <v/>
      </c>
      <c r="DF338" s="124" t="str">
        <f t="shared" si="1459"/>
        <v/>
      </c>
      <c r="DG338" s="209" t="str">
        <f t="shared" si="1460"/>
        <v/>
      </c>
      <c r="DH338" s="209" t="str">
        <f t="shared" si="1461"/>
        <v/>
      </c>
      <c r="DI338" s="209" t="str">
        <f t="shared" si="1462"/>
        <v/>
      </c>
      <c r="DJ338" s="209" t="str">
        <f t="shared" si="1463"/>
        <v/>
      </c>
    </row>
    <row r="339" spans="1:114" s="7" customFormat="1" x14ac:dyDescent="0.2">
      <c r="A339" s="175" t="s">
        <v>485</v>
      </c>
      <c r="B339" s="301" t="s">
        <v>370</v>
      </c>
      <c r="C339" s="119"/>
      <c r="D339" s="119"/>
      <c r="E339" s="124"/>
      <c r="F339" s="564"/>
      <c r="G339" s="564"/>
      <c r="H339" s="564"/>
      <c r="I339" s="564"/>
      <c r="J339" s="564"/>
      <c r="K339" s="564"/>
      <c r="L339" s="564"/>
      <c r="M339" s="564"/>
      <c r="N339" s="564"/>
      <c r="O339" s="564"/>
      <c r="P339" s="564"/>
      <c r="Q339" s="564"/>
      <c r="R339" s="564"/>
      <c r="S339" s="564"/>
      <c r="T339" s="564"/>
      <c r="U339" s="564"/>
      <c r="V339" s="564"/>
      <c r="W339" s="564"/>
      <c r="X339" s="564"/>
      <c r="Y339" s="564"/>
      <c r="Z339" s="564"/>
      <c r="AA339" s="564"/>
      <c r="AB339" s="564"/>
      <c r="AC339" s="564"/>
      <c r="AD339" s="564"/>
      <c r="AE339" s="564"/>
      <c r="AF339" s="564"/>
      <c r="AG339" s="564"/>
      <c r="AH339" s="564"/>
      <c r="AI339" s="564"/>
      <c r="AJ339" s="564"/>
      <c r="AK339" s="564"/>
      <c r="AL339" s="564"/>
      <c r="AM339" s="564"/>
      <c r="AN339" s="564"/>
      <c r="AO339" s="564"/>
      <c r="AP339" s="564"/>
      <c r="AQ339" s="564"/>
      <c r="AR339" s="564"/>
      <c r="AS339" s="564"/>
      <c r="AT339" s="564"/>
      <c r="AU339" s="564"/>
      <c r="AV339" s="564"/>
      <c r="AW339" s="564"/>
      <c r="AX339" s="564"/>
      <c r="AY339" s="564"/>
      <c r="AZ339" s="564"/>
      <c r="BA339" s="564"/>
      <c r="BB339" s="564"/>
      <c r="BC339" s="564"/>
      <c r="BD339" s="564"/>
      <c r="BE339" s="564"/>
      <c r="BF339" s="564"/>
      <c r="BG339" s="564"/>
      <c r="BH339" s="564"/>
      <c r="BI339" s="564"/>
      <c r="BJ339" s="564"/>
      <c r="BK339" s="564"/>
      <c r="BL339" s="564"/>
      <c r="BM339" s="564"/>
      <c r="BN339" s="185"/>
      <c r="BO339" s="564"/>
      <c r="BP339" s="564"/>
      <c r="BQ339" s="564"/>
      <c r="BR339" s="564"/>
      <c r="BS339" s="564"/>
      <c r="BT339" s="564"/>
      <c r="BU339" s="564"/>
      <c r="BV339" s="564"/>
      <c r="BW339" s="564"/>
      <c r="BX339" s="564"/>
      <c r="BY339" s="564"/>
      <c r="BZ339" s="564"/>
      <c r="CA339" s="564"/>
      <c r="CB339" s="564"/>
      <c r="CC339" s="564"/>
      <c r="CD339" s="564"/>
      <c r="CE339" s="564"/>
      <c r="CF339" s="564"/>
      <c r="CG339" s="564"/>
      <c r="CH339" s="564"/>
      <c r="CI339" s="185"/>
      <c r="CJ339" s="124"/>
      <c r="CK339" s="124"/>
      <c r="CL339" s="124"/>
      <c r="CM339" s="124"/>
      <c r="CN339" s="124"/>
      <c r="CO339" s="177"/>
      <c r="CP339" s="119"/>
      <c r="CQ339" s="119"/>
      <c r="CR339" s="186"/>
      <c r="CS339" s="186"/>
      <c r="CT339" s="186"/>
      <c r="CU339" s="186"/>
      <c r="CV339" s="186"/>
      <c r="CW339" s="119"/>
      <c r="CX339" s="124" t="str">
        <f t="shared" si="1451"/>
        <v/>
      </c>
      <c r="CY339" s="124" t="str">
        <f t="shared" si="1452"/>
        <v/>
      </c>
      <c r="CZ339" s="124" t="str">
        <f t="shared" si="1453"/>
        <v/>
      </c>
      <c r="DA339" s="124" t="str">
        <f t="shared" si="1454"/>
        <v/>
      </c>
      <c r="DB339" s="209" t="str">
        <f t="shared" si="1455"/>
        <v/>
      </c>
      <c r="DC339" s="124" t="str">
        <f t="shared" si="1456"/>
        <v/>
      </c>
      <c r="DD339" s="124" t="str">
        <f t="shared" si="1457"/>
        <v/>
      </c>
      <c r="DE339" s="124" t="str">
        <f t="shared" si="1458"/>
        <v/>
      </c>
      <c r="DF339" s="124" t="str">
        <f t="shared" si="1459"/>
        <v/>
      </c>
      <c r="DG339" s="209" t="str">
        <f t="shared" si="1460"/>
        <v/>
      </c>
      <c r="DH339" s="209" t="str">
        <f t="shared" si="1461"/>
        <v/>
      </c>
      <c r="DI339" s="209" t="str">
        <f t="shared" si="1462"/>
        <v/>
      </c>
      <c r="DJ339" s="209" t="str">
        <f t="shared" si="1463"/>
        <v/>
      </c>
    </row>
    <row r="340" spans="1:114" s="7" customFormat="1" x14ac:dyDescent="0.2">
      <c r="A340" s="290"/>
      <c r="B340" s="301" t="s">
        <v>370</v>
      </c>
      <c r="C340" s="119"/>
      <c r="D340" s="119"/>
      <c r="E340" s="124"/>
      <c r="F340" s="564"/>
      <c r="G340" s="564"/>
      <c r="H340" s="564"/>
      <c r="I340" s="564"/>
      <c r="J340" s="564"/>
      <c r="K340" s="564"/>
      <c r="L340" s="564"/>
      <c r="M340" s="564"/>
      <c r="N340" s="564"/>
      <c r="O340" s="564"/>
      <c r="P340" s="564"/>
      <c r="Q340" s="564"/>
      <c r="R340" s="564"/>
      <c r="S340" s="564"/>
      <c r="T340" s="564"/>
      <c r="U340" s="564"/>
      <c r="V340" s="564"/>
      <c r="W340" s="564"/>
      <c r="X340" s="564"/>
      <c r="Y340" s="564"/>
      <c r="Z340" s="564"/>
      <c r="AA340" s="564"/>
      <c r="AB340" s="564"/>
      <c r="AC340" s="564"/>
      <c r="AD340" s="564"/>
      <c r="AE340" s="564"/>
      <c r="AF340" s="564"/>
      <c r="AG340" s="564"/>
      <c r="AH340" s="564"/>
      <c r="AI340" s="564"/>
      <c r="AJ340" s="564"/>
      <c r="AK340" s="564"/>
      <c r="AL340" s="564"/>
      <c r="AM340" s="564"/>
      <c r="AN340" s="564"/>
      <c r="AO340" s="564"/>
      <c r="AP340" s="564"/>
      <c r="AQ340" s="564"/>
      <c r="AR340" s="564"/>
      <c r="AS340" s="564"/>
      <c r="AT340" s="564"/>
      <c r="AU340" s="564"/>
      <c r="AV340" s="564"/>
      <c r="AW340" s="564"/>
      <c r="AX340" s="564"/>
      <c r="AY340" s="564"/>
      <c r="AZ340" s="564"/>
      <c r="BA340" s="564"/>
      <c r="BB340" s="564"/>
      <c r="BC340" s="564"/>
      <c r="BD340" s="564"/>
      <c r="BE340" s="564"/>
      <c r="BF340" s="564"/>
      <c r="BG340" s="564"/>
      <c r="BH340" s="564"/>
      <c r="BI340" s="564"/>
      <c r="BJ340" s="564"/>
      <c r="BK340" s="564"/>
      <c r="BL340" s="564"/>
      <c r="BM340" s="564"/>
      <c r="BN340" s="185"/>
      <c r="BO340" s="564"/>
      <c r="BP340" s="564"/>
      <c r="BQ340" s="564"/>
      <c r="BR340" s="564"/>
      <c r="BS340" s="564"/>
      <c r="BT340" s="564"/>
      <c r="BU340" s="564"/>
      <c r="BV340" s="564"/>
      <c r="BW340" s="564"/>
      <c r="BX340" s="564"/>
      <c r="BY340" s="564"/>
      <c r="BZ340" s="564"/>
      <c r="CA340" s="564"/>
      <c r="CB340" s="564"/>
      <c r="CC340" s="564"/>
      <c r="CD340" s="564"/>
      <c r="CE340" s="564"/>
      <c r="CF340" s="564"/>
      <c r="CG340" s="564"/>
      <c r="CH340" s="564"/>
      <c r="CI340" s="185"/>
      <c r="CJ340" s="124"/>
      <c r="CK340" s="124"/>
      <c r="CL340" s="124"/>
      <c r="CM340" s="124"/>
      <c r="CN340" s="124"/>
      <c r="CO340" s="177"/>
      <c r="CP340" s="119"/>
      <c r="CQ340" s="119"/>
      <c r="CR340" s="186"/>
      <c r="CS340" s="186"/>
      <c r="CT340" s="186"/>
      <c r="CU340" s="186"/>
      <c r="CV340" s="186"/>
      <c r="CW340" s="119"/>
      <c r="CX340" s="124" t="str">
        <f t="shared" si="1451"/>
        <v/>
      </c>
      <c r="CY340" s="124" t="str">
        <f t="shared" si="1452"/>
        <v/>
      </c>
      <c r="CZ340" s="124" t="str">
        <f t="shared" si="1453"/>
        <v/>
      </c>
      <c r="DA340" s="124" t="str">
        <f t="shared" si="1454"/>
        <v/>
      </c>
      <c r="DB340" s="209" t="str">
        <f t="shared" si="1455"/>
        <v/>
      </c>
      <c r="DC340" s="124" t="str">
        <f t="shared" si="1456"/>
        <v/>
      </c>
      <c r="DD340" s="124" t="str">
        <f t="shared" si="1457"/>
        <v/>
      </c>
      <c r="DE340" s="124" t="str">
        <f t="shared" si="1458"/>
        <v/>
      </c>
      <c r="DF340" s="124" t="str">
        <f t="shared" si="1459"/>
        <v/>
      </c>
      <c r="DG340" s="209" t="str">
        <f t="shared" si="1460"/>
        <v/>
      </c>
      <c r="DH340" s="209" t="str">
        <f t="shared" si="1461"/>
        <v/>
      </c>
      <c r="DI340" s="209" t="str">
        <f t="shared" si="1462"/>
        <v/>
      </c>
      <c r="DJ340" s="209" t="str">
        <f t="shared" si="1463"/>
        <v/>
      </c>
    </row>
    <row r="341" spans="1:114" s="7" customFormat="1" x14ac:dyDescent="0.2">
      <c r="A341" s="290" t="s">
        <v>486</v>
      </c>
      <c r="B341" s="301" t="s">
        <v>370</v>
      </c>
      <c r="C341" s="119"/>
      <c r="D341" s="119"/>
      <c r="E341" s="124"/>
      <c r="F341" s="564"/>
      <c r="G341" s="564"/>
      <c r="H341" s="564"/>
      <c r="I341" s="564"/>
      <c r="J341" s="564"/>
      <c r="K341" s="564"/>
      <c r="L341" s="564"/>
      <c r="M341" s="564"/>
      <c r="N341" s="564"/>
      <c r="O341" s="564"/>
      <c r="P341" s="564"/>
      <c r="Q341" s="564"/>
      <c r="R341" s="564"/>
      <c r="S341" s="564"/>
      <c r="T341" s="564"/>
      <c r="U341" s="564"/>
      <c r="V341" s="564"/>
      <c r="W341" s="564"/>
      <c r="X341" s="564"/>
      <c r="Y341" s="564"/>
      <c r="Z341" s="564"/>
      <c r="AA341" s="564"/>
      <c r="AB341" s="564"/>
      <c r="AC341" s="564"/>
      <c r="AD341" s="564"/>
      <c r="AE341" s="564"/>
      <c r="AF341" s="564"/>
      <c r="AG341" s="564"/>
      <c r="AH341" s="564"/>
      <c r="AI341" s="564"/>
      <c r="AJ341" s="564"/>
      <c r="AK341" s="564"/>
      <c r="AL341" s="564"/>
      <c r="AM341" s="564"/>
      <c r="AN341" s="564"/>
      <c r="AO341" s="564"/>
      <c r="AP341" s="564"/>
      <c r="AQ341" s="564"/>
      <c r="AR341" s="564"/>
      <c r="AS341" s="564"/>
      <c r="AT341" s="564"/>
      <c r="AU341" s="564"/>
      <c r="AV341" s="564"/>
      <c r="AW341" s="564"/>
      <c r="AX341" s="564"/>
      <c r="AY341" s="564"/>
      <c r="AZ341" s="564"/>
      <c r="BA341" s="564"/>
      <c r="BB341" s="564"/>
      <c r="BC341" s="564"/>
      <c r="BD341" s="564"/>
      <c r="BE341" s="564"/>
      <c r="BF341" s="564"/>
      <c r="BG341" s="564"/>
      <c r="BH341" s="564"/>
      <c r="BI341" s="564"/>
      <c r="BJ341" s="564"/>
      <c r="BK341" s="564"/>
      <c r="BL341" s="564"/>
      <c r="BM341" s="564"/>
      <c r="BN341" s="185"/>
      <c r="BO341" s="564"/>
      <c r="BP341" s="564"/>
      <c r="BQ341" s="564"/>
      <c r="BR341" s="564"/>
      <c r="BS341" s="564"/>
      <c r="BT341" s="564"/>
      <c r="BU341" s="564"/>
      <c r="BV341" s="564"/>
      <c r="BW341" s="564"/>
      <c r="BX341" s="564"/>
      <c r="BY341" s="564"/>
      <c r="BZ341" s="564"/>
      <c r="CA341" s="564"/>
      <c r="CB341" s="564"/>
      <c r="CC341" s="564"/>
      <c r="CD341" s="564"/>
      <c r="CE341" s="564"/>
      <c r="CF341" s="564"/>
      <c r="CG341" s="564"/>
      <c r="CH341" s="564"/>
      <c r="CI341" s="185"/>
      <c r="CJ341" s="124"/>
      <c r="CK341" s="124"/>
      <c r="CL341" s="124"/>
      <c r="CM341" s="124"/>
      <c r="CN341" s="124"/>
      <c r="CO341" s="177"/>
      <c r="CP341" s="119"/>
      <c r="CQ341" s="119"/>
      <c r="CR341" s="186"/>
      <c r="CS341" s="186"/>
      <c r="CT341" s="186"/>
      <c r="CU341" s="186"/>
      <c r="CV341" s="186"/>
      <c r="CW341" s="119"/>
      <c r="CX341" s="124" t="str">
        <f t="shared" si="1451"/>
        <v/>
      </c>
      <c r="CY341" s="124" t="str">
        <f t="shared" si="1452"/>
        <v/>
      </c>
      <c r="CZ341" s="124" t="str">
        <f t="shared" si="1453"/>
        <v/>
      </c>
      <c r="DA341" s="124" t="str">
        <f t="shared" si="1454"/>
        <v/>
      </c>
      <c r="DB341" s="209" t="str">
        <f t="shared" si="1455"/>
        <v/>
      </c>
      <c r="DC341" s="124" t="str">
        <f t="shared" si="1456"/>
        <v/>
      </c>
      <c r="DD341" s="124" t="str">
        <f t="shared" si="1457"/>
        <v/>
      </c>
      <c r="DE341" s="124" t="str">
        <f t="shared" si="1458"/>
        <v/>
      </c>
      <c r="DF341" s="124" t="str">
        <f t="shared" si="1459"/>
        <v/>
      </c>
      <c r="DG341" s="209" t="str">
        <f t="shared" si="1460"/>
        <v/>
      </c>
      <c r="DH341" s="209" t="str">
        <f t="shared" si="1461"/>
        <v/>
      </c>
      <c r="DI341" s="209" t="str">
        <f t="shared" si="1462"/>
        <v/>
      </c>
      <c r="DJ341" s="209" t="str">
        <f t="shared" si="1463"/>
        <v/>
      </c>
    </row>
    <row r="342" spans="1:114" s="7" customFormat="1" x14ac:dyDescent="0.2">
      <c r="A342" s="318" t="s">
        <v>408</v>
      </c>
      <c r="B342" s="319" t="s">
        <v>370</v>
      </c>
      <c r="C342" s="320"/>
      <c r="D342" s="320"/>
      <c r="E342" s="321"/>
      <c r="F342" s="579">
        <f ca="1">+F191+SUM(F203:F206)+SUM(F216:F219)+F235+SUM(F246:F249)+SUM(F262:F265)+SUM(F651:F659)-F657+F250+F251</f>
        <v>2816.25</v>
      </c>
      <c r="G342" s="579">
        <f t="shared" ref="G342:AL342" ca="1" si="1473">+G191+SUM(G203:G206)+SUM(G216:G219)+G235+SUM(G246:G251)+SUM(G262:G265)+SUM(G651:G659)-G657</f>
        <v>1516.25</v>
      </c>
      <c r="H342" s="579">
        <f t="shared" ca="1" si="1473"/>
        <v>1516.4054276000002</v>
      </c>
      <c r="I342" s="579">
        <f t="shared" ca="1" si="1473"/>
        <v>2361.4648558000004</v>
      </c>
      <c r="J342" s="579">
        <f t="shared" ca="1" si="1473"/>
        <v>3341.5549123799997</v>
      </c>
      <c r="K342" s="579">
        <f t="shared" ca="1" si="1473"/>
        <v>41886.843870574005</v>
      </c>
      <c r="L342" s="579">
        <f t="shared" ca="1" si="1473"/>
        <v>43098.029794300477</v>
      </c>
      <c r="M342" s="579">
        <f t="shared" ca="1" si="1473"/>
        <v>43958.18167641772</v>
      </c>
      <c r="N342" s="579">
        <f t="shared" ca="1" si="1473"/>
        <v>44870.415669235001</v>
      </c>
      <c r="O342" s="579">
        <f t="shared" ca="1" si="1473"/>
        <v>45799.079094499211</v>
      </c>
      <c r="P342" s="579">
        <f t="shared" ca="1" si="1473"/>
        <v>46808.447979537232</v>
      </c>
      <c r="Q342" s="579">
        <f t="shared" ca="1" si="1473"/>
        <v>47919.461122867317</v>
      </c>
      <c r="R342" s="579">
        <f t="shared" ca="1" si="1473"/>
        <v>60079.577920694952</v>
      </c>
      <c r="S342" s="579">
        <f t="shared" ca="1" si="1473"/>
        <v>55696.093627102266</v>
      </c>
      <c r="T342" s="579">
        <f t="shared" ca="1" si="1473"/>
        <v>159721.57835377558</v>
      </c>
      <c r="U342" s="579">
        <f t="shared" ca="1" si="1473"/>
        <v>161295.03953544854</v>
      </c>
      <c r="V342" s="579">
        <f t="shared" ca="1" si="1473"/>
        <v>162931.31966667136</v>
      </c>
      <c r="W342" s="579">
        <f t="shared" ca="1" si="1473"/>
        <v>166264.29258295655</v>
      </c>
      <c r="X342" s="579">
        <f t="shared" ca="1" si="1473"/>
        <v>82438.123718861068</v>
      </c>
      <c r="Y342" s="579">
        <f t="shared" ca="1" si="1473"/>
        <v>81287.29386375469</v>
      </c>
      <c r="Z342" s="579">
        <f t="shared" ca="1" si="1473"/>
        <v>83216.624939024885</v>
      </c>
      <c r="AA342" s="579">
        <f t="shared" ca="1" si="1473"/>
        <v>85231.307974539173</v>
      </c>
      <c r="AB342" s="579">
        <f t="shared" ca="1" si="1473"/>
        <v>86879.793478276086</v>
      </c>
      <c r="AC342" s="579">
        <f t="shared" ca="1" si="1473"/>
        <v>109082.38441061429</v>
      </c>
      <c r="AD342" s="579">
        <f t="shared" ca="1" si="1473"/>
        <v>130256.6194293997</v>
      </c>
      <c r="AE342" s="579">
        <f t="shared" ca="1" si="1473"/>
        <v>122856.0529663359</v>
      </c>
      <c r="AF342" s="579">
        <f t="shared" ca="1" si="1473"/>
        <v>277055.74309746397</v>
      </c>
      <c r="AG342" s="579">
        <f t="shared" ca="1" si="1473"/>
        <v>279760.81106598012</v>
      </c>
      <c r="AH342" s="579">
        <f t="shared" ca="1" si="1473"/>
        <v>282530.04016822256</v>
      </c>
      <c r="AI342" s="579">
        <f t="shared" ca="1" si="1473"/>
        <v>287780.72272630152</v>
      </c>
      <c r="AJ342" s="579">
        <f t="shared" ca="1" si="1473"/>
        <v>170485.27205906421</v>
      </c>
      <c r="AK342" s="579">
        <f t="shared" ca="1" si="1473"/>
        <v>170461.23022574448</v>
      </c>
      <c r="AL342" s="579">
        <f t="shared" ca="1" si="1473"/>
        <v>173511.27629792536</v>
      </c>
      <c r="AM342" s="579">
        <f t="shared" ref="AM342:BM342" ca="1" si="1474">+AM191+SUM(AM203:AM206)+SUM(AM216:AM219)+AM235+SUM(AM246:AM251)+SUM(AM262:AM265)+SUM(AM651:AM659)-AM657</f>
        <v>176638.23519652794</v>
      </c>
      <c r="AN342" s="579">
        <f t="shared" ca="1" si="1474"/>
        <v>179046.6791331053</v>
      </c>
      <c r="AO342" s="579">
        <f t="shared" ca="1" si="1474"/>
        <v>182336.56969746211</v>
      </c>
      <c r="AP342" s="579">
        <f t="shared" ca="1" si="1474"/>
        <v>199211.90562005978</v>
      </c>
      <c r="AQ342" s="579">
        <f t="shared" ca="1" si="1474"/>
        <v>197307.13197717397</v>
      </c>
      <c r="AR342" s="579">
        <f t="shared" ca="1" si="1474"/>
        <v>391773.21486174298</v>
      </c>
      <c r="AS342" s="579">
        <f t="shared" ca="1" si="1474"/>
        <v>395434.94400600658</v>
      </c>
      <c r="AT342" s="579">
        <f t="shared" ca="1" si="1474"/>
        <v>399165.13236256375</v>
      </c>
      <c r="AU342" s="579">
        <f t="shared" ca="1" si="1474"/>
        <v>406285.20914505934</v>
      </c>
      <c r="AV342" s="579">
        <f t="shared" ca="1" si="1474"/>
        <v>250506.63743047303</v>
      </c>
      <c r="AW342" s="579">
        <f t="shared" ca="1" si="1474"/>
        <v>251450.91506607592</v>
      </c>
      <c r="AX342" s="579">
        <f t="shared" ca="1" si="1474"/>
        <v>255469.57560318749</v>
      </c>
      <c r="AY342" s="579">
        <f t="shared" ca="1" si="1474"/>
        <v>259564.18925857914</v>
      </c>
      <c r="AZ342" s="579">
        <f t="shared" ca="1" si="1474"/>
        <v>262423.14390440017</v>
      </c>
      <c r="BA342" s="579">
        <f t="shared" ca="1" si="1474"/>
        <v>266674.52608752943</v>
      </c>
      <c r="BB342" s="579">
        <f t="shared" ca="1" si="1474"/>
        <v>283883.30225615227</v>
      </c>
      <c r="BC342" s="579">
        <f t="shared" ca="1" si="1474"/>
        <v>284028.45801311609</v>
      </c>
      <c r="BD342" s="579">
        <f t="shared" ca="1" si="1474"/>
        <v>450774.7491302627</v>
      </c>
      <c r="BE342" s="579">
        <f t="shared" ca="1" si="1474"/>
        <v>455385.20723753638</v>
      </c>
      <c r="BF342" s="579">
        <f t="shared" ca="1" si="1474"/>
        <v>460080.79933959991</v>
      </c>
      <c r="BG342" s="579">
        <f t="shared" ca="1" si="1474"/>
        <v>464863.2286469813</v>
      </c>
      <c r="BH342" s="579">
        <f t="shared" ca="1" si="1474"/>
        <v>312684.23542814207</v>
      </c>
      <c r="BI342" s="579">
        <f t="shared" ca="1" si="1474"/>
        <v>314645.59788302612</v>
      </c>
      <c r="BJ342" s="579">
        <f t="shared" ca="1" si="1474"/>
        <v>319699.13303865748</v>
      </c>
      <c r="BK342" s="579">
        <f t="shared" ca="1" si="1474"/>
        <v>324846.69766737521</v>
      </c>
      <c r="BL342" s="579">
        <f t="shared" ca="1" si="1474"/>
        <v>327920.88922830718</v>
      </c>
      <c r="BM342" s="579">
        <f t="shared" ca="1" si="1474"/>
        <v>333262.24683270318</v>
      </c>
      <c r="BN342" s="185"/>
      <c r="BO342" s="579"/>
      <c r="BP342" s="579"/>
      <c r="BQ342" s="579"/>
      <c r="BR342" s="579"/>
      <c r="BS342" s="579"/>
      <c r="BT342" s="579"/>
      <c r="BU342" s="579"/>
      <c r="BV342" s="579"/>
      <c r="BW342" s="579"/>
      <c r="BX342" s="579"/>
      <c r="BY342" s="579"/>
      <c r="BZ342" s="579"/>
      <c r="CA342" s="579"/>
      <c r="CB342" s="579"/>
      <c r="CC342" s="579"/>
      <c r="CD342" s="579"/>
      <c r="CE342" s="579"/>
      <c r="CF342" s="579"/>
      <c r="CG342" s="579"/>
      <c r="CH342" s="579"/>
      <c r="CI342" s="185"/>
      <c r="CJ342" s="321"/>
      <c r="CK342" s="321"/>
      <c r="CL342" s="321"/>
      <c r="CM342" s="321"/>
      <c r="CN342" s="321"/>
      <c r="CO342" s="177"/>
      <c r="CP342" s="119"/>
      <c r="CQ342" s="119"/>
      <c r="CR342" s="186">
        <f t="shared" ca="1" si="1430"/>
        <v>333262.24683270318</v>
      </c>
      <c r="CS342" s="186">
        <f t="shared" si="1431"/>
        <v>0</v>
      </c>
      <c r="CT342" s="186">
        <f t="shared" si="1432"/>
        <v>0</v>
      </c>
      <c r="CU342" s="186"/>
      <c r="CV342" s="186"/>
      <c r="CW342" s="119"/>
      <c r="CX342" s="321" t="str">
        <f t="shared" si="1451"/>
        <v/>
      </c>
      <c r="CY342" s="321" t="str">
        <f t="shared" si="1452"/>
        <v/>
      </c>
      <c r="CZ342" s="321" t="str">
        <f t="shared" si="1453"/>
        <v/>
      </c>
      <c r="DA342" s="321" t="str">
        <f t="shared" si="1454"/>
        <v/>
      </c>
      <c r="DB342" s="209" t="str">
        <f t="shared" si="1455"/>
        <v/>
      </c>
      <c r="DC342" s="321" t="str">
        <f t="shared" si="1456"/>
        <v/>
      </c>
      <c r="DD342" s="321" t="str">
        <f t="shared" si="1457"/>
        <v/>
      </c>
      <c r="DE342" s="321" t="str">
        <f t="shared" si="1458"/>
        <v/>
      </c>
      <c r="DF342" s="321" t="str">
        <f t="shared" si="1459"/>
        <v/>
      </c>
      <c r="DG342" s="209" t="str">
        <f t="shared" si="1460"/>
        <v/>
      </c>
      <c r="DH342" s="209" t="str">
        <f t="shared" si="1461"/>
        <v/>
      </c>
      <c r="DI342" s="209" t="str">
        <f t="shared" si="1462"/>
        <v/>
      </c>
      <c r="DJ342" s="209" t="str">
        <f t="shared" si="1463"/>
        <v/>
      </c>
    </row>
    <row r="343" spans="1:114" s="7" customFormat="1" x14ac:dyDescent="0.2">
      <c r="A343" s="287" t="str">
        <f>"Accounts Payable ("&amp;AP_Cycle&amp;" days)............................................................................................................................................…"</f>
        <v>Accounts Payable (30 days)............................................................................................................................................…</v>
      </c>
      <c r="B343" s="119" t="s">
        <v>370</v>
      </c>
      <c r="C343" s="119"/>
      <c r="D343" s="119"/>
      <c r="E343" s="208">
        <v>0</v>
      </c>
      <c r="F343" s="564">
        <f t="shared" ref="F343:AK343" ca="1" si="1475">IF(AP_Cycle&lt;30,0,SUM(INDIRECT(ADDRESS(ROW($A$342),COLUMN(F$1)-TRUNC(AP_Cycle/30,0)+1,4)&amp;":"&amp;ADDRESS(ROW($A$342),COLUMN(F$1),4))))+IF(MOD(AP_Cycle,30)=0,0,INDIRECT(ADDRESS(ROW($A$342),COLUMN(F$1)-TRUNC(AP_Cycle/30,0),4))*MOD(AP_Cycle,30)/30)</f>
        <v>2816.25</v>
      </c>
      <c r="G343" s="564">
        <f t="shared" ca="1" si="1475"/>
        <v>1516.25</v>
      </c>
      <c r="H343" s="564">
        <f t="shared" ca="1" si="1475"/>
        <v>1516.4054276000002</v>
      </c>
      <c r="I343" s="564">
        <f t="shared" ca="1" si="1475"/>
        <v>2361.4648558000004</v>
      </c>
      <c r="J343" s="564">
        <f t="shared" ca="1" si="1475"/>
        <v>3341.5549123799997</v>
      </c>
      <c r="K343" s="564">
        <f t="shared" ca="1" si="1475"/>
        <v>41886.843870574005</v>
      </c>
      <c r="L343" s="564">
        <f t="shared" ca="1" si="1475"/>
        <v>43098.029794300477</v>
      </c>
      <c r="M343" s="564">
        <f t="shared" ca="1" si="1475"/>
        <v>43958.18167641772</v>
      </c>
      <c r="N343" s="564">
        <f t="shared" ca="1" si="1475"/>
        <v>44870.415669235001</v>
      </c>
      <c r="O343" s="564">
        <f t="shared" ca="1" si="1475"/>
        <v>45799.079094499211</v>
      </c>
      <c r="P343" s="564">
        <f t="shared" ca="1" si="1475"/>
        <v>46808.447979537232</v>
      </c>
      <c r="Q343" s="564">
        <f t="shared" ca="1" si="1475"/>
        <v>47919.461122867317</v>
      </c>
      <c r="R343" s="564">
        <f t="shared" ca="1" si="1475"/>
        <v>60079.577920694952</v>
      </c>
      <c r="S343" s="564">
        <f t="shared" ca="1" si="1475"/>
        <v>55696.093627102266</v>
      </c>
      <c r="T343" s="564">
        <f t="shared" ca="1" si="1475"/>
        <v>159721.57835377558</v>
      </c>
      <c r="U343" s="564">
        <f t="shared" ca="1" si="1475"/>
        <v>161295.03953544854</v>
      </c>
      <c r="V343" s="564">
        <f t="shared" ca="1" si="1475"/>
        <v>162931.31966667136</v>
      </c>
      <c r="W343" s="564">
        <f t="shared" ca="1" si="1475"/>
        <v>166264.29258295655</v>
      </c>
      <c r="X343" s="564">
        <f t="shared" ca="1" si="1475"/>
        <v>82438.123718861068</v>
      </c>
      <c r="Y343" s="564">
        <f t="shared" ca="1" si="1475"/>
        <v>81287.29386375469</v>
      </c>
      <c r="Z343" s="564">
        <f t="shared" ca="1" si="1475"/>
        <v>83216.624939024885</v>
      </c>
      <c r="AA343" s="564">
        <f t="shared" ca="1" si="1475"/>
        <v>85231.307974539173</v>
      </c>
      <c r="AB343" s="564">
        <f t="shared" ca="1" si="1475"/>
        <v>86879.793478276086</v>
      </c>
      <c r="AC343" s="564">
        <f t="shared" ca="1" si="1475"/>
        <v>109082.38441061429</v>
      </c>
      <c r="AD343" s="564">
        <f t="shared" ca="1" si="1475"/>
        <v>130256.6194293997</v>
      </c>
      <c r="AE343" s="564">
        <f t="shared" ca="1" si="1475"/>
        <v>122856.0529663359</v>
      </c>
      <c r="AF343" s="564">
        <f t="shared" ca="1" si="1475"/>
        <v>277055.74309746397</v>
      </c>
      <c r="AG343" s="564">
        <f t="shared" ca="1" si="1475"/>
        <v>279760.81106598012</v>
      </c>
      <c r="AH343" s="564">
        <f t="shared" ca="1" si="1475"/>
        <v>282530.04016822256</v>
      </c>
      <c r="AI343" s="564">
        <f t="shared" ca="1" si="1475"/>
        <v>287780.72272630152</v>
      </c>
      <c r="AJ343" s="564">
        <f t="shared" ca="1" si="1475"/>
        <v>170485.27205906421</v>
      </c>
      <c r="AK343" s="564">
        <f t="shared" ca="1" si="1475"/>
        <v>170461.23022574448</v>
      </c>
      <c r="AL343" s="564">
        <f t="shared" ref="AL343:BM343" ca="1" si="1476">IF(AP_Cycle&lt;30,0,SUM(INDIRECT(ADDRESS(ROW($A$342),COLUMN(AL$1)-TRUNC(AP_Cycle/30,0)+1,4)&amp;":"&amp;ADDRESS(ROW($A$342),COLUMN(AL$1),4))))+IF(MOD(AP_Cycle,30)=0,0,INDIRECT(ADDRESS(ROW($A$342),COLUMN(AL$1)-TRUNC(AP_Cycle/30,0),4))*MOD(AP_Cycle,30)/30)</f>
        <v>173511.27629792536</v>
      </c>
      <c r="AM343" s="564">
        <f t="shared" ca="1" si="1476"/>
        <v>176638.23519652794</v>
      </c>
      <c r="AN343" s="564">
        <f t="shared" ca="1" si="1476"/>
        <v>179046.6791331053</v>
      </c>
      <c r="AO343" s="564">
        <f t="shared" ca="1" si="1476"/>
        <v>182336.56969746211</v>
      </c>
      <c r="AP343" s="564">
        <f t="shared" ca="1" si="1476"/>
        <v>199211.90562005978</v>
      </c>
      <c r="AQ343" s="564">
        <f t="shared" ca="1" si="1476"/>
        <v>197307.13197717397</v>
      </c>
      <c r="AR343" s="564">
        <f t="shared" ca="1" si="1476"/>
        <v>391773.21486174298</v>
      </c>
      <c r="AS343" s="564">
        <f t="shared" ca="1" si="1476"/>
        <v>395434.94400600658</v>
      </c>
      <c r="AT343" s="564">
        <f t="shared" ca="1" si="1476"/>
        <v>399165.13236256375</v>
      </c>
      <c r="AU343" s="564">
        <f t="shared" ca="1" si="1476"/>
        <v>406285.20914505934</v>
      </c>
      <c r="AV343" s="564">
        <f t="shared" ca="1" si="1476"/>
        <v>250506.63743047303</v>
      </c>
      <c r="AW343" s="564">
        <f t="shared" ca="1" si="1476"/>
        <v>251450.91506607592</v>
      </c>
      <c r="AX343" s="564">
        <f t="shared" ca="1" si="1476"/>
        <v>255469.57560318749</v>
      </c>
      <c r="AY343" s="564">
        <f t="shared" ca="1" si="1476"/>
        <v>259564.18925857914</v>
      </c>
      <c r="AZ343" s="564">
        <f t="shared" ca="1" si="1476"/>
        <v>262423.14390440017</v>
      </c>
      <c r="BA343" s="564">
        <f t="shared" ca="1" si="1476"/>
        <v>266674.52608752943</v>
      </c>
      <c r="BB343" s="564">
        <f t="shared" ca="1" si="1476"/>
        <v>283883.30225615227</v>
      </c>
      <c r="BC343" s="564">
        <f t="shared" ca="1" si="1476"/>
        <v>284028.45801311609</v>
      </c>
      <c r="BD343" s="564">
        <f t="shared" ca="1" si="1476"/>
        <v>450774.7491302627</v>
      </c>
      <c r="BE343" s="564">
        <f t="shared" ca="1" si="1476"/>
        <v>455385.20723753638</v>
      </c>
      <c r="BF343" s="564">
        <f t="shared" ca="1" si="1476"/>
        <v>460080.79933959991</v>
      </c>
      <c r="BG343" s="564">
        <f t="shared" ca="1" si="1476"/>
        <v>464863.2286469813</v>
      </c>
      <c r="BH343" s="564">
        <f t="shared" ca="1" si="1476"/>
        <v>312684.23542814207</v>
      </c>
      <c r="BI343" s="564">
        <f t="shared" ca="1" si="1476"/>
        <v>314645.59788302612</v>
      </c>
      <c r="BJ343" s="564">
        <f t="shared" ca="1" si="1476"/>
        <v>319699.13303865748</v>
      </c>
      <c r="BK343" s="564">
        <f t="shared" ca="1" si="1476"/>
        <v>324846.69766737521</v>
      </c>
      <c r="BL343" s="564">
        <f t="shared" ca="1" si="1476"/>
        <v>327920.88922830718</v>
      </c>
      <c r="BM343" s="564">
        <f t="shared" ca="1" si="1476"/>
        <v>333262.24683270318</v>
      </c>
      <c r="BN343" s="185"/>
      <c r="BO343" s="564">
        <f ca="1">H343</f>
        <v>1516.4054276000002</v>
      </c>
      <c r="BP343" s="564">
        <f ca="1">K343</f>
        <v>41886.843870574005</v>
      </c>
      <c r="BQ343" s="564">
        <f ca="1">N343</f>
        <v>44870.415669235001</v>
      </c>
      <c r="BR343" s="564">
        <f ca="1">Q343</f>
        <v>47919.461122867317</v>
      </c>
      <c r="BS343" s="564">
        <f ca="1">T343</f>
        <v>159721.57835377558</v>
      </c>
      <c r="BT343" s="564">
        <f ca="1">W343</f>
        <v>166264.29258295655</v>
      </c>
      <c r="BU343" s="564">
        <f ca="1">Z343</f>
        <v>83216.624939024885</v>
      </c>
      <c r="BV343" s="564">
        <f ca="1">AC343</f>
        <v>109082.38441061429</v>
      </c>
      <c r="BW343" s="564">
        <f ca="1">AF343</f>
        <v>277055.74309746397</v>
      </c>
      <c r="BX343" s="564">
        <f ca="1">AI343</f>
        <v>287780.72272630152</v>
      </c>
      <c r="BY343" s="564">
        <f ca="1">AL343</f>
        <v>173511.27629792536</v>
      </c>
      <c r="BZ343" s="564">
        <f ca="1">AO343</f>
        <v>182336.56969746211</v>
      </c>
      <c r="CA343" s="564">
        <f ca="1">AR343</f>
        <v>391773.21486174298</v>
      </c>
      <c r="CB343" s="564">
        <f ca="1">AU343</f>
        <v>406285.20914505934</v>
      </c>
      <c r="CC343" s="564">
        <f ca="1">AX343</f>
        <v>255469.57560318749</v>
      </c>
      <c r="CD343" s="564">
        <f ca="1">BA343</f>
        <v>266674.52608752943</v>
      </c>
      <c r="CE343" s="564">
        <f ca="1">BD343</f>
        <v>450774.7491302627</v>
      </c>
      <c r="CF343" s="564">
        <f ca="1">BG343</f>
        <v>464863.2286469813</v>
      </c>
      <c r="CG343" s="564">
        <f ca="1">BJ343</f>
        <v>319699.13303865748</v>
      </c>
      <c r="CH343" s="564">
        <f ca="1">BM343</f>
        <v>333262.24683270318</v>
      </c>
      <c r="CI343" s="185"/>
      <c r="CJ343" s="124">
        <f ca="1">BR343</f>
        <v>47919.461122867317</v>
      </c>
      <c r="CK343" s="124">
        <f ca="1">BV343</f>
        <v>109082.38441061429</v>
      </c>
      <c r="CL343" s="124">
        <f ca="1">BZ343</f>
        <v>182336.56969746211</v>
      </c>
      <c r="CM343" s="124">
        <f ca="1">CD343</f>
        <v>266674.52608752943</v>
      </c>
      <c r="CN343" s="124">
        <f ca="1">CH343</f>
        <v>333262.24683270318</v>
      </c>
      <c r="CO343" s="177"/>
      <c r="CP343" s="119"/>
      <c r="CQ343" s="119"/>
      <c r="CR343" s="186">
        <f t="shared" ca="1" si="1430"/>
        <v>333262.24683270318</v>
      </c>
      <c r="CS343" s="186">
        <f t="shared" ca="1" si="1431"/>
        <v>333262.24683270318</v>
      </c>
      <c r="CT343" s="186">
        <f t="shared" ca="1" si="1432"/>
        <v>333262.24683270318</v>
      </c>
      <c r="CU343" s="186">
        <f t="shared" ref="CU343:CU401" ca="1" si="1477">CR343-CS343</f>
        <v>0</v>
      </c>
      <c r="CV343" s="186">
        <f t="shared" ref="CV343:CV401" ca="1" si="1478">CS343-CT343</f>
        <v>0</v>
      </c>
      <c r="CW343" s="119"/>
      <c r="CX343" s="124">
        <f t="shared" ca="1" si="1451"/>
        <v>1516.4054276000002</v>
      </c>
      <c r="CY343" s="124">
        <f t="shared" ca="1" si="1452"/>
        <v>41886.843870574005</v>
      </c>
      <c r="CZ343" s="124">
        <f t="shared" ca="1" si="1453"/>
        <v>44870.415669235001</v>
      </c>
      <c r="DA343" s="124">
        <f t="shared" ca="1" si="1454"/>
        <v>47919.461122867317</v>
      </c>
      <c r="DB343" s="209">
        <f t="shared" ca="1" si="1455"/>
        <v>47919.461122867317</v>
      </c>
      <c r="DC343" s="124">
        <f t="shared" ca="1" si="1456"/>
        <v>159721.57835377558</v>
      </c>
      <c r="DD343" s="124">
        <f t="shared" ca="1" si="1457"/>
        <v>166264.29258295655</v>
      </c>
      <c r="DE343" s="124">
        <f t="shared" ca="1" si="1458"/>
        <v>83216.624939024885</v>
      </c>
      <c r="DF343" s="124">
        <f t="shared" ca="1" si="1459"/>
        <v>109082.38441061429</v>
      </c>
      <c r="DG343" s="209">
        <f t="shared" ca="1" si="1460"/>
        <v>109082.38441061429</v>
      </c>
      <c r="DH343" s="209">
        <f t="shared" ca="1" si="1461"/>
        <v>182336.56969746211</v>
      </c>
      <c r="DI343" s="209">
        <f t="shared" ca="1" si="1462"/>
        <v>266674.52608752943</v>
      </c>
      <c r="DJ343" s="209">
        <f t="shared" ca="1" si="1463"/>
        <v>333262.24683270318</v>
      </c>
    </row>
    <row r="344" spans="1:114" s="7" customFormat="1" x14ac:dyDescent="0.2">
      <c r="A344" s="287" t="s">
        <v>309</v>
      </c>
      <c r="B344" s="119" t="s">
        <v>370</v>
      </c>
      <c r="C344" s="119"/>
      <c r="D344" s="119"/>
      <c r="E344" s="208">
        <v>0</v>
      </c>
      <c r="F344" s="564">
        <f t="shared" ref="F344:AK344" si="1479">F502/2</f>
        <v>3750</v>
      </c>
      <c r="G344" s="564">
        <f t="shared" si="1479"/>
        <v>3750</v>
      </c>
      <c r="H344" s="564">
        <f t="shared" si="1479"/>
        <v>3750</v>
      </c>
      <c r="I344" s="564">
        <f t="shared" si="1479"/>
        <v>5000</v>
      </c>
      <c r="J344" s="564">
        <f t="shared" si="1479"/>
        <v>7375</v>
      </c>
      <c r="K344" s="564">
        <f t="shared" si="1479"/>
        <v>8000</v>
      </c>
      <c r="L344" s="564">
        <f t="shared" si="1479"/>
        <v>8000</v>
      </c>
      <c r="M344" s="564">
        <f t="shared" si="1479"/>
        <v>8000</v>
      </c>
      <c r="N344" s="564">
        <f t="shared" si="1479"/>
        <v>8000</v>
      </c>
      <c r="O344" s="564">
        <f t="shared" si="1479"/>
        <v>8000</v>
      </c>
      <c r="P344" s="564">
        <f t="shared" si="1479"/>
        <v>8000</v>
      </c>
      <c r="Q344" s="564">
        <f t="shared" si="1479"/>
        <v>8000</v>
      </c>
      <c r="R344" s="564">
        <f t="shared" si="1479"/>
        <v>13495.833333333334</v>
      </c>
      <c r="S344" s="564">
        <f t="shared" si="1479"/>
        <v>13495.833333333334</v>
      </c>
      <c r="T344" s="564">
        <f t="shared" si="1479"/>
        <v>13495.833333333334</v>
      </c>
      <c r="U344" s="564">
        <f t="shared" si="1479"/>
        <v>13495.833333333334</v>
      </c>
      <c r="V344" s="564">
        <f t="shared" si="1479"/>
        <v>13495.833333333334</v>
      </c>
      <c r="W344" s="564">
        <f t="shared" si="1479"/>
        <v>16912.5</v>
      </c>
      <c r="X344" s="564">
        <f t="shared" si="1479"/>
        <v>16912.5</v>
      </c>
      <c r="Y344" s="564">
        <f t="shared" si="1479"/>
        <v>16912.5</v>
      </c>
      <c r="Z344" s="564">
        <f t="shared" si="1479"/>
        <v>16912.5</v>
      </c>
      <c r="AA344" s="564">
        <f t="shared" si="1479"/>
        <v>16912.5</v>
      </c>
      <c r="AB344" s="564">
        <f t="shared" si="1479"/>
        <v>16912.5</v>
      </c>
      <c r="AC344" s="564">
        <f t="shared" si="1479"/>
        <v>16912.5</v>
      </c>
      <c r="AD344" s="564">
        <f t="shared" si="1479"/>
        <v>31873.083333333336</v>
      </c>
      <c r="AE344" s="564">
        <f t="shared" si="1479"/>
        <v>31873.083333333336</v>
      </c>
      <c r="AF344" s="564">
        <f t="shared" si="1479"/>
        <v>31873.083333333336</v>
      </c>
      <c r="AG344" s="564">
        <f t="shared" si="1479"/>
        <v>31873.083333333336</v>
      </c>
      <c r="AH344" s="564">
        <f t="shared" si="1479"/>
        <v>31873.083333333336</v>
      </c>
      <c r="AI344" s="564">
        <f t="shared" si="1479"/>
        <v>35502.250000000007</v>
      </c>
      <c r="AJ344" s="564">
        <f t="shared" si="1479"/>
        <v>35502.250000000007</v>
      </c>
      <c r="AK344" s="564">
        <f t="shared" si="1479"/>
        <v>35502.250000000007</v>
      </c>
      <c r="AL344" s="564">
        <f t="shared" ref="AL344:BM344" si="1480">AL502/2</f>
        <v>35502.250000000007</v>
      </c>
      <c r="AM344" s="564">
        <f t="shared" si="1480"/>
        <v>35502.250000000007</v>
      </c>
      <c r="AN344" s="564">
        <f t="shared" si="1480"/>
        <v>35502.250000000007</v>
      </c>
      <c r="AO344" s="564">
        <f t="shared" si="1480"/>
        <v>35502.250000000007</v>
      </c>
      <c r="AP344" s="564">
        <f t="shared" si="1480"/>
        <v>42647.635000000002</v>
      </c>
      <c r="AQ344" s="564">
        <f t="shared" si="1480"/>
        <v>42647.635000000002</v>
      </c>
      <c r="AR344" s="564">
        <f t="shared" si="1480"/>
        <v>42647.635000000002</v>
      </c>
      <c r="AS344" s="564">
        <f t="shared" si="1480"/>
        <v>42647.635000000002</v>
      </c>
      <c r="AT344" s="564">
        <f t="shared" si="1480"/>
        <v>42647.635000000002</v>
      </c>
      <c r="AU344" s="564">
        <f t="shared" si="1480"/>
        <v>48355.968333333338</v>
      </c>
      <c r="AV344" s="564">
        <f t="shared" si="1480"/>
        <v>48355.968333333338</v>
      </c>
      <c r="AW344" s="564">
        <f t="shared" si="1480"/>
        <v>48355.968333333338</v>
      </c>
      <c r="AX344" s="564">
        <f t="shared" si="1480"/>
        <v>48355.968333333338</v>
      </c>
      <c r="AY344" s="564">
        <f t="shared" si="1480"/>
        <v>48355.968333333338</v>
      </c>
      <c r="AZ344" s="564">
        <f t="shared" si="1480"/>
        <v>48355.968333333338</v>
      </c>
      <c r="BA344" s="564">
        <f t="shared" si="1480"/>
        <v>48355.968333333338</v>
      </c>
      <c r="BB344" s="564">
        <f t="shared" si="1480"/>
        <v>54710.659766666678</v>
      </c>
      <c r="BC344" s="564">
        <f t="shared" si="1480"/>
        <v>54710.659766666678</v>
      </c>
      <c r="BD344" s="564">
        <f t="shared" si="1480"/>
        <v>54710.659766666678</v>
      </c>
      <c r="BE344" s="564">
        <f t="shared" si="1480"/>
        <v>54710.659766666678</v>
      </c>
      <c r="BF344" s="564">
        <f t="shared" si="1480"/>
        <v>54710.659766666678</v>
      </c>
      <c r="BG344" s="564">
        <f t="shared" si="1480"/>
        <v>54710.659766666678</v>
      </c>
      <c r="BH344" s="564">
        <f t="shared" si="1480"/>
        <v>54710.659766666678</v>
      </c>
      <c r="BI344" s="564">
        <f t="shared" si="1480"/>
        <v>54710.659766666678</v>
      </c>
      <c r="BJ344" s="564">
        <f t="shared" si="1480"/>
        <v>54710.659766666678</v>
      </c>
      <c r="BK344" s="564">
        <f t="shared" si="1480"/>
        <v>54710.659766666678</v>
      </c>
      <c r="BL344" s="564">
        <f t="shared" si="1480"/>
        <v>54710.659766666678</v>
      </c>
      <c r="BM344" s="564">
        <f t="shared" si="1480"/>
        <v>54710.659766666678</v>
      </c>
      <c r="BN344" s="185"/>
      <c r="BO344" s="564">
        <f>H344</f>
        <v>3750</v>
      </c>
      <c r="BP344" s="564">
        <f>K344</f>
        <v>8000</v>
      </c>
      <c r="BQ344" s="564">
        <f>N344</f>
        <v>8000</v>
      </c>
      <c r="BR344" s="564">
        <f>Q344</f>
        <v>8000</v>
      </c>
      <c r="BS344" s="564">
        <f>T344</f>
        <v>13495.833333333334</v>
      </c>
      <c r="BT344" s="564">
        <f>W344</f>
        <v>16912.5</v>
      </c>
      <c r="BU344" s="564">
        <f>Z344</f>
        <v>16912.5</v>
      </c>
      <c r="BV344" s="564">
        <f>AC344</f>
        <v>16912.5</v>
      </c>
      <c r="BW344" s="564">
        <f>AF344</f>
        <v>31873.083333333336</v>
      </c>
      <c r="BX344" s="564">
        <f>AI344</f>
        <v>35502.250000000007</v>
      </c>
      <c r="BY344" s="564">
        <f>AL344</f>
        <v>35502.250000000007</v>
      </c>
      <c r="BZ344" s="564">
        <f>AO344</f>
        <v>35502.250000000007</v>
      </c>
      <c r="CA344" s="564">
        <f>AR344</f>
        <v>42647.635000000002</v>
      </c>
      <c r="CB344" s="564">
        <f>AU344</f>
        <v>48355.968333333338</v>
      </c>
      <c r="CC344" s="564">
        <f>AX344</f>
        <v>48355.968333333338</v>
      </c>
      <c r="CD344" s="564">
        <f>BA344</f>
        <v>48355.968333333338</v>
      </c>
      <c r="CE344" s="564">
        <f>BD344</f>
        <v>54710.659766666678</v>
      </c>
      <c r="CF344" s="564">
        <f>BG344</f>
        <v>54710.659766666678</v>
      </c>
      <c r="CG344" s="564">
        <f>BJ344</f>
        <v>54710.659766666678</v>
      </c>
      <c r="CH344" s="564">
        <f>BM344</f>
        <v>54710.659766666678</v>
      </c>
      <c r="CI344" s="185"/>
      <c r="CJ344" s="124">
        <f>BR344</f>
        <v>8000</v>
      </c>
      <c r="CK344" s="124">
        <f>BV344</f>
        <v>16912.5</v>
      </c>
      <c r="CL344" s="124">
        <f>BZ344</f>
        <v>35502.250000000007</v>
      </c>
      <c r="CM344" s="124">
        <f>CD344</f>
        <v>48355.968333333338</v>
      </c>
      <c r="CN344" s="124">
        <f>CH344</f>
        <v>54710.659766666678</v>
      </c>
      <c r="CO344" s="177"/>
      <c r="CP344" s="119"/>
      <c r="CQ344" s="119"/>
      <c r="CR344" s="186">
        <f t="shared" si="1430"/>
        <v>54710.659766666678</v>
      </c>
      <c r="CS344" s="186">
        <f t="shared" si="1431"/>
        <v>54710.659766666678</v>
      </c>
      <c r="CT344" s="186">
        <f t="shared" si="1432"/>
        <v>54710.659766666678</v>
      </c>
      <c r="CU344" s="186">
        <f t="shared" si="1477"/>
        <v>0</v>
      </c>
      <c r="CV344" s="186">
        <f t="shared" si="1478"/>
        <v>0</v>
      </c>
      <c r="CW344" s="119"/>
      <c r="CX344" s="124">
        <f t="shared" si="1451"/>
        <v>3750</v>
      </c>
      <c r="CY344" s="124">
        <f t="shared" si="1452"/>
        <v>8000</v>
      </c>
      <c r="CZ344" s="124">
        <f t="shared" si="1453"/>
        <v>8000</v>
      </c>
      <c r="DA344" s="124">
        <f t="shared" si="1454"/>
        <v>8000</v>
      </c>
      <c r="DB344" s="209">
        <f t="shared" si="1455"/>
        <v>8000</v>
      </c>
      <c r="DC344" s="124">
        <f t="shared" si="1456"/>
        <v>13495.833333333334</v>
      </c>
      <c r="DD344" s="124">
        <f t="shared" si="1457"/>
        <v>16912.5</v>
      </c>
      <c r="DE344" s="124">
        <f t="shared" si="1458"/>
        <v>16912.5</v>
      </c>
      <c r="DF344" s="124">
        <f t="shared" si="1459"/>
        <v>16912.5</v>
      </c>
      <c r="DG344" s="209">
        <f t="shared" si="1460"/>
        <v>16912.5</v>
      </c>
      <c r="DH344" s="209">
        <f t="shared" si="1461"/>
        <v>35502.250000000007</v>
      </c>
      <c r="DI344" s="209">
        <f t="shared" si="1462"/>
        <v>48355.968333333338</v>
      </c>
      <c r="DJ344" s="209">
        <f t="shared" si="1463"/>
        <v>54710.659766666678</v>
      </c>
    </row>
    <row r="345" spans="1:114" s="7" customFormat="1" ht="14.25" x14ac:dyDescent="0.35">
      <c r="A345" s="287" t="s">
        <v>339</v>
      </c>
      <c r="B345" s="119" t="s">
        <v>370</v>
      </c>
      <c r="C345" s="119"/>
      <c r="D345" s="119"/>
      <c r="E345" s="173">
        <v>0</v>
      </c>
      <c r="F345" s="563">
        <f t="shared" ref="F345:AK345" ca="1" si="1481">E345+F309-F421</f>
        <v>0</v>
      </c>
      <c r="G345" s="563">
        <f t="shared" ca="1" si="1481"/>
        <v>0</v>
      </c>
      <c r="H345" s="563">
        <f t="shared" ca="1" si="1481"/>
        <v>0</v>
      </c>
      <c r="I345" s="563">
        <f t="shared" ca="1" si="1481"/>
        <v>0</v>
      </c>
      <c r="J345" s="563">
        <f t="shared" ca="1" si="1481"/>
        <v>0</v>
      </c>
      <c r="K345" s="563">
        <f t="shared" ca="1" si="1481"/>
        <v>0</v>
      </c>
      <c r="L345" s="563">
        <f t="shared" ca="1" si="1481"/>
        <v>0</v>
      </c>
      <c r="M345" s="563">
        <f t="shared" ca="1" si="1481"/>
        <v>0</v>
      </c>
      <c r="N345" s="563">
        <f t="shared" ca="1" si="1481"/>
        <v>0</v>
      </c>
      <c r="O345" s="563">
        <f t="shared" ca="1" si="1481"/>
        <v>0</v>
      </c>
      <c r="P345" s="563">
        <f t="shared" ca="1" si="1481"/>
        <v>0</v>
      </c>
      <c r="Q345" s="563">
        <f t="shared" ca="1" si="1481"/>
        <v>0</v>
      </c>
      <c r="R345" s="563">
        <f t="shared" ca="1" si="1481"/>
        <v>0</v>
      </c>
      <c r="S345" s="563">
        <f t="shared" ca="1" si="1481"/>
        <v>0</v>
      </c>
      <c r="T345" s="563">
        <f t="shared" ca="1" si="1481"/>
        <v>0</v>
      </c>
      <c r="U345" s="563">
        <f t="shared" ca="1" si="1481"/>
        <v>0</v>
      </c>
      <c r="V345" s="563">
        <f t="shared" ca="1" si="1481"/>
        <v>0</v>
      </c>
      <c r="W345" s="563">
        <f t="shared" ca="1" si="1481"/>
        <v>0</v>
      </c>
      <c r="X345" s="563">
        <f t="shared" ca="1" si="1481"/>
        <v>0</v>
      </c>
      <c r="Y345" s="563">
        <f t="shared" ca="1" si="1481"/>
        <v>27343.14428193029</v>
      </c>
      <c r="Z345" s="563">
        <f t="shared" ca="1" si="1481"/>
        <v>39907.826804619282</v>
      </c>
      <c r="AA345" s="563">
        <f t="shared" ca="1" si="1481"/>
        <v>84437.704944722587</v>
      </c>
      <c r="AB345" s="563">
        <f t="shared" ca="1" si="1481"/>
        <v>131653.75773264395</v>
      </c>
      <c r="AC345" s="563">
        <f t="shared" ca="1" si="1481"/>
        <v>47655.138172209641</v>
      </c>
      <c r="AD345" s="563">
        <f t="shared" ca="1" si="1481"/>
        <v>114545.97858388201</v>
      </c>
      <c r="AE345" s="563">
        <f t="shared" ca="1" si="1481"/>
        <v>186790.19811291224</v>
      </c>
      <c r="AF345" s="563">
        <f t="shared" ca="1" si="1481"/>
        <v>222991.51314477128</v>
      </c>
      <c r="AG345" s="563">
        <f t="shared" ca="1" si="1481"/>
        <v>44853.566100415541</v>
      </c>
      <c r="AH345" s="563">
        <f t="shared" ca="1" si="1481"/>
        <v>92913.018261230405</v>
      </c>
      <c r="AI345" s="563">
        <f t="shared" ca="1" si="1481"/>
        <v>42791.811163372477</v>
      </c>
      <c r="AJ345" s="563">
        <f t="shared" ca="1" si="1481"/>
        <v>125063.44999161991</v>
      </c>
      <c r="AK345" s="563">
        <f t="shared" ca="1" si="1481"/>
        <v>211930.40765863078</v>
      </c>
      <c r="AL345" s="563">
        <f t="shared" ref="AL345:BM345" ca="1" si="1482">AK345+AL309-AL421</f>
        <v>84535.618160645856</v>
      </c>
      <c r="AM345" s="563">
        <f t="shared" ca="1" si="1482"/>
        <v>179535.76102964144</v>
      </c>
      <c r="AN345" s="563">
        <f t="shared" ca="1" si="1482"/>
        <v>274684.96875263663</v>
      </c>
      <c r="AO345" s="563">
        <f t="shared" ca="1" si="1482"/>
        <v>93447.239252318628</v>
      </c>
      <c r="AP345" s="563">
        <f t="shared" ca="1" si="1482"/>
        <v>225335.94931832005</v>
      </c>
      <c r="AQ345" s="563">
        <f t="shared" ca="1" si="1482"/>
        <v>361437.19724216266</v>
      </c>
      <c r="AR345" s="563">
        <f t="shared" ca="1" si="1482"/>
        <v>448910.9545200381</v>
      </c>
      <c r="AS345" s="563">
        <f t="shared" ca="1" si="1482"/>
        <v>101585.90176360856</v>
      </c>
      <c r="AT345" s="563">
        <f t="shared" ca="1" si="1482"/>
        <v>206124.0094059527</v>
      </c>
      <c r="AU345" s="563">
        <f t="shared" ca="1" si="1482"/>
        <v>91512.667769997905</v>
      </c>
      <c r="AV345" s="563">
        <f t="shared" ca="1" si="1482"/>
        <v>237952.1442799205</v>
      </c>
      <c r="AW345" s="563">
        <f t="shared" ca="1" si="1482"/>
        <v>388553.53008560278</v>
      </c>
      <c r="AX345" s="563">
        <f t="shared" ca="1" si="1482"/>
        <v>141084.0280576197</v>
      </c>
      <c r="AY345" s="563">
        <f t="shared" ca="1" si="1482"/>
        <v>298496.18037803413</v>
      </c>
      <c r="AZ345" s="563">
        <f t="shared" ca="1" si="1482"/>
        <v>452424.42449450429</v>
      </c>
      <c r="BA345" s="563">
        <f t="shared" ca="1" si="1482"/>
        <v>144715.78426315292</v>
      </c>
      <c r="BB345" s="563">
        <f t="shared" ca="1" si="1482"/>
        <v>340235.2554084966</v>
      </c>
      <c r="BC345" s="563">
        <f t="shared" ca="1" si="1482"/>
        <v>541061.45698988892</v>
      </c>
      <c r="BD345" s="563">
        <f t="shared" ca="1" si="1482"/>
        <v>703621.28123200405</v>
      </c>
      <c r="BE345" s="563">
        <f t="shared" ca="1" si="1482"/>
        <v>181238.06143239466</v>
      </c>
      <c r="BF345" s="563">
        <f t="shared" ca="1" si="1482"/>
        <v>366859.4743464404</v>
      </c>
      <c r="BG345" s="563">
        <f t="shared" ca="1" si="1482"/>
        <v>175603.44428092323</v>
      </c>
      <c r="BH345" s="563">
        <f t="shared" ca="1" si="1482"/>
        <v>409707.79522789048</v>
      </c>
      <c r="BI345" s="563">
        <f t="shared" ca="1" si="1482"/>
        <v>649546.44888531254</v>
      </c>
      <c r="BJ345" s="563">
        <f t="shared" ca="1" si="1482"/>
        <v>230179.29769910779</v>
      </c>
      <c r="BK345" s="563">
        <f t="shared" ca="1" si="1482"/>
        <v>479944.06843756291</v>
      </c>
      <c r="BL345" s="563">
        <f t="shared" ca="1" si="1482"/>
        <v>723090.4838064668</v>
      </c>
      <c r="BM345" s="563">
        <f t="shared" ca="1" si="1482"/>
        <v>233833.77940089186</v>
      </c>
      <c r="BN345" s="360"/>
      <c r="BO345" s="563">
        <f ca="1">H345</f>
        <v>0</v>
      </c>
      <c r="BP345" s="563">
        <f ca="1">K345</f>
        <v>0</v>
      </c>
      <c r="BQ345" s="563">
        <f ca="1">N345</f>
        <v>0</v>
      </c>
      <c r="BR345" s="563">
        <f ca="1">Q345</f>
        <v>0</v>
      </c>
      <c r="BS345" s="563">
        <f ca="1">T345</f>
        <v>0</v>
      </c>
      <c r="BT345" s="563">
        <f ca="1">W345</f>
        <v>0</v>
      </c>
      <c r="BU345" s="563">
        <f ca="1">Z345</f>
        <v>39907.826804619282</v>
      </c>
      <c r="BV345" s="563">
        <f ca="1">AC345</f>
        <v>47655.138172209641</v>
      </c>
      <c r="BW345" s="563">
        <f ca="1">AF345</f>
        <v>222991.51314477128</v>
      </c>
      <c r="BX345" s="563">
        <f ca="1">AI345</f>
        <v>42791.811163372477</v>
      </c>
      <c r="BY345" s="563">
        <f ca="1">AL345</f>
        <v>84535.618160645856</v>
      </c>
      <c r="BZ345" s="563">
        <f ca="1">AO345</f>
        <v>93447.239252318628</v>
      </c>
      <c r="CA345" s="563">
        <f ca="1">AR345</f>
        <v>448910.9545200381</v>
      </c>
      <c r="CB345" s="563">
        <f ca="1">AU345</f>
        <v>91512.667769997905</v>
      </c>
      <c r="CC345" s="563">
        <f ca="1">AX345</f>
        <v>141084.0280576197</v>
      </c>
      <c r="CD345" s="563">
        <f ca="1">BA345</f>
        <v>144715.78426315292</v>
      </c>
      <c r="CE345" s="563">
        <f ca="1">BD345</f>
        <v>703621.28123200405</v>
      </c>
      <c r="CF345" s="563">
        <f ca="1">BG345</f>
        <v>175603.44428092323</v>
      </c>
      <c r="CG345" s="563">
        <f ca="1">BJ345</f>
        <v>230179.29769910779</v>
      </c>
      <c r="CH345" s="563">
        <f ca="1">BM345</f>
        <v>233833.77940089186</v>
      </c>
      <c r="CI345" s="360"/>
      <c r="CJ345" s="172">
        <f ca="1">BR345</f>
        <v>0</v>
      </c>
      <c r="CK345" s="172">
        <f ca="1">BV345</f>
        <v>47655.138172209641</v>
      </c>
      <c r="CL345" s="172">
        <f ca="1">BZ345</f>
        <v>93447.239252318628</v>
      </c>
      <c r="CM345" s="172">
        <f ca="1">CD345</f>
        <v>144715.78426315292</v>
      </c>
      <c r="CN345" s="172">
        <f ca="1">CH345</f>
        <v>233833.77940089186</v>
      </c>
      <c r="CO345" s="361"/>
      <c r="CP345" s="363"/>
      <c r="CQ345" s="363"/>
      <c r="CR345" s="362">
        <f t="shared" ca="1" si="1430"/>
        <v>233833.77940089186</v>
      </c>
      <c r="CS345" s="362">
        <f t="shared" ca="1" si="1431"/>
        <v>233833.77940089186</v>
      </c>
      <c r="CT345" s="362">
        <f t="shared" ca="1" si="1432"/>
        <v>233833.77940089186</v>
      </c>
      <c r="CU345" s="362">
        <f t="shared" ca="1" si="1477"/>
        <v>0</v>
      </c>
      <c r="CV345" s="362">
        <f t="shared" ca="1" si="1478"/>
        <v>0</v>
      </c>
      <c r="CW345" s="363"/>
      <c r="CX345" s="172">
        <f t="shared" ca="1" si="1451"/>
        <v>0</v>
      </c>
      <c r="CY345" s="172">
        <f t="shared" ca="1" si="1452"/>
        <v>0</v>
      </c>
      <c r="CZ345" s="172">
        <f t="shared" ca="1" si="1453"/>
        <v>0</v>
      </c>
      <c r="DA345" s="172">
        <f t="shared" ca="1" si="1454"/>
        <v>0</v>
      </c>
      <c r="DB345" s="338">
        <f t="shared" ca="1" si="1455"/>
        <v>0</v>
      </c>
      <c r="DC345" s="172">
        <f t="shared" ca="1" si="1456"/>
        <v>0</v>
      </c>
      <c r="DD345" s="172">
        <f t="shared" ca="1" si="1457"/>
        <v>0</v>
      </c>
      <c r="DE345" s="172">
        <f t="shared" ca="1" si="1458"/>
        <v>39907.826804619282</v>
      </c>
      <c r="DF345" s="172">
        <f t="shared" ca="1" si="1459"/>
        <v>47655.138172209641</v>
      </c>
      <c r="DG345" s="338">
        <f t="shared" ca="1" si="1460"/>
        <v>47655.138172209641</v>
      </c>
      <c r="DH345" s="338">
        <f t="shared" ca="1" si="1461"/>
        <v>93447.239252318628</v>
      </c>
      <c r="DI345" s="338">
        <f t="shared" ca="1" si="1462"/>
        <v>144715.78426315292</v>
      </c>
      <c r="DJ345" s="338">
        <f t="shared" ca="1" si="1463"/>
        <v>233833.77940089186</v>
      </c>
    </row>
    <row r="346" spans="1:114" s="7" customFormat="1" ht="14.25" x14ac:dyDescent="0.35">
      <c r="A346" s="282" t="s">
        <v>340</v>
      </c>
      <c r="B346" s="301" t="s">
        <v>370</v>
      </c>
      <c r="C346" s="119"/>
      <c r="D346" s="119"/>
      <c r="E346" s="208">
        <f t="shared" ref="E346:AJ346" si="1483">SUM(E343:E345)</f>
        <v>0</v>
      </c>
      <c r="F346" s="569">
        <f t="shared" ca="1" si="1483"/>
        <v>6566.25</v>
      </c>
      <c r="G346" s="569">
        <f t="shared" ca="1" si="1483"/>
        <v>5266.25</v>
      </c>
      <c r="H346" s="569">
        <f t="shared" ca="1" si="1483"/>
        <v>5266.4054276000006</v>
      </c>
      <c r="I346" s="569">
        <f t="shared" ca="1" si="1483"/>
        <v>7361.4648558000008</v>
      </c>
      <c r="J346" s="569">
        <f t="shared" ca="1" si="1483"/>
        <v>10716.554912379999</v>
      </c>
      <c r="K346" s="569">
        <f t="shared" ca="1" si="1483"/>
        <v>49886.843870574005</v>
      </c>
      <c r="L346" s="569">
        <f t="shared" ca="1" si="1483"/>
        <v>51098.029794300477</v>
      </c>
      <c r="M346" s="569">
        <f t="shared" ca="1" si="1483"/>
        <v>51958.18167641772</v>
      </c>
      <c r="N346" s="569">
        <f t="shared" ca="1" si="1483"/>
        <v>52870.415669235001</v>
      </c>
      <c r="O346" s="569">
        <f t="shared" ca="1" si="1483"/>
        <v>53799.079094499211</v>
      </c>
      <c r="P346" s="569">
        <f t="shared" ca="1" si="1483"/>
        <v>54808.447979537232</v>
      </c>
      <c r="Q346" s="569">
        <f t="shared" ca="1" si="1483"/>
        <v>55919.461122867317</v>
      </c>
      <c r="R346" s="569">
        <f t="shared" ca="1" si="1483"/>
        <v>73575.41125402828</v>
      </c>
      <c r="S346" s="569">
        <f t="shared" ca="1" si="1483"/>
        <v>69191.926960435594</v>
      </c>
      <c r="T346" s="569">
        <f t="shared" ca="1" si="1483"/>
        <v>173217.41168710892</v>
      </c>
      <c r="U346" s="569">
        <f t="shared" ca="1" si="1483"/>
        <v>174790.87286878188</v>
      </c>
      <c r="V346" s="569">
        <f t="shared" ca="1" si="1483"/>
        <v>176427.15300000471</v>
      </c>
      <c r="W346" s="569">
        <f t="shared" ca="1" si="1483"/>
        <v>183176.79258295655</v>
      </c>
      <c r="X346" s="569">
        <f t="shared" ca="1" si="1483"/>
        <v>99350.623718861068</v>
      </c>
      <c r="Y346" s="569">
        <f t="shared" ca="1" si="1483"/>
        <v>125542.93814568498</v>
      </c>
      <c r="Z346" s="569">
        <f t="shared" ca="1" si="1483"/>
        <v>140036.95174364417</v>
      </c>
      <c r="AA346" s="569">
        <f t="shared" ca="1" si="1483"/>
        <v>186581.51291926176</v>
      </c>
      <c r="AB346" s="569">
        <f t="shared" ca="1" si="1483"/>
        <v>235446.05121092004</v>
      </c>
      <c r="AC346" s="569">
        <f t="shared" ca="1" si="1483"/>
        <v>173650.02258282393</v>
      </c>
      <c r="AD346" s="569">
        <f t="shared" ca="1" si="1483"/>
        <v>276675.68134661508</v>
      </c>
      <c r="AE346" s="569">
        <f t="shared" ca="1" si="1483"/>
        <v>341519.33441258152</v>
      </c>
      <c r="AF346" s="569">
        <f t="shared" ca="1" si="1483"/>
        <v>531920.33957556856</v>
      </c>
      <c r="AG346" s="569">
        <f t="shared" ca="1" si="1483"/>
        <v>356487.46049972897</v>
      </c>
      <c r="AH346" s="569">
        <f t="shared" ca="1" si="1483"/>
        <v>407316.14176278631</v>
      </c>
      <c r="AI346" s="569">
        <f t="shared" ca="1" si="1483"/>
        <v>366074.783889674</v>
      </c>
      <c r="AJ346" s="569">
        <f t="shared" ca="1" si="1483"/>
        <v>331050.97205068415</v>
      </c>
      <c r="AK346" s="569">
        <f t="shared" ref="AK346:BM346" ca="1" si="1484">SUM(AK343:AK345)</f>
        <v>417893.88788437529</v>
      </c>
      <c r="AL346" s="569">
        <f t="shared" ca="1" si="1484"/>
        <v>293549.14445857122</v>
      </c>
      <c r="AM346" s="569">
        <f t="shared" ca="1" si="1484"/>
        <v>391676.2462261694</v>
      </c>
      <c r="AN346" s="569">
        <f t="shared" ca="1" si="1484"/>
        <v>489233.8978857419</v>
      </c>
      <c r="AO346" s="569">
        <f t="shared" ca="1" si="1484"/>
        <v>311286.05894978077</v>
      </c>
      <c r="AP346" s="569">
        <f t="shared" ca="1" si="1484"/>
        <v>467195.48993837985</v>
      </c>
      <c r="AQ346" s="569">
        <f t="shared" ca="1" si="1484"/>
        <v>601391.96421933663</v>
      </c>
      <c r="AR346" s="569">
        <f t="shared" ca="1" si="1484"/>
        <v>883331.80438178102</v>
      </c>
      <c r="AS346" s="569">
        <f t="shared" ca="1" si="1484"/>
        <v>539668.48076961515</v>
      </c>
      <c r="AT346" s="569">
        <f t="shared" ca="1" si="1484"/>
        <v>647936.77676851652</v>
      </c>
      <c r="AU346" s="569">
        <f t="shared" ca="1" si="1484"/>
        <v>546153.84524839057</v>
      </c>
      <c r="AV346" s="569">
        <f t="shared" ca="1" si="1484"/>
        <v>536814.75004372688</v>
      </c>
      <c r="AW346" s="569">
        <f t="shared" ca="1" si="1484"/>
        <v>688360.41348501202</v>
      </c>
      <c r="AX346" s="569">
        <f t="shared" ca="1" si="1484"/>
        <v>444909.57199414051</v>
      </c>
      <c r="AY346" s="569">
        <f t="shared" ca="1" si="1484"/>
        <v>606416.33796994668</v>
      </c>
      <c r="AZ346" s="569">
        <f t="shared" ca="1" si="1484"/>
        <v>763203.53673223779</v>
      </c>
      <c r="BA346" s="569">
        <f t="shared" ca="1" si="1484"/>
        <v>459746.27868401568</v>
      </c>
      <c r="BB346" s="569">
        <f t="shared" ca="1" si="1484"/>
        <v>678829.21743131557</v>
      </c>
      <c r="BC346" s="569">
        <f t="shared" ca="1" si="1484"/>
        <v>879800.57476967166</v>
      </c>
      <c r="BD346" s="569">
        <f t="shared" ca="1" si="1484"/>
        <v>1209106.6901289334</v>
      </c>
      <c r="BE346" s="569">
        <f t="shared" ca="1" si="1484"/>
        <v>691333.92843659769</v>
      </c>
      <c r="BF346" s="569">
        <f t="shared" ca="1" si="1484"/>
        <v>881650.93345270702</v>
      </c>
      <c r="BG346" s="569">
        <f t="shared" ca="1" si="1484"/>
        <v>695177.33269457123</v>
      </c>
      <c r="BH346" s="569">
        <f t="shared" ca="1" si="1484"/>
        <v>777102.6904226992</v>
      </c>
      <c r="BI346" s="569">
        <f t="shared" ca="1" si="1484"/>
        <v>1018902.7065350054</v>
      </c>
      <c r="BJ346" s="569">
        <f t="shared" ca="1" si="1484"/>
        <v>604589.09050443198</v>
      </c>
      <c r="BK346" s="569">
        <f t="shared" ca="1" si="1484"/>
        <v>859501.42587160482</v>
      </c>
      <c r="BL346" s="569">
        <f t="shared" ca="1" si="1484"/>
        <v>1105722.0328014407</v>
      </c>
      <c r="BM346" s="569">
        <f t="shared" ca="1" si="1484"/>
        <v>621806.68600026169</v>
      </c>
      <c r="BN346" s="185"/>
      <c r="BO346" s="569">
        <f t="shared" ref="BO346:CH346" ca="1" si="1485">SUM(BO343:BO345)</f>
        <v>5266.4054276000006</v>
      </c>
      <c r="BP346" s="569">
        <f t="shared" ca="1" si="1485"/>
        <v>49886.843870574005</v>
      </c>
      <c r="BQ346" s="569">
        <f t="shared" ca="1" si="1485"/>
        <v>52870.415669235001</v>
      </c>
      <c r="BR346" s="569">
        <f t="shared" ca="1" si="1485"/>
        <v>55919.461122867317</v>
      </c>
      <c r="BS346" s="569">
        <f t="shared" ca="1" si="1485"/>
        <v>173217.41168710892</v>
      </c>
      <c r="BT346" s="569">
        <f t="shared" ca="1" si="1485"/>
        <v>183176.79258295655</v>
      </c>
      <c r="BU346" s="569">
        <f t="shared" ca="1" si="1485"/>
        <v>140036.95174364417</v>
      </c>
      <c r="BV346" s="569">
        <f t="shared" ca="1" si="1485"/>
        <v>173650.02258282393</v>
      </c>
      <c r="BW346" s="569">
        <f t="shared" ca="1" si="1485"/>
        <v>531920.33957556856</v>
      </c>
      <c r="BX346" s="569">
        <f t="shared" ca="1" si="1485"/>
        <v>366074.783889674</v>
      </c>
      <c r="BY346" s="569">
        <f t="shared" ca="1" si="1485"/>
        <v>293549.14445857122</v>
      </c>
      <c r="BZ346" s="569">
        <f t="shared" ca="1" si="1485"/>
        <v>311286.05894978077</v>
      </c>
      <c r="CA346" s="569">
        <f t="shared" ca="1" si="1485"/>
        <v>883331.80438178102</v>
      </c>
      <c r="CB346" s="569">
        <f t="shared" ca="1" si="1485"/>
        <v>546153.84524839057</v>
      </c>
      <c r="CC346" s="569">
        <f t="shared" ca="1" si="1485"/>
        <v>444909.57199414051</v>
      </c>
      <c r="CD346" s="569">
        <f t="shared" ca="1" si="1485"/>
        <v>459746.27868401568</v>
      </c>
      <c r="CE346" s="569">
        <f t="shared" ca="1" si="1485"/>
        <v>1209106.6901289334</v>
      </c>
      <c r="CF346" s="569">
        <f t="shared" ca="1" si="1485"/>
        <v>695177.33269457123</v>
      </c>
      <c r="CG346" s="569">
        <f t="shared" ca="1" si="1485"/>
        <v>604589.09050443198</v>
      </c>
      <c r="CH346" s="569">
        <f t="shared" ca="1" si="1485"/>
        <v>621806.68600026169</v>
      </c>
      <c r="CI346" s="185"/>
      <c r="CJ346" s="173">
        <f ca="1">SUM(CJ343:CJ345)</f>
        <v>55919.461122867317</v>
      </c>
      <c r="CK346" s="173">
        <f ca="1">SUM(CK343:CK345)</f>
        <v>173650.02258282393</v>
      </c>
      <c r="CL346" s="173">
        <f ca="1">SUM(CL343:CL345)</f>
        <v>311286.05894978077</v>
      </c>
      <c r="CM346" s="173">
        <f ca="1">SUM(CM343:CM345)</f>
        <v>459746.27868401568</v>
      </c>
      <c r="CN346" s="173">
        <f ca="1">SUM(CN343:CN345)</f>
        <v>621806.68600026169</v>
      </c>
      <c r="CO346" s="177"/>
      <c r="CP346" s="119"/>
      <c r="CQ346" s="119"/>
      <c r="CR346" s="186">
        <f t="shared" ca="1" si="1430"/>
        <v>621806.68600026169</v>
      </c>
      <c r="CS346" s="186">
        <f t="shared" ca="1" si="1431"/>
        <v>621806.68600026169</v>
      </c>
      <c r="CT346" s="186">
        <f t="shared" ca="1" si="1432"/>
        <v>621806.68600026169</v>
      </c>
      <c r="CU346" s="186">
        <f t="shared" ca="1" si="1477"/>
        <v>0</v>
      </c>
      <c r="CV346" s="186">
        <f t="shared" ca="1" si="1478"/>
        <v>0</v>
      </c>
      <c r="CW346" s="119"/>
      <c r="CX346" s="173">
        <f t="shared" ca="1" si="1451"/>
        <v>5266.4054276000006</v>
      </c>
      <c r="CY346" s="173">
        <f t="shared" ca="1" si="1452"/>
        <v>49886.843870574005</v>
      </c>
      <c r="CZ346" s="173">
        <f t="shared" ca="1" si="1453"/>
        <v>52870.415669235001</v>
      </c>
      <c r="DA346" s="173">
        <f t="shared" ca="1" si="1454"/>
        <v>55919.461122867317</v>
      </c>
      <c r="DB346" s="338">
        <f t="shared" ca="1" si="1455"/>
        <v>55919.461122867317</v>
      </c>
      <c r="DC346" s="173">
        <f t="shared" ca="1" si="1456"/>
        <v>173217.41168710892</v>
      </c>
      <c r="DD346" s="173">
        <f t="shared" ca="1" si="1457"/>
        <v>183176.79258295655</v>
      </c>
      <c r="DE346" s="173">
        <f t="shared" ca="1" si="1458"/>
        <v>140036.95174364417</v>
      </c>
      <c r="DF346" s="173">
        <f t="shared" ca="1" si="1459"/>
        <v>173650.02258282393</v>
      </c>
      <c r="DG346" s="338">
        <f t="shared" ca="1" si="1460"/>
        <v>173650.02258282393</v>
      </c>
      <c r="DH346" s="338">
        <f t="shared" ca="1" si="1461"/>
        <v>311286.05894978077</v>
      </c>
      <c r="DI346" s="338">
        <f t="shared" ca="1" si="1462"/>
        <v>459746.27868401568</v>
      </c>
      <c r="DJ346" s="338">
        <f t="shared" ca="1" si="1463"/>
        <v>621806.68600026169</v>
      </c>
    </row>
    <row r="347" spans="1:114" s="7" customFormat="1" ht="14.25" x14ac:dyDescent="0.35">
      <c r="A347" s="317" t="s">
        <v>122</v>
      </c>
      <c r="B347" s="301" t="s">
        <v>370</v>
      </c>
      <c r="C347" s="119"/>
      <c r="D347" s="119"/>
      <c r="E347" s="208"/>
      <c r="F347" s="569"/>
      <c r="G347" s="569"/>
      <c r="H347" s="569"/>
      <c r="I347" s="569"/>
      <c r="J347" s="569"/>
      <c r="K347" s="569"/>
      <c r="L347" s="569"/>
      <c r="M347" s="569"/>
      <c r="N347" s="569"/>
      <c r="O347" s="569"/>
      <c r="P347" s="569"/>
      <c r="Q347" s="569"/>
      <c r="R347" s="569"/>
      <c r="S347" s="569"/>
      <c r="T347" s="569"/>
      <c r="U347" s="569"/>
      <c r="V347" s="569"/>
      <c r="W347" s="569"/>
      <c r="X347" s="569"/>
      <c r="Y347" s="569"/>
      <c r="Z347" s="569"/>
      <c r="AA347" s="569"/>
      <c r="AB347" s="569"/>
      <c r="AC347" s="569"/>
      <c r="AD347" s="569"/>
      <c r="AE347" s="569"/>
      <c r="AF347" s="569"/>
      <c r="AG347" s="569"/>
      <c r="AH347" s="569"/>
      <c r="AI347" s="569"/>
      <c r="AJ347" s="569"/>
      <c r="AK347" s="569"/>
      <c r="AL347" s="569"/>
      <c r="AM347" s="569"/>
      <c r="AN347" s="569"/>
      <c r="AO347" s="569"/>
      <c r="AP347" s="569"/>
      <c r="AQ347" s="569"/>
      <c r="AR347" s="569"/>
      <c r="AS347" s="569"/>
      <c r="AT347" s="569"/>
      <c r="AU347" s="569"/>
      <c r="AV347" s="569"/>
      <c r="AW347" s="569"/>
      <c r="AX347" s="569"/>
      <c r="AY347" s="569"/>
      <c r="AZ347" s="569"/>
      <c r="BA347" s="569"/>
      <c r="BB347" s="569"/>
      <c r="BC347" s="569"/>
      <c r="BD347" s="569"/>
      <c r="BE347" s="569"/>
      <c r="BF347" s="569"/>
      <c r="BG347" s="569"/>
      <c r="BH347" s="569"/>
      <c r="BI347" s="569"/>
      <c r="BJ347" s="569"/>
      <c r="BK347" s="569"/>
      <c r="BL347" s="569"/>
      <c r="BM347" s="569"/>
      <c r="BN347" s="185"/>
      <c r="BO347" s="569"/>
      <c r="BP347" s="569"/>
      <c r="BQ347" s="569"/>
      <c r="BR347" s="569"/>
      <c r="BS347" s="569"/>
      <c r="BT347" s="569"/>
      <c r="BU347" s="569"/>
      <c r="BV347" s="569"/>
      <c r="BW347" s="569"/>
      <c r="BX347" s="569"/>
      <c r="BY347" s="569"/>
      <c r="BZ347" s="569"/>
      <c r="CA347" s="569"/>
      <c r="CB347" s="569"/>
      <c r="CC347" s="569"/>
      <c r="CD347" s="569"/>
      <c r="CE347" s="569"/>
      <c r="CF347" s="569"/>
      <c r="CG347" s="569"/>
      <c r="CH347" s="569"/>
      <c r="CI347" s="185"/>
      <c r="CJ347" s="173"/>
      <c r="CK347" s="173"/>
      <c r="CL347" s="173"/>
      <c r="CM347" s="173"/>
      <c r="CN347" s="173"/>
      <c r="CO347" s="177"/>
      <c r="CP347" s="119"/>
      <c r="CQ347" s="119"/>
      <c r="CR347" s="186"/>
      <c r="CS347" s="186"/>
      <c r="CT347" s="186"/>
      <c r="CU347" s="186"/>
      <c r="CV347" s="186"/>
      <c r="CW347" s="119"/>
      <c r="CX347" s="173"/>
      <c r="CY347" s="173"/>
      <c r="CZ347" s="173"/>
      <c r="DA347" s="173"/>
      <c r="DB347" s="338"/>
      <c r="DC347" s="173"/>
      <c r="DD347" s="173"/>
      <c r="DE347" s="173"/>
      <c r="DF347" s="173"/>
      <c r="DG347" s="338"/>
      <c r="DH347" s="338"/>
      <c r="DI347" s="338"/>
      <c r="DJ347" s="338"/>
    </row>
    <row r="348" spans="1:114" s="7" customFormat="1" x14ac:dyDescent="0.2">
      <c r="A348" s="287" t="s">
        <v>348</v>
      </c>
      <c r="B348" s="301" t="s">
        <v>370</v>
      </c>
      <c r="C348" s="119"/>
      <c r="D348" s="119"/>
      <c r="E348" s="464">
        <f>Div*Assumptions!B394</f>
        <v>0</v>
      </c>
      <c r="F348" s="568">
        <f>E348</f>
        <v>0</v>
      </c>
      <c r="G348" s="568">
        <f t="shared" ref="G348:BM348" si="1486">F348</f>
        <v>0</v>
      </c>
      <c r="H348" s="568">
        <f t="shared" si="1486"/>
        <v>0</v>
      </c>
      <c r="I348" s="568">
        <f t="shared" si="1486"/>
        <v>0</v>
      </c>
      <c r="J348" s="568">
        <f t="shared" si="1486"/>
        <v>0</v>
      </c>
      <c r="K348" s="568">
        <f t="shared" si="1486"/>
        <v>0</v>
      </c>
      <c r="L348" s="568">
        <f t="shared" si="1486"/>
        <v>0</v>
      </c>
      <c r="M348" s="568">
        <f t="shared" si="1486"/>
        <v>0</v>
      </c>
      <c r="N348" s="568">
        <f t="shared" si="1486"/>
        <v>0</v>
      </c>
      <c r="O348" s="568">
        <f t="shared" si="1486"/>
        <v>0</v>
      </c>
      <c r="P348" s="568">
        <f t="shared" si="1486"/>
        <v>0</v>
      </c>
      <c r="Q348" s="568">
        <f t="shared" si="1486"/>
        <v>0</v>
      </c>
      <c r="R348" s="568">
        <f t="shared" si="1486"/>
        <v>0</v>
      </c>
      <c r="S348" s="568">
        <f t="shared" si="1486"/>
        <v>0</v>
      </c>
      <c r="T348" s="568">
        <f t="shared" si="1486"/>
        <v>0</v>
      </c>
      <c r="U348" s="568">
        <f t="shared" si="1486"/>
        <v>0</v>
      </c>
      <c r="V348" s="568">
        <f t="shared" si="1486"/>
        <v>0</v>
      </c>
      <c r="W348" s="568">
        <v>0</v>
      </c>
      <c r="X348" s="568">
        <f t="shared" si="1486"/>
        <v>0</v>
      </c>
      <c r="Y348" s="568">
        <f t="shared" si="1486"/>
        <v>0</v>
      </c>
      <c r="Z348" s="568">
        <f t="shared" si="1486"/>
        <v>0</v>
      </c>
      <c r="AA348" s="568">
        <f t="shared" si="1486"/>
        <v>0</v>
      </c>
      <c r="AB348" s="568">
        <f t="shared" si="1486"/>
        <v>0</v>
      </c>
      <c r="AC348" s="568">
        <f t="shared" si="1486"/>
        <v>0</v>
      </c>
      <c r="AD348" s="568">
        <f t="shared" si="1486"/>
        <v>0</v>
      </c>
      <c r="AE348" s="568">
        <f t="shared" si="1486"/>
        <v>0</v>
      </c>
      <c r="AF348" s="568">
        <f t="shared" si="1486"/>
        <v>0</v>
      </c>
      <c r="AG348" s="568">
        <f t="shared" si="1486"/>
        <v>0</v>
      </c>
      <c r="AH348" s="568">
        <f t="shared" si="1486"/>
        <v>0</v>
      </c>
      <c r="AI348" s="568">
        <f t="shared" si="1486"/>
        <v>0</v>
      </c>
      <c r="AJ348" s="568">
        <f t="shared" si="1486"/>
        <v>0</v>
      </c>
      <c r="AK348" s="568">
        <f t="shared" si="1486"/>
        <v>0</v>
      </c>
      <c r="AL348" s="568">
        <f t="shared" si="1486"/>
        <v>0</v>
      </c>
      <c r="AM348" s="568">
        <f t="shared" si="1486"/>
        <v>0</v>
      </c>
      <c r="AN348" s="568">
        <f t="shared" si="1486"/>
        <v>0</v>
      </c>
      <c r="AO348" s="568">
        <f t="shared" si="1486"/>
        <v>0</v>
      </c>
      <c r="AP348" s="568">
        <f t="shared" si="1486"/>
        <v>0</v>
      </c>
      <c r="AQ348" s="568">
        <f t="shared" si="1486"/>
        <v>0</v>
      </c>
      <c r="AR348" s="568">
        <f t="shared" si="1486"/>
        <v>0</v>
      </c>
      <c r="AS348" s="568">
        <f t="shared" si="1486"/>
        <v>0</v>
      </c>
      <c r="AT348" s="568">
        <f t="shared" si="1486"/>
        <v>0</v>
      </c>
      <c r="AU348" s="568">
        <f t="shared" si="1486"/>
        <v>0</v>
      </c>
      <c r="AV348" s="568">
        <f t="shared" si="1486"/>
        <v>0</v>
      </c>
      <c r="AW348" s="568">
        <f t="shared" si="1486"/>
        <v>0</v>
      </c>
      <c r="AX348" s="568">
        <f t="shared" si="1486"/>
        <v>0</v>
      </c>
      <c r="AY348" s="568">
        <f t="shared" si="1486"/>
        <v>0</v>
      </c>
      <c r="AZ348" s="568">
        <f t="shared" si="1486"/>
        <v>0</v>
      </c>
      <c r="BA348" s="568">
        <f t="shared" si="1486"/>
        <v>0</v>
      </c>
      <c r="BB348" s="568">
        <f t="shared" si="1486"/>
        <v>0</v>
      </c>
      <c r="BC348" s="568">
        <f t="shared" si="1486"/>
        <v>0</v>
      </c>
      <c r="BD348" s="568">
        <f t="shared" si="1486"/>
        <v>0</v>
      </c>
      <c r="BE348" s="568">
        <f t="shared" si="1486"/>
        <v>0</v>
      </c>
      <c r="BF348" s="568">
        <f t="shared" si="1486"/>
        <v>0</v>
      </c>
      <c r="BG348" s="568">
        <f t="shared" si="1486"/>
        <v>0</v>
      </c>
      <c r="BH348" s="568">
        <f t="shared" si="1486"/>
        <v>0</v>
      </c>
      <c r="BI348" s="568">
        <f t="shared" si="1486"/>
        <v>0</v>
      </c>
      <c r="BJ348" s="568">
        <f t="shared" si="1486"/>
        <v>0</v>
      </c>
      <c r="BK348" s="568">
        <f t="shared" si="1486"/>
        <v>0</v>
      </c>
      <c r="BL348" s="568">
        <f t="shared" si="1486"/>
        <v>0</v>
      </c>
      <c r="BM348" s="568">
        <f t="shared" si="1486"/>
        <v>0</v>
      </c>
      <c r="BN348" s="185"/>
      <c r="BO348" s="564">
        <f>H348</f>
        <v>0</v>
      </c>
      <c r="BP348" s="564">
        <f>K348</f>
        <v>0</v>
      </c>
      <c r="BQ348" s="564">
        <f>N348</f>
        <v>0</v>
      </c>
      <c r="BR348" s="564">
        <f>Q348</f>
        <v>0</v>
      </c>
      <c r="BS348" s="564">
        <f>T348</f>
        <v>0</v>
      </c>
      <c r="BT348" s="564">
        <f>W348</f>
        <v>0</v>
      </c>
      <c r="BU348" s="564">
        <f>Z348</f>
        <v>0</v>
      </c>
      <c r="BV348" s="564">
        <f>AC348</f>
        <v>0</v>
      </c>
      <c r="BW348" s="564">
        <f>AF348</f>
        <v>0</v>
      </c>
      <c r="BX348" s="564">
        <f>AI348</f>
        <v>0</v>
      </c>
      <c r="BY348" s="564">
        <f>AL348</f>
        <v>0</v>
      </c>
      <c r="BZ348" s="564">
        <f>AO348</f>
        <v>0</v>
      </c>
      <c r="CA348" s="564">
        <f>AR348</f>
        <v>0</v>
      </c>
      <c r="CB348" s="564">
        <f>AU348</f>
        <v>0</v>
      </c>
      <c r="CC348" s="564">
        <f>AX348</f>
        <v>0</v>
      </c>
      <c r="CD348" s="564">
        <f>BA348</f>
        <v>0</v>
      </c>
      <c r="CE348" s="564">
        <f>BD348</f>
        <v>0</v>
      </c>
      <c r="CF348" s="564">
        <f>BG348</f>
        <v>0</v>
      </c>
      <c r="CG348" s="564">
        <f>BJ348</f>
        <v>0</v>
      </c>
      <c r="CH348" s="564">
        <f>BM348</f>
        <v>0</v>
      </c>
      <c r="CI348" s="185"/>
      <c r="CJ348" s="124">
        <f>BR348</f>
        <v>0</v>
      </c>
      <c r="CK348" s="124">
        <f>BV348</f>
        <v>0</v>
      </c>
      <c r="CL348" s="124">
        <f>BZ348</f>
        <v>0</v>
      </c>
      <c r="CM348" s="124">
        <f>CD348</f>
        <v>0</v>
      </c>
      <c r="CN348" s="124">
        <f>CH348</f>
        <v>0</v>
      </c>
      <c r="CO348" s="177"/>
      <c r="CP348" s="119"/>
      <c r="CQ348" s="119"/>
      <c r="CR348" s="186">
        <f>BM348</f>
        <v>0</v>
      </c>
      <c r="CS348" s="186">
        <f>CH348</f>
        <v>0</v>
      </c>
      <c r="CT348" s="186">
        <f>CN348</f>
        <v>0</v>
      </c>
      <c r="CU348" s="186">
        <f t="shared" ref="CU348:CV350" si="1487">CR348-CS348</f>
        <v>0</v>
      </c>
      <c r="CV348" s="186">
        <f t="shared" si="1487"/>
        <v>0</v>
      </c>
      <c r="CW348" s="119"/>
      <c r="CX348" s="124">
        <f t="shared" ref="CX348:DA350" si="1488">IF(BO348="","",BO348)</f>
        <v>0</v>
      </c>
      <c r="CY348" s="124">
        <f t="shared" si="1488"/>
        <v>0</v>
      </c>
      <c r="CZ348" s="124">
        <f t="shared" si="1488"/>
        <v>0</v>
      </c>
      <c r="DA348" s="124">
        <f t="shared" si="1488"/>
        <v>0</v>
      </c>
      <c r="DB348" s="209">
        <f>IF(CJ348="","",CJ348)</f>
        <v>0</v>
      </c>
      <c r="DC348" s="124">
        <f t="shared" ref="DC348:DF350" si="1489">IF(BS348="","",BS348)</f>
        <v>0</v>
      </c>
      <c r="DD348" s="124">
        <f t="shared" si="1489"/>
        <v>0</v>
      </c>
      <c r="DE348" s="124">
        <f t="shared" si="1489"/>
        <v>0</v>
      </c>
      <c r="DF348" s="124">
        <f t="shared" si="1489"/>
        <v>0</v>
      </c>
      <c r="DG348" s="209">
        <f t="shared" ref="DG348:DJ350" si="1490">IF(CK348="","",CK348)</f>
        <v>0</v>
      </c>
      <c r="DH348" s="209">
        <f t="shared" si="1490"/>
        <v>0</v>
      </c>
      <c r="DI348" s="209">
        <f t="shared" si="1490"/>
        <v>0</v>
      </c>
      <c r="DJ348" s="209">
        <f t="shared" si="1490"/>
        <v>0</v>
      </c>
    </row>
    <row r="349" spans="1:114" s="7" customFormat="1" ht="14.25" x14ac:dyDescent="0.35">
      <c r="A349" s="287" t="s">
        <v>409</v>
      </c>
      <c r="B349" s="301" t="s">
        <v>370</v>
      </c>
      <c r="C349" s="119"/>
      <c r="D349" s="119"/>
      <c r="E349" s="445">
        <f ca="1">F349</f>
        <v>0</v>
      </c>
      <c r="F349" s="569">
        <f ca="1">F704</f>
        <v>0</v>
      </c>
      <c r="G349" s="569">
        <f t="shared" ref="G349:BM349" ca="1" si="1491">G704</f>
        <v>0</v>
      </c>
      <c r="H349" s="569">
        <f t="shared" ca="1" si="1491"/>
        <v>0</v>
      </c>
      <c r="I349" s="569">
        <f t="shared" ca="1" si="1491"/>
        <v>0</v>
      </c>
      <c r="J349" s="569">
        <f t="shared" ca="1" si="1491"/>
        <v>0</v>
      </c>
      <c r="K349" s="569">
        <f t="shared" ca="1" si="1491"/>
        <v>0</v>
      </c>
      <c r="L349" s="569">
        <f t="shared" ca="1" si="1491"/>
        <v>0</v>
      </c>
      <c r="M349" s="569">
        <f t="shared" ca="1" si="1491"/>
        <v>0</v>
      </c>
      <c r="N349" s="569">
        <f t="shared" ca="1" si="1491"/>
        <v>0</v>
      </c>
      <c r="O349" s="569">
        <f t="shared" ca="1" si="1491"/>
        <v>0</v>
      </c>
      <c r="P349" s="569">
        <f t="shared" ca="1" si="1491"/>
        <v>0</v>
      </c>
      <c r="Q349" s="569">
        <f t="shared" ca="1" si="1491"/>
        <v>0</v>
      </c>
      <c r="R349" s="569">
        <f t="shared" ca="1" si="1491"/>
        <v>0</v>
      </c>
      <c r="S349" s="569">
        <f t="shared" ca="1" si="1491"/>
        <v>0</v>
      </c>
      <c r="T349" s="569">
        <f t="shared" ca="1" si="1491"/>
        <v>0</v>
      </c>
      <c r="U349" s="569">
        <f t="shared" ca="1" si="1491"/>
        <v>0</v>
      </c>
      <c r="V349" s="569">
        <f t="shared" ca="1" si="1491"/>
        <v>0</v>
      </c>
      <c r="W349" s="569">
        <f t="shared" ca="1" si="1491"/>
        <v>0</v>
      </c>
      <c r="X349" s="569">
        <f t="shared" ca="1" si="1491"/>
        <v>0</v>
      </c>
      <c r="Y349" s="569">
        <f t="shared" ca="1" si="1491"/>
        <v>0</v>
      </c>
      <c r="Z349" s="569">
        <f t="shared" ca="1" si="1491"/>
        <v>0</v>
      </c>
      <c r="AA349" s="569">
        <f t="shared" ca="1" si="1491"/>
        <v>0</v>
      </c>
      <c r="AB349" s="569">
        <f t="shared" ca="1" si="1491"/>
        <v>0</v>
      </c>
      <c r="AC349" s="569">
        <f t="shared" ca="1" si="1491"/>
        <v>0</v>
      </c>
      <c r="AD349" s="569">
        <f t="shared" ca="1" si="1491"/>
        <v>0</v>
      </c>
      <c r="AE349" s="569">
        <f t="shared" ca="1" si="1491"/>
        <v>0</v>
      </c>
      <c r="AF349" s="569">
        <f t="shared" ca="1" si="1491"/>
        <v>0</v>
      </c>
      <c r="AG349" s="569">
        <f t="shared" ca="1" si="1491"/>
        <v>0</v>
      </c>
      <c r="AH349" s="569">
        <f t="shared" ca="1" si="1491"/>
        <v>0</v>
      </c>
      <c r="AI349" s="569">
        <f t="shared" ca="1" si="1491"/>
        <v>0</v>
      </c>
      <c r="AJ349" s="569">
        <f t="shared" ca="1" si="1491"/>
        <v>0</v>
      </c>
      <c r="AK349" s="569">
        <f t="shared" ca="1" si="1491"/>
        <v>0</v>
      </c>
      <c r="AL349" s="569">
        <f t="shared" ca="1" si="1491"/>
        <v>0</v>
      </c>
      <c r="AM349" s="569">
        <f t="shared" ca="1" si="1491"/>
        <v>0</v>
      </c>
      <c r="AN349" s="569">
        <f t="shared" ca="1" si="1491"/>
        <v>0</v>
      </c>
      <c r="AO349" s="569">
        <f t="shared" ca="1" si="1491"/>
        <v>0</v>
      </c>
      <c r="AP349" s="569">
        <f t="shared" ca="1" si="1491"/>
        <v>0</v>
      </c>
      <c r="AQ349" s="569">
        <f t="shared" ca="1" si="1491"/>
        <v>0</v>
      </c>
      <c r="AR349" s="569">
        <f t="shared" ca="1" si="1491"/>
        <v>0</v>
      </c>
      <c r="AS349" s="569">
        <f t="shared" ca="1" si="1491"/>
        <v>0</v>
      </c>
      <c r="AT349" s="569">
        <f t="shared" ca="1" si="1491"/>
        <v>0</v>
      </c>
      <c r="AU349" s="569">
        <f t="shared" ca="1" si="1491"/>
        <v>0</v>
      </c>
      <c r="AV349" s="569">
        <f t="shared" ca="1" si="1491"/>
        <v>0</v>
      </c>
      <c r="AW349" s="569">
        <f t="shared" ca="1" si="1491"/>
        <v>0</v>
      </c>
      <c r="AX349" s="569">
        <f t="shared" ca="1" si="1491"/>
        <v>0</v>
      </c>
      <c r="AY349" s="569">
        <f t="shared" ca="1" si="1491"/>
        <v>0</v>
      </c>
      <c r="AZ349" s="569">
        <f t="shared" ca="1" si="1491"/>
        <v>0</v>
      </c>
      <c r="BA349" s="569">
        <f t="shared" ca="1" si="1491"/>
        <v>0</v>
      </c>
      <c r="BB349" s="569">
        <f t="shared" ca="1" si="1491"/>
        <v>0</v>
      </c>
      <c r="BC349" s="569">
        <f t="shared" ca="1" si="1491"/>
        <v>0</v>
      </c>
      <c r="BD349" s="569">
        <f t="shared" ca="1" si="1491"/>
        <v>0</v>
      </c>
      <c r="BE349" s="569">
        <f t="shared" ca="1" si="1491"/>
        <v>0</v>
      </c>
      <c r="BF349" s="569">
        <f t="shared" ca="1" si="1491"/>
        <v>0</v>
      </c>
      <c r="BG349" s="569">
        <f t="shared" ca="1" si="1491"/>
        <v>0</v>
      </c>
      <c r="BH349" s="569">
        <f t="shared" ca="1" si="1491"/>
        <v>0</v>
      </c>
      <c r="BI349" s="569">
        <f t="shared" ca="1" si="1491"/>
        <v>0</v>
      </c>
      <c r="BJ349" s="569">
        <f t="shared" ca="1" si="1491"/>
        <v>0</v>
      </c>
      <c r="BK349" s="569">
        <f t="shared" ca="1" si="1491"/>
        <v>0</v>
      </c>
      <c r="BL349" s="569">
        <f t="shared" ca="1" si="1491"/>
        <v>0</v>
      </c>
      <c r="BM349" s="569">
        <f t="shared" ca="1" si="1491"/>
        <v>0</v>
      </c>
      <c r="BN349" s="185"/>
      <c r="BO349" s="563">
        <f ca="1">H349</f>
        <v>0</v>
      </c>
      <c r="BP349" s="563">
        <f ca="1">K349</f>
        <v>0</v>
      </c>
      <c r="BQ349" s="563">
        <f ca="1">N349</f>
        <v>0</v>
      </c>
      <c r="BR349" s="563">
        <f ca="1">Q349</f>
        <v>0</v>
      </c>
      <c r="BS349" s="563">
        <f ca="1">T349</f>
        <v>0</v>
      </c>
      <c r="BT349" s="563">
        <f ca="1">W349</f>
        <v>0</v>
      </c>
      <c r="BU349" s="563">
        <f ca="1">Z349</f>
        <v>0</v>
      </c>
      <c r="BV349" s="563">
        <f ca="1">AC349</f>
        <v>0</v>
      </c>
      <c r="BW349" s="563">
        <f ca="1">AF349</f>
        <v>0</v>
      </c>
      <c r="BX349" s="563">
        <f ca="1">AI349</f>
        <v>0</v>
      </c>
      <c r="BY349" s="563">
        <f ca="1">AL349</f>
        <v>0</v>
      </c>
      <c r="BZ349" s="563">
        <f ca="1">AO349</f>
        <v>0</v>
      </c>
      <c r="CA349" s="563">
        <f ca="1">AR349</f>
        <v>0</v>
      </c>
      <c r="CB349" s="563">
        <f ca="1">AU349</f>
        <v>0</v>
      </c>
      <c r="CC349" s="563">
        <f ca="1">AX349</f>
        <v>0</v>
      </c>
      <c r="CD349" s="563">
        <f ca="1">BA349</f>
        <v>0</v>
      </c>
      <c r="CE349" s="563">
        <f ca="1">BD349</f>
        <v>0</v>
      </c>
      <c r="CF349" s="563">
        <f ca="1">BG349</f>
        <v>0</v>
      </c>
      <c r="CG349" s="563">
        <f ca="1">BJ349</f>
        <v>0</v>
      </c>
      <c r="CH349" s="563">
        <f ca="1">BM349</f>
        <v>0</v>
      </c>
      <c r="CI349" s="360"/>
      <c r="CJ349" s="172">
        <f ca="1">BR349</f>
        <v>0</v>
      </c>
      <c r="CK349" s="172">
        <f ca="1">BV349</f>
        <v>0</v>
      </c>
      <c r="CL349" s="172">
        <f ca="1">BZ349</f>
        <v>0</v>
      </c>
      <c r="CM349" s="172">
        <f ca="1">CD349</f>
        <v>0</v>
      </c>
      <c r="CN349" s="172">
        <f ca="1">CH349</f>
        <v>0</v>
      </c>
      <c r="CO349" s="361"/>
      <c r="CP349" s="363"/>
      <c r="CQ349" s="363"/>
      <c r="CR349" s="362">
        <f ca="1">BM349</f>
        <v>0</v>
      </c>
      <c r="CS349" s="362">
        <f ca="1">CH349</f>
        <v>0</v>
      </c>
      <c r="CT349" s="362">
        <f ca="1">CN349</f>
        <v>0</v>
      </c>
      <c r="CU349" s="362">
        <f t="shared" ca="1" si="1487"/>
        <v>0</v>
      </c>
      <c r="CV349" s="362">
        <f t="shared" ca="1" si="1487"/>
        <v>0</v>
      </c>
      <c r="CW349" s="363"/>
      <c r="CX349" s="172">
        <f t="shared" ca="1" si="1488"/>
        <v>0</v>
      </c>
      <c r="CY349" s="172">
        <f t="shared" ca="1" si="1488"/>
        <v>0</v>
      </c>
      <c r="CZ349" s="172">
        <f t="shared" ca="1" si="1488"/>
        <v>0</v>
      </c>
      <c r="DA349" s="172">
        <f t="shared" ca="1" si="1488"/>
        <v>0</v>
      </c>
      <c r="DB349" s="338">
        <f ca="1">IF(CJ349="","",CJ349)</f>
        <v>0</v>
      </c>
      <c r="DC349" s="172">
        <f t="shared" ca="1" si="1489"/>
        <v>0</v>
      </c>
      <c r="DD349" s="172">
        <f t="shared" ca="1" si="1489"/>
        <v>0</v>
      </c>
      <c r="DE349" s="172">
        <f t="shared" ca="1" si="1489"/>
        <v>0</v>
      </c>
      <c r="DF349" s="172">
        <f t="shared" ca="1" si="1489"/>
        <v>0</v>
      </c>
      <c r="DG349" s="338">
        <f t="shared" ca="1" si="1490"/>
        <v>0</v>
      </c>
      <c r="DH349" s="338">
        <f t="shared" ca="1" si="1490"/>
        <v>0</v>
      </c>
      <c r="DI349" s="338">
        <f t="shared" ca="1" si="1490"/>
        <v>0</v>
      </c>
      <c r="DJ349" s="338">
        <f t="shared" ca="1" si="1490"/>
        <v>0</v>
      </c>
    </row>
    <row r="350" spans="1:114" s="7" customFormat="1" ht="14.25" x14ac:dyDescent="0.35">
      <c r="A350" s="282" t="s">
        <v>410</v>
      </c>
      <c r="B350" s="301" t="s">
        <v>370</v>
      </c>
      <c r="C350" s="447"/>
      <c r="D350" s="119"/>
      <c r="E350" s="445">
        <f ca="1">F350</f>
        <v>0</v>
      </c>
      <c r="F350" s="569">
        <f ca="1">SUM(F348:F349)</f>
        <v>0</v>
      </c>
      <c r="G350" s="569">
        <f t="shared" ref="G350:BM350" ca="1" si="1492">SUM(G348:G349)</f>
        <v>0</v>
      </c>
      <c r="H350" s="569">
        <f t="shared" ca="1" si="1492"/>
        <v>0</v>
      </c>
      <c r="I350" s="569">
        <f t="shared" ca="1" si="1492"/>
        <v>0</v>
      </c>
      <c r="J350" s="569">
        <f t="shared" ca="1" si="1492"/>
        <v>0</v>
      </c>
      <c r="K350" s="569">
        <f t="shared" ca="1" si="1492"/>
        <v>0</v>
      </c>
      <c r="L350" s="569">
        <f t="shared" ca="1" si="1492"/>
        <v>0</v>
      </c>
      <c r="M350" s="569">
        <f t="shared" ca="1" si="1492"/>
        <v>0</v>
      </c>
      <c r="N350" s="569">
        <f t="shared" ca="1" si="1492"/>
        <v>0</v>
      </c>
      <c r="O350" s="569">
        <f t="shared" ca="1" si="1492"/>
        <v>0</v>
      </c>
      <c r="P350" s="569">
        <f t="shared" ca="1" si="1492"/>
        <v>0</v>
      </c>
      <c r="Q350" s="569">
        <f t="shared" ca="1" si="1492"/>
        <v>0</v>
      </c>
      <c r="R350" s="569">
        <f t="shared" ca="1" si="1492"/>
        <v>0</v>
      </c>
      <c r="S350" s="569">
        <f t="shared" ca="1" si="1492"/>
        <v>0</v>
      </c>
      <c r="T350" s="569">
        <f t="shared" ca="1" si="1492"/>
        <v>0</v>
      </c>
      <c r="U350" s="569">
        <f t="shared" ca="1" si="1492"/>
        <v>0</v>
      </c>
      <c r="V350" s="569">
        <f t="shared" ca="1" si="1492"/>
        <v>0</v>
      </c>
      <c r="W350" s="569">
        <f t="shared" ca="1" si="1492"/>
        <v>0</v>
      </c>
      <c r="X350" s="569">
        <f t="shared" ca="1" si="1492"/>
        <v>0</v>
      </c>
      <c r="Y350" s="569">
        <f t="shared" ca="1" si="1492"/>
        <v>0</v>
      </c>
      <c r="Z350" s="569">
        <f t="shared" ca="1" si="1492"/>
        <v>0</v>
      </c>
      <c r="AA350" s="569">
        <f t="shared" ca="1" si="1492"/>
        <v>0</v>
      </c>
      <c r="AB350" s="569">
        <f t="shared" ca="1" si="1492"/>
        <v>0</v>
      </c>
      <c r="AC350" s="569">
        <f t="shared" ca="1" si="1492"/>
        <v>0</v>
      </c>
      <c r="AD350" s="569">
        <f t="shared" ca="1" si="1492"/>
        <v>0</v>
      </c>
      <c r="AE350" s="569">
        <f t="shared" ca="1" si="1492"/>
        <v>0</v>
      </c>
      <c r="AF350" s="569">
        <f t="shared" ca="1" si="1492"/>
        <v>0</v>
      </c>
      <c r="AG350" s="569">
        <f t="shared" ca="1" si="1492"/>
        <v>0</v>
      </c>
      <c r="AH350" s="569">
        <f t="shared" ca="1" si="1492"/>
        <v>0</v>
      </c>
      <c r="AI350" s="569">
        <f t="shared" ca="1" si="1492"/>
        <v>0</v>
      </c>
      <c r="AJ350" s="569">
        <f t="shared" ca="1" si="1492"/>
        <v>0</v>
      </c>
      <c r="AK350" s="569">
        <f t="shared" ca="1" si="1492"/>
        <v>0</v>
      </c>
      <c r="AL350" s="569">
        <f t="shared" ca="1" si="1492"/>
        <v>0</v>
      </c>
      <c r="AM350" s="569">
        <f t="shared" ca="1" si="1492"/>
        <v>0</v>
      </c>
      <c r="AN350" s="569">
        <f t="shared" ca="1" si="1492"/>
        <v>0</v>
      </c>
      <c r="AO350" s="569">
        <f t="shared" ca="1" si="1492"/>
        <v>0</v>
      </c>
      <c r="AP350" s="569">
        <f t="shared" ca="1" si="1492"/>
        <v>0</v>
      </c>
      <c r="AQ350" s="569">
        <f t="shared" ca="1" si="1492"/>
        <v>0</v>
      </c>
      <c r="AR350" s="569">
        <f t="shared" ca="1" si="1492"/>
        <v>0</v>
      </c>
      <c r="AS350" s="569">
        <f t="shared" ca="1" si="1492"/>
        <v>0</v>
      </c>
      <c r="AT350" s="569">
        <f t="shared" ca="1" si="1492"/>
        <v>0</v>
      </c>
      <c r="AU350" s="569">
        <f t="shared" ca="1" si="1492"/>
        <v>0</v>
      </c>
      <c r="AV350" s="569">
        <f t="shared" ca="1" si="1492"/>
        <v>0</v>
      </c>
      <c r="AW350" s="569">
        <f t="shared" ca="1" si="1492"/>
        <v>0</v>
      </c>
      <c r="AX350" s="569">
        <f t="shared" ca="1" si="1492"/>
        <v>0</v>
      </c>
      <c r="AY350" s="569">
        <f t="shared" ca="1" si="1492"/>
        <v>0</v>
      </c>
      <c r="AZ350" s="569">
        <f t="shared" ca="1" si="1492"/>
        <v>0</v>
      </c>
      <c r="BA350" s="569">
        <f t="shared" ca="1" si="1492"/>
        <v>0</v>
      </c>
      <c r="BB350" s="569">
        <f t="shared" ca="1" si="1492"/>
        <v>0</v>
      </c>
      <c r="BC350" s="569">
        <f t="shared" ca="1" si="1492"/>
        <v>0</v>
      </c>
      <c r="BD350" s="569">
        <f t="shared" ca="1" si="1492"/>
        <v>0</v>
      </c>
      <c r="BE350" s="569">
        <f t="shared" ca="1" si="1492"/>
        <v>0</v>
      </c>
      <c r="BF350" s="569">
        <f t="shared" ca="1" si="1492"/>
        <v>0</v>
      </c>
      <c r="BG350" s="569">
        <f t="shared" ca="1" si="1492"/>
        <v>0</v>
      </c>
      <c r="BH350" s="569">
        <f t="shared" ca="1" si="1492"/>
        <v>0</v>
      </c>
      <c r="BI350" s="569">
        <f t="shared" ca="1" si="1492"/>
        <v>0</v>
      </c>
      <c r="BJ350" s="569">
        <f t="shared" ca="1" si="1492"/>
        <v>0</v>
      </c>
      <c r="BK350" s="569">
        <f t="shared" ca="1" si="1492"/>
        <v>0</v>
      </c>
      <c r="BL350" s="569">
        <f t="shared" ca="1" si="1492"/>
        <v>0</v>
      </c>
      <c r="BM350" s="569">
        <f t="shared" ca="1" si="1492"/>
        <v>0</v>
      </c>
      <c r="BN350" s="185"/>
      <c r="BO350" s="569">
        <f t="shared" ref="BO350:CH350" ca="1" si="1493">SUM(BO348:BO349)</f>
        <v>0</v>
      </c>
      <c r="BP350" s="569">
        <f t="shared" ca="1" si="1493"/>
        <v>0</v>
      </c>
      <c r="BQ350" s="569">
        <f t="shared" ca="1" si="1493"/>
        <v>0</v>
      </c>
      <c r="BR350" s="569">
        <f t="shared" ca="1" si="1493"/>
        <v>0</v>
      </c>
      <c r="BS350" s="569">
        <f t="shared" ca="1" si="1493"/>
        <v>0</v>
      </c>
      <c r="BT350" s="569">
        <f t="shared" ca="1" si="1493"/>
        <v>0</v>
      </c>
      <c r="BU350" s="569">
        <f t="shared" ca="1" si="1493"/>
        <v>0</v>
      </c>
      <c r="BV350" s="569">
        <f t="shared" ca="1" si="1493"/>
        <v>0</v>
      </c>
      <c r="BW350" s="569">
        <f t="shared" ca="1" si="1493"/>
        <v>0</v>
      </c>
      <c r="BX350" s="569">
        <f t="shared" ca="1" si="1493"/>
        <v>0</v>
      </c>
      <c r="BY350" s="569">
        <f t="shared" ca="1" si="1493"/>
        <v>0</v>
      </c>
      <c r="BZ350" s="569">
        <f t="shared" ca="1" si="1493"/>
        <v>0</v>
      </c>
      <c r="CA350" s="569">
        <f t="shared" ca="1" si="1493"/>
        <v>0</v>
      </c>
      <c r="CB350" s="569">
        <f t="shared" ca="1" si="1493"/>
        <v>0</v>
      </c>
      <c r="CC350" s="569">
        <f t="shared" ca="1" si="1493"/>
        <v>0</v>
      </c>
      <c r="CD350" s="569">
        <f t="shared" ca="1" si="1493"/>
        <v>0</v>
      </c>
      <c r="CE350" s="569">
        <f t="shared" ca="1" si="1493"/>
        <v>0</v>
      </c>
      <c r="CF350" s="569">
        <f t="shared" ca="1" si="1493"/>
        <v>0</v>
      </c>
      <c r="CG350" s="569">
        <f t="shared" ca="1" si="1493"/>
        <v>0</v>
      </c>
      <c r="CH350" s="569">
        <f t="shared" ca="1" si="1493"/>
        <v>0</v>
      </c>
      <c r="CI350" s="185"/>
      <c r="CJ350" s="173">
        <f ca="1">SUM(CJ348:CJ349)</f>
        <v>0</v>
      </c>
      <c r="CK350" s="173">
        <f ca="1">SUM(CK348:CK349)</f>
        <v>0</v>
      </c>
      <c r="CL350" s="173">
        <f ca="1">SUM(CL348:CL349)</f>
        <v>0</v>
      </c>
      <c r="CM350" s="173">
        <f ca="1">SUM(CM348:CM349)</f>
        <v>0</v>
      </c>
      <c r="CN350" s="173">
        <f ca="1">SUM(CN348:CN349)</f>
        <v>0</v>
      </c>
      <c r="CO350" s="177"/>
      <c r="CP350" s="119"/>
      <c r="CQ350" s="119"/>
      <c r="CR350" s="186">
        <f ca="1">BM350</f>
        <v>0</v>
      </c>
      <c r="CS350" s="186">
        <f ca="1">CH350</f>
        <v>0</v>
      </c>
      <c r="CT350" s="186">
        <f ca="1">CN350</f>
        <v>0</v>
      </c>
      <c r="CU350" s="186">
        <f t="shared" ca="1" si="1487"/>
        <v>0</v>
      </c>
      <c r="CV350" s="186">
        <f t="shared" ca="1" si="1487"/>
        <v>0</v>
      </c>
      <c r="CW350" s="119"/>
      <c r="CX350" s="173">
        <f t="shared" ca="1" si="1488"/>
        <v>0</v>
      </c>
      <c r="CY350" s="173">
        <f t="shared" ca="1" si="1488"/>
        <v>0</v>
      </c>
      <c r="CZ350" s="173">
        <f t="shared" ca="1" si="1488"/>
        <v>0</v>
      </c>
      <c r="DA350" s="173">
        <f t="shared" ca="1" si="1488"/>
        <v>0</v>
      </c>
      <c r="DB350" s="338">
        <f ca="1">IF(CJ350="","",CJ350)</f>
        <v>0</v>
      </c>
      <c r="DC350" s="173">
        <f t="shared" ca="1" si="1489"/>
        <v>0</v>
      </c>
      <c r="DD350" s="173">
        <f t="shared" ca="1" si="1489"/>
        <v>0</v>
      </c>
      <c r="DE350" s="173">
        <f t="shared" ca="1" si="1489"/>
        <v>0</v>
      </c>
      <c r="DF350" s="173">
        <f t="shared" ca="1" si="1489"/>
        <v>0</v>
      </c>
      <c r="DG350" s="338">
        <f t="shared" ca="1" si="1490"/>
        <v>0</v>
      </c>
      <c r="DH350" s="338">
        <f t="shared" ca="1" si="1490"/>
        <v>0</v>
      </c>
      <c r="DI350" s="338">
        <f t="shared" ca="1" si="1490"/>
        <v>0</v>
      </c>
      <c r="DJ350" s="338">
        <f t="shared" ca="1" si="1490"/>
        <v>0</v>
      </c>
    </row>
    <row r="351" spans="1:114" s="7" customFormat="1" x14ac:dyDescent="0.2">
      <c r="A351" s="290"/>
      <c r="B351" s="301" t="s">
        <v>370</v>
      </c>
      <c r="C351" s="119"/>
      <c r="D351" s="119"/>
      <c r="E351" s="445"/>
      <c r="F351" s="564"/>
      <c r="G351" s="564"/>
      <c r="H351" s="564"/>
      <c r="I351" s="564"/>
      <c r="J351" s="564"/>
      <c r="K351" s="564"/>
      <c r="L351" s="564"/>
      <c r="M351" s="564"/>
      <c r="N351" s="564"/>
      <c r="O351" s="564"/>
      <c r="P351" s="564"/>
      <c r="Q351" s="564"/>
      <c r="R351" s="564"/>
      <c r="S351" s="564"/>
      <c r="T351" s="564"/>
      <c r="U351" s="564"/>
      <c r="V351" s="564"/>
      <c r="W351" s="564"/>
      <c r="X351" s="564"/>
      <c r="Y351" s="564"/>
      <c r="Z351" s="564"/>
      <c r="AA351" s="564"/>
      <c r="AB351" s="564"/>
      <c r="AC351" s="564"/>
      <c r="AD351" s="564"/>
      <c r="AE351" s="564"/>
      <c r="AF351" s="564"/>
      <c r="AG351" s="564"/>
      <c r="AH351" s="564"/>
      <c r="AI351" s="564"/>
      <c r="AJ351" s="564"/>
      <c r="AK351" s="564"/>
      <c r="AL351" s="564"/>
      <c r="AM351" s="564"/>
      <c r="AN351" s="564"/>
      <c r="AO351" s="564"/>
      <c r="AP351" s="564"/>
      <c r="AQ351" s="564"/>
      <c r="AR351" s="564"/>
      <c r="AS351" s="564"/>
      <c r="AT351" s="564"/>
      <c r="AU351" s="564"/>
      <c r="AV351" s="564"/>
      <c r="AW351" s="564"/>
      <c r="AX351" s="564"/>
      <c r="AY351" s="564"/>
      <c r="AZ351" s="564"/>
      <c r="BA351" s="564"/>
      <c r="BB351" s="564"/>
      <c r="BC351" s="564"/>
      <c r="BD351" s="564"/>
      <c r="BE351" s="564"/>
      <c r="BF351" s="564"/>
      <c r="BG351" s="564"/>
      <c r="BH351" s="564"/>
      <c r="BI351" s="564"/>
      <c r="BJ351" s="564"/>
      <c r="BK351" s="564"/>
      <c r="BL351" s="564"/>
      <c r="BM351" s="564"/>
      <c r="BN351" s="185"/>
      <c r="BO351" s="564"/>
      <c r="BP351" s="564"/>
      <c r="BQ351" s="564"/>
      <c r="BR351" s="564"/>
      <c r="BS351" s="564"/>
      <c r="BT351" s="564"/>
      <c r="BU351" s="564"/>
      <c r="BV351" s="564"/>
      <c r="BW351" s="564"/>
      <c r="BX351" s="564"/>
      <c r="BY351" s="564"/>
      <c r="BZ351" s="564"/>
      <c r="CA351" s="564"/>
      <c r="CB351" s="564"/>
      <c r="CC351" s="564"/>
      <c r="CD351" s="564"/>
      <c r="CE351" s="564"/>
      <c r="CF351" s="564"/>
      <c r="CG351" s="564"/>
      <c r="CH351" s="564"/>
      <c r="CI351" s="185"/>
      <c r="CJ351" s="124"/>
      <c r="CK351" s="124"/>
      <c r="CL351" s="124"/>
      <c r="CM351" s="124"/>
      <c r="CN351" s="124"/>
      <c r="CO351" s="177"/>
      <c r="CP351" s="119"/>
      <c r="CQ351" s="119"/>
      <c r="CR351" s="186"/>
      <c r="CS351" s="186"/>
      <c r="CT351" s="186"/>
      <c r="CU351" s="186"/>
      <c r="CV351" s="186"/>
      <c r="CW351" s="119"/>
      <c r="CX351" s="124" t="str">
        <f t="shared" si="1451"/>
        <v/>
      </c>
      <c r="CY351" s="124" t="str">
        <f t="shared" si="1452"/>
        <v/>
      </c>
      <c r="CZ351" s="124" t="str">
        <f t="shared" si="1453"/>
        <v/>
      </c>
      <c r="DA351" s="124" t="str">
        <f t="shared" si="1454"/>
        <v/>
      </c>
      <c r="DB351" s="209" t="str">
        <f t="shared" si="1455"/>
        <v/>
      </c>
      <c r="DC351" s="124" t="str">
        <f t="shared" si="1456"/>
        <v/>
      </c>
      <c r="DD351" s="124" t="str">
        <f t="shared" si="1457"/>
        <v/>
      </c>
      <c r="DE351" s="124" t="str">
        <f t="shared" si="1458"/>
        <v/>
      </c>
      <c r="DF351" s="124" t="str">
        <f t="shared" si="1459"/>
        <v/>
      </c>
      <c r="DG351" s="209" t="str">
        <f t="shared" si="1460"/>
        <v/>
      </c>
      <c r="DH351" s="209" t="str">
        <f t="shared" si="1461"/>
        <v/>
      </c>
      <c r="DI351" s="209" t="str">
        <f t="shared" si="1462"/>
        <v/>
      </c>
      <c r="DJ351" s="209" t="str">
        <f t="shared" si="1463"/>
        <v/>
      </c>
    </row>
    <row r="352" spans="1:114" s="7" customFormat="1" ht="14.25" x14ac:dyDescent="0.35">
      <c r="A352" s="175" t="s">
        <v>341</v>
      </c>
      <c r="B352" s="301" t="s">
        <v>370</v>
      </c>
      <c r="C352" s="119"/>
      <c r="D352" s="119"/>
      <c r="E352" s="446">
        <f ca="1">E346+E350</f>
        <v>0</v>
      </c>
      <c r="F352" s="565">
        <f ca="1">F346+F350</f>
        <v>6566.25</v>
      </c>
      <c r="G352" s="565">
        <f t="shared" ref="G352:BR352" ca="1" si="1494">G346+G350</f>
        <v>5266.25</v>
      </c>
      <c r="H352" s="565">
        <f t="shared" ca="1" si="1494"/>
        <v>5266.4054276000006</v>
      </c>
      <c r="I352" s="565">
        <f t="shared" ca="1" si="1494"/>
        <v>7361.4648558000008</v>
      </c>
      <c r="J352" s="565">
        <f t="shared" ca="1" si="1494"/>
        <v>10716.554912379999</v>
      </c>
      <c r="K352" s="565">
        <f t="shared" ca="1" si="1494"/>
        <v>49886.843870574005</v>
      </c>
      <c r="L352" s="565">
        <f t="shared" ca="1" si="1494"/>
        <v>51098.029794300477</v>
      </c>
      <c r="M352" s="565">
        <f t="shared" ca="1" si="1494"/>
        <v>51958.18167641772</v>
      </c>
      <c r="N352" s="565">
        <f t="shared" ca="1" si="1494"/>
        <v>52870.415669235001</v>
      </c>
      <c r="O352" s="565">
        <f t="shared" ca="1" si="1494"/>
        <v>53799.079094499211</v>
      </c>
      <c r="P352" s="565">
        <f t="shared" ca="1" si="1494"/>
        <v>54808.447979537232</v>
      </c>
      <c r="Q352" s="565">
        <f t="shared" ca="1" si="1494"/>
        <v>55919.461122867317</v>
      </c>
      <c r="R352" s="565">
        <f t="shared" ca="1" si="1494"/>
        <v>73575.41125402828</v>
      </c>
      <c r="S352" s="565">
        <f t="shared" ca="1" si="1494"/>
        <v>69191.926960435594</v>
      </c>
      <c r="T352" s="565">
        <f t="shared" ca="1" si="1494"/>
        <v>173217.41168710892</v>
      </c>
      <c r="U352" s="565">
        <f t="shared" ca="1" si="1494"/>
        <v>174790.87286878188</v>
      </c>
      <c r="V352" s="565">
        <f t="shared" ca="1" si="1494"/>
        <v>176427.15300000471</v>
      </c>
      <c r="W352" s="565">
        <f t="shared" ca="1" si="1494"/>
        <v>183176.79258295655</v>
      </c>
      <c r="X352" s="565">
        <f t="shared" ca="1" si="1494"/>
        <v>99350.623718861068</v>
      </c>
      <c r="Y352" s="565">
        <f t="shared" ca="1" si="1494"/>
        <v>125542.93814568498</v>
      </c>
      <c r="Z352" s="565">
        <f t="shared" ca="1" si="1494"/>
        <v>140036.95174364417</v>
      </c>
      <c r="AA352" s="565">
        <f t="shared" ca="1" si="1494"/>
        <v>186581.51291926176</v>
      </c>
      <c r="AB352" s="565">
        <f t="shared" ca="1" si="1494"/>
        <v>235446.05121092004</v>
      </c>
      <c r="AC352" s="565">
        <f t="shared" ca="1" si="1494"/>
        <v>173650.02258282393</v>
      </c>
      <c r="AD352" s="565">
        <f t="shared" ca="1" si="1494"/>
        <v>276675.68134661508</v>
      </c>
      <c r="AE352" s="565">
        <f t="shared" ca="1" si="1494"/>
        <v>341519.33441258152</v>
      </c>
      <c r="AF352" s="565">
        <f t="shared" ca="1" si="1494"/>
        <v>531920.33957556856</v>
      </c>
      <c r="AG352" s="565">
        <f t="shared" ca="1" si="1494"/>
        <v>356487.46049972897</v>
      </c>
      <c r="AH352" s="565">
        <f t="shared" ca="1" si="1494"/>
        <v>407316.14176278631</v>
      </c>
      <c r="AI352" s="565">
        <f t="shared" ca="1" si="1494"/>
        <v>366074.783889674</v>
      </c>
      <c r="AJ352" s="565">
        <f t="shared" ca="1" si="1494"/>
        <v>331050.97205068415</v>
      </c>
      <c r="AK352" s="565">
        <f t="shared" ca="1" si="1494"/>
        <v>417893.88788437529</v>
      </c>
      <c r="AL352" s="565">
        <f t="shared" ca="1" si="1494"/>
        <v>293549.14445857122</v>
      </c>
      <c r="AM352" s="565">
        <f t="shared" ca="1" si="1494"/>
        <v>391676.2462261694</v>
      </c>
      <c r="AN352" s="565">
        <f t="shared" ca="1" si="1494"/>
        <v>489233.8978857419</v>
      </c>
      <c r="AO352" s="565">
        <f t="shared" ca="1" si="1494"/>
        <v>311286.05894978077</v>
      </c>
      <c r="AP352" s="565">
        <f t="shared" ca="1" si="1494"/>
        <v>467195.48993837985</v>
      </c>
      <c r="AQ352" s="565">
        <f t="shared" ca="1" si="1494"/>
        <v>601391.96421933663</v>
      </c>
      <c r="AR352" s="565">
        <f t="shared" ca="1" si="1494"/>
        <v>883331.80438178102</v>
      </c>
      <c r="AS352" s="565">
        <f t="shared" ca="1" si="1494"/>
        <v>539668.48076961515</v>
      </c>
      <c r="AT352" s="565">
        <f t="shared" ca="1" si="1494"/>
        <v>647936.77676851652</v>
      </c>
      <c r="AU352" s="565">
        <f t="shared" ca="1" si="1494"/>
        <v>546153.84524839057</v>
      </c>
      <c r="AV352" s="565">
        <f t="shared" ca="1" si="1494"/>
        <v>536814.75004372688</v>
      </c>
      <c r="AW352" s="565">
        <f t="shared" ca="1" si="1494"/>
        <v>688360.41348501202</v>
      </c>
      <c r="AX352" s="565">
        <f t="shared" ca="1" si="1494"/>
        <v>444909.57199414051</v>
      </c>
      <c r="AY352" s="565">
        <f t="shared" ca="1" si="1494"/>
        <v>606416.33796994668</v>
      </c>
      <c r="AZ352" s="565">
        <f t="shared" ca="1" si="1494"/>
        <v>763203.53673223779</v>
      </c>
      <c r="BA352" s="565">
        <f t="shared" ca="1" si="1494"/>
        <v>459746.27868401568</v>
      </c>
      <c r="BB352" s="565">
        <f t="shared" ca="1" si="1494"/>
        <v>678829.21743131557</v>
      </c>
      <c r="BC352" s="565">
        <f t="shared" ca="1" si="1494"/>
        <v>879800.57476967166</v>
      </c>
      <c r="BD352" s="565">
        <f t="shared" ca="1" si="1494"/>
        <v>1209106.6901289334</v>
      </c>
      <c r="BE352" s="565">
        <f t="shared" ca="1" si="1494"/>
        <v>691333.92843659769</v>
      </c>
      <c r="BF352" s="565">
        <f t="shared" ca="1" si="1494"/>
        <v>881650.93345270702</v>
      </c>
      <c r="BG352" s="565">
        <f t="shared" ca="1" si="1494"/>
        <v>695177.33269457123</v>
      </c>
      <c r="BH352" s="565">
        <f t="shared" ca="1" si="1494"/>
        <v>777102.6904226992</v>
      </c>
      <c r="BI352" s="565">
        <f t="shared" ca="1" si="1494"/>
        <v>1018902.7065350054</v>
      </c>
      <c r="BJ352" s="565">
        <f t="shared" ca="1" si="1494"/>
        <v>604589.09050443198</v>
      </c>
      <c r="BK352" s="565">
        <f t="shared" ca="1" si="1494"/>
        <v>859501.42587160482</v>
      </c>
      <c r="BL352" s="565">
        <f t="shared" ca="1" si="1494"/>
        <v>1105722.0328014407</v>
      </c>
      <c r="BM352" s="565">
        <f t="shared" ca="1" si="1494"/>
        <v>621806.68600026169</v>
      </c>
      <c r="BN352" s="185"/>
      <c r="BO352" s="565">
        <f t="shared" ca="1" si="1494"/>
        <v>5266.4054276000006</v>
      </c>
      <c r="BP352" s="565">
        <f t="shared" ca="1" si="1494"/>
        <v>49886.843870574005</v>
      </c>
      <c r="BQ352" s="565">
        <f t="shared" ca="1" si="1494"/>
        <v>52870.415669235001</v>
      </c>
      <c r="BR352" s="565">
        <f t="shared" ca="1" si="1494"/>
        <v>55919.461122867317</v>
      </c>
      <c r="BS352" s="565">
        <f t="shared" ref="BS352:CH352" ca="1" si="1495">BS346+BS350</f>
        <v>173217.41168710892</v>
      </c>
      <c r="BT352" s="565">
        <f t="shared" ca="1" si="1495"/>
        <v>183176.79258295655</v>
      </c>
      <c r="BU352" s="565">
        <f t="shared" ca="1" si="1495"/>
        <v>140036.95174364417</v>
      </c>
      <c r="BV352" s="565">
        <f t="shared" ca="1" si="1495"/>
        <v>173650.02258282393</v>
      </c>
      <c r="BW352" s="565">
        <f t="shared" ca="1" si="1495"/>
        <v>531920.33957556856</v>
      </c>
      <c r="BX352" s="565">
        <f t="shared" ca="1" si="1495"/>
        <v>366074.783889674</v>
      </c>
      <c r="BY352" s="565">
        <f t="shared" ca="1" si="1495"/>
        <v>293549.14445857122</v>
      </c>
      <c r="BZ352" s="565">
        <f t="shared" ca="1" si="1495"/>
        <v>311286.05894978077</v>
      </c>
      <c r="CA352" s="565">
        <f t="shared" ca="1" si="1495"/>
        <v>883331.80438178102</v>
      </c>
      <c r="CB352" s="565">
        <f t="shared" ca="1" si="1495"/>
        <v>546153.84524839057</v>
      </c>
      <c r="CC352" s="565">
        <f t="shared" ca="1" si="1495"/>
        <v>444909.57199414051</v>
      </c>
      <c r="CD352" s="565">
        <f t="shared" ca="1" si="1495"/>
        <v>459746.27868401568</v>
      </c>
      <c r="CE352" s="565">
        <f t="shared" ca="1" si="1495"/>
        <v>1209106.6901289334</v>
      </c>
      <c r="CF352" s="565">
        <f t="shared" ca="1" si="1495"/>
        <v>695177.33269457123</v>
      </c>
      <c r="CG352" s="565">
        <f t="shared" ca="1" si="1495"/>
        <v>604589.09050443198</v>
      </c>
      <c r="CH352" s="565">
        <f t="shared" ca="1" si="1495"/>
        <v>621806.68600026169</v>
      </c>
      <c r="CI352" s="220"/>
      <c r="CJ352" s="204">
        <f ca="1">CJ346+CJ350</f>
        <v>55919.461122867317</v>
      </c>
      <c r="CK352" s="204">
        <f ca="1">CK346+CK350</f>
        <v>173650.02258282393</v>
      </c>
      <c r="CL352" s="204">
        <f ca="1">CL346+CL350</f>
        <v>311286.05894978077</v>
      </c>
      <c r="CM352" s="204">
        <f ca="1">CM346+CM350</f>
        <v>459746.27868401568</v>
      </c>
      <c r="CN352" s="204">
        <f ca="1">CN346+CN350</f>
        <v>621806.68600026169</v>
      </c>
      <c r="CO352" s="177"/>
      <c r="CP352" s="119"/>
      <c r="CQ352" s="119"/>
      <c r="CR352" s="186">
        <f t="shared" ca="1" si="1430"/>
        <v>621806.68600026169</v>
      </c>
      <c r="CS352" s="186">
        <f t="shared" ca="1" si="1431"/>
        <v>621806.68600026169</v>
      </c>
      <c r="CT352" s="186">
        <f t="shared" ca="1" si="1432"/>
        <v>621806.68600026169</v>
      </c>
      <c r="CU352" s="186">
        <f t="shared" ca="1" si="1477"/>
        <v>0</v>
      </c>
      <c r="CV352" s="186">
        <f t="shared" ca="1" si="1478"/>
        <v>0</v>
      </c>
      <c r="CW352" s="119"/>
      <c r="CX352" s="204">
        <f t="shared" ca="1" si="1451"/>
        <v>5266.4054276000006</v>
      </c>
      <c r="CY352" s="204">
        <f t="shared" ca="1" si="1452"/>
        <v>49886.843870574005</v>
      </c>
      <c r="CZ352" s="204">
        <f t="shared" ca="1" si="1453"/>
        <v>52870.415669235001</v>
      </c>
      <c r="DA352" s="204">
        <f t="shared" ca="1" si="1454"/>
        <v>55919.461122867317</v>
      </c>
      <c r="DB352" s="339">
        <f t="shared" ca="1" si="1455"/>
        <v>55919.461122867317</v>
      </c>
      <c r="DC352" s="204">
        <f t="shared" ca="1" si="1456"/>
        <v>173217.41168710892</v>
      </c>
      <c r="DD352" s="204">
        <f t="shared" ca="1" si="1457"/>
        <v>183176.79258295655</v>
      </c>
      <c r="DE352" s="204">
        <f t="shared" ca="1" si="1458"/>
        <v>140036.95174364417</v>
      </c>
      <c r="DF352" s="204">
        <f t="shared" ca="1" si="1459"/>
        <v>173650.02258282393</v>
      </c>
      <c r="DG352" s="339">
        <f t="shared" ca="1" si="1460"/>
        <v>173650.02258282393</v>
      </c>
      <c r="DH352" s="339">
        <f t="shared" ca="1" si="1461"/>
        <v>311286.05894978077</v>
      </c>
      <c r="DI352" s="339">
        <f t="shared" ca="1" si="1462"/>
        <v>459746.27868401568</v>
      </c>
      <c r="DJ352" s="339">
        <f t="shared" ca="1" si="1463"/>
        <v>621806.68600026169</v>
      </c>
    </row>
    <row r="353" spans="1:114" s="7" customFormat="1" x14ac:dyDescent="0.2">
      <c r="A353" s="290"/>
      <c r="B353" s="301" t="s">
        <v>370</v>
      </c>
      <c r="C353" s="119"/>
      <c r="D353" s="119"/>
      <c r="E353" s="445"/>
      <c r="F353" s="564"/>
      <c r="G353" s="564"/>
      <c r="H353" s="564"/>
      <c r="I353" s="564"/>
      <c r="J353" s="564"/>
      <c r="K353" s="564"/>
      <c r="L353" s="564"/>
      <c r="M353" s="564"/>
      <c r="N353" s="564"/>
      <c r="O353" s="564"/>
      <c r="P353" s="564"/>
      <c r="Q353" s="564"/>
      <c r="R353" s="564"/>
      <c r="S353" s="564"/>
      <c r="T353" s="564"/>
      <c r="U353" s="564"/>
      <c r="V353" s="564"/>
      <c r="W353" s="564"/>
      <c r="X353" s="564"/>
      <c r="Y353" s="564"/>
      <c r="Z353" s="564"/>
      <c r="AA353" s="564"/>
      <c r="AB353" s="564"/>
      <c r="AC353" s="564"/>
      <c r="AD353" s="564"/>
      <c r="AE353" s="564"/>
      <c r="AF353" s="564"/>
      <c r="AG353" s="564"/>
      <c r="AH353" s="564"/>
      <c r="AI353" s="564"/>
      <c r="AJ353" s="564"/>
      <c r="AK353" s="564"/>
      <c r="AL353" s="564"/>
      <c r="AM353" s="564"/>
      <c r="AN353" s="564"/>
      <c r="AO353" s="564"/>
      <c r="AP353" s="564"/>
      <c r="AQ353" s="564"/>
      <c r="AR353" s="564"/>
      <c r="AS353" s="564"/>
      <c r="AT353" s="564"/>
      <c r="AU353" s="564"/>
      <c r="AV353" s="564"/>
      <c r="AW353" s="564"/>
      <c r="AX353" s="564"/>
      <c r="AY353" s="564"/>
      <c r="AZ353" s="564"/>
      <c r="BA353" s="564"/>
      <c r="BB353" s="564"/>
      <c r="BC353" s="564"/>
      <c r="BD353" s="564"/>
      <c r="BE353" s="564"/>
      <c r="BF353" s="564"/>
      <c r="BG353" s="564"/>
      <c r="BH353" s="564"/>
      <c r="BI353" s="564"/>
      <c r="BJ353" s="564"/>
      <c r="BK353" s="564"/>
      <c r="BL353" s="564"/>
      <c r="BM353" s="564"/>
      <c r="BN353" s="185"/>
      <c r="BO353" s="564"/>
      <c r="BP353" s="564"/>
      <c r="BQ353" s="564"/>
      <c r="BR353" s="564"/>
      <c r="BS353" s="564"/>
      <c r="BT353" s="564"/>
      <c r="BU353" s="564"/>
      <c r="BV353" s="564"/>
      <c r="BW353" s="564"/>
      <c r="BX353" s="564"/>
      <c r="BY353" s="564"/>
      <c r="BZ353" s="564"/>
      <c r="CA353" s="564"/>
      <c r="CB353" s="564"/>
      <c r="CC353" s="564"/>
      <c r="CD353" s="564"/>
      <c r="CE353" s="564"/>
      <c r="CF353" s="564"/>
      <c r="CG353" s="564"/>
      <c r="CH353" s="564"/>
      <c r="CI353" s="185"/>
      <c r="CJ353" s="124"/>
      <c r="CK353" s="124"/>
      <c r="CL353" s="124"/>
      <c r="CM353" s="124"/>
      <c r="CN353" s="124"/>
      <c r="CO353" s="177"/>
      <c r="CP353" s="119"/>
      <c r="CQ353" s="119"/>
      <c r="CR353" s="186"/>
      <c r="CS353" s="186"/>
      <c r="CT353" s="186"/>
      <c r="CU353" s="186"/>
      <c r="CV353" s="186"/>
      <c r="CW353" s="119"/>
      <c r="CX353" s="124" t="str">
        <f t="shared" si="1451"/>
        <v/>
      </c>
      <c r="CY353" s="124" t="str">
        <f t="shared" si="1452"/>
        <v/>
      </c>
      <c r="CZ353" s="124" t="str">
        <f t="shared" si="1453"/>
        <v/>
      </c>
      <c r="DA353" s="124" t="str">
        <f t="shared" si="1454"/>
        <v/>
      </c>
      <c r="DB353" s="209" t="str">
        <f t="shared" si="1455"/>
        <v/>
      </c>
      <c r="DC353" s="124" t="str">
        <f t="shared" si="1456"/>
        <v/>
      </c>
      <c r="DD353" s="124" t="str">
        <f t="shared" si="1457"/>
        <v/>
      </c>
      <c r="DE353" s="124" t="str">
        <f t="shared" si="1458"/>
        <v/>
      </c>
      <c r="DF353" s="124" t="str">
        <f t="shared" si="1459"/>
        <v/>
      </c>
      <c r="DG353" s="209" t="str">
        <f t="shared" si="1460"/>
        <v/>
      </c>
      <c r="DH353" s="209" t="str">
        <f t="shared" si="1461"/>
        <v/>
      </c>
      <c r="DI353" s="209" t="str">
        <f t="shared" si="1462"/>
        <v/>
      </c>
      <c r="DJ353" s="209" t="str">
        <f t="shared" si="1463"/>
        <v/>
      </c>
    </row>
    <row r="354" spans="1:114" s="7" customFormat="1" x14ac:dyDescent="0.2">
      <c r="A354" s="175" t="s">
        <v>487</v>
      </c>
      <c r="B354" s="301" t="s">
        <v>370</v>
      </c>
      <c r="C354" s="119"/>
      <c r="D354" s="119"/>
      <c r="E354" s="445"/>
      <c r="F354" s="564"/>
      <c r="G354" s="564"/>
      <c r="H354" s="564"/>
      <c r="I354" s="564"/>
      <c r="J354" s="564"/>
      <c r="K354" s="564"/>
      <c r="L354" s="564"/>
      <c r="M354" s="564"/>
      <c r="N354" s="564"/>
      <c r="O354" s="564"/>
      <c r="P354" s="564"/>
      <c r="Q354" s="564"/>
      <c r="R354" s="564"/>
      <c r="S354" s="564"/>
      <c r="T354" s="564"/>
      <c r="U354" s="564"/>
      <c r="V354" s="564"/>
      <c r="W354" s="564"/>
      <c r="X354" s="564"/>
      <c r="Y354" s="564"/>
      <c r="Z354" s="564"/>
      <c r="AA354" s="564"/>
      <c r="AB354" s="564"/>
      <c r="AC354" s="564"/>
      <c r="AD354" s="564"/>
      <c r="AE354" s="564"/>
      <c r="AF354" s="564"/>
      <c r="AG354" s="564"/>
      <c r="AH354" s="564"/>
      <c r="AI354" s="564"/>
      <c r="AJ354" s="564"/>
      <c r="AK354" s="564"/>
      <c r="AL354" s="564"/>
      <c r="AM354" s="564"/>
      <c r="AN354" s="564"/>
      <c r="AO354" s="564"/>
      <c r="AP354" s="564"/>
      <c r="AQ354" s="564"/>
      <c r="AR354" s="564"/>
      <c r="AS354" s="564"/>
      <c r="AT354" s="564"/>
      <c r="AU354" s="564"/>
      <c r="AV354" s="564"/>
      <c r="AW354" s="564"/>
      <c r="AX354" s="564"/>
      <c r="AY354" s="564"/>
      <c r="AZ354" s="564"/>
      <c r="BA354" s="564"/>
      <c r="BB354" s="564"/>
      <c r="BC354" s="564"/>
      <c r="BD354" s="564"/>
      <c r="BE354" s="564"/>
      <c r="BF354" s="564"/>
      <c r="BG354" s="564"/>
      <c r="BH354" s="564"/>
      <c r="BI354" s="564"/>
      <c r="BJ354" s="564"/>
      <c r="BK354" s="564"/>
      <c r="BL354" s="564"/>
      <c r="BM354" s="564"/>
      <c r="BN354" s="185"/>
      <c r="BO354" s="564"/>
      <c r="BP354" s="564"/>
      <c r="BQ354" s="564"/>
      <c r="BR354" s="564"/>
      <c r="BS354" s="564"/>
      <c r="BT354" s="564"/>
      <c r="BU354" s="564"/>
      <c r="BV354" s="564"/>
      <c r="BW354" s="564"/>
      <c r="BX354" s="564"/>
      <c r="BY354" s="564"/>
      <c r="BZ354" s="564"/>
      <c r="CA354" s="564"/>
      <c r="CB354" s="564"/>
      <c r="CC354" s="564"/>
      <c r="CD354" s="564"/>
      <c r="CE354" s="564"/>
      <c r="CF354" s="564"/>
      <c r="CG354" s="564"/>
      <c r="CH354" s="564"/>
      <c r="CI354" s="185"/>
      <c r="CJ354" s="124"/>
      <c r="CK354" s="124"/>
      <c r="CL354" s="124"/>
      <c r="CM354" s="124"/>
      <c r="CN354" s="124"/>
      <c r="CO354" s="177"/>
      <c r="CP354" s="119"/>
      <c r="CQ354" s="119"/>
      <c r="CR354" s="186"/>
      <c r="CS354" s="186"/>
      <c r="CT354" s="186"/>
      <c r="CU354" s="186"/>
      <c r="CV354" s="186"/>
      <c r="CW354" s="119"/>
      <c r="CX354" s="124" t="str">
        <f t="shared" si="1451"/>
        <v/>
      </c>
      <c r="CY354" s="124" t="str">
        <f t="shared" si="1452"/>
        <v/>
      </c>
      <c r="CZ354" s="124" t="str">
        <f t="shared" si="1453"/>
        <v/>
      </c>
      <c r="DA354" s="124" t="str">
        <f t="shared" si="1454"/>
        <v/>
      </c>
      <c r="DB354" s="209" t="str">
        <f t="shared" si="1455"/>
        <v/>
      </c>
      <c r="DC354" s="124" t="str">
        <f t="shared" si="1456"/>
        <v/>
      </c>
      <c r="DD354" s="124" t="str">
        <f t="shared" si="1457"/>
        <v/>
      </c>
      <c r="DE354" s="124" t="str">
        <f t="shared" si="1458"/>
        <v/>
      </c>
      <c r="DF354" s="124" t="str">
        <f t="shared" si="1459"/>
        <v/>
      </c>
      <c r="DG354" s="209" t="str">
        <f t="shared" si="1460"/>
        <v/>
      </c>
      <c r="DH354" s="209" t="str">
        <f t="shared" si="1461"/>
        <v/>
      </c>
      <c r="DI354" s="209" t="str">
        <f t="shared" si="1462"/>
        <v/>
      </c>
      <c r="DJ354" s="209" t="str">
        <f t="shared" si="1463"/>
        <v/>
      </c>
    </row>
    <row r="355" spans="1:114" s="7" customFormat="1" x14ac:dyDescent="0.2">
      <c r="A355" s="287" t="s">
        <v>215</v>
      </c>
      <c r="B355" s="119" t="s">
        <v>370</v>
      </c>
      <c r="C355" s="119"/>
      <c r="D355" s="119"/>
      <c r="E355" s="445">
        <f>Div*Assumptions!B396</f>
        <v>0</v>
      </c>
      <c r="F355" s="564">
        <f t="shared" ref="F355:AK355" si="1496">E355+F708-F712</f>
        <v>0</v>
      </c>
      <c r="G355" s="564">
        <f t="shared" si="1496"/>
        <v>0</v>
      </c>
      <c r="H355" s="564">
        <f t="shared" si="1496"/>
        <v>0</v>
      </c>
      <c r="I355" s="564">
        <f t="shared" si="1496"/>
        <v>0</v>
      </c>
      <c r="J355" s="564">
        <f t="shared" si="1496"/>
        <v>0</v>
      </c>
      <c r="K355" s="564">
        <f t="shared" si="1496"/>
        <v>0</v>
      </c>
      <c r="L355" s="564">
        <f t="shared" si="1496"/>
        <v>0</v>
      </c>
      <c r="M355" s="564">
        <f t="shared" si="1496"/>
        <v>0</v>
      </c>
      <c r="N355" s="564">
        <f t="shared" si="1496"/>
        <v>0</v>
      </c>
      <c r="O355" s="564">
        <f t="shared" si="1496"/>
        <v>0</v>
      </c>
      <c r="P355" s="564">
        <f t="shared" si="1496"/>
        <v>0</v>
      </c>
      <c r="Q355" s="564">
        <f t="shared" si="1496"/>
        <v>0</v>
      </c>
      <c r="R355" s="564">
        <f t="shared" si="1496"/>
        <v>0</v>
      </c>
      <c r="S355" s="564">
        <f t="shared" si="1496"/>
        <v>0</v>
      </c>
      <c r="T355" s="564">
        <f t="shared" si="1496"/>
        <v>0</v>
      </c>
      <c r="U355" s="564">
        <f t="shared" si="1496"/>
        <v>0</v>
      </c>
      <c r="V355" s="564">
        <f t="shared" si="1496"/>
        <v>0</v>
      </c>
      <c r="W355" s="564">
        <f t="shared" si="1496"/>
        <v>0</v>
      </c>
      <c r="X355" s="564">
        <f t="shared" si="1496"/>
        <v>0</v>
      </c>
      <c r="Y355" s="564">
        <f t="shared" si="1496"/>
        <v>0</v>
      </c>
      <c r="Z355" s="564">
        <f t="shared" si="1496"/>
        <v>0</v>
      </c>
      <c r="AA355" s="564">
        <f t="shared" si="1496"/>
        <v>0</v>
      </c>
      <c r="AB355" s="564">
        <f t="shared" si="1496"/>
        <v>0</v>
      </c>
      <c r="AC355" s="564">
        <f t="shared" si="1496"/>
        <v>0</v>
      </c>
      <c r="AD355" s="564">
        <f t="shared" si="1496"/>
        <v>0</v>
      </c>
      <c r="AE355" s="564">
        <f t="shared" si="1496"/>
        <v>0</v>
      </c>
      <c r="AF355" s="564">
        <f t="shared" si="1496"/>
        <v>0</v>
      </c>
      <c r="AG355" s="564">
        <f t="shared" si="1496"/>
        <v>0</v>
      </c>
      <c r="AH355" s="564">
        <f t="shared" si="1496"/>
        <v>0</v>
      </c>
      <c r="AI355" s="564">
        <f t="shared" si="1496"/>
        <v>0</v>
      </c>
      <c r="AJ355" s="564">
        <f t="shared" si="1496"/>
        <v>0</v>
      </c>
      <c r="AK355" s="564">
        <f t="shared" si="1496"/>
        <v>0</v>
      </c>
      <c r="AL355" s="564">
        <f t="shared" ref="AL355:BM355" si="1497">AK355+AL708-AL712</f>
        <v>0</v>
      </c>
      <c r="AM355" s="564">
        <f t="shared" si="1497"/>
        <v>0</v>
      </c>
      <c r="AN355" s="564">
        <f t="shared" si="1497"/>
        <v>0</v>
      </c>
      <c r="AO355" s="564">
        <f t="shared" si="1497"/>
        <v>0</v>
      </c>
      <c r="AP355" s="564">
        <f t="shared" si="1497"/>
        <v>0</v>
      </c>
      <c r="AQ355" s="564">
        <f t="shared" si="1497"/>
        <v>0</v>
      </c>
      <c r="AR355" s="564">
        <f t="shared" si="1497"/>
        <v>0</v>
      </c>
      <c r="AS355" s="564">
        <f t="shared" si="1497"/>
        <v>0</v>
      </c>
      <c r="AT355" s="564">
        <f t="shared" si="1497"/>
        <v>0</v>
      </c>
      <c r="AU355" s="564">
        <f t="shared" si="1497"/>
        <v>0</v>
      </c>
      <c r="AV355" s="564">
        <f t="shared" si="1497"/>
        <v>0</v>
      </c>
      <c r="AW355" s="564">
        <f t="shared" si="1497"/>
        <v>0</v>
      </c>
      <c r="AX355" s="564">
        <f t="shared" si="1497"/>
        <v>0</v>
      </c>
      <c r="AY355" s="564">
        <f t="shared" si="1497"/>
        <v>0</v>
      </c>
      <c r="AZ355" s="564">
        <f t="shared" si="1497"/>
        <v>0</v>
      </c>
      <c r="BA355" s="564">
        <f t="shared" si="1497"/>
        <v>0</v>
      </c>
      <c r="BB355" s="564">
        <f t="shared" si="1497"/>
        <v>0</v>
      </c>
      <c r="BC355" s="564">
        <f t="shared" si="1497"/>
        <v>0</v>
      </c>
      <c r="BD355" s="564">
        <f t="shared" si="1497"/>
        <v>0</v>
      </c>
      <c r="BE355" s="564">
        <f t="shared" si="1497"/>
        <v>0</v>
      </c>
      <c r="BF355" s="564">
        <f t="shared" si="1497"/>
        <v>0</v>
      </c>
      <c r="BG355" s="564">
        <f t="shared" si="1497"/>
        <v>0</v>
      </c>
      <c r="BH355" s="564">
        <f t="shared" si="1497"/>
        <v>0</v>
      </c>
      <c r="BI355" s="564">
        <f t="shared" si="1497"/>
        <v>0</v>
      </c>
      <c r="BJ355" s="564">
        <f t="shared" si="1497"/>
        <v>0</v>
      </c>
      <c r="BK355" s="564">
        <f t="shared" si="1497"/>
        <v>0</v>
      </c>
      <c r="BL355" s="564">
        <f t="shared" si="1497"/>
        <v>0</v>
      </c>
      <c r="BM355" s="564">
        <f t="shared" si="1497"/>
        <v>0</v>
      </c>
      <c r="BN355" s="185"/>
      <c r="BO355" s="564">
        <f>H355</f>
        <v>0</v>
      </c>
      <c r="BP355" s="564">
        <f>K355</f>
        <v>0</v>
      </c>
      <c r="BQ355" s="564">
        <f>N355</f>
        <v>0</v>
      </c>
      <c r="BR355" s="564">
        <f>Q355</f>
        <v>0</v>
      </c>
      <c r="BS355" s="564">
        <f>T355</f>
        <v>0</v>
      </c>
      <c r="BT355" s="564">
        <f>W355</f>
        <v>0</v>
      </c>
      <c r="BU355" s="564">
        <f>Z355</f>
        <v>0</v>
      </c>
      <c r="BV355" s="564">
        <f>AC355</f>
        <v>0</v>
      </c>
      <c r="BW355" s="564">
        <f>AF355</f>
        <v>0</v>
      </c>
      <c r="BX355" s="564">
        <f>AI355</f>
        <v>0</v>
      </c>
      <c r="BY355" s="564">
        <f>AL355</f>
        <v>0</v>
      </c>
      <c r="BZ355" s="564">
        <f>AO355</f>
        <v>0</v>
      </c>
      <c r="CA355" s="564">
        <f>AR355</f>
        <v>0</v>
      </c>
      <c r="CB355" s="564">
        <f>AU355</f>
        <v>0</v>
      </c>
      <c r="CC355" s="564">
        <f>AX355</f>
        <v>0</v>
      </c>
      <c r="CD355" s="564">
        <f>BA355</f>
        <v>0</v>
      </c>
      <c r="CE355" s="564">
        <f>BD355</f>
        <v>0</v>
      </c>
      <c r="CF355" s="564">
        <f>BG355</f>
        <v>0</v>
      </c>
      <c r="CG355" s="564">
        <f>BJ355</f>
        <v>0</v>
      </c>
      <c r="CH355" s="564">
        <f>BM355</f>
        <v>0</v>
      </c>
      <c r="CI355" s="185"/>
      <c r="CJ355" s="124">
        <f>BR355</f>
        <v>0</v>
      </c>
      <c r="CK355" s="124">
        <f>BV355</f>
        <v>0</v>
      </c>
      <c r="CL355" s="124">
        <f>BZ355</f>
        <v>0</v>
      </c>
      <c r="CM355" s="124">
        <f>CD355</f>
        <v>0</v>
      </c>
      <c r="CN355" s="124">
        <f>CH355</f>
        <v>0</v>
      </c>
      <c r="CO355" s="177"/>
      <c r="CP355" s="119"/>
      <c r="CQ355" s="119"/>
      <c r="CR355" s="186">
        <f t="shared" si="1430"/>
        <v>0</v>
      </c>
      <c r="CS355" s="186">
        <f t="shared" si="1431"/>
        <v>0</v>
      </c>
      <c r="CT355" s="186">
        <f t="shared" si="1432"/>
        <v>0</v>
      </c>
      <c r="CU355" s="186">
        <f t="shared" si="1477"/>
        <v>0</v>
      </c>
      <c r="CV355" s="186">
        <f t="shared" si="1478"/>
        <v>0</v>
      </c>
      <c r="CW355" s="119"/>
      <c r="CX355" s="124">
        <f t="shared" si="1451"/>
        <v>0</v>
      </c>
      <c r="CY355" s="124">
        <f t="shared" si="1452"/>
        <v>0</v>
      </c>
      <c r="CZ355" s="124">
        <f t="shared" si="1453"/>
        <v>0</v>
      </c>
      <c r="DA355" s="124">
        <f t="shared" si="1454"/>
        <v>0</v>
      </c>
      <c r="DB355" s="209">
        <f t="shared" si="1455"/>
        <v>0</v>
      </c>
      <c r="DC355" s="124">
        <f t="shared" si="1456"/>
        <v>0</v>
      </c>
      <c r="DD355" s="124">
        <f t="shared" si="1457"/>
        <v>0</v>
      </c>
      <c r="DE355" s="124">
        <f t="shared" si="1458"/>
        <v>0</v>
      </c>
      <c r="DF355" s="124">
        <f t="shared" si="1459"/>
        <v>0</v>
      </c>
      <c r="DG355" s="209">
        <f t="shared" si="1460"/>
        <v>0</v>
      </c>
      <c r="DH355" s="209">
        <f t="shared" si="1461"/>
        <v>0</v>
      </c>
      <c r="DI355" s="209">
        <f t="shared" si="1462"/>
        <v>0</v>
      </c>
      <c r="DJ355" s="209">
        <f t="shared" si="1463"/>
        <v>0</v>
      </c>
    </row>
    <row r="356" spans="1:114" s="7" customFormat="1" x14ac:dyDescent="0.2">
      <c r="A356" s="287" t="s">
        <v>216</v>
      </c>
      <c r="B356" s="119" t="s">
        <v>370</v>
      </c>
      <c r="C356" s="119"/>
      <c r="D356" s="119"/>
      <c r="E356" s="445">
        <f>Div*Assumptions!B397</f>
        <v>0</v>
      </c>
      <c r="F356" s="564">
        <f t="shared" ref="F356:V356" si="1498">E356+F709-F713</f>
        <v>0</v>
      </c>
      <c r="G356" s="564">
        <f t="shared" si="1498"/>
        <v>0</v>
      </c>
      <c r="H356" s="564">
        <f t="shared" si="1498"/>
        <v>0</v>
      </c>
      <c r="I356" s="564">
        <f t="shared" si="1498"/>
        <v>0</v>
      </c>
      <c r="J356" s="564">
        <f t="shared" si="1498"/>
        <v>0</v>
      </c>
      <c r="K356" s="564">
        <f t="shared" si="1498"/>
        <v>0</v>
      </c>
      <c r="L356" s="564">
        <f t="shared" si="1498"/>
        <v>0</v>
      </c>
      <c r="M356" s="564">
        <f t="shared" si="1498"/>
        <v>0</v>
      </c>
      <c r="N356" s="564">
        <f t="shared" si="1498"/>
        <v>0</v>
      </c>
      <c r="O356" s="564">
        <f t="shared" si="1498"/>
        <v>0</v>
      </c>
      <c r="P356" s="564">
        <f t="shared" si="1498"/>
        <v>0</v>
      </c>
      <c r="Q356" s="564">
        <f t="shared" si="1498"/>
        <v>0</v>
      </c>
      <c r="R356" s="564">
        <f t="shared" si="1498"/>
        <v>0</v>
      </c>
      <c r="S356" s="564">
        <f t="shared" si="1498"/>
        <v>0</v>
      </c>
      <c r="T356" s="564">
        <f t="shared" si="1498"/>
        <v>0</v>
      </c>
      <c r="U356" s="564">
        <f t="shared" si="1498"/>
        <v>0</v>
      </c>
      <c r="V356" s="564">
        <f t="shared" si="1498"/>
        <v>0</v>
      </c>
      <c r="W356" s="564">
        <f>V356+W709-W713+V348</f>
        <v>0</v>
      </c>
      <c r="X356" s="564">
        <f t="shared" ref="X356:BM356" si="1499">W356+X709-X713</f>
        <v>0</v>
      </c>
      <c r="Y356" s="564">
        <f t="shared" si="1499"/>
        <v>0</v>
      </c>
      <c r="Z356" s="564">
        <f t="shared" si="1499"/>
        <v>0</v>
      </c>
      <c r="AA356" s="564">
        <f t="shared" si="1499"/>
        <v>0</v>
      </c>
      <c r="AB356" s="564">
        <f t="shared" si="1499"/>
        <v>0</v>
      </c>
      <c r="AC356" s="564">
        <f t="shared" si="1499"/>
        <v>0</v>
      </c>
      <c r="AD356" s="564">
        <f t="shared" si="1499"/>
        <v>0</v>
      </c>
      <c r="AE356" s="564">
        <f t="shared" si="1499"/>
        <v>0</v>
      </c>
      <c r="AF356" s="564">
        <f t="shared" si="1499"/>
        <v>0</v>
      </c>
      <c r="AG356" s="564">
        <f t="shared" si="1499"/>
        <v>0</v>
      </c>
      <c r="AH356" s="564">
        <f t="shared" si="1499"/>
        <v>0</v>
      </c>
      <c r="AI356" s="564">
        <f t="shared" si="1499"/>
        <v>0</v>
      </c>
      <c r="AJ356" s="564">
        <f t="shared" si="1499"/>
        <v>0</v>
      </c>
      <c r="AK356" s="564">
        <f t="shared" si="1499"/>
        <v>0</v>
      </c>
      <c r="AL356" s="564">
        <f t="shared" si="1499"/>
        <v>0</v>
      </c>
      <c r="AM356" s="564">
        <f t="shared" si="1499"/>
        <v>0</v>
      </c>
      <c r="AN356" s="564">
        <f t="shared" si="1499"/>
        <v>0</v>
      </c>
      <c r="AO356" s="564">
        <f t="shared" si="1499"/>
        <v>0</v>
      </c>
      <c r="AP356" s="564">
        <f t="shared" si="1499"/>
        <v>0</v>
      </c>
      <c r="AQ356" s="564">
        <f t="shared" si="1499"/>
        <v>0</v>
      </c>
      <c r="AR356" s="564">
        <f t="shared" si="1499"/>
        <v>0</v>
      </c>
      <c r="AS356" s="564">
        <f t="shared" si="1499"/>
        <v>0</v>
      </c>
      <c r="AT356" s="564">
        <f t="shared" si="1499"/>
        <v>0</v>
      </c>
      <c r="AU356" s="564">
        <f t="shared" si="1499"/>
        <v>0</v>
      </c>
      <c r="AV356" s="564">
        <f t="shared" si="1499"/>
        <v>0</v>
      </c>
      <c r="AW356" s="564">
        <f t="shared" si="1499"/>
        <v>0</v>
      </c>
      <c r="AX356" s="564">
        <f t="shared" si="1499"/>
        <v>0</v>
      </c>
      <c r="AY356" s="564">
        <f t="shared" si="1499"/>
        <v>0</v>
      </c>
      <c r="AZ356" s="564">
        <f t="shared" si="1499"/>
        <v>0</v>
      </c>
      <c r="BA356" s="564">
        <f t="shared" si="1499"/>
        <v>0</v>
      </c>
      <c r="BB356" s="564">
        <f t="shared" si="1499"/>
        <v>0</v>
      </c>
      <c r="BC356" s="564">
        <f t="shared" si="1499"/>
        <v>0</v>
      </c>
      <c r="BD356" s="564">
        <f t="shared" si="1499"/>
        <v>0</v>
      </c>
      <c r="BE356" s="564">
        <f t="shared" si="1499"/>
        <v>0</v>
      </c>
      <c r="BF356" s="564">
        <f t="shared" si="1499"/>
        <v>0</v>
      </c>
      <c r="BG356" s="564">
        <f t="shared" si="1499"/>
        <v>0</v>
      </c>
      <c r="BH356" s="564">
        <f t="shared" si="1499"/>
        <v>0</v>
      </c>
      <c r="BI356" s="564">
        <f t="shared" si="1499"/>
        <v>0</v>
      </c>
      <c r="BJ356" s="564">
        <f t="shared" si="1499"/>
        <v>0</v>
      </c>
      <c r="BK356" s="564">
        <f t="shared" si="1499"/>
        <v>0</v>
      </c>
      <c r="BL356" s="564">
        <f t="shared" si="1499"/>
        <v>0</v>
      </c>
      <c r="BM356" s="564">
        <f t="shared" si="1499"/>
        <v>0</v>
      </c>
      <c r="BN356" s="185"/>
      <c r="BO356" s="564">
        <f>H356</f>
        <v>0</v>
      </c>
      <c r="BP356" s="564">
        <f>K356</f>
        <v>0</v>
      </c>
      <c r="BQ356" s="564">
        <f>N356</f>
        <v>0</v>
      </c>
      <c r="BR356" s="564">
        <f>Q356</f>
        <v>0</v>
      </c>
      <c r="BS356" s="564">
        <f>T356</f>
        <v>0</v>
      </c>
      <c r="BT356" s="564">
        <f>W356</f>
        <v>0</v>
      </c>
      <c r="BU356" s="564">
        <f>Z356</f>
        <v>0</v>
      </c>
      <c r="BV356" s="564">
        <f>AC356</f>
        <v>0</v>
      </c>
      <c r="BW356" s="564">
        <f>AF356</f>
        <v>0</v>
      </c>
      <c r="BX356" s="564">
        <f>AI356</f>
        <v>0</v>
      </c>
      <c r="BY356" s="564">
        <f>AL356</f>
        <v>0</v>
      </c>
      <c r="BZ356" s="564">
        <f>AO356</f>
        <v>0</v>
      </c>
      <c r="CA356" s="564">
        <f>AR356</f>
        <v>0</v>
      </c>
      <c r="CB356" s="564">
        <f>AU356</f>
        <v>0</v>
      </c>
      <c r="CC356" s="564">
        <f>AX356</f>
        <v>0</v>
      </c>
      <c r="CD356" s="564">
        <f>BA356</f>
        <v>0</v>
      </c>
      <c r="CE356" s="564">
        <f>BD356</f>
        <v>0</v>
      </c>
      <c r="CF356" s="564">
        <f>BG356</f>
        <v>0</v>
      </c>
      <c r="CG356" s="564">
        <f>BJ356</f>
        <v>0</v>
      </c>
      <c r="CH356" s="564">
        <f>BM356</f>
        <v>0</v>
      </c>
      <c r="CI356" s="185"/>
      <c r="CJ356" s="124">
        <f>BR356</f>
        <v>0</v>
      </c>
      <c r="CK356" s="124">
        <f>BV356</f>
        <v>0</v>
      </c>
      <c r="CL356" s="124">
        <f>BZ356</f>
        <v>0</v>
      </c>
      <c r="CM356" s="124">
        <f>CD356</f>
        <v>0</v>
      </c>
      <c r="CN356" s="124">
        <f>CH356</f>
        <v>0</v>
      </c>
      <c r="CO356" s="177"/>
      <c r="CP356" s="119"/>
      <c r="CQ356" s="119"/>
      <c r="CR356" s="186">
        <f t="shared" si="1430"/>
        <v>0</v>
      </c>
      <c r="CS356" s="186">
        <f t="shared" si="1431"/>
        <v>0</v>
      </c>
      <c r="CT356" s="186">
        <f t="shared" si="1432"/>
        <v>0</v>
      </c>
      <c r="CU356" s="186">
        <f t="shared" si="1477"/>
        <v>0</v>
      </c>
      <c r="CV356" s="186">
        <f t="shared" si="1478"/>
        <v>0</v>
      </c>
      <c r="CW356" s="119"/>
      <c r="CX356" s="124">
        <f t="shared" si="1451"/>
        <v>0</v>
      </c>
      <c r="CY356" s="124">
        <f t="shared" si="1452"/>
        <v>0</v>
      </c>
      <c r="CZ356" s="124">
        <f t="shared" si="1453"/>
        <v>0</v>
      </c>
      <c r="DA356" s="124">
        <f t="shared" si="1454"/>
        <v>0</v>
      </c>
      <c r="DB356" s="209">
        <f t="shared" si="1455"/>
        <v>0</v>
      </c>
      <c r="DC356" s="124">
        <f t="shared" si="1456"/>
        <v>0</v>
      </c>
      <c r="DD356" s="124">
        <f t="shared" si="1457"/>
        <v>0</v>
      </c>
      <c r="DE356" s="124">
        <f t="shared" si="1458"/>
        <v>0</v>
      </c>
      <c r="DF356" s="124">
        <f t="shared" si="1459"/>
        <v>0</v>
      </c>
      <c r="DG356" s="209">
        <f t="shared" si="1460"/>
        <v>0</v>
      </c>
      <c r="DH356" s="209">
        <f t="shared" si="1461"/>
        <v>0</v>
      </c>
      <c r="DI356" s="209">
        <f t="shared" si="1462"/>
        <v>0</v>
      </c>
      <c r="DJ356" s="209">
        <f t="shared" si="1463"/>
        <v>0</v>
      </c>
    </row>
    <row r="357" spans="1:114" s="7" customFormat="1" ht="14.25" x14ac:dyDescent="0.35">
      <c r="A357" s="287" t="s">
        <v>217</v>
      </c>
      <c r="B357" s="119" t="s">
        <v>370</v>
      </c>
      <c r="C357" s="119"/>
      <c r="D357" s="119"/>
      <c r="E357" s="445">
        <f ca="1">E337-E352-SUM(E355:E356)</f>
        <v>0</v>
      </c>
      <c r="F357" s="563">
        <f t="shared" ref="F357:AK357" ca="1" si="1500">F310+E357</f>
        <v>-12057.916666666668</v>
      </c>
      <c r="G357" s="563">
        <f t="shared" ca="1" si="1500"/>
        <v>-22982.5</v>
      </c>
      <c r="H357" s="563">
        <f t="shared" ca="1" si="1500"/>
        <v>-34070.505427600001</v>
      </c>
      <c r="I357" s="563">
        <f t="shared" ca="1" si="1500"/>
        <v>-49388.936950066665</v>
      </c>
      <c r="J357" s="563">
        <f t="shared" ca="1" si="1500"/>
        <v>-71380.488529113325</v>
      </c>
      <c r="K357" s="563">
        <f t="shared" ca="1" si="1500"/>
        <v>-133481.008066354</v>
      </c>
      <c r="L357" s="563">
        <f t="shared" ca="1" si="1500"/>
        <v>-181661.26020755467</v>
      </c>
      <c r="M357" s="563">
        <f t="shared" ca="1" si="1500"/>
        <v>-225616.17026827601</v>
      </c>
      <c r="N357" s="563">
        <f t="shared" ca="1" si="1500"/>
        <v>-264503.792670439</v>
      </c>
      <c r="O357" s="563">
        <f t="shared" ca="1" si="1500"/>
        <v>-298231.02168441127</v>
      </c>
      <c r="P357" s="563">
        <f t="shared" ca="1" si="1500"/>
        <v>-325367.65597593016</v>
      </c>
      <c r="Q357" s="563">
        <f t="shared" ca="1" si="1500"/>
        <v>-344051.16097104031</v>
      </c>
      <c r="R357" s="563">
        <f t="shared" ca="1" si="1500"/>
        <v>-281937.10322506854</v>
      </c>
      <c r="S357" s="563">
        <f t="shared" ca="1" si="1500"/>
        <v>-204159.15328883743</v>
      </c>
      <c r="T357" s="563">
        <f t="shared" ca="1" si="1500"/>
        <v>-208208.35412317968</v>
      </c>
      <c r="U357" s="563">
        <f t="shared" ca="1" si="1500"/>
        <v>-200706.32988216792</v>
      </c>
      <c r="V357" s="563">
        <f t="shared" ca="1" si="1500"/>
        <v>-180717.45566096005</v>
      </c>
      <c r="W357" s="563">
        <f t="shared" ca="1" si="1500"/>
        <v>-157065.45107211248</v>
      </c>
      <c r="X357" s="563">
        <f t="shared" ca="1" si="1500"/>
        <v>-33227.424300859071</v>
      </c>
      <c r="Y357" s="563">
        <f t="shared" ca="1" si="1500"/>
        <v>82029.43284579087</v>
      </c>
      <c r="Z357" s="563">
        <f t="shared" ca="1" si="1500"/>
        <v>201752.91325964875</v>
      </c>
      <c r="AA357" s="563">
        <f t="shared" ca="1" si="1500"/>
        <v>335342.54767995869</v>
      </c>
      <c r="AB357" s="563">
        <f t="shared" ca="1" si="1500"/>
        <v>476990.70604372275</v>
      </c>
      <c r="AC357" s="563">
        <f t="shared" ca="1" si="1500"/>
        <v>619956.12056035176</v>
      </c>
      <c r="AD357" s="563">
        <f t="shared" ca="1" si="1500"/>
        <v>820628.64179536887</v>
      </c>
      <c r="AE357" s="563">
        <f t="shared" ca="1" si="1500"/>
        <v>1037361.3003824595</v>
      </c>
      <c r="AF357" s="563">
        <f t="shared" ca="1" si="1500"/>
        <v>1145965.2454780366</v>
      </c>
      <c r="AG357" s="563">
        <f t="shared" ca="1" si="1500"/>
        <v>1280525.9437792832</v>
      </c>
      <c r="AH357" s="563">
        <f t="shared" ca="1" si="1500"/>
        <v>1424704.3002617278</v>
      </c>
      <c r="AI357" s="563">
        <f t="shared" ca="1" si="1500"/>
        <v>1553079.7337518453</v>
      </c>
      <c r="AJ357" s="563">
        <f t="shared" ca="1" si="1500"/>
        <v>1799894.6502365875</v>
      </c>
      <c r="AK357" s="563">
        <f t="shared" ca="1" si="1500"/>
        <v>2060495.52323762</v>
      </c>
      <c r="AL357" s="563">
        <f t="shared" ref="AL357:BM357" ca="1" si="1501">AL310+AK357</f>
        <v>2314102.3777195578</v>
      </c>
      <c r="AM357" s="563">
        <f t="shared" ca="1" si="1501"/>
        <v>2599102.8063265444</v>
      </c>
      <c r="AN357" s="563">
        <f t="shared" ca="1" si="1501"/>
        <v>2884550.4294955302</v>
      </c>
      <c r="AO357" s="563">
        <f t="shared" ca="1" si="1501"/>
        <v>3164892.1472524861</v>
      </c>
      <c r="AP357" s="563">
        <f t="shared" ca="1" si="1501"/>
        <v>3560558.2774504903</v>
      </c>
      <c r="AQ357" s="563">
        <f t="shared" ca="1" si="1501"/>
        <v>3968862.0212220182</v>
      </c>
      <c r="AR357" s="563">
        <f t="shared" ca="1" si="1501"/>
        <v>4231283.2930556443</v>
      </c>
      <c r="AS357" s="563">
        <f t="shared" ca="1" si="1501"/>
        <v>4536040.9983464703</v>
      </c>
      <c r="AT357" s="563">
        <f t="shared" ca="1" si="1501"/>
        <v>4849655.3212735029</v>
      </c>
      <c r="AU357" s="563">
        <f t="shared" ca="1" si="1501"/>
        <v>5124193.3245834969</v>
      </c>
      <c r="AV357" s="563">
        <f t="shared" ca="1" si="1501"/>
        <v>5563511.7541132644</v>
      </c>
      <c r="AW357" s="563">
        <f t="shared" ca="1" si="1501"/>
        <v>6015315.9115303112</v>
      </c>
      <c r="AX357" s="563">
        <f t="shared" ca="1" si="1501"/>
        <v>6438567.9957031701</v>
      </c>
      <c r="AY357" s="563">
        <f t="shared" ca="1" si="1501"/>
        <v>6910804.4526644135</v>
      </c>
      <c r="AZ357" s="563">
        <f t="shared" ca="1" si="1501"/>
        <v>7372589.1850138241</v>
      </c>
      <c r="BA357" s="563">
        <f t="shared" ca="1" si="1501"/>
        <v>7806736.537803283</v>
      </c>
      <c r="BB357" s="563">
        <f t="shared" ca="1" si="1501"/>
        <v>8393294.9512393139</v>
      </c>
      <c r="BC357" s="563">
        <f t="shared" ca="1" si="1501"/>
        <v>8995773.5559834912</v>
      </c>
      <c r="BD357" s="563">
        <f t="shared" ca="1" si="1501"/>
        <v>9483453.0287098363</v>
      </c>
      <c r="BE357" s="563">
        <f t="shared" ca="1" si="1501"/>
        <v>10027167.21300702</v>
      </c>
      <c r="BF357" s="563">
        <f t="shared" ca="1" si="1501"/>
        <v>10584031.451749157</v>
      </c>
      <c r="BG357" s="563">
        <f t="shared" ca="1" si="1501"/>
        <v>11110841.784591926</v>
      </c>
      <c r="BH357" s="563">
        <f t="shared" ca="1" si="1501"/>
        <v>11813154.837432828</v>
      </c>
      <c r="BI357" s="563">
        <f t="shared" ca="1" si="1501"/>
        <v>12532670.798405094</v>
      </c>
      <c r="BJ357" s="563">
        <f t="shared" ca="1" si="1501"/>
        <v>13223208.691502418</v>
      </c>
      <c r="BK357" s="563">
        <f t="shared" ca="1" si="1501"/>
        <v>13972503.003717784</v>
      </c>
      <c r="BL357" s="563">
        <f t="shared" ca="1" si="1501"/>
        <v>14701942.249824496</v>
      </c>
      <c r="BM357" s="563">
        <f t="shared" ca="1" si="1501"/>
        <v>15403443.588027172</v>
      </c>
      <c r="BN357" s="185"/>
      <c r="BO357" s="563">
        <f ca="1">H357</f>
        <v>-34070.505427600001</v>
      </c>
      <c r="BP357" s="563">
        <f ca="1">K357</f>
        <v>-133481.008066354</v>
      </c>
      <c r="BQ357" s="563">
        <f ca="1">N357</f>
        <v>-264503.792670439</v>
      </c>
      <c r="BR357" s="563">
        <f ca="1">Q357</f>
        <v>-344051.16097104031</v>
      </c>
      <c r="BS357" s="563">
        <f ca="1">T357</f>
        <v>-208208.35412317968</v>
      </c>
      <c r="BT357" s="563">
        <f ca="1">W357</f>
        <v>-157065.45107211248</v>
      </c>
      <c r="BU357" s="563">
        <f ca="1">Z357</f>
        <v>201752.91325964875</v>
      </c>
      <c r="BV357" s="563">
        <f ca="1">AC357</f>
        <v>619956.12056035176</v>
      </c>
      <c r="BW357" s="563">
        <f ca="1">AF357</f>
        <v>1145965.2454780366</v>
      </c>
      <c r="BX357" s="563">
        <f ca="1">AI357</f>
        <v>1553079.7337518453</v>
      </c>
      <c r="BY357" s="563">
        <f ca="1">AL357</f>
        <v>2314102.3777195578</v>
      </c>
      <c r="BZ357" s="563">
        <f ca="1">AO357</f>
        <v>3164892.1472524861</v>
      </c>
      <c r="CA357" s="563">
        <f ca="1">AR357</f>
        <v>4231283.2930556443</v>
      </c>
      <c r="CB357" s="563">
        <f ca="1">AU357</f>
        <v>5124193.3245834969</v>
      </c>
      <c r="CC357" s="563">
        <f ca="1">AX357</f>
        <v>6438567.9957031701</v>
      </c>
      <c r="CD357" s="563">
        <f ca="1">BA357</f>
        <v>7806736.537803283</v>
      </c>
      <c r="CE357" s="563">
        <f ca="1">BD357</f>
        <v>9483453.0287098363</v>
      </c>
      <c r="CF357" s="563">
        <f ca="1">BG357</f>
        <v>11110841.784591926</v>
      </c>
      <c r="CG357" s="563">
        <f ca="1">BJ357</f>
        <v>13223208.691502418</v>
      </c>
      <c r="CH357" s="563">
        <f ca="1">BM357</f>
        <v>15403443.588027172</v>
      </c>
      <c r="CI357" s="185"/>
      <c r="CJ357" s="172">
        <f ca="1">BR357</f>
        <v>-344051.16097104031</v>
      </c>
      <c r="CK357" s="172">
        <f ca="1">BV357</f>
        <v>619956.12056035176</v>
      </c>
      <c r="CL357" s="172">
        <f ca="1">BZ357</f>
        <v>3164892.1472524861</v>
      </c>
      <c r="CM357" s="172">
        <f ca="1">CD357</f>
        <v>7806736.537803283</v>
      </c>
      <c r="CN357" s="172">
        <f ca="1">CH357</f>
        <v>15403443.588027172</v>
      </c>
      <c r="CO357" s="177"/>
      <c r="CP357" s="119"/>
      <c r="CQ357" s="119"/>
      <c r="CR357" s="186">
        <f t="shared" ca="1" si="1430"/>
        <v>15403443.588027172</v>
      </c>
      <c r="CS357" s="186">
        <f t="shared" ca="1" si="1431"/>
        <v>15403443.588027172</v>
      </c>
      <c r="CT357" s="186">
        <f t="shared" ca="1" si="1432"/>
        <v>15403443.588027172</v>
      </c>
      <c r="CU357" s="186">
        <f t="shared" ca="1" si="1477"/>
        <v>0</v>
      </c>
      <c r="CV357" s="186">
        <f t="shared" ca="1" si="1478"/>
        <v>0</v>
      </c>
      <c r="CW357" s="119"/>
      <c r="CX357" s="172">
        <f t="shared" ca="1" si="1451"/>
        <v>-34070.505427600001</v>
      </c>
      <c r="CY357" s="172">
        <f t="shared" ca="1" si="1452"/>
        <v>-133481.008066354</v>
      </c>
      <c r="CZ357" s="172">
        <f t="shared" ca="1" si="1453"/>
        <v>-264503.792670439</v>
      </c>
      <c r="DA357" s="172">
        <f t="shared" ca="1" si="1454"/>
        <v>-344051.16097104031</v>
      </c>
      <c r="DB357" s="338">
        <f t="shared" ca="1" si="1455"/>
        <v>-344051.16097104031</v>
      </c>
      <c r="DC357" s="172">
        <f t="shared" ca="1" si="1456"/>
        <v>-208208.35412317968</v>
      </c>
      <c r="DD357" s="172">
        <f t="shared" ca="1" si="1457"/>
        <v>-157065.45107211248</v>
      </c>
      <c r="DE357" s="172">
        <f t="shared" ca="1" si="1458"/>
        <v>201752.91325964875</v>
      </c>
      <c r="DF357" s="172">
        <f t="shared" ca="1" si="1459"/>
        <v>619956.12056035176</v>
      </c>
      <c r="DG357" s="338">
        <f t="shared" ca="1" si="1460"/>
        <v>619956.12056035176</v>
      </c>
      <c r="DH357" s="338">
        <f t="shared" ca="1" si="1461"/>
        <v>3164892.1472524861</v>
      </c>
      <c r="DI357" s="338">
        <f t="shared" ca="1" si="1462"/>
        <v>7806736.537803283</v>
      </c>
      <c r="DJ357" s="338">
        <f t="shared" ca="1" si="1463"/>
        <v>15403443.588027172</v>
      </c>
    </row>
    <row r="358" spans="1:114" s="7" customFormat="1" ht="14.25" x14ac:dyDescent="0.35">
      <c r="A358" s="175" t="s">
        <v>253</v>
      </c>
      <c r="B358" s="125" t="s">
        <v>370</v>
      </c>
      <c r="C358" s="125"/>
      <c r="D358" s="125"/>
      <c r="E358" s="178">
        <f ca="1">SUM(E355:E357)</f>
        <v>0</v>
      </c>
      <c r="F358" s="565">
        <f ca="1">SUM(F355:F357)</f>
        <v>-12057.916666666668</v>
      </c>
      <c r="G358" s="565">
        <f ca="1">SUM(G355:G357)</f>
        <v>-22982.5</v>
      </c>
      <c r="H358" s="565">
        <f ca="1">SUM(H355:H357)</f>
        <v>-34070.505427600001</v>
      </c>
      <c r="I358" s="565">
        <f t="shared" ref="I358:BM358" ca="1" si="1502">SUM(I355:I357)</f>
        <v>-49388.936950066665</v>
      </c>
      <c r="J358" s="565">
        <f t="shared" ca="1" si="1502"/>
        <v>-71380.488529113325</v>
      </c>
      <c r="K358" s="565">
        <f t="shared" ca="1" si="1502"/>
        <v>-133481.008066354</v>
      </c>
      <c r="L358" s="565">
        <f t="shared" ca="1" si="1502"/>
        <v>-181661.26020755467</v>
      </c>
      <c r="M358" s="565">
        <f t="shared" ca="1" si="1502"/>
        <v>-225616.17026827601</v>
      </c>
      <c r="N358" s="565">
        <f t="shared" ca="1" si="1502"/>
        <v>-264503.792670439</v>
      </c>
      <c r="O358" s="565">
        <f t="shared" ca="1" si="1502"/>
        <v>-298231.02168441127</v>
      </c>
      <c r="P358" s="565">
        <f t="shared" ca="1" si="1502"/>
        <v>-325367.65597593016</v>
      </c>
      <c r="Q358" s="565">
        <f t="shared" ca="1" si="1502"/>
        <v>-344051.16097104031</v>
      </c>
      <c r="R358" s="565">
        <f t="shared" ca="1" si="1502"/>
        <v>-281937.10322506854</v>
      </c>
      <c r="S358" s="565">
        <f t="shared" ca="1" si="1502"/>
        <v>-204159.15328883743</v>
      </c>
      <c r="T358" s="565">
        <f t="shared" ca="1" si="1502"/>
        <v>-208208.35412317968</v>
      </c>
      <c r="U358" s="565">
        <f t="shared" ca="1" si="1502"/>
        <v>-200706.32988216792</v>
      </c>
      <c r="V358" s="565">
        <f t="shared" ca="1" si="1502"/>
        <v>-180717.45566096005</v>
      </c>
      <c r="W358" s="565">
        <f t="shared" ca="1" si="1502"/>
        <v>-157065.45107211248</v>
      </c>
      <c r="X358" s="565">
        <f t="shared" ca="1" si="1502"/>
        <v>-33227.424300859071</v>
      </c>
      <c r="Y358" s="565">
        <f t="shared" ca="1" si="1502"/>
        <v>82029.43284579087</v>
      </c>
      <c r="Z358" s="565">
        <f t="shared" ca="1" si="1502"/>
        <v>201752.91325964875</v>
      </c>
      <c r="AA358" s="565">
        <f t="shared" ca="1" si="1502"/>
        <v>335342.54767995869</v>
      </c>
      <c r="AB358" s="565">
        <f t="shared" ca="1" si="1502"/>
        <v>476990.70604372275</v>
      </c>
      <c r="AC358" s="565">
        <f t="shared" ca="1" si="1502"/>
        <v>619956.12056035176</v>
      </c>
      <c r="AD358" s="565">
        <f t="shared" ca="1" si="1502"/>
        <v>820628.64179536887</v>
      </c>
      <c r="AE358" s="565">
        <f t="shared" ca="1" si="1502"/>
        <v>1037361.3003824595</v>
      </c>
      <c r="AF358" s="565">
        <f t="shared" ca="1" si="1502"/>
        <v>1145965.2454780366</v>
      </c>
      <c r="AG358" s="565">
        <f t="shared" ca="1" si="1502"/>
        <v>1280525.9437792832</v>
      </c>
      <c r="AH358" s="565">
        <f t="shared" ca="1" si="1502"/>
        <v>1424704.3002617278</v>
      </c>
      <c r="AI358" s="565">
        <f t="shared" ca="1" si="1502"/>
        <v>1553079.7337518453</v>
      </c>
      <c r="AJ358" s="565">
        <f t="shared" ca="1" si="1502"/>
        <v>1799894.6502365875</v>
      </c>
      <c r="AK358" s="565">
        <f t="shared" ca="1" si="1502"/>
        <v>2060495.52323762</v>
      </c>
      <c r="AL358" s="565">
        <f t="shared" ca="1" si="1502"/>
        <v>2314102.3777195578</v>
      </c>
      <c r="AM358" s="565">
        <f t="shared" ca="1" si="1502"/>
        <v>2599102.8063265444</v>
      </c>
      <c r="AN358" s="565">
        <f t="shared" ca="1" si="1502"/>
        <v>2884550.4294955302</v>
      </c>
      <c r="AO358" s="565">
        <f t="shared" ca="1" si="1502"/>
        <v>3164892.1472524861</v>
      </c>
      <c r="AP358" s="565">
        <f t="shared" ca="1" si="1502"/>
        <v>3560558.2774504903</v>
      </c>
      <c r="AQ358" s="565">
        <f t="shared" ca="1" si="1502"/>
        <v>3968862.0212220182</v>
      </c>
      <c r="AR358" s="565">
        <f t="shared" ca="1" si="1502"/>
        <v>4231283.2930556443</v>
      </c>
      <c r="AS358" s="565">
        <f t="shared" ca="1" si="1502"/>
        <v>4536040.9983464703</v>
      </c>
      <c r="AT358" s="565">
        <f t="shared" ca="1" si="1502"/>
        <v>4849655.3212735029</v>
      </c>
      <c r="AU358" s="565">
        <f t="shared" ca="1" si="1502"/>
        <v>5124193.3245834969</v>
      </c>
      <c r="AV358" s="565">
        <f t="shared" ca="1" si="1502"/>
        <v>5563511.7541132644</v>
      </c>
      <c r="AW358" s="565">
        <f t="shared" ca="1" si="1502"/>
        <v>6015315.9115303112</v>
      </c>
      <c r="AX358" s="565">
        <f t="shared" ca="1" si="1502"/>
        <v>6438567.9957031701</v>
      </c>
      <c r="AY358" s="565">
        <f t="shared" ca="1" si="1502"/>
        <v>6910804.4526644135</v>
      </c>
      <c r="AZ358" s="565">
        <f t="shared" ca="1" si="1502"/>
        <v>7372589.1850138241</v>
      </c>
      <c r="BA358" s="565">
        <f t="shared" ca="1" si="1502"/>
        <v>7806736.537803283</v>
      </c>
      <c r="BB358" s="565">
        <f t="shared" ca="1" si="1502"/>
        <v>8393294.9512393139</v>
      </c>
      <c r="BC358" s="565">
        <f t="shared" ca="1" si="1502"/>
        <v>8995773.5559834912</v>
      </c>
      <c r="BD358" s="565">
        <f t="shared" ca="1" si="1502"/>
        <v>9483453.0287098363</v>
      </c>
      <c r="BE358" s="565">
        <f t="shared" ca="1" si="1502"/>
        <v>10027167.21300702</v>
      </c>
      <c r="BF358" s="565">
        <f t="shared" ca="1" si="1502"/>
        <v>10584031.451749157</v>
      </c>
      <c r="BG358" s="565">
        <f t="shared" ca="1" si="1502"/>
        <v>11110841.784591926</v>
      </c>
      <c r="BH358" s="565">
        <f t="shared" ca="1" si="1502"/>
        <v>11813154.837432828</v>
      </c>
      <c r="BI358" s="565">
        <f t="shared" ca="1" si="1502"/>
        <v>12532670.798405094</v>
      </c>
      <c r="BJ358" s="565">
        <f t="shared" ca="1" si="1502"/>
        <v>13223208.691502418</v>
      </c>
      <c r="BK358" s="565">
        <f t="shared" ca="1" si="1502"/>
        <v>13972503.003717784</v>
      </c>
      <c r="BL358" s="565">
        <f t="shared" ca="1" si="1502"/>
        <v>14701942.249824496</v>
      </c>
      <c r="BM358" s="565">
        <f t="shared" ca="1" si="1502"/>
        <v>15403443.588027172</v>
      </c>
      <c r="BN358" s="185"/>
      <c r="BO358" s="565">
        <f ca="1">SUM(BO355:BO357)</f>
        <v>-34070.505427600001</v>
      </c>
      <c r="BP358" s="565">
        <f t="shared" ref="BP358:CH358" ca="1" si="1503">SUM(BP355:BP357)</f>
        <v>-133481.008066354</v>
      </c>
      <c r="BQ358" s="565">
        <f t="shared" ca="1" si="1503"/>
        <v>-264503.792670439</v>
      </c>
      <c r="BR358" s="565">
        <f t="shared" ca="1" si="1503"/>
        <v>-344051.16097104031</v>
      </c>
      <c r="BS358" s="565">
        <f t="shared" ca="1" si="1503"/>
        <v>-208208.35412317968</v>
      </c>
      <c r="BT358" s="565">
        <f t="shared" ca="1" si="1503"/>
        <v>-157065.45107211248</v>
      </c>
      <c r="BU358" s="565">
        <f t="shared" ca="1" si="1503"/>
        <v>201752.91325964875</v>
      </c>
      <c r="BV358" s="565">
        <f t="shared" ca="1" si="1503"/>
        <v>619956.12056035176</v>
      </c>
      <c r="BW358" s="565">
        <f t="shared" ca="1" si="1503"/>
        <v>1145965.2454780366</v>
      </c>
      <c r="BX358" s="565">
        <f t="shared" ca="1" si="1503"/>
        <v>1553079.7337518453</v>
      </c>
      <c r="BY358" s="565">
        <f t="shared" ca="1" si="1503"/>
        <v>2314102.3777195578</v>
      </c>
      <c r="BZ358" s="565">
        <f t="shared" ca="1" si="1503"/>
        <v>3164892.1472524861</v>
      </c>
      <c r="CA358" s="565">
        <f t="shared" ca="1" si="1503"/>
        <v>4231283.2930556443</v>
      </c>
      <c r="CB358" s="565">
        <f t="shared" ca="1" si="1503"/>
        <v>5124193.3245834969</v>
      </c>
      <c r="CC358" s="565">
        <f t="shared" ca="1" si="1503"/>
        <v>6438567.9957031701</v>
      </c>
      <c r="CD358" s="565">
        <f t="shared" ca="1" si="1503"/>
        <v>7806736.537803283</v>
      </c>
      <c r="CE358" s="565">
        <f t="shared" ca="1" si="1503"/>
        <v>9483453.0287098363</v>
      </c>
      <c r="CF358" s="565">
        <f t="shared" ca="1" si="1503"/>
        <v>11110841.784591926</v>
      </c>
      <c r="CG358" s="565">
        <f t="shared" ca="1" si="1503"/>
        <v>13223208.691502418</v>
      </c>
      <c r="CH358" s="565">
        <f t="shared" ca="1" si="1503"/>
        <v>15403443.588027172</v>
      </c>
      <c r="CI358" s="220"/>
      <c r="CJ358" s="204">
        <f ca="1">SUM(CJ355:CJ357)</f>
        <v>-344051.16097104031</v>
      </c>
      <c r="CK358" s="204">
        <f ca="1">SUM(CK355:CK357)</f>
        <v>619956.12056035176</v>
      </c>
      <c r="CL358" s="204">
        <f ca="1">SUM(CL355:CL357)</f>
        <v>3164892.1472524861</v>
      </c>
      <c r="CM358" s="204">
        <f ca="1">SUM(CM355:CM357)</f>
        <v>7806736.537803283</v>
      </c>
      <c r="CN358" s="204">
        <f ca="1">SUM(CN355:CN357)</f>
        <v>15403443.588027172</v>
      </c>
      <c r="CO358" s="177"/>
      <c r="CP358" s="119"/>
      <c r="CQ358" s="119"/>
      <c r="CR358" s="186">
        <f t="shared" ca="1" si="1430"/>
        <v>15403443.588027172</v>
      </c>
      <c r="CS358" s="186">
        <f t="shared" ca="1" si="1431"/>
        <v>15403443.588027172</v>
      </c>
      <c r="CT358" s="186">
        <f t="shared" ca="1" si="1432"/>
        <v>15403443.588027172</v>
      </c>
      <c r="CU358" s="186">
        <f t="shared" ca="1" si="1477"/>
        <v>0</v>
      </c>
      <c r="CV358" s="186">
        <f t="shared" ca="1" si="1478"/>
        <v>0</v>
      </c>
      <c r="CW358" s="119"/>
      <c r="CX358" s="204">
        <f t="shared" ca="1" si="1451"/>
        <v>-34070.505427600001</v>
      </c>
      <c r="CY358" s="204">
        <f t="shared" ca="1" si="1452"/>
        <v>-133481.008066354</v>
      </c>
      <c r="CZ358" s="204">
        <f t="shared" ca="1" si="1453"/>
        <v>-264503.792670439</v>
      </c>
      <c r="DA358" s="204">
        <f t="shared" ca="1" si="1454"/>
        <v>-344051.16097104031</v>
      </c>
      <c r="DB358" s="339">
        <f t="shared" ca="1" si="1455"/>
        <v>-344051.16097104031</v>
      </c>
      <c r="DC358" s="204">
        <f t="shared" ca="1" si="1456"/>
        <v>-208208.35412317968</v>
      </c>
      <c r="DD358" s="204">
        <f t="shared" ca="1" si="1457"/>
        <v>-157065.45107211248</v>
      </c>
      <c r="DE358" s="204">
        <f t="shared" ca="1" si="1458"/>
        <v>201752.91325964875</v>
      </c>
      <c r="DF358" s="204">
        <f t="shared" ca="1" si="1459"/>
        <v>619956.12056035176</v>
      </c>
      <c r="DG358" s="339">
        <f t="shared" ca="1" si="1460"/>
        <v>619956.12056035176</v>
      </c>
      <c r="DH358" s="339">
        <f t="shared" ca="1" si="1461"/>
        <v>3164892.1472524861</v>
      </c>
      <c r="DI358" s="339">
        <f t="shared" ca="1" si="1462"/>
        <v>7806736.537803283</v>
      </c>
      <c r="DJ358" s="339">
        <f t="shared" ca="1" si="1463"/>
        <v>15403443.588027172</v>
      </c>
    </row>
    <row r="359" spans="1:114" s="7" customFormat="1" x14ac:dyDescent="0.2">
      <c r="A359" s="290"/>
      <c r="B359" s="119" t="s">
        <v>370</v>
      </c>
      <c r="C359" s="119"/>
      <c r="D359" s="119"/>
      <c r="E359" s="124"/>
      <c r="F359" s="564"/>
      <c r="G359" s="564"/>
      <c r="H359" s="564"/>
      <c r="I359" s="564"/>
      <c r="J359" s="564"/>
      <c r="K359" s="564"/>
      <c r="L359" s="564"/>
      <c r="M359" s="564"/>
      <c r="N359" s="564"/>
      <c r="O359" s="564"/>
      <c r="P359" s="564"/>
      <c r="Q359" s="564"/>
      <c r="R359" s="564"/>
      <c r="S359" s="564"/>
      <c r="T359" s="564"/>
      <c r="U359" s="564"/>
      <c r="V359" s="564"/>
      <c r="W359" s="564"/>
      <c r="X359" s="564"/>
      <c r="Y359" s="564"/>
      <c r="Z359" s="564"/>
      <c r="AA359" s="564"/>
      <c r="AB359" s="564"/>
      <c r="AC359" s="564"/>
      <c r="AD359" s="564"/>
      <c r="AE359" s="564"/>
      <c r="AF359" s="564"/>
      <c r="AG359" s="564"/>
      <c r="AH359" s="564"/>
      <c r="AI359" s="564"/>
      <c r="AJ359" s="564"/>
      <c r="AK359" s="564"/>
      <c r="AL359" s="564"/>
      <c r="AM359" s="564"/>
      <c r="AN359" s="564"/>
      <c r="AO359" s="564"/>
      <c r="AP359" s="564"/>
      <c r="AQ359" s="564"/>
      <c r="AR359" s="564"/>
      <c r="AS359" s="564"/>
      <c r="AT359" s="564"/>
      <c r="AU359" s="564"/>
      <c r="AV359" s="564"/>
      <c r="AW359" s="564"/>
      <c r="AX359" s="564"/>
      <c r="AY359" s="564"/>
      <c r="AZ359" s="564"/>
      <c r="BA359" s="564"/>
      <c r="BB359" s="564"/>
      <c r="BC359" s="564"/>
      <c r="BD359" s="564"/>
      <c r="BE359" s="564"/>
      <c r="BF359" s="564"/>
      <c r="BG359" s="564"/>
      <c r="BH359" s="564"/>
      <c r="BI359" s="564"/>
      <c r="BJ359" s="564"/>
      <c r="BK359" s="564"/>
      <c r="BL359" s="564"/>
      <c r="BM359" s="564"/>
      <c r="BN359" s="185"/>
      <c r="BO359" s="564"/>
      <c r="BP359" s="564"/>
      <c r="BQ359" s="564"/>
      <c r="BR359" s="564"/>
      <c r="BS359" s="564"/>
      <c r="BT359" s="564"/>
      <c r="BU359" s="564"/>
      <c r="BV359" s="564"/>
      <c r="BW359" s="564"/>
      <c r="BX359" s="564"/>
      <c r="BY359" s="564"/>
      <c r="BZ359" s="564"/>
      <c r="CA359" s="564"/>
      <c r="CB359" s="564"/>
      <c r="CC359" s="564"/>
      <c r="CD359" s="564"/>
      <c r="CE359" s="564"/>
      <c r="CF359" s="564"/>
      <c r="CG359" s="564"/>
      <c r="CH359" s="564"/>
      <c r="CI359" s="185"/>
      <c r="CJ359" s="124"/>
      <c r="CK359" s="124"/>
      <c r="CL359" s="124"/>
      <c r="CM359" s="124"/>
      <c r="CN359" s="124"/>
      <c r="CO359" s="177"/>
      <c r="CP359" s="119"/>
      <c r="CQ359" s="119"/>
      <c r="CR359" s="186"/>
      <c r="CS359" s="186"/>
      <c r="CT359" s="186"/>
      <c r="CU359" s="186"/>
      <c r="CV359" s="186"/>
      <c r="CW359" s="119"/>
      <c r="CX359" s="124" t="str">
        <f t="shared" si="1451"/>
        <v/>
      </c>
      <c r="CY359" s="124" t="str">
        <f t="shared" si="1452"/>
        <v/>
      </c>
      <c r="CZ359" s="124" t="str">
        <f t="shared" si="1453"/>
        <v/>
      </c>
      <c r="DA359" s="124" t="str">
        <f t="shared" si="1454"/>
        <v/>
      </c>
      <c r="DB359" s="209" t="str">
        <f t="shared" si="1455"/>
        <v/>
      </c>
      <c r="DC359" s="124" t="str">
        <f t="shared" si="1456"/>
        <v/>
      </c>
      <c r="DD359" s="124" t="str">
        <f t="shared" si="1457"/>
        <v/>
      </c>
      <c r="DE359" s="124" t="str">
        <f t="shared" si="1458"/>
        <v/>
      </c>
      <c r="DF359" s="124" t="str">
        <f t="shared" si="1459"/>
        <v/>
      </c>
      <c r="DG359" s="209" t="str">
        <f t="shared" si="1460"/>
        <v/>
      </c>
      <c r="DH359" s="209" t="str">
        <f t="shared" si="1461"/>
        <v/>
      </c>
      <c r="DI359" s="209" t="str">
        <f t="shared" si="1462"/>
        <v/>
      </c>
      <c r="DJ359" s="209" t="str">
        <f t="shared" si="1463"/>
        <v/>
      </c>
    </row>
    <row r="360" spans="1:114" s="7" customFormat="1" ht="14.25" x14ac:dyDescent="0.35">
      <c r="A360" s="175" t="s">
        <v>254</v>
      </c>
      <c r="B360" s="119" t="s">
        <v>370</v>
      </c>
      <c r="C360" s="119"/>
      <c r="D360" s="119"/>
      <c r="E360" s="124">
        <f ca="1">E358+E352</f>
        <v>0</v>
      </c>
      <c r="F360" s="577">
        <f ca="1">F358+F352</f>
        <v>-5491.6666666666679</v>
      </c>
      <c r="G360" s="577">
        <f ca="1">G358+G352</f>
        <v>-17716.25</v>
      </c>
      <c r="H360" s="577">
        <f ca="1">H358+H352</f>
        <v>-28804.1</v>
      </c>
      <c r="I360" s="577">
        <f t="shared" ref="I360:BM360" ca="1" si="1504">I358+I352</f>
        <v>-42027.472094266661</v>
      </c>
      <c r="J360" s="577">
        <f t="shared" ca="1" si="1504"/>
        <v>-60663.933616733324</v>
      </c>
      <c r="K360" s="577">
        <f t="shared" ca="1" si="1504"/>
        <v>-83594.164195780002</v>
      </c>
      <c r="L360" s="577">
        <f t="shared" ca="1" si="1504"/>
        <v>-130563.2304132542</v>
      </c>
      <c r="M360" s="577">
        <f t="shared" ca="1" si="1504"/>
        <v>-173657.9885918583</v>
      </c>
      <c r="N360" s="577">
        <f t="shared" ca="1" si="1504"/>
        <v>-211633.377001204</v>
      </c>
      <c r="O360" s="577">
        <f t="shared" ca="1" si="1504"/>
        <v>-244431.94258991207</v>
      </c>
      <c r="P360" s="577">
        <f t="shared" ca="1" si="1504"/>
        <v>-270559.20799639291</v>
      </c>
      <c r="Q360" s="577">
        <f t="shared" ca="1" si="1504"/>
        <v>-288131.69984817301</v>
      </c>
      <c r="R360" s="577">
        <f t="shared" ca="1" si="1504"/>
        <v>-208361.69197104027</v>
      </c>
      <c r="S360" s="577">
        <f t="shared" ca="1" si="1504"/>
        <v>-134967.22632840183</v>
      </c>
      <c r="T360" s="577">
        <f t="shared" ca="1" si="1504"/>
        <v>-34990.942436070764</v>
      </c>
      <c r="U360" s="577">
        <f t="shared" ca="1" si="1504"/>
        <v>-25915.45701338604</v>
      </c>
      <c r="V360" s="577">
        <f t="shared" ca="1" si="1504"/>
        <v>-4290.302660955349</v>
      </c>
      <c r="W360" s="577">
        <f t="shared" ca="1" si="1504"/>
        <v>26111.341510844068</v>
      </c>
      <c r="X360" s="577">
        <f t="shared" ca="1" si="1504"/>
        <v>66123.199418001997</v>
      </c>
      <c r="Y360" s="577">
        <f t="shared" ca="1" si="1504"/>
        <v>207572.37099147585</v>
      </c>
      <c r="Z360" s="577">
        <f t="shared" ca="1" si="1504"/>
        <v>341789.86500329291</v>
      </c>
      <c r="AA360" s="577">
        <f t="shared" ca="1" si="1504"/>
        <v>521924.06059922045</v>
      </c>
      <c r="AB360" s="577">
        <f t="shared" ca="1" si="1504"/>
        <v>712436.75725464278</v>
      </c>
      <c r="AC360" s="577">
        <f t="shared" ca="1" si="1504"/>
        <v>793606.14314317564</v>
      </c>
      <c r="AD360" s="577">
        <f t="shared" ca="1" si="1504"/>
        <v>1097304.3231419839</v>
      </c>
      <c r="AE360" s="577">
        <f t="shared" ca="1" si="1504"/>
        <v>1378880.6347950411</v>
      </c>
      <c r="AF360" s="577">
        <f t="shared" ca="1" si="1504"/>
        <v>1677885.585053605</v>
      </c>
      <c r="AG360" s="577">
        <f t="shared" ca="1" si="1504"/>
        <v>1637013.4042790122</v>
      </c>
      <c r="AH360" s="577">
        <f t="shared" ca="1" si="1504"/>
        <v>1832020.4420245141</v>
      </c>
      <c r="AI360" s="577">
        <f t="shared" ca="1" si="1504"/>
        <v>1919154.5176415192</v>
      </c>
      <c r="AJ360" s="577">
        <f t="shared" ca="1" si="1504"/>
        <v>2130945.6222872715</v>
      </c>
      <c r="AK360" s="577">
        <f t="shared" ca="1" si="1504"/>
        <v>2478389.4111219952</v>
      </c>
      <c r="AL360" s="577">
        <f t="shared" ca="1" si="1504"/>
        <v>2607651.5221781293</v>
      </c>
      <c r="AM360" s="577">
        <f t="shared" ca="1" si="1504"/>
        <v>2990779.052552714</v>
      </c>
      <c r="AN360" s="577">
        <f t="shared" ca="1" si="1504"/>
        <v>3373784.3273812719</v>
      </c>
      <c r="AO360" s="577">
        <f t="shared" ca="1" si="1504"/>
        <v>3476178.2062022667</v>
      </c>
      <c r="AP360" s="577">
        <f t="shared" ca="1" si="1504"/>
        <v>4027753.76738887</v>
      </c>
      <c r="AQ360" s="577">
        <f t="shared" ca="1" si="1504"/>
        <v>4570253.985441355</v>
      </c>
      <c r="AR360" s="577">
        <f t="shared" ca="1" si="1504"/>
        <v>5114615.0974374255</v>
      </c>
      <c r="AS360" s="577">
        <f t="shared" ca="1" si="1504"/>
        <v>5075709.4791160859</v>
      </c>
      <c r="AT360" s="577">
        <f t="shared" ca="1" si="1504"/>
        <v>5497592.0980420196</v>
      </c>
      <c r="AU360" s="577">
        <f t="shared" ca="1" si="1504"/>
        <v>5670347.1698318878</v>
      </c>
      <c r="AV360" s="577">
        <f t="shared" ca="1" si="1504"/>
        <v>6100326.5041569909</v>
      </c>
      <c r="AW360" s="577">
        <f t="shared" ca="1" si="1504"/>
        <v>6703676.3250153232</v>
      </c>
      <c r="AX360" s="577">
        <f t="shared" ca="1" si="1504"/>
        <v>6883477.5676973108</v>
      </c>
      <c r="AY360" s="577">
        <f t="shared" ca="1" si="1504"/>
        <v>7517220.7906343602</v>
      </c>
      <c r="AZ360" s="577">
        <f t="shared" ca="1" si="1504"/>
        <v>8135792.7217460619</v>
      </c>
      <c r="BA360" s="577">
        <f t="shared" ca="1" si="1504"/>
        <v>8266482.8164872983</v>
      </c>
      <c r="BB360" s="577">
        <f t="shared" ca="1" si="1504"/>
        <v>9072124.1686706301</v>
      </c>
      <c r="BC360" s="577">
        <f t="shared" ca="1" si="1504"/>
        <v>9875574.1307531632</v>
      </c>
      <c r="BD360" s="577">
        <f t="shared" ca="1" si="1504"/>
        <v>10692559.71883877</v>
      </c>
      <c r="BE360" s="577">
        <f t="shared" ca="1" si="1504"/>
        <v>10718501.141443618</v>
      </c>
      <c r="BF360" s="577">
        <f t="shared" ca="1" si="1504"/>
        <v>11465682.385201864</v>
      </c>
      <c r="BG360" s="577">
        <f t="shared" ca="1" si="1504"/>
        <v>11806019.117286498</v>
      </c>
      <c r="BH360" s="577">
        <f t="shared" ca="1" si="1504"/>
        <v>12590257.527855527</v>
      </c>
      <c r="BI360" s="577">
        <f t="shared" ca="1" si="1504"/>
        <v>13551573.5049401</v>
      </c>
      <c r="BJ360" s="577">
        <f t="shared" ca="1" si="1504"/>
        <v>13827797.78200685</v>
      </c>
      <c r="BK360" s="577">
        <f t="shared" ca="1" si="1504"/>
        <v>14832004.429589389</v>
      </c>
      <c r="BL360" s="577">
        <f t="shared" ca="1" si="1504"/>
        <v>15807664.282625936</v>
      </c>
      <c r="BM360" s="577">
        <f t="shared" ca="1" si="1504"/>
        <v>16025250.274027433</v>
      </c>
      <c r="BN360" s="185"/>
      <c r="BO360" s="577">
        <f ca="1">BO358+BO352</f>
        <v>-28804.1</v>
      </c>
      <c r="BP360" s="577">
        <f t="shared" ref="BP360:CH360" ca="1" si="1505">BP358+BP352</f>
        <v>-83594.164195780002</v>
      </c>
      <c r="BQ360" s="577">
        <f t="shared" ca="1" si="1505"/>
        <v>-211633.377001204</v>
      </c>
      <c r="BR360" s="577">
        <f t="shared" ca="1" si="1505"/>
        <v>-288131.69984817301</v>
      </c>
      <c r="BS360" s="577">
        <f t="shared" ca="1" si="1505"/>
        <v>-34990.942436070764</v>
      </c>
      <c r="BT360" s="577">
        <f t="shared" ca="1" si="1505"/>
        <v>26111.341510844068</v>
      </c>
      <c r="BU360" s="577">
        <f t="shared" ca="1" si="1505"/>
        <v>341789.86500329291</v>
      </c>
      <c r="BV360" s="577">
        <f t="shared" ca="1" si="1505"/>
        <v>793606.14314317564</v>
      </c>
      <c r="BW360" s="577">
        <f t="shared" ca="1" si="1505"/>
        <v>1677885.585053605</v>
      </c>
      <c r="BX360" s="577">
        <f t="shared" ca="1" si="1505"/>
        <v>1919154.5176415192</v>
      </c>
      <c r="BY360" s="577">
        <f t="shared" ca="1" si="1505"/>
        <v>2607651.5221781293</v>
      </c>
      <c r="BZ360" s="577">
        <f t="shared" ca="1" si="1505"/>
        <v>3476178.2062022667</v>
      </c>
      <c r="CA360" s="577">
        <f t="shared" ca="1" si="1505"/>
        <v>5114615.0974374255</v>
      </c>
      <c r="CB360" s="577">
        <f t="shared" ca="1" si="1505"/>
        <v>5670347.1698318878</v>
      </c>
      <c r="CC360" s="577">
        <f t="shared" ca="1" si="1505"/>
        <v>6883477.5676973108</v>
      </c>
      <c r="CD360" s="577">
        <f t="shared" ca="1" si="1505"/>
        <v>8266482.8164872983</v>
      </c>
      <c r="CE360" s="577">
        <f t="shared" ca="1" si="1505"/>
        <v>10692559.71883877</v>
      </c>
      <c r="CF360" s="577">
        <f t="shared" ca="1" si="1505"/>
        <v>11806019.117286498</v>
      </c>
      <c r="CG360" s="577">
        <f t="shared" ca="1" si="1505"/>
        <v>13827797.78200685</v>
      </c>
      <c r="CH360" s="577">
        <f t="shared" ca="1" si="1505"/>
        <v>16025250.274027433</v>
      </c>
      <c r="CI360" s="220"/>
      <c r="CJ360" s="221">
        <f ca="1">CJ358+CJ352</f>
        <v>-288131.69984817301</v>
      </c>
      <c r="CK360" s="221">
        <f ca="1">CK358+CK352</f>
        <v>793606.14314317564</v>
      </c>
      <c r="CL360" s="221">
        <f ca="1">CL358+CL352</f>
        <v>3476178.2062022667</v>
      </c>
      <c r="CM360" s="221">
        <f ca="1">CM358+CM352</f>
        <v>8266482.8164872983</v>
      </c>
      <c r="CN360" s="221">
        <f ca="1">CN358+CN352</f>
        <v>16025250.274027433</v>
      </c>
      <c r="CO360" s="177"/>
      <c r="CP360" s="119"/>
      <c r="CQ360" s="119"/>
      <c r="CR360" s="186">
        <f t="shared" ca="1" si="1430"/>
        <v>16025250.274027433</v>
      </c>
      <c r="CS360" s="186">
        <f t="shared" ca="1" si="1431"/>
        <v>16025250.274027433</v>
      </c>
      <c r="CT360" s="186">
        <f t="shared" ca="1" si="1432"/>
        <v>16025250.274027433</v>
      </c>
      <c r="CU360" s="186">
        <f t="shared" ca="1" si="1477"/>
        <v>0</v>
      </c>
      <c r="CV360" s="186">
        <f t="shared" ca="1" si="1478"/>
        <v>0</v>
      </c>
      <c r="CW360" s="119"/>
      <c r="CX360" s="221">
        <f t="shared" ca="1" si="1451"/>
        <v>-28804.1</v>
      </c>
      <c r="CY360" s="221">
        <f t="shared" ca="1" si="1452"/>
        <v>-83594.164195780002</v>
      </c>
      <c r="CZ360" s="221">
        <f t="shared" ca="1" si="1453"/>
        <v>-211633.377001204</v>
      </c>
      <c r="DA360" s="221">
        <f t="shared" ca="1" si="1454"/>
        <v>-288131.69984817301</v>
      </c>
      <c r="DB360" s="342">
        <f t="shared" ca="1" si="1455"/>
        <v>-288131.69984817301</v>
      </c>
      <c r="DC360" s="221">
        <f t="shared" ca="1" si="1456"/>
        <v>-34990.942436070764</v>
      </c>
      <c r="DD360" s="221">
        <f t="shared" ca="1" si="1457"/>
        <v>26111.341510844068</v>
      </c>
      <c r="DE360" s="221">
        <f t="shared" ca="1" si="1458"/>
        <v>341789.86500329291</v>
      </c>
      <c r="DF360" s="221">
        <f t="shared" ca="1" si="1459"/>
        <v>793606.14314317564</v>
      </c>
      <c r="DG360" s="342">
        <f t="shared" ca="1" si="1460"/>
        <v>793606.14314317564</v>
      </c>
      <c r="DH360" s="342">
        <f t="shared" ca="1" si="1461"/>
        <v>3476178.2062022667</v>
      </c>
      <c r="DI360" s="342">
        <f t="shared" ca="1" si="1462"/>
        <v>8266482.8164872983</v>
      </c>
      <c r="DJ360" s="342">
        <f t="shared" ca="1" si="1463"/>
        <v>16025250.274027433</v>
      </c>
    </row>
    <row r="361" spans="1:114" s="7" customFormat="1" ht="12.75" thickBot="1" x14ac:dyDescent="0.25">
      <c r="A361" s="305"/>
      <c r="B361" s="240" t="s">
        <v>370</v>
      </c>
      <c r="C361" s="306"/>
      <c r="D361" s="240"/>
      <c r="E361" s="240"/>
      <c r="F361" s="580"/>
      <c r="G361" s="580"/>
      <c r="H361" s="580"/>
      <c r="I361" s="580"/>
      <c r="J361" s="580"/>
      <c r="K361" s="580"/>
      <c r="L361" s="580"/>
      <c r="M361" s="580"/>
      <c r="N361" s="580"/>
      <c r="O361" s="580"/>
      <c r="P361" s="580"/>
      <c r="Q361" s="580"/>
      <c r="R361" s="580"/>
      <c r="S361" s="580"/>
      <c r="T361" s="580"/>
      <c r="U361" s="580"/>
      <c r="V361" s="580"/>
      <c r="W361" s="580"/>
      <c r="X361" s="580"/>
      <c r="Y361" s="580"/>
      <c r="Z361" s="580"/>
      <c r="AA361" s="580"/>
      <c r="AB361" s="580"/>
      <c r="AC361" s="580"/>
      <c r="AD361" s="580"/>
      <c r="AE361" s="580"/>
      <c r="AF361" s="580"/>
      <c r="AG361" s="580"/>
      <c r="AH361" s="580"/>
      <c r="AI361" s="580"/>
      <c r="AJ361" s="580"/>
      <c r="AK361" s="580"/>
      <c r="AL361" s="580"/>
      <c r="AM361" s="580"/>
      <c r="AN361" s="580"/>
      <c r="AO361" s="580"/>
      <c r="AP361" s="580"/>
      <c r="AQ361" s="580"/>
      <c r="AR361" s="580"/>
      <c r="AS361" s="580"/>
      <c r="AT361" s="580"/>
      <c r="AU361" s="580"/>
      <c r="AV361" s="580"/>
      <c r="AW361" s="580"/>
      <c r="AX361" s="580"/>
      <c r="AY361" s="580"/>
      <c r="AZ361" s="580"/>
      <c r="BA361" s="580"/>
      <c r="BB361" s="580"/>
      <c r="BC361" s="580"/>
      <c r="BD361" s="580"/>
      <c r="BE361" s="580"/>
      <c r="BF361" s="580"/>
      <c r="BG361" s="580"/>
      <c r="BH361" s="580"/>
      <c r="BI361" s="580"/>
      <c r="BJ361" s="580"/>
      <c r="BK361" s="580"/>
      <c r="BL361" s="580"/>
      <c r="BM361" s="580"/>
      <c r="BN361" s="185"/>
      <c r="BO361" s="580"/>
      <c r="BP361" s="580"/>
      <c r="BQ361" s="580"/>
      <c r="BR361" s="580"/>
      <c r="BS361" s="580"/>
      <c r="BT361" s="580"/>
      <c r="BU361" s="580"/>
      <c r="BV361" s="580"/>
      <c r="BW361" s="580"/>
      <c r="BX361" s="580"/>
      <c r="BY361" s="580"/>
      <c r="BZ361" s="580"/>
      <c r="CA361" s="580"/>
      <c r="CB361" s="580"/>
      <c r="CC361" s="580"/>
      <c r="CD361" s="580"/>
      <c r="CE361" s="580"/>
      <c r="CF361" s="580"/>
      <c r="CG361" s="580"/>
      <c r="CH361" s="580"/>
      <c r="CI361" s="185"/>
      <c r="CJ361" s="242"/>
      <c r="CK361" s="242"/>
      <c r="CL361" s="242"/>
      <c r="CM361" s="242"/>
      <c r="CN361" s="242"/>
      <c r="CO361" s="177"/>
      <c r="CP361" s="119"/>
      <c r="CQ361" s="119"/>
      <c r="CR361" s="186"/>
      <c r="CS361" s="186"/>
      <c r="CT361" s="186"/>
      <c r="CU361" s="186"/>
      <c r="CV361" s="186"/>
      <c r="CW361" s="119"/>
      <c r="CX361" s="242" t="str">
        <f t="shared" si="1451"/>
        <v/>
      </c>
      <c r="CY361" s="242" t="str">
        <f t="shared" si="1452"/>
        <v/>
      </c>
      <c r="CZ361" s="242" t="str">
        <f t="shared" si="1453"/>
        <v/>
      </c>
      <c r="DA361" s="242" t="str">
        <f t="shared" si="1454"/>
        <v/>
      </c>
      <c r="DB361" s="243" t="str">
        <f t="shared" si="1455"/>
        <v/>
      </c>
      <c r="DC361" s="242" t="str">
        <f t="shared" si="1456"/>
        <v/>
      </c>
      <c r="DD361" s="242" t="str">
        <f t="shared" si="1457"/>
        <v/>
      </c>
      <c r="DE361" s="242" t="str">
        <f t="shared" si="1458"/>
        <v/>
      </c>
      <c r="DF361" s="242" t="str">
        <f t="shared" si="1459"/>
        <v/>
      </c>
      <c r="DG361" s="243" t="str">
        <f t="shared" si="1460"/>
        <v/>
      </c>
      <c r="DH361" s="243" t="str">
        <f t="shared" si="1461"/>
        <v/>
      </c>
      <c r="DI361" s="243" t="str">
        <f t="shared" si="1462"/>
        <v/>
      </c>
      <c r="DJ361" s="243" t="str">
        <f t="shared" si="1463"/>
        <v/>
      </c>
    </row>
    <row r="362" spans="1:114" s="7" customFormat="1" x14ac:dyDescent="0.2">
      <c r="A362" s="316"/>
      <c r="B362" s="119" t="s">
        <v>370</v>
      </c>
      <c r="C362" s="119"/>
      <c r="D362" s="119"/>
      <c r="E362" s="119"/>
      <c r="F362" s="581"/>
      <c r="G362" s="581"/>
      <c r="H362" s="581"/>
      <c r="I362" s="581"/>
      <c r="J362" s="581"/>
      <c r="K362" s="581"/>
      <c r="L362" s="581"/>
      <c r="M362" s="581"/>
      <c r="N362" s="581"/>
      <c r="O362" s="581"/>
      <c r="P362" s="581"/>
      <c r="Q362" s="581"/>
      <c r="R362" s="581"/>
      <c r="S362" s="581"/>
      <c r="T362" s="581"/>
      <c r="U362" s="581"/>
      <c r="V362" s="581"/>
      <c r="W362" s="581"/>
      <c r="X362" s="581"/>
      <c r="Y362" s="581"/>
      <c r="Z362" s="581"/>
      <c r="AA362" s="581"/>
      <c r="AB362" s="581"/>
      <c r="AC362" s="581"/>
      <c r="AD362" s="581"/>
      <c r="AE362" s="581"/>
      <c r="AF362" s="581"/>
      <c r="AG362" s="581"/>
      <c r="AH362" s="581"/>
      <c r="AI362" s="581"/>
      <c r="AJ362" s="581"/>
      <c r="AK362" s="581"/>
      <c r="AL362" s="581"/>
      <c r="AM362" s="581"/>
      <c r="AN362" s="581"/>
      <c r="AO362" s="581"/>
      <c r="AP362" s="581"/>
      <c r="AQ362" s="581"/>
      <c r="AR362" s="581"/>
      <c r="AS362" s="581"/>
      <c r="AT362" s="581"/>
      <c r="AU362" s="581"/>
      <c r="AV362" s="581"/>
      <c r="AW362" s="581"/>
      <c r="AX362" s="581"/>
      <c r="AY362" s="581"/>
      <c r="AZ362" s="581"/>
      <c r="BA362" s="581"/>
      <c r="BB362" s="581"/>
      <c r="BC362" s="581"/>
      <c r="BD362" s="581"/>
      <c r="BE362" s="581"/>
      <c r="BF362" s="581"/>
      <c r="BG362" s="581"/>
      <c r="BH362" s="581"/>
      <c r="BI362" s="581"/>
      <c r="BJ362" s="581"/>
      <c r="BK362" s="581"/>
      <c r="BL362" s="581"/>
      <c r="BM362" s="581"/>
      <c r="BN362" s="185"/>
      <c r="BO362" s="581"/>
      <c r="BP362" s="581"/>
      <c r="BQ362" s="581"/>
      <c r="BR362" s="581"/>
      <c r="BS362" s="581"/>
      <c r="BT362" s="581"/>
      <c r="BU362" s="581"/>
      <c r="BV362" s="581"/>
      <c r="BW362" s="581"/>
      <c r="BX362" s="581"/>
      <c r="BY362" s="581"/>
      <c r="BZ362" s="581"/>
      <c r="CA362" s="581"/>
      <c r="CB362" s="581"/>
      <c r="CC362" s="581"/>
      <c r="CD362" s="581"/>
      <c r="CE362" s="581"/>
      <c r="CF362" s="581"/>
      <c r="CG362" s="581"/>
      <c r="CH362" s="581"/>
      <c r="CI362" s="227"/>
      <c r="CJ362" s="226"/>
      <c r="CK362" s="226"/>
      <c r="CL362" s="226"/>
      <c r="CM362" s="226"/>
      <c r="CN362" s="226"/>
      <c r="CO362" s="177"/>
      <c r="CP362" s="119"/>
      <c r="CQ362" s="119"/>
      <c r="CR362" s="186"/>
      <c r="CS362" s="186"/>
      <c r="CT362" s="186"/>
      <c r="CU362" s="186"/>
      <c r="CV362" s="186"/>
      <c r="CW362" s="119"/>
      <c r="CX362" s="226" t="str">
        <f t="shared" si="1451"/>
        <v/>
      </c>
      <c r="CY362" s="226" t="str">
        <f t="shared" si="1452"/>
        <v/>
      </c>
      <c r="CZ362" s="226" t="str">
        <f t="shared" si="1453"/>
        <v/>
      </c>
      <c r="DA362" s="226" t="str">
        <f t="shared" si="1454"/>
        <v/>
      </c>
      <c r="DB362" s="228" t="str">
        <f t="shared" si="1455"/>
        <v/>
      </c>
      <c r="DC362" s="226" t="str">
        <f t="shared" si="1456"/>
        <v/>
      </c>
      <c r="DD362" s="226" t="str">
        <f t="shared" si="1457"/>
        <v/>
      </c>
      <c r="DE362" s="226" t="str">
        <f t="shared" si="1458"/>
        <v/>
      </c>
      <c r="DF362" s="226" t="str">
        <f t="shared" si="1459"/>
        <v/>
      </c>
      <c r="DG362" s="228" t="str">
        <f t="shared" si="1460"/>
        <v/>
      </c>
      <c r="DH362" s="228" t="str">
        <f t="shared" si="1461"/>
        <v/>
      </c>
      <c r="DI362" s="228" t="str">
        <f t="shared" si="1462"/>
        <v/>
      </c>
      <c r="DJ362" s="228" t="str">
        <f t="shared" si="1463"/>
        <v/>
      </c>
    </row>
    <row r="363" spans="1:114" s="7" customFormat="1" ht="19.5" x14ac:dyDescent="0.4">
      <c r="A363" s="164" t="s">
        <v>364</v>
      </c>
      <c r="B363" s="116" t="s">
        <v>370</v>
      </c>
      <c r="C363" s="116"/>
      <c r="D363" s="116"/>
      <c r="E363" s="116"/>
      <c r="F363" s="561"/>
      <c r="G363" s="561"/>
      <c r="H363" s="561"/>
      <c r="I363" s="561"/>
      <c r="J363" s="561"/>
      <c r="K363" s="561"/>
      <c r="L363" s="561"/>
      <c r="M363" s="561"/>
      <c r="N363" s="561"/>
      <c r="O363" s="561"/>
      <c r="P363" s="561"/>
      <c r="Q363" s="561"/>
      <c r="R363" s="561"/>
      <c r="S363" s="561"/>
      <c r="T363" s="561"/>
      <c r="U363" s="561"/>
      <c r="V363" s="561"/>
      <c r="W363" s="561"/>
      <c r="X363" s="561"/>
      <c r="Y363" s="561"/>
      <c r="Z363" s="561"/>
      <c r="AA363" s="561"/>
      <c r="AB363" s="561"/>
      <c r="AC363" s="561"/>
      <c r="AD363" s="561"/>
      <c r="AE363" s="561"/>
      <c r="AF363" s="561"/>
      <c r="AG363" s="561"/>
      <c r="AH363" s="561"/>
      <c r="AI363" s="561"/>
      <c r="AJ363" s="561"/>
      <c r="AK363" s="561"/>
      <c r="AL363" s="561"/>
      <c r="AM363" s="561"/>
      <c r="AN363" s="561"/>
      <c r="AO363" s="561"/>
      <c r="AP363" s="561"/>
      <c r="AQ363" s="561"/>
      <c r="AR363" s="561"/>
      <c r="AS363" s="561"/>
      <c r="AT363" s="561"/>
      <c r="AU363" s="561"/>
      <c r="AV363" s="561"/>
      <c r="AW363" s="561"/>
      <c r="AX363" s="561"/>
      <c r="AY363" s="561"/>
      <c r="AZ363" s="561"/>
      <c r="BA363" s="561"/>
      <c r="BB363" s="561"/>
      <c r="BC363" s="561"/>
      <c r="BD363" s="561"/>
      <c r="BE363" s="561"/>
      <c r="BF363" s="561"/>
      <c r="BG363" s="561"/>
      <c r="BH363" s="561"/>
      <c r="BI363" s="561"/>
      <c r="BJ363" s="561"/>
      <c r="BK363" s="561"/>
      <c r="BL363" s="561"/>
      <c r="BM363" s="561"/>
      <c r="BN363" s="185"/>
      <c r="BO363" s="561"/>
      <c r="BP363" s="561"/>
      <c r="BQ363" s="561"/>
      <c r="BR363" s="561"/>
      <c r="BS363" s="561"/>
      <c r="BT363" s="561"/>
      <c r="BU363" s="561"/>
      <c r="BV363" s="561"/>
      <c r="BW363" s="561"/>
      <c r="BX363" s="561"/>
      <c r="BY363" s="561"/>
      <c r="BZ363" s="561"/>
      <c r="CA363" s="561"/>
      <c r="CB363" s="561"/>
      <c r="CC363" s="561"/>
      <c r="CD363" s="561"/>
      <c r="CE363" s="561"/>
      <c r="CF363" s="561"/>
      <c r="CG363" s="561"/>
      <c r="CH363" s="561"/>
      <c r="CI363" s="215"/>
      <c r="CJ363" s="119"/>
      <c r="CK363" s="119"/>
      <c r="CL363" s="119"/>
      <c r="CM363" s="119"/>
      <c r="CN363" s="119"/>
      <c r="CO363" s="177"/>
      <c r="CP363" s="119"/>
      <c r="CQ363" s="119"/>
      <c r="CR363" s="186"/>
      <c r="CS363" s="186"/>
      <c r="CT363" s="186"/>
      <c r="CU363" s="186"/>
      <c r="CV363" s="186"/>
      <c r="CW363" s="119"/>
      <c r="CX363" s="119" t="str">
        <f t="shared" si="1451"/>
        <v/>
      </c>
      <c r="CY363" s="119" t="str">
        <f t="shared" si="1452"/>
        <v/>
      </c>
      <c r="CZ363" s="119" t="str">
        <f t="shared" si="1453"/>
        <v/>
      </c>
      <c r="DA363" s="119" t="str">
        <f t="shared" si="1454"/>
        <v/>
      </c>
      <c r="DB363" s="216" t="str">
        <f t="shared" si="1455"/>
        <v/>
      </c>
      <c r="DC363" s="119" t="str">
        <f t="shared" si="1456"/>
        <v/>
      </c>
      <c r="DD363" s="119" t="str">
        <f t="shared" si="1457"/>
        <v/>
      </c>
      <c r="DE363" s="119" t="str">
        <f t="shared" si="1458"/>
        <v/>
      </c>
      <c r="DF363" s="119" t="str">
        <f t="shared" si="1459"/>
        <v/>
      </c>
      <c r="DG363" s="216" t="str">
        <f t="shared" si="1460"/>
        <v/>
      </c>
      <c r="DH363" s="216" t="str">
        <f t="shared" si="1461"/>
        <v/>
      </c>
      <c r="DI363" s="216" t="str">
        <f t="shared" si="1462"/>
        <v/>
      </c>
      <c r="DJ363" s="216" t="str">
        <f t="shared" si="1463"/>
        <v/>
      </c>
    </row>
    <row r="364" spans="1:114" s="7" customFormat="1" x14ac:dyDescent="0.2">
      <c r="A364" s="281" t="str">
        <f>"in "&amp;UnitLabel</f>
        <v>in UK£</v>
      </c>
      <c r="B364" s="300" t="s">
        <v>370</v>
      </c>
      <c r="C364" s="115"/>
      <c r="D364" s="115"/>
      <c r="E364" s="115"/>
      <c r="F364" s="561"/>
      <c r="G364" s="561"/>
      <c r="H364" s="561"/>
      <c r="I364" s="561"/>
      <c r="J364" s="561"/>
      <c r="K364" s="561"/>
      <c r="L364" s="561"/>
      <c r="M364" s="561"/>
      <c r="N364" s="561"/>
      <c r="O364" s="561"/>
      <c r="P364" s="561"/>
      <c r="Q364" s="561"/>
      <c r="R364" s="561"/>
      <c r="S364" s="561"/>
      <c r="T364" s="561"/>
      <c r="U364" s="561"/>
      <c r="V364" s="561"/>
      <c r="W364" s="561"/>
      <c r="X364" s="561"/>
      <c r="Y364" s="561"/>
      <c r="Z364" s="561"/>
      <c r="AA364" s="561"/>
      <c r="AB364" s="561"/>
      <c r="AC364" s="561"/>
      <c r="AD364" s="561"/>
      <c r="AE364" s="561"/>
      <c r="AF364" s="561"/>
      <c r="AG364" s="561"/>
      <c r="AH364" s="561"/>
      <c r="AI364" s="561"/>
      <c r="AJ364" s="561"/>
      <c r="AK364" s="561"/>
      <c r="AL364" s="561"/>
      <c r="AM364" s="561"/>
      <c r="AN364" s="561"/>
      <c r="AO364" s="561"/>
      <c r="AP364" s="561"/>
      <c r="AQ364" s="561"/>
      <c r="AR364" s="561"/>
      <c r="AS364" s="561"/>
      <c r="AT364" s="561"/>
      <c r="AU364" s="561"/>
      <c r="AV364" s="561"/>
      <c r="AW364" s="561"/>
      <c r="AX364" s="561"/>
      <c r="AY364" s="561"/>
      <c r="AZ364" s="561"/>
      <c r="BA364" s="561"/>
      <c r="BB364" s="561"/>
      <c r="BC364" s="561"/>
      <c r="BD364" s="561"/>
      <c r="BE364" s="561"/>
      <c r="BF364" s="561"/>
      <c r="BG364" s="561"/>
      <c r="BH364" s="561"/>
      <c r="BI364" s="561"/>
      <c r="BJ364" s="561"/>
      <c r="BK364" s="561"/>
      <c r="BL364" s="561"/>
      <c r="BM364" s="561"/>
      <c r="BN364" s="201"/>
      <c r="BO364" s="561"/>
      <c r="BP364" s="561"/>
      <c r="BQ364" s="561"/>
      <c r="BR364" s="561"/>
      <c r="BS364" s="561"/>
      <c r="BT364" s="561"/>
      <c r="BU364" s="561"/>
      <c r="BV364" s="561"/>
      <c r="BW364" s="561"/>
      <c r="BX364" s="561"/>
      <c r="BY364" s="561"/>
      <c r="BZ364" s="561"/>
      <c r="CA364" s="561"/>
      <c r="CB364" s="561"/>
      <c r="CC364" s="561"/>
      <c r="CD364" s="561"/>
      <c r="CE364" s="561"/>
      <c r="CF364" s="561"/>
      <c r="CG364" s="561"/>
      <c r="CH364" s="561"/>
      <c r="CI364" s="196"/>
      <c r="CJ364" s="115"/>
      <c r="CK364" s="115"/>
      <c r="CL364" s="115"/>
      <c r="CM364" s="115"/>
      <c r="CN364" s="115"/>
      <c r="CO364" s="177"/>
      <c r="CP364" s="115"/>
      <c r="CQ364" s="115"/>
      <c r="CR364" s="202"/>
      <c r="CS364" s="202"/>
      <c r="CT364" s="202"/>
      <c r="CU364" s="202"/>
      <c r="CV364" s="202"/>
      <c r="CW364" s="115"/>
      <c r="CX364" s="115" t="str">
        <f t="shared" si="1451"/>
        <v/>
      </c>
      <c r="CY364" s="115" t="str">
        <f t="shared" si="1452"/>
        <v/>
      </c>
      <c r="CZ364" s="115" t="str">
        <f t="shared" si="1453"/>
        <v/>
      </c>
      <c r="DA364" s="115" t="str">
        <f t="shared" si="1454"/>
        <v/>
      </c>
      <c r="DB364" s="200" t="str">
        <f t="shared" si="1455"/>
        <v/>
      </c>
      <c r="DC364" s="115" t="str">
        <f t="shared" si="1456"/>
        <v/>
      </c>
      <c r="DD364" s="115" t="str">
        <f t="shared" si="1457"/>
        <v/>
      </c>
      <c r="DE364" s="115" t="str">
        <f t="shared" si="1458"/>
        <v/>
      </c>
      <c r="DF364" s="115" t="str">
        <f t="shared" si="1459"/>
        <v/>
      </c>
      <c r="DG364" s="200" t="str">
        <f t="shared" si="1460"/>
        <v/>
      </c>
      <c r="DH364" s="200" t="str">
        <f t="shared" si="1461"/>
        <v/>
      </c>
      <c r="DI364" s="200" t="str">
        <f t="shared" si="1462"/>
        <v/>
      </c>
      <c r="DJ364" s="200" t="str">
        <f t="shared" si="1463"/>
        <v/>
      </c>
    </row>
    <row r="365" spans="1:114" s="7" customFormat="1" x14ac:dyDescent="0.2">
      <c r="A365" s="181" t="s">
        <v>351</v>
      </c>
      <c r="B365" s="119" t="s">
        <v>370</v>
      </c>
      <c r="C365" s="119"/>
      <c r="D365" s="119"/>
      <c r="E365" s="119"/>
      <c r="F365" s="561"/>
      <c r="G365" s="561"/>
      <c r="H365" s="561"/>
      <c r="I365" s="561"/>
      <c r="J365" s="561"/>
      <c r="K365" s="561"/>
      <c r="L365" s="561"/>
      <c r="M365" s="561"/>
      <c r="N365" s="561"/>
      <c r="O365" s="561"/>
      <c r="P365" s="561"/>
      <c r="Q365" s="561"/>
      <c r="R365" s="561"/>
      <c r="S365" s="561"/>
      <c r="T365" s="561"/>
      <c r="U365" s="561"/>
      <c r="V365" s="561"/>
      <c r="W365" s="561"/>
      <c r="X365" s="561"/>
      <c r="Y365" s="561"/>
      <c r="Z365" s="561"/>
      <c r="AA365" s="561"/>
      <c r="AB365" s="561"/>
      <c r="AC365" s="561"/>
      <c r="AD365" s="561"/>
      <c r="AE365" s="561"/>
      <c r="AF365" s="561"/>
      <c r="AG365" s="561"/>
      <c r="AH365" s="561"/>
      <c r="AI365" s="561"/>
      <c r="AJ365" s="561"/>
      <c r="AK365" s="561"/>
      <c r="AL365" s="561"/>
      <c r="AM365" s="561"/>
      <c r="AN365" s="561"/>
      <c r="AO365" s="561"/>
      <c r="AP365" s="561"/>
      <c r="AQ365" s="561"/>
      <c r="AR365" s="561"/>
      <c r="AS365" s="561"/>
      <c r="AT365" s="561"/>
      <c r="AU365" s="561"/>
      <c r="AV365" s="561"/>
      <c r="AW365" s="561"/>
      <c r="AX365" s="561"/>
      <c r="AY365" s="561"/>
      <c r="AZ365" s="561"/>
      <c r="BA365" s="561"/>
      <c r="BB365" s="561"/>
      <c r="BC365" s="561"/>
      <c r="BD365" s="561"/>
      <c r="BE365" s="561"/>
      <c r="BF365" s="561"/>
      <c r="BG365" s="561"/>
      <c r="BH365" s="561"/>
      <c r="BI365" s="561"/>
      <c r="BJ365" s="561"/>
      <c r="BK365" s="561"/>
      <c r="BL365" s="561"/>
      <c r="BM365" s="561"/>
      <c r="BN365" s="185"/>
      <c r="BO365" s="561"/>
      <c r="BP365" s="561"/>
      <c r="BQ365" s="561"/>
      <c r="BR365" s="561"/>
      <c r="BS365" s="561"/>
      <c r="BT365" s="561"/>
      <c r="BU365" s="561"/>
      <c r="BV365" s="561"/>
      <c r="BW365" s="561"/>
      <c r="BX365" s="561"/>
      <c r="BY365" s="561"/>
      <c r="BZ365" s="561"/>
      <c r="CA365" s="561"/>
      <c r="CB365" s="561"/>
      <c r="CC365" s="561"/>
      <c r="CD365" s="561"/>
      <c r="CE365" s="561"/>
      <c r="CF365" s="561"/>
      <c r="CG365" s="561"/>
      <c r="CH365" s="561"/>
      <c r="CI365" s="215"/>
      <c r="CJ365" s="119"/>
      <c r="CK365" s="119"/>
      <c r="CL365" s="119"/>
      <c r="CM365" s="119"/>
      <c r="CN365" s="119"/>
      <c r="CO365" s="177"/>
      <c r="CP365" s="119"/>
      <c r="CQ365" s="119"/>
      <c r="CR365" s="186"/>
      <c r="CS365" s="186"/>
      <c r="CT365" s="186"/>
      <c r="CU365" s="186"/>
      <c r="CV365" s="186"/>
      <c r="CW365" s="119"/>
      <c r="CX365" s="119" t="str">
        <f t="shared" si="1451"/>
        <v/>
      </c>
      <c r="CY365" s="119" t="str">
        <f t="shared" si="1452"/>
        <v/>
      </c>
      <c r="CZ365" s="119" t="str">
        <f t="shared" si="1453"/>
        <v/>
      </c>
      <c r="DA365" s="119" t="str">
        <f t="shared" si="1454"/>
        <v/>
      </c>
      <c r="DB365" s="216" t="str">
        <f t="shared" si="1455"/>
        <v/>
      </c>
      <c r="DC365" s="119" t="str">
        <f t="shared" si="1456"/>
        <v/>
      </c>
      <c r="DD365" s="119" t="str">
        <f t="shared" si="1457"/>
        <v/>
      </c>
      <c r="DE365" s="119" t="str">
        <f t="shared" si="1458"/>
        <v/>
      </c>
      <c r="DF365" s="119" t="str">
        <f t="shared" si="1459"/>
        <v/>
      </c>
      <c r="DG365" s="216" t="str">
        <f t="shared" si="1460"/>
        <v/>
      </c>
      <c r="DH365" s="216" t="str">
        <f t="shared" si="1461"/>
        <v/>
      </c>
      <c r="DI365" s="216" t="str">
        <f t="shared" si="1462"/>
        <v/>
      </c>
      <c r="DJ365" s="216" t="str">
        <f t="shared" si="1463"/>
        <v/>
      </c>
    </row>
    <row r="366" spans="1:114" s="7" customFormat="1" ht="14.25" x14ac:dyDescent="0.35">
      <c r="A366" s="295" t="s">
        <v>286</v>
      </c>
      <c r="B366" s="114" t="s">
        <v>370</v>
      </c>
      <c r="C366" s="114"/>
      <c r="D366" s="114"/>
      <c r="E366" s="114"/>
      <c r="F366" s="558">
        <f t="shared" ref="F366:AK366" ca="1" si="1506">F310</f>
        <v>-12057.916666666668</v>
      </c>
      <c r="G366" s="558">
        <f t="shared" ca="1" si="1506"/>
        <v>-10924.583333333334</v>
      </c>
      <c r="H366" s="558">
        <f t="shared" ca="1" si="1506"/>
        <v>-11088.005427600001</v>
      </c>
      <c r="I366" s="558">
        <f t="shared" ca="1" si="1506"/>
        <v>-15318.431522466668</v>
      </c>
      <c r="J366" s="558">
        <f t="shared" ca="1" si="1506"/>
        <v>-21991.551579046667</v>
      </c>
      <c r="K366" s="558">
        <f t="shared" ca="1" si="1506"/>
        <v>-62100.519537240667</v>
      </c>
      <c r="L366" s="558">
        <f t="shared" ca="1" si="1506"/>
        <v>-48180.25214120069</v>
      </c>
      <c r="M366" s="558">
        <f t="shared" ca="1" si="1506"/>
        <v>-43954.910060721326</v>
      </c>
      <c r="N366" s="558">
        <f t="shared" ca="1" si="1506"/>
        <v>-38887.622402163019</v>
      </c>
      <c r="O366" s="558">
        <f t="shared" ca="1" si="1506"/>
        <v>-33727.22901397229</v>
      </c>
      <c r="P366" s="558">
        <f t="shared" ca="1" si="1506"/>
        <v>-27136.634291518916</v>
      </c>
      <c r="Q366" s="558">
        <f t="shared" ca="1" si="1506"/>
        <v>-18683.504995110154</v>
      </c>
      <c r="R366" s="558">
        <f t="shared" ca="1" si="1506"/>
        <v>62114.057745971746</v>
      </c>
      <c r="S366" s="558">
        <f t="shared" ca="1" si="1506"/>
        <v>77777.949936231103</v>
      </c>
      <c r="T366" s="558">
        <f t="shared" ca="1" si="1506"/>
        <v>-4049.2008343422494</v>
      </c>
      <c r="U366" s="558">
        <f t="shared" ca="1" si="1506"/>
        <v>7502.0242410117789</v>
      </c>
      <c r="V366" s="558">
        <f t="shared" ca="1" si="1506"/>
        <v>19988.87422120788</v>
      </c>
      <c r="W366" s="558">
        <f t="shared" ca="1" si="1506"/>
        <v>23652.004588847587</v>
      </c>
      <c r="X366" s="558">
        <f t="shared" ca="1" si="1506"/>
        <v>123838.02677125341</v>
      </c>
      <c r="Y366" s="558">
        <f t="shared" ca="1" si="1506"/>
        <v>115256.85714664994</v>
      </c>
      <c r="Z366" s="558">
        <f t="shared" ca="1" si="1506"/>
        <v>119723.48041385788</v>
      </c>
      <c r="AA366" s="558">
        <f t="shared" ca="1" si="1506"/>
        <v>133589.63442030994</v>
      </c>
      <c r="AB366" s="558">
        <f t="shared" ca="1" si="1506"/>
        <v>141648.15836376406</v>
      </c>
      <c r="AC366" s="558">
        <f t="shared" ca="1" si="1506"/>
        <v>142965.41451662895</v>
      </c>
      <c r="AD366" s="558">
        <f t="shared" ca="1" si="1506"/>
        <v>200672.52123501711</v>
      </c>
      <c r="AE366" s="558">
        <f t="shared" ca="1" si="1506"/>
        <v>216732.65858709067</v>
      </c>
      <c r="AF366" s="558">
        <f t="shared" ca="1" si="1506"/>
        <v>108603.9450955771</v>
      </c>
      <c r="AG366" s="558">
        <f t="shared" ca="1" si="1506"/>
        <v>134560.69830124668</v>
      </c>
      <c r="AH366" s="558">
        <f t="shared" ca="1" si="1506"/>
        <v>144178.35648244459</v>
      </c>
      <c r="AI366" s="558">
        <f t="shared" ca="1" si="1506"/>
        <v>128375.43349011746</v>
      </c>
      <c r="AJ366" s="558">
        <f t="shared" ca="1" si="1506"/>
        <v>246814.91648474231</v>
      </c>
      <c r="AK366" s="558">
        <f t="shared" ca="1" si="1506"/>
        <v>260600.8730010326</v>
      </c>
      <c r="AL366" s="558">
        <f t="shared" ref="AL366:BM366" ca="1" si="1507">AL310</f>
        <v>253606.8544819376</v>
      </c>
      <c r="AM366" s="558">
        <f t="shared" ca="1" si="1507"/>
        <v>285000.42860698671</v>
      </c>
      <c r="AN366" s="558">
        <f t="shared" ca="1" si="1507"/>
        <v>285447.62316898559</v>
      </c>
      <c r="AO366" s="558">
        <f t="shared" ca="1" si="1507"/>
        <v>280341.71775695588</v>
      </c>
      <c r="AP366" s="558">
        <f t="shared" ca="1" si="1507"/>
        <v>395666.13019800431</v>
      </c>
      <c r="AQ366" s="558">
        <f t="shared" ca="1" si="1507"/>
        <v>408303.74377152778</v>
      </c>
      <c r="AR366" s="558">
        <f t="shared" ca="1" si="1507"/>
        <v>262421.27183362632</v>
      </c>
      <c r="AS366" s="558">
        <f t="shared" ca="1" si="1507"/>
        <v>304757.70529082563</v>
      </c>
      <c r="AT366" s="558">
        <f t="shared" ca="1" si="1507"/>
        <v>313614.32292703236</v>
      </c>
      <c r="AU366" s="558">
        <f t="shared" ca="1" si="1507"/>
        <v>274538.00330999377</v>
      </c>
      <c r="AV366" s="558">
        <f t="shared" ca="1" si="1507"/>
        <v>439318.42952976777</v>
      </c>
      <c r="AW366" s="558">
        <f t="shared" ca="1" si="1507"/>
        <v>451804.15741704684</v>
      </c>
      <c r="AX366" s="558">
        <f t="shared" ca="1" si="1507"/>
        <v>423252.08417285897</v>
      </c>
      <c r="AY366" s="558">
        <f t="shared" ca="1" si="1507"/>
        <v>472236.45696124341</v>
      </c>
      <c r="AZ366" s="558">
        <f t="shared" ca="1" si="1507"/>
        <v>461784.73234941048</v>
      </c>
      <c r="BA366" s="558">
        <f t="shared" ca="1" si="1507"/>
        <v>434147.35278945876</v>
      </c>
      <c r="BB366" s="558">
        <f t="shared" ca="1" si="1507"/>
        <v>586558.41343603097</v>
      </c>
      <c r="BC366" s="558">
        <f t="shared" ca="1" si="1507"/>
        <v>602478.60474417708</v>
      </c>
      <c r="BD366" s="558">
        <f t="shared" ca="1" si="1507"/>
        <v>487679.47272634553</v>
      </c>
      <c r="BE366" s="558">
        <f t="shared" ca="1" si="1507"/>
        <v>543714.18429718399</v>
      </c>
      <c r="BF366" s="558">
        <f t="shared" ca="1" si="1507"/>
        <v>556864.23874213709</v>
      </c>
      <c r="BG366" s="558">
        <f t="shared" ca="1" si="1507"/>
        <v>526810.33284276968</v>
      </c>
      <c r="BH366" s="558">
        <f t="shared" ca="1" si="1507"/>
        <v>702313.05284090189</v>
      </c>
      <c r="BI366" s="558">
        <f t="shared" ca="1" si="1507"/>
        <v>719515.96097226627</v>
      </c>
      <c r="BJ366" s="558">
        <f t="shared" ca="1" si="1507"/>
        <v>690537.89309732337</v>
      </c>
      <c r="BK366" s="558">
        <f t="shared" ca="1" si="1507"/>
        <v>749294.31221536535</v>
      </c>
      <c r="BL366" s="558">
        <f t="shared" ca="1" si="1507"/>
        <v>729439.2461067118</v>
      </c>
      <c r="BM366" s="558">
        <f t="shared" ca="1" si="1507"/>
        <v>701501.33820267546</v>
      </c>
      <c r="BN366" s="185"/>
      <c r="BO366" s="558">
        <f t="shared" ref="BO366:CH366" ca="1" si="1508">BO310</f>
        <v>-34070.505427600001</v>
      </c>
      <c r="BP366" s="558">
        <f t="shared" ca="1" si="1508"/>
        <v>-99410.502638753998</v>
      </c>
      <c r="BQ366" s="558">
        <f t="shared" ca="1" si="1508"/>
        <v>-131022.78460408503</v>
      </c>
      <c r="BR366" s="558">
        <f t="shared" ca="1" si="1508"/>
        <v>-79547.36830060136</v>
      </c>
      <c r="BS366" s="558">
        <f t="shared" ca="1" si="1508"/>
        <v>135842.8068478606</v>
      </c>
      <c r="BT366" s="558">
        <f t="shared" ca="1" si="1508"/>
        <v>51142.903051067246</v>
      </c>
      <c r="BU366" s="558">
        <f t="shared" ca="1" si="1508"/>
        <v>358818.36433176126</v>
      </c>
      <c r="BV366" s="558">
        <f t="shared" ca="1" si="1508"/>
        <v>418203.20730070292</v>
      </c>
      <c r="BW366" s="558">
        <f t="shared" ca="1" si="1508"/>
        <v>526009.12491768482</v>
      </c>
      <c r="BX366" s="558">
        <f t="shared" ca="1" si="1508"/>
        <v>407114.48827380873</v>
      </c>
      <c r="BY366" s="558">
        <f t="shared" ca="1" si="1508"/>
        <v>761022.64396771253</v>
      </c>
      <c r="BZ366" s="558">
        <f t="shared" ca="1" si="1508"/>
        <v>850789.76953292824</v>
      </c>
      <c r="CA366" s="558">
        <f t="shared" ca="1" si="1508"/>
        <v>1066391.1458031584</v>
      </c>
      <c r="CB366" s="558">
        <f t="shared" ca="1" si="1508"/>
        <v>892910.03152785171</v>
      </c>
      <c r="CC366" s="558">
        <f t="shared" ca="1" si="1508"/>
        <v>1314374.6711196736</v>
      </c>
      <c r="CD366" s="558">
        <f t="shared" ca="1" si="1508"/>
        <v>1368168.5421001127</v>
      </c>
      <c r="CE366" s="558">
        <f t="shared" ca="1" si="1508"/>
        <v>1676716.4909065536</v>
      </c>
      <c r="CF366" s="558">
        <f t="shared" ca="1" si="1508"/>
        <v>1627388.7558820909</v>
      </c>
      <c r="CG366" s="558">
        <f t="shared" ca="1" si="1508"/>
        <v>2112366.9069104916</v>
      </c>
      <c r="CH366" s="558">
        <f t="shared" ca="1" si="1508"/>
        <v>2180234.8965247525</v>
      </c>
      <c r="CI366" s="220"/>
      <c r="CJ366" s="179">
        <f ca="1">CJ310</f>
        <v>-344051.16097104037</v>
      </c>
      <c r="CK366" s="179">
        <f ca="1">CK310</f>
        <v>964007.28153139248</v>
      </c>
      <c r="CL366" s="179">
        <f ca="1">CL310</f>
        <v>2544936.0266921357</v>
      </c>
      <c r="CM366" s="179">
        <f ca="1">CM310</f>
        <v>4641844.3905507959</v>
      </c>
      <c r="CN366" s="179">
        <f ca="1">CN310</f>
        <v>7597312.2430776395</v>
      </c>
      <c r="CO366" s="177"/>
      <c r="CP366" s="119"/>
      <c r="CQ366" s="119"/>
      <c r="CR366" s="186">
        <f t="shared" ref="CR366:CR372" ca="1" si="1509">SUM(F366:BM366)</f>
        <v>15403443.588027172</v>
      </c>
      <c r="CS366" s="186">
        <f t="shared" ref="CS366:CS372" ca="1" si="1510">SUM(BO366:CH366)</f>
        <v>15403443.588027172</v>
      </c>
      <c r="CT366" s="186">
        <f t="shared" ref="CT366:CT372" ca="1" si="1511">SUM(CJ366:CN366)</f>
        <v>15404048.780880924</v>
      </c>
      <c r="CU366" s="186">
        <f t="shared" ca="1" si="1477"/>
        <v>0</v>
      </c>
      <c r="CV366" s="186">
        <f t="shared" ca="1" si="1478"/>
        <v>-605.19285375252366</v>
      </c>
      <c r="CW366" s="119"/>
      <c r="CX366" s="179">
        <f t="shared" ca="1" si="1451"/>
        <v>-34070.505427600001</v>
      </c>
      <c r="CY366" s="179">
        <f t="shared" ca="1" si="1452"/>
        <v>-99410.502638753998</v>
      </c>
      <c r="CZ366" s="179">
        <f t="shared" ca="1" si="1453"/>
        <v>-131022.78460408503</v>
      </c>
      <c r="DA366" s="179">
        <f t="shared" ca="1" si="1454"/>
        <v>-79547.36830060136</v>
      </c>
      <c r="DB366" s="343">
        <f t="shared" ca="1" si="1455"/>
        <v>-344051.16097104037</v>
      </c>
      <c r="DC366" s="179">
        <f t="shared" ca="1" si="1456"/>
        <v>135842.8068478606</v>
      </c>
      <c r="DD366" s="179">
        <f t="shared" ca="1" si="1457"/>
        <v>51142.903051067246</v>
      </c>
      <c r="DE366" s="179">
        <f t="shared" ca="1" si="1458"/>
        <v>358818.36433176126</v>
      </c>
      <c r="DF366" s="179">
        <f t="shared" ca="1" si="1459"/>
        <v>418203.20730070292</v>
      </c>
      <c r="DG366" s="343">
        <f t="shared" ca="1" si="1460"/>
        <v>964007.28153139248</v>
      </c>
      <c r="DH366" s="343">
        <f t="shared" ca="1" si="1461"/>
        <v>2544936.0266921357</v>
      </c>
      <c r="DI366" s="343">
        <f t="shared" ca="1" si="1462"/>
        <v>4641844.3905507959</v>
      </c>
      <c r="DJ366" s="343">
        <f t="shared" ca="1" si="1463"/>
        <v>7597312.2430776395</v>
      </c>
    </row>
    <row r="367" spans="1:114" s="7" customFormat="1" x14ac:dyDescent="0.2">
      <c r="A367" s="295" t="s">
        <v>352</v>
      </c>
      <c r="B367" s="114" t="s">
        <v>370</v>
      </c>
      <c r="C367" s="114"/>
      <c r="D367" s="114"/>
      <c r="E367" s="114"/>
      <c r="F367" s="556"/>
      <c r="G367" s="556"/>
      <c r="H367" s="556"/>
      <c r="I367" s="556"/>
      <c r="J367" s="556"/>
      <c r="K367" s="556"/>
      <c r="L367" s="556"/>
      <c r="M367" s="556"/>
      <c r="N367" s="556"/>
      <c r="O367" s="556"/>
      <c r="P367" s="556"/>
      <c r="Q367" s="556"/>
      <c r="R367" s="556"/>
      <c r="S367" s="556"/>
      <c r="T367" s="556"/>
      <c r="U367" s="556"/>
      <c r="V367" s="556"/>
      <c r="W367" s="556"/>
      <c r="X367" s="556"/>
      <c r="Y367" s="556"/>
      <c r="Z367" s="556"/>
      <c r="AA367" s="556"/>
      <c r="AB367" s="556"/>
      <c r="AC367" s="556"/>
      <c r="AD367" s="556"/>
      <c r="AE367" s="556"/>
      <c r="AF367" s="556"/>
      <c r="AG367" s="556"/>
      <c r="AH367" s="556"/>
      <c r="AI367" s="556"/>
      <c r="AJ367" s="556"/>
      <c r="AK367" s="556"/>
      <c r="AL367" s="556"/>
      <c r="AM367" s="556"/>
      <c r="AN367" s="556"/>
      <c r="AO367" s="556"/>
      <c r="AP367" s="556"/>
      <c r="AQ367" s="556"/>
      <c r="AR367" s="556"/>
      <c r="AS367" s="556"/>
      <c r="AT367" s="556"/>
      <c r="AU367" s="556"/>
      <c r="AV367" s="556"/>
      <c r="AW367" s="556"/>
      <c r="AX367" s="556"/>
      <c r="AY367" s="556"/>
      <c r="AZ367" s="556"/>
      <c r="BA367" s="556"/>
      <c r="BB367" s="556"/>
      <c r="BC367" s="556"/>
      <c r="BD367" s="556"/>
      <c r="BE367" s="556"/>
      <c r="BF367" s="556"/>
      <c r="BG367" s="556"/>
      <c r="BH367" s="556"/>
      <c r="BI367" s="556"/>
      <c r="BJ367" s="556"/>
      <c r="BK367" s="556"/>
      <c r="BL367" s="556"/>
      <c r="BM367" s="556"/>
      <c r="BN367" s="185"/>
      <c r="BO367" s="556"/>
      <c r="BP367" s="556"/>
      <c r="BQ367" s="556"/>
      <c r="BR367" s="556"/>
      <c r="BS367" s="556"/>
      <c r="BT367" s="556"/>
      <c r="BU367" s="556"/>
      <c r="BV367" s="556"/>
      <c r="BW367" s="556"/>
      <c r="BX367" s="556"/>
      <c r="BY367" s="556"/>
      <c r="BZ367" s="556"/>
      <c r="CA367" s="556"/>
      <c r="CB367" s="556"/>
      <c r="CC367" s="556"/>
      <c r="CD367" s="556"/>
      <c r="CE367" s="556"/>
      <c r="CF367" s="556"/>
      <c r="CG367" s="556"/>
      <c r="CH367" s="556"/>
      <c r="CI367" s="220"/>
      <c r="CJ367" s="229"/>
      <c r="CK367" s="229"/>
      <c r="CL367" s="229"/>
      <c r="CM367" s="229"/>
      <c r="CN367" s="229"/>
      <c r="CO367" s="177"/>
      <c r="CP367" s="119"/>
      <c r="CQ367" s="119"/>
      <c r="CR367" s="186">
        <f t="shared" si="1509"/>
        <v>0</v>
      </c>
      <c r="CS367" s="186">
        <f t="shared" si="1510"/>
        <v>0</v>
      </c>
      <c r="CT367" s="186">
        <f t="shared" si="1511"/>
        <v>0</v>
      </c>
      <c r="CU367" s="186">
        <f t="shared" si="1477"/>
        <v>0</v>
      </c>
      <c r="CV367" s="186">
        <f t="shared" si="1478"/>
        <v>0</v>
      </c>
      <c r="CW367" s="119"/>
      <c r="CX367" s="229" t="str">
        <f t="shared" si="1451"/>
        <v/>
      </c>
      <c r="CY367" s="229" t="str">
        <f t="shared" si="1452"/>
        <v/>
      </c>
      <c r="CZ367" s="229" t="str">
        <f t="shared" si="1453"/>
        <v/>
      </c>
      <c r="DA367" s="229" t="str">
        <f t="shared" si="1454"/>
        <v/>
      </c>
      <c r="DB367" s="230" t="str">
        <f t="shared" si="1455"/>
        <v/>
      </c>
      <c r="DC367" s="229" t="str">
        <f t="shared" si="1456"/>
        <v/>
      </c>
      <c r="DD367" s="229" t="str">
        <f t="shared" si="1457"/>
        <v/>
      </c>
      <c r="DE367" s="229" t="str">
        <f t="shared" si="1458"/>
        <v/>
      </c>
      <c r="DF367" s="229" t="str">
        <f t="shared" si="1459"/>
        <v/>
      </c>
      <c r="DG367" s="230" t="str">
        <f t="shared" si="1460"/>
        <v/>
      </c>
      <c r="DH367" s="230" t="str">
        <f t="shared" si="1461"/>
        <v/>
      </c>
      <c r="DI367" s="230" t="str">
        <f t="shared" si="1462"/>
        <v/>
      </c>
      <c r="DJ367" s="230" t="str">
        <f t="shared" si="1463"/>
        <v/>
      </c>
    </row>
    <row r="368" spans="1:114" s="7" customFormat="1" x14ac:dyDescent="0.2">
      <c r="A368" s="296" t="s">
        <v>288</v>
      </c>
      <c r="B368" s="114" t="s">
        <v>370</v>
      </c>
      <c r="C368" s="114"/>
      <c r="D368" s="114"/>
      <c r="E368" s="114"/>
      <c r="F368" s="556">
        <f ca="1">F646</f>
        <v>391.66666666666663</v>
      </c>
      <c r="G368" s="556">
        <f t="shared" ref="G368:BM368" ca="1" si="1512">G646</f>
        <v>558.33333333333337</v>
      </c>
      <c r="H368" s="556">
        <f t="shared" ca="1" si="1512"/>
        <v>725</v>
      </c>
      <c r="I368" s="556">
        <f t="shared" ca="1" si="1512"/>
        <v>1161.6666666666665</v>
      </c>
      <c r="J368" s="556">
        <f t="shared" ca="1" si="1512"/>
        <v>1251.6666666666665</v>
      </c>
      <c r="K368" s="556">
        <f t="shared" ca="1" si="1512"/>
        <v>1346.6666666666665</v>
      </c>
      <c r="L368" s="556">
        <f t="shared" ca="1" si="1512"/>
        <v>1346.6666666666665</v>
      </c>
      <c r="M368" s="556">
        <f t="shared" ca="1" si="1512"/>
        <v>1346.6666666666665</v>
      </c>
      <c r="N368" s="556">
        <f t="shared" ca="1" si="1512"/>
        <v>1346.6666666666665</v>
      </c>
      <c r="O368" s="556">
        <f t="shared" ca="1" si="1512"/>
        <v>1346.6666666666665</v>
      </c>
      <c r="P368" s="556">
        <f t="shared" ca="1" si="1512"/>
        <v>1346.6666666666665</v>
      </c>
      <c r="Q368" s="556">
        <f t="shared" ca="1" si="1512"/>
        <v>1346.6666666666665</v>
      </c>
      <c r="R368" s="556">
        <f t="shared" ca="1" si="1512"/>
        <v>1526.6666666666665</v>
      </c>
      <c r="S368" s="556">
        <f t="shared" ca="1" si="1512"/>
        <v>1585</v>
      </c>
      <c r="T368" s="556">
        <f t="shared" ca="1" si="1512"/>
        <v>1585</v>
      </c>
      <c r="U368" s="556">
        <f t="shared" ca="1" si="1512"/>
        <v>1585</v>
      </c>
      <c r="V368" s="556">
        <f t="shared" ca="1" si="1512"/>
        <v>1585</v>
      </c>
      <c r="W368" s="556">
        <f t="shared" ca="1" si="1512"/>
        <v>1725</v>
      </c>
      <c r="X368" s="556">
        <f t="shared" ca="1" si="1512"/>
        <v>1725</v>
      </c>
      <c r="Y368" s="556">
        <f t="shared" ca="1" si="1512"/>
        <v>1725</v>
      </c>
      <c r="Z368" s="556">
        <f t="shared" ca="1" si="1512"/>
        <v>1725</v>
      </c>
      <c r="AA368" s="556">
        <f t="shared" ca="1" si="1512"/>
        <v>1725</v>
      </c>
      <c r="AB368" s="556">
        <f t="shared" ca="1" si="1512"/>
        <v>1725</v>
      </c>
      <c r="AC368" s="556">
        <f t="shared" ca="1" si="1512"/>
        <v>1725</v>
      </c>
      <c r="AD368" s="556">
        <f t="shared" ca="1" si="1512"/>
        <v>2025</v>
      </c>
      <c r="AE368" s="556">
        <f t="shared" ca="1" si="1512"/>
        <v>2025</v>
      </c>
      <c r="AF368" s="556">
        <f t="shared" ca="1" si="1512"/>
        <v>2025</v>
      </c>
      <c r="AG368" s="556">
        <f t="shared" ca="1" si="1512"/>
        <v>2025</v>
      </c>
      <c r="AH368" s="556">
        <f t="shared" ca="1" si="1512"/>
        <v>2025</v>
      </c>
      <c r="AI368" s="556">
        <f t="shared" ca="1" si="1512"/>
        <v>2185</v>
      </c>
      <c r="AJ368" s="556">
        <f t="shared" ca="1" si="1512"/>
        <v>2243.333333333333</v>
      </c>
      <c r="AK368" s="556">
        <f t="shared" ca="1" si="1512"/>
        <v>2243.333333333333</v>
      </c>
      <c r="AL368" s="556">
        <f t="shared" ca="1" si="1512"/>
        <v>2243.333333333333</v>
      </c>
      <c r="AM368" s="556">
        <f t="shared" ca="1" si="1512"/>
        <v>2243.333333333333</v>
      </c>
      <c r="AN368" s="556">
        <f t="shared" ca="1" si="1512"/>
        <v>2243.333333333333</v>
      </c>
      <c r="AO368" s="556">
        <f t="shared" ca="1" si="1512"/>
        <v>2243.333333333333</v>
      </c>
      <c r="AP368" s="556">
        <f t="shared" ca="1" si="1512"/>
        <v>2403.333333333333</v>
      </c>
      <c r="AQ368" s="556">
        <f t="shared" ca="1" si="1512"/>
        <v>2403.333333333333</v>
      </c>
      <c r="AR368" s="556">
        <f t="shared" ca="1" si="1512"/>
        <v>2403.333333333333</v>
      </c>
      <c r="AS368" s="556">
        <f t="shared" ca="1" si="1512"/>
        <v>2403.333333333333</v>
      </c>
      <c r="AT368" s="556">
        <f t="shared" ca="1" si="1512"/>
        <v>2403.333333333333</v>
      </c>
      <c r="AU368" s="556">
        <f t="shared" ca="1" si="1512"/>
        <v>2583.333333333333</v>
      </c>
      <c r="AV368" s="556">
        <f t="shared" ca="1" si="1512"/>
        <v>2641.6666666666665</v>
      </c>
      <c r="AW368" s="556">
        <f t="shared" ca="1" si="1512"/>
        <v>2641.6666666666665</v>
      </c>
      <c r="AX368" s="556">
        <f t="shared" ca="1" si="1512"/>
        <v>2758.3333333333335</v>
      </c>
      <c r="AY368" s="556">
        <f t="shared" ca="1" si="1512"/>
        <v>2758.3333333333335</v>
      </c>
      <c r="AZ368" s="556">
        <f t="shared" ca="1" si="1512"/>
        <v>2758.3333333333335</v>
      </c>
      <c r="BA368" s="556">
        <f t="shared" ca="1" si="1512"/>
        <v>2758.3333333333335</v>
      </c>
      <c r="BB368" s="556">
        <f t="shared" ca="1" si="1512"/>
        <v>2798.3333333333335</v>
      </c>
      <c r="BC368" s="556">
        <f t="shared" ca="1" si="1512"/>
        <v>2798.3333333333335</v>
      </c>
      <c r="BD368" s="556">
        <f t="shared" ca="1" si="1512"/>
        <v>2798.3333333333335</v>
      </c>
      <c r="BE368" s="556">
        <f t="shared" ca="1" si="1512"/>
        <v>2798.3333333333335</v>
      </c>
      <c r="BF368" s="556">
        <f t="shared" ca="1" si="1512"/>
        <v>2798.3333333333335</v>
      </c>
      <c r="BG368" s="556">
        <f t="shared" ca="1" si="1512"/>
        <v>2798.3333333333335</v>
      </c>
      <c r="BH368" s="556">
        <f t="shared" ca="1" si="1512"/>
        <v>2798.3333333333335</v>
      </c>
      <c r="BI368" s="556">
        <f t="shared" ca="1" si="1512"/>
        <v>2798.3333333333335</v>
      </c>
      <c r="BJ368" s="556">
        <f t="shared" ca="1" si="1512"/>
        <v>2798.3333333333335</v>
      </c>
      <c r="BK368" s="556">
        <f t="shared" ca="1" si="1512"/>
        <v>2798.3333333333335</v>
      </c>
      <c r="BL368" s="556">
        <f t="shared" ca="1" si="1512"/>
        <v>2798.3333333333335</v>
      </c>
      <c r="BM368" s="556">
        <f t="shared" ca="1" si="1512"/>
        <v>2798.3333333333335</v>
      </c>
      <c r="BN368" s="185"/>
      <c r="BO368" s="556">
        <f ca="1">SUM(F368:H368)</f>
        <v>1675</v>
      </c>
      <c r="BP368" s="556">
        <f ca="1">SUM(I368:K368)</f>
        <v>3759.9999999999995</v>
      </c>
      <c r="BQ368" s="556">
        <f ca="1">SUM(L368:N368)</f>
        <v>4039.9999999999995</v>
      </c>
      <c r="BR368" s="556">
        <f ca="1">SUM(O368:Q368)</f>
        <v>4039.9999999999995</v>
      </c>
      <c r="BS368" s="556">
        <f ca="1">SUM(R368:T368)</f>
        <v>4696.6666666666661</v>
      </c>
      <c r="BT368" s="556">
        <f ca="1">SUM(U368:W368)</f>
        <v>4895</v>
      </c>
      <c r="BU368" s="556">
        <f ca="1">SUM(X368:Z368)</f>
        <v>5175</v>
      </c>
      <c r="BV368" s="556">
        <f ca="1">SUM(AA368:AC368)</f>
        <v>5175</v>
      </c>
      <c r="BW368" s="556">
        <f ca="1">SUM(AD368:AF368)</f>
        <v>6075</v>
      </c>
      <c r="BX368" s="556">
        <f ca="1">SUM(AG368:AI368)</f>
        <v>6235</v>
      </c>
      <c r="BY368" s="556">
        <f ca="1">SUM(AJ368:AL368)</f>
        <v>6729.9999999999991</v>
      </c>
      <c r="BZ368" s="556">
        <f ca="1">SUM(AM368:AO368)</f>
        <v>6729.9999999999991</v>
      </c>
      <c r="CA368" s="556">
        <f ca="1">SUM(AP368:AR368)</f>
        <v>7209.9999999999991</v>
      </c>
      <c r="CB368" s="556">
        <f ca="1">SUM(AS368:AU368)</f>
        <v>7389.9999999999991</v>
      </c>
      <c r="CC368" s="556">
        <f ca="1">SUM(AV368:AX368)</f>
        <v>8041.6666666666661</v>
      </c>
      <c r="CD368" s="556">
        <f ca="1">SUM(AY368:BA368)</f>
        <v>8275</v>
      </c>
      <c r="CE368" s="556">
        <f ca="1">SUM(BB368:BD368)</f>
        <v>8395</v>
      </c>
      <c r="CF368" s="556">
        <f ca="1">SUM(BE368:BG368)</f>
        <v>8395</v>
      </c>
      <c r="CG368" s="556">
        <f ca="1">SUM(BH368:BJ368)</f>
        <v>8395</v>
      </c>
      <c r="CH368" s="556">
        <f ca="1">SUM(BK368:BM368)</f>
        <v>8395</v>
      </c>
      <c r="CI368" s="185"/>
      <c r="CJ368" s="229">
        <f ca="1">SUM(BO368:BR368)</f>
        <v>13515</v>
      </c>
      <c r="CK368" s="229">
        <f ca="1">SUM(BS368:BV368)</f>
        <v>19941.666666666664</v>
      </c>
      <c r="CL368" s="229">
        <f ca="1">SUM(BW368:BZ368)</f>
        <v>25770</v>
      </c>
      <c r="CM368" s="229">
        <f ca="1">SUM(CA368:CD368)</f>
        <v>30916.666666666664</v>
      </c>
      <c r="CN368" s="229">
        <f ca="1">SUM(CE368:CH368)</f>
        <v>33580</v>
      </c>
      <c r="CO368" s="177"/>
      <c r="CP368" s="119"/>
      <c r="CQ368" s="119"/>
      <c r="CR368" s="186">
        <f t="shared" ca="1" si="1509"/>
        <v>123723.33333333327</v>
      </c>
      <c r="CS368" s="186">
        <f t="shared" ca="1" si="1510"/>
        <v>123723.33333333333</v>
      </c>
      <c r="CT368" s="186">
        <f t="shared" ca="1" si="1511"/>
        <v>123723.33333333333</v>
      </c>
      <c r="CU368" s="186">
        <f t="shared" ca="1" si="1477"/>
        <v>0</v>
      </c>
      <c r="CV368" s="186">
        <f t="shared" ca="1" si="1478"/>
        <v>0</v>
      </c>
      <c r="CW368" s="119"/>
      <c r="CX368" s="229">
        <f t="shared" ca="1" si="1451"/>
        <v>1675</v>
      </c>
      <c r="CY368" s="229">
        <f t="shared" ca="1" si="1452"/>
        <v>3759.9999999999995</v>
      </c>
      <c r="CZ368" s="229">
        <f t="shared" ca="1" si="1453"/>
        <v>4039.9999999999995</v>
      </c>
      <c r="DA368" s="229">
        <f t="shared" ca="1" si="1454"/>
        <v>4039.9999999999995</v>
      </c>
      <c r="DB368" s="230">
        <f t="shared" ca="1" si="1455"/>
        <v>13515</v>
      </c>
      <c r="DC368" s="229">
        <f t="shared" ca="1" si="1456"/>
        <v>4696.6666666666661</v>
      </c>
      <c r="DD368" s="229">
        <f t="shared" ca="1" si="1457"/>
        <v>4895</v>
      </c>
      <c r="DE368" s="229">
        <f t="shared" ca="1" si="1458"/>
        <v>5175</v>
      </c>
      <c r="DF368" s="229">
        <f t="shared" ca="1" si="1459"/>
        <v>5175</v>
      </c>
      <c r="DG368" s="230">
        <f t="shared" ca="1" si="1460"/>
        <v>19941.666666666664</v>
      </c>
      <c r="DH368" s="230">
        <f t="shared" ca="1" si="1461"/>
        <v>25770</v>
      </c>
      <c r="DI368" s="230">
        <f t="shared" ca="1" si="1462"/>
        <v>30916.666666666664</v>
      </c>
      <c r="DJ368" s="230">
        <f t="shared" ca="1" si="1463"/>
        <v>33580</v>
      </c>
    </row>
    <row r="369" spans="1:114" s="7" customFormat="1" x14ac:dyDescent="0.2">
      <c r="A369" s="296" t="s">
        <v>251</v>
      </c>
      <c r="B369" s="114" t="s">
        <v>370</v>
      </c>
      <c r="C369" s="114"/>
      <c r="D369" s="114"/>
      <c r="E369" s="114"/>
      <c r="F369" s="556">
        <f ca="1">F345-E345</f>
        <v>0</v>
      </c>
      <c r="G369" s="556">
        <f t="shared" ref="G369:BM369" ca="1" si="1513">G345-F345</f>
        <v>0</v>
      </c>
      <c r="H369" s="556">
        <f t="shared" ca="1" si="1513"/>
        <v>0</v>
      </c>
      <c r="I369" s="556">
        <f t="shared" ca="1" si="1513"/>
        <v>0</v>
      </c>
      <c r="J369" s="556">
        <f t="shared" ca="1" si="1513"/>
        <v>0</v>
      </c>
      <c r="K369" s="556">
        <f t="shared" ca="1" si="1513"/>
        <v>0</v>
      </c>
      <c r="L369" s="556">
        <f t="shared" ca="1" si="1513"/>
        <v>0</v>
      </c>
      <c r="M369" s="556">
        <f t="shared" ca="1" si="1513"/>
        <v>0</v>
      </c>
      <c r="N369" s="556">
        <f t="shared" ca="1" si="1513"/>
        <v>0</v>
      </c>
      <c r="O369" s="556">
        <f t="shared" ca="1" si="1513"/>
        <v>0</v>
      </c>
      <c r="P369" s="556">
        <f t="shared" ca="1" si="1513"/>
        <v>0</v>
      </c>
      <c r="Q369" s="556">
        <f t="shared" ca="1" si="1513"/>
        <v>0</v>
      </c>
      <c r="R369" s="556">
        <f t="shared" ca="1" si="1513"/>
        <v>0</v>
      </c>
      <c r="S369" s="556">
        <f t="shared" ca="1" si="1513"/>
        <v>0</v>
      </c>
      <c r="T369" s="556">
        <f t="shared" ca="1" si="1513"/>
        <v>0</v>
      </c>
      <c r="U369" s="556">
        <f t="shared" ca="1" si="1513"/>
        <v>0</v>
      </c>
      <c r="V369" s="556">
        <f t="shared" ca="1" si="1513"/>
        <v>0</v>
      </c>
      <c r="W369" s="556">
        <f t="shared" ca="1" si="1513"/>
        <v>0</v>
      </c>
      <c r="X369" s="556">
        <f t="shared" ca="1" si="1513"/>
        <v>0</v>
      </c>
      <c r="Y369" s="556">
        <f t="shared" ca="1" si="1513"/>
        <v>27343.14428193029</v>
      </c>
      <c r="Z369" s="556">
        <f t="shared" ca="1" si="1513"/>
        <v>12564.682522688992</v>
      </c>
      <c r="AA369" s="556">
        <f t="shared" ca="1" si="1513"/>
        <v>44529.878140103305</v>
      </c>
      <c r="AB369" s="556">
        <f t="shared" ca="1" si="1513"/>
        <v>47216.052787921362</v>
      </c>
      <c r="AC369" s="556">
        <f t="shared" ca="1" si="1513"/>
        <v>-83998.619560434308</v>
      </c>
      <c r="AD369" s="556">
        <f t="shared" ca="1" si="1513"/>
        <v>66890.840411672369</v>
      </c>
      <c r="AE369" s="556">
        <f t="shared" ca="1" si="1513"/>
        <v>72244.219529030233</v>
      </c>
      <c r="AF369" s="556">
        <f t="shared" ca="1" si="1513"/>
        <v>36201.315031859034</v>
      </c>
      <c r="AG369" s="556">
        <f t="shared" ca="1" si="1513"/>
        <v>-178137.94704435574</v>
      </c>
      <c r="AH369" s="556">
        <f t="shared" ca="1" si="1513"/>
        <v>48059.452160814864</v>
      </c>
      <c r="AI369" s="556">
        <f t="shared" ca="1" si="1513"/>
        <v>-50121.207097857929</v>
      </c>
      <c r="AJ369" s="556">
        <f t="shared" ca="1" si="1513"/>
        <v>82271.638828247436</v>
      </c>
      <c r="AK369" s="556">
        <f t="shared" ca="1" si="1513"/>
        <v>86866.957667010865</v>
      </c>
      <c r="AL369" s="556">
        <f t="shared" ca="1" si="1513"/>
        <v>-127394.78949798492</v>
      </c>
      <c r="AM369" s="556">
        <f t="shared" ca="1" si="1513"/>
        <v>95000.142868995579</v>
      </c>
      <c r="AN369" s="556">
        <f t="shared" ca="1" si="1513"/>
        <v>95149.207722995197</v>
      </c>
      <c r="AO369" s="556">
        <f t="shared" ca="1" si="1513"/>
        <v>-181237.729500318</v>
      </c>
      <c r="AP369" s="556">
        <f t="shared" ca="1" si="1513"/>
        <v>131888.71006600143</v>
      </c>
      <c r="AQ369" s="556">
        <f t="shared" ca="1" si="1513"/>
        <v>136101.2479238426</v>
      </c>
      <c r="AR369" s="556">
        <f t="shared" ca="1" si="1513"/>
        <v>87473.75727787544</v>
      </c>
      <c r="AS369" s="556">
        <f t="shared" ca="1" si="1513"/>
        <v>-347325.05275642953</v>
      </c>
      <c r="AT369" s="556">
        <f t="shared" ca="1" si="1513"/>
        <v>104538.10764234414</v>
      </c>
      <c r="AU369" s="556">
        <f t="shared" ca="1" si="1513"/>
        <v>-114611.3416359548</v>
      </c>
      <c r="AV369" s="556">
        <f t="shared" ca="1" si="1513"/>
        <v>146439.47650992259</v>
      </c>
      <c r="AW369" s="556">
        <f t="shared" ca="1" si="1513"/>
        <v>150601.38580568228</v>
      </c>
      <c r="AX369" s="556">
        <f t="shared" ca="1" si="1513"/>
        <v>-247469.50202798308</v>
      </c>
      <c r="AY369" s="556">
        <f t="shared" ca="1" si="1513"/>
        <v>157412.15232041443</v>
      </c>
      <c r="AZ369" s="556">
        <f t="shared" ca="1" si="1513"/>
        <v>153928.24411647016</v>
      </c>
      <c r="BA369" s="556">
        <f t="shared" ca="1" si="1513"/>
        <v>-307708.64023135137</v>
      </c>
      <c r="BB369" s="556">
        <f t="shared" ca="1" si="1513"/>
        <v>195519.47114534368</v>
      </c>
      <c r="BC369" s="556">
        <f t="shared" ca="1" si="1513"/>
        <v>200826.20158139232</v>
      </c>
      <c r="BD369" s="556">
        <f t="shared" ca="1" si="1513"/>
        <v>162559.82424211514</v>
      </c>
      <c r="BE369" s="556">
        <f t="shared" ca="1" si="1513"/>
        <v>-522383.21979960939</v>
      </c>
      <c r="BF369" s="556">
        <f t="shared" ca="1" si="1513"/>
        <v>185621.41291404574</v>
      </c>
      <c r="BG369" s="556">
        <f t="shared" ca="1" si="1513"/>
        <v>-191256.03006551717</v>
      </c>
      <c r="BH369" s="556">
        <f t="shared" ca="1" si="1513"/>
        <v>234104.35094696726</v>
      </c>
      <c r="BI369" s="556">
        <f t="shared" ca="1" si="1513"/>
        <v>239838.65365742205</v>
      </c>
      <c r="BJ369" s="556">
        <f t="shared" ca="1" si="1513"/>
        <v>-419367.15118620475</v>
      </c>
      <c r="BK369" s="556">
        <f t="shared" ca="1" si="1513"/>
        <v>249764.77073845512</v>
      </c>
      <c r="BL369" s="556">
        <f t="shared" ca="1" si="1513"/>
        <v>243146.41536890389</v>
      </c>
      <c r="BM369" s="556">
        <f t="shared" ca="1" si="1513"/>
        <v>-489256.70440557494</v>
      </c>
      <c r="BN369" s="185"/>
      <c r="BO369" s="556">
        <f ca="1">SUM(F369:H369)</f>
        <v>0</v>
      </c>
      <c r="BP369" s="556">
        <f ca="1">SUM(I369:K369)</f>
        <v>0</v>
      </c>
      <c r="BQ369" s="556">
        <f ca="1">SUM(L369:N369)</f>
        <v>0</v>
      </c>
      <c r="BR369" s="556">
        <f ca="1">SUM(O369:Q369)</f>
        <v>0</v>
      </c>
      <c r="BS369" s="556">
        <f ca="1">SUM(R369:T369)</f>
        <v>0</v>
      </c>
      <c r="BT369" s="556">
        <f ca="1">SUM(U369:W369)</f>
        <v>0</v>
      </c>
      <c r="BU369" s="556">
        <f ca="1">SUM(X369:Z369)</f>
        <v>39907.826804619282</v>
      </c>
      <c r="BV369" s="556">
        <f ca="1">SUM(AA369:AC369)</f>
        <v>7747.3113675903587</v>
      </c>
      <c r="BW369" s="556">
        <f ca="1">SUM(AD369:AF369)</f>
        <v>175336.37497256164</v>
      </c>
      <c r="BX369" s="556">
        <f ca="1">SUM(AG369:AI369)</f>
        <v>-180199.7019813988</v>
      </c>
      <c r="BY369" s="556">
        <f ca="1">SUM(AJ369:AL369)</f>
        <v>41743.806997273379</v>
      </c>
      <c r="BZ369" s="556">
        <f ca="1">SUM(AM369:AO369)</f>
        <v>8911.6210916727723</v>
      </c>
      <c r="CA369" s="556">
        <f ca="1">SUM(AP369:AR369)</f>
        <v>355463.71526771947</v>
      </c>
      <c r="CB369" s="556">
        <f ca="1">SUM(AS369:AU369)</f>
        <v>-357398.28675004019</v>
      </c>
      <c r="CC369" s="556">
        <f ca="1">SUM(AV369:AX369)</f>
        <v>49571.360287621792</v>
      </c>
      <c r="CD369" s="556">
        <f ca="1">SUM(AY369:BA369)</f>
        <v>3631.7562055332237</v>
      </c>
      <c r="CE369" s="556">
        <f ca="1">SUM(BB369:BD369)</f>
        <v>558905.49696885119</v>
      </c>
      <c r="CF369" s="556">
        <f ca="1">SUM(BE369:BG369)</f>
        <v>-528017.83695108083</v>
      </c>
      <c r="CG369" s="556">
        <f ca="1">SUM(BH369:BJ369)</f>
        <v>54575.853418184561</v>
      </c>
      <c r="CH369" s="556">
        <f ca="1">SUM(BK369:BM369)</f>
        <v>3654.4817017840687</v>
      </c>
      <c r="CI369" s="185"/>
      <c r="CJ369" s="229">
        <f ca="1">SUM(BO369:BR369)</f>
        <v>0</v>
      </c>
      <c r="CK369" s="229">
        <f ca="1">SUM(BS369:BV369)</f>
        <v>47655.138172209641</v>
      </c>
      <c r="CL369" s="229">
        <f ca="1">SUM(BW369:BZ369)</f>
        <v>45792.101080108987</v>
      </c>
      <c r="CM369" s="229">
        <f ca="1">SUM(CA369:CD369)</f>
        <v>51268.545010834292</v>
      </c>
      <c r="CN369" s="229">
        <f ca="1">SUM(CE369:CH369)</f>
        <v>89117.995137738995</v>
      </c>
      <c r="CO369" s="177"/>
      <c r="CP369" s="119"/>
      <c r="CQ369" s="119"/>
      <c r="CR369" s="186">
        <f t="shared" ca="1" si="1509"/>
        <v>233833.77940089186</v>
      </c>
      <c r="CS369" s="186">
        <f t="shared" ca="1" si="1510"/>
        <v>233833.77940089186</v>
      </c>
      <c r="CT369" s="186">
        <f t="shared" ca="1" si="1511"/>
        <v>233833.77940089192</v>
      </c>
      <c r="CU369" s="186">
        <f t="shared" ca="1" si="1477"/>
        <v>0</v>
      </c>
      <c r="CV369" s="186">
        <f t="shared" ca="1" si="1478"/>
        <v>0</v>
      </c>
      <c r="CW369" s="119"/>
      <c r="CX369" s="229">
        <f t="shared" ca="1" si="1451"/>
        <v>0</v>
      </c>
      <c r="CY369" s="229">
        <f t="shared" ca="1" si="1452"/>
        <v>0</v>
      </c>
      <c r="CZ369" s="229">
        <f t="shared" ca="1" si="1453"/>
        <v>0</v>
      </c>
      <c r="DA369" s="229">
        <f t="shared" ca="1" si="1454"/>
        <v>0</v>
      </c>
      <c r="DB369" s="230">
        <f t="shared" ca="1" si="1455"/>
        <v>0</v>
      </c>
      <c r="DC369" s="229">
        <f t="shared" ca="1" si="1456"/>
        <v>0</v>
      </c>
      <c r="DD369" s="229">
        <f t="shared" ca="1" si="1457"/>
        <v>0</v>
      </c>
      <c r="DE369" s="229">
        <f t="shared" ca="1" si="1458"/>
        <v>39907.826804619282</v>
      </c>
      <c r="DF369" s="229">
        <f t="shared" ca="1" si="1459"/>
        <v>7747.3113675903587</v>
      </c>
      <c r="DG369" s="230">
        <f t="shared" ca="1" si="1460"/>
        <v>47655.138172209641</v>
      </c>
      <c r="DH369" s="230">
        <f t="shared" ca="1" si="1461"/>
        <v>45792.101080108987</v>
      </c>
      <c r="DI369" s="230">
        <f t="shared" ca="1" si="1462"/>
        <v>51268.545010834292</v>
      </c>
      <c r="DJ369" s="230">
        <f t="shared" ca="1" si="1463"/>
        <v>89117.995137738995</v>
      </c>
    </row>
    <row r="370" spans="1:114" s="7" customFormat="1" x14ac:dyDescent="0.2">
      <c r="A370" s="296" t="s">
        <v>177</v>
      </c>
      <c r="B370" s="395" t="s">
        <v>370</v>
      </c>
      <c r="C370" s="114"/>
      <c r="D370" s="114"/>
      <c r="E370" s="114"/>
      <c r="F370" s="556">
        <f ca="1">(F343+F344)-(E343+E344)</f>
        <v>6566.25</v>
      </c>
      <c r="G370" s="556">
        <f t="shared" ref="G370:BM370" ca="1" si="1514">(G343+G344)-(F343+F344)</f>
        <v>-1300</v>
      </c>
      <c r="H370" s="556">
        <f t="shared" ca="1" si="1514"/>
        <v>0.15542760000062117</v>
      </c>
      <c r="I370" s="556">
        <f t="shared" ca="1" si="1514"/>
        <v>2095.0594282000002</v>
      </c>
      <c r="J370" s="556">
        <f t="shared" ca="1" si="1514"/>
        <v>3355.0900565799984</v>
      </c>
      <c r="K370" s="556">
        <f t="shared" ca="1" si="1514"/>
        <v>39170.288958194003</v>
      </c>
      <c r="L370" s="556">
        <f t="shared" ca="1" si="1514"/>
        <v>1211.1859237264725</v>
      </c>
      <c r="M370" s="556">
        <f t="shared" ca="1" si="1514"/>
        <v>860.15188211724308</v>
      </c>
      <c r="N370" s="556">
        <f t="shared" ca="1" si="1514"/>
        <v>912.23399281728052</v>
      </c>
      <c r="O370" s="556">
        <f t="shared" ca="1" si="1514"/>
        <v>928.66342526421067</v>
      </c>
      <c r="P370" s="556">
        <f t="shared" ca="1" si="1514"/>
        <v>1009.3688850380204</v>
      </c>
      <c r="Q370" s="556">
        <f t="shared" ca="1" si="1514"/>
        <v>1111.0131433300849</v>
      </c>
      <c r="R370" s="556">
        <f t="shared" ca="1" si="1514"/>
        <v>17655.950131160964</v>
      </c>
      <c r="S370" s="556">
        <f t="shared" ca="1" si="1514"/>
        <v>-4383.4842935926863</v>
      </c>
      <c r="T370" s="556">
        <f t="shared" ca="1" si="1514"/>
        <v>104025.48472667333</v>
      </c>
      <c r="U370" s="556">
        <f t="shared" ca="1" si="1514"/>
        <v>1573.4611816729594</v>
      </c>
      <c r="V370" s="556">
        <f t="shared" ca="1" si="1514"/>
        <v>1636.2801312228257</v>
      </c>
      <c r="W370" s="556">
        <f t="shared" ca="1" si="1514"/>
        <v>6749.6395829518442</v>
      </c>
      <c r="X370" s="556">
        <f t="shared" ca="1" si="1514"/>
        <v>-83826.168864095482</v>
      </c>
      <c r="Y370" s="556">
        <f t="shared" ca="1" si="1514"/>
        <v>-1150.8298551063781</v>
      </c>
      <c r="Z370" s="556">
        <f t="shared" ca="1" si="1514"/>
        <v>1929.3310752701946</v>
      </c>
      <c r="AA370" s="556">
        <f t="shared" ca="1" si="1514"/>
        <v>2014.6830355142883</v>
      </c>
      <c r="AB370" s="556">
        <f t="shared" ca="1" si="1514"/>
        <v>1648.4855037369125</v>
      </c>
      <c r="AC370" s="556">
        <f t="shared" ca="1" si="1514"/>
        <v>22202.590932338207</v>
      </c>
      <c r="AD370" s="556">
        <f t="shared" ca="1" si="1514"/>
        <v>36134.818352118746</v>
      </c>
      <c r="AE370" s="556">
        <f t="shared" ca="1" si="1514"/>
        <v>-7400.5664630637912</v>
      </c>
      <c r="AF370" s="556">
        <f t="shared" ca="1" si="1514"/>
        <v>154199.69013112804</v>
      </c>
      <c r="AG370" s="556">
        <f t="shared" ca="1" si="1514"/>
        <v>2705.0679685161449</v>
      </c>
      <c r="AH370" s="556">
        <f t="shared" ca="1" si="1514"/>
        <v>2769.229102242447</v>
      </c>
      <c r="AI370" s="556">
        <f t="shared" ca="1" si="1514"/>
        <v>8879.8492247456452</v>
      </c>
      <c r="AJ370" s="556">
        <f t="shared" ca="1" si="1514"/>
        <v>-117295.45066723731</v>
      </c>
      <c r="AK370" s="556">
        <f t="shared" ca="1" si="1514"/>
        <v>-24.041833319730358</v>
      </c>
      <c r="AL370" s="556">
        <f t="shared" ca="1" si="1514"/>
        <v>3050.0460721808777</v>
      </c>
      <c r="AM370" s="556">
        <f t="shared" ca="1" si="1514"/>
        <v>3126.9588986025774</v>
      </c>
      <c r="AN370" s="556">
        <f t="shared" ca="1" si="1514"/>
        <v>2408.4439365773578</v>
      </c>
      <c r="AO370" s="556">
        <f t="shared" ca="1" si="1514"/>
        <v>3289.8905643568141</v>
      </c>
      <c r="AP370" s="556">
        <f t="shared" ca="1" si="1514"/>
        <v>24020.720922597684</v>
      </c>
      <c r="AQ370" s="556">
        <f t="shared" ca="1" si="1514"/>
        <v>-1904.7736428858188</v>
      </c>
      <c r="AR370" s="556">
        <f t="shared" ca="1" si="1514"/>
        <v>194466.08288456901</v>
      </c>
      <c r="AS370" s="556">
        <f t="shared" ca="1" si="1514"/>
        <v>3661.7291442636051</v>
      </c>
      <c r="AT370" s="556">
        <f t="shared" ca="1" si="1514"/>
        <v>3730.1883565571625</v>
      </c>
      <c r="AU370" s="556">
        <f t="shared" ca="1" si="1514"/>
        <v>12828.410115828912</v>
      </c>
      <c r="AV370" s="556">
        <f t="shared" ca="1" si="1514"/>
        <v>-155778.57171458629</v>
      </c>
      <c r="AW370" s="556">
        <f t="shared" ca="1" si="1514"/>
        <v>944.27763560286257</v>
      </c>
      <c r="AX370" s="556">
        <f t="shared" ca="1" si="1514"/>
        <v>4018.6605371115729</v>
      </c>
      <c r="AY370" s="556">
        <f t="shared" ca="1" si="1514"/>
        <v>4094.6136553916731</v>
      </c>
      <c r="AZ370" s="556">
        <f t="shared" ca="1" si="1514"/>
        <v>2858.9546458210098</v>
      </c>
      <c r="BA370" s="556">
        <f t="shared" ca="1" si="1514"/>
        <v>4251.3821831292589</v>
      </c>
      <c r="BB370" s="556">
        <f t="shared" ca="1" si="1514"/>
        <v>23563.467601956218</v>
      </c>
      <c r="BC370" s="556">
        <f t="shared" ca="1" si="1514"/>
        <v>145.15575696376618</v>
      </c>
      <c r="BD370" s="556">
        <f t="shared" ca="1" si="1514"/>
        <v>166746.29111714661</v>
      </c>
      <c r="BE370" s="556">
        <f t="shared" ca="1" si="1514"/>
        <v>4610.4581072736764</v>
      </c>
      <c r="BF370" s="556">
        <f t="shared" ca="1" si="1514"/>
        <v>4695.5921020635869</v>
      </c>
      <c r="BG370" s="556">
        <f t="shared" ca="1" si="1514"/>
        <v>4782.4293073813897</v>
      </c>
      <c r="BH370" s="556">
        <f t="shared" ca="1" si="1514"/>
        <v>-152178.99321883928</v>
      </c>
      <c r="BI370" s="556">
        <f t="shared" ca="1" si="1514"/>
        <v>1961.3624548841035</v>
      </c>
      <c r="BJ370" s="556">
        <f t="shared" ca="1" si="1514"/>
        <v>5053.535155631369</v>
      </c>
      <c r="BK370" s="556">
        <f t="shared" ca="1" si="1514"/>
        <v>5147.5646287177224</v>
      </c>
      <c r="BL370" s="556">
        <f t="shared" ca="1" si="1514"/>
        <v>3074.1915609319694</v>
      </c>
      <c r="BM370" s="556">
        <f t="shared" ca="1" si="1514"/>
        <v>5341.3576043959474</v>
      </c>
      <c r="BN370" s="185"/>
      <c r="BO370" s="556">
        <f ca="1">SUM(F370:H370)</f>
        <v>5266.4054276000006</v>
      </c>
      <c r="BP370" s="556">
        <f ca="1">SUM(I370:K370)</f>
        <v>44620.438442974002</v>
      </c>
      <c r="BQ370" s="556">
        <f ca="1">SUM(L370:N370)</f>
        <v>2983.5717986609961</v>
      </c>
      <c r="BR370" s="556">
        <f ca="1">SUM(O370:Q370)</f>
        <v>3049.0454536323159</v>
      </c>
      <c r="BS370" s="556">
        <f ca="1">SUM(R370:T370)</f>
        <v>117297.9505642416</v>
      </c>
      <c r="BT370" s="556">
        <f ca="1">SUM(U370:W370)</f>
        <v>9959.3808958476293</v>
      </c>
      <c r="BU370" s="556">
        <f ca="1">SUM(X370:Z370)</f>
        <v>-83047.667643931665</v>
      </c>
      <c r="BV370" s="556">
        <f ca="1">SUM(AA370:AC370)</f>
        <v>25865.759471589408</v>
      </c>
      <c r="BW370" s="556">
        <f ca="1">SUM(AD370:AF370)</f>
        <v>182933.94202018299</v>
      </c>
      <c r="BX370" s="556">
        <f ca="1">SUM(AG370:AI370)</f>
        <v>14354.146295504237</v>
      </c>
      <c r="BY370" s="556">
        <f ca="1">SUM(AJ370:AL370)</f>
        <v>-114269.44642837616</v>
      </c>
      <c r="BZ370" s="556">
        <f ca="1">SUM(AM370:AO370)</f>
        <v>8825.2933995367493</v>
      </c>
      <c r="CA370" s="556">
        <f ca="1">SUM(AP370:AR370)</f>
        <v>216582.03016428088</v>
      </c>
      <c r="CB370" s="556">
        <f ca="1">SUM(AS370:AU370)</f>
        <v>20220.32761664968</v>
      </c>
      <c r="CC370" s="556">
        <f ca="1">SUM(AV370:AX370)</f>
        <v>-150815.63354187185</v>
      </c>
      <c r="CD370" s="556">
        <f ca="1">SUM(AY370:BA370)</f>
        <v>11204.950484341942</v>
      </c>
      <c r="CE370" s="556">
        <f ca="1">SUM(BB370:BD370)</f>
        <v>190454.91447606659</v>
      </c>
      <c r="CF370" s="556">
        <f ca="1">SUM(BE370:BG370)</f>
        <v>14088.479516718653</v>
      </c>
      <c r="CG370" s="556">
        <f ca="1">SUM(BH370:BJ370)</f>
        <v>-145164.09560832381</v>
      </c>
      <c r="CH370" s="556">
        <f ca="1">SUM(BK370:BM370)</f>
        <v>13563.113794045639</v>
      </c>
      <c r="CI370" s="185"/>
      <c r="CJ370" s="229">
        <f ca="1">SUM(BO370:BR370)</f>
        <v>55919.461122867317</v>
      </c>
      <c r="CK370" s="229">
        <f ca="1">SUM(BS370:BV370)</f>
        <v>70075.423287746977</v>
      </c>
      <c r="CL370" s="229">
        <f ca="1">SUM(BW370:BZ370)</f>
        <v>91843.935286847816</v>
      </c>
      <c r="CM370" s="229">
        <f ca="1">SUM(CA370:CD370)</f>
        <v>97191.674723400647</v>
      </c>
      <c r="CN370" s="229">
        <f ca="1">SUM(CE370:CH370)</f>
        <v>72942.412178507075</v>
      </c>
      <c r="CO370" s="177"/>
      <c r="CP370" s="119"/>
      <c r="CQ370" s="119"/>
      <c r="CR370" s="186">
        <f t="shared" ca="1" si="1509"/>
        <v>387972.90659936983</v>
      </c>
      <c r="CS370" s="186">
        <f t="shared" ca="1" si="1510"/>
        <v>387972.90659936983</v>
      </c>
      <c r="CT370" s="186">
        <f t="shared" ca="1" si="1511"/>
        <v>387972.90659936983</v>
      </c>
      <c r="CU370" s="186">
        <f t="shared" ca="1" si="1477"/>
        <v>0</v>
      </c>
      <c r="CV370" s="186">
        <f t="shared" ca="1" si="1478"/>
        <v>0</v>
      </c>
      <c r="CW370" s="119"/>
      <c r="CX370" s="229">
        <f t="shared" ca="1" si="1451"/>
        <v>5266.4054276000006</v>
      </c>
      <c r="CY370" s="229">
        <f t="shared" ca="1" si="1452"/>
        <v>44620.438442974002</v>
      </c>
      <c r="CZ370" s="229">
        <f t="shared" ca="1" si="1453"/>
        <v>2983.5717986609961</v>
      </c>
      <c r="DA370" s="229">
        <f t="shared" ca="1" si="1454"/>
        <v>3049.0454536323159</v>
      </c>
      <c r="DB370" s="230">
        <f t="shared" ca="1" si="1455"/>
        <v>55919.461122867317</v>
      </c>
      <c r="DC370" s="229">
        <f t="shared" ca="1" si="1456"/>
        <v>117297.9505642416</v>
      </c>
      <c r="DD370" s="229">
        <f t="shared" ca="1" si="1457"/>
        <v>9959.3808958476293</v>
      </c>
      <c r="DE370" s="229">
        <f t="shared" ca="1" si="1458"/>
        <v>-83047.667643931665</v>
      </c>
      <c r="DF370" s="229">
        <f t="shared" ca="1" si="1459"/>
        <v>25865.759471589408</v>
      </c>
      <c r="DG370" s="230">
        <f t="shared" ca="1" si="1460"/>
        <v>70075.423287746977</v>
      </c>
      <c r="DH370" s="230">
        <f t="shared" ca="1" si="1461"/>
        <v>91843.935286847816</v>
      </c>
      <c r="DI370" s="230">
        <f t="shared" ca="1" si="1462"/>
        <v>97191.674723400647</v>
      </c>
      <c r="DJ370" s="230">
        <f t="shared" ca="1" si="1463"/>
        <v>72942.412178507075</v>
      </c>
    </row>
    <row r="371" spans="1:114" s="7" customFormat="1" ht="14.25" x14ac:dyDescent="0.35">
      <c r="A371" s="296" t="s">
        <v>244</v>
      </c>
      <c r="B371" s="395" t="s">
        <v>370</v>
      </c>
      <c r="C371" s="114"/>
      <c r="D371" s="114"/>
      <c r="E371" s="114"/>
      <c r="F371" s="558">
        <f t="shared" ref="F371:AK371" ca="1" si="1515">F321-E321</f>
        <v>0</v>
      </c>
      <c r="G371" s="558">
        <f t="shared" ca="1" si="1515"/>
        <v>0</v>
      </c>
      <c r="H371" s="558">
        <f t="shared" ca="1" si="1515"/>
        <v>3.4000000000000004</v>
      </c>
      <c r="I371" s="558">
        <f t="shared" ca="1" si="1515"/>
        <v>1.2999999999999998</v>
      </c>
      <c r="J371" s="558">
        <f t="shared" ca="1" si="1515"/>
        <v>1.9700000000000006</v>
      </c>
      <c r="K371" s="558">
        <f t="shared" ca="1" si="1515"/>
        <v>6.3209999999999988</v>
      </c>
      <c r="L371" s="558">
        <f t="shared" ca="1" si="1515"/>
        <v>15131.453319766457</v>
      </c>
      <c r="M371" s="558">
        <f t="shared" ca="1" si="1515"/>
        <v>5085.4939625966053</v>
      </c>
      <c r="N371" s="558">
        <f t="shared" ca="1" si="1515"/>
        <v>5979.521651375584</v>
      </c>
      <c r="O371" s="558">
        <f t="shared" ca="1" si="1515"/>
        <v>6089.0568134549358</v>
      </c>
      <c r="P371" s="558">
        <f t="shared" ca="1" si="1515"/>
        <v>7599.9636074914051</v>
      </c>
      <c r="Q371" s="558">
        <f t="shared" ca="1" si="1515"/>
        <v>9564.1424397388328</v>
      </c>
      <c r="R371" s="558">
        <f t="shared" ca="1" si="1515"/>
        <v>106107.84620557619</v>
      </c>
      <c r="S371" s="558">
        <f t="shared" ca="1" si="1515"/>
        <v>11338.741230000014</v>
      </c>
      <c r="T371" s="558">
        <f t="shared" ca="1" si="1515"/>
        <v>22198.333956099988</v>
      </c>
      <c r="U371" s="558">
        <f t="shared" ca="1" si="1515"/>
        <v>13124.686257026973</v>
      </c>
      <c r="V371" s="558">
        <f t="shared" ca="1" si="1515"/>
        <v>14123.130111418926</v>
      </c>
      <c r="W371" s="558">
        <f t="shared" ca="1" si="1515"/>
        <v>15199.436617258267</v>
      </c>
      <c r="X371" s="558">
        <f t="shared" ca="1" si="1515"/>
        <v>16359.853318310314</v>
      </c>
      <c r="Y371" s="558">
        <f t="shared" ca="1" si="1515"/>
        <v>17611.144802220428</v>
      </c>
      <c r="Z371" s="558">
        <f t="shared" ca="1" si="1515"/>
        <v>18960.636865167122</v>
      </c>
      <c r="AA371" s="558">
        <f t="shared" ca="1" si="1515"/>
        <v>20416.264565199148</v>
      </c>
      <c r="AB371" s="558">
        <f t="shared" ca="1" si="1515"/>
        <v>11986.6245161806</v>
      </c>
      <c r="AC371" s="558">
        <f t="shared" ca="1" si="1515"/>
        <v>23681.031806872226</v>
      </c>
      <c r="AD371" s="558">
        <f t="shared" ca="1" si="1515"/>
        <v>133438.10945424601</v>
      </c>
      <c r="AE371" s="558">
        <f t="shared" ca="1" si="1515"/>
        <v>13536.159249999968</v>
      </c>
      <c r="AF371" s="558">
        <f t="shared" ca="1" si="1515"/>
        <v>32113.20173500001</v>
      </c>
      <c r="AG371" s="558">
        <f t="shared" ca="1" si="1515"/>
        <v>14723.227420700074</v>
      </c>
      <c r="AH371" s="558">
        <f t="shared" ca="1" si="1515"/>
        <v>15368.396935684024</v>
      </c>
      <c r="AI371" s="558">
        <f t="shared" ca="1" si="1515"/>
        <v>16051.019188627601</v>
      </c>
      <c r="AJ371" s="558">
        <f t="shared" ca="1" si="1515"/>
        <v>16773.561688625952</v>
      </c>
      <c r="AK371" s="558">
        <f t="shared" ca="1" si="1515"/>
        <v>17538.66158676066</v>
      </c>
      <c r="AL371" s="558">
        <f t="shared" ref="AL371:BM371" ca="1" si="1516">AL321-AK321</f>
        <v>18349.137489362853</v>
      </c>
      <c r="AM371" s="558">
        <f t="shared" ca="1" si="1516"/>
        <v>19208.0020969779</v>
      </c>
      <c r="AN371" s="558">
        <f t="shared" ca="1" si="1516"/>
        <v>2118.4757267934037</v>
      </c>
      <c r="AO371" s="558">
        <f t="shared" ca="1" si="1516"/>
        <v>21084.000780356117</v>
      </c>
      <c r="AP371" s="558">
        <f t="shared" ca="1" si="1516"/>
        <v>161887.60472111148</v>
      </c>
      <c r="AQ371" s="558">
        <f t="shared" ca="1" si="1516"/>
        <v>13888.403777866624</v>
      </c>
      <c r="AR371" s="558">
        <f t="shared" ca="1" si="1516"/>
        <v>44236.440978978644</v>
      </c>
      <c r="AS371" s="558">
        <f t="shared" ca="1" si="1516"/>
        <v>14595.278912818525</v>
      </c>
      <c r="AT371" s="558">
        <f t="shared" ca="1" si="1516"/>
        <v>14965.281799338409</v>
      </c>
      <c r="AU371" s="558">
        <f t="shared" ca="1" si="1516"/>
        <v>15346.826468132087</v>
      </c>
      <c r="AV371" s="558">
        <f t="shared" ca="1" si="1516"/>
        <v>15740.302798392135</v>
      </c>
      <c r="AW371" s="558">
        <f t="shared" ca="1" si="1516"/>
        <v>16146.114174249582</v>
      </c>
      <c r="AX371" s="558">
        <f t="shared" ca="1" si="1516"/>
        <v>16564.677956041298</v>
      </c>
      <c r="AY371" s="558">
        <f t="shared" ca="1" si="1516"/>
        <v>16996.425968052936</v>
      </c>
      <c r="AZ371" s="558">
        <f t="shared" ca="1" si="1516"/>
        <v>-12558.1949966799</v>
      </c>
      <c r="BA371" s="558">
        <f t="shared" ca="1" si="1516"/>
        <v>17901.277346085873</v>
      </c>
      <c r="BB371" s="558">
        <f t="shared" ca="1" si="1516"/>
        <v>183081.24507672398</v>
      </c>
      <c r="BC371" s="558">
        <f t="shared" ca="1" si="1516"/>
        <v>19730.570180466631</v>
      </c>
      <c r="BD371" s="558">
        <f t="shared" ca="1" si="1516"/>
        <v>70180.893790271366</v>
      </c>
      <c r="BE371" s="558">
        <f t="shared" ca="1" si="1516"/>
        <v>20643.31117341388</v>
      </c>
      <c r="BF371" s="558">
        <f t="shared" ca="1" si="1516"/>
        <v>21118.170983745251</v>
      </c>
      <c r="BG371" s="558">
        <f t="shared" ca="1" si="1516"/>
        <v>21605.832193137845</v>
      </c>
      <c r="BH371" s="558">
        <f t="shared" ca="1" si="1516"/>
        <v>22106.664399611298</v>
      </c>
      <c r="BI371" s="558">
        <f t="shared" ca="1" si="1516"/>
        <v>22621.048144684872</v>
      </c>
      <c r="BJ371" s="558">
        <f t="shared" ca="1" si="1516"/>
        <v>23149.375240242574</v>
      </c>
      <c r="BK371" s="558">
        <f t="shared" ca="1" si="1516"/>
        <v>23692.049105178798</v>
      </c>
      <c r="BL371" s="558">
        <f t="shared" ca="1" si="1516"/>
        <v>-25750.514887860278</v>
      </c>
      <c r="BM371" s="558">
        <f t="shared" ca="1" si="1516"/>
        <v>24822.110944648739</v>
      </c>
      <c r="BN371" s="185"/>
      <c r="BO371" s="558">
        <f ca="1">SUM(F371:H371)</f>
        <v>3.4000000000000004</v>
      </c>
      <c r="BP371" s="558">
        <f ca="1">SUM(I371:K371)</f>
        <v>9.5909999999999993</v>
      </c>
      <c r="BQ371" s="558">
        <f ca="1">SUM(L371:N371)</f>
        <v>26196.468933738648</v>
      </c>
      <c r="BR371" s="558">
        <f ca="1">SUM(O371:Q371)</f>
        <v>23253.162860685174</v>
      </c>
      <c r="BS371" s="558">
        <f ca="1">SUM(R371:T371)</f>
        <v>139644.92139167618</v>
      </c>
      <c r="BT371" s="558">
        <f ca="1">SUM(U371:W371)</f>
        <v>42447.252985704166</v>
      </c>
      <c r="BU371" s="558">
        <f ca="1">SUM(X371:Z371)</f>
        <v>52931.634985697863</v>
      </c>
      <c r="BV371" s="558">
        <f ca="1">SUM(AA371:AC371)</f>
        <v>56083.920888251974</v>
      </c>
      <c r="BW371" s="558">
        <f ca="1">SUM(AD371:AF371)</f>
        <v>179087.47043924598</v>
      </c>
      <c r="BX371" s="558">
        <f ca="1">SUM(AG371:AI371)</f>
        <v>46142.643545011699</v>
      </c>
      <c r="BY371" s="558">
        <f ca="1">SUM(AJ371:AL371)</f>
        <v>52661.360764749465</v>
      </c>
      <c r="BZ371" s="558">
        <f ca="1">SUM(AM371:AO371)</f>
        <v>42410.47860412742</v>
      </c>
      <c r="CA371" s="558">
        <f ca="1">SUM(AP371:AR371)</f>
        <v>220012.44947795675</v>
      </c>
      <c r="CB371" s="558">
        <f ca="1">SUM(AS371:AU371)</f>
        <v>44907.387180289021</v>
      </c>
      <c r="CC371" s="558">
        <f ca="1">SUM(AV371:AX371)</f>
        <v>48451.094928683015</v>
      </c>
      <c r="CD371" s="558">
        <f ca="1">SUM(AY371:BA371)</f>
        <v>22339.508317458909</v>
      </c>
      <c r="CE371" s="558">
        <f ca="1">SUM(BB371:BD371)</f>
        <v>272992.70904746198</v>
      </c>
      <c r="CF371" s="558">
        <f ca="1">SUM(BE371:BG371)</f>
        <v>63367.314350296976</v>
      </c>
      <c r="CG371" s="558">
        <f ca="1">SUM(BH371:BJ371)</f>
        <v>67877.087784538744</v>
      </c>
      <c r="CH371" s="558">
        <f ca="1">SUM(BK371:BM371)</f>
        <v>22763.645161967259</v>
      </c>
      <c r="CI371" s="185"/>
      <c r="CJ371" s="179">
        <f ca="1">SUM(BO371:BR371)</f>
        <v>49462.62279442382</v>
      </c>
      <c r="CK371" s="179">
        <f ca="1">SUM(BS371:BV371)</f>
        <v>291107.73025133018</v>
      </c>
      <c r="CL371" s="179">
        <f ca="1">SUM(BW371:BZ371)</f>
        <v>320301.95335313457</v>
      </c>
      <c r="CM371" s="179">
        <f ca="1">SUM(CA371:CD371)</f>
        <v>335710.43990438769</v>
      </c>
      <c r="CN371" s="179">
        <f ca="1">SUM(CE371:CH371)</f>
        <v>427000.75634426496</v>
      </c>
      <c r="CO371" s="177"/>
      <c r="CP371" s="119"/>
      <c r="CQ371" s="119"/>
      <c r="CR371" s="186">
        <f t="shared" ca="1" si="1509"/>
        <v>1423583.5026475412</v>
      </c>
      <c r="CS371" s="186">
        <f t="shared" ca="1" si="1510"/>
        <v>1423583.5026475412</v>
      </c>
      <c r="CT371" s="186">
        <f t="shared" ca="1" si="1511"/>
        <v>1423583.5026475412</v>
      </c>
      <c r="CU371" s="186">
        <f t="shared" ca="1" si="1477"/>
        <v>0</v>
      </c>
      <c r="CV371" s="186">
        <f t="shared" ca="1" si="1478"/>
        <v>0</v>
      </c>
      <c r="CW371" s="119"/>
      <c r="CX371" s="179">
        <f t="shared" ca="1" si="1451"/>
        <v>3.4000000000000004</v>
      </c>
      <c r="CY371" s="179">
        <f t="shared" ca="1" si="1452"/>
        <v>9.5909999999999993</v>
      </c>
      <c r="CZ371" s="179">
        <f t="shared" ca="1" si="1453"/>
        <v>26196.468933738648</v>
      </c>
      <c r="DA371" s="179">
        <f t="shared" ca="1" si="1454"/>
        <v>23253.162860685174</v>
      </c>
      <c r="DB371" s="343">
        <f t="shared" ca="1" si="1455"/>
        <v>49462.62279442382</v>
      </c>
      <c r="DC371" s="179">
        <f t="shared" ca="1" si="1456"/>
        <v>139644.92139167618</v>
      </c>
      <c r="DD371" s="179">
        <f t="shared" ca="1" si="1457"/>
        <v>42447.252985704166</v>
      </c>
      <c r="DE371" s="179">
        <f t="shared" ca="1" si="1458"/>
        <v>52931.634985697863</v>
      </c>
      <c r="DF371" s="179">
        <f t="shared" ca="1" si="1459"/>
        <v>56083.920888251974</v>
      </c>
      <c r="DG371" s="343">
        <f t="shared" ca="1" si="1460"/>
        <v>291107.73025133018</v>
      </c>
      <c r="DH371" s="343">
        <f t="shared" ca="1" si="1461"/>
        <v>320301.95335313457</v>
      </c>
      <c r="DI371" s="343">
        <f t="shared" ca="1" si="1462"/>
        <v>335710.43990438769</v>
      </c>
      <c r="DJ371" s="343">
        <f t="shared" ca="1" si="1463"/>
        <v>427000.75634426496</v>
      </c>
    </row>
    <row r="372" spans="1:114" s="7" customFormat="1" ht="14.25" x14ac:dyDescent="0.35">
      <c r="A372" s="297" t="s">
        <v>205</v>
      </c>
      <c r="B372" s="395" t="s">
        <v>370</v>
      </c>
      <c r="C372" s="114"/>
      <c r="D372" s="114"/>
      <c r="E372" s="114"/>
      <c r="F372" s="558">
        <f t="shared" ref="F372:AK372" ca="1" si="1517">SUM(F366:F370)-SUM(F371:F371)</f>
        <v>-5100.0000000000018</v>
      </c>
      <c r="G372" s="558">
        <f t="shared" ca="1" si="1517"/>
        <v>-11666.25</v>
      </c>
      <c r="H372" s="558">
        <f t="shared" ca="1" si="1517"/>
        <v>-10366.25</v>
      </c>
      <c r="I372" s="558">
        <f t="shared" ca="1" si="1517"/>
        <v>-12063.005427600001</v>
      </c>
      <c r="J372" s="558">
        <f t="shared" ca="1" si="1517"/>
        <v>-17386.7648558</v>
      </c>
      <c r="K372" s="558">
        <f t="shared" ca="1" si="1517"/>
        <v>-21589.884912379999</v>
      </c>
      <c r="L372" s="558">
        <f t="shared" ca="1" si="1517"/>
        <v>-60753.85287057401</v>
      </c>
      <c r="M372" s="558">
        <f t="shared" ca="1" si="1517"/>
        <v>-46833.585474534026</v>
      </c>
      <c r="N372" s="558">
        <f t="shared" ca="1" si="1517"/>
        <v>-42608.243394054662</v>
      </c>
      <c r="O372" s="558">
        <f t="shared" ca="1" si="1517"/>
        <v>-37540.955735496347</v>
      </c>
      <c r="P372" s="558">
        <f t="shared" ca="1" si="1517"/>
        <v>-32380.562347305633</v>
      </c>
      <c r="Q372" s="558">
        <f t="shared" ca="1" si="1517"/>
        <v>-25789.967624852234</v>
      </c>
      <c r="R372" s="558">
        <f t="shared" ca="1" si="1517"/>
        <v>-24811.171661776825</v>
      </c>
      <c r="S372" s="558">
        <f t="shared" ca="1" si="1517"/>
        <v>63640.724412638403</v>
      </c>
      <c r="T372" s="558">
        <f t="shared" ca="1" si="1517"/>
        <v>79362.949936231089</v>
      </c>
      <c r="U372" s="558">
        <f t="shared" ca="1" si="1517"/>
        <v>-2464.2008343422349</v>
      </c>
      <c r="V372" s="558">
        <f t="shared" ca="1" si="1517"/>
        <v>9087.0242410117789</v>
      </c>
      <c r="W372" s="558">
        <f t="shared" ca="1" si="1517"/>
        <v>16927.207554541164</v>
      </c>
      <c r="X372" s="558">
        <f t="shared" ca="1" si="1517"/>
        <v>25377.004588847616</v>
      </c>
      <c r="Y372" s="558">
        <f t="shared" ca="1" si="1517"/>
        <v>125563.02677125341</v>
      </c>
      <c r="Z372" s="558">
        <f t="shared" ca="1" si="1517"/>
        <v>116981.85714664994</v>
      </c>
      <c r="AA372" s="558">
        <f t="shared" ca="1" si="1517"/>
        <v>161442.93103072839</v>
      </c>
      <c r="AB372" s="558">
        <f t="shared" ca="1" si="1517"/>
        <v>180251.07213924173</v>
      </c>
      <c r="AC372" s="558">
        <f t="shared" ca="1" si="1517"/>
        <v>59213.354081660626</v>
      </c>
      <c r="AD372" s="558">
        <f t="shared" ca="1" si="1517"/>
        <v>172285.07054456219</v>
      </c>
      <c r="AE372" s="558">
        <f t="shared" ca="1" si="1517"/>
        <v>270065.15240305715</v>
      </c>
      <c r="AF372" s="558">
        <f t="shared" ca="1" si="1517"/>
        <v>268916.74852356419</v>
      </c>
      <c r="AG372" s="558">
        <f t="shared" ca="1" si="1517"/>
        <v>-53570.408195292985</v>
      </c>
      <c r="AH372" s="558">
        <f t="shared" ca="1" si="1517"/>
        <v>181663.64080981788</v>
      </c>
      <c r="AI372" s="558">
        <f t="shared" ca="1" si="1517"/>
        <v>73268.056428377575</v>
      </c>
      <c r="AJ372" s="558">
        <f t="shared" ca="1" si="1517"/>
        <v>197260.87629045986</v>
      </c>
      <c r="AK372" s="558">
        <f t="shared" ca="1" si="1517"/>
        <v>332148.46058129647</v>
      </c>
      <c r="AL372" s="558">
        <f t="shared" ref="AL372:BM372" ca="1" si="1518">SUM(AL366:AL370)-SUM(AL371:AL371)</f>
        <v>113156.30690010404</v>
      </c>
      <c r="AM372" s="558">
        <f t="shared" ca="1" si="1518"/>
        <v>366162.86161094025</v>
      </c>
      <c r="AN372" s="558">
        <f t="shared" ca="1" si="1518"/>
        <v>383130.13243509806</v>
      </c>
      <c r="AO372" s="558">
        <f t="shared" ca="1" si="1518"/>
        <v>83553.211373971892</v>
      </c>
      <c r="AP372" s="558">
        <f t="shared" ca="1" si="1518"/>
        <v>392091.28979882528</v>
      </c>
      <c r="AQ372" s="558">
        <f t="shared" ca="1" si="1518"/>
        <v>531015.14760795119</v>
      </c>
      <c r="AR372" s="558">
        <f t="shared" ca="1" si="1518"/>
        <v>502528.00435042544</v>
      </c>
      <c r="AS372" s="558">
        <f t="shared" ca="1" si="1518"/>
        <v>-51097.563900825509</v>
      </c>
      <c r="AT372" s="558">
        <f t="shared" ca="1" si="1518"/>
        <v>409320.67045992857</v>
      </c>
      <c r="AU372" s="558">
        <f t="shared" ca="1" si="1518"/>
        <v>159991.57865506911</v>
      </c>
      <c r="AV372" s="558">
        <f t="shared" ca="1" si="1518"/>
        <v>416880.69819337869</v>
      </c>
      <c r="AW372" s="558">
        <f t="shared" ca="1" si="1518"/>
        <v>589845.37335074914</v>
      </c>
      <c r="AX372" s="558">
        <f t="shared" ca="1" si="1518"/>
        <v>165994.89805927948</v>
      </c>
      <c r="AY372" s="558">
        <f t="shared" ca="1" si="1518"/>
        <v>619505.1303023299</v>
      </c>
      <c r="AZ372" s="558">
        <f t="shared" ca="1" si="1518"/>
        <v>633888.4594417148</v>
      </c>
      <c r="BA372" s="558">
        <f t="shared" ca="1" si="1518"/>
        <v>115547.15072848409</v>
      </c>
      <c r="BB372" s="558">
        <f t="shared" ca="1" si="1518"/>
        <v>625358.4404399402</v>
      </c>
      <c r="BC372" s="558">
        <f t="shared" ca="1" si="1518"/>
        <v>786517.72523539991</v>
      </c>
      <c r="BD372" s="558">
        <f t="shared" ca="1" si="1518"/>
        <v>749603.02762866928</v>
      </c>
      <c r="BE372" s="558">
        <f t="shared" ca="1" si="1518"/>
        <v>8096.4447647677734</v>
      </c>
      <c r="BF372" s="558">
        <f t="shared" ca="1" si="1518"/>
        <v>728861.40610783454</v>
      </c>
      <c r="BG372" s="558">
        <f t="shared" ca="1" si="1518"/>
        <v>321529.23322482943</v>
      </c>
      <c r="BH372" s="558">
        <f t="shared" ca="1" si="1518"/>
        <v>764930.07950275193</v>
      </c>
      <c r="BI372" s="558">
        <f t="shared" ca="1" si="1518"/>
        <v>941493.26227322093</v>
      </c>
      <c r="BJ372" s="558">
        <f t="shared" ca="1" si="1518"/>
        <v>255873.23515984078</v>
      </c>
      <c r="BK372" s="558">
        <f t="shared" ca="1" si="1518"/>
        <v>983312.93181069277</v>
      </c>
      <c r="BL372" s="558">
        <f t="shared" ca="1" si="1518"/>
        <v>1004208.7012577413</v>
      </c>
      <c r="BM372" s="558">
        <f t="shared" ca="1" si="1518"/>
        <v>195562.21379018109</v>
      </c>
      <c r="BN372" s="185"/>
      <c r="BO372" s="558">
        <f ca="1">SUM(F372:H372)</f>
        <v>-27132.5</v>
      </c>
      <c r="BP372" s="558">
        <f ca="1">SUM(I372:K372)</f>
        <v>-51039.655195779997</v>
      </c>
      <c r="BQ372" s="558">
        <f ca="1">SUM(L372:N372)</f>
        <v>-150195.68173916271</v>
      </c>
      <c r="BR372" s="558">
        <f ca="1">SUM(O372:Q372)</f>
        <v>-95711.48570765421</v>
      </c>
      <c r="BS372" s="558">
        <f ca="1">SUM(R372:T372)</f>
        <v>118192.50268709267</v>
      </c>
      <c r="BT372" s="558">
        <f ca="1">SUM(U372:W372)</f>
        <v>23550.030961210708</v>
      </c>
      <c r="BU372" s="558">
        <f ca="1">SUM(X372:Z372)</f>
        <v>267921.88850675093</v>
      </c>
      <c r="BV372" s="558">
        <f ca="1">SUM(AA372:AC372)</f>
        <v>400907.35725163075</v>
      </c>
      <c r="BW372" s="558">
        <f ca="1">SUM(AD372:AF372)</f>
        <v>711266.97147118347</v>
      </c>
      <c r="BX372" s="558">
        <f ca="1">SUM(AG372:AI372)</f>
        <v>201361.28904290247</v>
      </c>
      <c r="BY372" s="558">
        <f ca="1">SUM(AJ372:AL372)</f>
        <v>642565.6437718604</v>
      </c>
      <c r="BZ372" s="558">
        <f ca="1">SUM(AM372:AO372)</f>
        <v>832846.20542001014</v>
      </c>
      <c r="CA372" s="558">
        <f ca="1">SUM(AP372:AR372)</f>
        <v>1425634.4417572019</v>
      </c>
      <c r="CB372" s="558">
        <f ca="1">SUM(AS372:AU372)</f>
        <v>518214.68521417218</v>
      </c>
      <c r="CC372" s="558">
        <f ca="1">SUM(AV372:AX372)</f>
        <v>1172720.9696034072</v>
      </c>
      <c r="CD372" s="558">
        <f ca="1">SUM(AY372:BA372)</f>
        <v>1368940.7404725289</v>
      </c>
      <c r="CE372" s="558">
        <f ca="1">SUM(BB372:BD372)</f>
        <v>2161479.1933040097</v>
      </c>
      <c r="CF372" s="558">
        <f ca="1">SUM(BE372:BG372)</f>
        <v>1058487.0840974317</v>
      </c>
      <c r="CG372" s="558">
        <f ca="1">SUM(BH372:BJ372)</f>
        <v>1962296.5769358138</v>
      </c>
      <c r="CH372" s="558">
        <f ca="1">SUM(BK372:BM372)</f>
        <v>2183083.8468586151</v>
      </c>
      <c r="CI372" s="185"/>
      <c r="CJ372" s="179">
        <f ca="1">SUM(BO372:BR372)</f>
        <v>-324079.3226425969</v>
      </c>
      <c r="CK372" s="179">
        <f ca="1">SUM(BS372:BV372)</f>
        <v>810571.77940668503</v>
      </c>
      <c r="CL372" s="179">
        <f ca="1">SUM(BW372:BZ372)</f>
        <v>2388040.1097059567</v>
      </c>
      <c r="CM372" s="179">
        <f ca="1">SUM(CA372:CD372)</f>
        <v>4485510.8370473105</v>
      </c>
      <c r="CN372" s="179">
        <f ca="1">SUM(CE372:CH372)</f>
        <v>7365346.7011958705</v>
      </c>
      <c r="CO372" s="177"/>
      <c r="CP372" s="119"/>
      <c r="CQ372" s="119"/>
      <c r="CR372" s="186">
        <f t="shared" ca="1" si="1509"/>
        <v>14725390.104713224</v>
      </c>
      <c r="CS372" s="186">
        <f t="shared" ca="1" si="1510"/>
        <v>14725390.104713226</v>
      </c>
      <c r="CT372" s="186">
        <f t="shared" ca="1" si="1511"/>
        <v>14725390.104713226</v>
      </c>
      <c r="CU372" s="186">
        <f t="shared" ca="1" si="1477"/>
        <v>0</v>
      </c>
      <c r="CV372" s="186">
        <f t="shared" ca="1" si="1478"/>
        <v>0</v>
      </c>
      <c r="CW372" s="119"/>
      <c r="CX372" s="179">
        <f t="shared" ca="1" si="1451"/>
        <v>-27132.5</v>
      </c>
      <c r="CY372" s="179">
        <f t="shared" ca="1" si="1452"/>
        <v>-51039.655195779997</v>
      </c>
      <c r="CZ372" s="179">
        <f t="shared" ca="1" si="1453"/>
        <v>-150195.68173916271</v>
      </c>
      <c r="DA372" s="179">
        <f t="shared" ca="1" si="1454"/>
        <v>-95711.48570765421</v>
      </c>
      <c r="DB372" s="343">
        <f t="shared" ca="1" si="1455"/>
        <v>-324079.3226425969</v>
      </c>
      <c r="DC372" s="179">
        <f t="shared" ca="1" si="1456"/>
        <v>118192.50268709267</v>
      </c>
      <c r="DD372" s="179">
        <f t="shared" ca="1" si="1457"/>
        <v>23550.030961210708</v>
      </c>
      <c r="DE372" s="179">
        <f t="shared" ca="1" si="1458"/>
        <v>267921.88850675093</v>
      </c>
      <c r="DF372" s="179">
        <f t="shared" ca="1" si="1459"/>
        <v>400907.35725163075</v>
      </c>
      <c r="DG372" s="343">
        <f t="shared" ca="1" si="1460"/>
        <v>810571.77940668503</v>
      </c>
      <c r="DH372" s="343">
        <f t="shared" ca="1" si="1461"/>
        <v>2388040.1097059567</v>
      </c>
      <c r="DI372" s="343">
        <f t="shared" ca="1" si="1462"/>
        <v>4485510.8370473105</v>
      </c>
      <c r="DJ372" s="343">
        <f t="shared" ca="1" si="1463"/>
        <v>7365346.7011958705</v>
      </c>
    </row>
    <row r="373" spans="1:114" s="7" customFormat="1" x14ac:dyDescent="0.2">
      <c r="A373" s="312"/>
      <c r="B373" s="395" t="s">
        <v>370</v>
      </c>
      <c r="C373" s="114"/>
      <c r="D373" s="114"/>
      <c r="E373" s="114"/>
      <c r="F373" s="550"/>
      <c r="G373" s="550"/>
      <c r="H373" s="550"/>
      <c r="I373" s="550"/>
      <c r="J373" s="550"/>
      <c r="K373" s="550"/>
      <c r="L373" s="550"/>
      <c r="M373" s="550"/>
      <c r="N373" s="550"/>
      <c r="O373" s="550"/>
      <c r="P373" s="550"/>
      <c r="Q373" s="550"/>
      <c r="R373" s="550"/>
      <c r="S373" s="550"/>
      <c r="T373" s="550"/>
      <c r="U373" s="550"/>
      <c r="V373" s="550"/>
      <c r="W373" s="550"/>
      <c r="X373" s="550"/>
      <c r="Y373" s="550"/>
      <c r="Z373" s="550"/>
      <c r="AA373" s="550"/>
      <c r="AB373" s="550"/>
      <c r="AC373" s="550"/>
      <c r="AD373" s="550"/>
      <c r="AE373" s="550"/>
      <c r="AF373" s="550"/>
      <c r="AG373" s="550"/>
      <c r="AH373" s="550"/>
      <c r="AI373" s="550"/>
      <c r="AJ373" s="550"/>
      <c r="AK373" s="550"/>
      <c r="AL373" s="550"/>
      <c r="AM373" s="550"/>
      <c r="AN373" s="550"/>
      <c r="AO373" s="550"/>
      <c r="AP373" s="550"/>
      <c r="AQ373" s="550"/>
      <c r="AR373" s="550"/>
      <c r="AS373" s="550"/>
      <c r="AT373" s="550"/>
      <c r="AU373" s="550"/>
      <c r="AV373" s="550"/>
      <c r="AW373" s="550"/>
      <c r="AX373" s="550"/>
      <c r="AY373" s="550"/>
      <c r="AZ373" s="550"/>
      <c r="BA373" s="550"/>
      <c r="BB373" s="550"/>
      <c r="BC373" s="550"/>
      <c r="BD373" s="550"/>
      <c r="BE373" s="550"/>
      <c r="BF373" s="550"/>
      <c r="BG373" s="550"/>
      <c r="BH373" s="550"/>
      <c r="BI373" s="550"/>
      <c r="BJ373" s="550"/>
      <c r="BK373" s="550"/>
      <c r="BL373" s="550"/>
      <c r="BM373" s="550"/>
      <c r="BN373" s="185"/>
      <c r="BO373" s="550"/>
      <c r="BP373" s="550"/>
      <c r="BQ373" s="550"/>
      <c r="BR373" s="550"/>
      <c r="BS373" s="550"/>
      <c r="BT373" s="550"/>
      <c r="BU373" s="550"/>
      <c r="BV373" s="550"/>
      <c r="BW373" s="550"/>
      <c r="BX373" s="550"/>
      <c r="BY373" s="550"/>
      <c r="BZ373" s="550"/>
      <c r="CA373" s="550"/>
      <c r="CB373" s="550"/>
      <c r="CC373" s="550"/>
      <c r="CD373" s="550"/>
      <c r="CE373" s="550"/>
      <c r="CF373" s="550"/>
      <c r="CG373" s="550"/>
      <c r="CH373" s="550"/>
      <c r="CI373" s="185"/>
      <c r="CJ373" s="114"/>
      <c r="CK373" s="114"/>
      <c r="CL373" s="114"/>
      <c r="CM373" s="114"/>
      <c r="CN373" s="114"/>
      <c r="CO373" s="177"/>
      <c r="CP373" s="119"/>
      <c r="CQ373" s="119"/>
      <c r="CR373" s="186"/>
      <c r="CS373" s="186"/>
      <c r="CT373" s="186"/>
      <c r="CU373" s="186"/>
      <c r="CV373" s="186"/>
      <c r="CW373" s="119"/>
      <c r="CX373" s="114" t="str">
        <f t="shared" si="1451"/>
        <v/>
      </c>
      <c r="CY373" s="114" t="str">
        <f t="shared" si="1452"/>
        <v/>
      </c>
      <c r="CZ373" s="114" t="str">
        <f t="shared" si="1453"/>
        <v/>
      </c>
      <c r="DA373" s="114" t="str">
        <f t="shared" si="1454"/>
        <v/>
      </c>
      <c r="DB373" s="232" t="str">
        <f t="shared" si="1455"/>
        <v/>
      </c>
      <c r="DC373" s="114" t="str">
        <f t="shared" si="1456"/>
        <v/>
      </c>
      <c r="DD373" s="114" t="str">
        <f t="shared" si="1457"/>
        <v/>
      </c>
      <c r="DE373" s="114" t="str">
        <f t="shared" si="1458"/>
        <v/>
      </c>
      <c r="DF373" s="114" t="str">
        <f t="shared" si="1459"/>
        <v/>
      </c>
      <c r="DG373" s="232" t="str">
        <f t="shared" si="1460"/>
        <v/>
      </c>
      <c r="DH373" s="232" t="str">
        <f t="shared" si="1461"/>
        <v/>
      </c>
      <c r="DI373" s="232" t="str">
        <f t="shared" si="1462"/>
        <v/>
      </c>
      <c r="DJ373" s="232" t="str">
        <f t="shared" si="1463"/>
        <v/>
      </c>
    </row>
    <row r="374" spans="1:114" s="7" customFormat="1" x14ac:dyDescent="0.2">
      <c r="A374" s="180" t="s">
        <v>411</v>
      </c>
      <c r="B374" s="395" t="s">
        <v>370</v>
      </c>
      <c r="C374" s="114"/>
      <c r="D374" s="114"/>
      <c r="E374" s="114"/>
      <c r="F374" s="550"/>
      <c r="G374" s="550"/>
      <c r="H374" s="550"/>
      <c r="I374" s="550"/>
      <c r="J374" s="550"/>
      <c r="K374" s="550"/>
      <c r="L374" s="550"/>
      <c r="M374" s="550"/>
      <c r="N374" s="550"/>
      <c r="O374" s="550"/>
      <c r="P374" s="550"/>
      <c r="Q374" s="550"/>
      <c r="R374" s="550"/>
      <c r="S374" s="550"/>
      <c r="T374" s="550"/>
      <c r="U374" s="550"/>
      <c r="V374" s="550"/>
      <c r="W374" s="550"/>
      <c r="X374" s="550"/>
      <c r="Y374" s="550"/>
      <c r="Z374" s="550"/>
      <c r="AA374" s="550"/>
      <c r="AB374" s="550"/>
      <c r="AC374" s="550"/>
      <c r="AD374" s="550"/>
      <c r="AE374" s="550"/>
      <c r="AF374" s="550"/>
      <c r="AG374" s="550"/>
      <c r="AH374" s="550"/>
      <c r="AI374" s="550"/>
      <c r="AJ374" s="550"/>
      <c r="AK374" s="550"/>
      <c r="AL374" s="550"/>
      <c r="AM374" s="550"/>
      <c r="AN374" s="550"/>
      <c r="AO374" s="550"/>
      <c r="AP374" s="550"/>
      <c r="AQ374" s="550"/>
      <c r="AR374" s="550"/>
      <c r="AS374" s="550"/>
      <c r="AT374" s="550"/>
      <c r="AU374" s="550"/>
      <c r="AV374" s="550"/>
      <c r="AW374" s="550"/>
      <c r="AX374" s="550"/>
      <c r="AY374" s="550"/>
      <c r="AZ374" s="550"/>
      <c r="BA374" s="550"/>
      <c r="BB374" s="550"/>
      <c r="BC374" s="550"/>
      <c r="BD374" s="550"/>
      <c r="BE374" s="550"/>
      <c r="BF374" s="550"/>
      <c r="BG374" s="550"/>
      <c r="BH374" s="550"/>
      <c r="BI374" s="550"/>
      <c r="BJ374" s="550"/>
      <c r="BK374" s="550"/>
      <c r="BL374" s="550"/>
      <c r="BM374" s="550"/>
      <c r="BN374" s="185"/>
      <c r="BO374" s="550"/>
      <c r="BP374" s="550"/>
      <c r="BQ374" s="550"/>
      <c r="BR374" s="550"/>
      <c r="BS374" s="550"/>
      <c r="BT374" s="550"/>
      <c r="BU374" s="550"/>
      <c r="BV374" s="550"/>
      <c r="BW374" s="550"/>
      <c r="BX374" s="550"/>
      <c r="BY374" s="550"/>
      <c r="BZ374" s="550"/>
      <c r="CA374" s="550"/>
      <c r="CB374" s="550"/>
      <c r="CC374" s="550"/>
      <c r="CD374" s="550"/>
      <c r="CE374" s="550"/>
      <c r="CF374" s="550"/>
      <c r="CG374" s="550"/>
      <c r="CH374" s="550"/>
      <c r="CI374" s="185"/>
      <c r="CJ374" s="114"/>
      <c r="CK374" s="114"/>
      <c r="CL374" s="114"/>
      <c r="CM374" s="114"/>
      <c r="CN374" s="114"/>
      <c r="CO374" s="177"/>
      <c r="CP374" s="119"/>
      <c r="CQ374" s="119"/>
      <c r="CR374" s="186"/>
      <c r="CS374" s="186"/>
      <c r="CT374" s="186"/>
      <c r="CU374" s="186"/>
      <c r="CV374" s="186"/>
      <c r="CW374" s="119"/>
      <c r="CX374" s="114" t="str">
        <f t="shared" si="1451"/>
        <v/>
      </c>
      <c r="CY374" s="114" t="str">
        <f t="shared" si="1452"/>
        <v/>
      </c>
      <c r="CZ374" s="114" t="str">
        <f t="shared" si="1453"/>
        <v/>
      </c>
      <c r="DA374" s="114" t="str">
        <f t="shared" si="1454"/>
        <v/>
      </c>
      <c r="DB374" s="232" t="str">
        <f t="shared" si="1455"/>
        <v/>
      </c>
      <c r="DC374" s="114" t="str">
        <f t="shared" si="1456"/>
        <v/>
      </c>
      <c r="DD374" s="114" t="str">
        <f t="shared" si="1457"/>
        <v/>
      </c>
      <c r="DE374" s="114" t="str">
        <f t="shared" si="1458"/>
        <v/>
      </c>
      <c r="DF374" s="114" t="str">
        <f t="shared" si="1459"/>
        <v/>
      </c>
      <c r="DG374" s="232" t="str">
        <f t="shared" si="1460"/>
        <v/>
      </c>
      <c r="DH374" s="232" t="str">
        <f t="shared" si="1461"/>
        <v/>
      </c>
      <c r="DI374" s="232" t="str">
        <f t="shared" si="1462"/>
        <v/>
      </c>
      <c r="DJ374" s="232" t="str">
        <f t="shared" si="1463"/>
        <v/>
      </c>
    </row>
    <row r="375" spans="1:114" s="7" customFormat="1" ht="14.25" x14ac:dyDescent="0.35">
      <c r="A375" s="295" t="s">
        <v>249</v>
      </c>
      <c r="B375" s="395" t="s">
        <v>370</v>
      </c>
      <c r="C375" s="114"/>
      <c r="D375" s="114"/>
      <c r="E375" s="114"/>
      <c r="F375" s="558">
        <f>-F611</f>
        <v>-23500</v>
      </c>
      <c r="G375" s="558">
        <f>-G611</f>
        <v>-10000</v>
      </c>
      <c r="H375" s="558">
        <f>-H611</f>
        <v>-10000</v>
      </c>
      <c r="I375" s="558">
        <f>-I611</f>
        <v>-26200</v>
      </c>
      <c r="J375" s="558">
        <f>-J611</f>
        <v>-5400</v>
      </c>
      <c r="K375" s="558">
        <f t="shared" ref="K375:BM375" si="1519">-K611</f>
        <v>-5700</v>
      </c>
      <c r="L375" s="558">
        <f t="shared" si="1519"/>
        <v>0</v>
      </c>
      <c r="M375" s="558">
        <f t="shared" si="1519"/>
        <v>0</v>
      </c>
      <c r="N375" s="558">
        <f t="shared" si="1519"/>
        <v>0</v>
      </c>
      <c r="O375" s="558">
        <f t="shared" si="1519"/>
        <v>0</v>
      </c>
      <c r="P375" s="558">
        <f t="shared" si="1519"/>
        <v>0</v>
      </c>
      <c r="Q375" s="558">
        <f t="shared" si="1519"/>
        <v>0</v>
      </c>
      <c r="R375" s="558">
        <f t="shared" si="1519"/>
        <v>-10800</v>
      </c>
      <c r="S375" s="558">
        <f t="shared" si="1519"/>
        <v>-3500</v>
      </c>
      <c r="T375" s="558">
        <f t="shared" si="1519"/>
        <v>0</v>
      </c>
      <c r="U375" s="558">
        <f t="shared" si="1519"/>
        <v>0</v>
      </c>
      <c r="V375" s="558">
        <f t="shared" si="1519"/>
        <v>0</v>
      </c>
      <c r="W375" s="558">
        <f t="shared" si="1519"/>
        <v>-8400</v>
      </c>
      <c r="X375" s="558">
        <f t="shared" si="1519"/>
        <v>0</v>
      </c>
      <c r="Y375" s="558">
        <f t="shared" si="1519"/>
        <v>0</v>
      </c>
      <c r="Z375" s="558">
        <f t="shared" si="1519"/>
        <v>0</v>
      </c>
      <c r="AA375" s="558">
        <f t="shared" si="1519"/>
        <v>0</v>
      </c>
      <c r="AB375" s="558">
        <f t="shared" si="1519"/>
        <v>0</v>
      </c>
      <c r="AC375" s="558">
        <f t="shared" si="1519"/>
        <v>0</v>
      </c>
      <c r="AD375" s="558">
        <f t="shared" si="1519"/>
        <v>-18000</v>
      </c>
      <c r="AE375" s="558">
        <f t="shared" si="1519"/>
        <v>0</v>
      </c>
      <c r="AF375" s="558">
        <f t="shared" si="1519"/>
        <v>0</v>
      </c>
      <c r="AG375" s="558">
        <f t="shared" si="1519"/>
        <v>0</v>
      </c>
      <c r="AH375" s="558">
        <f t="shared" si="1519"/>
        <v>0</v>
      </c>
      <c r="AI375" s="558">
        <f t="shared" si="1519"/>
        <v>-9600</v>
      </c>
      <c r="AJ375" s="558">
        <f t="shared" si="1519"/>
        <v>-3500</v>
      </c>
      <c r="AK375" s="558">
        <f t="shared" si="1519"/>
        <v>0</v>
      </c>
      <c r="AL375" s="558">
        <f t="shared" si="1519"/>
        <v>0</v>
      </c>
      <c r="AM375" s="558">
        <f t="shared" si="1519"/>
        <v>0</v>
      </c>
      <c r="AN375" s="558">
        <f t="shared" si="1519"/>
        <v>0</v>
      </c>
      <c r="AO375" s="558">
        <f t="shared" si="1519"/>
        <v>0</v>
      </c>
      <c r="AP375" s="558">
        <f t="shared" si="1519"/>
        <v>-9600</v>
      </c>
      <c r="AQ375" s="558">
        <f t="shared" si="1519"/>
        <v>0</v>
      </c>
      <c r="AR375" s="558">
        <f t="shared" si="1519"/>
        <v>0</v>
      </c>
      <c r="AS375" s="558">
        <f t="shared" si="1519"/>
        <v>0</v>
      </c>
      <c r="AT375" s="558">
        <f t="shared" si="1519"/>
        <v>0</v>
      </c>
      <c r="AU375" s="558">
        <f t="shared" si="1519"/>
        <v>-10800</v>
      </c>
      <c r="AV375" s="558">
        <f t="shared" si="1519"/>
        <v>-3500</v>
      </c>
      <c r="AW375" s="558">
        <f t="shared" si="1519"/>
        <v>0</v>
      </c>
      <c r="AX375" s="558">
        <f t="shared" si="1519"/>
        <v>-7000</v>
      </c>
      <c r="AY375" s="558">
        <f t="shared" si="1519"/>
        <v>0</v>
      </c>
      <c r="AZ375" s="558">
        <f t="shared" si="1519"/>
        <v>0</v>
      </c>
      <c r="BA375" s="558">
        <f t="shared" si="1519"/>
        <v>0</v>
      </c>
      <c r="BB375" s="558">
        <f t="shared" si="1519"/>
        <v>-2400</v>
      </c>
      <c r="BC375" s="558">
        <f t="shared" si="1519"/>
        <v>0</v>
      </c>
      <c r="BD375" s="558">
        <f t="shared" si="1519"/>
        <v>0</v>
      </c>
      <c r="BE375" s="558">
        <f t="shared" si="1519"/>
        <v>0</v>
      </c>
      <c r="BF375" s="558">
        <f t="shared" si="1519"/>
        <v>0</v>
      </c>
      <c r="BG375" s="558">
        <f t="shared" si="1519"/>
        <v>0</v>
      </c>
      <c r="BH375" s="558">
        <f t="shared" si="1519"/>
        <v>0</v>
      </c>
      <c r="BI375" s="558">
        <f t="shared" si="1519"/>
        <v>0</v>
      </c>
      <c r="BJ375" s="558">
        <f t="shared" si="1519"/>
        <v>0</v>
      </c>
      <c r="BK375" s="558">
        <f t="shared" si="1519"/>
        <v>0</v>
      </c>
      <c r="BL375" s="558">
        <f t="shared" si="1519"/>
        <v>0</v>
      </c>
      <c r="BM375" s="558">
        <f t="shared" si="1519"/>
        <v>0</v>
      </c>
      <c r="BN375" s="185"/>
      <c r="BO375" s="558">
        <f>SUM(F375:H375)</f>
        <v>-43500</v>
      </c>
      <c r="BP375" s="558">
        <f>SUM(I375:K375)</f>
        <v>-37300</v>
      </c>
      <c r="BQ375" s="558">
        <f>SUM(L375:N375)</f>
        <v>0</v>
      </c>
      <c r="BR375" s="558">
        <f>SUM(O375:Q375)</f>
        <v>0</v>
      </c>
      <c r="BS375" s="558">
        <f>SUM(R375:T375)</f>
        <v>-14300</v>
      </c>
      <c r="BT375" s="558">
        <f>SUM(U375:W375)</f>
        <v>-8400</v>
      </c>
      <c r="BU375" s="558">
        <f>SUM(X375:Z375)</f>
        <v>0</v>
      </c>
      <c r="BV375" s="558">
        <f>SUM(AA375:AC375)</f>
        <v>0</v>
      </c>
      <c r="BW375" s="558">
        <f>SUM(AD375:AF375)</f>
        <v>-18000</v>
      </c>
      <c r="BX375" s="558">
        <f>SUM(AG375:AI375)</f>
        <v>-9600</v>
      </c>
      <c r="BY375" s="558">
        <f>SUM(AJ375:AL375)</f>
        <v>-3500</v>
      </c>
      <c r="BZ375" s="558">
        <f>SUM(AM375:AO375)</f>
        <v>0</v>
      </c>
      <c r="CA375" s="558">
        <f>SUM(AP375:AR375)</f>
        <v>-9600</v>
      </c>
      <c r="CB375" s="558">
        <f>SUM(AS375:AU375)</f>
        <v>-10800</v>
      </c>
      <c r="CC375" s="558">
        <f>SUM(AV375:AX375)</f>
        <v>-10500</v>
      </c>
      <c r="CD375" s="558">
        <f>SUM(AY375:BA375)</f>
        <v>0</v>
      </c>
      <c r="CE375" s="558">
        <f>SUM(BB375:BD375)</f>
        <v>-2400</v>
      </c>
      <c r="CF375" s="558">
        <f>SUM(BE375:BG375)</f>
        <v>0</v>
      </c>
      <c r="CG375" s="558">
        <f>SUM(BH375:BJ375)</f>
        <v>0</v>
      </c>
      <c r="CH375" s="558">
        <f>SUM(BK375:BM375)</f>
        <v>0</v>
      </c>
      <c r="CI375" s="185"/>
      <c r="CJ375" s="179">
        <f>SUM(BO375:BR375)</f>
        <v>-80800</v>
      </c>
      <c r="CK375" s="179">
        <f>SUM(BS375:BV375)</f>
        <v>-22700</v>
      </c>
      <c r="CL375" s="179">
        <f>SUM(BW375:BZ375)</f>
        <v>-31100</v>
      </c>
      <c r="CM375" s="179">
        <f>SUM(CA375:CD375)</f>
        <v>-30900</v>
      </c>
      <c r="CN375" s="179">
        <f>SUM(CE375:CH375)</f>
        <v>-2400</v>
      </c>
      <c r="CO375" s="177"/>
      <c r="CP375" s="119"/>
      <c r="CQ375" s="119"/>
      <c r="CR375" s="186">
        <f>SUM(F375:BM375)</f>
        <v>-167900</v>
      </c>
      <c r="CS375" s="186">
        <f>SUM(BO375:CH375)</f>
        <v>-167900</v>
      </c>
      <c r="CT375" s="186">
        <f>SUM(CJ375:CN375)</f>
        <v>-167900</v>
      </c>
      <c r="CU375" s="186">
        <f t="shared" si="1477"/>
        <v>0</v>
      </c>
      <c r="CV375" s="186">
        <f t="shared" si="1478"/>
        <v>0</v>
      </c>
      <c r="CW375" s="119"/>
      <c r="CX375" s="179">
        <f t="shared" si="1451"/>
        <v>-43500</v>
      </c>
      <c r="CY375" s="179">
        <f t="shared" si="1452"/>
        <v>-37300</v>
      </c>
      <c r="CZ375" s="179">
        <f t="shared" si="1453"/>
        <v>0</v>
      </c>
      <c r="DA375" s="179">
        <f t="shared" si="1454"/>
        <v>0</v>
      </c>
      <c r="DB375" s="343">
        <f t="shared" si="1455"/>
        <v>-80800</v>
      </c>
      <c r="DC375" s="179">
        <f t="shared" si="1456"/>
        <v>-14300</v>
      </c>
      <c r="DD375" s="179">
        <f t="shared" si="1457"/>
        <v>-8400</v>
      </c>
      <c r="DE375" s="179">
        <f t="shared" si="1458"/>
        <v>0</v>
      </c>
      <c r="DF375" s="179">
        <f t="shared" si="1459"/>
        <v>0</v>
      </c>
      <c r="DG375" s="343">
        <f t="shared" si="1460"/>
        <v>-22700</v>
      </c>
      <c r="DH375" s="343">
        <f t="shared" si="1461"/>
        <v>-31100</v>
      </c>
      <c r="DI375" s="343">
        <f t="shared" si="1462"/>
        <v>-30900</v>
      </c>
      <c r="DJ375" s="343">
        <f t="shared" si="1463"/>
        <v>-2400</v>
      </c>
    </row>
    <row r="376" spans="1:114" s="7" customFormat="1" ht="14.25" x14ac:dyDescent="0.35">
      <c r="A376" s="296" t="s">
        <v>214</v>
      </c>
      <c r="B376" s="395" t="s">
        <v>370</v>
      </c>
      <c r="C376" s="114"/>
      <c r="D376" s="114"/>
      <c r="E376" s="114"/>
      <c r="F376" s="558">
        <f t="shared" ref="F376:AK376" si="1520">F375</f>
        <v>-23500</v>
      </c>
      <c r="G376" s="558">
        <f t="shared" si="1520"/>
        <v>-10000</v>
      </c>
      <c r="H376" s="558">
        <f t="shared" si="1520"/>
        <v>-10000</v>
      </c>
      <c r="I376" s="558">
        <f t="shared" si="1520"/>
        <v>-26200</v>
      </c>
      <c r="J376" s="558">
        <f t="shared" si="1520"/>
        <v>-5400</v>
      </c>
      <c r="K376" s="558">
        <f t="shared" si="1520"/>
        <v>-5700</v>
      </c>
      <c r="L376" s="558">
        <f t="shared" si="1520"/>
        <v>0</v>
      </c>
      <c r="M376" s="558">
        <f t="shared" si="1520"/>
        <v>0</v>
      </c>
      <c r="N376" s="558">
        <f t="shared" si="1520"/>
        <v>0</v>
      </c>
      <c r="O376" s="558">
        <f t="shared" si="1520"/>
        <v>0</v>
      </c>
      <c r="P376" s="558">
        <f t="shared" si="1520"/>
        <v>0</v>
      </c>
      <c r="Q376" s="558">
        <f t="shared" si="1520"/>
        <v>0</v>
      </c>
      <c r="R376" s="558">
        <f t="shared" si="1520"/>
        <v>-10800</v>
      </c>
      <c r="S376" s="558">
        <f t="shared" si="1520"/>
        <v>-3500</v>
      </c>
      <c r="T376" s="558">
        <f t="shared" si="1520"/>
        <v>0</v>
      </c>
      <c r="U376" s="558">
        <f t="shared" si="1520"/>
        <v>0</v>
      </c>
      <c r="V376" s="558">
        <f t="shared" si="1520"/>
        <v>0</v>
      </c>
      <c r="W376" s="558">
        <f t="shared" si="1520"/>
        <v>-8400</v>
      </c>
      <c r="X376" s="558">
        <f t="shared" si="1520"/>
        <v>0</v>
      </c>
      <c r="Y376" s="558">
        <f t="shared" si="1520"/>
        <v>0</v>
      </c>
      <c r="Z376" s="558">
        <f t="shared" si="1520"/>
        <v>0</v>
      </c>
      <c r="AA376" s="558">
        <f t="shared" si="1520"/>
        <v>0</v>
      </c>
      <c r="AB376" s="558">
        <f t="shared" si="1520"/>
        <v>0</v>
      </c>
      <c r="AC376" s="558">
        <f t="shared" si="1520"/>
        <v>0</v>
      </c>
      <c r="AD376" s="558">
        <f t="shared" si="1520"/>
        <v>-18000</v>
      </c>
      <c r="AE376" s="558">
        <f t="shared" si="1520"/>
        <v>0</v>
      </c>
      <c r="AF376" s="558">
        <f t="shared" si="1520"/>
        <v>0</v>
      </c>
      <c r="AG376" s="558">
        <f t="shared" si="1520"/>
        <v>0</v>
      </c>
      <c r="AH376" s="558">
        <f t="shared" si="1520"/>
        <v>0</v>
      </c>
      <c r="AI376" s="558">
        <f t="shared" si="1520"/>
        <v>-9600</v>
      </c>
      <c r="AJ376" s="558">
        <f t="shared" si="1520"/>
        <v>-3500</v>
      </c>
      <c r="AK376" s="558">
        <f t="shared" si="1520"/>
        <v>0</v>
      </c>
      <c r="AL376" s="558">
        <f t="shared" ref="AL376:BM376" si="1521">AL375</f>
        <v>0</v>
      </c>
      <c r="AM376" s="558">
        <f t="shared" si="1521"/>
        <v>0</v>
      </c>
      <c r="AN376" s="558">
        <f t="shared" si="1521"/>
        <v>0</v>
      </c>
      <c r="AO376" s="558">
        <f t="shared" si="1521"/>
        <v>0</v>
      </c>
      <c r="AP376" s="558">
        <f t="shared" si="1521"/>
        <v>-9600</v>
      </c>
      <c r="AQ376" s="558">
        <f t="shared" si="1521"/>
        <v>0</v>
      </c>
      <c r="AR376" s="558">
        <f t="shared" si="1521"/>
        <v>0</v>
      </c>
      <c r="AS376" s="558">
        <f t="shared" si="1521"/>
        <v>0</v>
      </c>
      <c r="AT376" s="558">
        <f t="shared" si="1521"/>
        <v>0</v>
      </c>
      <c r="AU376" s="558">
        <f t="shared" si="1521"/>
        <v>-10800</v>
      </c>
      <c r="AV376" s="558">
        <f t="shared" si="1521"/>
        <v>-3500</v>
      </c>
      <c r="AW376" s="558">
        <f t="shared" si="1521"/>
        <v>0</v>
      </c>
      <c r="AX376" s="558">
        <f t="shared" si="1521"/>
        <v>-7000</v>
      </c>
      <c r="AY376" s="558">
        <f t="shared" si="1521"/>
        <v>0</v>
      </c>
      <c r="AZ376" s="558">
        <f t="shared" si="1521"/>
        <v>0</v>
      </c>
      <c r="BA376" s="558">
        <f t="shared" si="1521"/>
        <v>0</v>
      </c>
      <c r="BB376" s="558">
        <f t="shared" si="1521"/>
        <v>-2400</v>
      </c>
      <c r="BC376" s="558">
        <f t="shared" si="1521"/>
        <v>0</v>
      </c>
      <c r="BD376" s="558">
        <f t="shared" si="1521"/>
        <v>0</v>
      </c>
      <c r="BE376" s="558">
        <f t="shared" si="1521"/>
        <v>0</v>
      </c>
      <c r="BF376" s="558">
        <f t="shared" si="1521"/>
        <v>0</v>
      </c>
      <c r="BG376" s="558">
        <f t="shared" si="1521"/>
        <v>0</v>
      </c>
      <c r="BH376" s="558">
        <f t="shared" si="1521"/>
        <v>0</v>
      </c>
      <c r="BI376" s="558">
        <f t="shared" si="1521"/>
        <v>0</v>
      </c>
      <c r="BJ376" s="558">
        <f t="shared" si="1521"/>
        <v>0</v>
      </c>
      <c r="BK376" s="558">
        <f t="shared" si="1521"/>
        <v>0</v>
      </c>
      <c r="BL376" s="558">
        <f t="shared" si="1521"/>
        <v>0</v>
      </c>
      <c r="BM376" s="558">
        <f t="shared" si="1521"/>
        <v>0</v>
      </c>
      <c r="BN376" s="185"/>
      <c r="BO376" s="558">
        <f>SUM(F376:H376)</f>
        <v>-43500</v>
      </c>
      <c r="BP376" s="558">
        <f>SUM(I376:K376)</f>
        <v>-37300</v>
      </c>
      <c r="BQ376" s="558">
        <f>SUM(L376:N376)</f>
        <v>0</v>
      </c>
      <c r="BR376" s="558">
        <f>SUM(O376:Q376)</f>
        <v>0</v>
      </c>
      <c r="BS376" s="558">
        <f>SUM(R376:T376)</f>
        <v>-14300</v>
      </c>
      <c r="BT376" s="558">
        <f>SUM(U376:W376)</f>
        <v>-8400</v>
      </c>
      <c r="BU376" s="558">
        <f>SUM(X376:Z376)</f>
        <v>0</v>
      </c>
      <c r="BV376" s="558">
        <f>SUM(AA376:AC376)</f>
        <v>0</v>
      </c>
      <c r="BW376" s="558">
        <f>SUM(AD376:AF376)</f>
        <v>-18000</v>
      </c>
      <c r="BX376" s="558">
        <f>SUM(AG376:AI376)</f>
        <v>-9600</v>
      </c>
      <c r="BY376" s="558">
        <f>SUM(AJ376:AL376)</f>
        <v>-3500</v>
      </c>
      <c r="BZ376" s="558">
        <f>SUM(AM376:AO376)</f>
        <v>0</v>
      </c>
      <c r="CA376" s="558">
        <f>SUM(AP376:AR376)</f>
        <v>-9600</v>
      </c>
      <c r="CB376" s="558">
        <f>SUM(AS376:AU376)</f>
        <v>-10800</v>
      </c>
      <c r="CC376" s="558">
        <f>SUM(AV376:AX376)</f>
        <v>-10500</v>
      </c>
      <c r="CD376" s="558">
        <f>SUM(AY376:BA376)</f>
        <v>0</v>
      </c>
      <c r="CE376" s="558">
        <f>SUM(BB376:BD376)</f>
        <v>-2400</v>
      </c>
      <c r="CF376" s="558">
        <f>SUM(BE376:BG376)</f>
        <v>0</v>
      </c>
      <c r="CG376" s="558">
        <f>SUM(BH376:BJ376)</f>
        <v>0</v>
      </c>
      <c r="CH376" s="558">
        <f>SUM(BK376:BM376)</f>
        <v>0</v>
      </c>
      <c r="CI376" s="185"/>
      <c r="CJ376" s="179">
        <f>SUM(BO376:BR376)</f>
        <v>-80800</v>
      </c>
      <c r="CK376" s="179">
        <f>SUM(BS376:BV376)</f>
        <v>-22700</v>
      </c>
      <c r="CL376" s="179">
        <f>SUM(BW376:BZ376)</f>
        <v>-31100</v>
      </c>
      <c r="CM376" s="179">
        <f>SUM(CA376:CD376)</f>
        <v>-30900</v>
      </c>
      <c r="CN376" s="179">
        <f>SUM(CE376:CH376)</f>
        <v>-2400</v>
      </c>
      <c r="CO376" s="177"/>
      <c r="CP376" s="119"/>
      <c r="CQ376" s="119"/>
      <c r="CR376" s="186">
        <f>SUM(F376:BM376)</f>
        <v>-167900</v>
      </c>
      <c r="CS376" s="186">
        <f>SUM(BO376:CH376)</f>
        <v>-167900</v>
      </c>
      <c r="CT376" s="186">
        <f>SUM(CJ376:CN376)</f>
        <v>-167900</v>
      </c>
      <c r="CU376" s="186">
        <f t="shared" si="1477"/>
        <v>0</v>
      </c>
      <c r="CV376" s="186">
        <f t="shared" si="1478"/>
        <v>0</v>
      </c>
      <c r="CW376" s="119"/>
      <c r="CX376" s="179">
        <f t="shared" si="1451"/>
        <v>-43500</v>
      </c>
      <c r="CY376" s="179">
        <f t="shared" si="1452"/>
        <v>-37300</v>
      </c>
      <c r="CZ376" s="179">
        <f t="shared" si="1453"/>
        <v>0</v>
      </c>
      <c r="DA376" s="179">
        <f t="shared" si="1454"/>
        <v>0</v>
      </c>
      <c r="DB376" s="343">
        <f t="shared" si="1455"/>
        <v>-80800</v>
      </c>
      <c r="DC376" s="179">
        <f t="shared" si="1456"/>
        <v>-14300</v>
      </c>
      <c r="DD376" s="179">
        <f t="shared" si="1457"/>
        <v>-8400</v>
      </c>
      <c r="DE376" s="179">
        <f t="shared" si="1458"/>
        <v>0</v>
      </c>
      <c r="DF376" s="179">
        <f t="shared" si="1459"/>
        <v>0</v>
      </c>
      <c r="DG376" s="343">
        <f t="shared" si="1460"/>
        <v>-22700</v>
      </c>
      <c r="DH376" s="343">
        <f t="shared" si="1461"/>
        <v>-31100</v>
      </c>
      <c r="DI376" s="343">
        <f t="shared" si="1462"/>
        <v>-30900</v>
      </c>
      <c r="DJ376" s="343">
        <f t="shared" si="1463"/>
        <v>-2400</v>
      </c>
    </row>
    <row r="377" spans="1:114" s="7" customFormat="1" x14ac:dyDescent="0.2">
      <c r="A377" s="312"/>
      <c r="B377" s="395" t="s">
        <v>370</v>
      </c>
      <c r="C377" s="114"/>
      <c r="D377" s="114"/>
      <c r="E377" s="114"/>
      <c r="F377" s="550"/>
      <c r="G377" s="550"/>
      <c r="H377" s="550"/>
      <c r="I377" s="550"/>
      <c r="J377" s="550"/>
      <c r="K377" s="550"/>
      <c r="L377" s="550"/>
      <c r="M377" s="550"/>
      <c r="N377" s="550"/>
      <c r="O377" s="550"/>
      <c r="P377" s="550"/>
      <c r="Q377" s="550"/>
      <c r="R377" s="550"/>
      <c r="S377" s="550"/>
      <c r="T377" s="550"/>
      <c r="U377" s="550"/>
      <c r="V377" s="550"/>
      <c r="W377" s="550"/>
      <c r="X377" s="550"/>
      <c r="Y377" s="550"/>
      <c r="Z377" s="550"/>
      <c r="AA377" s="550"/>
      <c r="AB377" s="550"/>
      <c r="AC377" s="550"/>
      <c r="AD377" s="550"/>
      <c r="AE377" s="550"/>
      <c r="AF377" s="550"/>
      <c r="AG377" s="550"/>
      <c r="AH377" s="550"/>
      <c r="AI377" s="550"/>
      <c r="AJ377" s="550"/>
      <c r="AK377" s="550"/>
      <c r="AL377" s="550"/>
      <c r="AM377" s="550"/>
      <c r="AN377" s="550"/>
      <c r="AO377" s="550"/>
      <c r="AP377" s="550"/>
      <c r="AQ377" s="550"/>
      <c r="AR377" s="550"/>
      <c r="AS377" s="550"/>
      <c r="AT377" s="550"/>
      <c r="AU377" s="550"/>
      <c r="AV377" s="550"/>
      <c r="AW377" s="550"/>
      <c r="AX377" s="550"/>
      <c r="AY377" s="550"/>
      <c r="AZ377" s="550"/>
      <c r="BA377" s="550"/>
      <c r="BB377" s="550"/>
      <c r="BC377" s="550"/>
      <c r="BD377" s="550"/>
      <c r="BE377" s="550"/>
      <c r="BF377" s="550"/>
      <c r="BG377" s="550"/>
      <c r="BH377" s="550"/>
      <c r="BI377" s="550"/>
      <c r="BJ377" s="550"/>
      <c r="BK377" s="550"/>
      <c r="BL377" s="550"/>
      <c r="BM377" s="550"/>
      <c r="BN377" s="185"/>
      <c r="BO377" s="550"/>
      <c r="BP377" s="550"/>
      <c r="BQ377" s="550"/>
      <c r="BR377" s="550"/>
      <c r="BS377" s="550"/>
      <c r="BT377" s="550"/>
      <c r="BU377" s="550"/>
      <c r="BV377" s="550"/>
      <c r="BW377" s="550"/>
      <c r="BX377" s="550"/>
      <c r="BY377" s="550"/>
      <c r="BZ377" s="550"/>
      <c r="CA377" s="550"/>
      <c r="CB377" s="550"/>
      <c r="CC377" s="550"/>
      <c r="CD377" s="550"/>
      <c r="CE377" s="550"/>
      <c r="CF377" s="550"/>
      <c r="CG377" s="550"/>
      <c r="CH377" s="550"/>
      <c r="CI377" s="185"/>
      <c r="CJ377" s="114"/>
      <c r="CK377" s="114"/>
      <c r="CL377" s="114"/>
      <c r="CM377" s="114"/>
      <c r="CN377" s="114"/>
      <c r="CO377" s="177"/>
      <c r="CP377" s="119"/>
      <c r="CQ377" s="119"/>
      <c r="CR377" s="186"/>
      <c r="CS377" s="186"/>
      <c r="CT377" s="186"/>
      <c r="CU377" s="186"/>
      <c r="CV377" s="186"/>
      <c r="CW377" s="119"/>
      <c r="CX377" s="114" t="str">
        <f t="shared" si="1451"/>
        <v/>
      </c>
      <c r="CY377" s="114" t="str">
        <f t="shared" si="1452"/>
        <v/>
      </c>
      <c r="CZ377" s="114" t="str">
        <f t="shared" si="1453"/>
        <v/>
      </c>
      <c r="DA377" s="114" t="str">
        <f t="shared" si="1454"/>
        <v/>
      </c>
      <c r="DB377" s="232" t="str">
        <f t="shared" si="1455"/>
        <v/>
      </c>
      <c r="DC377" s="114" t="str">
        <f t="shared" si="1456"/>
        <v/>
      </c>
      <c r="DD377" s="114" t="str">
        <f t="shared" si="1457"/>
        <v/>
      </c>
      <c r="DE377" s="114" t="str">
        <f t="shared" si="1458"/>
        <v/>
      </c>
      <c r="DF377" s="114" t="str">
        <f t="shared" si="1459"/>
        <v/>
      </c>
      <c r="DG377" s="232" t="str">
        <f t="shared" si="1460"/>
        <v/>
      </c>
      <c r="DH377" s="232" t="str">
        <f t="shared" si="1461"/>
        <v/>
      </c>
      <c r="DI377" s="232" t="str">
        <f t="shared" si="1462"/>
        <v/>
      </c>
      <c r="DJ377" s="232" t="str">
        <f t="shared" si="1463"/>
        <v/>
      </c>
    </row>
    <row r="378" spans="1:114" s="7" customFormat="1" x14ac:dyDescent="0.2">
      <c r="A378" s="181" t="s">
        <v>412</v>
      </c>
      <c r="B378" s="395" t="s">
        <v>370</v>
      </c>
      <c r="C378" s="114"/>
      <c r="D378" s="114"/>
      <c r="E378" s="114"/>
      <c r="F378" s="550"/>
      <c r="G378" s="550"/>
      <c r="H378" s="550"/>
      <c r="I378" s="550"/>
      <c r="J378" s="550"/>
      <c r="K378" s="550"/>
      <c r="L378" s="550"/>
      <c r="M378" s="550"/>
      <c r="N378" s="550"/>
      <c r="O378" s="550"/>
      <c r="P378" s="550"/>
      <c r="Q378" s="550"/>
      <c r="R378" s="550"/>
      <c r="S378" s="550"/>
      <c r="T378" s="550"/>
      <c r="U378" s="550"/>
      <c r="V378" s="550"/>
      <c r="W378" s="550"/>
      <c r="X378" s="550"/>
      <c r="Y378" s="550"/>
      <c r="Z378" s="550"/>
      <c r="AA378" s="550"/>
      <c r="AB378" s="550"/>
      <c r="AC378" s="550"/>
      <c r="AD378" s="550"/>
      <c r="AE378" s="550"/>
      <c r="AF378" s="550"/>
      <c r="AG378" s="550"/>
      <c r="AH378" s="550"/>
      <c r="AI378" s="550"/>
      <c r="AJ378" s="550"/>
      <c r="AK378" s="550"/>
      <c r="AL378" s="550"/>
      <c r="AM378" s="550"/>
      <c r="AN378" s="550"/>
      <c r="AO378" s="550"/>
      <c r="AP378" s="550"/>
      <c r="AQ378" s="550"/>
      <c r="AR378" s="550"/>
      <c r="AS378" s="550"/>
      <c r="AT378" s="550"/>
      <c r="AU378" s="550"/>
      <c r="AV378" s="550"/>
      <c r="AW378" s="550"/>
      <c r="AX378" s="550"/>
      <c r="AY378" s="550"/>
      <c r="AZ378" s="550"/>
      <c r="BA378" s="550"/>
      <c r="BB378" s="550"/>
      <c r="BC378" s="550"/>
      <c r="BD378" s="550"/>
      <c r="BE378" s="550"/>
      <c r="BF378" s="550"/>
      <c r="BG378" s="550"/>
      <c r="BH378" s="550"/>
      <c r="BI378" s="550"/>
      <c r="BJ378" s="550"/>
      <c r="BK378" s="550"/>
      <c r="BL378" s="550"/>
      <c r="BM378" s="550"/>
      <c r="BN378" s="185"/>
      <c r="BO378" s="550"/>
      <c r="BP378" s="550"/>
      <c r="BQ378" s="550"/>
      <c r="BR378" s="550"/>
      <c r="BS378" s="550"/>
      <c r="BT378" s="550"/>
      <c r="BU378" s="550"/>
      <c r="BV378" s="550"/>
      <c r="BW378" s="550"/>
      <c r="BX378" s="550"/>
      <c r="BY378" s="550"/>
      <c r="BZ378" s="550"/>
      <c r="CA378" s="550"/>
      <c r="CB378" s="550"/>
      <c r="CC378" s="550"/>
      <c r="CD378" s="550"/>
      <c r="CE378" s="550"/>
      <c r="CF378" s="550"/>
      <c r="CG378" s="550"/>
      <c r="CH378" s="550"/>
      <c r="CI378" s="185"/>
      <c r="CJ378" s="114"/>
      <c r="CK378" s="114"/>
      <c r="CL378" s="114"/>
      <c r="CM378" s="114"/>
      <c r="CN378" s="114"/>
      <c r="CO378" s="177"/>
      <c r="CP378" s="119"/>
      <c r="CQ378" s="119"/>
      <c r="CR378" s="186"/>
      <c r="CS378" s="186"/>
      <c r="CT378" s="186"/>
      <c r="CU378" s="186"/>
      <c r="CV378" s="186"/>
      <c r="CW378" s="119"/>
      <c r="CX378" s="114" t="str">
        <f t="shared" si="1451"/>
        <v/>
      </c>
      <c r="CY378" s="114" t="str">
        <f t="shared" si="1452"/>
        <v/>
      </c>
      <c r="CZ378" s="114" t="str">
        <f t="shared" si="1453"/>
        <v/>
      </c>
      <c r="DA378" s="114" t="str">
        <f t="shared" si="1454"/>
        <v/>
      </c>
      <c r="DB378" s="232" t="str">
        <f t="shared" si="1455"/>
        <v/>
      </c>
      <c r="DC378" s="114" t="str">
        <f t="shared" si="1456"/>
        <v/>
      </c>
      <c r="DD378" s="114" t="str">
        <f t="shared" si="1457"/>
        <v/>
      </c>
      <c r="DE378" s="114" t="str">
        <f t="shared" si="1458"/>
        <v/>
      </c>
      <c r="DF378" s="114" t="str">
        <f t="shared" si="1459"/>
        <v/>
      </c>
      <c r="DG378" s="232" t="str">
        <f t="shared" si="1460"/>
        <v/>
      </c>
      <c r="DH378" s="232" t="str">
        <f t="shared" si="1461"/>
        <v/>
      </c>
      <c r="DI378" s="232" t="str">
        <f t="shared" si="1462"/>
        <v/>
      </c>
      <c r="DJ378" s="232" t="str">
        <f t="shared" si="1463"/>
        <v/>
      </c>
    </row>
    <row r="379" spans="1:114" s="7" customFormat="1" x14ac:dyDescent="0.2">
      <c r="A379" s="295" t="s">
        <v>280</v>
      </c>
      <c r="B379" s="395" t="s">
        <v>370</v>
      </c>
      <c r="C379" s="114"/>
      <c r="D379" s="114"/>
      <c r="E379" s="114"/>
      <c r="F379" s="556">
        <f>F709-F713</f>
        <v>0</v>
      </c>
      <c r="G379" s="556">
        <f t="shared" ref="G379:BM379" si="1522">G709-G713</f>
        <v>0</v>
      </c>
      <c r="H379" s="556">
        <f t="shared" si="1522"/>
        <v>0</v>
      </c>
      <c r="I379" s="556">
        <f t="shared" si="1522"/>
        <v>0</v>
      </c>
      <c r="J379" s="556">
        <f t="shared" si="1522"/>
        <v>0</v>
      </c>
      <c r="K379" s="556">
        <f t="shared" si="1522"/>
        <v>0</v>
      </c>
      <c r="L379" s="556">
        <f t="shared" si="1522"/>
        <v>0</v>
      </c>
      <c r="M379" s="556">
        <f t="shared" si="1522"/>
        <v>0</v>
      </c>
      <c r="N379" s="556">
        <f t="shared" si="1522"/>
        <v>0</v>
      </c>
      <c r="O379" s="556">
        <f t="shared" si="1522"/>
        <v>0</v>
      </c>
      <c r="P379" s="556">
        <f t="shared" si="1522"/>
        <v>0</v>
      </c>
      <c r="Q379" s="556">
        <f t="shared" si="1522"/>
        <v>0</v>
      </c>
      <c r="R379" s="556">
        <f t="shared" si="1522"/>
        <v>0</v>
      </c>
      <c r="S379" s="556">
        <f t="shared" si="1522"/>
        <v>0</v>
      </c>
      <c r="T379" s="556">
        <f t="shared" si="1522"/>
        <v>0</v>
      </c>
      <c r="U379" s="556">
        <f t="shared" si="1522"/>
        <v>0</v>
      </c>
      <c r="V379" s="556">
        <f t="shared" si="1522"/>
        <v>0</v>
      </c>
      <c r="W379" s="556">
        <f t="shared" si="1522"/>
        <v>0</v>
      </c>
      <c r="X379" s="556">
        <f t="shared" si="1522"/>
        <v>0</v>
      </c>
      <c r="Y379" s="556">
        <f t="shared" si="1522"/>
        <v>0</v>
      </c>
      <c r="Z379" s="556">
        <f t="shared" si="1522"/>
        <v>0</v>
      </c>
      <c r="AA379" s="556">
        <f t="shared" si="1522"/>
        <v>0</v>
      </c>
      <c r="AB379" s="556">
        <f t="shared" si="1522"/>
        <v>0</v>
      </c>
      <c r="AC379" s="556">
        <f t="shared" si="1522"/>
        <v>0</v>
      </c>
      <c r="AD379" s="556">
        <f t="shared" si="1522"/>
        <v>0</v>
      </c>
      <c r="AE379" s="556">
        <f t="shared" si="1522"/>
        <v>0</v>
      </c>
      <c r="AF379" s="556">
        <f t="shared" si="1522"/>
        <v>0</v>
      </c>
      <c r="AG379" s="556">
        <f t="shared" si="1522"/>
        <v>0</v>
      </c>
      <c r="AH379" s="556">
        <f t="shared" si="1522"/>
        <v>0</v>
      </c>
      <c r="AI379" s="556">
        <f t="shared" si="1522"/>
        <v>0</v>
      </c>
      <c r="AJ379" s="556">
        <f t="shared" si="1522"/>
        <v>0</v>
      </c>
      <c r="AK379" s="556">
        <f t="shared" si="1522"/>
        <v>0</v>
      </c>
      <c r="AL379" s="556">
        <f t="shared" si="1522"/>
        <v>0</v>
      </c>
      <c r="AM379" s="556">
        <f t="shared" si="1522"/>
        <v>0</v>
      </c>
      <c r="AN379" s="556">
        <f t="shared" si="1522"/>
        <v>0</v>
      </c>
      <c r="AO379" s="556">
        <f t="shared" si="1522"/>
        <v>0</v>
      </c>
      <c r="AP379" s="556">
        <f t="shared" si="1522"/>
        <v>0</v>
      </c>
      <c r="AQ379" s="556">
        <f t="shared" si="1522"/>
        <v>0</v>
      </c>
      <c r="AR379" s="556">
        <f t="shared" si="1522"/>
        <v>0</v>
      </c>
      <c r="AS379" s="556">
        <f t="shared" si="1522"/>
        <v>0</v>
      </c>
      <c r="AT379" s="556">
        <f t="shared" si="1522"/>
        <v>0</v>
      </c>
      <c r="AU379" s="556">
        <f t="shared" si="1522"/>
        <v>0</v>
      </c>
      <c r="AV379" s="556">
        <f t="shared" si="1522"/>
        <v>0</v>
      </c>
      <c r="AW379" s="556">
        <f t="shared" si="1522"/>
        <v>0</v>
      </c>
      <c r="AX379" s="556">
        <f t="shared" si="1522"/>
        <v>0</v>
      </c>
      <c r="AY379" s="556">
        <f t="shared" si="1522"/>
        <v>0</v>
      </c>
      <c r="AZ379" s="556">
        <f t="shared" si="1522"/>
        <v>0</v>
      </c>
      <c r="BA379" s="556">
        <f t="shared" si="1522"/>
        <v>0</v>
      </c>
      <c r="BB379" s="556">
        <f t="shared" si="1522"/>
        <v>0</v>
      </c>
      <c r="BC379" s="556">
        <f t="shared" si="1522"/>
        <v>0</v>
      </c>
      <c r="BD379" s="556">
        <f t="shared" si="1522"/>
        <v>0</v>
      </c>
      <c r="BE379" s="556">
        <f t="shared" si="1522"/>
        <v>0</v>
      </c>
      <c r="BF379" s="556">
        <f t="shared" si="1522"/>
        <v>0</v>
      </c>
      <c r="BG379" s="556">
        <f t="shared" si="1522"/>
        <v>0</v>
      </c>
      <c r="BH379" s="556">
        <f t="shared" si="1522"/>
        <v>0</v>
      </c>
      <c r="BI379" s="556">
        <f t="shared" si="1522"/>
        <v>0</v>
      </c>
      <c r="BJ379" s="556">
        <f t="shared" si="1522"/>
        <v>0</v>
      </c>
      <c r="BK379" s="556">
        <f t="shared" si="1522"/>
        <v>0</v>
      </c>
      <c r="BL379" s="556">
        <f t="shared" si="1522"/>
        <v>0</v>
      </c>
      <c r="BM379" s="556">
        <f t="shared" si="1522"/>
        <v>0</v>
      </c>
      <c r="BN379" s="185"/>
      <c r="BO379" s="556">
        <f>SUM(F379:H379)</f>
        <v>0</v>
      </c>
      <c r="BP379" s="556">
        <f>SUM(I379:K379)</f>
        <v>0</v>
      </c>
      <c r="BQ379" s="556">
        <f>SUM(L379:N379)</f>
        <v>0</v>
      </c>
      <c r="BR379" s="556">
        <f>SUM(O379:Q379)</f>
        <v>0</v>
      </c>
      <c r="BS379" s="556">
        <f>SUM(R379:T379)</f>
        <v>0</v>
      </c>
      <c r="BT379" s="556">
        <f>SUM(U379:W379)</f>
        <v>0</v>
      </c>
      <c r="BU379" s="556">
        <f>SUM(X379:Z379)</f>
        <v>0</v>
      </c>
      <c r="BV379" s="556">
        <f>SUM(AA379:AC379)</f>
        <v>0</v>
      </c>
      <c r="BW379" s="556">
        <f>SUM(AD379:AF379)</f>
        <v>0</v>
      </c>
      <c r="BX379" s="556">
        <f>SUM(AG379:AI379)</f>
        <v>0</v>
      </c>
      <c r="BY379" s="556">
        <f>SUM(AJ379:AL379)</f>
        <v>0</v>
      </c>
      <c r="BZ379" s="556">
        <f>SUM(AM379:AO379)</f>
        <v>0</v>
      </c>
      <c r="CA379" s="556">
        <f>SUM(AP379:AR379)</f>
        <v>0</v>
      </c>
      <c r="CB379" s="556">
        <f>SUM(AS379:AU379)</f>
        <v>0</v>
      </c>
      <c r="CC379" s="556">
        <f>SUM(AV379:AX379)</f>
        <v>0</v>
      </c>
      <c r="CD379" s="556">
        <f>SUM(AY379:BA379)</f>
        <v>0</v>
      </c>
      <c r="CE379" s="556">
        <f>SUM(BB379:BD379)</f>
        <v>0</v>
      </c>
      <c r="CF379" s="556">
        <f>SUM(BE379:BG379)</f>
        <v>0</v>
      </c>
      <c r="CG379" s="556">
        <f>SUM(BH379:BJ379)</f>
        <v>0</v>
      </c>
      <c r="CH379" s="556">
        <f>SUM(BK379:BM379)</f>
        <v>0</v>
      </c>
      <c r="CI379" s="185"/>
      <c r="CJ379" s="229">
        <f>SUM(BO379:BR379)</f>
        <v>0</v>
      </c>
      <c r="CK379" s="229">
        <f>SUM(BS379:BV379)</f>
        <v>0</v>
      </c>
      <c r="CL379" s="229">
        <f>SUM(BW379:BZ379)</f>
        <v>0</v>
      </c>
      <c r="CM379" s="229">
        <f>SUM(CA379:CD379)</f>
        <v>0</v>
      </c>
      <c r="CN379" s="229">
        <f>SUM(CE379:CH379)</f>
        <v>0</v>
      </c>
      <c r="CO379" s="177"/>
      <c r="CP379" s="119"/>
      <c r="CQ379" s="119"/>
      <c r="CR379" s="186">
        <f>SUM(F379:BM379)</f>
        <v>0</v>
      </c>
      <c r="CS379" s="186">
        <f>SUM(BO379:CH379)</f>
        <v>0</v>
      </c>
      <c r="CT379" s="186">
        <f>SUM(CJ379:CN379)</f>
        <v>0</v>
      </c>
      <c r="CU379" s="186">
        <f t="shared" si="1477"/>
        <v>0</v>
      </c>
      <c r="CV379" s="186">
        <f t="shared" si="1478"/>
        <v>0</v>
      </c>
      <c r="CW379" s="119"/>
      <c r="CX379" s="229">
        <f t="shared" si="1451"/>
        <v>0</v>
      </c>
      <c r="CY379" s="229">
        <f t="shared" si="1452"/>
        <v>0</v>
      </c>
      <c r="CZ379" s="229">
        <f t="shared" si="1453"/>
        <v>0</v>
      </c>
      <c r="DA379" s="229">
        <f t="shared" si="1454"/>
        <v>0</v>
      </c>
      <c r="DB379" s="230">
        <f t="shared" si="1455"/>
        <v>0</v>
      </c>
      <c r="DC379" s="229">
        <f t="shared" si="1456"/>
        <v>0</v>
      </c>
      <c r="DD379" s="229">
        <f t="shared" si="1457"/>
        <v>0</v>
      </c>
      <c r="DE379" s="229">
        <f t="shared" si="1458"/>
        <v>0</v>
      </c>
      <c r="DF379" s="229">
        <f t="shared" si="1459"/>
        <v>0</v>
      </c>
      <c r="DG379" s="230">
        <f t="shared" si="1460"/>
        <v>0</v>
      </c>
      <c r="DH379" s="230">
        <f t="shared" si="1461"/>
        <v>0</v>
      </c>
      <c r="DI379" s="230">
        <f t="shared" si="1462"/>
        <v>0</v>
      </c>
      <c r="DJ379" s="230">
        <f t="shared" si="1463"/>
        <v>0</v>
      </c>
    </row>
    <row r="380" spans="1:114" s="7" customFormat="1" ht="14.25" x14ac:dyDescent="0.35">
      <c r="A380" s="295" t="s">
        <v>413</v>
      </c>
      <c r="B380" s="395" t="s">
        <v>370</v>
      </c>
      <c r="C380" s="114"/>
      <c r="D380" s="114"/>
      <c r="E380" s="114"/>
      <c r="F380" s="556">
        <f>F708-F712</f>
        <v>0</v>
      </c>
      <c r="G380" s="556">
        <f t="shared" ref="G380:BM380" si="1523">G708-G712</f>
        <v>0</v>
      </c>
      <c r="H380" s="556">
        <f t="shared" si="1523"/>
        <v>0</v>
      </c>
      <c r="I380" s="556">
        <f t="shared" si="1523"/>
        <v>0</v>
      </c>
      <c r="J380" s="556">
        <f t="shared" si="1523"/>
        <v>0</v>
      </c>
      <c r="K380" s="556">
        <f t="shared" si="1523"/>
        <v>0</v>
      </c>
      <c r="L380" s="556">
        <f t="shared" si="1523"/>
        <v>0</v>
      </c>
      <c r="M380" s="556">
        <f t="shared" si="1523"/>
        <v>0</v>
      </c>
      <c r="N380" s="556">
        <f t="shared" si="1523"/>
        <v>0</v>
      </c>
      <c r="O380" s="556">
        <f t="shared" si="1523"/>
        <v>0</v>
      </c>
      <c r="P380" s="556">
        <f t="shared" si="1523"/>
        <v>0</v>
      </c>
      <c r="Q380" s="556">
        <f t="shared" si="1523"/>
        <v>0</v>
      </c>
      <c r="R380" s="556">
        <f t="shared" si="1523"/>
        <v>0</v>
      </c>
      <c r="S380" s="556">
        <f t="shared" si="1523"/>
        <v>0</v>
      </c>
      <c r="T380" s="556">
        <f t="shared" si="1523"/>
        <v>0</v>
      </c>
      <c r="U380" s="556">
        <f t="shared" si="1523"/>
        <v>0</v>
      </c>
      <c r="V380" s="556">
        <f t="shared" si="1523"/>
        <v>0</v>
      </c>
      <c r="W380" s="556">
        <f t="shared" si="1523"/>
        <v>0</v>
      </c>
      <c r="X380" s="556">
        <f t="shared" si="1523"/>
        <v>0</v>
      </c>
      <c r="Y380" s="556">
        <f t="shared" si="1523"/>
        <v>0</v>
      </c>
      <c r="Z380" s="556">
        <f t="shared" si="1523"/>
        <v>0</v>
      </c>
      <c r="AA380" s="556">
        <f t="shared" si="1523"/>
        <v>0</v>
      </c>
      <c r="AB380" s="556">
        <f t="shared" si="1523"/>
        <v>0</v>
      </c>
      <c r="AC380" s="556">
        <f t="shared" si="1523"/>
        <v>0</v>
      </c>
      <c r="AD380" s="556">
        <f t="shared" si="1523"/>
        <v>0</v>
      </c>
      <c r="AE380" s="556">
        <f t="shared" si="1523"/>
        <v>0</v>
      </c>
      <c r="AF380" s="556">
        <f t="shared" si="1523"/>
        <v>0</v>
      </c>
      <c r="AG380" s="556">
        <f t="shared" si="1523"/>
        <v>0</v>
      </c>
      <c r="AH380" s="556">
        <f t="shared" si="1523"/>
        <v>0</v>
      </c>
      <c r="AI380" s="556">
        <f t="shared" si="1523"/>
        <v>0</v>
      </c>
      <c r="AJ380" s="556">
        <f t="shared" si="1523"/>
        <v>0</v>
      </c>
      <c r="AK380" s="556">
        <f t="shared" si="1523"/>
        <v>0</v>
      </c>
      <c r="AL380" s="556">
        <f t="shared" si="1523"/>
        <v>0</v>
      </c>
      <c r="AM380" s="556">
        <f t="shared" si="1523"/>
        <v>0</v>
      </c>
      <c r="AN380" s="556">
        <f t="shared" si="1523"/>
        <v>0</v>
      </c>
      <c r="AO380" s="556">
        <f t="shared" si="1523"/>
        <v>0</v>
      </c>
      <c r="AP380" s="556">
        <f t="shared" si="1523"/>
        <v>0</v>
      </c>
      <c r="AQ380" s="556">
        <f t="shared" si="1523"/>
        <v>0</v>
      </c>
      <c r="AR380" s="556">
        <f t="shared" si="1523"/>
        <v>0</v>
      </c>
      <c r="AS380" s="556">
        <f t="shared" si="1523"/>
        <v>0</v>
      </c>
      <c r="AT380" s="556">
        <f t="shared" si="1523"/>
        <v>0</v>
      </c>
      <c r="AU380" s="556">
        <f t="shared" si="1523"/>
        <v>0</v>
      </c>
      <c r="AV380" s="556">
        <f t="shared" si="1523"/>
        <v>0</v>
      </c>
      <c r="AW380" s="556">
        <f t="shared" si="1523"/>
        <v>0</v>
      </c>
      <c r="AX380" s="556">
        <f t="shared" si="1523"/>
        <v>0</v>
      </c>
      <c r="AY380" s="556">
        <f t="shared" si="1523"/>
        <v>0</v>
      </c>
      <c r="AZ380" s="556">
        <f t="shared" si="1523"/>
        <v>0</v>
      </c>
      <c r="BA380" s="556">
        <f t="shared" si="1523"/>
        <v>0</v>
      </c>
      <c r="BB380" s="556">
        <f t="shared" si="1523"/>
        <v>0</v>
      </c>
      <c r="BC380" s="556">
        <f t="shared" si="1523"/>
        <v>0</v>
      </c>
      <c r="BD380" s="556">
        <f t="shared" si="1523"/>
        <v>0</v>
      </c>
      <c r="BE380" s="556">
        <f t="shared" si="1523"/>
        <v>0</v>
      </c>
      <c r="BF380" s="556">
        <f t="shared" si="1523"/>
        <v>0</v>
      </c>
      <c r="BG380" s="556">
        <f t="shared" si="1523"/>
        <v>0</v>
      </c>
      <c r="BH380" s="556">
        <f t="shared" si="1523"/>
        <v>0</v>
      </c>
      <c r="BI380" s="556">
        <f t="shared" si="1523"/>
        <v>0</v>
      </c>
      <c r="BJ380" s="556">
        <f t="shared" si="1523"/>
        <v>0</v>
      </c>
      <c r="BK380" s="556">
        <f t="shared" si="1523"/>
        <v>0</v>
      </c>
      <c r="BL380" s="556">
        <f t="shared" si="1523"/>
        <v>0</v>
      </c>
      <c r="BM380" s="556">
        <f t="shared" si="1523"/>
        <v>0</v>
      </c>
      <c r="BN380" s="360"/>
      <c r="BO380" s="556">
        <f>SUM(F380:H380)</f>
        <v>0</v>
      </c>
      <c r="BP380" s="556">
        <f>SUM(I380:K380)</f>
        <v>0</v>
      </c>
      <c r="BQ380" s="556">
        <f>SUM(L380:N380)</f>
        <v>0</v>
      </c>
      <c r="BR380" s="556">
        <f>SUM(O380:Q380)</f>
        <v>0</v>
      </c>
      <c r="BS380" s="556">
        <f>SUM(R380:T380)</f>
        <v>0</v>
      </c>
      <c r="BT380" s="556">
        <f>SUM(U380:W380)</f>
        <v>0</v>
      </c>
      <c r="BU380" s="556">
        <f>SUM(X380:Z380)</f>
        <v>0</v>
      </c>
      <c r="BV380" s="556">
        <f>SUM(AA380:AC380)</f>
        <v>0</v>
      </c>
      <c r="BW380" s="556">
        <f>SUM(AD380:AF380)</f>
        <v>0</v>
      </c>
      <c r="BX380" s="556">
        <f>SUM(AG380:AI380)</f>
        <v>0</v>
      </c>
      <c r="BY380" s="556">
        <f>SUM(AJ380:AL380)</f>
        <v>0</v>
      </c>
      <c r="BZ380" s="556">
        <f>SUM(AM380:AO380)</f>
        <v>0</v>
      </c>
      <c r="CA380" s="556">
        <f>SUM(AP380:AR380)</f>
        <v>0</v>
      </c>
      <c r="CB380" s="556">
        <f>SUM(AS380:AU380)</f>
        <v>0</v>
      </c>
      <c r="CC380" s="556">
        <f>SUM(AV380:AX380)</f>
        <v>0</v>
      </c>
      <c r="CD380" s="556">
        <f>SUM(AY380:BA380)</f>
        <v>0</v>
      </c>
      <c r="CE380" s="556">
        <f>SUM(BB380:BD380)</f>
        <v>0</v>
      </c>
      <c r="CF380" s="556">
        <f>SUM(BE380:BG380)</f>
        <v>0</v>
      </c>
      <c r="CG380" s="556">
        <f>SUM(BH380:BJ380)</f>
        <v>0</v>
      </c>
      <c r="CH380" s="556">
        <f>SUM(BK380:BM380)</f>
        <v>0</v>
      </c>
      <c r="CI380" s="201"/>
      <c r="CJ380" s="386">
        <f>SUM(BO380:BR380)</f>
        <v>0</v>
      </c>
      <c r="CK380" s="386">
        <f>SUM(BS380:BV380)</f>
        <v>0</v>
      </c>
      <c r="CL380" s="386">
        <f>SUM(BW380:BZ380)</f>
        <v>0</v>
      </c>
      <c r="CM380" s="386">
        <f>SUM(CA380:CD380)</f>
        <v>0</v>
      </c>
      <c r="CN380" s="386">
        <f>SUM(CE380:CH380)</f>
        <v>0</v>
      </c>
      <c r="CO380" s="198"/>
      <c r="CP380" s="115"/>
      <c r="CQ380" s="115"/>
      <c r="CR380" s="202">
        <f>SUM(F380:BM380)</f>
        <v>0</v>
      </c>
      <c r="CS380" s="202">
        <f>SUM(BO380:CH380)</f>
        <v>0</v>
      </c>
      <c r="CT380" s="202">
        <f>SUM(CJ380:CN380)</f>
        <v>0</v>
      </c>
      <c r="CU380" s="202">
        <f t="shared" si="1477"/>
        <v>0</v>
      </c>
      <c r="CV380" s="202">
        <f t="shared" si="1478"/>
        <v>0</v>
      </c>
      <c r="CW380" s="115"/>
      <c r="CX380" s="386">
        <f t="shared" si="1451"/>
        <v>0</v>
      </c>
      <c r="CY380" s="386">
        <f t="shared" si="1452"/>
        <v>0</v>
      </c>
      <c r="CZ380" s="386">
        <f t="shared" si="1453"/>
        <v>0</v>
      </c>
      <c r="DA380" s="386">
        <f t="shared" si="1454"/>
        <v>0</v>
      </c>
      <c r="DB380" s="387">
        <f t="shared" si="1455"/>
        <v>0</v>
      </c>
      <c r="DC380" s="386">
        <f t="shared" si="1456"/>
        <v>0</v>
      </c>
      <c r="DD380" s="386">
        <f t="shared" si="1457"/>
        <v>0</v>
      </c>
      <c r="DE380" s="386">
        <f t="shared" si="1458"/>
        <v>0</v>
      </c>
      <c r="DF380" s="386">
        <f t="shared" si="1459"/>
        <v>0</v>
      </c>
      <c r="DG380" s="387">
        <f t="shared" si="1460"/>
        <v>0</v>
      </c>
      <c r="DH380" s="387">
        <f t="shared" si="1461"/>
        <v>0</v>
      </c>
      <c r="DI380" s="387">
        <f t="shared" si="1462"/>
        <v>0</v>
      </c>
      <c r="DJ380" s="387">
        <f t="shared" si="1463"/>
        <v>0</v>
      </c>
    </row>
    <row r="381" spans="1:114" s="7" customFormat="1" ht="14.25" x14ac:dyDescent="0.35">
      <c r="A381" s="295" t="s">
        <v>257</v>
      </c>
      <c r="B381" s="395" t="s">
        <v>370</v>
      </c>
      <c r="C381" s="114"/>
      <c r="D381" s="114"/>
      <c r="E381" s="114"/>
      <c r="F381" s="558">
        <f ca="1">F702-F703</f>
        <v>0</v>
      </c>
      <c r="G381" s="558">
        <f t="shared" ref="G381:BM381" ca="1" si="1524">G702-G703</f>
        <v>0</v>
      </c>
      <c r="H381" s="558">
        <f t="shared" ca="1" si="1524"/>
        <v>0</v>
      </c>
      <c r="I381" s="558">
        <f t="shared" ca="1" si="1524"/>
        <v>0</v>
      </c>
      <c r="J381" s="558">
        <f t="shared" ca="1" si="1524"/>
        <v>0</v>
      </c>
      <c r="K381" s="558">
        <f t="shared" ca="1" si="1524"/>
        <v>0</v>
      </c>
      <c r="L381" s="558">
        <f t="shared" ca="1" si="1524"/>
        <v>0</v>
      </c>
      <c r="M381" s="558">
        <f t="shared" ca="1" si="1524"/>
        <v>0</v>
      </c>
      <c r="N381" s="558">
        <f t="shared" ca="1" si="1524"/>
        <v>0</v>
      </c>
      <c r="O381" s="558">
        <f t="shared" ca="1" si="1524"/>
        <v>0</v>
      </c>
      <c r="P381" s="558">
        <f t="shared" ca="1" si="1524"/>
        <v>0</v>
      </c>
      <c r="Q381" s="558">
        <f t="shared" ca="1" si="1524"/>
        <v>0</v>
      </c>
      <c r="R381" s="558">
        <f t="shared" ca="1" si="1524"/>
        <v>0</v>
      </c>
      <c r="S381" s="558">
        <f t="shared" ca="1" si="1524"/>
        <v>0</v>
      </c>
      <c r="T381" s="558">
        <f t="shared" ca="1" si="1524"/>
        <v>0</v>
      </c>
      <c r="U381" s="558">
        <f t="shared" ca="1" si="1524"/>
        <v>0</v>
      </c>
      <c r="V381" s="558">
        <f t="shared" ca="1" si="1524"/>
        <v>0</v>
      </c>
      <c r="W381" s="558">
        <f t="shared" ca="1" si="1524"/>
        <v>0</v>
      </c>
      <c r="X381" s="558">
        <f t="shared" ca="1" si="1524"/>
        <v>0</v>
      </c>
      <c r="Y381" s="558">
        <f t="shared" ca="1" si="1524"/>
        <v>0</v>
      </c>
      <c r="Z381" s="558">
        <f t="shared" ca="1" si="1524"/>
        <v>0</v>
      </c>
      <c r="AA381" s="558">
        <f t="shared" ca="1" si="1524"/>
        <v>0</v>
      </c>
      <c r="AB381" s="558">
        <f t="shared" ca="1" si="1524"/>
        <v>0</v>
      </c>
      <c r="AC381" s="558">
        <f t="shared" ca="1" si="1524"/>
        <v>0</v>
      </c>
      <c r="AD381" s="558">
        <f t="shared" ca="1" si="1524"/>
        <v>0</v>
      </c>
      <c r="AE381" s="558">
        <f t="shared" ca="1" si="1524"/>
        <v>0</v>
      </c>
      <c r="AF381" s="558">
        <f t="shared" ca="1" si="1524"/>
        <v>0</v>
      </c>
      <c r="AG381" s="558">
        <f t="shared" ca="1" si="1524"/>
        <v>0</v>
      </c>
      <c r="AH381" s="558">
        <f t="shared" ca="1" si="1524"/>
        <v>0</v>
      </c>
      <c r="AI381" s="558">
        <f t="shared" ca="1" si="1524"/>
        <v>0</v>
      </c>
      <c r="AJ381" s="558">
        <f t="shared" ca="1" si="1524"/>
        <v>0</v>
      </c>
      <c r="AK381" s="558">
        <f t="shared" ca="1" si="1524"/>
        <v>0</v>
      </c>
      <c r="AL381" s="558">
        <f t="shared" ca="1" si="1524"/>
        <v>0</v>
      </c>
      <c r="AM381" s="558">
        <f t="shared" ca="1" si="1524"/>
        <v>0</v>
      </c>
      <c r="AN381" s="558">
        <f t="shared" ca="1" si="1524"/>
        <v>0</v>
      </c>
      <c r="AO381" s="558">
        <f t="shared" ca="1" si="1524"/>
        <v>0</v>
      </c>
      <c r="AP381" s="558">
        <f t="shared" ca="1" si="1524"/>
        <v>0</v>
      </c>
      <c r="AQ381" s="558">
        <f t="shared" ca="1" si="1524"/>
        <v>0</v>
      </c>
      <c r="AR381" s="558">
        <f t="shared" ca="1" si="1524"/>
        <v>0</v>
      </c>
      <c r="AS381" s="558">
        <f t="shared" ca="1" si="1524"/>
        <v>0</v>
      </c>
      <c r="AT381" s="558">
        <f t="shared" ca="1" si="1524"/>
        <v>0</v>
      </c>
      <c r="AU381" s="558">
        <f t="shared" ca="1" si="1524"/>
        <v>0</v>
      </c>
      <c r="AV381" s="558">
        <f t="shared" ca="1" si="1524"/>
        <v>0</v>
      </c>
      <c r="AW381" s="558">
        <f t="shared" ca="1" si="1524"/>
        <v>0</v>
      </c>
      <c r="AX381" s="558">
        <f t="shared" ca="1" si="1524"/>
        <v>0</v>
      </c>
      <c r="AY381" s="558">
        <f t="shared" ca="1" si="1524"/>
        <v>0</v>
      </c>
      <c r="AZ381" s="558">
        <f t="shared" ca="1" si="1524"/>
        <v>0</v>
      </c>
      <c r="BA381" s="558">
        <f t="shared" ca="1" si="1524"/>
        <v>0</v>
      </c>
      <c r="BB381" s="558">
        <f t="shared" ca="1" si="1524"/>
        <v>0</v>
      </c>
      <c r="BC381" s="558">
        <f t="shared" ca="1" si="1524"/>
        <v>0</v>
      </c>
      <c r="BD381" s="558">
        <f t="shared" ca="1" si="1524"/>
        <v>0</v>
      </c>
      <c r="BE381" s="558">
        <f t="shared" ca="1" si="1524"/>
        <v>0</v>
      </c>
      <c r="BF381" s="558">
        <f t="shared" ca="1" si="1524"/>
        <v>0</v>
      </c>
      <c r="BG381" s="558">
        <f t="shared" ca="1" si="1524"/>
        <v>0</v>
      </c>
      <c r="BH381" s="558">
        <f t="shared" ca="1" si="1524"/>
        <v>0</v>
      </c>
      <c r="BI381" s="558">
        <f t="shared" ca="1" si="1524"/>
        <v>0</v>
      </c>
      <c r="BJ381" s="558">
        <f t="shared" ca="1" si="1524"/>
        <v>0</v>
      </c>
      <c r="BK381" s="558">
        <f t="shared" ca="1" si="1524"/>
        <v>0</v>
      </c>
      <c r="BL381" s="558">
        <f t="shared" ca="1" si="1524"/>
        <v>0</v>
      </c>
      <c r="BM381" s="558">
        <f t="shared" ca="1" si="1524"/>
        <v>0</v>
      </c>
      <c r="BN381" s="360"/>
      <c r="BO381" s="558">
        <f ca="1">SUM(F381:H381)</f>
        <v>0</v>
      </c>
      <c r="BP381" s="558">
        <f ca="1">SUM(I381:K381)</f>
        <v>0</v>
      </c>
      <c r="BQ381" s="558">
        <f ca="1">SUM(L381:N381)</f>
        <v>0</v>
      </c>
      <c r="BR381" s="558">
        <f ca="1">SUM(O381:Q381)</f>
        <v>0</v>
      </c>
      <c r="BS381" s="558">
        <f ca="1">SUM(R381:T381)</f>
        <v>0</v>
      </c>
      <c r="BT381" s="558">
        <f ca="1">SUM(U381:W381)</f>
        <v>0</v>
      </c>
      <c r="BU381" s="558">
        <f ca="1">SUM(X381:Z381)</f>
        <v>0</v>
      </c>
      <c r="BV381" s="558">
        <f ca="1">SUM(AA381:AC381)</f>
        <v>0</v>
      </c>
      <c r="BW381" s="558">
        <f ca="1">SUM(AD381:AF381)</f>
        <v>0</v>
      </c>
      <c r="BX381" s="558">
        <f ca="1">SUM(AG381:AI381)</f>
        <v>0</v>
      </c>
      <c r="BY381" s="558">
        <f ca="1">SUM(AJ381:AL381)</f>
        <v>0</v>
      </c>
      <c r="BZ381" s="558">
        <f ca="1">SUM(AM381:AO381)</f>
        <v>0</v>
      </c>
      <c r="CA381" s="558">
        <f ca="1">SUM(AP381:AR381)</f>
        <v>0</v>
      </c>
      <c r="CB381" s="558">
        <f ca="1">SUM(AS381:AU381)</f>
        <v>0</v>
      </c>
      <c r="CC381" s="558">
        <f ca="1">SUM(AV381:AX381)</f>
        <v>0</v>
      </c>
      <c r="CD381" s="558">
        <f ca="1">SUM(AY381:BA381)</f>
        <v>0</v>
      </c>
      <c r="CE381" s="558">
        <f ca="1">SUM(BB381:BD381)</f>
        <v>0</v>
      </c>
      <c r="CF381" s="558">
        <f ca="1">SUM(BE381:BG381)</f>
        <v>0</v>
      </c>
      <c r="CG381" s="558">
        <f ca="1">SUM(BH381:BJ381)</f>
        <v>0</v>
      </c>
      <c r="CH381" s="558">
        <f ca="1">SUM(BK381:BM381)</f>
        <v>0</v>
      </c>
      <c r="CI381" s="360"/>
      <c r="CJ381" s="179">
        <f ca="1">SUM(BO381:BR381)</f>
        <v>0</v>
      </c>
      <c r="CK381" s="179">
        <f ca="1">SUM(BS381:BV381)</f>
        <v>0</v>
      </c>
      <c r="CL381" s="179">
        <f ca="1">SUM(BW381:BZ381)</f>
        <v>0</v>
      </c>
      <c r="CM381" s="179">
        <f ca="1">SUM(CA381:CD381)</f>
        <v>0</v>
      </c>
      <c r="CN381" s="179">
        <f ca="1">SUM(CE381:CH381)</f>
        <v>0</v>
      </c>
      <c r="CO381" s="361"/>
      <c r="CP381" s="363"/>
      <c r="CQ381" s="363"/>
      <c r="CR381" s="362">
        <f ca="1">SUM(F381:BM381)</f>
        <v>0</v>
      </c>
      <c r="CS381" s="362">
        <f ca="1">SUM(BO381:CH381)</f>
        <v>0</v>
      </c>
      <c r="CT381" s="362">
        <f ca="1">SUM(CJ381:CN381)</f>
        <v>0</v>
      </c>
      <c r="CU381" s="362">
        <f ca="1">CR381-CS381</f>
        <v>0</v>
      </c>
      <c r="CV381" s="362">
        <f ca="1">CS381-CT381</f>
        <v>0</v>
      </c>
      <c r="CW381" s="363"/>
      <c r="CX381" s="179">
        <f ca="1">IF(BO381="","",BO381)</f>
        <v>0</v>
      </c>
      <c r="CY381" s="179">
        <f ca="1">IF(BP381="","",BP381)</f>
        <v>0</v>
      </c>
      <c r="CZ381" s="179">
        <f ca="1">IF(BQ381="","",BQ381)</f>
        <v>0</v>
      </c>
      <c r="DA381" s="179">
        <f ca="1">IF(BR381="","",BR381)</f>
        <v>0</v>
      </c>
      <c r="DB381" s="343">
        <f ca="1">IF(CJ381="","",CJ381)</f>
        <v>0</v>
      </c>
      <c r="DC381" s="179">
        <f ca="1">IF(BS381="","",BS381)</f>
        <v>0</v>
      </c>
      <c r="DD381" s="179">
        <f ca="1">IF(BT381="","",BT381)</f>
        <v>0</v>
      </c>
      <c r="DE381" s="179">
        <f ca="1">IF(BU381="","",BU381)</f>
        <v>0</v>
      </c>
      <c r="DF381" s="179">
        <f ca="1">IF(BV381="","",BV381)</f>
        <v>0</v>
      </c>
      <c r="DG381" s="343">
        <f ca="1">IF(CK381="","",CK381)</f>
        <v>0</v>
      </c>
      <c r="DH381" s="343">
        <f ca="1">IF(CL381="","",CL381)</f>
        <v>0</v>
      </c>
      <c r="DI381" s="343">
        <f ca="1">IF(CM381="","",CM381)</f>
        <v>0</v>
      </c>
      <c r="DJ381" s="343">
        <f ca="1">IF(CN381="","",CN381)</f>
        <v>0</v>
      </c>
    </row>
    <row r="382" spans="1:114" s="7" customFormat="1" ht="14.25" x14ac:dyDescent="0.35">
      <c r="A382" s="296" t="s">
        <v>312</v>
      </c>
      <c r="B382" s="395" t="s">
        <v>370</v>
      </c>
      <c r="C382" s="114"/>
      <c r="D382" s="114"/>
      <c r="E382" s="114"/>
      <c r="F382" s="558">
        <f t="shared" ref="F382:AK382" ca="1" si="1525">SUM(F379:F381)</f>
        <v>0</v>
      </c>
      <c r="G382" s="558">
        <f t="shared" ca="1" si="1525"/>
        <v>0</v>
      </c>
      <c r="H382" s="558">
        <f t="shared" ca="1" si="1525"/>
        <v>0</v>
      </c>
      <c r="I382" s="558">
        <f t="shared" ca="1" si="1525"/>
        <v>0</v>
      </c>
      <c r="J382" s="558">
        <f t="shared" ca="1" si="1525"/>
        <v>0</v>
      </c>
      <c r="K382" s="558">
        <f t="shared" ca="1" si="1525"/>
        <v>0</v>
      </c>
      <c r="L382" s="558">
        <f t="shared" ca="1" si="1525"/>
        <v>0</v>
      </c>
      <c r="M382" s="558">
        <f t="shared" ca="1" si="1525"/>
        <v>0</v>
      </c>
      <c r="N382" s="558">
        <f t="shared" ca="1" si="1525"/>
        <v>0</v>
      </c>
      <c r="O382" s="558">
        <f t="shared" ca="1" si="1525"/>
        <v>0</v>
      </c>
      <c r="P382" s="558">
        <f t="shared" ca="1" si="1525"/>
        <v>0</v>
      </c>
      <c r="Q382" s="558">
        <f t="shared" ca="1" si="1525"/>
        <v>0</v>
      </c>
      <c r="R382" s="558">
        <f t="shared" ca="1" si="1525"/>
        <v>0</v>
      </c>
      <c r="S382" s="558">
        <f t="shared" ca="1" si="1525"/>
        <v>0</v>
      </c>
      <c r="T382" s="558">
        <f t="shared" ca="1" si="1525"/>
        <v>0</v>
      </c>
      <c r="U382" s="558">
        <f t="shared" ca="1" si="1525"/>
        <v>0</v>
      </c>
      <c r="V382" s="558">
        <f t="shared" ca="1" si="1525"/>
        <v>0</v>
      </c>
      <c r="W382" s="558">
        <f t="shared" ca="1" si="1525"/>
        <v>0</v>
      </c>
      <c r="X382" s="558">
        <f t="shared" ca="1" si="1525"/>
        <v>0</v>
      </c>
      <c r="Y382" s="558">
        <f t="shared" ca="1" si="1525"/>
        <v>0</v>
      </c>
      <c r="Z382" s="558">
        <f t="shared" ca="1" si="1525"/>
        <v>0</v>
      </c>
      <c r="AA382" s="558">
        <f t="shared" ca="1" si="1525"/>
        <v>0</v>
      </c>
      <c r="AB382" s="558">
        <f t="shared" ca="1" si="1525"/>
        <v>0</v>
      </c>
      <c r="AC382" s="558">
        <f t="shared" ca="1" si="1525"/>
        <v>0</v>
      </c>
      <c r="AD382" s="558">
        <f t="shared" ca="1" si="1525"/>
        <v>0</v>
      </c>
      <c r="AE382" s="558">
        <f t="shared" ca="1" si="1525"/>
        <v>0</v>
      </c>
      <c r="AF382" s="558">
        <f t="shared" ca="1" si="1525"/>
        <v>0</v>
      </c>
      <c r="AG382" s="558">
        <f t="shared" ca="1" si="1525"/>
        <v>0</v>
      </c>
      <c r="AH382" s="558">
        <f t="shared" ca="1" si="1525"/>
        <v>0</v>
      </c>
      <c r="AI382" s="558">
        <f t="shared" ca="1" si="1525"/>
        <v>0</v>
      </c>
      <c r="AJ382" s="558">
        <f t="shared" ca="1" si="1525"/>
        <v>0</v>
      </c>
      <c r="AK382" s="558">
        <f t="shared" ca="1" si="1525"/>
        <v>0</v>
      </c>
      <c r="AL382" s="558">
        <f t="shared" ref="AL382:BM382" ca="1" si="1526">SUM(AL379:AL381)</f>
        <v>0</v>
      </c>
      <c r="AM382" s="558">
        <f t="shared" ca="1" si="1526"/>
        <v>0</v>
      </c>
      <c r="AN382" s="558">
        <f t="shared" ca="1" si="1526"/>
        <v>0</v>
      </c>
      <c r="AO382" s="558">
        <f t="shared" ca="1" si="1526"/>
        <v>0</v>
      </c>
      <c r="AP382" s="558">
        <f t="shared" ca="1" si="1526"/>
        <v>0</v>
      </c>
      <c r="AQ382" s="558">
        <f t="shared" ca="1" si="1526"/>
        <v>0</v>
      </c>
      <c r="AR382" s="558">
        <f t="shared" ca="1" si="1526"/>
        <v>0</v>
      </c>
      <c r="AS382" s="558">
        <f t="shared" ca="1" si="1526"/>
        <v>0</v>
      </c>
      <c r="AT382" s="558">
        <f t="shared" ca="1" si="1526"/>
        <v>0</v>
      </c>
      <c r="AU382" s="558">
        <f t="shared" ca="1" si="1526"/>
        <v>0</v>
      </c>
      <c r="AV382" s="558">
        <f t="shared" ca="1" si="1526"/>
        <v>0</v>
      </c>
      <c r="AW382" s="558">
        <f t="shared" ca="1" si="1526"/>
        <v>0</v>
      </c>
      <c r="AX382" s="558">
        <f t="shared" ca="1" si="1526"/>
        <v>0</v>
      </c>
      <c r="AY382" s="558">
        <f t="shared" ca="1" si="1526"/>
        <v>0</v>
      </c>
      <c r="AZ382" s="558">
        <f t="shared" ca="1" si="1526"/>
        <v>0</v>
      </c>
      <c r="BA382" s="558">
        <f t="shared" ca="1" si="1526"/>
        <v>0</v>
      </c>
      <c r="BB382" s="558">
        <f t="shared" ca="1" si="1526"/>
        <v>0</v>
      </c>
      <c r="BC382" s="558">
        <f t="shared" ca="1" si="1526"/>
        <v>0</v>
      </c>
      <c r="BD382" s="558">
        <f t="shared" ca="1" si="1526"/>
        <v>0</v>
      </c>
      <c r="BE382" s="558">
        <f t="shared" ca="1" si="1526"/>
        <v>0</v>
      </c>
      <c r="BF382" s="558">
        <f t="shared" ca="1" si="1526"/>
        <v>0</v>
      </c>
      <c r="BG382" s="558">
        <f t="shared" ca="1" si="1526"/>
        <v>0</v>
      </c>
      <c r="BH382" s="558">
        <f t="shared" ca="1" si="1526"/>
        <v>0</v>
      </c>
      <c r="BI382" s="558">
        <f t="shared" ca="1" si="1526"/>
        <v>0</v>
      </c>
      <c r="BJ382" s="558">
        <f t="shared" ca="1" si="1526"/>
        <v>0</v>
      </c>
      <c r="BK382" s="558">
        <f t="shared" ca="1" si="1526"/>
        <v>0</v>
      </c>
      <c r="BL382" s="558">
        <f t="shared" ca="1" si="1526"/>
        <v>0</v>
      </c>
      <c r="BM382" s="558">
        <f t="shared" ca="1" si="1526"/>
        <v>0</v>
      </c>
      <c r="BN382" s="185"/>
      <c r="BO382" s="558">
        <f ca="1">SUM(F382:H382)</f>
        <v>0</v>
      </c>
      <c r="BP382" s="558">
        <f ca="1">SUM(I382:K382)</f>
        <v>0</v>
      </c>
      <c r="BQ382" s="558">
        <f ca="1">SUM(L382:N382)</f>
        <v>0</v>
      </c>
      <c r="BR382" s="558">
        <f ca="1">SUM(O382:Q382)</f>
        <v>0</v>
      </c>
      <c r="BS382" s="558">
        <f ca="1">SUM(R382:T382)</f>
        <v>0</v>
      </c>
      <c r="BT382" s="558">
        <f ca="1">SUM(U382:W382)</f>
        <v>0</v>
      </c>
      <c r="BU382" s="558">
        <f ca="1">SUM(X382:Z382)</f>
        <v>0</v>
      </c>
      <c r="BV382" s="558">
        <f ca="1">SUM(AA382:AC382)</f>
        <v>0</v>
      </c>
      <c r="BW382" s="558">
        <f ca="1">SUM(AD382:AF382)</f>
        <v>0</v>
      </c>
      <c r="BX382" s="558">
        <f ca="1">SUM(AG382:AI382)</f>
        <v>0</v>
      </c>
      <c r="BY382" s="558">
        <f ca="1">SUM(AJ382:AL382)</f>
        <v>0</v>
      </c>
      <c r="BZ382" s="558">
        <f ca="1">SUM(AM382:AO382)</f>
        <v>0</v>
      </c>
      <c r="CA382" s="558">
        <f ca="1">SUM(AP382:AR382)</f>
        <v>0</v>
      </c>
      <c r="CB382" s="558">
        <f ca="1">SUM(AS382:AU382)</f>
        <v>0</v>
      </c>
      <c r="CC382" s="558">
        <f ca="1">SUM(AV382:AX382)</f>
        <v>0</v>
      </c>
      <c r="CD382" s="558">
        <f ca="1">SUM(AY382:BA382)</f>
        <v>0</v>
      </c>
      <c r="CE382" s="558">
        <f ca="1">SUM(BB382:BD382)</f>
        <v>0</v>
      </c>
      <c r="CF382" s="558">
        <f ca="1">SUM(BE382:BG382)</f>
        <v>0</v>
      </c>
      <c r="CG382" s="558">
        <f ca="1">SUM(BH382:BJ382)</f>
        <v>0</v>
      </c>
      <c r="CH382" s="558">
        <f ca="1">SUM(BK382:BM382)</f>
        <v>0</v>
      </c>
      <c r="CI382" s="185"/>
      <c r="CJ382" s="179">
        <f ca="1">SUM(BO382:BR382)</f>
        <v>0</v>
      </c>
      <c r="CK382" s="179">
        <f ca="1">SUM(BS382:BV382)</f>
        <v>0</v>
      </c>
      <c r="CL382" s="179">
        <f ca="1">SUM(BW382:BZ382)</f>
        <v>0</v>
      </c>
      <c r="CM382" s="179">
        <f ca="1">SUM(CA382:CD382)</f>
        <v>0</v>
      </c>
      <c r="CN382" s="179">
        <f ca="1">SUM(CE382:CH382)</f>
        <v>0</v>
      </c>
      <c r="CO382" s="177"/>
      <c r="CP382" s="119"/>
      <c r="CQ382" s="119"/>
      <c r="CR382" s="186">
        <f ca="1">SUM(F382:BM382)</f>
        <v>0</v>
      </c>
      <c r="CS382" s="186">
        <f ca="1">SUM(BO382:CH382)</f>
        <v>0</v>
      </c>
      <c r="CT382" s="186">
        <f ca="1">SUM(CJ382:CN382)</f>
        <v>0</v>
      </c>
      <c r="CU382" s="186">
        <f t="shared" ca="1" si="1477"/>
        <v>0</v>
      </c>
      <c r="CV382" s="186">
        <f t="shared" ca="1" si="1478"/>
        <v>0</v>
      </c>
      <c r="CW382" s="119"/>
      <c r="CX382" s="179">
        <f t="shared" ca="1" si="1451"/>
        <v>0</v>
      </c>
      <c r="CY382" s="179">
        <f t="shared" ca="1" si="1452"/>
        <v>0</v>
      </c>
      <c r="CZ382" s="179">
        <f t="shared" ca="1" si="1453"/>
        <v>0</v>
      </c>
      <c r="DA382" s="179">
        <f t="shared" ca="1" si="1454"/>
        <v>0</v>
      </c>
      <c r="DB382" s="343">
        <f t="shared" ca="1" si="1455"/>
        <v>0</v>
      </c>
      <c r="DC382" s="179">
        <f t="shared" ca="1" si="1456"/>
        <v>0</v>
      </c>
      <c r="DD382" s="179">
        <f t="shared" ca="1" si="1457"/>
        <v>0</v>
      </c>
      <c r="DE382" s="179">
        <f t="shared" ca="1" si="1458"/>
        <v>0</v>
      </c>
      <c r="DF382" s="179">
        <f t="shared" ca="1" si="1459"/>
        <v>0</v>
      </c>
      <c r="DG382" s="343">
        <f t="shared" ca="1" si="1460"/>
        <v>0</v>
      </c>
      <c r="DH382" s="343">
        <f t="shared" ca="1" si="1461"/>
        <v>0</v>
      </c>
      <c r="DI382" s="343">
        <f t="shared" ca="1" si="1462"/>
        <v>0</v>
      </c>
      <c r="DJ382" s="343">
        <f t="shared" ca="1" si="1463"/>
        <v>0</v>
      </c>
    </row>
    <row r="383" spans="1:114" s="7" customFormat="1" x14ac:dyDescent="0.2">
      <c r="A383" s="295"/>
      <c r="B383" s="395" t="s">
        <v>370</v>
      </c>
      <c r="C383" s="114"/>
      <c r="D383" s="114"/>
      <c r="E383" s="114"/>
      <c r="F383" s="550"/>
      <c r="G383" s="550"/>
      <c r="H383" s="550"/>
      <c r="I383" s="550"/>
      <c r="J383" s="550"/>
      <c r="K383" s="550"/>
      <c r="L383" s="550"/>
      <c r="M383" s="550"/>
      <c r="N383" s="550"/>
      <c r="O383" s="550"/>
      <c r="P383" s="550"/>
      <c r="Q383" s="550"/>
      <c r="R383" s="550"/>
      <c r="S383" s="550"/>
      <c r="T383" s="550"/>
      <c r="U383" s="550"/>
      <c r="V383" s="550"/>
      <c r="W383" s="550"/>
      <c r="X383" s="550"/>
      <c r="Y383" s="550"/>
      <c r="Z383" s="550"/>
      <c r="AA383" s="550"/>
      <c r="AB383" s="550"/>
      <c r="AC383" s="550"/>
      <c r="AD383" s="550"/>
      <c r="AE383" s="550"/>
      <c r="AF383" s="550"/>
      <c r="AG383" s="550"/>
      <c r="AH383" s="550"/>
      <c r="AI383" s="550"/>
      <c r="AJ383" s="550"/>
      <c r="AK383" s="550"/>
      <c r="AL383" s="550"/>
      <c r="AM383" s="550"/>
      <c r="AN383" s="550"/>
      <c r="AO383" s="550"/>
      <c r="AP383" s="550"/>
      <c r="AQ383" s="550"/>
      <c r="AR383" s="550"/>
      <c r="AS383" s="550"/>
      <c r="AT383" s="550"/>
      <c r="AU383" s="550"/>
      <c r="AV383" s="550"/>
      <c r="AW383" s="550"/>
      <c r="AX383" s="550"/>
      <c r="AY383" s="550"/>
      <c r="AZ383" s="550"/>
      <c r="BA383" s="550"/>
      <c r="BB383" s="550"/>
      <c r="BC383" s="550"/>
      <c r="BD383" s="550"/>
      <c r="BE383" s="550"/>
      <c r="BF383" s="550"/>
      <c r="BG383" s="550"/>
      <c r="BH383" s="550"/>
      <c r="BI383" s="550"/>
      <c r="BJ383" s="550"/>
      <c r="BK383" s="550"/>
      <c r="BL383" s="550"/>
      <c r="BM383" s="550"/>
      <c r="BN383" s="185"/>
      <c r="BO383" s="550"/>
      <c r="BP383" s="550"/>
      <c r="BQ383" s="550"/>
      <c r="BR383" s="550"/>
      <c r="BS383" s="550"/>
      <c r="BT383" s="550"/>
      <c r="BU383" s="550"/>
      <c r="BV383" s="550"/>
      <c r="BW383" s="550"/>
      <c r="BX383" s="550"/>
      <c r="BY383" s="550"/>
      <c r="BZ383" s="550"/>
      <c r="CA383" s="550"/>
      <c r="CB383" s="550"/>
      <c r="CC383" s="550"/>
      <c r="CD383" s="550"/>
      <c r="CE383" s="550"/>
      <c r="CF383" s="550"/>
      <c r="CG383" s="550"/>
      <c r="CH383" s="550"/>
      <c r="CI383" s="185"/>
      <c r="CJ383" s="114"/>
      <c r="CK383" s="114"/>
      <c r="CL383" s="114"/>
      <c r="CM383" s="114"/>
      <c r="CN383" s="114"/>
      <c r="CO383" s="177"/>
      <c r="CP383" s="119"/>
      <c r="CQ383" s="119"/>
      <c r="CR383" s="186"/>
      <c r="CS383" s="186"/>
      <c r="CT383" s="186"/>
      <c r="CU383" s="186"/>
      <c r="CV383" s="186"/>
      <c r="CW383" s="119"/>
      <c r="CX383" s="114" t="str">
        <f t="shared" si="1451"/>
        <v/>
      </c>
      <c r="CY383" s="114" t="str">
        <f t="shared" si="1452"/>
        <v/>
      </c>
      <c r="CZ383" s="114" t="str">
        <f t="shared" si="1453"/>
        <v/>
      </c>
      <c r="DA383" s="114" t="str">
        <f t="shared" si="1454"/>
        <v/>
      </c>
      <c r="DB383" s="232" t="str">
        <f t="shared" si="1455"/>
        <v/>
      </c>
      <c r="DC383" s="114" t="str">
        <f t="shared" si="1456"/>
        <v/>
      </c>
      <c r="DD383" s="114" t="str">
        <f t="shared" si="1457"/>
        <v/>
      </c>
      <c r="DE383" s="114" t="str">
        <f t="shared" si="1458"/>
        <v/>
      </c>
      <c r="DF383" s="114" t="str">
        <f t="shared" si="1459"/>
        <v/>
      </c>
      <c r="DG383" s="232" t="str">
        <f t="shared" si="1460"/>
        <v/>
      </c>
      <c r="DH383" s="232" t="str">
        <f t="shared" si="1461"/>
        <v/>
      </c>
      <c r="DI383" s="232" t="str">
        <f t="shared" si="1462"/>
        <v/>
      </c>
      <c r="DJ383" s="232" t="str">
        <f t="shared" si="1463"/>
        <v/>
      </c>
    </row>
    <row r="384" spans="1:114" s="7" customFormat="1" ht="14.25" x14ac:dyDescent="0.35">
      <c r="A384" s="312" t="s">
        <v>250</v>
      </c>
      <c r="B384" s="395" t="s">
        <v>370</v>
      </c>
      <c r="C384" s="114"/>
      <c r="D384" s="114"/>
      <c r="E384" s="114"/>
      <c r="F384" s="558">
        <f t="shared" ref="F384:AK384" ca="1" si="1527">F372+F376+F382</f>
        <v>-28600</v>
      </c>
      <c r="G384" s="558">
        <f t="shared" ca="1" si="1527"/>
        <v>-21666.25</v>
      </c>
      <c r="H384" s="558">
        <f t="shared" ca="1" si="1527"/>
        <v>-20366.25</v>
      </c>
      <c r="I384" s="558">
        <f t="shared" ca="1" si="1527"/>
        <v>-38263.005427600001</v>
      </c>
      <c r="J384" s="558">
        <f t="shared" ca="1" si="1527"/>
        <v>-22786.7648558</v>
      </c>
      <c r="K384" s="558">
        <f t="shared" ca="1" si="1527"/>
        <v>-27289.884912379999</v>
      </c>
      <c r="L384" s="558">
        <f t="shared" ca="1" si="1527"/>
        <v>-60753.85287057401</v>
      </c>
      <c r="M384" s="558">
        <f t="shared" ca="1" si="1527"/>
        <v>-46833.585474534026</v>
      </c>
      <c r="N384" s="558">
        <f t="shared" ca="1" si="1527"/>
        <v>-42608.243394054662</v>
      </c>
      <c r="O384" s="558">
        <f t="shared" ca="1" si="1527"/>
        <v>-37540.955735496347</v>
      </c>
      <c r="P384" s="558">
        <f t="shared" ca="1" si="1527"/>
        <v>-32380.562347305633</v>
      </c>
      <c r="Q384" s="558">
        <f t="shared" ca="1" si="1527"/>
        <v>-25789.967624852234</v>
      </c>
      <c r="R384" s="558">
        <f t="shared" ca="1" si="1527"/>
        <v>-35611.171661776825</v>
      </c>
      <c r="S384" s="558">
        <f t="shared" ca="1" si="1527"/>
        <v>60140.724412638403</v>
      </c>
      <c r="T384" s="558">
        <f t="shared" ca="1" si="1527"/>
        <v>79362.949936231089</v>
      </c>
      <c r="U384" s="558">
        <f t="shared" ca="1" si="1527"/>
        <v>-2464.2008343422349</v>
      </c>
      <c r="V384" s="558">
        <f t="shared" ca="1" si="1527"/>
        <v>9087.0242410117789</v>
      </c>
      <c r="W384" s="558">
        <f t="shared" ca="1" si="1527"/>
        <v>8527.2075545411644</v>
      </c>
      <c r="X384" s="558">
        <f t="shared" ca="1" si="1527"/>
        <v>25377.004588847616</v>
      </c>
      <c r="Y384" s="558">
        <f t="shared" ca="1" si="1527"/>
        <v>125563.02677125341</v>
      </c>
      <c r="Z384" s="558">
        <f t="shared" ca="1" si="1527"/>
        <v>116981.85714664994</v>
      </c>
      <c r="AA384" s="558">
        <f t="shared" ca="1" si="1527"/>
        <v>161442.93103072839</v>
      </c>
      <c r="AB384" s="558">
        <f t="shared" ca="1" si="1527"/>
        <v>180251.07213924173</v>
      </c>
      <c r="AC384" s="558">
        <f t="shared" ca="1" si="1527"/>
        <v>59213.354081660626</v>
      </c>
      <c r="AD384" s="558">
        <f t="shared" ca="1" si="1527"/>
        <v>154285.07054456219</v>
      </c>
      <c r="AE384" s="558">
        <f t="shared" ca="1" si="1527"/>
        <v>270065.15240305715</v>
      </c>
      <c r="AF384" s="558">
        <f t="shared" ca="1" si="1527"/>
        <v>268916.74852356419</v>
      </c>
      <c r="AG384" s="558">
        <f t="shared" ca="1" si="1527"/>
        <v>-53570.408195292985</v>
      </c>
      <c r="AH384" s="558">
        <f t="shared" ca="1" si="1527"/>
        <v>181663.64080981788</v>
      </c>
      <c r="AI384" s="558">
        <f t="shared" ca="1" si="1527"/>
        <v>63668.056428377575</v>
      </c>
      <c r="AJ384" s="558">
        <f t="shared" ca="1" si="1527"/>
        <v>193760.87629045986</v>
      </c>
      <c r="AK384" s="558">
        <f t="shared" ca="1" si="1527"/>
        <v>332148.46058129647</v>
      </c>
      <c r="AL384" s="558">
        <f t="shared" ref="AL384:BM384" ca="1" si="1528">AL372+AL376+AL382</f>
        <v>113156.30690010404</v>
      </c>
      <c r="AM384" s="558">
        <f t="shared" ca="1" si="1528"/>
        <v>366162.86161094025</v>
      </c>
      <c r="AN384" s="558">
        <f t="shared" ca="1" si="1528"/>
        <v>383130.13243509806</v>
      </c>
      <c r="AO384" s="558">
        <f t="shared" ca="1" si="1528"/>
        <v>83553.211373971892</v>
      </c>
      <c r="AP384" s="558">
        <f t="shared" ca="1" si="1528"/>
        <v>382491.28979882528</v>
      </c>
      <c r="AQ384" s="558">
        <f t="shared" ca="1" si="1528"/>
        <v>531015.14760795119</v>
      </c>
      <c r="AR384" s="558">
        <f t="shared" ca="1" si="1528"/>
        <v>502528.00435042544</v>
      </c>
      <c r="AS384" s="558">
        <f t="shared" ca="1" si="1528"/>
        <v>-51097.563900825509</v>
      </c>
      <c r="AT384" s="558">
        <f t="shared" ca="1" si="1528"/>
        <v>409320.67045992857</v>
      </c>
      <c r="AU384" s="558">
        <f t="shared" ca="1" si="1528"/>
        <v>149191.57865506911</v>
      </c>
      <c r="AV384" s="558">
        <f t="shared" ca="1" si="1528"/>
        <v>413380.69819337869</v>
      </c>
      <c r="AW384" s="558">
        <f t="shared" ca="1" si="1528"/>
        <v>589845.37335074914</v>
      </c>
      <c r="AX384" s="558">
        <f t="shared" ca="1" si="1528"/>
        <v>158994.89805927948</v>
      </c>
      <c r="AY384" s="558">
        <f t="shared" ca="1" si="1528"/>
        <v>619505.1303023299</v>
      </c>
      <c r="AZ384" s="558">
        <f t="shared" ca="1" si="1528"/>
        <v>633888.4594417148</v>
      </c>
      <c r="BA384" s="558">
        <f t="shared" ca="1" si="1528"/>
        <v>115547.15072848409</v>
      </c>
      <c r="BB384" s="558">
        <f t="shared" ca="1" si="1528"/>
        <v>622958.4404399402</v>
      </c>
      <c r="BC384" s="558">
        <f t="shared" ca="1" si="1528"/>
        <v>786517.72523539991</v>
      </c>
      <c r="BD384" s="558">
        <f t="shared" ca="1" si="1528"/>
        <v>749603.02762866928</v>
      </c>
      <c r="BE384" s="558">
        <f t="shared" ca="1" si="1528"/>
        <v>8096.4447647677734</v>
      </c>
      <c r="BF384" s="558">
        <f t="shared" ca="1" si="1528"/>
        <v>728861.40610783454</v>
      </c>
      <c r="BG384" s="558">
        <f t="shared" ca="1" si="1528"/>
        <v>321529.23322482943</v>
      </c>
      <c r="BH384" s="558">
        <f t="shared" ca="1" si="1528"/>
        <v>764930.07950275193</v>
      </c>
      <c r="BI384" s="558">
        <f t="shared" ca="1" si="1528"/>
        <v>941493.26227322093</v>
      </c>
      <c r="BJ384" s="558">
        <f t="shared" ca="1" si="1528"/>
        <v>255873.23515984078</v>
      </c>
      <c r="BK384" s="558">
        <f t="shared" ca="1" si="1528"/>
        <v>983312.93181069277</v>
      </c>
      <c r="BL384" s="558">
        <f t="shared" ca="1" si="1528"/>
        <v>1004208.7012577413</v>
      </c>
      <c r="BM384" s="558">
        <f t="shared" ca="1" si="1528"/>
        <v>195562.21379018109</v>
      </c>
      <c r="BN384" s="185"/>
      <c r="BO384" s="558">
        <f ca="1">SUM(F384:H384)</f>
        <v>-70632.5</v>
      </c>
      <c r="BP384" s="558">
        <f ca="1">SUM(I384:K384)</f>
        <v>-88339.655195779997</v>
      </c>
      <c r="BQ384" s="558">
        <f ca="1">SUM(L384:N384)</f>
        <v>-150195.68173916271</v>
      </c>
      <c r="BR384" s="558">
        <f ca="1">SUM(O384:Q384)</f>
        <v>-95711.48570765421</v>
      </c>
      <c r="BS384" s="558">
        <f ca="1">SUM(R384:T384)</f>
        <v>103892.50268709267</v>
      </c>
      <c r="BT384" s="558">
        <f ca="1">SUM(U384:W384)</f>
        <v>15150.030961210708</v>
      </c>
      <c r="BU384" s="558">
        <f ca="1">SUM(X384:Z384)</f>
        <v>267921.88850675093</v>
      </c>
      <c r="BV384" s="558">
        <f ca="1">SUM(AA384:AC384)</f>
        <v>400907.35725163075</v>
      </c>
      <c r="BW384" s="558">
        <f ca="1">SUM(AD384:AF384)</f>
        <v>693266.97147118347</v>
      </c>
      <c r="BX384" s="558">
        <f ca="1">SUM(AG384:AI384)</f>
        <v>191761.28904290247</v>
      </c>
      <c r="BY384" s="558">
        <f ca="1">SUM(AJ384:AL384)</f>
        <v>639065.6437718604</v>
      </c>
      <c r="BZ384" s="558">
        <f ca="1">SUM(AM384:AO384)</f>
        <v>832846.20542001014</v>
      </c>
      <c r="CA384" s="558">
        <f ca="1">SUM(AP384:AR384)</f>
        <v>1416034.4417572019</v>
      </c>
      <c r="CB384" s="558">
        <f ca="1">SUM(AS384:AU384)</f>
        <v>507414.68521417218</v>
      </c>
      <c r="CC384" s="558">
        <f ca="1">SUM(AV384:AX384)</f>
        <v>1162220.9696034072</v>
      </c>
      <c r="CD384" s="558">
        <f ca="1">SUM(AY384:BA384)</f>
        <v>1368940.7404725289</v>
      </c>
      <c r="CE384" s="558">
        <f ca="1">SUM(BB384:BD384)</f>
        <v>2159079.1933040097</v>
      </c>
      <c r="CF384" s="558">
        <f ca="1">SUM(BE384:BG384)</f>
        <v>1058487.0840974317</v>
      </c>
      <c r="CG384" s="558">
        <f ca="1">SUM(BH384:BJ384)</f>
        <v>1962296.5769358138</v>
      </c>
      <c r="CH384" s="558">
        <f ca="1">SUM(BK384:BM384)</f>
        <v>2183083.8468586151</v>
      </c>
      <c r="CI384" s="185"/>
      <c r="CJ384" s="179">
        <f ca="1">SUM(BO384:BR384)</f>
        <v>-404879.3226425969</v>
      </c>
      <c r="CK384" s="179">
        <f ca="1">SUM(BS384:BV384)</f>
        <v>787871.77940668503</v>
      </c>
      <c r="CL384" s="179">
        <f ca="1">SUM(BW384:BZ384)</f>
        <v>2356940.1097059567</v>
      </c>
      <c r="CM384" s="179">
        <f ca="1">SUM(CA384:CD384)</f>
        <v>4454610.8370473105</v>
      </c>
      <c r="CN384" s="179">
        <f ca="1">SUM(CE384:CH384)</f>
        <v>7362946.7011958705</v>
      </c>
      <c r="CO384" s="177"/>
      <c r="CP384" s="119"/>
      <c r="CQ384" s="119"/>
      <c r="CR384" s="186">
        <f ca="1">SUM(F384:BM384)</f>
        <v>14557490.104713224</v>
      </c>
      <c r="CS384" s="186">
        <f ca="1">SUM(BO384:CH384)</f>
        <v>14557490.104713226</v>
      </c>
      <c r="CT384" s="186">
        <f ca="1">SUM(CJ384:CN384)</f>
        <v>14557490.104713226</v>
      </c>
      <c r="CU384" s="186">
        <f t="shared" ca="1" si="1477"/>
        <v>0</v>
      </c>
      <c r="CV384" s="186">
        <f t="shared" ca="1" si="1478"/>
        <v>0</v>
      </c>
      <c r="CW384" s="119"/>
      <c r="CX384" s="179">
        <f t="shared" ca="1" si="1451"/>
        <v>-70632.5</v>
      </c>
      <c r="CY384" s="179">
        <f t="shared" ca="1" si="1452"/>
        <v>-88339.655195779997</v>
      </c>
      <c r="CZ384" s="179">
        <f t="shared" ca="1" si="1453"/>
        <v>-150195.68173916271</v>
      </c>
      <c r="DA384" s="179">
        <f t="shared" ca="1" si="1454"/>
        <v>-95711.48570765421</v>
      </c>
      <c r="DB384" s="343">
        <f t="shared" ca="1" si="1455"/>
        <v>-404879.3226425969</v>
      </c>
      <c r="DC384" s="179">
        <f t="shared" ca="1" si="1456"/>
        <v>103892.50268709267</v>
      </c>
      <c r="DD384" s="179">
        <f t="shared" ca="1" si="1457"/>
        <v>15150.030961210708</v>
      </c>
      <c r="DE384" s="179">
        <f t="shared" ca="1" si="1458"/>
        <v>267921.88850675093</v>
      </c>
      <c r="DF384" s="179">
        <f t="shared" ca="1" si="1459"/>
        <v>400907.35725163075</v>
      </c>
      <c r="DG384" s="343">
        <f t="shared" ca="1" si="1460"/>
        <v>787871.77940668503</v>
      </c>
      <c r="DH384" s="343">
        <f t="shared" ca="1" si="1461"/>
        <v>2356940.1097059567</v>
      </c>
      <c r="DI384" s="343">
        <f t="shared" ca="1" si="1462"/>
        <v>4454610.8370473105</v>
      </c>
      <c r="DJ384" s="343">
        <f t="shared" ca="1" si="1463"/>
        <v>7362946.7011958705</v>
      </c>
    </row>
    <row r="385" spans="1:114" s="7" customFormat="1" ht="14.25" x14ac:dyDescent="0.35">
      <c r="A385" s="315" t="s">
        <v>132</v>
      </c>
      <c r="B385" s="395" t="s">
        <v>370</v>
      </c>
      <c r="C385" s="114"/>
      <c r="D385" s="114"/>
      <c r="E385" s="114"/>
      <c r="F385" s="558">
        <f t="shared" ref="F385:AK385" si="1529">E320</f>
        <v>0</v>
      </c>
      <c r="G385" s="558">
        <f t="shared" ca="1" si="1529"/>
        <v>-28600</v>
      </c>
      <c r="H385" s="558">
        <f t="shared" ca="1" si="1529"/>
        <v>-50266.25</v>
      </c>
      <c r="I385" s="558">
        <f t="shared" ca="1" si="1529"/>
        <v>-70632.5</v>
      </c>
      <c r="J385" s="558">
        <f t="shared" ca="1" si="1529"/>
        <v>-108895.50542759999</v>
      </c>
      <c r="K385" s="558">
        <f t="shared" ca="1" si="1529"/>
        <v>-131682.27028339999</v>
      </c>
      <c r="L385" s="558">
        <f t="shared" ca="1" si="1529"/>
        <v>-158972.15519577998</v>
      </c>
      <c r="M385" s="558">
        <f t="shared" ca="1" si="1529"/>
        <v>-219726.00806635397</v>
      </c>
      <c r="N385" s="558">
        <f t="shared" ca="1" si="1529"/>
        <v>-266559.59354088805</v>
      </c>
      <c r="O385" s="558">
        <f t="shared" ca="1" si="1529"/>
        <v>-309167.83693494264</v>
      </c>
      <c r="P385" s="558">
        <f t="shared" ca="1" si="1529"/>
        <v>-346708.79267043894</v>
      </c>
      <c r="Q385" s="558">
        <f t="shared" ca="1" si="1529"/>
        <v>-379089.35501774459</v>
      </c>
      <c r="R385" s="558">
        <f t="shared" ca="1" si="1529"/>
        <v>-404879.32264259685</v>
      </c>
      <c r="S385" s="558">
        <f t="shared" ca="1" si="1529"/>
        <v>-440490.49430437357</v>
      </c>
      <c r="T385" s="558">
        <f t="shared" ca="1" si="1529"/>
        <v>-380349.76989173517</v>
      </c>
      <c r="U385" s="558">
        <f t="shared" ca="1" si="1529"/>
        <v>-300986.81995550409</v>
      </c>
      <c r="V385" s="558">
        <f t="shared" ca="1" si="1529"/>
        <v>-303451.02078984637</v>
      </c>
      <c r="W385" s="558">
        <f t="shared" ca="1" si="1529"/>
        <v>-294363.99654883461</v>
      </c>
      <c r="X385" s="558">
        <f t="shared" ca="1" si="1529"/>
        <v>-285836.78899429343</v>
      </c>
      <c r="Y385" s="558">
        <f t="shared" ca="1" si="1529"/>
        <v>-260459.7844054458</v>
      </c>
      <c r="Z385" s="558">
        <f t="shared" ca="1" si="1529"/>
        <v>-134896.75763419241</v>
      </c>
      <c r="AA385" s="558">
        <f t="shared" ca="1" si="1529"/>
        <v>-17914.900487542458</v>
      </c>
      <c r="AB385" s="558">
        <f t="shared" ca="1" si="1529"/>
        <v>143528.03054318595</v>
      </c>
      <c r="AC385" s="558">
        <f t="shared" ca="1" si="1529"/>
        <v>323779.10268242768</v>
      </c>
      <c r="AD385" s="558">
        <f t="shared" ca="1" si="1529"/>
        <v>382992.4567640883</v>
      </c>
      <c r="AE385" s="558">
        <f t="shared" ca="1" si="1529"/>
        <v>534077.52730865055</v>
      </c>
      <c r="AF385" s="558">
        <f t="shared" ca="1" si="1529"/>
        <v>804142.67971170775</v>
      </c>
      <c r="AG385" s="558">
        <f t="shared" ca="1" si="1529"/>
        <v>1073059.4282352717</v>
      </c>
      <c r="AH385" s="558">
        <f t="shared" ca="1" si="1529"/>
        <v>1019489.0200399789</v>
      </c>
      <c r="AI385" s="558">
        <f t="shared" ca="1" si="1529"/>
        <v>1201152.6608497968</v>
      </c>
      <c r="AJ385" s="558">
        <f t="shared" ca="1" si="1529"/>
        <v>1264820.7172781744</v>
      </c>
      <c r="AK385" s="558">
        <f t="shared" ca="1" si="1529"/>
        <v>1458581.5935686338</v>
      </c>
      <c r="AL385" s="558">
        <f t="shared" ref="AL385:BM385" ca="1" si="1530">AK320</f>
        <v>1790730.0541499301</v>
      </c>
      <c r="AM385" s="558">
        <f t="shared" ca="1" si="1530"/>
        <v>1903886.3610500349</v>
      </c>
      <c r="AN385" s="558">
        <f t="shared" ca="1" si="1530"/>
        <v>2270049.2226609751</v>
      </c>
      <c r="AO385" s="558">
        <f t="shared" ca="1" si="1530"/>
        <v>2653179.3550960729</v>
      </c>
      <c r="AP385" s="558">
        <f t="shared" ca="1" si="1530"/>
        <v>2736732.5664700447</v>
      </c>
      <c r="AQ385" s="558">
        <f t="shared" ca="1" si="1530"/>
        <v>3116023.8562688697</v>
      </c>
      <c r="AR385" s="558">
        <f t="shared" ca="1" si="1530"/>
        <v>3647039.0038768216</v>
      </c>
      <c r="AS385" s="558">
        <f t="shared" ca="1" si="1530"/>
        <v>4149567.0082272463</v>
      </c>
      <c r="AT385" s="558">
        <f t="shared" ca="1" si="1530"/>
        <v>4098469.4443264222</v>
      </c>
      <c r="AU385" s="558">
        <f t="shared" ca="1" si="1530"/>
        <v>4507790.1147863502</v>
      </c>
      <c r="AV385" s="558">
        <f t="shared" ca="1" si="1530"/>
        <v>4656981.6934414208</v>
      </c>
      <c r="AW385" s="558">
        <f t="shared" ca="1" si="1530"/>
        <v>5070362.3916347977</v>
      </c>
      <c r="AX385" s="558">
        <f t="shared" ca="1" si="1530"/>
        <v>5660207.7649855474</v>
      </c>
      <c r="AY385" s="558">
        <f t="shared" ca="1" si="1530"/>
        <v>5819202.6630448261</v>
      </c>
      <c r="AZ385" s="558">
        <f t="shared" ca="1" si="1530"/>
        <v>6438707.7933471566</v>
      </c>
      <c r="BA385" s="558">
        <f t="shared" ca="1" si="1530"/>
        <v>7072596.2527888715</v>
      </c>
      <c r="BB385" s="558">
        <f t="shared" ca="1" si="1530"/>
        <v>7188143.4035173552</v>
      </c>
      <c r="BC385" s="558">
        <f t="shared" ca="1" si="1530"/>
        <v>7807901.8439572966</v>
      </c>
      <c r="BD385" s="558">
        <f t="shared" ca="1" si="1530"/>
        <v>8594419.5691926964</v>
      </c>
      <c r="BE385" s="558">
        <f t="shared" ca="1" si="1530"/>
        <v>9344022.5968213659</v>
      </c>
      <c r="BF385" s="558">
        <f t="shared" ca="1" si="1530"/>
        <v>9352119.0415861309</v>
      </c>
      <c r="BG385" s="558">
        <f t="shared" ca="1" si="1530"/>
        <v>10080980.447693966</v>
      </c>
      <c r="BH385" s="558">
        <f t="shared" ca="1" si="1530"/>
        <v>10402509.680918796</v>
      </c>
      <c r="BI385" s="558">
        <f t="shared" ca="1" si="1530"/>
        <v>11167439.760421546</v>
      </c>
      <c r="BJ385" s="558">
        <f t="shared" ca="1" si="1530"/>
        <v>12108933.022694768</v>
      </c>
      <c r="BK385" s="558">
        <f t="shared" ca="1" si="1530"/>
        <v>12364806.257854611</v>
      </c>
      <c r="BL385" s="558">
        <f t="shared" ca="1" si="1530"/>
        <v>13348119.189665303</v>
      </c>
      <c r="BM385" s="558">
        <f t="shared" ca="1" si="1530"/>
        <v>14352327.890923044</v>
      </c>
      <c r="BN385" s="185"/>
      <c r="BO385" s="558">
        <f>F385</f>
        <v>0</v>
      </c>
      <c r="BP385" s="558">
        <f ca="1">I385</f>
        <v>-70632.5</v>
      </c>
      <c r="BQ385" s="558">
        <f ca="1">L385</f>
        <v>-158972.15519577998</v>
      </c>
      <c r="BR385" s="558">
        <f ca="1">O385</f>
        <v>-309167.83693494264</v>
      </c>
      <c r="BS385" s="558">
        <f ca="1">R385</f>
        <v>-404879.32264259685</v>
      </c>
      <c r="BT385" s="558">
        <f ca="1">U385</f>
        <v>-300986.81995550409</v>
      </c>
      <c r="BU385" s="558">
        <f ca="1">X385</f>
        <v>-285836.78899429343</v>
      </c>
      <c r="BV385" s="558">
        <f ca="1">AA385</f>
        <v>-17914.900487542458</v>
      </c>
      <c r="BW385" s="558">
        <f ca="1">AD385</f>
        <v>382992.4567640883</v>
      </c>
      <c r="BX385" s="558">
        <f ca="1">AG385</f>
        <v>1073059.4282352717</v>
      </c>
      <c r="BY385" s="558">
        <f ca="1">AJ385</f>
        <v>1264820.7172781744</v>
      </c>
      <c r="BZ385" s="558">
        <f ca="1">AM385</f>
        <v>1903886.3610500349</v>
      </c>
      <c r="CA385" s="558">
        <f ca="1">AP385</f>
        <v>2736732.5664700447</v>
      </c>
      <c r="CB385" s="558">
        <f ca="1">AS385</f>
        <v>4149567.0082272463</v>
      </c>
      <c r="CC385" s="558">
        <f ca="1">AV385</f>
        <v>4656981.6934414208</v>
      </c>
      <c r="CD385" s="558">
        <f ca="1">AY385</f>
        <v>5819202.6630448261</v>
      </c>
      <c r="CE385" s="558">
        <f ca="1">BB385</f>
        <v>7188143.4035173552</v>
      </c>
      <c r="CF385" s="558">
        <f ca="1">BE385</f>
        <v>9344022.5968213659</v>
      </c>
      <c r="CG385" s="558">
        <f ca="1">BH385</f>
        <v>10402509.680918796</v>
      </c>
      <c r="CH385" s="558">
        <f ca="1">BK385</f>
        <v>12364806.257854611</v>
      </c>
      <c r="CI385" s="185"/>
      <c r="CJ385" s="179">
        <f>BO385</f>
        <v>0</v>
      </c>
      <c r="CK385" s="179">
        <f ca="1">BS385</f>
        <v>-404879.32264259685</v>
      </c>
      <c r="CL385" s="179">
        <f ca="1">BW385</f>
        <v>382992.4567640883</v>
      </c>
      <c r="CM385" s="179">
        <f ca="1">CA385</f>
        <v>2736732.5664700447</v>
      </c>
      <c r="CN385" s="179">
        <f ca="1">CE385</f>
        <v>7188143.4035173552</v>
      </c>
      <c r="CO385" s="177"/>
      <c r="CP385" s="119"/>
      <c r="CQ385" s="119"/>
      <c r="CR385" s="186"/>
      <c r="CS385" s="186"/>
      <c r="CT385" s="186"/>
      <c r="CU385" s="186">
        <f t="shared" si="1477"/>
        <v>0</v>
      </c>
      <c r="CV385" s="186">
        <f t="shared" si="1478"/>
        <v>0</v>
      </c>
      <c r="CW385" s="119"/>
      <c r="CX385" s="179">
        <f t="shared" si="1451"/>
        <v>0</v>
      </c>
      <c r="CY385" s="179">
        <f t="shared" ca="1" si="1452"/>
        <v>-70632.5</v>
      </c>
      <c r="CZ385" s="179">
        <f t="shared" ca="1" si="1453"/>
        <v>-158972.15519577998</v>
      </c>
      <c r="DA385" s="179">
        <f t="shared" ca="1" si="1454"/>
        <v>-309167.83693494264</v>
      </c>
      <c r="DB385" s="343">
        <f t="shared" si="1455"/>
        <v>0</v>
      </c>
      <c r="DC385" s="179">
        <f t="shared" ca="1" si="1456"/>
        <v>-404879.32264259685</v>
      </c>
      <c r="DD385" s="179">
        <f t="shared" ca="1" si="1457"/>
        <v>-300986.81995550409</v>
      </c>
      <c r="DE385" s="179">
        <f t="shared" ca="1" si="1458"/>
        <v>-285836.78899429343</v>
      </c>
      <c r="DF385" s="179">
        <f t="shared" ca="1" si="1459"/>
        <v>-17914.900487542458</v>
      </c>
      <c r="DG385" s="343">
        <f t="shared" ca="1" si="1460"/>
        <v>-404879.32264259685</v>
      </c>
      <c r="DH385" s="343">
        <f t="shared" ca="1" si="1461"/>
        <v>382992.4567640883</v>
      </c>
      <c r="DI385" s="343">
        <f t="shared" ca="1" si="1462"/>
        <v>2736732.5664700447</v>
      </c>
      <c r="DJ385" s="343">
        <f t="shared" ca="1" si="1463"/>
        <v>7188143.4035173552</v>
      </c>
    </row>
    <row r="386" spans="1:114" s="7" customFormat="1" ht="14.25" x14ac:dyDescent="0.35">
      <c r="A386" s="315" t="s">
        <v>223</v>
      </c>
      <c r="B386" s="395" t="s">
        <v>370</v>
      </c>
      <c r="C386" s="114"/>
      <c r="D386" s="114"/>
      <c r="E386" s="114"/>
      <c r="F386" s="582">
        <f t="shared" ref="F386:AK386" ca="1" si="1531">F320</f>
        <v>-28600</v>
      </c>
      <c r="G386" s="582">
        <f t="shared" ca="1" si="1531"/>
        <v>-50266.25</v>
      </c>
      <c r="H386" s="582">
        <f t="shared" ca="1" si="1531"/>
        <v>-70632.5</v>
      </c>
      <c r="I386" s="582">
        <f t="shared" ca="1" si="1531"/>
        <v>-108895.50542759999</v>
      </c>
      <c r="J386" s="582">
        <f t="shared" ca="1" si="1531"/>
        <v>-131682.27028339999</v>
      </c>
      <c r="K386" s="582">
        <f t="shared" ca="1" si="1531"/>
        <v>-158972.15519577998</v>
      </c>
      <c r="L386" s="582">
        <f t="shared" ca="1" si="1531"/>
        <v>-219726.00806635397</v>
      </c>
      <c r="M386" s="582">
        <f t="shared" ca="1" si="1531"/>
        <v>-266559.59354088805</v>
      </c>
      <c r="N386" s="582">
        <f t="shared" ca="1" si="1531"/>
        <v>-309167.83693494264</v>
      </c>
      <c r="O386" s="582">
        <f t="shared" ca="1" si="1531"/>
        <v>-346708.79267043894</v>
      </c>
      <c r="P386" s="582">
        <f t="shared" ca="1" si="1531"/>
        <v>-379089.35501774459</v>
      </c>
      <c r="Q386" s="582">
        <f t="shared" ca="1" si="1531"/>
        <v>-404879.32264259685</v>
      </c>
      <c r="R386" s="582">
        <f t="shared" ca="1" si="1531"/>
        <v>-440490.49430437357</v>
      </c>
      <c r="S386" s="582">
        <f t="shared" ca="1" si="1531"/>
        <v>-380349.76989173517</v>
      </c>
      <c r="T386" s="582">
        <f t="shared" ca="1" si="1531"/>
        <v>-300986.81995550409</v>
      </c>
      <c r="U386" s="582">
        <f t="shared" ca="1" si="1531"/>
        <v>-303451.02078984637</v>
      </c>
      <c r="V386" s="582">
        <f t="shared" ca="1" si="1531"/>
        <v>-294363.99654883461</v>
      </c>
      <c r="W386" s="582">
        <f t="shared" ca="1" si="1531"/>
        <v>-285836.78899429343</v>
      </c>
      <c r="X386" s="582">
        <f t="shared" ca="1" si="1531"/>
        <v>-260459.7844054458</v>
      </c>
      <c r="Y386" s="582">
        <f t="shared" ca="1" si="1531"/>
        <v>-134896.75763419241</v>
      </c>
      <c r="Z386" s="582">
        <f t="shared" ca="1" si="1531"/>
        <v>-17914.900487542458</v>
      </c>
      <c r="AA386" s="582">
        <f t="shared" ca="1" si="1531"/>
        <v>143528.03054318595</v>
      </c>
      <c r="AB386" s="582">
        <f t="shared" ca="1" si="1531"/>
        <v>323779.10268242768</v>
      </c>
      <c r="AC386" s="582">
        <f t="shared" ca="1" si="1531"/>
        <v>382992.4567640883</v>
      </c>
      <c r="AD386" s="582">
        <f t="shared" ca="1" si="1531"/>
        <v>534077.52730865055</v>
      </c>
      <c r="AE386" s="582">
        <f t="shared" ca="1" si="1531"/>
        <v>804142.67971170775</v>
      </c>
      <c r="AF386" s="582">
        <f t="shared" ca="1" si="1531"/>
        <v>1073059.4282352717</v>
      </c>
      <c r="AG386" s="582">
        <f t="shared" ca="1" si="1531"/>
        <v>1019489.0200399789</v>
      </c>
      <c r="AH386" s="582">
        <f t="shared" ca="1" si="1531"/>
        <v>1201152.6608497968</v>
      </c>
      <c r="AI386" s="582">
        <f t="shared" ca="1" si="1531"/>
        <v>1264820.7172781744</v>
      </c>
      <c r="AJ386" s="582">
        <f t="shared" ca="1" si="1531"/>
        <v>1458581.5935686338</v>
      </c>
      <c r="AK386" s="582">
        <f t="shared" ca="1" si="1531"/>
        <v>1790730.0541499301</v>
      </c>
      <c r="AL386" s="582">
        <f t="shared" ref="AL386:BM386" ca="1" si="1532">AL320</f>
        <v>1903886.3610500349</v>
      </c>
      <c r="AM386" s="582">
        <f t="shared" ca="1" si="1532"/>
        <v>2270049.2226609751</v>
      </c>
      <c r="AN386" s="582">
        <f t="shared" ca="1" si="1532"/>
        <v>2653179.3550960729</v>
      </c>
      <c r="AO386" s="582">
        <f t="shared" ca="1" si="1532"/>
        <v>2736732.5664700447</v>
      </c>
      <c r="AP386" s="582">
        <f t="shared" ca="1" si="1532"/>
        <v>3116023.8562688697</v>
      </c>
      <c r="AQ386" s="582">
        <f t="shared" ca="1" si="1532"/>
        <v>3647039.0038768216</v>
      </c>
      <c r="AR386" s="582">
        <f t="shared" ca="1" si="1532"/>
        <v>4149567.0082272463</v>
      </c>
      <c r="AS386" s="582">
        <f t="shared" ca="1" si="1532"/>
        <v>4098469.4443264222</v>
      </c>
      <c r="AT386" s="582">
        <f t="shared" ca="1" si="1532"/>
        <v>4507790.1147863502</v>
      </c>
      <c r="AU386" s="582">
        <f t="shared" ca="1" si="1532"/>
        <v>4656981.6934414208</v>
      </c>
      <c r="AV386" s="582">
        <f t="shared" ca="1" si="1532"/>
        <v>5070362.3916347977</v>
      </c>
      <c r="AW386" s="582">
        <f t="shared" ca="1" si="1532"/>
        <v>5660207.7649855474</v>
      </c>
      <c r="AX386" s="582">
        <f t="shared" ca="1" si="1532"/>
        <v>5819202.6630448261</v>
      </c>
      <c r="AY386" s="582">
        <f t="shared" ca="1" si="1532"/>
        <v>6438707.7933471566</v>
      </c>
      <c r="AZ386" s="582">
        <f t="shared" ca="1" si="1532"/>
        <v>7072596.2527888715</v>
      </c>
      <c r="BA386" s="582">
        <f t="shared" ca="1" si="1532"/>
        <v>7188143.4035173552</v>
      </c>
      <c r="BB386" s="582">
        <f t="shared" ca="1" si="1532"/>
        <v>7807901.8439572966</v>
      </c>
      <c r="BC386" s="582">
        <f t="shared" ca="1" si="1532"/>
        <v>8594419.5691926964</v>
      </c>
      <c r="BD386" s="582">
        <f t="shared" ca="1" si="1532"/>
        <v>9344022.5968213659</v>
      </c>
      <c r="BE386" s="582">
        <f t="shared" ca="1" si="1532"/>
        <v>9352119.0415861309</v>
      </c>
      <c r="BF386" s="582">
        <f t="shared" ca="1" si="1532"/>
        <v>10080980.447693966</v>
      </c>
      <c r="BG386" s="582">
        <f t="shared" ca="1" si="1532"/>
        <v>10402509.680918796</v>
      </c>
      <c r="BH386" s="582">
        <f t="shared" ca="1" si="1532"/>
        <v>11167439.760421546</v>
      </c>
      <c r="BI386" s="582">
        <f t="shared" ca="1" si="1532"/>
        <v>12108933.022694768</v>
      </c>
      <c r="BJ386" s="582">
        <f t="shared" ca="1" si="1532"/>
        <v>12364806.257854611</v>
      </c>
      <c r="BK386" s="582">
        <f t="shared" ca="1" si="1532"/>
        <v>13348119.189665303</v>
      </c>
      <c r="BL386" s="582">
        <f t="shared" ca="1" si="1532"/>
        <v>14352327.890923044</v>
      </c>
      <c r="BM386" s="582">
        <f t="shared" ca="1" si="1532"/>
        <v>14547890.104713226</v>
      </c>
      <c r="BN386" s="185"/>
      <c r="BO386" s="582">
        <f ca="1">H386</f>
        <v>-70632.5</v>
      </c>
      <c r="BP386" s="582">
        <f ca="1">K386</f>
        <v>-158972.15519577998</v>
      </c>
      <c r="BQ386" s="582">
        <f ca="1">N386</f>
        <v>-309167.83693494264</v>
      </c>
      <c r="BR386" s="582">
        <f ca="1">Q386</f>
        <v>-404879.32264259685</v>
      </c>
      <c r="BS386" s="582">
        <f ca="1">T386</f>
        <v>-300986.81995550409</v>
      </c>
      <c r="BT386" s="582">
        <f ca="1">W386</f>
        <v>-285836.78899429343</v>
      </c>
      <c r="BU386" s="582">
        <f ca="1">Z386</f>
        <v>-17914.900487542458</v>
      </c>
      <c r="BV386" s="582">
        <f ca="1">AC386</f>
        <v>382992.4567640883</v>
      </c>
      <c r="BW386" s="582">
        <f ca="1">AF386</f>
        <v>1073059.4282352717</v>
      </c>
      <c r="BX386" s="582">
        <f ca="1">AI386</f>
        <v>1264820.7172781744</v>
      </c>
      <c r="BY386" s="582">
        <f ca="1">AL386</f>
        <v>1903886.3610500349</v>
      </c>
      <c r="BZ386" s="582">
        <f ca="1">AO386</f>
        <v>2736732.5664700447</v>
      </c>
      <c r="CA386" s="582">
        <f ca="1">AR386</f>
        <v>4149567.0082272463</v>
      </c>
      <c r="CB386" s="582">
        <f ca="1">AU386</f>
        <v>4656981.6934414208</v>
      </c>
      <c r="CC386" s="582">
        <f ca="1">AX386</f>
        <v>5819202.6630448261</v>
      </c>
      <c r="CD386" s="582">
        <f ca="1">BA386</f>
        <v>7188143.4035173552</v>
      </c>
      <c r="CE386" s="582">
        <f ca="1">BD386</f>
        <v>9344022.5968213659</v>
      </c>
      <c r="CF386" s="582">
        <f ca="1">BG386</f>
        <v>10402509.680918796</v>
      </c>
      <c r="CG386" s="582">
        <f ca="1">BJ386</f>
        <v>12364806.257854611</v>
      </c>
      <c r="CH386" s="582">
        <f ca="1">BM386</f>
        <v>14547890.104713226</v>
      </c>
      <c r="CI386" s="185"/>
      <c r="CJ386" s="182">
        <f ca="1">BR386</f>
        <v>-404879.32264259685</v>
      </c>
      <c r="CK386" s="182">
        <f ca="1">BV386</f>
        <v>382992.4567640883</v>
      </c>
      <c r="CL386" s="182">
        <f ca="1">BZ386</f>
        <v>2736732.5664700447</v>
      </c>
      <c r="CM386" s="182">
        <f ca="1">CD386</f>
        <v>7188143.4035173552</v>
      </c>
      <c r="CN386" s="182">
        <f ca="1">CH386</f>
        <v>14547890.104713226</v>
      </c>
      <c r="CO386" s="177"/>
      <c r="CP386" s="119"/>
      <c r="CQ386" s="119"/>
      <c r="CR386" s="186"/>
      <c r="CS386" s="186"/>
      <c r="CT386" s="186"/>
      <c r="CU386" s="186">
        <f t="shared" si="1477"/>
        <v>0</v>
      </c>
      <c r="CV386" s="186">
        <f t="shared" si="1478"/>
        <v>0</v>
      </c>
      <c r="CW386" s="119"/>
      <c r="CX386" s="182">
        <f t="shared" ca="1" si="1451"/>
        <v>-70632.5</v>
      </c>
      <c r="CY386" s="182">
        <f t="shared" ca="1" si="1452"/>
        <v>-158972.15519577998</v>
      </c>
      <c r="CZ386" s="182">
        <f t="shared" ca="1" si="1453"/>
        <v>-309167.83693494264</v>
      </c>
      <c r="DA386" s="182">
        <f t="shared" ca="1" si="1454"/>
        <v>-404879.32264259685</v>
      </c>
      <c r="DB386" s="344">
        <f t="shared" ca="1" si="1455"/>
        <v>-404879.32264259685</v>
      </c>
      <c r="DC386" s="182">
        <f t="shared" ca="1" si="1456"/>
        <v>-300986.81995550409</v>
      </c>
      <c r="DD386" s="182">
        <f t="shared" ca="1" si="1457"/>
        <v>-285836.78899429343</v>
      </c>
      <c r="DE386" s="182">
        <f t="shared" ca="1" si="1458"/>
        <v>-17914.900487542458</v>
      </c>
      <c r="DF386" s="182">
        <f t="shared" ca="1" si="1459"/>
        <v>382992.4567640883</v>
      </c>
      <c r="DG386" s="344">
        <f t="shared" ca="1" si="1460"/>
        <v>382992.4567640883</v>
      </c>
      <c r="DH386" s="344">
        <f t="shared" ca="1" si="1461"/>
        <v>2736732.5664700447</v>
      </c>
      <c r="DI386" s="344">
        <f t="shared" ca="1" si="1462"/>
        <v>7188143.4035173552</v>
      </c>
      <c r="DJ386" s="344">
        <f t="shared" ca="1" si="1463"/>
        <v>14547890.104713226</v>
      </c>
    </row>
    <row r="387" spans="1:114" s="7" customFormat="1" ht="14.25" x14ac:dyDescent="0.35">
      <c r="A387" s="315"/>
      <c r="B387" s="395"/>
      <c r="C387" s="114"/>
      <c r="D387" s="114"/>
      <c r="E387" s="114"/>
      <c r="F387" s="582"/>
      <c r="G387" s="582"/>
      <c r="H387" s="582"/>
      <c r="I387" s="582"/>
      <c r="J387" s="582"/>
      <c r="K387" s="582"/>
      <c r="L387" s="582"/>
      <c r="M387" s="582"/>
      <c r="N387" s="582"/>
      <c r="O387" s="582"/>
      <c r="P387" s="582"/>
      <c r="Q387" s="582"/>
      <c r="R387" s="582"/>
      <c r="S387" s="582"/>
      <c r="T387" s="582"/>
      <c r="U387" s="582"/>
      <c r="V387" s="582"/>
      <c r="W387" s="582"/>
      <c r="X387" s="582"/>
      <c r="Y387" s="582"/>
      <c r="Z387" s="582"/>
      <c r="AA387" s="582"/>
      <c r="AB387" s="582"/>
      <c r="AC387" s="582"/>
      <c r="AD387" s="582"/>
      <c r="AE387" s="582"/>
      <c r="AF387" s="582"/>
      <c r="AG387" s="582"/>
      <c r="AH387" s="582"/>
      <c r="AI387" s="582"/>
      <c r="AJ387" s="582"/>
      <c r="AK387" s="582"/>
      <c r="AL387" s="582"/>
      <c r="AM387" s="582"/>
      <c r="AN387" s="582"/>
      <c r="AO387" s="582"/>
      <c r="AP387" s="582"/>
      <c r="AQ387" s="582"/>
      <c r="AR387" s="582"/>
      <c r="AS387" s="582"/>
      <c r="AT387" s="582"/>
      <c r="AU387" s="582"/>
      <c r="AV387" s="582"/>
      <c r="AW387" s="582"/>
      <c r="AX387" s="582"/>
      <c r="AY387" s="582"/>
      <c r="AZ387" s="582"/>
      <c r="BA387" s="582"/>
      <c r="BB387" s="582"/>
      <c r="BC387" s="582"/>
      <c r="BD387" s="582"/>
      <c r="BE387" s="582"/>
      <c r="BF387" s="582"/>
      <c r="BG387" s="582"/>
      <c r="BH387" s="582"/>
      <c r="BI387" s="582"/>
      <c r="BJ387" s="582"/>
      <c r="BK387" s="582"/>
      <c r="BL387" s="582"/>
      <c r="BM387" s="582"/>
      <c r="BN387" s="185"/>
      <c r="BO387" s="582"/>
      <c r="BP387" s="582"/>
      <c r="BQ387" s="582"/>
      <c r="BR387" s="582"/>
      <c r="BS387" s="582"/>
      <c r="BT387" s="582"/>
      <c r="BU387" s="582"/>
      <c r="BV387" s="582"/>
      <c r="BW387" s="582"/>
      <c r="BX387" s="582"/>
      <c r="BY387" s="582"/>
      <c r="BZ387" s="582"/>
      <c r="CA387" s="582"/>
      <c r="CB387" s="582"/>
      <c r="CC387" s="582"/>
      <c r="CD387" s="582"/>
      <c r="CE387" s="582"/>
      <c r="CF387" s="582"/>
      <c r="CG387" s="582"/>
      <c r="CH387" s="582"/>
      <c r="CI387" s="185"/>
      <c r="CJ387" s="182"/>
      <c r="CK387" s="182"/>
      <c r="CL387" s="182"/>
      <c r="CM387" s="182"/>
      <c r="CN387" s="182"/>
      <c r="CO387" s="177"/>
      <c r="CP387" s="119"/>
      <c r="CQ387" s="119"/>
      <c r="CR387" s="186"/>
      <c r="CS387" s="186"/>
      <c r="CT387" s="186"/>
      <c r="CU387" s="186"/>
      <c r="CV387" s="186"/>
      <c r="CW387" s="119"/>
      <c r="CX387" s="182"/>
      <c r="CY387" s="182"/>
      <c r="CZ387" s="182"/>
      <c r="DA387" s="182"/>
      <c r="DB387" s="344"/>
      <c r="DC387" s="182"/>
      <c r="DD387" s="182"/>
      <c r="DE387" s="182"/>
      <c r="DF387" s="182"/>
      <c r="DG387" s="344"/>
      <c r="DH387" s="344"/>
      <c r="DI387" s="344"/>
      <c r="DJ387" s="344"/>
    </row>
    <row r="388" spans="1:114" s="7" customFormat="1" ht="14.25" x14ac:dyDescent="0.35">
      <c r="A388" s="671"/>
      <c r="B388" s="88" t="s">
        <v>54</v>
      </c>
      <c r="C388" s="114"/>
      <c r="D388" s="114"/>
      <c r="E388" s="114"/>
      <c r="F388" s="582"/>
      <c r="G388" s="582"/>
      <c r="H388" s="582"/>
      <c r="I388" s="582"/>
      <c r="J388" s="582"/>
      <c r="K388" s="582"/>
      <c r="L388" s="582"/>
      <c r="M388" s="582"/>
      <c r="N388" s="582"/>
      <c r="O388" s="582"/>
      <c r="P388" s="582"/>
      <c r="Q388" s="582"/>
      <c r="R388" s="582"/>
      <c r="S388" s="582"/>
      <c r="T388" s="582"/>
      <c r="U388" s="582"/>
      <c r="V388" s="582"/>
      <c r="W388" s="582"/>
      <c r="X388" s="582"/>
      <c r="Y388" s="582"/>
      <c r="Z388" s="582"/>
      <c r="AA388" s="582"/>
      <c r="AB388" s="582"/>
      <c r="AC388" s="582"/>
      <c r="AD388" s="582"/>
      <c r="AE388" s="582"/>
      <c r="AF388" s="582"/>
      <c r="AG388" s="582"/>
      <c r="AH388" s="582"/>
      <c r="AI388" s="582"/>
      <c r="AJ388" s="582"/>
      <c r="AK388" s="582"/>
      <c r="AL388" s="582"/>
      <c r="AM388" s="582"/>
      <c r="AN388" s="582"/>
      <c r="AO388" s="582"/>
      <c r="AP388" s="582"/>
      <c r="AQ388" s="582"/>
      <c r="AR388" s="582"/>
      <c r="AS388" s="582"/>
      <c r="AT388" s="582"/>
      <c r="AU388" s="582"/>
      <c r="AV388" s="582"/>
      <c r="AW388" s="582"/>
      <c r="AX388" s="582"/>
      <c r="AY388" s="582"/>
      <c r="AZ388" s="582"/>
      <c r="BA388" s="582"/>
      <c r="BB388" s="582"/>
      <c r="BC388" s="582"/>
      <c r="BD388" s="582"/>
      <c r="BE388" s="582"/>
      <c r="BF388" s="582"/>
      <c r="BG388" s="582"/>
      <c r="BH388" s="582"/>
      <c r="BI388" s="582"/>
      <c r="BJ388" s="582"/>
      <c r="BK388" s="582"/>
      <c r="BL388" s="582"/>
      <c r="BM388" s="582"/>
      <c r="BN388" s="185"/>
      <c r="BO388" s="582"/>
      <c r="BP388" s="582"/>
      <c r="BQ388" s="582"/>
      <c r="BR388" s="582"/>
      <c r="BS388" s="582"/>
      <c r="BT388" s="582"/>
      <c r="BU388" s="582"/>
      <c r="BV388" s="582"/>
      <c r="BW388" s="582"/>
      <c r="BX388" s="582"/>
      <c r="BY388" s="582"/>
      <c r="BZ388" s="582"/>
      <c r="CA388" s="582"/>
      <c r="CB388" s="582"/>
      <c r="CC388" s="582"/>
      <c r="CD388" s="582"/>
      <c r="CE388" s="582"/>
      <c r="CF388" s="582"/>
      <c r="CG388" s="582"/>
      <c r="CH388" s="582"/>
      <c r="CI388" s="185"/>
      <c r="CJ388" s="182"/>
      <c r="CK388" s="182"/>
      <c r="CL388" s="182"/>
      <c r="CM388" s="182"/>
      <c r="CN388" s="182"/>
      <c r="CO388" s="177"/>
      <c r="CP388" s="119"/>
      <c r="CQ388" s="119"/>
      <c r="CR388" s="186"/>
      <c r="CS388" s="186"/>
      <c r="CT388" s="186"/>
      <c r="CU388" s="186"/>
      <c r="CV388" s="186"/>
      <c r="CW388" s="119"/>
      <c r="CX388" s="182"/>
      <c r="CY388" s="182"/>
      <c r="CZ388" s="182"/>
      <c r="DA388" s="182"/>
      <c r="DB388" s="344"/>
      <c r="DC388" s="182"/>
      <c r="DD388" s="182"/>
      <c r="DE388" s="182"/>
      <c r="DF388" s="182"/>
      <c r="DG388" s="344"/>
      <c r="DH388" s="344"/>
      <c r="DI388" s="344"/>
      <c r="DJ388" s="344"/>
    </row>
    <row r="389" spans="1:114" s="7" customFormat="1" ht="12.75" thickBot="1" x14ac:dyDescent="0.25">
      <c r="A389" s="314"/>
      <c r="B389" s="240" t="s">
        <v>370</v>
      </c>
      <c r="C389" s="240"/>
      <c r="D389" s="240"/>
      <c r="E389" s="240"/>
      <c r="F389" s="580"/>
      <c r="G389" s="580"/>
      <c r="H389" s="580"/>
      <c r="I389" s="580"/>
      <c r="J389" s="580"/>
      <c r="K389" s="580"/>
      <c r="L389" s="580"/>
      <c r="M389" s="580"/>
      <c r="N389" s="580"/>
      <c r="O389" s="580"/>
      <c r="P389" s="580"/>
      <c r="Q389" s="580"/>
      <c r="R389" s="580"/>
      <c r="S389" s="580"/>
      <c r="T389" s="580"/>
      <c r="U389" s="580"/>
      <c r="V389" s="580"/>
      <c r="W389" s="580"/>
      <c r="X389" s="580"/>
      <c r="Y389" s="580"/>
      <c r="Z389" s="580"/>
      <c r="AA389" s="580"/>
      <c r="AB389" s="580"/>
      <c r="AC389" s="580"/>
      <c r="AD389" s="580"/>
      <c r="AE389" s="580"/>
      <c r="AF389" s="580"/>
      <c r="AG389" s="580"/>
      <c r="AH389" s="580"/>
      <c r="AI389" s="580"/>
      <c r="AJ389" s="580"/>
      <c r="AK389" s="580"/>
      <c r="AL389" s="580"/>
      <c r="AM389" s="580"/>
      <c r="AN389" s="580"/>
      <c r="AO389" s="580"/>
      <c r="AP389" s="580"/>
      <c r="AQ389" s="580"/>
      <c r="AR389" s="580"/>
      <c r="AS389" s="580"/>
      <c r="AT389" s="580"/>
      <c r="AU389" s="580"/>
      <c r="AV389" s="580"/>
      <c r="AW389" s="580"/>
      <c r="AX389" s="580"/>
      <c r="AY389" s="580"/>
      <c r="AZ389" s="580"/>
      <c r="BA389" s="580"/>
      <c r="BB389" s="580"/>
      <c r="BC389" s="580"/>
      <c r="BD389" s="580"/>
      <c r="BE389" s="580"/>
      <c r="BF389" s="580"/>
      <c r="BG389" s="580"/>
      <c r="BH389" s="580"/>
      <c r="BI389" s="580"/>
      <c r="BJ389" s="580"/>
      <c r="BK389" s="580"/>
      <c r="BL389" s="580"/>
      <c r="BM389" s="580"/>
      <c r="BN389" s="185"/>
      <c r="BO389" s="580"/>
      <c r="BP389" s="580"/>
      <c r="BQ389" s="580"/>
      <c r="BR389" s="580"/>
      <c r="BS389" s="580"/>
      <c r="BT389" s="580"/>
      <c r="BU389" s="580"/>
      <c r="BV389" s="580"/>
      <c r="BW389" s="580"/>
      <c r="BX389" s="580"/>
      <c r="BY389" s="580"/>
      <c r="BZ389" s="580"/>
      <c r="CA389" s="580"/>
      <c r="CB389" s="580"/>
      <c r="CC389" s="580"/>
      <c r="CD389" s="580"/>
      <c r="CE389" s="580"/>
      <c r="CF389" s="580"/>
      <c r="CG389" s="580"/>
      <c r="CH389" s="580"/>
      <c r="CI389" s="185"/>
      <c r="CJ389" s="242"/>
      <c r="CK389" s="242"/>
      <c r="CL389" s="242"/>
      <c r="CM389" s="242"/>
      <c r="CN389" s="242"/>
      <c r="CO389" s="177"/>
      <c r="CP389" s="119"/>
      <c r="CQ389" s="119"/>
      <c r="CR389" s="186"/>
      <c r="CS389" s="186"/>
      <c r="CT389" s="186"/>
      <c r="CU389" s="186"/>
      <c r="CV389" s="186"/>
      <c r="CW389" s="119"/>
      <c r="CX389" s="242" t="str">
        <f t="shared" si="1451"/>
        <v/>
      </c>
      <c r="CY389" s="242" t="str">
        <f t="shared" si="1452"/>
        <v/>
      </c>
      <c r="CZ389" s="242" t="str">
        <f t="shared" si="1453"/>
        <v/>
      </c>
      <c r="DA389" s="242" t="str">
        <f t="shared" si="1454"/>
        <v/>
      </c>
      <c r="DB389" s="243" t="str">
        <f t="shared" si="1455"/>
        <v/>
      </c>
      <c r="DC389" s="242" t="str">
        <f t="shared" si="1456"/>
        <v/>
      </c>
      <c r="DD389" s="242" t="str">
        <f t="shared" si="1457"/>
        <v/>
      </c>
      <c r="DE389" s="242" t="str">
        <f t="shared" si="1458"/>
        <v/>
      </c>
      <c r="DF389" s="242" t="str">
        <f t="shared" si="1459"/>
        <v/>
      </c>
      <c r="DG389" s="243" t="str">
        <f t="shared" si="1460"/>
        <v/>
      </c>
      <c r="DH389" s="243" t="str">
        <f t="shared" si="1461"/>
        <v/>
      </c>
      <c r="DI389" s="243" t="str">
        <f t="shared" si="1462"/>
        <v/>
      </c>
      <c r="DJ389" s="243" t="str">
        <f t="shared" si="1463"/>
        <v/>
      </c>
    </row>
    <row r="390" spans="1:114" s="7" customFormat="1" x14ac:dyDescent="0.2">
      <c r="A390" s="316"/>
      <c r="B390" s="119" t="s">
        <v>370</v>
      </c>
      <c r="C390" s="119"/>
      <c r="D390" s="119"/>
      <c r="E390" s="119"/>
      <c r="F390" s="581"/>
      <c r="G390" s="581"/>
      <c r="H390" s="581"/>
      <c r="I390" s="581"/>
      <c r="J390" s="581"/>
      <c r="K390" s="581"/>
      <c r="L390" s="581"/>
      <c r="M390" s="581"/>
      <c r="N390" s="581"/>
      <c r="O390" s="581"/>
      <c r="P390" s="581"/>
      <c r="Q390" s="581"/>
      <c r="R390" s="581"/>
      <c r="S390" s="581"/>
      <c r="T390" s="581"/>
      <c r="U390" s="581"/>
      <c r="V390" s="581"/>
      <c r="W390" s="581"/>
      <c r="X390" s="581"/>
      <c r="Y390" s="581"/>
      <c r="Z390" s="581"/>
      <c r="AA390" s="581"/>
      <c r="AB390" s="581"/>
      <c r="AC390" s="581"/>
      <c r="AD390" s="581"/>
      <c r="AE390" s="581"/>
      <c r="AF390" s="581"/>
      <c r="AG390" s="581"/>
      <c r="AH390" s="581"/>
      <c r="AI390" s="581"/>
      <c r="AJ390" s="581"/>
      <c r="AK390" s="581"/>
      <c r="AL390" s="581"/>
      <c r="AM390" s="581"/>
      <c r="AN390" s="581"/>
      <c r="AO390" s="581"/>
      <c r="AP390" s="581"/>
      <c r="AQ390" s="581"/>
      <c r="AR390" s="581"/>
      <c r="AS390" s="581"/>
      <c r="AT390" s="581"/>
      <c r="AU390" s="581"/>
      <c r="AV390" s="581"/>
      <c r="AW390" s="581"/>
      <c r="AX390" s="581"/>
      <c r="AY390" s="581"/>
      <c r="AZ390" s="581"/>
      <c r="BA390" s="581"/>
      <c r="BB390" s="581"/>
      <c r="BC390" s="581"/>
      <c r="BD390" s="581"/>
      <c r="BE390" s="581"/>
      <c r="BF390" s="581"/>
      <c r="BG390" s="581"/>
      <c r="BH390" s="581"/>
      <c r="BI390" s="581"/>
      <c r="BJ390" s="581"/>
      <c r="BK390" s="581"/>
      <c r="BL390" s="581"/>
      <c r="BM390" s="581"/>
      <c r="BN390" s="185"/>
      <c r="BO390" s="581"/>
      <c r="BP390" s="581"/>
      <c r="BQ390" s="581"/>
      <c r="BR390" s="581"/>
      <c r="BS390" s="581"/>
      <c r="BT390" s="581"/>
      <c r="BU390" s="581"/>
      <c r="BV390" s="581"/>
      <c r="BW390" s="581"/>
      <c r="BX390" s="581"/>
      <c r="BY390" s="581"/>
      <c r="BZ390" s="581"/>
      <c r="CA390" s="581"/>
      <c r="CB390" s="581"/>
      <c r="CC390" s="581"/>
      <c r="CD390" s="581"/>
      <c r="CE390" s="581"/>
      <c r="CF390" s="581"/>
      <c r="CG390" s="581"/>
      <c r="CH390" s="581"/>
      <c r="CI390" s="227"/>
      <c r="CJ390" s="226"/>
      <c r="CK390" s="226"/>
      <c r="CL390" s="226"/>
      <c r="CM390" s="226"/>
      <c r="CN390" s="226"/>
      <c r="CO390" s="177"/>
      <c r="CP390" s="119"/>
      <c r="CQ390" s="119"/>
      <c r="CR390" s="186"/>
      <c r="CS390" s="186"/>
      <c r="CT390" s="186"/>
      <c r="CU390" s="186"/>
      <c r="CV390" s="186"/>
      <c r="CW390" s="119"/>
      <c r="CX390" s="226" t="str">
        <f t="shared" si="1451"/>
        <v/>
      </c>
      <c r="CY390" s="226" t="str">
        <f t="shared" si="1452"/>
        <v/>
      </c>
      <c r="CZ390" s="226" t="str">
        <f t="shared" si="1453"/>
        <v/>
      </c>
      <c r="DA390" s="226" t="str">
        <f t="shared" si="1454"/>
        <v/>
      </c>
      <c r="DB390" s="228" t="str">
        <f t="shared" si="1455"/>
        <v/>
      </c>
      <c r="DC390" s="226" t="str">
        <f t="shared" si="1456"/>
        <v/>
      </c>
      <c r="DD390" s="226" t="str">
        <f t="shared" si="1457"/>
        <v/>
      </c>
      <c r="DE390" s="226" t="str">
        <f t="shared" si="1458"/>
        <v/>
      </c>
      <c r="DF390" s="226" t="str">
        <f t="shared" si="1459"/>
        <v/>
      </c>
      <c r="DG390" s="228" t="str">
        <f t="shared" si="1460"/>
        <v/>
      </c>
      <c r="DH390" s="228" t="str">
        <f t="shared" si="1461"/>
        <v/>
      </c>
      <c r="DI390" s="228" t="str">
        <f t="shared" si="1462"/>
        <v/>
      </c>
      <c r="DJ390" s="228" t="str">
        <f t="shared" si="1463"/>
        <v/>
      </c>
    </row>
    <row r="391" spans="1:114" s="7" customFormat="1" ht="19.5" x14ac:dyDescent="0.4">
      <c r="A391" s="164" t="s">
        <v>365</v>
      </c>
      <c r="B391" s="116" t="s">
        <v>370</v>
      </c>
      <c r="C391" s="116"/>
      <c r="D391" s="116"/>
      <c r="E391" s="116"/>
      <c r="F391" s="561"/>
      <c r="G391" s="561"/>
      <c r="H391" s="561"/>
      <c r="I391" s="561"/>
      <c r="J391" s="561"/>
      <c r="K391" s="561"/>
      <c r="L391" s="561"/>
      <c r="M391" s="561"/>
      <c r="N391" s="561"/>
      <c r="O391" s="561"/>
      <c r="P391" s="561"/>
      <c r="Q391" s="561"/>
      <c r="R391" s="561"/>
      <c r="S391" s="561"/>
      <c r="T391" s="561"/>
      <c r="U391" s="561"/>
      <c r="V391" s="561"/>
      <c r="W391" s="561"/>
      <c r="X391" s="561"/>
      <c r="Y391" s="561"/>
      <c r="Z391" s="561"/>
      <c r="AA391" s="561"/>
      <c r="AB391" s="561"/>
      <c r="AC391" s="561"/>
      <c r="AD391" s="561"/>
      <c r="AE391" s="561"/>
      <c r="AF391" s="561"/>
      <c r="AG391" s="561"/>
      <c r="AH391" s="561"/>
      <c r="AI391" s="561"/>
      <c r="AJ391" s="561"/>
      <c r="AK391" s="561"/>
      <c r="AL391" s="561"/>
      <c r="AM391" s="561"/>
      <c r="AN391" s="561"/>
      <c r="AO391" s="561"/>
      <c r="AP391" s="561"/>
      <c r="AQ391" s="561"/>
      <c r="AR391" s="561"/>
      <c r="AS391" s="561"/>
      <c r="AT391" s="561"/>
      <c r="AU391" s="561"/>
      <c r="AV391" s="561"/>
      <c r="AW391" s="561"/>
      <c r="AX391" s="561"/>
      <c r="AY391" s="561"/>
      <c r="AZ391" s="561"/>
      <c r="BA391" s="561"/>
      <c r="BB391" s="561"/>
      <c r="BC391" s="561"/>
      <c r="BD391" s="561"/>
      <c r="BE391" s="561"/>
      <c r="BF391" s="561"/>
      <c r="BG391" s="561"/>
      <c r="BH391" s="561"/>
      <c r="BI391" s="561"/>
      <c r="BJ391" s="561"/>
      <c r="BK391" s="561"/>
      <c r="BL391" s="561"/>
      <c r="BM391" s="561"/>
      <c r="BN391" s="185"/>
      <c r="BO391" s="561"/>
      <c r="BP391" s="561"/>
      <c r="BQ391" s="561"/>
      <c r="BR391" s="561"/>
      <c r="BS391" s="561"/>
      <c r="BT391" s="561"/>
      <c r="BU391" s="561"/>
      <c r="BV391" s="561"/>
      <c r="BW391" s="561"/>
      <c r="BX391" s="561"/>
      <c r="BY391" s="561"/>
      <c r="BZ391" s="561"/>
      <c r="CA391" s="561"/>
      <c r="CB391" s="561"/>
      <c r="CC391" s="561"/>
      <c r="CD391" s="561"/>
      <c r="CE391" s="561"/>
      <c r="CF391" s="561"/>
      <c r="CG391" s="561"/>
      <c r="CH391" s="561"/>
      <c r="CI391" s="215"/>
      <c r="CO391" s="177"/>
      <c r="CP391" s="119"/>
      <c r="CQ391" s="119"/>
      <c r="CR391" s="225">
        <f ca="1">+CJ431-CJ386</f>
        <v>-2241.2944892696687</v>
      </c>
      <c r="CS391" s="225">
        <f ca="1">+CK431-CK386</f>
        <v>-5517.4240393413347</v>
      </c>
      <c r="CT391" s="225">
        <f ca="1">+CL431-CL386</f>
        <v>-44981.614614702761</v>
      </c>
      <c r="CU391" s="225">
        <f ca="1">+CM431-CM386</f>
        <v>-122953.12811750825</v>
      </c>
      <c r="CV391" s="225">
        <f ca="1">+CN431-CN386</f>
        <v>-240448.09105653688</v>
      </c>
      <c r="CW391" s="119"/>
      <c r="CX391" s="119" t="str">
        <f t="shared" si="1451"/>
        <v/>
      </c>
      <c r="CY391" s="119" t="str">
        <f t="shared" si="1452"/>
        <v/>
      </c>
      <c r="CZ391" s="119" t="str">
        <f t="shared" si="1453"/>
        <v/>
      </c>
      <c r="DA391" s="119" t="str">
        <f t="shared" si="1454"/>
        <v/>
      </c>
      <c r="DB391" s="216">
        <f ca="1">IF(CR391="","",CR391)</f>
        <v>-2241.2944892696687</v>
      </c>
      <c r="DC391" s="119" t="str">
        <f t="shared" si="1456"/>
        <v/>
      </c>
      <c r="DD391" s="119" t="str">
        <f t="shared" si="1457"/>
        <v/>
      </c>
      <c r="DE391" s="119" t="str">
        <f t="shared" si="1458"/>
        <v/>
      </c>
      <c r="DF391" s="119" t="str">
        <f t="shared" si="1459"/>
        <v/>
      </c>
      <c r="DG391" s="216">
        <f ca="1">IF(CS391="","",CS391)</f>
        <v>-5517.4240393413347</v>
      </c>
      <c r="DH391" s="216">
        <f ca="1">IF(CT391="","",CT391)</f>
        <v>-44981.614614702761</v>
      </c>
      <c r="DI391" s="216">
        <f ca="1">IF(CU391="","",CU391)</f>
        <v>-122953.12811750825</v>
      </c>
      <c r="DJ391" s="216">
        <f ca="1">IF(CV391="","",CV391)</f>
        <v>-240448.09105653688</v>
      </c>
    </row>
    <row r="392" spans="1:114" s="7" customFormat="1" x14ac:dyDescent="0.2">
      <c r="A392" s="281" t="str">
        <f>"in "&amp;UnitLabel</f>
        <v>in UK£</v>
      </c>
      <c r="B392" s="300" t="s">
        <v>370</v>
      </c>
      <c r="C392" s="115"/>
      <c r="D392" s="115"/>
      <c r="E392" s="115"/>
      <c r="F392" s="561"/>
      <c r="G392" s="561"/>
      <c r="H392" s="561"/>
      <c r="I392" s="561"/>
      <c r="J392" s="561"/>
      <c r="K392" s="561"/>
      <c r="L392" s="561"/>
      <c r="M392" s="561"/>
      <c r="N392" s="561"/>
      <c r="O392" s="561"/>
      <c r="P392" s="561"/>
      <c r="Q392" s="561"/>
      <c r="R392" s="561"/>
      <c r="S392" s="561"/>
      <c r="T392" s="561"/>
      <c r="U392" s="561"/>
      <c r="V392" s="561"/>
      <c r="W392" s="561"/>
      <c r="X392" s="561"/>
      <c r="Y392" s="561"/>
      <c r="Z392" s="561"/>
      <c r="AA392" s="561"/>
      <c r="AB392" s="561"/>
      <c r="AC392" s="561"/>
      <c r="AD392" s="561"/>
      <c r="AE392" s="561"/>
      <c r="AF392" s="561"/>
      <c r="AG392" s="561"/>
      <c r="AH392" s="561"/>
      <c r="AI392" s="561"/>
      <c r="AJ392" s="561"/>
      <c r="AK392" s="561"/>
      <c r="AL392" s="561"/>
      <c r="AM392" s="561"/>
      <c r="AN392" s="561"/>
      <c r="AO392" s="561"/>
      <c r="AP392" s="561"/>
      <c r="AQ392" s="561"/>
      <c r="AR392" s="561"/>
      <c r="AS392" s="561"/>
      <c r="AT392" s="561"/>
      <c r="AU392" s="561"/>
      <c r="AV392" s="561"/>
      <c r="AW392" s="561"/>
      <c r="AX392" s="561"/>
      <c r="AY392" s="561"/>
      <c r="AZ392" s="561"/>
      <c r="BA392" s="561"/>
      <c r="BB392" s="561"/>
      <c r="BC392" s="561"/>
      <c r="BD392" s="561"/>
      <c r="BE392" s="561"/>
      <c r="BF392" s="561"/>
      <c r="BG392" s="561"/>
      <c r="BH392" s="561"/>
      <c r="BI392" s="561"/>
      <c r="BJ392" s="561"/>
      <c r="BK392" s="561"/>
      <c r="BL392" s="561"/>
      <c r="BM392" s="561"/>
      <c r="BN392" s="201"/>
      <c r="BO392" s="561"/>
      <c r="BP392" s="561"/>
      <c r="BQ392" s="561"/>
      <c r="BR392" s="561"/>
      <c r="BS392" s="561"/>
      <c r="BT392" s="561"/>
      <c r="BU392" s="561"/>
      <c r="BV392" s="561"/>
      <c r="BW392" s="561"/>
      <c r="BX392" s="561"/>
      <c r="BY392" s="561"/>
      <c r="BZ392" s="561"/>
      <c r="CA392" s="561"/>
      <c r="CB392" s="561"/>
      <c r="CC392" s="561"/>
      <c r="CD392" s="561"/>
      <c r="CE392" s="561"/>
      <c r="CF392" s="561"/>
      <c r="CG392" s="561"/>
      <c r="CH392" s="561"/>
      <c r="CI392" s="196"/>
      <c r="CJ392" s="115"/>
      <c r="CK392" s="115"/>
      <c r="CL392" s="115"/>
      <c r="CM392" s="115"/>
      <c r="CN392" s="115"/>
      <c r="CO392" s="177"/>
      <c r="CP392" s="115"/>
      <c r="CQ392" s="115"/>
      <c r="CR392" s="202"/>
      <c r="CS392" s="202"/>
      <c r="CT392" s="202"/>
      <c r="CU392" s="202"/>
      <c r="CV392" s="202"/>
      <c r="CW392" s="115"/>
      <c r="CX392" s="115" t="str">
        <f t="shared" si="1451"/>
        <v/>
      </c>
      <c r="CY392" s="115" t="str">
        <f t="shared" si="1452"/>
        <v/>
      </c>
      <c r="CZ392" s="115" t="str">
        <f t="shared" si="1453"/>
        <v/>
      </c>
      <c r="DA392" s="115" t="str">
        <f t="shared" si="1454"/>
        <v/>
      </c>
      <c r="DB392" s="200" t="str">
        <f t="shared" si="1455"/>
        <v/>
      </c>
      <c r="DC392" s="115" t="str">
        <f t="shared" si="1456"/>
        <v/>
      </c>
      <c r="DD392" s="115" t="str">
        <f t="shared" si="1457"/>
        <v/>
      </c>
      <c r="DE392" s="115" t="str">
        <f t="shared" si="1458"/>
        <v/>
      </c>
      <c r="DF392" s="115" t="str">
        <f t="shared" si="1459"/>
        <v/>
      </c>
      <c r="DG392" s="200" t="str">
        <f t="shared" si="1460"/>
        <v/>
      </c>
      <c r="DH392" s="200" t="str">
        <f t="shared" si="1461"/>
        <v/>
      </c>
      <c r="DI392" s="200" t="str">
        <f t="shared" si="1462"/>
        <v/>
      </c>
      <c r="DJ392" s="200" t="str">
        <f t="shared" si="1463"/>
        <v/>
      </c>
    </row>
    <row r="393" spans="1:114" s="7" customFormat="1" x14ac:dyDescent="0.2">
      <c r="A393" s="181"/>
      <c r="B393" s="119" t="s">
        <v>370</v>
      </c>
      <c r="C393" s="119"/>
      <c r="D393" s="119"/>
      <c r="E393" s="119"/>
      <c r="F393" s="561"/>
      <c r="G393" s="561"/>
      <c r="H393" s="561"/>
      <c r="I393" s="561"/>
      <c r="J393" s="561"/>
      <c r="K393" s="561"/>
      <c r="L393" s="561"/>
      <c r="M393" s="561"/>
      <c r="N393" s="561"/>
      <c r="O393" s="561"/>
      <c r="P393" s="561"/>
      <c r="Q393" s="561"/>
      <c r="R393" s="561"/>
      <c r="S393" s="561"/>
      <c r="T393" s="561"/>
      <c r="U393" s="561"/>
      <c r="V393" s="561"/>
      <c r="W393" s="561"/>
      <c r="X393" s="561"/>
      <c r="Y393" s="561"/>
      <c r="Z393" s="561"/>
      <c r="AA393" s="561"/>
      <c r="AB393" s="561"/>
      <c r="AC393" s="561"/>
      <c r="AD393" s="561"/>
      <c r="AE393" s="561"/>
      <c r="AF393" s="561"/>
      <c r="AG393" s="561"/>
      <c r="AH393" s="561"/>
      <c r="AI393" s="561"/>
      <c r="AJ393" s="561"/>
      <c r="AK393" s="561"/>
      <c r="AL393" s="561"/>
      <c r="AM393" s="561"/>
      <c r="AN393" s="561"/>
      <c r="AO393" s="561"/>
      <c r="AP393" s="561"/>
      <c r="AQ393" s="561"/>
      <c r="AR393" s="561"/>
      <c r="AS393" s="561"/>
      <c r="AT393" s="561"/>
      <c r="AU393" s="561"/>
      <c r="AV393" s="561"/>
      <c r="AW393" s="561"/>
      <c r="AX393" s="561"/>
      <c r="AY393" s="561"/>
      <c r="AZ393" s="561"/>
      <c r="BA393" s="561"/>
      <c r="BB393" s="561"/>
      <c r="BC393" s="561"/>
      <c r="BD393" s="561"/>
      <c r="BE393" s="561"/>
      <c r="BF393" s="561"/>
      <c r="BG393" s="561"/>
      <c r="BH393" s="561"/>
      <c r="BI393" s="561"/>
      <c r="BJ393" s="561"/>
      <c r="BK393" s="561"/>
      <c r="BL393" s="561"/>
      <c r="BM393" s="561"/>
      <c r="BN393" s="185"/>
      <c r="BO393" s="561"/>
      <c r="BP393" s="561"/>
      <c r="BQ393" s="561"/>
      <c r="BR393" s="561"/>
      <c r="BS393" s="561"/>
      <c r="BT393" s="561"/>
      <c r="BU393" s="561"/>
      <c r="BV393" s="561"/>
      <c r="BW393" s="561"/>
      <c r="BX393" s="561"/>
      <c r="BY393" s="561"/>
      <c r="BZ393" s="561"/>
      <c r="CA393" s="561"/>
      <c r="CB393" s="561"/>
      <c r="CC393" s="561"/>
      <c r="CD393" s="561"/>
      <c r="CE393" s="561"/>
      <c r="CF393" s="561"/>
      <c r="CG393" s="561"/>
      <c r="CH393" s="561"/>
      <c r="CI393" s="215"/>
      <c r="CJ393" s="119"/>
      <c r="CK393" s="119"/>
      <c r="CL393" s="119"/>
      <c r="CM393" s="119"/>
      <c r="CN393" s="119"/>
      <c r="CO393" s="177"/>
      <c r="CP393" s="119"/>
      <c r="CQ393" s="119"/>
      <c r="CR393" s="186"/>
      <c r="CS393" s="186"/>
      <c r="CT393" s="186"/>
      <c r="CU393" s="186"/>
      <c r="CV393" s="186"/>
      <c r="CW393" s="119"/>
      <c r="CX393" s="119" t="str">
        <f t="shared" si="1451"/>
        <v/>
      </c>
      <c r="CY393" s="119" t="str">
        <f t="shared" si="1452"/>
        <v/>
      </c>
      <c r="CZ393" s="119" t="str">
        <f t="shared" si="1453"/>
        <v/>
      </c>
      <c r="DA393" s="119" t="str">
        <f t="shared" si="1454"/>
        <v/>
      </c>
      <c r="DB393" s="216" t="str">
        <f t="shared" si="1455"/>
        <v/>
      </c>
      <c r="DC393" s="119" t="str">
        <f t="shared" si="1456"/>
        <v/>
      </c>
      <c r="DD393" s="119" t="str">
        <f t="shared" si="1457"/>
        <v/>
      </c>
      <c r="DE393" s="119" t="str">
        <f t="shared" si="1458"/>
        <v/>
      </c>
      <c r="DF393" s="119" t="str">
        <f t="shared" si="1459"/>
        <v/>
      </c>
      <c r="DG393" s="216" t="str">
        <f t="shared" si="1460"/>
        <v/>
      </c>
      <c r="DH393" s="216" t="str">
        <f t="shared" si="1461"/>
        <v/>
      </c>
      <c r="DI393" s="216" t="str">
        <f t="shared" si="1462"/>
        <v/>
      </c>
      <c r="DJ393" s="216" t="str">
        <f t="shared" si="1463"/>
        <v/>
      </c>
    </row>
    <row r="394" spans="1:114" s="7" customFormat="1" ht="14.25" x14ac:dyDescent="0.35">
      <c r="A394" s="181" t="s">
        <v>132</v>
      </c>
      <c r="B394" s="119" t="s">
        <v>370</v>
      </c>
      <c r="C394" s="119"/>
      <c r="D394" s="119"/>
      <c r="E394" s="119"/>
      <c r="F394" s="565">
        <f>E320</f>
        <v>0</v>
      </c>
      <c r="G394" s="565">
        <f t="shared" ref="G394:AL394" ca="1" si="1533">F431</f>
        <v>-28600</v>
      </c>
      <c r="H394" s="565">
        <f t="shared" ca="1" si="1533"/>
        <v>-50266.25</v>
      </c>
      <c r="I394" s="565">
        <f t="shared" ca="1" si="1533"/>
        <v>-70632.555079999991</v>
      </c>
      <c r="J394" s="565">
        <f t="shared" ca="1" si="1533"/>
        <v>-108895.58156759999</v>
      </c>
      <c r="K394" s="565">
        <f t="shared" ca="1" si="1533"/>
        <v>-131682.37833739998</v>
      </c>
      <c r="L394" s="565">
        <f t="shared" ca="1" si="1533"/>
        <v>-158972.36564997997</v>
      </c>
      <c r="M394" s="565">
        <f t="shared" ca="1" si="1533"/>
        <v>-221411.34806433419</v>
      </c>
      <c r="N394" s="565">
        <f t="shared" ca="1" si="1533"/>
        <v>-268327.3185410623</v>
      </c>
      <c r="O394" s="565">
        <f t="shared" ca="1" si="1533"/>
        <v>-311032.43018586922</v>
      </c>
      <c r="P394" s="565">
        <f t="shared" ca="1" si="1533"/>
        <v>-348672.02864174353</v>
      </c>
      <c r="Q394" s="565">
        <f t="shared" ca="1" si="1533"/>
        <v>-381175.71039949049</v>
      </c>
      <c r="R394" s="565">
        <f t="shared" ca="1" si="1533"/>
        <v>-407120.61713186651</v>
      </c>
      <c r="S394" s="565">
        <f t="shared" ca="1" si="1533"/>
        <v>-443010.92022217368</v>
      </c>
      <c r="T394" s="565">
        <f t="shared" ca="1" si="1533"/>
        <v>-383053.8834174613</v>
      </c>
      <c r="U394" s="565">
        <f t="shared" ca="1" si="1533"/>
        <v>-394050.54649131902</v>
      </c>
      <c r="V394" s="565">
        <f t="shared" ca="1" si="1533"/>
        <v>-396727.3672430251</v>
      </c>
      <c r="W394" s="565">
        <f t="shared" ca="1" si="1533"/>
        <v>-387869.13770981831</v>
      </c>
      <c r="X394" s="565">
        <f t="shared" ca="1" si="1533"/>
        <v>-379588.16102847666</v>
      </c>
      <c r="Y394" s="565">
        <f t="shared" ca="1" si="1533"/>
        <v>-264476.18606338568</v>
      </c>
      <c r="Z394" s="565">
        <f t="shared" ca="1" si="1533"/>
        <v>-139198.45983792824</v>
      </c>
      <c r="AA394" s="565">
        <f t="shared" ca="1" si="1533"/>
        <v>-22523.765008493996</v>
      </c>
      <c r="AB394" s="565">
        <f t="shared" ca="1" si="1533"/>
        <v>138588.4225362782</v>
      </c>
      <c r="AC394" s="565">
        <f t="shared" ca="1" si="1533"/>
        <v>318645.3113583579</v>
      </c>
      <c r="AD394" s="565">
        <f t="shared" ca="1" si="1533"/>
        <v>377475.0327247472</v>
      </c>
      <c r="AE394" s="565">
        <f t="shared" ca="1" si="1533"/>
        <v>527061.49758365063</v>
      </c>
      <c r="AF394" s="565">
        <f t="shared" ca="1" si="1533"/>
        <v>793726.31482980773</v>
      </c>
      <c r="AG394" s="565">
        <f t="shared" ca="1" si="1533"/>
        <v>933967.78796769388</v>
      </c>
      <c r="AH394" s="565">
        <f t="shared" ca="1" si="1533"/>
        <v>876979.47600657458</v>
      </c>
      <c r="AI394" s="565">
        <f t="shared" ca="1" si="1533"/>
        <v>1055215.6645417442</v>
      </c>
      <c r="AJ394" s="565">
        <f t="shared" ca="1" si="1533"/>
        <v>1115446.16588613</v>
      </c>
      <c r="AK394" s="565">
        <f t="shared" ca="1" si="1533"/>
        <v>1430758.793463598</v>
      </c>
      <c r="AL394" s="565">
        <f t="shared" ca="1" si="1533"/>
        <v>1759447.6818534103</v>
      </c>
      <c r="AM394" s="565">
        <f t="shared" ref="AM394:BM394" ca="1" si="1534">AL431</f>
        <v>1869132.4215186718</v>
      </c>
      <c r="AN394" s="565">
        <f t="shared" ca="1" si="1534"/>
        <v>2231811.0046985769</v>
      </c>
      <c r="AO394" s="565">
        <f t="shared" ca="1" si="1534"/>
        <v>2611709.7836929183</v>
      </c>
      <c r="AP394" s="565">
        <f t="shared" ca="1" si="1534"/>
        <v>2691750.951855341</v>
      </c>
      <c r="AQ394" s="565">
        <f t="shared" ca="1" si="1534"/>
        <v>3065939.0124109657</v>
      </c>
      <c r="AR394" s="565">
        <f t="shared" ca="1" si="1534"/>
        <v>3590356.944685271</v>
      </c>
      <c r="AS394" s="565">
        <f t="shared" ca="1" si="1534"/>
        <v>3920856.791573795</v>
      </c>
      <c r="AT394" s="565">
        <f t="shared" ca="1" si="1534"/>
        <v>3863151.9747124072</v>
      </c>
      <c r="AU394" s="565">
        <f t="shared" ca="1" si="1534"/>
        <v>4265860.1381707853</v>
      </c>
      <c r="AV394" s="565">
        <f t="shared" ca="1" si="1534"/>
        <v>4408433.7918900065</v>
      </c>
      <c r="AW394" s="565">
        <f t="shared" ca="1" si="1534"/>
        <v>4980190.9777836483</v>
      </c>
      <c r="AX394" s="565">
        <f t="shared" ca="1" si="1534"/>
        <v>5563407.0763131231</v>
      </c>
      <c r="AY394" s="565">
        <f t="shared" ca="1" si="1534"/>
        <v>5715766.7559454264</v>
      </c>
      <c r="AZ394" s="565">
        <f t="shared" ca="1" si="1534"/>
        <v>6328630.5369990095</v>
      </c>
      <c r="BA394" s="565">
        <f t="shared" ca="1" si="1534"/>
        <v>6956297.3228096776</v>
      </c>
      <c r="BB394" s="565">
        <f t="shared" ca="1" si="1534"/>
        <v>7065190.275399847</v>
      </c>
      <c r="BC394" s="565">
        <f t="shared" ca="1" si="1534"/>
        <v>7676419.84215625</v>
      </c>
      <c r="BD394" s="565">
        <f t="shared" ca="1" si="1534"/>
        <v>8453065.2855231594</v>
      </c>
      <c r="BE394" s="565">
        <f t="shared" ca="1" si="1534"/>
        <v>9027099.816817522</v>
      </c>
      <c r="BF394" s="565">
        <f t="shared" ca="1" si="1534"/>
        <v>9025311.3838880956</v>
      </c>
      <c r="BG394" s="565">
        <f t="shared" ca="1" si="1534"/>
        <v>9744281.359236354</v>
      </c>
      <c r="BH394" s="565">
        <f t="shared" ca="1" si="1534"/>
        <v>10055912.431976918</v>
      </c>
      <c r="BI394" s="565">
        <f t="shared" ca="1" si="1534"/>
        <v>10975937.439510955</v>
      </c>
      <c r="BJ394" s="565">
        <f t="shared" ca="1" si="1534"/>
        <v>11907518.531319778</v>
      </c>
      <c r="BK394" s="565">
        <f t="shared" ca="1" si="1534"/>
        <v>12153472.305101303</v>
      </c>
      <c r="BL394" s="565">
        <f t="shared" ca="1" si="1534"/>
        <v>13126858.286634345</v>
      </c>
      <c r="BM394" s="565">
        <f t="shared" ca="1" si="1534"/>
        <v>14121822.344997538</v>
      </c>
      <c r="BN394" s="185"/>
      <c r="BO394" s="565">
        <f>F394</f>
        <v>0</v>
      </c>
      <c r="BP394" s="565">
        <f ca="1">I394</f>
        <v>-70632.555079999991</v>
      </c>
      <c r="BQ394" s="565">
        <f ca="1">L394</f>
        <v>-158972.36564997997</v>
      </c>
      <c r="BR394" s="565">
        <f ca="1">O394</f>
        <v>-311032.43018586922</v>
      </c>
      <c r="BS394" s="565">
        <f ca="1">R394</f>
        <v>-407120.61713186651</v>
      </c>
      <c r="BT394" s="565">
        <f ca="1">U394</f>
        <v>-394050.54649131902</v>
      </c>
      <c r="BU394" s="565">
        <f ca="1">X394</f>
        <v>-379588.16102847666</v>
      </c>
      <c r="BV394" s="565">
        <f ca="1">AA394</f>
        <v>-22523.765008493996</v>
      </c>
      <c r="BW394" s="565">
        <f ca="1">AD394</f>
        <v>377475.0327247472</v>
      </c>
      <c r="BX394" s="565">
        <f ca="1">AG394</f>
        <v>933967.78796769388</v>
      </c>
      <c r="BY394" s="565">
        <f ca="1">AJ394</f>
        <v>1115446.16588613</v>
      </c>
      <c r="BZ394" s="565">
        <f ca="1">AM394</f>
        <v>1869132.4215186718</v>
      </c>
      <c r="CA394" s="565">
        <f ca="1">AP394</f>
        <v>2691750.951855341</v>
      </c>
      <c r="CB394" s="565">
        <f ca="1">AS394</f>
        <v>3920856.791573795</v>
      </c>
      <c r="CC394" s="565">
        <f ca="1">AV394</f>
        <v>4408433.7918900065</v>
      </c>
      <c r="CD394" s="565">
        <f ca="1">AY394</f>
        <v>5715766.7559454264</v>
      </c>
      <c r="CE394" s="565">
        <f ca="1">BB394</f>
        <v>7065190.275399847</v>
      </c>
      <c r="CF394" s="565">
        <f ca="1">BE394</f>
        <v>9027099.816817522</v>
      </c>
      <c r="CG394" s="565">
        <f ca="1">BH394</f>
        <v>10055912.431976918</v>
      </c>
      <c r="CH394" s="565">
        <f ca="1">BK394</f>
        <v>12153472.305101303</v>
      </c>
      <c r="CI394" s="220"/>
      <c r="CJ394" s="204">
        <f>BO394</f>
        <v>0</v>
      </c>
      <c r="CK394" s="204">
        <f ca="1">BS394</f>
        <v>-407120.61713186651</v>
      </c>
      <c r="CL394" s="204">
        <f ca="1">BW394</f>
        <v>377475.0327247472</v>
      </c>
      <c r="CM394" s="204">
        <f ca="1">CA394</f>
        <v>2691750.951855341</v>
      </c>
      <c r="CN394" s="204">
        <f ca="1">CE394</f>
        <v>7065190.275399847</v>
      </c>
      <c r="CO394" s="177"/>
      <c r="CP394" s="119"/>
      <c r="CQ394" s="119"/>
      <c r="CR394" s="186"/>
      <c r="CS394" s="186"/>
      <c r="CT394" s="186"/>
      <c r="CU394" s="186"/>
      <c r="CV394" s="186"/>
      <c r="CW394" s="119"/>
      <c r="CX394" s="204">
        <f t="shared" ref="CX394:CX454" si="1535">IF(BO394="","",BO394)</f>
        <v>0</v>
      </c>
      <c r="CY394" s="204">
        <f t="shared" ref="CY394:CY454" ca="1" si="1536">IF(BP394="","",BP394)</f>
        <v>-70632.555079999991</v>
      </c>
      <c r="CZ394" s="204">
        <f t="shared" ref="CZ394:CZ454" ca="1" si="1537">IF(BQ394="","",BQ394)</f>
        <v>-158972.36564997997</v>
      </c>
      <c r="DA394" s="204">
        <f t="shared" ref="DA394:DA454" ca="1" si="1538">IF(BR394="","",BR394)</f>
        <v>-311032.43018586922</v>
      </c>
      <c r="DB394" s="339">
        <f t="shared" ref="DB394:DB454" si="1539">IF(CJ394="","",CJ394)</f>
        <v>0</v>
      </c>
      <c r="DC394" s="204">
        <f t="shared" ref="DC394:DC454" ca="1" si="1540">IF(BS394="","",BS394)</f>
        <v>-407120.61713186651</v>
      </c>
      <c r="DD394" s="204">
        <f t="shared" ref="DD394:DD454" ca="1" si="1541">IF(BT394="","",BT394)</f>
        <v>-394050.54649131902</v>
      </c>
      <c r="DE394" s="204">
        <f t="shared" ref="DE394:DE454" ca="1" si="1542">IF(BU394="","",BU394)</f>
        <v>-379588.16102847666</v>
      </c>
      <c r="DF394" s="204">
        <f t="shared" ref="DF394:DF454" ca="1" si="1543">IF(BV394="","",BV394)</f>
        <v>-22523.765008493996</v>
      </c>
      <c r="DG394" s="339">
        <f t="shared" ref="DG394:DG454" ca="1" si="1544">IF(CK394="","",CK394)</f>
        <v>-407120.61713186651</v>
      </c>
      <c r="DH394" s="339">
        <f t="shared" ref="DH394:DH454" ca="1" si="1545">IF(CL394="","",CL394)</f>
        <v>377475.0327247472</v>
      </c>
      <c r="DI394" s="339">
        <f t="shared" ref="DI394:DI454" ca="1" si="1546">IF(CM394="","",CM394)</f>
        <v>2691750.951855341</v>
      </c>
      <c r="DJ394" s="339">
        <f t="shared" ref="DJ394:DJ454" ca="1" si="1547">IF(CN394="","",CN394)</f>
        <v>7065190.275399847</v>
      </c>
    </row>
    <row r="395" spans="1:114" s="7" customFormat="1" x14ac:dyDescent="0.2">
      <c r="A395" s="312"/>
      <c r="B395" s="119" t="s">
        <v>370</v>
      </c>
      <c r="C395" s="119"/>
      <c r="D395" s="119"/>
      <c r="E395" s="119"/>
      <c r="F395" s="564"/>
      <c r="G395" s="564"/>
      <c r="H395" s="564"/>
      <c r="I395" s="564"/>
      <c r="J395" s="564"/>
      <c r="K395" s="564"/>
      <c r="L395" s="564"/>
      <c r="M395" s="564"/>
      <c r="N395" s="564"/>
      <c r="O395" s="564"/>
      <c r="P395" s="564"/>
      <c r="Q395" s="564"/>
      <c r="R395" s="564"/>
      <c r="S395" s="564"/>
      <c r="T395" s="564"/>
      <c r="U395" s="564"/>
      <c r="V395" s="564"/>
      <c r="W395" s="564"/>
      <c r="X395" s="564"/>
      <c r="Y395" s="564"/>
      <c r="Z395" s="564"/>
      <c r="AA395" s="564"/>
      <c r="AB395" s="564"/>
      <c r="AC395" s="564"/>
      <c r="AD395" s="564"/>
      <c r="AE395" s="564"/>
      <c r="AF395" s="564"/>
      <c r="AG395" s="564"/>
      <c r="AH395" s="564"/>
      <c r="AI395" s="564"/>
      <c r="AJ395" s="564"/>
      <c r="AK395" s="564"/>
      <c r="AL395" s="564"/>
      <c r="AM395" s="564"/>
      <c r="AN395" s="564"/>
      <c r="AO395" s="564"/>
      <c r="AP395" s="564"/>
      <c r="AQ395" s="564"/>
      <c r="AR395" s="564"/>
      <c r="AS395" s="564"/>
      <c r="AT395" s="564"/>
      <c r="AU395" s="564"/>
      <c r="AV395" s="564"/>
      <c r="AW395" s="564"/>
      <c r="AX395" s="564"/>
      <c r="AY395" s="564"/>
      <c r="AZ395" s="564"/>
      <c r="BA395" s="564"/>
      <c r="BB395" s="564"/>
      <c r="BC395" s="564"/>
      <c r="BD395" s="564"/>
      <c r="BE395" s="564"/>
      <c r="BF395" s="564"/>
      <c r="BG395" s="564"/>
      <c r="BH395" s="564"/>
      <c r="BI395" s="564"/>
      <c r="BJ395" s="564"/>
      <c r="BK395" s="564"/>
      <c r="BL395" s="564"/>
      <c r="BM395" s="564"/>
      <c r="BN395" s="185"/>
      <c r="BO395" s="564"/>
      <c r="BP395" s="564"/>
      <c r="BQ395" s="564"/>
      <c r="BR395" s="564"/>
      <c r="BS395" s="564"/>
      <c r="BT395" s="564"/>
      <c r="BU395" s="564"/>
      <c r="BV395" s="564"/>
      <c r="BW395" s="564"/>
      <c r="BX395" s="564"/>
      <c r="BY395" s="564"/>
      <c r="BZ395" s="564"/>
      <c r="CA395" s="564"/>
      <c r="CB395" s="564"/>
      <c r="CC395" s="564"/>
      <c r="CD395" s="564"/>
      <c r="CE395" s="564"/>
      <c r="CF395" s="564"/>
      <c r="CG395" s="564"/>
      <c r="CH395" s="564"/>
      <c r="CI395" s="185"/>
      <c r="CJ395" s="124"/>
      <c r="CK395" s="124"/>
      <c r="CL395" s="124"/>
      <c r="CM395" s="124"/>
      <c r="CN395" s="124"/>
      <c r="CO395" s="177"/>
      <c r="CP395" s="119"/>
      <c r="CQ395" s="119"/>
      <c r="CR395" s="186"/>
      <c r="CS395" s="186"/>
      <c r="CT395" s="186"/>
      <c r="CU395" s="186"/>
      <c r="CV395" s="186"/>
      <c r="CW395" s="119"/>
      <c r="CX395" s="124" t="str">
        <f t="shared" si="1535"/>
        <v/>
      </c>
      <c r="CY395" s="124" t="str">
        <f t="shared" si="1536"/>
        <v/>
      </c>
      <c r="CZ395" s="124" t="str">
        <f t="shared" si="1537"/>
        <v/>
      </c>
      <c r="DA395" s="124" t="str">
        <f t="shared" si="1538"/>
        <v/>
      </c>
      <c r="DB395" s="209" t="str">
        <f t="shared" si="1539"/>
        <v/>
      </c>
      <c r="DC395" s="124" t="str">
        <f t="shared" si="1540"/>
        <v/>
      </c>
      <c r="DD395" s="124" t="str">
        <f t="shared" si="1541"/>
        <v/>
      </c>
      <c r="DE395" s="124" t="str">
        <f t="shared" si="1542"/>
        <v/>
      </c>
      <c r="DF395" s="124" t="str">
        <f t="shared" si="1543"/>
        <v/>
      </c>
      <c r="DG395" s="209" t="str">
        <f t="shared" si="1544"/>
        <v/>
      </c>
      <c r="DH395" s="209" t="str">
        <f t="shared" si="1545"/>
        <v/>
      </c>
      <c r="DI395" s="209" t="str">
        <f t="shared" si="1546"/>
        <v/>
      </c>
      <c r="DJ395" s="209" t="str">
        <f t="shared" si="1547"/>
        <v/>
      </c>
    </row>
    <row r="396" spans="1:114" s="7" customFormat="1" x14ac:dyDescent="0.2">
      <c r="A396" s="169" t="s">
        <v>105</v>
      </c>
      <c r="B396" s="119" t="s">
        <v>370</v>
      </c>
      <c r="C396" s="119"/>
      <c r="D396" s="119"/>
      <c r="E396" s="119"/>
      <c r="F396" s="564"/>
      <c r="G396" s="564"/>
      <c r="H396" s="564"/>
      <c r="I396" s="564"/>
      <c r="J396" s="564"/>
      <c r="K396" s="564"/>
      <c r="L396" s="564"/>
      <c r="M396" s="564"/>
      <c r="N396" s="564"/>
      <c r="O396" s="564"/>
      <c r="P396" s="564"/>
      <c r="Q396" s="564"/>
      <c r="R396" s="564"/>
      <c r="S396" s="583"/>
      <c r="T396" s="564"/>
      <c r="U396" s="564"/>
      <c r="V396" s="564"/>
      <c r="W396" s="564"/>
      <c r="X396" s="564"/>
      <c r="Y396" s="564"/>
      <c r="Z396" s="564"/>
      <c r="AA396" s="564"/>
      <c r="AB396" s="564"/>
      <c r="AC396" s="564"/>
      <c r="AD396" s="564"/>
      <c r="AE396" s="583"/>
      <c r="AF396" s="564"/>
      <c r="AG396" s="564"/>
      <c r="AH396" s="564"/>
      <c r="AI396" s="564"/>
      <c r="AJ396" s="564"/>
      <c r="AK396" s="564"/>
      <c r="AL396" s="564"/>
      <c r="AM396" s="564"/>
      <c r="AN396" s="564"/>
      <c r="AO396" s="564"/>
      <c r="AP396" s="564"/>
      <c r="AQ396" s="583"/>
      <c r="AR396" s="564"/>
      <c r="AS396" s="564"/>
      <c r="AT396" s="564"/>
      <c r="AU396" s="564"/>
      <c r="AV396" s="564"/>
      <c r="AW396" s="564"/>
      <c r="AX396" s="564"/>
      <c r="AY396" s="564"/>
      <c r="AZ396" s="564"/>
      <c r="BA396" s="564"/>
      <c r="BB396" s="564"/>
      <c r="BC396" s="583"/>
      <c r="BD396" s="564"/>
      <c r="BE396" s="564"/>
      <c r="BF396" s="564"/>
      <c r="BG396" s="564"/>
      <c r="BH396" s="564"/>
      <c r="BI396" s="564"/>
      <c r="BJ396" s="564"/>
      <c r="BK396" s="564"/>
      <c r="BL396" s="564"/>
      <c r="BM396" s="564"/>
      <c r="BN396" s="185"/>
      <c r="BO396" s="564"/>
      <c r="BP396" s="564"/>
      <c r="BQ396" s="564"/>
      <c r="BR396" s="564"/>
      <c r="BS396" s="564"/>
      <c r="BT396" s="564"/>
      <c r="BU396" s="564"/>
      <c r="BV396" s="564"/>
      <c r="BW396" s="564"/>
      <c r="BX396" s="564"/>
      <c r="BY396" s="564"/>
      <c r="BZ396" s="564"/>
      <c r="CA396" s="564"/>
      <c r="CB396" s="564"/>
      <c r="CC396" s="564"/>
      <c r="CD396" s="564"/>
      <c r="CE396" s="564"/>
      <c r="CF396" s="564"/>
      <c r="CG396" s="564"/>
      <c r="CH396" s="564"/>
      <c r="CI396" s="185"/>
      <c r="CJ396" s="124"/>
      <c r="CK396" s="124"/>
      <c r="CL396" s="124"/>
      <c r="CM396" s="124"/>
      <c r="CN396" s="124"/>
      <c r="CO396" s="177"/>
      <c r="CP396" s="119"/>
      <c r="CQ396" s="119"/>
      <c r="CR396" s="186"/>
      <c r="CS396" s="186"/>
      <c r="CT396" s="186"/>
      <c r="CU396" s="186"/>
      <c r="CV396" s="186"/>
      <c r="CW396" s="119"/>
      <c r="CX396" s="124" t="str">
        <f t="shared" si="1535"/>
        <v/>
      </c>
      <c r="CY396" s="124" t="str">
        <f t="shared" si="1536"/>
        <v/>
      </c>
      <c r="CZ396" s="124" t="str">
        <f t="shared" si="1537"/>
        <v/>
      </c>
      <c r="DA396" s="124" t="str">
        <f t="shared" si="1538"/>
        <v/>
      </c>
      <c r="DB396" s="209" t="str">
        <f t="shared" si="1539"/>
        <v/>
      </c>
      <c r="DC396" s="124" t="str">
        <f t="shared" si="1540"/>
        <v/>
      </c>
      <c r="DD396" s="124" t="str">
        <f t="shared" si="1541"/>
        <v/>
      </c>
      <c r="DE396" s="124" t="str">
        <f t="shared" si="1542"/>
        <v/>
      </c>
      <c r="DF396" s="124" t="str">
        <f t="shared" si="1543"/>
        <v/>
      </c>
      <c r="DG396" s="209" t="str">
        <f t="shared" si="1544"/>
        <v/>
      </c>
      <c r="DH396" s="209" t="str">
        <f t="shared" si="1545"/>
        <v/>
      </c>
      <c r="DI396" s="209" t="str">
        <f t="shared" si="1546"/>
        <v/>
      </c>
      <c r="DJ396" s="209" t="str">
        <f t="shared" si="1547"/>
        <v/>
      </c>
    </row>
    <row r="397" spans="1:114" s="7" customFormat="1" x14ac:dyDescent="0.2">
      <c r="A397" s="296" t="s">
        <v>224</v>
      </c>
      <c r="B397" s="119" t="s">
        <v>370</v>
      </c>
      <c r="C397" s="119"/>
      <c r="D397" s="119"/>
      <c r="E397" s="119"/>
      <c r="F397" s="564">
        <f t="shared" ref="F397:AK397" ca="1" si="1548">F186-(F321-E321)</f>
        <v>0</v>
      </c>
      <c r="G397" s="564">
        <f t="shared" ca="1" si="1548"/>
        <v>0</v>
      </c>
      <c r="H397" s="564">
        <f t="shared" ca="1" si="1548"/>
        <v>0</v>
      </c>
      <c r="I397" s="564">
        <f t="shared" ca="1" si="1548"/>
        <v>3.4000000000000004</v>
      </c>
      <c r="J397" s="564">
        <f t="shared" ca="1" si="1548"/>
        <v>4.7</v>
      </c>
      <c r="K397" s="564">
        <f t="shared" ca="1" si="1548"/>
        <v>6.6700000000000008</v>
      </c>
      <c r="L397" s="564">
        <f t="shared" ca="1" si="1548"/>
        <v>12.990999999999985</v>
      </c>
      <c r="M397" s="564">
        <f t="shared" ca="1" si="1548"/>
        <v>15144.444319766457</v>
      </c>
      <c r="N397" s="564">
        <f t="shared" ca="1" si="1548"/>
        <v>20229.938282363062</v>
      </c>
      <c r="O397" s="564">
        <f t="shared" ca="1" si="1548"/>
        <v>26209.459933738646</v>
      </c>
      <c r="P397" s="564">
        <f t="shared" ca="1" si="1548"/>
        <v>32298.516747193582</v>
      </c>
      <c r="Q397" s="564">
        <f t="shared" ca="1" si="1548"/>
        <v>39898.480354684987</v>
      </c>
      <c r="R397" s="564">
        <f t="shared" ca="1" si="1548"/>
        <v>49462.62279442382</v>
      </c>
      <c r="S397" s="564">
        <f t="shared" ca="1" si="1548"/>
        <v>155570.46900000001</v>
      </c>
      <c r="T397" s="564">
        <f t="shared" ca="1" si="1548"/>
        <v>166909.21023000003</v>
      </c>
      <c r="U397" s="564">
        <f t="shared" ca="1" si="1548"/>
        <v>189107.54418610001</v>
      </c>
      <c r="V397" s="564">
        <f t="shared" ca="1" si="1548"/>
        <v>202232.23044312699</v>
      </c>
      <c r="W397" s="564">
        <f t="shared" ca="1" si="1548"/>
        <v>216355.36055454591</v>
      </c>
      <c r="X397" s="564">
        <f t="shared" ca="1" si="1548"/>
        <v>231554.79717180418</v>
      </c>
      <c r="Y397" s="564">
        <f t="shared" ca="1" si="1548"/>
        <v>247914.65049011449</v>
      </c>
      <c r="Z397" s="564">
        <f t="shared" ca="1" si="1548"/>
        <v>265525.79529233492</v>
      </c>
      <c r="AA397" s="564">
        <f t="shared" ca="1" si="1548"/>
        <v>284486.43215750204</v>
      </c>
      <c r="AB397" s="564">
        <f t="shared" ca="1" si="1548"/>
        <v>304902.69672270119</v>
      </c>
      <c r="AC397" s="564">
        <f t="shared" ca="1" si="1548"/>
        <v>316889.32123888179</v>
      </c>
      <c r="AD397" s="564">
        <f t="shared" ca="1" si="1548"/>
        <v>340570.35304575402</v>
      </c>
      <c r="AE397" s="564">
        <f t="shared" ca="1" si="1548"/>
        <v>474008.46250000002</v>
      </c>
      <c r="AF397" s="564">
        <f t="shared" ca="1" si="1548"/>
        <v>487544.62174999999</v>
      </c>
      <c r="AG397" s="564">
        <f t="shared" ca="1" si="1548"/>
        <v>519657.823485</v>
      </c>
      <c r="AH397" s="564">
        <f t="shared" ca="1" si="1548"/>
        <v>534381.05090570007</v>
      </c>
      <c r="AI397" s="564">
        <f t="shared" ca="1" si="1548"/>
        <v>549749.4478413841</v>
      </c>
      <c r="AJ397" s="564">
        <f t="shared" ca="1" si="1548"/>
        <v>565800.4670300117</v>
      </c>
      <c r="AK397" s="564">
        <f t="shared" ca="1" si="1548"/>
        <v>582574.02871863765</v>
      </c>
      <c r="AL397" s="564">
        <f t="shared" ref="AL397:BM397" ca="1" si="1549">AL186-(AL321-AK321)</f>
        <v>600112.69030539831</v>
      </c>
      <c r="AM397" s="564">
        <f t="shared" ca="1" si="1549"/>
        <v>618461.82779476116</v>
      </c>
      <c r="AN397" s="564">
        <f t="shared" ca="1" si="1549"/>
        <v>637669.82989173906</v>
      </c>
      <c r="AO397" s="564">
        <f t="shared" ca="1" si="1549"/>
        <v>639788.30561853247</v>
      </c>
      <c r="AP397" s="564">
        <f t="shared" ca="1" si="1549"/>
        <v>660872.30639888858</v>
      </c>
      <c r="AQ397" s="564">
        <f t="shared" ca="1" si="1549"/>
        <v>822759.91112000006</v>
      </c>
      <c r="AR397" s="564">
        <f t="shared" ca="1" si="1549"/>
        <v>836648.31489786669</v>
      </c>
      <c r="AS397" s="564">
        <f t="shared" ca="1" si="1549"/>
        <v>880884.75587684533</v>
      </c>
      <c r="AT397" s="564">
        <f t="shared" ca="1" si="1549"/>
        <v>895480.03478966386</v>
      </c>
      <c r="AU397" s="564">
        <f t="shared" ca="1" si="1549"/>
        <v>910445.31658900226</v>
      </c>
      <c r="AV397" s="564">
        <f t="shared" ca="1" si="1549"/>
        <v>925792.14305713435</v>
      </c>
      <c r="AW397" s="564">
        <f t="shared" ca="1" si="1549"/>
        <v>941532.44585552649</v>
      </c>
      <c r="AX397" s="564">
        <f t="shared" ca="1" si="1549"/>
        <v>957678.56002977607</v>
      </c>
      <c r="AY397" s="564">
        <f t="shared" ca="1" si="1549"/>
        <v>974243.23798581737</v>
      </c>
      <c r="AZ397" s="564">
        <f t="shared" ca="1" si="1549"/>
        <v>991239.6639538703</v>
      </c>
      <c r="BA397" s="564">
        <f t="shared" ca="1" si="1549"/>
        <v>978681.4689571904</v>
      </c>
      <c r="BB397" s="564">
        <f t="shared" ca="1" si="1549"/>
        <v>996582.74630327628</v>
      </c>
      <c r="BC397" s="564">
        <f t="shared" ca="1" si="1549"/>
        <v>1179663.9913800003</v>
      </c>
      <c r="BD397" s="564">
        <f t="shared" ca="1" si="1549"/>
        <v>1199394.5615604669</v>
      </c>
      <c r="BE397" s="564">
        <f t="shared" ca="1" si="1549"/>
        <v>1269575.4553507383</v>
      </c>
      <c r="BF397" s="564">
        <f t="shared" ca="1" si="1549"/>
        <v>1290218.7665241521</v>
      </c>
      <c r="BG397" s="564">
        <f t="shared" ca="1" si="1549"/>
        <v>1311336.9375078974</v>
      </c>
      <c r="BH397" s="564">
        <f t="shared" ca="1" si="1549"/>
        <v>1332942.7697010352</v>
      </c>
      <c r="BI397" s="564">
        <f t="shared" ca="1" si="1549"/>
        <v>1355049.4341006465</v>
      </c>
      <c r="BJ397" s="564">
        <f t="shared" ca="1" si="1549"/>
        <v>1377670.4822453314</v>
      </c>
      <c r="BK397" s="564">
        <f t="shared" ca="1" si="1549"/>
        <v>1400819.857485574</v>
      </c>
      <c r="BL397" s="564">
        <f t="shared" ca="1" si="1549"/>
        <v>1424511.9065907528</v>
      </c>
      <c r="BM397" s="564">
        <f t="shared" ca="1" si="1549"/>
        <v>1398761.3917028925</v>
      </c>
      <c r="BN397" s="185"/>
      <c r="BO397" s="564">
        <f ca="1">SUM(F397:H397)</f>
        <v>0</v>
      </c>
      <c r="BP397" s="564">
        <f ca="1">SUM(I397:K397)</f>
        <v>14.770000000000003</v>
      </c>
      <c r="BQ397" s="564">
        <f ca="1">SUM(L397:N397)</f>
        <v>35387.373602129519</v>
      </c>
      <c r="BR397" s="564">
        <f ca="1">SUM(O397:Q397)</f>
        <v>98406.457035617219</v>
      </c>
      <c r="BS397" s="564">
        <f ca="1">SUM(R397:T397)</f>
        <v>371942.30202442384</v>
      </c>
      <c r="BT397" s="564">
        <f ca="1">SUM(U397:W397)</f>
        <v>607695.13518377289</v>
      </c>
      <c r="BU397" s="564">
        <f ca="1">SUM(X397:Z397)</f>
        <v>744995.24295425368</v>
      </c>
      <c r="BV397" s="564">
        <f ca="1">SUM(AA397:AC397)</f>
        <v>906278.45011908503</v>
      </c>
      <c r="BW397" s="564">
        <f ca="1">SUM(AD397:AF397)</f>
        <v>1302123.437295754</v>
      </c>
      <c r="BX397" s="564">
        <f ca="1">SUM(AG397:AI397)</f>
        <v>1603788.3222320843</v>
      </c>
      <c r="BY397" s="564">
        <f ca="1">SUM(AJ397:AL397)</f>
        <v>1748487.1860540477</v>
      </c>
      <c r="BZ397" s="564">
        <f ca="1">SUM(AM397:AO397)</f>
        <v>1895919.9633050328</v>
      </c>
      <c r="CA397" s="564">
        <f ca="1">SUM(AP397:AR397)</f>
        <v>2320280.5324167553</v>
      </c>
      <c r="CB397" s="564">
        <f ca="1">SUM(AS397:AU397)</f>
        <v>2686810.1072555115</v>
      </c>
      <c r="CC397" s="564">
        <f ca="1">SUM(AV397:AX397)</f>
        <v>2825003.148942437</v>
      </c>
      <c r="CD397" s="564">
        <f ca="1">SUM(AY397:BA397)</f>
        <v>2944164.3708968782</v>
      </c>
      <c r="CE397" s="564">
        <f ca="1">SUM(BB397:BD397)</f>
        <v>3375641.2992437435</v>
      </c>
      <c r="CF397" s="564">
        <f ca="1">SUM(BE397:BG397)</f>
        <v>3871131.1593827875</v>
      </c>
      <c r="CG397" s="564">
        <f ca="1">SUM(BH397:BJ397)</f>
        <v>4065662.6860470129</v>
      </c>
      <c r="CH397" s="564">
        <f ca="1">SUM(BK397:BM397)</f>
        <v>4224093.1557792192</v>
      </c>
      <c r="CI397" s="185"/>
      <c r="CJ397" s="124">
        <f ca="1">SUM(BO397:BR397)</f>
        <v>133808.60063774674</v>
      </c>
      <c r="CK397" s="124">
        <f ca="1">SUM(BS397:BV397)</f>
        <v>2630911.1302815354</v>
      </c>
      <c r="CL397" s="124">
        <f ca="1">SUM(BW397:BZ397)</f>
        <v>6550318.9088869188</v>
      </c>
      <c r="CM397" s="124">
        <f ca="1">SUM(CA397:CD397)</f>
        <v>10776258.159511581</v>
      </c>
      <c r="CN397" s="124">
        <f ca="1">SUM(CE397:CH397)</f>
        <v>15536528.300452765</v>
      </c>
      <c r="CO397" s="177"/>
      <c r="CP397" s="119"/>
      <c r="CQ397" s="119"/>
      <c r="CR397" s="186">
        <f ca="1">SUM(F397:BM397)</f>
        <v>35627825.099770531</v>
      </c>
      <c r="CS397" s="186">
        <f ca="1">SUM(BO397:CH397)</f>
        <v>35627825.099770546</v>
      </c>
      <c r="CT397" s="186">
        <f ca="1">SUM(CJ397:CN397)</f>
        <v>35627825.099770546</v>
      </c>
      <c r="CU397" s="186">
        <f t="shared" ca="1" si="1477"/>
        <v>0</v>
      </c>
      <c r="CV397" s="186">
        <f t="shared" ca="1" si="1478"/>
        <v>0</v>
      </c>
      <c r="CW397" s="119"/>
      <c r="CX397" s="124">
        <f t="shared" ca="1" si="1535"/>
        <v>0</v>
      </c>
      <c r="CY397" s="124">
        <f t="shared" ca="1" si="1536"/>
        <v>14.770000000000003</v>
      </c>
      <c r="CZ397" s="124">
        <f t="shared" ca="1" si="1537"/>
        <v>35387.373602129519</v>
      </c>
      <c r="DA397" s="124">
        <f t="shared" ca="1" si="1538"/>
        <v>98406.457035617219</v>
      </c>
      <c r="DB397" s="209">
        <f t="shared" ca="1" si="1539"/>
        <v>133808.60063774674</v>
      </c>
      <c r="DC397" s="124">
        <f t="shared" ca="1" si="1540"/>
        <v>371942.30202442384</v>
      </c>
      <c r="DD397" s="124">
        <f t="shared" ca="1" si="1541"/>
        <v>607695.13518377289</v>
      </c>
      <c r="DE397" s="124">
        <f t="shared" ca="1" si="1542"/>
        <v>744995.24295425368</v>
      </c>
      <c r="DF397" s="124">
        <f t="shared" ca="1" si="1543"/>
        <v>906278.45011908503</v>
      </c>
      <c r="DG397" s="209">
        <f t="shared" ca="1" si="1544"/>
        <v>2630911.1302815354</v>
      </c>
      <c r="DH397" s="209">
        <f t="shared" ca="1" si="1545"/>
        <v>6550318.9088869188</v>
      </c>
      <c r="DI397" s="209">
        <f t="shared" ca="1" si="1546"/>
        <v>10776258.159511581</v>
      </c>
      <c r="DJ397" s="209">
        <f t="shared" ca="1" si="1547"/>
        <v>15536528.300452765</v>
      </c>
    </row>
    <row r="398" spans="1:114" s="7" customFormat="1" x14ac:dyDescent="0.2">
      <c r="A398" s="296" t="s">
        <v>322</v>
      </c>
      <c r="B398" s="119" t="s">
        <v>370</v>
      </c>
      <c r="C398" s="119"/>
      <c r="D398" s="119"/>
      <c r="E398" s="119"/>
      <c r="F398" s="564">
        <f t="shared" ref="F398:AK398" si="1550">F355+F356-E355-E356</f>
        <v>0</v>
      </c>
      <c r="G398" s="564">
        <f t="shared" si="1550"/>
        <v>0</v>
      </c>
      <c r="H398" s="564">
        <f t="shared" si="1550"/>
        <v>0</v>
      </c>
      <c r="I398" s="564">
        <f t="shared" si="1550"/>
        <v>0</v>
      </c>
      <c r="J398" s="564">
        <f t="shared" si="1550"/>
        <v>0</v>
      </c>
      <c r="K398" s="564">
        <f t="shared" si="1550"/>
        <v>0</v>
      </c>
      <c r="L398" s="564">
        <f t="shared" si="1550"/>
        <v>0</v>
      </c>
      <c r="M398" s="564">
        <f t="shared" si="1550"/>
        <v>0</v>
      </c>
      <c r="N398" s="564">
        <f t="shared" si="1550"/>
        <v>0</v>
      </c>
      <c r="O398" s="564">
        <f t="shared" si="1550"/>
        <v>0</v>
      </c>
      <c r="P398" s="564">
        <f t="shared" si="1550"/>
        <v>0</v>
      </c>
      <c r="Q398" s="564">
        <f t="shared" si="1550"/>
        <v>0</v>
      </c>
      <c r="R398" s="564">
        <f t="shared" si="1550"/>
        <v>0</v>
      </c>
      <c r="S398" s="564">
        <f t="shared" si="1550"/>
        <v>0</v>
      </c>
      <c r="T398" s="564">
        <f t="shared" si="1550"/>
        <v>0</v>
      </c>
      <c r="U398" s="564">
        <f t="shared" si="1550"/>
        <v>0</v>
      </c>
      <c r="V398" s="564">
        <f t="shared" si="1550"/>
        <v>0</v>
      </c>
      <c r="W398" s="564">
        <f t="shared" si="1550"/>
        <v>0</v>
      </c>
      <c r="X398" s="564">
        <f t="shared" si="1550"/>
        <v>0</v>
      </c>
      <c r="Y398" s="564">
        <f t="shared" si="1550"/>
        <v>0</v>
      </c>
      <c r="Z398" s="564">
        <f t="shared" si="1550"/>
        <v>0</v>
      </c>
      <c r="AA398" s="564">
        <f t="shared" si="1550"/>
        <v>0</v>
      </c>
      <c r="AB398" s="564">
        <f t="shared" si="1550"/>
        <v>0</v>
      </c>
      <c r="AC398" s="564">
        <f t="shared" si="1550"/>
        <v>0</v>
      </c>
      <c r="AD398" s="564">
        <f t="shared" si="1550"/>
        <v>0</v>
      </c>
      <c r="AE398" s="564">
        <f t="shared" si="1550"/>
        <v>0</v>
      </c>
      <c r="AF398" s="564">
        <f t="shared" si="1550"/>
        <v>0</v>
      </c>
      <c r="AG398" s="564">
        <f t="shared" si="1550"/>
        <v>0</v>
      </c>
      <c r="AH398" s="564">
        <f t="shared" si="1550"/>
        <v>0</v>
      </c>
      <c r="AI398" s="564">
        <f t="shared" si="1550"/>
        <v>0</v>
      </c>
      <c r="AJ398" s="564">
        <f t="shared" si="1550"/>
        <v>0</v>
      </c>
      <c r="AK398" s="564">
        <f t="shared" si="1550"/>
        <v>0</v>
      </c>
      <c r="AL398" s="564">
        <f t="shared" ref="AL398:BM398" si="1551">AL355+AL356-AK355-AK356</f>
        <v>0</v>
      </c>
      <c r="AM398" s="564">
        <f t="shared" si="1551"/>
        <v>0</v>
      </c>
      <c r="AN398" s="564">
        <f t="shared" si="1551"/>
        <v>0</v>
      </c>
      <c r="AO398" s="564">
        <f t="shared" si="1551"/>
        <v>0</v>
      </c>
      <c r="AP398" s="564">
        <f t="shared" si="1551"/>
        <v>0</v>
      </c>
      <c r="AQ398" s="564">
        <f t="shared" si="1551"/>
        <v>0</v>
      </c>
      <c r="AR398" s="564">
        <f t="shared" si="1551"/>
        <v>0</v>
      </c>
      <c r="AS398" s="564">
        <f t="shared" si="1551"/>
        <v>0</v>
      </c>
      <c r="AT398" s="564">
        <f t="shared" si="1551"/>
        <v>0</v>
      </c>
      <c r="AU398" s="564">
        <f t="shared" si="1551"/>
        <v>0</v>
      </c>
      <c r="AV398" s="564">
        <f t="shared" si="1551"/>
        <v>0</v>
      </c>
      <c r="AW398" s="564">
        <f t="shared" si="1551"/>
        <v>0</v>
      </c>
      <c r="AX398" s="564">
        <f t="shared" si="1551"/>
        <v>0</v>
      </c>
      <c r="AY398" s="564">
        <f t="shared" si="1551"/>
        <v>0</v>
      </c>
      <c r="AZ398" s="564">
        <f t="shared" si="1551"/>
        <v>0</v>
      </c>
      <c r="BA398" s="564">
        <f t="shared" si="1551"/>
        <v>0</v>
      </c>
      <c r="BB398" s="564">
        <f t="shared" si="1551"/>
        <v>0</v>
      </c>
      <c r="BC398" s="564">
        <f t="shared" si="1551"/>
        <v>0</v>
      </c>
      <c r="BD398" s="564">
        <f t="shared" si="1551"/>
        <v>0</v>
      </c>
      <c r="BE398" s="564">
        <f t="shared" si="1551"/>
        <v>0</v>
      </c>
      <c r="BF398" s="564">
        <f t="shared" si="1551"/>
        <v>0</v>
      </c>
      <c r="BG398" s="564">
        <f t="shared" si="1551"/>
        <v>0</v>
      </c>
      <c r="BH398" s="564">
        <f t="shared" si="1551"/>
        <v>0</v>
      </c>
      <c r="BI398" s="564">
        <f t="shared" si="1551"/>
        <v>0</v>
      </c>
      <c r="BJ398" s="564">
        <f t="shared" si="1551"/>
        <v>0</v>
      </c>
      <c r="BK398" s="564">
        <f t="shared" si="1551"/>
        <v>0</v>
      </c>
      <c r="BL398" s="564">
        <f t="shared" si="1551"/>
        <v>0</v>
      </c>
      <c r="BM398" s="564">
        <f t="shared" si="1551"/>
        <v>0</v>
      </c>
      <c r="BN398" s="185"/>
      <c r="BO398" s="564">
        <f t="shared" ref="BO398:BO400" si="1552">SUM(F398:H398)</f>
        <v>0</v>
      </c>
      <c r="BP398" s="564">
        <f t="shared" ref="BP398:BP400" si="1553">SUM(I398:K398)</f>
        <v>0</v>
      </c>
      <c r="BQ398" s="564">
        <f t="shared" ref="BQ398:BQ400" si="1554">SUM(L398:N398)</f>
        <v>0</v>
      </c>
      <c r="BR398" s="564">
        <f t="shared" ref="BR398:BR400" si="1555">SUM(O398:Q398)</f>
        <v>0</v>
      </c>
      <c r="BS398" s="564">
        <f t="shared" ref="BS398:BS400" si="1556">SUM(R398:T398)</f>
        <v>0</v>
      </c>
      <c r="BT398" s="564">
        <f t="shared" ref="BT398:BT400" si="1557">SUM(U398:W398)</f>
        <v>0</v>
      </c>
      <c r="BU398" s="564">
        <f t="shared" ref="BU398:BU400" si="1558">SUM(X398:Z398)</f>
        <v>0</v>
      </c>
      <c r="BV398" s="564">
        <f t="shared" ref="BV398:BV400" si="1559">SUM(AA398:AC398)</f>
        <v>0</v>
      </c>
      <c r="BW398" s="564">
        <f t="shared" ref="BW398:BW400" si="1560">SUM(AD398:AF398)</f>
        <v>0</v>
      </c>
      <c r="BX398" s="564">
        <f t="shared" ref="BX398:BX400" si="1561">SUM(AG398:AI398)</f>
        <v>0</v>
      </c>
      <c r="BY398" s="564">
        <f t="shared" ref="BY398:BY400" si="1562">SUM(AJ398:AL398)</f>
        <v>0</v>
      </c>
      <c r="BZ398" s="564">
        <f t="shared" ref="BZ398:BZ400" si="1563">SUM(AM398:AO398)</f>
        <v>0</v>
      </c>
      <c r="CA398" s="564">
        <f t="shared" ref="CA398:CA400" si="1564">SUM(AP398:AR398)</f>
        <v>0</v>
      </c>
      <c r="CB398" s="564">
        <f t="shared" ref="CB398:CB400" si="1565">SUM(AS398:AU398)</f>
        <v>0</v>
      </c>
      <c r="CC398" s="564">
        <f t="shared" ref="CC398:CC400" si="1566">SUM(AV398:AX398)</f>
        <v>0</v>
      </c>
      <c r="CD398" s="564">
        <f t="shared" ref="CD398:CD400" si="1567">SUM(AY398:BA398)</f>
        <v>0</v>
      </c>
      <c r="CE398" s="564">
        <f t="shared" ref="CE398:CE400" si="1568">SUM(BB398:BD398)</f>
        <v>0</v>
      </c>
      <c r="CF398" s="564">
        <f t="shared" ref="CF398:CF400" si="1569">SUM(BE398:BG398)</f>
        <v>0</v>
      </c>
      <c r="CG398" s="564">
        <f t="shared" ref="CG398:CG400" si="1570">SUM(BH398:BJ398)</f>
        <v>0</v>
      </c>
      <c r="CH398" s="564">
        <f t="shared" ref="CH398:CH400" si="1571">SUM(BK398:BM398)</f>
        <v>0</v>
      </c>
      <c r="CI398" s="185"/>
      <c r="CJ398" s="124">
        <f>SUM(BO398:BR398)</f>
        <v>0</v>
      </c>
      <c r="CK398" s="124">
        <f>SUM(BS398:BV398)</f>
        <v>0</v>
      </c>
      <c r="CL398" s="124">
        <f>SUM(BW398:BZ398)</f>
        <v>0</v>
      </c>
      <c r="CM398" s="124">
        <f>SUM(CA398:CD398)</f>
        <v>0</v>
      </c>
      <c r="CN398" s="124">
        <f>SUM(CE398:CH398)</f>
        <v>0</v>
      </c>
      <c r="CO398" s="177"/>
      <c r="CP398" s="119"/>
      <c r="CQ398" s="119"/>
      <c r="CR398" s="186">
        <f>SUM(F398:BM398)</f>
        <v>0</v>
      </c>
      <c r="CS398" s="186">
        <f>SUM(BO398:CH398)</f>
        <v>0</v>
      </c>
      <c r="CT398" s="186">
        <f>SUM(CJ398:CN398)</f>
        <v>0</v>
      </c>
      <c r="CU398" s="186">
        <f t="shared" si="1477"/>
        <v>0</v>
      </c>
      <c r="CV398" s="186">
        <f t="shared" si="1478"/>
        <v>0</v>
      </c>
      <c r="CW398" s="119"/>
      <c r="CX398" s="124">
        <f t="shared" si="1535"/>
        <v>0</v>
      </c>
      <c r="CY398" s="124">
        <f t="shared" si="1536"/>
        <v>0</v>
      </c>
      <c r="CZ398" s="124">
        <f t="shared" si="1537"/>
        <v>0</v>
      </c>
      <c r="DA398" s="124">
        <f t="shared" si="1538"/>
        <v>0</v>
      </c>
      <c r="DB398" s="209">
        <f t="shared" si="1539"/>
        <v>0</v>
      </c>
      <c r="DC398" s="124">
        <f t="shared" si="1540"/>
        <v>0</v>
      </c>
      <c r="DD398" s="124">
        <f t="shared" si="1541"/>
        <v>0</v>
      </c>
      <c r="DE398" s="124">
        <f t="shared" si="1542"/>
        <v>0</v>
      </c>
      <c r="DF398" s="124">
        <f t="shared" si="1543"/>
        <v>0</v>
      </c>
      <c r="DG398" s="209">
        <f t="shared" si="1544"/>
        <v>0</v>
      </c>
      <c r="DH398" s="209">
        <f t="shared" si="1545"/>
        <v>0</v>
      </c>
      <c r="DI398" s="209">
        <f t="shared" si="1546"/>
        <v>0</v>
      </c>
      <c r="DJ398" s="209">
        <f t="shared" si="1547"/>
        <v>0</v>
      </c>
    </row>
    <row r="399" spans="1:114" s="7" customFormat="1" x14ac:dyDescent="0.2">
      <c r="A399" s="296" t="s">
        <v>293</v>
      </c>
      <c r="B399" s="119" t="s">
        <v>370</v>
      </c>
      <c r="C399" s="119"/>
      <c r="D399" s="119"/>
      <c r="E399" s="119"/>
      <c r="F399" s="564">
        <f t="shared" ref="F399:AK399" ca="1" si="1572">F350-E350</f>
        <v>0</v>
      </c>
      <c r="G399" s="564">
        <f t="shared" ca="1" si="1572"/>
        <v>0</v>
      </c>
      <c r="H399" s="564">
        <f t="shared" ca="1" si="1572"/>
        <v>0</v>
      </c>
      <c r="I399" s="564">
        <f t="shared" ca="1" si="1572"/>
        <v>0</v>
      </c>
      <c r="J399" s="564">
        <f t="shared" ca="1" si="1572"/>
        <v>0</v>
      </c>
      <c r="K399" s="564">
        <f t="shared" ca="1" si="1572"/>
        <v>0</v>
      </c>
      <c r="L399" s="564">
        <f t="shared" ca="1" si="1572"/>
        <v>0</v>
      </c>
      <c r="M399" s="564">
        <f t="shared" ca="1" si="1572"/>
        <v>0</v>
      </c>
      <c r="N399" s="564">
        <f t="shared" ca="1" si="1572"/>
        <v>0</v>
      </c>
      <c r="O399" s="564">
        <f t="shared" ca="1" si="1572"/>
        <v>0</v>
      </c>
      <c r="P399" s="564">
        <f t="shared" ca="1" si="1572"/>
        <v>0</v>
      </c>
      <c r="Q399" s="564">
        <f t="shared" ca="1" si="1572"/>
        <v>0</v>
      </c>
      <c r="R399" s="564">
        <f t="shared" ca="1" si="1572"/>
        <v>0</v>
      </c>
      <c r="S399" s="564">
        <f t="shared" ca="1" si="1572"/>
        <v>0</v>
      </c>
      <c r="T399" s="564">
        <f t="shared" ca="1" si="1572"/>
        <v>0</v>
      </c>
      <c r="U399" s="564">
        <f t="shared" ca="1" si="1572"/>
        <v>0</v>
      </c>
      <c r="V399" s="564">
        <f t="shared" ca="1" si="1572"/>
        <v>0</v>
      </c>
      <c r="W399" s="564">
        <f t="shared" ca="1" si="1572"/>
        <v>0</v>
      </c>
      <c r="X399" s="564">
        <f t="shared" ca="1" si="1572"/>
        <v>0</v>
      </c>
      <c r="Y399" s="564">
        <f t="shared" ca="1" si="1572"/>
        <v>0</v>
      </c>
      <c r="Z399" s="564">
        <f t="shared" ca="1" si="1572"/>
        <v>0</v>
      </c>
      <c r="AA399" s="564">
        <f t="shared" ca="1" si="1572"/>
        <v>0</v>
      </c>
      <c r="AB399" s="564">
        <f t="shared" ca="1" si="1572"/>
        <v>0</v>
      </c>
      <c r="AC399" s="564">
        <f t="shared" ca="1" si="1572"/>
        <v>0</v>
      </c>
      <c r="AD399" s="564">
        <f t="shared" ca="1" si="1572"/>
        <v>0</v>
      </c>
      <c r="AE399" s="564">
        <f t="shared" ca="1" si="1572"/>
        <v>0</v>
      </c>
      <c r="AF399" s="564">
        <f t="shared" ca="1" si="1572"/>
        <v>0</v>
      </c>
      <c r="AG399" s="564">
        <f t="shared" ca="1" si="1572"/>
        <v>0</v>
      </c>
      <c r="AH399" s="564">
        <f t="shared" ca="1" si="1572"/>
        <v>0</v>
      </c>
      <c r="AI399" s="564">
        <f t="shared" ca="1" si="1572"/>
        <v>0</v>
      </c>
      <c r="AJ399" s="564">
        <f t="shared" ca="1" si="1572"/>
        <v>0</v>
      </c>
      <c r="AK399" s="564">
        <f t="shared" ca="1" si="1572"/>
        <v>0</v>
      </c>
      <c r="AL399" s="564">
        <f t="shared" ref="AL399:BM399" ca="1" si="1573">AL350-AK350</f>
        <v>0</v>
      </c>
      <c r="AM399" s="564">
        <f t="shared" ca="1" si="1573"/>
        <v>0</v>
      </c>
      <c r="AN399" s="564">
        <f t="shared" ca="1" si="1573"/>
        <v>0</v>
      </c>
      <c r="AO399" s="564">
        <f t="shared" ca="1" si="1573"/>
        <v>0</v>
      </c>
      <c r="AP399" s="564">
        <f t="shared" ca="1" si="1573"/>
        <v>0</v>
      </c>
      <c r="AQ399" s="564">
        <f t="shared" ca="1" si="1573"/>
        <v>0</v>
      </c>
      <c r="AR399" s="564">
        <f t="shared" ca="1" si="1573"/>
        <v>0</v>
      </c>
      <c r="AS399" s="564">
        <f t="shared" ca="1" si="1573"/>
        <v>0</v>
      </c>
      <c r="AT399" s="564">
        <f t="shared" ca="1" si="1573"/>
        <v>0</v>
      </c>
      <c r="AU399" s="564">
        <f t="shared" ca="1" si="1573"/>
        <v>0</v>
      </c>
      <c r="AV399" s="564">
        <f t="shared" ca="1" si="1573"/>
        <v>0</v>
      </c>
      <c r="AW399" s="564">
        <f t="shared" ca="1" si="1573"/>
        <v>0</v>
      </c>
      <c r="AX399" s="564">
        <f t="shared" ca="1" si="1573"/>
        <v>0</v>
      </c>
      <c r="AY399" s="564">
        <f t="shared" ca="1" si="1573"/>
        <v>0</v>
      </c>
      <c r="AZ399" s="564">
        <f t="shared" ca="1" si="1573"/>
        <v>0</v>
      </c>
      <c r="BA399" s="564">
        <f t="shared" ca="1" si="1573"/>
        <v>0</v>
      </c>
      <c r="BB399" s="564">
        <f t="shared" ca="1" si="1573"/>
        <v>0</v>
      </c>
      <c r="BC399" s="564">
        <f t="shared" ca="1" si="1573"/>
        <v>0</v>
      </c>
      <c r="BD399" s="564">
        <f t="shared" ca="1" si="1573"/>
        <v>0</v>
      </c>
      <c r="BE399" s="564">
        <f t="shared" ca="1" si="1573"/>
        <v>0</v>
      </c>
      <c r="BF399" s="564">
        <f t="shared" ca="1" si="1573"/>
        <v>0</v>
      </c>
      <c r="BG399" s="564">
        <f t="shared" ca="1" si="1573"/>
        <v>0</v>
      </c>
      <c r="BH399" s="564">
        <f t="shared" ca="1" si="1573"/>
        <v>0</v>
      </c>
      <c r="BI399" s="564">
        <f t="shared" ca="1" si="1573"/>
        <v>0</v>
      </c>
      <c r="BJ399" s="564">
        <f t="shared" ca="1" si="1573"/>
        <v>0</v>
      </c>
      <c r="BK399" s="564">
        <f t="shared" ca="1" si="1573"/>
        <v>0</v>
      </c>
      <c r="BL399" s="564">
        <f t="shared" ca="1" si="1573"/>
        <v>0</v>
      </c>
      <c r="BM399" s="564">
        <f t="shared" ca="1" si="1573"/>
        <v>0</v>
      </c>
      <c r="BN399" s="185"/>
      <c r="BO399" s="564">
        <f t="shared" ca="1" si="1552"/>
        <v>0</v>
      </c>
      <c r="BP399" s="564">
        <f t="shared" ca="1" si="1553"/>
        <v>0</v>
      </c>
      <c r="BQ399" s="564">
        <f t="shared" ca="1" si="1554"/>
        <v>0</v>
      </c>
      <c r="BR399" s="564">
        <f t="shared" ca="1" si="1555"/>
        <v>0</v>
      </c>
      <c r="BS399" s="564">
        <f t="shared" ca="1" si="1556"/>
        <v>0</v>
      </c>
      <c r="BT399" s="564">
        <f t="shared" ca="1" si="1557"/>
        <v>0</v>
      </c>
      <c r="BU399" s="564">
        <f t="shared" ca="1" si="1558"/>
        <v>0</v>
      </c>
      <c r="BV399" s="564">
        <f t="shared" ca="1" si="1559"/>
        <v>0</v>
      </c>
      <c r="BW399" s="564">
        <f t="shared" ca="1" si="1560"/>
        <v>0</v>
      </c>
      <c r="BX399" s="564">
        <f t="shared" ca="1" si="1561"/>
        <v>0</v>
      </c>
      <c r="BY399" s="564">
        <f t="shared" ca="1" si="1562"/>
        <v>0</v>
      </c>
      <c r="BZ399" s="564">
        <f t="shared" ca="1" si="1563"/>
        <v>0</v>
      </c>
      <c r="CA399" s="564">
        <f t="shared" ca="1" si="1564"/>
        <v>0</v>
      </c>
      <c r="CB399" s="564">
        <f t="shared" ca="1" si="1565"/>
        <v>0</v>
      </c>
      <c r="CC399" s="564">
        <f t="shared" ca="1" si="1566"/>
        <v>0</v>
      </c>
      <c r="CD399" s="564">
        <f t="shared" ca="1" si="1567"/>
        <v>0</v>
      </c>
      <c r="CE399" s="564">
        <f t="shared" ca="1" si="1568"/>
        <v>0</v>
      </c>
      <c r="CF399" s="564">
        <f t="shared" ca="1" si="1569"/>
        <v>0</v>
      </c>
      <c r="CG399" s="564">
        <f t="shared" ca="1" si="1570"/>
        <v>0</v>
      </c>
      <c r="CH399" s="564">
        <f t="shared" ca="1" si="1571"/>
        <v>0</v>
      </c>
      <c r="CI399" s="185"/>
      <c r="CJ399" s="124">
        <f ca="1">SUM(BO399:BR399)</f>
        <v>0</v>
      </c>
      <c r="CK399" s="124">
        <f ca="1">SUM(BS399:BV399)</f>
        <v>0</v>
      </c>
      <c r="CL399" s="124">
        <f ca="1">SUM(BW399:BZ399)</f>
        <v>0</v>
      </c>
      <c r="CM399" s="124">
        <f ca="1">SUM(CA399:CD399)</f>
        <v>0</v>
      </c>
      <c r="CN399" s="124">
        <f ca="1">SUM(CE399:CH399)</f>
        <v>0</v>
      </c>
      <c r="CO399" s="177"/>
      <c r="CP399" s="119"/>
      <c r="CQ399" s="119"/>
      <c r="CR399" s="186">
        <f ca="1">SUM(F399:BM399)</f>
        <v>0</v>
      </c>
      <c r="CS399" s="186">
        <f ca="1">SUM(BO399:CH399)</f>
        <v>0</v>
      </c>
      <c r="CT399" s="186">
        <f ca="1">SUM(CJ399:CN399)</f>
        <v>0</v>
      </c>
      <c r="CU399" s="186">
        <f ca="1">CR399-CS399</f>
        <v>0</v>
      </c>
      <c r="CV399" s="186">
        <f ca="1">CS399-CT399</f>
        <v>0</v>
      </c>
      <c r="CW399" s="119"/>
      <c r="CX399" s="124">
        <f ca="1">IF(BO399="","",BO399)</f>
        <v>0</v>
      </c>
      <c r="CY399" s="124">
        <f ca="1">IF(BP399="","",BP399)</f>
        <v>0</v>
      </c>
      <c r="CZ399" s="124">
        <f ca="1">IF(BQ399="","",BQ399)</f>
        <v>0</v>
      </c>
      <c r="DA399" s="124">
        <f ca="1">IF(BR399="","",BR399)</f>
        <v>0</v>
      </c>
      <c r="DB399" s="209">
        <f ca="1">IF(CJ399="","",CJ399)</f>
        <v>0</v>
      </c>
      <c r="DC399" s="124">
        <f ca="1">IF(BS399="","",BS399)</f>
        <v>0</v>
      </c>
      <c r="DD399" s="124">
        <f ca="1">IF(BT399="","",BT399)</f>
        <v>0</v>
      </c>
      <c r="DE399" s="124">
        <f ca="1">IF(BU399="","",BU399)</f>
        <v>0</v>
      </c>
      <c r="DF399" s="124">
        <f ca="1">IF(BV399="","",BV399)</f>
        <v>0</v>
      </c>
      <c r="DG399" s="209">
        <f ca="1">IF(CK399="","",CK399)</f>
        <v>0</v>
      </c>
      <c r="DH399" s="209">
        <f ca="1">IF(CL399="","",CL399)</f>
        <v>0</v>
      </c>
      <c r="DI399" s="209">
        <f ca="1">IF(CM399="","",CM399)</f>
        <v>0</v>
      </c>
      <c r="DJ399" s="209">
        <f ca="1">IF(CN399="","",CN399)</f>
        <v>0</v>
      </c>
    </row>
    <row r="400" spans="1:114" s="7" customFormat="1" ht="14.25" x14ac:dyDescent="0.35">
      <c r="A400" s="296" t="s">
        <v>283</v>
      </c>
      <c r="B400" s="119" t="s">
        <v>370</v>
      </c>
      <c r="C400" s="119"/>
      <c r="D400" s="119"/>
      <c r="E400" s="119"/>
      <c r="F400" s="563">
        <f t="shared" ref="F400:AK400" ca="1" si="1574">F306</f>
        <v>0</v>
      </c>
      <c r="G400" s="563">
        <f t="shared" ca="1" si="1574"/>
        <v>0</v>
      </c>
      <c r="H400" s="563">
        <f t="shared" ca="1" si="1574"/>
        <v>0</v>
      </c>
      <c r="I400" s="563">
        <f t="shared" ca="1" si="1574"/>
        <v>0</v>
      </c>
      <c r="J400" s="563">
        <f t="shared" ca="1" si="1574"/>
        <v>0</v>
      </c>
      <c r="K400" s="563">
        <f t="shared" ca="1" si="1574"/>
        <v>0</v>
      </c>
      <c r="L400" s="563">
        <f t="shared" ca="1" si="1574"/>
        <v>0</v>
      </c>
      <c r="M400" s="563">
        <f t="shared" ca="1" si="1574"/>
        <v>0</v>
      </c>
      <c r="N400" s="563">
        <f t="shared" ca="1" si="1574"/>
        <v>0</v>
      </c>
      <c r="O400" s="563">
        <f t="shared" ca="1" si="1574"/>
        <v>0</v>
      </c>
      <c r="P400" s="563">
        <f t="shared" ca="1" si="1574"/>
        <v>0</v>
      </c>
      <c r="Q400" s="563">
        <f t="shared" ca="1" si="1574"/>
        <v>0</v>
      </c>
      <c r="R400" s="563">
        <f t="shared" ca="1" si="1574"/>
        <v>0</v>
      </c>
      <c r="S400" s="563">
        <f t="shared" ca="1" si="1574"/>
        <v>0</v>
      </c>
      <c r="T400" s="563">
        <f t="shared" ca="1" si="1574"/>
        <v>0</v>
      </c>
      <c r="U400" s="563">
        <f t="shared" ca="1" si="1574"/>
        <v>0</v>
      </c>
      <c r="V400" s="563">
        <f t="shared" ca="1" si="1574"/>
        <v>0</v>
      </c>
      <c r="W400" s="563">
        <f t="shared" ca="1" si="1574"/>
        <v>0</v>
      </c>
      <c r="X400" s="563">
        <f t="shared" ca="1" si="1574"/>
        <v>0</v>
      </c>
      <c r="Y400" s="563">
        <f t="shared" ca="1" si="1574"/>
        <v>0</v>
      </c>
      <c r="Z400" s="563">
        <f t="shared" ca="1" si="1574"/>
        <v>0</v>
      </c>
      <c r="AA400" s="563">
        <f t="shared" ca="1" si="1574"/>
        <v>86.623812251231115</v>
      </c>
      <c r="AB400" s="563">
        <f t="shared" ca="1" si="1574"/>
        <v>493.18339107975294</v>
      </c>
      <c r="AC400" s="563">
        <f t="shared" ca="1" si="1574"/>
        <v>771.08405369887453</v>
      </c>
      <c r="AD400" s="563">
        <f t="shared" ca="1" si="1574"/>
        <v>1056.9952427558758</v>
      </c>
      <c r="AE400" s="563">
        <f t="shared" ca="1" si="1574"/>
        <v>1533.7859991234957</v>
      </c>
      <c r="AF400" s="563">
        <f t="shared" ca="1" si="1574"/>
        <v>2014.7994065667592</v>
      </c>
      <c r="AG400" s="563">
        <f t="shared" ca="1" si="1574"/>
        <v>2039.5012286089207</v>
      </c>
      <c r="AH400" s="563">
        <f t="shared" ca="1" si="1574"/>
        <v>2263.8776367645555</v>
      </c>
      <c r="AI400" s="563">
        <f t="shared" ca="1" si="1574"/>
        <v>2540.4366831131238</v>
      </c>
      <c r="AJ400" s="563">
        <f t="shared" ca="1" si="1574"/>
        <v>3026.4419867496922</v>
      </c>
      <c r="AK400" s="563">
        <f t="shared" ca="1" si="1574"/>
        <v>3845.013921722988</v>
      </c>
      <c r="AL400" s="563">
        <f t="shared" ref="AL400:BM400" ca="1" si="1575">AL306</f>
        <v>4356.1574790810937</v>
      </c>
      <c r="AM400" s="563">
        <f t="shared" ca="1" si="1575"/>
        <v>4997.6201141045249</v>
      </c>
      <c r="AN400" s="563">
        <f t="shared" ca="1" si="1575"/>
        <v>5883.8477398869409</v>
      </c>
      <c r="AO400" s="563">
        <f t="shared" ca="1" si="1575"/>
        <v>6417.456641181454</v>
      </c>
      <c r="AP400" s="563">
        <f t="shared" ca="1" si="1575"/>
        <v>7058.5866973987249</v>
      </c>
      <c r="AQ400" s="563">
        <f t="shared" ca="1" si="1575"/>
        <v>8115.5607080109567</v>
      </c>
      <c r="AR400" s="563">
        <f t="shared" ca="1" si="1575"/>
        <v>9127.028399732777</v>
      </c>
      <c r="AS400" s="563">
        <f t="shared" ca="1" si="1575"/>
        <v>9350.2682041102071</v>
      </c>
      <c r="AT400" s="563">
        <f t="shared" ca="1" si="1575"/>
        <v>9923.9982762713098</v>
      </c>
      <c r="AU400" s="563">
        <f t="shared" ca="1" si="1575"/>
        <v>10559.694137916711</v>
      </c>
      <c r="AV400" s="563">
        <f t="shared" ca="1" si="1575"/>
        <v>11493.849547970274</v>
      </c>
      <c r="AW400" s="563">
        <f t="shared" ca="1" si="1575"/>
        <v>12939.650192362289</v>
      </c>
      <c r="AX400" s="563">
        <f t="shared" ca="1" si="1575"/>
        <v>13794.906817848787</v>
      </c>
      <c r="AY400" s="563">
        <f t="shared" ca="1" si="1575"/>
        <v>14851.553186366697</v>
      </c>
      <c r="AZ400" s="563">
        <f t="shared" ca="1" si="1575"/>
        <v>16333.07001309035</v>
      </c>
      <c r="BA400" s="563">
        <f t="shared" ca="1" si="1575"/>
        <v>17187.373806864893</v>
      </c>
      <c r="BB400" s="563">
        <f t="shared" ca="1" si="1575"/>
        <v>18212.685840193208</v>
      </c>
      <c r="BC400" s="563">
        <f t="shared" ca="1" si="1575"/>
        <v>19854.193160885105</v>
      </c>
      <c r="BD400" s="563">
        <f t="shared" ca="1" si="1575"/>
        <v>21456.801802851594</v>
      </c>
      <c r="BE400" s="563">
        <f t="shared" ca="1" si="1575"/>
        <v>22034.176825629602</v>
      </c>
      <c r="BF400" s="563">
        <f t="shared" ca="1" si="1575"/>
        <v>23145.003870552118</v>
      </c>
      <c r="BG400" s="563">
        <f t="shared" ca="1" si="1575"/>
        <v>24352.447124505659</v>
      </c>
      <c r="BH400" s="563">
        <f t="shared" ca="1" si="1575"/>
        <v>25967.695498031233</v>
      </c>
      <c r="BI400" s="563">
        <f t="shared" ca="1" si="1575"/>
        <v>28245.22065004973</v>
      </c>
      <c r="BJ400" s="563">
        <f t="shared" ca="1" si="1575"/>
        <v>29614.677404381291</v>
      </c>
      <c r="BK400" s="563">
        <f t="shared" ca="1" si="1575"/>
        <v>31309.364413109655</v>
      </c>
      <c r="BL400" s="563">
        <f t="shared" ca="1" si="1575"/>
        <v>33660.649383697062</v>
      </c>
      <c r="BM400" s="563">
        <f t="shared" ca="1" si="1575"/>
        <v>35032.072843596019</v>
      </c>
      <c r="BN400" s="185"/>
      <c r="BO400" s="563">
        <f t="shared" ca="1" si="1552"/>
        <v>0</v>
      </c>
      <c r="BP400" s="563">
        <f t="shared" ca="1" si="1553"/>
        <v>0</v>
      </c>
      <c r="BQ400" s="563">
        <f t="shared" ca="1" si="1554"/>
        <v>0</v>
      </c>
      <c r="BR400" s="563">
        <f t="shared" ca="1" si="1555"/>
        <v>0</v>
      </c>
      <c r="BS400" s="563">
        <f t="shared" ca="1" si="1556"/>
        <v>0</v>
      </c>
      <c r="BT400" s="563">
        <f t="shared" ca="1" si="1557"/>
        <v>0</v>
      </c>
      <c r="BU400" s="563">
        <f t="shared" ca="1" si="1558"/>
        <v>0</v>
      </c>
      <c r="BV400" s="563">
        <f t="shared" ca="1" si="1559"/>
        <v>1350.8912570298585</v>
      </c>
      <c r="BW400" s="563">
        <f t="shared" ca="1" si="1560"/>
        <v>4605.5806484461309</v>
      </c>
      <c r="BX400" s="563">
        <f t="shared" ca="1" si="1561"/>
        <v>6843.8155484866002</v>
      </c>
      <c r="BY400" s="563">
        <f t="shared" ca="1" si="1562"/>
        <v>11227.613387553774</v>
      </c>
      <c r="BZ400" s="563">
        <f t="shared" ca="1" si="1563"/>
        <v>17298.92449517292</v>
      </c>
      <c r="CA400" s="563">
        <f t="shared" ca="1" si="1564"/>
        <v>24301.175805142459</v>
      </c>
      <c r="CB400" s="563">
        <f t="shared" ca="1" si="1565"/>
        <v>29833.960618298228</v>
      </c>
      <c r="CC400" s="563">
        <f t="shared" ca="1" si="1566"/>
        <v>38228.406558181348</v>
      </c>
      <c r="CD400" s="563">
        <f t="shared" ca="1" si="1567"/>
        <v>48371.997006321937</v>
      </c>
      <c r="CE400" s="563">
        <f t="shared" ca="1" si="1568"/>
        <v>59523.680803929907</v>
      </c>
      <c r="CF400" s="563">
        <f t="shared" ca="1" si="1569"/>
        <v>69531.627820687383</v>
      </c>
      <c r="CG400" s="563">
        <f t="shared" ca="1" si="1570"/>
        <v>83827.593552462262</v>
      </c>
      <c r="CH400" s="563">
        <f t="shared" ca="1" si="1571"/>
        <v>100002.08664040273</v>
      </c>
      <c r="CI400" s="185"/>
      <c r="CJ400" s="172">
        <f ca="1">SUM(BO400:BR400)</f>
        <v>0</v>
      </c>
      <c r="CK400" s="172">
        <f ca="1">SUM(BS400:BV400)</f>
        <v>1350.8912570298585</v>
      </c>
      <c r="CL400" s="172">
        <f ca="1">SUM(BW400:BZ400)</f>
        <v>39975.934079659426</v>
      </c>
      <c r="CM400" s="172">
        <f ca="1">SUM(CA400:CD400)</f>
        <v>140735.53998794398</v>
      </c>
      <c r="CN400" s="172">
        <f ca="1">SUM(CE400:CH400)</f>
        <v>312884.98881748226</v>
      </c>
      <c r="CO400" s="177"/>
      <c r="CP400" s="119"/>
      <c r="CQ400" s="119"/>
      <c r="CR400" s="186">
        <f ca="1">SUM(F400:BM400)</f>
        <v>494947.35414211545</v>
      </c>
      <c r="CS400" s="186">
        <f ca="1">SUM(BO400:CH400)</f>
        <v>494947.35414211551</v>
      </c>
      <c r="CT400" s="186">
        <f ca="1">SUM(CJ400:CN400)</f>
        <v>494947.35414211551</v>
      </c>
      <c r="CU400" s="186">
        <f t="shared" ca="1" si="1477"/>
        <v>0</v>
      </c>
      <c r="CV400" s="186">
        <f t="shared" ca="1" si="1478"/>
        <v>0</v>
      </c>
      <c r="CW400" s="119"/>
      <c r="CX400" s="172">
        <f t="shared" ca="1" si="1535"/>
        <v>0</v>
      </c>
      <c r="CY400" s="172">
        <f t="shared" ca="1" si="1536"/>
        <v>0</v>
      </c>
      <c r="CZ400" s="172">
        <f t="shared" ca="1" si="1537"/>
        <v>0</v>
      </c>
      <c r="DA400" s="172">
        <f t="shared" ca="1" si="1538"/>
        <v>0</v>
      </c>
      <c r="DB400" s="338">
        <f t="shared" ca="1" si="1539"/>
        <v>0</v>
      </c>
      <c r="DC400" s="172">
        <f t="shared" ca="1" si="1540"/>
        <v>0</v>
      </c>
      <c r="DD400" s="172">
        <f t="shared" ca="1" si="1541"/>
        <v>0</v>
      </c>
      <c r="DE400" s="172">
        <f t="shared" ca="1" si="1542"/>
        <v>0</v>
      </c>
      <c r="DF400" s="172">
        <f t="shared" ca="1" si="1543"/>
        <v>1350.8912570298585</v>
      </c>
      <c r="DG400" s="338">
        <f t="shared" ca="1" si="1544"/>
        <v>1350.8912570298585</v>
      </c>
      <c r="DH400" s="338">
        <f t="shared" ca="1" si="1545"/>
        <v>39975.934079659426</v>
      </c>
      <c r="DI400" s="338">
        <f t="shared" ca="1" si="1546"/>
        <v>140735.53998794398</v>
      </c>
      <c r="DJ400" s="338">
        <f t="shared" ca="1" si="1547"/>
        <v>312884.98881748226</v>
      </c>
    </row>
    <row r="401" spans="1:114" s="7" customFormat="1" ht="14.25" x14ac:dyDescent="0.35">
      <c r="A401" s="297" t="s">
        <v>181</v>
      </c>
      <c r="B401" s="119" t="s">
        <v>370</v>
      </c>
      <c r="C401" s="119"/>
      <c r="D401" s="119"/>
      <c r="E401" s="119"/>
      <c r="F401" s="563">
        <f t="shared" ref="F401:AK401" ca="1" si="1576">SUM(F397:F400)</f>
        <v>0</v>
      </c>
      <c r="G401" s="563">
        <f t="shared" ca="1" si="1576"/>
        <v>0</v>
      </c>
      <c r="H401" s="563">
        <f t="shared" ca="1" si="1576"/>
        <v>0</v>
      </c>
      <c r="I401" s="563">
        <f t="shared" ca="1" si="1576"/>
        <v>3.4000000000000004</v>
      </c>
      <c r="J401" s="563">
        <f t="shared" ca="1" si="1576"/>
        <v>4.7</v>
      </c>
      <c r="K401" s="563">
        <f t="shared" ca="1" si="1576"/>
        <v>6.6700000000000008</v>
      </c>
      <c r="L401" s="563">
        <f t="shared" ca="1" si="1576"/>
        <v>12.990999999999985</v>
      </c>
      <c r="M401" s="563">
        <f t="shared" ca="1" si="1576"/>
        <v>15144.444319766457</v>
      </c>
      <c r="N401" s="563">
        <f t="shared" ca="1" si="1576"/>
        <v>20229.938282363062</v>
      </c>
      <c r="O401" s="563">
        <f t="shared" ca="1" si="1576"/>
        <v>26209.459933738646</v>
      </c>
      <c r="P401" s="563">
        <f t="shared" ca="1" si="1576"/>
        <v>32298.516747193582</v>
      </c>
      <c r="Q401" s="563">
        <f t="shared" ca="1" si="1576"/>
        <v>39898.480354684987</v>
      </c>
      <c r="R401" s="563">
        <f t="shared" ca="1" si="1576"/>
        <v>49462.62279442382</v>
      </c>
      <c r="S401" s="563">
        <f t="shared" ca="1" si="1576"/>
        <v>155570.46900000001</v>
      </c>
      <c r="T401" s="563">
        <f t="shared" ca="1" si="1576"/>
        <v>166909.21023000003</v>
      </c>
      <c r="U401" s="563">
        <f t="shared" ca="1" si="1576"/>
        <v>189107.54418610001</v>
      </c>
      <c r="V401" s="563">
        <f t="shared" ca="1" si="1576"/>
        <v>202232.23044312699</v>
      </c>
      <c r="W401" s="563">
        <f t="shared" ca="1" si="1576"/>
        <v>216355.36055454591</v>
      </c>
      <c r="X401" s="563">
        <f t="shared" ca="1" si="1576"/>
        <v>231554.79717180418</v>
      </c>
      <c r="Y401" s="563">
        <f t="shared" ca="1" si="1576"/>
        <v>247914.65049011449</v>
      </c>
      <c r="Z401" s="563">
        <f t="shared" ca="1" si="1576"/>
        <v>265525.79529233492</v>
      </c>
      <c r="AA401" s="563">
        <f t="shared" ca="1" si="1576"/>
        <v>284573.0559697533</v>
      </c>
      <c r="AB401" s="563">
        <f t="shared" ca="1" si="1576"/>
        <v>305395.88011378096</v>
      </c>
      <c r="AC401" s="563">
        <f t="shared" ca="1" si="1576"/>
        <v>317660.40529258066</v>
      </c>
      <c r="AD401" s="563">
        <f t="shared" ca="1" si="1576"/>
        <v>341627.34828850988</v>
      </c>
      <c r="AE401" s="563">
        <f t="shared" ca="1" si="1576"/>
        <v>475542.2484991235</v>
      </c>
      <c r="AF401" s="563">
        <f t="shared" ca="1" si="1576"/>
        <v>489559.42115656676</v>
      </c>
      <c r="AG401" s="563">
        <f t="shared" ca="1" si="1576"/>
        <v>521697.32471360895</v>
      </c>
      <c r="AH401" s="563">
        <f t="shared" ca="1" si="1576"/>
        <v>536644.92854246462</v>
      </c>
      <c r="AI401" s="563">
        <f t="shared" ca="1" si="1576"/>
        <v>552289.8845244972</v>
      </c>
      <c r="AJ401" s="563">
        <f t="shared" ca="1" si="1576"/>
        <v>568826.90901676135</v>
      </c>
      <c r="AK401" s="563">
        <f t="shared" ca="1" si="1576"/>
        <v>586419.04264036065</v>
      </c>
      <c r="AL401" s="563">
        <f t="shared" ref="AL401:BM401" ca="1" si="1577">SUM(AL397:AL400)</f>
        <v>604468.84778447938</v>
      </c>
      <c r="AM401" s="563">
        <f t="shared" ca="1" si="1577"/>
        <v>623459.44790886564</v>
      </c>
      <c r="AN401" s="563">
        <f t="shared" ca="1" si="1577"/>
        <v>643553.67763162602</v>
      </c>
      <c r="AO401" s="563">
        <f t="shared" ca="1" si="1577"/>
        <v>646205.76225971396</v>
      </c>
      <c r="AP401" s="563">
        <f t="shared" ca="1" si="1577"/>
        <v>667930.89309628727</v>
      </c>
      <c r="AQ401" s="563">
        <f t="shared" ca="1" si="1577"/>
        <v>830875.47182801098</v>
      </c>
      <c r="AR401" s="563">
        <f t="shared" ca="1" si="1577"/>
        <v>845775.34329759947</v>
      </c>
      <c r="AS401" s="563">
        <f t="shared" ca="1" si="1577"/>
        <v>890235.02408095554</v>
      </c>
      <c r="AT401" s="563">
        <f t="shared" ca="1" si="1577"/>
        <v>905404.03306593513</v>
      </c>
      <c r="AU401" s="563">
        <f t="shared" ca="1" si="1577"/>
        <v>921005.01072691893</v>
      </c>
      <c r="AV401" s="563">
        <f t="shared" ca="1" si="1577"/>
        <v>937285.99260510458</v>
      </c>
      <c r="AW401" s="563">
        <f t="shared" ca="1" si="1577"/>
        <v>954472.09604788874</v>
      </c>
      <c r="AX401" s="563">
        <f t="shared" ca="1" si="1577"/>
        <v>971473.46684762486</v>
      </c>
      <c r="AY401" s="563">
        <f t="shared" ca="1" si="1577"/>
        <v>989094.79117218405</v>
      </c>
      <c r="AZ401" s="563">
        <f t="shared" ca="1" si="1577"/>
        <v>1007572.7339669607</v>
      </c>
      <c r="BA401" s="563">
        <f t="shared" ca="1" si="1577"/>
        <v>995868.84276405524</v>
      </c>
      <c r="BB401" s="563">
        <f t="shared" ca="1" si="1577"/>
        <v>1014795.4321434695</v>
      </c>
      <c r="BC401" s="563">
        <f t="shared" ca="1" si="1577"/>
        <v>1199518.1845408853</v>
      </c>
      <c r="BD401" s="563">
        <f t="shared" ca="1" si="1577"/>
        <v>1220851.3633633184</v>
      </c>
      <c r="BE401" s="563">
        <f t="shared" ca="1" si="1577"/>
        <v>1291609.6321763678</v>
      </c>
      <c r="BF401" s="563">
        <f t="shared" ca="1" si="1577"/>
        <v>1313363.7703947043</v>
      </c>
      <c r="BG401" s="563">
        <f t="shared" ca="1" si="1577"/>
        <v>1335689.384632403</v>
      </c>
      <c r="BH401" s="563">
        <f t="shared" ca="1" si="1577"/>
        <v>1358910.4651990666</v>
      </c>
      <c r="BI401" s="563">
        <f t="shared" ca="1" si="1577"/>
        <v>1383294.6547506962</v>
      </c>
      <c r="BJ401" s="563">
        <f t="shared" ca="1" si="1577"/>
        <v>1407285.1596497127</v>
      </c>
      <c r="BK401" s="563">
        <f t="shared" ca="1" si="1577"/>
        <v>1432129.2218986836</v>
      </c>
      <c r="BL401" s="563">
        <f t="shared" ca="1" si="1577"/>
        <v>1458172.5559744497</v>
      </c>
      <c r="BM401" s="563">
        <f t="shared" ca="1" si="1577"/>
        <v>1433793.4645464886</v>
      </c>
      <c r="BN401" s="185"/>
      <c r="BO401" s="563">
        <f t="shared" ref="BO401" ca="1" si="1578">SUM(F401:H401)</f>
        <v>0</v>
      </c>
      <c r="BP401" s="563">
        <f t="shared" ref="BP401" ca="1" si="1579">SUM(I401:K401)</f>
        <v>14.770000000000003</v>
      </c>
      <c r="BQ401" s="563">
        <f t="shared" ref="BQ401" ca="1" si="1580">SUM(L401:N401)</f>
        <v>35387.373602129519</v>
      </c>
      <c r="BR401" s="563">
        <f t="shared" ref="BR401" ca="1" si="1581">SUM(O401:Q401)</f>
        <v>98406.457035617219</v>
      </c>
      <c r="BS401" s="563">
        <f t="shared" ref="BS401" ca="1" si="1582">SUM(R401:T401)</f>
        <v>371942.30202442384</v>
      </c>
      <c r="BT401" s="563">
        <f t="shared" ref="BT401" ca="1" si="1583">SUM(U401:W401)</f>
        <v>607695.13518377289</v>
      </c>
      <c r="BU401" s="563">
        <f t="shared" ref="BU401" ca="1" si="1584">SUM(X401:Z401)</f>
        <v>744995.24295425368</v>
      </c>
      <c r="BV401" s="563">
        <f t="shared" ref="BV401" ca="1" si="1585">SUM(AA401:AC401)</f>
        <v>907629.34137611487</v>
      </c>
      <c r="BW401" s="563">
        <f t="shared" ref="BW401" ca="1" si="1586">SUM(AD401:AF401)</f>
        <v>1306729.0179442002</v>
      </c>
      <c r="BX401" s="563">
        <f t="shared" ref="BX401" ca="1" si="1587">SUM(AG401:AI401)</f>
        <v>1610632.1377805709</v>
      </c>
      <c r="BY401" s="563">
        <f t="shared" ref="BY401" ca="1" si="1588">SUM(AJ401:AL401)</f>
        <v>1759714.7994416014</v>
      </c>
      <c r="BZ401" s="563">
        <f t="shared" ref="BZ401" ca="1" si="1589">SUM(AM401:AO401)</f>
        <v>1913218.8878002055</v>
      </c>
      <c r="CA401" s="563">
        <f t="shared" ref="CA401" ca="1" si="1590">SUM(AP401:AR401)</f>
        <v>2344581.7082218975</v>
      </c>
      <c r="CB401" s="563">
        <f t="shared" ref="CB401" ca="1" si="1591">SUM(AS401:AU401)</f>
        <v>2716644.0678738095</v>
      </c>
      <c r="CC401" s="563">
        <f t="shared" ref="CC401" ca="1" si="1592">SUM(AV401:AX401)</f>
        <v>2863231.5555006182</v>
      </c>
      <c r="CD401" s="563">
        <f t="shared" ref="CD401" ca="1" si="1593">SUM(AY401:BA401)</f>
        <v>2992536.3679032</v>
      </c>
      <c r="CE401" s="563">
        <f t="shared" ref="CE401" ca="1" si="1594">SUM(BB401:BD401)</f>
        <v>3435164.980047673</v>
      </c>
      <c r="CF401" s="563">
        <f t="shared" ref="CF401" ca="1" si="1595">SUM(BE401:BG401)</f>
        <v>3940662.7872034749</v>
      </c>
      <c r="CG401" s="563">
        <f t="shared" ref="CG401" ca="1" si="1596">SUM(BH401:BJ401)</f>
        <v>4149490.2795994757</v>
      </c>
      <c r="CH401" s="563">
        <f t="shared" ref="CH401" ca="1" si="1597">SUM(BK401:BM401)</f>
        <v>4324095.2424196219</v>
      </c>
      <c r="CI401" s="185"/>
      <c r="CJ401" s="172">
        <f ca="1">SUM(CJ397:CJ400)</f>
        <v>133808.60063774674</v>
      </c>
      <c r="CK401" s="172">
        <f ca="1">SUM(CK397:CK400)</f>
        <v>2632262.0215385654</v>
      </c>
      <c r="CL401" s="172">
        <f ca="1">SUM(CL397:CL400)</f>
        <v>6590294.842966578</v>
      </c>
      <c r="CM401" s="172">
        <f ca="1">SUM(CM397:CM400)</f>
        <v>10916993.699499525</v>
      </c>
      <c r="CN401" s="172">
        <f ca="1">SUM(CN397:CN400)</f>
        <v>15849413.289270248</v>
      </c>
      <c r="CO401" s="177"/>
      <c r="CP401" s="119"/>
      <c r="CQ401" s="119"/>
      <c r="CR401" s="186">
        <f ca="1">SUM(F401:BM401)</f>
        <v>36122772.453912668</v>
      </c>
      <c r="CS401" s="186">
        <f ca="1">SUM(BO401:CH401)</f>
        <v>36122772.45391266</v>
      </c>
      <c r="CT401" s="186">
        <f ca="1">SUM(CJ401:CN401)</f>
        <v>36122772.45391266</v>
      </c>
      <c r="CU401" s="186">
        <f t="shared" ca="1" si="1477"/>
        <v>0</v>
      </c>
      <c r="CV401" s="186">
        <f t="shared" ca="1" si="1478"/>
        <v>0</v>
      </c>
      <c r="CW401" s="119"/>
      <c r="CX401" s="172">
        <f t="shared" ca="1" si="1535"/>
        <v>0</v>
      </c>
      <c r="CY401" s="172">
        <f t="shared" ca="1" si="1536"/>
        <v>14.770000000000003</v>
      </c>
      <c r="CZ401" s="172">
        <f t="shared" ca="1" si="1537"/>
        <v>35387.373602129519</v>
      </c>
      <c r="DA401" s="172">
        <f t="shared" ca="1" si="1538"/>
        <v>98406.457035617219</v>
      </c>
      <c r="DB401" s="338">
        <f t="shared" ca="1" si="1539"/>
        <v>133808.60063774674</v>
      </c>
      <c r="DC401" s="172">
        <f t="shared" ca="1" si="1540"/>
        <v>371942.30202442384</v>
      </c>
      <c r="DD401" s="172">
        <f t="shared" ca="1" si="1541"/>
        <v>607695.13518377289</v>
      </c>
      <c r="DE401" s="172">
        <f t="shared" ca="1" si="1542"/>
        <v>744995.24295425368</v>
      </c>
      <c r="DF401" s="172">
        <f t="shared" ca="1" si="1543"/>
        <v>907629.34137611487</v>
      </c>
      <c r="DG401" s="338">
        <f t="shared" ca="1" si="1544"/>
        <v>2632262.0215385654</v>
      </c>
      <c r="DH401" s="338">
        <f t="shared" ca="1" si="1545"/>
        <v>6590294.842966578</v>
      </c>
      <c r="DI401" s="338">
        <f t="shared" ca="1" si="1546"/>
        <v>10916993.699499525</v>
      </c>
      <c r="DJ401" s="338">
        <f t="shared" ca="1" si="1547"/>
        <v>15849413.289270248</v>
      </c>
    </row>
    <row r="402" spans="1:114" s="7" customFormat="1" x14ac:dyDescent="0.2">
      <c r="A402" s="295"/>
      <c r="B402" s="119" t="s">
        <v>370</v>
      </c>
      <c r="C402" s="119"/>
      <c r="D402" s="119"/>
      <c r="E402" s="119"/>
      <c r="F402" s="564"/>
      <c r="G402" s="564"/>
      <c r="H402" s="564"/>
      <c r="I402" s="564"/>
      <c r="J402" s="564"/>
      <c r="K402" s="564"/>
      <c r="L402" s="564"/>
      <c r="M402" s="564"/>
      <c r="N402" s="564"/>
      <c r="O402" s="564"/>
      <c r="P402" s="564"/>
      <c r="Q402" s="564"/>
      <c r="R402" s="564"/>
      <c r="S402" s="564"/>
      <c r="T402" s="564"/>
      <c r="U402" s="564"/>
      <c r="V402" s="564"/>
      <c r="W402" s="564"/>
      <c r="X402" s="564"/>
      <c r="Y402" s="564"/>
      <c r="Z402" s="564"/>
      <c r="AA402" s="564"/>
      <c r="AB402" s="564"/>
      <c r="AC402" s="564"/>
      <c r="AD402" s="564"/>
      <c r="AE402" s="564"/>
      <c r="AF402" s="564"/>
      <c r="AG402" s="564"/>
      <c r="AH402" s="564"/>
      <c r="AI402" s="564"/>
      <c r="AJ402" s="564"/>
      <c r="AK402" s="564"/>
      <c r="AL402" s="564"/>
      <c r="AM402" s="564"/>
      <c r="AN402" s="564"/>
      <c r="AO402" s="564"/>
      <c r="AP402" s="564"/>
      <c r="AQ402" s="564"/>
      <c r="AR402" s="564"/>
      <c r="AS402" s="564"/>
      <c r="AT402" s="564"/>
      <c r="AU402" s="564"/>
      <c r="AV402" s="564"/>
      <c r="AW402" s="564"/>
      <c r="AX402" s="564"/>
      <c r="AY402" s="564"/>
      <c r="AZ402" s="564"/>
      <c r="BA402" s="564"/>
      <c r="BB402" s="564"/>
      <c r="BC402" s="564"/>
      <c r="BD402" s="564"/>
      <c r="BE402" s="564"/>
      <c r="BF402" s="564"/>
      <c r="BG402" s="564"/>
      <c r="BH402" s="564"/>
      <c r="BI402" s="564"/>
      <c r="BJ402" s="564"/>
      <c r="BK402" s="564"/>
      <c r="BL402" s="564"/>
      <c r="BM402" s="564"/>
      <c r="BN402" s="185"/>
      <c r="BO402" s="564"/>
      <c r="BP402" s="564"/>
      <c r="BQ402" s="564"/>
      <c r="BR402" s="564"/>
      <c r="BS402" s="564"/>
      <c r="BT402" s="564"/>
      <c r="BU402" s="564"/>
      <c r="BV402" s="564"/>
      <c r="BW402" s="564"/>
      <c r="BX402" s="564"/>
      <c r="BY402" s="564"/>
      <c r="BZ402" s="564"/>
      <c r="CA402" s="564"/>
      <c r="CB402" s="564"/>
      <c r="CC402" s="564"/>
      <c r="CD402" s="564"/>
      <c r="CE402" s="564"/>
      <c r="CF402" s="564"/>
      <c r="CG402" s="564"/>
      <c r="CH402" s="564"/>
      <c r="CI402" s="185"/>
      <c r="CJ402" s="124"/>
      <c r="CK402" s="124"/>
      <c r="CL402" s="124"/>
      <c r="CM402" s="124"/>
      <c r="CN402" s="124"/>
      <c r="CO402" s="177"/>
      <c r="CP402" s="119"/>
      <c r="CQ402" s="119"/>
      <c r="CR402" s="186"/>
      <c r="CS402" s="186"/>
      <c r="CT402" s="186"/>
      <c r="CU402" s="186"/>
      <c r="CV402" s="186"/>
      <c r="CW402" s="119"/>
      <c r="CX402" s="124" t="str">
        <f t="shared" si="1535"/>
        <v/>
      </c>
      <c r="CY402" s="124" t="str">
        <f t="shared" si="1536"/>
        <v/>
      </c>
      <c r="CZ402" s="124" t="str">
        <f t="shared" si="1537"/>
        <v/>
      </c>
      <c r="DA402" s="124" t="str">
        <f t="shared" si="1538"/>
        <v/>
      </c>
      <c r="DB402" s="209" t="str">
        <f t="shared" si="1539"/>
        <v/>
      </c>
      <c r="DC402" s="124" t="str">
        <f t="shared" si="1540"/>
        <v/>
      </c>
      <c r="DD402" s="124" t="str">
        <f t="shared" si="1541"/>
        <v/>
      </c>
      <c r="DE402" s="124" t="str">
        <f t="shared" si="1542"/>
        <v/>
      </c>
      <c r="DF402" s="124" t="str">
        <f t="shared" si="1543"/>
        <v/>
      </c>
      <c r="DG402" s="209" t="str">
        <f t="shared" si="1544"/>
        <v/>
      </c>
      <c r="DH402" s="209" t="str">
        <f t="shared" si="1545"/>
        <v/>
      </c>
      <c r="DI402" s="209" t="str">
        <f t="shared" si="1546"/>
        <v/>
      </c>
      <c r="DJ402" s="209" t="str">
        <f t="shared" si="1547"/>
        <v/>
      </c>
    </row>
    <row r="403" spans="1:114" s="7" customFormat="1" x14ac:dyDescent="0.2">
      <c r="A403" s="169" t="s">
        <v>162</v>
      </c>
      <c r="B403" s="119" t="s">
        <v>370</v>
      </c>
      <c r="C403" s="119"/>
      <c r="D403" s="119"/>
      <c r="E403" s="119"/>
      <c r="F403" s="564"/>
      <c r="G403" s="564"/>
      <c r="H403" s="564"/>
      <c r="I403" s="564"/>
      <c r="J403" s="564"/>
      <c r="K403" s="564"/>
      <c r="L403" s="564"/>
      <c r="M403" s="564"/>
      <c r="N403" s="564"/>
      <c r="O403" s="564"/>
      <c r="P403" s="564"/>
      <c r="Q403" s="564"/>
      <c r="R403" s="564"/>
      <c r="S403" s="564"/>
      <c r="T403" s="564"/>
      <c r="U403" s="564"/>
      <c r="V403" s="564"/>
      <c r="W403" s="564"/>
      <c r="X403" s="564"/>
      <c r="Y403" s="564"/>
      <c r="Z403" s="564"/>
      <c r="AA403" s="564"/>
      <c r="AB403" s="564"/>
      <c r="AC403" s="564"/>
      <c r="AD403" s="564"/>
      <c r="AE403" s="564"/>
      <c r="AF403" s="564"/>
      <c r="AG403" s="564"/>
      <c r="AH403" s="564"/>
      <c r="AI403" s="564"/>
      <c r="AJ403" s="564"/>
      <c r="AK403" s="564"/>
      <c r="AL403" s="564"/>
      <c r="AM403" s="564"/>
      <c r="AN403" s="564"/>
      <c r="AO403" s="564"/>
      <c r="AP403" s="564"/>
      <c r="AQ403" s="564"/>
      <c r="AR403" s="564"/>
      <c r="AS403" s="564"/>
      <c r="AT403" s="564"/>
      <c r="AU403" s="564"/>
      <c r="AV403" s="564"/>
      <c r="AW403" s="564"/>
      <c r="AX403" s="564"/>
      <c r="AY403" s="564"/>
      <c r="AZ403" s="564"/>
      <c r="BA403" s="564"/>
      <c r="BB403" s="564"/>
      <c r="BC403" s="564"/>
      <c r="BD403" s="564"/>
      <c r="BE403" s="564"/>
      <c r="BF403" s="564"/>
      <c r="BG403" s="564"/>
      <c r="BH403" s="564"/>
      <c r="BI403" s="564"/>
      <c r="BJ403" s="564"/>
      <c r="BK403" s="564"/>
      <c r="BL403" s="564"/>
      <c r="BM403" s="564"/>
      <c r="BN403" s="185"/>
      <c r="BO403" s="564"/>
      <c r="BP403" s="564"/>
      <c r="BQ403" s="564"/>
      <c r="BR403" s="564"/>
      <c r="BS403" s="564"/>
      <c r="BT403" s="564"/>
      <c r="BU403" s="564"/>
      <c r="BV403" s="564"/>
      <c r="BW403" s="564"/>
      <c r="BX403" s="564"/>
      <c r="BY403" s="564"/>
      <c r="BZ403" s="564"/>
      <c r="CA403" s="564"/>
      <c r="CB403" s="564"/>
      <c r="CC403" s="564"/>
      <c r="CD403" s="564"/>
      <c r="CE403" s="564"/>
      <c r="CF403" s="564"/>
      <c r="CG403" s="564"/>
      <c r="CH403" s="564"/>
      <c r="CI403" s="185"/>
      <c r="CJ403" s="124"/>
      <c r="CK403" s="124"/>
      <c r="CL403" s="124"/>
      <c r="CM403" s="124"/>
      <c r="CN403" s="124"/>
      <c r="CO403" s="177"/>
      <c r="CP403" s="119"/>
      <c r="CQ403" s="119"/>
      <c r="CR403" s="186"/>
      <c r="CS403" s="186"/>
      <c r="CT403" s="186"/>
      <c r="CU403" s="186"/>
      <c r="CV403" s="186"/>
      <c r="CW403" s="119"/>
      <c r="CX403" s="124" t="str">
        <f t="shared" si="1535"/>
        <v/>
      </c>
      <c r="CY403" s="124" t="str">
        <f t="shared" si="1536"/>
        <v/>
      </c>
      <c r="CZ403" s="124" t="str">
        <f t="shared" si="1537"/>
        <v/>
      </c>
      <c r="DA403" s="124" t="str">
        <f t="shared" si="1538"/>
        <v/>
      </c>
      <c r="DB403" s="209" t="str">
        <f t="shared" si="1539"/>
        <v/>
      </c>
      <c r="DC403" s="124" t="str">
        <f t="shared" si="1540"/>
        <v/>
      </c>
      <c r="DD403" s="124" t="str">
        <f t="shared" si="1541"/>
        <v/>
      </c>
      <c r="DE403" s="124" t="str">
        <f t="shared" si="1542"/>
        <v/>
      </c>
      <c r="DF403" s="124" t="str">
        <f t="shared" si="1543"/>
        <v/>
      </c>
      <c r="DG403" s="209" t="str">
        <f t="shared" si="1544"/>
        <v/>
      </c>
      <c r="DH403" s="209" t="str">
        <f t="shared" si="1545"/>
        <v/>
      </c>
      <c r="DI403" s="209" t="str">
        <f t="shared" si="1546"/>
        <v/>
      </c>
      <c r="DJ403" s="209" t="str">
        <f t="shared" si="1547"/>
        <v/>
      </c>
    </row>
    <row r="404" spans="1:114" s="7" customFormat="1" x14ac:dyDescent="0.2">
      <c r="A404" s="381" t="s">
        <v>175</v>
      </c>
      <c r="B404" s="119" t="s">
        <v>370</v>
      </c>
      <c r="C404" s="119"/>
      <c r="D404" s="119"/>
      <c r="E404" s="119"/>
      <c r="F404" s="564"/>
      <c r="G404" s="564"/>
      <c r="H404" s="564"/>
      <c r="I404" s="564"/>
      <c r="J404" s="564"/>
      <c r="K404" s="564"/>
      <c r="L404" s="564"/>
      <c r="M404" s="564"/>
      <c r="N404" s="564"/>
      <c r="O404" s="564"/>
      <c r="P404" s="564"/>
      <c r="Q404" s="564"/>
      <c r="R404" s="564"/>
      <c r="S404" s="564"/>
      <c r="T404" s="564"/>
      <c r="U404" s="564"/>
      <c r="V404" s="564"/>
      <c r="W404" s="564"/>
      <c r="X404" s="564"/>
      <c r="Y404" s="564"/>
      <c r="Z404" s="564"/>
      <c r="AA404" s="564"/>
      <c r="AB404" s="564"/>
      <c r="AC404" s="564"/>
      <c r="AD404" s="564"/>
      <c r="AE404" s="564"/>
      <c r="AF404" s="564"/>
      <c r="AG404" s="564"/>
      <c r="AH404" s="564"/>
      <c r="AI404" s="564"/>
      <c r="AJ404" s="564"/>
      <c r="AK404" s="564"/>
      <c r="AL404" s="564"/>
      <c r="AM404" s="564"/>
      <c r="AN404" s="564"/>
      <c r="AO404" s="564"/>
      <c r="AP404" s="564"/>
      <c r="AQ404" s="564"/>
      <c r="AR404" s="564"/>
      <c r="AS404" s="564"/>
      <c r="AT404" s="564"/>
      <c r="AU404" s="564"/>
      <c r="AV404" s="564"/>
      <c r="AW404" s="564"/>
      <c r="AX404" s="564"/>
      <c r="AY404" s="564"/>
      <c r="AZ404" s="564"/>
      <c r="BA404" s="564"/>
      <c r="BB404" s="564"/>
      <c r="BC404" s="564"/>
      <c r="BD404" s="564"/>
      <c r="BE404" s="564"/>
      <c r="BF404" s="564"/>
      <c r="BG404" s="564"/>
      <c r="BH404" s="564"/>
      <c r="BI404" s="564"/>
      <c r="BJ404" s="564"/>
      <c r="BK404" s="564"/>
      <c r="BL404" s="564"/>
      <c r="BM404" s="564"/>
      <c r="BN404" s="185"/>
      <c r="BO404" s="564"/>
      <c r="BP404" s="564"/>
      <c r="BQ404" s="564"/>
      <c r="BR404" s="564"/>
      <c r="BS404" s="564"/>
      <c r="BT404" s="564"/>
      <c r="BU404" s="564"/>
      <c r="BV404" s="564"/>
      <c r="BW404" s="564"/>
      <c r="BX404" s="564"/>
      <c r="BY404" s="564"/>
      <c r="BZ404" s="564"/>
      <c r="CA404" s="564"/>
      <c r="CB404" s="564"/>
      <c r="CC404" s="564"/>
      <c r="CD404" s="564"/>
      <c r="CE404" s="564"/>
      <c r="CF404" s="564"/>
      <c r="CG404" s="564"/>
      <c r="CH404" s="564"/>
      <c r="CI404" s="185"/>
      <c r="CJ404" s="124"/>
      <c r="CK404" s="124"/>
      <c r="CL404" s="124"/>
      <c r="CM404" s="124"/>
      <c r="CN404" s="124"/>
      <c r="CO404" s="177"/>
      <c r="CP404" s="119"/>
      <c r="CQ404" s="119"/>
      <c r="CR404" s="186"/>
      <c r="CS404" s="186"/>
      <c r="CT404" s="186"/>
      <c r="CU404" s="186"/>
      <c r="CV404" s="186"/>
      <c r="CW404" s="119"/>
      <c r="CX404" s="124"/>
      <c r="CY404" s="124"/>
      <c r="CZ404" s="124"/>
      <c r="DA404" s="124"/>
      <c r="DB404" s="209"/>
      <c r="DC404" s="124"/>
      <c r="DD404" s="124"/>
      <c r="DE404" s="124"/>
      <c r="DF404" s="124"/>
      <c r="DG404" s="209"/>
      <c r="DH404" s="209"/>
      <c r="DI404" s="209"/>
      <c r="DJ404" s="209"/>
    </row>
    <row r="405" spans="1:114" s="7" customFormat="1" x14ac:dyDescent="0.2">
      <c r="A405" s="545" t="s">
        <v>687</v>
      </c>
      <c r="B405" s="119"/>
      <c r="C405" s="119"/>
      <c r="D405" s="119"/>
      <c r="E405" s="119"/>
      <c r="F405" s="564">
        <f>+F191</f>
        <v>0</v>
      </c>
      <c r="G405" s="564">
        <f t="shared" ref="G405:BM405" si="1598">+G191</f>
        <v>0</v>
      </c>
      <c r="H405" s="564">
        <f t="shared" si="1598"/>
        <v>5.5080000000000018E-2</v>
      </c>
      <c r="I405" s="564">
        <f t="shared" si="1598"/>
        <v>7.6140000000000013E-2</v>
      </c>
      <c r="J405" s="564">
        <f t="shared" si="1598"/>
        <v>0.10805400000000003</v>
      </c>
      <c r="K405" s="564">
        <f t="shared" si="1598"/>
        <v>0.21045420000000004</v>
      </c>
      <c r="L405" s="564">
        <f t="shared" si="1598"/>
        <v>1685.3399979802166</v>
      </c>
      <c r="M405" s="564">
        <f t="shared" si="1598"/>
        <v>1767.7250001742818</v>
      </c>
      <c r="N405" s="564">
        <f t="shared" si="1598"/>
        <v>1864.5932509265663</v>
      </c>
      <c r="O405" s="564">
        <f t="shared" si="1598"/>
        <v>1963.2359713045362</v>
      </c>
      <c r="P405" s="564">
        <f t="shared" si="1598"/>
        <v>2086.3553817458969</v>
      </c>
      <c r="Q405" s="564">
        <f t="shared" si="1598"/>
        <v>2241.294489269666</v>
      </c>
      <c r="R405" s="564">
        <f t="shared" si="1598"/>
        <v>2520.4259177999998</v>
      </c>
      <c r="S405" s="564">
        <f t="shared" si="1598"/>
        <v>2704.1135257260007</v>
      </c>
      <c r="T405" s="564">
        <f t="shared" si="1598"/>
        <v>93063.726535814814</v>
      </c>
      <c r="U405" s="564">
        <f t="shared" si="1598"/>
        <v>93276.346453178659</v>
      </c>
      <c r="V405" s="564">
        <f t="shared" si="1598"/>
        <v>93505.14116098365</v>
      </c>
      <c r="W405" s="564">
        <f t="shared" si="1598"/>
        <v>93751.372034183223</v>
      </c>
      <c r="X405" s="564">
        <f t="shared" si="1598"/>
        <v>4016.4016579398553</v>
      </c>
      <c r="Y405" s="564">
        <f t="shared" si="1598"/>
        <v>4301.7022037358265</v>
      </c>
      <c r="Z405" s="564">
        <f t="shared" si="1598"/>
        <v>4608.8645209515344</v>
      </c>
      <c r="AA405" s="564">
        <f t="shared" si="1598"/>
        <v>4939.6080069077607</v>
      </c>
      <c r="AB405" s="564">
        <f t="shared" si="1598"/>
        <v>5133.7913240698854</v>
      </c>
      <c r="AC405" s="564">
        <f t="shared" si="1598"/>
        <v>5517.4240393412165</v>
      </c>
      <c r="AD405" s="564">
        <f t="shared" si="1598"/>
        <v>7016.0297250000012</v>
      </c>
      <c r="AE405" s="564">
        <f t="shared" si="1598"/>
        <v>7216.3648819000009</v>
      </c>
      <c r="AF405" s="564">
        <f t="shared" si="1598"/>
        <v>132691.64026757801</v>
      </c>
      <c r="AG405" s="564">
        <f t="shared" si="1598"/>
        <v>132909.54403340435</v>
      </c>
      <c r="AH405" s="564">
        <f t="shared" si="1598"/>
        <v>133136.99630805248</v>
      </c>
      <c r="AI405" s="564">
        <f t="shared" si="1598"/>
        <v>133374.55139204417</v>
      </c>
      <c r="AJ405" s="564">
        <f t="shared" si="1598"/>
        <v>8622.8001050358398</v>
      </c>
      <c r="AK405" s="564">
        <f t="shared" si="1598"/>
        <v>8882.3722965198958</v>
      </c>
      <c r="AL405" s="564">
        <f t="shared" si="1598"/>
        <v>9153.9395313624664</v>
      </c>
      <c r="AM405" s="564">
        <f t="shared" si="1598"/>
        <v>9438.2179623977408</v>
      </c>
      <c r="AN405" s="564">
        <f t="shared" si="1598"/>
        <v>9469.5714031542793</v>
      </c>
      <c r="AO405" s="564">
        <f t="shared" si="1598"/>
        <v>9781.6146147035524</v>
      </c>
      <c r="AP405" s="564">
        <f t="shared" si="1598"/>
        <v>11684.843857904001</v>
      </c>
      <c r="AQ405" s="564">
        <f t="shared" si="1598"/>
        <v>11882.059191549706</v>
      </c>
      <c r="AR405" s="564">
        <f t="shared" si="1598"/>
        <v>177510.21665345121</v>
      </c>
      <c r="AS405" s="564">
        <f t="shared" si="1598"/>
        <v>177717.46961401321</v>
      </c>
      <c r="AT405" s="564">
        <f t="shared" si="1598"/>
        <v>177929.97661556382</v>
      </c>
      <c r="AU405" s="564">
        <f t="shared" si="1598"/>
        <v>178147.90155141131</v>
      </c>
      <c r="AV405" s="564">
        <f t="shared" si="1598"/>
        <v>13371.413851148476</v>
      </c>
      <c r="AW405" s="564">
        <f t="shared" si="1598"/>
        <v>13600.688672422821</v>
      </c>
      <c r="AX405" s="564">
        <f t="shared" si="1598"/>
        <v>13835.907099398604</v>
      </c>
      <c r="AY405" s="564">
        <f t="shared" si="1598"/>
        <v>14077.256348144954</v>
      </c>
      <c r="AZ405" s="564">
        <f t="shared" si="1598"/>
        <v>13898.929979192106</v>
      </c>
      <c r="BA405" s="564">
        <f t="shared" si="1598"/>
        <v>14153.128117506523</v>
      </c>
      <c r="BB405" s="564">
        <f t="shared" si="1598"/>
        <v>16282.001801044002</v>
      </c>
      <c r="BC405" s="564">
        <f t="shared" si="1598"/>
        <v>16554.283669534438</v>
      </c>
      <c r="BD405" s="564">
        <f t="shared" si="1598"/>
        <v>182522.78000384019</v>
      </c>
      <c r="BE405" s="564">
        <f t="shared" si="1598"/>
        <v>182807.65769803329</v>
      </c>
      <c r="BF405" s="564">
        <f t="shared" si="1598"/>
        <v>183099.08845760897</v>
      </c>
      <c r="BG405" s="564">
        <f t="shared" si="1598"/>
        <v>183397.24894187428</v>
      </c>
      <c r="BH405" s="564">
        <f t="shared" si="1598"/>
        <v>18702.320910588922</v>
      </c>
      <c r="BI405" s="564">
        <f t="shared" si="1598"/>
        <v>19014.491374985577</v>
      </c>
      <c r="BJ405" s="564">
        <f t="shared" si="1598"/>
        <v>19333.952753300924</v>
      </c>
      <c r="BK405" s="564">
        <f t="shared" si="1598"/>
        <v>19660.903030952388</v>
      </c>
      <c r="BL405" s="564">
        <f t="shared" si="1598"/>
        <v>19305.545925499919</v>
      </c>
      <c r="BM405" s="564">
        <f t="shared" si="1598"/>
        <v>19648.091056536072</v>
      </c>
      <c r="BN405" s="185"/>
      <c r="BO405" s="564">
        <f>SUM(F405:H405)</f>
        <v>5.5080000000000018E-2</v>
      </c>
      <c r="BP405" s="564">
        <f>SUM(I405:K405)</f>
        <v>0.39464820000000006</v>
      </c>
      <c r="BQ405" s="564">
        <f>SUM(L405:N405)</f>
        <v>5317.6582490810652</v>
      </c>
      <c r="BR405" s="564">
        <f>SUM(O405:Q405)</f>
        <v>6290.8858423200991</v>
      </c>
      <c r="BS405" s="564">
        <f>SUM(R405:T405)</f>
        <v>98288.265979340809</v>
      </c>
      <c r="BT405" s="564">
        <f>SUM(U405:W405)</f>
        <v>280532.85964834556</v>
      </c>
      <c r="BU405" s="564">
        <f>SUM(X405:Z405)</f>
        <v>12926.968382627216</v>
      </c>
      <c r="BV405" s="564">
        <f>SUM(AA405:AC405)</f>
        <v>15590.823370318862</v>
      </c>
      <c r="BW405" s="564">
        <f>SUM(AD405:AF405)</f>
        <v>146924.03487447801</v>
      </c>
      <c r="BX405" s="564">
        <f>SUM(AG405:AI405)</f>
        <v>399421.091733501</v>
      </c>
      <c r="BY405" s="564">
        <f>SUM(AJ405:AL405)</f>
        <v>26659.1119329182</v>
      </c>
      <c r="BZ405" s="564">
        <f>SUM(AM405:AO405)</f>
        <v>28689.403980255571</v>
      </c>
      <c r="CA405" s="564">
        <f>SUM(AP405:AR405)</f>
        <v>201077.11970290492</v>
      </c>
      <c r="CB405" s="564">
        <f>SUM(AS405:AU405)</f>
        <v>533795.34778098832</v>
      </c>
      <c r="CC405" s="564">
        <f>SUM(AV405:AX405)</f>
        <v>40808.009622969897</v>
      </c>
      <c r="CD405" s="564">
        <f>SUM(AY405:BA405)</f>
        <v>42129.314444843585</v>
      </c>
      <c r="CE405" s="564">
        <f>SUM(BB405:BD405)</f>
        <v>215359.06547441863</v>
      </c>
      <c r="CF405" s="564">
        <f>SUM(BE405:BG405)</f>
        <v>549303.99509751657</v>
      </c>
      <c r="CG405" s="564">
        <f>SUM(BH405:BJ405)</f>
        <v>57050.765038875426</v>
      </c>
      <c r="CH405" s="564">
        <f>SUM(BK405:BM405)</f>
        <v>58614.540012988378</v>
      </c>
      <c r="CI405" s="185"/>
      <c r="CJ405" s="124">
        <f t="shared" ref="CJ405:CJ426" si="1599">SUM(BO405:BR405)</f>
        <v>11608.993819601164</v>
      </c>
      <c r="CK405" s="124">
        <f t="shared" ref="CK405:CK426" si="1600">SUM(BS405:BV405)</f>
        <v>407338.91738063248</v>
      </c>
      <c r="CL405" s="124">
        <f t="shared" ref="CL405:CL426" si="1601">SUM(BW405:BZ405)</f>
        <v>601693.64252115274</v>
      </c>
      <c r="CM405" s="124">
        <f t="shared" ref="CM405:CM426" si="1602">SUM(CA405:CD405)</f>
        <v>817809.79155170673</v>
      </c>
      <c r="CN405" s="124">
        <f t="shared" ref="CN405:CN426" si="1603">SUM(CE405:CH405)</f>
        <v>880328.36562379904</v>
      </c>
      <c r="CO405" s="177"/>
      <c r="CP405" s="119"/>
      <c r="CQ405" s="119"/>
      <c r="CR405" s="186"/>
      <c r="CS405" s="186"/>
      <c r="CT405" s="186"/>
      <c r="CU405" s="186"/>
      <c r="CV405" s="186"/>
      <c r="CW405" s="119"/>
      <c r="CX405" s="124"/>
      <c r="CY405" s="124"/>
      <c r="CZ405" s="124"/>
      <c r="DA405" s="124"/>
      <c r="DB405" s="209"/>
      <c r="DC405" s="124"/>
      <c r="DD405" s="124"/>
      <c r="DE405" s="124"/>
      <c r="DF405" s="124"/>
      <c r="DG405" s="209"/>
      <c r="DH405" s="209"/>
      <c r="DI405" s="209"/>
      <c r="DJ405" s="209"/>
    </row>
    <row r="406" spans="1:114" s="7" customFormat="1" x14ac:dyDescent="0.2">
      <c r="A406" s="381" t="s">
        <v>491</v>
      </c>
      <c r="B406" s="119" t="s">
        <v>370</v>
      </c>
      <c r="C406" s="119"/>
      <c r="D406" s="119"/>
      <c r="E406" s="119"/>
      <c r="F406" s="564"/>
      <c r="G406" s="564"/>
      <c r="H406" s="564"/>
      <c r="I406" s="564"/>
      <c r="J406" s="564"/>
      <c r="K406" s="564"/>
      <c r="L406" s="564"/>
      <c r="M406" s="564"/>
      <c r="N406" s="564"/>
      <c r="O406" s="564"/>
      <c r="P406" s="564"/>
      <c r="Q406" s="564"/>
      <c r="R406" s="564"/>
      <c r="S406" s="564"/>
      <c r="T406" s="564"/>
      <c r="U406" s="564"/>
      <c r="V406" s="564"/>
      <c r="W406" s="564"/>
      <c r="X406" s="564"/>
      <c r="Y406" s="564"/>
      <c r="Z406" s="564"/>
      <c r="AA406" s="564"/>
      <c r="AB406" s="564"/>
      <c r="AC406" s="564"/>
      <c r="AD406" s="564"/>
      <c r="AE406" s="564"/>
      <c r="AF406" s="564"/>
      <c r="AG406" s="564"/>
      <c r="AH406" s="564"/>
      <c r="AI406" s="564"/>
      <c r="AJ406" s="564"/>
      <c r="AK406" s="564"/>
      <c r="AL406" s="564"/>
      <c r="AM406" s="564"/>
      <c r="AN406" s="564"/>
      <c r="AO406" s="564"/>
      <c r="AP406" s="564"/>
      <c r="AQ406" s="564"/>
      <c r="AR406" s="564"/>
      <c r="AS406" s="564"/>
      <c r="AT406" s="564"/>
      <c r="AU406" s="564"/>
      <c r="AV406" s="564"/>
      <c r="AW406" s="564"/>
      <c r="AX406" s="564"/>
      <c r="AY406" s="564"/>
      <c r="AZ406" s="564"/>
      <c r="BA406" s="564"/>
      <c r="BB406" s="564"/>
      <c r="BC406" s="564"/>
      <c r="BD406" s="564"/>
      <c r="BE406" s="564"/>
      <c r="BF406" s="564"/>
      <c r="BG406" s="564"/>
      <c r="BH406" s="564"/>
      <c r="BI406" s="564"/>
      <c r="BJ406" s="564"/>
      <c r="BK406" s="564"/>
      <c r="BL406" s="564"/>
      <c r="BM406" s="564"/>
      <c r="BN406" s="185"/>
      <c r="BO406" s="564"/>
      <c r="BP406" s="564"/>
      <c r="BQ406" s="564"/>
      <c r="BR406" s="564"/>
      <c r="BS406" s="564"/>
      <c r="BT406" s="564"/>
      <c r="BU406" s="564"/>
      <c r="BV406" s="564"/>
      <c r="BW406" s="564"/>
      <c r="BX406" s="564"/>
      <c r="BY406" s="564"/>
      <c r="BZ406" s="564"/>
      <c r="CA406" s="564"/>
      <c r="CB406" s="564"/>
      <c r="CC406" s="564"/>
      <c r="CD406" s="564"/>
      <c r="CE406" s="564"/>
      <c r="CF406" s="564"/>
      <c r="CG406" s="564"/>
      <c r="CH406" s="564"/>
      <c r="CI406" s="185"/>
      <c r="CJ406" s="124">
        <f t="shared" si="1599"/>
        <v>0</v>
      </c>
      <c r="CK406" s="124">
        <f t="shared" si="1600"/>
        <v>0</v>
      </c>
      <c r="CL406" s="124">
        <f t="shared" si="1601"/>
        <v>0</v>
      </c>
      <c r="CM406" s="124">
        <f t="shared" si="1602"/>
        <v>0</v>
      </c>
      <c r="CN406" s="124">
        <f t="shared" si="1603"/>
        <v>0</v>
      </c>
      <c r="CO406" s="177"/>
      <c r="CP406" s="119"/>
      <c r="CQ406" s="119"/>
      <c r="CR406" s="186"/>
      <c r="CS406" s="186"/>
      <c r="CT406" s="186"/>
      <c r="CU406" s="186"/>
      <c r="CV406" s="186"/>
      <c r="CW406" s="119"/>
      <c r="CX406" s="124"/>
      <c r="CY406" s="124"/>
      <c r="CZ406" s="124"/>
      <c r="DA406" s="124"/>
      <c r="DB406" s="209"/>
      <c r="DC406" s="124"/>
      <c r="DD406" s="124"/>
      <c r="DE406" s="124"/>
      <c r="DF406" s="124"/>
      <c r="DG406" s="209"/>
      <c r="DH406" s="209"/>
      <c r="DI406" s="209"/>
      <c r="DJ406" s="209"/>
    </row>
    <row r="407" spans="1:114" s="7" customFormat="1" x14ac:dyDescent="0.2">
      <c r="A407" s="297" t="s">
        <v>232</v>
      </c>
      <c r="B407" s="119" t="s">
        <v>370</v>
      </c>
      <c r="C407" s="119"/>
      <c r="D407" s="119"/>
      <c r="E407" s="119"/>
      <c r="F407" s="564">
        <f t="shared" ref="F407:AK407" si="1604">F502-F344+E344</f>
        <v>3750</v>
      </c>
      <c r="G407" s="564">
        <f t="shared" si="1604"/>
        <v>7500</v>
      </c>
      <c r="H407" s="564">
        <f t="shared" si="1604"/>
        <v>7500</v>
      </c>
      <c r="I407" s="564">
        <f t="shared" si="1604"/>
        <v>8750</v>
      </c>
      <c r="J407" s="564">
        <f t="shared" si="1604"/>
        <v>12375</v>
      </c>
      <c r="K407" s="564">
        <f t="shared" si="1604"/>
        <v>15375</v>
      </c>
      <c r="L407" s="564">
        <f t="shared" si="1604"/>
        <v>16000</v>
      </c>
      <c r="M407" s="564">
        <f t="shared" si="1604"/>
        <v>16000</v>
      </c>
      <c r="N407" s="564">
        <f t="shared" si="1604"/>
        <v>16000</v>
      </c>
      <c r="O407" s="564">
        <f t="shared" si="1604"/>
        <v>16000</v>
      </c>
      <c r="P407" s="564">
        <f t="shared" si="1604"/>
        <v>16000</v>
      </c>
      <c r="Q407" s="564">
        <f t="shared" si="1604"/>
        <v>16000</v>
      </c>
      <c r="R407" s="564">
        <f t="shared" si="1604"/>
        <v>21495.833333333336</v>
      </c>
      <c r="S407" s="564">
        <f t="shared" si="1604"/>
        <v>26991.666666666668</v>
      </c>
      <c r="T407" s="564">
        <f t="shared" si="1604"/>
        <v>26991.666666666668</v>
      </c>
      <c r="U407" s="564">
        <f t="shared" si="1604"/>
        <v>26991.666666666668</v>
      </c>
      <c r="V407" s="564">
        <f t="shared" si="1604"/>
        <v>26991.666666666668</v>
      </c>
      <c r="W407" s="564">
        <f t="shared" si="1604"/>
        <v>30408.333333333336</v>
      </c>
      <c r="X407" s="564">
        <f t="shared" si="1604"/>
        <v>33825</v>
      </c>
      <c r="Y407" s="564">
        <f t="shared" si="1604"/>
        <v>33825</v>
      </c>
      <c r="Z407" s="564">
        <f t="shared" si="1604"/>
        <v>33825</v>
      </c>
      <c r="AA407" s="564">
        <f t="shared" si="1604"/>
        <v>33825</v>
      </c>
      <c r="AB407" s="564">
        <f t="shared" si="1604"/>
        <v>33825</v>
      </c>
      <c r="AC407" s="564">
        <f t="shared" si="1604"/>
        <v>33825</v>
      </c>
      <c r="AD407" s="564">
        <f t="shared" si="1604"/>
        <v>48785.583333333336</v>
      </c>
      <c r="AE407" s="564">
        <f t="shared" si="1604"/>
        <v>63746.166666666672</v>
      </c>
      <c r="AF407" s="564">
        <f t="shared" si="1604"/>
        <v>63746.166666666672</v>
      </c>
      <c r="AG407" s="564">
        <f t="shared" si="1604"/>
        <v>63746.166666666672</v>
      </c>
      <c r="AH407" s="564">
        <f t="shared" si="1604"/>
        <v>63746.166666666672</v>
      </c>
      <c r="AI407" s="564">
        <f t="shared" si="1604"/>
        <v>67375.333333333343</v>
      </c>
      <c r="AJ407" s="564">
        <f t="shared" si="1604"/>
        <v>71004.500000000015</v>
      </c>
      <c r="AK407" s="564">
        <f t="shared" si="1604"/>
        <v>71004.500000000015</v>
      </c>
      <c r="AL407" s="564">
        <f t="shared" ref="AL407:BM407" si="1605">AL502-AL344+AK344</f>
        <v>71004.500000000015</v>
      </c>
      <c r="AM407" s="564">
        <f t="shared" si="1605"/>
        <v>71004.500000000015</v>
      </c>
      <c r="AN407" s="564">
        <f t="shared" si="1605"/>
        <v>71004.500000000015</v>
      </c>
      <c r="AO407" s="564">
        <f t="shared" si="1605"/>
        <v>71004.500000000015</v>
      </c>
      <c r="AP407" s="564">
        <f t="shared" si="1605"/>
        <v>78149.885000000009</v>
      </c>
      <c r="AQ407" s="564">
        <f t="shared" si="1605"/>
        <v>85295.27</v>
      </c>
      <c r="AR407" s="564">
        <f t="shared" si="1605"/>
        <v>85295.27</v>
      </c>
      <c r="AS407" s="564">
        <f t="shared" si="1605"/>
        <v>85295.27</v>
      </c>
      <c r="AT407" s="564">
        <f t="shared" si="1605"/>
        <v>85295.27</v>
      </c>
      <c r="AU407" s="564">
        <f t="shared" si="1605"/>
        <v>91003.603333333333</v>
      </c>
      <c r="AV407" s="564">
        <f t="shared" si="1605"/>
        <v>96711.936666666676</v>
      </c>
      <c r="AW407" s="564">
        <f t="shared" si="1605"/>
        <v>96711.936666666676</v>
      </c>
      <c r="AX407" s="564">
        <f t="shared" si="1605"/>
        <v>96711.936666666676</v>
      </c>
      <c r="AY407" s="564">
        <f t="shared" si="1605"/>
        <v>96711.936666666676</v>
      </c>
      <c r="AZ407" s="564">
        <f t="shared" si="1605"/>
        <v>96711.936666666676</v>
      </c>
      <c r="BA407" s="564">
        <f t="shared" si="1605"/>
        <v>96711.936666666676</v>
      </c>
      <c r="BB407" s="564">
        <f t="shared" si="1605"/>
        <v>103066.62810000002</v>
      </c>
      <c r="BC407" s="564">
        <f t="shared" si="1605"/>
        <v>109421.31953333336</v>
      </c>
      <c r="BD407" s="564">
        <f t="shared" si="1605"/>
        <v>109421.31953333336</v>
      </c>
      <c r="BE407" s="564">
        <f t="shared" si="1605"/>
        <v>109421.31953333336</v>
      </c>
      <c r="BF407" s="564">
        <f t="shared" si="1605"/>
        <v>109421.31953333336</v>
      </c>
      <c r="BG407" s="564">
        <f t="shared" si="1605"/>
        <v>109421.31953333336</v>
      </c>
      <c r="BH407" s="564">
        <f t="shared" si="1605"/>
        <v>109421.31953333336</v>
      </c>
      <c r="BI407" s="564">
        <f t="shared" si="1605"/>
        <v>109421.31953333336</v>
      </c>
      <c r="BJ407" s="564">
        <f t="shared" si="1605"/>
        <v>109421.31953333336</v>
      </c>
      <c r="BK407" s="564">
        <f t="shared" si="1605"/>
        <v>109421.31953333336</v>
      </c>
      <c r="BL407" s="564">
        <f t="shared" si="1605"/>
        <v>109421.31953333336</v>
      </c>
      <c r="BM407" s="564">
        <f t="shared" si="1605"/>
        <v>109421.31953333336</v>
      </c>
      <c r="BN407" s="185"/>
      <c r="BO407" s="564">
        <f t="shared" ref="BO407:BO422" si="1606">SUM(F407:H407)</f>
        <v>18750</v>
      </c>
      <c r="BP407" s="564">
        <f t="shared" ref="BP407:BP422" si="1607">SUM(I407:K407)</f>
        <v>36500</v>
      </c>
      <c r="BQ407" s="564">
        <f t="shared" ref="BQ407:BQ422" si="1608">SUM(L407:N407)</f>
        <v>48000</v>
      </c>
      <c r="BR407" s="564">
        <f t="shared" ref="BR407:BR422" si="1609">SUM(O407:Q407)</f>
        <v>48000</v>
      </c>
      <c r="BS407" s="564">
        <f t="shared" ref="BS407:BS422" si="1610">SUM(R407:T407)</f>
        <v>75479.166666666672</v>
      </c>
      <c r="BT407" s="564">
        <f t="shared" ref="BT407:BT422" si="1611">SUM(U407:W407)</f>
        <v>84391.666666666672</v>
      </c>
      <c r="BU407" s="564">
        <f t="shared" ref="BU407:BU422" si="1612">SUM(X407:Z407)</f>
        <v>101475</v>
      </c>
      <c r="BV407" s="564">
        <f t="shared" ref="BV407:BV422" si="1613">SUM(AA407:AC407)</f>
        <v>101475</v>
      </c>
      <c r="BW407" s="564">
        <f t="shared" ref="BW407:BW422" si="1614">SUM(AD407:AF407)</f>
        <v>176277.91666666669</v>
      </c>
      <c r="BX407" s="564">
        <f t="shared" ref="BX407:BX422" si="1615">SUM(AG407:AI407)</f>
        <v>194867.66666666669</v>
      </c>
      <c r="BY407" s="564">
        <f t="shared" ref="BY407:BY422" si="1616">SUM(AJ407:AL407)</f>
        <v>213013.50000000006</v>
      </c>
      <c r="BZ407" s="564">
        <f t="shared" ref="BZ407:BZ422" si="1617">SUM(AM407:AO407)</f>
        <v>213013.50000000006</v>
      </c>
      <c r="CA407" s="564">
        <f t="shared" ref="CA407:CA422" si="1618">SUM(AP407:AR407)</f>
        <v>248740.42500000005</v>
      </c>
      <c r="CB407" s="564">
        <f t="shared" ref="CB407:CB422" si="1619">SUM(AS407:AU407)</f>
        <v>261594.14333333334</v>
      </c>
      <c r="CC407" s="564">
        <f t="shared" ref="CC407:CC422" si="1620">SUM(AV407:AX407)</f>
        <v>290135.81000000006</v>
      </c>
      <c r="CD407" s="564">
        <f t="shared" ref="CD407:CD422" si="1621">SUM(AY407:BA407)</f>
        <v>290135.81000000006</v>
      </c>
      <c r="CE407" s="564">
        <f t="shared" ref="CE407:CE422" si="1622">SUM(BB407:BD407)</f>
        <v>321909.26716666674</v>
      </c>
      <c r="CF407" s="564">
        <f t="shared" ref="CF407:CF422" si="1623">SUM(BE407:BG407)</f>
        <v>328263.95860000007</v>
      </c>
      <c r="CG407" s="564">
        <f t="shared" ref="CG407:CG422" si="1624">SUM(BH407:BJ407)</f>
        <v>328263.95860000007</v>
      </c>
      <c r="CH407" s="564">
        <f t="shared" ref="CH407:CH422" si="1625">SUM(BK407:BM407)</f>
        <v>328263.95860000007</v>
      </c>
      <c r="CI407" s="185"/>
      <c r="CJ407" s="124">
        <f t="shared" si="1599"/>
        <v>151250</v>
      </c>
      <c r="CK407" s="124">
        <f t="shared" si="1600"/>
        <v>362820.83333333337</v>
      </c>
      <c r="CL407" s="124">
        <f t="shared" si="1601"/>
        <v>797172.58333333349</v>
      </c>
      <c r="CM407" s="124">
        <f t="shared" si="1602"/>
        <v>1090606.1883333335</v>
      </c>
      <c r="CN407" s="124">
        <f t="shared" si="1603"/>
        <v>1306701.142966667</v>
      </c>
      <c r="CO407" s="177"/>
      <c r="CP407" s="119"/>
      <c r="CQ407" s="119"/>
      <c r="CR407" s="186">
        <f t="shared" ref="CR407:CR461" si="1626">SUM(F407:BM407)</f>
        <v>3708550.7479666644</v>
      </c>
      <c r="CS407" s="186">
        <f t="shared" ref="CS407:CS461" si="1627">SUM(BO407:CH407)</f>
        <v>3708550.7479666667</v>
      </c>
      <c r="CT407" s="186">
        <f t="shared" ref="CT407:CT461" si="1628">SUM(CJ407:CN407)</f>
        <v>3708550.7479666676</v>
      </c>
      <c r="CU407" s="186">
        <f t="shared" ref="CU407:CU463" si="1629">CR407-CS407</f>
        <v>0</v>
      </c>
      <c r="CV407" s="186">
        <f t="shared" ref="CV407:CV463" si="1630">CS407-CT407</f>
        <v>0</v>
      </c>
      <c r="CW407" s="119"/>
      <c r="CX407" s="124">
        <f t="shared" si="1535"/>
        <v>18750</v>
      </c>
      <c r="CY407" s="124">
        <f t="shared" si="1536"/>
        <v>36500</v>
      </c>
      <c r="CZ407" s="124">
        <f t="shared" si="1537"/>
        <v>48000</v>
      </c>
      <c r="DA407" s="124">
        <f t="shared" si="1538"/>
        <v>48000</v>
      </c>
      <c r="DB407" s="209">
        <f t="shared" si="1539"/>
        <v>151250</v>
      </c>
      <c r="DC407" s="124">
        <f t="shared" si="1540"/>
        <v>75479.166666666672</v>
      </c>
      <c r="DD407" s="124">
        <f t="shared" si="1541"/>
        <v>84391.666666666672</v>
      </c>
      <c r="DE407" s="124">
        <f t="shared" si="1542"/>
        <v>101475</v>
      </c>
      <c r="DF407" s="124">
        <f t="shared" si="1543"/>
        <v>101475</v>
      </c>
      <c r="DG407" s="209">
        <f t="shared" si="1544"/>
        <v>362820.83333333337</v>
      </c>
      <c r="DH407" s="209">
        <f t="shared" si="1545"/>
        <v>797172.58333333349</v>
      </c>
      <c r="DI407" s="209">
        <f t="shared" si="1546"/>
        <v>1090606.1883333335</v>
      </c>
      <c r="DJ407" s="209">
        <f t="shared" si="1547"/>
        <v>1306701.142966667</v>
      </c>
    </row>
    <row r="408" spans="1:114" s="7" customFormat="1" x14ac:dyDescent="0.2">
      <c r="A408" s="297" t="s">
        <v>342</v>
      </c>
      <c r="B408" s="119" t="s">
        <v>370</v>
      </c>
      <c r="C408" s="119"/>
      <c r="D408" s="119"/>
      <c r="E408" s="119"/>
      <c r="F408" s="564">
        <f t="shared" ref="F408:AK408" si="1631">F200+F213+F243+F259</f>
        <v>0</v>
      </c>
      <c r="G408" s="564">
        <f t="shared" si="1631"/>
        <v>0</v>
      </c>
      <c r="H408" s="564">
        <f t="shared" si="1631"/>
        <v>0</v>
      </c>
      <c r="I408" s="564">
        <f t="shared" si="1631"/>
        <v>0</v>
      </c>
      <c r="J408" s="564">
        <f t="shared" si="1631"/>
        <v>0</v>
      </c>
      <c r="K408" s="564">
        <f t="shared" si="1631"/>
        <v>0</v>
      </c>
      <c r="L408" s="564">
        <f t="shared" si="1631"/>
        <v>0</v>
      </c>
      <c r="M408" s="564">
        <f t="shared" si="1631"/>
        <v>0</v>
      </c>
      <c r="N408" s="564">
        <f t="shared" si="1631"/>
        <v>0</v>
      </c>
      <c r="O408" s="564">
        <f t="shared" si="1631"/>
        <v>0</v>
      </c>
      <c r="P408" s="564">
        <f t="shared" si="1631"/>
        <v>0</v>
      </c>
      <c r="Q408" s="564">
        <f t="shared" si="1631"/>
        <v>0</v>
      </c>
      <c r="R408" s="564">
        <f t="shared" si="1631"/>
        <v>0</v>
      </c>
      <c r="S408" s="564">
        <f t="shared" si="1631"/>
        <v>0</v>
      </c>
      <c r="T408" s="564">
        <f t="shared" si="1631"/>
        <v>0</v>
      </c>
      <c r="U408" s="564">
        <f t="shared" si="1631"/>
        <v>0</v>
      </c>
      <c r="V408" s="564">
        <f t="shared" si="1631"/>
        <v>0</v>
      </c>
      <c r="W408" s="564">
        <f t="shared" si="1631"/>
        <v>0</v>
      </c>
      <c r="X408" s="564">
        <f t="shared" si="1631"/>
        <v>0</v>
      </c>
      <c r="Y408" s="564">
        <f t="shared" si="1631"/>
        <v>0</v>
      </c>
      <c r="Z408" s="564">
        <f t="shared" si="1631"/>
        <v>0</v>
      </c>
      <c r="AA408" s="564">
        <f t="shared" si="1631"/>
        <v>0</v>
      </c>
      <c r="AB408" s="564">
        <f t="shared" si="1631"/>
        <v>0</v>
      </c>
      <c r="AC408" s="564">
        <f t="shared" si="1631"/>
        <v>0</v>
      </c>
      <c r="AD408" s="564">
        <f t="shared" si="1631"/>
        <v>0</v>
      </c>
      <c r="AE408" s="564">
        <f t="shared" si="1631"/>
        <v>0</v>
      </c>
      <c r="AF408" s="564">
        <f t="shared" si="1631"/>
        <v>19123.849999999999</v>
      </c>
      <c r="AG408" s="564">
        <f t="shared" si="1631"/>
        <v>0</v>
      </c>
      <c r="AH408" s="564">
        <f t="shared" si="1631"/>
        <v>0</v>
      </c>
      <c r="AI408" s="564">
        <f t="shared" si="1631"/>
        <v>19849.683333333334</v>
      </c>
      <c r="AJ408" s="564">
        <f t="shared" si="1631"/>
        <v>0</v>
      </c>
      <c r="AK408" s="564">
        <f t="shared" si="1631"/>
        <v>0</v>
      </c>
      <c r="AL408" s="564">
        <f t="shared" ref="AL408:BM408" si="1632">AL200+AL213+AL243+AL259</f>
        <v>21301.35</v>
      </c>
      <c r="AM408" s="564">
        <f t="shared" si="1632"/>
        <v>0</v>
      </c>
      <c r="AN408" s="564">
        <f t="shared" si="1632"/>
        <v>0</v>
      </c>
      <c r="AO408" s="564">
        <f t="shared" si="1632"/>
        <v>21301.35</v>
      </c>
      <c r="AP408" s="564">
        <f t="shared" si="1632"/>
        <v>0</v>
      </c>
      <c r="AQ408" s="564">
        <f t="shared" si="1632"/>
        <v>0</v>
      </c>
      <c r="AR408" s="564">
        <f t="shared" si="1632"/>
        <v>38382.871500000001</v>
      </c>
      <c r="AS408" s="564">
        <f t="shared" si="1632"/>
        <v>0</v>
      </c>
      <c r="AT408" s="564">
        <f t="shared" si="1632"/>
        <v>0</v>
      </c>
      <c r="AU408" s="564">
        <f t="shared" si="1632"/>
        <v>40095.371500000001</v>
      </c>
      <c r="AV408" s="564">
        <f t="shared" si="1632"/>
        <v>0</v>
      </c>
      <c r="AW408" s="564">
        <f t="shared" si="1632"/>
        <v>0</v>
      </c>
      <c r="AX408" s="564">
        <f t="shared" si="1632"/>
        <v>43520.371500000001</v>
      </c>
      <c r="AY408" s="564">
        <f t="shared" si="1632"/>
        <v>0</v>
      </c>
      <c r="AZ408" s="564">
        <f t="shared" si="1632"/>
        <v>0</v>
      </c>
      <c r="BA408" s="564">
        <f t="shared" si="1632"/>
        <v>43520.371500000001</v>
      </c>
      <c r="BB408" s="564">
        <f t="shared" si="1632"/>
        <v>0</v>
      </c>
      <c r="BC408" s="564">
        <f t="shared" si="1632"/>
        <v>0</v>
      </c>
      <c r="BD408" s="564">
        <f t="shared" si="1632"/>
        <v>49239.593789999999</v>
      </c>
      <c r="BE408" s="564">
        <f t="shared" si="1632"/>
        <v>0</v>
      </c>
      <c r="BF408" s="564">
        <f t="shared" si="1632"/>
        <v>0</v>
      </c>
      <c r="BG408" s="564">
        <f t="shared" si="1632"/>
        <v>49239.593789999999</v>
      </c>
      <c r="BH408" s="564">
        <f t="shared" si="1632"/>
        <v>0</v>
      </c>
      <c r="BI408" s="564">
        <f t="shared" si="1632"/>
        <v>0</v>
      </c>
      <c r="BJ408" s="564">
        <f t="shared" si="1632"/>
        <v>49239.593789999999</v>
      </c>
      <c r="BK408" s="564">
        <f t="shared" si="1632"/>
        <v>0</v>
      </c>
      <c r="BL408" s="564">
        <f t="shared" si="1632"/>
        <v>0</v>
      </c>
      <c r="BM408" s="564">
        <f t="shared" si="1632"/>
        <v>49239.593789999999</v>
      </c>
      <c r="BN408" s="185"/>
      <c r="BO408" s="564">
        <f t="shared" si="1606"/>
        <v>0</v>
      </c>
      <c r="BP408" s="564">
        <f t="shared" si="1607"/>
        <v>0</v>
      </c>
      <c r="BQ408" s="564">
        <f t="shared" si="1608"/>
        <v>0</v>
      </c>
      <c r="BR408" s="564">
        <f t="shared" si="1609"/>
        <v>0</v>
      </c>
      <c r="BS408" s="564">
        <f t="shared" si="1610"/>
        <v>0</v>
      </c>
      <c r="BT408" s="564">
        <f t="shared" si="1611"/>
        <v>0</v>
      </c>
      <c r="BU408" s="564">
        <f t="shared" si="1612"/>
        <v>0</v>
      </c>
      <c r="BV408" s="564">
        <f t="shared" si="1613"/>
        <v>0</v>
      </c>
      <c r="BW408" s="564">
        <f t="shared" si="1614"/>
        <v>19123.849999999999</v>
      </c>
      <c r="BX408" s="564">
        <f t="shared" si="1615"/>
        <v>19849.683333333334</v>
      </c>
      <c r="BY408" s="564">
        <f t="shared" si="1616"/>
        <v>21301.35</v>
      </c>
      <c r="BZ408" s="564">
        <f t="shared" si="1617"/>
        <v>21301.35</v>
      </c>
      <c r="CA408" s="564">
        <f t="shared" si="1618"/>
        <v>38382.871500000001</v>
      </c>
      <c r="CB408" s="564">
        <f t="shared" si="1619"/>
        <v>40095.371500000001</v>
      </c>
      <c r="CC408" s="564">
        <f t="shared" si="1620"/>
        <v>43520.371500000001</v>
      </c>
      <c r="CD408" s="564">
        <f t="shared" si="1621"/>
        <v>43520.371500000001</v>
      </c>
      <c r="CE408" s="564">
        <f t="shared" si="1622"/>
        <v>49239.593789999999</v>
      </c>
      <c r="CF408" s="564">
        <f t="shared" si="1623"/>
        <v>49239.593789999999</v>
      </c>
      <c r="CG408" s="564">
        <f t="shared" si="1624"/>
        <v>49239.593789999999</v>
      </c>
      <c r="CH408" s="564">
        <f t="shared" si="1625"/>
        <v>49239.593789999999</v>
      </c>
      <c r="CI408" s="185"/>
      <c r="CJ408" s="124">
        <f t="shared" si="1599"/>
        <v>0</v>
      </c>
      <c r="CK408" s="124">
        <f t="shared" si="1600"/>
        <v>0</v>
      </c>
      <c r="CL408" s="124">
        <f t="shared" si="1601"/>
        <v>81576.233333333337</v>
      </c>
      <c r="CM408" s="124">
        <f t="shared" si="1602"/>
        <v>165518.986</v>
      </c>
      <c r="CN408" s="124">
        <f t="shared" si="1603"/>
        <v>196958.37516</v>
      </c>
      <c r="CO408" s="177"/>
      <c r="CP408" s="119"/>
      <c r="CQ408" s="119"/>
      <c r="CR408" s="186">
        <f t="shared" si="1626"/>
        <v>444053.59449333342</v>
      </c>
      <c r="CS408" s="186">
        <f t="shared" si="1627"/>
        <v>444053.59449333342</v>
      </c>
      <c r="CT408" s="186">
        <f t="shared" si="1628"/>
        <v>444053.59449333337</v>
      </c>
      <c r="CU408" s="186">
        <f t="shared" si="1629"/>
        <v>0</v>
      </c>
      <c r="CV408" s="186">
        <f t="shared" si="1630"/>
        <v>0</v>
      </c>
      <c r="CW408" s="119"/>
      <c r="CX408" s="124">
        <f t="shared" si="1535"/>
        <v>0</v>
      </c>
      <c r="CY408" s="124">
        <f t="shared" si="1536"/>
        <v>0</v>
      </c>
      <c r="CZ408" s="124">
        <f t="shared" si="1537"/>
        <v>0</v>
      </c>
      <c r="DA408" s="124">
        <f t="shared" si="1538"/>
        <v>0</v>
      </c>
      <c r="DB408" s="209">
        <f t="shared" si="1539"/>
        <v>0</v>
      </c>
      <c r="DC408" s="124">
        <f t="shared" si="1540"/>
        <v>0</v>
      </c>
      <c r="DD408" s="124">
        <f t="shared" si="1541"/>
        <v>0</v>
      </c>
      <c r="DE408" s="124">
        <f t="shared" si="1542"/>
        <v>0</v>
      </c>
      <c r="DF408" s="124">
        <f t="shared" si="1543"/>
        <v>0</v>
      </c>
      <c r="DG408" s="209">
        <f t="shared" si="1544"/>
        <v>0</v>
      </c>
      <c r="DH408" s="209">
        <f t="shared" si="1545"/>
        <v>81576.233333333337</v>
      </c>
      <c r="DI408" s="209">
        <f t="shared" si="1546"/>
        <v>165518.986</v>
      </c>
      <c r="DJ408" s="209">
        <f t="shared" si="1547"/>
        <v>196958.37516</v>
      </c>
    </row>
    <row r="409" spans="1:114" s="7" customFormat="1" x14ac:dyDescent="0.2">
      <c r="A409" s="297" t="s">
        <v>196</v>
      </c>
      <c r="B409" s="119" t="s">
        <v>370</v>
      </c>
      <c r="C409" s="119"/>
      <c r="D409" s="119"/>
      <c r="E409" s="119"/>
      <c r="F409" s="564">
        <f t="shared" ref="F409:AK409" si="1633">F201+F214+F244+F260</f>
        <v>1350</v>
      </c>
      <c r="G409" s="564">
        <f t="shared" si="1633"/>
        <v>1350</v>
      </c>
      <c r="H409" s="564">
        <f t="shared" si="1633"/>
        <v>1350</v>
      </c>
      <c r="I409" s="564">
        <f t="shared" si="1633"/>
        <v>1800</v>
      </c>
      <c r="J409" s="564">
        <f t="shared" si="1633"/>
        <v>2655</v>
      </c>
      <c r="K409" s="564">
        <f t="shared" si="1633"/>
        <v>2880</v>
      </c>
      <c r="L409" s="564">
        <f t="shared" si="1633"/>
        <v>2880</v>
      </c>
      <c r="M409" s="564">
        <f t="shared" si="1633"/>
        <v>2880</v>
      </c>
      <c r="N409" s="564">
        <f t="shared" si="1633"/>
        <v>2880</v>
      </c>
      <c r="O409" s="564">
        <f t="shared" si="1633"/>
        <v>2880</v>
      </c>
      <c r="P409" s="564">
        <f t="shared" si="1633"/>
        <v>2880</v>
      </c>
      <c r="Q409" s="564">
        <f t="shared" si="1633"/>
        <v>2880</v>
      </c>
      <c r="R409" s="564">
        <f t="shared" si="1633"/>
        <v>4858.5</v>
      </c>
      <c r="S409" s="564">
        <f t="shared" si="1633"/>
        <v>4858.5</v>
      </c>
      <c r="T409" s="564">
        <f t="shared" si="1633"/>
        <v>4858.5</v>
      </c>
      <c r="U409" s="564">
        <f t="shared" si="1633"/>
        <v>4858.5</v>
      </c>
      <c r="V409" s="564">
        <f t="shared" si="1633"/>
        <v>4858.5</v>
      </c>
      <c r="W409" s="564">
        <f t="shared" si="1633"/>
        <v>6088.5</v>
      </c>
      <c r="X409" s="564">
        <f t="shared" si="1633"/>
        <v>6088.5</v>
      </c>
      <c r="Y409" s="564">
        <f t="shared" si="1633"/>
        <v>6088.5</v>
      </c>
      <c r="Z409" s="564">
        <f t="shared" si="1633"/>
        <v>6088.5</v>
      </c>
      <c r="AA409" s="564">
        <f t="shared" si="1633"/>
        <v>6088.5</v>
      </c>
      <c r="AB409" s="564">
        <f t="shared" si="1633"/>
        <v>6088.5</v>
      </c>
      <c r="AC409" s="564">
        <f t="shared" si="1633"/>
        <v>6088.5</v>
      </c>
      <c r="AD409" s="564">
        <f t="shared" si="1633"/>
        <v>11474.310000000001</v>
      </c>
      <c r="AE409" s="564">
        <f t="shared" si="1633"/>
        <v>11474.310000000001</v>
      </c>
      <c r="AF409" s="564">
        <f t="shared" si="1633"/>
        <v>14916.603000000001</v>
      </c>
      <c r="AG409" s="564">
        <f t="shared" si="1633"/>
        <v>11474.310000000001</v>
      </c>
      <c r="AH409" s="564">
        <f t="shared" si="1633"/>
        <v>11474.310000000001</v>
      </c>
      <c r="AI409" s="564">
        <f t="shared" si="1633"/>
        <v>16353.753000000001</v>
      </c>
      <c r="AJ409" s="564">
        <f t="shared" si="1633"/>
        <v>12780.81</v>
      </c>
      <c r="AK409" s="564">
        <f t="shared" si="1633"/>
        <v>12780.81</v>
      </c>
      <c r="AL409" s="564">
        <f t="shared" ref="AL409:BM409" si="1634">AL201+AL214+AL244+AL260</f>
        <v>16615.053</v>
      </c>
      <c r="AM409" s="564">
        <f t="shared" si="1634"/>
        <v>12780.81</v>
      </c>
      <c r="AN409" s="564">
        <f t="shared" si="1634"/>
        <v>12780.81</v>
      </c>
      <c r="AO409" s="564">
        <f t="shared" si="1634"/>
        <v>16615.053</v>
      </c>
      <c r="AP409" s="564">
        <f t="shared" si="1634"/>
        <v>15353.148599999999</v>
      </c>
      <c r="AQ409" s="564">
        <f t="shared" si="1634"/>
        <v>15353.148599999999</v>
      </c>
      <c r="AR409" s="564">
        <f t="shared" si="1634"/>
        <v>22262.065470000001</v>
      </c>
      <c r="AS409" s="564">
        <f t="shared" si="1634"/>
        <v>15353.148599999999</v>
      </c>
      <c r="AT409" s="564">
        <f t="shared" si="1634"/>
        <v>15353.148599999999</v>
      </c>
      <c r="AU409" s="564">
        <f t="shared" si="1634"/>
        <v>24625.315470000001</v>
      </c>
      <c r="AV409" s="564">
        <f t="shared" si="1634"/>
        <v>17408.1486</v>
      </c>
      <c r="AW409" s="564">
        <f t="shared" si="1634"/>
        <v>17408.1486</v>
      </c>
      <c r="AX409" s="564">
        <f t="shared" si="1634"/>
        <v>25241.815470000001</v>
      </c>
      <c r="AY409" s="564">
        <f t="shared" si="1634"/>
        <v>17408.1486</v>
      </c>
      <c r="AZ409" s="564">
        <f t="shared" si="1634"/>
        <v>17408.1486</v>
      </c>
      <c r="BA409" s="564">
        <f t="shared" si="1634"/>
        <v>25241.815470000001</v>
      </c>
      <c r="BB409" s="564">
        <f t="shared" si="1634"/>
        <v>19695.837516</v>
      </c>
      <c r="BC409" s="564">
        <f t="shared" si="1634"/>
        <v>19695.837516</v>
      </c>
      <c r="BD409" s="564">
        <f t="shared" si="1634"/>
        <v>28558.964398199994</v>
      </c>
      <c r="BE409" s="564">
        <f t="shared" si="1634"/>
        <v>19695.837516</v>
      </c>
      <c r="BF409" s="564">
        <f t="shared" si="1634"/>
        <v>19695.837516</v>
      </c>
      <c r="BG409" s="564">
        <f t="shared" si="1634"/>
        <v>28558.964398199994</v>
      </c>
      <c r="BH409" s="564">
        <f t="shared" si="1634"/>
        <v>19695.837516</v>
      </c>
      <c r="BI409" s="564">
        <f t="shared" si="1634"/>
        <v>19695.837516</v>
      </c>
      <c r="BJ409" s="564">
        <f t="shared" si="1634"/>
        <v>28558.964398199994</v>
      </c>
      <c r="BK409" s="564">
        <f t="shared" si="1634"/>
        <v>19695.837516</v>
      </c>
      <c r="BL409" s="564">
        <f t="shared" si="1634"/>
        <v>19695.837516</v>
      </c>
      <c r="BM409" s="564">
        <f t="shared" si="1634"/>
        <v>28558.964398199994</v>
      </c>
      <c r="BN409" s="185"/>
      <c r="BO409" s="564">
        <f t="shared" si="1606"/>
        <v>4050</v>
      </c>
      <c r="BP409" s="564">
        <f t="shared" si="1607"/>
        <v>7335</v>
      </c>
      <c r="BQ409" s="564">
        <f t="shared" si="1608"/>
        <v>8640</v>
      </c>
      <c r="BR409" s="564">
        <f t="shared" si="1609"/>
        <v>8640</v>
      </c>
      <c r="BS409" s="564">
        <f t="shared" si="1610"/>
        <v>14575.5</v>
      </c>
      <c r="BT409" s="564">
        <f t="shared" si="1611"/>
        <v>15805.5</v>
      </c>
      <c r="BU409" s="564">
        <f t="shared" si="1612"/>
        <v>18265.5</v>
      </c>
      <c r="BV409" s="564">
        <f t="shared" si="1613"/>
        <v>18265.5</v>
      </c>
      <c r="BW409" s="564">
        <f t="shared" si="1614"/>
        <v>37865.223000000005</v>
      </c>
      <c r="BX409" s="564">
        <f t="shared" si="1615"/>
        <v>39302.373000000007</v>
      </c>
      <c r="BY409" s="564">
        <f t="shared" si="1616"/>
        <v>42176.672999999995</v>
      </c>
      <c r="BZ409" s="564">
        <f t="shared" si="1617"/>
        <v>42176.672999999995</v>
      </c>
      <c r="CA409" s="564">
        <f t="shared" si="1618"/>
        <v>52968.362670000002</v>
      </c>
      <c r="CB409" s="564">
        <f t="shared" si="1619"/>
        <v>55331.612670000002</v>
      </c>
      <c r="CC409" s="564">
        <f t="shared" si="1620"/>
        <v>60058.112670000002</v>
      </c>
      <c r="CD409" s="564">
        <f t="shared" si="1621"/>
        <v>60058.112670000002</v>
      </c>
      <c r="CE409" s="564">
        <f t="shared" si="1622"/>
        <v>67950.639430199997</v>
      </c>
      <c r="CF409" s="564">
        <f t="shared" si="1623"/>
        <v>67950.639430199997</v>
      </c>
      <c r="CG409" s="564">
        <f t="shared" si="1624"/>
        <v>67950.639430199997</v>
      </c>
      <c r="CH409" s="564">
        <f t="shared" si="1625"/>
        <v>67950.639430199997</v>
      </c>
      <c r="CI409" s="185"/>
      <c r="CJ409" s="124">
        <f t="shared" si="1599"/>
        <v>28665</v>
      </c>
      <c r="CK409" s="124">
        <f t="shared" si="1600"/>
        <v>66912</v>
      </c>
      <c r="CL409" s="124">
        <f t="shared" si="1601"/>
        <v>161520.94200000001</v>
      </c>
      <c r="CM409" s="124">
        <f t="shared" si="1602"/>
        <v>228416.20068000001</v>
      </c>
      <c r="CN409" s="124">
        <f t="shared" si="1603"/>
        <v>271802.55772079999</v>
      </c>
      <c r="CO409" s="177"/>
      <c r="CP409" s="119"/>
      <c r="CQ409" s="119"/>
      <c r="CR409" s="186">
        <f t="shared" si="1626"/>
        <v>757316.70040080056</v>
      </c>
      <c r="CS409" s="186">
        <f t="shared" si="1627"/>
        <v>757316.70040079998</v>
      </c>
      <c r="CT409" s="186">
        <f t="shared" si="1628"/>
        <v>757316.70040079998</v>
      </c>
      <c r="CU409" s="186">
        <f t="shared" si="1629"/>
        <v>0</v>
      </c>
      <c r="CV409" s="186">
        <f t="shared" si="1630"/>
        <v>0</v>
      </c>
      <c r="CW409" s="119"/>
      <c r="CX409" s="124">
        <f t="shared" si="1535"/>
        <v>4050</v>
      </c>
      <c r="CY409" s="124">
        <f t="shared" si="1536"/>
        <v>7335</v>
      </c>
      <c r="CZ409" s="124">
        <f t="shared" si="1537"/>
        <v>8640</v>
      </c>
      <c r="DA409" s="124">
        <f t="shared" si="1538"/>
        <v>8640</v>
      </c>
      <c r="DB409" s="209">
        <f t="shared" si="1539"/>
        <v>28665</v>
      </c>
      <c r="DC409" s="124">
        <f t="shared" si="1540"/>
        <v>14575.5</v>
      </c>
      <c r="DD409" s="124">
        <f t="shared" si="1541"/>
        <v>15805.5</v>
      </c>
      <c r="DE409" s="124">
        <f t="shared" si="1542"/>
        <v>18265.5</v>
      </c>
      <c r="DF409" s="124">
        <f t="shared" si="1543"/>
        <v>18265.5</v>
      </c>
      <c r="DG409" s="209">
        <f t="shared" si="1544"/>
        <v>66912</v>
      </c>
      <c r="DH409" s="209">
        <f t="shared" si="1545"/>
        <v>161520.94200000001</v>
      </c>
      <c r="DI409" s="209">
        <f t="shared" si="1546"/>
        <v>228416.20068000001</v>
      </c>
      <c r="DJ409" s="209">
        <f t="shared" si="1547"/>
        <v>271802.55772079999</v>
      </c>
    </row>
    <row r="410" spans="1:114" s="7" customFormat="1" x14ac:dyDescent="0.2">
      <c r="A410" s="297" t="s">
        <v>301</v>
      </c>
      <c r="B410" s="119" t="s">
        <v>370</v>
      </c>
      <c r="C410" s="119"/>
      <c r="D410" s="119"/>
      <c r="E410" s="119"/>
      <c r="F410" s="564">
        <f t="shared" ref="F410:AK410" si="1635">E651</f>
        <v>0</v>
      </c>
      <c r="G410" s="564">
        <f t="shared" si="1635"/>
        <v>1316.25</v>
      </c>
      <c r="H410" s="564">
        <f t="shared" si="1635"/>
        <v>16.250000000000004</v>
      </c>
      <c r="I410" s="564">
        <f t="shared" si="1635"/>
        <v>16.250000000000004</v>
      </c>
      <c r="J410" s="564">
        <f t="shared" si="1635"/>
        <v>666.25</v>
      </c>
      <c r="K410" s="564">
        <f t="shared" si="1635"/>
        <v>1316.25</v>
      </c>
      <c r="L410" s="564">
        <f t="shared" si="1635"/>
        <v>666.25</v>
      </c>
      <c r="M410" s="564">
        <f t="shared" si="1635"/>
        <v>16.250000000000004</v>
      </c>
      <c r="N410" s="564">
        <f t="shared" si="1635"/>
        <v>16.250000000000004</v>
      </c>
      <c r="O410" s="564">
        <f t="shared" si="1635"/>
        <v>16.250000000000004</v>
      </c>
      <c r="P410" s="564">
        <f t="shared" si="1635"/>
        <v>16.250000000000004</v>
      </c>
      <c r="Q410" s="564">
        <f t="shared" si="1635"/>
        <v>16.250000000000004</v>
      </c>
      <c r="R410" s="564">
        <f t="shared" si="1635"/>
        <v>16.250000000000004</v>
      </c>
      <c r="S410" s="564">
        <f t="shared" si="1635"/>
        <v>2632.5</v>
      </c>
      <c r="T410" s="564">
        <f t="shared" si="1635"/>
        <v>32.500000000000007</v>
      </c>
      <c r="U410" s="564">
        <f t="shared" si="1635"/>
        <v>32.500000000000007</v>
      </c>
      <c r="V410" s="564">
        <f t="shared" si="1635"/>
        <v>32.500000000000007</v>
      </c>
      <c r="W410" s="564">
        <f t="shared" si="1635"/>
        <v>32.500000000000007</v>
      </c>
      <c r="X410" s="564">
        <f t="shared" si="1635"/>
        <v>1332.5</v>
      </c>
      <c r="Y410" s="564">
        <f t="shared" si="1635"/>
        <v>32.500000000000007</v>
      </c>
      <c r="Z410" s="564">
        <f t="shared" si="1635"/>
        <v>32.500000000000007</v>
      </c>
      <c r="AA410" s="564">
        <f t="shared" si="1635"/>
        <v>32.500000000000007</v>
      </c>
      <c r="AB410" s="564">
        <f t="shared" si="1635"/>
        <v>32.500000000000007</v>
      </c>
      <c r="AC410" s="564">
        <f t="shared" si="1635"/>
        <v>32.500000000000007</v>
      </c>
      <c r="AD410" s="564">
        <f t="shared" si="1635"/>
        <v>32.500000000000007</v>
      </c>
      <c r="AE410" s="564">
        <f t="shared" si="1635"/>
        <v>6567.708333333333</v>
      </c>
      <c r="AF410" s="564">
        <f t="shared" si="1635"/>
        <v>67.708333333333329</v>
      </c>
      <c r="AG410" s="564">
        <f t="shared" si="1635"/>
        <v>67.708333333333329</v>
      </c>
      <c r="AH410" s="564">
        <f t="shared" si="1635"/>
        <v>67.708333333333329</v>
      </c>
      <c r="AI410" s="564">
        <f t="shared" si="1635"/>
        <v>67.708333333333329</v>
      </c>
      <c r="AJ410" s="564">
        <f t="shared" si="1635"/>
        <v>2017.7083333333333</v>
      </c>
      <c r="AK410" s="564">
        <f t="shared" si="1635"/>
        <v>67.708333333333329</v>
      </c>
      <c r="AL410" s="564">
        <f t="shared" ref="AL410:BM410" si="1636">AK651</f>
        <v>67.708333333333329</v>
      </c>
      <c r="AM410" s="564">
        <f t="shared" si="1636"/>
        <v>67.708333333333329</v>
      </c>
      <c r="AN410" s="564">
        <f t="shared" si="1636"/>
        <v>67.708333333333329</v>
      </c>
      <c r="AO410" s="564">
        <f t="shared" si="1636"/>
        <v>67.708333333333329</v>
      </c>
      <c r="AP410" s="564">
        <f t="shared" si="1636"/>
        <v>67.708333333333329</v>
      </c>
      <c r="AQ410" s="564">
        <f t="shared" si="1636"/>
        <v>2036.6666666666667</v>
      </c>
      <c r="AR410" s="564">
        <f t="shared" si="1636"/>
        <v>86.666666666666671</v>
      </c>
      <c r="AS410" s="564">
        <f t="shared" si="1636"/>
        <v>86.666666666666671</v>
      </c>
      <c r="AT410" s="564">
        <f t="shared" si="1636"/>
        <v>86.666666666666671</v>
      </c>
      <c r="AU410" s="564">
        <f t="shared" si="1636"/>
        <v>86.666666666666671</v>
      </c>
      <c r="AV410" s="564">
        <f t="shared" si="1636"/>
        <v>2686.6666666666665</v>
      </c>
      <c r="AW410" s="564">
        <f t="shared" si="1636"/>
        <v>86.666666666666671</v>
      </c>
      <c r="AX410" s="564">
        <f t="shared" si="1636"/>
        <v>86.666666666666671</v>
      </c>
      <c r="AY410" s="564">
        <f t="shared" si="1636"/>
        <v>86.666666666666671</v>
      </c>
      <c r="AZ410" s="564">
        <f t="shared" si="1636"/>
        <v>86.666666666666671</v>
      </c>
      <c r="BA410" s="564">
        <f t="shared" si="1636"/>
        <v>86.666666666666671</v>
      </c>
      <c r="BB410" s="564">
        <f t="shared" si="1636"/>
        <v>86.666666666666671</v>
      </c>
      <c r="BC410" s="564">
        <f t="shared" si="1636"/>
        <v>1392.0833333333333</v>
      </c>
      <c r="BD410" s="564">
        <f t="shared" si="1636"/>
        <v>92.083333333333357</v>
      </c>
      <c r="BE410" s="564">
        <f t="shared" si="1636"/>
        <v>92.083333333333357</v>
      </c>
      <c r="BF410" s="564">
        <f t="shared" si="1636"/>
        <v>92.083333333333357</v>
      </c>
      <c r="BG410" s="564">
        <f t="shared" si="1636"/>
        <v>92.083333333333357</v>
      </c>
      <c r="BH410" s="564">
        <f t="shared" si="1636"/>
        <v>92.083333333333357</v>
      </c>
      <c r="BI410" s="564">
        <f t="shared" si="1636"/>
        <v>92.083333333333357</v>
      </c>
      <c r="BJ410" s="564">
        <f t="shared" si="1636"/>
        <v>92.083333333333357</v>
      </c>
      <c r="BK410" s="564">
        <f t="shared" si="1636"/>
        <v>92.083333333333357</v>
      </c>
      <c r="BL410" s="564">
        <f t="shared" si="1636"/>
        <v>92.083333333333357</v>
      </c>
      <c r="BM410" s="564">
        <f t="shared" si="1636"/>
        <v>92.083333333333357</v>
      </c>
      <c r="BN410" s="185"/>
      <c r="BO410" s="564">
        <f t="shared" si="1606"/>
        <v>1332.5</v>
      </c>
      <c r="BP410" s="564">
        <f t="shared" si="1607"/>
        <v>1998.75</v>
      </c>
      <c r="BQ410" s="564">
        <f t="shared" si="1608"/>
        <v>698.75</v>
      </c>
      <c r="BR410" s="564">
        <f t="shared" si="1609"/>
        <v>48.750000000000014</v>
      </c>
      <c r="BS410" s="564">
        <f t="shared" si="1610"/>
        <v>2681.25</v>
      </c>
      <c r="BT410" s="564">
        <f t="shared" si="1611"/>
        <v>97.500000000000028</v>
      </c>
      <c r="BU410" s="564">
        <f t="shared" si="1612"/>
        <v>1397.5</v>
      </c>
      <c r="BV410" s="564">
        <f t="shared" si="1613"/>
        <v>97.500000000000028</v>
      </c>
      <c r="BW410" s="564">
        <f t="shared" si="1614"/>
        <v>6667.9166666666661</v>
      </c>
      <c r="BX410" s="564">
        <f t="shared" si="1615"/>
        <v>203.125</v>
      </c>
      <c r="BY410" s="564">
        <f t="shared" si="1616"/>
        <v>2153.125</v>
      </c>
      <c r="BZ410" s="564">
        <f t="shared" si="1617"/>
        <v>203.125</v>
      </c>
      <c r="CA410" s="564">
        <f t="shared" si="1618"/>
        <v>2191.0416666666665</v>
      </c>
      <c r="CB410" s="564">
        <f t="shared" si="1619"/>
        <v>260</v>
      </c>
      <c r="CC410" s="564">
        <f t="shared" si="1620"/>
        <v>2859.9999999999995</v>
      </c>
      <c r="CD410" s="564">
        <f t="shared" si="1621"/>
        <v>260</v>
      </c>
      <c r="CE410" s="564">
        <f t="shared" si="1622"/>
        <v>1570.8333333333333</v>
      </c>
      <c r="CF410" s="564">
        <f t="shared" si="1623"/>
        <v>276.25000000000006</v>
      </c>
      <c r="CG410" s="564">
        <f t="shared" si="1624"/>
        <v>276.25000000000006</v>
      </c>
      <c r="CH410" s="564">
        <f t="shared" si="1625"/>
        <v>276.25000000000006</v>
      </c>
      <c r="CI410" s="185"/>
      <c r="CJ410" s="124">
        <f t="shared" si="1599"/>
        <v>4078.75</v>
      </c>
      <c r="CK410" s="124">
        <f t="shared" si="1600"/>
        <v>4273.75</v>
      </c>
      <c r="CL410" s="124">
        <f t="shared" si="1601"/>
        <v>9227.2916666666661</v>
      </c>
      <c r="CM410" s="124">
        <f t="shared" si="1602"/>
        <v>5571.0416666666661</v>
      </c>
      <c r="CN410" s="124">
        <f t="shared" si="1603"/>
        <v>2399.5833333333335</v>
      </c>
      <c r="CO410" s="177"/>
      <c r="CP410" s="119"/>
      <c r="CQ410" s="119"/>
      <c r="CR410" s="186">
        <f t="shared" si="1626"/>
        <v>25550.416666666661</v>
      </c>
      <c r="CS410" s="186">
        <f t="shared" si="1627"/>
        <v>25550.416666666664</v>
      </c>
      <c r="CT410" s="186">
        <f t="shared" si="1628"/>
        <v>25550.416666666661</v>
      </c>
      <c r="CU410" s="186">
        <f t="shared" si="1629"/>
        <v>0</v>
      </c>
      <c r="CV410" s="186">
        <f t="shared" si="1630"/>
        <v>0</v>
      </c>
      <c r="CW410" s="119"/>
      <c r="CX410" s="124">
        <f t="shared" si="1535"/>
        <v>1332.5</v>
      </c>
      <c r="CY410" s="124">
        <f t="shared" si="1536"/>
        <v>1998.75</v>
      </c>
      <c r="CZ410" s="124">
        <f t="shared" si="1537"/>
        <v>698.75</v>
      </c>
      <c r="DA410" s="124">
        <f t="shared" si="1538"/>
        <v>48.750000000000014</v>
      </c>
      <c r="DB410" s="209">
        <f t="shared" si="1539"/>
        <v>4078.75</v>
      </c>
      <c r="DC410" s="124">
        <f t="shared" si="1540"/>
        <v>2681.25</v>
      </c>
      <c r="DD410" s="124">
        <f t="shared" si="1541"/>
        <v>97.500000000000028</v>
      </c>
      <c r="DE410" s="124">
        <f t="shared" si="1542"/>
        <v>1397.5</v>
      </c>
      <c r="DF410" s="124">
        <f t="shared" si="1543"/>
        <v>97.500000000000028</v>
      </c>
      <c r="DG410" s="209">
        <f t="shared" si="1544"/>
        <v>4273.75</v>
      </c>
      <c r="DH410" s="209">
        <f t="shared" si="1545"/>
        <v>9227.2916666666661</v>
      </c>
      <c r="DI410" s="209">
        <f t="shared" si="1546"/>
        <v>5571.0416666666661</v>
      </c>
      <c r="DJ410" s="209">
        <f t="shared" si="1547"/>
        <v>2399.5833333333335</v>
      </c>
    </row>
    <row r="411" spans="1:114" s="7" customFormat="1" x14ac:dyDescent="0.2">
      <c r="A411" s="297" t="s">
        <v>338</v>
      </c>
      <c r="B411" s="119" t="s">
        <v>370</v>
      </c>
      <c r="C411" s="119"/>
      <c r="D411" s="119"/>
      <c r="E411" s="119"/>
      <c r="F411" s="564">
        <f t="shared" ref="F411:AK411" si="1637">E656</f>
        <v>0</v>
      </c>
      <c r="G411" s="564">
        <f t="shared" si="1637"/>
        <v>50</v>
      </c>
      <c r="H411" s="564">
        <f t="shared" si="1637"/>
        <v>50</v>
      </c>
      <c r="I411" s="564">
        <f t="shared" si="1637"/>
        <v>50</v>
      </c>
      <c r="J411" s="564">
        <f t="shared" si="1637"/>
        <v>75</v>
      </c>
      <c r="K411" s="564">
        <f t="shared" si="1637"/>
        <v>125</v>
      </c>
      <c r="L411" s="564">
        <f t="shared" si="1637"/>
        <v>150</v>
      </c>
      <c r="M411" s="564">
        <f t="shared" si="1637"/>
        <v>150</v>
      </c>
      <c r="N411" s="564">
        <f t="shared" si="1637"/>
        <v>150</v>
      </c>
      <c r="O411" s="564">
        <f t="shared" si="1637"/>
        <v>150</v>
      </c>
      <c r="P411" s="564">
        <f t="shared" si="1637"/>
        <v>150</v>
      </c>
      <c r="Q411" s="564">
        <f t="shared" si="1637"/>
        <v>150</v>
      </c>
      <c r="R411" s="564">
        <f t="shared" si="1637"/>
        <v>150</v>
      </c>
      <c r="S411" s="564">
        <f t="shared" si="1637"/>
        <v>250</v>
      </c>
      <c r="T411" s="564">
        <f t="shared" si="1637"/>
        <v>250</v>
      </c>
      <c r="U411" s="564">
        <f t="shared" si="1637"/>
        <v>250</v>
      </c>
      <c r="V411" s="564">
        <f t="shared" si="1637"/>
        <v>250</v>
      </c>
      <c r="W411" s="564">
        <f t="shared" si="1637"/>
        <v>250</v>
      </c>
      <c r="X411" s="564">
        <f t="shared" si="1637"/>
        <v>300</v>
      </c>
      <c r="Y411" s="564">
        <f t="shared" si="1637"/>
        <v>300</v>
      </c>
      <c r="Z411" s="564">
        <f t="shared" si="1637"/>
        <v>300</v>
      </c>
      <c r="AA411" s="564">
        <f t="shared" si="1637"/>
        <v>300</v>
      </c>
      <c r="AB411" s="564">
        <f t="shared" si="1637"/>
        <v>300</v>
      </c>
      <c r="AC411" s="564">
        <f t="shared" si="1637"/>
        <v>300</v>
      </c>
      <c r="AD411" s="564">
        <f t="shared" si="1637"/>
        <v>300</v>
      </c>
      <c r="AE411" s="564">
        <f t="shared" si="1637"/>
        <v>550</v>
      </c>
      <c r="AF411" s="564">
        <f t="shared" si="1637"/>
        <v>550</v>
      </c>
      <c r="AG411" s="564">
        <f t="shared" si="1637"/>
        <v>550</v>
      </c>
      <c r="AH411" s="564">
        <f t="shared" si="1637"/>
        <v>550</v>
      </c>
      <c r="AI411" s="564">
        <f t="shared" si="1637"/>
        <v>550</v>
      </c>
      <c r="AJ411" s="564">
        <f t="shared" si="1637"/>
        <v>625</v>
      </c>
      <c r="AK411" s="564">
        <f t="shared" si="1637"/>
        <v>625</v>
      </c>
      <c r="AL411" s="564">
        <f t="shared" ref="AL411:BM411" si="1638">AK656</f>
        <v>625</v>
      </c>
      <c r="AM411" s="564">
        <f t="shared" si="1638"/>
        <v>625</v>
      </c>
      <c r="AN411" s="564">
        <f t="shared" si="1638"/>
        <v>625</v>
      </c>
      <c r="AO411" s="564">
        <f t="shared" si="1638"/>
        <v>625</v>
      </c>
      <c r="AP411" s="564">
        <f t="shared" si="1638"/>
        <v>625</v>
      </c>
      <c r="AQ411" s="564">
        <f t="shared" si="1638"/>
        <v>700</v>
      </c>
      <c r="AR411" s="564">
        <f t="shared" si="1638"/>
        <v>700</v>
      </c>
      <c r="AS411" s="564">
        <f t="shared" si="1638"/>
        <v>700</v>
      </c>
      <c r="AT411" s="564">
        <f t="shared" si="1638"/>
        <v>700</v>
      </c>
      <c r="AU411" s="564">
        <f t="shared" si="1638"/>
        <v>700</v>
      </c>
      <c r="AV411" s="564">
        <f t="shared" si="1638"/>
        <v>800</v>
      </c>
      <c r="AW411" s="564">
        <f t="shared" si="1638"/>
        <v>800</v>
      </c>
      <c r="AX411" s="564">
        <f t="shared" si="1638"/>
        <v>800</v>
      </c>
      <c r="AY411" s="564">
        <f t="shared" si="1638"/>
        <v>800</v>
      </c>
      <c r="AZ411" s="564">
        <f t="shared" si="1638"/>
        <v>800</v>
      </c>
      <c r="BA411" s="564">
        <f t="shared" si="1638"/>
        <v>800</v>
      </c>
      <c r="BB411" s="564">
        <f t="shared" si="1638"/>
        <v>800</v>
      </c>
      <c r="BC411" s="564">
        <f t="shared" si="1638"/>
        <v>850</v>
      </c>
      <c r="BD411" s="564">
        <f t="shared" si="1638"/>
        <v>850</v>
      </c>
      <c r="BE411" s="564">
        <f t="shared" si="1638"/>
        <v>850</v>
      </c>
      <c r="BF411" s="564">
        <f t="shared" si="1638"/>
        <v>850</v>
      </c>
      <c r="BG411" s="564">
        <f t="shared" si="1638"/>
        <v>850</v>
      </c>
      <c r="BH411" s="564">
        <f t="shared" si="1638"/>
        <v>850</v>
      </c>
      <c r="BI411" s="564">
        <f t="shared" si="1638"/>
        <v>850</v>
      </c>
      <c r="BJ411" s="564">
        <f t="shared" si="1638"/>
        <v>850</v>
      </c>
      <c r="BK411" s="564">
        <f t="shared" si="1638"/>
        <v>850</v>
      </c>
      <c r="BL411" s="564">
        <f t="shared" si="1638"/>
        <v>850</v>
      </c>
      <c r="BM411" s="564">
        <f t="shared" si="1638"/>
        <v>850</v>
      </c>
      <c r="BN411" s="185"/>
      <c r="BO411" s="564">
        <f t="shared" si="1606"/>
        <v>100</v>
      </c>
      <c r="BP411" s="564">
        <f t="shared" si="1607"/>
        <v>250</v>
      </c>
      <c r="BQ411" s="564">
        <f t="shared" si="1608"/>
        <v>450</v>
      </c>
      <c r="BR411" s="564">
        <f t="shared" si="1609"/>
        <v>450</v>
      </c>
      <c r="BS411" s="564">
        <f t="shared" si="1610"/>
        <v>650</v>
      </c>
      <c r="BT411" s="564">
        <f t="shared" si="1611"/>
        <v>750</v>
      </c>
      <c r="BU411" s="564">
        <f t="shared" si="1612"/>
        <v>900</v>
      </c>
      <c r="BV411" s="564">
        <f t="shared" si="1613"/>
        <v>900</v>
      </c>
      <c r="BW411" s="564">
        <f t="shared" si="1614"/>
        <v>1400</v>
      </c>
      <c r="BX411" s="564">
        <f t="shared" si="1615"/>
        <v>1650</v>
      </c>
      <c r="BY411" s="564">
        <f t="shared" si="1616"/>
        <v>1875</v>
      </c>
      <c r="BZ411" s="564">
        <f t="shared" si="1617"/>
        <v>1875</v>
      </c>
      <c r="CA411" s="564">
        <f t="shared" si="1618"/>
        <v>2025</v>
      </c>
      <c r="CB411" s="564">
        <f t="shared" si="1619"/>
        <v>2100</v>
      </c>
      <c r="CC411" s="564">
        <f t="shared" si="1620"/>
        <v>2400</v>
      </c>
      <c r="CD411" s="564">
        <f t="shared" si="1621"/>
        <v>2400</v>
      </c>
      <c r="CE411" s="564">
        <f t="shared" si="1622"/>
        <v>2500</v>
      </c>
      <c r="CF411" s="564">
        <f t="shared" si="1623"/>
        <v>2550</v>
      </c>
      <c r="CG411" s="564">
        <f t="shared" si="1624"/>
        <v>2550</v>
      </c>
      <c r="CH411" s="564">
        <f t="shared" si="1625"/>
        <v>2550</v>
      </c>
      <c r="CI411" s="185"/>
      <c r="CJ411" s="124">
        <f t="shared" si="1599"/>
        <v>1250</v>
      </c>
      <c r="CK411" s="124">
        <f t="shared" si="1600"/>
        <v>3200</v>
      </c>
      <c r="CL411" s="124">
        <f t="shared" si="1601"/>
        <v>6800</v>
      </c>
      <c r="CM411" s="124">
        <f t="shared" si="1602"/>
        <v>8925</v>
      </c>
      <c r="CN411" s="124">
        <f t="shared" si="1603"/>
        <v>10150</v>
      </c>
      <c r="CO411" s="177"/>
      <c r="CP411" s="119"/>
      <c r="CQ411" s="119"/>
      <c r="CR411" s="186">
        <f t="shared" si="1626"/>
        <v>30325</v>
      </c>
      <c r="CS411" s="186">
        <f t="shared" si="1627"/>
        <v>30325</v>
      </c>
      <c r="CT411" s="186">
        <f t="shared" si="1628"/>
        <v>30325</v>
      </c>
      <c r="CU411" s="186">
        <f t="shared" si="1629"/>
        <v>0</v>
      </c>
      <c r="CV411" s="186">
        <f t="shared" si="1630"/>
        <v>0</v>
      </c>
      <c r="CW411" s="119"/>
      <c r="CX411" s="124">
        <f t="shared" si="1535"/>
        <v>100</v>
      </c>
      <c r="CY411" s="124">
        <f t="shared" si="1536"/>
        <v>250</v>
      </c>
      <c r="CZ411" s="124">
        <f t="shared" si="1537"/>
        <v>450</v>
      </c>
      <c r="DA411" s="124">
        <f t="shared" si="1538"/>
        <v>450</v>
      </c>
      <c r="DB411" s="209">
        <f t="shared" si="1539"/>
        <v>1250</v>
      </c>
      <c r="DC411" s="124">
        <f t="shared" si="1540"/>
        <v>650</v>
      </c>
      <c r="DD411" s="124">
        <f t="shared" si="1541"/>
        <v>750</v>
      </c>
      <c r="DE411" s="124">
        <f t="shared" si="1542"/>
        <v>900</v>
      </c>
      <c r="DF411" s="124">
        <f t="shared" si="1543"/>
        <v>900</v>
      </c>
      <c r="DG411" s="209">
        <f t="shared" si="1544"/>
        <v>3200</v>
      </c>
      <c r="DH411" s="209">
        <f t="shared" si="1545"/>
        <v>6800</v>
      </c>
      <c r="DI411" s="209">
        <f t="shared" si="1546"/>
        <v>8925</v>
      </c>
      <c r="DJ411" s="209">
        <f t="shared" si="1547"/>
        <v>10150</v>
      </c>
    </row>
    <row r="412" spans="1:114" s="7" customFormat="1" x14ac:dyDescent="0.2">
      <c r="A412" s="297" t="s">
        <v>149</v>
      </c>
      <c r="B412" s="119" t="s">
        <v>370</v>
      </c>
      <c r="C412" s="119"/>
      <c r="D412" s="119"/>
      <c r="E412" s="119"/>
      <c r="F412" s="564">
        <f t="shared" ref="F412:AK412" si="1639">E235</f>
        <v>0</v>
      </c>
      <c r="G412" s="564">
        <f t="shared" si="1639"/>
        <v>0</v>
      </c>
      <c r="H412" s="564">
        <f t="shared" si="1639"/>
        <v>0</v>
      </c>
      <c r="I412" s="564">
        <f t="shared" si="1639"/>
        <v>0</v>
      </c>
      <c r="J412" s="564">
        <f t="shared" si="1639"/>
        <v>0</v>
      </c>
      <c r="K412" s="564">
        <f t="shared" si="1639"/>
        <v>0</v>
      </c>
      <c r="L412" s="564">
        <f t="shared" si="1639"/>
        <v>36000</v>
      </c>
      <c r="M412" s="564">
        <f t="shared" si="1639"/>
        <v>36616.666666666664</v>
      </c>
      <c r="N412" s="564">
        <f t="shared" si="1639"/>
        <v>37244.340277777774</v>
      </c>
      <c r="O412" s="564">
        <f t="shared" si="1639"/>
        <v>37883.226417824066</v>
      </c>
      <c r="P412" s="564">
        <f t="shared" si="1639"/>
        <v>38533.534699918004</v>
      </c>
      <c r="Q412" s="564">
        <f t="shared" si="1639"/>
        <v>39195.478848603161</v>
      </c>
      <c r="R412" s="564">
        <f t="shared" si="1639"/>
        <v>39869.27678444302</v>
      </c>
      <c r="S412" s="564">
        <f t="shared" si="1639"/>
        <v>40555.150710428949</v>
      </c>
      <c r="T412" s="564">
        <f t="shared" si="1639"/>
        <v>41253.327200248044</v>
      </c>
      <c r="U412" s="564">
        <f t="shared" si="1639"/>
        <v>56964.037288452222</v>
      </c>
      <c r="V412" s="564">
        <f t="shared" si="1639"/>
        <v>57937.516562571429</v>
      </c>
      <c r="W412" s="564">
        <f t="shared" si="1639"/>
        <v>58928.171923880851</v>
      </c>
      <c r="X412" s="564">
        <f t="shared" si="1639"/>
        <v>59936.31779464471</v>
      </c>
      <c r="Y412" s="564">
        <f t="shared" si="1639"/>
        <v>60962.274595955976</v>
      </c>
      <c r="Z412" s="564">
        <f t="shared" si="1639"/>
        <v>62006.368867360885</v>
      </c>
      <c r="AA412" s="564">
        <f t="shared" si="1639"/>
        <v>63068.933388976831</v>
      </c>
      <c r="AB412" s="564">
        <f t="shared" si="1639"/>
        <v>64150.307306157614</v>
      </c>
      <c r="AC412" s="564">
        <f t="shared" si="1639"/>
        <v>65250.836256761846</v>
      </c>
      <c r="AD412" s="564">
        <f t="shared" si="1639"/>
        <v>86370.872501080696</v>
      </c>
      <c r="AE412" s="564">
        <f t="shared" si="1639"/>
        <v>87844.108387816363</v>
      </c>
      <c r="AF412" s="564">
        <f t="shared" si="1639"/>
        <v>89343.132045059581</v>
      </c>
      <c r="AG412" s="564">
        <f t="shared" si="1639"/>
        <v>120868.40900002995</v>
      </c>
      <c r="AH412" s="564">
        <f t="shared" si="1639"/>
        <v>122920.41349307357</v>
      </c>
      <c r="AI412" s="564">
        <f t="shared" si="1639"/>
        <v>125007.96198083682</v>
      </c>
      <c r="AJ412" s="564">
        <f t="shared" si="1639"/>
        <v>127131.68553178503</v>
      </c>
      <c r="AK412" s="564">
        <f t="shared" si="1639"/>
        <v>129292.226762287</v>
      </c>
      <c r="AL412" s="564">
        <f t="shared" ref="AL412:BM412" si="1640">AK235</f>
        <v>131490.24005562492</v>
      </c>
      <c r="AM412" s="564">
        <f t="shared" si="1640"/>
        <v>133726.39178532761</v>
      </c>
      <c r="AN412" s="564">
        <f t="shared" si="1640"/>
        <v>136001.36054291666</v>
      </c>
      <c r="AO412" s="564">
        <f t="shared" si="1640"/>
        <v>138315.83737015634</v>
      </c>
      <c r="AP412" s="564">
        <f t="shared" si="1640"/>
        <v>140670.52599589969</v>
      </c>
      <c r="AQ412" s="564">
        <f t="shared" si="1640"/>
        <v>143066.14307762624</v>
      </c>
      <c r="AR412" s="564">
        <f t="shared" si="1640"/>
        <v>145503.41844776808</v>
      </c>
      <c r="AS412" s="564">
        <f t="shared" si="1640"/>
        <v>177983.09536492324</v>
      </c>
      <c r="AT412" s="564">
        <f t="shared" si="1640"/>
        <v>181005.93077005717</v>
      </c>
      <c r="AU412" s="564">
        <f t="shared" si="1640"/>
        <v>184081.02888113007</v>
      </c>
      <c r="AV412" s="564">
        <f t="shared" si="1640"/>
        <v>187209.31368180961</v>
      </c>
      <c r="AW412" s="564">
        <f t="shared" si="1640"/>
        <v>190391.72595252653</v>
      </c>
      <c r="AX412" s="564">
        <f t="shared" si="1640"/>
        <v>193629.22358626584</v>
      </c>
      <c r="AY412" s="564">
        <f t="shared" si="1640"/>
        <v>196922.78191052965</v>
      </c>
      <c r="AZ412" s="564">
        <f t="shared" si="1640"/>
        <v>200273.39401559575</v>
      </c>
      <c r="BA412" s="564">
        <f t="shared" si="1640"/>
        <v>203682.07108920143</v>
      </c>
      <c r="BB412" s="564">
        <f t="shared" si="1640"/>
        <v>207149.84275778313</v>
      </c>
      <c r="BC412" s="564">
        <f t="shared" si="1640"/>
        <v>210677.7574344062</v>
      </c>
      <c r="BD412" s="564">
        <f t="shared" si="1640"/>
        <v>214266.8826735203</v>
      </c>
      <c r="BE412" s="564">
        <f t="shared" si="1640"/>
        <v>217918.30553268219</v>
      </c>
      <c r="BF412" s="564">
        <f t="shared" si="1640"/>
        <v>221633.13294138614</v>
      </c>
      <c r="BG412" s="564">
        <f t="shared" si="1640"/>
        <v>225412.49207714899</v>
      </c>
      <c r="BH412" s="564">
        <f t="shared" si="1640"/>
        <v>229257.53074899886</v>
      </c>
      <c r="BI412" s="564">
        <f t="shared" si="1640"/>
        <v>233169.4177885181</v>
      </c>
      <c r="BJ412" s="564">
        <f t="shared" si="1640"/>
        <v>237149.3434485968</v>
      </c>
      <c r="BK412" s="564">
        <f t="shared" si="1640"/>
        <v>241198.519810055</v>
      </c>
      <c r="BL412" s="564">
        <f t="shared" si="1640"/>
        <v>245318.18119629545</v>
      </c>
      <c r="BM412" s="564">
        <f t="shared" si="1640"/>
        <v>249509.58459615216</v>
      </c>
      <c r="BN412" s="185"/>
      <c r="BO412" s="564">
        <f t="shared" si="1606"/>
        <v>0</v>
      </c>
      <c r="BP412" s="564">
        <f t="shared" si="1607"/>
        <v>0</v>
      </c>
      <c r="BQ412" s="564">
        <f t="shared" si="1608"/>
        <v>109861.00694444444</v>
      </c>
      <c r="BR412" s="564">
        <f t="shared" si="1609"/>
        <v>115612.23996634524</v>
      </c>
      <c r="BS412" s="564">
        <f t="shared" si="1610"/>
        <v>121677.75469512001</v>
      </c>
      <c r="BT412" s="564">
        <f t="shared" si="1611"/>
        <v>173829.72577490451</v>
      </c>
      <c r="BU412" s="564">
        <f t="shared" si="1612"/>
        <v>182904.96125796158</v>
      </c>
      <c r="BV412" s="564">
        <f t="shared" si="1613"/>
        <v>192470.07695189631</v>
      </c>
      <c r="BW412" s="564">
        <f t="shared" si="1614"/>
        <v>263558.11293395667</v>
      </c>
      <c r="BX412" s="564">
        <f t="shared" si="1615"/>
        <v>368796.78447394032</v>
      </c>
      <c r="BY412" s="564">
        <f t="shared" si="1616"/>
        <v>387914.15234969696</v>
      </c>
      <c r="BZ412" s="564">
        <f t="shared" si="1617"/>
        <v>408043.58969840058</v>
      </c>
      <c r="CA412" s="564">
        <f t="shared" si="1618"/>
        <v>429240.08752129402</v>
      </c>
      <c r="CB412" s="564">
        <f t="shared" si="1619"/>
        <v>543070.05501611042</v>
      </c>
      <c r="CC412" s="564">
        <f t="shared" si="1620"/>
        <v>571230.26322060195</v>
      </c>
      <c r="CD412" s="564">
        <f t="shared" si="1621"/>
        <v>600878.24701532675</v>
      </c>
      <c r="CE412" s="564">
        <f t="shared" si="1622"/>
        <v>632094.48286570958</v>
      </c>
      <c r="CF412" s="564">
        <f t="shared" si="1623"/>
        <v>664963.93055121729</v>
      </c>
      <c r="CG412" s="564">
        <f t="shared" si="1624"/>
        <v>699576.29198611376</v>
      </c>
      <c r="CH412" s="564">
        <f t="shared" si="1625"/>
        <v>736026.28560250264</v>
      </c>
      <c r="CI412" s="185"/>
      <c r="CJ412" s="124">
        <f t="shared" si="1599"/>
        <v>225473.24691078969</v>
      </c>
      <c r="CK412" s="124">
        <f t="shared" si="1600"/>
        <v>670882.5186798824</v>
      </c>
      <c r="CL412" s="124">
        <f t="shared" si="1601"/>
        <v>1428312.6394559946</v>
      </c>
      <c r="CM412" s="124">
        <f t="shared" si="1602"/>
        <v>2144418.6527733332</v>
      </c>
      <c r="CN412" s="124">
        <f t="shared" si="1603"/>
        <v>2732660.9910055432</v>
      </c>
      <c r="CO412" s="177"/>
      <c r="CP412" s="119"/>
      <c r="CQ412" s="119"/>
      <c r="CR412" s="186">
        <f t="shared" si="1626"/>
        <v>7201748.0488255424</v>
      </c>
      <c r="CS412" s="186">
        <f t="shared" si="1627"/>
        <v>7201748.0488255424</v>
      </c>
      <c r="CT412" s="186">
        <f t="shared" si="1628"/>
        <v>7201748.0488255434</v>
      </c>
      <c r="CU412" s="186">
        <f t="shared" si="1629"/>
        <v>0</v>
      </c>
      <c r="CV412" s="186">
        <f t="shared" si="1630"/>
        <v>0</v>
      </c>
      <c r="CW412" s="119"/>
      <c r="CX412" s="124">
        <f t="shared" si="1535"/>
        <v>0</v>
      </c>
      <c r="CY412" s="124">
        <f t="shared" si="1536"/>
        <v>0</v>
      </c>
      <c r="CZ412" s="124">
        <f t="shared" si="1537"/>
        <v>109861.00694444444</v>
      </c>
      <c r="DA412" s="124">
        <f t="shared" si="1538"/>
        <v>115612.23996634524</v>
      </c>
      <c r="DB412" s="209">
        <f t="shared" si="1539"/>
        <v>225473.24691078969</v>
      </c>
      <c r="DC412" s="124">
        <f t="shared" si="1540"/>
        <v>121677.75469512001</v>
      </c>
      <c r="DD412" s="124">
        <f t="shared" si="1541"/>
        <v>173829.72577490451</v>
      </c>
      <c r="DE412" s="124">
        <f t="shared" si="1542"/>
        <v>182904.96125796158</v>
      </c>
      <c r="DF412" s="124">
        <f t="shared" si="1543"/>
        <v>192470.07695189631</v>
      </c>
      <c r="DG412" s="209">
        <f t="shared" si="1544"/>
        <v>670882.5186798824</v>
      </c>
      <c r="DH412" s="209">
        <f t="shared" si="1545"/>
        <v>1428312.6394559946</v>
      </c>
      <c r="DI412" s="209">
        <f t="shared" si="1546"/>
        <v>2144418.6527733332</v>
      </c>
      <c r="DJ412" s="209">
        <f t="shared" si="1547"/>
        <v>2732660.9910055432</v>
      </c>
    </row>
    <row r="413" spans="1:114" s="7" customFormat="1" x14ac:dyDescent="0.2">
      <c r="A413" s="297" t="s">
        <v>263</v>
      </c>
      <c r="B413" s="119" t="s">
        <v>370</v>
      </c>
      <c r="C413" s="119"/>
      <c r="D413" s="119"/>
      <c r="E413" s="119"/>
      <c r="F413" s="564">
        <f t="shared" ref="F413:AK413" si="1641">E204+E217+E247+E263</f>
        <v>0</v>
      </c>
      <c r="G413" s="564">
        <f t="shared" si="1641"/>
        <v>40</v>
      </c>
      <c r="H413" s="564">
        <f t="shared" si="1641"/>
        <v>40</v>
      </c>
      <c r="I413" s="564">
        <f t="shared" si="1641"/>
        <v>40</v>
      </c>
      <c r="J413" s="564">
        <f t="shared" si="1641"/>
        <v>60</v>
      </c>
      <c r="K413" s="564">
        <f t="shared" si="1641"/>
        <v>100</v>
      </c>
      <c r="L413" s="564">
        <f t="shared" si="1641"/>
        <v>120</v>
      </c>
      <c r="M413" s="564">
        <f t="shared" si="1641"/>
        <v>120</v>
      </c>
      <c r="N413" s="564">
        <f t="shared" si="1641"/>
        <v>120</v>
      </c>
      <c r="O413" s="564">
        <f t="shared" si="1641"/>
        <v>120</v>
      </c>
      <c r="P413" s="564">
        <f t="shared" si="1641"/>
        <v>120</v>
      </c>
      <c r="Q413" s="564">
        <f t="shared" si="1641"/>
        <v>120</v>
      </c>
      <c r="R413" s="564">
        <f t="shared" si="1641"/>
        <v>120</v>
      </c>
      <c r="S413" s="564">
        <f t="shared" si="1641"/>
        <v>200</v>
      </c>
      <c r="T413" s="564">
        <f t="shared" si="1641"/>
        <v>200</v>
      </c>
      <c r="U413" s="564">
        <f t="shared" si="1641"/>
        <v>200</v>
      </c>
      <c r="V413" s="564">
        <f t="shared" si="1641"/>
        <v>200</v>
      </c>
      <c r="W413" s="564">
        <f t="shared" si="1641"/>
        <v>200</v>
      </c>
      <c r="X413" s="564">
        <f t="shared" si="1641"/>
        <v>240</v>
      </c>
      <c r="Y413" s="564">
        <f t="shared" si="1641"/>
        <v>240</v>
      </c>
      <c r="Z413" s="564">
        <f t="shared" si="1641"/>
        <v>240</v>
      </c>
      <c r="AA413" s="564">
        <f t="shared" si="1641"/>
        <v>240</v>
      </c>
      <c r="AB413" s="564">
        <f t="shared" si="1641"/>
        <v>240</v>
      </c>
      <c r="AC413" s="564">
        <f t="shared" si="1641"/>
        <v>240</v>
      </c>
      <c r="AD413" s="564">
        <f t="shared" si="1641"/>
        <v>240</v>
      </c>
      <c r="AE413" s="564">
        <f t="shared" si="1641"/>
        <v>440</v>
      </c>
      <c r="AF413" s="564">
        <f t="shared" si="1641"/>
        <v>440</v>
      </c>
      <c r="AG413" s="564">
        <f t="shared" si="1641"/>
        <v>440</v>
      </c>
      <c r="AH413" s="564">
        <f t="shared" si="1641"/>
        <v>440</v>
      </c>
      <c r="AI413" s="564">
        <f t="shared" si="1641"/>
        <v>440</v>
      </c>
      <c r="AJ413" s="564">
        <f t="shared" si="1641"/>
        <v>500</v>
      </c>
      <c r="AK413" s="564">
        <f t="shared" si="1641"/>
        <v>500</v>
      </c>
      <c r="AL413" s="564">
        <f t="shared" ref="AL413:BM413" si="1642">AK204+AK217+AK247+AK263</f>
        <v>500</v>
      </c>
      <c r="AM413" s="564">
        <f t="shared" si="1642"/>
        <v>500</v>
      </c>
      <c r="AN413" s="564">
        <f t="shared" si="1642"/>
        <v>500</v>
      </c>
      <c r="AO413" s="564">
        <f t="shared" si="1642"/>
        <v>500</v>
      </c>
      <c r="AP413" s="564">
        <f t="shared" si="1642"/>
        <v>500</v>
      </c>
      <c r="AQ413" s="564">
        <f t="shared" si="1642"/>
        <v>560</v>
      </c>
      <c r="AR413" s="564">
        <f t="shared" si="1642"/>
        <v>560</v>
      </c>
      <c r="AS413" s="564">
        <f t="shared" si="1642"/>
        <v>560</v>
      </c>
      <c r="AT413" s="564">
        <f t="shared" si="1642"/>
        <v>560</v>
      </c>
      <c r="AU413" s="564">
        <f t="shared" si="1642"/>
        <v>560</v>
      </c>
      <c r="AV413" s="564">
        <f t="shared" si="1642"/>
        <v>640</v>
      </c>
      <c r="AW413" s="564">
        <f t="shared" si="1642"/>
        <v>640</v>
      </c>
      <c r="AX413" s="564">
        <f t="shared" si="1642"/>
        <v>640</v>
      </c>
      <c r="AY413" s="564">
        <f t="shared" si="1642"/>
        <v>640</v>
      </c>
      <c r="AZ413" s="564">
        <f t="shared" si="1642"/>
        <v>640</v>
      </c>
      <c r="BA413" s="564">
        <f t="shared" si="1642"/>
        <v>640</v>
      </c>
      <c r="BB413" s="564">
        <f t="shared" si="1642"/>
        <v>640</v>
      </c>
      <c r="BC413" s="564">
        <f t="shared" si="1642"/>
        <v>680</v>
      </c>
      <c r="BD413" s="564">
        <f t="shared" si="1642"/>
        <v>680</v>
      </c>
      <c r="BE413" s="564">
        <f t="shared" si="1642"/>
        <v>680</v>
      </c>
      <c r="BF413" s="564">
        <f t="shared" si="1642"/>
        <v>680</v>
      </c>
      <c r="BG413" s="564">
        <f t="shared" si="1642"/>
        <v>680</v>
      </c>
      <c r="BH413" s="564">
        <f t="shared" si="1642"/>
        <v>680</v>
      </c>
      <c r="BI413" s="564">
        <f t="shared" si="1642"/>
        <v>680</v>
      </c>
      <c r="BJ413" s="564">
        <f t="shared" si="1642"/>
        <v>680</v>
      </c>
      <c r="BK413" s="564">
        <f t="shared" si="1642"/>
        <v>680</v>
      </c>
      <c r="BL413" s="564">
        <f t="shared" si="1642"/>
        <v>680</v>
      </c>
      <c r="BM413" s="564">
        <f t="shared" si="1642"/>
        <v>680</v>
      </c>
      <c r="BN413" s="185"/>
      <c r="BO413" s="564">
        <f t="shared" si="1606"/>
        <v>80</v>
      </c>
      <c r="BP413" s="564">
        <f t="shared" si="1607"/>
        <v>200</v>
      </c>
      <c r="BQ413" s="564">
        <f t="shared" si="1608"/>
        <v>360</v>
      </c>
      <c r="BR413" s="564">
        <f t="shared" si="1609"/>
        <v>360</v>
      </c>
      <c r="BS413" s="564">
        <f t="shared" si="1610"/>
        <v>520</v>
      </c>
      <c r="BT413" s="564">
        <f t="shared" si="1611"/>
        <v>600</v>
      </c>
      <c r="BU413" s="564">
        <f t="shared" si="1612"/>
        <v>720</v>
      </c>
      <c r="BV413" s="564">
        <f t="shared" si="1613"/>
        <v>720</v>
      </c>
      <c r="BW413" s="564">
        <f t="shared" si="1614"/>
        <v>1120</v>
      </c>
      <c r="BX413" s="564">
        <f t="shared" si="1615"/>
        <v>1320</v>
      </c>
      <c r="BY413" s="564">
        <f t="shared" si="1616"/>
        <v>1500</v>
      </c>
      <c r="BZ413" s="564">
        <f t="shared" si="1617"/>
        <v>1500</v>
      </c>
      <c r="CA413" s="564">
        <f t="shared" si="1618"/>
        <v>1620</v>
      </c>
      <c r="CB413" s="564">
        <f t="shared" si="1619"/>
        <v>1680</v>
      </c>
      <c r="CC413" s="564">
        <f t="shared" si="1620"/>
        <v>1920</v>
      </c>
      <c r="CD413" s="564">
        <f t="shared" si="1621"/>
        <v>1920</v>
      </c>
      <c r="CE413" s="564">
        <f t="shared" si="1622"/>
        <v>2000</v>
      </c>
      <c r="CF413" s="564">
        <f t="shared" si="1623"/>
        <v>2040</v>
      </c>
      <c r="CG413" s="564">
        <f t="shared" si="1624"/>
        <v>2040</v>
      </c>
      <c r="CH413" s="564">
        <f t="shared" si="1625"/>
        <v>2040</v>
      </c>
      <c r="CI413" s="185"/>
      <c r="CJ413" s="124">
        <f t="shared" si="1599"/>
        <v>1000</v>
      </c>
      <c r="CK413" s="124">
        <f t="shared" si="1600"/>
        <v>2560</v>
      </c>
      <c r="CL413" s="124">
        <f t="shared" si="1601"/>
        <v>5440</v>
      </c>
      <c r="CM413" s="124">
        <f t="shared" si="1602"/>
        <v>7140</v>
      </c>
      <c r="CN413" s="124">
        <f t="shared" si="1603"/>
        <v>8120</v>
      </c>
      <c r="CO413" s="177"/>
      <c r="CP413" s="119"/>
      <c r="CQ413" s="119"/>
      <c r="CR413" s="186">
        <f t="shared" si="1626"/>
        <v>24260</v>
      </c>
      <c r="CS413" s="186">
        <f t="shared" si="1627"/>
        <v>24260</v>
      </c>
      <c r="CT413" s="186">
        <f t="shared" si="1628"/>
        <v>24260</v>
      </c>
      <c r="CU413" s="186">
        <f t="shared" si="1629"/>
        <v>0</v>
      </c>
      <c r="CV413" s="186">
        <f t="shared" si="1630"/>
        <v>0</v>
      </c>
      <c r="CW413" s="119"/>
      <c r="CX413" s="124">
        <f t="shared" si="1535"/>
        <v>80</v>
      </c>
      <c r="CY413" s="124">
        <f t="shared" si="1536"/>
        <v>200</v>
      </c>
      <c r="CZ413" s="124">
        <f t="shared" si="1537"/>
        <v>360</v>
      </c>
      <c r="DA413" s="124">
        <f t="shared" si="1538"/>
        <v>360</v>
      </c>
      <c r="DB413" s="209">
        <f t="shared" si="1539"/>
        <v>1000</v>
      </c>
      <c r="DC413" s="124">
        <f t="shared" si="1540"/>
        <v>520</v>
      </c>
      <c r="DD413" s="124">
        <f t="shared" si="1541"/>
        <v>600</v>
      </c>
      <c r="DE413" s="124">
        <f t="shared" si="1542"/>
        <v>720</v>
      </c>
      <c r="DF413" s="124">
        <f t="shared" si="1543"/>
        <v>720</v>
      </c>
      <c r="DG413" s="209">
        <f t="shared" si="1544"/>
        <v>2560</v>
      </c>
      <c r="DH413" s="209">
        <f t="shared" si="1545"/>
        <v>5440</v>
      </c>
      <c r="DI413" s="209">
        <f t="shared" si="1546"/>
        <v>7140</v>
      </c>
      <c r="DJ413" s="209">
        <f t="shared" si="1547"/>
        <v>8120</v>
      </c>
    </row>
    <row r="414" spans="1:114" s="7" customFormat="1" x14ac:dyDescent="0.2">
      <c r="A414" s="297" t="s">
        <v>323</v>
      </c>
      <c r="B414" s="119" t="s">
        <v>370</v>
      </c>
      <c r="C414" s="119"/>
      <c r="D414" s="119"/>
      <c r="E414" s="119"/>
      <c r="F414" s="564">
        <f t="shared" ref="F414:AK414" si="1643">E205+E218+E248+E264</f>
        <v>0</v>
      </c>
      <c r="G414" s="564">
        <f t="shared" si="1643"/>
        <v>100</v>
      </c>
      <c r="H414" s="564">
        <f t="shared" si="1643"/>
        <v>100</v>
      </c>
      <c r="I414" s="564">
        <f t="shared" si="1643"/>
        <v>100</v>
      </c>
      <c r="J414" s="564">
        <f t="shared" si="1643"/>
        <v>180</v>
      </c>
      <c r="K414" s="564">
        <f t="shared" si="1643"/>
        <v>280</v>
      </c>
      <c r="L414" s="564">
        <f t="shared" si="1643"/>
        <v>360</v>
      </c>
      <c r="M414" s="564">
        <f t="shared" si="1643"/>
        <v>360</v>
      </c>
      <c r="N414" s="564">
        <f t="shared" si="1643"/>
        <v>360</v>
      </c>
      <c r="O414" s="564">
        <f t="shared" si="1643"/>
        <v>360</v>
      </c>
      <c r="P414" s="564">
        <f t="shared" si="1643"/>
        <v>360</v>
      </c>
      <c r="Q414" s="564">
        <f t="shared" si="1643"/>
        <v>360</v>
      </c>
      <c r="R414" s="564">
        <f t="shared" si="1643"/>
        <v>360</v>
      </c>
      <c r="S414" s="564">
        <f t="shared" si="1643"/>
        <v>680</v>
      </c>
      <c r="T414" s="564">
        <f t="shared" si="1643"/>
        <v>680</v>
      </c>
      <c r="U414" s="564">
        <f t="shared" si="1643"/>
        <v>680</v>
      </c>
      <c r="V414" s="564">
        <f t="shared" si="1643"/>
        <v>680</v>
      </c>
      <c r="W414" s="564">
        <f t="shared" si="1643"/>
        <v>680</v>
      </c>
      <c r="X414" s="564">
        <f t="shared" si="1643"/>
        <v>780</v>
      </c>
      <c r="Y414" s="564">
        <f t="shared" si="1643"/>
        <v>780</v>
      </c>
      <c r="Z414" s="564">
        <f t="shared" si="1643"/>
        <v>780</v>
      </c>
      <c r="AA414" s="564">
        <f t="shared" si="1643"/>
        <v>780</v>
      </c>
      <c r="AB414" s="564">
        <f t="shared" si="1643"/>
        <v>780</v>
      </c>
      <c r="AC414" s="564">
        <f t="shared" si="1643"/>
        <v>780</v>
      </c>
      <c r="AD414" s="564">
        <f t="shared" si="1643"/>
        <v>780</v>
      </c>
      <c r="AE414" s="564">
        <f t="shared" si="1643"/>
        <v>1400</v>
      </c>
      <c r="AF414" s="564">
        <f t="shared" si="1643"/>
        <v>1400</v>
      </c>
      <c r="AG414" s="564">
        <f t="shared" si="1643"/>
        <v>1400</v>
      </c>
      <c r="AH414" s="564">
        <f t="shared" si="1643"/>
        <v>1400</v>
      </c>
      <c r="AI414" s="564">
        <f t="shared" si="1643"/>
        <v>1400</v>
      </c>
      <c r="AJ414" s="564">
        <f t="shared" si="1643"/>
        <v>1520</v>
      </c>
      <c r="AK414" s="564">
        <f t="shared" si="1643"/>
        <v>1520</v>
      </c>
      <c r="AL414" s="564">
        <f t="shared" ref="AL414:BM414" si="1644">AK205+AK218+AK248+AK264</f>
        <v>1520</v>
      </c>
      <c r="AM414" s="564">
        <f t="shared" si="1644"/>
        <v>1520</v>
      </c>
      <c r="AN414" s="564">
        <f t="shared" si="1644"/>
        <v>1520</v>
      </c>
      <c r="AO414" s="564">
        <f t="shared" si="1644"/>
        <v>1520</v>
      </c>
      <c r="AP414" s="564">
        <f t="shared" si="1644"/>
        <v>1520</v>
      </c>
      <c r="AQ414" s="564">
        <f t="shared" si="1644"/>
        <v>1580</v>
      </c>
      <c r="AR414" s="564">
        <f t="shared" si="1644"/>
        <v>1580</v>
      </c>
      <c r="AS414" s="564">
        <f t="shared" si="1644"/>
        <v>1580</v>
      </c>
      <c r="AT414" s="564">
        <f t="shared" si="1644"/>
        <v>1580</v>
      </c>
      <c r="AU414" s="564">
        <f t="shared" si="1644"/>
        <v>1580</v>
      </c>
      <c r="AV414" s="564">
        <f t="shared" si="1644"/>
        <v>1840</v>
      </c>
      <c r="AW414" s="564">
        <f t="shared" si="1644"/>
        <v>1840</v>
      </c>
      <c r="AX414" s="564">
        <f t="shared" si="1644"/>
        <v>1840</v>
      </c>
      <c r="AY414" s="564">
        <f t="shared" si="1644"/>
        <v>1840</v>
      </c>
      <c r="AZ414" s="564">
        <f t="shared" si="1644"/>
        <v>1840</v>
      </c>
      <c r="BA414" s="564">
        <f t="shared" si="1644"/>
        <v>1840</v>
      </c>
      <c r="BB414" s="564">
        <f t="shared" si="1644"/>
        <v>1840</v>
      </c>
      <c r="BC414" s="564">
        <f t="shared" si="1644"/>
        <v>2000</v>
      </c>
      <c r="BD414" s="564">
        <f t="shared" si="1644"/>
        <v>2000</v>
      </c>
      <c r="BE414" s="564">
        <f t="shared" si="1644"/>
        <v>2000</v>
      </c>
      <c r="BF414" s="564">
        <f t="shared" si="1644"/>
        <v>2000</v>
      </c>
      <c r="BG414" s="564">
        <f t="shared" si="1644"/>
        <v>2000</v>
      </c>
      <c r="BH414" s="564">
        <f t="shared" si="1644"/>
        <v>2000</v>
      </c>
      <c r="BI414" s="564">
        <f t="shared" si="1644"/>
        <v>2000</v>
      </c>
      <c r="BJ414" s="564">
        <f t="shared" si="1644"/>
        <v>2000</v>
      </c>
      <c r="BK414" s="564">
        <f t="shared" si="1644"/>
        <v>2000</v>
      </c>
      <c r="BL414" s="564">
        <f t="shared" si="1644"/>
        <v>2000</v>
      </c>
      <c r="BM414" s="564">
        <f t="shared" si="1644"/>
        <v>2000</v>
      </c>
      <c r="BN414" s="185"/>
      <c r="BO414" s="564">
        <f t="shared" si="1606"/>
        <v>200</v>
      </c>
      <c r="BP414" s="564">
        <f t="shared" si="1607"/>
        <v>560</v>
      </c>
      <c r="BQ414" s="564">
        <f t="shared" si="1608"/>
        <v>1080</v>
      </c>
      <c r="BR414" s="564">
        <f t="shared" si="1609"/>
        <v>1080</v>
      </c>
      <c r="BS414" s="564">
        <f t="shared" si="1610"/>
        <v>1720</v>
      </c>
      <c r="BT414" s="564">
        <f t="shared" si="1611"/>
        <v>2040</v>
      </c>
      <c r="BU414" s="564">
        <f t="shared" si="1612"/>
        <v>2340</v>
      </c>
      <c r="BV414" s="564">
        <f t="shared" si="1613"/>
        <v>2340</v>
      </c>
      <c r="BW414" s="564">
        <f t="shared" si="1614"/>
        <v>3580</v>
      </c>
      <c r="BX414" s="564">
        <f t="shared" si="1615"/>
        <v>4200</v>
      </c>
      <c r="BY414" s="564">
        <f t="shared" si="1616"/>
        <v>4560</v>
      </c>
      <c r="BZ414" s="564">
        <f t="shared" si="1617"/>
        <v>4560</v>
      </c>
      <c r="CA414" s="564">
        <f t="shared" si="1618"/>
        <v>4680</v>
      </c>
      <c r="CB414" s="564">
        <f t="shared" si="1619"/>
        <v>4740</v>
      </c>
      <c r="CC414" s="564">
        <f t="shared" si="1620"/>
        <v>5520</v>
      </c>
      <c r="CD414" s="564">
        <f t="shared" si="1621"/>
        <v>5520</v>
      </c>
      <c r="CE414" s="564">
        <f t="shared" si="1622"/>
        <v>5840</v>
      </c>
      <c r="CF414" s="564">
        <f t="shared" si="1623"/>
        <v>6000</v>
      </c>
      <c r="CG414" s="564">
        <f t="shared" si="1624"/>
        <v>6000</v>
      </c>
      <c r="CH414" s="564">
        <f t="shared" si="1625"/>
        <v>6000</v>
      </c>
      <c r="CI414" s="185"/>
      <c r="CJ414" s="124">
        <f t="shared" si="1599"/>
        <v>2920</v>
      </c>
      <c r="CK414" s="124">
        <f t="shared" si="1600"/>
        <v>8440</v>
      </c>
      <c r="CL414" s="124">
        <f t="shared" si="1601"/>
        <v>16900</v>
      </c>
      <c r="CM414" s="124">
        <f t="shared" si="1602"/>
        <v>20460</v>
      </c>
      <c r="CN414" s="124">
        <f t="shared" si="1603"/>
        <v>23840</v>
      </c>
      <c r="CO414" s="177"/>
      <c r="CP414" s="119"/>
      <c r="CQ414" s="119"/>
      <c r="CR414" s="186">
        <f t="shared" si="1626"/>
        <v>72560</v>
      </c>
      <c r="CS414" s="186">
        <f t="shared" si="1627"/>
        <v>72560</v>
      </c>
      <c r="CT414" s="186">
        <f t="shared" si="1628"/>
        <v>72560</v>
      </c>
      <c r="CU414" s="186">
        <f t="shared" si="1629"/>
        <v>0</v>
      </c>
      <c r="CV414" s="186">
        <f t="shared" si="1630"/>
        <v>0</v>
      </c>
      <c r="CW414" s="119"/>
      <c r="CX414" s="124">
        <f t="shared" si="1535"/>
        <v>200</v>
      </c>
      <c r="CY414" s="124">
        <f t="shared" si="1536"/>
        <v>560</v>
      </c>
      <c r="CZ414" s="124">
        <f t="shared" si="1537"/>
        <v>1080</v>
      </c>
      <c r="DA414" s="124">
        <f t="shared" si="1538"/>
        <v>1080</v>
      </c>
      <c r="DB414" s="209">
        <f t="shared" si="1539"/>
        <v>2920</v>
      </c>
      <c r="DC414" s="124">
        <f t="shared" si="1540"/>
        <v>1720</v>
      </c>
      <c r="DD414" s="124">
        <f t="shared" si="1541"/>
        <v>2040</v>
      </c>
      <c r="DE414" s="124">
        <f t="shared" si="1542"/>
        <v>2340</v>
      </c>
      <c r="DF414" s="124">
        <f t="shared" si="1543"/>
        <v>2340</v>
      </c>
      <c r="DG414" s="209">
        <f t="shared" si="1544"/>
        <v>8440</v>
      </c>
      <c r="DH414" s="209">
        <f t="shared" si="1545"/>
        <v>16900</v>
      </c>
      <c r="DI414" s="209">
        <f t="shared" si="1546"/>
        <v>20460</v>
      </c>
      <c r="DJ414" s="209">
        <f t="shared" si="1547"/>
        <v>23840</v>
      </c>
    </row>
    <row r="415" spans="1:114" s="7" customFormat="1" x14ac:dyDescent="0.2">
      <c r="A415" s="297" t="s">
        <v>418</v>
      </c>
      <c r="B415" s="119" t="s">
        <v>370</v>
      </c>
      <c r="C415" s="119"/>
      <c r="D415" s="119"/>
      <c r="E415" s="119"/>
      <c r="F415" s="564">
        <f t="shared" ref="F415:AK415" si="1645">E206+E219+E249+E265</f>
        <v>0</v>
      </c>
      <c r="G415" s="564">
        <f t="shared" si="1645"/>
        <v>50</v>
      </c>
      <c r="H415" s="564">
        <f t="shared" si="1645"/>
        <v>50</v>
      </c>
      <c r="I415" s="564">
        <f t="shared" si="1645"/>
        <v>50</v>
      </c>
      <c r="J415" s="564">
        <f t="shared" si="1645"/>
        <v>75</v>
      </c>
      <c r="K415" s="564">
        <f t="shared" si="1645"/>
        <v>125</v>
      </c>
      <c r="L415" s="564">
        <f t="shared" si="1645"/>
        <v>150</v>
      </c>
      <c r="M415" s="564">
        <f t="shared" si="1645"/>
        <v>150</v>
      </c>
      <c r="N415" s="564">
        <f t="shared" si="1645"/>
        <v>150</v>
      </c>
      <c r="O415" s="564">
        <f t="shared" si="1645"/>
        <v>150</v>
      </c>
      <c r="P415" s="564">
        <f t="shared" si="1645"/>
        <v>150</v>
      </c>
      <c r="Q415" s="564">
        <f t="shared" si="1645"/>
        <v>150</v>
      </c>
      <c r="R415" s="564">
        <f t="shared" si="1645"/>
        <v>150</v>
      </c>
      <c r="S415" s="564">
        <f t="shared" si="1645"/>
        <v>250</v>
      </c>
      <c r="T415" s="564">
        <f t="shared" si="1645"/>
        <v>250</v>
      </c>
      <c r="U415" s="564">
        <f t="shared" si="1645"/>
        <v>250</v>
      </c>
      <c r="V415" s="564">
        <f t="shared" si="1645"/>
        <v>250</v>
      </c>
      <c r="W415" s="564">
        <f t="shared" si="1645"/>
        <v>250</v>
      </c>
      <c r="X415" s="564">
        <f t="shared" si="1645"/>
        <v>300</v>
      </c>
      <c r="Y415" s="564">
        <f t="shared" si="1645"/>
        <v>300</v>
      </c>
      <c r="Z415" s="564">
        <f t="shared" si="1645"/>
        <v>300</v>
      </c>
      <c r="AA415" s="564">
        <f t="shared" si="1645"/>
        <v>300</v>
      </c>
      <c r="AB415" s="564">
        <f t="shared" si="1645"/>
        <v>300</v>
      </c>
      <c r="AC415" s="564">
        <f t="shared" si="1645"/>
        <v>300</v>
      </c>
      <c r="AD415" s="564">
        <f t="shared" si="1645"/>
        <v>300</v>
      </c>
      <c r="AE415" s="564">
        <f t="shared" si="1645"/>
        <v>550</v>
      </c>
      <c r="AF415" s="564">
        <f t="shared" si="1645"/>
        <v>550</v>
      </c>
      <c r="AG415" s="564">
        <f t="shared" si="1645"/>
        <v>550</v>
      </c>
      <c r="AH415" s="564">
        <f t="shared" si="1645"/>
        <v>550</v>
      </c>
      <c r="AI415" s="564">
        <f t="shared" si="1645"/>
        <v>550</v>
      </c>
      <c r="AJ415" s="564">
        <f t="shared" si="1645"/>
        <v>625</v>
      </c>
      <c r="AK415" s="564">
        <f t="shared" si="1645"/>
        <v>625</v>
      </c>
      <c r="AL415" s="564">
        <f t="shared" ref="AL415:BM415" si="1646">AK206+AK219+AK249+AK265</f>
        <v>625</v>
      </c>
      <c r="AM415" s="564">
        <f t="shared" si="1646"/>
        <v>625</v>
      </c>
      <c r="AN415" s="564">
        <f t="shared" si="1646"/>
        <v>625</v>
      </c>
      <c r="AO415" s="564">
        <f t="shared" si="1646"/>
        <v>625</v>
      </c>
      <c r="AP415" s="564">
        <f t="shared" si="1646"/>
        <v>625</v>
      </c>
      <c r="AQ415" s="564">
        <f t="shared" si="1646"/>
        <v>700</v>
      </c>
      <c r="AR415" s="564">
        <f t="shared" si="1646"/>
        <v>700</v>
      </c>
      <c r="AS415" s="564">
        <f t="shared" si="1646"/>
        <v>700</v>
      </c>
      <c r="AT415" s="564">
        <f t="shared" si="1646"/>
        <v>700</v>
      </c>
      <c r="AU415" s="564">
        <f t="shared" si="1646"/>
        <v>700</v>
      </c>
      <c r="AV415" s="564">
        <f t="shared" si="1646"/>
        <v>800</v>
      </c>
      <c r="AW415" s="564">
        <f t="shared" si="1646"/>
        <v>800</v>
      </c>
      <c r="AX415" s="564">
        <f t="shared" si="1646"/>
        <v>800</v>
      </c>
      <c r="AY415" s="564">
        <f t="shared" si="1646"/>
        <v>800</v>
      </c>
      <c r="AZ415" s="564">
        <f t="shared" si="1646"/>
        <v>800</v>
      </c>
      <c r="BA415" s="564">
        <f t="shared" si="1646"/>
        <v>800</v>
      </c>
      <c r="BB415" s="564">
        <f t="shared" si="1646"/>
        <v>800</v>
      </c>
      <c r="BC415" s="564">
        <f t="shared" si="1646"/>
        <v>850</v>
      </c>
      <c r="BD415" s="564">
        <f t="shared" si="1646"/>
        <v>850</v>
      </c>
      <c r="BE415" s="564">
        <f t="shared" si="1646"/>
        <v>850</v>
      </c>
      <c r="BF415" s="564">
        <f t="shared" si="1646"/>
        <v>850</v>
      </c>
      <c r="BG415" s="564">
        <f t="shared" si="1646"/>
        <v>850</v>
      </c>
      <c r="BH415" s="564">
        <f t="shared" si="1646"/>
        <v>850</v>
      </c>
      <c r="BI415" s="564">
        <f t="shared" si="1646"/>
        <v>850</v>
      </c>
      <c r="BJ415" s="564">
        <f t="shared" si="1646"/>
        <v>850</v>
      </c>
      <c r="BK415" s="564">
        <f t="shared" si="1646"/>
        <v>850</v>
      </c>
      <c r="BL415" s="564">
        <f t="shared" si="1646"/>
        <v>850</v>
      </c>
      <c r="BM415" s="564">
        <f t="shared" si="1646"/>
        <v>850</v>
      </c>
      <c r="BN415" s="185"/>
      <c r="BO415" s="564">
        <f t="shared" si="1606"/>
        <v>100</v>
      </c>
      <c r="BP415" s="564">
        <f t="shared" si="1607"/>
        <v>250</v>
      </c>
      <c r="BQ415" s="564">
        <f t="shared" si="1608"/>
        <v>450</v>
      </c>
      <c r="BR415" s="564">
        <f t="shared" si="1609"/>
        <v>450</v>
      </c>
      <c r="BS415" s="564">
        <f t="shared" si="1610"/>
        <v>650</v>
      </c>
      <c r="BT415" s="564">
        <f t="shared" si="1611"/>
        <v>750</v>
      </c>
      <c r="BU415" s="564">
        <f t="shared" si="1612"/>
        <v>900</v>
      </c>
      <c r="BV415" s="564">
        <f t="shared" si="1613"/>
        <v>900</v>
      </c>
      <c r="BW415" s="564">
        <f t="shared" si="1614"/>
        <v>1400</v>
      </c>
      <c r="BX415" s="564">
        <f t="shared" si="1615"/>
        <v>1650</v>
      </c>
      <c r="BY415" s="564">
        <f t="shared" si="1616"/>
        <v>1875</v>
      </c>
      <c r="BZ415" s="564">
        <f t="shared" si="1617"/>
        <v>1875</v>
      </c>
      <c r="CA415" s="564">
        <f t="shared" si="1618"/>
        <v>2025</v>
      </c>
      <c r="CB415" s="564">
        <f t="shared" si="1619"/>
        <v>2100</v>
      </c>
      <c r="CC415" s="564">
        <f t="shared" si="1620"/>
        <v>2400</v>
      </c>
      <c r="CD415" s="564">
        <f t="shared" si="1621"/>
        <v>2400</v>
      </c>
      <c r="CE415" s="564">
        <f t="shared" si="1622"/>
        <v>2500</v>
      </c>
      <c r="CF415" s="564">
        <f t="shared" si="1623"/>
        <v>2550</v>
      </c>
      <c r="CG415" s="564">
        <f t="shared" si="1624"/>
        <v>2550</v>
      </c>
      <c r="CH415" s="564">
        <f t="shared" si="1625"/>
        <v>2550</v>
      </c>
      <c r="CI415" s="185"/>
      <c r="CJ415" s="124">
        <f t="shared" si="1599"/>
        <v>1250</v>
      </c>
      <c r="CK415" s="124">
        <f t="shared" si="1600"/>
        <v>3200</v>
      </c>
      <c r="CL415" s="124">
        <f t="shared" si="1601"/>
        <v>6800</v>
      </c>
      <c r="CM415" s="124">
        <f t="shared" si="1602"/>
        <v>8925</v>
      </c>
      <c r="CN415" s="124">
        <f t="shared" si="1603"/>
        <v>10150</v>
      </c>
      <c r="CO415" s="177"/>
      <c r="CP415" s="119"/>
      <c r="CQ415" s="119"/>
      <c r="CR415" s="186">
        <f t="shared" si="1626"/>
        <v>30325</v>
      </c>
      <c r="CS415" s="186">
        <f t="shared" si="1627"/>
        <v>30325</v>
      </c>
      <c r="CT415" s="186">
        <f t="shared" si="1628"/>
        <v>30325</v>
      </c>
      <c r="CU415" s="186">
        <f t="shared" si="1629"/>
        <v>0</v>
      </c>
      <c r="CV415" s="186">
        <f t="shared" si="1630"/>
        <v>0</v>
      </c>
      <c r="CW415" s="119"/>
      <c r="CX415" s="124">
        <f t="shared" si="1535"/>
        <v>100</v>
      </c>
      <c r="CY415" s="124">
        <f t="shared" si="1536"/>
        <v>250</v>
      </c>
      <c r="CZ415" s="124">
        <f t="shared" si="1537"/>
        <v>450</v>
      </c>
      <c r="DA415" s="124">
        <f t="shared" si="1538"/>
        <v>450</v>
      </c>
      <c r="DB415" s="209">
        <f t="shared" si="1539"/>
        <v>1250</v>
      </c>
      <c r="DC415" s="124">
        <f t="shared" si="1540"/>
        <v>650</v>
      </c>
      <c r="DD415" s="124">
        <f t="shared" si="1541"/>
        <v>750</v>
      </c>
      <c r="DE415" s="124">
        <f t="shared" si="1542"/>
        <v>900</v>
      </c>
      <c r="DF415" s="124">
        <f t="shared" si="1543"/>
        <v>900</v>
      </c>
      <c r="DG415" s="209">
        <f t="shared" si="1544"/>
        <v>3200</v>
      </c>
      <c r="DH415" s="209">
        <f t="shared" si="1545"/>
        <v>6800</v>
      </c>
      <c r="DI415" s="209">
        <f t="shared" si="1546"/>
        <v>8925</v>
      </c>
      <c r="DJ415" s="209">
        <f t="shared" si="1547"/>
        <v>10150</v>
      </c>
    </row>
    <row r="416" spans="1:114" s="7" customFormat="1" x14ac:dyDescent="0.2">
      <c r="A416" s="297" t="s">
        <v>304</v>
      </c>
      <c r="B416" s="119" t="s">
        <v>370</v>
      </c>
      <c r="C416" s="119"/>
      <c r="D416" s="119"/>
      <c r="E416" s="119"/>
      <c r="F416" s="564">
        <f t="shared" ref="F416:AK416" si="1647">E654</f>
        <v>0</v>
      </c>
      <c r="G416" s="564">
        <f t="shared" si="1647"/>
        <v>20</v>
      </c>
      <c r="H416" s="564">
        <f t="shared" si="1647"/>
        <v>20</v>
      </c>
      <c r="I416" s="564">
        <f t="shared" si="1647"/>
        <v>20</v>
      </c>
      <c r="J416" s="564">
        <f t="shared" si="1647"/>
        <v>30</v>
      </c>
      <c r="K416" s="564">
        <f t="shared" si="1647"/>
        <v>50</v>
      </c>
      <c r="L416" s="564">
        <f t="shared" si="1647"/>
        <v>60</v>
      </c>
      <c r="M416" s="564">
        <f t="shared" si="1647"/>
        <v>60</v>
      </c>
      <c r="N416" s="564">
        <f t="shared" si="1647"/>
        <v>60</v>
      </c>
      <c r="O416" s="564">
        <f t="shared" si="1647"/>
        <v>60</v>
      </c>
      <c r="P416" s="564">
        <f t="shared" si="1647"/>
        <v>60</v>
      </c>
      <c r="Q416" s="564">
        <f t="shared" si="1647"/>
        <v>60</v>
      </c>
      <c r="R416" s="564">
        <f t="shared" si="1647"/>
        <v>60</v>
      </c>
      <c r="S416" s="564">
        <f t="shared" si="1647"/>
        <v>100</v>
      </c>
      <c r="T416" s="564">
        <f t="shared" si="1647"/>
        <v>100</v>
      </c>
      <c r="U416" s="564">
        <f t="shared" si="1647"/>
        <v>100</v>
      </c>
      <c r="V416" s="564">
        <f t="shared" si="1647"/>
        <v>100</v>
      </c>
      <c r="W416" s="564">
        <f t="shared" si="1647"/>
        <v>100</v>
      </c>
      <c r="X416" s="564">
        <f t="shared" si="1647"/>
        <v>120</v>
      </c>
      <c r="Y416" s="564">
        <f t="shared" si="1647"/>
        <v>120</v>
      </c>
      <c r="Z416" s="564">
        <f t="shared" si="1647"/>
        <v>120</v>
      </c>
      <c r="AA416" s="564">
        <f t="shared" si="1647"/>
        <v>120</v>
      </c>
      <c r="AB416" s="564">
        <f t="shared" si="1647"/>
        <v>120</v>
      </c>
      <c r="AC416" s="564">
        <f t="shared" si="1647"/>
        <v>120</v>
      </c>
      <c r="AD416" s="564">
        <f t="shared" si="1647"/>
        <v>120</v>
      </c>
      <c r="AE416" s="564">
        <f t="shared" si="1647"/>
        <v>220</v>
      </c>
      <c r="AF416" s="564">
        <f t="shared" si="1647"/>
        <v>220</v>
      </c>
      <c r="AG416" s="564">
        <f t="shared" si="1647"/>
        <v>220</v>
      </c>
      <c r="AH416" s="564">
        <f t="shared" si="1647"/>
        <v>220</v>
      </c>
      <c r="AI416" s="564">
        <f t="shared" si="1647"/>
        <v>220</v>
      </c>
      <c r="AJ416" s="564">
        <f t="shared" si="1647"/>
        <v>250</v>
      </c>
      <c r="AK416" s="564">
        <f t="shared" si="1647"/>
        <v>250</v>
      </c>
      <c r="AL416" s="564">
        <f t="shared" ref="AL416:BM416" si="1648">AK654</f>
        <v>250</v>
      </c>
      <c r="AM416" s="564">
        <f t="shared" si="1648"/>
        <v>250</v>
      </c>
      <c r="AN416" s="564">
        <f t="shared" si="1648"/>
        <v>250</v>
      </c>
      <c r="AO416" s="564">
        <f t="shared" si="1648"/>
        <v>250</v>
      </c>
      <c r="AP416" s="564">
        <f t="shared" si="1648"/>
        <v>250</v>
      </c>
      <c r="AQ416" s="564">
        <f t="shared" si="1648"/>
        <v>280</v>
      </c>
      <c r="AR416" s="564">
        <f t="shared" si="1648"/>
        <v>280</v>
      </c>
      <c r="AS416" s="564">
        <f t="shared" si="1648"/>
        <v>280</v>
      </c>
      <c r="AT416" s="564">
        <f t="shared" si="1648"/>
        <v>280</v>
      </c>
      <c r="AU416" s="564">
        <f t="shared" si="1648"/>
        <v>280</v>
      </c>
      <c r="AV416" s="564">
        <f t="shared" si="1648"/>
        <v>320</v>
      </c>
      <c r="AW416" s="564">
        <f t="shared" si="1648"/>
        <v>320</v>
      </c>
      <c r="AX416" s="564">
        <f t="shared" si="1648"/>
        <v>320</v>
      </c>
      <c r="AY416" s="564">
        <f t="shared" si="1648"/>
        <v>320</v>
      </c>
      <c r="AZ416" s="564">
        <f t="shared" si="1648"/>
        <v>320</v>
      </c>
      <c r="BA416" s="564">
        <f t="shared" si="1648"/>
        <v>320</v>
      </c>
      <c r="BB416" s="564">
        <f t="shared" si="1648"/>
        <v>320</v>
      </c>
      <c r="BC416" s="564">
        <f t="shared" si="1648"/>
        <v>340</v>
      </c>
      <c r="BD416" s="564">
        <f t="shared" si="1648"/>
        <v>340</v>
      </c>
      <c r="BE416" s="564">
        <f t="shared" si="1648"/>
        <v>340</v>
      </c>
      <c r="BF416" s="564">
        <f t="shared" si="1648"/>
        <v>340</v>
      </c>
      <c r="BG416" s="564">
        <f t="shared" si="1648"/>
        <v>340</v>
      </c>
      <c r="BH416" s="564">
        <f t="shared" si="1648"/>
        <v>340</v>
      </c>
      <c r="BI416" s="564">
        <f t="shared" si="1648"/>
        <v>340</v>
      </c>
      <c r="BJ416" s="564">
        <f t="shared" si="1648"/>
        <v>340</v>
      </c>
      <c r="BK416" s="564">
        <f t="shared" si="1648"/>
        <v>340</v>
      </c>
      <c r="BL416" s="564">
        <f t="shared" si="1648"/>
        <v>340</v>
      </c>
      <c r="BM416" s="564">
        <f t="shared" si="1648"/>
        <v>340</v>
      </c>
      <c r="BN416" s="185"/>
      <c r="BO416" s="564">
        <f t="shared" si="1606"/>
        <v>40</v>
      </c>
      <c r="BP416" s="564">
        <f t="shared" si="1607"/>
        <v>100</v>
      </c>
      <c r="BQ416" s="564">
        <f t="shared" si="1608"/>
        <v>180</v>
      </c>
      <c r="BR416" s="564">
        <f t="shared" si="1609"/>
        <v>180</v>
      </c>
      <c r="BS416" s="564">
        <f t="shared" si="1610"/>
        <v>260</v>
      </c>
      <c r="BT416" s="564">
        <f t="shared" si="1611"/>
        <v>300</v>
      </c>
      <c r="BU416" s="564">
        <f t="shared" si="1612"/>
        <v>360</v>
      </c>
      <c r="BV416" s="564">
        <f t="shared" si="1613"/>
        <v>360</v>
      </c>
      <c r="BW416" s="564">
        <f t="shared" si="1614"/>
        <v>560</v>
      </c>
      <c r="BX416" s="564">
        <f t="shared" si="1615"/>
        <v>660</v>
      </c>
      <c r="BY416" s="564">
        <f t="shared" si="1616"/>
        <v>750</v>
      </c>
      <c r="BZ416" s="564">
        <f t="shared" si="1617"/>
        <v>750</v>
      </c>
      <c r="CA416" s="564">
        <f t="shared" si="1618"/>
        <v>810</v>
      </c>
      <c r="CB416" s="564">
        <f t="shared" si="1619"/>
        <v>840</v>
      </c>
      <c r="CC416" s="564">
        <f t="shared" si="1620"/>
        <v>960</v>
      </c>
      <c r="CD416" s="564">
        <f t="shared" si="1621"/>
        <v>960</v>
      </c>
      <c r="CE416" s="564">
        <f t="shared" si="1622"/>
        <v>1000</v>
      </c>
      <c r="CF416" s="564">
        <f t="shared" si="1623"/>
        <v>1020</v>
      </c>
      <c r="CG416" s="564">
        <f t="shared" si="1624"/>
        <v>1020</v>
      </c>
      <c r="CH416" s="564">
        <f t="shared" si="1625"/>
        <v>1020</v>
      </c>
      <c r="CI416" s="185"/>
      <c r="CJ416" s="124">
        <f t="shared" si="1599"/>
        <v>500</v>
      </c>
      <c r="CK416" s="124">
        <f t="shared" si="1600"/>
        <v>1280</v>
      </c>
      <c r="CL416" s="124">
        <f t="shared" si="1601"/>
        <v>2720</v>
      </c>
      <c r="CM416" s="124">
        <f t="shared" si="1602"/>
        <v>3570</v>
      </c>
      <c r="CN416" s="124">
        <f t="shared" si="1603"/>
        <v>4060</v>
      </c>
      <c r="CO416" s="177"/>
      <c r="CP416" s="119"/>
      <c r="CQ416" s="119"/>
      <c r="CR416" s="186">
        <f t="shared" si="1626"/>
        <v>12130</v>
      </c>
      <c r="CS416" s="186">
        <f t="shared" si="1627"/>
        <v>12130</v>
      </c>
      <c r="CT416" s="186">
        <f t="shared" si="1628"/>
        <v>12130</v>
      </c>
      <c r="CU416" s="186">
        <f t="shared" si="1629"/>
        <v>0</v>
      </c>
      <c r="CV416" s="186">
        <f t="shared" si="1630"/>
        <v>0</v>
      </c>
      <c r="CW416" s="119"/>
      <c r="CX416" s="124">
        <f t="shared" si="1535"/>
        <v>40</v>
      </c>
      <c r="CY416" s="124">
        <f t="shared" si="1536"/>
        <v>100</v>
      </c>
      <c r="CZ416" s="124">
        <f t="shared" si="1537"/>
        <v>180</v>
      </c>
      <c r="DA416" s="124">
        <f t="shared" si="1538"/>
        <v>180</v>
      </c>
      <c r="DB416" s="209">
        <f t="shared" si="1539"/>
        <v>500</v>
      </c>
      <c r="DC416" s="124">
        <f t="shared" si="1540"/>
        <v>260</v>
      </c>
      <c r="DD416" s="124">
        <f t="shared" si="1541"/>
        <v>300</v>
      </c>
      <c r="DE416" s="124">
        <f t="shared" si="1542"/>
        <v>360</v>
      </c>
      <c r="DF416" s="124">
        <f t="shared" si="1543"/>
        <v>360</v>
      </c>
      <c r="DG416" s="209">
        <f t="shared" si="1544"/>
        <v>1280</v>
      </c>
      <c r="DH416" s="209">
        <f t="shared" si="1545"/>
        <v>2720</v>
      </c>
      <c r="DI416" s="209">
        <f t="shared" si="1546"/>
        <v>3570</v>
      </c>
      <c r="DJ416" s="209">
        <f t="shared" si="1547"/>
        <v>4060</v>
      </c>
    </row>
    <row r="417" spans="1:114" s="7" customFormat="1" x14ac:dyDescent="0.2">
      <c r="A417" s="297" t="s">
        <v>302</v>
      </c>
      <c r="B417" s="119" t="s">
        <v>370</v>
      </c>
      <c r="C417" s="119"/>
      <c r="D417" s="119"/>
      <c r="E417" s="119"/>
      <c r="F417" s="564">
        <f>E685</f>
        <v>0</v>
      </c>
      <c r="G417" s="564">
        <f t="shared" ref="G417:AL417" si="1649">F687</f>
        <v>1170</v>
      </c>
      <c r="H417" s="564">
        <f t="shared" si="1649"/>
        <v>1170</v>
      </c>
      <c r="I417" s="564">
        <f t="shared" si="1649"/>
        <v>1170</v>
      </c>
      <c r="J417" s="564">
        <f t="shared" si="1649"/>
        <v>1170</v>
      </c>
      <c r="K417" s="564">
        <f t="shared" si="1649"/>
        <v>1170</v>
      </c>
      <c r="L417" s="564">
        <f t="shared" si="1649"/>
        <v>1170</v>
      </c>
      <c r="M417" s="564">
        <f t="shared" si="1649"/>
        <v>1170</v>
      </c>
      <c r="N417" s="564">
        <f t="shared" si="1649"/>
        <v>1170</v>
      </c>
      <c r="O417" s="564">
        <f t="shared" si="1649"/>
        <v>1170</v>
      </c>
      <c r="P417" s="564">
        <f t="shared" si="1649"/>
        <v>1170</v>
      </c>
      <c r="Q417" s="564">
        <f t="shared" si="1649"/>
        <v>1170</v>
      </c>
      <c r="R417" s="564">
        <f t="shared" si="1649"/>
        <v>1170</v>
      </c>
      <c r="S417" s="564">
        <f t="shared" si="1649"/>
        <v>2340</v>
      </c>
      <c r="T417" s="564">
        <f t="shared" si="1649"/>
        <v>2340</v>
      </c>
      <c r="U417" s="564">
        <f t="shared" si="1649"/>
        <v>2340</v>
      </c>
      <c r="V417" s="564">
        <f t="shared" si="1649"/>
        <v>2340</v>
      </c>
      <c r="W417" s="564">
        <f t="shared" si="1649"/>
        <v>2340</v>
      </c>
      <c r="X417" s="564">
        <f t="shared" si="1649"/>
        <v>2340</v>
      </c>
      <c r="Y417" s="564">
        <f t="shared" si="1649"/>
        <v>2340</v>
      </c>
      <c r="Z417" s="564">
        <f t="shared" si="1649"/>
        <v>2340</v>
      </c>
      <c r="AA417" s="564">
        <f t="shared" si="1649"/>
        <v>2340</v>
      </c>
      <c r="AB417" s="564">
        <f t="shared" si="1649"/>
        <v>2340</v>
      </c>
      <c r="AC417" s="564">
        <f t="shared" si="1649"/>
        <v>2340</v>
      </c>
      <c r="AD417" s="564">
        <f t="shared" si="1649"/>
        <v>2340</v>
      </c>
      <c r="AE417" s="564">
        <f t="shared" si="1649"/>
        <v>4875</v>
      </c>
      <c r="AF417" s="564">
        <f t="shared" si="1649"/>
        <v>4875</v>
      </c>
      <c r="AG417" s="564">
        <f t="shared" si="1649"/>
        <v>4875</v>
      </c>
      <c r="AH417" s="564">
        <f t="shared" si="1649"/>
        <v>4875</v>
      </c>
      <c r="AI417" s="564">
        <f t="shared" si="1649"/>
        <v>4875</v>
      </c>
      <c r="AJ417" s="564">
        <f t="shared" si="1649"/>
        <v>4875</v>
      </c>
      <c r="AK417" s="564">
        <f t="shared" si="1649"/>
        <v>4875</v>
      </c>
      <c r="AL417" s="564">
        <f t="shared" si="1649"/>
        <v>4875</v>
      </c>
      <c r="AM417" s="564">
        <f t="shared" ref="AM417:BM417" si="1650">AL687</f>
        <v>4875</v>
      </c>
      <c r="AN417" s="564">
        <f t="shared" si="1650"/>
        <v>4875</v>
      </c>
      <c r="AO417" s="564">
        <f t="shared" si="1650"/>
        <v>4875</v>
      </c>
      <c r="AP417" s="564">
        <f t="shared" si="1650"/>
        <v>4875</v>
      </c>
      <c r="AQ417" s="564">
        <f t="shared" si="1650"/>
        <v>6240</v>
      </c>
      <c r="AR417" s="564">
        <f t="shared" si="1650"/>
        <v>6240</v>
      </c>
      <c r="AS417" s="564">
        <f t="shared" si="1650"/>
        <v>6240</v>
      </c>
      <c r="AT417" s="564">
        <f t="shared" si="1650"/>
        <v>6240</v>
      </c>
      <c r="AU417" s="564">
        <f t="shared" si="1650"/>
        <v>6240</v>
      </c>
      <c r="AV417" s="564">
        <f t="shared" si="1650"/>
        <v>6240</v>
      </c>
      <c r="AW417" s="564">
        <f t="shared" si="1650"/>
        <v>6240</v>
      </c>
      <c r="AX417" s="564">
        <f t="shared" si="1650"/>
        <v>6240</v>
      </c>
      <c r="AY417" s="564">
        <f t="shared" si="1650"/>
        <v>6240</v>
      </c>
      <c r="AZ417" s="564">
        <f t="shared" si="1650"/>
        <v>6240</v>
      </c>
      <c r="BA417" s="564">
        <f t="shared" si="1650"/>
        <v>6240</v>
      </c>
      <c r="BB417" s="564">
        <f t="shared" si="1650"/>
        <v>6240</v>
      </c>
      <c r="BC417" s="564">
        <f t="shared" si="1650"/>
        <v>6630</v>
      </c>
      <c r="BD417" s="564">
        <f t="shared" si="1650"/>
        <v>6630</v>
      </c>
      <c r="BE417" s="564">
        <f t="shared" si="1650"/>
        <v>6630</v>
      </c>
      <c r="BF417" s="564">
        <f t="shared" si="1650"/>
        <v>6630</v>
      </c>
      <c r="BG417" s="564">
        <f t="shared" si="1650"/>
        <v>6630</v>
      </c>
      <c r="BH417" s="564">
        <f t="shared" si="1650"/>
        <v>6630</v>
      </c>
      <c r="BI417" s="564">
        <f t="shared" si="1650"/>
        <v>6630</v>
      </c>
      <c r="BJ417" s="564">
        <f t="shared" si="1650"/>
        <v>6630</v>
      </c>
      <c r="BK417" s="564">
        <f t="shared" si="1650"/>
        <v>6630</v>
      </c>
      <c r="BL417" s="564">
        <f t="shared" si="1650"/>
        <v>6630</v>
      </c>
      <c r="BM417" s="564">
        <f t="shared" si="1650"/>
        <v>6630</v>
      </c>
      <c r="BN417" s="185"/>
      <c r="BO417" s="564">
        <f t="shared" si="1606"/>
        <v>2340</v>
      </c>
      <c r="BP417" s="564">
        <f t="shared" si="1607"/>
        <v>3510</v>
      </c>
      <c r="BQ417" s="564">
        <f t="shared" si="1608"/>
        <v>3510</v>
      </c>
      <c r="BR417" s="564">
        <f t="shared" si="1609"/>
        <v>3510</v>
      </c>
      <c r="BS417" s="564">
        <f t="shared" si="1610"/>
        <v>5850</v>
      </c>
      <c r="BT417" s="564">
        <f t="shared" si="1611"/>
        <v>7020</v>
      </c>
      <c r="BU417" s="564">
        <f t="shared" si="1612"/>
        <v>7020</v>
      </c>
      <c r="BV417" s="564">
        <f t="shared" si="1613"/>
        <v>7020</v>
      </c>
      <c r="BW417" s="564">
        <f t="shared" si="1614"/>
        <v>12090</v>
      </c>
      <c r="BX417" s="564">
        <f t="shared" si="1615"/>
        <v>14625</v>
      </c>
      <c r="BY417" s="564">
        <f t="shared" si="1616"/>
        <v>14625</v>
      </c>
      <c r="BZ417" s="564">
        <f t="shared" si="1617"/>
        <v>14625</v>
      </c>
      <c r="CA417" s="564">
        <f t="shared" si="1618"/>
        <v>17355</v>
      </c>
      <c r="CB417" s="564">
        <f t="shared" si="1619"/>
        <v>18720</v>
      </c>
      <c r="CC417" s="564">
        <f t="shared" si="1620"/>
        <v>18720</v>
      </c>
      <c r="CD417" s="564">
        <f t="shared" si="1621"/>
        <v>18720</v>
      </c>
      <c r="CE417" s="564">
        <f t="shared" si="1622"/>
        <v>19500</v>
      </c>
      <c r="CF417" s="564">
        <f t="shared" si="1623"/>
        <v>19890</v>
      </c>
      <c r="CG417" s="564">
        <f t="shared" si="1624"/>
        <v>19890</v>
      </c>
      <c r="CH417" s="564">
        <f t="shared" si="1625"/>
        <v>19890</v>
      </c>
      <c r="CI417" s="185"/>
      <c r="CJ417" s="124">
        <f t="shared" si="1599"/>
        <v>12870</v>
      </c>
      <c r="CK417" s="124">
        <f t="shared" si="1600"/>
        <v>26910</v>
      </c>
      <c r="CL417" s="124">
        <f t="shared" si="1601"/>
        <v>55965</v>
      </c>
      <c r="CM417" s="124">
        <f t="shared" si="1602"/>
        <v>73515</v>
      </c>
      <c r="CN417" s="124">
        <f t="shared" si="1603"/>
        <v>79170</v>
      </c>
      <c r="CO417" s="177"/>
      <c r="CP417" s="119"/>
      <c r="CQ417" s="119"/>
      <c r="CR417" s="186">
        <f t="shared" si="1626"/>
        <v>248430</v>
      </c>
      <c r="CS417" s="186">
        <f t="shared" si="1627"/>
        <v>248430</v>
      </c>
      <c r="CT417" s="186">
        <f t="shared" si="1628"/>
        <v>248430</v>
      </c>
      <c r="CU417" s="186">
        <f t="shared" si="1629"/>
        <v>0</v>
      </c>
      <c r="CV417" s="186">
        <f t="shared" si="1630"/>
        <v>0</v>
      </c>
      <c r="CW417" s="119"/>
      <c r="CX417" s="124">
        <f t="shared" si="1535"/>
        <v>2340</v>
      </c>
      <c r="CY417" s="124">
        <f t="shared" si="1536"/>
        <v>3510</v>
      </c>
      <c r="CZ417" s="124">
        <f t="shared" si="1537"/>
        <v>3510</v>
      </c>
      <c r="DA417" s="124">
        <f t="shared" si="1538"/>
        <v>3510</v>
      </c>
      <c r="DB417" s="209">
        <f t="shared" si="1539"/>
        <v>12870</v>
      </c>
      <c r="DC417" s="124">
        <f t="shared" si="1540"/>
        <v>5850</v>
      </c>
      <c r="DD417" s="124">
        <f t="shared" si="1541"/>
        <v>7020</v>
      </c>
      <c r="DE417" s="124">
        <f t="shared" si="1542"/>
        <v>7020</v>
      </c>
      <c r="DF417" s="124">
        <f t="shared" si="1543"/>
        <v>7020</v>
      </c>
      <c r="DG417" s="209">
        <f t="shared" si="1544"/>
        <v>26910</v>
      </c>
      <c r="DH417" s="209">
        <f t="shared" si="1545"/>
        <v>55965</v>
      </c>
      <c r="DI417" s="209">
        <f t="shared" si="1546"/>
        <v>73515</v>
      </c>
      <c r="DJ417" s="209">
        <f t="shared" si="1547"/>
        <v>79170</v>
      </c>
    </row>
    <row r="418" spans="1:114" s="7" customFormat="1" x14ac:dyDescent="0.2">
      <c r="A418" s="297" t="s">
        <v>303</v>
      </c>
      <c r="B418" s="119" t="s">
        <v>370</v>
      </c>
      <c r="C418" s="119"/>
      <c r="D418" s="119"/>
      <c r="E418" s="119"/>
      <c r="F418" s="564">
        <f t="shared" ref="F418:AK418" si="1651">E653</f>
        <v>0</v>
      </c>
      <c r="G418" s="564">
        <f t="shared" si="1651"/>
        <v>0</v>
      </c>
      <c r="H418" s="564">
        <f t="shared" si="1651"/>
        <v>0</v>
      </c>
      <c r="I418" s="564">
        <f t="shared" si="1651"/>
        <v>0</v>
      </c>
      <c r="J418" s="564">
        <f t="shared" si="1651"/>
        <v>0</v>
      </c>
      <c r="K418" s="564">
        <f t="shared" si="1651"/>
        <v>0</v>
      </c>
      <c r="L418" s="564">
        <f t="shared" si="1651"/>
        <v>0</v>
      </c>
      <c r="M418" s="564">
        <f t="shared" si="1651"/>
        <v>0</v>
      </c>
      <c r="N418" s="564">
        <f t="shared" si="1651"/>
        <v>0</v>
      </c>
      <c r="O418" s="564">
        <f t="shared" si="1651"/>
        <v>0</v>
      </c>
      <c r="P418" s="564">
        <f t="shared" si="1651"/>
        <v>0</v>
      </c>
      <c r="Q418" s="564">
        <f t="shared" si="1651"/>
        <v>0</v>
      </c>
      <c r="R418" s="564">
        <f t="shared" si="1651"/>
        <v>0</v>
      </c>
      <c r="S418" s="564">
        <f t="shared" si="1651"/>
        <v>0</v>
      </c>
      <c r="T418" s="564">
        <f t="shared" si="1651"/>
        <v>0</v>
      </c>
      <c r="U418" s="564">
        <f t="shared" si="1651"/>
        <v>0</v>
      </c>
      <c r="V418" s="564">
        <f t="shared" si="1651"/>
        <v>0</v>
      </c>
      <c r="W418" s="564">
        <f t="shared" si="1651"/>
        <v>0</v>
      </c>
      <c r="X418" s="564">
        <f t="shared" si="1651"/>
        <v>0</v>
      </c>
      <c r="Y418" s="564">
        <f t="shared" si="1651"/>
        <v>0</v>
      </c>
      <c r="Z418" s="564">
        <f t="shared" si="1651"/>
        <v>0</v>
      </c>
      <c r="AA418" s="564">
        <f t="shared" si="1651"/>
        <v>0</v>
      </c>
      <c r="AB418" s="564">
        <f t="shared" si="1651"/>
        <v>0</v>
      </c>
      <c r="AC418" s="564">
        <f t="shared" si="1651"/>
        <v>0</v>
      </c>
      <c r="AD418" s="564">
        <f t="shared" si="1651"/>
        <v>0</v>
      </c>
      <c r="AE418" s="564">
        <f t="shared" si="1651"/>
        <v>0</v>
      </c>
      <c r="AF418" s="564">
        <f t="shared" si="1651"/>
        <v>0</v>
      </c>
      <c r="AG418" s="564">
        <f t="shared" si="1651"/>
        <v>0</v>
      </c>
      <c r="AH418" s="564">
        <f t="shared" si="1651"/>
        <v>0</v>
      </c>
      <c r="AI418" s="564">
        <f t="shared" si="1651"/>
        <v>0</v>
      </c>
      <c r="AJ418" s="564">
        <f t="shared" si="1651"/>
        <v>0</v>
      </c>
      <c r="AK418" s="564">
        <f t="shared" si="1651"/>
        <v>0</v>
      </c>
      <c r="AL418" s="564">
        <f t="shared" ref="AL418:BM418" si="1652">AK653</f>
        <v>0</v>
      </c>
      <c r="AM418" s="564">
        <f t="shared" si="1652"/>
        <v>0</v>
      </c>
      <c r="AN418" s="564">
        <f t="shared" si="1652"/>
        <v>0</v>
      </c>
      <c r="AO418" s="564">
        <f t="shared" si="1652"/>
        <v>0</v>
      </c>
      <c r="AP418" s="564">
        <f t="shared" si="1652"/>
        <v>0</v>
      </c>
      <c r="AQ418" s="564">
        <f t="shared" si="1652"/>
        <v>0</v>
      </c>
      <c r="AR418" s="564">
        <f t="shared" si="1652"/>
        <v>0</v>
      </c>
      <c r="AS418" s="564">
        <f t="shared" si="1652"/>
        <v>0</v>
      </c>
      <c r="AT418" s="564">
        <f t="shared" si="1652"/>
        <v>0</v>
      </c>
      <c r="AU418" s="564">
        <f t="shared" si="1652"/>
        <v>0</v>
      </c>
      <c r="AV418" s="564">
        <f t="shared" si="1652"/>
        <v>0</v>
      </c>
      <c r="AW418" s="564">
        <f t="shared" si="1652"/>
        <v>0</v>
      </c>
      <c r="AX418" s="564">
        <f t="shared" si="1652"/>
        <v>0</v>
      </c>
      <c r="AY418" s="564">
        <f t="shared" si="1652"/>
        <v>0</v>
      </c>
      <c r="AZ418" s="564">
        <f t="shared" si="1652"/>
        <v>0</v>
      </c>
      <c r="BA418" s="564">
        <f t="shared" si="1652"/>
        <v>0</v>
      </c>
      <c r="BB418" s="564">
        <f t="shared" si="1652"/>
        <v>0</v>
      </c>
      <c r="BC418" s="564">
        <f t="shared" si="1652"/>
        <v>0</v>
      </c>
      <c r="BD418" s="564">
        <f t="shared" si="1652"/>
        <v>0</v>
      </c>
      <c r="BE418" s="564">
        <f t="shared" si="1652"/>
        <v>0</v>
      </c>
      <c r="BF418" s="564">
        <f t="shared" si="1652"/>
        <v>0</v>
      </c>
      <c r="BG418" s="564">
        <f t="shared" si="1652"/>
        <v>0</v>
      </c>
      <c r="BH418" s="564">
        <f t="shared" si="1652"/>
        <v>0</v>
      </c>
      <c r="BI418" s="564">
        <f t="shared" si="1652"/>
        <v>0</v>
      </c>
      <c r="BJ418" s="564">
        <f t="shared" si="1652"/>
        <v>0</v>
      </c>
      <c r="BK418" s="564">
        <f t="shared" si="1652"/>
        <v>0</v>
      </c>
      <c r="BL418" s="564">
        <f t="shared" si="1652"/>
        <v>0</v>
      </c>
      <c r="BM418" s="564">
        <f t="shared" si="1652"/>
        <v>0</v>
      </c>
      <c r="BN418" s="185"/>
      <c r="BO418" s="564">
        <f t="shared" si="1606"/>
        <v>0</v>
      </c>
      <c r="BP418" s="564">
        <f t="shared" si="1607"/>
        <v>0</v>
      </c>
      <c r="BQ418" s="564">
        <f t="shared" si="1608"/>
        <v>0</v>
      </c>
      <c r="BR418" s="564">
        <f t="shared" si="1609"/>
        <v>0</v>
      </c>
      <c r="BS418" s="564">
        <f t="shared" si="1610"/>
        <v>0</v>
      </c>
      <c r="BT418" s="564">
        <f t="shared" si="1611"/>
        <v>0</v>
      </c>
      <c r="BU418" s="564">
        <f t="shared" si="1612"/>
        <v>0</v>
      </c>
      <c r="BV418" s="564">
        <f t="shared" si="1613"/>
        <v>0</v>
      </c>
      <c r="BW418" s="564">
        <f t="shared" si="1614"/>
        <v>0</v>
      </c>
      <c r="BX418" s="564">
        <f t="shared" si="1615"/>
        <v>0</v>
      </c>
      <c r="BY418" s="564">
        <f t="shared" si="1616"/>
        <v>0</v>
      </c>
      <c r="BZ418" s="564">
        <f t="shared" si="1617"/>
        <v>0</v>
      </c>
      <c r="CA418" s="564">
        <f t="shared" si="1618"/>
        <v>0</v>
      </c>
      <c r="CB418" s="564">
        <f t="shared" si="1619"/>
        <v>0</v>
      </c>
      <c r="CC418" s="564">
        <f t="shared" si="1620"/>
        <v>0</v>
      </c>
      <c r="CD418" s="564">
        <f t="shared" si="1621"/>
        <v>0</v>
      </c>
      <c r="CE418" s="564">
        <f t="shared" si="1622"/>
        <v>0</v>
      </c>
      <c r="CF418" s="564">
        <f t="shared" si="1623"/>
        <v>0</v>
      </c>
      <c r="CG418" s="564">
        <f t="shared" si="1624"/>
        <v>0</v>
      </c>
      <c r="CH418" s="564">
        <f t="shared" si="1625"/>
        <v>0</v>
      </c>
      <c r="CI418" s="185"/>
      <c r="CJ418" s="124">
        <f t="shared" si="1599"/>
        <v>0</v>
      </c>
      <c r="CK418" s="124">
        <f t="shared" si="1600"/>
        <v>0</v>
      </c>
      <c r="CL418" s="124">
        <f t="shared" si="1601"/>
        <v>0</v>
      </c>
      <c r="CM418" s="124">
        <f t="shared" si="1602"/>
        <v>0</v>
      </c>
      <c r="CN418" s="124">
        <f t="shared" si="1603"/>
        <v>0</v>
      </c>
      <c r="CO418" s="177"/>
      <c r="CP418" s="119"/>
      <c r="CQ418" s="119"/>
      <c r="CR418" s="186">
        <f t="shared" si="1626"/>
        <v>0</v>
      </c>
      <c r="CS418" s="186">
        <f t="shared" si="1627"/>
        <v>0</v>
      </c>
      <c r="CT418" s="186">
        <f t="shared" si="1628"/>
        <v>0</v>
      </c>
      <c r="CU418" s="186">
        <f t="shared" si="1629"/>
        <v>0</v>
      </c>
      <c r="CV418" s="186">
        <f t="shared" si="1630"/>
        <v>0</v>
      </c>
      <c r="CW418" s="119"/>
      <c r="CX418" s="124">
        <f t="shared" si="1535"/>
        <v>0</v>
      </c>
      <c r="CY418" s="124">
        <f t="shared" si="1536"/>
        <v>0</v>
      </c>
      <c r="CZ418" s="124">
        <f t="shared" si="1537"/>
        <v>0</v>
      </c>
      <c r="DA418" s="124">
        <f t="shared" si="1538"/>
        <v>0</v>
      </c>
      <c r="DB418" s="209">
        <f t="shared" si="1539"/>
        <v>0</v>
      </c>
      <c r="DC418" s="124">
        <f t="shared" si="1540"/>
        <v>0</v>
      </c>
      <c r="DD418" s="124">
        <f t="shared" si="1541"/>
        <v>0</v>
      </c>
      <c r="DE418" s="124">
        <f t="shared" si="1542"/>
        <v>0</v>
      </c>
      <c r="DF418" s="124">
        <f t="shared" si="1543"/>
        <v>0</v>
      </c>
      <c r="DG418" s="209">
        <f t="shared" si="1544"/>
        <v>0</v>
      </c>
      <c r="DH418" s="209">
        <f t="shared" si="1545"/>
        <v>0</v>
      </c>
      <c r="DI418" s="209">
        <f t="shared" si="1546"/>
        <v>0</v>
      </c>
      <c r="DJ418" s="209">
        <f t="shared" si="1547"/>
        <v>0</v>
      </c>
    </row>
    <row r="419" spans="1:114" s="7" customFormat="1" x14ac:dyDescent="0.2">
      <c r="A419" s="297" t="s">
        <v>268</v>
      </c>
      <c r="B419" s="119" t="s">
        <v>370</v>
      </c>
      <c r="C419" s="119"/>
      <c r="D419" s="119"/>
      <c r="E419" s="119"/>
      <c r="F419" s="564">
        <f t="shared" ref="F419:AK419" si="1653">E655</f>
        <v>0</v>
      </c>
      <c r="G419" s="564">
        <f t="shared" si="1653"/>
        <v>50</v>
      </c>
      <c r="H419" s="564">
        <f t="shared" si="1653"/>
        <v>50</v>
      </c>
      <c r="I419" s="564">
        <f t="shared" si="1653"/>
        <v>50</v>
      </c>
      <c r="J419" s="564">
        <f t="shared" si="1653"/>
        <v>75</v>
      </c>
      <c r="K419" s="564">
        <f t="shared" si="1653"/>
        <v>125</v>
      </c>
      <c r="L419" s="564">
        <f t="shared" si="1653"/>
        <v>150</v>
      </c>
      <c r="M419" s="564">
        <f t="shared" si="1653"/>
        <v>150</v>
      </c>
      <c r="N419" s="564">
        <f t="shared" si="1653"/>
        <v>150</v>
      </c>
      <c r="O419" s="564">
        <f t="shared" si="1653"/>
        <v>150</v>
      </c>
      <c r="P419" s="564">
        <f t="shared" si="1653"/>
        <v>150</v>
      </c>
      <c r="Q419" s="564">
        <f t="shared" si="1653"/>
        <v>150</v>
      </c>
      <c r="R419" s="564">
        <f t="shared" si="1653"/>
        <v>150</v>
      </c>
      <c r="S419" s="564">
        <f t="shared" si="1653"/>
        <v>250</v>
      </c>
      <c r="T419" s="564">
        <f t="shared" si="1653"/>
        <v>250</v>
      </c>
      <c r="U419" s="564">
        <f t="shared" si="1653"/>
        <v>250</v>
      </c>
      <c r="V419" s="564">
        <f t="shared" si="1653"/>
        <v>250</v>
      </c>
      <c r="W419" s="564">
        <f t="shared" si="1653"/>
        <v>250</v>
      </c>
      <c r="X419" s="564">
        <f t="shared" si="1653"/>
        <v>300</v>
      </c>
      <c r="Y419" s="564">
        <f t="shared" si="1653"/>
        <v>300</v>
      </c>
      <c r="Z419" s="564">
        <f t="shared" si="1653"/>
        <v>300</v>
      </c>
      <c r="AA419" s="564">
        <f t="shared" si="1653"/>
        <v>300</v>
      </c>
      <c r="AB419" s="564">
        <f t="shared" si="1653"/>
        <v>300</v>
      </c>
      <c r="AC419" s="564">
        <f t="shared" si="1653"/>
        <v>300</v>
      </c>
      <c r="AD419" s="564">
        <f t="shared" si="1653"/>
        <v>300</v>
      </c>
      <c r="AE419" s="564">
        <f t="shared" si="1653"/>
        <v>550</v>
      </c>
      <c r="AF419" s="564">
        <f t="shared" si="1653"/>
        <v>550</v>
      </c>
      <c r="AG419" s="564">
        <f t="shared" si="1653"/>
        <v>550</v>
      </c>
      <c r="AH419" s="564">
        <f t="shared" si="1653"/>
        <v>550</v>
      </c>
      <c r="AI419" s="564">
        <f t="shared" si="1653"/>
        <v>550</v>
      </c>
      <c r="AJ419" s="564">
        <f t="shared" si="1653"/>
        <v>625</v>
      </c>
      <c r="AK419" s="564">
        <f t="shared" si="1653"/>
        <v>625</v>
      </c>
      <c r="AL419" s="564">
        <f t="shared" ref="AL419:BM419" si="1654">AK655</f>
        <v>625</v>
      </c>
      <c r="AM419" s="564">
        <f t="shared" si="1654"/>
        <v>625</v>
      </c>
      <c r="AN419" s="564">
        <f t="shared" si="1654"/>
        <v>625</v>
      </c>
      <c r="AO419" s="564">
        <f t="shared" si="1654"/>
        <v>625</v>
      </c>
      <c r="AP419" s="564">
        <f t="shared" si="1654"/>
        <v>625</v>
      </c>
      <c r="AQ419" s="564">
        <f t="shared" si="1654"/>
        <v>700</v>
      </c>
      <c r="AR419" s="564">
        <f t="shared" si="1654"/>
        <v>700</v>
      </c>
      <c r="AS419" s="564">
        <f t="shared" si="1654"/>
        <v>700</v>
      </c>
      <c r="AT419" s="564">
        <f t="shared" si="1654"/>
        <v>700</v>
      </c>
      <c r="AU419" s="564">
        <f t="shared" si="1654"/>
        <v>700</v>
      </c>
      <c r="AV419" s="564">
        <f t="shared" si="1654"/>
        <v>800</v>
      </c>
      <c r="AW419" s="564">
        <f t="shared" si="1654"/>
        <v>800</v>
      </c>
      <c r="AX419" s="564">
        <f t="shared" si="1654"/>
        <v>800</v>
      </c>
      <c r="AY419" s="564">
        <f t="shared" si="1654"/>
        <v>800</v>
      </c>
      <c r="AZ419" s="564">
        <f t="shared" si="1654"/>
        <v>800</v>
      </c>
      <c r="BA419" s="564">
        <f t="shared" si="1654"/>
        <v>800</v>
      </c>
      <c r="BB419" s="564">
        <f t="shared" si="1654"/>
        <v>800</v>
      </c>
      <c r="BC419" s="564">
        <f t="shared" si="1654"/>
        <v>850</v>
      </c>
      <c r="BD419" s="564">
        <f t="shared" si="1654"/>
        <v>850</v>
      </c>
      <c r="BE419" s="564">
        <f t="shared" si="1654"/>
        <v>850</v>
      </c>
      <c r="BF419" s="564">
        <f t="shared" si="1654"/>
        <v>850</v>
      </c>
      <c r="BG419" s="564">
        <f t="shared" si="1654"/>
        <v>850</v>
      </c>
      <c r="BH419" s="564">
        <f t="shared" si="1654"/>
        <v>850</v>
      </c>
      <c r="BI419" s="564">
        <f t="shared" si="1654"/>
        <v>850</v>
      </c>
      <c r="BJ419" s="564">
        <f t="shared" si="1654"/>
        <v>850</v>
      </c>
      <c r="BK419" s="564">
        <f t="shared" si="1654"/>
        <v>850</v>
      </c>
      <c r="BL419" s="564">
        <f t="shared" si="1654"/>
        <v>850</v>
      </c>
      <c r="BM419" s="564">
        <f t="shared" si="1654"/>
        <v>850</v>
      </c>
      <c r="BN419" s="185"/>
      <c r="BO419" s="564">
        <f t="shared" si="1606"/>
        <v>100</v>
      </c>
      <c r="BP419" s="564">
        <f t="shared" si="1607"/>
        <v>250</v>
      </c>
      <c r="BQ419" s="564">
        <f t="shared" si="1608"/>
        <v>450</v>
      </c>
      <c r="BR419" s="564">
        <f t="shared" si="1609"/>
        <v>450</v>
      </c>
      <c r="BS419" s="564">
        <f t="shared" si="1610"/>
        <v>650</v>
      </c>
      <c r="BT419" s="564">
        <f t="shared" si="1611"/>
        <v>750</v>
      </c>
      <c r="BU419" s="564">
        <f t="shared" si="1612"/>
        <v>900</v>
      </c>
      <c r="BV419" s="564">
        <f t="shared" si="1613"/>
        <v>900</v>
      </c>
      <c r="BW419" s="564">
        <f t="shared" si="1614"/>
        <v>1400</v>
      </c>
      <c r="BX419" s="564">
        <f t="shared" si="1615"/>
        <v>1650</v>
      </c>
      <c r="BY419" s="564">
        <f t="shared" si="1616"/>
        <v>1875</v>
      </c>
      <c r="BZ419" s="564">
        <f t="shared" si="1617"/>
        <v>1875</v>
      </c>
      <c r="CA419" s="564">
        <f t="shared" si="1618"/>
        <v>2025</v>
      </c>
      <c r="CB419" s="564">
        <f t="shared" si="1619"/>
        <v>2100</v>
      </c>
      <c r="CC419" s="564">
        <f t="shared" si="1620"/>
        <v>2400</v>
      </c>
      <c r="CD419" s="564">
        <f t="shared" si="1621"/>
        <v>2400</v>
      </c>
      <c r="CE419" s="564">
        <f t="shared" si="1622"/>
        <v>2500</v>
      </c>
      <c r="CF419" s="564">
        <f t="shared" si="1623"/>
        <v>2550</v>
      </c>
      <c r="CG419" s="564">
        <f t="shared" si="1624"/>
        <v>2550</v>
      </c>
      <c r="CH419" s="564">
        <f t="shared" si="1625"/>
        <v>2550</v>
      </c>
      <c r="CI419" s="185"/>
      <c r="CJ419" s="124">
        <f t="shared" si="1599"/>
        <v>1250</v>
      </c>
      <c r="CK419" s="124">
        <f t="shared" si="1600"/>
        <v>3200</v>
      </c>
      <c r="CL419" s="124">
        <f t="shared" si="1601"/>
        <v>6800</v>
      </c>
      <c r="CM419" s="124">
        <f t="shared" si="1602"/>
        <v>8925</v>
      </c>
      <c r="CN419" s="124">
        <f t="shared" si="1603"/>
        <v>10150</v>
      </c>
      <c r="CO419" s="177"/>
      <c r="CP419" s="119"/>
      <c r="CQ419" s="119"/>
      <c r="CR419" s="186">
        <f t="shared" si="1626"/>
        <v>30325</v>
      </c>
      <c r="CS419" s="186">
        <f t="shared" si="1627"/>
        <v>30325</v>
      </c>
      <c r="CT419" s="186">
        <f t="shared" si="1628"/>
        <v>30325</v>
      </c>
      <c r="CU419" s="186">
        <f t="shared" si="1629"/>
        <v>0</v>
      </c>
      <c r="CV419" s="186">
        <f t="shared" si="1630"/>
        <v>0</v>
      </c>
      <c r="CW419" s="119"/>
      <c r="CX419" s="124">
        <f t="shared" si="1535"/>
        <v>100</v>
      </c>
      <c r="CY419" s="124">
        <f t="shared" si="1536"/>
        <v>250</v>
      </c>
      <c r="CZ419" s="124">
        <f t="shared" si="1537"/>
        <v>450</v>
      </c>
      <c r="DA419" s="124">
        <f t="shared" si="1538"/>
        <v>450</v>
      </c>
      <c r="DB419" s="209">
        <f t="shared" si="1539"/>
        <v>1250</v>
      </c>
      <c r="DC419" s="124">
        <f t="shared" si="1540"/>
        <v>650</v>
      </c>
      <c r="DD419" s="124">
        <f t="shared" si="1541"/>
        <v>750</v>
      </c>
      <c r="DE419" s="124">
        <f t="shared" si="1542"/>
        <v>900</v>
      </c>
      <c r="DF419" s="124">
        <f t="shared" si="1543"/>
        <v>900</v>
      </c>
      <c r="DG419" s="209">
        <f t="shared" si="1544"/>
        <v>3200</v>
      </c>
      <c r="DH419" s="209">
        <f t="shared" si="1545"/>
        <v>6800</v>
      </c>
      <c r="DI419" s="209">
        <f t="shared" si="1546"/>
        <v>8925</v>
      </c>
      <c r="DJ419" s="209">
        <f t="shared" si="1547"/>
        <v>10150</v>
      </c>
    </row>
    <row r="420" spans="1:114" s="7" customFormat="1" x14ac:dyDescent="0.2">
      <c r="A420" s="297" t="s">
        <v>407</v>
      </c>
      <c r="B420" s="119" t="s">
        <v>370</v>
      </c>
      <c r="C420" s="119"/>
      <c r="D420" s="119"/>
      <c r="E420" s="119"/>
      <c r="F420" s="564">
        <f t="shared" ref="F420:AK420" si="1655">E203+E216+E246+E262</f>
        <v>0</v>
      </c>
      <c r="G420" s="564">
        <f t="shared" si="1655"/>
        <v>0</v>
      </c>
      <c r="H420" s="564">
        <f t="shared" si="1655"/>
        <v>0</v>
      </c>
      <c r="I420" s="564">
        <f t="shared" si="1655"/>
        <v>0</v>
      </c>
      <c r="J420" s="564">
        <f t="shared" si="1655"/>
        <v>0</v>
      </c>
      <c r="K420" s="564">
        <f t="shared" si="1655"/>
        <v>0</v>
      </c>
      <c r="L420" s="564">
        <f t="shared" si="1655"/>
        <v>3000</v>
      </c>
      <c r="M420" s="564">
        <f t="shared" si="1655"/>
        <v>1000</v>
      </c>
      <c r="N420" s="564">
        <f t="shared" si="1655"/>
        <v>1000</v>
      </c>
      <c r="O420" s="564">
        <f t="shared" si="1655"/>
        <v>1000</v>
      </c>
      <c r="P420" s="564">
        <f t="shared" si="1655"/>
        <v>1000</v>
      </c>
      <c r="Q420" s="564">
        <f t="shared" si="1655"/>
        <v>1000</v>
      </c>
      <c r="R420" s="564">
        <f t="shared" si="1655"/>
        <v>1000</v>
      </c>
      <c r="S420" s="564">
        <f t="shared" si="1655"/>
        <v>4000</v>
      </c>
      <c r="T420" s="564">
        <f t="shared" si="1655"/>
        <v>1000</v>
      </c>
      <c r="U420" s="564">
        <f t="shared" si="1655"/>
        <v>1000</v>
      </c>
      <c r="V420" s="564">
        <f t="shared" si="1655"/>
        <v>1000</v>
      </c>
      <c r="W420" s="564">
        <f t="shared" si="1655"/>
        <v>1000</v>
      </c>
      <c r="X420" s="564">
        <f t="shared" si="1655"/>
        <v>1000</v>
      </c>
      <c r="Y420" s="564">
        <f t="shared" si="1655"/>
        <v>4000</v>
      </c>
      <c r="Z420" s="564">
        <f t="shared" si="1655"/>
        <v>1000</v>
      </c>
      <c r="AA420" s="564">
        <f t="shared" si="1655"/>
        <v>1000</v>
      </c>
      <c r="AB420" s="564">
        <f t="shared" si="1655"/>
        <v>1000</v>
      </c>
      <c r="AC420" s="564">
        <f t="shared" si="1655"/>
        <v>1000</v>
      </c>
      <c r="AD420" s="564">
        <f t="shared" si="1655"/>
        <v>1000</v>
      </c>
      <c r="AE420" s="564">
        <f t="shared" si="1655"/>
        <v>4000</v>
      </c>
      <c r="AF420" s="564">
        <f t="shared" si="1655"/>
        <v>1000</v>
      </c>
      <c r="AG420" s="564">
        <f t="shared" si="1655"/>
        <v>1000</v>
      </c>
      <c r="AH420" s="564">
        <f t="shared" si="1655"/>
        <v>1000</v>
      </c>
      <c r="AI420" s="564">
        <f t="shared" si="1655"/>
        <v>1000</v>
      </c>
      <c r="AJ420" s="564">
        <f t="shared" si="1655"/>
        <v>1000</v>
      </c>
      <c r="AK420" s="564">
        <f t="shared" si="1655"/>
        <v>4000</v>
      </c>
      <c r="AL420" s="564">
        <f t="shared" ref="AL420:BM420" si="1656">AK203+AK216+AK246+AK262</f>
        <v>1000</v>
      </c>
      <c r="AM420" s="564">
        <f t="shared" si="1656"/>
        <v>1000</v>
      </c>
      <c r="AN420" s="564">
        <f t="shared" si="1656"/>
        <v>1000</v>
      </c>
      <c r="AO420" s="564">
        <f t="shared" si="1656"/>
        <v>1000</v>
      </c>
      <c r="AP420" s="564">
        <f t="shared" si="1656"/>
        <v>1000</v>
      </c>
      <c r="AQ420" s="564">
        <f t="shared" si="1656"/>
        <v>4000</v>
      </c>
      <c r="AR420" s="564">
        <f t="shared" si="1656"/>
        <v>1000</v>
      </c>
      <c r="AS420" s="564">
        <f t="shared" si="1656"/>
        <v>1000</v>
      </c>
      <c r="AT420" s="564">
        <f t="shared" si="1656"/>
        <v>1000</v>
      </c>
      <c r="AU420" s="564">
        <f t="shared" si="1656"/>
        <v>1000</v>
      </c>
      <c r="AV420" s="564">
        <f t="shared" si="1656"/>
        <v>1000</v>
      </c>
      <c r="AW420" s="564">
        <f t="shared" si="1656"/>
        <v>4000</v>
      </c>
      <c r="AX420" s="564">
        <f t="shared" si="1656"/>
        <v>1000</v>
      </c>
      <c r="AY420" s="564">
        <f t="shared" si="1656"/>
        <v>1000</v>
      </c>
      <c r="AZ420" s="564">
        <f t="shared" si="1656"/>
        <v>1000</v>
      </c>
      <c r="BA420" s="564">
        <f t="shared" si="1656"/>
        <v>1000</v>
      </c>
      <c r="BB420" s="564">
        <f t="shared" si="1656"/>
        <v>1000</v>
      </c>
      <c r="BC420" s="564">
        <f t="shared" si="1656"/>
        <v>4000</v>
      </c>
      <c r="BD420" s="564">
        <f t="shared" si="1656"/>
        <v>1000</v>
      </c>
      <c r="BE420" s="564">
        <f t="shared" si="1656"/>
        <v>1000</v>
      </c>
      <c r="BF420" s="564">
        <f t="shared" si="1656"/>
        <v>1000</v>
      </c>
      <c r="BG420" s="564">
        <f t="shared" si="1656"/>
        <v>1000</v>
      </c>
      <c r="BH420" s="564">
        <f t="shared" si="1656"/>
        <v>1000</v>
      </c>
      <c r="BI420" s="564">
        <f t="shared" si="1656"/>
        <v>4000</v>
      </c>
      <c r="BJ420" s="564">
        <f t="shared" si="1656"/>
        <v>1000</v>
      </c>
      <c r="BK420" s="564">
        <f t="shared" si="1656"/>
        <v>1000</v>
      </c>
      <c r="BL420" s="564">
        <f t="shared" si="1656"/>
        <v>1000</v>
      </c>
      <c r="BM420" s="564">
        <f t="shared" si="1656"/>
        <v>1000</v>
      </c>
      <c r="BN420" s="185"/>
      <c r="BO420" s="564">
        <f t="shared" si="1606"/>
        <v>0</v>
      </c>
      <c r="BP420" s="564">
        <f t="shared" si="1607"/>
        <v>0</v>
      </c>
      <c r="BQ420" s="564">
        <f t="shared" si="1608"/>
        <v>5000</v>
      </c>
      <c r="BR420" s="564">
        <f t="shared" si="1609"/>
        <v>3000</v>
      </c>
      <c r="BS420" s="564">
        <f t="shared" si="1610"/>
        <v>6000</v>
      </c>
      <c r="BT420" s="564">
        <f t="shared" si="1611"/>
        <v>3000</v>
      </c>
      <c r="BU420" s="564">
        <f t="shared" si="1612"/>
        <v>6000</v>
      </c>
      <c r="BV420" s="564">
        <f t="shared" si="1613"/>
        <v>3000</v>
      </c>
      <c r="BW420" s="564">
        <f t="shared" si="1614"/>
        <v>6000</v>
      </c>
      <c r="BX420" s="564">
        <f t="shared" si="1615"/>
        <v>3000</v>
      </c>
      <c r="BY420" s="564">
        <f t="shared" si="1616"/>
        <v>6000</v>
      </c>
      <c r="BZ420" s="564">
        <f t="shared" si="1617"/>
        <v>3000</v>
      </c>
      <c r="CA420" s="564">
        <f t="shared" si="1618"/>
        <v>6000</v>
      </c>
      <c r="CB420" s="564">
        <f t="shared" si="1619"/>
        <v>3000</v>
      </c>
      <c r="CC420" s="564">
        <f t="shared" si="1620"/>
        <v>6000</v>
      </c>
      <c r="CD420" s="564">
        <f t="shared" si="1621"/>
        <v>3000</v>
      </c>
      <c r="CE420" s="564">
        <f t="shared" si="1622"/>
        <v>6000</v>
      </c>
      <c r="CF420" s="564">
        <f t="shared" si="1623"/>
        <v>3000</v>
      </c>
      <c r="CG420" s="564">
        <f t="shared" si="1624"/>
        <v>6000</v>
      </c>
      <c r="CH420" s="564">
        <f t="shared" si="1625"/>
        <v>3000</v>
      </c>
      <c r="CI420" s="185"/>
      <c r="CJ420" s="124">
        <f t="shared" si="1599"/>
        <v>8000</v>
      </c>
      <c r="CK420" s="124">
        <f t="shared" si="1600"/>
        <v>18000</v>
      </c>
      <c r="CL420" s="124">
        <f t="shared" si="1601"/>
        <v>18000</v>
      </c>
      <c r="CM420" s="124">
        <f t="shared" si="1602"/>
        <v>18000</v>
      </c>
      <c r="CN420" s="124">
        <f t="shared" si="1603"/>
        <v>18000</v>
      </c>
      <c r="CO420" s="177"/>
      <c r="CP420" s="119"/>
      <c r="CQ420" s="119"/>
      <c r="CR420" s="186">
        <f t="shared" si="1626"/>
        <v>80000</v>
      </c>
      <c r="CS420" s="186">
        <f t="shared" si="1627"/>
        <v>80000</v>
      </c>
      <c r="CT420" s="186">
        <f t="shared" si="1628"/>
        <v>80000</v>
      </c>
      <c r="CU420" s="186">
        <f t="shared" si="1629"/>
        <v>0</v>
      </c>
      <c r="CV420" s="186">
        <f t="shared" si="1630"/>
        <v>0</v>
      </c>
      <c r="CW420" s="119"/>
      <c r="CX420" s="124">
        <f t="shared" si="1535"/>
        <v>0</v>
      </c>
      <c r="CY420" s="124">
        <f t="shared" si="1536"/>
        <v>0</v>
      </c>
      <c r="CZ420" s="124">
        <f t="shared" si="1537"/>
        <v>5000</v>
      </c>
      <c r="DA420" s="124">
        <f t="shared" si="1538"/>
        <v>3000</v>
      </c>
      <c r="DB420" s="209">
        <f t="shared" si="1539"/>
        <v>8000</v>
      </c>
      <c r="DC420" s="124">
        <f t="shared" si="1540"/>
        <v>6000</v>
      </c>
      <c r="DD420" s="124">
        <f t="shared" si="1541"/>
        <v>3000</v>
      </c>
      <c r="DE420" s="124">
        <f t="shared" si="1542"/>
        <v>6000</v>
      </c>
      <c r="DF420" s="124">
        <f t="shared" si="1543"/>
        <v>3000</v>
      </c>
      <c r="DG420" s="209">
        <f t="shared" si="1544"/>
        <v>18000</v>
      </c>
      <c r="DH420" s="209">
        <f t="shared" si="1545"/>
        <v>18000</v>
      </c>
      <c r="DI420" s="209">
        <f t="shared" si="1546"/>
        <v>18000</v>
      </c>
      <c r="DJ420" s="209">
        <f t="shared" si="1547"/>
        <v>18000</v>
      </c>
    </row>
    <row r="421" spans="1:114" s="7" customFormat="1" x14ac:dyDescent="0.2">
      <c r="A421" s="297" t="s">
        <v>299</v>
      </c>
      <c r="B421" s="119" t="s">
        <v>370</v>
      </c>
      <c r="C421" s="119"/>
      <c r="D421" s="119"/>
      <c r="E421" s="119"/>
      <c r="F421" s="564">
        <f>IF(ISNA(MATCH(MONTH(F2),{4,6,9,12},0)),0,E345)</f>
        <v>0</v>
      </c>
      <c r="G421" s="564">
        <f>IF(ISNA(MATCH(MONTH(G2),{4,6,9,12},0)),0,F345)</f>
        <v>0</v>
      </c>
      <c r="H421" s="564">
        <f>IF(ISNA(MATCH(MONTH(H2),{4,6,9,12},0)),0,G345)</f>
        <v>0</v>
      </c>
      <c r="I421" s="564">
        <f ca="1">IF(ISNA(MATCH(MONTH(I2),{4,6,9,12},0)),0,H345)</f>
        <v>0</v>
      </c>
      <c r="J421" s="564">
        <f>IF(ISNA(MATCH(MONTH(J2),{4,6,9,12},0)),0,I345)</f>
        <v>0</v>
      </c>
      <c r="K421" s="564">
        <f ca="1">IF(ISNA(MATCH(MONTH(K2),{4,6,9,12},0)),0,J345)</f>
        <v>0</v>
      </c>
      <c r="L421" s="564">
        <f>IF(ISNA(MATCH(MONTH(L2),{4,6,9,12},0)),0,K345)</f>
        <v>0</v>
      </c>
      <c r="M421" s="564">
        <f>IF(ISNA(MATCH(MONTH(M2),{4,6,9,12},0)),0,L345)</f>
        <v>0</v>
      </c>
      <c r="N421" s="564">
        <f ca="1">IF(ISNA(MATCH(MONTH(N2),{4,6,9,12},0)),0,M345)</f>
        <v>0</v>
      </c>
      <c r="O421" s="564">
        <f>IF(ISNA(MATCH(MONTH(O2),{4,6,9,12},0)),0,N345)</f>
        <v>0</v>
      </c>
      <c r="P421" s="564">
        <f>IF(ISNA(MATCH(MONTH(P2),{4,6,9,12},0)),0,O345)</f>
        <v>0</v>
      </c>
      <c r="Q421" s="564">
        <f ca="1">IF(ISNA(MATCH(MONTH(Q2),{4,6,9,12},0)),0,P345)</f>
        <v>0</v>
      </c>
      <c r="R421" s="564">
        <f>IF(ISNA(MATCH(MONTH(R2),{4,6,9,12},0)),0,Q345)</f>
        <v>0</v>
      </c>
      <c r="S421" s="564">
        <f>IF(ISNA(MATCH(MONTH(S2),{4,6,9,12},0)),0,R345)</f>
        <v>0</v>
      </c>
      <c r="T421" s="564">
        <f>IF(ISNA(MATCH(MONTH(T2),{4,6,9,12},0)),0,S345)</f>
        <v>0</v>
      </c>
      <c r="U421" s="564">
        <f ca="1">IF(ISNA(MATCH(MONTH(U2),{4,6,9,12},0)),0,T345)</f>
        <v>0</v>
      </c>
      <c r="V421" s="564">
        <f>IF(ISNA(MATCH(MONTH(V2),{4,6,9,12},0)),0,U345)</f>
        <v>0</v>
      </c>
      <c r="W421" s="564">
        <f ca="1">IF(ISNA(MATCH(MONTH(W2),{4,6,9,12},0)),0,V345)</f>
        <v>0</v>
      </c>
      <c r="X421" s="564">
        <f>IF(ISNA(MATCH(MONTH(X2),{4,6,9,12},0)),0,W345)</f>
        <v>0</v>
      </c>
      <c r="Y421" s="564">
        <f>IF(ISNA(MATCH(MONTH(Y2),{4,6,9,12},0)),0,X345)</f>
        <v>0</v>
      </c>
      <c r="Z421" s="564">
        <f ca="1">IF(ISNA(MATCH(MONTH(Z2),{4,6,9,12},0)),0,Y345)</f>
        <v>27343.14428193029</v>
      </c>
      <c r="AA421" s="564">
        <f>IF(ISNA(MATCH(MONTH(AA2),{4,6,9,12},0)),0,Z345)</f>
        <v>0</v>
      </c>
      <c r="AB421" s="564">
        <f>IF(ISNA(MATCH(MONTH(AB2),{4,6,9,12},0)),0,AA345)</f>
        <v>0</v>
      </c>
      <c r="AC421" s="564">
        <f ca="1">IF(ISNA(MATCH(MONTH(AC2),{4,6,9,12},0)),0,AB345)</f>
        <v>131653.75773264395</v>
      </c>
      <c r="AD421" s="564">
        <f>IF(ISNA(MATCH(MONTH(AD2),{4,6,9,12},0)),0,AC345)</f>
        <v>0</v>
      </c>
      <c r="AE421" s="564">
        <f>IF(ISNA(MATCH(MONTH(AE2),{4,6,9,12},0)),0,AD345)</f>
        <v>0</v>
      </c>
      <c r="AF421" s="564">
        <f>IF(ISNA(MATCH(MONTH(AF2),{4,6,9,12},0)),0,AE345)</f>
        <v>0</v>
      </c>
      <c r="AG421" s="564">
        <f ca="1">IF(ISNA(MATCH(MONTH(AG2),{4,6,9,12},0)),0,AF345)</f>
        <v>222991.51314477128</v>
      </c>
      <c r="AH421" s="564">
        <f>IF(ISNA(MATCH(MONTH(AH2),{4,6,9,12},0)),0,AG345)</f>
        <v>0</v>
      </c>
      <c r="AI421" s="564">
        <f ca="1">IF(ISNA(MATCH(MONTH(AI2),{4,6,9,12},0)),0,AH345)</f>
        <v>92913.018261230405</v>
      </c>
      <c r="AJ421" s="564">
        <f>IF(ISNA(MATCH(MONTH(AJ2),{4,6,9,12},0)),0,AI345)</f>
        <v>0</v>
      </c>
      <c r="AK421" s="564">
        <f>IF(ISNA(MATCH(MONTH(AK2),{4,6,9,12},0)),0,AJ345)</f>
        <v>0</v>
      </c>
      <c r="AL421" s="564">
        <f ca="1">IF(ISNA(MATCH(MONTH(AL2),{4,6,9,12},0)),0,AK345)</f>
        <v>211930.40765863078</v>
      </c>
      <c r="AM421" s="564">
        <f>IF(ISNA(MATCH(MONTH(AM2),{4,6,9,12},0)),0,AL345)</f>
        <v>0</v>
      </c>
      <c r="AN421" s="564">
        <f>IF(ISNA(MATCH(MONTH(AN2),{4,6,9,12},0)),0,AM345)</f>
        <v>0</v>
      </c>
      <c r="AO421" s="564">
        <f ca="1">IF(ISNA(MATCH(MONTH(AO2),{4,6,9,12},0)),0,AN345)</f>
        <v>274684.96875263663</v>
      </c>
      <c r="AP421" s="564">
        <f>IF(ISNA(MATCH(MONTH(AP2),{4,6,9,12},0)),0,AO345)</f>
        <v>0</v>
      </c>
      <c r="AQ421" s="564">
        <f>IF(ISNA(MATCH(MONTH(AQ2),{4,6,9,12},0)),0,AP345)</f>
        <v>0</v>
      </c>
      <c r="AR421" s="564">
        <f>IF(ISNA(MATCH(MONTH(AR2),{4,6,9,12},0)),0,AQ345)</f>
        <v>0</v>
      </c>
      <c r="AS421" s="564">
        <f ca="1">IF(ISNA(MATCH(MONTH(AS2),{4,6,9,12},0)),0,AR345)</f>
        <v>448910.9545200381</v>
      </c>
      <c r="AT421" s="564">
        <f>IF(ISNA(MATCH(MONTH(AT2),{4,6,9,12},0)),0,AS345)</f>
        <v>0</v>
      </c>
      <c r="AU421" s="564">
        <f ca="1">IF(ISNA(MATCH(MONTH(AU2),{4,6,9,12},0)),0,AT345)</f>
        <v>206124.0094059527</v>
      </c>
      <c r="AV421" s="564">
        <f>IF(ISNA(MATCH(MONTH(AV2),{4,6,9,12},0)),0,AU345)</f>
        <v>0</v>
      </c>
      <c r="AW421" s="564">
        <f>IF(ISNA(MATCH(MONTH(AW2),{4,6,9,12},0)),0,AV345)</f>
        <v>0</v>
      </c>
      <c r="AX421" s="564">
        <f ca="1">IF(ISNA(MATCH(MONTH(AX2),{4,6,9,12},0)),0,AW345)</f>
        <v>388553.53008560278</v>
      </c>
      <c r="AY421" s="564">
        <f>IF(ISNA(MATCH(MONTH(AY2),{4,6,9,12},0)),0,AX345)</f>
        <v>0</v>
      </c>
      <c r="AZ421" s="564">
        <f>IF(ISNA(MATCH(MONTH(AZ2),{4,6,9,12},0)),0,AY345)</f>
        <v>0</v>
      </c>
      <c r="BA421" s="564">
        <f ca="1">IF(ISNA(MATCH(MONTH(BA2),{4,6,9,12},0)),0,AZ345)</f>
        <v>452424.42449450429</v>
      </c>
      <c r="BB421" s="564">
        <f>IF(ISNA(MATCH(MONTH(BB2),{4,6,9,12},0)),0,BA345)</f>
        <v>0</v>
      </c>
      <c r="BC421" s="564">
        <f>IF(ISNA(MATCH(MONTH(BC2),{4,6,9,12},0)),0,BB345)</f>
        <v>0</v>
      </c>
      <c r="BD421" s="564">
        <f>IF(ISNA(MATCH(MONTH(BD2),{4,6,9,12},0)),0,BC345)</f>
        <v>0</v>
      </c>
      <c r="BE421" s="564">
        <f ca="1">IF(ISNA(MATCH(MONTH(BE2),{4,6,9,12},0)),0,BD345)</f>
        <v>703621.28123200405</v>
      </c>
      <c r="BF421" s="564">
        <f>IF(ISNA(MATCH(MONTH(BF2),{4,6,9,12},0)),0,BE345)</f>
        <v>0</v>
      </c>
      <c r="BG421" s="564">
        <f ca="1">IF(ISNA(MATCH(MONTH(BG2),{4,6,9,12},0)),0,BF345)</f>
        <v>366859.4743464404</v>
      </c>
      <c r="BH421" s="564">
        <f>IF(ISNA(MATCH(MONTH(BH2),{4,6,9,12},0)),0,BG345)</f>
        <v>0</v>
      </c>
      <c r="BI421" s="564">
        <f>IF(ISNA(MATCH(MONTH(BI2),{4,6,9,12},0)),0,BH345)</f>
        <v>0</v>
      </c>
      <c r="BJ421" s="564">
        <f ca="1">IF(ISNA(MATCH(MONTH(BJ2),{4,6,9,12},0)),0,BI345)</f>
        <v>649546.44888531254</v>
      </c>
      <c r="BK421" s="564">
        <f>IF(ISNA(MATCH(MONTH(BK2),{4,6,9,12},0)),0,BJ345)</f>
        <v>0</v>
      </c>
      <c r="BL421" s="564">
        <f>IF(ISNA(MATCH(MONTH(BL2),{4,6,9,12},0)),0,BK345)</f>
        <v>0</v>
      </c>
      <c r="BM421" s="564">
        <f ca="1">IF(ISNA(MATCH(MONTH(BM2),{4,6,9,12},0)),0,BL345)</f>
        <v>723090.4838064668</v>
      </c>
      <c r="BN421" s="185"/>
      <c r="BO421" s="564">
        <f t="shared" si="1606"/>
        <v>0</v>
      </c>
      <c r="BP421" s="564">
        <f t="shared" ca="1" si="1607"/>
        <v>0</v>
      </c>
      <c r="BQ421" s="564">
        <f t="shared" ca="1" si="1608"/>
        <v>0</v>
      </c>
      <c r="BR421" s="564">
        <f t="shared" ca="1" si="1609"/>
        <v>0</v>
      </c>
      <c r="BS421" s="564">
        <f t="shared" si="1610"/>
        <v>0</v>
      </c>
      <c r="BT421" s="564">
        <f t="shared" ca="1" si="1611"/>
        <v>0</v>
      </c>
      <c r="BU421" s="564">
        <f t="shared" ca="1" si="1612"/>
        <v>27343.14428193029</v>
      </c>
      <c r="BV421" s="564">
        <f t="shared" ca="1" si="1613"/>
        <v>131653.75773264395</v>
      </c>
      <c r="BW421" s="564">
        <f t="shared" si="1614"/>
        <v>0</v>
      </c>
      <c r="BX421" s="564">
        <f t="shared" ca="1" si="1615"/>
        <v>315904.53140600165</v>
      </c>
      <c r="BY421" s="564">
        <f t="shared" ca="1" si="1616"/>
        <v>211930.40765863078</v>
      </c>
      <c r="BZ421" s="564">
        <f t="shared" ca="1" si="1617"/>
        <v>274684.96875263663</v>
      </c>
      <c r="CA421" s="564">
        <f t="shared" si="1618"/>
        <v>0</v>
      </c>
      <c r="CB421" s="564">
        <f t="shared" ca="1" si="1619"/>
        <v>655034.96392599074</v>
      </c>
      <c r="CC421" s="564">
        <f t="shared" ca="1" si="1620"/>
        <v>388553.53008560278</v>
      </c>
      <c r="CD421" s="564">
        <f t="shared" ca="1" si="1621"/>
        <v>452424.42449450429</v>
      </c>
      <c r="CE421" s="564">
        <f t="shared" si="1622"/>
        <v>0</v>
      </c>
      <c r="CF421" s="564">
        <f t="shared" ca="1" si="1623"/>
        <v>1070480.7555784443</v>
      </c>
      <c r="CG421" s="564">
        <f t="shared" ca="1" si="1624"/>
        <v>649546.44888531254</v>
      </c>
      <c r="CH421" s="564">
        <f t="shared" ca="1" si="1625"/>
        <v>723090.4838064668</v>
      </c>
      <c r="CI421" s="185"/>
      <c r="CJ421" s="124">
        <f t="shared" ca="1" si="1599"/>
        <v>0</v>
      </c>
      <c r="CK421" s="124">
        <f t="shared" ca="1" si="1600"/>
        <v>158996.90201457424</v>
      </c>
      <c r="CL421" s="124">
        <f t="shared" ca="1" si="1601"/>
        <v>802519.90781726898</v>
      </c>
      <c r="CM421" s="124">
        <f t="shared" ca="1" si="1602"/>
        <v>1496012.9185060977</v>
      </c>
      <c r="CN421" s="124">
        <f t="shared" ca="1" si="1603"/>
        <v>2443117.6882702238</v>
      </c>
      <c r="CO421" s="177"/>
      <c r="CP421" s="119"/>
      <c r="CQ421" s="119"/>
      <c r="CR421" s="186">
        <f t="shared" ca="1" si="1626"/>
        <v>4900647.416608165</v>
      </c>
      <c r="CS421" s="186">
        <f t="shared" ca="1" si="1627"/>
        <v>4900647.416608165</v>
      </c>
      <c r="CT421" s="186">
        <f t="shared" ca="1" si="1628"/>
        <v>4900647.4166081641</v>
      </c>
      <c r="CU421" s="186">
        <f t="shared" ca="1" si="1629"/>
        <v>0</v>
      </c>
      <c r="CV421" s="186">
        <f t="shared" ca="1" si="1630"/>
        <v>0</v>
      </c>
      <c r="CW421" s="119"/>
      <c r="CX421" s="124">
        <f t="shared" si="1535"/>
        <v>0</v>
      </c>
      <c r="CY421" s="124">
        <f t="shared" ca="1" si="1536"/>
        <v>0</v>
      </c>
      <c r="CZ421" s="124">
        <f t="shared" ca="1" si="1537"/>
        <v>0</v>
      </c>
      <c r="DA421" s="124">
        <f t="shared" ca="1" si="1538"/>
        <v>0</v>
      </c>
      <c r="DB421" s="209">
        <f t="shared" ca="1" si="1539"/>
        <v>0</v>
      </c>
      <c r="DC421" s="124">
        <f t="shared" si="1540"/>
        <v>0</v>
      </c>
      <c r="DD421" s="124">
        <f t="shared" ca="1" si="1541"/>
        <v>0</v>
      </c>
      <c r="DE421" s="124">
        <f t="shared" ca="1" si="1542"/>
        <v>27343.14428193029</v>
      </c>
      <c r="DF421" s="124">
        <f t="shared" ca="1" si="1543"/>
        <v>131653.75773264395</v>
      </c>
      <c r="DG421" s="209">
        <f t="shared" ca="1" si="1544"/>
        <v>158996.90201457424</v>
      </c>
      <c r="DH421" s="209">
        <f t="shared" ca="1" si="1545"/>
        <v>802519.90781726898</v>
      </c>
      <c r="DI421" s="209">
        <f t="shared" ca="1" si="1546"/>
        <v>1496012.9185060977</v>
      </c>
      <c r="DJ421" s="209">
        <f t="shared" ca="1" si="1547"/>
        <v>2443117.6882702238</v>
      </c>
    </row>
    <row r="422" spans="1:114" s="7" customFormat="1" x14ac:dyDescent="0.2">
      <c r="A422" s="545" t="s">
        <v>572</v>
      </c>
      <c r="B422" s="119" t="s">
        <v>370</v>
      </c>
      <c r="C422" s="119"/>
      <c r="D422" s="119"/>
      <c r="E422" s="119"/>
      <c r="F422" s="564">
        <f t="shared" ref="F422:AK422" si="1657">F329-E329</f>
        <v>23500</v>
      </c>
      <c r="G422" s="564">
        <f t="shared" si="1657"/>
        <v>10000</v>
      </c>
      <c r="H422" s="564">
        <f t="shared" si="1657"/>
        <v>10000</v>
      </c>
      <c r="I422" s="564">
        <f t="shared" si="1657"/>
        <v>26200</v>
      </c>
      <c r="J422" s="564">
        <f t="shared" si="1657"/>
        <v>5400</v>
      </c>
      <c r="K422" s="564">
        <f t="shared" si="1657"/>
        <v>5700</v>
      </c>
      <c r="L422" s="564">
        <f t="shared" si="1657"/>
        <v>0</v>
      </c>
      <c r="M422" s="564">
        <f t="shared" si="1657"/>
        <v>0</v>
      </c>
      <c r="N422" s="564">
        <f t="shared" si="1657"/>
        <v>0</v>
      </c>
      <c r="O422" s="564">
        <f t="shared" si="1657"/>
        <v>0</v>
      </c>
      <c r="P422" s="564">
        <f t="shared" si="1657"/>
        <v>0</v>
      </c>
      <c r="Q422" s="564">
        <f t="shared" si="1657"/>
        <v>0</v>
      </c>
      <c r="R422" s="564">
        <f t="shared" si="1657"/>
        <v>10800</v>
      </c>
      <c r="S422" s="564">
        <f t="shared" si="1657"/>
        <v>3500</v>
      </c>
      <c r="T422" s="564">
        <f t="shared" si="1657"/>
        <v>0</v>
      </c>
      <c r="U422" s="564">
        <f t="shared" si="1657"/>
        <v>0</v>
      </c>
      <c r="V422" s="564">
        <f t="shared" si="1657"/>
        <v>0</v>
      </c>
      <c r="W422" s="564">
        <f t="shared" si="1657"/>
        <v>8400</v>
      </c>
      <c r="X422" s="564">
        <f t="shared" si="1657"/>
        <v>0</v>
      </c>
      <c r="Y422" s="564">
        <f t="shared" si="1657"/>
        <v>0</v>
      </c>
      <c r="Z422" s="564">
        <f t="shared" si="1657"/>
        <v>0</v>
      </c>
      <c r="AA422" s="564">
        <f t="shared" si="1657"/>
        <v>0</v>
      </c>
      <c r="AB422" s="564">
        <f t="shared" si="1657"/>
        <v>0</v>
      </c>
      <c r="AC422" s="564">
        <f t="shared" si="1657"/>
        <v>0</v>
      </c>
      <c r="AD422" s="564">
        <f t="shared" si="1657"/>
        <v>21200</v>
      </c>
      <c r="AE422" s="564">
        <f t="shared" si="1657"/>
        <v>0</v>
      </c>
      <c r="AF422" s="564">
        <f t="shared" si="1657"/>
        <v>0</v>
      </c>
      <c r="AG422" s="564">
        <f t="shared" si="1657"/>
        <v>0</v>
      </c>
      <c r="AH422" s="564">
        <f t="shared" si="1657"/>
        <v>0</v>
      </c>
      <c r="AI422" s="564">
        <f t="shared" si="1657"/>
        <v>9600</v>
      </c>
      <c r="AJ422" s="564">
        <f t="shared" si="1657"/>
        <v>3500</v>
      </c>
      <c r="AK422" s="564">
        <f t="shared" si="1657"/>
        <v>0</v>
      </c>
      <c r="AL422" s="564">
        <f t="shared" ref="AL422:BM422" si="1658">AL329-AK329</f>
        <v>0</v>
      </c>
      <c r="AM422" s="564">
        <f t="shared" si="1658"/>
        <v>0</v>
      </c>
      <c r="AN422" s="564">
        <f t="shared" si="1658"/>
        <v>0</v>
      </c>
      <c r="AO422" s="564">
        <f t="shared" si="1658"/>
        <v>0</v>
      </c>
      <c r="AP422" s="564">
        <f t="shared" si="1658"/>
        <v>12800</v>
      </c>
      <c r="AQ422" s="564">
        <f t="shared" si="1658"/>
        <v>0</v>
      </c>
      <c r="AR422" s="564">
        <f t="shared" si="1658"/>
        <v>0</v>
      </c>
      <c r="AS422" s="564">
        <f t="shared" si="1658"/>
        <v>0</v>
      </c>
      <c r="AT422" s="564">
        <f t="shared" si="1658"/>
        <v>0</v>
      </c>
      <c r="AU422" s="564">
        <f t="shared" si="1658"/>
        <v>10800</v>
      </c>
      <c r="AV422" s="564">
        <f t="shared" si="1658"/>
        <v>3500</v>
      </c>
      <c r="AW422" s="564">
        <f t="shared" si="1658"/>
        <v>0</v>
      </c>
      <c r="AX422" s="564">
        <f t="shared" si="1658"/>
        <v>7000</v>
      </c>
      <c r="AY422" s="564">
        <f t="shared" si="1658"/>
        <v>0</v>
      </c>
      <c r="AZ422" s="564">
        <f t="shared" si="1658"/>
        <v>0</v>
      </c>
      <c r="BA422" s="564">
        <f t="shared" si="1658"/>
        <v>0</v>
      </c>
      <c r="BB422" s="564">
        <f t="shared" si="1658"/>
        <v>5600</v>
      </c>
      <c r="BC422" s="564">
        <f t="shared" si="1658"/>
        <v>0</v>
      </c>
      <c r="BD422" s="564">
        <f t="shared" si="1658"/>
        <v>0</v>
      </c>
      <c r="BE422" s="564">
        <f t="shared" si="1658"/>
        <v>0</v>
      </c>
      <c r="BF422" s="564">
        <f t="shared" si="1658"/>
        <v>0</v>
      </c>
      <c r="BG422" s="564">
        <f t="shared" si="1658"/>
        <v>0</v>
      </c>
      <c r="BH422" s="564">
        <f t="shared" si="1658"/>
        <v>0</v>
      </c>
      <c r="BI422" s="564">
        <f t="shared" si="1658"/>
        <v>0</v>
      </c>
      <c r="BJ422" s="564">
        <f t="shared" si="1658"/>
        <v>0</v>
      </c>
      <c r="BK422" s="564">
        <f t="shared" si="1658"/>
        <v>0</v>
      </c>
      <c r="BL422" s="564">
        <f t="shared" si="1658"/>
        <v>0</v>
      </c>
      <c r="BM422" s="564">
        <f t="shared" si="1658"/>
        <v>0</v>
      </c>
      <c r="BN422" s="185"/>
      <c r="BO422" s="564">
        <f t="shared" si="1606"/>
        <v>43500</v>
      </c>
      <c r="BP422" s="564">
        <f t="shared" si="1607"/>
        <v>37300</v>
      </c>
      <c r="BQ422" s="564">
        <f t="shared" si="1608"/>
        <v>0</v>
      </c>
      <c r="BR422" s="564">
        <f t="shared" si="1609"/>
        <v>0</v>
      </c>
      <c r="BS422" s="564">
        <f t="shared" si="1610"/>
        <v>14300</v>
      </c>
      <c r="BT422" s="564">
        <f t="shared" si="1611"/>
        <v>8400</v>
      </c>
      <c r="BU422" s="564">
        <f t="shared" si="1612"/>
        <v>0</v>
      </c>
      <c r="BV422" s="564">
        <f t="shared" si="1613"/>
        <v>0</v>
      </c>
      <c r="BW422" s="564">
        <f t="shared" si="1614"/>
        <v>21200</v>
      </c>
      <c r="BX422" s="564">
        <f t="shared" si="1615"/>
        <v>9600</v>
      </c>
      <c r="BY422" s="564">
        <f t="shared" si="1616"/>
        <v>3500</v>
      </c>
      <c r="BZ422" s="564">
        <f t="shared" si="1617"/>
        <v>0</v>
      </c>
      <c r="CA422" s="564">
        <f t="shared" si="1618"/>
        <v>12800</v>
      </c>
      <c r="CB422" s="564">
        <f t="shared" si="1619"/>
        <v>10800</v>
      </c>
      <c r="CC422" s="564">
        <f t="shared" si="1620"/>
        <v>10500</v>
      </c>
      <c r="CD422" s="564">
        <f t="shared" si="1621"/>
        <v>0</v>
      </c>
      <c r="CE422" s="564">
        <f t="shared" si="1622"/>
        <v>5600</v>
      </c>
      <c r="CF422" s="564">
        <f t="shared" si="1623"/>
        <v>0</v>
      </c>
      <c r="CG422" s="564">
        <f t="shared" si="1624"/>
        <v>0</v>
      </c>
      <c r="CH422" s="564">
        <f t="shared" si="1625"/>
        <v>0</v>
      </c>
      <c r="CI422" s="185"/>
      <c r="CJ422" s="124">
        <f t="shared" si="1599"/>
        <v>80800</v>
      </c>
      <c r="CK422" s="124">
        <f t="shared" si="1600"/>
        <v>22700</v>
      </c>
      <c r="CL422" s="124">
        <f t="shared" si="1601"/>
        <v>34300</v>
      </c>
      <c r="CM422" s="124">
        <f t="shared" si="1602"/>
        <v>34100</v>
      </c>
      <c r="CN422" s="124">
        <f t="shared" si="1603"/>
        <v>5600</v>
      </c>
      <c r="CO422" s="177"/>
      <c r="CP422" s="119"/>
      <c r="CQ422" s="119"/>
      <c r="CR422" s="186">
        <f t="shared" si="1626"/>
        <v>177500</v>
      </c>
      <c r="CS422" s="186">
        <f t="shared" si="1627"/>
        <v>177500</v>
      </c>
      <c r="CT422" s="186">
        <f t="shared" si="1628"/>
        <v>177500</v>
      </c>
      <c r="CU422" s="186">
        <f t="shared" si="1629"/>
        <v>0</v>
      </c>
      <c r="CV422" s="186">
        <f t="shared" si="1630"/>
        <v>0</v>
      </c>
      <c r="CW422" s="119"/>
      <c r="CX422" s="124">
        <f t="shared" si="1535"/>
        <v>43500</v>
      </c>
      <c r="CY422" s="124">
        <f t="shared" si="1536"/>
        <v>37300</v>
      </c>
      <c r="CZ422" s="124">
        <f t="shared" si="1537"/>
        <v>0</v>
      </c>
      <c r="DA422" s="124">
        <f t="shared" si="1538"/>
        <v>0</v>
      </c>
      <c r="DB422" s="209">
        <f t="shared" si="1539"/>
        <v>80800</v>
      </c>
      <c r="DC422" s="124">
        <f t="shared" si="1540"/>
        <v>14300</v>
      </c>
      <c r="DD422" s="124">
        <f t="shared" si="1541"/>
        <v>8400</v>
      </c>
      <c r="DE422" s="124">
        <f t="shared" si="1542"/>
        <v>0</v>
      </c>
      <c r="DF422" s="124">
        <f t="shared" si="1543"/>
        <v>0</v>
      </c>
      <c r="DG422" s="209">
        <f t="shared" si="1544"/>
        <v>22700</v>
      </c>
      <c r="DH422" s="209">
        <f t="shared" si="1545"/>
        <v>34300</v>
      </c>
      <c r="DI422" s="209">
        <f t="shared" si="1546"/>
        <v>34100</v>
      </c>
      <c r="DJ422" s="209">
        <f t="shared" si="1547"/>
        <v>5600</v>
      </c>
    </row>
    <row r="423" spans="1:114" s="7" customFormat="1" x14ac:dyDescent="0.2">
      <c r="A423" s="545" t="s">
        <v>62</v>
      </c>
      <c r="B423" s="119"/>
      <c r="C423" s="119"/>
      <c r="D423" s="119"/>
      <c r="E423" s="119"/>
      <c r="F423" s="564"/>
      <c r="G423" s="564">
        <f t="shared" ref="G423:AL423" si="1659">+F250+F251</f>
        <v>0</v>
      </c>
      <c r="H423" s="564">
        <f t="shared" si="1659"/>
        <v>0</v>
      </c>
      <c r="I423" s="564">
        <f t="shared" si="1659"/>
        <v>0</v>
      </c>
      <c r="J423" s="564">
        <f t="shared" si="1659"/>
        <v>0</v>
      </c>
      <c r="K423" s="564">
        <f t="shared" si="1659"/>
        <v>0</v>
      </c>
      <c r="L423" s="564">
        <f t="shared" si="1659"/>
        <v>0</v>
      </c>
      <c r="M423" s="564">
        <f t="shared" si="1659"/>
        <v>1156</v>
      </c>
      <c r="N423" s="564">
        <f t="shared" si="1659"/>
        <v>1156</v>
      </c>
      <c r="O423" s="564">
        <f t="shared" si="1659"/>
        <v>1156</v>
      </c>
      <c r="P423" s="564">
        <f t="shared" si="1659"/>
        <v>1156</v>
      </c>
      <c r="Q423" s="564">
        <f t="shared" si="1659"/>
        <v>1156</v>
      </c>
      <c r="R423" s="564">
        <f t="shared" si="1659"/>
        <v>1156</v>
      </c>
      <c r="S423" s="564">
        <f t="shared" si="1659"/>
        <v>1610</v>
      </c>
      <c r="T423" s="564">
        <f t="shared" si="1659"/>
        <v>1610</v>
      </c>
      <c r="U423" s="564">
        <f t="shared" si="1659"/>
        <v>1610</v>
      </c>
      <c r="V423" s="564">
        <f t="shared" si="1659"/>
        <v>1610</v>
      </c>
      <c r="W423" s="564">
        <f t="shared" si="1659"/>
        <v>1610</v>
      </c>
      <c r="X423" s="564">
        <f t="shared" si="1659"/>
        <v>1610</v>
      </c>
      <c r="Y423" s="564">
        <f t="shared" si="1659"/>
        <v>1610</v>
      </c>
      <c r="Z423" s="564">
        <f t="shared" si="1659"/>
        <v>1610</v>
      </c>
      <c r="AA423" s="564">
        <f t="shared" si="1659"/>
        <v>1610</v>
      </c>
      <c r="AB423" s="564">
        <f t="shared" si="1659"/>
        <v>1610</v>
      </c>
      <c r="AC423" s="564">
        <f t="shared" si="1659"/>
        <v>1610</v>
      </c>
      <c r="AD423" s="564">
        <f t="shared" si="1659"/>
        <v>1610</v>
      </c>
      <c r="AE423" s="564">
        <f t="shared" si="1659"/>
        <v>2014</v>
      </c>
      <c r="AF423" s="564">
        <f t="shared" si="1659"/>
        <v>2014</v>
      </c>
      <c r="AG423" s="564">
        <f t="shared" si="1659"/>
        <v>2014</v>
      </c>
      <c r="AH423" s="564">
        <f t="shared" si="1659"/>
        <v>2014</v>
      </c>
      <c r="AI423" s="564">
        <f t="shared" si="1659"/>
        <v>2014</v>
      </c>
      <c r="AJ423" s="564">
        <f t="shared" si="1659"/>
        <v>2014</v>
      </c>
      <c r="AK423" s="564">
        <f t="shared" si="1659"/>
        <v>2014</v>
      </c>
      <c r="AL423" s="564">
        <f t="shared" si="1659"/>
        <v>2014</v>
      </c>
      <c r="AM423" s="564">
        <f t="shared" ref="AM423:BM423" si="1660">+AL250+AL251</f>
        <v>2014</v>
      </c>
      <c r="AN423" s="564">
        <f t="shared" si="1660"/>
        <v>2014</v>
      </c>
      <c r="AO423" s="564">
        <f t="shared" si="1660"/>
        <v>2014</v>
      </c>
      <c r="AP423" s="564">
        <f t="shared" si="1660"/>
        <v>2014</v>
      </c>
      <c r="AQ423" s="564">
        <f t="shared" si="1660"/>
        <v>3052</v>
      </c>
      <c r="AR423" s="564">
        <f t="shared" si="1660"/>
        <v>3052</v>
      </c>
      <c r="AS423" s="564">
        <f t="shared" si="1660"/>
        <v>3052</v>
      </c>
      <c r="AT423" s="564">
        <f t="shared" si="1660"/>
        <v>3052</v>
      </c>
      <c r="AU423" s="564">
        <f t="shared" si="1660"/>
        <v>3052</v>
      </c>
      <c r="AV423" s="564">
        <f t="shared" si="1660"/>
        <v>3052</v>
      </c>
      <c r="AW423" s="564">
        <f t="shared" si="1660"/>
        <v>3052</v>
      </c>
      <c r="AX423" s="564">
        <f t="shared" si="1660"/>
        <v>3052</v>
      </c>
      <c r="AY423" s="564">
        <f t="shared" si="1660"/>
        <v>3052</v>
      </c>
      <c r="AZ423" s="564">
        <f t="shared" si="1660"/>
        <v>3052</v>
      </c>
      <c r="BA423" s="564">
        <f t="shared" si="1660"/>
        <v>3052</v>
      </c>
      <c r="BB423" s="564">
        <f t="shared" si="1660"/>
        <v>3052</v>
      </c>
      <c r="BC423" s="564">
        <f t="shared" si="1660"/>
        <v>4090</v>
      </c>
      <c r="BD423" s="564">
        <f t="shared" si="1660"/>
        <v>4090</v>
      </c>
      <c r="BE423" s="564">
        <f t="shared" si="1660"/>
        <v>4090</v>
      </c>
      <c r="BF423" s="564">
        <f t="shared" si="1660"/>
        <v>4090</v>
      </c>
      <c r="BG423" s="564">
        <f t="shared" si="1660"/>
        <v>4090</v>
      </c>
      <c r="BH423" s="564">
        <f t="shared" si="1660"/>
        <v>4090</v>
      </c>
      <c r="BI423" s="564">
        <f t="shared" si="1660"/>
        <v>4090</v>
      </c>
      <c r="BJ423" s="564">
        <f t="shared" si="1660"/>
        <v>4090</v>
      </c>
      <c r="BK423" s="564">
        <f t="shared" si="1660"/>
        <v>4090</v>
      </c>
      <c r="BL423" s="564">
        <f t="shared" si="1660"/>
        <v>4090</v>
      </c>
      <c r="BM423" s="564">
        <f t="shared" si="1660"/>
        <v>4090</v>
      </c>
      <c r="BN423" s="185"/>
      <c r="BO423" s="564">
        <f t="shared" ref="BO423" si="1661">SUM(F423:H423)</f>
        <v>0</v>
      </c>
      <c r="BP423" s="564">
        <f t="shared" ref="BP423" si="1662">SUM(I423:K423)</f>
        <v>0</v>
      </c>
      <c r="BQ423" s="564">
        <f t="shared" ref="BQ423" si="1663">SUM(L423:N423)</f>
        <v>2312</v>
      </c>
      <c r="BR423" s="564">
        <f t="shared" ref="BR423" si="1664">SUM(O423:Q423)</f>
        <v>3468</v>
      </c>
      <c r="BS423" s="564">
        <f t="shared" ref="BS423" si="1665">SUM(R423:T423)</f>
        <v>4376</v>
      </c>
      <c r="BT423" s="564">
        <f t="shared" ref="BT423" si="1666">SUM(U423:W423)</f>
        <v>4830</v>
      </c>
      <c r="BU423" s="564">
        <f t="shared" ref="BU423" si="1667">SUM(X423:Z423)</f>
        <v>4830</v>
      </c>
      <c r="BV423" s="564">
        <f t="shared" ref="BV423" si="1668">SUM(AA423:AC423)</f>
        <v>4830</v>
      </c>
      <c r="BW423" s="564">
        <f t="shared" ref="BW423" si="1669">SUM(AD423:AF423)</f>
        <v>5638</v>
      </c>
      <c r="BX423" s="564">
        <f t="shared" ref="BX423" si="1670">SUM(AG423:AI423)</f>
        <v>6042</v>
      </c>
      <c r="BY423" s="564">
        <f t="shared" ref="BY423" si="1671">SUM(AJ423:AL423)</f>
        <v>6042</v>
      </c>
      <c r="BZ423" s="564">
        <f t="shared" ref="BZ423" si="1672">SUM(AM423:AO423)</f>
        <v>6042</v>
      </c>
      <c r="CA423" s="564">
        <f t="shared" ref="CA423" si="1673">SUM(AP423:AR423)</f>
        <v>8118</v>
      </c>
      <c r="CB423" s="564">
        <f t="shared" ref="CB423" si="1674">SUM(AS423:AU423)</f>
        <v>9156</v>
      </c>
      <c r="CC423" s="564">
        <f t="shared" ref="CC423" si="1675">SUM(AV423:AX423)</f>
        <v>9156</v>
      </c>
      <c r="CD423" s="564">
        <f t="shared" ref="CD423" si="1676">SUM(AY423:BA423)</f>
        <v>9156</v>
      </c>
      <c r="CE423" s="564">
        <f t="shared" ref="CE423" si="1677">SUM(BB423:BD423)</f>
        <v>11232</v>
      </c>
      <c r="CF423" s="564">
        <f t="shared" ref="CF423" si="1678">SUM(BE423:BG423)</f>
        <v>12270</v>
      </c>
      <c r="CG423" s="564">
        <f t="shared" ref="CG423" si="1679">SUM(BH423:BJ423)</f>
        <v>12270</v>
      </c>
      <c r="CH423" s="564">
        <f t="shared" ref="CH423" si="1680">SUM(BK423:BM423)</f>
        <v>12270</v>
      </c>
      <c r="CI423" s="185"/>
      <c r="CJ423" s="124">
        <f t="shared" si="1599"/>
        <v>5780</v>
      </c>
      <c r="CK423" s="124">
        <f t="shared" si="1600"/>
        <v>18866</v>
      </c>
      <c r="CL423" s="124">
        <f t="shared" si="1601"/>
        <v>23764</v>
      </c>
      <c r="CM423" s="124">
        <f t="shared" si="1602"/>
        <v>35586</v>
      </c>
      <c r="CN423" s="124">
        <f t="shared" si="1603"/>
        <v>48042</v>
      </c>
      <c r="CO423" s="177"/>
      <c r="CP423" s="119"/>
      <c r="CQ423" s="119"/>
      <c r="CR423" s="186"/>
      <c r="CS423" s="186"/>
      <c r="CT423" s="186"/>
      <c r="CU423" s="186"/>
      <c r="CV423" s="186"/>
      <c r="CW423" s="119"/>
      <c r="CX423" s="124"/>
      <c r="CY423" s="124"/>
      <c r="CZ423" s="124"/>
      <c r="DA423" s="124"/>
      <c r="DB423" s="209"/>
      <c r="DC423" s="124"/>
      <c r="DD423" s="124"/>
      <c r="DE423" s="124"/>
      <c r="DF423" s="124"/>
      <c r="DG423" s="209"/>
      <c r="DH423" s="209"/>
      <c r="DI423" s="209"/>
      <c r="DJ423" s="209"/>
    </row>
    <row r="424" spans="1:114" s="7" customFormat="1" x14ac:dyDescent="0.2">
      <c r="A424" s="297" t="s">
        <v>337</v>
      </c>
      <c r="B424" s="119" t="s">
        <v>370</v>
      </c>
      <c r="C424" s="119"/>
      <c r="D424" s="119"/>
      <c r="E424" s="119"/>
      <c r="F424" s="564">
        <f t="shared" ref="F424:AK424" si="1681">E658</f>
        <v>0</v>
      </c>
      <c r="G424" s="564">
        <f t="shared" si="1681"/>
        <v>0</v>
      </c>
      <c r="H424" s="564">
        <f t="shared" si="1681"/>
        <v>0</v>
      </c>
      <c r="I424" s="564">
        <f t="shared" si="1681"/>
        <v>0.1003476</v>
      </c>
      <c r="J424" s="564">
        <f t="shared" si="1681"/>
        <v>0.1387158</v>
      </c>
      <c r="K424" s="564">
        <f t="shared" si="1681"/>
        <v>0.19685838000000003</v>
      </c>
      <c r="L424" s="564">
        <f t="shared" si="1681"/>
        <v>0.38341637399999995</v>
      </c>
      <c r="M424" s="564">
        <f t="shared" si="1681"/>
        <v>403.7731296535872</v>
      </c>
      <c r="N424" s="564">
        <f t="shared" si="1681"/>
        <v>553.86639846566334</v>
      </c>
      <c r="O424" s="564">
        <f t="shared" si="1681"/>
        <v>730.34600048436243</v>
      </c>
      <c r="P424" s="564">
        <f t="shared" si="1681"/>
        <v>910.05842327667131</v>
      </c>
      <c r="Q424" s="564">
        <f t="shared" si="1681"/>
        <v>1134.3637491881727</v>
      </c>
      <c r="R424" s="564">
        <f t="shared" si="1681"/>
        <v>1416.6398491546245</v>
      </c>
      <c r="S424" s="564">
        <f t="shared" si="1681"/>
        <v>4591.5012924660005</v>
      </c>
      <c r="T424" s="564">
        <f t="shared" si="1681"/>
        <v>4926.1529011282209</v>
      </c>
      <c r="U424" s="564">
        <f t="shared" si="1681"/>
        <v>2881.314529508556</v>
      </c>
      <c r="V424" s="564">
        <f t="shared" si="1681"/>
        <v>3268.6765196984497</v>
      </c>
      <c r="W424" s="564">
        <f t="shared" si="1681"/>
        <v>3685.5065818068679</v>
      </c>
      <c r="X424" s="564">
        <f t="shared" si="1681"/>
        <v>4134.1027541286285</v>
      </c>
      <c r="Y424" s="564">
        <f t="shared" si="1681"/>
        <v>7316.9474649652384</v>
      </c>
      <c r="Z424" s="564">
        <f t="shared" si="1681"/>
        <v>7836.7227926579726</v>
      </c>
      <c r="AA424" s="564">
        <f t="shared" si="1681"/>
        <v>8396.3270290965156</v>
      </c>
      <c r="AB424" s="564">
        <f t="shared" si="1681"/>
        <v>8998.8926614738029</v>
      </c>
      <c r="AC424" s="564">
        <f t="shared" si="1681"/>
        <v>9352.6658974443562</v>
      </c>
      <c r="AD424" s="564">
        <f t="shared" si="1681"/>
        <v>10051.587870192383</v>
      </c>
      <c r="AE424" s="564">
        <f t="shared" si="1681"/>
        <v>14009.772983249999</v>
      </c>
      <c r="AF424" s="564">
        <f t="shared" si="1681"/>
        <v>14409.847706042998</v>
      </c>
      <c r="AG424" s="564">
        <f t="shared" si="1681"/>
        <v>11608.985496522659</v>
      </c>
      <c r="AH424" s="564">
        <f t="shared" si="1681"/>
        <v>12044.145206168872</v>
      </c>
      <c r="AI424" s="564">
        <f t="shared" si="1681"/>
        <v>12498.37354599995</v>
      </c>
      <c r="AJ424" s="564">
        <f t="shared" si="1681"/>
        <v>12972.777469139026</v>
      </c>
      <c r="AK424" s="564">
        <f t="shared" si="1681"/>
        <v>17218.536858408053</v>
      </c>
      <c r="AL424" s="564">
        <f t="shared" ref="AL424:BM424" si="1682">AK658</f>
        <v>17736.909540266352</v>
      </c>
      <c r="AM424" s="564">
        <f t="shared" si="1682"/>
        <v>18279.236647901958</v>
      </c>
      <c r="AN424" s="564">
        <f t="shared" si="1682"/>
        <v>18846.948357880239</v>
      </c>
      <c r="AO424" s="564">
        <f t="shared" si="1682"/>
        <v>18909.562026461346</v>
      </c>
      <c r="AP424" s="564">
        <f t="shared" si="1682"/>
        <v>19532.720753525551</v>
      </c>
      <c r="AQ424" s="564">
        <f t="shared" si="1682"/>
        <v>24332.252017862884</v>
      </c>
      <c r="AR424" s="564">
        <f t="shared" si="1682"/>
        <v>24742.987671189509</v>
      </c>
      <c r="AS424" s="564">
        <f t="shared" si="1682"/>
        <v>21101.236176701823</v>
      </c>
      <c r="AT424" s="564">
        <f t="shared" si="1682"/>
        <v>21532.876955269519</v>
      </c>
      <c r="AU424" s="564">
        <f t="shared" si="1682"/>
        <v>21975.460199203153</v>
      </c>
      <c r="AV424" s="564">
        <f t="shared" si="1682"/>
        <v>22429.327245171688</v>
      </c>
      <c r="AW424" s="564">
        <f t="shared" si="1682"/>
        <v>27844.830960131341</v>
      </c>
      <c r="AX424" s="564">
        <f t="shared" si="1682"/>
        <v>28322.336140720599</v>
      </c>
      <c r="AY424" s="564">
        <f t="shared" si="1682"/>
        <v>28812.219926592563</v>
      </c>
      <c r="AZ424" s="564">
        <f t="shared" si="1682"/>
        <v>29314.87222817176</v>
      </c>
      <c r="BA424" s="564">
        <f t="shared" si="1682"/>
        <v>28943.476169339949</v>
      </c>
      <c r="BB424" s="564">
        <f t="shared" si="1682"/>
        <v>29472.888545573092</v>
      </c>
      <c r="BC424" s="564">
        <f t="shared" si="1682"/>
        <v>34901.45968736869</v>
      </c>
      <c r="BD424" s="564">
        <f t="shared" si="1682"/>
        <v>35485.208336727977</v>
      </c>
      <c r="BE424" s="564">
        <f t="shared" si="1682"/>
        <v>32611.580260406943</v>
      </c>
      <c r="BF424" s="564">
        <f t="shared" si="1682"/>
        <v>33222.333264783563</v>
      </c>
      <c r="BG424" s="564">
        <f t="shared" si="1682"/>
        <v>33847.135471508649</v>
      </c>
      <c r="BH424" s="564">
        <f t="shared" si="1682"/>
        <v>34486.365622774822</v>
      </c>
      <c r="BI424" s="564">
        <f t="shared" si="1682"/>
        <v>40090.413395701726</v>
      </c>
      <c r="BJ424" s="564">
        <f t="shared" si="1682"/>
        <v>40759.679726110371</v>
      </c>
      <c r="BK424" s="564">
        <f t="shared" si="1682"/>
        <v>41444.577141968184</v>
      </c>
      <c r="BL424" s="564">
        <f t="shared" si="1682"/>
        <v>42145.530106794009</v>
      </c>
      <c r="BM424" s="564">
        <f t="shared" si="1682"/>
        <v>41383.675373321777</v>
      </c>
      <c r="BN424" s="185"/>
      <c r="BO424" s="564">
        <f>SUM(F424:H424)</f>
        <v>0</v>
      </c>
      <c r="BP424" s="564">
        <f>SUM(I424:K424)</f>
        <v>0.43592178000000004</v>
      </c>
      <c r="BQ424" s="564">
        <f>SUM(L424:N424)</f>
        <v>958.02294449325052</v>
      </c>
      <c r="BR424" s="564">
        <f>SUM(O424:Q424)</f>
        <v>2774.7681729492065</v>
      </c>
      <c r="BS424" s="564">
        <f>SUM(R424:T424)</f>
        <v>10934.294042748847</v>
      </c>
      <c r="BT424" s="564">
        <f>SUM(U424:W424)</f>
        <v>9835.4976310138736</v>
      </c>
      <c r="BU424" s="564">
        <f>SUM(X424:Z424)</f>
        <v>19287.77301175184</v>
      </c>
      <c r="BV424" s="564">
        <f>SUM(AA424:AC424)</f>
        <v>26747.885588014673</v>
      </c>
      <c r="BW424" s="564">
        <f>SUM(AD424:AF424)</f>
        <v>38471.208559485385</v>
      </c>
      <c r="BX424" s="564">
        <f>SUM(AG424:AI424)</f>
        <v>36151.504248691483</v>
      </c>
      <c r="BY424" s="564">
        <f>SUM(AJ424:AL424)</f>
        <v>47928.223867813431</v>
      </c>
      <c r="BZ424" s="564">
        <f>SUM(AM424:AO424)</f>
        <v>56035.747032243547</v>
      </c>
      <c r="CA424" s="564">
        <f>SUM(AP424:AR424)</f>
        <v>68607.96044257794</v>
      </c>
      <c r="CB424" s="564">
        <f>SUM(AS424:AU424)</f>
        <v>64609.573331174499</v>
      </c>
      <c r="CC424" s="564">
        <f>SUM(AV424:AX424)</f>
        <v>78596.494346023625</v>
      </c>
      <c r="CD424" s="564">
        <f>SUM(AY424:BA424)</f>
        <v>87070.568324104272</v>
      </c>
      <c r="CE424" s="564">
        <f>SUM(BB424:BD424)</f>
        <v>99859.556569669759</v>
      </c>
      <c r="CF424" s="564">
        <f>SUM(BE424:BG424)</f>
        <v>99681.048996699159</v>
      </c>
      <c r="CG424" s="564">
        <f>SUM(BH424:BJ424)</f>
        <v>115336.45874458691</v>
      </c>
      <c r="CH424" s="564">
        <f>SUM(BK424:BM424)</f>
        <v>124973.78262208396</v>
      </c>
      <c r="CI424" s="185"/>
      <c r="CJ424" s="124">
        <f t="shared" si="1599"/>
        <v>3733.2270392224568</v>
      </c>
      <c r="CK424" s="124">
        <f t="shared" si="1600"/>
        <v>66805.450273529234</v>
      </c>
      <c r="CL424" s="124">
        <f t="shared" si="1601"/>
        <v>178586.68370823385</v>
      </c>
      <c r="CM424" s="124">
        <f t="shared" si="1602"/>
        <v>298884.59644388035</v>
      </c>
      <c r="CN424" s="124">
        <f t="shared" si="1603"/>
        <v>439850.84693303978</v>
      </c>
      <c r="CO424" s="177"/>
      <c r="CP424" s="119"/>
      <c r="CQ424" s="119"/>
      <c r="CR424" s="186">
        <f>SUM(F424:BM424)</f>
        <v>987860.80439790559</v>
      </c>
      <c r="CS424" s="186">
        <f>SUM(BO424:CH424)</f>
        <v>987860.80439790571</v>
      </c>
      <c r="CT424" s="186">
        <f>SUM(CJ424:CN424)</f>
        <v>987860.80439790571</v>
      </c>
      <c r="CU424" s="186">
        <f>CR424-CS424</f>
        <v>0</v>
      </c>
      <c r="CV424" s="186">
        <f>CS424-CT424</f>
        <v>0</v>
      </c>
      <c r="CW424" s="119"/>
      <c r="CX424" s="124">
        <f t="shared" si="1535"/>
        <v>0</v>
      </c>
      <c r="CY424" s="124">
        <f t="shared" si="1536"/>
        <v>0.43592178000000004</v>
      </c>
      <c r="CZ424" s="124">
        <f t="shared" si="1537"/>
        <v>958.02294449325052</v>
      </c>
      <c r="DA424" s="124">
        <f t="shared" si="1538"/>
        <v>2774.7681729492065</v>
      </c>
      <c r="DB424" s="209">
        <f t="shared" si="1539"/>
        <v>3733.2270392224568</v>
      </c>
      <c r="DC424" s="124">
        <f t="shared" si="1540"/>
        <v>10934.294042748847</v>
      </c>
      <c r="DD424" s="124">
        <f t="shared" si="1541"/>
        <v>9835.4976310138736</v>
      </c>
      <c r="DE424" s="124">
        <f t="shared" si="1542"/>
        <v>19287.77301175184</v>
      </c>
      <c r="DF424" s="124">
        <f t="shared" si="1543"/>
        <v>26747.885588014673</v>
      </c>
      <c r="DG424" s="209">
        <f t="shared" si="1544"/>
        <v>66805.450273529234</v>
      </c>
      <c r="DH424" s="209">
        <f t="shared" si="1545"/>
        <v>178586.68370823385</v>
      </c>
      <c r="DI424" s="209">
        <f t="shared" si="1546"/>
        <v>298884.59644388035</v>
      </c>
      <c r="DJ424" s="209">
        <f t="shared" si="1547"/>
        <v>439850.84693303978</v>
      </c>
    </row>
    <row r="425" spans="1:114" s="7" customFormat="1" x14ac:dyDescent="0.2">
      <c r="A425" s="912" t="s">
        <v>698</v>
      </c>
      <c r="B425" s="119"/>
      <c r="C425" s="119"/>
      <c r="D425" s="119"/>
      <c r="E425" s="119"/>
      <c r="F425" s="564">
        <f>+E127</f>
        <v>0</v>
      </c>
      <c r="G425" s="564">
        <f t="shared" ref="G425:BM425" si="1683">+F127</f>
        <v>0</v>
      </c>
      <c r="H425" s="564">
        <f t="shared" si="1683"/>
        <v>0</v>
      </c>
      <c r="I425" s="564">
        <f t="shared" si="1683"/>
        <v>0</v>
      </c>
      <c r="J425" s="564">
        <f t="shared" si="1683"/>
        <v>0</v>
      </c>
      <c r="K425" s="564">
        <f t="shared" si="1683"/>
        <v>0</v>
      </c>
      <c r="L425" s="564">
        <f t="shared" si="1683"/>
        <v>0</v>
      </c>
      <c r="M425" s="564">
        <f t="shared" si="1683"/>
        <v>0</v>
      </c>
      <c r="N425" s="564">
        <f t="shared" si="1683"/>
        <v>0</v>
      </c>
      <c r="O425" s="564">
        <f t="shared" si="1683"/>
        <v>0</v>
      </c>
      <c r="P425" s="564">
        <f t="shared" si="1683"/>
        <v>0</v>
      </c>
      <c r="Q425" s="564">
        <f t="shared" si="1683"/>
        <v>0</v>
      </c>
      <c r="R425" s="564">
        <f t="shared" si="1683"/>
        <v>0</v>
      </c>
      <c r="S425" s="564">
        <f t="shared" si="1683"/>
        <v>0</v>
      </c>
      <c r="T425" s="564">
        <f t="shared" si="1683"/>
        <v>0</v>
      </c>
      <c r="U425" s="564">
        <f t="shared" si="1683"/>
        <v>0</v>
      </c>
      <c r="V425" s="564">
        <f t="shared" si="1683"/>
        <v>0</v>
      </c>
      <c r="W425" s="564">
        <f t="shared" si="1683"/>
        <v>0</v>
      </c>
      <c r="X425" s="564">
        <f t="shared" si="1683"/>
        <v>0</v>
      </c>
      <c r="Y425" s="564">
        <f t="shared" si="1683"/>
        <v>0</v>
      </c>
      <c r="Z425" s="564">
        <f t="shared" si="1683"/>
        <v>0</v>
      </c>
      <c r="AA425" s="564">
        <f t="shared" si="1683"/>
        <v>0</v>
      </c>
      <c r="AB425" s="564">
        <f t="shared" si="1683"/>
        <v>0</v>
      </c>
      <c r="AC425" s="564">
        <f t="shared" si="1683"/>
        <v>0</v>
      </c>
      <c r="AD425" s="564">
        <f t="shared" si="1683"/>
        <v>0</v>
      </c>
      <c r="AE425" s="564">
        <f t="shared" si="1683"/>
        <v>3200</v>
      </c>
      <c r="AF425" s="564">
        <f t="shared" si="1683"/>
        <v>3200</v>
      </c>
      <c r="AG425" s="564">
        <f t="shared" si="1683"/>
        <v>3200</v>
      </c>
      <c r="AH425" s="564">
        <f t="shared" si="1683"/>
        <v>3200</v>
      </c>
      <c r="AI425" s="564">
        <f t="shared" si="1683"/>
        <v>3200</v>
      </c>
      <c r="AJ425" s="564">
        <f t="shared" si="1683"/>
        <v>3200</v>
      </c>
      <c r="AK425" s="564">
        <f t="shared" si="1683"/>
        <v>3200</v>
      </c>
      <c r="AL425" s="564">
        <f t="shared" si="1683"/>
        <v>3200</v>
      </c>
      <c r="AM425" s="564">
        <f t="shared" si="1683"/>
        <v>3200</v>
      </c>
      <c r="AN425" s="564">
        <f t="shared" si="1683"/>
        <v>3200</v>
      </c>
      <c r="AO425" s="564">
        <f t="shared" si="1683"/>
        <v>3200</v>
      </c>
      <c r="AP425" s="564">
        <f t="shared" si="1683"/>
        <v>3200</v>
      </c>
      <c r="AQ425" s="564">
        <f t="shared" si="1683"/>
        <v>6400</v>
      </c>
      <c r="AR425" s="564">
        <f t="shared" si="1683"/>
        <v>6400</v>
      </c>
      <c r="AS425" s="564">
        <f t="shared" si="1683"/>
        <v>6400</v>
      </c>
      <c r="AT425" s="564">
        <f t="shared" si="1683"/>
        <v>6400</v>
      </c>
      <c r="AU425" s="564">
        <f t="shared" si="1683"/>
        <v>6400</v>
      </c>
      <c r="AV425" s="564">
        <f t="shared" si="1683"/>
        <v>6400</v>
      </c>
      <c r="AW425" s="564">
        <f t="shared" si="1683"/>
        <v>6400</v>
      </c>
      <c r="AX425" s="564">
        <f t="shared" si="1683"/>
        <v>6400</v>
      </c>
      <c r="AY425" s="564">
        <f t="shared" si="1683"/>
        <v>6400</v>
      </c>
      <c r="AZ425" s="564">
        <f t="shared" si="1683"/>
        <v>6400</v>
      </c>
      <c r="BA425" s="564">
        <f t="shared" si="1683"/>
        <v>6400</v>
      </c>
      <c r="BB425" s="564">
        <f t="shared" si="1683"/>
        <v>6400</v>
      </c>
      <c r="BC425" s="564">
        <f t="shared" si="1683"/>
        <v>9600</v>
      </c>
      <c r="BD425" s="564">
        <f t="shared" si="1683"/>
        <v>9600</v>
      </c>
      <c r="BE425" s="564">
        <f t="shared" si="1683"/>
        <v>9600</v>
      </c>
      <c r="BF425" s="564">
        <f t="shared" si="1683"/>
        <v>9600</v>
      </c>
      <c r="BG425" s="564">
        <f t="shared" si="1683"/>
        <v>9600</v>
      </c>
      <c r="BH425" s="564">
        <f t="shared" si="1683"/>
        <v>9600</v>
      </c>
      <c r="BI425" s="564">
        <f t="shared" si="1683"/>
        <v>9600</v>
      </c>
      <c r="BJ425" s="564">
        <f t="shared" si="1683"/>
        <v>9600</v>
      </c>
      <c r="BK425" s="564">
        <f t="shared" si="1683"/>
        <v>9600</v>
      </c>
      <c r="BL425" s="564">
        <f t="shared" si="1683"/>
        <v>9600</v>
      </c>
      <c r="BM425" s="564">
        <f t="shared" si="1683"/>
        <v>9600</v>
      </c>
      <c r="BN425" s="185"/>
      <c r="BO425" s="564">
        <f>SUM(F425:H425)</f>
        <v>0</v>
      </c>
      <c r="BP425" s="564">
        <f>SUM(I425:K425)</f>
        <v>0</v>
      </c>
      <c r="BQ425" s="564">
        <f>SUM(L425:N425)</f>
        <v>0</v>
      </c>
      <c r="BR425" s="564">
        <f>SUM(O425:Q425)</f>
        <v>0</v>
      </c>
      <c r="BS425" s="564">
        <f>SUM(R425:T425)</f>
        <v>0</v>
      </c>
      <c r="BT425" s="564">
        <f>SUM(U425:W425)</f>
        <v>0</v>
      </c>
      <c r="BU425" s="564">
        <f>SUM(X425:Z425)</f>
        <v>0</v>
      </c>
      <c r="BV425" s="564">
        <f>SUM(AA425:AC425)</f>
        <v>0</v>
      </c>
      <c r="BW425" s="564">
        <f>SUM(AD425:AF425)</f>
        <v>6400</v>
      </c>
      <c r="BX425" s="564">
        <f>SUM(AG425:AI425)</f>
        <v>9600</v>
      </c>
      <c r="BY425" s="564">
        <f>SUM(AJ425:AL425)</f>
        <v>9600</v>
      </c>
      <c r="BZ425" s="564">
        <f>SUM(AM425:AO425)</f>
        <v>9600</v>
      </c>
      <c r="CA425" s="564">
        <f>SUM(AP425:AR425)</f>
        <v>16000</v>
      </c>
      <c r="CB425" s="564">
        <f>SUM(AS425:AU425)</f>
        <v>19200</v>
      </c>
      <c r="CC425" s="564">
        <f>SUM(AV425:AX425)</f>
        <v>19200</v>
      </c>
      <c r="CD425" s="564">
        <f>SUM(AY425:BA425)</f>
        <v>19200</v>
      </c>
      <c r="CE425" s="564">
        <f>SUM(BB425:BD425)</f>
        <v>25600</v>
      </c>
      <c r="CF425" s="564">
        <f>SUM(BE425:BG425)</f>
        <v>28800</v>
      </c>
      <c r="CG425" s="564">
        <f>SUM(BH425:BJ425)</f>
        <v>28800</v>
      </c>
      <c r="CH425" s="564">
        <f>SUM(BK425:BM425)</f>
        <v>28800</v>
      </c>
      <c r="CI425" s="185"/>
      <c r="CJ425" s="124">
        <f t="shared" ref="CJ425" si="1684">SUM(BO425:BR425)</f>
        <v>0</v>
      </c>
      <c r="CK425" s="124">
        <f t="shared" ref="CK425" si="1685">SUM(BS425:BV425)</f>
        <v>0</v>
      </c>
      <c r="CL425" s="124">
        <f t="shared" ref="CL425" si="1686">SUM(BW425:BZ425)</f>
        <v>35200</v>
      </c>
      <c r="CM425" s="124">
        <f t="shared" ref="CM425" si="1687">SUM(CA425:CD425)</f>
        <v>73600</v>
      </c>
      <c r="CN425" s="124">
        <f t="shared" ref="CN425" si="1688">SUM(CE425:CH425)</f>
        <v>112000</v>
      </c>
      <c r="CO425" s="177"/>
      <c r="CP425" s="119"/>
      <c r="CQ425" s="119"/>
      <c r="CR425" s="186"/>
      <c r="CS425" s="186"/>
      <c r="CT425" s="186"/>
      <c r="CU425" s="186"/>
      <c r="CV425" s="186"/>
      <c r="CW425" s="119"/>
      <c r="CX425" s="124"/>
      <c r="CY425" s="124"/>
      <c r="CZ425" s="124"/>
      <c r="DA425" s="124"/>
      <c r="DB425" s="209"/>
      <c r="DC425" s="124"/>
      <c r="DD425" s="124"/>
      <c r="DE425" s="124"/>
      <c r="DF425" s="124"/>
      <c r="DG425" s="209"/>
      <c r="DH425" s="209"/>
      <c r="DI425" s="209"/>
      <c r="DJ425" s="209"/>
    </row>
    <row r="426" spans="1:114" s="7" customFormat="1" ht="14.25" x14ac:dyDescent="0.35">
      <c r="A426" s="297" t="s">
        <v>306</v>
      </c>
      <c r="B426" s="119" t="s">
        <v>370</v>
      </c>
      <c r="C426" s="119"/>
      <c r="D426" s="119"/>
      <c r="E426" s="119"/>
      <c r="F426" s="563">
        <f t="shared" ref="F426:AK426" si="1689">E659</f>
        <v>0</v>
      </c>
      <c r="G426" s="563">
        <f t="shared" si="1689"/>
        <v>20</v>
      </c>
      <c r="H426" s="563">
        <f t="shared" si="1689"/>
        <v>20</v>
      </c>
      <c r="I426" s="563">
        <f t="shared" si="1689"/>
        <v>20</v>
      </c>
      <c r="J426" s="563">
        <f t="shared" si="1689"/>
        <v>30</v>
      </c>
      <c r="K426" s="563">
        <f t="shared" si="1689"/>
        <v>50</v>
      </c>
      <c r="L426" s="563">
        <f t="shared" si="1689"/>
        <v>60</v>
      </c>
      <c r="M426" s="563">
        <f t="shared" si="1689"/>
        <v>60</v>
      </c>
      <c r="N426" s="563">
        <f t="shared" si="1689"/>
        <v>60</v>
      </c>
      <c r="O426" s="563">
        <f t="shared" si="1689"/>
        <v>60</v>
      </c>
      <c r="P426" s="563">
        <f t="shared" si="1689"/>
        <v>60</v>
      </c>
      <c r="Q426" s="563">
        <f t="shared" si="1689"/>
        <v>60</v>
      </c>
      <c r="R426" s="563">
        <f t="shared" si="1689"/>
        <v>60</v>
      </c>
      <c r="S426" s="563">
        <f t="shared" si="1689"/>
        <v>100</v>
      </c>
      <c r="T426" s="563">
        <f t="shared" si="1689"/>
        <v>100</v>
      </c>
      <c r="U426" s="563">
        <f t="shared" si="1689"/>
        <v>100</v>
      </c>
      <c r="V426" s="563">
        <f t="shared" si="1689"/>
        <v>100</v>
      </c>
      <c r="W426" s="563">
        <f t="shared" si="1689"/>
        <v>100</v>
      </c>
      <c r="X426" s="563">
        <f t="shared" si="1689"/>
        <v>120</v>
      </c>
      <c r="Y426" s="563">
        <f t="shared" si="1689"/>
        <v>120</v>
      </c>
      <c r="Z426" s="563">
        <f t="shared" si="1689"/>
        <v>120</v>
      </c>
      <c r="AA426" s="563">
        <f t="shared" si="1689"/>
        <v>120</v>
      </c>
      <c r="AB426" s="563">
        <f t="shared" si="1689"/>
        <v>120</v>
      </c>
      <c r="AC426" s="563">
        <f t="shared" si="1689"/>
        <v>120</v>
      </c>
      <c r="AD426" s="563">
        <f t="shared" si="1689"/>
        <v>120</v>
      </c>
      <c r="AE426" s="563">
        <f t="shared" si="1689"/>
        <v>220</v>
      </c>
      <c r="AF426" s="563">
        <f t="shared" si="1689"/>
        <v>220</v>
      </c>
      <c r="AG426" s="563">
        <f t="shared" si="1689"/>
        <v>220</v>
      </c>
      <c r="AH426" s="563">
        <f t="shared" si="1689"/>
        <v>220</v>
      </c>
      <c r="AI426" s="563">
        <f t="shared" si="1689"/>
        <v>220</v>
      </c>
      <c r="AJ426" s="563">
        <f t="shared" si="1689"/>
        <v>250</v>
      </c>
      <c r="AK426" s="563">
        <f t="shared" si="1689"/>
        <v>250</v>
      </c>
      <c r="AL426" s="563">
        <f t="shared" ref="AL426:BM426" si="1690">AK659</f>
        <v>250</v>
      </c>
      <c r="AM426" s="563">
        <f t="shared" si="1690"/>
        <v>250</v>
      </c>
      <c r="AN426" s="563">
        <f t="shared" si="1690"/>
        <v>250</v>
      </c>
      <c r="AO426" s="563">
        <f t="shared" si="1690"/>
        <v>250</v>
      </c>
      <c r="AP426" s="563">
        <f t="shared" si="1690"/>
        <v>250</v>
      </c>
      <c r="AQ426" s="563">
        <f t="shared" si="1690"/>
        <v>280</v>
      </c>
      <c r="AR426" s="563">
        <f t="shared" si="1690"/>
        <v>280</v>
      </c>
      <c r="AS426" s="563">
        <f t="shared" si="1690"/>
        <v>280</v>
      </c>
      <c r="AT426" s="563">
        <f t="shared" si="1690"/>
        <v>280</v>
      </c>
      <c r="AU426" s="563">
        <f t="shared" si="1690"/>
        <v>280</v>
      </c>
      <c r="AV426" s="563">
        <f t="shared" si="1690"/>
        <v>320</v>
      </c>
      <c r="AW426" s="563">
        <f t="shared" si="1690"/>
        <v>320</v>
      </c>
      <c r="AX426" s="563">
        <f t="shared" si="1690"/>
        <v>320</v>
      </c>
      <c r="AY426" s="563">
        <f t="shared" si="1690"/>
        <v>320</v>
      </c>
      <c r="AZ426" s="563">
        <f t="shared" si="1690"/>
        <v>320</v>
      </c>
      <c r="BA426" s="563">
        <f t="shared" si="1690"/>
        <v>320</v>
      </c>
      <c r="BB426" s="563">
        <f t="shared" si="1690"/>
        <v>320</v>
      </c>
      <c r="BC426" s="563">
        <f t="shared" si="1690"/>
        <v>340</v>
      </c>
      <c r="BD426" s="563">
        <f t="shared" si="1690"/>
        <v>340</v>
      </c>
      <c r="BE426" s="563">
        <f t="shared" si="1690"/>
        <v>340</v>
      </c>
      <c r="BF426" s="563">
        <f t="shared" si="1690"/>
        <v>340</v>
      </c>
      <c r="BG426" s="563">
        <f t="shared" si="1690"/>
        <v>340</v>
      </c>
      <c r="BH426" s="563">
        <f t="shared" si="1690"/>
        <v>340</v>
      </c>
      <c r="BI426" s="563">
        <f t="shared" si="1690"/>
        <v>340</v>
      </c>
      <c r="BJ426" s="563">
        <f t="shared" si="1690"/>
        <v>340</v>
      </c>
      <c r="BK426" s="563">
        <f t="shared" si="1690"/>
        <v>340</v>
      </c>
      <c r="BL426" s="563">
        <f t="shared" si="1690"/>
        <v>340</v>
      </c>
      <c r="BM426" s="563">
        <f t="shared" si="1690"/>
        <v>340</v>
      </c>
      <c r="BN426" s="185"/>
      <c r="BO426" s="563">
        <f>SUM(F426:H426)</f>
        <v>40</v>
      </c>
      <c r="BP426" s="563">
        <f>SUM(I426:K426)</f>
        <v>100</v>
      </c>
      <c r="BQ426" s="563">
        <f>SUM(L426:N426)</f>
        <v>180</v>
      </c>
      <c r="BR426" s="563">
        <f>SUM(O426:Q426)</f>
        <v>180</v>
      </c>
      <c r="BS426" s="563">
        <f>SUM(R426:T426)</f>
        <v>260</v>
      </c>
      <c r="BT426" s="563">
        <f>SUM(U426:W426)</f>
        <v>300</v>
      </c>
      <c r="BU426" s="563">
        <f>SUM(X426:Z426)</f>
        <v>360</v>
      </c>
      <c r="BV426" s="563">
        <f>SUM(AA426:AC426)</f>
        <v>360</v>
      </c>
      <c r="BW426" s="563">
        <f>SUM(AD426:AF426)</f>
        <v>560</v>
      </c>
      <c r="BX426" s="563">
        <f>SUM(AG426:AI426)</f>
        <v>660</v>
      </c>
      <c r="BY426" s="563">
        <f>SUM(AJ426:AL426)</f>
        <v>750</v>
      </c>
      <c r="BZ426" s="563">
        <f>SUM(AM426:AO426)</f>
        <v>750</v>
      </c>
      <c r="CA426" s="563">
        <f>SUM(AP426:AR426)</f>
        <v>810</v>
      </c>
      <c r="CB426" s="563">
        <f>SUM(AS426:AU426)</f>
        <v>840</v>
      </c>
      <c r="CC426" s="563">
        <f>SUM(AV426:AX426)</f>
        <v>960</v>
      </c>
      <c r="CD426" s="563">
        <f>SUM(AY426:BA426)</f>
        <v>960</v>
      </c>
      <c r="CE426" s="563">
        <f>SUM(BB426:BD426)</f>
        <v>1000</v>
      </c>
      <c r="CF426" s="563">
        <f>SUM(BE426:BG426)</f>
        <v>1020</v>
      </c>
      <c r="CG426" s="563">
        <f>SUM(BH426:BJ426)</f>
        <v>1020</v>
      </c>
      <c r="CH426" s="563">
        <f>SUM(BK426:BM426)</f>
        <v>1020</v>
      </c>
      <c r="CI426" s="185"/>
      <c r="CJ426" s="172">
        <f t="shared" si="1599"/>
        <v>500</v>
      </c>
      <c r="CK426" s="172">
        <f t="shared" si="1600"/>
        <v>1280</v>
      </c>
      <c r="CL426" s="172">
        <f t="shared" si="1601"/>
        <v>2720</v>
      </c>
      <c r="CM426" s="172">
        <f t="shared" si="1602"/>
        <v>3570</v>
      </c>
      <c r="CN426" s="172">
        <f t="shared" si="1603"/>
        <v>4060</v>
      </c>
      <c r="CO426" s="177"/>
      <c r="CP426" s="119"/>
      <c r="CQ426" s="119"/>
      <c r="CR426" s="186">
        <f t="shared" si="1626"/>
        <v>12130</v>
      </c>
      <c r="CS426" s="186">
        <f t="shared" si="1627"/>
        <v>12130</v>
      </c>
      <c r="CT426" s="186">
        <f t="shared" si="1628"/>
        <v>12130</v>
      </c>
      <c r="CU426" s="186">
        <f t="shared" si="1629"/>
        <v>0</v>
      </c>
      <c r="CV426" s="186">
        <f t="shared" si="1630"/>
        <v>0</v>
      </c>
      <c r="CW426" s="119"/>
      <c r="CX426" s="172">
        <f t="shared" si="1535"/>
        <v>40</v>
      </c>
      <c r="CY426" s="172">
        <f t="shared" si="1536"/>
        <v>100</v>
      </c>
      <c r="CZ426" s="172">
        <f t="shared" si="1537"/>
        <v>180</v>
      </c>
      <c r="DA426" s="172">
        <f t="shared" si="1538"/>
        <v>180</v>
      </c>
      <c r="DB426" s="338">
        <f t="shared" si="1539"/>
        <v>500</v>
      </c>
      <c r="DC426" s="172">
        <f t="shared" si="1540"/>
        <v>260</v>
      </c>
      <c r="DD426" s="172">
        <f t="shared" si="1541"/>
        <v>300</v>
      </c>
      <c r="DE426" s="172">
        <f t="shared" si="1542"/>
        <v>360</v>
      </c>
      <c r="DF426" s="172">
        <f t="shared" si="1543"/>
        <v>360</v>
      </c>
      <c r="DG426" s="338">
        <f t="shared" si="1544"/>
        <v>1280</v>
      </c>
      <c r="DH426" s="338">
        <f t="shared" si="1545"/>
        <v>2720</v>
      </c>
      <c r="DI426" s="338">
        <f t="shared" si="1546"/>
        <v>3570</v>
      </c>
      <c r="DJ426" s="338">
        <f t="shared" si="1547"/>
        <v>4060</v>
      </c>
    </row>
    <row r="427" spans="1:114" s="7" customFormat="1" ht="14.25" x14ac:dyDescent="0.35">
      <c r="A427" s="296" t="s">
        <v>233</v>
      </c>
      <c r="B427" s="119" t="s">
        <v>370</v>
      </c>
      <c r="C427" s="119"/>
      <c r="D427" s="119"/>
      <c r="E427" s="119"/>
      <c r="F427" s="563">
        <f t="shared" ref="F427:AK427" si="1691">SUM(F405:F426)</f>
        <v>28600</v>
      </c>
      <c r="G427" s="563">
        <f t="shared" si="1691"/>
        <v>21666.25</v>
      </c>
      <c r="H427" s="563">
        <f t="shared" si="1691"/>
        <v>20366.305079999998</v>
      </c>
      <c r="I427" s="563">
        <f t="shared" ca="1" si="1691"/>
        <v>38266.426487599994</v>
      </c>
      <c r="J427" s="563">
        <f t="shared" si="1691"/>
        <v>22791.4967698</v>
      </c>
      <c r="K427" s="563">
        <f t="shared" ca="1" si="1691"/>
        <v>27296.657312580002</v>
      </c>
      <c r="L427" s="563">
        <f t="shared" si="1691"/>
        <v>62451.973414354223</v>
      </c>
      <c r="M427" s="563">
        <f t="shared" si="1691"/>
        <v>62060.414796494537</v>
      </c>
      <c r="N427" s="563">
        <f t="shared" ca="1" si="1691"/>
        <v>62935.049927170003</v>
      </c>
      <c r="O427" s="563">
        <f t="shared" si="1691"/>
        <v>63849.058389612968</v>
      </c>
      <c r="P427" s="563">
        <f t="shared" si="1691"/>
        <v>64802.19850494057</v>
      </c>
      <c r="Q427" s="563">
        <f t="shared" ca="1" si="1691"/>
        <v>65843.387087060997</v>
      </c>
      <c r="R427" s="563">
        <f t="shared" si="1691"/>
        <v>85352.925884730983</v>
      </c>
      <c r="S427" s="563">
        <f t="shared" si="1691"/>
        <v>95613.43219528762</v>
      </c>
      <c r="T427" s="563">
        <f t="shared" si="1691"/>
        <v>177905.87330385775</v>
      </c>
      <c r="U427" s="563">
        <f t="shared" ca="1" si="1691"/>
        <v>191784.36493780612</v>
      </c>
      <c r="V427" s="563">
        <f t="shared" si="1691"/>
        <v>193374.0009099202</v>
      </c>
      <c r="W427" s="563">
        <f t="shared" ca="1" si="1691"/>
        <v>208074.38387320426</v>
      </c>
      <c r="X427" s="563">
        <f t="shared" si="1691"/>
        <v>116442.8222067132</v>
      </c>
      <c r="Y427" s="563">
        <f t="shared" si="1691"/>
        <v>122636.92426465703</v>
      </c>
      <c r="Z427" s="563">
        <f t="shared" ca="1" si="1691"/>
        <v>148851.10046290068</v>
      </c>
      <c r="AA427" s="563">
        <f t="shared" si="1691"/>
        <v>123460.8684249811</v>
      </c>
      <c r="AB427" s="563">
        <f t="shared" si="1691"/>
        <v>125338.9912917013</v>
      </c>
      <c r="AC427" s="563">
        <f t="shared" ca="1" si="1691"/>
        <v>258830.68392619136</v>
      </c>
      <c r="AD427" s="563">
        <f t="shared" si="1691"/>
        <v>192040.88342960642</v>
      </c>
      <c r="AE427" s="563">
        <f t="shared" si="1691"/>
        <v>208877.43125296637</v>
      </c>
      <c r="AF427" s="563">
        <f t="shared" si="1691"/>
        <v>349317.94801868062</v>
      </c>
      <c r="AG427" s="563">
        <f t="shared" ca="1" si="1691"/>
        <v>578685.63667472824</v>
      </c>
      <c r="AH427" s="563">
        <f t="shared" si="1691"/>
        <v>358408.74000729492</v>
      </c>
      <c r="AI427" s="563">
        <f t="shared" ca="1" si="1691"/>
        <v>492059.38318011136</v>
      </c>
      <c r="AJ427" s="563">
        <f t="shared" si="1691"/>
        <v>253514.28143929323</v>
      </c>
      <c r="AK427" s="563">
        <f t="shared" si="1691"/>
        <v>257730.15425054828</v>
      </c>
      <c r="AL427" s="563">
        <f t="shared" ref="AL427:BM427" ca="1" si="1692">SUM(AL405:AL426)</f>
        <v>494784.10811921791</v>
      </c>
      <c r="AM427" s="563">
        <f t="shared" si="1692"/>
        <v>260780.86472896065</v>
      </c>
      <c r="AN427" s="563">
        <f t="shared" si="1692"/>
        <v>263654.89863728452</v>
      </c>
      <c r="AO427" s="563">
        <f t="shared" ca="1" si="1692"/>
        <v>566164.59409729112</v>
      </c>
      <c r="AP427" s="563">
        <f t="shared" si="1692"/>
        <v>293742.83254066255</v>
      </c>
      <c r="AQ427" s="563">
        <f t="shared" si="1692"/>
        <v>306457.53955370549</v>
      </c>
      <c r="AR427" s="563">
        <f t="shared" si="1692"/>
        <v>515275.49640907557</v>
      </c>
      <c r="AS427" s="563">
        <f t="shared" ca="1" si="1692"/>
        <v>947939.84094234311</v>
      </c>
      <c r="AT427" s="563">
        <f t="shared" si="1692"/>
        <v>502695.86960755725</v>
      </c>
      <c r="AU427" s="563">
        <f t="shared" ca="1" si="1692"/>
        <v>778431.35700769722</v>
      </c>
      <c r="AV427" s="563">
        <f t="shared" si="1692"/>
        <v>365528.80671146314</v>
      </c>
      <c r="AW427" s="563">
        <f t="shared" si="1692"/>
        <v>371255.99751841405</v>
      </c>
      <c r="AX427" s="563">
        <f t="shared" ca="1" si="1692"/>
        <v>819113.78721532121</v>
      </c>
      <c r="AY427" s="563">
        <f t="shared" si="1692"/>
        <v>376231.0101186005</v>
      </c>
      <c r="AZ427" s="563">
        <f t="shared" si="1692"/>
        <v>379905.94815629296</v>
      </c>
      <c r="BA427" s="563">
        <f t="shared" ca="1" si="1692"/>
        <v>886975.89017388562</v>
      </c>
      <c r="BB427" s="563">
        <f t="shared" si="1692"/>
        <v>403565.86538706691</v>
      </c>
      <c r="BC427" s="563">
        <f t="shared" si="1692"/>
        <v>422872.74117397604</v>
      </c>
      <c r="BD427" s="563">
        <f t="shared" si="1692"/>
        <v>646816.83206895506</v>
      </c>
      <c r="BE427" s="563">
        <f t="shared" ca="1" si="1692"/>
        <v>1293398.0651057933</v>
      </c>
      <c r="BF427" s="563">
        <f t="shared" si="1692"/>
        <v>594393.79504644545</v>
      </c>
      <c r="BG427" s="563">
        <f t="shared" ca="1" si="1692"/>
        <v>1024058.311891839</v>
      </c>
      <c r="BH427" s="563">
        <f t="shared" si="1692"/>
        <v>438885.45766502933</v>
      </c>
      <c r="BI427" s="563">
        <f t="shared" si="1692"/>
        <v>451713.56294187211</v>
      </c>
      <c r="BJ427" s="563">
        <f t="shared" ca="1" si="1692"/>
        <v>1161331.3858681873</v>
      </c>
      <c r="BK427" s="563">
        <f t="shared" si="1692"/>
        <v>458743.24036564224</v>
      </c>
      <c r="BL427" s="563">
        <f t="shared" si="1692"/>
        <v>463208.49761125608</v>
      </c>
      <c r="BM427" s="563">
        <f t="shared" ca="1" si="1692"/>
        <v>1248173.7958873436</v>
      </c>
      <c r="BN427" s="185"/>
      <c r="BO427" s="563">
        <f>SUM(F427:H427)</f>
        <v>70632.555079999991</v>
      </c>
      <c r="BP427" s="563">
        <f ca="1">SUM(I427:K427)</f>
        <v>88354.580569979997</v>
      </c>
      <c r="BQ427" s="563">
        <f ca="1">SUM(L427:N427)</f>
        <v>187447.43813801877</v>
      </c>
      <c r="BR427" s="563">
        <f ca="1">SUM(O427:Q427)</f>
        <v>194494.64398161456</v>
      </c>
      <c r="BS427" s="563">
        <f>SUM(R427:T427)</f>
        <v>358872.23138387635</v>
      </c>
      <c r="BT427" s="563">
        <f ca="1">SUM(U427:W427)</f>
        <v>593232.74972093059</v>
      </c>
      <c r="BU427" s="563">
        <f ca="1">SUM(X427:Z427)</f>
        <v>387930.84693427093</v>
      </c>
      <c r="BV427" s="563">
        <f ca="1">SUM(AA427:AC427)</f>
        <v>507630.54364287376</v>
      </c>
      <c r="BW427" s="563">
        <f>SUM(AD427:AF427)</f>
        <v>750236.26270125341</v>
      </c>
      <c r="BX427" s="563">
        <f ca="1">SUM(AG427:AI427)</f>
        <v>1429153.7598621345</v>
      </c>
      <c r="BY427" s="563">
        <f ca="1">SUM(AJ427:AL427)</f>
        <v>1006028.5438090594</v>
      </c>
      <c r="BZ427" s="563">
        <f ca="1">SUM(AM427:AO427)</f>
        <v>1090600.3574635363</v>
      </c>
      <c r="CA427" s="563">
        <f>SUM(AP427:AR427)</f>
        <v>1115475.8685034437</v>
      </c>
      <c r="CB427" s="563">
        <f ca="1">SUM(AS427:AU427)</f>
        <v>2229067.0675575975</v>
      </c>
      <c r="CC427" s="563">
        <f ca="1">SUM(AV427:AX427)</f>
        <v>1555898.5914451983</v>
      </c>
      <c r="CD427" s="563">
        <f ca="1">SUM(AY427:BA427)</f>
        <v>1643112.848448779</v>
      </c>
      <c r="CE427" s="563">
        <f>SUM(BB427:BD427)</f>
        <v>1473255.4386299979</v>
      </c>
      <c r="CF427" s="563">
        <f ca="1">SUM(BE427:BG427)</f>
        <v>2911850.1720440779</v>
      </c>
      <c r="CG427" s="563">
        <f ca="1">SUM(BH427:BJ427)</f>
        <v>2051930.4064750888</v>
      </c>
      <c r="CH427" s="563">
        <f ca="1">SUM(BK427:BM427)</f>
        <v>2170125.533864242</v>
      </c>
      <c r="CI427" s="185"/>
      <c r="CJ427" s="172">
        <f ca="1">SUM(BO427:BR427)</f>
        <v>540929.21776961326</v>
      </c>
      <c r="CK427" s="172">
        <f ca="1">SUM(BS427:BV427)</f>
        <v>1847666.3716819519</v>
      </c>
      <c r="CL427" s="172">
        <f ca="1">SUM(BW427:BZ427)</f>
        <v>4276018.9238359835</v>
      </c>
      <c r="CM427" s="172">
        <f ca="1">SUM(CA427:CD427)</f>
        <v>6543554.3759550191</v>
      </c>
      <c r="CN427" s="172">
        <f ca="1">SUM(CE427:CH427)</f>
        <v>8607161.5510134064</v>
      </c>
      <c r="CO427" s="177"/>
      <c r="CP427" s="119"/>
      <c r="CQ427" s="119"/>
      <c r="CR427" s="186">
        <f t="shared" ca="1" si="1626"/>
        <v>21815330.440255973</v>
      </c>
      <c r="CS427" s="186">
        <f t="shared" ca="1" si="1627"/>
        <v>21815330.440255973</v>
      </c>
      <c r="CT427" s="186">
        <f t="shared" ca="1" si="1628"/>
        <v>21815330.440255973</v>
      </c>
      <c r="CU427" s="186">
        <f t="shared" ca="1" si="1629"/>
        <v>0</v>
      </c>
      <c r="CV427" s="186">
        <f t="shared" ca="1" si="1630"/>
        <v>0</v>
      </c>
      <c r="CW427" s="119"/>
      <c r="CX427" s="172">
        <f t="shared" si="1535"/>
        <v>70632.555079999991</v>
      </c>
      <c r="CY427" s="172">
        <f t="shared" ca="1" si="1536"/>
        <v>88354.580569979997</v>
      </c>
      <c r="CZ427" s="172">
        <f t="shared" ca="1" si="1537"/>
        <v>187447.43813801877</v>
      </c>
      <c r="DA427" s="172">
        <f t="shared" ca="1" si="1538"/>
        <v>194494.64398161456</v>
      </c>
      <c r="DB427" s="338">
        <f t="shared" ca="1" si="1539"/>
        <v>540929.21776961326</v>
      </c>
      <c r="DC427" s="172">
        <f t="shared" si="1540"/>
        <v>358872.23138387635</v>
      </c>
      <c r="DD427" s="172">
        <f t="shared" ca="1" si="1541"/>
        <v>593232.74972093059</v>
      </c>
      <c r="DE427" s="172">
        <f t="shared" ca="1" si="1542"/>
        <v>387930.84693427093</v>
      </c>
      <c r="DF427" s="172">
        <f t="shared" ca="1" si="1543"/>
        <v>507630.54364287376</v>
      </c>
      <c r="DG427" s="338">
        <f t="shared" ca="1" si="1544"/>
        <v>1847666.3716819519</v>
      </c>
      <c r="DH427" s="338">
        <f t="shared" ca="1" si="1545"/>
        <v>4276018.9238359835</v>
      </c>
      <c r="DI427" s="338">
        <f t="shared" ca="1" si="1546"/>
        <v>6543554.3759550191</v>
      </c>
      <c r="DJ427" s="338">
        <f t="shared" ca="1" si="1547"/>
        <v>8607161.5510134064</v>
      </c>
    </row>
    <row r="428" spans="1:114" s="7" customFormat="1" x14ac:dyDescent="0.2">
      <c r="A428" s="312"/>
      <c r="B428" s="119" t="s">
        <v>370</v>
      </c>
      <c r="C428" s="119"/>
      <c r="D428" s="119"/>
      <c r="E428" s="119"/>
      <c r="F428" s="564"/>
      <c r="G428" s="564"/>
      <c r="H428" s="564"/>
      <c r="I428" s="564"/>
      <c r="J428" s="564"/>
      <c r="K428" s="564"/>
      <c r="L428" s="564"/>
      <c r="M428" s="564"/>
      <c r="N428" s="564"/>
      <c r="O428" s="564"/>
      <c r="P428" s="564"/>
      <c r="Q428" s="564"/>
      <c r="R428" s="564"/>
      <c r="S428" s="564"/>
      <c r="T428" s="564"/>
      <c r="U428" s="564"/>
      <c r="V428" s="564"/>
      <c r="W428" s="564"/>
      <c r="X428" s="564"/>
      <c r="Y428" s="564"/>
      <c r="Z428" s="564"/>
      <c r="AA428" s="564"/>
      <c r="AB428" s="564"/>
      <c r="AC428" s="564"/>
      <c r="AD428" s="564"/>
      <c r="AE428" s="564"/>
      <c r="AF428" s="564"/>
      <c r="AG428" s="564"/>
      <c r="AH428" s="564"/>
      <c r="AI428" s="564"/>
      <c r="AJ428" s="564"/>
      <c r="AK428" s="564"/>
      <c r="AL428" s="564"/>
      <c r="AM428" s="564"/>
      <c r="AN428" s="564"/>
      <c r="AO428" s="564"/>
      <c r="AP428" s="564"/>
      <c r="AQ428" s="564"/>
      <c r="AR428" s="564"/>
      <c r="AS428" s="564"/>
      <c r="AT428" s="564"/>
      <c r="AU428" s="564"/>
      <c r="AV428" s="564"/>
      <c r="AW428" s="564"/>
      <c r="AX428" s="564"/>
      <c r="AY428" s="564"/>
      <c r="AZ428" s="564"/>
      <c r="BA428" s="564"/>
      <c r="BB428" s="564"/>
      <c r="BC428" s="564"/>
      <c r="BD428" s="564"/>
      <c r="BE428" s="564"/>
      <c r="BF428" s="564"/>
      <c r="BG428" s="564"/>
      <c r="BH428" s="564"/>
      <c r="BI428" s="564"/>
      <c r="BJ428" s="564"/>
      <c r="BK428" s="564"/>
      <c r="BL428" s="564"/>
      <c r="BM428" s="564"/>
      <c r="BN428" s="185"/>
      <c r="BO428" s="564"/>
      <c r="BP428" s="564"/>
      <c r="BQ428" s="564"/>
      <c r="BR428" s="564"/>
      <c r="BS428" s="564"/>
      <c r="BT428" s="564"/>
      <c r="BU428" s="564"/>
      <c r="BV428" s="564"/>
      <c r="BW428" s="564"/>
      <c r="BX428" s="564"/>
      <c r="BY428" s="564"/>
      <c r="BZ428" s="564"/>
      <c r="CA428" s="564"/>
      <c r="CB428" s="564"/>
      <c r="CC428" s="564"/>
      <c r="CD428" s="564"/>
      <c r="CE428" s="564"/>
      <c r="CF428" s="564"/>
      <c r="CG428" s="564"/>
      <c r="CH428" s="564"/>
      <c r="CI428" s="185"/>
      <c r="CJ428" s="124"/>
      <c r="CK428" s="124"/>
      <c r="CL428" s="124"/>
      <c r="CM428" s="124"/>
      <c r="CN428" s="124"/>
      <c r="CO428" s="177"/>
      <c r="CP428" s="119"/>
      <c r="CQ428" s="119"/>
      <c r="CR428" s="186"/>
      <c r="CS428" s="186"/>
      <c r="CT428" s="186"/>
      <c r="CU428" s="186"/>
      <c r="CV428" s="186"/>
      <c r="CW428" s="119"/>
      <c r="CX428" s="124" t="str">
        <f t="shared" si="1535"/>
        <v/>
      </c>
      <c r="CY428" s="124" t="str">
        <f t="shared" si="1536"/>
        <v/>
      </c>
      <c r="CZ428" s="124" t="str">
        <f t="shared" si="1537"/>
        <v/>
      </c>
      <c r="DA428" s="124" t="str">
        <f t="shared" si="1538"/>
        <v/>
      </c>
      <c r="DB428" s="209" t="str">
        <f t="shared" si="1539"/>
        <v/>
      </c>
      <c r="DC428" s="124" t="str">
        <f t="shared" si="1540"/>
        <v/>
      </c>
      <c r="DD428" s="124" t="str">
        <f t="shared" si="1541"/>
        <v/>
      </c>
      <c r="DE428" s="124" t="str">
        <f t="shared" si="1542"/>
        <v/>
      </c>
      <c r="DF428" s="124" t="str">
        <f t="shared" si="1543"/>
        <v/>
      </c>
      <c r="DG428" s="209" t="str">
        <f t="shared" si="1544"/>
        <v/>
      </c>
      <c r="DH428" s="209" t="str">
        <f t="shared" si="1545"/>
        <v/>
      </c>
      <c r="DI428" s="209" t="str">
        <f t="shared" si="1546"/>
        <v/>
      </c>
      <c r="DJ428" s="209" t="str">
        <f t="shared" si="1547"/>
        <v/>
      </c>
    </row>
    <row r="429" spans="1:114" s="7" customFormat="1" ht="14.25" x14ac:dyDescent="0.35">
      <c r="A429" s="181" t="s">
        <v>250</v>
      </c>
      <c r="B429" s="119" t="s">
        <v>370</v>
      </c>
      <c r="C429" s="119"/>
      <c r="D429" s="119"/>
      <c r="E429" s="119"/>
      <c r="F429" s="565">
        <f t="shared" ref="F429:AK429" ca="1" si="1693">F401-F427</f>
        <v>-28600</v>
      </c>
      <c r="G429" s="565">
        <f t="shared" ca="1" si="1693"/>
        <v>-21666.25</v>
      </c>
      <c r="H429" s="565">
        <f t="shared" ca="1" si="1693"/>
        <v>-20366.305079999998</v>
      </c>
      <c r="I429" s="565">
        <f t="shared" ca="1" si="1693"/>
        <v>-38263.026487599993</v>
      </c>
      <c r="J429" s="565">
        <f t="shared" ca="1" si="1693"/>
        <v>-22786.796769799999</v>
      </c>
      <c r="K429" s="565">
        <f t="shared" ca="1" si="1693"/>
        <v>-27289.987312580004</v>
      </c>
      <c r="L429" s="565">
        <f t="shared" ca="1" si="1693"/>
        <v>-62438.982414354221</v>
      </c>
      <c r="M429" s="565">
        <f t="shared" ca="1" si="1693"/>
        <v>-46915.970476728078</v>
      </c>
      <c r="N429" s="565">
        <f t="shared" ca="1" si="1693"/>
        <v>-42705.111644806937</v>
      </c>
      <c r="O429" s="565">
        <f t="shared" ca="1" si="1693"/>
        <v>-37639.598455874322</v>
      </c>
      <c r="P429" s="565">
        <f t="shared" ca="1" si="1693"/>
        <v>-32503.681757746988</v>
      </c>
      <c r="Q429" s="565">
        <f t="shared" ca="1" si="1693"/>
        <v>-25944.90673237601</v>
      </c>
      <c r="R429" s="565">
        <f t="shared" ca="1" si="1693"/>
        <v>-35890.303090307163</v>
      </c>
      <c r="S429" s="565">
        <f t="shared" ca="1" si="1693"/>
        <v>59957.036804712392</v>
      </c>
      <c r="T429" s="565">
        <f t="shared" ca="1" si="1693"/>
        <v>-10996.663073857722</v>
      </c>
      <c r="U429" s="565">
        <f t="shared" ca="1" si="1693"/>
        <v>-2676.8207517061091</v>
      </c>
      <c r="V429" s="565">
        <f t="shared" ca="1" si="1693"/>
        <v>8858.2295332067879</v>
      </c>
      <c r="W429" s="565">
        <f t="shared" ca="1" si="1693"/>
        <v>8280.97668134165</v>
      </c>
      <c r="X429" s="565">
        <f t="shared" ca="1" si="1693"/>
        <v>115111.97496509098</v>
      </c>
      <c r="Y429" s="565">
        <f t="shared" ca="1" si="1693"/>
        <v>125277.72622545746</v>
      </c>
      <c r="Z429" s="565">
        <f t="shared" ca="1" si="1693"/>
        <v>116674.69482943424</v>
      </c>
      <c r="AA429" s="565">
        <f t="shared" ca="1" si="1693"/>
        <v>161112.1875447722</v>
      </c>
      <c r="AB429" s="565">
        <f t="shared" ca="1" si="1693"/>
        <v>180056.88882207967</v>
      </c>
      <c r="AC429" s="565">
        <f t="shared" ca="1" si="1693"/>
        <v>58829.721366389305</v>
      </c>
      <c r="AD429" s="565">
        <f t="shared" ca="1" si="1693"/>
        <v>149586.46485890346</v>
      </c>
      <c r="AE429" s="565">
        <f t="shared" ca="1" si="1693"/>
        <v>266664.81724615709</v>
      </c>
      <c r="AF429" s="565">
        <f t="shared" ca="1" si="1693"/>
        <v>140241.47313788615</v>
      </c>
      <c r="AG429" s="565">
        <f t="shared" ca="1" si="1693"/>
        <v>-56988.311961119296</v>
      </c>
      <c r="AH429" s="565">
        <f t="shared" ca="1" si="1693"/>
        <v>178236.1885351697</v>
      </c>
      <c r="AI429" s="565">
        <f t="shared" ca="1" si="1693"/>
        <v>60230.501344385848</v>
      </c>
      <c r="AJ429" s="565">
        <f t="shared" ca="1" si="1693"/>
        <v>315312.62757746811</v>
      </c>
      <c r="AK429" s="565">
        <f t="shared" ca="1" si="1693"/>
        <v>328688.88838981237</v>
      </c>
      <c r="AL429" s="565">
        <f t="shared" ref="AL429:BM429" ca="1" si="1694">AL401-AL427</f>
        <v>109684.73966526147</v>
      </c>
      <c r="AM429" s="565">
        <f t="shared" ca="1" si="1694"/>
        <v>362678.58317990496</v>
      </c>
      <c r="AN429" s="565">
        <f t="shared" ca="1" si="1694"/>
        <v>379898.7789943415</v>
      </c>
      <c r="AO429" s="565">
        <f t="shared" ca="1" si="1694"/>
        <v>80041.168162422837</v>
      </c>
      <c r="AP429" s="565">
        <f t="shared" ca="1" si="1694"/>
        <v>374188.06055562472</v>
      </c>
      <c r="AQ429" s="565">
        <f t="shared" ca="1" si="1694"/>
        <v>524417.93227430549</v>
      </c>
      <c r="AR429" s="565">
        <f t="shared" ca="1" si="1694"/>
        <v>330499.8468885239</v>
      </c>
      <c r="AS429" s="565">
        <f t="shared" ca="1" si="1694"/>
        <v>-57704.816861387575</v>
      </c>
      <c r="AT429" s="565">
        <f t="shared" ca="1" si="1694"/>
        <v>402708.16345837788</v>
      </c>
      <c r="AU429" s="565">
        <f t="shared" ca="1" si="1694"/>
        <v>142573.65371922171</v>
      </c>
      <c r="AV429" s="565">
        <f t="shared" ca="1" si="1694"/>
        <v>571757.18589364144</v>
      </c>
      <c r="AW429" s="565">
        <f t="shared" ca="1" si="1694"/>
        <v>583216.09852947469</v>
      </c>
      <c r="AX429" s="565">
        <f t="shared" ca="1" si="1694"/>
        <v>152359.67963230365</v>
      </c>
      <c r="AY429" s="565">
        <f t="shared" ca="1" si="1694"/>
        <v>612863.7810535836</v>
      </c>
      <c r="AZ429" s="565">
        <f t="shared" ca="1" si="1694"/>
        <v>627666.78581066779</v>
      </c>
      <c r="BA429" s="565">
        <f t="shared" ca="1" si="1694"/>
        <v>108892.95259016962</v>
      </c>
      <c r="BB429" s="565">
        <f t="shared" ca="1" si="1694"/>
        <v>611229.56675640261</v>
      </c>
      <c r="BC429" s="565">
        <f t="shared" ca="1" si="1694"/>
        <v>776645.44336690917</v>
      </c>
      <c r="BD429" s="565">
        <f t="shared" ca="1" si="1694"/>
        <v>574034.53129436332</v>
      </c>
      <c r="BE429" s="565">
        <f t="shared" ca="1" si="1694"/>
        <v>-1788.4329294255003</v>
      </c>
      <c r="BF429" s="565">
        <f t="shared" ca="1" si="1694"/>
        <v>718969.97534825886</v>
      </c>
      <c r="BG429" s="565">
        <f t="shared" ca="1" si="1694"/>
        <v>311631.07274056401</v>
      </c>
      <c r="BH429" s="565">
        <f t="shared" ca="1" si="1694"/>
        <v>920025.00753403723</v>
      </c>
      <c r="BI429" s="565">
        <f t="shared" ca="1" si="1694"/>
        <v>931581.0918088241</v>
      </c>
      <c r="BJ429" s="565">
        <f t="shared" ca="1" si="1694"/>
        <v>245953.77378152544</v>
      </c>
      <c r="BK429" s="565">
        <f t="shared" ca="1" si="1694"/>
        <v>973385.98153304134</v>
      </c>
      <c r="BL429" s="565">
        <f t="shared" ca="1" si="1694"/>
        <v>994964.05836319365</v>
      </c>
      <c r="BM429" s="565">
        <f t="shared" ca="1" si="1694"/>
        <v>185619.66865914501</v>
      </c>
      <c r="BN429" s="185"/>
      <c r="BO429" s="565">
        <f t="shared" ref="BO429:CH429" ca="1" si="1695">BO401-BO427</f>
        <v>-70632.555079999991</v>
      </c>
      <c r="BP429" s="565">
        <f t="shared" ca="1" si="1695"/>
        <v>-88339.810569979993</v>
      </c>
      <c r="BQ429" s="565">
        <f t="shared" ca="1" si="1695"/>
        <v>-152060.06453588925</v>
      </c>
      <c r="BR429" s="565">
        <f t="shared" ca="1" si="1695"/>
        <v>-96088.186945997339</v>
      </c>
      <c r="BS429" s="565">
        <f t="shared" ca="1" si="1695"/>
        <v>13070.070640547492</v>
      </c>
      <c r="BT429" s="565">
        <f t="shared" ca="1" si="1695"/>
        <v>14462.3854628423</v>
      </c>
      <c r="BU429" s="565">
        <f t="shared" ca="1" si="1695"/>
        <v>357064.39601998276</v>
      </c>
      <c r="BV429" s="565">
        <f t="shared" ca="1" si="1695"/>
        <v>399998.79773324111</v>
      </c>
      <c r="BW429" s="565">
        <f t="shared" ca="1" si="1695"/>
        <v>556492.75524294679</v>
      </c>
      <c r="BX429" s="565">
        <f t="shared" ca="1" si="1695"/>
        <v>181478.37791843642</v>
      </c>
      <c r="BY429" s="565">
        <f t="shared" ca="1" si="1695"/>
        <v>753686.25563254196</v>
      </c>
      <c r="BZ429" s="565">
        <f t="shared" ca="1" si="1695"/>
        <v>822618.53033666918</v>
      </c>
      <c r="CA429" s="565">
        <f t="shared" ca="1" si="1695"/>
        <v>1229105.8397184538</v>
      </c>
      <c r="CB429" s="565">
        <f t="shared" ca="1" si="1695"/>
        <v>487577.00031621195</v>
      </c>
      <c r="CC429" s="565">
        <f t="shared" ca="1" si="1695"/>
        <v>1307332.9640554199</v>
      </c>
      <c r="CD429" s="565">
        <f t="shared" ca="1" si="1695"/>
        <v>1349423.519454421</v>
      </c>
      <c r="CE429" s="565">
        <f t="shared" ca="1" si="1695"/>
        <v>1961909.5414176751</v>
      </c>
      <c r="CF429" s="565">
        <f t="shared" ca="1" si="1695"/>
        <v>1028812.615159397</v>
      </c>
      <c r="CG429" s="565">
        <f t="shared" ca="1" si="1695"/>
        <v>2097559.8731243871</v>
      </c>
      <c r="CH429" s="565">
        <f t="shared" ca="1" si="1695"/>
        <v>2153969.7085553799</v>
      </c>
      <c r="CI429" s="220"/>
      <c r="CJ429" s="204">
        <f ca="1">CJ401-CJ427</f>
        <v>-407120.61713186651</v>
      </c>
      <c r="CK429" s="204">
        <f ca="1">CK401-CK427</f>
        <v>784595.64985661348</v>
      </c>
      <c r="CL429" s="204">
        <f ca="1">CL401-CL427</f>
        <v>2314275.9191305945</v>
      </c>
      <c r="CM429" s="204">
        <f ca="1">CM401-CM427</f>
        <v>4373439.323544506</v>
      </c>
      <c r="CN429" s="204">
        <f ca="1">CN401-CN427</f>
        <v>7242251.7382568419</v>
      </c>
      <c r="CO429" s="177"/>
      <c r="CP429" s="119"/>
      <c r="CQ429" s="119"/>
      <c r="CR429" s="186">
        <f t="shared" ca="1" si="1626"/>
        <v>14307442.013656683</v>
      </c>
      <c r="CS429" s="186">
        <f t="shared" ca="1" si="1627"/>
        <v>14307442.013656689</v>
      </c>
      <c r="CT429" s="186">
        <f t="shared" ca="1" si="1628"/>
        <v>14307442.013656689</v>
      </c>
      <c r="CU429" s="186">
        <f t="shared" ca="1" si="1629"/>
        <v>0</v>
      </c>
      <c r="CV429" s="186">
        <f t="shared" ca="1" si="1630"/>
        <v>0</v>
      </c>
      <c r="CW429" s="119"/>
      <c r="CX429" s="204">
        <f t="shared" ca="1" si="1535"/>
        <v>-70632.555079999991</v>
      </c>
      <c r="CY429" s="204">
        <f t="shared" ca="1" si="1536"/>
        <v>-88339.810569979993</v>
      </c>
      <c r="CZ429" s="204">
        <f t="shared" ca="1" si="1537"/>
        <v>-152060.06453588925</v>
      </c>
      <c r="DA429" s="204">
        <f t="shared" ca="1" si="1538"/>
        <v>-96088.186945997339</v>
      </c>
      <c r="DB429" s="339">
        <f t="shared" ca="1" si="1539"/>
        <v>-407120.61713186651</v>
      </c>
      <c r="DC429" s="204">
        <f t="shared" ca="1" si="1540"/>
        <v>13070.070640547492</v>
      </c>
      <c r="DD429" s="204">
        <f t="shared" ca="1" si="1541"/>
        <v>14462.3854628423</v>
      </c>
      <c r="DE429" s="204">
        <f t="shared" ca="1" si="1542"/>
        <v>357064.39601998276</v>
      </c>
      <c r="DF429" s="204">
        <f t="shared" ca="1" si="1543"/>
        <v>399998.79773324111</v>
      </c>
      <c r="DG429" s="339">
        <f t="shared" ca="1" si="1544"/>
        <v>784595.64985661348</v>
      </c>
      <c r="DH429" s="339">
        <f t="shared" ca="1" si="1545"/>
        <v>2314275.9191305945</v>
      </c>
      <c r="DI429" s="339">
        <f t="shared" ca="1" si="1546"/>
        <v>4373439.323544506</v>
      </c>
      <c r="DJ429" s="339">
        <f t="shared" ca="1" si="1547"/>
        <v>7242251.7382568419</v>
      </c>
    </row>
    <row r="430" spans="1:114" s="7" customFormat="1" x14ac:dyDescent="0.2">
      <c r="A430" s="312"/>
      <c r="B430" s="119" t="s">
        <v>370</v>
      </c>
      <c r="C430" s="119"/>
      <c r="D430" s="119"/>
      <c r="E430" s="119"/>
      <c r="F430" s="564"/>
      <c r="G430" s="564"/>
      <c r="H430" s="564"/>
      <c r="I430" s="564"/>
      <c r="J430" s="564"/>
      <c r="K430" s="564"/>
      <c r="L430" s="564"/>
      <c r="M430" s="564"/>
      <c r="N430" s="564"/>
      <c r="O430" s="564"/>
      <c r="P430" s="564"/>
      <c r="Q430" s="564"/>
      <c r="R430" s="564"/>
      <c r="S430" s="564"/>
      <c r="T430" s="564"/>
      <c r="U430" s="564"/>
      <c r="V430" s="564"/>
      <c r="W430" s="564"/>
      <c r="X430" s="564"/>
      <c r="Y430" s="564"/>
      <c r="Z430" s="564"/>
      <c r="AA430" s="564"/>
      <c r="AB430" s="564"/>
      <c r="AC430" s="564"/>
      <c r="AD430" s="564"/>
      <c r="AE430" s="564"/>
      <c r="AF430" s="564"/>
      <c r="AG430" s="564"/>
      <c r="AH430" s="564"/>
      <c r="AI430" s="564"/>
      <c r="AJ430" s="564"/>
      <c r="AK430" s="564"/>
      <c r="AL430" s="564"/>
      <c r="AM430" s="564"/>
      <c r="AN430" s="564"/>
      <c r="AO430" s="564"/>
      <c r="AP430" s="564"/>
      <c r="AQ430" s="564"/>
      <c r="AR430" s="564"/>
      <c r="AS430" s="564"/>
      <c r="AT430" s="564"/>
      <c r="AU430" s="564"/>
      <c r="AV430" s="564"/>
      <c r="AW430" s="564"/>
      <c r="AX430" s="564"/>
      <c r="AY430" s="564"/>
      <c r="AZ430" s="564"/>
      <c r="BA430" s="564"/>
      <c r="BB430" s="564"/>
      <c r="BC430" s="564"/>
      <c r="BD430" s="564"/>
      <c r="BE430" s="564"/>
      <c r="BF430" s="564"/>
      <c r="BG430" s="564"/>
      <c r="BH430" s="564"/>
      <c r="BI430" s="564"/>
      <c r="BJ430" s="564"/>
      <c r="BK430" s="564"/>
      <c r="BL430" s="564"/>
      <c r="BM430" s="564"/>
      <c r="BN430" s="185"/>
      <c r="BO430" s="564"/>
      <c r="BP430" s="564"/>
      <c r="BQ430" s="564"/>
      <c r="BR430" s="564"/>
      <c r="BS430" s="564"/>
      <c r="BT430" s="564"/>
      <c r="BU430" s="564"/>
      <c r="BV430" s="564"/>
      <c r="BW430" s="564"/>
      <c r="BX430" s="564"/>
      <c r="BY430" s="564"/>
      <c r="BZ430" s="564"/>
      <c r="CA430" s="564"/>
      <c r="CB430" s="564"/>
      <c r="CC430" s="564"/>
      <c r="CD430" s="564"/>
      <c r="CE430" s="564"/>
      <c r="CF430" s="564"/>
      <c r="CG430" s="564"/>
      <c r="CH430" s="564"/>
      <c r="CI430" s="185"/>
      <c r="CJ430" s="124"/>
      <c r="CK430" s="124"/>
      <c r="CL430" s="124"/>
      <c r="CM430" s="124"/>
      <c r="CN430" s="124"/>
      <c r="CO430" s="177"/>
      <c r="CP430" s="119"/>
      <c r="CQ430" s="119"/>
      <c r="CR430" s="186"/>
      <c r="CS430" s="186"/>
      <c r="CT430" s="186"/>
      <c r="CU430" s="186"/>
      <c r="CV430" s="186"/>
      <c r="CW430" s="119"/>
      <c r="CX430" s="124" t="str">
        <f t="shared" si="1535"/>
        <v/>
      </c>
      <c r="CY430" s="124" t="str">
        <f t="shared" si="1536"/>
        <v/>
      </c>
      <c r="CZ430" s="124" t="str">
        <f t="shared" si="1537"/>
        <v/>
      </c>
      <c r="DA430" s="124" t="str">
        <f t="shared" si="1538"/>
        <v/>
      </c>
      <c r="DB430" s="209" t="str">
        <f t="shared" si="1539"/>
        <v/>
      </c>
      <c r="DC430" s="124" t="str">
        <f t="shared" si="1540"/>
        <v/>
      </c>
      <c r="DD430" s="124" t="str">
        <f t="shared" si="1541"/>
        <v/>
      </c>
      <c r="DE430" s="124" t="str">
        <f t="shared" si="1542"/>
        <v/>
      </c>
      <c r="DF430" s="124" t="str">
        <f t="shared" si="1543"/>
        <v/>
      </c>
      <c r="DG430" s="209" t="str">
        <f t="shared" si="1544"/>
        <v/>
      </c>
      <c r="DH430" s="209" t="str">
        <f t="shared" si="1545"/>
        <v/>
      </c>
      <c r="DI430" s="209" t="str">
        <f t="shared" si="1546"/>
        <v/>
      </c>
      <c r="DJ430" s="209" t="str">
        <f t="shared" si="1547"/>
        <v/>
      </c>
    </row>
    <row r="431" spans="1:114" s="7" customFormat="1" ht="14.25" x14ac:dyDescent="0.35">
      <c r="A431" s="181" t="s">
        <v>223</v>
      </c>
      <c r="B431" s="119" t="s">
        <v>370</v>
      </c>
      <c r="C431" s="119"/>
      <c r="D431" s="119"/>
      <c r="E431" s="119"/>
      <c r="F431" s="577">
        <f t="shared" ref="F431:AK431" ca="1" si="1696">F394+F429</f>
        <v>-28600</v>
      </c>
      <c r="G431" s="577">
        <f t="shared" ca="1" si="1696"/>
        <v>-50266.25</v>
      </c>
      <c r="H431" s="577">
        <f t="shared" ca="1" si="1696"/>
        <v>-70632.555079999991</v>
      </c>
      <c r="I431" s="577">
        <f t="shared" ca="1" si="1696"/>
        <v>-108895.58156759999</v>
      </c>
      <c r="J431" s="577">
        <f t="shared" ca="1" si="1696"/>
        <v>-131682.37833739998</v>
      </c>
      <c r="K431" s="577">
        <f t="shared" ca="1" si="1696"/>
        <v>-158972.36564997997</v>
      </c>
      <c r="L431" s="577">
        <f t="shared" ca="1" si="1696"/>
        <v>-221411.34806433419</v>
      </c>
      <c r="M431" s="577">
        <f t="shared" ca="1" si="1696"/>
        <v>-268327.3185410623</v>
      </c>
      <c r="N431" s="577">
        <f t="shared" ca="1" si="1696"/>
        <v>-311032.43018586922</v>
      </c>
      <c r="O431" s="577">
        <f t="shared" ca="1" si="1696"/>
        <v>-348672.02864174353</v>
      </c>
      <c r="P431" s="577">
        <f t="shared" ca="1" si="1696"/>
        <v>-381175.71039949049</v>
      </c>
      <c r="Q431" s="577">
        <f t="shared" ca="1" si="1696"/>
        <v>-407120.61713186651</v>
      </c>
      <c r="R431" s="577">
        <f t="shared" ca="1" si="1696"/>
        <v>-443010.92022217368</v>
      </c>
      <c r="S431" s="577">
        <f t="shared" ca="1" si="1696"/>
        <v>-383053.8834174613</v>
      </c>
      <c r="T431" s="577">
        <f t="shared" ca="1" si="1696"/>
        <v>-394050.54649131902</v>
      </c>
      <c r="U431" s="577">
        <f t="shared" ca="1" si="1696"/>
        <v>-396727.3672430251</v>
      </c>
      <c r="V431" s="577">
        <f t="shared" ca="1" si="1696"/>
        <v>-387869.13770981831</v>
      </c>
      <c r="W431" s="577">
        <f t="shared" ca="1" si="1696"/>
        <v>-379588.16102847666</v>
      </c>
      <c r="X431" s="577">
        <f t="shared" ca="1" si="1696"/>
        <v>-264476.18606338568</v>
      </c>
      <c r="Y431" s="577">
        <f t="shared" ca="1" si="1696"/>
        <v>-139198.45983792824</v>
      </c>
      <c r="Z431" s="577">
        <f t="shared" ca="1" si="1696"/>
        <v>-22523.765008493996</v>
      </c>
      <c r="AA431" s="577">
        <f t="shared" ca="1" si="1696"/>
        <v>138588.4225362782</v>
      </c>
      <c r="AB431" s="577">
        <f t="shared" ca="1" si="1696"/>
        <v>318645.3113583579</v>
      </c>
      <c r="AC431" s="577">
        <f t="shared" ca="1" si="1696"/>
        <v>377475.0327247472</v>
      </c>
      <c r="AD431" s="577">
        <f t="shared" ca="1" si="1696"/>
        <v>527061.49758365063</v>
      </c>
      <c r="AE431" s="577">
        <f t="shared" ca="1" si="1696"/>
        <v>793726.31482980773</v>
      </c>
      <c r="AF431" s="577">
        <f t="shared" ca="1" si="1696"/>
        <v>933967.78796769388</v>
      </c>
      <c r="AG431" s="577">
        <f t="shared" ca="1" si="1696"/>
        <v>876979.47600657458</v>
      </c>
      <c r="AH431" s="577">
        <f t="shared" ca="1" si="1696"/>
        <v>1055215.6645417442</v>
      </c>
      <c r="AI431" s="577">
        <f t="shared" ca="1" si="1696"/>
        <v>1115446.16588613</v>
      </c>
      <c r="AJ431" s="577">
        <f t="shared" ca="1" si="1696"/>
        <v>1430758.793463598</v>
      </c>
      <c r="AK431" s="577">
        <f t="shared" ca="1" si="1696"/>
        <v>1759447.6818534103</v>
      </c>
      <c r="AL431" s="577">
        <f t="shared" ref="AL431:BM431" ca="1" si="1697">AL394+AL429</f>
        <v>1869132.4215186718</v>
      </c>
      <c r="AM431" s="577">
        <f t="shared" ca="1" si="1697"/>
        <v>2231811.0046985769</v>
      </c>
      <c r="AN431" s="577">
        <f t="shared" ca="1" si="1697"/>
        <v>2611709.7836929183</v>
      </c>
      <c r="AO431" s="577">
        <f t="shared" ca="1" si="1697"/>
        <v>2691750.951855341</v>
      </c>
      <c r="AP431" s="577">
        <f t="shared" ca="1" si="1697"/>
        <v>3065939.0124109657</v>
      </c>
      <c r="AQ431" s="577">
        <f t="shared" ca="1" si="1697"/>
        <v>3590356.944685271</v>
      </c>
      <c r="AR431" s="577">
        <f t="shared" ca="1" si="1697"/>
        <v>3920856.791573795</v>
      </c>
      <c r="AS431" s="577">
        <f t="shared" ca="1" si="1697"/>
        <v>3863151.9747124072</v>
      </c>
      <c r="AT431" s="577">
        <f t="shared" ca="1" si="1697"/>
        <v>4265860.1381707853</v>
      </c>
      <c r="AU431" s="577">
        <f t="shared" ca="1" si="1697"/>
        <v>4408433.7918900065</v>
      </c>
      <c r="AV431" s="577">
        <f t="shared" ca="1" si="1697"/>
        <v>4980190.9777836483</v>
      </c>
      <c r="AW431" s="577">
        <f t="shared" ca="1" si="1697"/>
        <v>5563407.0763131231</v>
      </c>
      <c r="AX431" s="577">
        <f t="shared" ca="1" si="1697"/>
        <v>5715766.7559454264</v>
      </c>
      <c r="AY431" s="577">
        <f t="shared" ca="1" si="1697"/>
        <v>6328630.5369990095</v>
      </c>
      <c r="AZ431" s="577">
        <f t="shared" ca="1" si="1697"/>
        <v>6956297.3228096776</v>
      </c>
      <c r="BA431" s="577">
        <f t="shared" ca="1" si="1697"/>
        <v>7065190.275399847</v>
      </c>
      <c r="BB431" s="577">
        <f t="shared" ca="1" si="1697"/>
        <v>7676419.84215625</v>
      </c>
      <c r="BC431" s="577">
        <f t="shared" ca="1" si="1697"/>
        <v>8453065.2855231594</v>
      </c>
      <c r="BD431" s="577">
        <f t="shared" ca="1" si="1697"/>
        <v>9027099.816817522</v>
      </c>
      <c r="BE431" s="577">
        <f t="shared" ca="1" si="1697"/>
        <v>9025311.3838880956</v>
      </c>
      <c r="BF431" s="577">
        <f t="shared" ca="1" si="1697"/>
        <v>9744281.359236354</v>
      </c>
      <c r="BG431" s="577">
        <f t="shared" ca="1" si="1697"/>
        <v>10055912.431976918</v>
      </c>
      <c r="BH431" s="577">
        <f t="shared" ca="1" si="1697"/>
        <v>10975937.439510955</v>
      </c>
      <c r="BI431" s="577">
        <f t="shared" ca="1" si="1697"/>
        <v>11907518.531319778</v>
      </c>
      <c r="BJ431" s="577">
        <f t="shared" ca="1" si="1697"/>
        <v>12153472.305101303</v>
      </c>
      <c r="BK431" s="577">
        <f t="shared" ca="1" si="1697"/>
        <v>13126858.286634345</v>
      </c>
      <c r="BL431" s="577">
        <f t="shared" ca="1" si="1697"/>
        <v>14121822.344997538</v>
      </c>
      <c r="BM431" s="577">
        <f t="shared" ca="1" si="1697"/>
        <v>14307442.013656683</v>
      </c>
      <c r="BN431" s="185"/>
      <c r="BO431" s="577">
        <f t="shared" ref="BO431:CH431" ca="1" si="1698">BO394+BO429</f>
        <v>-70632.555079999991</v>
      </c>
      <c r="BP431" s="577">
        <f t="shared" ca="1" si="1698"/>
        <v>-158972.36564997997</v>
      </c>
      <c r="BQ431" s="577">
        <f t="shared" ca="1" si="1698"/>
        <v>-311032.43018586922</v>
      </c>
      <c r="BR431" s="577">
        <f t="shared" ca="1" si="1698"/>
        <v>-407120.61713186657</v>
      </c>
      <c r="BS431" s="577">
        <f t="shared" ca="1" si="1698"/>
        <v>-394050.54649131902</v>
      </c>
      <c r="BT431" s="577">
        <f t="shared" ca="1" si="1698"/>
        <v>-379588.16102847672</v>
      </c>
      <c r="BU431" s="577">
        <f t="shared" ca="1" si="1698"/>
        <v>-22523.765008493909</v>
      </c>
      <c r="BV431" s="577">
        <f t="shared" ca="1" si="1698"/>
        <v>377475.03272474709</v>
      </c>
      <c r="BW431" s="577">
        <f t="shared" ca="1" si="1698"/>
        <v>933967.78796769399</v>
      </c>
      <c r="BX431" s="577">
        <f t="shared" ca="1" si="1698"/>
        <v>1115446.1658861302</v>
      </c>
      <c r="BY431" s="577">
        <f t="shared" ca="1" si="1698"/>
        <v>1869132.4215186718</v>
      </c>
      <c r="BZ431" s="577">
        <f t="shared" ca="1" si="1698"/>
        <v>2691750.951855341</v>
      </c>
      <c r="CA431" s="577">
        <f t="shared" ca="1" si="1698"/>
        <v>3920856.7915737946</v>
      </c>
      <c r="CB431" s="577">
        <f t="shared" ca="1" si="1698"/>
        <v>4408433.7918900065</v>
      </c>
      <c r="CC431" s="577">
        <f t="shared" ca="1" si="1698"/>
        <v>5715766.7559454264</v>
      </c>
      <c r="CD431" s="577">
        <f t="shared" ca="1" si="1698"/>
        <v>7065190.275399847</v>
      </c>
      <c r="CE431" s="577">
        <f t="shared" ca="1" si="1698"/>
        <v>9027099.816817522</v>
      </c>
      <c r="CF431" s="577">
        <f t="shared" ca="1" si="1698"/>
        <v>10055912.431976918</v>
      </c>
      <c r="CG431" s="577">
        <f t="shared" ca="1" si="1698"/>
        <v>12153472.305101305</v>
      </c>
      <c r="CH431" s="577">
        <f t="shared" ca="1" si="1698"/>
        <v>14307442.013656683</v>
      </c>
      <c r="CI431" s="220"/>
      <c r="CJ431" s="221">
        <f ca="1">CJ394+CJ429</f>
        <v>-407120.61713186651</v>
      </c>
      <c r="CK431" s="221">
        <f ca="1">CK394+CK429</f>
        <v>377475.03272474697</v>
      </c>
      <c r="CL431" s="221">
        <f ca="1">CL394+CL429</f>
        <v>2691750.9518553419</v>
      </c>
      <c r="CM431" s="221">
        <f ca="1">CM394+CM429</f>
        <v>7065190.275399847</v>
      </c>
      <c r="CN431" s="221">
        <f ca="1">CN394+CN429</f>
        <v>14307442.013656689</v>
      </c>
      <c r="CO431" s="177"/>
      <c r="CQ431" s="119"/>
      <c r="CR431" s="186">
        <f ca="1">BM431</f>
        <v>14307442.013656683</v>
      </c>
      <c r="CS431" s="186">
        <f ca="1">CH431</f>
        <v>14307442.013656683</v>
      </c>
      <c r="CT431" s="186">
        <f ca="1">CN431</f>
        <v>14307442.013656689</v>
      </c>
      <c r="CU431" s="186">
        <f t="shared" ca="1" si="1629"/>
        <v>0</v>
      </c>
      <c r="CV431" s="186">
        <f t="shared" ca="1" si="1630"/>
        <v>0</v>
      </c>
      <c r="CW431" s="119"/>
      <c r="CX431" s="221">
        <f t="shared" ca="1" si="1535"/>
        <v>-70632.555079999991</v>
      </c>
      <c r="CY431" s="221">
        <f t="shared" ca="1" si="1536"/>
        <v>-158972.36564997997</v>
      </c>
      <c r="CZ431" s="221">
        <f t="shared" ca="1" si="1537"/>
        <v>-311032.43018586922</v>
      </c>
      <c r="DA431" s="221">
        <f t="shared" ca="1" si="1538"/>
        <v>-407120.61713186657</v>
      </c>
      <c r="DB431" s="342">
        <f t="shared" ca="1" si="1539"/>
        <v>-407120.61713186651</v>
      </c>
      <c r="DC431" s="221">
        <f t="shared" ca="1" si="1540"/>
        <v>-394050.54649131902</v>
      </c>
      <c r="DD431" s="221">
        <f t="shared" ca="1" si="1541"/>
        <v>-379588.16102847672</v>
      </c>
      <c r="DE431" s="221">
        <f t="shared" ca="1" si="1542"/>
        <v>-22523.765008493909</v>
      </c>
      <c r="DF431" s="221">
        <f t="shared" ca="1" si="1543"/>
        <v>377475.03272474709</v>
      </c>
      <c r="DG431" s="342">
        <f t="shared" ca="1" si="1544"/>
        <v>377475.03272474697</v>
      </c>
      <c r="DH431" s="342">
        <f t="shared" ca="1" si="1545"/>
        <v>2691750.9518553419</v>
      </c>
      <c r="DI431" s="342">
        <f t="shared" ca="1" si="1546"/>
        <v>7065190.275399847</v>
      </c>
      <c r="DJ431" s="342">
        <f t="shared" ca="1" si="1547"/>
        <v>14307442.013656689</v>
      </c>
    </row>
    <row r="432" spans="1:114" s="7" customFormat="1" ht="14.25" x14ac:dyDescent="0.35">
      <c r="A432" s="181"/>
      <c r="B432" s="119"/>
      <c r="C432" s="119"/>
      <c r="D432" s="119"/>
      <c r="E432" s="119"/>
      <c r="F432" s="577"/>
      <c r="G432" s="577"/>
      <c r="H432" s="577"/>
      <c r="I432" s="577"/>
      <c r="J432" s="577"/>
      <c r="K432" s="577"/>
      <c r="L432" s="577"/>
      <c r="M432" s="577"/>
      <c r="N432" s="577"/>
      <c r="O432" s="577"/>
      <c r="P432" s="577"/>
      <c r="Q432" s="577"/>
      <c r="R432" s="577"/>
      <c r="S432" s="577"/>
      <c r="T432" s="577"/>
      <c r="U432" s="577"/>
      <c r="V432" s="577"/>
      <c r="W432" s="577"/>
      <c r="X432" s="577"/>
      <c r="Y432" s="577"/>
      <c r="Z432" s="577"/>
      <c r="AA432" s="577"/>
      <c r="AB432" s="577"/>
      <c r="AC432" s="577"/>
      <c r="AD432" s="577"/>
      <c r="AE432" s="577"/>
      <c r="AF432" s="577"/>
      <c r="AG432" s="577"/>
      <c r="AH432" s="577"/>
      <c r="AI432" s="577"/>
      <c r="AJ432" s="577"/>
      <c r="AK432" s="577"/>
      <c r="AL432" s="577"/>
      <c r="AM432" s="577"/>
      <c r="AN432" s="577"/>
      <c r="AO432" s="577"/>
      <c r="AP432" s="577"/>
      <c r="AQ432" s="577"/>
      <c r="AR432" s="577"/>
      <c r="AS432" s="577"/>
      <c r="AT432" s="577"/>
      <c r="AU432" s="577"/>
      <c r="AV432" s="577"/>
      <c r="AW432" s="577"/>
      <c r="AX432" s="577"/>
      <c r="AY432" s="577"/>
      <c r="AZ432" s="577"/>
      <c r="BA432" s="577"/>
      <c r="BB432" s="577"/>
      <c r="BC432" s="577"/>
      <c r="BD432" s="577"/>
      <c r="BE432" s="577"/>
      <c r="BF432" s="577"/>
      <c r="BG432" s="577"/>
      <c r="BH432" s="577"/>
      <c r="BI432" s="577"/>
      <c r="BJ432" s="577"/>
      <c r="BK432" s="577"/>
      <c r="BL432" s="577"/>
      <c r="BM432" s="577"/>
      <c r="BN432" s="185"/>
      <c r="BO432" s="577"/>
      <c r="BP432" s="577"/>
      <c r="BQ432" s="577"/>
      <c r="BR432" s="577"/>
      <c r="BS432" s="577"/>
      <c r="BT432" s="577"/>
      <c r="BU432" s="577"/>
      <c r="BV432" s="577"/>
      <c r="BW432" s="577"/>
      <c r="BX432" s="577"/>
      <c r="BY432" s="577"/>
      <c r="BZ432" s="577"/>
      <c r="CA432" s="577"/>
      <c r="CB432" s="577"/>
      <c r="CC432" s="577"/>
      <c r="CD432" s="577"/>
      <c r="CE432" s="577"/>
      <c r="CF432" s="577"/>
      <c r="CG432" s="577"/>
      <c r="CH432" s="577"/>
      <c r="CI432" s="220"/>
      <c r="CJ432" s="221"/>
      <c r="CK432" s="221"/>
      <c r="CL432" s="221"/>
      <c r="CM432" s="221"/>
      <c r="CN432" s="221"/>
      <c r="CO432" s="177"/>
      <c r="CQ432" s="119"/>
      <c r="CR432" s="186"/>
      <c r="CS432" s="186"/>
      <c r="CT432" s="186"/>
      <c r="CU432" s="186"/>
      <c r="CV432" s="186"/>
      <c r="CW432" s="119"/>
      <c r="CX432" s="221"/>
      <c r="CY432" s="221"/>
      <c r="CZ432" s="221"/>
      <c r="DA432" s="221"/>
      <c r="DB432" s="342"/>
      <c r="DC432" s="221"/>
      <c r="DD432" s="221"/>
      <c r="DE432" s="221"/>
      <c r="DF432" s="221"/>
      <c r="DG432" s="342"/>
      <c r="DH432" s="342"/>
      <c r="DI432" s="342"/>
      <c r="DJ432" s="342"/>
    </row>
    <row r="433" spans="1:114" s="7" customFormat="1" ht="14.25" x14ac:dyDescent="0.35">
      <c r="A433" s="181" t="s">
        <v>700</v>
      </c>
      <c r="B433" s="119"/>
      <c r="C433" s="119"/>
      <c r="D433" s="119"/>
      <c r="E433" s="119"/>
      <c r="F433" s="577">
        <f ca="1">IF(F431&gt;0,0,IF(F429&gt;0,0,-F429))</f>
        <v>28600</v>
      </c>
      <c r="G433" s="577">
        <f t="shared" ref="G433:BM433" ca="1" si="1699">IF(G431&gt;0,0,IF(G429&gt;0,0,-G429))</f>
        <v>21666.25</v>
      </c>
      <c r="H433" s="577">
        <f t="shared" ca="1" si="1699"/>
        <v>20366.305079999998</v>
      </c>
      <c r="I433" s="577">
        <f t="shared" ca="1" si="1699"/>
        <v>38263.026487599993</v>
      </c>
      <c r="J433" s="577">
        <f t="shared" ca="1" si="1699"/>
        <v>22786.796769799999</v>
      </c>
      <c r="K433" s="577">
        <f t="shared" ca="1" si="1699"/>
        <v>27289.987312580004</v>
      </c>
      <c r="L433" s="577">
        <f t="shared" ca="1" si="1699"/>
        <v>62438.982414354221</v>
      </c>
      <c r="M433" s="577">
        <f t="shared" ca="1" si="1699"/>
        <v>46915.970476728078</v>
      </c>
      <c r="N433" s="577">
        <f t="shared" ca="1" si="1699"/>
        <v>42705.111644806937</v>
      </c>
      <c r="O433" s="577">
        <f t="shared" ca="1" si="1699"/>
        <v>37639.598455874322</v>
      </c>
      <c r="P433" s="577">
        <f t="shared" ca="1" si="1699"/>
        <v>32503.681757746988</v>
      </c>
      <c r="Q433" s="577">
        <f t="shared" ca="1" si="1699"/>
        <v>25944.90673237601</v>
      </c>
      <c r="R433" s="577">
        <f t="shared" ca="1" si="1699"/>
        <v>35890.303090307163</v>
      </c>
      <c r="S433" s="577">
        <f t="shared" ca="1" si="1699"/>
        <v>0</v>
      </c>
      <c r="T433" s="577">
        <f t="shared" ca="1" si="1699"/>
        <v>10996.663073857722</v>
      </c>
      <c r="U433" s="577">
        <f t="shared" ca="1" si="1699"/>
        <v>2676.8207517061091</v>
      </c>
      <c r="V433" s="577">
        <f t="shared" ca="1" si="1699"/>
        <v>0</v>
      </c>
      <c r="W433" s="577">
        <f t="shared" ca="1" si="1699"/>
        <v>0</v>
      </c>
      <c r="X433" s="577">
        <f t="shared" ca="1" si="1699"/>
        <v>0</v>
      </c>
      <c r="Y433" s="577">
        <f t="shared" ca="1" si="1699"/>
        <v>0</v>
      </c>
      <c r="Z433" s="577">
        <f t="shared" ca="1" si="1699"/>
        <v>0</v>
      </c>
      <c r="AA433" s="577">
        <f t="shared" ca="1" si="1699"/>
        <v>0</v>
      </c>
      <c r="AB433" s="577">
        <f t="shared" ca="1" si="1699"/>
        <v>0</v>
      </c>
      <c r="AC433" s="577">
        <f t="shared" ca="1" si="1699"/>
        <v>0</v>
      </c>
      <c r="AD433" s="577">
        <f t="shared" ca="1" si="1699"/>
        <v>0</v>
      </c>
      <c r="AE433" s="577">
        <f t="shared" ca="1" si="1699"/>
        <v>0</v>
      </c>
      <c r="AF433" s="577">
        <f t="shared" ca="1" si="1699"/>
        <v>0</v>
      </c>
      <c r="AG433" s="577">
        <f t="shared" ca="1" si="1699"/>
        <v>0</v>
      </c>
      <c r="AH433" s="577">
        <f t="shared" ca="1" si="1699"/>
        <v>0</v>
      </c>
      <c r="AI433" s="577">
        <f t="shared" ca="1" si="1699"/>
        <v>0</v>
      </c>
      <c r="AJ433" s="577">
        <f t="shared" ca="1" si="1699"/>
        <v>0</v>
      </c>
      <c r="AK433" s="577">
        <f t="shared" ca="1" si="1699"/>
        <v>0</v>
      </c>
      <c r="AL433" s="577">
        <f t="shared" ca="1" si="1699"/>
        <v>0</v>
      </c>
      <c r="AM433" s="577">
        <f t="shared" ca="1" si="1699"/>
        <v>0</v>
      </c>
      <c r="AN433" s="577">
        <f t="shared" ca="1" si="1699"/>
        <v>0</v>
      </c>
      <c r="AO433" s="577">
        <f t="shared" ca="1" si="1699"/>
        <v>0</v>
      </c>
      <c r="AP433" s="577">
        <f t="shared" ca="1" si="1699"/>
        <v>0</v>
      </c>
      <c r="AQ433" s="577">
        <f t="shared" ca="1" si="1699"/>
        <v>0</v>
      </c>
      <c r="AR433" s="577">
        <f t="shared" ca="1" si="1699"/>
        <v>0</v>
      </c>
      <c r="AS433" s="577">
        <f t="shared" ca="1" si="1699"/>
        <v>0</v>
      </c>
      <c r="AT433" s="577">
        <f t="shared" ca="1" si="1699"/>
        <v>0</v>
      </c>
      <c r="AU433" s="577">
        <f t="shared" ca="1" si="1699"/>
        <v>0</v>
      </c>
      <c r="AV433" s="577">
        <f t="shared" ca="1" si="1699"/>
        <v>0</v>
      </c>
      <c r="AW433" s="577">
        <f t="shared" ca="1" si="1699"/>
        <v>0</v>
      </c>
      <c r="AX433" s="577">
        <f t="shared" ca="1" si="1699"/>
        <v>0</v>
      </c>
      <c r="AY433" s="577">
        <f t="shared" ca="1" si="1699"/>
        <v>0</v>
      </c>
      <c r="AZ433" s="577">
        <f t="shared" ca="1" si="1699"/>
        <v>0</v>
      </c>
      <c r="BA433" s="577">
        <f t="shared" ca="1" si="1699"/>
        <v>0</v>
      </c>
      <c r="BB433" s="577">
        <f t="shared" ca="1" si="1699"/>
        <v>0</v>
      </c>
      <c r="BC433" s="577">
        <f t="shared" ca="1" si="1699"/>
        <v>0</v>
      </c>
      <c r="BD433" s="577">
        <f t="shared" ca="1" si="1699"/>
        <v>0</v>
      </c>
      <c r="BE433" s="577">
        <f t="shared" ca="1" si="1699"/>
        <v>0</v>
      </c>
      <c r="BF433" s="577">
        <f t="shared" ca="1" si="1699"/>
        <v>0</v>
      </c>
      <c r="BG433" s="577">
        <f t="shared" ca="1" si="1699"/>
        <v>0</v>
      </c>
      <c r="BH433" s="577">
        <f t="shared" ca="1" si="1699"/>
        <v>0</v>
      </c>
      <c r="BI433" s="577">
        <f t="shared" ca="1" si="1699"/>
        <v>0</v>
      </c>
      <c r="BJ433" s="577">
        <f t="shared" ca="1" si="1699"/>
        <v>0</v>
      </c>
      <c r="BK433" s="577">
        <f t="shared" ca="1" si="1699"/>
        <v>0</v>
      </c>
      <c r="BL433" s="577">
        <f t="shared" ca="1" si="1699"/>
        <v>0</v>
      </c>
      <c r="BM433" s="577">
        <f t="shared" ca="1" si="1699"/>
        <v>0</v>
      </c>
      <c r="BN433" s="185"/>
      <c r="BO433" s="563">
        <f ca="1">SUM(F433:H433)</f>
        <v>70632.555079999991</v>
      </c>
      <c r="BP433" s="563">
        <f ca="1">SUM(I433:K433)</f>
        <v>88339.810569979993</v>
      </c>
      <c r="BQ433" s="563">
        <f ca="1">SUM(L433:N433)</f>
        <v>152060.06453588925</v>
      </c>
      <c r="BR433" s="563">
        <f ca="1">SUM(O433:Q433)</f>
        <v>96088.186945997324</v>
      </c>
      <c r="BS433" s="563">
        <f ca="1">SUM(R433:T433)</f>
        <v>46886.966164164885</v>
      </c>
      <c r="BT433" s="563">
        <f ca="1">SUM(U433:W433)</f>
        <v>2676.8207517061091</v>
      </c>
      <c r="BU433" s="563">
        <f ca="1">SUM(X433:Z433)</f>
        <v>0</v>
      </c>
      <c r="BV433" s="563">
        <f ca="1">SUM(AA433:AC433)</f>
        <v>0</v>
      </c>
      <c r="BW433" s="563">
        <f ca="1">SUM(AD433:AF433)</f>
        <v>0</v>
      </c>
      <c r="BX433" s="563">
        <f ca="1">SUM(AG433:AI433)</f>
        <v>0</v>
      </c>
      <c r="BY433" s="563">
        <f ca="1">SUM(AJ433:AL433)</f>
        <v>0</v>
      </c>
      <c r="BZ433" s="563">
        <f ca="1">SUM(AM433:AO433)</f>
        <v>0</v>
      </c>
      <c r="CA433" s="563">
        <f ca="1">SUM(AP433:AR433)</f>
        <v>0</v>
      </c>
      <c r="CB433" s="563">
        <f ca="1">SUM(AS433:AU433)</f>
        <v>0</v>
      </c>
      <c r="CC433" s="563">
        <f ca="1">SUM(AV433:AX433)</f>
        <v>0</v>
      </c>
      <c r="CD433" s="563">
        <f ca="1">SUM(AY433:BA433)</f>
        <v>0</v>
      </c>
      <c r="CE433" s="563">
        <f ca="1">SUM(BB433:BD433)</f>
        <v>0</v>
      </c>
      <c r="CF433" s="563">
        <f ca="1">SUM(BE433:BG433)</f>
        <v>0</v>
      </c>
      <c r="CG433" s="563">
        <f ca="1">SUM(BH433:BJ433)</f>
        <v>0</v>
      </c>
      <c r="CH433" s="563">
        <f ca="1">SUM(BK433:BM433)</f>
        <v>0</v>
      </c>
      <c r="CI433" s="185"/>
      <c r="CJ433" s="172">
        <f ca="1">SUM(BO433:BR433)</f>
        <v>407120.61713186651</v>
      </c>
      <c r="CK433" s="172">
        <f ca="1">SUM(BS433:BV433)</f>
        <v>49563.786915870995</v>
      </c>
      <c r="CL433" s="172">
        <f ca="1">SUM(BW433:BZ433)</f>
        <v>0</v>
      </c>
      <c r="CM433" s="172">
        <f ca="1">SUM(CA433:CD433)</f>
        <v>0</v>
      </c>
      <c r="CN433" s="172">
        <f ca="1">SUM(CE433:CH433)</f>
        <v>0</v>
      </c>
      <c r="CO433" s="177"/>
      <c r="CQ433" s="119"/>
      <c r="CR433" s="186"/>
      <c r="CS433" s="186"/>
      <c r="CT433" s="186"/>
      <c r="CU433" s="186"/>
      <c r="CV433" s="186"/>
      <c r="CW433" s="119"/>
      <c r="CX433" s="221"/>
      <c r="CY433" s="221"/>
      <c r="CZ433" s="221"/>
      <c r="DA433" s="221"/>
      <c r="DB433" s="342"/>
      <c r="DC433" s="221"/>
      <c r="DD433" s="221"/>
      <c r="DE433" s="221"/>
      <c r="DF433" s="221"/>
      <c r="DG433" s="342"/>
      <c r="DH433" s="342"/>
      <c r="DI433" s="342"/>
      <c r="DJ433" s="342"/>
    </row>
    <row r="434" spans="1:114" s="7" customFormat="1" ht="12.75" thickBot="1" x14ac:dyDescent="0.25">
      <c r="A434" s="314"/>
      <c r="B434" s="240" t="s">
        <v>370</v>
      </c>
      <c r="C434" s="240"/>
      <c r="D434" s="240"/>
      <c r="E434" s="240"/>
      <c r="F434" s="580"/>
      <c r="G434" s="580"/>
      <c r="H434" s="580"/>
      <c r="I434" s="580"/>
      <c r="J434" s="580"/>
      <c r="K434" s="580"/>
      <c r="L434" s="580"/>
      <c r="M434" s="580"/>
      <c r="N434" s="580"/>
      <c r="O434" s="580"/>
      <c r="P434" s="580"/>
      <c r="Q434" s="580"/>
      <c r="R434" s="580"/>
      <c r="S434" s="580"/>
      <c r="T434" s="580"/>
      <c r="U434" s="580"/>
      <c r="V434" s="580"/>
      <c r="W434" s="580"/>
      <c r="X434" s="580"/>
      <c r="Y434" s="580"/>
      <c r="Z434" s="580"/>
      <c r="AA434" s="580"/>
      <c r="AB434" s="580"/>
      <c r="AC434" s="580"/>
      <c r="AD434" s="580"/>
      <c r="AE434" s="580"/>
      <c r="AF434" s="580"/>
      <c r="AG434" s="580"/>
      <c r="AH434" s="580"/>
      <c r="AI434" s="580"/>
      <c r="AJ434" s="580"/>
      <c r="AK434" s="580"/>
      <c r="AL434" s="580"/>
      <c r="AM434" s="580"/>
      <c r="AN434" s="580"/>
      <c r="AO434" s="580"/>
      <c r="AP434" s="580"/>
      <c r="AQ434" s="580"/>
      <c r="AR434" s="580"/>
      <c r="AS434" s="580"/>
      <c r="AT434" s="580"/>
      <c r="AU434" s="580"/>
      <c r="AV434" s="580"/>
      <c r="AW434" s="580"/>
      <c r="AX434" s="580"/>
      <c r="AY434" s="580"/>
      <c r="AZ434" s="580"/>
      <c r="BA434" s="580"/>
      <c r="BB434" s="580"/>
      <c r="BC434" s="580"/>
      <c r="BD434" s="580"/>
      <c r="BE434" s="580"/>
      <c r="BF434" s="580"/>
      <c r="BG434" s="580"/>
      <c r="BH434" s="580"/>
      <c r="BI434" s="580"/>
      <c r="BJ434" s="580"/>
      <c r="BK434" s="580"/>
      <c r="BL434" s="580"/>
      <c r="BM434" s="580"/>
      <c r="BN434" s="185"/>
      <c r="BO434" s="580"/>
      <c r="BP434" s="580"/>
      <c r="BQ434" s="580"/>
      <c r="BR434" s="580"/>
      <c r="BS434" s="580"/>
      <c r="BT434" s="580"/>
      <c r="BU434" s="580"/>
      <c r="BV434" s="580"/>
      <c r="BW434" s="580"/>
      <c r="BX434" s="580"/>
      <c r="BY434" s="580"/>
      <c r="BZ434" s="580"/>
      <c r="CA434" s="580"/>
      <c r="CB434" s="580"/>
      <c r="CC434" s="580"/>
      <c r="CD434" s="580"/>
      <c r="CE434" s="580"/>
      <c r="CF434" s="580"/>
      <c r="CG434" s="580"/>
      <c r="CH434" s="580"/>
      <c r="CI434" s="185"/>
      <c r="CJ434" s="242"/>
      <c r="CK434" s="242"/>
      <c r="CL434" s="242"/>
      <c r="CM434" s="242"/>
      <c r="CN434" s="242"/>
      <c r="CO434" s="177"/>
      <c r="CP434" s="119"/>
      <c r="CQ434" s="119"/>
      <c r="CR434" s="186"/>
      <c r="CS434" s="186"/>
      <c r="CT434" s="186"/>
      <c r="CU434" s="186"/>
      <c r="CV434" s="186"/>
      <c r="CW434" s="119"/>
      <c r="CX434" s="242" t="str">
        <f t="shared" si="1535"/>
        <v/>
      </c>
      <c r="CY434" s="242" t="str">
        <f t="shared" si="1536"/>
        <v/>
      </c>
      <c r="CZ434" s="242" t="str">
        <f t="shared" si="1537"/>
        <v/>
      </c>
      <c r="DA434" s="242" t="str">
        <f t="shared" si="1538"/>
        <v/>
      </c>
      <c r="DB434" s="243" t="str">
        <f t="shared" si="1539"/>
        <v/>
      </c>
      <c r="DC434" s="242" t="str">
        <f t="shared" si="1540"/>
        <v/>
      </c>
      <c r="DD434" s="242" t="str">
        <f t="shared" si="1541"/>
        <v/>
      </c>
      <c r="DE434" s="242" t="str">
        <f t="shared" si="1542"/>
        <v/>
      </c>
      <c r="DF434" s="242" t="str">
        <f t="shared" si="1543"/>
        <v/>
      </c>
      <c r="DG434" s="243" t="str">
        <f t="shared" si="1544"/>
        <v/>
      </c>
      <c r="DH434" s="243" t="str">
        <f t="shared" si="1545"/>
        <v/>
      </c>
      <c r="DI434" s="243" t="str">
        <f t="shared" si="1546"/>
        <v/>
      </c>
      <c r="DJ434" s="243" t="str">
        <f t="shared" si="1547"/>
        <v/>
      </c>
    </row>
    <row r="435" spans="1:114" s="7" customFormat="1" x14ac:dyDescent="0.2">
      <c r="A435" s="181"/>
      <c r="B435" s="119" t="s">
        <v>370</v>
      </c>
      <c r="C435" s="119"/>
      <c r="D435" s="119"/>
      <c r="E435" s="119"/>
      <c r="F435" s="568"/>
      <c r="G435" s="568"/>
      <c r="H435" s="568"/>
      <c r="I435" s="568"/>
      <c r="J435" s="568"/>
      <c r="K435" s="568"/>
      <c r="L435" s="568"/>
      <c r="M435" s="568"/>
      <c r="N435" s="568"/>
      <c r="O435" s="568"/>
      <c r="P435" s="568"/>
      <c r="Q435" s="568"/>
      <c r="R435" s="568"/>
      <c r="S435" s="568"/>
      <c r="T435" s="568"/>
      <c r="U435" s="568"/>
      <c r="V435" s="568"/>
      <c r="W435" s="568"/>
      <c r="X435" s="568"/>
      <c r="Y435" s="568"/>
      <c r="Z435" s="568"/>
      <c r="AA435" s="568"/>
      <c r="AB435" s="568"/>
      <c r="AC435" s="568"/>
      <c r="AD435" s="568"/>
      <c r="AE435" s="568"/>
      <c r="AF435" s="568"/>
      <c r="AG435" s="568"/>
      <c r="AH435" s="568"/>
      <c r="AI435" s="568"/>
      <c r="AJ435" s="568"/>
      <c r="AK435" s="568"/>
      <c r="AL435" s="568"/>
      <c r="AM435" s="568"/>
      <c r="AN435" s="568"/>
      <c r="AO435" s="568"/>
      <c r="AP435" s="568"/>
      <c r="AQ435" s="568"/>
      <c r="AR435" s="568"/>
      <c r="AS435" s="568"/>
      <c r="AT435" s="568"/>
      <c r="AU435" s="568"/>
      <c r="AV435" s="568"/>
      <c r="AW435" s="568"/>
      <c r="AX435" s="568"/>
      <c r="AY435" s="568"/>
      <c r="AZ435" s="568"/>
      <c r="BA435" s="568"/>
      <c r="BB435" s="568"/>
      <c r="BC435" s="568"/>
      <c r="BD435" s="568"/>
      <c r="BE435" s="568"/>
      <c r="BF435" s="568"/>
      <c r="BG435" s="568"/>
      <c r="BH435" s="568"/>
      <c r="BI435" s="568"/>
      <c r="BJ435" s="568"/>
      <c r="BK435" s="568"/>
      <c r="BL435" s="568"/>
      <c r="BM435" s="568"/>
      <c r="BN435" s="185"/>
      <c r="BO435" s="568"/>
      <c r="BP435" s="568"/>
      <c r="BQ435" s="568"/>
      <c r="BR435" s="568"/>
      <c r="BS435" s="568"/>
      <c r="BT435" s="568"/>
      <c r="BU435" s="568"/>
      <c r="BV435" s="568"/>
      <c r="BW435" s="568"/>
      <c r="BX435" s="568"/>
      <c r="BY435" s="568"/>
      <c r="BZ435" s="568"/>
      <c r="CA435" s="568"/>
      <c r="CB435" s="568"/>
      <c r="CC435" s="568"/>
      <c r="CD435" s="568"/>
      <c r="CE435" s="568"/>
      <c r="CF435" s="568"/>
      <c r="CG435" s="568"/>
      <c r="CH435" s="568"/>
      <c r="CI435" s="185"/>
      <c r="CJ435" s="208"/>
      <c r="CK435" s="208"/>
      <c r="CL435" s="208"/>
      <c r="CM435" s="208"/>
      <c r="CN435" s="208"/>
      <c r="CO435" s="177"/>
      <c r="CP435" s="119"/>
      <c r="CQ435" s="119"/>
      <c r="CR435" s="186"/>
      <c r="CS435" s="186"/>
      <c r="CT435" s="186"/>
      <c r="CU435" s="186"/>
      <c r="CV435" s="186"/>
      <c r="CW435" s="119"/>
      <c r="CX435" s="208" t="str">
        <f t="shared" si="1535"/>
        <v/>
      </c>
      <c r="CY435" s="208" t="str">
        <f t="shared" si="1536"/>
        <v/>
      </c>
      <c r="CZ435" s="208" t="str">
        <f t="shared" si="1537"/>
        <v/>
      </c>
      <c r="DA435" s="208" t="str">
        <f t="shared" si="1538"/>
        <v/>
      </c>
      <c r="DB435" s="209" t="str">
        <f t="shared" si="1539"/>
        <v/>
      </c>
      <c r="DC435" s="208" t="str">
        <f t="shared" si="1540"/>
        <v/>
      </c>
      <c r="DD435" s="208" t="str">
        <f t="shared" si="1541"/>
        <v/>
      </c>
      <c r="DE435" s="208" t="str">
        <f t="shared" si="1542"/>
        <v/>
      </c>
      <c r="DF435" s="208" t="str">
        <f t="shared" si="1543"/>
        <v/>
      </c>
      <c r="DG435" s="209" t="str">
        <f t="shared" si="1544"/>
        <v/>
      </c>
      <c r="DH435" s="209" t="str">
        <f t="shared" si="1545"/>
        <v/>
      </c>
      <c r="DI435" s="209" t="str">
        <f t="shared" si="1546"/>
        <v/>
      </c>
      <c r="DJ435" s="209" t="str">
        <f t="shared" si="1547"/>
        <v/>
      </c>
    </row>
    <row r="436" spans="1:114" s="7" customFormat="1" ht="19.5" x14ac:dyDescent="0.4">
      <c r="A436" s="164" t="s">
        <v>366</v>
      </c>
      <c r="B436" s="116" t="s">
        <v>370</v>
      </c>
      <c r="C436" s="116"/>
      <c r="D436" s="116"/>
      <c r="E436" s="116"/>
      <c r="F436" s="561"/>
      <c r="G436" s="561"/>
      <c r="H436" s="561"/>
      <c r="I436" s="561"/>
      <c r="J436" s="561"/>
      <c r="K436" s="561"/>
      <c r="L436" s="561"/>
      <c r="M436" s="561"/>
      <c r="N436" s="561"/>
      <c r="O436" s="561"/>
      <c r="P436" s="561"/>
      <c r="Q436" s="561"/>
      <c r="R436" s="561"/>
      <c r="S436" s="561"/>
      <c r="T436" s="561"/>
      <c r="U436" s="561"/>
      <c r="V436" s="561"/>
      <c r="W436" s="561"/>
      <c r="X436" s="561"/>
      <c r="Y436" s="561"/>
      <c r="Z436" s="561"/>
      <c r="AA436" s="561"/>
      <c r="AB436" s="561"/>
      <c r="AC436" s="561"/>
      <c r="AD436" s="561"/>
      <c r="AE436" s="561"/>
      <c r="AF436" s="561"/>
      <c r="AG436" s="561"/>
      <c r="AH436" s="561"/>
      <c r="AI436" s="561"/>
      <c r="AJ436" s="561"/>
      <c r="AK436" s="561"/>
      <c r="AL436" s="561"/>
      <c r="AM436" s="561"/>
      <c r="AN436" s="561"/>
      <c r="AO436" s="561"/>
      <c r="AP436" s="561"/>
      <c r="AQ436" s="561"/>
      <c r="AR436" s="561"/>
      <c r="AS436" s="561"/>
      <c r="AT436" s="561"/>
      <c r="AU436" s="561"/>
      <c r="AV436" s="561"/>
      <c r="AW436" s="561"/>
      <c r="AX436" s="561"/>
      <c r="AY436" s="561"/>
      <c r="AZ436" s="561"/>
      <c r="BA436" s="561"/>
      <c r="BB436" s="561"/>
      <c r="BC436" s="561"/>
      <c r="BD436" s="561"/>
      <c r="BE436" s="561"/>
      <c r="BF436" s="561"/>
      <c r="BG436" s="561"/>
      <c r="BH436" s="561"/>
      <c r="BI436" s="561"/>
      <c r="BJ436" s="561"/>
      <c r="BK436" s="561"/>
      <c r="BL436" s="561"/>
      <c r="BM436" s="561"/>
      <c r="BN436" s="205"/>
      <c r="BO436" s="561"/>
      <c r="BP436" s="561"/>
      <c r="BQ436" s="561"/>
      <c r="BR436" s="561"/>
      <c r="BS436" s="561"/>
      <c r="BT436" s="561"/>
      <c r="BU436" s="561"/>
      <c r="BV436" s="561"/>
      <c r="BW436" s="561"/>
      <c r="BX436" s="561"/>
      <c r="BY436" s="561"/>
      <c r="BZ436" s="561"/>
      <c r="CA436" s="561"/>
      <c r="CB436" s="561"/>
      <c r="CC436" s="561"/>
      <c r="CD436" s="561"/>
      <c r="CE436" s="561"/>
      <c r="CF436" s="561"/>
      <c r="CG436" s="561"/>
      <c r="CH436" s="561"/>
      <c r="CI436" s="235"/>
      <c r="CJ436" s="649"/>
      <c r="CK436" s="649"/>
      <c r="CL436" s="649"/>
      <c r="CM436" s="649"/>
      <c r="CN436" s="649"/>
      <c r="CO436" s="177"/>
      <c r="CP436" s="206"/>
      <c r="CQ436" s="206"/>
      <c r="CR436" s="207"/>
      <c r="CS436" s="207"/>
      <c r="CT436" s="207"/>
      <c r="CU436" s="207"/>
      <c r="CV436" s="207"/>
      <c r="CW436" s="206"/>
      <c r="CX436" s="206" t="str">
        <f t="shared" si="1535"/>
        <v/>
      </c>
      <c r="CY436" s="206" t="str">
        <f t="shared" si="1536"/>
        <v/>
      </c>
      <c r="CZ436" s="206" t="str">
        <f t="shared" si="1537"/>
        <v/>
      </c>
      <c r="DA436" s="206" t="str">
        <f t="shared" si="1538"/>
        <v/>
      </c>
      <c r="DB436" s="236" t="str">
        <f t="shared" si="1539"/>
        <v/>
      </c>
      <c r="DC436" s="206" t="str">
        <f t="shared" si="1540"/>
        <v/>
      </c>
      <c r="DD436" s="206" t="str">
        <f t="shared" si="1541"/>
        <v/>
      </c>
      <c r="DE436" s="206" t="str">
        <f t="shared" si="1542"/>
        <v/>
      </c>
      <c r="DF436" s="206" t="str">
        <f t="shared" si="1543"/>
        <v/>
      </c>
      <c r="DG436" s="236" t="str">
        <f t="shared" si="1544"/>
        <v/>
      </c>
      <c r="DH436" s="236" t="str">
        <f t="shared" si="1545"/>
        <v/>
      </c>
      <c r="DI436" s="236" t="str">
        <f t="shared" si="1546"/>
        <v/>
      </c>
      <c r="DJ436" s="236" t="str">
        <f t="shared" si="1547"/>
        <v/>
      </c>
    </row>
    <row r="437" spans="1:114" s="7" customFormat="1" x14ac:dyDescent="0.2">
      <c r="A437" s="281" t="str">
        <f>"in "&amp;UnitLabel</f>
        <v>in UK£</v>
      </c>
      <c r="B437" s="300" t="s">
        <v>370</v>
      </c>
      <c r="C437" s="115"/>
      <c r="D437" s="115"/>
      <c r="E437" s="115"/>
      <c r="F437" s="561"/>
      <c r="G437" s="561"/>
      <c r="H437" s="561"/>
      <c r="I437" s="561"/>
      <c r="J437" s="561"/>
      <c r="K437" s="561"/>
      <c r="L437" s="561"/>
      <c r="M437" s="561"/>
      <c r="N437" s="561"/>
      <c r="O437" s="561"/>
      <c r="P437" s="561"/>
      <c r="Q437" s="561"/>
      <c r="R437" s="561"/>
      <c r="S437" s="561"/>
      <c r="T437" s="561"/>
      <c r="U437" s="561"/>
      <c r="V437" s="561"/>
      <c r="W437" s="561"/>
      <c r="X437" s="561"/>
      <c r="Y437" s="561"/>
      <c r="Z437" s="561"/>
      <c r="AA437" s="561"/>
      <c r="AB437" s="561"/>
      <c r="AC437" s="561"/>
      <c r="AD437" s="561"/>
      <c r="AE437" s="561"/>
      <c r="AF437" s="561"/>
      <c r="AG437" s="561"/>
      <c r="AH437" s="561"/>
      <c r="AI437" s="561"/>
      <c r="AJ437" s="561"/>
      <c r="AK437" s="561"/>
      <c r="AL437" s="561"/>
      <c r="AM437" s="561"/>
      <c r="AN437" s="561"/>
      <c r="AO437" s="561"/>
      <c r="AP437" s="561"/>
      <c r="AQ437" s="561"/>
      <c r="AR437" s="561"/>
      <c r="AS437" s="561"/>
      <c r="AT437" s="561"/>
      <c r="AU437" s="561"/>
      <c r="AV437" s="561"/>
      <c r="AW437" s="561"/>
      <c r="AX437" s="561"/>
      <c r="AY437" s="561"/>
      <c r="AZ437" s="561"/>
      <c r="BA437" s="561"/>
      <c r="BB437" s="561"/>
      <c r="BC437" s="561"/>
      <c r="BD437" s="561"/>
      <c r="BE437" s="561"/>
      <c r="BF437" s="561"/>
      <c r="BG437" s="561"/>
      <c r="BH437" s="561"/>
      <c r="BI437" s="561"/>
      <c r="BJ437" s="561"/>
      <c r="BK437" s="561"/>
      <c r="BL437" s="561"/>
      <c r="BM437" s="561"/>
      <c r="BN437" s="201"/>
      <c r="BO437" s="561"/>
      <c r="BP437" s="561"/>
      <c r="BQ437" s="561"/>
      <c r="BR437" s="561"/>
      <c r="BS437" s="561"/>
      <c r="BT437" s="561"/>
      <c r="BU437" s="561"/>
      <c r="BV437" s="561"/>
      <c r="BW437" s="561"/>
      <c r="BX437" s="561"/>
      <c r="BY437" s="561"/>
      <c r="BZ437" s="561"/>
      <c r="CA437" s="561"/>
      <c r="CB437" s="561"/>
      <c r="CC437" s="561"/>
      <c r="CD437" s="561"/>
      <c r="CE437" s="561"/>
      <c r="CF437" s="561"/>
      <c r="CG437" s="561"/>
      <c r="CH437" s="561"/>
      <c r="CI437" s="196"/>
      <c r="CJ437" s="115"/>
      <c r="CK437" s="115"/>
      <c r="CL437" s="115"/>
      <c r="CM437" s="115"/>
      <c r="CN437" s="115"/>
      <c r="CO437" s="177"/>
      <c r="CP437" s="115"/>
      <c r="CQ437" s="115"/>
      <c r="CR437" s="202"/>
      <c r="CS437" s="202"/>
      <c r="CT437" s="202"/>
      <c r="CU437" s="202"/>
      <c r="CV437" s="202"/>
      <c r="CW437" s="115"/>
      <c r="CX437" s="115" t="str">
        <f t="shared" si="1535"/>
        <v/>
      </c>
      <c r="CY437" s="115" t="str">
        <f t="shared" si="1536"/>
        <v/>
      </c>
      <c r="CZ437" s="115" t="str">
        <f t="shared" si="1537"/>
        <v/>
      </c>
      <c r="DA437" s="115" t="str">
        <f t="shared" si="1538"/>
        <v/>
      </c>
      <c r="DB437" s="200" t="str">
        <f t="shared" si="1539"/>
        <v/>
      </c>
      <c r="DC437" s="115" t="str">
        <f t="shared" si="1540"/>
        <v/>
      </c>
      <c r="DD437" s="115" t="str">
        <f t="shared" si="1541"/>
        <v/>
      </c>
      <c r="DE437" s="115" t="str">
        <f t="shared" si="1542"/>
        <v/>
      </c>
      <c r="DF437" s="115" t="str">
        <f t="shared" si="1543"/>
        <v/>
      </c>
      <c r="DG437" s="200" t="str">
        <f t="shared" si="1544"/>
        <v/>
      </c>
      <c r="DH437" s="200" t="str">
        <f t="shared" si="1545"/>
        <v/>
      </c>
      <c r="DI437" s="200" t="str">
        <f t="shared" si="1546"/>
        <v/>
      </c>
      <c r="DJ437" s="200" t="str">
        <f t="shared" si="1547"/>
        <v/>
      </c>
    </row>
    <row r="438" spans="1:114" s="7" customFormat="1" x14ac:dyDescent="0.2">
      <c r="A438" s="311"/>
      <c r="B438" s="115" t="s">
        <v>370</v>
      </c>
      <c r="C438" s="115"/>
      <c r="D438" s="115"/>
      <c r="E438" s="115"/>
      <c r="F438" s="561"/>
      <c r="G438" s="561"/>
      <c r="H438" s="561"/>
      <c r="I438" s="561"/>
      <c r="J438" s="561"/>
      <c r="K438" s="561"/>
      <c r="L438" s="561"/>
      <c r="M438" s="561"/>
      <c r="N438" s="561"/>
      <c r="O438" s="561"/>
      <c r="P438" s="561"/>
      <c r="Q438" s="561"/>
      <c r="R438" s="561"/>
      <c r="S438" s="561"/>
      <c r="T438" s="561"/>
      <c r="U438" s="561"/>
      <c r="V438" s="561"/>
      <c r="W438" s="561"/>
      <c r="X438" s="561"/>
      <c r="Y438" s="561"/>
      <c r="Z438" s="561"/>
      <c r="AA438" s="561"/>
      <c r="AB438" s="561"/>
      <c r="AC438" s="561"/>
      <c r="AD438" s="561"/>
      <c r="AE438" s="561"/>
      <c r="AF438" s="561"/>
      <c r="AG438" s="561"/>
      <c r="AH438" s="561"/>
      <c r="AI438" s="561"/>
      <c r="AJ438" s="561"/>
      <c r="AK438" s="561"/>
      <c r="AL438" s="561"/>
      <c r="AM438" s="561"/>
      <c r="AN438" s="561"/>
      <c r="AO438" s="561"/>
      <c r="AP438" s="561"/>
      <c r="AQ438" s="561"/>
      <c r="AR438" s="561"/>
      <c r="AS438" s="561"/>
      <c r="AT438" s="561"/>
      <c r="AU438" s="561"/>
      <c r="AV438" s="561"/>
      <c r="AW438" s="561"/>
      <c r="AX438" s="561"/>
      <c r="AY438" s="561"/>
      <c r="AZ438" s="561"/>
      <c r="BA438" s="561"/>
      <c r="BB438" s="561"/>
      <c r="BC438" s="561"/>
      <c r="BD438" s="561"/>
      <c r="BE438" s="561"/>
      <c r="BF438" s="561"/>
      <c r="BG438" s="561"/>
      <c r="BH438" s="561"/>
      <c r="BI438" s="561"/>
      <c r="BJ438" s="561"/>
      <c r="BK438" s="561"/>
      <c r="BL438" s="561"/>
      <c r="BM438" s="561"/>
      <c r="BN438" s="201"/>
      <c r="BO438" s="561"/>
      <c r="BP438" s="561"/>
      <c r="BQ438" s="561"/>
      <c r="BR438" s="561"/>
      <c r="BS438" s="561"/>
      <c r="BT438" s="561"/>
      <c r="BU438" s="561"/>
      <c r="BV438" s="561"/>
      <c r="BW438" s="561"/>
      <c r="BX438" s="561"/>
      <c r="BY438" s="561"/>
      <c r="BZ438" s="561"/>
      <c r="CA438" s="561"/>
      <c r="CB438" s="561"/>
      <c r="CC438" s="561"/>
      <c r="CD438" s="561"/>
      <c r="CE438" s="561"/>
      <c r="CF438" s="561"/>
      <c r="CG438" s="561"/>
      <c r="CH438" s="561"/>
      <c r="CI438" s="196"/>
      <c r="CJ438" s="115"/>
      <c r="CK438" s="115"/>
      <c r="CL438" s="115"/>
      <c r="CM438" s="115"/>
      <c r="CN438" s="115"/>
      <c r="CO438" s="177"/>
      <c r="CP438" s="115"/>
      <c r="CQ438" s="115"/>
      <c r="CR438" s="202"/>
      <c r="CS438" s="202"/>
      <c r="CT438" s="202"/>
      <c r="CU438" s="202"/>
      <c r="CV438" s="202"/>
      <c r="CW438" s="115"/>
      <c r="CX438" s="115" t="str">
        <f t="shared" si="1535"/>
        <v/>
      </c>
      <c r="CY438" s="115" t="str">
        <f t="shared" si="1536"/>
        <v/>
      </c>
      <c r="CZ438" s="115" t="str">
        <f t="shared" si="1537"/>
        <v/>
      </c>
      <c r="DA438" s="115" t="str">
        <f t="shared" si="1538"/>
        <v/>
      </c>
      <c r="DB438" s="200" t="str">
        <f t="shared" si="1539"/>
        <v/>
      </c>
      <c r="DC438" s="115" t="str">
        <f t="shared" si="1540"/>
        <v/>
      </c>
      <c r="DD438" s="115" t="str">
        <f t="shared" si="1541"/>
        <v/>
      </c>
      <c r="DE438" s="115" t="str">
        <f t="shared" si="1542"/>
        <v/>
      </c>
      <c r="DF438" s="115" t="str">
        <f t="shared" si="1543"/>
        <v/>
      </c>
      <c r="DG438" s="200" t="str">
        <f t="shared" si="1544"/>
        <v/>
      </c>
      <c r="DH438" s="200" t="str">
        <f t="shared" si="1545"/>
        <v/>
      </c>
      <c r="DI438" s="200" t="str">
        <f t="shared" si="1546"/>
        <v/>
      </c>
      <c r="DJ438" s="200" t="str">
        <f t="shared" si="1547"/>
        <v/>
      </c>
    </row>
    <row r="439" spans="1:114" s="7" customFormat="1" ht="14.25" x14ac:dyDescent="0.35">
      <c r="A439" s="181" t="s">
        <v>132</v>
      </c>
      <c r="B439" s="119" t="s">
        <v>370</v>
      </c>
      <c r="C439" s="119"/>
      <c r="D439" s="119"/>
      <c r="E439" s="119"/>
      <c r="F439" s="565">
        <f>E320</f>
        <v>0</v>
      </c>
      <c r="G439" s="565">
        <f ca="1">F463</f>
        <v>-28600</v>
      </c>
      <c r="H439" s="565">
        <f t="shared" ref="H439:BM439" ca="1" si="1700">G463</f>
        <v>-50266.25</v>
      </c>
      <c r="I439" s="565">
        <f t="shared" ca="1" si="1700"/>
        <v>-70632.5</v>
      </c>
      <c r="J439" s="565">
        <f t="shared" ca="1" si="1700"/>
        <v>-108895.5054276</v>
      </c>
      <c r="K439" s="565">
        <f t="shared" ca="1" si="1700"/>
        <v>-131682.27028339999</v>
      </c>
      <c r="L439" s="565">
        <f t="shared" ca="1" si="1700"/>
        <v>-158972.15519577998</v>
      </c>
      <c r="M439" s="565">
        <f t="shared" ca="1" si="1700"/>
        <v>-219726.008066354</v>
      </c>
      <c r="N439" s="565">
        <f t="shared" ca="1" si="1700"/>
        <v>-266559.59354088805</v>
      </c>
      <c r="O439" s="565">
        <f t="shared" ca="1" si="1700"/>
        <v>-309167.83693494269</v>
      </c>
      <c r="P439" s="565">
        <f t="shared" ca="1" si="1700"/>
        <v>-346708.79267043906</v>
      </c>
      <c r="Q439" s="565">
        <f t="shared" ca="1" si="1700"/>
        <v>-379089.3550177447</v>
      </c>
      <c r="R439" s="565">
        <f t="shared" ca="1" si="1700"/>
        <v>-404879.32264259696</v>
      </c>
      <c r="S439" s="565">
        <f t="shared" ca="1" si="1700"/>
        <v>-440490.49430437374</v>
      </c>
      <c r="T439" s="565">
        <f t="shared" ca="1" si="1700"/>
        <v>-380349.76989173534</v>
      </c>
      <c r="U439" s="565">
        <f t="shared" ca="1" si="1700"/>
        <v>-300986.81995550427</v>
      </c>
      <c r="V439" s="565">
        <f t="shared" ca="1" si="1700"/>
        <v>-303451.02078984649</v>
      </c>
      <c r="W439" s="565">
        <f t="shared" ca="1" si="1700"/>
        <v>-294363.99654883472</v>
      </c>
      <c r="X439" s="565">
        <f t="shared" ca="1" si="1700"/>
        <v>-285836.78899429354</v>
      </c>
      <c r="Y439" s="565">
        <f t="shared" ca="1" si="1700"/>
        <v>-260459.78440544591</v>
      </c>
      <c r="Z439" s="565">
        <f t="shared" ca="1" si="1700"/>
        <v>-134896.7576341925</v>
      </c>
      <c r="AA439" s="565">
        <f t="shared" ca="1" si="1700"/>
        <v>-17914.90048754256</v>
      </c>
      <c r="AB439" s="565">
        <f t="shared" ca="1" si="1700"/>
        <v>143528.03054318583</v>
      </c>
      <c r="AC439" s="565">
        <f t="shared" ca="1" si="1700"/>
        <v>323779.10268242756</v>
      </c>
      <c r="AD439" s="565">
        <f t="shared" ca="1" si="1700"/>
        <v>382992.45676408819</v>
      </c>
      <c r="AE439" s="565">
        <f t="shared" ca="1" si="1700"/>
        <v>534077.52730865031</v>
      </c>
      <c r="AF439" s="565">
        <f t="shared" ca="1" si="1700"/>
        <v>804142.6797117074</v>
      </c>
      <c r="AG439" s="565">
        <f t="shared" ca="1" si="1700"/>
        <v>1073059.4282352715</v>
      </c>
      <c r="AH439" s="565">
        <f t="shared" ca="1" si="1700"/>
        <v>1019489.0200399784</v>
      </c>
      <c r="AI439" s="565">
        <f t="shared" ca="1" si="1700"/>
        <v>1201152.6608497964</v>
      </c>
      <c r="AJ439" s="565">
        <f t="shared" ca="1" si="1700"/>
        <v>1264820.7172781739</v>
      </c>
      <c r="AK439" s="565">
        <f t="shared" ca="1" si="1700"/>
        <v>1458581.5935686338</v>
      </c>
      <c r="AL439" s="565">
        <f t="shared" ca="1" si="1700"/>
        <v>1790730.0541499301</v>
      </c>
      <c r="AM439" s="565">
        <f t="shared" ca="1" si="1700"/>
        <v>1903886.3610500342</v>
      </c>
      <c r="AN439" s="565">
        <f t="shared" ca="1" si="1700"/>
        <v>2270049.2226609746</v>
      </c>
      <c r="AO439" s="565">
        <f t="shared" ca="1" si="1700"/>
        <v>2653179.3550960729</v>
      </c>
      <c r="AP439" s="565">
        <f t="shared" ca="1" si="1700"/>
        <v>2736732.5664700447</v>
      </c>
      <c r="AQ439" s="565">
        <f t="shared" ca="1" si="1700"/>
        <v>3116023.8562688697</v>
      </c>
      <c r="AR439" s="565">
        <f t="shared" ca="1" si="1700"/>
        <v>3647039.0038768211</v>
      </c>
      <c r="AS439" s="565">
        <f t="shared" ca="1" si="1700"/>
        <v>4149567.0082272468</v>
      </c>
      <c r="AT439" s="565">
        <f t="shared" ca="1" si="1700"/>
        <v>4098469.4443264212</v>
      </c>
      <c r="AU439" s="565">
        <f t="shared" ca="1" si="1700"/>
        <v>4507790.1147863502</v>
      </c>
      <c r="AV439" s="565">
        <f t="shared" ca="1" si="1700"/>
        <v>4656981.6934414189</v>
      </c>
      <c r="AW439" s="565">
        <f t="shared" ca="1" si="1700"/>
        <v>5070362.3916347977</v>
      </c>
      <c r="AX439" s="565">
        <f t="shared" ca="1" si="1700"/>
        <v>5660207.7649855465</v>
      </c>
      <c r="AY439" s="565">
        <f t="shared" ca="1" si="1700"/>
        <v>5819202.6630448261</v>
      </c>
      <c r="AZ439" s="565">
        <f t="shared" ca="1" si="1700"/>
        <v>6438707.7933471557</v>
      </c>
      <c r="BA439" s="565">
        <f t="shared" ca="1" si="1700"/>
        <v>7072596.2527888706</v>
      </c>
      <c r="BB439" s="565">
        <f t="shared" ca="1" si="1700"/>
        <v>7188143.4035173543</v>
      </c>
      <c r="BC439" s="565">
        <f t="shared" ca="1" si="1700"/>
        <v>7807901.8439572947</v>
      </c>
      <c r="BD439" s="565">
        <f t="shared" ca="1" si="1700"/>
        <v>8594419.5691926945</v>
      </c>
      <c r="BE439" s="565">
        <f t="shared" ca="1" si="1700"/>
        <v>9344022.596821364</v>
      </c>
      <c r="BF439" s="565">
        <f t="shared" ca="1" si="1700"/>
        <v>9352119.0415861309</v>
      </c>
      <c r="BG439" s="565">
        <f t="shared" ca="1" si="1700"/>
        <v>10080980.447693964</v>
      </c>
      <c r="BH439" s="565">
        <f t="shared" ca="1" si="1700"/>
        <v>10402509.680918794</v>
      </c>
      <c r="BI439" s="565">
        <f t="shared" ca="1" si="1700"/>
        <v>11167439.760421546</v>
      </c>
      <c r="BJ439" s="565">
        <f t="shared" ca="1" si="1700"/>
        <v>12108933.022694767</v>
      </c>
      <c r="BK439" s="565">
        <f t="shared" ca="1" si="1700"/>
        <v>12364806.257854607</v>
      </c>
      <c r="BL439" s="565">
        <f t="shared" ca="1" si="1700"/>
        <v>13348119.189665299</v>
      </c>
      <c r="BM439" s="565">
        <f t="shared" ca="1" si="1700"/>
        <v>14352327.89092304</v>
      </c>
      <c r="BN439" s="185"/>
      <c r="BO439" s="565">
        <f>E463</f>
        <v>0</v>
      </c>
      <c r="BP439" s="565">
        <f ca="1">H463</f>
        <v>-70632.5</v>
      </c>
      <c r="BQ439" s="565">
        <f ca="1">K463</f>
        <v>-158972.15519577998</v>
      </c>
      <c r="BR439" s="565">
        <f ca="1">N463</f>
        <v>-309167.83693494269</v>
      </c>
      <c r="BS439" s="565">
        <f ca="1">Q463</f>
        <v>-404879.32264259696</v>
      </c>
      <c r="BT439" s="565">
        <f ca="1">T463</f>
        <v>-300986.81995550427</v>
      </c>
      <c r="BU439" s="565">
        <f ca="1">W463</f>
        <v>-285836.78899429354</v>
      </c>
      <c r="BV439" s="565">
        <f ca="1">Z463</f>
        <v>-17914.90048754256</v>
      </c>
      <c r="BW439" s="565">
        <f ca="1">AC463</f>
        <v>382992.45676408819</v>
      </c>
      <c r="BX439" s="565">
        <f ca="1">AF463</f>
        <v>1073059.4282352715</v>
      </c>
      <c r="BY439" s="565">
        <f ca="1">AI463</f>
        <v>1264820.7172781739</v>
      </c>
      <c r="BZ439" s="565">
        <f ca="1">AL463</f>
        <v>1903886.3610500342</v>
      </c>
      <c r="CA439" s="565">
        <f ca="1">AO463</f>
        <v>2736732.5664700447</v>
      </c>
      <c r="CB439" s="565">
        <f ca="1">AR463</f>
        <v>4149567.0082272468</v>
      </c>
      <c r="CC439" s="565">
        <f ca="1">AU463</f>
        <v>4656981.6934414189</v>
      </c>
      <c r="CD439" s="565">
        <f ca="1">AX463</f>
        <v>5819202.6630448261</v>
      </c>
      <c r="CE439" s="565">
        <f ca="1">BA463</f>
        <v>7188143.4035173543</v>
      </c>
      <c r="CF439" s="565">
        <f ca="1">BD463</f>
        <v>9344022.596821364</v>
      </c>
      <c r="CG439" s="565">
        <f ca="1">BG463</f>
        <v>10402509.680918794</v>
      </c>
      <c r="CH439" s="565">
        <f ca="1">BJ463</f>
        <v>12364806.257854607</v>
      </c>
      <c r="CI439" s="220"/>
      <c r="CJ439" s="204">
        <f>BO439</f>
        <v>0</v>
      </c>
      <c r="CK439" s="204">
        <f ca="1">BS439</f>
        <v>-404879.32264259696</v>
      </c>
      <c r="CL439" s="204">
        <f ca="1">BW439</f>
        <v>382992.45676408819</v>
      </c>
      <c r="CM439" s="204">
        <f ca="1">CA439</f>
        <v>2736732.5664700447</v>
      </c>
      <c r="CN439" s="204">
        <f ca="1">CE439</f>
        <v>7188143.4035173543</v>
      </c>
      <c r="CO439" s="177"/>
      <c r="CP439" s="119"/>
      <c r="CQ439" s="119"/>
      <c r="CR439" s="186"/>
      <c r="CS439" s="186"/>
      <c r="CT439" s="186"/>
      <c r="CU439" s="186"/>
      <c r="CV439" s="186"/>
      <c r="CW439" s="119"/>
      <c r="CX439" s="204">
        <f t="shared" si="1535"/>
        <v>0</v>
      </c>
      <c r="CY439" s="204">
        <f t="shared" ca="1" si="1536"/>
        <v>-70632.5</v>
      </c>
      <c r="CZ439" s="204">
        <f t="shared" ca="1" si="1537"/>
        <v>-158972.15519577998</v>
      </c>
      <c r="DA439" s="204">
        <f t="shared" ca="1" si="1538"/>
        <v>-309167.83693494269</v>
      </c>
      <c r="DB439" s="339">
        <f t="shared" si="1539"/>
        <v>0</v>
      </c>
      <c r="DC439" s="204">
        <f t="shared" ca="1" si="1540"/>
        <v>-404879.32264259696</v>
      </c>
      <c r="DD439" s="204">
        <f t="shared" ca="1" si="1541"/>
        <v>-300986.81995550427</v>
      </c>
      <c r="DE439" s="204">
        <f t="shared" ca="1" si="1542"/>
        <v>-285836.78899429354</v>
      </c>
      <c r="DF439" s="204">
        <f t="shared" ca="1" si="1543"/>
        <v>-17914.90048754256</v>
      </c>
      <c r="DG439" s="339">
        <f t="shared" ca="1" si="1544"/>
        <v>-404879.32264259696</v>
      </c>
      <c r="DH439" s="339">
        <f t="shared" ca="1" si="1545"/>
        <v>382992.45676408819</v>
      </c>
      <c r="DI439" s="339">
        <f t="shared" ca="1" si="1546"/>
        <v>2736732.5664700447</v>
      </c>
      <c r="DJ439" s="339">
        <f t="shared" ca="1" si="1547"/>
        <v>7188143.4035173543</v>
      </c>
    </row>
    <row r="440" spans="1:114" s="7" customFormat="1" x14ac:dyDescent="0.2">
      <c r="A440" s="312"/>
      <c r="B440" s="119" t="s">
        <v>370</v>
      </c>
      <c r="C440" s="119"/>
      <c r="D440" s="119"/>
      <c r="E440" s="119"/>
      <c r="F440" s="564"/>
      <c r="G440" s="564"/>
      <c r="H440" s="564"/>
      <c r="I440" s="564"/>
      <c r="J440" s="564"/>
      <c r="K440" s="564"/>
      <c r="L440" s="564"/>
      <c r="M440" s="564"/>
      <c r="N440" s="564"/>
      <c r="O440" s="564"/>
      <c r="P440" s="564"/>
      <c r="Q440" s="564"/>
      <c r="R440" s="564"/>
      <c r="S440" s="564"/>
      <c r="T440" s="564"/>
      <c r="U440" s="564"/>
      <c r="V440" s="564"/>
      <c r="W440" s="564"/>
      <c r="X440" s="564"/>
      <c r="Y440" s="564"/>
      <c r="Z440" s="564"/>
      <c r="AA440" s="564"/>
      <c r="AB440" s="564"/>
      <c r="AC440" s="564"/>
      <c r="AD440" s="564"/>
      <c r="AE440" s="564"/>
      <c r="AF440" s="564"/>
      <c r="AG440" s="564"/>
      <c r="AH440" s="564"/>
      <c r="AI440" s="564"/>
      <c r="AJ440" s="564"/>
      <c r="AK440" s="564"/>
      <c r="AL440" s="564"/>
      <c r="AM440" s="564"/>
      <c r="AN440" s="564"/>
      <c r="AO440" s="564"/>
      <c r="AP440" s="564"/>
      <c r="AQ440" s="564"/>
      <c r="AR440" s="564"/>
      <c r="AS440" s="564"/>
      <c r="AT440" s="564"/>
      <c r="AU440" s="564"/>
      <c r="AV440" s="564"/>
      <c r="AW440" s="564"/>
      <c r="AX440" s="564"/>
      <c r="AY440" s="564"/>
      <c r="AZ440" s="564"/>
      <c r="BA440" s="564"/>
      <c r="BB440" s="564"/>
      <c r="BC440" s="564"/>
      <c r="BD440" s="564"/>
      <c r="BE440" s="564"/>
      <c r="BF440" s="564"/>
      <c r="BG440" s="564"/>
      <c r="BH440" s="564"/>
      <c r="BI440" s="564"/>
      <c r="BJ440" s="564"/>
      <c r="BK440" s="564"/>
      <c r="BL440" s="564"/>
      <c r="BM440" s="564"/>
      <c r="BN440" s="185"/>
      <c r="BO440" s="564"/>
      <c r="BP440" s="564"/>
      <c r="BQ440" s="564"/>
      <c r="BR440" s="564"/>
      <c r="BS440" s="564"/>
      <c r="BT440" s="564"/>
      <c r="BU440" s="564"/>
      <c r="BV440" s="564"/>
      <c r="BW440" s="564"/>
      <c r="BX440" s="564"/>
      <c r="BY440" s="564"/>
      <c r="BZ440" s="564"/>
      <c r="CA440" s="564"/>
      <c r="CB440" s="564"/>
      <c r="CC440" s="564"/>
      <c r="CD440" s="564"/>
      <c r="CE440" s="564"/>
      <c r="CF440" s="564"/>
      <c r="CG440" s="564"/>
      <c r="CH440" s="564"/>
      <c r="CI440" s="185"/>
      <c r="CJ440" s="124"/>
      <c r="CK440" s="124"/>
      <c r="CL440" s="124"/>
      <c r="CM440" s="124"/>
      <c r="CN440" s="124"/>
      <c r="CO440" s="177"/>
      <c r="CP440" s="119"/>
      <c r="CQ440" s="119"/>
      <c r="CR440" s="186"/>
      <c r="CS440" s="186"/>
      <c r="CT440" s="186"/>
      <c r="CU440" s="186"/>
      <c r="CV440" s="186"/>
      <c r="CW440" s="119"/>
      <c r="CX440" s="124" t="str">
        <f t="shared" si="1535"/>
        <v/>
      </c>
      <c r="CY440" s="124" t="str">
        <f t="shared" si="1536"/>
        <v/>
      </c>
      <c r="CZ440" s="124" t="str">
        <f t="shared" si="1537"/>
        <v/>
      </c>
      <c r="DA440" s="124" t="str">
        <f t="shared" si="1538"/>
        <v/>
      </c>
      <c r="DB440" s="209" t="str">
        <f t="shared" si="1539"/>
        <v/>
      </c>
      <c r="DC440" s="124" t="str">
        <f t="shared" si="1540"/>
        <v/>
      </c>
      <c r="DD440" s="124" t="str">
        <f t="shared" si="1541"/>
        <v/>
      </c>
      <c r="DE440" s="124" t="str">
        <f t="shared" si="1542"/>
        <v/>
      </c>
      <c r="DF440" s="124" t="str">
        <f t="shared" si="1543"/>
        <v/>
      </c>
      <c r="DG440" s="209" t="str">
        <f t="shared" si="1544"/>
        <v/>
      </c>
      <c r="DH440" s="209" t="str">
        <f t="shared" si="1545"/>
        <v/>
      </c>
      <c r="DI440" s="209" t="str">
        <f t="shared" si="1546"/>
        <v/>
      </c>
      <c r="DJ440" s="209" t="str">
        <f t="shared" si="1547"/>
        <v/>
      </c>
    </row>
    <row r="441" spans="1:114" s="7" customFormat="1" x14ac:dyDescent="0.2">
      <c r="A441" s="295" t="s">
        <v>207</v>
      </c>
      <c r="B441" s="119" t="s">
        <v>370</v>
      </c>
      <c r="C441" s="119"/>
      <c r="D441" s="119"/>
      <c r="E441" s="119"/>
      <c r="F441" s="564"/>
      <c r="G441" s="564"/>
      <c r="H441" s="564"/>
      <c r="I441" s="564"/>
      <c r="J441" s="564"/>
      <c r="K441" s="564"/>
      <c r="L441" s="564"/>
      <c r="M441" s="564"/>
      <c r="N441" s="564"/>
      <c r="O441" s="564"/>
      <c r="P441" s="564"/>
      <c r="Q441" s="564"/>
      <c r="R441" s="564"/>
      <c r="S441" s="564"/>
      <c r="T441" s="564"/>
      <c r="U441" s="564"/>
      <c r="V441" s="564"/>
      <c r="W441" s="564"/>
      <c r="X441" s="564"/>
      <c r="Y441" s="564"/>
      <c r="Z441" s="564"/>
      <c r="AA441" s="564"/>
      <c r="AB441" s="564"/>
      <c r="AC441" s="564"/>
      <c r="AD441" s="564"/>
      <c r="AE441" s="564"/>
      <c r="AF441" s="564"/>
      <c r="AG441" s="564"/>
      <c r="AH441" s="564"/>
      <c r="AI441" s="564"/>
      <c r="AJ441" s="564"/>
      <c r="AK441" s="564"/>
      <c r="AL441" s="564"/>
      <c r="AM441" s="564"/>
      <c r="AN441" s="564"/>
      <c r="AO441" s="564"/>
      <c r="AP441" s="564"/>
      <c r="AQ441" s="564"/>
      <c r="AR441" s="564"/>
      <c r="AS441" s="564"/>
      <c r="AT441" s="564"/>
      <c r="AU441" s="564"/>
      <c r="AV441" s="564"/>
      <c r="AW441" s="564"/>
      <c r="AX441" s="564"/>
      <c r="AY441" s="564"/>
      <c r="AZ441" s="564"/>
      <c r="BA441" s="564"/>
      <c r="BB441" s="564"/>
      <c r="BC441" s="564"/>
      <c r="BD441" s="564"/>
      <c r="BE441" s="564"/>
      <c r="BF441" s="564"/>
      <c r="BG441" s="564"/>
      <c r="BH441" s="564"/>
      <c r="BI441" s="564"/>
      <c r="BJ441" s="564"/>
      <c r="BK441" s="564"/>
      <c r="BL441" s="564"/>
      <c r="BM441" s="564"/>
      <c r="BN441" s="185"/>
      <c r="BO441" s="564"/>
      <c r="BP441" s="564"/>
      <c r="BQ441" s="564"/>
      <c r="BR441" s="564"/>
      <c r="BS441" s="564"/>
      <c r="BT441" s="564"/>
      <c r="BU441" s="564"/>
      <c r="BV441" s="564"/>
      <c r="BW441" s="564"/>
      <c r="BX441" s="564"/>
      <c r="BY441" s="564"/>
      <c r="BZ441" s="564"/>
      <c r="CA441" s="564"/>
      <c r="CB441" s="564"/>
      <c r="CC441" s="564"/>
      <c r="CD441" s="564"/>
      <c r="CE441" s="564"/>
      <c r="CF441" s="564"/>
      <c r="CG441" s="564"/>
      <c r="CH441" s="564"/>
      <c r="CI441" s="185"/>
      <c r="CJ441" s="124"/>
      <c r="CK441" s="124"/>
      <c r="CL441" s="124"/>
      <c r="CM441" s="124"/>
      <c r="CN441" s="124"/>
      <c r="CO441" s="177"/>
      <c r="CP441" s="119"/>
      <c r="CQ441" s="119"/>
      <c r="CR441" s="186"/>
      <c r="CS441" s="186"/>
      <c r="CT441" s="186"/>
      <c r="CU441" s="186"/>
      <c r="CV441" s="186"/>
      <c r="CW441" s="119"/>
      <c r="CX441" s="124" t="str">
        <f t="shared" si="1535"/>
        <v/>
      </c>
      <c r="CY441" s="124" t="str">
        <f t="shared" si="1536"/>
        <v/>
      </c>
      <c r="CZ441" s="124" t="str">
        <f t="shared" si="1537"/>
        <v/>
      </c>
      <c r="DA441" s="124" t="str">
        <f t="shared" si="1538"/>
        <v/>
      </c>
      <c r="DB441" s="209" t="str">
        <f t="shared" si="1539"/>
        <v/>
      </c>
      <c r="DC441" s="124" t="str">
        <f t="shared" si="1540"/>
        <v/>
      </c>
      <c r="DD441" s="124" t="str">
        <f t="shared" si="1541"/>
        <v/>
      </c>
      <c r="DE441" s="124" t="str">
        <f t="shared" si="1542"/>
        <v/>
      </c>
      <c r="DF441" s="124" t="str">
        <f t="shared" si="1543"/>
        <v/>
      </c>
      <c r="DG441" s="209" t="str">
        <f t="shared" si="1544"/>
        <v/>
      </c>
      <c r="DH441" s="209" t="str">
        <f t="shared" si="1545"/>
        <v/>
      </c>
      <c r="DI441" s="209" t="str">
        <f t="shared" si="1546"/>
        <v/>
      </c>
      <c r="DJ441" s="209" t="str">
        <f t="shared" si="1547"/>
        <v/>
      </c>
    </row>
    <row r="442" spans="1:114" s="7" customFormat="1" x14ac:dyDescent="0.2">
      <c r="A442" s="296" t="s">
        <v>286</v>
      </c>
      <c r="B442" s="119" t="s">
        <v>370</v>
      </c>
      <c r="C442" s="119"/>
      <c r="D442" s="119"/>
      <c r="E442" s="119"/>
      <c r="F442" s="564">
        <f t="shared" ref="F442:AK442" ca="1" si="1701">F310</f>
        <v>-12057.916666666668</v>
      </c>
      <c r="G442" s="564">
        <f t="shared" ca="1" si="1701"/>
        <v>-10924.583333333334</v>
      </c>
      <c r="H442" s="564">
        <f t="shared" ca="1" si="1701"/>
        <v>-11088.005427600001</v>
      </c>
      <c r="I442" s="564">
        <f t="shared" ca="1" si="1701"/>
        <v>-15318.431522466668</v>
      </c>
      <c r="J442" s="564">
        <f t="shared" ca="1" si="1701"/>
        <v>-21991.551579046667</v>
      </c>
      <c r="K442" s="564">
        <f t="shared" ca="1" si="1701"/>
        <v>-62100.519537240667</v>
      </c>
      <c r="L442" s="564">
        <f t="shared" ca="1" si="1701"/>
        <v>-48180.25214120069</v>
      </c>
      <c r="M442" s="564">
        <f t="shared" ca="1" si="1701"/>
        <v>-43954.910060721326</v>
      </c>
      <c r="N442" s="564">
        <f t="shared" ca="1" si="1701"/>
        <v>-38887.622402163019</v>
      </c>
      <c r="O442" s="564">
        <f t="shared" ca="1" si="1701"/>
        <v>-33727.22901397229</v>
      </c>
      <c r="P442" s="564">
        <f t="shared" ca="1" si="1701"/>
        <v>-27136.634291518916</v>
      </c>
      <c r="Q442" s="564">
        <f t="shared" ca="1" si="1701"/>
        <v>-18683.504995110154</v>
      </c>
      <c r="R442" s="564">
        <f t="shared" ca="1" si="1701"/>
        <v>62114.057745971746</v>
      </c>
      <c r="S442" s="564">
        <f t="shared" ca="1" si="1701"/>
        <v>77777.949936231103</v>
      </c>
      <c r="T442" s="564">
        <f t="shared" ca="1" si="1701"/>
        <v>-4049.2008343422494</v>
      </c>
      <c r="U442" s="564">
        <f t="shared" ca="1" si="1701"/>
        <v>7502.0242410117789</v>
      </c>
      <c r="V442" s="564">
        <f t="shared" ca="1" si="1701"/>
        <v>19988.87422120788</v>
      </c>
      <c r="W442" s="564">
        <f t="shared" ca="1" si="1701"/>
        <v>23652.004588847587</v>
      </c>
      <c r="X442" s="564">
        <f t="shared" ca="1" si="1701"/>
        <v>123838.02677125341</v>
      </c>
      <c r="Y442" s="564">
        <f t="shared" ca="1" si="1701"/>
        <v>115256.85714664994</v>
      </c>
      <c r="Z442" s="564">
        <f t="shared" ca="1" si="1701"/>
        <v>119723.48041385788</v>
      </c>
      <c r="AA442" s="564">
        <f t="shared" ca="1" si="1701"/>
        <v>133589.63442030994</v>
      </c>
      <c r="AB442" s="564">
        <f t="shared" ca="1" si="1701"/>
        <v>141648.15836376406</v>
      </c>
      <c r="AC442" s="564">
        <f t="shared" ca="1" si="1701"/>
        <v>142965.41451662895</v>
      </c>
      <c r="AD442" s="564">
        <f t="shared" ca="1" si="1701"/>
        <v>200672.52123501711</v>
      </c>
      <c r="AE442" s="564">
        <f t="shared" ca="1" si="1701"/>
        <v>216732.65858709067</v>
      </c>
      <c r="AF442" s="564">
        <f t="shared" ca="1" si="1701"/>
        <v>108603.9450955771</v>
      </c>
      <c r="AG442" s="564">
        <f t="shared" ca="1" si="1701"/>
        <v>134560.69830124668</v>
      </c>
      <c r="AH442" s="564">
        <f t="shared" ca="1" si="1701"/>
        <v>144178.35648244459</v>
      </c>
      <c r="AI442" s="564">
        <f t="shared" ca="1" si="1701"/>
        <v>128375.43349011746</v>
      </c>
      <c r="AJ442" s="564">
        <f t="shared" ca="1" si="1701"/>
        <v>246814.91648474231</v>
      </c>
      <c r="AK442" s="564">
        <f t="shared" ca="1" si="1701"/>
        <v>260600.8730010326</v>
      </c>
      <c r="AL442" s="564">
        <f t="shared" ref="AL442:BM442" ca="1" si="1702">AL310</f>
        <v>253606.8544819376</v>
      </c>
      <c r="AM442" s="564">
        <f t="shared" ca="1" si="1702"/>
        <v>285000.42860698671</v>
      </c>
      <c r="AN442" s="564">
        <f t="shared" ca="1" si="1702"/>
        <v>285447.62316898559</v>
      </c>
      <c r="AO442" s="564">
        <f t="shared" ca="1" si="1702"/>
        <v>280341.71775695588</v>
      </c>
      <c r="AP442" s="564">
        <f t="shared" ca="1" si="1702"/>
        <v>395666.13019800431</v>
      </c>
      <c r="AQ442" s="564">
        <f t="shared" ca="1" si="1702"/>
        <v>408303.74377152778</v>
      </c>
      <c r="AR442" s="564">
        <f t="shared" ca="1" si="1702"/>
        <v>262421.27183362632</v>
      </c>
      <c r="AS442" s="564">
        <f t="shared" ca="1" si="1702"/>
        <v>304757.70529082563</v>
      </c>
      <c r="AT442" s="564">
        <f t="shared" ca="1" si="1702"/>
        <v>313614.32292703236</v>
      </c>
      <c r="AU442" s="564">
        <f t="shared" ca="1" si="1702"/>
        <v>274538.00330999377</v>
      </c>
      <c r="AV442" s="564">
        <f t="shared" ca="1" si="1702"/>
        <v>439318.42952976777</v>
      </c>
      <c r="AW442" s="564">
        <f t="shared" ca="1" si="1702"/>
        <v>451804.15741704684</v>
      </c>
      <c r="AX442" s="564">
        <f t="shared" ca="1" si="1702"/>
        <v>423252.08417285897</v>
      </c>
      <c r="AY442" s="564">
        <f t="shared" ca="1" si="1702"/>
        <v>472236.45696124341</v>
      </c>
      <c r="AZ442" s="564">
        <f t="shared" ca="1" si="1702"/>
        <v>461784.73234941048</v>
      </c>
      <c r="BA442" s="564">
        <f t="shared" ca="1" si="1702"/>
        <v>434147.35278945876</v>
      </c>
      <c r="BB442" s="564">
        <f t="shared" ca="1" si="1702"/>
        <v>586558.41343603097</v>
      </c>
      <c r="BC442" s="564">
        <f t="shared" ca="1" si="1702"/>
        <v>602478.60474417708</v>
      </c>
      <c r="BD442" s="564">
        <f t="shared" ca="1" si="1702"/>
        <v>487679.47272634553</v>
      </c>
      <c r="BE442" s="564">
        <f t="shared" ca="1" si="1702"/>
        <v>543714.18429718399</v>
      </c>
      <c r="BF442" s="564">
        <f t="shared" ca="1" si="1702"/>
        <v>556864.23874213709</v>
      </c>
      <c r="BG442" s="564">
        <f t="shared" ca="1" si="1702"/>
        <v>526810.33284276968</v>
      </c>
      <c r="BH442" s="564">
        <f t="shared" ca="1" si="1702"/>
        <v>702313.05284090189</v>
      </c>
      <c r="BI442" s="564">
        <f t="shared" ca="1" si="1702"/>
        <v>719515.96097226627</v>
      </c>
      <c r="BJ442" s="564">
        <f t="shared" ca="1" si="1702"/>
        <v>690537.89309732337</v>
      </c>
      <c r="BK442" s="564">
        <f t="shared" ca="1" si="1702"/>
        <v>749294.31221536535</v>
      </c>
      <c r="BL442" s="564">
        <f t="shared" ca="1" si="1702"/>
        <v>729439.2461067118</v>
      </c>
      <c r="BM442" s="564">
        <f t="shared" ca="1" si="1702"/>
        <v>701501.33820267546</v>
      </c>
      <c r="BN442" s="185"/>
      <c r="BO442" s="564">
        <f ca="1">SUM(F442:H442)</f>
        <v>-34070.505427600001</v>
      </c>
      <c r="BP442" s="564">
        <f ca="1">SUM(I442:K442)</f>
        <v>-99410.502638753998</v>
      </c>
      <c r="BQ442" s="564">
        <f ca="1">SUM(L442:N442)</f>
        <v>-131022.78460408503</v>
      </c>
      <c r="BR442" s="564">
        <f ca="1">SUM(O442:Q442)</f>
        <v>-79547.36830060136</v>
      </c>
      <c r="BS442" s="564">
        <f ca="1">SUM(R442:T442)</f>
        <v>135842.8068478606</v>
      </c>
      <c r="BT442" s="564">
        <f ca="1">SUM(U442:W442)</f>
        <v>51142.903051067246</v>
      </c>
      <c r="BU442" s="564">
        <f ca="1">SUM(X442:Z442)</f>
        <v>358818.36433176126</v>
      </c>
      <c r="BV442" s="564">
        <f ca="1">SUM(AA442:AC442)</f>
        <v>418203.20730070292</v>
      </c>
      <c r="BW442" s="564">
        <f ca="1">SUM(AD442:AF442)</f>
        <v>526009.12491768482</v>
      </c>
      <c r="BX442" s="564">
        <f ca="1">SUM(AG442:AI442)</f>
        <v>407114.48827380873</v>
      </c>
      <c r="BY442" s="564">
        <f ca="1">SUM(AJ442:AL442)</f>
        <v>761022.64396771253</v>
      </c>
      <c r="BZ442" s="564">
        <f ca="1">SUM(AM442:AO442)</f>
        <v>850789.76953292824</v>
      </c>
      <c r="CA442" s="564">
        <f ca="1">SUM(AP442:AR442)</f>
        <v>1066391.1458031584</v>
      </c>
      <c r="CB442" s="564">
        <f ca="1">SUM(AS442:AU442)</f>
        <v>892910.03152785171</v>
      </c>
      <c r="CC442" s="564">
        <f ca="1">SUM(AV442:AX442)</f>
        <v>1314374.6711196736</v>
      </c>
      <c r="CD442" s="564">
        <f ca="1">SUM(AY442:BA442)</f>
        <v>1368168.5421001127</v>
      </c>
      <c r="CE442" s="564">
        <f ca="1">SUM(BB442:BD442)</f>
        <v>1676716.4909065536</v>
      </c>
      <c r="CF442" s="564">
        <f ca="1">SUM(BE442:BG442)</f>
        <v>1627388.7558820909</v>
      </c>
      <c r="CG442" s="564">
        <f ca="1">SUM(BH442:BJ442)</f>
        <v>2112366.9069104916</v>
      </c>
      <c r="CH442" s="564">
        <f ca="1">SUM(BK442:BM442)</f>
        <v>2180234.8965247525</v>
      </c>
      <c r="CI442" s="185"/>
      <c r="CJ442" s="124">
        <f ca="1">SUM(BO442:BR442)</f>
        <v>-344051.16097104037</v>
      </c>
      <c r="CK442" s="124">
        <f ca="1">SUM(BS442:BV442)</f>
        <v>964007.28153139201</v>
      </c>
      <c r="CL442" s="124">
        <f ca="1">SUM(BW442:BZ442)</f>
        <v>2544936.0266921343</v>
      </c>
      <c r="CM442" s="124">
        <f ca="1">SUM(CA442:CD442)</f>
        <v>4641844.3905507969</v>
      </c>
      <c r="CN442" s="124">
        <f ca="1">SUM(CE442:CH442)</f>
        <v>7596707.0502238879</v>
      </c>
      <c r="CO442" s="177"/>
      <c r="CP442" s="119"/>
      <c r="CQ442" s="119"/>
      <c r="CR442" s="186">
        <f t="shared" ca="1" si="1626"/>
        <v>15403443.588027172</v>
      </c>
      <c r="CS442" s="186">
        <f t="shared" ca="1" si="1627"/>
        <v>15403443.588027172</v>
      </c>
      <c r="CT442" s="186">
        <f t="shared" ca="1" si="1628"/>
        <v>15403443.588027172</v>
      </c>
      <c r="CU442" s="186">
        <f t="shared" ca="1" si="1629"/>
        <v>0</v>
      </c>
      <c r="CV442" s="186">
        <f t="shared" ca="1" si="1630"/>
        <v>0</v>
      </c>
      <c r="CW442" s="119"/>
      <c r="CX442" s="124">
        <f t="shared" ca="1" si="1535"/>
        <v>-34070.505427600001</v>
      </c>
      <c r="CY442" s="124">
        <f t="shared" ca="1" si="1536"/>
        <v>-99410.502638753998</v>
      </c>
      <c r="CZ442" s="124">
        <f t="shared" ca="1" si="1537"/>
        <v>-131022.78460408503</v>
      </c>
      <c r="DA442" s="124">
        <f t="shared" ca="1" si="1538"/>
        <v>-79547.36830060136</v>
      </c>
      <c r="DB442" s="209">
        <f t="shared" ca="1" si="1539"/>
        <v>-344051.16097104037</v>
      </c>
      <c r="DC442" s="124">
        <f t="shared" ca="1" si="1540"/>
        <v>135842.8068478606</v>
      </c>
      <c r="DD442" s="124">
        <f t="shared" ca="1" si="1541"/>
        <v>51142.903051067246</v>
      </c>
      <c r="DE442" s="124">
        <f t="shared" ca="1" si="1542"/>
        <v>358818.36433176126</v>
      </c>
      <c r="DF442" s="124">
        <f t="shared" ca="1" si="1543"/>
        <v>418203.20730070292</v>
      </c>
      <c r="DG442" s="209">
        <f t="shared" ca="1" si="1544"/>
        <v>964007.28153139201</v>
      </c>
      <c r="DH442" s="209">
        <f t="shared" ca="1" si="1545"/>
        <v>2544936.0266921343</v>
      </c>
      <c r="DI442" s="209">
        <f t="shared" ca="1" si="1546"/>
        <v>4641844.3905507969</v>
      </c>
      <c r="DJ442" s="209">
        <f t="shared" ca="1" si="1547"/>
        <v>7596707.0502238879</v>
      </c>
    </row>
    <row r="443" spans="1:114" s="7" customFormat="1" x14ac:dyDescent="0.2">
      <c r="A443" s="296" t="s">
        <v>288</v>
      </c>
      <c r="B443" s="119" t="s">
        <v>370</v>
      </c>
      <c r="C443" s="119"/>
      <c r="D443" s="119"/>
      <c r="E443" s="119"/>
      <c r="F443" s="564">
        <f t="shared" ref="F443:AK443" ca="1" si="1703">F334-E334</f>
        <v>391.66666666666663</v>
      </c>
      <c r="G443" s="564">
        <f t="shared" ca="1" si="1703"/>
        <v>558.33333333333337</v>
      </c>
      <c r="H443" s="564">
        <f t="shared" ca="1" si="1703"/>
        <v>725</v>
      </c>
      <c r="I443" s="564">
        <f t="shared" ca="1" si="1703"/>
        <v>1161.6666666666665</v>
      </c>
      <c r="J443" s="564">
        <f t="shared" ca="1" si="1703"/>
        <v>1251.6666666666665</v>
      </c>
      <c r="K443" s="564">
        <f t="shared" ca="1" si="1703"/>
        <v>1346.666666666667</v>
      </c>
      <c r="L443" s="564">
        <f t="shared" ca="1" si="1703"/>
        <v>1346.6666666666661</v>
      </c>
      <c r="M443" s="564">
        <f t="shared" ca="1" si="1703"/>
        <v>1346.6666666666661</v>
      </c>
      <c r="N443" s="564">
        <f t="shared" ca="1" si="1703"/>
        <v>1346.6666666666661</v>
      </c>
      <c r="O443" s="564">
        <f t="shared" ca="1" si="1703"/>
        <v>1346.6666666666679</v>
      </c>
      <c r="P443" s="564">
        <f t="shared" ca="1" si="1703"/>
        <v>1346.6666666666679</v>
      </c>
      <c r="Q443" s="564">
        <f t="shared" ca="1" si="1703"/>
        <v>1346.6666666666661</v>
      </c>
      <c r="R443" s="564">
        <f t="shared" ca="1" si="1703"/>
        <v>1526.6666666666679</v>
      </c>
      <c r="S443" s="564">
        <f t="shared" ca="1" si="1703"/>
        <v>1585</v>
      </c>
      <c r="T443" s="564">
        <f t="shared" ca="1" si="1703"/>
        <v>1585</v>
      </c>
      <c r="U443" s="564">
        <f t="shared" ca="1" si="1703"/>
        <v>1584.9999999999964</v>
      </c>
      <c r="V443" s="564">
        <f t="shared" ca="1" si="1703"/>
        <v>1585</v>
      </c>
      <c r="W443" s="564">
        <f t="shared" ca="1" si="1703"/>
        <v>1725</v>
      </c>
      <c r="X443" s="564">
        <f t="shared" ca="1" si="1703"/>
        <v>1725.0000000000036</v>
      </c>
      <c r="Y443" s="564">
        <f t="shared" ca="1" si="1703"/>
        <v>1725</v>
      </c>
      <c r="Z443" s="564">
        <f t="shared" ca="1" si="1703"/>
        <v>1725</v>
      </c>
      <c r="AA443" s="564">
        <f t="shared" ca="1" si="1703"/>
        <v>1725.0000000000036</v>
      </c>
      <c r="AB443" s="564">
        <f t="shared" ca="1" si="1703"/>
        <v>1725</v>
      </c>
      <c r="AC443" s="564">
        <f t="shared" ca="1" si="1703"/>
        <v>1725.0000000000073</v>
      </c>
      <c r="AD443" s="564">
        <f t="shared" ca="1" si="1703"/>
        <v>2024.9999999999927</v>
      </c>
      <c r="AE443" s="564">
        <f t="shared" ca="1" si="1703"/>
        <v>2025</v>
      </c>
      <c r="AF443" s="564">
        <f t="shared" ca="1" si="1703"/>
        <v>2025.0000000000073</v>
      </c>
      <c r="AG443" s="564">
        <f t="shared" ca="1" si="1703"/>
        <v>2025</v>
      </c>
      <c r="AH443" s="564">
        <f t="shared" ca="1" si="1703"/>
        <v>2025</v>
      </c>
      <c r="AI443" s="564">
        <f t="shared" ca="1" si="1703"/>
        <v>2185.0000000000073</v>
      </c>
      <c r="AJ443" s="564">
        <f t="shared" ca="1" si="1703"/>
        <v>2243.3333333333285</v>
      </c>
      <c r="AK443" s="564">
        <f t="shared" ca="1" si="1703"/>
        <v>2243.3333333333285</v>
      </c>
      <c r="AL443" s="564">
        <f t="shared" ref="AL443:BM443" ca="1" si="1704">AL334-AK334</f>
        <v>2243.3333333333358</v>
      </c>
      <c r="AM443" s="564">
        <f t="shared" ca="1" si="1704"/>
        <v>2243.3333333333285</v>
      </c>
      <c r="AN443" s="564">
        <f t="shared" ca="1" si="1704"/>
        <v>2243.3333333333285</v>
      </c>
      <c r="AO443" s="564">
        <f t="shared" ca="1" si="1704"/>
        <v>2243.3333333333358</v>
      </c>
      <c r="AP443" s="564">
        <f t="shared" ca="1" si="1704"/>
        <v>2403.3333333333285</v>
      </c>
      <c r="AQ443" s="564">
        <f t="shared" ca="1" si="1704"/>
        <v>2403.3333333333285</v>
      </c>
      <c r="AR443" s="564">
        <f t="shared" ca="1" si="1704"/>
        <v>2403.3333333333285</v>
      </c>
      <c r="AS443" s="564">
        <f t="shared" ca="1" si="1704"/>
        <v>2403.333333333343</v>
      </c>
      <c r="AT443" s="564">
        <f t="shared" ca="1" si="1704"/>
        <v>2403.333333333343</v>
      </c>
      <c r="AU443" s="564">
        <f t="shared" ca="1" si="1704"/>
        <v>2583.3333333333285</v>
      </c>
      <c r="AV443" s="564">
        <f t="shared" ca="1" si="1704"/>
        <v>2641.6666666666715</v>
      </c>
      <c r="AW443" s="564">
        <f t="shared" ca="1" si="1704"/>
        <v>2641.6666666666715</v>
      </c>
      <c r="AX443" s="564">
        <f t="shared" ca="1" si="1704"/>
        <v>2758.3333333333285</v>
      </c>
      <c r="AY443" s="564">
        <f t="shared" ca="1" si="1704"/>
        <v>2758.3333333333285</v>
      </c>
      <c r="AZ443" s="564">
        <f t="shared" ca="1" si="1704"/>
        <v>2758.3333333333285</v>
      </c>
      <c r="BA443" s="564">
        <f t="shared" ca="1" si="1704"/>
        <v>2758.3333333333285</v>
      </c>
      <c r="BB443" s="564">
        <f t="shared" ca="1" si="1704"/>
        <v>2798.3333333333285</v>
      </c>
      <c r="BC443" s="564">
        <f t="shared" ca="1" si="1704"/>
        <v>2798.333333333343</v>
      </c>
      <c r="BD443" s="564">
        <f t="shared" ca="1" si="1704"/>
        <v>2798.333333333343</v>
      </c>
      <c r="BE443" s="564">
        <f t="shared" ca="1" si="1704"/>
        <v>2798.3333333333285</v>
      </c>
      <c r="BF443" s="564">
        <f t="shared" ca="1" si="1704"/>
        <v>2798.333333333343</v>
      </c>
      <c r="BG443" s="564">
        <f t="shared" ca="1" si="1704"/>
        <v>2798.333333333343</v>
      </c>
      <c r="BH443" s="564">
        <f t="shared" ca="1" si="1704"/>
        <v>2798.3333333333285</v>
      </c>
      <c r="BI443" s="564">
        <f t="shared" ca="1" si="1704"/>
        <v>2798.333333333343</v>
      </c>
      <c r="BJ443" s="564">
        <f t="shared" ca="1" si="1704"/>
        <v>2798.333333333343</v>
      </c>
      <c r="BK443" s="564">
        <f t="shared" ca="1" si="1704"/>
        <v>2798.3333333333285</v>
      </c>
      <c r="BL443" s="564">
        <f t="shared" ca="1" si="1704"/>
        <v>2798.333333333343</v>
      </c>
      <c r="BM443" s="564">
        <f t="shared" ca="1" si="1704"/>
        <v>2798.333333333343</v>
      </c>
      <c r="BN443" s="185"/>
      <c r="BO443" s="564">
        <f ca="1">SUM(F443:H443)</f>
        <v>1675</v>
      </c>
      <c r="BP443" s="564">
        <f ca="1">SUM(I443:K443)</f>
        <v>3760</v>
      </c>
      <c r="BQ443" s="564">
        <f ca="1">SUM(L443:N443)</f>
        <v>4039.9999999999982</v>
      </c>
      <c r="BR443" s="564">
        <f ca="1">SUM(O443:Q443)</f>
        <v>4040.0000000000018</v>
      </c>
      <c r="BS443" s="564">
        <f ca="1">SUM(R443:T443)</f>
        <v>4696.6666666666679</v>
      </c>
      <c r="BT443" s="564">
        <f ca="1">SUM(U443:W443)</f>
        <v>4894.9999999999964</v>
      </c>
      <c r="BU443" s="564">
        <f ca="1">SUM(X443:Z443)</f>
        <v>5175.0000000000036</v>
      </c>
      <c r="BV443" s="564">
        <f ca="1">SUM(AA443:AC443)</f>
        <v>5175.0000000000109</v>
      </c>
      <c r="BW443" s="564">
        <f ca="1">SUM(AD443:AF443)</f>
        <v>6075</v>
      </c>
      <c r="BX443" s="564">
        <f ca="1">SUM(AG443:AI443)</f>
        <v>6235.0000000000073</v>
      </c>
      <c r="BY443" s="564">
        <f ca="1">SUM(AJ443:AL443)</f>
        <v>6729.9999999999927</v>
      </c>
      <c r="BZ443" s="564">
        <f ca="1">SUM(AM443:AO443)</f>
        <v>6729.9999999999927</v>
      </c>
      <c r="CA443" s="564">
        <f ca="1">SUM(AP443:AR443)</f>
        <v>7209.9999999999854</v>
      </c>
      <c r="CB443" s="564">
        <f ca="1">SUM(AS443:AU443)</f>
        <v>7390.0000000000146</v>
      </c>
      <c r="CC443" s="564">
        <f ca="1">SUM(AV443:AX443)</f>
        <v>8041.6666666666715</v>
      </c>
      <c r="CD443" s="564">
        <f ca="1">SUM(AY443:BA443)</f>
        <v>8274.9999999999854</v>
      </c>
      <c r="CE443" s="564">
        <f ca="1">SUM(BB443:BD443)</f>
        <v>8395.0000000000146</v>
      </c>
      <c r="CF443" s="564">
        <f ca="1">SUM(BE443:BG443)</f>
        <v>8395.0000000000146</v>
      </c>
      <c r="CG443" s="564">
        <f ca="1">SUM(BH443:BJ443)</f>
        <v>8395.0000000000146</v>
      </c>
      <c r="CH443" s="564">
        <f ca="1">SUM(BK443:BM443)</f>
        <v>8395.0000000000146</v>
      </c>
      <c r="CI443" s="185"/>
      <c r="CJ443" s="124">
        <f ca="1">SUM(BO443:BR443)</f>
        <v>13515</v>
      </c>
      <c r="CK443" s="124">
        <f ca="1">SUM(BS443:BV443)</f>
        <v>19941.666666666679</v>
      </c>
      <c r="CL443" s="124">
        <f ca="1">SUM(BW443:BZ443)</f>
        <v>25769.999999999993</v>
      </c>
      <c r="CM443" s="124">
        <f ca="1">SUM(CA443:CD443)</f>
        <v>30916.666666666657</v>
      </c>
      <c r="CN443" s="124">
        <f ca="1">SUM(CE443:CH443)</f>
        <v>33580.000000000058</v>
      </c>
      <c r="CO443" s="177"/>
      <c r="CP443" s="119"/>
      <c r="CQ443" s="119"/>
      <c r="CR443" s="186">
        <f t="shared" ca="1" si="1626"/>
        <v>123723.33333333339</v>
      </c>
      <c r="CS443" s="186">
        <f t="shared" ca="1" si="1627"/>
        <v>123723.33333333339</v>
      </c>
      <c r="CT443" s="186">
        <f t="shared" ca="1" si="1628"/>
        <v>123723.33333333339</v>
      </c>
      <c r="CU443" s="186">
        <f t="shared" ca="1" si="1629"/>
        <v>0</v>
      </c>
      <c r="CV443" s="186">
        <f t="shared" ca="1" si="1630"/>
        <v>0</v>
      </c>
      <c r="CW443" s="119"/>
      <c r="CX443" s="124">
        <f t="shared" ca="1" si="1535"/>
        <v>1675</v>
      </c>
      <c r="CY443" s="124">
        <f t="shared" ca="1" si="1536"/>
        <v>3760</v>
      </c>
      <c r="CZ443" s="124">
        <f t="shared" ca="1" si="1537"/>
        <v>4039.9999999999982</v>
      </c>
      <c r="DA443" s="124">
        <f t="shared" ca="1" si="1538"/>
        <v>4040.0000000000018</v>
      </c>
      <c r="DB443" s="209">
        <f t="shared" ca="1" si="1539"/>
        <v>13515</v>
      </c>
      <c r="DC443" s="124">
        <f t="shared" ca="1" si="1540"/>
        <v>4696.6666666666679</v>
      </c>
      <c r="DD443" s="124">
        <f t="shared" ca="1" si="1541"/>
        <v>4894.9999999999964</v>
      </c>
      <c r="DE443" s="124">
        <f t="shared" ca="1" si="1542"/>
        <v>5175.0000000000036</v>
      </c>
      <c r="DF443" s="124">
        <f t="shared" ca="1" si="1543"/>
        <v>5175.0000000000109</v>
      </c>
      <c r="DG443" s="209">
        <f t="shared" ca="1" si="1544"/>
        <v>19941.666666666679</v>
      </c>
      <c r="DH443" s="209">
        <f t="shared" ca="1" si="1545"/>
        <v>25769.999999999993</v>
      </c>
      <c r="DI443" s="209">
        <f t="shared" ca="1" si="1546"/>
        <v>30916.666666666657</v>
      </c>
      <c r="DJ443" s="209">
        <f t="shared" ca="1" si="1547"/>
        <v>33580.000000000058</v>
      </c>
    </row>
    <row r="444" spans="1:114" s="7" customFormat="1" x14ac:dyDescent="0.2">
      <c r="A444" s="296" t="s">
        <v>405</v>
      </c>
      <c r="B444" s="119" t="s">
        <v>370</v>
      </c>
      <c r="C444" s="119"/>
      <c r="D444" s="119"/>
      <c r="E444" s="119"/>
      <c r="F444" s="564">
        <f t="shared" ref="F444:AK444" si="1705">IF(F355-E355&gt;0,F355-E355,0)</f>
        <v>0</v>
      </c>
      <c r="G444" s="564">
        <f t="shared" si="1705"/>
        <v>0</v>
      </c>
      <c r="H444" s="564">
        <f t="shared" si="1705"/>
        <v>0</v>
      </c>
      <c r="I444" s="564">
        <f t="shared" si="1705"/>
        <v>0</v>
      </c>
      <c r="J444" s="564">
        <f t="shared" si="1705"/>
        <v>0</v>
      </c>
      <c r="K444" s="564">
        <f t="shared" si="1705"/>
        <v>0</v>
      </c>
      <c r="L444" s="564">
        <f t="shared" si="1705"/>
        <v>0</v>
      </c>
      <c r="M444" s="564">
        <f t="shared" si="1705"/>
        <v>0</v>
      </c>
      <c r="N444" s="564">
        <f t="shared" si="1705"/>
        <v>0</v>
      </c>
      <c r="O444" s="564">
        <f t="shared" si="1705"/>
        <v>0</v>
      </c>
      <c r="P444" s="564">
        <f t="shared" si="1705"/>
        <v>0</v>
      </c>
      <c r="Q444" s="564">
        <f t="shared" si="1705"/>
        <v>0</v>
      </c>
      <c r="R444" s="564">
        <f t="shared" si="1705"/>
        <v>0</v>
      </c>
      <c r="S444" s="564">
        <f t="shared" si="1705"/>
        <v>0</v>
      </c>
      <c r="T444" s="564">
        <f t="shared" si="1705"/>
        <v>0</v>
      </c>
      <c r="U444" s="564">
        <f t="shared" si="1705"/>
        <v>0</v>
      </c>
      <c r="V444" s="564">
        <f t="shared" si="1705"/>
        <v>0</v>
      </c>
      <c r="W444" s="564">
        <f t="shared" si="1705"/>
        <v>0</v>
      </c>
      <c r="X444" s="564">
        <f t="shared" si="1705"/>
        <v>0</v>
      </c>
      <c r="Y444" s="564">
        <f t="shared" si="1705"/>
        <v>0</v>
      </c>
      <c r="Z444" s="564">
        <f t="shared" si="1705"/>
        <v>0</v>
      </c>
      <c r="AA444" s="564">
        <f t="shared" si="1705"/>
        <v>0</v>
      </c>
      <c r="AB444" s="564">
        <f t="shared" si="1705"/>
        <v>0</v>
      </c>
      <c r="AC444" s="564">
        <f t="shared" si="1705"/>
        <v>0</v>
      </c>
      <c r="AD444" s="564">
        <f t="shared" si="1705"/>
        <v>0</v>
      </c>
      <c r="AE444" s="564">
        <f t="shared" si="1705"/>
        <v>0</v>
      </c>
      <c r="AF444" s="564">
        <f t="shared" si="1705"/>
        <v>0</v>
      </c>
      <c r="AG444" s="564">
        <f t="shared" si="1705"/>
        <v>0</v>
      </c>
      <c r="AH444" s="564">
        <f t="shared" si="1705"/>
        <v>0</v>
      </c>
      <c r="AI444" s="564">
        <f t="shared" si="1705"/>
        <v>0</v>
      </c>
      <c r="AJ444" s="564">
        <f t="shared" si="1705"/>
        <v>0</v>
      </c>
      <c r="AK444" s="564">
        <f t="shared" si="1705"/>
        <v>0</v>
      </c>
      <c r="AL444" s="564">
        <f t="shared" ref="AL444:BM444" si="1706">IF(AL355-AK355&gt;0,AL355-AK355,0)</f>
        <v>0</v>
      </c>
      <c r="AM444" s="564">
        <f t="shared" si="1706"/>
        <v>0</v>
      </c>
      <c r="AN444" s="564">
        <f t="shared" si="1706"/>
        <v>0</v>
      </c>
      <c r="AO444" s="564">
        <f t="shared" si="1706"/>
        <v>0</v>
      </c>
      <c r="AP444" s="564">
        <f t="shared" si="1706"/>
        <v>0</v>
      </c>
      <c r="AQ444" s="564">
        <f t="shared" si="1706"/>
        <v>0</v>
      </c>
      <c r="AR444" s="564">
        <f t="shared" si="1706"/>
        <v>0</v>
      </c>
      <c r="AS444" s="564">
        <f t="shared" si="1706"/>
        <v>0</v>
      </c>
      <c r="AT444" s="564">
        <f t="shared" si="1706"/>
        <v>0</v>
      </c>
      <c r="AU444" s="564">
        <f t="shared" si="1706"/>
        <v>0</v>
      </c>
      <c r="AV444" s="564">
        <f t="shared" si="1706"/>
        <v>0</v>
      </c>
      <c r="AW444" s="564">
        <f t="shared" si="1706"/>
        <v>0</v>
      </c>
      <c r="AX444" s="564">
        <f t="shared" si="1706"/>
        <v>0</v>
      </c>
      <c r="AY444" s="564">
        <f t="shared" si="1706"/>
        <v>0</v>
      </c>
      <c r="AZ444" s="564">
        <f t="shared" si="1706"/>
        <v>0</v>
      </c>
      <c r="BA444" s="564">
        <f t="shared" si="1706"/>
        <v>0</v>
      </c>
      <c r="BB444" s="564">
        <f t="shared" si="1706"/>
        <v>0</v>
      </c>
      <c r="BC444" s="564">
        <f t="shared" si="1706"/>
        <v>0</v>
      </c>
      <c r="BD444" s="564">
        <f t="shared" si="1706"/>
        <v>0</v>
      </c>
      <c r="BE444" s="564">
        <f t="shared" si="1706"/>
        <v>0</v>
      </c>
      <c r="BF444" s="564">
        <f t="shared" si="1706"/>
        <v>0</v>
      </c>
      <c r="BG444" s="564">
        <f t="shared" si="1706"/>
        <v>0</v>
      </c>
      <c r="BH444" s="564">
        <f t="shared" si="1706"/>
        <v>0</v>
      </c>
      <c r="BI444" s="564">
        <f t="shared" si="1706"/>
        <v>0</v>
      </c>
      <c r="BJ444" s="564">
        <f t="shared" si="1706"/>
        <v>0</v>
      </c>
      <c r="BK444" s="564">
        <f t="shared" si="1706"/>
        <v>0</v>
      </c>
      <c r="BL444" s="564">
        <f t="shared" si="1706"/>
        <v>0</v>
      </c>
      <c r="BM444" s="564">
        <f t="shared" si="1706"/>
        <v>0</v>
      </c>
      <c r="BN444" s="185"/>
      <c r="BO444" s="564">
        <f>SUM(F444:H444)</f>
        <v>0</v>
      </c>
      <c r="BP444" s="564">
        <f>SUM(I444:K444)</f>
        <v>0</v>
      </c>
      <c r="BQ444" s="564">
        <f>SUM(L444:N444)</f>
        <v>0</v>
      </c>
      <c r="BR444" s="564">
        <f>SUM(O444:Q444)</f>
        <v>0</v>
      </c>
      <c r="BS444" s="564">
        <f>SUM(R444:T444)</f>
        <v>0</v>
      </c>
      <c r="BT444" s="564">
        <f>SUM(U444:W444)</f>
        <v>0</v>
      </c>
      <c r="BU444" s="564">
        <f>SUM(X444:Z444)</f>
        <v>0</v>
      </c>
      <c r="BV444" s="564">
        <f>SUM(AA444:AC444)</f>
        <v>0</v>
      </c>
      <c r="BW444" s="564">
        <f>SUM(AD444:AF444)</f>
        <v>0</v>
      </c>
      <c r="BX444" s="564">
        <f>SUM(AG444:AI444)</f>
        <v>0</v>
      </c>
      <c r="BY444" s="564">
        <f>SUM(AJ444:AL444)</f>
        <v>0</v>
      </c>
      <c r="BZ444" s="564">
        <f>SUM(AM444:AO444)</f>
        <v>0</v>
      </c>
      <c r="CA444" s="564">
        <f>SUM(AP444:AR444)</f>
        <v>0</v>
      </c>
      <c r="CB444" s="564">
        <f>SUM(AS444:AU444)</f>
        <v>0</v>
      </c>
      <c r="CC444" s="564">
        <f>SUM(AV444:AX444)</f>
        <v>0</v>
      </c>
      <c r="CD444" s="564">
        <f>SUM(AY444:BA444)</f>
        <v>0</v>
      </c>
      <c r="CE444" s="564">
        <f>SUM(BB444:BD444)</f>
        <v>0</v>
      </c>
      <c r="CF444" s="564">
        <f>SUM(BE444:BG444)</f>
        <v>0</v>
      </c>
      <c r="CG444" s="564">
        <f>SUM(BH444:BJ444)</f>
        <v>0</v>
      </c>
      <c r="CH444" s="564">
        <f>SUM(BK444:BM444)</f>
        <v>0</v>
      </c>
      <c r="CI444" s="185"/>
      <c r="CJ444" s="124">
        <f>SUM(BO444:BR444)</f>
        <v>0</v>
      </c>
      <c r="CK444" s="124">
        <f>SUM(BS444:BV444)</f>
        <v>0</v>
      </c>
      <c r="CL444" s="124">
        <f>SUM(BW444:BZ444)</f>
        <v>0</v>
      </c>
      <c r="CM444" s="124">
        <f>SUM(CA444:CD444)</f>
        <v>0</v>
      </c>
      <c r="CN444" s="124">
        <f>SUM(CE444:CH444)</f>
        <v>0</v>
      </c>
      <c r="CO444" s="177"/>
      <c r="CP444" s="119"/>
      <c r="CQ444" s="119"/>
      <c r="CR444" s="186">
        <f t="shared" si="1626"/>
        <v>0</v>
      </c>
      <c r="CS444" s="186">
        <f t="shared" si="1627"/>
        <v>0</v>
      </c>
      <c r="CT444" s="186">
        <f t="shared" si="1628"/>
        <v>0</v>
      </c>
      <c r="CU444" s="186">
        <f t="shared" si="1629"/>
        <v>0</v>
      </c>
      <c r="CV444" s="186">
        <f t="shared" si="1630"/>
        <v>0</v>
      </c>
      <c r="CW444" s="119"/>
      <c r="CX444" s="124">
        <f t="shared" si="1535"/>
        <v>0</v>
      </c>
      <c r="CY444" s="124">
        <f t="shared" si="1536"/>
        <v>0</v>
      </c>
      <c r="CZ444" s="124">
        <f t="shared" si="1537"/>
        <v>0</v>
      </c>
      <c r="DA444" s="124">
        <f t="shared" si="1538"/>
        <v>0</v>
      </c>
      <c r="DB444" s="209">
        <f t="shared" si="1539"/>
        <v>0</v>
      </c>
      <c r="DC444" s="124">
        <f t="shared" si="1540"/>
        <v>0</v>
      </c>
      <c r="DD444" s="124">
        <f t="shared" si="1541"/>
        <v>0</v>
      </c>
      <c r="DE444" s="124">
        <f t="shared" si="1542"/>
        <v>0</v>
      </c>
      <c r="DF444" s="124">
        <f t="shared" si="1543"/>
        <v>0</v>
      </c>
      <c r="DG444" s="209">
        <f t="shared" si="1544"/>
        <v>0</v>
      </c>
      <c r="DH444" s="209">
        <f t="shared" si="1545"/>
        <v>0</v>
      </c>
      <c r="DI444" s="209">
        <f t="shared" si="1546"/>
        <v>0</v>
      </c>
      <c r="DJ444" s="209">
        <f t="shared" si="1547"/>
        <v>0</v>
      </c>
    </row>
    <row r="445" spans="1:114" s="7" customFormat="1" x14ac:dyDescent="0.2">
      <c r="A445" s="296" t="s">
        <v>460</v>
      </c>
      <c r="B445" s="119" t="s">
        <v>370</v>
      </c>
      <c r="C445" s="119"/>
      <c r="D445" s="119"/>
      <c r="E445" s="119"/>
      <c r="F445" s="564">
        <f t="shared" ref="F445:AK445" si="1707">IF(F356-E356&gt;0,F356-E356,0)</f>
        <v>0</v>
      </c>
      <c r="G445" s="564">
        <f t="shared" si="1707"/>
        <v>0</v>
      </c>
      <c r="H445" s="564">
        <f t="shared" si="1707"/>
        <v>0</v>
      </c>
      <c r="I445" s="564">
        <f t="shared" si="1707"/>
        <v>0</v>
      </c>
      <c r="J445" s="564">
        <f t="shared" si="1707"/>
        <v>0</v>
      </c>
      <c r="K445" s="564">
        <f t="shared" si="1707"/>
        <v>0</v>
      </c>
      <c r="L445" s="564">
        <f t="shared" si="1707"/>
        <v>0</v>
      </c>
      <c r="M445" s="564">
        <f t="shared" si="1707"/>
        <v>0</v>
      </c>
      <c r="N445" s="564">
        <f t="shared" si="1707"/>
        <v>0</v>
      </c>
      <c r="O445" s="564">
        <f t="shared" si="1707"/>
        <v>0</v>
      </c>
      <c r="P445" s="564">
        <f t="shared" si="1707"/>
        <v>0</v>
      </c>
      <c r="Q445" s="564">
        <f t="shared" si="1707"/>
        <v>0</v>
      </c>
      <c r="R445" s="564">
        <f t="shared" si="1707"/>
        <v>0</v>
      </c>
      <c r="S445" s="564">
        <f t="shared" si="1707"/>
        <v>0</v>
      </c>
      <c r="T445" s="564">
        <f t="shared" si="1707"/>
        <v>0</v>
      </c>
      <c r="U445" s="564">
        <f t="shared" si="1707"/>
        <v>0</v>
      </c>
      <c r="V445" s="564">
        <f t="shared" si="1707"/>
        <v>0</v>
      </c>
      <c r="W445" s="564">
        <f t="shared" si="1707"/>
        <v>0</v>
      </c>
      <c r="X445" s="564">
        <f t="shared" si="1707"/>
        <v>0</v>
      </c>
      <c r="Y445" s="564">
        <f t="shared" si="1707"/>
        <v>0</v>
      </c>
      <c r="Z445" s="564">
        <f t="shared" si="1707"/>
        <v>0</v>
      </c>
      <c r="AA445" s="564">
        <f t="shared" si="1707"/>
        <v>0</v>
      </c>
      <c r="AB445" s="564">
        <f t="shared" si="1707"/>
        <v>0</v>
      </c>
      <c r="AC445" s="564">
        <f t="shared" si="1707"/>
        <v>0</v>
      </c>
      <c r="AD445" s="564">
        <f t="shared" si="1707"/>
        <v>0</v>
      </c>
      <c r="AE445" s="564">
        <f t="shared" si="1707"/>
        <v>0</v>
      </c>
      <c r="AF445" s="564">
        <f t="shared" si="1707"/>
        <v>0</v>
      </c>
      <c r="AG445" s="564">
        <f t="shared" si="1707"/>
        <v>0</v>
      </c>
      <c r="AH445" s="564">
        <f t="shared" si="1707"/>
        <v>0</v>
      </c>
      <c r="AI445" s="564">
        <f t="shared" si="1707"/>
        <v>0</v>
      </c>
      <c r="AJ445" s="564">
        <f t="shared" si="1707"/>
        <v>0</v>
      </c>
      <c r="AK445" s="564">
        <f t="shared" si="1707"/>
        <v>0</v>
      </c>
      <c r="AL445" s="564">
        <f t="shared" ref="AL445:BM445" si="1708">IF(AL356-AK356&gt;0,AL356-AK356,0)</f>
        <v>0</v>
      </c>
      <c r="AM445" s="564">
        <f t="shared" si="1708"/>
        <v>0</v>
      </c>
      <c r="AN445" s="564">
        <f t="shared" si="1708"/>
        <v>0</v>
      </c>
      <c r="AO445" s="564">
        <f t="shared" si="1708"/>
        <v>0</v>
      </c>
      <c r="AP445" s="564">
        <f t="shared" si="1708"/>
        <v>0</v>
      </c>
      <c r="AQ445" s="564">
        <f t="shared" si="1708"/>
        <v>0</v>
      </c>
      <c r="AR445" s="564">
        <f t="shared" si="1708"/>
        <v>0</v>
      </c>
      <c r="AS445" s="564">
        <f t="shared" si="1708"/>
        <v>0</v>
      </c>
      <c r="AT445" s="564">
        <f t="shared" si="1708"/>
        <v>0</v>
      </c>
      <c r="AU445" s="564">
        <f t="shared" si="1708"/>
        <v>0</v>
      </c>
      <c r="AV445" s="564">
        <f t="shared" si="1708"/>
        <v>0</v>
      </c>
      <c r="AW445" s="564">
        <f t="shared" si="1708"/>
        <v>0</v>
      </c>
      <c r="AX445" s="564">
        <f t="shared" si="1708"/>
        <v>0</v>
      </c>
      <c r="AY445" s="564">
        <f t="shared" si="1708"/>
        <v>0</v>
      </c>
      <c r="AZ445" s="564">
        <f t="shared" si="1708"/>
        <v>0</v>
      </c>
      <c r="BA445" s="564">
        <f t="shared" si="1708"/>
        <v>0</v>
      </c>
      <c r="BB445" s="564">
        <f t="shared" si="1708"/>
        <v>0</v>
      </c>
      <c r="BC445" s="564">
        <f t="shared" si="1708"/>
        <v>0</v>
      </c>
      <c r="BD445" s="564">
        <f t="shared" si="1708"/>
        <v>0</v>
      </c>
      <c r="BE445" s="564">
        <f t="shared" si="1708"/>
        <v>0</v>
      </c>
      <c r="BF445" s="564">
        <f t="shared" si="1708"/>
        <v>0</v>
      </c>
      <c r="BG445" s="564">
        <f t="shared" si="1708"/>
        <v>0</v>
      </c>
      <c r="BH445" s="564">
        <f t="shared" si="1708"/>
        <v>0</v>
      </c>
      <c r="BI445" s="564">
        <f t="shared" si="1708"/>
        <v>0</v>
      </c>
      <c r="BJ445" s="564">
        <f t="shared" si="1708"/>
        <v>0</v>
      </c>
      <c r="BK445" s="564">
        <f t="shared" si="1708"/>
        <v>0</v>
      </c>
      <c r="BL445" s="564">
        <f t="shared" si="1708"/>
        <v>0</v>
      </c>
      <c r="BM445" s="564">
        <f t="shared" si="1708"/>
        <v>0</v>
      </c>
      <c r="BN445" s="185"/>
      <c r="BO445" s="564">
        <f>SUM(F445:H445)</f>
        <v>0</v>
      </c>
      <c r="BP445" s="564">
        <f>SUM(I445:K445)</f>
        <v>0</v>
      </c>
      <c r="BQ445" s="564">
        <f>SUM(L445:N445)</f>
        <v>0</v>
      </c>
      <c r="BR445" s="564">
        <f>SUM(O445:Q445)</f>
        <v>0</v>
      </c>
      <c r="BS445" s="564">
        <f>SUM(R445:T445)</f>
        <v>0</v>
      </c>
      <c r="BT445" s="564">
        <f>SUM(U445:W445)</f>
        <v>0</v>
      </c>
      <c r="BU445" s="564">
        <f>SUM(X445:Z445)</f>
        <v>0</v>
      </c>
      <c r="BV445" s="564">
        <f>SUM(AA445:AC445)</f>
        <v>0</v>
      </c>
      <c r="BW445" s="564">
        <f>SUM(AD445:AF445)</f>
        <v>0</v>
      </c>
      <c r="BX445" s="564">
        <f>SUM(AG445:AI445)</f>
        <v>0</v>
      </c>
      <c r="BY445" s="564">
        <f>SUM(AJ445:AL445)</f>
        <v>0</v>
      </c>
      <c r="BZ445" s="564">
        <f>SUM(AM445:AO445)</f>
        <v>0</v>
      </c>
      <c r="CA445" s="564">
        <f>SUM(AP445:AR445)</f>
        <v>0</v>
      </c>
      <c r="CB445" s="564">
        <f>SUM(AS445:AU445)</f>
        <v>0</v>
      </c>
      <c r="CC445" s="564">
        <f>SUM(AV445:AX445)</f>
        <v>0</v>
      </c>
      <c r="CD445" s="564">
        <f>SUM(AY445:BA445)</f>
        <v>0</v>
      </c>
      <c r="CE445" s="564">
        <f>SUM(BB445:BD445)</f>
        <v>0</v>
      </c>
      <c r="CF445" s="564">
        <f>SUM(BE445:BG445)</f>
        <v>0</v>
      </c>
      <c r="CG445" s="564">
        <f>SUM(BH445:BJ445)</f>
        <v>0</v>
      </c>
      <c r="CH445" s="564">
        <f>SUM(BK445:BM445)</f>
        <v>0</v>
      </c>
      <c r="CI445" s="185"/>
      <c r="CJ445" s="124">
        <f>SUM(BO445:BR445)</f>
        <v>0</v>
      </c>
      <c r="CK445" s="124">
        <f>SUM(BS445:BV445)</f>
        <v>0</v>
      </c>
      <c r="CL445" s="124">
        <f>SUM(BW445:BZ445)</f>
        <v>0</v>
      </c>
      <c r="CM445" s="124">
        <f>SUM(CA445:CD445)</f>
        <v>0</v>
      </c>
      <c r="CN445" s="124">
        <f>SUM(CE445:CH445)</f>
        <v>0</v>
      </c>
      <c r="CO445" s="177"/>
      <c r="CP445" s="119"/>
      <c r="CQ445" s="119"/>
      <c r="CR445" s="186">
        <f t="shared" si="1626"/>
        <v>0</v>
      </c>
      <c r="CS445" s="186">
        <f t="shared" si="1627"/>
        <v>0</v>
      </c>
      <c r="CT445" s="186">
        <f t="shared" si="1628"/>
        <v>0</v>
      </c>
      <c r="CU445" s="186">
        <f t="shared" si="1629"/>
        <v>0</v>
      </c>
      <c r="CV445" s="186">
        <f t="shared" si="1630"/>
        <v>0</v>
      </c>
      <c r="CW445" s="119"/>
      <c r="CX445" s="124">
        <f t="shared" si="1535"/>
        <v>0</v>
      </c>
      <c r="CY445" s="124">
        <f t="shared" si="1536"/>
        <v>0</v>
      </c>
      <c r="CZ445" s="124">
        <f t="shared" si="1537"/>
        <v>0</v>
      </c>
      <c r="DA445" s="124">
        <f t="shared" si="1538"/>
        <v>0</v>
      </c>
      <c r="DB445" s="209">
        <f t="shared" si="1539"/>
        <v>0</v>
      </c>
      <c r="DC445" s="124">
        <f t="shared" si="1540"/>
        <v>0</v>
      </c>
      <c r="DD445" s="124">
        <f t="shared" si="1541"/>
        <v>0</v>
      </c>
      <c r="DE445" s="124">
        <f t="shared" si="1542"/>
        <v>0</v>
      </c>
      <c r="DF445" s="124">
        <f t="shared" si="1543"/>
        <v>0</v>
      </c>
      <c r="DG445" s="209">
        <f t="shared" si="1544"/>
        <v>0</v>
      </c>
      <c r="DH445" s="209">
        <f t="shared" si="1545"/>
        <v>0</v>
      </c>
      <c r="DI445" s="209">
        <f t="shared" si="1546"/>
        <v>0</v>
      </c>
      <c r="DJ445" s="209">
        <f t="shared" si="1547"/>
        <v>0</v>
      </c>
    </row>
    <row r="446" spans="1:114" s="7" customFormat="1" x14ac:dyDescent="0.2">
      <c r="A446" s="296" t="s">
        <v>208</v>
      </c>
      <c r="B446" s="119" t="s">
        <v>370</v>
      </c>
      <c r="C446" s="119"/>
      <c r="D446" s="119"/>
      <c r="E446" s="119"/>
      <c r="F446" s="564"/>
      <c r="G446" s="564"/>
      <c r="H446" s="564"/>
      <c r="I446" s="564"/>
      <c r="J446" s="564"/>
      <c r="K446" s="564"/>
      <c r="L446" s="564"/>
      <c r="M446" s="564"/>
      <c r="N446" s="564"/>
      <c r="O446" s="564"/>
      <c r="P446" s="564"/>
      <c r="Q446" s="564"/>
      <c r="R446" s="564"/>
      <c r="S446" s="564"/>
      <c r="T446" s="564"/>
      <c r="U446" s="564"/>
      <c r="V446" s="564"/>
      <c r="W446" s="564"/>
      <c r="X446" s="564"/>
      <c r="Y446" s="564"/>
      <c r="Z446" s="564"/>
      <c r="AA446" s="564"/>
      <c r="AB446" s="564"/>
      <c r="AC446" s="564"/>
      <c r="AD446" s="564"/>
      <c r="AE446" s="564"/>
      <c r="AF446" s="564"/>
      <c r="AG446" s="564"/>
      <c r="AH446" s="564"/>
      <c r="AI446" s="564"/>
      <c r="AJ446" s="564"/>
      <c r="AK446" s="564"/>
      <c r="AL446" s="564"/>
      <c r="AM446" s="564"/>
      <c r="AN446" s="564"/>
      <c r="AO446" s="564"/>
      <c r="AP446" s="564"/>
      <c r="AQ446" s="564"/>
      <c r="AR446" s="564"/>
      <c r="AS446" s="564"/>
      <c r="AT446" s="564"/>
      <c r="AU446" s="564"/>
      <c r="AV446" s="564"/>
      <c r="AW446" s="564"/>
      <c r="AX446" s="564"/>
      <c r="AY446" s="564"/>
      <c r="AZ446" s="564"/>
      <c r="BA446" s="564"/>
      <c r="BB446" s="564"/>
      <c r="BC446" s="564"/>
      <c r="BD446" s="564"/>
      <c r="BE446" s="564"/>
      <c r="BF446" s="564"/>
      <c r="BG446" s="564"/>
      <c r="BH446" s="564"/>
      <c r="BI446" s="564"/>
      <c r="BJ446" s="564"/>
      <c r="BK446" s="564"/>
      <c r="BL446" s="564"/>
      <c r="BM446" s="564"/>
      <c r="BN446" s="185"/>
      <c r="BO446" s="564"/>
      <c r="BP446" s="564"/>
      <c r="BQ446" s="564"/>
      <c r="BR446" s="564"/>
      <c r="BS446" s="564"/>
      <c r="BT446" s="564"/>
      <c r="BU446" s="564"/>
      <c r="BV446" s="564"/>
      <c r="BW446" s="564"/>
      <c r="BX446" s="564"/>
      <c r="BY446" s="564"/>
      <c r="BZ446" s="564"/>
      <c r="CA446" s="564"/>
      <c r="CB446" s="564"/>
      <c r="CC446" s="564"/>
      <c r="CD446" s="564"/>
      <c r="CE446" s="564"/>
      <c r="CF446" s="564"/>
      <c r="CG446" s="564"/>
      <c r="CH446" s="564"/>
      <c r="CI446" s="185"/>
      <c r="CJ446" s="124"/>
      <c r="CK446" s="124"/>
      <c r="CL446" s="124"/>
      <c r="CM446" s="124"/>
      <c r="CN446" s="124"/>
      <c r="CO446" s="177"/>
      <c r="CP446" s="119"/>
      <c r="CQ446" s="119"/>
      <c r="CR446" s="186">
        <f t="shared" si="1626"/>
        <v>0</v>
      </c>
      <c r="CS446" s="186">
        <f t="shared" si="1627"/>
        <v>0</v>
      </c>
      <c r="CT446" s="186">
        <f t="shared" si="1628"/>
        <v>0</v>
      </c>
      <c r="CU446" s="186">
        <f t="shared" si="1629"/>
        <v>0</v>
      </c>
      <c r="CV446" s="186">
        <f t="shared" si="1630"/>
        <v>0</v>
      </c>
      <c r="CW446" s="119"/>
      <c r="CX446" s="124" t="str">
        <f t="shared" si="1535"/>
        <v/>
      </c>
      <c r="CY446" s="124" t="str">
        <f t="shared" si="1536"/>
        <v/>
      </c>
      <c r="CZ446" s="124" t="str">
        <f t="shared" si="1537"/>
        <v/>
      </c>
      <c r="DA446" s="124" t="str">
        <f t="shared" si="1538"/>
        <v/>
      </c>
      <c r="DB446" s="209" t="str">
        <f t="shared" si="1539"/>
        <v/>
      </c>
      <c r="DC446" s="124" t="str">
        <f t="shared" si="1540"/>
        <v/>
      </c>
      <c r="DD446" s="124" t="str">
        <f t="shared" si="1541"/>
        <v/>
      </c>
      <c r="DE446" s="124" t="str">
        <f t="shared" si="1542"/>
        <v/>
      </c>
      <c r="DF446" s="124" t="str">
        <f t="shared" si="1543"/>
        <v/>
      </c>
      <c r="DG446" s="209" t="str">
        <f t="shared" si="1544"/>
        <v/>
      </c>
      <c r="DH446" s="209" t="str">
        <f t="shared" si="1545"/>
        <v/>
      </c>
      <c r="DI446" s="209" t="str">
        <f t="shared" si="1546"/>
        <v/>
      </c>
      <c r="DJ446" s="209" t="str">
        <f t="shared" si="1547"/>
        <v/>
      </c>
    </row>
    <row r="447" spans="1:114" s="7" customFormat="1" x14ac:dyDescent="0.2">
      <c r="A447" s="297" t="s">
        <v>461</v>
      </c>
      <c r="B447" s="119" t="s">
        <v>370</v>
      </c>
      <c r="C447" s="119"/>
      <c r="D447" s="119"/>
      <c r="E447" s="119"/>
      <c r="F447" s="564">
        <f t="shared" ref="F447:AK447" ca="1" si="1709">F343-E343</f>
        <v>2816.25</v>
      </c>
      <c r="G447" s="564">
        <f t="shared" ca="1" si="1709"/>
        <v>-1300</v>
      </c>
      <c r="H447" s="564">
        <f t="shared" ca="1" si="1709"/>
        <v>0.15542760000016642</v>
      </c>
      <c r="I447" s="564">
        <f t="shared" ca="1" si="1709"/>
        <v>845.05942820000018</v>
      </c>
      <c r="J447" s="564">
        <f t="shared" ca="1" si="1709"/>
        <v>980.09005657999933</v>
      </c>
      <c r="K447" s="564">
        <f t="shared" ca="1" si="1709"/>
        <v>38545.288958194003</v>
      </c>
      <c r="L447" s="564">
        <f t="shared" ca="1" si="1709"/>
        <v>1211.1859237264725</v>
      </c>
      <c r="M447" s="564">
        <f t="shared" ca="1" si="1709"/>
        <v>860.15188211724308</v>
      </c>
      <c r="N447" s="564">
        <f t="shared" ca="1" si="1709"/>
        <v>912.23399281728052</v>
      </c>
      <c r="O447" s="564">
        <f t="shared" ca="1" si="1709"/>
        <v>928.66342526421067</v>
      </c>
      <c r="P447" s="564">
        <f t="shared" ca="1" si="1709"/>
        <v>1009.3688850380204</v>
      </c>
      <c r="Q447" s="564">
        <f t="shared" ca="1" si="1709"/>
        <v>1111.0131433300849</v>
      </c>
      <c r="R447" s="564">
        <f t="shared" ca="1" si="1709"/>
        <v>12160.116797827635</v>
      </c>
      <c r="S447" s="564">
        <f t="shared" ca="1" si="1709"/>
        <v>-4383.4842935926863</v>
      </c>
      <c r="T447" s="564">
        <f t="shared" ca="1" si="1709"/>
        <v>104025.48472667331</v>
      </c>
      <c r="U447" s="564">
        <f t="shared" ca="1" si="1709"/>
        <v>1573.4611816729594</v>
      </c>
      <c r="V447" s="564">
        <f t="shared" ca="1" si="1709"/>
        <v>1636.2801312228257</v>
      </c>
      <c r="W447" s="564">
        <f t="shared" ca="1" si="1709"/>
        <v>3332.9729162851872</v>
      </c>
      <c r="X447" s="564">
        <f t="shared" ca="1" si="1709"/>
        <v>-83826.168864095482</v>
      </c>
      <c r="Y447" s="564">
        <f t="shared" ca="1" si="1709"/>
        <v>-1150.8298551063781</v>
      </c>
      <c r="Z447" s="564">
        <f t="shared" ca="1" si="1709"/>
        <v>1929.3310752701946</v>
      </c>
      <c r="AA447" s="564">
        <f t="shared" ca="1" si="1709"/>
        <v>2014.6830355142883</v>
      </c>
      <c r="AB447" s="564">
        <f t="shared" ca="1" si="1709"/>
        <v>1648.4855037369125</v>
      </c>
      <c r="AC447" s="564">
        <f t="shared" ca="1" si="1709"/>
        <v>22202.590932338207</v>
      </c>
      <c r="AD447" s="564">
        <f t="shared" ca="1" si="1709"/>
        <v>21174.235018785403</v>
      </c>
      <c r="AE447" s="564">
        <f t="shared" ca="1" si="1709"/>
        <v>-7400.5664630637912</v>
      </c>
      <c r="AF447" s="564">
        <f t="shared" ca="1" si="1709"/>
        <v>154199.69013112807</v>
      </c>
      <c r="AG447" s="564">
        <f t="shared" ca="1" si="1709"/>
        <v>2705.0679685161449</v>
      </c>
      <c r="AH447" s="564">
        <f t="shared" ca="1" si="1709"/>
        <v>2769.229102242447</v>
      </c>
      <c r="AI447" s="564">
        <f t="shared" ca="1" si="1709"/>
        <v>5250.6825580789591</v>
      </c>
      <c r="AJ447" s="564">
        <f t="shared" ca="1" si="1709"/>
        <v>-117295.45066723731</v>
      </c>
      <c r="AK447" s="564">
        <f t="shared" ca="1" si="1709"/>
        <v>-24.041833319730358</v>
      </c>
      <c r="AL447" s="564">
        <f t="shared" ref="AL447:BM447" ca="1" si="1710">AL343-AK343</f>
        <v>3050.0460721808777</v>
      </c>
      <c r="AM447" s="564">
        <f t="shared" ca="1" si="1710"/>
        <v>3126.9588986025774</v>
      </c>
      <c r="AN447" s="564">
        <f t="shared" ca="1" si="1710"/>
        <v>2408.4439365773578</v>
      </c>
      <c r="AO447" s="564">
        <f t="shared" ca="1" si="1710"/>
        <v>3289.8905643568141</v>
      </c>
      <c r="AP447" s="564">
        <f t="shared" ca="1" si="1710"/>
        <v>16875.335922597675</v>
      </c>
      <c r="AQ447" s="564">
        <f t="shared" ca="1" si="1710"/>
        <v>-1904.7736428858188</v>
      </c>
      <c r="AR447" s="564">
        <f t="shared" ca="1" si="1710"/>
        <v>194466.08288456901</v>
      </c>
      <c r="AS447" s="564">
        <f t="shared" ca="1" si="1710"/>
        <v>3661.7291442636051</v>
      </c>
      <c r="AT447" s="564">
        <f t="shared" ca="1" si="1710"/>
        <v>3730.1883565571625</v>
      </c>
      <c r="AU447" s="564">
        <f t="shared" ca="1" si="1710"/>
        <v>7120.0767824955983</v>
      </c>
      <c r="AV447" s="564">
        <f t="shared" ca="1" si="1710"/>
        <v>-155778.57171458632</v>
      </c>
      <c r="AW447" s="564">
        <f t="shared" ca="1" si="1710"/>
        <v>944.27763560289168</v>
      </c>
      <c r="AX447" s="564">
        <f t="shared" ca="1" si="1710"/>
        <v>4018.6605371115729</v>
      </c>
      <c r="AY447" s="564">
        <f t="shared" ca="1" si="1710"/>
        <v>4094.613655391644</v>
      </c>
      <c r="AZ447" s="564">
        <f t="shared" ca="1" si="1710"/>
        <v>2858.9546458210389</v>
      </c>
      <c r="BA447" s="564">
        <f t="shared" ca="1" si="1710"/>
        <v>4251.3821831292589</v>
      </c>
      <c r="BB447" s="564">
        <f t="shared" ca="1" si="1710"/>
        <v>17208.776168622833</v>
      </c>
      <c r="BC447" s="564">
        <f t="shared" ca="1" si="1710"/>
        <v>145.15575696382439</v>
      </c>
      <c r="BD447" s="564">
        <f t="shared" ca="1" si="1710"/>
        <v>166746.29111714661</v>
      </c>
      <c r="BE447" s="564">
        <f t="shared" ca="1" si="1710"/>
        <v>4610.4581072736764</v>
      </c>
      <c r="BF447" s="564">
        <f t="shared" ca="1" si="1710"/>
        <v>4695.5921020635287</v>
      </c>
      <c r="BG447" s="564">
        <f t="shared" ca="1" si="1710"/>
        <v>4782.4293073813897</v>
      </c>
      <c r="BH447" s="564">
        <f t="shared" ca="1" si="1710"/>
        <v>-152178.99321883923</v>
      </c>
      <c r="BI447" s="564">
        <f t="shared" ca="1" si="1710"/>
        <v>1961.3624548840453</v>
      </c>
      <c r="BJ447" s="564">
        <f t="shared" ca="1" si="1710"/>
        <v>5053.535155631369</v>
      </c>
      <c r="BK447" s="564">
        <f t="shared" ca="1" si="1710"/>
        <v>5147.5646287177224</v>
      </c>
      <c r="BL447" s="564">
        <f t="shared" ca="1" si="1710"/>
        <v>3074.1915609319694</v>
      </c>
      <c r="BM447" s="564">
        <f t="shared" ca="1" si="1710"/>
        <v>5341.3576043960056</v>
      </c>
      <c r="BN447" s="185"/>
      <c r="BO447" s="564">
        <f ca="1">SUM(F447:H447)</f>
        <v>1516.4054276000002</v>
      </c>
      <c r="BP447" s="564">
        <f ca="1">SUM(I447:K447)</f>
        <v>40370.438442974002</v>
      </c>
      <c r="BQ447" s="564">
        <f ca="1">SUM(L447:N447)</f>
        <v>2983.5717986609961</v>
      </c>
      <c r="BR447" s="564">
        <f ca="1">SUM(O447:Q447)</f>
        <v>3049.0454536323159</v>
      </c>
      <c r="BS447" s="564">
        <f ca="1">SUM(R447:T447)</f>
        <v>111802.11723090826</v>
      </c>
      <c r="BT447" s="564">
        <f ca="1">SUM(U447:W447)</f>
        <v>6542.7142291809723</v>
      </c>
      <c r="BU447" s="564">
        <f ca="1">SUM(X447:Z447)</f>
        <v>-83047.667643931665</v>
      </c>
      <c r="BV447" s="564">
        <f ca="1">SUM(AA447:AC447)</f>
        <v>25865.759471589408</v>
      </c>
      <c r="BW447" s="564">
        <f ca="1">SUM(AD447:AF447)</f>
        <v>167973.35868684968</v>
      </c>
      <c r="BX447" s="564">
        <f ca="1">SUM(AG447:AI447)</f>
        <v>10724.979628837551</v>
      </c>
      <c r="BY447" s="564">
        <f ca="1">SUM(AJ447:AL447)</f>
        <v>-114269.44642837616</v>
      </c>
      <c r="BZ447" s="564">
        <f ca="1">SUM(AM447:AO447)</f>
        <v>8825.2933995367493</v>
      </c>
      <c r="CA447" s="564">
        <f ca="1">SUM(AP447:AR447)</f>
        <v>209436.64516428087</v>
      </c>
      <c r="CB447" s="564">
        <f ca="1">SUM(AS447:AU447)</f>
        <v>14511.994283316366</v>
      </c>
      <c r="CC447" s="564">
        <f ca="1">SUM(AV447:AX447)</f>
        <v>-150815.63354187185</v>
      </c>
      <c r="CD447" s="564">
        <f ca="1">SUM(AY447:BA447)</f>
        <v>11204.950484341942</v>
      </c>
      <c r="CE447" s="564">
        <f ca="1">SUM(BB447:BD447)</f>
        <v>184100.22304273327</v>
      </c>
      <c r="CF447" s="564">
        <f ca="1">SUM(BE447:BG447)</f>
        <v>14088.479516718595</v>
      </c>
      <c r="CG447" s="564">
        <f ca="1">SUM(BH447:BJ447)</f>
        <v>-145164.09560832381</v>
      </c>
      <c r="CH447" s="564">
        <f ca="1">SUM(BK447:BM447)</f>
        <v>13563.113794045697</v>
      </c>
      <c r="CI447" s="185"/>
      <c r="CJ447" s="124">
        <f ca="1">SUM(BO447:BR447)</f>
        <v>47919.461122867317</v>
      </c>
      <c r="CK447" s="124">
        <f ca="1">SUM(BS447:BV447)</f>
        <v>61162.923287746977</v>
      </c>
      <c r="CL447" s="124">
        <f ca="1">SUM(BW447:BZ447)</f>
        <v>73254.185286847816</v>
      </c>
      <c r="CM447" s="124">
        <f ca="1">SUM(CA447:CD447)</f>
        <v>84337.956390067324</v>
      </c>
      <c r="CN447" s="124">
        <f ca="1">SUM(CE447:CH447)</f>
        <v>66587.720745173749</v>
      </c>
      <c r="CO447" s="177"/>
      <c r="CP447" s="119"/>
      <c r="CQ447" s="119"/>
      <c r="CR447" s="186">
        <f t="shared" ca="1" si="1626"/>
        <v>333262.24683270318</v>
      </c>
      <c r="CS447" s="186">
        <f t="shared" ca="1" si="1627"/>
        <v>333262.24683270318</v>
      </c>
      <c r="CT447" s="186">
        <f t="shared" ca="1" si="1628"/>
        <v>333262.24683270318</v>
      </c>
      <c r="CU447" s="186">
        <f t="shared" ca="1" si="1629"/>
        <v>0</v>
      </c>
      <c r="CV447" s="186">
        <f t="shared" ca="1" si="1630"/>
        <v>0</v>
      </c>
      <c r="CW447" s="119"/>
      <c r="CX447" s="124">
        <f t="shared" ca="1" si="1535"/>
        <v>1516.4054276000002</v>
      </c>
      <c r="CY447" s="124">
        <f t="shared" ca="1" si="1536"/>
        <v>40370.438442974002</v>
      </c>
      <c r="CZ447" s="124">
        <f t="shared" ca="1" si="1537"/>
        <v>2983.5717986609961</v>
      </c>
      <c r="DA447" s="124">
        <f t="shared" ca="1" si="1538"/>
        <v>3049.0454536323159</v>
      </c>
      <c r="DB447" s="209">
        <f t="shared" ca="1" si="1539"/>
        <v>47919.461122867317</v>
      </c>
      <c r="DC447" s="124">
        <f t="shared" ca="1" si="1540"/>
        <v>111802.11723090826</v>
      </c>
      <c r="DD447" s="124">
        <f t="shared" ca="1" si="1541"/>
        <v>6542.7142291809723</v>
      </c>
      <c r="DE447" s="124">
        <f t="shared" ca="1" si="1542"/>
        <v>-83047.667643931665</v>
      </c>
      <c r="DF447" s="124">
        <f t="shared" ca="1" si="1543"/>
        <v>25865.759471589408</v>
      </c>
      <c r="DG447" s="209">
        <f t="shared" ca="1" si="1544"/>
        <v>61162.923287746977</v>
      </c>
      <c r="DH447" s="209">
        <f t="shared" ca="1" si="1545"/>
        <v>73254.185286847816</v>
      </c>
      <c r="DI447" s="209">
        <f t="shared" ca="1" si="1546"/>
        <v>84337.956390067324</v>
      </c>
      <c r="DJ447" s="209">
        <f t="shared" ca="1" si="1547"/>
        <v>66587.720745173749</v>
      </c>
    </row>
    <row r="448" spans="1:114" s="7" customFormat="1" x14ac:dyDescent="0.2">
      <c r="A448" s="297" t="s">
        <v>406</v>
      </c>
      <c r="B448" s="119" t="s">
        <v>370</v>
      </c>
      <c r="C448" s="119"/>
      <c r="D448" s="119"/>
      <c r="E448" s="119"/>
      <c r="F448" s="564">
        <f t="shared" ref="F448:AK448" si="1711">F344-E344</f>
        <v>3750</v>
      </c>
      <c r="G448" s="564">
        <f t="shared" si="1711"/>
        <v>0</v>
      </c>
      <c r="H448" s="564">
        <f t="shared" si="1711"/>
        <v>0</v>
      </c>
      <c r="I448" s="564">
        <f t="shared" si="1711"/>
        <v>1250</v>
      </c>
      <c r="J448" s="564">
        <f t="shared" si="1711"/>
        <v>2375</v>
      </c>
      <c r="K448" s="564">
        <f t="shared" si="1711"/>
        <v>625</v>
      </c>
      <c r="L448" s="564">
        <f t="shared" si="1711"/>
        <v>0</v>
      </c>
      <c r="M448" s="564">
        <f t="shared" si="1711"/>
        <v>0</v>
      </c>
      <c r="N448" s="564">
        <f t="shared" si="1711"/>
        <v>0</v>
      </c>
      <c r="O448" s="564">
        <f t="shared" si="1711"/>
        <v>0</v>
      </c>
      <c r="P448" s="564">
        <f t="shared" si="1711"/>
        <v>0</v>
      </c>
      <c r="Q448" s="564">
        <f t="shared" si="1711"/>
        <v>0</v>
      </c>
      <c r="R448" s="564">
        <f t="shared" si="1711"/>
        <v>5495.8333333333339</v>
      </c>
      <c r="S448" s="564">
        <f t="shared" si="1711"/>
        <v>0</v>
      </c>
      <c r="T448" s="564">
        <f t="shared" si="1711"/>
        <v>0</v>
      </c>
      <c r="U448" s="564">
        <f t="shared" si="1711"/>
        <v>0</v>
      </c>
      <c r="V448" s="564">
        <f t="shared" si="1711"/>
        <v>0</v>
      </c>
      <c r="W448" s="564">
        <f t="shared" si="1711"/>
        <v>3416.6666666666661</v>
      </c>
      <c r="X448" s="564">
        <f t="shared" si="1711"/>
        <v>0</v>
      </c>
      <c r="Y448" s="564">
        <f t="shared" si="1711"/>
        <v>0</v>
      </c>
      <c r="Z448" s="564">
        <f t="shared" si="1711"/>
        <v>0</v>
      </c>
      <c r="AA448" s="564">
        <f t="shared" si="1711"/>
        <v>0</v>
      </c>
      <c r="AB448" s="564">
        <f t="shared" si="1711"/>
        <v>0</v>
      </c>
      <c r="AC448" s="564">
        <f t="shared" si="1711"/>
        <v>0</v>
      </c>
      <c r="AD448" s="564">
        <f t="shared" si="1711"/>
        <v>14960.583333333336</v>
      </c>
      <c r="AE448" s="564">
        <f t="shared" si="1711"/>
        <v>0</v>
      </c>
      <c r="AF448" s="564">
        <f t="shared" si="1711"/>
        <v>0</v>
      </c>
      <c r="AG448" s="564">
        <f t="shared" si="1711"/>
        <v>0</v>
      </c>
      <c r="AH448" s="564">
        <f t="shared" si="1711"/>
        <v>0</v>
      </c>
      <c r="AI448" s="564">
        <f t="shared" si="1711"/>
        <v>3629.1666666666715</v>
      </c>
      <c r="AJ448" s="564">
        <f t="shared" si="1711"/>
        <v>0</v>
      </c>
      <c r="AK448" s="564">
        <f t="shared" si="1711"/>
        <v>0</v>
      </c>
      <c r="AL448" s="564">
        <f t="shared" ref="AL448:BM448" si="1712">AL344-AK344</f>
        <v>0</v>
      </c>
      <c r="AM448" s="564">
        <f t="shared" si="1712"/>
        <v>0</v>
      </c>
      <c r="AN448" s="564">
        <f t="shared" si="1712"/>
        <v>0</v>
      </c>
      <c r="AO448" s="564">
        <f t="shared" si="1712"/>
        <v>0</v>
      </c>
      <c r="AP448" s="564">
        <f t="shared" si="1712"/>
        <v>7145.3849999999948</v>
      </c>
      <c r="AQ448" s="564">
        <f t="shared" si="1712"/>
        <v>0</v>
      </c>
      <c r="AR448" s="564">
        <f t="shared" si="1712"/>
        <v>0</v>
      </c>
      <c r="AS448" s="564">
        <f t="shared" si="1712"/>
        <v>0</v>
      </c>
      <c r="AT448" s="564">
        <f t="shared" si="1712"/>
        <v>0</v>
      </c>
      <c r="AU448" s="564">
        <f t="shared" si="1712"/>
        <v>5708.3333333333358</v>
      </c>
      <c r="AV448" s="564">
        <f t="shared" si="1712"/>
        <v>0</v>
      </c>
      <c r="AW448" s="564">
        <f t="shared" si="1712"/>
        <v>0</v>
      </c>
      <c r="AX448" s="564">
        <f t="shared" si="1712"/>
        <v>0</v>
      </c>
      <c r="AY448" s="564">
        <f t="shared" si="1712"/>
        <v>0</v>
      </c>
      <c r="AZ448" s="564">
        <f t="shared" si="1712"/>
        <v>0</v>
      </c>
      <c r="BA448" s="564">
        <f t="shared" si="1712"/>
        <v>0</v>
      </c>
      <c r="BB448" s="564">
        <f t="shared" si="1712"/>
        <v>6354.6914333333407</v>
      </c>
      <c r="BC448" s="564">
        <f t="shared" si="1712"/>
        <v>0</v>
      </c>
      <c r="BD448" s="564">
        <f t="shared" si="1712"/>
        <v>0</v>
      </c>
      <c r="BE448" s="564">
        <f t="shared" si="1712"/>
        <v>0</v>
      </c>
      <c r="BF448" s="564">
        <f t="shared" si="1712"/>
        <v>0</v>
      </c>
      <c r="BG448" s="564">
        <f t="shared" si="1712"/>
        <v>0</v>
      </c>
      <c r="BH448" s="564">
        <f t="shared" si="1712"/>
        <v>0</v>
      </c>
      <c r="BI448" s="564">
        <f t="shared" si="1712"/>
        <v>0</v>
      </c>
      <c r="BJ448" s="564">
        <f t="shared" si="1712"/>
        <v>0</v>
      </c>
      <c r="BK448" s="564">
        <f t="shared" si="1712"/>
        <v>0</v>
      </c>
      <c r="BL448" s="564">
        <f t="shared" si="1712"/>
        <v>0</v>
      </c>
      <c r="BM448" s="564">
        <f t="shared" si="1712"/>
        <v>0</v>
      </c>
      <c r="BN448" s="185"/>
      <c r="BO448" s="564">
        <f>SUM(F448:H448)</f>
        <v>3750</v>
      </c>
      <c r="BP448" s="564">
        <f>SUM(I448:K448)</f>
        <v>4250</v>
      </c>
      <c r="BQ448" s="564">
        <f>SUM(L448:N448)</f>
        <v>0</v>
      </c>
      <c r="BR448" s="564">
        <f>SUM(O448:Q448)</f>
        <v>0</v>
      </c>
      <c r="BS448" s="564">
        <f>SUM(R448:T448)</f>
        <v>5495.8333333333339</v>
      </c>
      <c r="BT448" s="564">
        <f>SUM(U448:W448)</f>
        <v>3416.6666666666661</v>
      </c>
      <c r="BU448" s="564">
        <f>SUM(X448:Z448)</f>
        <v>0</v>
      </c>
      <c r="BV448" s="564">
        <f>SUM(AA448:AC448)</f>
        <v>0</v>
      </c>
      <c r="BW448" s="564">
        <f>SUM(AD448:AF448)</f>
        <v>14960.583333333336</v>
      </c>
      <c r="BX448" s="564">
        <f>SUM(AG448:AI448)</f>
        <v>3629.1666666666715</v>
      </c>
      <c r="BY448" s="564">
        <f>SUM(AJ448:AL448)</f>
        <v>0</v>
      </c>
      <c r="BZ448" s="564">
        <f>SUM(AM448:AO448)</f>
        <v>0</v>
      </c>
      <c r="CA448" s="564">
        <f>SUM(AP448:AR448)</f>
        <v>7145.3849999999948</v>
      </c>
      <c r="CB448" s="564">
        <f>SUM(AS448:AU448)</f>
        <v>5708.3333333333358</v>
      </c>
      <c r="CC448" s="564">
        <f>SUM(AV448:AX448)</f>
        <v>0</v>
      </c>
      <c r="CD448" s="564">
        <f>SUM(AY448:BA448)</f>
        <v>0</v>
      </c>
      <c r="CE448" s="564">
        <f>SUM(BB448:BD448)</f>
        <v>6354.6914333333407</v>
      </c>
      <c r="CF448" s="564">
        <f>SUM(BE448:BG448)</f>
        <v>0</v>
      </c>
      <c r="CG448" s="564">
        <f>SUM(BH448:BJ448)</f>
        <v>0</v>
      </c>
      <c r="CH448" s="564">
        <f>SUM(BK448:BM448)</f>
        <v>0</v>
      </c>
      <c r="CI448" s="185"/>
      <c r="CJ448" s="124">
        <f>SUM(BO448:BR448)</f>
        <v>8000</v>
      </c>
      <c r="CK448" s="124">
        <f>SUM(BS448:BV448)</f>
        <v>8912.5</v>
      </c>
      <c r="CL448" s="124">
        <f>SUM(BW448:BZ448)</f>
        <v>18589.750000000007</v>
      </c>
      <c r="CM448" s="124">
        <f>SUM(CA448:CD448)</f>
        <v>12853.718333333331</v>
      </c>
      <c r="CN448" s="124">
        <f>SUM(CE448:CH448)</f>
        <v>6354.6914333333407</v>
      </c>
      <c r="CO448" s="177"/>
      <c r="CP448" s="119"/>
      <c r="CQ448" s="119"/>
      <c r="CR448" s="186">
        <f t="shared" si="1626"/>
        <v>54710.659766666678</v>
      </c>
      <c r="CS448" s="186">
        <f t="shared" si="1627"/>
        <v>54710.659766666678</v>
      </c>
      <c r="CT448" s="186">
        <f t="shared" si="1628"/>
        <v>54710.659766666678</v>
      </c>
      <c r="CU448" s="186">
        <f t="shared" si="1629"/>
        <v>0</v>
      </c>
      <c r="CV448" s="186">
        <f t="shared" si="1630"/>
        <v>0</v>
      </c>
      <c r="CW448" s="119"/>
      <c r="CX448" s="124">
        <f t="shared" si="1535"/>
        <v>3750</v>
      </c>
      <c r="CY448" s="124">
        <f t="shared" si="1536"/>
        <v>4250</v>
      </c>
      <c r="CZ448" s="124">
        <f t="shared" si="1537"/>
        <v>0</v>
      </c>
      <c r="DA448" s="124">
        <f t="shared" si="1538"/>
        <v>0</v>
      </c>
      <c r="DB448" s="209">
        <f t="shared" si="1539"/>
        <v>8000</v>
      </c>
      <c r="DC448" s="124">
        <f t="shared" si="1540"/>
        <v>5495.8333333333339</v>
      </c>
      <c r="DD448" s="124">
        <f t="shared" si="1541"/>
        <v>3416.6666666666661</v>
      </c>
      <c r="DE448" s="124">
        <f t="shared" si="1542"/>
        <v>0</v>
      </c>
      <c r="DF448" s="124">
        <f t="shared" si="1543"/>
        <v>0</v>
      </c>
      <c r="DG448" s="209">
        <f t="shared" si="1544"/>
        <v>8912.5</v>
      </c>
      <c r="DH448" s="209">
        <f t="shared" si="1545"/>
        <v>18589.750000000007</v>
      </c>
      <c r="DI448" s="209">
        <f t="shared" si="1546"/>
        <v>12853.718333333331</v>
      </c>
      <c r="DJ448" s="209">
        <f t="shared" si="1547"/>
        <v>6354.6914333333407</v>
      </c>
    </row>
    <row r="449" spans="1:114" s="7" customFormat="1" ht="14.25" x14ac:dyDescent="0.35">
      <c r="A449" s="297" t="s">
        <v>339</v>
      </c>
      <c r="B449" s="119" t="s">
        <v>370</v>
      </c>
      <c r="C449" s="119"/>
      <c r="D449" s="119"/>
      <c r="E449" s="119"/>
      <c r="F449" s="563">
        <f t="shared" ref="F449:AK449" ca="1" si="1713">F345-E345</f>
        <v>0</v>
      </c>
      <c r="G449" s="563">
        <f t="shared" ca="1" si="1713"/>
        <v>0</v>
      </c>
      <c r="H449" s="563">
        <f t="shared" ca="1" si="1713"/>
        <v>0</v>
      </c>
      <c r="I449" s="563">
        <f t="shared" ca="1" si="1713"/>
        <v>0</v>
      </c>
      <c r="J449" s="563">
        <f t="shared" ca="1" si="1713"/>
        <v>0</v>
      </c>
      <c r="K449" s="563">
        <f t="shared" ca="1" si="1713"/>
        <v>0</v>
      </c>
      <c r="L449" s="563">
        <f t="shared" ca="1" si="1713"/>
        <v>0</v>
      </c>
      <c r="M449" s="563">
        <f t="shared" ca="1" si="1713"/>
        <v>0</v>
      </c>
      <c r="N449" s="563">
        <f t="shared" ca="1" si="1713"/>
        <v>0</v>
      </c>
      <c r="O449" s="563">
        <f t="shared" ca="1" si="1713"/>
        <v>0</v>
      </c>
      <c r="P449" s="563">
        <f t="shared" ca="1" si="1713"/>
        <v>0</v>
      </c>
      <c r="Q449" s="563">
        <f t="shared" ca="1" si="1713"/>
        <v>0</v>
      </c>
      <c r="R449" s="563">
        <f t="shared" ca="1" si="1713"/>
        <v>0</v>
      </c>
      <c r="S449" s="563">
        <f t="shared" ca="1" si="1713"/>
        <v>0</v>
      </c>
      <c r="T449" s="563">
        <f t="shared" ca="1" si="1713"/>
        <v>0</v>
      </c>
      <c r="U449" s="563">
        <f t="shared" ca="1" si="1713"/>
        <v>0</v>
      </c>
      <c r="V449" s="563">
        <f t="shared" ca="1" si="1713"/>
        <v>0</v>
      </c>
      <c r="W449" s="563">
        <f t="shared" ca="1" si="1713"/>
        <v>0</v>
      </c>
      <c r="X449" s="563">
        <f t="shared" ca="1" si="1713"/>
        <v>0</v>
      </c>
      <c r="Y449" s="563">
        <f t="shared" ca="1" si="1713"/>
        <v>27343.14428193029</v>
      </c>
      <c r="Z449" s="563">
        <f t="shared" ca="1" si="1713"/>
        <v>12564.682522688992</v>
      </c>
      <c r="AA449" s="563">
        <f t="shared" ca="1" si="1713"/>
        <v>44529.878140103305</v>
      </c>
      <c r="AB449" s="563">
        <f t="shared" ca="1" si="1713"/>
        <v>47216.052787921362</v>
      </c>
      <c r="AC449" s="563">
        <f t="shared" ca="1" si="1713"/>
        <v>-83998.619560434308</v>
      </c>
      <c r="AD449" s="563">
        <f t="shared" ca="1" si="1713"/>
        <v>66890.840411672369</v>
      </c>
      <c r="AE449" s="563">
        <f t="shared" ca="1" si="1713"/>
        <v>72244.219529030233</v>
      </c>
      <c r="AF449" s="563">
        <f t="shared" ca="1" si="1713"/>
        <v>36201.315031859034</v>
      </c>
      <c r="AG449" s="563">
        <f t="shared" ca="1" si="1713"/>
        <v>-178137.94704435574</v>
      </c>
      <c r="AH449" s="563">
        <f t="shared" ca="1" si="1713"/>
        <v>48059.452160814864</v>
      </c>
      <c r="AI449" s="563">
        <f t="shared" ca="1" si="1713"/>
        <v>-50121.207097857929</v>
      </c>
      <c r="AJ449" s="563">
        <f t="shared" ca="1" si="1713"/>
        <v>82271.638828247436</v>
      </c>
      <c r="AK449" s="563">
        <f t="shared" ca="1" si="1713"/>
        <v>86866.957667010865</v>
      </c>
      <c r="AL449" s="563">
        <f t="shared" ref="AL449:BM449" ca="1" si="1714">AL345-AK345</f>
        <v>-127394.78949798492</v>
      </c>
      <c r="AM449" s="563">
        <f t="shared" ca="1" si="1714"/>
        <v>95000.142868995579</v>
      </c>
      <c r="AN449" s="563">
        <f t="shared" ca="1" si="1714"/>
        <v>95149.207722995197</v>
      </c>
      <c r="AO449" s="563">
        <f t="shared" ca="1" si="1714"/>
        <v>-181237.729500318</v>
      </c>
      <c r="AP449" s="563">
        <f t="shared" ca="1" si="1714"/>
        <v>131888.71006600143</v>
      </c>
      <c r="AQ449" s="563">
        <f t="shared" ca="1" si="1714"/>
        <v>136101.2479238426</v>
      </c>
      <c r="AR449" s="563">
        <f t="shared" ca="1" si="1714"/>
        <v>87473.75727787544</v>
      </c>
      <c r="AS449" s="563">
        <f t="shared" ca="1" si="1714"/>
        <v>-347325.05275642953</v>
      </c>
      <c r="AT449" s="563">
        <f t="shared" ca="1" si="1714"/>
        <v>104538.10764234414</v>
      </c>
      <c r="AU449" s="563">
        <f t="shared" ca="1" si="1714"/>
        <v>-114611.3416359548</v>
      </c>
      <c r="AV449" s="563">
        <f t="shared" ca="1" si="1714"/>
        <v>146439.47650992259</v>
      </c>
      <c r="AW449" s="563">
        <f t="shared" ca="1" si="1714"/>
        <v>150601.38580568228</v>
      </c>
      <c r="AX449" s="563">
        <f t="shared" ca="1" si="1714"/>
        <v>-247469.50202798308</v>
      </c>
      <c r="AY449" s="563">
        <f t="shared" ca="1" si="1714"/>
        <v>157412.15232041443</v>
      </c>
      <c r="AZ449" s="563">
        <f t="shared" ca="1" si="1714"/>
        <v>153928.24411647016</v>
      </c>
      <c r="BA449" s="563">
        <f t="shared" ca="1" si="1714"/>
        <v>-307708.64023135137</v>
      </c>
      <c r="BB449" s="563">
        <f t="shared" ca="1" si="1714"/>
        <v>195519.47114534368</v>
      </c>
      <c r="BC449" s="563">
        <f t="shared" ca="1" si="1714"/>
        <v>200826.20158139232</v>
      </c>
      <c r="BD449" s="563">
        <f t="shared" ca="1" si="1714"/>
        <v>162559.82424211514</v>
      </c>
      <c r="BE449" s="563">
        <f t="shared" ca="1" si="1714"/>
        <v>-522383.21979960939</v>
      </c>
      <c r="BF449" s="563">
        <f t="shared" ca="1" si="1714"/>
        <v>185621.41291404574</v>
      </c>
      <c r="BG449" s="563">
        <f t="shared" ca="1" si="1714"/>
        <v>-191256.03006551717</v>
      </c>
      <c r="BH449" s="563">
        <f t="shared" ca="1" si="1714"/>
        <v>234104.35094696726</v>
      </c>
      <c r="BI449" s="563">
        <f t="shared" ca="1" si="1714"/>
        <v>239838.65365742205</v>
      </c>
      <c r="BJ449" s="563">
        <f t="shared" ca="1" si="1714"/>
        <v>-419367.15118620475</v>
      </c>
      <c r="BK449" s="563">
        <f t="shared" ca="1" si="1714"/>
        <v>249764.77073845512</v>
      </c>
      <c r="BL449" s="563">
        <f t="shared" ca="1" si="1714"/>
        <v>243146.41536890389</v>
      </c>
      <c r="BM449" s="563">
        <f t="shared" ca="1" si="1714"/>
        <v>-489256.70440557494</v>
      </c>
      <c r="BN449" s="360"/>
      <c r="BO449" s="563">
        <f ca="1">SUM(F449:H449)</f>
        <v>0</v>
      </c>
      <c r="BP449" s="563">
        <f ca="1">SUM(I449:K449)</f>
        <v>0</v>
      </c>
      <c r="BQ449" s="563">
        <f ca="1">SUM(L449:N449)</f>
        <v>0</v>
      </c>
      <c r="BR449" s="563">
        <f ca="1">SUM(O449:Q449)</f>
        <v>0</v>
      </c>
      <c r="BS449" s="563">
        <f ca="1">SUM(R449:T449)</f>
        <v>0</v>
      </c>
      <c r="BT449" s="563">
        <f ca="1">SUM(U449:W449)</f>
        <v>0</v>
      </c>
      <c r="BU449" s="563">
        <f ca="1">SUM(X449:Z449)</f>
        <v>39907.826804619282</v>
      </c>
      <c r="BV449" s="563">
        <f ca="1">SUM(AA449:AC449)</f>
        <v>7747.3113675903587</v>
      </c>
      <c r="BW449" s="563">
        <f ca="1">SUM(AD449:AF449)</f>
        <v>175336.37497256164</v>
      </c>
      <c r="BX449" s="563">
        <f ca="1">SUM(AG449:AI449)</f>
        <v>-180199.7019813988</v>
      </c>
      <c r="BY449" s="563">
        <f ca="1">SUM(AJ449:AL449)</f>
        <v>41743.806997273379</v>
      </c>
      <c r="BZ449" s="563">
        <f ca="1">SUM(AM449:AO449)</f>
        <v>8911.6210916727723</v>
      </c>
      <c r="CA449" s="563">
        <f ca="1">SUM(AP449:AR449)</f>
        <v>355463.71526771947</v>
      </c>
      <c r="CB449" s="563">
        <f ca="1">SUM(AS449:AU449)</f>
        <v>-357398.28675004019</v>
      </c>
      <c r="CC449" s="563">
        <f ca="1">SUM(AV449:AX449)</f>
        <v>49571.360287621792</v>
      </c>
      <c r="CD449" s="563">
        <f ca="1">SUM(AY449:BA449)</f>
        <v>3631.7562055332237</v>
      </c>
      <c r="CE449" s="563">
        <f ca="1">SUM(BB449:BD449)</f>
        <v>558905.49696885119</v>
      </c>
      <c r="CF449" s="563">
        <f ca="1">SUM(BE449:BG449)</f>
        <v>-528017.83695108083</v>
      </c>
      <c r="CG449" s="563">
        <f ca="1">SUM(BH449:BJ449)</f>
        <v>54575.853418184561</v>
      </c>
      <c r="CH449" s="563">
        <f ca="1">SUM(BK449:BM449)</f>
        <v>3654.4817017840687</v>
      </c>
      <c r="CI449" s="360"/>
      <c r="CJ449" s="172">
        <f ca="1">SUM(BO449:BR449)</f>
        <v>0</v>
      </c>
      <c r="CK449" s="172">
        <f ca="1">SUM(BS449:BV449)</f>
        <v>47655.138172209641</v>
      </c>
      <c r="CL449" s="172">
        <f ca="1">SUM(BW449:BZ449)</f>
        <v>45792.101080108987</v>
      </c>
      <c r="CM449" s="172">
        <f ca="1">SUM(CA449:CD449)</f>
        <v>51268.545010834292</v>
      </c>
      <c r="CN449" s="172">
        <f ca="1">SUM(CE449:CH449)</f>
        <v>89117.995137738995</v>
      </c>
      <c r="CO449" s="361"/>
      <c r="CP449" s="363"/>
      <c r="CQ449" s="363"/>
      <c r="CR449" s="362">
        <f t="shared" ca="1" si="1626"/>
        <v>233833.77940089186</v>
      </c>
      <c r="CS449" s="362">
        <f t="shared" ca="1" si="1627"/>
        <v>233833.77940089186</v>
      </c>
      <c r="CT449" s="362">
        <f t="shared" ca="1" si="1628"/>
        <v>233833.77940089192</v>
      </c>
      <c r="CU449" s="362">
        <f t="shared" ca="1" si="1629"/>
        <v>0</v>
      </c>
      <c r="CV449" s="362">
        <f t="shared" ca="1" si="1630"/>
        <v>0</v>
      </c>
      <c r="CW449" s="363"/>
      <c r="CX449" s="172">
        <f t="shared" ca="1" si="1535"/>
        <v>0</v>
      </c>
      <c r="CY449" s="172">
        <f t="shared" ca="1" si="1536"/>
        <v>0</v>
      </c>
      <c r="CZ449" s="172">
        <f t="shared" ca="1" si="1537"/>
        <v>0</v>
      </c>
      <c r="DA449" s="172">
        <f t="shared" ca="1" si="1538"/>
        <v>0</v>
      </c>
      <c r="DB449" s="338">
        <f t="shared" ca="1" si="1539"/>
        <v>0</v>
      </c>
      <c r="DC449" s="172">
        <f t="shared" ca="1" si="1540"/>
        <v>0</v>
      </c>
      <c r="DD449" s="172">
        <f t="shared" ca="1" si="1541"/>
        <v>0</v>
      </c>
      <c r="DE449" s="172">
        <f t="shared" ca="1" si="1542"/>
        <v>39907.826804619282</v>
      </c>
      <c r="DF449" s="172">
        <f t="shared" ca="1" si="1543"/>
        <v>7747.3113675903587</v>
      </c>
      <c r="DG449" s="338">
        <f t="shared" ca="1" si="1544"/>
        <v>47655.138172209641</v>
      </c>
      <c r="DH449" s="338">
        <f t="shared" ca="1" si="1545"/>
        <v>45792.101080108987</v>
      </c>
      <c r="DI449" s="338">
        <f t="shared" ca="1" si="1546"/>
        <v>51268.545010834292</v>
      </c>
      <c r="DJ449" s="338">
        <f t="shared" ca="1" si="1547"/>
        <v>89117.995137738995</v>
      </c>
    </row>
    <row r="450" spans="1:114" s="7" customFormat="1" ht="14.25" x14ac:dyDescent="0.35">
      <c r="A450" s="295" t="s">
        <v>417</v>
      </c>
      <c r="B450" s="301" t="s">
        <v>370</v>
      </c>
      <c r="C450" s="119"/>
      <c r="D450" s="119"/>
      <c r="E450" s="119"/>
      <c r="F450" s="563">
        <f t="shared" ref="F450:AK450" ca="1" si="1715">SUM(F442:F449)</f>
        <v>-5100.0000000000018</v>
      </c>
      <c r="G450" s="563">
        <f t="shared" ca="1" si="1715"/>
        <v>-11666.25</v>
      </c>
      <c r="H450" s="563">
        <f t="shared" ca="1" si="1715"/>
        <v>-10362.85</v>
      </c>
      <c r="I450" s="563">
        <f t="shared" ca="1" si="1715"/>
        <v>-12061.705427600002</v>
      </c>
      <c r="J450" s="563">
        <f t="shared" ca="1" si="1715"/>
        <v>-17384.794855799999</v>
      </c>
      <c r="K450" s="563">
        <f t="shared" ca="1" si="1715"/>
        <v>-21583.563912379999</v>
      </c>
      <c r="L450" s="563">
        <f t="shared" ca="1" si="1715"/>
        <v>-45622.399550807553</v>
      </c>
      <c r="M450" s="563">
        <f t="shared" ca="1" si="1715"/>
        <v>-41748.091511937419</v>
      </c>
      <c r="N450" s="563">
        <f t="shared" ca="1" si="1715"/>
        <v>-36628.721742679074</v>
      </c>
      <c r="O450" s="563">
        <f t="shared" ca="1" si="1715"/>
        <v>-31451.898922041411</v>
      </c>
      <c r="P450" s="563">
        <f t="shared" ca="1" si="1715"/>
        <v>-24780.598739814228</v>
      </c>
      <c r="Q450" s="563">
        <f t="shared" ca="1" si="1715"/>
        <v>-16225.825185113405</v>
      </c>
      <c r="R450" s="563">
        <f t="shared" ca="1" si="1715"/>
        <v>81296.674543799381</v>
      </c>
      <c r="S450" s="563">
        <f t="shared" ca="1" si="1715"/>
        <v>74979.465642638417</v>
      </c>
      <c r="T450" s="563">
        <f t="shared" ca="1" si="1715"/>
        <v>101561.28389233106</v>
      </c>
      <c r="U450" s="563">
        <f t="shared" ca="1" si="1715"/>
        <v>10660.485422684735</v>
      </c>
      <c r="V450" s="563">
        <f t="shared" ca="1" si="1715"/>
        <v>23210.154352430705</v>
      </c>
      <c r="W450" s="563">
        <f t="shared" ca="1" si="1715"/>
        <v>32126.644171799438</v>
      </c>
      <c r="X450" s="563">
        <f t="shared" ca="1" si="1715"/>
        <v>41736.85790715793</v>
      </c>
      <c r="Y450" s="563">
        <f t="shared" ca="1" si="1715"/>
        <v>143174.17157347384</v>
      </c>
      <c r="Z450" s="563">
        <f t="shared" ca="1" si="1715"/>
        <v>135942.49401181706</v>
      </c>
      <c r="AA450" s="563">
        <f t="shared" ca="1" si="1715"/>
        <v>181859.19559592754</v>
      </c>
      <c r="AB450" s="563">
        <f t="shared" ca="1" si="1715"/>
        <v>192237.69665542233</v>
      </c>
      <c r="AC450" s="563">
        <f t="shared" ca="1" si="1715"/>
        <v>82894.385888532852</v>
      </c>
      <c r="AD450" s="563">
        <f t="shared" ca="1" si="1715"/>
        <v>305723.17999880819</v>
      </c>
      <c r="AE450" s="563">
        <f t="shared" ca="1" si="1715"/>
        <v>283601.31165305711</v>
      </c>
      <c r="AF450" s="563">
        <f t="shared" ca="1" si="1715"/>
        <v>301029.9502585642</v>
      </c>
      <c r="AG450" s="563">
        <f t="shared" ca="1" si="1715"/>
        <v>-38847.180774592911</v>
      </c>
      <c r="AH450" s="563">
        <f t="shared" ca="1" si="1715"/>
        <v>197032.0377455019</v>
      </c>
      <c r="AI450" s="563">
        <f t="shared" ca="1" si="1715"/>
        <v>89319.075617005146</v>
      </c>
      <c r="AJ450" s="563">
        <f t="shared" ca="1" si="1715"/>
        <v>214034.43797908575</v>
      </c>
      <c r="AK450" s="563">
        <f t="shared" ca="1" si="1715"/>
        <v>349687.12216805702</v>
      </c>
      <c r="AL450" s="563">
        <f t="shared" ref="AL450:BM450" ca="1" si="1716">SUM(AL442:AL449)</f>
        <v>131505.44438946689</v>
      </c>
      <c r="AM450" s="563">
        <f t="shared" ca="1" si="1716"/>
        <v>385370.86370791821</v>
      </c>
      <c r="AN450" s="563">
        <f t="shared" ca="1" si="1716"/>
        <v>385248.60816189146</v>
      </c>
      <c r="AO450" s="563">
        <f t="shared" ca="1" si="1716"/>
        <v>104637.21215432801</v>
      </c>
      <c r="AP450" s="563">
        <f t="shared" ca="1" si="1716"/>
        <v>553978.89451993676</v>
      </c>
      <c r="AQ450" s="563">
        <f t="shared" ca="1" si="1716"/>
        <v>544903.55138581793</v>
      </c>
      <c r="AR450" s="563">
        <f t="shared" ca="1" si="1716"/>
        <v>546764.44532940409</v>
      </c>
      <c r="AS450" s="563">
        <f t="shared" ca="1" si="1716"/>
        <v>-36502.284988006984</v>
      </c>
      <c r="AT450" s="563">
        <f t="shared" ca="1" si="1716"/>
        <v>424285.95225926704</v>
      </c>
      <c r="AU450" s="563">
        <f t="shared" ca="1" si="1716"/>
        <v>175338.4051232012</v>
      </c>
      <c r="AV450" s="563">
        <f t="shared" ca="1" si="1716"/>
        <v>432621.00099177071</v>
      </c>
      <c r="AW450" s="563">
        <f t="shared" ca="1" si="1716"/>
        <v>605991.48752499872</v>
      </c>
      <c r="AX450" s="563">
        <f t="shared" ca="1" si="1716"/>
        <v>182559.57601532078</v>
      </c>
      <c r="AY450" s="563">
        <f t="shared" ca="1" si="1716"/>
        <v>636501.55627038283</v>
      </c>
      <c r="AZ450" s="563">
        <f t="shared" ca="1" si="1716"/>
        <v>621330.26444503502</v>
      </c>
      <c r="BA450" s="563">
        <f t="shared" ca="1" si="1716"/>
        <v>133448.42807456997</v>
      </c>
      <c r="BB450" s="563">
        <f t="shared" ca="1" si="1716"/>
        <v>808439.68551666429</v>
      </c>
      <c r="BC450" s="563">
        <f t="shared" ca="1" si="1716"/>
        <v>806248.29541586654</v>
      </c>
      <c r="BD450" s="563">
        <f t="shared" ca="1" si="1716"/>
        <v>819783.92141894065</v>
      </c>
      <c r="BE450" s="563">
        <f t="shared" ca="1" si="1716"/>
        <v>28739.755938181654</v>
      </c>
      <c r="BF450" s="563">
        <f t="shared" ca="1" si="1716"/>
        <v>749979.57709157967</v>
      </c>
      <c r="BG450" s="563">
        <f t="shared" ca="1" si="1716"/>
        <v>343135.06541796727</v>
      </c>
      <c r="BH450" s="563">
        <f t="shared" ca="1" si="1716"/>
        <v>787036.74390236335</v>
      </c>
      <c r="BI450" s="563">
        <f t="shared" ca="1" si="1716"/>
        <v>964114.3104179058</v>
      </c>
      <c r="BJ450" s="563">
        <f t="shared" ca="1" si="1716"/>
        <v>279022.61040008336</v>
      </c>
      <c r="BK450" s="563">
        <f t="shared" ca="1" si="1716"/>
        <v>1007004.9809158716</v>
      </c>
      <c r="BL450" s="563">
        <f t="shared" ca="1" si="1716"/>
        <v>978458.18636988103</v>
      </c>
      <c r="BM450" s="563">
        <f t="shared" ca="1" si="1716"/>
        <v>220384.32473482995</v>
      </c>
      <c r="BN450" s="185"/>
      <c r="BO450" s="563">
        <f t="shared" ref="BO450:CH450" ca="1" si="1717">SUM(BO442:BO449)</f>
        <v>-27129.100000000002</v>
      </c>
      <c r="BP450" s="563">
        <f t="shared" ca="1" si="1717"/>
        <v>-51030.064195779996</v>
      </c>
      <c r="BQ450" s="563">
        <f t="shared" ca="1" si="1717"/>
        <v>-123999.21280542403</v>
      </c>
      <c r="BR450" s="563">
        <f t="shared" ca="1" si="1717"/>
        <v>-72458.322846969037</v>
      </c>
      <c r="BS450" s="563">
        <f t="shared" ca="1" si="1717"/>
        <v>257837.42407876885</v>
      </c>
      <c r="BT450" s="563">
        <f t="shared" ca="1" si="1717"/>
        <v>65997.283946914889</v>
      </c>
      <c r="BU450" s="563">
        <f t="shared" ca="1" si="1717"/>
        <v>320853.52349244885</v>
      </c>
      <c r="BV450" s="563">
        <f t="shared" ca="1" si="1717"/>
        <v>456991.27813988272</v>
      </c>
      <c r="BW450" s="563">
        <f t="shared" ca="1" si="1717"/>
        <v>890354.44191042951</v>
      </c>
      <c r="BX450" s="563">
        <f t="shared" ca="1" si="1717"/>
        <v>247503.93258791417</v>
      </c>
      <c r="BY450" s="563">
        <f t="shared" ca="1" si="1717"/>
        <v>695227.00453660975</v>
      </c>
      <c r="BZ450" s="563">
        <f t="shared" ca="1" si="1717"/>
        <v>875256.68402413779</v>
      </c>
      <c r="CA450" s="563">
        <f t="shared" ca="1" si="1717"/>
        <v>1645646.8912351588</v>
      </c>
      <c r="CB450" s="563">
        <f t="shared" ca="1" si="1717"/>
        <v>563122.07239446137</v>
      </c>
      <c r="CC450" s="563">
        <f t="shared" ca="1" si="1717"/>
        <v>1221172.0645320904</v>
      </c>
      <c r="CD450" s="563">
        <f t="shared" ca="1" si="1717"/>
        <v>1391280.2487899878</v>
      </c>
      <c r="CE450" s="563">
        <f t="shared" ca="1" si="1717"/>
        <v>2434471.9023514716</v>
      </c>
      <c r="CF450" s="563">
        <f t="shared" ca="1" si="1717"/>
        <v>1121854.3984477287</v>
      </c>
      <c r="CG450" s="563">
        <f t="shared" ca="1" si="1717"/>
        <v>2030173.6647203523</v>
      </c>
      <c r="CH450" s="563">
        <f t="shared" ca="1" si="1717"/>
        <v>2205847.4920205818</v>
      </c>
      <c r="CI450" s="185"/>
      <c r="CJ450" s="172">
        <f ca="1">SUM(CJ442:CJ449)</f>
        <v>-274616.69984817307</v>
      </c>
      <c r="CK450" s="172">
        <f ca="1">SUM(CK442:CK449)</f>
        <v>1101679.5096580153</v>
      </c>
      <c r="CL450" s="172">
        <f ca="1">SUM(CL442:CL449)</f>
        <v>2708342.0630590911</v>
      </c>
      <c r="CM450" s="172">
        <f ca="1">SUM(CM442:CM449)</f>
        <v>4821221.2769516986</v>
      </c>
      <c r="CN450" s="172">
        <f ca="1">SUM(CN442:CN449)</f>
        <v>7792347.457540134</v>
      </c>
      <c r="CO450" s="177"/>
      <c r="CP450" s="119"/>
      <c r="CQ450" s="119"/>
      <c r="CR450" s="186">
        <f t="shared" ca="1" si="1626"/>
        <v>16148973.607360767</v>
      </c>
      <c r="CS450" s="186">
        <f t="shared" ca="1" si="1627"/>
        <v>16148973.607360765</v>
      </c>
      <c r="CT450" s="186">
        <f t="shared" ca="1" si="1628"/>
        <v>16148973.607360765</v>
      </c>
      <c r="CU450" s="186">
        <f t="shared" ca="1" si="1629"/>
        <v>0</v>
      </c>
      <c r="CV450" s="186">
        <f t="shared" ca="1" si="1630"/>
        <v>0</v>
      </c>
      <c r="CW450" s="119"/>
      <c r="CX450" s="172">
        <f t="shared" ca="1" si="1535"/>
        <v>-27129.100000000002</v>
      </c>
      <c r="CY450" s="172">
        <f t="shared" ca="1" si="1536"/>
        <v>-51030.064195779996</v>
      </c>
      <c r="CZ450" s="172">
        <f t="shared" ca="1" si="1537"/>
        <v>-123999.21280542403</v>
      </c>
      <c r="DA450" s="172">
        <f t="shared" ca="1" si="1538"/>
        <v>-72458.322846969037</v>
      </c>
      <c r="DB450" s="338">
        <f t="shared" ca="1" si="1539"/>
        <v>-274616.69984817307</v>
      </c>
      <c r="DC450" s="172">
        <f t="shared" ca="1" si="1540"/>
        <v>257837.42407876885</v>
      </c>
      <c r="DD450" s="172">
        <f t="shared" ca="1" si="1541"/>
        <v>65997.283946914889</v>
      </c>
      <c r="DE450" s="172">
        <f t="shared" ca="1" si="1542"/>
        <v>320853.52349244885</v>
      </c>
      <c r="DF450" s="172">
        <f t="shared" ca="1" si="1543"/>
        <v>456991.27813988272</v>
      </c>
      <c r="DG450" s="338">
        <f t="shared" ca="1" si="1544"/>
        <v>1101679.5096580153</v>
      </c>
      <c r="DH450" s="338">
        <f t="shared" ca="1" si="1545"/>
        <v>2708342.0630590911</v>
      </c>
      <c r="DI450" s="338">
        <f t="shared" ca="1" si="1546"/>
        <v>4821221.2769516986</v>
      </c>
      <c r="DJ450" s="338">
        <f t="shared" ca="1" si="1547"/>
        <v>7792347.457540134</v>
      </c>
    </row>
    <row r="451" spans="1:114" s="7" customFormat="1" x14ac:dyDescent="0.2">
      <c r="A451" s="295"/>
      <c r="B451" s="301" t="s">
        <v>370</v>
      </c>
      <c r="C451" s="119"/>
      <c r="D451" s="119"/>
      <c r="E451" s="119"/>
      <c r="F451" s="564"/>
      <c r="G451" s="564"/>
      <c r="H451" s="564"/>
      <c r="I451" s="564"/>
      <c r="J451" s="564"/>
      <c r="K451" s="564"/>
      <c r="L451" s="564"/>
      <c r="M451" s="564"/>
      <c r="N451" s="564"/>
      <c r="O451" s="564"/>
      <c r="P451" s="564"/>
      <c r="Q451" s="564"/>
      <c r="R451" s="564"/>
      <c r="S451" s="564"/>
      <c r="T451" s="564"/>
      <c r="U451" s="564"/>
      <c r="V451" s="564"/>
      <c r="W451" s="564"/>
      <c r="X451" s="564"/>
      <c r="Y451" s="564"/>
      <c r="Z451" s="564"/>
      <c r="AA451" s="564"/>
      <c r="AB451" s="564"/>
      <c r="AC451" s="564"/>
      <c r="AD451" s="564"/>
      <c r="AE451" s="564"/>
      <c r="AF451" s="564"/>
      <c r="AG451" s="564"/>
      <c r="AH451" s="564"/>
      <c r="AI451" s="564"/>
      <c r="AJ451" s="564"/>
      <c r="AK451" s="564"/>
      <c r="AL451" s="564"/>
      <c r="AM451" s="564"/>
      <c r="AN451" s="564"/>
      <c r="AO451" s="564"/>
      <c r="AP451" s="564"/>
      <c r="AQ451" s="564"/>
      <c r="AR451" s="564"/>
      <c r="AS451" s="564"/>
      <c r="AT451" s="564"/>
      <c r="AU451" s="564"/>
      <c r="AV451" s="564"/>
      <c r="AW451" s="564"/>
      <c r="AX451" s="564"/>
      <c r="AY451" s="564"/>
      <c r="AZ451" s="564"/>
      <c r="BA451" s="564"/>
      <c r="BB451" s="564"/>
      <c r="BC451" s="564"/>
      <c r="BD451" s="564"/>
      <c r="BE451" s="564"/>
      <c r="BF451" s="564"/>
      <c r="BG451" s="564"/>
      <c r="BH451" s="564"/>
      <c r="BI451" s="564"/>
      <c r="BJ451" s="564"/>
      <c r="BK451" s="564"/>
      <c r="BL451" s="564"/>
      <c r="BM451" s="564"/>
      <c r="BN451" s="185"/>
      <c r="BO451" s="564"/>
      <c r="BP451" s="564"/>
      <c r="BQ451" s="564"/>
      <c r="BR451" s="564"/>
      <c r="BS451" s="564"/>
      <c r="BT451" s="564"/>
      <c r="BU451" s="564"/>
      <c r="BV451" s="564"/>
      <c r="BW451" s="564"/>
      <c r="BX451" s="564"/>
      <c r="BY451" s="564"/>
      <c r="BZ451" s="564"/>
      <c r="CA451" s="564"/>
      <c r="CB451" s="564"/>
      <c r="CC451" s="564"/>
      <c r="CD451" s="564"/>
      <c r="CE451" s="564"/>
      <c r="CF451" s="564"/>
      <c r="CG451" s="564"/>
      <c r="CH451" s="564"/>
      <c r="CI451" s="185"/>
      <c r="CJ451" s="124"/>
      <c r="CK451" s="124"/>
      <c r="CL451" s="124"/>
      <c r="CM451" s="124"/>
      <c r="CN451" s="124"/>
      <c r="CO451" s="177"/>
      <c r="CP451" s="119"/>
      <c r="CQ451" s="119"/>
      <c r="CR451" s="186"/>
      <c r="CS451" s="186"/>
      <c r="CT451" s="186"/>
      <c r="CU451" s="186"/>
      <c r="CV451" s="186"/>
      <c r="CW451" s="119"/>
      <c r="CX451" s="124" t="str">
        <f t="shared" si="1535"/>
        <v/>
      </c>
      <c r="CY451" s="124" t="str">
        <f t="shared" si="1536"/>
        <v/>
      </c>
      <c r="CZ451" s="124" t="str">
        <f t="shared" si="1537"/>
        <v/>
      </c>
      <c r="DA451" s="124" t="str">
        <f t="shared" si="1538"/>
        <v/>
      </c>
      <c r="DB451" s="209" t="str">
        <f t="shared" si="1539"/>
        <v/>
      </c>
      <c r="DC451" s="124" t="str">
        <f t="shared" si="1540"/>
        <v/>
      </c>
      <c r="DD451" s="124" t="str">
        <f t="shared" si="1541"/>
        <v/>
      </c>
      <c r="DE451" s="124" t="str">
        <f t="shared" si="1542"/>
        <v/>
      </c>
      <c r="DF451" s="124" t="str">
        <f t="shared" si="1543"/>
        <v/>
      </c>
      <c r="DG451" s="209" t="str">
        <f t="shared" si="1544"/>
        <v/>
      </c>
      <c r="DH451" s="209" t="str">
        <f t="shared" si="1545"/>
        <v/>
      </c>
      <c r="DI451" s="209" t="str">
        <f t="shared" si="1546"/>
        <v/>
      </c>
      <c r="DJ451" s="209" t="str">
        <f t="shared" si="1547"/>
        <v/>
      </c>
    </row>
    <row r="452" spans="1:114" s="7" customFormat="1" x14ac:dyDescent="0.2">
      <c r="A452" s="295" t="s">
        <v>209</v>
      </c>
      <c r="B452" s="301" t="s">
        <v>370</v>
      </c>
      <c r="C452" s="119"/>
      <c r="D452" s="119"/>
      <c r="E452" s="119"/>
      <c r="F452" s="564"/>
      <c r="G452" s="564"/>
      <c r="H452" s="564"/>
      <c r="I452" s="564"/>
      <c r="J452" s="564"/>
      <c r="K452" s="564"/>
      <c r="L452" s="564"/>
      <c r="M452" s="564"/>
      <c r="N452" s="564"/>
      <c r="O452" s="564"/>
      <c r="P452" s="564"/>
      <c r="Q452" s="564"/>
      <c r="R452" s="564"/>
      <c r="S452" s="564"/>
      <c r="T452" s="564"/>
      <c r="U452" s="564"/>
      <c r="V452" s="564"/>
      <c r="W452" s="564"/>
      <c r="X452" s="564"/>
      <c r="Y452" s="564"/>
      <c r="Z452" s="564"/>
      <c r="AA452" s="564"/>
      <c r="AB452" s="564"/>
      <c r="AC452" s="564"/>
      <c r="AD452" s="564"/>
      <c r="AE452" s="564"/>
      <c r="AF452" s="564"/>
      <c r="AG452" s="564"/>
      <c r="AH452" s="564"/>
      <c r="AI452" s="564"/>
      <c r="AJ452" s="564"/>
      <c r="AK452" s="564"/>
      <c r="AL452" s="564"/>
      <c r="AM452" s="564"/>
      <c r="AN452" s="564"/>
      <c r="AO452" s="564"/>
      <c r="AP452" s="564"/>
      <c r="AQ452" s="564"/>
      <c r="AR452" s="564"/>
      <c r="AS452" s="564"/>
      <c r="AT452" s="564"/>
      <c r="AU452" s="564"/>
      <c r="AV452" s="564"/>
      <c r="AW452" s="564"/>
      <c r="AX452" s="564"/>
      <c r="AY452" s="564"/>
      <c r="AZ452" s="564"/>
      <c r="BA452" s="564"/>
      <c r="BB452" s="564"/>
      <c r="BC452" s="564"/>
      <c r="BD452" s="564"/>
      <c r="BE452" s="564"/>
      <c r="BF452" s="564"/>
      <c r="BG452" s="564"/>
      <c r="BH452" s="564"/>
      <c r="BI452" s="564"/>
      <c r="BJ452" s="564"/>
      <c r="BK452" s="564"/>
      <c r="BL452" s="564"/>
      <c r="BM452" s="564"/>
      <c r="BN452" s="185"/>
      <c r="BO452" s="564"/>
      <c r="BP452" s="564"/>
      <c r="BQ452" s="564"/>
      <c r="BR452" s="564"/>
      <c r="BS452" s="564"/>
      <c r="BT452" s="564"/>
      <c r="BU452" s="564"/>
      <c r="BV452" s="564"/>
      <c r="BW452" s="564"/>
      <c r="BX452" s="564"/>
      <c r="BY452" s="564"/>
      <c r="BZ452" s="564"/>
      <c r="CA452" s="564"/>
      <c r="CB452" s="564"/>
      <c r="CC452" s="564"/>
      <c r="CD452" s="564"/>
      <c r="CE452" s="564"/>
      <c r="CF452" s="564"/>
      <c r="CG452" s="564"/>
      <c r="CH452" s="564"/>
      <c r="CI452" s="185"/>
      <c r="CJ452" s="124"/>
      <c r="CK452" s="124"/>
      <c r="CL452" s="124"/>
      <c r="CM452" s="124"/>
      <c r="CN452" s="124"/>
      <c r="CO452" s="177"/>
      <c r="CP452" s="119"/>
      <c r="CQ452" s="119"/>
      <c r="CR452" s="186"/>
      <c r="CS452" s="186"/>
      <c r="CT452" s="186"/>
      <c r="CU452" s="186"/>
      <c r="CV452" s="186"/>
      <c r="CW452" s="119"/>
      <c r="CX452" s="124" t="str">
        <f t="shared" si="1535"/>
        <v/>
      </c>
      <c r="CY452" s="124" t="str">
        <f t="shared" si="1536"/>
        <v/>
      </c>
      <c r="CZ452" s="124" t="str">
        <f t="shared" si="1537"/>
        <v/>
      </c>
      <c r="DA452" s="124" t="str">
        <f t="shared" si="1538"/>
        <v/>
      </c>
      <c r="DB452" s="209" t="str">
        <f t="shared" si="1539"/>
        <v/>
      </c>
      <c r="DC452" s="124" t="str">
        <f t="shared" si="1540"/>
        <v/>
      </c>
      <c r="DD452" s="124" t="str">
        <f t="shared" si="1541"/>
        <v/>
      </c>
      <c r="DE452" s="124" t="str">
        <f t="shared" si="1542"/>
        <v/>
      </c>
      <c r="DF452" s="124" t="str">
        <f t="shared" si="1543"/>
        <v/>
      </c>
      <c r="DG452" s="209" t="str">
        <f t="shared" si="1544"/>
        <v/>
      </c>
      <c r="DH452" s="209" t="str">
        <f t="shared" si="1545"/>
        <v/>
      </c>
      <c r="DI452" s="209" t="str">
        <f t="shared" si="1546"/>
        <v/>
      </c>
      <c r="DJ452" s="209" t="str">
        <f t="shared" si="1547"/>
        <v/>
      </c>
    </row>
    <row r="453" spans="1:114" s="7" customFormat="1" x14ac:dyDescent="0.2">
      <c r="A453" s="296" t="s">
        <v>432</v>
      </c>
      <c r="B453" s="119" t="s">
        <v>370</v>
      </c>
      <c r="C453" s="119"/>
      <c r="D453" s="119"/>
      <c r="E453" s="119"/>
      <c r="F453" s="564">
        <f t="shared" ref="F453:AK453" si="1718">IF(F355-E355&lt;0,-(F355-E355),0)</f>
        <v>0</v>
      </c>
      <c r="G453" s="564">
        <f t="shared" si="1718"/>
        <v>0</v>
      </c>
      <c r="H453" s="564">
        <f t="shared" si="1718"/>
        <v>0</v>
      </c>
      <c r="I453" s="564">
        <f t="shared" si="1718"/>
        <v>0</v>
      </c>
      <c r="J453" s="564">
        <f t="shared" si="1718"/>
        <v>0</v>
      </c>
      <c r="K453" s="564">
        <f t="shared" si="1718"/>
        <v>0</v>
      </c>
      <c r="L453" s="564">
        <f t="shared" si="1718"/>
        <v>0</v>
      </c>
      <c r="M453" s="564">
        <f t="shared" si="1718"/>
        <v>0</v>
      </c>
      <c r="N453" s="564">
        <f t="shared" si="1718"/>
        <v>0</v>
      </c>
      <c r="O453" s="564">
        <f t="shared" si="1718"/>
        <v>0</v>
      </c>
      <c r="P453" s="564">
        <f t="shared" si="1718"/>
        <v>0</v>
      </c>
      <c r="Q453" s="564">
        <f t="shared" si="1718"/>
        <v>0</v>
      </c>
      <c r="R453" s="564">
        <f t="shared" si="1718"/>
        <v>0</v>
      </c>
      <c r="S453" s="564">
        <f t="shared" si="1718"/>
        <v>0</v>
      </c>
      <c r="T453" s="564">
        <f t="shared" si="1718"/>
        <v>0</v>
      </c>
      <c r="U453" s="564">
        <f t="shared" si="1718"/>
        <v>0</v>
      </c>
      <c r="V453" s="564">
        <f t="shared" si="1718"/>
        <v>0</v>
      </c>
      <c r="W453" s="564">
        <f t="shared" si="1718"/>
        <v>0</v>
      </c>
      <c r="X453" s="564">
        <f t="shared" si="1718"/>
        <v>0</v>
      </c>
      <c r="Y453" s="564">
        <f t="shared" si="1718"/>
        <v>0</v>
      </c>
      <c r="Z453" s="564">
        <f t="shared" si="1718"/>
        <v>0</v>
      </c>
      <c r="AA453" s="564">
        <f t="shared" si="1718"/>
        <v>0</v>
      </c>
      <c r="AB453" s="564">
        <f t="shared" si="1718"/>
        <v>0</v>
      </c>
      <c r="AC453" s="564">
        <f t="shared" si="1718"/>
        <v>0</v>
      </c>
      <c r="AD453" s="564">
        <f t="shared" si="1718"/>
        <v>0</v>
      </c>
      <c r="AE453" s="564">
        <f t="shared" si="1718"/>
        <v>0</v>
      </c>
      <c r="AF453" s="564">
        <f t="shared" si="1718"/>
        <v>0</v>
      </c>
      <c r="AG453" s="564">
        <f t="shared" si="1718"/>
        <v>0</v>
      </c>
      <c r="AH453" s="564">
        <f t="shared" si="1718"/>
        <v>0</v>
      </c>
      <c r="AI453" s="564">
        <f t="shared" si="1718"/>
        <v>0</v>
      </c>
      <c r="AJ453" s="564">
        <f t="shared" si="1718"/>
        <v>0</v>
      </c>
      <c r="AK453" s="564">
        <f t="shared" si="1718"/>
        <v>0</v>
      </c>
      <c r="AL453" s="564">
        <f t="shared" ref="AL453:BM453" si="1719">IF(AL355-AK355&lt;0,-(AL355-AK355),0)</f>
        <v>0</v>
      </c>
      <c r="AM453" s="564">
        <f t="shared" si="1719"/>
        <v>0</v>
      </c>
      <c r="AN453" s="564">
        <f t="shared" si="1719"/>
        <v>0</v>
      </c>
      <c r="AO453" s="564">
        <f t="shared" si="1719"/>
        <v>0</v>
      </c>
      <c r="AP453" s="564">
        <f t="shared" si="1719"/>
        <v>0</v>
      </c>
      <c r="AQ453" s="564">
        <f t="shared" si="1719"/>
        <v>0</v>
      </c>
      <c r="AR453" s="564">
        <f t="shared" si="1719"/>
        <v>0</v>
      </c>
      <c r="AS453" s="564">
        <f t="shared" si="1719"/>
        <v>0</v>
      </c>
      <c r="AT453" s="564">
        <f t="shared" si="1719"/>
        <v>0</v>
      </c>
      <c r="AU453" s="564">
        <f t="shared" si="1719"/>
        <v>0</v>
      </c>
      <c r="AV453" s="564">
        <f t="shared" si="1719"/>
        <v>0</v>
      </c>
      <c r="AW453" s="564">
        <f t="shared" si="1719"/>
        <v>0</v>
      </c>
      <c r="AX453" s="564">
        <f t="shared" si="1719"/>
        <v>0</v>
      </c>
      <c r="AY453" s="564">
        <f t="shared" si="1719"/>
        <v>0</v>
      </c>
      <c r="AZ453" s="564">
        <f t="shared" si="1719"/>
        <v>0</v>
      </c>
      <c r="BA453" s="564">
        <f t="shared" si="1719"/>
        <v>0</v>
      </c>
      <c r="BB453" s="564">
        <f t="shared" si="1719"/>
        <v>0</v>
      </c>
      <c r="BC453" s="564">
        <f t="shared" si="1719"/>
        <v>0</v>
      </c>
      <c r="BD453" s="564">
        <f t="shared" si="1719"/>
        <v>0</v>
      </c>
      <c r="BE453" s="564">
        <f t="shared" si="1719"/>
        <v>0</v>
      </c>
      <c r="BF453" s="564">
        <f t="shared" si="1719"/>
        <v>0</v>
      </c>
      <c r="BG453" s="564">
        <f t="shared" si="1719"/>
        <v>0</v>
      </c>
      <c r="BH453" s="564">
        <f t="shared" si="1719"/>
        <v>0</v>
      </c>
      <c r="BI453" s="564">
        <f t="shared" si="1719"/>
        <v>0</v>
      </c>
      <c r="BJ453" s="564">
        <f t="shared" si="1719"/>
        <v>0</v>
      </c>
      <c r="BK453" s="564">
        <f t="shared" si="1719"/>
        <v>0</v>
      </c>
      <c r="BL453" s="564">
        <f t="shared" si="1719"/>
        <v>0</v>
      </c>
      <c r="BM453" s="564">
        <f t="shared" si="1719"/>
        <v>0</v>
      </c>
      <c r="BN453" s="185"/>
      <c r="BO453" s="564">
        <f>SUM(F453:H453)</f>
        <v>0</v>
      </c>
      <c r="BP453" s="564">
        <f>SUM(I453:K453)</f>
        <v>0</v>
      </c>
      <c r="BQ453" s="564">
        <f>SUM(L453:N453)</f>
        <v>0</v>
      </c>
      <c r="BR453" s="564">
        <f>SUM(O453:Q453)</f>
        <v>0</v>
      </c>
      <c r="BS453" s="564">
        <f>SUM(R453:T453)</f>
        <v>0</v>
      </c>
      <c r="BT453" s="564">
        <f>SUM(U453:W453)</f>
        <v>0</v>
      </c>
      <c r="BU453" s="564">
        <f>SUM(X453:Z453)</f>
        <v>0</v>
      </c>
      <c r="BV453" s="564">
        <f>SUM(AA453:AC453)</f>
        <v>0</v>
      </c>
      <c r="BW453" s="564">
        <f>SUM(AD453:AF453)</f>
        <v>0</v>
      </c>
      <c r="BX453" s="564">
        <f>SUM(AG453:AI453)</f>
        <v>0</v>
      </c>
      <c r="BY453" s="564">
        <f>SUM(AJ453:AL453)</f>
        <v>0</v>
      </c>
      <c r="BZ453" s="564">
        <f>SUM(AM453:AO453)</f>
        <v>0</v>
      </c>
      <c r="CA453" s="564">
        <f>SUM(AP453:AR453)</f>
        <v>0</v>
      </c>
      <c r="CB453" s="564">
        <f>SUM(AS453:AU453)</f>
        <v>0</v>
      </c>
      <c r="CC453" s="564">
        <f>SUM(AV453:AX453)</f>
        <v>0</v>
      </c>
      <c r="CD453" s="564">
        <f>SUM(AY453:BA453)</f>
        <v>0</v>
      </c>
      <c r="CE453" s="564">
        <f>SUM(BB453:BD453)</f>
        <v>0</v>
      </c>
      <c r="CF453" s="564">
        <f>SUM(BE453:BG453)</f>
        <v>0</v>
      </c>
      <c r="CG453" s="564">
        <f>SUM(BH453:BJ453)</f>
        <v>0</v>
      </c>
      <c r="CH453" s="564">
        <f>SUM(BK453:BM453)</f>
        <v>0</v>
      </c>
      <c r="CI453" s="185"/>
      <c r="CJ453" s="124">
        <f>SUM(BO453:BR453)</f>
        <v>0</v>
      </c>
      <c r="CK453" s="124">
        <f>SUM(BS453:BV453)</f>
        <v>0</v>
      </c>
      <c r="CL453" s="124">
        <f>SUM(BW453:BZ453)</f>
        <v>0</v>
      </c>
      <c r="CM453" s="124">
        <f>SUM(CA453:CD453)</f>
        <v>0</v>
      </c>
      <c r="CN453" s="124">
        <f>SUM(CE453:CH453)</f>
        <v>0</v>
      </c>
      <c r="CO453" s="177"/>
      <c r="CP453" s="119"/>
      <c r="CQ453" s="119"/>
      <c r="CR453" s="186">
        <f t="shared" si="1626"/>
        <v>0</v>
      </c>
      <c r="CS453" s="186">
        <f t="shared" si="1627"/>
        <v>0</v>
      </c>
      <c r="CT453" s="186">
        <f t="shared" si="1628"/>
        <v>0</v>
      </c>
      <c r="CU453" s="186">
        <f t="shared" si="1629"/>
        <v>0</v>
      </c>
      <c r="CV453" s="186">
        <f t="shared" si="1630"/>
        <v>0</v>
      </c>
      <c r="CW453" s="119"/>
      <c r="CX453" s="124">
        <f t="shared" si="1535"/>
        <v>0</v>
      </c>
      <c r="CY453" s="124">
        <f t="shared" si="1536"/>
        <v>0</v>
      </c>
      <c r="CZ453" s="124">
        <f t="shared" si="1537"/>
        <v>0</v>
      </c>
      <c r="DA453" s="124">
        <f t="shared" si="1538"/>
        <v>0</v>
      </c>
      <c r="DB453" s="209">
        <f t="shared" si="1539"/>
        <v>0</v>
      </c>
      <c r="DC453" s="124">
        <f t="shared" si="1540"/>
        <v>0</v>
      </c>
      <c r="DD453" s="124">
        <f t="shared" si="1541"/>
        <v>0</v>
      </c>
      <c r="DE453" s="124">
        <f t="shared" si="1542"/>
        <v>0</v>
      </c>
      <c r="DF453" s="124">
        <f t="shared" si="1543"/>
        <v>0</v>
      </c>
      <c r="DG453" s="209">
        <f t="shared" si="1544"/>
        <v>0</v>
      </c>
      <c r="DH453" s="209">
        <f t="shared" si="1545"/>
        <v>0</v>
      </c>
      <c r="DI453" s="209">
        <f t="shared" si="1546"/>
        <v>0</v>
      </c>
      <c r="DJ453" s="209">
        <f t="shared" si="1547"/>
        <v>0</v>
      </c>
    </row>
    <row r="454" spans="1:114" s="7" customFormat="1" x14ac:dyDescent="0.2">
      <c r="A454" s="296" t="s">
        <v>495</v>
      </c>
      <c r="B454" s="119" t="s">
        <v>370</v>
      </c>
      <c r="C454" s="119"/>
      <c r="D454" s="119"/>
      <c r="E454" s="119"/>
      <c r="F454" s="564">
        <f t="shared" ref="F454:AK454" si="1720">IF(F356-E356&lt;0,-(F356-E356),0)</f>
        <v>0</v>
      </c>
      <c r="G454" s="564">
        <f t="shared" si="1720"/>
        <v>0</v>
      </c>
      <c r="H454" s="564">
        <f t="shared" si="1720"/>
        <v>0</v>
      </c>
      <c r="I454" s="564">
        <f t="shared" si="1720"/>
        <v>0</v>
      </c>
      <c r="J454" s="564">
        <f t="shared" si="1720"/>
        <v>0</v>
      </c>
      <c r="K454" s="564">
        <f t="shared" si="1720"/>
        <v>0</v>
      </c>
      <c r="L454" s="564">
        <f t="shared" si="1720"/>
        <v>0</v>
      </c>
      <c r="M454" s="564">
        <f t="shared" si="1720"/>
        <v>0</v>
      </c>
      <c r="N454" s="564">
        <f t="shared" si="1720"/>
        <v>0</v>
      </c>
      <c r="O454" s="564">
        <f t="shared" si="1720"/>
        <v>0</v>
      </c>
      <c r="P454" s="564">
        <f t="shared" si="1720"/>
        <v>0</v>
      </c>
      <c r="Q454" s="564">
        <f t="shared" si="1720"/>
        <v>0</v>
      </c>
      <c r="R454" s="564">
        <f t="shared" si="1720"/>
        <v>0</v>
      </c>
      <c r="S454" s="564">
        <f t="shared" si="1720"/>
        <v>0</v>
      </c>
      <c r="T454" s="564">
        <f t="shared" si="1720"/>
        <v>0</v>
      </c>
      <c r="U454" s="564">
        <f t="shared" si="1720"/>
        <v>0</v>
      </c>
      <c r="V454" s="564">
        <f t="shared" si="1720"/>
        <v>0</v>
      </c>
      <c r="W454" s="564">
        <f t="shared" si="1720"/>
        <v>0</v>
      </c>
      <c r="X454" s="564">
        <f t="shared" si="1720"/>
        <v>0</v>
      </c>
      <c r="Y454" s="564">
        <f t="shared" si="1720"/>
        <v>0</v>
      </c>
      <c r="Z454" s="564">
        <f t="shared" si="1720"/>
        <v>0</v>
      </c>
      <c r="AA454" s="564">
        <f t="shared" si="1720"/>
        <v>0</v>
      </c>
      <c r="AB454" s="564">
        <f t="shared" si="1720"/>
        <v>0</v>
      </c>
      <c r="AC454" s="564">
        <f t="shared" si="1720"/>
        <v>0</v>
      </c>
      <c r="AD454" s="564">
        <f t="shared" si="1720"/>
        <v>0</v>
      </c>
      <c r="AE454" s="564">
        <f t="shared" si="1720"/>
        <v>0</v>
      </c>
      <c r="AF454" s="564">
        <f t="shared" si="1720"/>
        <v>0</v>
      </c>
      <c r="AG454" s="564">
        <f t="shared" si="1720"/>
        <v>0</v>
      </c>
      <c r="AH454" s="564">
        <f t="shared" si="1720"/>
        <v>0</v>
      </c>
      <c r="AI454" s="564">
        <f t="shared" si="1720"/>
        <v>0</v>
      </c>
      <c r="AJ454" s="564">
        <f t="shared" si="1720"/>
        <v>0</v>
      </c>
      <c r="AK454" s="564">
        <f t="shared" si="1720"/>
        <v>0</v>
      </c>
      <c r="AL454" s="564">
        <f t="shared" ref="AL454:BM454" si="1721">IF(AL356-AK356&lt;0,-(AL356-AK356),0)</f>
        <v>0</v>
      </c>
      <c r="AM454" s="564">
        <f t="shared" si="1721"/>
        <v>0</v>
      </c>
      <c r="AN454" s="564">
        <f t="shared" si="1721"/>
        <v>0</v>
      </c>
      <c r="AO454" s="564">
        <f t="shared" si="1721"/>
        <v>0</v>
      </c>
      <c r="AP454" s="564">
        <f t="shared" si="1721"/>
        <v>0</v>
      </c>
      <c r="AQ454" s="564">
        <f t="shared" si="1721"/>
        <v>0</v>
      </c>
      <c r="AR454" s="564">
        <f t="shared" si="1721"/>
        <v>0</v>
      </c>
      <c r="AS454" s="564">
        <f t="shared" si="1721"/>
        <v>0</v>
      </c>
      <c r="AT454" s="564">
        <f t="shared" si="1721"/>
        <v>0</v>
      </c>
      <c r="AU454" s="564">
        <f t="shared" si="1721"/>
        <v>0</v>
      </c>
      <c r="AV454" s="564">
        <f t="shared" si="1721"/>
        <v>0</v>
      </c>
      <c r="AW454" s="564">
        <f t="shared" si="1721"/>
        <v>0</v>
      </c>
      <c r="AX454" s="564">
        <f t="shared" si="1721"/>
        <v>0</v>
      </c>
      <c r="AY454" s="564">
        <f t="shared" si="1721"/>
        <v>0</v>
      </c>
      <c r="AZ454" s="564">
        <f t="shared" si="1721"/>
        <v>0</v>
      </c>
      <c r="BA454" s="564">
        <f t="shared" si="1721"/>
        <v>0</v>
      </c>
      <c r="BB454" s="564">
        <f t="shared" si="1721"/>
        <v>0</v>
      </c>
      <c r="BC454" s="564">
        <f t="shared" si="1721"/>
        <v>0</v>
      </c>
      <c r="BD454" s="564">
        <f t="shared" si="1721"/>
        <v>0</v>
      </c>
      <c r="BE454" s="564">
        <f t="shared" si="1721"/>
        <v>0</v>
      </c>
      <c r="BF454" s="564">
        <f t="shared" si="1721"/>
        <v>0</v>
      </c>
      <c r="BG454" s="564">
        <f t="shared" si="1721"/>
        <v>0</v>
      </c>
      <c r="BH454" s="564">
        <f t="shared" si="1721"/>
        <v>0</v>
      </c>
      <c r="BI454" s="564">
        <f t="shared" si="1721"/>
        <v>0</v>
      </c>
      <c r="BJ454" s="564">
        <f t="shared" si="1721"/>
        <v>0</v>
      </c>
      <c r="BK454" s="564">
        <f t="shared" si="1721"/>
        <v>0</v>
      </c>
      <c r="BL454" s="564">
        <f t="shared" si="1721"/>
        <v>0</v>
      </c>
      <c r="BM454" s="564">
        <f t="shared" si="1721"/>
        <v>0</v>
      </c>
      <c r="BN454" s="185"/>
      <c r="BO454" s="564">
        <f>SUM(F454:H454)</f>
        <v>0</v>
      </c>
      <c r="BP454" s="564">
        <f>SUM(I454:K454)</f>
        <v>0</v>
      </c>
      <c r="BQ454" s="564">
        <f>SUM(L454:N454)</f>
        <v>0</v>
      </c>
      <c r="BR454" s="564">
        <f>SUM(O454:Q454)</f>
        <v>0</v>
      </c>
      <c r="BS454" s="564">
        <f>SUM(R454:T454)</f>
        <v>0</v>
      </c>
      <c r="BT454" s="564">
        <f>SUM(U454:W454)</f>
        <v>0</v>
      </c>
      <c r="BU454" s="564">
        <f>SUM(X454:Z454)</f>
        <v>0</v>
      </c>
      <c r="BV454" s="564">
        <f>SUM(AA454:AC454)</f>
        <v>0</v>
      </c>
      <c r="BW454" s="564">
        <f>SUM(AD454:AF454)</f>
        <v>0</v>
      </c>
      <c r="BX454" s="564">
        <f>SUM(AG454:AI454)</f>
        <v>0</v>
      </c>
      <c r="BY454" s="564">
        <f>SUM(AJ454:AL454)</f>
        <v>0</v>
      </c>
      <c r="BZ454" s="564">
        <f>SUM(AM454:AO454)</f>
        <v>0</v>
      </c>
      <c r="CA454" s="564">
        <f>SUM(AP454:AR454)</f>
        <v>0</v>
      </c>
      <c r="CB454" s="564">
        <f>SUM(AS454:AU454)</f>
        <v>0</v>
      </c>
      <c r="CC454" s="564">
        <f>SUM(AV454:AX454)</f>
        <v>0</v>
      </c>
      <c r="CD454" s="564">
        <f>SUM(AY454:BA454)</f>
        <v>0</v>
      </c>
      <c r="CE454" s="564">
        <f>SUM(BB454:BD454)</f>
        <v>0</v>
      </c>
      <c r="CF454" s="564">
        <f>SUM(BE454:BG454)</f>
        <v>0</v>
      </c>
      <c r="CG454" s="564">
        <f>SUM(BH454:BJ454)</f>
        <v>0</v>
      </c>
      <c r="CH454" s="564">
        <f>SUM(BK454:BM454)</f>
        <v>0</v>
      </c>
      <c r="CI454" s="185"/>
      <c r="CJ454" s="124">
        <f>SUM(BO454:BR454)</f>
        <v>0</v>
      </c>
      <c r="CK454" s="124">
        <f>SUM(BS454:BV454)</f>
        <v>0</v>
      </c>
      <c r="CL454" s="124">
        <f>SUM(BW454:BZ454)</f>
        <v>0</v>
      </c>
      <c r="CM454" s="124">
        <f>SUM(CA454:CD454)</f>
        <v>0</v>
      </c>
      <c r="CN454" s="124">
        <f>SUM(CE454:CH454)</f>
        <v>0</v>
      </c>
      <c r="CO454" s="177"/>
      <c r="CP454" s="119"/>
      <c r="CQ454" s="119"/>
      <c r="CR454" s="186">
        <f t="shared" si="1626"/>
        <v>0</v>
      </c>
      <c r="CS454" s="186">
        <f t="shared" si="1627"/>
        <v>0</v>
      </c>
      <c r="CT454" s="186">
        <f t="shared" si="1628"/>
        <v>0</v>
      </c>
      <c r="CU454" s="186">
        <f t="shared" si="1629"/>
        <v>0</v>
      </c>
      <c r="CV454" s="186">
        <f t="shared" si="1630"/>
        <v>0</v>
      </c>
      <c r="CW454" s="119"/>
      <c r="CX454" s="124">
        <f t="shared" si="1535"/>
        <v>0</v>
      </c>
      <c r="CY454" s="124">
        <f t="shared" si="1536"/>
        <v>0</v>
      </c>
      <c r="CZ454" s="124">
        <f t="shared" si="1537"/>
        <v>0</v>
      </c>
      <c r="DA454" s="124">
        <f t="shared" si="1538"/>
        <v>0</v>
      </c>
      <c r="DB454" s="209">
        <f t="shared" si="1539"/>
        <v>0</v>
      </c>
      <c r="DC454" s="124">
        <f t="shared" si="1540"/>
        <v>0</v>
      </c>
      <c r="DD454" s="124">
        <f t="shared" si="1541"/>
        <v>0</v>
      </c>
      <c r="DE454" s="124">
        <f t="shared" si="1542"/>
        <v>0</v>
      </c>
      <c r="DF454" s="124">
        <f t="shared" si="1543"/>
        <v>0</v>
      </c>
      <c r="DG454" s="209">
        <f t="shared" si="1544"/>
        <v>0</v>
      </c>
      <c r="DH454" s="209">
        <f t="shared" si="1545"/>
        <v>0</v>
      </c>
      <c r="DI454" s="209">
        <f t="shared" si="1546"/>
        <v>0</v>
      </c>
      <c r="DJ454" s="209">
        <f t="shared" si="1547"/>
        <v>0</v>
      </c>
    </row>
    <row r="455" spans="1:114" s="7" customFormat="1" x14ac:dyDescent="0.2">
      <c r="A455" s="381" t="s">
        <v>324</v>
      </c>
      <c r="B455" s="119" t="s">
        <v>370</v>
      </c>
      <c r="C455" s="119"/>
      <c r="D455" s="119"/>
      <c r="E455" s="119"/>
      <c r="F455" s="564">
        <f t="shared" ref="F455:AK455" ca="1" si="1722">F703-(F348-E348)</f>
        <v>0</v>
      </c>
      <c r="G455" s="564">
        <f t="shared" ca="1" si="1722"/>
        <v>0</v>
      </c>
      <c r="H455" s="564">
        <f t="shared" ca="1" si="1722"/>
        <v>0</v>
      </c>
      <c r="I455" s="564">
        <f t="shared" ca="1" si="1722"/>
        <v>0</v>
      </c>
      <c r="J455" s="564">
        <f t="shared" ca="1" si="1722"/>
        <v>0</v>
      </c>
      <c r="K455" s="564">
        <f t="shared" ca="1" si="1722"/>
        <v>0</v>
      </c>
      <c r="L455" s="564">
        <f t="shared" ca="1" si="1722"/>
        <v>0</v>
      </c>
      <c r="M455" s="564">
        <f t="shared" ca="1" si="1722"/>
        <v>0</v>
      </c>
      <c r="N455" s="564">
        <f t="shared" ca="1" si="1722"/>
        <v>0</v>
      </c>
      <c r="O455" s="564">
        <f t="shared" ca="1" si="1722"/>
        <v>0</v>
      </c>
      <c r="P455" s="564">
        <f t="shared" ca="1" si="1722"/>
        <v>0</v>
      </c>
      <c r="Q455" s="564">
        <f t="shared" ca="1" si="1722"/>
        <v>0</v>
      </c>
      <c r="R455" s="564">
        <f t="shared" ca="1" si="1722"/>
        <v>0</v>
      </c>
      <c r="S455" s="564">
        <f t="shared" ca="1" si="1722"/>
        <v>0</v>
      </c>
      <c r="T455" s="564">
        <f t="shared" ca="1" si="1722"/>
        <v>0</v>
      </c>
      <c r="U455" s="564">
        <f t="shared" ca="1" si="1722"/>
        <v>0</v>
      </c>
      <c r="V455" s="564">
        <f t="shared" ca="1" si="1722"/>
        <v>0</v>
      </c>
      <c r="W455" s="564">
        <f t="shared" ca="1" si="1722"/>
        <v>0</v>
      </c>
      <c r="X455" s="564">
        <f t="shared" ca="1" si="1722"/>
        <v>0</v>
      </c>
      <c r="Y455" s="564">
        <f t="shared" ca="1" si="1722"/>
        <v>0</v>
      </c>
      <c r="Z455" s="564">
        <f t="shared" ca="1" si="1722"/>
        <v>0</v>
      </c>
      <c r="AA455" s="564">
        <f t="shared" ca="1" si="1722"/>
        <v>0</v>
      </c>
      <c r="AB455" s="564">
        <f t="shared" ca="1" si="1722"/>
        <v>0</v>
      </c>
      <c r="AC455" s="564">
        <f t="shared" ca="1" si="1722"/>
        <v>0</v>
      </c>
      <c r="AD455" s="564">
        <f t="shared" ca="1" si="1722"/>
        <v>0</v>
      </c>
      <c r="AE455" s="564">
        <f t="shared" ca="1" si="1722"/>
        <v>0</v>
      </c>
      <c r="AF455" s="564">
        <f t="shared" ca="1" si="1722"/>
        <v>0</v>
      </c>
      <c r="AG455" s="564">
        <f t="shared" ca="1" si="1722"/>
        <v>0</v>
      </c>
      <c r="AH455" s="564">
        <f t="shared" ca="1" si="1722"/>
        <v>0</v>
      </c>
      <c r="AI455" s="564">
        <f t="shared" ca="1" si="1722"/>
        <v>0</v>
      </c>
      <c r="AJ455" s="564">
        <f t="shared" ca="1" si="1722"/>
        <v>0</v>
      </c>
      <c r="AK455" s="564">
        <f t="shared" ca="1" si="1722"/>
        <v>0</v>
      </c>
      <c r="AL455" s="564">
        <f t="shared" ref="AL455:BM455" ca="1" si="1723">AL703-(AL348-AK348)</f>
        <v>0</v>
      </c>
      <c r="AM455" s="564">
        <f t="shared" ca="1" si="1723"/>
        <v>0</v>
      </c>
      <c r="AN455" s="564">
        <f t="shared" ca="1" si="1723"/>
        <v>0</v>
      </c>
      <c r="AO455" s="564">
        <f t="shared" ca="1" si="1723"/>
        <v>0</v>
      </c>
      <c r="AP455" s="564">
        <f t="shared" ca="1" si="1723"/>
        <v>0</v>
      </c>
      <c r="AQ455" s="564">
        <f t="shared" ca="1" si="1723"/>
        <v>0</v>
      </c>
      <c r="AR455" s="564">
        <f t="shared" ca="1" si="1723"/>
        <v>0</v>
      </c>
      <c r="AS455" s="564">
        <f t="shared" ca="1" si="1723"/>
        <v>0</v>
      </c>
      <c r="AT455" s="564">
        <f t="shared" ca="1" si="1723"/>
        <v>0</v>
      </c>
      <c r="AU455" s="564">
        <f t="shared" ca="1" si="1723"/>
        <v>0</v>
      </c>
      <c r="AV455" s="564">
        <f t="shared" ca="1" si="1723"/>
        <v>0</v>
      </c>
      <c r="AW455" s="564">
        <f t="shared" ca="1" si="1723"/>
        <v>0</v>
      </c>
      <c r="AX455" s="564">
        <f t="shared" ca="1" si="1723"/>
        <v>0</v>
      </c>
      <c r="AY455" s="564">
        <f t="shared" ca="1" si="1723"/>
        <v>0</v>
      </c>
      <c r="AZ455" s="564">
        <f t="shared" ca="1" si="1723"/>
        <v>0</v>
      </c>
      <c r="BA455" s="564">
        <f t="shared" ca="1" si="1723"/>
        <v>0</v>
      </c>
      <c r="BB455" s="564">
        <f t="shared" ca="1" si="1723"/>
        <v>0</v>
      </c>
      <c r="BC455" s="564">
        <f t="shared" ca="1" si="1723"/>
        <v>0</v>
      </c>
      <c r="BD455" s="564">
        <f t="shared" ca="1" si="1723"/>
        <v>0</v>
      </c>
      <c r="BE455" s="564">
        <f t="shared" ca="1" si="1723"/>
        <v>0</v>
      </c>
      <c r="BF455" s="564">
        <f t="shared" ca="1" si="1723"/>
        <v>0</v>
      </c>
      <c r="BG455" s="564">
        <f t="shared" ca="1" si="1723"/>
        <v>0</v>
      </c>
      <c r="BH455" s="564">
        <f t="shared" ca="1" si="1723"/>
        <v>0</v>
      </c>
      <c r="BI455" s="564">
        <f t="shared" ca="1" si="1723"/>
        <v>0</v>
      </c>
      <c r="BJ455" s="564">
        <f t="shared" ca="1" si="1723"/>
        <v>0</v>
      </c>
      <c r="BK455" s="564">
        <f t="shared" ca="1" si="1723"/>
        <v>0</v>
      </c>
      <c r="BL455" s="564">
        <f t="shared" ca="1" si="1723"/>
        <v>0</v>
      </c>
      <c r="BM455" s="564">
        <f t="shared" ca="1" si="1723"/>
        <v>0</v>
      </c>
      <c r="BN455" s="185"/>
      <c r="BO455" s="564">
        <f ca="1">SUM(F455:H455)</f>
        <v>0</v>
      </c>
      <c r="BP455" s="564">
        <f ca="1">SUM(I455:K455)</f>
        <v>0</v>
      </c>
      <c r="BQ455" s="564">
        <f ca="1">SUM(L455:N455)</f>
        <v>0</v>
      </c>
      <c r="BR455" s="564">
        <f ca="1">SUM(O455:Q455)</f>
        <v>0</v>
      </c>
      <c r="BS455" s="564">
        <f ca="1">SUM(R455:T455)</f>
        <v>0</v>
      </c>
      <c r="BT455" s="564">
        <f ca="1">SUM(U455:W455)</f>
        <v>0</v>
      </c>
      <c r="BU455" s="564">
        <f ca="1">SUM(X455:Z455)</f>
        <v>0</v>
      </c>
      <c r="BV455" s="564">
        <f ca="1">SUM(AA455:AC455)</f>
        <v>0</v>
      </c>
      <c r="BW455" s="564">
        <f ca="1">SUM(AD455:AF455)</f>
        <v>0</v>
      </c>
      <c r="BX455" s="564">
        <f ca="1">SUM(AG455:AI455)</f>
        <v>0</v>
      </c>
      <c r="BY455" s="564">
        <f ca="1">SUM(AJ455:AL455)</f>
        <v>0</v>
      </c>
      <c r="BZ455" s="564">
        <f ca="1">SUM(AM455:AO455)</f>
        <v>0</v>
      </c>
      <c r="CA455" s="564">
        <f ca="1">SUM(AP455:AR455)</f>
        <v>0</v>
      </c>
      <c r="CB455" s="564">
        <f ca="1">SUM(AS455:AU455)</f>
        <v>0</v>
      </c>
      <c r="CC455" s="564">
        <f ca="1">SUM(AV455:AX455)</f>
        <v>0</v>
      </c>
      <c r="CD455" s="564">
        <f ca="1">SUM(AY455:BA455)</f>
        <v>0</v>
      </c>
      <c r="CE455" s="564">
        <f ca="1">SUM(BB455:BD455)</f>
        <v>0</v>
      </c>
      <c r="CF455" s="564">
        <f ca="1">SUM(BE455:BG455)</f>
        <v>0</v>
      </c>
      <c r="CG455" s="564">
        <f ca="1">SUM(BH455:BJ455)</f>
        <v>0</v>
      </c>
      <c r="CH455" s="564">
        <f ca="1">SUM(BK455:BM455)</f>
        <v>0</v>
      </c>
      <c r="CI455" s="185"/>
      <c r="CJ455" s="124">
        <f ca="1">SUM(BO455:BR455)</f>
        <v>0</v>
      </c>
      <c r="CK455" s="124">
        <f ca="1">SUM(BS455:BV455)</f>
        <v>0</v>
      </c>
      <c r="CL455" s="124">
        <f ca="1">SUM(BW455:BZ455)</f>
        <v>0</v>
      </c>
      <c r="CM455" s="124">
        <f ca="1">SUM(CA455:CD455)</f>
        <v>0</v>
      </c>
      <c r="CN455" s="124">
        <f ca="1">SUM(CE455:CH455)</f>
        <v>0</v>
      </c>
      <c r="CO455" s="177"/>
      <c r="CP455" s="119"/>
      <c r="CQ455" s="119"/>
      <c r="CR455" s="186">
        <f ca="1">SUM(F455:BM455)</f>
        <v>0</v>
      </c>
      <c r="CS455" s="186">
        <f ca="1">SUM(BO455:CH455)</f>
        <v>0</v>
      </c>
      <c r="CT455" s="186">
        <f ca="1">SUM(CJ455:CN455)</f>
        <v>0</v>
      </c>
      <c r="CU455" s="186">
        <f ca="1">CR455-CS455</f>
        <v>0</v>
      </c>
      <c r="CV455" s="186">
        <f ca="1">CS455-CT455</f>
        <v>0</v>
      </c>
      <c r="CW455" s="119"/>
      <c r="CX455" s="124">
        <f ca="1">IF(BO455="","",BO455)</f>
        <v>0</v>
      </c>
      <c r="CY455" s="124">
        <f ca="1">IF(BP455="","",BP455)</f>
        <v>0</v>
      </c>
      <c r="CZ455" s="124">
        <f ca="1">IF(BQ455="","",BQ455)</f>
        <v>0</v>
      </c>
      <c r="DA455" s="124">
        <f ca="1">IF(BR455="","",BR455)</f>
        <v>0</v>
      </c>
      <c r="DB455" s="209">
        <f ca="1">IF(CJ455="","",CJ455)</f>
        <v>0</v>
      </c>
      <c r="DC455" s="124">
        <f ca="1">IF(BS455="","",BS455)</f>
        <v>0</v>
      </c>
      <c r="DD455" s="124">
        <f ca="1">IF(BT455="","",BT455)</f>
        <v>0</v>
      </c>
      <c r="DE455" s="124">
        <f ca="1">IF(BU455="","",BU455)</f>
        <v>0</v>
      </c>
      <c r="DF455" s="124">
        <f ca="1">IF(BV455="","",BV455)</f>
        <v>0</v>
      </c>
      <c r="DG455" s="209">
        <f ca="1">IF(CK455="","",CK455)</f>
        <v>0</v>
      </c>
      <c r="DH455" s="209">
        <f ca="1">IF(CL455="","",CL455)</f>
        <v>0</v>
      </c>
      <c r="DI455" s="209">
        <f ca="1">IF(CM455="","",CM455)</f>
        <v>0</v>
      </c>
      <c r="DJ455" s="209">
        <f ca="1">IF(CN455="","",CN455)</f>
        <v>0</v>
      </c>
    </row>
    <row r="456" spans="1:114" s="7" customFormat="1" x14ac:dyDescent="0.2">
      <c r="A456" s="296" t="s">
        <v>480</v>
      </c>
      <c r="B456" s="301" t="s">
        <v>370</v>
      </c>
      <c r="C456" s="119"/>
      <c r="D456" s="119"/>
      <c r="E456" s="119"/>
      <c r="F456" s="564"/>
      <c r="G456" s="564"/>
      <c r="H456" s="564"/>
      <c r="I456" s="564"/>
      <c r="J456" s="564"/>
      <c r="K456" s="564"/>
      <c r="L456" s="564"/>
      <c r="M456" s="564"/>
      <c r="N456" s="564"/>
      <c r="O456" s="564"/>
      <c r="P456" s="564"/>
      <c r="Q456" s="564"/>
      <c r="R456" s="564"/>
      <c r="S456" s="564"/>
      <c r="T456" s="564"/>
      <c r="U456" s="564"/>
      <c r="V456" s="564"/>
      <c r="W456" s="564"/>
      <c r="X456" s="564"/>
      <c r="Y456" s="564"/>
      <c r="Z456" s="564"/>
      <c r="AA456" s="564"/>
      <c r="AB456" s="564"/>
      <c r="AC456" s="564"/>
      <c r="AD456" s="564"/>
      <c r="AE456" s="564"/>
      <c r="AF456" s="564"/>
      <c r="AG456" s="564"/>
      <c r="AH456" s="564"/>
      <c r="AI456" s="564"/>
      <c r="AJ456" s="564"/>
      <c r="AK456" s="564"/>
      <c r="AL456" s="564"/>
      <c r="AM456" s="564"/>
      <c r="AN456" s="564"/>
      <c r="AO456" s="564"/>
      <c r="AP456" s="564"/>
      <c r="AQ456" s="564"/>
      <c r="AR456" s="564"/>
      <c r="AS456" s="564"/>
      <c r="AT456" s="564"/>
      <c r="AU456" s="564"/>
      <c r="AV456" s="564"/>
      <c r="AW456" s="564"/>
      <c r="AX456" s="564"/>
      <c r="AY456" s="564"/>
      <c r="AZ456" s="564"/>
      <c r="BA456" s="564"/>
      <c r="BB456" s="564"/>
      <c r="BC456" s="564"/>
      <c r="BD456" s="564"/>
      <c r="BE456" s="564"/>
      <c r="BF456" s="564"/>
      <c r="BG456" s="564"/>
      <c r="BH456" s="564"/>
      <c r="BI456" s="564"/>
      <c r="BJ456" s="564"/>
      <c r="BK456" s="564"/>
      <c r="BL456" s="564"/>
      <c r="BM456" s="564"/>
      <c r="BN456" s="185"/>
      <c r="BO456" s="564"/>
      <c r="BP456" s="564"/>
      <c r="BQ456" s="564"/>
      <c r="BR456" s="564"/>
      <c r="BS456" s="564"/>
      <c r="BT456" s="564"/>
      <c r="BU456" s="564"/>
      <c r="BV456" s="564"/>
      <c r="BW456" s="564"/>
      <c r="BX456" s="564"/>
      <c r="BY456" s="564"/>
      <c r="BZ456" s="564"/>
      <c r="CA456" s="564"/>
      <c r="CB456" s="564"/>
      <c r="CC456" s="564"/>
      <c r="CD456" s="564"/>
      <c r="CE456" s="564"/>
      <c r="CF456" s="564"/>
      <c r="CG456" s="564"/>
      <c r="CH456" s="564"/>
      <c r="CI456" s="185"/>
      <c r="CJ456" s="124"/>
      <c r="CK456" s="124"/>
      <c r="CL456" s="124"/>
      <c r="CM456" s="124"/>
      <c r="CN456" s="124"/>
      <c r="CO456" s="177"/>
      <c r="CP456" s="119"/>
      <c r="CQ456" s="119"/>
      <c r="CR456" s="186"/>
      <c r="CS456" s="186"/>
      <c r="CT456" s="186"/>
      <c r="CU456" s="186"/>
      <c r="CV456" s="186"/>
      <c r="CW456" s="119"/>
      <c r="CX456" s="124" t="str">
        <f t="shared" ref="CX456:CX474" si="1724">IF(BO456="","",BO456)</f>
        <v/>
      </c>
      <c r="CY456" s="124" t="str">
        <f t="shared" ref="CY456:CY474" si="1725">IF(BP456="","",BP456)</f>
        <v/>
      </c>
      <c r="CZ456" s="124" t="str">
        <f t="shared" ref="CZ456:CZ474" si="1726">IF(BQ456="","",BQ456)</f>
        <v/>
      </c>
      <c r="DA456" s="124" t="str">
        <f t="shared" ref="DA456:DA474" si="1727">IF(BR456="","",BR456)</f>
        <v/>
      </c>
      <c r="DB456" s="209" t="str">
        <f t="shared" ref="DB456:DB474" si="1728">IF(CJ456="","",CJ456)</f>
        <v/>
      </c>
      <c r="DC456" s="124" t="str">
        <f t="shared" ref="DC456:DC474" si="1729">IF(BS456="","",BS456)</f>
        <v/>
      </c>
      <c r="DD456" s="124" t="str">
        <f t="shared" ref="DD456:DD474" si="1730">IF(BT456="","",BT456)</f>
        <v/>
      </c>
      <c r="DE456" s="124" t="str">
        <f t="shared" ref="DE456:DE474" si="1731">IF(BU456="","",BU456)</f>
        <v/>
      </c>
      <c r="DF456" s="124" t="str">
        <f t="shared" ref="DF456:DF474" si="1732">IF(BV456="","",BV456)</f>
        <v/>
      </c>
      <c r="DG456" s="209" t="str">
        <f t="shared" ref="DG456:DG474" si="1733">IF(CK456="","",CK456)</f>
        <v/>
      </c>
      <c r="DH456" s="209" t="str">
        <f t="shared" ref="DH456:DH474" si="1734">IF(CL456="","",CL456)</f>
        <v/>
      </c>
      <c r="DI456" s="209" t="str">
        <f t="shared" ref="DI456:DI474" si="1735">IF(CM456="","",CM456)</f>
        <v/>
      </c>
      <c r="DJ456" s="209" t="str">
        <f t="shared" ref="DJ456:DJ474" si="1736">IF(CN456="","",CN456)</f>
        <v/>
      </c>
    </row>
    <row r="457" spans="1:114" s="7" customFormat="1" x14ac:dyDescent="0.2">
      <c r="A457" s="297" t="s">
        <v>439</v>
      </c>
      <c r="B457" s="119" t="s">
        <v>370</v>
      </c>
      <c r="C457" s="119"/>
      <c r="D457" s="119"/>
      <c r="E457" s="119"/>
      <c r="F457" s="564">
        <f t="shared" ref="F457:AK457" ca="1" si="1737">F321-E321</f>
        <v>0</v>
      </c>
      <c r="G457" s="564">
        <f t="shared" ca="1" si="1737"/>
        <v>0</v>
      </c>
      <c r="H457" s="564">
        <f t="shared" ca="1" si="1737"/>
        <v>3.4000000000000004</v>
      </c>
      <c r="I457" s="564">
        <f t="shared" ca="1" si="1737"/>
        <v>1.2999999999999998</v>
      </c>
      <c r="J457" s="564">
        <f t="shared" ca="1" si="1737"/>
        <v>1.9700000000000006</v>
      </c>
      <c r="K457" s="564">
        <f t="shared" ca="1" si="1737"/>
        <v>6.3209999999999988</v>
      </c>
      <c r="L457" s="564">
        <f t="shared" ca="1" si="1737"/>
        <v>15131.453319766457</v>
      </c>
      <c r="M457" s="564">
        <f t="shared" ca="1" si="1737"/>
        <v>5085.4939625966053</v>
      </c>
      <c r="N457" s="564">
        <f t="shared" ca="1" si="1737"/>
        <v>5979.521651375584</v>
      </c>
      <c r="O457" s="564">
        <f t="shared" ca="1" si="1737"/>
        <v>6089.0568134549358</v>
      </c>
      <c r="P457" s="564">
        <f t="shared" ca="1" si="1737"/>
        <v>7599.9636074914051</v>
      </c>
      <c r="Q457" s="564">
        <f t="shared" ca="1" si="1737"/>
        <v>9564.1424397388328</v>
      </c>
      <c r="R457" s="564">
        <f t="shared" ca="1" si="1737"/>
        <v>106107.84620557619</v>
      </c>
      <c r="S457" s="564">
        <f t="shared" ca="1" si="1737"/>
        <v>11338.741230000014</v>
      </c>
      <c r="T457" s="564">
        <f t="shared" ca="1" si="1737"/>
        <v>22198.333956099988</v>
      </c>
      <c r="U457" s="564">
        <f t="shared" ca="1" si="1737"/>
        <v>13124.686257026973</v>
      </c>
      <c r="V457" s="564">
        <f t="shared" ca="1" si="1737"/>
        <v>14123.130111418926</v>
      </c>
      <c r="W457" s="564">
        <f t="shared" ca="1" si="1737"/>
        <v>15199.436617258267</v>
      </c>
      <c r="X457" s="564">
        <f t="shared" ca="1" si="1737"/>
        <v>16359.853318310314</v>
      </c>
      <c r="Y457" s="564">
        <f t="shared" ca="1" si="1737"/>
        <v>17611.144802220428</v>
      </c>
      <c r="Z457" s="564">
        <f t="shared" ca="1" si="1737"/>
        <v>18960.636865167122</v>
      </c>
      <c r="AA457" s="564">
        <f t="shared" ca="1" si="1737"/>
        <v>20416.264565199148</v>
      </c>
      <c r="AB457" s="564">
        <f t="shared" ca="1" si="1737"/>
        <v>11986.6245161806</v>
      </c>
      <c r="AC457" s="564">
        <f t="shared" ca="1" si="1737"/>
        <v>23681.031806872226</v>
      </c>
      <c r="AD457" s="564">
        <f t="shared" ca="1" si="1737"/>
        <v>133438.10945424601</v>
      </c>
      <c r="AE457" s="564">
        <f t="shared" ca="1" si="1737"/>
        <v>13536.159249999968</v>
      </c>
      <c r="AF457" s="564">
        <f t="shared" ca="1" si="1737"/>
        <v>32113.20173500001</v>
      </c>
      <c r="AG457" s="564">
        <f t="shared" ca="1" si="1737"/>
        <v>14723.227420700074</v>
      </c>
      <c r="AH457" s="564">
        <f t="shared" ca="1" si="1737"/>
        <v>15368.396935684024</v>
      </c>
      <c r="AI457" s="564">
        <f t="shared" ca="1" si="1737"/>
        <v>16051.019188627601</v>
      </c>
      <c r="AJ457" s="564">
        <f t="shared" ca="1" si="1737"/>
        <v>16773.561688625952</v>
      </c>
      <c r="AK457" s="564">
        <f t="shared" ca="1" si="1737"/>
        <v>17538.66158676066</v>
      </c>
      <c r="AL457" s="564">
        <f t="shared" ref="AL457:BM457" ca="1" si="1738">AL321-AK321</f>
        <v>18349.137489362853</v>
      </c>
      <c r="AM457" s="564">
        <f t="shared" ca="1" si="1738"/>
        <v>19208.0020969779</v>
      </c>
      <c r="AN457" s="564">
        <f t="shared" ca="1" si="1738"/>
        <v>2118.4757267934037</v>
      </c>
      <c r="AO457" s="564">
        <f t="shared" ca="1" si="1738"/>
        <v>21084.000780356117</v>
      </c>
      <c r="AP457" s="564">
        <f t="shared" ca="1" si="1738"/>
        <v>161887.60472111148</v>
      </c>
      <c r="AQ457" s="564">
        <f t="shared" ca="1" si="1738"/>
        <v>13888.403777866624</v>
      </c>
      <c r="AR457" s="564">
        <f t="shared" ca="1" si="1738"/>
        <v>44236.440978978644</v>
      </c>
      <c r="AS457" s="564">
        <f t="shared" ca="1" si="1738"/>
        <v>14595.278912818525</v>
      </c>
      <c r="AT457" s="564">
        <f t="shared" ca="1" si="1738"/>
        <v>14965.281799338409</v>
      </c>
      <c r="AU457" s="564">
        <f t="shared" ca="1" si="1738"/>
        <v>15346.826468132087</v>
      </c>
      <c r="AV457" s="564">
        <f t="shared" ca="1" si="1738"/>
        <v>15740.302798392135</v>
      </c>
      <c r="AW457" s="564">
        <f t="shared" ca="1" si="1738"/>
        <v>16146.114174249582</v>
      </c>
      <c r="AX457" s="564">
        <f t="shared" ca="1" si="1738"/>
        <v>16564.677956041298</v>
      </c>
      <c r="AY457" s="564">
        <f t="shared" ca="1" si="1738"/>
        <v>16996.425968052936</v>
      </c>
      <c r="AZ457" s="564">
        <f t="shared" ca="1" si="1738"/>
        <v>-12558.1949966799</v>
      </c>
      <c r="BA457" s="564">
        <f t="shared" ca="1" si="1738"/>
        <v>17901.277346085873</v>
      </c>
      <c r="BB457" s="564">
        <f t="shared" ca="1" si="1738"/>
        <v>183081.24507672398</v>
      </c>
      <c r="BC457" s="564">
        <f t="shared" ca="1" si="1738"/>
        <v>19730.570180466631</v>
      </c>
      <c r="BD457" s="564">
        <f t="shared" ca="1" si="1738"/>
        <v>70180.893790271366</v>
      </c>
      <c r="BE457" s="564">
        <f t="shared" ca="1" si="1738"/>
        <v>20643.31117341388</v>
      </c>
      <c r="BF457" s="564">
        <f t="shared" ca="1" si="1738"/>
        <v>21118.170983745251</v>
      </c>
      <c r="BG457" s="564">
        <f t="shared" ca="1" si="1738"/>
        <v>21605.832193137845</v>
      </c>
      <c r="BH457" s="564">
        <f t="shared" ca="1" si="1738"/>
        <v>22106.664399611298</v>
      </c>
      <c r="BI457" s="564">
        <f t="shared" ca="1" si="1738"/>
        <v>22621.048144684872</v>
      </c>
      <c r="BJ457" s="564">
        <f t="shared" ca="1" si="1738"/>
        <v>23149.375240242574</v>
      </c>
      <c r="BK457" s="564">
        <f t="shared" ca="1" si="1738"/>
        <v>23692.049105178798</v>
      </c>
      <c r="BL457" s="564">
        <f t="shared" ca="1" si="1738"/>
        <v>-25750.514887860278</v>
      </c>
      <c r="BM457" s="564">
        <f t="shared" ca="1" si="1738"/>
        <v>24822.110944648739</v>
      </c>
      <c r="BN457" s="185"/>
      <c r="BO457" s="564">
        <f ca="1">SUM(F457:H457)</f>
        <v>3.4000000000000004</v>
      </c>
      <c r="BP457" s="564">
        <f ca="1">SUM(I457:K457)</f>
        <v>9.5909999999999993</v>
      </c>
      <c r="BQ457" s="564">
        <f ca="1">SUM(L457:N457)</f>
        <v>26196.468933738648</v>
      </c>
      <c r="BR457" s="564">
        <f ca="1">SUM(O457:Q457)</f>
        <v>23253.162860685174</v>
      </c>
      <c r="BS457" s="564">
        <f ca="1">SUM(R457:T457)</f>
        <v>139644.92139167618</v>
      </c>
      <c r="BT457" s="564">
        <f ca="1">SUM(U457:W457)</f>
        <v>42447.252985704166</v>
      </c>
      <c r="BU457" s="564">
        <f ca="1">SUM(X457:Z457)</f>
        <v>52931.634985697863</v>
      </c>
      <c r="BV457" s="564">
        <f ca="1">SUM(AA457:AC457)</f>
        <v>56083.920888251974</v>
      </c>
      <c r="BW457" s="564">
        <f ca="1">SUM(AD457:AF457)</f>
        <v>179087.47043924598</v>
      </c>
      <c r="BX457" s="564">
        <f ca="1">SUM(AG457:AI457)</f>
        <v>46142.643545011699</v>
      </c>
      <c r="BY457" s="564">
        <f ca="1">SUM(AJ457:AL457)</f>
        <v>52661.360764749465</v>
      </c>
      <c r="BZ457" s="564">
        <f ca="1">SUM(AM457:AO457)</f>
        <v>42410.47860412742</v>
      </c>
      <c r="CA457" s="564">
        <f ca="1">SUM(AP457:AR457)</f>
        <v>220012.44947795675</v>
      </c>
      <c r="CB457" s="564">
        <f ca="1">SUM(AS457:AU457)</f>
        <v>44907.387180289021</v>
      </c>
      <c r="CC457" s="564">
        <f ca="1">SUM(AV457:AX457)</f>
        <v>48451.094928683015</v>
      </c>
      <c r="CD457" s="564">
        <f ca="1">SUM(AY457:BA457)</f>
        <v>22339.508317458909</v>
      </c>
      <c r="CE457" s="564">
        <f ca="1">SUM(BB457:BD457)</f>
        <v>272992.70904746198</v>
      </c>
      <c r="CF457" s="564">
        <f ca="1">SUM(BE457:BG457)</f>
        <v>63367.314350296976</v>
      </c>
      <c r="CG457" s="564">
        <f ca="1">SUM(BH457:BJ457)</f>
        <v>67877.087784538744</v>
      </c>
      <c r="CH457" s="564">
        <f ca="1">SUM(BK457:BM457)</f>
        <v>22763.645161967259</v>
      </c>
      <c r="CI457" s="185"/>
      <c r="CJ457" s="124">
        <f ca="1">SUM(BO457:BR457)</f>
        <v>49462.62279442382</v>
      </c>
      <c r="CK457" s="124">
        <f ca="1">SUM(BS457:BV457)</f>
        <v>291107.73025133018</v>
      </c>
      <c r="CL457" s="124">
        <f ca="1">SUM(BW457:BZ457)</f>
        <v>320301.95335313457</v>
      </c>
      <c r="CM457" s="124">
        <f ca="1">SUM(CA457:CD457)</f>
        <v>335710.43990438769</v>
      </c>
      <c r="CN457" s="124">
        <f ca="1">SUM(CE457:CH457)</f>
        <v>427000.75634426496</v>
      </c>
      <c r="CO457" s="177"/>
      <c r="CP457" s="119"/>
      <c r="CQ457" s="119"/>
      <c r="CR457" s="186">
        <f t="shared" ca="1" si="1626"/>
        <v>1423583.5026475412</v>
      </c>
      <c r="CS457" s="186">
        <f t="shared" ca="1" si="1627"/>
        <v>1423583.5026475412</v>
      </c>
      <c r="CT457" s="186">
        <f t="shared" ca="1" si="1628"/>
        <v>1423583.5026475412</v>
      </c>
      <c r="CU457" s="186">
        <f t="shared" ca="1" si="1629"/>
        <v>0</v>
      </c>
      <c r="CV457" s="186">
        <f t="shared" ca="1" si="1630"/>
        <v>0</v>
      </c>
      <c r="CW457" s="119"/>
      <c r="CX457" s="124">
        <f t="shared" ca="1" si="1724"/>
        <v>3.4000000000000004</v>
      </c>
      <c r="CY457" s="124">
        <f t="shared" ca="1" si="1725"/>
        <v>9.5909999999999993</v>
      </c>
      <c r="CZ457" s="124">
        <f t="shared" ca="1" si="1726"/>
        <v>26196.468933738648</v>
      </c>
      <c r="DA457" s="124">
        <f t="shared" ca="1" si="1727"/>
        <v>23253.162860685174</v>
      </c>
      <c r="DB457" s="209">
        <f t="shared" ca="1" si="1728"/>
        <v>49462.62279442382</v>
      </c>
      <c r="DC457" s="124">
        <f t="shared" ca="1" si="1729"/>
        <v>139644.92139167618</v>
      </c>
      <c r="DD457" s="124">
        <f t="shared" ca="1" si="1730"/>
        <v>42447.252985704166</v>
      </c>
      <c r="DE457" s="124">
        <f t="shared" ca="1" si="1731"/>
        <v>52931.634985697863</v>
      </c>
      <c r="DF457" s="124">
        <f t="shared" ca="1" si="1732"/>
        <v>56083.920888251974</v>
      </c>
      <c r="DG457" s="209">
        <f t="shared" ca="1" si="1733"/>
        <v>291107.73025133018</v>
      </c>
      <c r="DH457" s="209">
        <f t="shared" ca="1" si="1734"/>
        <v>320301.95335313457</v>
      </c>
      <c r="DI457" s="209">
        <f t="shared" ca="1" si="1735"/>
        <v>335710.43990438769</v>
      </c>
      <c r="DJ457" s="209">
        <f t="shared" ca="1" si="1736"/>
        <v>427000.75634426496</v>
      </c>
    </row>
    <row r="458" spans="1:114" s="7" customFormat="1" ht="14.25" x14ac:dyDescent="0.35">
      <c r="A458" s="297" t="s">
        <v>440</v>
      </c>
      <c r="B458" s="119" t="s">
        <v>370</v>
      </c>
      <c r="C458" s="119"/>
      <c r="D458" s="119"/>
      <c r="E458" s="119"/>
      <c r="F458" s="563">
        <f t="shared" ref="F458:AK458" si="1739">F329-E329</f>
        <v>23500</v>
      </c>
      <c r="G458" s="563">
        <f t="shared" si="1739"/>
        <v>10000</v>
      </c>
      <c r="H458" s="563">
        <f t="shared" si="1739"/>
        <v>10000</v>
      </c>
      <c r="I458" s="563">
        <f t="shared" si="1739"/>
        <v>26200</v>
      </c>
      <c r="J458" s="563">
        <f t="shared" si="1739"/>
        <v>5400</v>
      </c>
      <c r="K458" s="563">
        <f t="shared" si="1739"/>
        <v>5700</v>
      </c>
      <c r="L458" s="563">
        <f t="shared" si="1739"/>
        <v>0</v>
      </c>
      <c r="M458" s="563">
        <f t="shared" si="1739"/>
        <v>0</v>
      </c>
      <c r="N458" s="563">
        <f t="shared" si="1739"/>
        <v>0</v>
      </c>
      <c r="O458" s="563">
        <f t="shared" si="1739"/>
        <v>0</v>
      </c>
      <c r="P458" s="563">
        <f t="shared" si="1739"/>
        <v>0</v>
      </c>
      <c r="Q458" s="563">
        <f t="shared" si="1739"/>
        <v>0</v>
      </c>
      <c r="R458" s="563">
        <f t="shared" si="1739"/>
        <v>10800</v>
      </c>
      <c r="S458" s="563">
        <f t="shared" si="1739"/>
        <v>3500</v>
      </c>
      <c r="T458" s="563">
        <f t="shared" si="1739"/>
        <v>0</v>
      </c>
      <c r="U458" s="563">
        <f t="shared" si="1739"/>
        <v>0</v>
      </c>
      <c r="V458" s="563">
        <f t="shared" si="1739"/>
        <v>0</v>
      </c>
      <c r="W458" s="563">
        <f t="shared" si="1739"/>
        <v>8400</v>
      </c>
      <c r="X458" s="563">
        <f t="shared" si="1739"/>
        <v>0</v>
      </c>
      <c r="Y458" s="563">
        <f t="shared" si="1739"/>
        <v>0</v>
      </c>
      <c r="Z458" s="563">
        <f t="shared" si="1739"/>
        <v>0</v>
      </c>
      <c r="AA458" s="563">
        <f t="shared" si="1739"/>
        <v>0</v>
      </c>
      <c r="AB458" s="563">
        <f t="shared" si="1739"/>
        <v>0</v>
      </c>
      <c r="AC458" s="563">
        <f t="shared" si="1739"/>
        <v>0</v>
      </c>
      <c r="AD458" s="563">
        <f t="shared" si="1739"/>
        <v>21200</v>
      </c>
      <c r="AE458" s="563">
        <f t="shared" si="1739"/>
        <v>0</v>
      </c>
      <c r="AF458" s="563">
        <f t="shared" si="1739"/>
        <v>0</v>
      </c>
      <c r="AG458" s="563">
        <f t="shared" si="1739"/>
        <v>0</v>
      </c>
      <c r="AH458" s="563">
        <f t="shared" si="1739"/>
        <v>0</v>
      </c>
      <c r="AI458" s="563">
        <f t="shared" si="1739"/>
        <v>9600</v>
      </c>
      <c r="AJ458" s="563">
        <f t="shared" si="1739"/>
        <v>3500</v>
      </c>
      <c r="AK458" s="563">
        <f t="shared" si="1739"/>
        <v>0</v>
      </c>
      <c r="AL458" s="563">
        <f t="shared" ref="AL458:BM458" si="1740">AL329-AK329</f>
        <v>0</v>
      </c>
      <c r="AM458" s="563">
        <f t="shared" si="1740"/>
        <v>0</v>
      </c>
      <c r="AN458" s="563">
        <f t="shared" si="1740"/>
        <v>0</v>
      </c>
      <c r="AO458" s="563">
        <f t="shared" si="1740"/>
        <v>0</v>
      </c>
      <c r="AP458" s="563">
        <f t="shared" si="1740"/>
        <v>12800</v>
      </c>
      <c r="AQ458" s="563">
        <f t="shared" si="1740"/>
        <v>0</v>
      </c>
      <c r="AR458" s="563">
        <f t="shared" si="1740"/>
        <v>0</v>
      </c>
      <c r="AS458" s="563">
        <f t="shared" si="1740"/>
        <v>0</v>
      </c>
      <c r="AT458" s="563">
        <f t="shared" si="1740"/>
        <v>0</v>
      </c>
      <c r="AU458" s="563">
        <f t="shared" si="1740"/>
        <v>10800</v>
      </c>
      <c r="AV458" s="563">
        <f t="shared" si="1740"/>
        <v>3500</v>
      </c>
      <c r="AW458" s="563">
        <f t="shared" si="1740"/>
        <v>0</v>
      </c>
      <c r="AX458" s="563">
        <f t="shared" si="1740"/>
        <v>7000</v>
      </c>
      <c r="AY458" s="563">
        <f t="shared" si="1740"/>
        <v>0</v>
      </c>
      <c r="AZ458" s="563">
        <f t="shared" si="1740"/>
        <v>0</v>
      </c>
      <c r="BA458" s="563">
        <f t="shared" si="1740"/>
        <v>0</v>
      </c>
      <c r="BB458" s="563">
        <f t="shared" si="1740"/>
        <v>5600</v>
      </c>
      <c r="BC458" s="563">
        <f t="shared" si="1740"/>
        <v>0</v>
      </c>
      <c r="BD458" s="563">
        <f t="shared" si="1740"/>
        <v>0</v>
      </c>
      <c r="BE458" s="563">
        <f t="shared" si="1740"/>
        <v>0</v>
      </c>
      <c r="BF458" s="563">
        <f t="shared" si="1740"/>
        <v>0</v>
      </c>
      <c r="BG458" s="563">
        <f t="shared" si="1740"/>
        <v>0</v>
      </c>
      <c r="BH458" s="563">
        <f t="shared" si="1740"/>
        <v>0</v>
      </c>
      <c r="BI458" s="563">
        <f t="shared" si="1740"/>
        <v>0</v>
      </c>
      <c r="BJ458" s="563">
        <f t="shared" si="1740"/>
        <v>0</v>
      </c>
      <c r="BK458" s="563">
        <f t="shared" si="1740"/>
        <v>0</v>
      </c>
      <c r="BL458" s="563">
        <f t="shared" si="1740"/>
        <v>0</v>
      </c>
      <c r="BM458" s="563">
        <f t="shared" si="1740"/>
        <v>0</v>
      </c>
      <c r="BN458" s="360"/>
      <c r="BO458" s="563">
        <f>SUM(F458:H458)</f>
        <v>43500</v>
      </c>
      <c r="BP458" s="563">
        <f>SUM(I458:K458)</f>
        <v>37300</v>
      </c>
      <c r="BQ458" s="563">
        <f>SUM(L458:N458)</f>
        <v>0</v>
      </c>
      <c r="BR458" s="563">
        <f>SUM(O458:Q458)</f>
        <v>0</v>
      </c>
      <c r="BS458" s="563">
        <f>SUM(R458:T458)</f>
        <v>14300</v>
      </c>
      <c r="BT458" s="563">
        <f>SUM(U458:W458)</f>
        <v>8400</v>
      </c>
      <c r="BU458" s="563">
        <f>SUM(X458:Z458)</f>
        <v>0</v>
      </c>
      <c r="BV458" s="563">
        <f>SUM(AA458:AC458)</f>
        <v>0</v>
      </c>
      <c r="BW458" s="563">
        <f>SUM(AD458:AF458)</f>
        <v>21200</v>
      </c>
      <c r="BX458" s="563">
        <f>SUM(AG458:AI458)</f>
        <v>9600</v>
      </c>
      <c r="BY458" s="563">
        <f>SUM(AJ458:AL458)</f>
        <v>3500</v>
      </c>
      <c r="BZ458" s="563">
        <f>SUM(AM458:AO458)</f>
        <v>0</v>
      </c>
      <c r="CA458" s="563">
        <f>SUM(AP458:AR458)</f>
        <v>12800</v>
      </c>
      <c r="CB458" s="563">
        <f>SUM(AS458:AU458)</f>
        <v>10800</v>
      </c>
      <c r="CC458" s="563">
        <f>SUM(AV458:AX458)</f>
        <v>10500</v>
      </c>
      <c r="CD458" s="563">
        <f>SUM(AY458:BA458)</f>
        <v>0</v>
      </c>
      <c r="CE458" s="563">
        <f>SUM(BB458:BD458)</f>
        <v>5600</v>
      </c>
      <c r="CF458" s="563">
        <f>SUM(BE458:BG458)</f>
        <v>0</v>
      </c>
      <c r="CG458" s="563">
        <f>SUM(BH458:BJ458)</f>
        <v>0</v>
      </c>
      <c r="CH458" s="563">
        <f>SUM(BK458:BM458)</f>
        <v>0</v>
      </c>
      <c r="CI458" s="360"/>
      <c r="CJ458" s="172">
        <f>SUM(BO458:BR458)</f>
        <v>80800</v>
      </c>
      <c r="CK458" s="172">
        <f>SUM(BS458:BV458)</f>
        <v>22700</v>
      </c>
      <c r="CL458" s="172">
        <f>SUM(BW458:BZ458)</f>
        <v>34300</v>
      </c>
      <c r="CM458" s="172">
        <f>SUM(CA458:CD458)</f>
        <v>34100</v>
      </c>
      <c r="CN458" s="172">
        <f>SUM(CE458:CH458)</f>
        <v>5600</v>
      </c>
      <c r="CO458" s="361"/>
      <c r="CP458" s="363"/>
      <c r="CQ458" s="363"/>
      <c r="CR458" s="362">
        <f t="shared" si="1626"/>
        <v>177500</v>
      </c>
      <c r="CS458" s="362">
        <f t="shared" si="1627"/>
        <v>177500</v>
      </c>
      <c r="CT458" s="362">
        <f t="shared" si="1628"/>
        <v>177500</v>
      </c>
      <c r="CU458" s="362">
        <f t="shared" si="1629"/>
        <v>0</v>
      </c>
      <c r="CV458" s="362">
        <f t="shared" si="1630"/>
        <v>0</v>
      </c>
      <c r="CW458" s="363"/>
      <c r="CX458" s="172">
        <f t="shared" si="1724"/>
        <v>43500</v>
      </c>
      <c r="CY458" s="172">
        <f t="shared" si="1725"/>
        <v>37300</v>
      </c>
      <c r="CZ458" s="172">
        <f t="shared" si="1726"/>
        <v>0</v>
      </c>
      <c r="DA458" s="172">
        <f t="shared" si="1727"/>
        <v>0</v>
      </c>
      <c r="DB458" s="338">
        <f t="shared" si="1728"/>
        <v>80800</v>
      </c>
      <c r="DC458" s="172">
        <f t="shared" si="1729"/>
        <v>14300</v>
      </c>
      <c r="DD458" s="172">
        <f t="shared" si="1730"/>
        <v>8400</v>
      </c>
      <c r="DE458" s="172">
        <f t="shared" si="1731"/>
        <v>0</v>
      </c>
      <c r="DF458" s="172">
        <f t="shared" si="1732"/>
        <v>0</v>
      </c>
      <c r="DG458" s="338">
        <f t="shared" si="1733"/>
        <v>22700</v>
      </c>
      <c r="DH458" s="338">
        <f t="shared" si="1734"/>
        <v>34300</v>
      </c>
      <c r="DI458" s="338">
        <f t="shared" si="1735"/>
        <v>34100</v>
      </c>
      <c r="DJ458" s="338">
        <f t="shared" si="1736"/>
        <v>5600</v>
      </c>
    </row>
    <row r="459" spans="1:114" s="7" customFormat="1" ht="14.25" x14ac:dyDescent="0.35">
      <c r="A459" s="295" t="s">
        <v>479</v>
      </c>
      <c r="B459" s="301" t="s">
        <v>370</v>
      </c>
      <c r="C459" s="119"/>
      <c r="D459" s="119"/>
      <c r="E459" s="119"/>
      <c r="F459" s="563">
        <f ca="1">SUM(F453:F458)</f>
        <v>23500</v>
      </c>
      <c r="G459" s="563">
        <f t="shared" ref="G459:BM459" ca="1" si="1741">SUM(G453:G458)</f>
        <v>10000</v>
      </c>
      <c r="H459" s="563">
        <f t="shared" ca="1" si="1741"/>
        <v>10003.4</v>
      </c>
      <c r="I459" s="563">
        <f t="shared" ca="1" si="1741"/>
        <v>26201.3</v>
      </c>
      <c r="J459" s="563">
        <f t="shared" ca="1" si="1741"/>
        <v>5401.97</v>
      </c>
      <c r="K459" s="563">
        <f t="shared" ca="1" si="1741"/>
        <v>5706.3209999999999</v>
      </c>
      <c r="L459" s="563">
        <f t="shared" ca="1" si="1741"/>
        <v>15131.453319766457</v>
      </c>
      <c r="M459" s="563">
        <f t="shared" ca="1" si="1741"/>
        <v>5085.4939625966053</v>
      </c>
      <c r="N459" s="563">
        <f t="shared" ca="1" si="1741"/>
        <v>5979.521651375584</v>
      </c>
      <c r="O459" s="563">
        <f t="shared" ca="1" si="1741"/>
        <v>6089.0568134549358</v>
      </c>
      <c r="P459" s="563">
        <f t="shared" ca="1" si="1741"/>
        <v>7599.9636074914051</v>
      </c>
      <c r="Q459" s="563">
        <f t="shared" ca="1" si="1741"/>
        <v>9564.1424397388328</v>
      </c>
      <c r="R459" s="563">
        <f t="shared" ca="1" si="1741"/>
        <v>116907.84620557619</v>
      </c>
      <c r="S459" s="563">
        <f t="shared" ca="1" si="1741"/>
        <v>14838.741230000014</v>
      </c>
      <c r="T459" s="563">
        <f t="shared" ca="1" si="1741"/>
        <v>22198.333956099988</v>
      </c>
      <c r="U459" s="563">
        <f t="shared" ca="1" si="1741"/>
        <v>13124.686257026973</v>
      </c>
      <c r="V459" s="563">
        <f t="shared" ca="1" si="1741"/>
        <v>14123.130111418926</v>
      </c>
      <c r="W459" s="563">
        <f t="shared" ca="1" si="1741"/>
        <v>23599.436617258267</v>
      </c>
      <c r="X459" s="563">
        <f t="shared" ca="1" si="1741"/>
        <v>16359.853318310314</v>
      </c>
      <c r="Y459" s="563">
        <f t="shared" ca="1" si="1741"/>
        <v>17611.144802220428</v>
      </c>
      <c r="Z459" s="563">
        <f t="shared" ca="1" si="1741"/>
        <v>18960.636865167122</v>
      </c>
      <c r="AA459" s="563">
        <f t="shared" ca="1" si="1741"/>
        <v>20416.264565199148</v>
      </c>
      <c r="AB459" s="563">
        <f t="shared" ca="1" si="1741"/>
        <v>11986.6245161806</v>
      </c>
      <c r="AC459" s="563">
        <f t="shared" ca="1" si="1741"/>
        <v>23681.031806872226</v>
      </c>
      <c r="AD459" s="563">
        <f t="shared" ca="1" si="1741"/>
        <v>154638.10945424601</v>
      </c>
      <c r="AE459" s="563">
        <f t="shared" ca="1" si="1741"/>
        <v>13536.159249999968</v>
      </c>
      <c r="AF459" s="563">
        <f t="shared" ca="1" si="1741"/>
        <v>32113.20173500001</v>
      </c>
      <c r="AG459" s="563">
        <f t="shared" ca="1" si="1741"/>
        <v>14723.227420700074</v>
      </c>
      <c r="AH459" s="563">
        <f t="shared" ca="1" si="1741"/>
        <v>15368.396935684024</v>
      </c>
      <c r="AI459" s="563">
        <f t="shared" ca="1" si="1741"/>
        <v>25651.019188627601</v>
      </c>
      <c r="AJ459" s="563">
        <f t="shared" ca="1" si="1741"/>
        <v>20273.561688625952</v>
      </c>
      <c r="AK459" s="563">
        <f t="shared" ca="1" si="1741"/>
        <v>17538.66158676066</v>
      </c>
      <c r="AL459" s="563">
        <f t="shared" ca="1" si="1741"/>
        <v>18349.137489362853</v>
      </c>
      <c r="AM459" s="563">
        <f t="shared" ca="1" si="1741"/>
        <v>19208.0020969779</v>
      </c>
      <c r="AN459" s="563">
        <f t="shared" ca="1" si="1741"/>
        <v>2118.4757267934037</v>
      </c>
      <c r="AO459" s="563">
        <f t="shared" ca="1" si="1741"/>
        <v>21084.000780356117</v>
      </c>
      <c r="AP459" s="563">
        <f t="shared" ca="1" si="1741"/>
        <v>174687.60472111148</v>
      </c>
      <c r="AQ459" s="563">
        <f t="shared" ca="1" si="1741"/>
        <v>13888.403777866624</v>
      </c>
      <c r="AR459" s="563">
        <f t="shared" ca="1" si="1741"/>
        <v>44236.440978978644</v>
      </c>
      <c r="AS459" s="563">
        <f t="shared" ca="1" si="1741"/>
        <v>14595.278912818525</v>
      </c>
      <c r="AT459" s="563">
        <f t="shared" ca="1" si="1741"/>
        <v>14965.281799338409</v>
      </c>
      <c r="AU459" s="563">
        <f t="shared" ca="1" si="1741"/>
        <v>26146.826468132087</v>
      </c>
      <c r="AV459" s="563">
        <f t="shared" ca="1" si="1741"/>
        <v>19240.302798392135</v>
      </c>
      <c r="AW459" s="563">
        <f t="shared" ca="1" si="1741"/>
        <v>16146.114174249582</v>
      </c>
      <c r="AX459" s="563">
        <f t="shared" ca="1" si="1741"/>
        <v>23564.677956041298</v>
      </c>
      <c r="AY459" s="563">
        <f t="shared" ca="1" si="1741"/>
        <v>16996.425968052936</v>
      </c>
      <c r="AZ459" s="563">
        <f t="shared" ca="1" si="1741"/>
        <v>-12558.1949966799</v>
      </c>
      <c r="BA459" s="563">
        <f t="shared" ca="1" si="1741"/>
        <v>17901.277346085873</v>
      </c>
      <c r="BB459" s="563">
        <f t="shared" ca="1" si="1741"/>
        <v>188681.24507672398</v>
      </c>
      <c r="BC459" s="563">
        <f t="shared" ca="1" si="1741"/>
        <v>19730.570180466631</v>
      </c>
      <c r="BD459" s="563">
        <f t="shared" ca="1" si="1741"/>
        <v>70180.893790271366</v>
      </c>
      <c r="BE459" s="563">
        <f t="shared" ca="1" si="1741"/>
        <v>20643.31117341388</v>
      </c>
      <c r="BF459" s="563">
        <f t="shared" ca="1" si="1741"/>
        <v>21118.170983745251</v>
      </c>
      <c r="BG459" s="563">
        <f t="shared" ca="1" si="1741"/>
        <v>21605.832193137845</v>
      </c>
      <c r="BH459" s="563">
        <f t="shared" ca="1" si="1741"/>
        <v>22106.664399611298</v>
      </c>
      <c r="BI459" s="563">
        <f t="shared" ca="1" si="1741"/>
        <v>22621.048144684872</v>
      </c>
      <c r="BJ459" s="563">
        <f t="shared" ca="1" si="1741"/>
        <v>23149.375240242574</v>
      </c>
      <c r="BK459" s="563">
        <f t="shared" ca="1" si="1741"/>
        <v>23692.049105178798</v>
      </c>
      <c r="BL459" s="563">
        <f t="shared" ca="1" si="1741"/>
        <v>-25750.514887860278</v>
      </c>
      <c r="BM459" s="563">
        <f t="shared" ca="1" si="1741"/>
        <v>24822.110944648739</v>
      </c>
      <c r="BN459" s="185"/>
      <c r="BO459" s="563">
        <f ca="1">SUM(BO453:BO458)</f>
        <v>43503.4</v>
      </c>
      <c r="BP459" s="563">
        <f t="shared" ref="BP459:CH459" ca="1" si="1742">SUM(BP453:BP458)</f>
        <v>37309.591</v>
      </c>
      <c r="BQ459" s="563">
        <f t="shared" ca="1" si="1742"/>
        <v>26196.468933738648</v>
      </c>
      <c r="BR459" s="563">
        <f t="shared" ca="1" si="1742"/>
        <v>23253.162860685174</v>
      </c>
      <c r="BS459" s="563">
        <f t="shared" ca="1" si="1742"/>
        <v>153944.92139167618</v>
      </c>
      <c r="BT459" s="563">
        <f t="shared" ca="1" si="1742"/>
        <v>50847.252985704166</v>
      </c>
      <c r="BU459" s="563">
        <f t="shared" ca="1" si="1742"/>
        <v>52931.634985697863</v>
      </c>
      <c r="BV459" s="563">
        <f t="shared" ca="1" si="1742"/>
        <v>56083.920888251974</v>
      </c>
      <c r="BW459" s="563">
        <f t="shared" ca="1" si="1742"/>
        <v>200287.47043924598</v>
      </c>
      <c r="BX459" s="563">
        <f t="shared" ca="1" si="1742"/>
        <v>55742.643545011699</v>
      </c>
      <c r="BY459" s="563">
        <f t="shared" ca="1" si="1742"/>
        <v>56161.360764749465</v>
      </c>
      <c r="BZ459" s="563">
        <f t="shared" ca="1" si="1742"/>
        <v>42410.47860412742</v>
      </c>
      <c r="CA459" s="563">
        <f t="shared" ca="1" si="1742"/>
        <v>232812.44947795675</v>
      </c>
      <c r="CB459" s="563">
        <f t="shared" ca="1" si="1742"/>
        <v>55707.387180289021</v>
      </c>
      <c r="CC459" s="563">
        <f t="shared" ca="1" si="1742"/>
        <v>58951.094928683015</v>
      </c>
      <c r="CD459" s="563">
        <f t="shared" ca="1" si="1742"/>
        <v>22339.508317458909</v>
      </c>
      <c r="CE459" s="563">
        <f t="shared" ca="1" si="1742"/>
        <v>278592.70904746198</v>
      </c>
      <c r="CF459" s="563">
        <f t="shared" ca="1" si="1742"/>
        <v>63367.314350296976</v>
      </c>
      <c r="CG459" s="563">
        <f t="shared" ca="1" si="1742"/>
        <v>67877.087784538744</v>
      </c>
      <c r="CH459" s="563">
        <f t="shared" ca="1" si="1742"/>
        <v>22763.645161967259</v>
      </c>
      <c r="CI459" s="185"/>
      <c r="CJ459" s="172">
        <f ca="1">SUM(CJ453:CJ458)</f>
        <v>130262.62279442382</v>
      </c>
      <c r="CK459" s="172">
        <f ca="1">SUM(CK453:CK458)</f>
        <v>313807.73025133018</v>
      </c>
      <c r="CL459" s="172">
        <f ca="1">SUM(CL453:CL458)</f>
        <v>354601.95335313457</v>
      </c>
      <c r="CM459" s="172">
        <f ca="1">SUM(CM453:CM458)</f>
        <v>369810.43990438769</v>
      </c>
      <c r="CN459" s="172">
        <f ca="1">SUM(CN453:CN458)</f>
        <v>432600.75634426496</v>
      </c>
      <c r="CO459" s="177"/>
      <c r="CP459" s="119"/>
      <c r="CQ459" s="119"/>
      <c r="CR459" s="186">
        <f t="shared" ca="1" si="1626"/>
        <v>1601083.5026475415</v>
      </c>
      <c r="CS459" s="186">
        <f t="shared" ca="1" si="1627"/>
        <v>1601083.5026475415</v>
      </c>
      <c r="CT459" s="186">
        <f t="shared" ca="1" si="1628"/>
        <v>1601083.502647541</v>
      </c>
      <c r="CU459" s="186">
        <f t="shared" ca="1" si="1629"/>
        <v>0</v>
      </c>
      <c r="CV459" s="186">
        <f t="shared" ca="1" si="1630"/>
        <v>0</v>
      </c>
      <c r="CW459" s="119"/>
      <c r="CX459" s="172">
        <f t="shared" ca="1" si="1724"/>
        <v>43503.4</v>
      </c>
      <c r="CY459" s="172">
        <f t="shared" ca="1" si="1725"/>
        <v>37309.591</v>
      </c>
      <c r="CZ459" s="172">
        <f t="shared" ca="1" si="1726"/>
        <v>26196.468933738648</v>
      </c>
      <c r="DA459" s="172">
        <f t="shared" ca="1" si="1727"/>
        <v>23253.162860685174</v>
      </c>
      <c r="DB459" s="338">
        <f t="shared" ca="1" si="1728"/>
        <v>130262.62279442382</v>
      </c>
      <c r="DC459" s="172">
        <f t="shared" ca="1" si="1729"/>
        <v>153944.92139167618</v>
      </c>
      <c r="DD459" s="172">
        <f t="shared" ca="1" si="1730"/>
        <v>50847.252985704166</v>
      </c>
      <c r="DE459" s="172">
        <f t="shared" ca="1" si="1731"/>
        <v>52931.634985697863</v>
      </c>
      <c r="DF459" s="172">
        <f t="shared" ca="1" si="1732"/>
        <v>56083.920888251974</v>
      </c>
      <c r="DG459" s="338">
        <f t="shared" ca="1" si="1733"/>
        <v>313807.73025133018</v>
      </c>
      <c r="DH459" s="338">
        <f t="shared" ca="1" si="1734"/>
        <v>354601.95335313457</v>
      </c>
      <c r="DI459" s="338">
        <f t="shared" ca="1" si="1735"/>
        <v>369810.43990438769</v>
      </c>
      <c r="DJ459" s="338">
        <f t="shared" ca="1" si="1736"/>
        <v>432600.75634426496</v>
      </c>
    </row>
    <row r="460" spans="1:114" s="7" customFormat="1" x14ac:dyDescent="0.2">
      <c r="A460" s="312"/>
      <c r="B460" s="301" t="s">
        <v>370</v>
      </c>
      <c r="C460" s="119"/>
      <c r="D460" s="119"/>
      <c r="E460" s="119"/>
      <c r="F460" s="564"/>
      <c r="G460" s="564"/>
      <c r="H460" s="564"/>
      <c r="I460" s="564"/>
      <c r="J460" s="564"/>
      <c r="K460" s="564"/>
      <c r="L460" s="564"/>
      <c r="M460" s="564"/>
      <c r="N460" s="564"/>
      <c r="O460" s="564"/>
      <c r="P460" s="564"/>
      <c r="Q460" s="564"/>
      <c r="R460" s="564"/>
      <c r="S460" s="564"/>
      <c r="T460" s="564"/>
      <c r="U460" s="564"/>
      <c r="V460" s="564"/>
      <c r="W460" s="564"/>
      <c r="X460" s="564"/>
      <c r="Y460" s="564"/>
      <c r="Z460" s="564"/>
      <c r="AA460" s="564"/>
      <c r="AB460" s="564"/>
      <c r="AC460" s="564"/>
      <c r="AD460" s="564"/>
      <c r="AE460" s="564"/>
      <c r="AF460" s="564"/>
      <c r="AG460" s="564"/>
      <c r="AH460" s="564"/>
      <c r="AI460" s="564"/>
      <c r="AJ460" s="564"/>
      <c r="AK460" s="564"/>
      <c r="AL460" s="564"/>
      <c r="AM460" s="564"/>
      <c r="AN460" s="564"/>
      <c r="AO460" s="564"/>
      <c r="AP460" s="564"/>
      <c r="AQ460" s="564"/>
      <c r="AR460" s="564"/>
      <c r="AS460" s="564"/>
      <c r="AT460" s="564"/>
      <c r="AU460" s="564"/>
      <c r="AV460" s="564"/>
      <c r="AW460" s="564"/>
      <c r="AX460" s="564"/>
      <c r="AY460" s="564"/>
      <c r="AZ460" s="564"/>
      <c r="BA460" s="564"/>
      <c r="BB460" s="564"/>
      <c r="BC460" s="564"/>
      <c r="BD460" s="564"/>
      <c r="BE460" s="564"/>
      <c r="BF460" s="564"/>
      <c r="BG460" s="564"/>
      <c r="BH460" s="564"/>
      <c r="BI460" s="564"/>
      <c r="BJ460" s="564"/>
      <c r="BK460" s="564"/>
      <c r="BL460" s="564"/>
      <c r="BM460" s="564"/>
      <c r="BN460" s="185"/>
      <c r="BO460" s="564"/>
      <c r="BP460" s="564"/>
      <c r="BQ460" s="564"/>
      <c r="BR460" s="564"/>
      <c r="BS460" s="564"/>
      <c r="BT460" s="564"/>
      <c r="BU460" s="564"/>
      <c r="BV460" s="564"/>
      <c r="BW460" s="564"/>
      <c r="BX460" s="564"/>
      <c r="BY460" s="564"/>
      <c r="BZ460" s="564"/>
      <c r="CA460" s="564"/>
      <c r="CB460" s="564"/>
      <c r="CC460" s="564"/>
      <c r="CD460" s="564"/>
      <c r="CE460" s="564"/>
      <c r="CF460" s="564"/>
      <c r="CG460" s="564"/>
      <c r="CH460" s="564"/>
      <c r="CI460" s="185"/>
      <c r="CJ460" s="124"/>
      <c r="CK460" s="124"/>
      <c r="CL460" s="124"/>
      <c r="CM460" s="124"/>
      <c r="CN460" s="124"/>
      <c r="CO460" s="177"/>
      <c r="CP460" s="119"/>
      <c r="CQ460" s="119"/>
      <c r="CR460" s="186"/>
      <c r="CS460" s="186"/>
      <c r="CT460" s="186"/>
      <c r="CU460" s="186"/>
      <c r="CV460" s="186"/>
      <c r="CW460" s="119"/>
      <c r="CX460" s="124" t="str">
        <f t="shared" si="1724"/>
        <v/>
      </c>
      <c r="CY460" s="124" t="str">
        <f t="shared" si="1725"/>
        <v/>
      </c>
      <c r="CZ460" s="124" t="str">
        <f t="shared" si="1726"/>
        <v/>
      </c>
      <c r="DA460" s="124" t="str">
        <f t="shared" si="1727"/>
        <v/>
      </c>
      <c r="DB460" s="209" t="str">
        <f t="shared" si="1728"/>
        <v/>
      </c>
      <c r="DC460" s="124" t="str">
        <f t="shared" si="1729"/>
        <v/>
      </c>
      <c r="DD460" s="124" t="str">
        <f t="shared" si="1730"/>
        <v/>
      </c>
      <c r="DE460" s="124" t="str">
        <f t="shared" si="1731"/>
        <v/>
      </c>
      <c r="DF460" s="124" t="str">
        <f t="shared" si="1732"/>
        <v/>
      </c>
      <c r="DG460" s="209" t="str">
        <f t="shared" si="1733"/>
        <v/>
      </c>
      <c r="DH460" s="209" t="str">
        <f t="shared" si="1734"/>
        <v/>
      </c>
      <c r="DI460" s="209" t="str">
        <f t="shared" si="1735"/>
        <v/>
      </c>
      <c r="DJ460" s="209" t="str">
        <f t="shared" si="1736"/>
        <v/>
      </c>
    </row>
    <row r="461" spans="1:114" s="7" customFormat="1" ht="14.25" x14ac:dyDescent="0.35">
      <c r="A461" s="181" t="s">
        <v>250</v>
      </c>
      <c r="B461" s="301" t="s">
        <v>370</v>
      </c>
      <c r="C461" s="119"/>
      <c r="D461" s="119"/>
      <c r="E461" s="119"/>
      <c r="F461" s="565">
        <f t="shared" ref="F461:AK461" ca="1" si="1743">F450-F459</f>
        <v>-28600</v>
      </c>
      <c r="G461" s="565">
        <f t="shared" ca="1" si="1743"/>
        <v>-21666.25</v>
      </c>
      <c r="H461" s="565">
        <f t="shared" ca="1" si="1743"/>
        <v>-20366.25</v>
      </c>
      <c r="I461" s="565">
        <f t="shared" ca="1" si="1743"/>
        <v>-38263.005427600001</v>
      </c>
      <c r="J461" s="565">
        <f t="shared" ca="1" si="1743"/>
        <v>-22786.7648558</v>
      </c>
      <c r="K461" s="565">
        <f t="shared" ca="1" si="1743"/>
        <v>-27289.884912379999</v>
      </c>
      <c r="L461" s="565">
        <f t="shared" ca="1" si="1743"/>
        <v>-60753.85287057401</v>
      </c>
      <c r="M461" s="565">
        <f t="shared" ca="1" si="1743"/>
        <v>-46833.585474534026</v>
      </c>
      <c r="N461" s="565">
        <f t="shared" ca="1" si="1743"/>
        <v>-42608.243394054662</v>
      </c>
      <c r="O461" s="565">
        <f t="shared" ca="1" si="1743"/>
        <v>-37540.955735496347</v>
      </c>
      <c r="P461" s="565">
        <f t="shared" ca="1" si="1743"/>
        <v>-32380.562347305633</v>
      </c>
      <c r="Q461" s="565">
        <f t="shared" ca="1" si="1743"/>
        <v>-25789.967624852237</v>
      </c>
      <c r="R461" s="565">
        <f t="shared" ca="1" si="1743"/>
        <v>-35611.171661776811</v>
      </c>
      <c r="S461" s="565">
        <f t="shared" ca="1" si="1743"/>
        <v>60140.724412638403</v>
      </c>
      <c r="T461" s="565">
        <f t="shared" ca="1" si="1743"/>
        <v>79362.949936231074</v>
      </c>
      <c r="U461" s="565">
        <f t="shared" ca="1" si="1743"/>
        <v>-2464.2008343422385</v>
      </c>
      <c r="V461" s="565">
        <f t="shared" ca="1" si="1743"/>
        <v>9087.0242410117789</v>
      </c>
      <c r="W461" s="565">
        <f t="shared" ca="1" si="1743"/>
        <v>8527.2075545411717</v>
      </c>
      <c r="X461" s="565">
        <f t="shared" ca="1" si="1743"/>
        <v>25377.004588847616</v>
      </c>
      <c r="Y461" s="565">
        <f t="shared" ca="1" si="1743"/>
        <v>125563.02677125341</v>
      </c>
      <c r="Z461" s="565">
        <f t="shared" ca="1" si="1743"/>
        <v>116981.85714664994</v>
      </c>
      <c r="AA461" s="565">
        <f t="shared" ca="1" si="1743"/>
        <v>161442.93103072839</v>
      </c>
      <c r="AB461" s="565">
        <f t="shared" ca="1" si="1743"/>
        <v>180251.07213924173</v>
      </c>
      <c r="AC461" s="565">
        <f t="shared" ca="1" si="1743"/>
        <v>59213.354081660626</v>
      </c>
      <c r="AD461" s="565">
        <f t="shared" ca="1" si="1743"/>
        <v>151085.07054456219</v>
      </c>
      <c r="AE461" s="565">
        <f t="shared" ca="1" si="1743"/>
        <v>270065.15240305715</v>
      </c>
      <c r="AF461" s="565">
        <f t="shared" ca="1" si="1743"/>
        <v>268916.74852356419</v>
      </c>
      <c r="AG461" s="565">
        <f t="shared" ca="1" si="1743"/>
        <v>-53570.408195292985</v>
      </c>
      <c r="AH461" s="565">
        <f t="shared" ca="1" si="1743"/>
        <v>181663.64080981788</v>
      </c>
      <c r="AI461" s="565">
        <f t="shared" ca="1" si="1743"/>
        <v>63668.056428377546</v>
      </c>
      <c r="AJ461" s="565">
        <f t="shared" ca="1" si="1743"/>
        <v>193760.8762904598</v>
      </c>
      <c r="AK461" s="565">
        <f t="shared" ca="1" si="1743"/>
        <v>332148.46058129636</v>
      </c>
      <c r="AL461" s="565">
        <f t="shared" ref="AL461:BM461" ca="1" si="1744">AL450-AL459</f>
        <v>113156.30690010404</v>
      </c>
      <c r="AM461" s="565">
        <f t="shared" ca="1" si="1744"/>
        <v>366162.86161094031</v>
      </c>
      <c r="AN461" s="565">
        <f t="shared" ca="1" si="1744"/>
        <v>383130.13243509806</v>
      </c>
      <c r="AO461" s="565">
        <f t="shared" ca="1" si="1744"/>
        <v>83553.211373971892</v>
      </c>
      <c r="AP461" s="565">
        <f t="shared" ca="1" si="1744"/>
        <v>379291.28979882528</v>
      </c>
      <c r="AQ461" s="565">
        <f t="shared" ca="1" si="1744"/>
        <v>531015.14760795131</v>
      </c>
      <c r="AR461" s="565">
        <f t="shared" ca="1" si="1744"/>
        <v>502528.00435042544</v>
      </c>
      <c r="AS461" s="565">
        <f t="shared" ca="1" si="1744"/>
        <v>-51097.563900825509</v>
      </c>
      <c r="AT461" s="565">
        <f t="shared" ca="1" si="1744"/>
        <v>409320.67045992863</v>
      </c>
      <c r="AU461" s="565">
        <f t="shared" ca="1" si="1744"/>
        <v>149191.57865506911</v>
      </c>
      <c r="AV461" s="565">
        <f t="shared" ca="1" si="1744"/>
        <v>413380.69819337857</v>
      </c>
      <c r="AW461" s="565">
        <f t="shared" ca="1" si="1744"/>
        <v>589845.37335074914</v>
      </c>
      <c r="AX461" s="565">
        <f t="shared" ca="1" si="1744"/>
        <v>158994.89805927948</v>
      </c>
      <c r="AY461" s="565">
        <f t="shared" ca="1" si="1744"/>
        <v>619505.1303023299</v>
      </c>
      <c r="AZ461" s="565">
        <f t="shared" ca="1" si="1744"/>
        <v>633888.45944171492</v>
      </c>
      <c r="BA461" s="565">
        <f t="shared" ca="1" si="1744"/>
        <v>115547.15072848409</v>
      </c>
      <c r="BB461" s="565">
        <f t="shared" ca="1" si="1744"/>
        <v>619758.44043994031</v>
      </c>
      <c r="BC461" s="565">
        <f t="shared" ca="1" si="1744"/>
        <v>786517.72523539991</v>
      </c>
      <c r="BD461" s="565">
        <f t="shared" ca="1" si="1744"/>
        <v>749603.02762866928</v>
      </c>
      <c r="BE461" s="565">
        <f t="shared" ca="1" si="1744"/>
        <v>8096.4447647677734</v>
      </c>
      <c r="BF461" s="565">
        <f t="shared" ca="1" si="1744"/>
        <v>728861.40610783442</v>
      </c>
      <c r="BG461" s="565">
        <f t="shared" ca="1" si="1744"/>
        <v>321529.23322482943</v>
      </c>
      <c r="BH461" s="565">
        <f t="shared" ca="1" si="1744"/>
        <v>764930.07950275205</v>
      </c>
      <c r="BI461" s="565">
        <f t="shared" ca="1" si="1744"/>
        <v>941493.26227322093</v>
      </c>
      <c r="BJ461" s="565">
        <f t="shared" ca="1" si="1744"/>
        <v>255873.23515984078</v>
      </c>
      <c r="BK461" s="565">
        <f t="shared" ca="1" si="1744"/>
        <v>983312.93181069277</v>
      </c>
      <c r="BL461" s="565">
        <f t="shared" ca="1" si="1744"/>
        <v>1004208.7012577413</v>
      </c>
      <c r="BM461" s="565">
        <f t="shared" ca="1" si="1744"/>
        <v>195562.21379018121</v>
      </c>
      <c r="BN461" s="185"/>
      <c r="BO461" s="565">
        <f t="shared" ref="BO461:CH461" ca="1" si="1745">BO450-BO459</f>
        <v>-70632.5</v>
      </c>
      <c r="BP461" s="565">
        <f t="shared" ca="1" si="1745"/>
        <v>-88339.655195779997</v>
      </c>
      <c r="BQ461" s="565">
        <f t="shared" ca="1" si="1745"/>
        <v>-150195.68173916268</v>
      </c>
      <c r="BR461" s="565">
        <f t="shared" ca="1" si="1745"/>
        <v>-95711.48570765421</v>
      </c>
      <c r="BS461" s="565">
        <f t="shared" ca="1" si="1745"/>
        <v>103892.50268709267</v>
      </c>
      <c r="BT461" s="565">
        <f t="shared" ca="1" si="1745"/>
        <v>15150.030961210723</v>
      </c>
      <c r="BU461" s="565">
        <f t="shared" ca="1" si="1745"/>
        <v>267921.88850675098</v>
      </c>
      <c r="BV461" s="565">
        <f t="shared" ca="1" si="1745"/>
        <v>400907.35725163075</v>
      </c>
      <c r="BW461" s="565">
        <f t="shared" ca="1" si="1745"/>
        <v>690066.97147118347</v>
      </c>
      <c r="BX461" s="565">
        <f t="shared" ca="1" si="1745"/>
        <v>191761.28904290247</v>
      </c>
      <c r="BY461" s="565">
        <f t="shared" ca="1" si="1745"/>
        <v>639065.64377186028</v>
      </c>
      <c r="BZ461" s="565">
        <f t="shared" ca="1" si="1745"/>
        <v>832846.20542001037</v>
      </c>
      <c r="CA461" s="565">
        <f t="shared" ca="1" si="1745"/>
        <v>1412834.4417572021</v>
      </c>
      <c r="CB461" s="565">
        <f t="shared" ca="1" si="1745"/>
        <v>507414.68521417235</v>
      </c>
      <c r="CC461" s="565">
        <f t="shared" ca="1" si="1745"/>
        <v>1162220.9696034074</v>
      </c>
      <c r="CD461" s="565">
        <f t="shared" ca="1" si="1745"/>
        <v>1368940.7404725289</v>
      </c>
      <c r="CE461" s="565">
        <f t="shared" ca="1" si="1745"/>
        <v>2155879.1933040097</v>
      </c>
      <c r="CF461" s="565">
        <f t="shared" ca="1" si="1745"/>
        <v>1058487.0840974317</v>
      </c>
      <c r="CG461" s="565">
        <f t="shared" ca="1" si="1745"/>
        <v>1962296.5769358135</v>
      </c>
      <c r="CH461" s="565">
        <f t="shared" ca="1" si="1745"/>
        <v>2183083.8468586146</v>
      </c>
      <c r="CI461" s="220"/>
      <c r="CJ461" s="204">
        <f ca="1">CJ450-CJ459</f>
        <v>-404879.3226425969</v>
      </c>
      <c r="CK461" s="204">
        <f ca="1">CK450-CK459</f>
        <v>787871.77940668515</v>
      </c>
      <c r="CL461" s="204">
        <f ca="1">CL450-CL459</f>
        <v>2353740.1097059567</v>
      </c>
      <c r="CM461" s="204">
        <f ca="1">CM450-CM459</f>
        <v>4451410.8370473105</v>
      </c>
      <c r="CN461" s="204">
        <f ca="1">CN450-CN459</f>
        <v>7359746.7011958687</v>
      </c>
      <c r="CO461" s="177"/>
      <c r="CP461" s="119"/>
      <c r="CQ461" s="119"/>
      <c r="CR461" s="186">
        <f t="shared" ca="1" si="1626"/>
        <v>14547890.104713222</v>
      </c>
      <c r="CS461" s="186">
        <f t="shared" ca="1" si="1627"/>
        <v>14547890.104713224</v>
      </c>
      <c r="CT461" s="186">
        <f t="shared" ca="1" si="1628"/>
        <v>14547890.104713224</v>
      </c>
      <c r="CU461" s="186">
        <f t="shared" ca="1" si="1629"/>
        <v>0</v>
      </c>
      <c r="CV461" s="186">
        <f t="shared" ca="1" si="1630"/>
        <v>0</v>
      </c>
      <c r="CW461" s="119"/>
      <c r="CX461" s="204">
        <f t="shared" ca="1" si="1724"/>
        <v>-70632.5</v>
      </c>
      <c r="CY461" s="204">
        <f t="shared" ca="1" si="1725"/>
        <v>-88339.655195779997</v>
      </c>
      <c r="CZ461" s="204">
        <f t="shared" ca="1" si="1726"/>
        <v>-150195.68173916268</v>
      </c>
      <c r="DA461" s="204">
        <f t="shared" ca="1" si="1727"/>
        <v>-95711.48570765421</v>
      </c>
      <c r="DB461" s="339">
        <f t="shared" ca="1" si="1728"/>
        <v>-404879.3226425969</v>
      </c>
      <c r="DC461" s="204">
        <f t="shared" ca="1" si="1729"/>
        <v>103892.50268709267</v>
      </c>
      <c r="DD461" s="204">
        <f t="shared" ca="1" si="1730"/>
        <v>15150.030961210723</v>
      </c>
      <c r="DE461" s="204">
        <f t="shared" ca="1" si="1731"/>
        <v>267921.88850675098</v>
      </c>
      <c r="DF461" s="204">
        <f t="shared" ca="1" si="1732"/>
        <v>400907.35725163075</v>
      </c>
      <c r="DG461" s="339">
        <f t="shared" ca="1" si="1733"/>
        <v>787871.77940668515</v>
      </c>
      <c r="DH461" s="339">
        <f t="shared" ca="1" si="1734"/>
        <v>2353740.1097059567</v>
      </c>
      <c r="DI461" s="339">
        <f t="shared" ca="1" si="1735"/>
        <v>4451410.8370473105</v>
      </c>
      <c r="DJ461" s="339">
        <f t="shared" ca="1" si="1736"/>
        <v>7359746.7011958687</v>
      </c>
    </row>
    <row r="462" spans="1:114" s="7" customFormat="1" x14ac:dyDescent="0.2">
      <c r="A462" s="312"/>
      <c r="B462" s="301" t="s">
        <v>370</v>
      </c>
      <c r="C462" s="119"/>
      <c r="D462" s="119"/>
      <c r="E462" s="119"/>
      <c r="F462" s="564"/>
      <c r="G462" s="564"/>
      <c r="H462" s="564"/>
      <c r="I462" s="564"/>
      <c r="J462" s="564"/>
      <c r="K462" s="564"/>
      <c r="L462" s="564"/>
      <c r="M462" s="564"/>
      <c r="N462" s="564"/>
      <c r="O462" s="564"/>
      <c r="P462" s="564"/>
      <c r="Q462" s="564"/>
      <c r="R462" s="564"/>
      <c r="S462" s="564"/>
      <c r="T462" s="564"/>
      <c r="U462" s="564"/>
      <c r="V462" s="564"/>
      <c r="W462" s="564"/>
      <c r="X462" s="564"/>
      <c r="Y462" s="564"/>
      <c r="Z462" s="564"/>
      <c r="AA462" s="564"/>
      <c r="AB462" s="564"/>
      <c r="AC462" s="564"/>
      <c r="AD462" s="564"/>
      <c r="AE462" s="564"/>
      <c r="AF462" s="564"/>
      <c r="AG462" s="564"/>
      <c r="AH462" s="564"/>
      <c r="AI462" s="564"/>
      <c r="AJ462" s="564"/>
      <c r="AK462" s="564"/>
      <c r="AL462" s="564"/>
      <c r="AM462" s="564"/>
      <c r="AN462" s="564"/>
      <c r="AO462" s="564"/>
      <c r="AP462" s="564"/>
      <c r="AQ462" s="564"/>
      <c r="AR462" s="564"/>
      <c r="AS462" s="564"/>
      <c r="AT462" s="564"/>
      <c r="AU462" s="564"/>
      <c r="AV462" s="564"/>
      <c r="AW462" s="564"/>
      <c r="AX462" s="564"/>
      <c r="AY462" s="564"/>
      <c r="AZ462" s="564"/>
      <c r="BA462" s="564"/>
      <c r="BB462" s="564"/>
      <c r="BC462" s="564"/>
      <c r="BD462" s="564"/>
      <c r="BE462" s="564"/>
      <c r="BF462" s="564"/>
      <c r="BG462" s="564"/>
      <c r="BH462" s="564"/>
      <c r="BI462" s="564"/>
      <c r="BJ462" s="564"/>
      <c r="BK462" s="564"/>
      <c r="BL462" s="564"/>
      <c r="BM462" s="564"/>
      <c r="BN462" s="185"/>
      <c r="BO462" s="564"/>
      <c r="BP462" s="564"/>
      <c r="BQ462" s="564"/>
      <c r="BR462" s="564"/>
      <c r="BS462" s="564"/>
      <c r="BT462" s="564"/>
      <c r="BU462" s="564"/>
      <c r="BV462" s="564"/>
      <c r="BW462" s="564"/>
      <c r="BX462" s="564"/>
      <c r="BY462" s="564"/>
      <c r="BZ462" s="564"/>
      <c r="CA462" s="564"/>
      <c r="CB462" s="564"/>
      <c r="CC462" s="564"/>
      <c r="CD462" s="564"/>
      <c r="CE462" s="564"/>
      <c r="CF462" s="564"/>
      <c r="CG462" s="564"/>
      <c r="CH462" s="564"/>
      <c r="CI462" s="185"/>
      <c r="CJ462" s="124"/>
      <c r="CK462" s="124"/>
      <c r="CL462" s="124"/>
      <c r="CM462" s="124"/>
      <c r="CN462" s="124"/>
      <c r="CO462" s="177"/>
      <c r="CP462" s="119"/>
      <c r="CQ462" s="119"/>
      <c r="CR462" s="186"/>
      <c r="CS462" s="186"/>
      <c r="CT462" s="186"/>
      <c r="CU462" s="186"/>
      <c r="CV462" s="186"/>
      <c r="CW462" s="119"/>
      <c r="CX462" s="124" t="str">
        <f t="shared" si="1724"/>
        <v/>
      </c>
      <c r="CY462" s="124" t="str">
        <f t="shared" si="1725"/>
        <v/>
      </c>
      <c r="CZ462" s="124" t="str">
        <f t="shared" si="1726"/>
        <v/>
      </c>
      <c r="DA462" s="124" t="str">
        <f t="shared" si="1727"/>
        <v/>
      </c>
      <c r="DB462" s="209" t="str">
        <f t="shared" si="1728"/>
        <v/>
      </c>
      <c r="DC462" s="124" t="str">
        <f t="shared" si="1729"/>
        <v/>
      </c>
      <c r="DD462" s="124" t="str">
        <f t="shared" si="1730"/>
        <v/>
      </c>
      <c r="DE462" s="124" t="str">
        <f t="shared" si="1731"/>
        <v/>
      </c>
      <c r="DF462" s="124" t="str">
        <f t="shared" si="1732"/>
        <v/>
      </c>
      <c r="DG462" s="209" t="str">
        <f t="shared" si="1733"/>
        <v/>
      </c>
      <c r="DH462" s="209" t="str">
        <f t="shared" si="1734"/>
        <v/>
      </c>
      <c r="DI462" s="209" t="str">
        <f t="shared" si="1735"/>
        <v/>
      </c>
      <c r="DJ462" s="209" t="str">
        <f t="shared" si="1736"/>
        <v/>
      </c>
    </row>
    <row r="463" spans="1:114" s="7" customFormat="1" ht="14.25" x14ac:dyDescent="0.35">
      <c r="A463" s="181" t="s">
        <v>223</v>
      </c>
      <c r="B463" s="301" t="s">
        <v>370</v>
      </c>
      <c r="C463" s="119"/>
      <c r="D463" s="119"/>
      <c r="E463" s="225">
        <f>E320</f>
        <v>0</v>
      </c>
      <c r="F463" s="577">
        <f t="shared" ref="F463:AK463" ca="1" si="1746">F439+F461</f>
        <v>-28600</v>
      </c>
      <c r="G463" s="577">
        <f t="shared" ca="1" si="1746"/>
        <v>-50266.25</v>
      </c>
      <c r="H463" s="577">
        <f t="shared" ca="1" si="1746"/>
        <v>-70632.5</v>
      </c>
      <c r="I463" s="577">
        <f t="shared" ca="1" si="1746"/>
        <v>-108895.5054276</v>
      </c>
      <c r="J463" s="577">
        <f t="shared" ca="1" si="1746"/>
        <v>-131682.27028339999</v>
      </c>
      <c r="K463" s="577">
        <f t="shared" ca="1" si="1746"/>
        <v>-158972.15519577998</v>
      </c>
      <c r="L463" s="577">
        <f t="shared" ca="1" si="1746"/>
        <v>-219726.008066354</v>
      </c>
      <c r="M463" s="577">
        <f t="shared" ca="1" si="1746"/>
        <v>-266559.59354088805</v>
      </c>
      <c r="N463" s="577">
        <f t="shared" ca="1" si="1746"/>
        <v>-309167.83693494269</v>
      </c>
      <c r="O463" s="577">
        <f t="shared" ca="1" si="1746"/>
        <v>-346708.79267043906</v>
      </c>
      <c r="P463" s="577">
        <f t="shared" ca="1" si="1746"/>
        <v>-379089.3550177447</v>
      </c>
      <c r="Q463" s="577">
        <f t="shared" ca="1" si="1746"/>
        <v>-404879.32264259696</v>
      </c>
      <c r="R463" s="577">
        <f t="shared" ca="1" si="1746"/>
        <v>-440490.49430437374</v>
      </c>
      <c r="S463" s="577">
        <f t="shared" ca="1" si="1746"/>
        <v>-380349.76989173534</v>
      </c>
      <c r="T463" s="577">
        <f t="shared" ca="1" si="1746"/>
        <v>-300986.81995550427</v>
      </c>
      <c r="U463" s="577">
        <f t="shared" ca="1" si="1746"/>
        <v>-303451.02078984649</v>
      </c>
      <c r="V463" s="577">
        <f t="shared" ca="1" si="1746"/>
        <v>-294363.99654883472</v>
      </c>
      <c r="W463" s="577">
        <f t="shared" ca="1" si="1746"/>
        <v>-285836.78899429354</v>
      </c>
      <c r="X463" s="577">
        <f t="shared" ca="1" si="1746"/>
        <v>-260459.78440544591</v>
      </c>
      <c r="Y463" s="577">
        <f t="shared" ca="1" si="1746"/>
        <v>-134896.7576341925</v>
      </c>
      <c r="Z463" s="577">
        <f t="shared" ca="1" si="1746"/>
        <v>-17914.90048754256</v>
      </c>
      <c r="AA463" s="577">
        <f t="shared" ca="1" si="1746"/>
        <v>143528.03054318583</v>
      </c>
      <c r="AB463" s="577">
        <f t="shared" ca="1" si="1746"/>
        <v>323779.10268242756</v>
      </c>
      <c r="AC463" s="577">
        <f t="shared" ca="1" si="1746"/>
        <v>382992.45676408819</v>
      </c>
      <c r="AD463" s="577">
        <f t="shared" ca="1" si="1746"/>
        <v>534077.52730865031</v>
      </c>
      <c r="AE463" s="577">
        <f t="shared" ca="1" si="1746"/>
        <v>804142.6797117074</v>
      </c>
      <c r="AF463" s="577">
        <f t="shared" ca="1" si="1746"/>
        <v>1073059.4282352715</v>
      </c>
      <c r="AG463" s="577">
        <f t="shared" ca="1" si="1746"/>
        <v>1019489.0200399784</v>
      </c>
      <c r="AH463" s="577">
        <f t="shared" ca="1" si="1746"/>
        <v>1201152.6608497964</v>
      </c>
      <c r="AI463" s="577">
        <f t="shared" ca="1" si="1746"/>
        <v>1264820.7172781739</v>
      </c>
      <c r="AJ463" s="577">
        <f t="shared" ca="1" si="1746"/>
        <v>1458581.5935686338</v>
      </c>
      <c r="AK463" s="577">
        <f t="shared" ca="1" si="1746"/>
        <v>1790730.0541499301</v>
      </c>
      <c r="AL463" s="577">
        <f t="shared" ref="AL463:BM463" ca="1" si="1747">AL439+AL461</f>
        <v>1903886.3610500342</v>
      </c>
      <c r="AM463" s="577">
        <f t="shared" ca="1" si="1747"/>
        <v>2270049.2226609746</v>
      </c>
      <c r="AN463" s="577">
        <f t="shared" ca="1" si="1747"/>
        <v>2653179.3550960729</v>
      </c>
      <c r="AO463" s="577">
        <f t="shared" ca="1" si="1747"/>
        <v>2736732.5664700447</v>
      </c>
      <c r="AP463" s="577">
        <f t="shared" ca="1" si="1747"/>
        <v>3116023.8562688697</v>
      </c>
      <c r="AQ463" s="577">
        <f t="shared" ca="1" si="1747"/>
        <v>3647039.0038768211</v>
      </c>
      <c r="AR463" s="577">
        <f t="shared" ca="1" si="1747"/>
        <v>4149567.0082272468</v>
      </c>
      <c r="AS463" s="577">
        <f t="shared" ca="1" si="1747"/>
        <v>4098469.4443264212</v>
      </c>
      <c r="AT463" s="577">
        <f t="shared" ca="1" si="1747"/>
        <v>4507790.1147863502</v>
      </c>
      <c r="AU463" s="577">
        <f t="shared" ca="1" si="1747"/>
        <v>4656981.6934414189</v>
      </c>
      <c r="AV463" s="577">
        <f t="shared" ca="1" si="1747"/>
        <v>5070362.3916347977</v>
      </c>
      <c r="AW463" s="577">
        <f t="shared" ca="1" si="1747"/>
        <v>5660207.7649855465</v>
      </c>
      <c r="AX463" s="577">
        <f t="shared" ca="1" si="1747"/>
        <v>5819202.6630448261</v>
      </c>
      <c r="AY463" s="577">
        <f t="shared" ca="1" si="1747"/>
        <v>6438707.7933471557</v>
      </c>
      <c r="AZ463" s="577">
        <f t="shared" ca="1" si="1747"/>
        <v>7072596.2527888706</v>
      </c>
      <c r="BA463" s="577">
        <f t="shared" ca="1" si="1747"/>
        <v>7188143.4035173543</v>
      </c>
      <c r="BB463" s="577">
        <f t="shared" ca="1" si="1747"/>
        <v>7807901.8439572947</v>
      </c>
      <c r="BC463" s="577">
        <f t="shared" ca="1" si="1747"/>
        <v>8594419.5691926945</v>
      </c>
      <c r="BD463" s="577">
        <f t="shared" ca="1" si="1747"/>
        <v>9344022.596821364</v>
      </c>
      <c r="BE463" s="577">
        <f t="shared" ca="1" si="1747"/>
        <v>9352119.0415861309</v>
      </c>
      <c r="BF463" s="577">
        <f t="shared" ca="1" si="1747"/>
        <v>10080980.447693964</v>
      </c>
      <c r="BG463" s="577">
        <f t="shared" ca="1" si="1747"/>
        <v>10402509.680918794</v>
      </c>
      <c r="BH463" s="577">
        <f t="shared" ca="1" si="1747"/>
        <v>11167439.760421546</v>
      </c>
      <c r="BI463" s="577">
        <f t="shared" ca="1" si="1747"/>
        <v>12108933.022694767</v>
      </c>
      <c r="BJ463" s="577">
        <f t="shared" ca="1" si="1747"/>
        <v>12364806.257854607</v>
      </c>
      <c r="BK463" s="577">
        <f t="shared" ca="1" si="1747"/>
        <v>13348119.189665299</v>
      </c>
      <c r="BL463" s="577">
        <f t="shared" ca="1" si="1747"/>
        <v>14352327.89092304</v>
      </c>
      <c r="BM463" s="577">
        <f t="shared" ca="1" si="1747"/>
        <v>14547890.104713222</v>
      </c>
      <c r="BN463" s="185"/>
      <c r="BO463" s="577">
        <f t="shared" ref="BO463:CH463" ca="1" si="1748">BO439+BO461</f>
        <v>-70632.5</v>
      </c>
      <c r="BP463" s="577">
        <f t="shared" ca="1" si="1748"/>
        <v>-158972.15519577998</v>
      </c>
      <c r="BQ463" s="577">
        <f t="shared" ca="1" si="1748"/>
        <v>-309167.83693494264</v>
      </c>
      <c r="BR463" s="577">
        <f t="shared" ca="1" si="1748"/>
        <v>-404879.3226425969</v>
      </c>
      <c r="BS463" s="577">
        <f t="shared" ca="1" si="1748"/>
        <v>-300986.81995550427</v>
      </c>
      <c r="BT463" s="577">
        <f t="shared" ca="1" si="1748"/>
        <v>-285836.78899429354</v>
      </c>
      <c r="BU463" s="577">
        <f t="shared" ca="1" si="1748"/>
        <v>-17914.90048754256</v>
      </c>
      <c r="BV463" s="577">
        <f t="shared" ca="1" si="1748"/>
        <v>382992.45676408819</v>
      </c>
      <c r="BW463" s="577">
        <f t="shared" ca="1" si="1748"/>
        <v>1073059.4282352717</v>
      </c>
      <c r="BX463" s="577">
        <f t="shared" ca="1" si="1748"/>
        <v>1264820.7172781739</v>
      </c>
      <c r="BY463" s="577">
        <f t="shared" ca="1" si="1748"/>
        <v>1903886.3610500342</v>
      </c>
      <c r="BZ463" s="577">
        <f t="shared" ca="1" si="1748"/>
        <v>2736732.5664700447</v>
      </c>
      <c r="CA463" s="577">
        <f t="shared" ca="1" si="1748"/>
        <v>4149567.0082272468</v>
      </c>
      <c r="CB463" s="577">
        <f t="shared" ca="1" si="1748"/>
        <v>4656981.6934414189</v>
      </c>
      <c r="CC463" s="577">
        <f t="shared" ca="1" si="1748"/>
        <v>5819202.6630448261</v>
      </c>
      <c r="CD463" s="577">
        <f t="shared" ca="1" si="1748"/>
        <v>7188143.4035173552</v>
      </c>
      <c r="CE463" s="577">
        <f t="shared" ca="1" si="1748"/>
        <v>9344022.596821364</v>
      </c>
      <c r="CF463" s="577">
        <f t="shared" ca="1" si="1748"/>
        <v>10402509.680918796</v>
      </c>
      <c r="CG463" s="577">
        <f t="shared" ca="1" si="1748"/>
        <v>12364806.257854607</v>
      </c>
      <c r="CH463" s="577">
        <f t="shared" ca="1" si="1748"/>
        <v>14547890.104713222</v>
      </c>
      <c r="CI463" s="220"/>
      <c r="CJ463" s="221">
        <f ca="1">CJ439+CJ461</f>
        <v>-404879.3226425969</v>
      </c>
      <c r="CK463" s="221">
        <f ca="1">CK439+CK461</f>
        <v>382992.45676408819</v>
      </c>
      <c r="CL463" s="221">
        <f ca="1">CL439+CL461</f>
        <v>2736732.5664700447</v>
      </c>
      <c r="CM463" s="221">
        <f ca="1">CM439+CM461</f>
        <v>7188143.4035173552</v>
      </c>
      <c r="CN463" s="221">
        <f ca="1">CN439+CN461</f>
        <v>14547890.104713224</v>
      </c>
      <c r="CO463" s="177"/>
      <c r="CP463" s="119"/>
      <c r="CQ463" s="119"/>
      <c r="CR463" s="186">
        <f ca="1">BM463</f>
        <v>14547890.104713222</v>
      </c>
      <c r="CS463" s="186">
        <f ca="1">CH463</f>
        <v>14547890.104713222</v>
      </c>
      <c r="CT463" s="186">
        <f ca="1">CN463</f>
        <v>14547890.104713224</v>
      </c>
      <c r="CU463" s="186">
        <f t="shared" ca="1" si="1629"/>
        <v>0</v>
      </c>
      <c r="CV463" s="186">
        <f t="shared" ca="1" si="1630"/>
        <v>0</v>
      </c>
      <c r="CW463" s="119"/>
      <c r="CX463" s="221">
        <f t="shared" ca="1" si="1724"/>
        <v>-70632.5</v>
      </c>
      <c r="CY463" s="221">
        <f t="shared" ca="1" si="1725"/>
        <v>-158972.15519577998</v>
      </c>
      <c r="CZ463" s="221">
        <f t="shared" ca="1" si="1726"/>
        <v>-309167.83693494264</v>
      </c>
      <c r="DA463" s="221">
        <f t="shared" ca="1" si="1727"/>
        <v>-404879.3226425969</v>
      </c>
      <c r="DB463" s="342">
        <f t="shared" ca="1" si="1728"/>
        <v>-404879.3226425969</v>
      </c>
      <c r="DC463" s="221">
        <f t="shared" ca="1" si="1729"/>
        <v>-300986.81995550427</v>
      </c>
      <c r="DD463" s="221">
        <f t="shared" ca="1" si="1730"/>
        <v>-285836.78899429354</v>
      </c>
      <c r="DE463" s="221">
        <f t="shared" ca="1" si="1731"/>
        <v>-17914.90048754256</v>
      </c>
      <c r="DF463" s="221">
        <f t="shared" ca="1" si="1732"/>
        <v>382992.45676408819</v>
      </c>
      <c r="DG463" s="342">
        <f t="shared" ca="1" si="1733"/>
        <v>382992.45676408819</v>
      </c>
      <c r="DH463" s="342">
        <f t="shared" ca="1" si="1734"/>
        <v>2736732.5664700447</v>
      </c>
      <c r="DI463" s="342">
        <f t="shared" ca="1" si="1735"/>
        <v>7188143.4035173552</v>
      </c>
      <c r="DJ463" s="342">
        <f t="shared" ca="1" si="1736"/>
        <v>14547890.104713224</v>
      </c>
    </row>
    <row r="464" spans="1:114" s="7" customFormat="1" ht="12.75" thickBot="1" x14ac:dyDescent="0.25">
      <c r="A464" s="313"/>
      <c r="B464" s="307" t="s">
        <v>370</v>
      </c>
      <c r="C464" s="240"/>
      <c r="D464" s="240"/>
      <c r="E464" s="240"/>
      <c r="F464" s="584"/>
      <c r="G464" s="584"/>
      <c r="H464" s="584"/>
      <c r="I464" s="584"/>
      <c r="J464" s="584"/>
      <c r="K464" s="584"/>
      <c r="L464" s="584"/>
      <c r="M464" s="584"/>
      <c r="N464" s="584"/>
      <c r="O464" s="584"/>
      <c r="P464" s="584"/>
      <c r="Q464" s="584"/>
      <c r="R464" s="584"/>
      <c r="S464" s="584"/>
      <c r="T464" s="584"/>
      <c r="U464" s="584"/>
      <c r="V464" s="584"/>
      <c r="W464" s="584"/>
      <c r="X464" s="584"/>
      <c r="Y464" s="584"/>
      <c r="Z464" s="584"/>
      <c r="AA464" s="584"/>
      <c r="AB464" s="584"/>
      <c r="AC464" s="584"/>
      <c r="AD464" s="584"/>
      <c r="AE464" s="584"/>
      <c r="AF464" s="584"/>
      <c r="AG464" s="584"/>
      <c r="AH464" s="584"/>
      <c r="AI464" s="584"/>
      <c r="AJ464" s="584"/>
      <c r="AK464" s="584"/>
      <c r="AL464" s="584"/>
      <c r="AM464" s="584"/>
      <c r="AN464" s="584"/>
      <c r="AO464" s="584"/>
      <c r="AP464" s="584"/>
      <c r="AQ464" s="584"/>
      <c r="AR464" s="584"/>
      <c r="AS464" s="584"/>
      <c r="AT464" s="584"/>
      <c r="AU464" s="584"/>
      <c r="AV464" s="584"/>
      <c r="AW464" s="584"/>
      <c r="AX464" s="584"/>
      <c r="AY464" s="584"/>
      <c r="AZ464" s="584"/>
      <c r="BA464" s="584"/>
      <c r="BB464" s="584"/>
      <c r="BC464" s="584"/>
      <c r="BD464" s="584"/>
      <c r="BE464" s="584"/>
      <c r="BF464" s="584"/>
      <c r="BG464" s="584"/>
      <c r="BH464" s="584"/>
      <c r="BI464" s="584"/>
      <c r="BJ464" s="584"/>
      <c r="BK464" s="584"/>
      <c r="BL464" s="584"/>
      <c r="BM464" s="584"/>
      <c r="BN464" s="185"/>
      <c r="BO464" s="584"/>
      <c r="BP464" s="584"/>
      <c r="BQ464" s="584"/>
      <c r="BR464" s="584"/>
      <c r="BS464" s="584"/>
      <c r="BT464" s="584"/>
      <c r="BU464" s="584"/>
      <c r="BV464" s="584"/>
      <c r="BW464" s="584"/>
      <c r="BX464" s="584"/>
      <c r="BY464" s="584"/>
      <c r="BZ464" s="584"/>
      <c r="CA464" s="584"/>
      <c r="CB464" s="584"/>
      <c r="CC464" s="584"/>
      <c r="CD464" s="584"/>
      <c r="CE464" s="584"/>
      <c r="CF464" s="584"/>
      <c r="CG464" s="584"/>
      <c r="CH464" s="584"/>
      <c r="CI464" s="220"/>
      <c r="CJ464" s="237"/>
      <c r="CK464" s="237"/>
      <c r="CL464" s="237"/>
      <c r="CM464" s="237"/>
      <c r="CN464" s="237"/>
      <c r="CO464" s="177"/>
      <c r="CP464" s="119"/>
      <c r="CQ464" s="119"/>
      <c r="CR464" s="186"/>
      <c r="CS464" s="186"/>
      <c r="CT464" s="186"/>
      <c r="CU464" s="186"/>
      <c r="CV464" s="186"/>
      <c r="CW464" s="119"/>
      <c r="CX464" s="237" t="str">
        <f t="shared" si="1724"/>
        <v/>
      </c>
      <c r="CY464" s="237" t="str">
        <f t="shared" si="1725"/>
        <v/>
      </c>
      <c r="CZ464" s="237" t="str">
        <f t="shared" si="1726"/>
        <v/>
      </c>
      <c r="DA464" s="237" t="str">
        <f t="shared" si="1727"/>
        <v/>
      </c>
      <c r="DB464" s="238" t="str">
        <f t="shared" si="1728"/>
        <v/>
      </c>
      <c r="DC464" s="237" t="str">
        <f t="shared" si="1729"/>
        <v/>
      </c>
      <c r="DD464" s="237" t="str">
        <f t="shared" si="1730"/>
        <v/>
      </c>
      <c r="DE464" s="237" t="str">
        <f t="shared" si="1731"/>
        <v/>
      </c>
      <c r="DF464" s="237" t="str">
        <f t="shared" si="1732"/>
        <v/>
      </c>
      <c r="DG464" s="238" t="str">
        <f t="shared" si="1733"/>
        <v/>
      </c>
      <c r="DH464" s="238" t="str">
        <f t="shared" si="1734"/>
        <v/>
      </c>
      <c r="DI464" s="238" t="str">
        <f t="shared" si="1735"/>
        <v/>
      </c>
      <c r="DJ464" s="238" t="str">
        <f t="shared" si="1736"/>
        <v/>
      </c>
    </row>
    <row r="465" spans="1:114" s="7" customFormat="1" x14ac:dyDescent="0.2">
      <c r="A465" s="290"/>
      <c r="B465" s="119" t="s">
        <v>370</v>
      </c>
      <c r="C465" s="540"/>
      <c r="D465" s="116" t="s">
        <v>117</v>
      </c>
      <c r="E465" s="119"/>
      <c r="F465" s="561"/>
      <c r="G465" s="561"/>
      <c r="H465" s="561"/>
      <c r="I465" s="561"/>
      <c r="J465" s="561"/>
      <c r="K465" s="561"/>
      <c r="L465" s="561"/>
      <c r="M465" s="561"/>
      <c r="N465" s="561"/>
      <c r="O465" s="561"/>
      <c r="P465" s="561"/>
      <c r="Q465" s="561"/>
      <c r="R465" s="561"/>
      <c r="S465" s="561"/>
      <c r="T465" s="561"/>
      <c r="U465" s="561"/>
      <c r="V465" s="561"/>
      <c r="W465" s="561"/>
      <c r="X465" s="561"/>
      <c r="Y465" s="561"/>
      <c r="Z465" s="561"/>
      <c r="AA465" s="561"/>
      <c r="AB465" s="561"/>
      <c r="AC465" s="561"/>
      <c r="AD465" s="561"/>
      <c r="AE465" s="561"/>
      <c r="AF465" s="561"/>
      <c r="AG465" s="561"/>
      <c r="AH465" s="561"/>
      <c r="AI465" s="561"/>
      <c r="AJ465" s="561"/>
      <c r="AK465" s="561"/>
      <c r="AL465" s="561"/>
      <c r="AM465" s="561"/>
      <c r="AN465" s="561"/>
      <c r="AO465" s="561"/>
      <c r="AP465" s="561"/>
      <c r="AQ465" s="561"/>
      <c r="AR465" s="561"/>
      <c r="AS465" s="561"/>
      <c r="AT465" s="561"/>
      <c r="AU465" s="561"/>
      <c r="AV465" s="561"/>
      <c r="AW465" s="561"/>
      <c r="AX465" s="561"/>
      <c r="AY465" s="561"/>
      <c r="AZ465" s="561"/>
      <c r="BA465" s="561"/>
      <c r="BB465" s="561"/>
      <c r="BC465" s="561"/>
      <c r="BD465" s="561"/>
      <c r="BE465" s="561"/>
      <c r="BF465" s="561"/>
      <c r="BG465" s="561"/>
      <c r="BH465" s="561"/>
      <c r="BI465" s="561"/>
      <c r="BJ465" s="561"/>
      <c r="BK465" s="561"/>
      <c r="BL465" s="561"/>
      <c r="BM465" s="561"/>
      <c r="BN465" s="185"/>
      <c r="BO465" s="561"/>
      <c r="BP465" s="561"/>
      <c r="BQ465" s="561"/>
      <c r="BR465" s="561"/>
      <c r="BS465" s="561"/>
      <c r="BT465" s="561"/>
      <c r="BU465" s="561"/>
      <c r="BV465" s="561"/>
      <c r="BW465" s="561"/>
      <c r="BX465" s="561"/>
      <c r="BY465" s="561"/>
      <c r="BZ465" s="561"/>
      <c r="CA465" s="561"/>
      <c r="CB465" s="561"/>
      <c r="CC465" s="561"/>
      <c r="CD465" s="561"/>
      <c r="CE465" s="561"/>
      <c r="CF465" s="561"/>
      <c r="CG465" s="561"/>
      <c r="CH465" s="561"/>
      <c r="CI465" s="215"/>
      <c r="CJ465" s="119"/>
      <c r="CK465" s="119"/>
      <c r="CL465" s="119"/>
      <c r="CM465" s="119"/>
      <c r="CN465" s="119"/>
      <c r="CO465" s="177"/>
      <c r="CP465" s="119"/>
      <c r="CQ465" s="119"/>
      <c r="CR465" s="186"/>
      <c r="CS465" s="186"/>
      <c r="CT465" s="186"/>
      <c r="CU465" s="186"/>
      <c r="CV465" s="186"/>
      <c r="CW465" s="119"/>
      <c r="CX465" s="119" t="str">
        <f t="shared" si="1724"/>
        <v/>
      </c>
      <c r="CY465" s="119" t="str">
        <f t="shared" si="1725"/>
        <v/>
      </c>
      <c r="CZ465" s="119" t="str">
        <f t="shared" si="1726"/>
        <v/>
      </c>
      <c r="DA465" s="119" t="str">
        <f t="shared" si="1727"/>
        <v/>
      </c>
      <c r="DB465" s="216" t="str">
        <f t="shared" si="1728"/>
        <v/>
      </c>
      <c r="DC465" s="119" t="str">
        <f t="shared" si="1729"/>
        <v/>
      </c>
      <c r="DD465" s="119" t="str">
        <f t="shared" si="1730"/>
        <v/>
      </c>
      <c r="DE465" s="119" t="str">
        <f t="shared" si="1731"/>
        <v/>
      </c>
      <c r="DF465" s="119" t="str">
        <f t="shared" si="1732"/>
        <v/>
      </c>
      <c r="DG465" s="216" t="str">
        <f t="shared" si="1733"/>
        <v/>
      </c>
      <c r="DH465" s="216" t="str">
        <f t="shared" si="1734"/>
        <v/>
      </c>
      <c r="DI465" s="216" t="str">
        <f t="shared" si="1735"/>
        <v/>
      </c>
      <c r="DJ465" s="216" t="str">
        <f t="shared" si="1736"/>
        <v/>
      </c>
    </row>
    <row r="466" spans="1:114" ht="22.5" x14ac:dyDescent="0.45">
      <c r="A466" s="184" t="s">
        <v>386</v>
      </c>
      <c r="B466" s="88" t="s">
        <v>370</v>
      </c>
      <c r="C466" s="88"/>
      <c r="D466" s="88"/>
      <c r="E466" s="88"/>
      <c r="F466" s="585"/>
      <c r="G466" s="586"/>
      <c r="H466" s="586"/>
      <c r="I466" s="586"/>
      <c r="J466" s="586"/>
      <c r="K466" s="550"/>
      <c r="L466" s="550"/>
      <c r="M466" s="550"/>
      <c r="N466" s="550"/>
      <c r="O466" s="550"/>
      <c r="P466" s="550"/>
      <c r="Q466" s="550"/>
      <c r="R466" s="550"/>
      <c r="S466" s="550"/>
      <c r="T466" s="550"/>
      <c r="U466" s="550"/>
      <c r="V466" s="550"/>
      <c r="W466" s="550"/>
      <c r="X466" s="550"/>
      <c r="Y466" s="550"/>
      <c r="Z466" s="550"/>
      <c r="AA466" s="550"/>
      <c r="AB466" s="550"/>
      <c r="AC466" s="550"/>
      <c r="AD466" s="550"/>
      <c r="AE466" s="550"/>
      <c r="AF466" s="550"/>
      <c r="AG466" s="550"/>
      <c r="AH466" s="550"/>
      <c r="AI466" s="550"/>
      <c r="AJ466" s="550"/>
      <c r="AK466" s="550"/>
      <c r="AL466" s="550"/>
      <c r="AM466" s="550"/>
      <c r="AN466" s="550"/>
      <c r="AO466" s="550"/>
      <c r="AP466" s="550"/>
      <c r="AQ466" s="550"/>
      <c r="AR466" s="550"/>
      <c r="AS466" s="550"/>
      <c r="AT466" s="550"/>
      <c r="AU466" s="550"/>
      <c r="AV466" s="550"/>
      <c r="AW466" s="550"/>
      <c r="AX466" s="550"/>
      <c r="AY466" s="550"/>
      <c r="AZ466" s="550"/>
      <c r="BA466" s="550"/>
      <c r="BB466" s="550"/>
      <c r="BC466" s="550"/>
      <c r="BD466" s="550"/>
      <c r="BE466" s="550"/>
      <c r="BF466" s="550"/>
      <c r="BG466" s="550"/>
      <c r="BH466" s="550"/>
      <c r="BI466" s="550"/>
      <c r="BJ466" s="550"/>
      <c r="BK466" s="550"/>
      <c r="BL466" s="550"/>
      <c r="BM466" s="550"/>
      <c r="BN466" s="185"/>
      <c r="BO466" s="550"/>
      <c r="BP466" s="550"/>
      <c r="BQ466" s="550"/>
      <c r="BR466" s="550"/>
      <c r="BS466" s="550"/>
      <c r="BT466" s="550"/>
      <c r="BU466" s="550"/>
      <c r="BV466" s="550"/>
      <c r="BW466" s="550"/>
      <c r="BX466" s="550"/>
      <c r="BY466" s="550"/>
      <c r="BZ466" s="550"/>
      <c r="CA466" s="550"/>
      <c r="CB466" s="550"/>
      <c r="CC466" s="550"/>
      <c r="CD466" s="550"/>
      <c r="CE466" s="550"/>
      <c r="CF466" s="550"/>
      <c r="CG466" s="550"/>
      <c r="CH466" s="550"/>
      <c r="CI466" s="177"/>
      <c r="CJ466" s="114"/>
      <c r="CK466" s="114"/>
      <c r="CL466" s="114"/>
      <c r="CM466" s="114"/>
      <c r="CN466" s="114"/>
      <c r="CO466" s="177"/>
      <c r="CP466" s="114"/>
      <c r="CQ466" s="114"/>
      <c r="CR466" s="186"/>
      <c r="CS466" s="186"/>
      <c r="CT466" s="186"/>
      <c r="CU466" s="186"/>
      <c r="CV466" s="186"/>
      <c r="CW466" s="119"/>
      <c r="CX466" s="114" t="str">
        <f t="shared" si="1724"/>
        <v/>
      </c>
      <c r="CY466" s="114" t="str">
        <f t="shared" si="1725"/>
        <v/>
      </c>
      <c r="CZ466" s="114" t="str">
        <f t="shared" si="1726"/>
        <v/>
      </c>
      <c r="DA466" s="114" t="str">
        <f t="shared" si="1727"/>
        <v/>
      </c>
      <c r="DB466" s="232" t="str">
        <f t="shared" si="1728"/>
        <v/>
      </c>
      <c r="DC466" s="114" t="str">
        <f t="shared" si="1729"/>
        <v/>
      </c>
      <c r="DD466" s="114" t="str">
        <f t="shared" si="1730"/>
        <v/>
      </c>
      <c r="DE466" s="114" t="str">
        <f t="shared" si="1731"/>
        <v/>
      </c>
      <c r="DF466" s="114" t="str">
        <f t="shared" si="1732"/>
        <v/>
      </c>
      <c r="DG466" s="232" t="str">
        <f t="shared" si="1733"/>
        <v/>
      </c>
      <c r="DH466" s="232" t="str">
        <f t="shared" si="1734"/>
        <v/>
      </c>
      <c r="DI466" s="232" t="str">
        <f t="shared" si="1735"/>
        <v/>
      </c>
      <c r="DJ466" s="232" t="str">
        <f t="shared" si="1736"/>
        <v/>
      </c>
    </row>
    <row r="467" spans="1:114" x14ac:dyDescent="0.2">
      <c r="A467" s="298"/>
      <c r="B467" s="139" t="s">
        <v>370</v>
      </c>
      <c r="C467" s="139"/>
      <c r="D467" s="139"/>
      <c r="E467" s="139"/>
      <c r="F467" s="557"/>
      <c r="G467" s="557"/>
      <c r="H467" s="557"/>
      <c r="I467" s="557"/>
      <c r="J467" s="557"/>
      <c r="K467" s="557"/>
      <c r="L467" s="557"/>
      <c r="M467" s="557"/>
      <c r="N467" s="557"/>
      <c r="O467" s="557"/>
      <c r="P467" s="557"/>
      <c r="Q467" s="557"/>
      <c r="R467" s="557"/>
      <c r="S467" s="557"/>
      <c r="T467" s="557"/>
      <c r="U467" s="557"/>
      <c r="V467" s="557"/>
      <c r="W467" s="557"/>
      <c r="X467" s="557"/>
      <c r="Y467" s="557"/>
      <c r="Z467" s="557"/>
      <c r="AA467" s="557"/>
      <c r="AB467" s="557"/>
      <c r="AC467" s="557"/>
      <c r="AD467" s="557"/>
      <c r="AE467" s="557"/>
      <c r="AF467" s="557"/>
      <c r="AG467" s="557"/>
      <c r="AH467" s="557"/>
      <c r="AI467" s="557"/>
      <c r="AJ467" s="557"/>
      <c r="AK467" s="557"/>
      <c r="AL467" s="557"/>
      <c r="AM467" s="557"/>
      <c r="AN467" s="557"/>
      <c r="AO467" s="557"/>
      <c r="AP467" s="557"/>
      <c r="AQ467" s="557"/>
      <c r="AR467" s="557"/>
      <c r="AS467" s="557"/>
      <c r="AT467" s="557"/>
      <c r="AU467" s="557"/>
      <c r="AV467" s="557"/>
      <c r="AW467" s="557"/>
      <c r="AX467" s="557"/>
      <c r="AY467" s="557"/>
      <c r="AZ467" s="557"/>
      <c r="BA467" s="557"/>
      <c r="BB467" s="557"/>
      <c r="BC467" s="557"/>
      <c r="BD467" s="557"/>
      <c r="BE467" s="557"/>
      <c r="BF467" s="557"/>
      <c r="BG467" s="557"/>
      <c r="BH467" s="557"/>
      <c r="BI467" s="557"/>
      <c r="BJ467" s="557"/>
      <c r="BK467" s="557"/>
      <c r="BL467" s="557"/>
      <c r="BM467" s="557"/>
      <c r="BN467" s="185"/>
      <c r="BO467" s="615"/>
      <c r="BP467" s="550"/>
      <c r="BQ467" s="550"/>
      <c r="BR467" s="550"/>
      <c r="BS467" s="550"/>
      <c r="BT467" s="550"/>
      <c r="BU467" s="550"/>
      <c r="BV467" s="550"/>
      <c r="BW467" s="550"/>
      <c r="BX467" s="550"/>
      <c r="BY467" s="550"/>
      <c r="BZ467" s="550"/>
      <c r="CA467" s="550"/>
      <c r="CB467" s="550"/>
      <c r="CC467" s="550"/>
      <c r="CD467" s="550"/>
      <c r="CE467" s="550"/>
      <c r="CF467" s="550"/>
      <c r="CG467" s="550"/>
      <c r="CH467" s="550"/>
      <c r="CI467" s="177"/>
      <c r="CJ467" s="114"/>
      <c r="CK467" s="114"/>
      <c r="CL467" s="114"/>
      <c r="CM467" s="114"/>
      <c r="CN467" s="114"/>
      <c r="CO467" s="177"/>
      <c r="CP467" s="114"/>
      <c r="CQ467" s="114"/>
      <c r="CR467" s="186"/>
      <c r="CS467" s="186"/>
      <c r="CT467" s="186"/>
      <c r="CU467" s="186"/>
      <c r="CV467" s="186"/>
      <c r="CW467" s="119"/>
      <c r="CX467" s="114" t="str">
        <f t="shared" si="1724"/>
        <v/>
      </c>
      <c r="CY467" s="114" t="str">
        <f t="shared" si="1725"/>
        <v/>
      </c>
      <c r="CZ467" s="114" t="str">
        <f t="shared" si="1726"/>
        <v/>
      </c>
      <c r="DA467" s="114" t="str">
        <f t="shared" si="1727"/>
        <v/>
      </c>
      <c r="DB467" s="232" t="str">
        <f t="shared" si="1728"/>
        <v/>
      </c>
      <c r="DC467" s="114" t="str">
        <f t="shared" si="1729"/>
        <v/>
      </c>
      <c r="DD467" s="114" t="str">
        <f t="shared" si="1730"/>
        <v/>
      </c>
      <c r="DE467" s="114" t="str">
        <f t="shared" si="1731"/>
        <v/>
      </c>
      <c r="DF467" s="114" t="str">
        <f t="shared" si="1732"/>
        <v/>
      </c>
      <c r="DG467" s="232" t="str">
        <f t="shared" si="1733"/>
        <v/>
      </c>
      <c r="DH467" s="232" t="str">
        <f t="shared" si="1734"/>
        <v/>
      </c>
      <c r="DI467" s="232" t="str">
        <f t="shared" si="1735"/>
        <v/>
      </c>
      <c r="DJ467" s="232" t="str">
        <f t="shared" si="1736"/>
        <v/>
      </c>
    </row>
    <row r="468" spans="1:114" x14ac:dyDescent="0.2">
      <c r="A468" s="175" t="s">
        <v>442</v>
      </c>
      <c r="B468" s="114" t="s">
        <v>370</v>
      </c>
      <c r="C468" s="114"/>
      <c r="D468" s="114"/>
      <c r="E468" s="114"/>
      <c r="F468" s="557"/>
      <c r="G468" s="557"/>
      <c r="H468" s="557"/>
      <c r="I468" s="557"/>
      <c r="J468" s="557"/>
      <c r="K468" s="557"/>
      <c r="L468" s="557"/>
      <c r="M468" s="557"/>
      <c r="N468" s="557"/>
      <c r="O468" s="557"/>
      <c r="P468" s="557"/>
      <c r="Q468" s="557"/>
      <c r="R468" s="557"/>
      <c r="S468" s="557"/>
      <c r="T468" s="557"/>
      <c r="U468" s="557"/>
      <c r="V468" s="557"/>
      <c r="W468" s="557"/>
      <c r="X468" s="557"/>
      <c r="Y468" s="557"/>
      <c r="Z468" s="557"/>
      <c r="AA468" s="557"/>
      <c r="AB468" s="557"/>
      <c r="AC468" s="557"/>
      <c r="AD468" s="557"/>
      <c r="AE468" s="557"/>
      <c r="AF468" s="557"/>
      <c r="AG468" s="557"/>
      <c r="AH468" s="557"/>
      <c r="AI468" s="557"/>
      <c r="AJ468" s="557"/>
      <c r="AK468" s="557"/>
      <c r="AL468" s="557"/>
      <c r="AM468" s="557"/>
      <c r="AN468" s="587"/>
      <c r="AO468" s="587"/>
      <c r="AP468" s="587"/>
      <c r="AQ468" s="587"/>
      <c r="AR468" s="587"/>
      <c r="AS468" s="587"/>
      <c r="AT468" s="587"/>
      <c r="AU468" s="587"/>
      <c r="AV468" s="587"/>
      <c r="AW468" s="587"/>
      <c r="AX468" s="587"/>
      <c r="AY468" s="587"/>
      <c r="AZ468" s="587"/>
      <c r="BA468" s="587"/>
      <c r="BB468" s="587"/>
      <c r="BC468" s="587"/>
      <c r="BD468" s="587"/>
      <c r="BE468" s="587"/>
      <c r="BF468" s="587"/>
      <c r="BG468" s="587"/>
      <c r="BH468" s="587"/>
      <c r="BI468" s="587"/>
      <c r="BJ468" s="587"/>
      <c r="BK468" s="587"/>
      <c r="BL468" s="587"/>
      <c r="BM468" s="587"/>
      <c r="BN468" s="185"/>
      <c r="BO468" s="616"/>
      <c r="BP468" s="595"/>
      <c r="BQ468" s="595"/>
      <c r="BR468" s="595"/>
      <c r="BS468" s="595"/>
      <c r="BT468" s="595"/>
      <c r="BU468" s="595"/>
      <c r="BV468" s="595"/>
      <c r="BW468" s="595"/>
      <c r="BX468" s="595"/>
      <c r="BY468" s="595"/>
      <c r="BZ468" s="595"/>
      <c r="CA468" s="595"/>
      <c r="CB468" s="595"/>
      <c r="CC468" s="595"/>
      <c r="CD468" s="595"/>
      <c r="CE468" s="595"/>
      <c r="CF468" s="595"/>
      <c r="CG468" s="595"/>
      <c r="CH468" s="595"/>
      <c r="CI468" s="177"/>
      <c r="CJ468" s="245"/>
      <c r="CK468" s="245"/>
      <c r="CL468" s="245"/>
      <c r="CM468" s="245"/>
      <c r="CN468" s="245"/>
      <c r="CO468" s="177"/>
      <c r="CP468" s="114"/>
      <c r="CQ468" s="114"/>
      <c r="CR468" s="186"/>
      <c r="CS468" s="186"/>
      <c r="CT468" s="186"/>
      <c r="CU468" s="186"/>
      <c r="CV468" s="186"/>
      <c r="CW468" s="119"/>
      <c r="CX468" s="245" t="str">
        <f t="shared" si="1724"/>
        <v/>
      </c>
      <c r="CY468" s="245" t="str">
        <f t="shared" si="1725"/>
        <v/>
      </c>
      <c r="CZ468" s="245" t="str">
        <f t="shared" si="1726"/>
        <v/>
      </c>
      <c r="DA468" s="245" t="str">
        <f t="shared" si="1727"/>
        <v/>
      </c>
      <c r="DB468" s="247" t="str">
        <f t="shared" si="1728"/>
        <v/>
      </c>
      <c r="DC468" s="245" t="str">
        <f t="shared" si="1729"/>
        <v/>
      </c>
      <c r="DD468" s="245" t="str">
        <f t="shared" si="1730"/>
        <v/>
      </c>
      <c r="DE468" s="245" t="str">
        <f t="shared" si="1731"/>
        <v/>
      </c>
      <c r="DF468" s="245" t="str">
        <f t="shared" si="1732"/>
        <v/>
      </c>
      <c r="DG468" s="247" t="str">
        <f t="shared" si="1733"/>
        <v/>
      </c>
      <c r="DH468" s="247" t="str">
        <f t="shared" si="1734"/>
        <v/>
      </c>
      <c r="DI468" s="247" t="str">
        <f t="shared" si="1735"/>
        <v/>
      </c>
      <c r="DJ468" s="247" t="str">
        <f t="shared" si="1736"/>
        <v/>
      </c>
    </row>
    <row r="469" spans="1:114" x14ac:dyDescent="0.2">
      <c r="A469" s="287" t="str">
        <f>+Salaries!A20</f>
        <v>General and Administrative</v>
      </c>
      <c r="B469" s="114" t="s">
        <v>370</v>
      </c>
      <c r="C469" s="114"/>
      <c r="D469" s="114"/>
      <c r="E469" s="114"/>
      <c r="F469" s="557"/>
      <c r="G469" s="557"/>
      <c r="H469" s="557"/>
      <c r="I469" s="557"/>
      <c r="J469" s="557"/>
      <c r="K469" s="557"/>
      <c r="L469" s="557"/>
      <c r="M469" s="557"/>
      <c r="N469" s="557"/>
      <c r="O469" s="557"/>
      <c r="P469" s="557"/>
      <c r="Q469" s="557"/>
      <c r="R469" s="557"/>
      <c r="S469" s="557"/>
      <c r="T469" s="557"/>
      <c r="U469" s="557"/>
      <c r="V469" s="557"/>
      <c r="W469" s="557"/>
      <c r="X469" s="557"/>
      <c r="Y469" s="557"/>
      <c r="Z469" s="557"/>
      <c r="AA469" s="557"/>
      <c r="AB469" s="557"/>
      <c r="AC469" s="557"/>
      <c r="AD469" s="557"/>
      <c r="AE469" s="557"/>
      <c r="AF469" s="557"/>
      <c r="AG469" s="557"/>
      <c r="AH469" s="557"/>
      <c r="AI469" s="557"/>
      <c r="AJ469" s="557"/>
      <c r="AK469" s="557"/>
      <c r="AL469" s="557"/>
      <c r="AM469" s="557"/>
      <c r="AN469" s="557"/>
      <c r="AO469" s="557"/>
      <c r="AP469" s="557"/>
      <c r="AQ469" s="557"/>
      <c r="AR469" s="557"/>
      <c r="AS469" s="557"/>
      <c r="AT469" s="557"/>
      <c r="AU469" s="557"/>
      <c r="AV469" s="557"/>
      <c r="AW469" s="557"/>
      <c r="AX469" s="557"/>
      <c r="AY469" s="557"/>
      <c r="AZ469" s="557"/>
      <c r="BA469" s="557"/>
      <c r="BB469" s="557"/>
      <c r="BC469" s="557"/>
      <c r="BD469" s="557"/>
      <c r="BE469" s="557"/>
      <c r="BF469" s="557"/>
      <c r="BG469" s="557"/>
      <c r="BH469" s="557"/>
      <c r="BI469" s="557"/>
      <c r="BJ469" s="557"/>
      <c r="BK469" s="557"/>
      <c r="BL469" s="557"/>
      <c r="BM469" s="557"/>
      <c r="BN469" s="185"/>
      <c r="BO469" s="615"/>
      <c r="BP469" s="617"/>
      <c r="BQ469" s="617"/>
      <c r="BR469" s="617"/>
      <c r="BS469" s="617"/>
      <c r="BT469" s="617"/>
      <c r="BU469" s="617"/>
      <c r="BV469" s="617"/>
      <c r="BW469" s="617"/>
      <c r="BX469" s="617"/>
      <c r="BY469" s="617"/>
      <c r="BZ469" s="617"/>
      <c r="CA469" s="617"/>
      <c r="CB469" s="617"/>
      <c r="CC469" s="617"/>
      <c r="CD469" s="617"/>
      <c r="CE469" s="617"/>
      <c r="CF469" s="617"/>
      <c r="CG469" s="617"/>
      <c r="CH469" s="617"/>
      <c r="CI469" s="177"/>
      <c r="CJ469" s="248"/>
      <c r="CK469" s="248"/>
      <c r="CL469" s="248"/>
      <c r="CM469" s="248"/>
      <c r="CN469" s="248"/>
      <c r="CO469" s="177"/>
      <c r="CP469" s="114"/>
      <c r="CQ469" s="114"/>
      <c r="CR469" s="186"/>
      <c r="CS469" s="186"/>
      <c r="CT469" s="186"/>
      <c r="CU469" s="186"/>
      <c r="CV469" s="186"/>
      <c r="CW469" s="119"/>
      <c r="CX469" s="248" t="str">
        <f t="shared" si="1724"/>
        <v/>
      </c>
      <c r="CY469" s="248" t="str">
        <f t="shared" si="1725"/>
        <v/>
      </c>
      <c r="CZ469" s="248" t="str">
        <f t="shared" si="1726"/>
        <v/>
      </c>
      <c r="DA469" s="248" t="str">
        <f t="shared" si="1727"/>
        <v/>
      </c>
      <c r="DB469" s="249" t="str">
        <f t="shared" si="1728"/>
        <v/>
      </c>
      <c r="DC469" s="248" t="str">
        <f t="shared" si="1729"/>
        <v/>
      </c>
      <c r="DD469" s="248" t="str">
        <f t="shared" si="1730"/>
        <v/>
      </c>
      <c r="DE469" s="248" t="str">
        <f t="shared" si="1731"/>
        <v/>
      </c>
      <c r="DF469" s="248" t="str">
        <f t="shared" si="1732"/>
        <v/>
      </c>
      <c r="DG469" s="249" t="str">
        <f t="shared" si="1733"/>
        <v/>
      </c>
      <c r="DH469" s="249" t="str">
        <f t="shared" si="1734"/>
        <v/>
      </c>
      <c r="DI469" s="249" t="str">
        <f t="shared" si="1735"/>
        <v/>
      </c>
      <c r="DJ469" s="249" t="str">
        <f t="shared" si="1736"/>
        <v/>
      </c>
    </row>
    <row r="470" spans="1:114" ht="14.25" x14ac:dyDescent="0.35">
      <c r="A470" s="297" t="str">
        <f>"Total "&amp;Salaries!A20&amp;"............................................................................................................................................…"</f>
        <v>Total General and Administrative............................................................................................................................................…</v>
      </c>
      <c r="B470" s="114" t="s">
        <v>370</v>
      </c>
      <c r="C470" s="114"/>
      <c r="D470" s="114"/>
      <c r="E470" s="539">
        <v>0</v>
      </c>
      <c r="F470" s="565">
        <f>+Salaries!C82</f>
        <v>1</v>
      </c>
      <c r="G470" s="565">
        <f>+Salaries!D82</f>
        <v>1</v>
      </c>
      <c r="H470" s="565">
        <f>+Salaries!E82</f>
        <v>1</v>
      </c>
      <c r="I470" s="565">
        <f>+Salaries!F82</f>
        <v>2</v>
      </c>
      <c r="J470" s="565">
        <f>+Salaries!G82</f>
        <v>3</v>
      </c>
      <c r="K470" s="565">
        <f>+Salaries!H82</f>
        <v>4</v>
      </c>
      <c r="L470" s="565">
        <f>+Salaries!I82</f>
        <v>4</v>
      </c>
      <c r="M470" s="565">
        <f>+Salaries!J82</f>
        <v>4</v>
      </c>
      <c r="N470" s="565">
        <f>+Salaries!K82</f>
        <v>4</v>
      </c>
      <c r="O470" s="565">
        <f>+Salaries!L82</f>
        <v>4</v>
      </c>
      <c r="P470" s="565">
        <f>+Salaries!M82</f>
        <v>4</v>
      </c>
      <c r="Q470" s="565">
        <f>+Salaries!N82</f>
        <v>4</v>
      </c>
      <c r="R470" s="565">
        <f>+Salaries!Q82</f>
        <v>7</v>
      </c>
      <c r="S470" s="565">
        <f>+Salaries!R82</f>
        <v>7</v>
      </c>
      <c r="T470" s="565">
        <f>+Salaries!S82</f>
        <v>7</v>
      </c>
      <c r="U470" s="565">
        <f>+Salaries!T82</f>
        <v>7</v>
      </c>
      <c r="V470" s="565">
        <f>+Salaries!U82</f>
        <v>7</v>
      </c>
      <c r="W470" s="565">
        <f>+Salaries!V82</f>
        <v>7</v>
      </c>
      <c r="X470" s="565">
        <f>+Salaries!W82</f>
        <v>7</v>
      </c>
      <c r="Y470" s="565">
        <f>+Salaries!X82</f>
        <v>7</v>
      </c>
      <c r="Z470" s="565">
        <f>+Salaries!Y82</f>
        <v>7</v>
      </c>
      <c r="AA470" s="565">
        <f>+Salaries!Z82</f>
        <v>7</v>
      </c>
      <c r="AB470" s="565">
        <f>+Salaries!AA82</f>
        <v>7</v>
      </c>
      <c r="AC470" s="565">
        <f>+Salaries!AB82</f>
        <v>7</v>
      </c>
      <c r="AD470" s="565">
        <f>+Salaries!AE82</f>
        <v>12</v>
      </c>
      <c r="AE470" s="565">
        <f>+Salaries!AF82</f>
        <v>12</v>
      </c>
      <c r="AF470" s="565">
        <f>+Salaries!AG82</f>
        <v>12</v>
      </c>
      <c r="AG470" s="565">
        <f>+Salaries!AH82</f>
        <v>12</v>
      </c>
      <c r="AH470" s="565">
        <f>+Salaries!AI82</f>
        <v>12</v>
      </c>
      <c r="AI470" s="565">
        <f>+Salaries!AJ82</f>
        <v>12</v>
      </c>
      <c r="AJ470" s="565">
        <f>+Salaries!AK82</f>
        <v>12</v>
      </c>
      <c r="AK470" s="565">
        <f>+Salaries!AL82</f>
        <v>12</v>
      </c>
      <c r="AL470" s="565">
        <f>+Salaries!AM82</f>
        <v>12</v>
      </c>
      <c r="AM470" s="565">
        <f>+Salaries!AN82</f>
        <v>12</v>
      </c>
      <c r="AN470" s="565">
        <f>+Salaries!AO82</f>
        <v>12</v>
      </c>
      <c r="AO470" s="565">
        <f>+Salaries!AP82</f>
        <v>12</v>
      </c>
      <c r="AP470" s="565">
        <f>+Salaries!AS82</f>
        <v>12</v>
      </c>
      <c r="AQ470" s="565">
        <f>+Salaries!AT82</f>
        <v>12</v>
      </c>
      <c r="AR470" s="565">
        <f>+Salaries!AU82</f>
        <v>12</v>
      </c>
      <c r="AS470" s="565">
        <f>+Salaries!AV82</f>
        <v>12</v>
      </c>
      <c r="AT470" s="565">
        <f>+Salaries!AW82</f>
        <v>12</v>
      </c>
      <c r="AU470" s="565">
        <f>+Salaries!AX82</f>
        <v>12</v>
      </c>
      <c r="AV470" s="565">
        <f>+Salaries!AY82</f>
        <v>12</v>
      </c>
      <c r="AW470" s="565">
        <f>+Salaries!AZ82</f>
        <v>12</v>
      </c>
      <c r="AX470" s="565">
        <f>+Salaries!BA82</f>
        <v>12</v>
      </c>
      <c r="AY470" s="565">
        <f>+Salaries!BB82</f>
        <v>12</v>
      </c>
      <c r="AZ470" s="565">
        <f>+Salaries!BC82</f>
        <v>12</v>
      </c>
      <c r="BA470" s="565">
        <f>+Salaries!BD82</f>
        <v>12</v>
      </c>
      <c r="BB470" s="565">
        <f>+Salaries!BG82</f>
        <v>12</v>
      </c>
      <c r="BC470" s="565">
        <f>+Salaries!BH82</f>
        <v>12</v>
      </c>
      <c r="BD470" s="565">
        <f>+Salaries!BI82</f>
        <v>12</v>
      </c>
      <c r="BE470" s="565">
        <f>+Salaries!BJ82</f>
        <v>12</v>
      </c>
      <c r="BF470" s="565">
        <f>+Salaries!BK82</f>
        <v>12</v>
      </c>
      <c r="BG470" s="565">
        <f>+Salaries!BL82</f>
        <v>12</v>
      </c>
      <c r="BH470" s="565">
        <f>+Salaries!BM82</f>
        <v>12</v>
      </c>
      <c r="BI470" s="565">
        <f>+Salaries!BN82</f>
        <v>12</v>
      </c>
      <c r="BJ470" s="565">
        <f>+Salaries!BO82</f>
        <v>12</v>
      </c>
      <c r="BK470" s="565">
        <f>+Salaries!BP82</f>
        <v>12</v>
      </c>
      <c r="BL470" s="565">
        <f>+Salaries!BQ82</f>
        <v>12</v>
      </c>
      <c r="BM470" s="565">
        <f>+Salaries!BR82</f>
        <v>12</v>
      </c>
      <c r="BN470" s="185"/>
      <c r="BO470" s="618">
        <f>H470</f>
        <v>1</v>
      </c>
      <c r="BP470" s="618">
        <f>K470</f>
        <v>4</v>
      </c>
      <c r="BQ470" s="618">
        <f>N470</f>
        <v>4</v>
      </c>
      <c r="BR470" s="618">
        <f>Q470</f>
        <v>4</v>
      </c>
      <c r="BS470" s="618">
        <f>T470</f>
        <v>7</v>
      </c>
      <c r="BT470" s="618">
        <f>W470</f>
        <v>7</v>
      </c>
      <c r="BU470" s="618">
        <f>Z470</f>
        <v>7</v>
      </c>
      <c r="BV470" s="618">
        <f>AC470</f>
        <v>7</v>
      </c>
      <c r="BW470" s="618">
        <f>AF470</f>
        <v>12</v>
      </c>
      <c r="BX470" s="618">
        <f>AI470</f>
        <v>12</v>
      </c>
      <c r="BY470" s="618">
        <f>AL470</f>
        <v>12</v>
      </c>
      <c r="BZ470" s="618">
        <f>AO470</f>
        <v>12</v>
      </c>
      <c r="CA470" s="618">
        <f>AR470</f>
        <v>12</v>
      </c>
      <c r="CB470" s="618">
        <f>AU470</f>
        <v>12</v>
      </c>
      <c r="CC470" s="618">
        <f>AX470</f>
        <v>12</v>
      </c>
      <c r="CD470" s="618">
        <f>BA470</f>
        <v>12</v>
      </c>
      <c r="CE470" s="618">
        <f>BD470</f>
        <v>12</v>
      </c>
      <c r="CF470" s="618">
        <f>BG470</f>
        <v>12</v>
      </c>
      <c r="CG470" s="618">
        <f>BJ470</f>
        <v>12</v>
      </c>
      <c r="CH470" s="618">
        <f>BM470</f>
        <v>12</v>
      </c>
      <c r="CI470" s="177"/>
      <c r="CJ470" s="336">
        <f>Q470</f>
        <v>4</v>
      </c>
      <c r="CK470" s="336">
        <f>AC470</f>
        <v>7</v>
      </c>
      <c r="CL470" s="336">
        <f>AO470</f>
        <v>12</v>
      </c>
      <c r="CM470" s="336">
        <f>BA470</f>
        <v>12</v>
      </c>
      <c r="CN470" s="336">
        <f>BM470</f>
        <v>12</v>
      </c>
      <c r="CO470" s="177"/>
      <c r="CP470" s="114"/>
      <c r="CQ470" s="114"/>
      <c r="CR470" s="186">
        <f>BM470</f>
        <v>12</v>
      </c>
      <c r="CS470" s="186">
        <f>CH470</f>
        <v>12</v>
      </c>
      <c r="CT470" s="186">
        <f>CN470</f>
        <v>12</v>
      </c>
      <c r="CU470" s="186">
        <f>CR470-CS470</f>
        <v>0</v>
      </c>
      <c r="CV470" s="186">
        <f>CS470-CT470</f>
        <v>0</v>
      </c>
      <c r="CW470" s="119"/>
      <c r="CX470" s="336">
        <f t="shared" si="1724"/>
        <v>1</v>
      </c>
      <c r="CY470" s="336">
        <f t="shared" si="1725"/>
        <v>4</v>
      </c>
      <c r="CZ470" s="336">
        <f t="shared" si="1726"/>
        <v>4</v>
      </c>
      <c r="DA470" s="336">
        <f t="shared" si="1727"/>
        <v>4</v>
      </c>
      <c r="DB470" s="339">
        <f t="shared" si="1728"/>
        <v>4</v>
      </c>
      <c r="DC470" s="336">
        <f t="shared" si="1729"/>
        <v>7</v>
      </c>
      <c r="DD470" s="336">
        <f t="shared" si="1730"/>
        <v>7</v>
      </c>
      <c r="DE470" s="336">
        <f t="shared" si="1731"/>
        <v>7</v>
      </c>
      <c r="DF470" s="336">
        <f t="shared" si="1732"/>
        <v>7</v>
      </c>
      <c r="DG470" s="339">
        <f t="shared" si="1733"/>
        <v>7</v>
      </c>
      <c r="DH470" s="339">
        <f t="shared" si="1734"/>
        <v>12</v>
      </c>
      <c r="DI470" s="339">
        <f t="shared" si="1735"/>
        <v>12</v>
      </c>
      <c r="DJ470" s="339">
        <f t="shared" si="1736"/>
        <v>12</v>
      </c>
    </row>
    <row r="471" spans="1:114" x14ac:dyDescent="0.2">
      <c r="A471" s="323" t="s">
        <v>234</v>
      </c>
      <c r="B471" s="114" t="s">
        <v>370</v>
      </c>
      <c r="C471" s="114"/>
      <c r="D471" s="114"/>
      <c r="E471" s="114"/>
      <c r="F471" s="588">
        <f t="shared" ref="F471:BB471" si="1749">F470/F484</f>
        <v>0.5</v>
      </c>
      <c r="G471" s="588">
        <f t="shared" si="1749"/>
        <v>0.5</v>
      </c>
      <c r="H471" s="588">
        <f t="shared" si="1749"/>
        <v>0.5</v>
      </c>
      <c r="I471" s="588">
        <f t="shared" si="1749"/>
        <v>0.66666666666666663</v>
      </c>
      <c r="J471" s="588">
        <f t="shared" si="1749"/>
        <v>0.6</v>
      </c>
      <c r="K471" s="588">
        <f t="shared" si="1749"/>
        <v>0.66666666666666663</v>
      </c>
      <c r="L471" s="588">
        <f t="shared" si="1749"/>
        <v>0.66666666666666663</v>
      </c>
      <c r="M471" s="588">
        <f t="shared" si="1749"/>
        <v>0.66666666666666663</v>
      </c>
      <c r="N471" s="588">
        <f t="shared" si="1749"/>
        <v>0.66666666666666663</v>
      </c>
      <c r="O471" s="588">
        <f t="shared" si="1749"/>
        <v>0.66666666666666663</v>
      </c>
      <c r="P471" s="588">
        <f t="shared" si="1749"/>
        <v>0.66666666666666663</v>
      </c>
      <c r="Q471" s="588">
        <f t="shared" si="1749"/>
        <v>0.66666666666666663</v>
      </c>
      <c r="R471" s="588">
        <f t="shared" si="1749"/>
        <v>0.7</v>
      </c>
      <c r="S471" s="588">
        <f t="shared" ref="S471:AC471" si="1750">S470/S484</f>
        <v>0.7</v>
      </c>
      <c r="T471" s="588">
        <f t="shared" si="1750"/>
        <v>0.7</v>
      </c>
      <c r="U471" s="588">
        <f t="shared" si="1750"/>
        <v>0.7</v>
      </c>
      <c r="V471" s="588">
        <f t="shared" si="1750"/>
        <v>0.7</v>
      </c>
      <c r="W471" s="588">
        <f t="shared" si="1750"/>
        <v>0.58333333333333337</v>
      </c>
      <c r="X471" s="588">
        <f t="shared" si="1750"/>
        <v>0.58333333333333337</v>
      </c>
      <c r="Y471" s="588">
        <f t="shared" si="1750"/>
        <v>0.58333333333333337</v>
      </c>
      <c r="Z471" s="588">
        <f t="shared" si="1750"/>
        <v>0.58333333333333337</v>
      </c>
      <c r="AA471" s="588">
        <f t="shared" si="1750"/>
        <v>0.58333333333333337</v>
      </c>
      <c r="AB471" s="588">
        <f t="shared" si="1750"/>
        <v>0.58333333333333337</v>
      </c>
      <c r="AC471" s="588">
        <f t="shared" si="1750"/>
        <v>0.58333333333333337</v>
      </c>
      <c r="AD471" s="588">
        <f t="shared" si="1749"/>
        <v>0.54545454545454541</v>
      </c>
      <c r="AE471" s="588">
        <f t="shared" ref="AE471:AO471" si="1751">AE470/AE484</f>
        <v>0.54545454545454541</v>
      </c>
      <c r="AF471" s="588">
        <f t="shared" si="1751"/>
        <v>0.54545454545454541</v>
      </c>
      <c r="AG471" s="588">
        <f t="shared" si="1751"/>
        <v>0.54545454545454541</v>
      </c>
      <c r="AH471" s="588">
        <f t="shared" si="1751"/>
        <v>0.54545454545454541</v>
      </c>
      <c r="AI471" s="588">
        <f t="shared" si="1751"/>
        <v>0.48</v>
      </c>
      <c r="AJ471" s="588">
        <f t="shared" si="1751"/>
        <v>0.48</v>
      </c>
      <c r="AK471" s="588">
        <f t="shared" si="1751"/>
        <v>0.48</v>
      </c>
      <c r="AL471" s="588">
        <f t="shared" si="1751"/>
        <v>0.48</v>
      </c>
      <c r="AM471" s="588">
        <f t="shared" si="1751"/>
        <v>0.48</v>
      </c>
      <c r="AN471" s="588">
        <f t="shared" si="1751"/>
        <v>0.48</v>
      </c>
      <c r="AO471" s="588">
        <f t="shared" si="1751"/>
        <v>0.48</v>
      </c>
      <c r="AP471" s="588">
        <f t="shared" si="1749"/>
        <v>0.42857142857142855</v>
      </c>
      <c r="AQ471" s="588">
        <f t="shared" ref="AQ471:BA471" si="1752">AQ470/AQ484</f>
        <v>0.42857142857142855</v>
      </c>
      <c r="AR471" s="588">
        <f t="shared" si="1752"/>
        <v>0.42857142857142855</v>
      </c>
      <c r="AS471" s="588">
        <f t="shared" si="1752"/>
        <v>0.42857142857142855</v>
      </c>
      <c r="AT471" s="588">
        <f t="shared" si="1752"/>
        <v>0.42857142857142855</v>
      </c>
      <c r="AU471" s="588">
        <f t="shared" si="1752"/>
        <v>0.375</v>
      </c>
      <c r="AV471" s="588">
        <f t="shared" si="1752"/>
        <v>0.375</v>
      </c>
      <c r="AW471" s="588">
        <f t="shared" si="1752"/>
        <v>0.375</v>
      </c>
      <c r="AX471" s="588">
        <f t="shared" si="1752"/>
        <v>0.375</v>
      </c>
      <c r="AY471" s="588">
        <f t="shared" si="1752"/>
        <v>0.375</v>
      </c>
      <c r="AZ471" s="588">
        <f t="shared" si="1752"/>
        <v>0.375</v>
      </c>
      <c r="BA471" s="588">
        <f t="shared" si="1752"/>
        <v>0.375</v>
      </c>
      <c r="BB471" s="588">
        <f t="shared" si="1749"/>
        <v>0.35294117647058826</v>
      </c>
      <c r="BC471" s="588">
        <f t="shared" ref="BC471:BM471" si="1753">BC470/BC484</f>
        <v>0.35294117647058826</v>
      </c>
      <c r="BD471" s="588">
        <f t="shared" si="1753"/>
        <v>0.35294117647058826</v>
      </c>
      <c r="BE471" s="588">
        <f t="shared" si="1753"/>
        <v>0.35294117647058826</v>
      </c>
      <c r="BF471" s="588">
        <f t="shared" si="1753"/>
        <v>0.35294117647058826</v>
      </c>
      <c r="BG471" s="588">
        <f t="shared" si="1753"/>
        <v>0.35294117647058826</v>
      </c>
      <c r="BH471" s="588">
        <f t="shared" si="1753"/>
        <v>0.35294117647058826</v>
      </c>
      <c r="BI471" s="588">
        <f t="shared" si="1753"/>
        <v>0.35294117647058826</v>
      </c>
      <c r="BJ471" s="588">
        <f t="shared" si="1753"/>
        <v>0.35294117647058826</v>
      </c>
      <c r="BK471" s="588">
        <f t="shared" si="1753"/>
        <v>0.35294117647058826</v>
      </c>
      <c r="BL471" s="588">
        <f t="shared" si="1753"/>
        <v>0.35294117647058826</v>
      </c>
      <c r="BM471" s="588">
        <f t="shared" si="1753"/>
        <v>0.35294117647058826</v>
      </c>
      <c r="BN471" s="185"/>
      <c r="BO471" s="588">
        <f t="shared" ref="BO471:CH471" si="1754">BO470/BO484</f>
        <v>0.5</v>
      </c>
      <c r="BP471" s="588">
        <f t="shared" si="1754"/>
        <v>0.66666666666666663</v>
      </c>
      <c r="BQ471" s="588">
        <f t="shared" si="1754"/>
        <v>0.66666666666666663</v>
      </c>
      <c r="BR471" s="588">
        <f t="shared" si="1754"/>
        <v>0.66666666666666663</v>
      </c>
      <c r="BS471" s="588">
        <f t="shared" si="1754"/>
        <v>0.7</v>
      </c>
      <c r="BT471" s="588">
        <f t="shared" si="1754"/>
        <v>0.58333333333333337</v>
      </c>
      <c r="BU471" s="588">
        <f t="shared" si="1754"/>
        <v>0.58333333333333337</v>
      </c>
      <c r="BV471" s="588">
        <f t="shared" si="1754"/>
        <v>0.58333333333333337</v>
      </c>
      <c r="BW471" s="588">
        <f t="shared" si="1754"/>
        <v>0.54545454545454541</v>
      </c>
      <c r="BX471" s="588">
        <f t="shared" si="1754"/>
        <v>0.48</v>
      </c>
      <c r="BY471" s="588">
        <f t="shared" si="1754"/>
        <v>0.48</v>
      </c>
      <c r="BZ471" s="588">
        <f t="shared" si="1754"/>
        <v>0.48</v>
      </c>
      <c r="CA471" s="588">
        <f t="shared" si="1754"/>
        <v>0.42857142857142855</v>
      </c>
      <c r="CB471" s="588">
        <f t="shared" si="1754"/>
        <v>0.375</v>
      </c>
      <c r="CC471" s="588">
        <f t="shared" si="1754"/>
        <v>0.375</v>
      </c>
      <c r="CD471" s="588">
        <f t="shared" si="1754"/>
        <v>0.375</v>
      </c>
      <c r="CE471" s="588">
        <f t="shared" si="1754"/>
        <v>0.35294117647058826</v>
      </c>
      <c r="CF471" s="588">
        <f t="shared" si="1754"/>
        <v>0.35294117647058826</v>
      </c>
      <c r="CG471" s="588">
        <f t="shared" si="1754"/>
        <v>0.35294117647058826</v>
      </c>
      <c r="CH471" s="588">
        <f t="shared" si="1754"/>
        <v>0.35294117647058826</v>
      </c>
      <c r="CI471" s="177"/>
      <c r="CJ471" s="364">
        <f>CJ470/CJ484</f>
        <v>0.66666666666666663</v>
      </c>
      <c r="CK471" s="364">
        <f>CK470/CK484</f>
        <v>0.58333333333333337</v>
      </c>
      <c r="CL471" s="364">
        <f>CL470/CL484</f>
        <v>0.48</v>
      </c>
      <c r="CM471" s="364">
        <f>CM470/CM484</f>
        <v>0.375</v>
      </c>
      <c r="CN471" s="364">
        <f>CN470/CN484</f>
        <v>0.35294117647058826</v>
      </c>
      <c r="CO471" s="177"/>
      <c r="CP471" s="114"/>
      <c r="CQ471" s="114"/>
      <c r="CR471" s="186"/>
      <c r="CS471" s="186"/>
      <c r="CT471" s="186"/>
      <c r="CU471" s="186"/>
      <c r="CV471" s="186"/>
      <c r="CW471" s="119"/>
      <c r="CX471" s="366">
        <f t="shared" si="1724"/>
        <v>0.5</v>
      </c>
      <c r="CY471" s="366">
        <f t="shared" si="1725"/>
        <v>0.66666666666666663</v>
      </c>
      <c r="CZ471" s="366">
        <f t="shared" si="1726"/>
        <v>0.66666666666666663</v>
      </c>
      <c r="DA471" s="366">
        <f t="shared" si="1727"/>
        <v>0.66666666666666663</v>
      </c>
      <c r="DB471" s="212">
        <f t="shared" si="1728"/>
        <v>0.66666666666666663</v>
      </c>
      <c r="DC471" s="366">
        <f t="shared" si="1729"/>
        <v>0.7</v>
      </c>
      <c r="DD471" s="366">
        <f t="shared" si="1730"/>
        <v>0.58333333333333337</v>
      </c>
      <c r="DE471" s="366">
        <f t="shared" si="1731"/>
        <v>0.58333333333333337</v>
      </c>
      <c r="DF471" s="366">
        <f t="shared" si="1732"/>
        <v>0.58333333333333337</v>
      </c>
      <c r="DG471" s="212">
        <f t="shared" si="1733"/>
        <v>0.58333333333333337</v>
      </c>
      <c r="DH471" s="212">
        <f t="shared" si="1734"/>
        <v>0.48</v>
      </c>
      <c r="DI471" s="212">
        <f t="shared" si="1735"/>
        <v>0.375</v>
      </c>
      <c r="DJ471" s="212">
        <f t="shared" si="1736"/>
        <v>0.35294117647058826</v>
      </c>
    </row>
    <row r="472" spans="1:114" x14ac:dyDescent="0.2">
      <c r="A472" s="287" t="str">
        <f>+Salaries!A85</f>
        <v>Sales and Marketing</v>
      </c>
      <c r="B472" s="114" t="s">
        <v>370</v>
      </c>
      <c r="C472" s="114"/>
      <c r="D472" s="114"/>
      <c r="E472" s="114"/>
      <c r="F472" s="583"/>
      <c r="G472" s="583"/>
      <c r="H472" s="583"/>
      <c r="I472" s="583"/>
      <c r="J472" s="583"/>
      <c r="K472" s="583"/>
      <c r="L472" s="583"/>
      <c r="M472" s="583"/>
      <c r="N472" s="583"/>
      <c r="O472" s="583"/>
      <c r="P472" s="583"/>
      <c r="Q472" s="583"/>
      <c r="R472" s="583"/>
      <c r="S472" s="583"/>
      <c r="T472" s="583"/>
      <c r="U472" s="583"/>
      <c r="V472" s="583"/>
      <c r="W472" s="583"/>
      <c r="X472" s="583"/>
      <c r="Y472" s="583"/>
      <c r="Z472" s="583"/>
      <c r="AA472" s="583"/>
      <c r="AB472" s="583"/>
      <c r="AC472" s="583"/>
      <c r="AD472" s="583"/>
      <c r="AE472" s="583"/>
      <c r="AF472" s="583"/>
      <c r="AG472" s="583"/>
      <c r="AH472" s="583"/>
      <c r="AI472" s="583"/>
      <c r="AJ472" s="583"/>
      <c r="AK472" s="583"/>
      <c r="AL472" s="583"/>
      <c r="AM472" s="583"/>
      <c r="AN472" s="583"/>
      <c r="AO472" s="583"/>
      <c r="AP472" s="583"/>
      <c r="AQ472" s="583"/>
      <c r="AR472" s="583"/>
      <c r="AS472" s="583"/>
      <c r="AT472" s="583"/>
      <c r="AU472" s="583"/>
      <c r="AV472" s="583"/>
      <c r="AW472" s="583"/>
      <c r="AX472" s="583"/>
      <c r="AY472" s="583"/>
      <c r="AZ472" s="583"/>
      <c r="BA472" s="583"/>
      <c r="BB472" s="583"/>
      <c r="BC472" s="583"/>
      <c r="BD472" s="583"/>
      <c r="BE472" s="583"/>
      <c r="BF472" s="583"/>
      <c r="BG472" s="583"/>
      <c r="BH472" s="583"/>
      <c r="BI472" s="583"/>
      <c r="BJ472" s="583"/>
      <c r="BK472" s="583"/>
      <c r="BL472" s="583"/>
      <c r="BM472" s="583"/>
      <c r="BN472" s="185"/>
      <c r="BO472" s="610"/>
      <c r="BP472" s="610"/>
      <c r="BQ472" s="610"/>
      <c r="BR472" s="610"/>
      <c r="BS472" s="610"/>
      <c r="BT472" s="610"/>
      <c r="BU472" s="610"/>
      <c r="BV472" s="610"/>
      <c r="BW472" s="610"/>
      <c r="BX472" s="610"/>
      <c r="BY472" s="610"/>
      <c r="BZ472" s="610"/>
      <c r="CA472" s="610"/>
      <c r="CB472" s="610"/>
      <c r="CC472" s="610"/>
      <c r="CD472" s="610"/>
      <c r="CE472" s="610"/>
      <c r="CF472" s="610"/>
      <c r="CG472" s="610"/>
      <c r="CH472" s="610"/>
      <c r="CI472" s="177"/>
      <c r="CJ472" s="233"/>
      <c r="CK472" s="233"/>
      <c r="CL472" s="233"/>
      <c r="CM472" s="233"/>
      <c r="CN472" s="233"/>
      <c r="CO472" s="177"/>
      <c r="CP472" s="114"/>
      <c r="CQ472" s="114"/>
      <c r="CR472" s="186"/>
      <c r="CS472" s="186"/>
      <c r="CT472" s="186"/>
      <c r="CU472" s="186"/>
      <c r="CV472" s="186"/>
      <c r="CW472" s="119"/>
      <c r="CX472" s="233" t="str">
        <f t="shared" si="1724"/>
        <v/>
      </c>
      <c r="CY472" s="233" t="str">
        <f t="shared" si="1725"/>
        <v/>
      </c>
      <c r="CZ472" s="233" t="str">
        <f t="shared" si="1726"/>
        <v/>
      </c>
      <c r="DA472" s="233" t="str">
        <f t="shared" si="1727"/>
        <v/>
      </c>
      <c r="DB472" s="234" t="str">
        <f t="shared" si="1728"/>
        <v/>
      </c>
      <c r="DC472" s="233" t="str">
        <f t="shared" si="1729"/>
        <v/>
      </c>
      <c r="DD472" s="233" t="str">
        <f t="shared" si="1730"/>
        <v/>
      </c>
      <c r="DE472" s="233" t="str">
        <f t="shared" si="1731"/>
        <v/>
      </c>
      <c r="DF472" s="233" t="str">
        <f t="shared" si="1732"/>
        <v/>
      </c>
      <c r="DG472" s="234" t="str">
        <f t="shared" si="1733"/>
        <v/>
      </c>
      <c r="DH472" s="234" t="str">
        <f t="shared" si="1734"/>
        <v/>
      </c>
      <c r="DI472" s="234" t="str">
        <f t="shared" si="1735"/>
        <v/>
      </c>
      <c r="DJ472" s="234" t="str">
        <f t="shared" si="1736"/>
        <v/>
      </c>
    </row>
    <row r="473" spans="1:114" ht="14.25" x14ac:dyDescent="0.35">
      <c r="A473" s="297" t="str">
        <f>"Total "&amp;Salaries!A85&amp;"............................................................................................................................................…"</f>
        <v>Total Sales and Marketing............................................................................................................................................…</v>
      </c>
      <c r="B473" s="114" t="s">
        <v>370</v>
      </c>
      <c r="C473" s="114"/>
      <c r="D473" s="114"/>
      <c r="E473" s="539">
        <v>0</v>
      </c>
      <c r="F473" s="565">
        <f>+Salaries!C228</f>
        <v>0</v>
      </c>
      <c r="G473" s="565">
        <f>+Salaries!D228</f>
        <v>0</v>
      </c>
      <c r="H473" s="565">
        <f>+Salaries!E228</f>
        <v>0</v>
      </c>
      <c r="I473" s="565">
        <f>+Salaries!F228</f>
        <v>0</v>
      </c>
      <c r="J473" s="565">
        <f>+Salaries!G228</f>
        <v>0</v>
      </c>
      <c r="K473" s="565">
        <f>+Salaries!H228</f>
        <v>0</v>
      </c>
      <c r="L473" s="565">
        <f>+Salaries!I228</f>
        <v>0</v>
      </c>
      <c r="M473" s="565">
        <f>+Salaries!J228</f>
        <v>0</v>
      </c>
      <c r="N473" s="565">
        <f>+Salaries!K228</f>
        <v>0</v>
      </c>
      <c r="O473" s="565">
        <f>+Salaries!L228</f>
        <v>0</v>
      </c>
      <c r="P473" s="565">
        <f>+Salaries!M228</f>
        <v>0</v>
      </c>
      <c r="Q473" s="565">
        <f>+Salaries!N228</f>
        <v>0</v>
      </c>
      <c r="R473" s="565">
        <f>+Salaries!Q228</f>
        <v>1</v>
      </c>
      <c r="S473" s="565">
        <f>+Salaries!R228</f>
        <v>1</v>
      </c>
      <c r="T473" s="565">
        <f>+Salaries!S228</f>
        <v>1</v>
      </c>
      <c r="U473" s="565">
        <f>+Salaries!T228</f>
        <v>1</v>
      </c>
      <c r="V473" s="565">
        <f>+Salaries!U228</f>
        <v>1</v>
      </c>
      <c r="W473" s="565">
        <f>+Salaries!V228</f>
        <v>2</v>
      </c>
      <c r="X473" s="565">
        <f>+Salaries!W228</f>
        <v>2</v>
      </c>
      <c r="Y473" s="565">
        <f>+Salaries!X228</f>
        <v>2</v>
      </c>
      <c r="Z473" s="565">
        <f>+Salaries!Y228</f>
        <v>2</v>
      </c>
      <c r="AA473" s="565">
        <f>+Salaries!Z228</f>
        <v>2</v>
      </c>
      <c r="AB473" s="565">
        <f>+Salaries!AA228</f>
        <v>2</v>
      </c>
      <c r="AC473" s="565">
        <f>+Salaries!AB228</f>
        <v>2</v>
      </c>
      <c r="AD473" s="565">
        <f>+Salaries!AE228</f>
        <v>4</v>
      </c>
      <c r="AE473" s="565">
        <f>+Salaries!AF228</f>
        <v>4</v>
      </c>
      <c r="AF473" s="565">
        <f>+Salaries!AG228</f>
        <v>4</v>
      </c>
      <c r="AG473" s="565">
        <f>+Salaries!AH228</f>
        <v>4</v>
      </c>
      <c r="AH473" s="565">
        <f>+Salaries!AI228</f>
        <v>4</v>
      </c>
      <c r="AI473" s="565">
        <f>+Salaries!AJ228</f>
        <v>5</v>
      </c>
      <c r="AJ473" s="565">
        <f>+Salaries!AK228</f>
        <v>5</v>
      </c>
      <c r="AK473" s="565">
        <f>+Salaries!AL228</f>
        <v>5</v>
      </c>
      <c r="AL473" s="565">
        <f>+Salaries!AM228</f>
        <v>5</v>
      </c>
      <c r="AM473" s="565">
        <f>+Salaries!AN228</f>
        <v>5</v>
      </c>
      <c r="AN473" s="565">
        <f>+Salaries!AO228</f>
        <v>5</v>
      </c>
      <c r="AO473" s="565">
        <f>+Salaries!AP228</f>
        <v>5</v>
      </c>
      <c r="AP473" s="565">
        <f>+Salaries!AS228</f>
        <v>5</v>
      </c>
      <c r="AQ473" s="565">
        <f>+Salaries!AT228</f>
        <v>5</v>
      </c>
      <c r="AR473" s="565">
        <f>+Salaries!AU228</f>
        <v>5</v>
      </c>
      <c r="AS473" s="565">
        <f>+Salaries!AV228</f>
        <v>5</v>
      </c>
      <c r="AT473" s="565">
        <f>+Salaries!AW228</f>
        <v>5</v>
      </c>
      <c r="AU473" s="565">
        <f>+Salaries!AX228</f>
        <v>8</v>
      </c>
      <c r="AV473" s="565">
        <f>+Salaries!AY228</f>
        <v>8</v>
      </c>
      <c r="AW473" s="565">
        <f>+Salaries!AZ228</f>
        <v>8</v>
      </c>
      <c r="AX473" s="565">
        <f>+Salaries!BA228</f>
        <v>8</v>
      </c>
      <c r="AY473" s="565">
        <f>+Salaries!BB228</f>
        <v>8</v>
      </c>
      <c r="AZ473" s="565">
        <f>+Salaries!BC228</f>
        <v>8</v>
      </c>
      <c r="BA473" s="565">
        <f>+Salaries!BD228</f>
        <v>8</v>
      </c>
      <c r="BB473" s="565">
        <f>+Salaries!BG228</f>
        <v>10</v>
      </c>
      <c r="BC473" s="565">
        <f>+Salaries!BH228</f>
        <v>10</v>
      </c>
      <c r="BD473" s="565">
        <f>+Salaries!BI228</f>
        <v>10</v>
      </c>
      <c r="BE473" s="565">
        <f>+Salaries!BJ228</f>
        <v>10</v>
      </c>
      <c r="BF473" s="565">
        <f>+Salaries!BK228</f>
        <v>10</v>
      </c>
      <c r="BG473" s="565">
        <f>+Salaries!BL228</f>
        <v>10</v>
      </c>
      <c r="BH473" s="565">
        <f>+Salaries!BM228</f>
        <v>10</v>
      </c>
      <c r="BI473" s="565">
        <f>+Salaries!BN228</f>
        <v>10</v>
      </c>
      <c r="BJ473" s="565">
        <f>+Salaries!BO228</f>
        <v>10</v>
      </c>
      <c r="BK473" s="565">
        <f>+Salaries!BP228</f>
        <v>10</v>
      </c>
      <c r="BL473" s="565">
        <f>+Salaries!BQ228</f>
        <v>10</v>
      </c>
      <c r="BM473" s="565">
        <f>+Salaries!BR228</f>
        <v>10</v>
      </c>
      <c r="BN473" s="185"/>
      <c r="BO473" s="618">
        <f>H473</f>
        <v>0</v>
      </c>
      <c r="BP473" s="618">
        <f>K473</f>
        <v>0</v>
      </c>
      <c r="BQ473" s="618">
        <f>N473</f>
        <v>0</v>
      </c>
      <c r="BR473" s="618">
        <f>Q473</f>
        <v>0</v>
      </c>
      <c r="BS473" s="618">
        <f>T473</f>
        <v>1</v>
      </c>
      <c r="BT473" s="618">
        <f>W473</f>
        <v>2</v>
      </c>
      <c r="BU473" s="618">
        <f>Z473</f>
        <v>2</v>
      </c>
      <c r="BV473" s="618">
        <f>AC473</f>
        <v>2</v>
      </c>
      <c r="BW473" s="618">
        <f>AF473</f>
        <v>4</v>
      </c>
      <c r="BX473" s="618">
        <f>AI473</f>
        <v>5</v>
      </c>
      <c r="BY473" s="618">
        <f>AL473</f>
        <v>5</v>
      </c>
      <c r="BZ473" s="618">
        <f>AO473</f>
        <v>5</v>
      </c>
      <c r="CA473" s="618">
        <f>AR473</f>
        <v>5</v>
      </c>
      <c r="CB473" s="618">
        <f>AU473</f>
        <v>8</v>
      </c>
      <c r="CC473" s="618">
        <f>AX473</f>
        <v>8</v>
      </c>
      <c r="CD473" s="618">
        <f>BA473</f>
        <v>8</v>
      </c>
      <c r="CE473" s="618">
        <f>BD473</f>
        <v>10</v>
      </c>
      <c r="CF473" s="618">
        <f>BG473</f>
        <v>10</v>
      </c>
      <c r="CG473" s="618">
        <f>BJ473</f>
        <v>10</v>
      </c>
      <c r="CH473" s="618">
        <f>BM473</f>
        <v>10</v>
      </c>
      <c r="CI473" s="177"/>
      <c r="CJ473" s="336">
        <f>Q473</f>
        <v>0</v>
      </c>
      <c r="CK473" s="336">
        <f>AC473</f>
        <v>2</v>
      </c>
      <c r="CL473" s="336">
        <f>AO473</f>
        <v>5</v>
      </c>
      <c r="CM473" s="336">
        <f>BA473</f>
        <v>8</v>
      </c>
      <c r="CN473" s="336">
        <f>BM473</f>
        <v>10</v>
      </c>
      <c r="CO473" s="177"/>
      <c r="CP473" s="114"/>
      <c r="CQ473" s="114"/>
      <c r="CR473" s="186">
        <f>BM473</f>
        <v>10</v>
      </c>
      <c r="CS473" s="186">
        <f>CH473</f>
        <v>10</v>
      </c>
      <c r="CT473" s="186">
        <f>CN473</f>
        <v>10</v>
      </c>
      <c r="CU473" s="186">
        <f>CR473-CS473</f>
        <v>0</v>
      </c>
      <c r="CV473" s="186">
        <f>CS473-CT473</f>
        <v>0</v>
      </c>
      <c r="CW473" s="119"/>
      <c r="CX473" s="336">
        <f t="shared" si="1724"/>
        <v>0</v>
      </c>
      <c r="CY473" s="336">
        <f t="shared" si="1725"/>
        <v>0</v>
      </c>
      <c r="CZ473" s="336">
        <f t="shared" si="1726"/>
        <v>0</v>
      </c>
      <c r="DA473" s="336">
        <f t="shared" si="1727"/>
        <v>0</v>
      </c>
      <c r="DB473" s="339">
        <f t="shared" si="1728"/>
        <v>0</v>
      </c>
      <c r="DC473" s="336">
        <f t="shared" si="1729"/>
        <v>1</v>
      </c>
      <c r="DD473" s="336">
        <f t="shared" si="1730"/>
        <v>2</v>
      </c>
      <c r="DE473" s="336">
        <f t="shared" si="1731"/>
        <v>2</v>
      </c>
      <c r="DF473" s="336">
        <f t="shared" si="1732"/>
        <v>2</v>
      </c>
      <c r="DG473" s="339">
        <f t="shared" si="1733"/>
        <v>2</v>
      </c>
      <c r="DH473" s="339">
        <f t="shared" si="1734"/>
        <v>5</v>
      </c>
      <c r="DI473" s="339">
        <f t="shared" si="1735"/>
        <v>8</v>
      </c>
      <c r="DJ473" s="339">
        <f t="shared" si="1736"/>
        <v>10</v>
      </c>
    </row>
    <row r="474" spans="1:114" x14ac:dyDescent="0.2">
      <c r="A474" s="323" t="s">
        <v>234</v>
      </c>
      <c r="B474" s="114" t="s">
        <v>370</v>
      </c>
      <c r="C474" s="114"/>
      <c r="D474" s="114"/>
      <c r="E474" s="114"/>
      <c r="F474" s="589">
        <f t="shared" ref="F474:BB474" si="1755">F473/F484</f>
        <v>0</v>
      </c>
      <c r="G474" s="589">
        <f t="shared" si="1755"/>
        <v>0</v>
      </c>
      <c r="H474" s="589">
        <f t="shared" si="1755"/>
        <v>0</v>
      </c>
      <c r="I474" s="589">
        <f t="shared" si="1755"/>
        <v>0</v>
      </c>
      <c r="J474" s="589">
        <f t="shared" si="1755"/>
        <v>0</v>
      </c>
      <c r="K474" s="589">
        <f t="shared" si="1755"/>
        <v>0</v>
      </c>
      <c r="L474" s="589">
        <f t="shared" si="1755"/>
        <v>0</v>
      </c>
      <c r="M474" s="589">
        <f t="shared" si="1755"/>
        <v>0</v>
      </c>
      <c r="N474" s="589">
        <f t="shared" si="1755"/>
        <v>0</v>
      </c>
      <c r="O474" s="589">
        <f t="shared" si="1755"/>
        <v>0</v>
      </c>
      <c r="P474" s="589">
        <f t="shared" si="1755"/>
        <v>0</v>
      </c>
      <c r="Q474" s="589">
        <f t="shared" si="1755"/>
        <v>0</v>
      </c>
      <c r="R474" s="589">
        <f t="shared" si="1755"/>
        <v>0.1</v>
      </c>
      <c r="S474" s="589">
        <f t="shared" ref="S474:AC474" si="1756">S473/S484</f>
        <v>0.1</v>
      </c>
      <c r="T474" s="589">
        <f t="shared" si="1756"/>
        <v>0.1</v>
      </c>
      <c r="U474" s="589">
        <f t="shared" si="1756"/>
        <v>0.1</v>
      </c>
      <c r="V474" s="589">
        <f t="shared" si="1756"/>
        <v>0.1</v>
      </c>
      <c r="W474" s="589">
        <f t="shared" si="1756"/>
        <v>0.16666666666666666</v>
      </c>
      <c r="X474" s="589">
        <f t="shared" si="1756"/>
        <v>0.16666666666666666</v>
      </c>
      <c r="Y474" s="589">
        <f t="shared" si="1756"/>
        <v>0.16666666666666666</v>
      </c>
      <c r="Z474" s="589">
        <f t="shared" si="1756"/>
        <v>0.16666666666666666</v>
      </c>
      <c r="AA474" s="589">
        <f t="shared" si="1756"/>
        <v>0.16666666666666666</v>
      </c>
      <c r="AB474" s="589">
        <f t="shared" si="1756"/>
        <v>0.16666666666666666</v>
      </c>
      <c r="AC474" s="589">
        <f t="shared" si="1756"/>
        <v>0.16666666666666666</v>
      </c>
      <c r="AD474" s="589">
        <f t="shared" si="1755"/>
        <v>0.18181818181818182</v>
      </c>
      <c r="AE474" s="589">
        <f t="shared" ref="AE474:AO474" si="1757">AE473/AE484</f>
        <v>0.18181818181818182</v>
      </c>
      <c r="AF474" s="589">
        <f t="shared" si="1757"/>
        <v>0.18181818181818182</v>
      </c>
      <c r="AG474" s="589">
        <f t="shared" si="1757"/>
        <v>0.18181818181818182</v>
      </c>
      <c r="AH474" s="589">
        <f t="shared" si="1757"/>
        <v>0.18181818181818182</v>
      </c>
      <c r="AI474" s="589">
        <f t="shared" si="1757"/>
        <v>0.2</v>
      </c>
      <c r="AJ474" s="589">
        <f t="shared" si="1757"/>
        <v>0.2</v>
      </c>
      <c r="AK474" s="589">
        <f t="shared" si="1757"/>
        <v>0.2</v>
      </c>
      <c r="AL474" s="589">
        <f t="shared" si="1757"/>
        <v>0.2</v>
      </c>
      <c r="AM474" s="589">
        <f t="shared" si="1757"/>
        <v>0.2</v>
      </c>
      <c r="AN474" s="589">
        <f t="shared" si="1757"/>
        <v>0.2</v>
      </c>
      <c r="AO474" s="589">
        <f t="shared" si="1757"/>
        <v>0.2</v>
      </c>
      <c r="AP474" s="589">
        <f t="shared" si="1755"/>
        <v>0.17857142857142858</v>
      </c>
      <c r="AQ474" s="589">
        <f t="shared" ref="AQ474:BA474" si="1758">AQ473/AQ484</f>
        <v>0.17857142857142858</v>
      </c>
      <c r="AR474" s="589">
        <f t="shared" si="1758"/>
        <v>0.17857142857142858</v>
      </c>
      <c r="AS474" s="589">
        <f t="shared" si="1758"/>
        <v>0.17857142857142858</v>
      </c>
      <c r="AT474" s="589">
        <f t="shared" si="1758"/>
        <v>0.17857142857142858</v>
      </c>
      <c r="AU474" s="589">
        <f t="shared" si="1758"/>
        <v>0.25</v>
      </c>
      <c r="AV474" s="589">
        <f t="shared" si="1758"/>
        <v>0.25</v>
      </c>
      <c r="AW474" s="589">
        <f t="shared" si="1758"/>
        <v>0.25</v>
      </c>
      <c r="AX474" s="589">
        <f t="shared" si="1758"/>
        <v>0.25</v>
      </c>
      <c r="AY474" s="589">
        <f t="shared" si="1758"/>
        <v>0.25</v>
      </c>
      <c r="AZ474" s="589">
        <f t="shared" si="1758"/>
        <v>0.25</v>
      </c>
      <c r="BA474" s="589">
        <f t="shared" si="1758"/>
        <v>0.25</v>
      </c>
      <c r="BB474" s="589">
        <f t="shared" si="1755"/>
        <v>0.29411764705882354</v>
      </c>
      <c r="BC474" s="589">
        <f t="shared" ref="BC474:BM474" si="1759">BC473/BC484</f>
        <v>0.29411764705882354</v>
      </c>
      <c r="BD474" s="589">
        <f t="shared" si="1759"/>
        <v>0.29411764705882354</v>
      </c>
      <c r="BE474" s="589">
        <f t="shared" si="1759"/>
        <v>0.29411764705882354</v>
      </c>
      <c r="BF474" s="589">
        <f t="shared" si="1759"/>
        <v>0.29411764705882354</v>
      </c>
      <c r="BG474" s="589">
        <f t="shared" si="1759"/>
        <v>0.29411764705882354</v>
      </c>
      <c r="BH474" s="589">
        <f t="shared" si="1759"/>
        <v>0.29411764705882354</v>
      </c>
      <c r="BI474" s="589">
        <f t="shared" si="1759"/>
        <v>0.29411764705882354</v>
      </c>
      <c r="BJ474" s="589">
        <f t="shared" si="1759"/>
        <v>0.29411764705882354</v>
      </c>
      <c r="BK474" s="589">
        <f t="shared" si="1759"/>
        <v>0.29411764705882354</v>
      </c>
      <c r="BL474" s="589">
        <f t="shared" si="1759"/>
        <v>0.29411764705882354</v>
      </c>
      <c r="BM474" s="589">
        <f t="shared" si="1759"/>
        <v>0.29411764705882354</v>
      </c>
      <c r="BN474" s="185"/>
      <c r="BO474" s="589">
        <f t="shared" ref="BO474:CH474" si="1760">BO473/BO484</f>
        <v>0</v>
      </c>
      <c r="BP474" s="589">
        <f t="shared" si="1760"/>
        <v>0</v>
      </c>
      <c r="BQ474" s="589">
        <f t="shared" si="1760"/>
        <v>0</v>
      </c>
      <c r="BR474" s="589">
        <f t="shared" si="1760"/>
        <v>0</v>
      </c>
      <c r="BS474" s="589">
        <f t="shared" si="1760"/>
        <v>0.1</v>
      </c>
      <c r="BT474" s="589">
        <f t="shared" si="1760"/>
        <v>0.16666666666666666</v>
      </c>
      <c r="BU474" s="589">
        <f t="shared" si="1760"/>
        <v>0.16666666666666666</v>
      </c>
      <c r="BV474" s="589">
        <f t="shared" si="1760"/>
        <v>0.16666666666666666</v>
      </c>
      <c r="BW474" s="589">
        <f t="shared" si="1760"/>
        <v>0.18181818181818182</v>
      </c>
      <c r="BX474" s="589">
        <f t="shared" si="1760"/>
        <v>0.2</v>
      </c>
      <c r="BY474" s="589">
        <f t="shared" si="1760"/>
        <v>0.2</v>
      </c>
      <c r="BZ474" s="589">
        <f t="shared" si="1760"/>
        <v>0.2</v>
      </c>
      <c r="CA474" s="589">
        <f t="shared" si="1760"/>
        <v>0.17857142857142858</v>
      </c>
      <c r="CB474" s="589">
        <f t="shared" si="1760"/>
        <v>0.25</v>
      </c>
      <c r="CC474" s="589">
        <f t="shared" si="1760"/>
        <v>0.25</v>
      </c>
      <c r="CD474" s="589">
        <f t="shared" si="1760"/>
        <v>0.25</v>
      </c>
      <c r="CE474" s="589">
        <f t="shared" si="1760"/>
        <v>0.29411764705882354</v>
      </c>
      <c r="CF474" s="589">
        <f t="shared" si="1760"/>
        <v>0.29411764705882354</v>
      </c>
      <c r="CG474" s="589">
        <f t="shared" si="1760"/>
        <v>0.29411764705882354</v>
      </c>
      <c r="CH474" s="589">
        <f t="shared" si="1760"/>
        <v>0.29411764705882354</v>
      </c>
      <c r="CI474" s="177"/>
      <c r="CJ474" s="365">
        <f>CJ473/CJ484</f>
        <v>0</v>
      </c>
      <c r="CK474" s="365">
        <f>CK473/CK484</f>
        <v>0.16666666666666666</v>
      </c>
      <c r="CL474" s="365">
        <f>CL473/CL484</f>
        <v>0.2</v>
      </c>
      <c r="CM474" s="365">
        <f>CM473/CM484</f>
        <v>0.25</v>
      </c>
      <c r="CN474" s="365">
        <f>CN473/CN484</f>
        <v>0.29411764705882354</v>
      </c>
      <c r="CO474" s="177"/>
      <c r="CP474" s="114"/>
      <c r="CQ474" s="114"/>
      <c r="CR474" s="186"/>
      <c r="CS474" s="186"/>
      <c r="CT474" s="186"/>
      <c r="CU474" s="186"/>
      <c r="CV474" s="186"/>
      <c r="CW474" s="119"/>
      <c r="CX474" s="366">
        <f t="shared" si="1724"/>
        <v>0</v>
      </c>
      <c r="CY474" s="366">
        <f t="shared" si="1725"/>
        <v>0</v>
      </c>
      <c r="CZ474" s="366">
        <f t="shared" si="1726"/>
        <v>0</v>
      </c>
      <c r="DA474" s="366">
        <f t="shared" si="1727"/>
        <v>0</v>
      </c>
      <c r="DB474" s="212">
        <f t="shared" si="1728"/>
        <v>0</v>
      </c>
      <c r="DC474" s="366">
        <f t="shared" si="1729"/>
        <v>0.1</v>
      </c>
      <c r="DD474" s="366">
        <f t="shared" si="1730"/>
        <v>0.16666666666666666</v>
      </c>
      <c r="DE474" s="366">
        <f t="shared" si="1731"/>
        <v>0.16666666666666666</v>
      </c>
      <c r="DF474" s="366">
        <f t="shared" si="1732"/>
        <v>0.16666666666666666</v>
      </c>
      <c r="DG474" s="212">
        <f t="shared" si="1733"/>
        <v>0.16666666666666666</v>
      </c>
      <c r="DH474" s="212">
        <f t="shared" si="1734"/>
        <v>0.2</v>
      </c>
      <c r="DI474" s="212">
        <f t="shared" si="1735"/>
        <v>0.25</v>
      </c>
      <c r="DJ474" s="212">
        <f t="shared" si="1736"/>
        <v>0.29411764705882354</v>
      </c>
    </row>
    <row r="475" spans="1:114" x14ac:dyDescent="0.2">
      <c r="A475" s="382"/>
      <c r="B475" s="114" t="s">
        <v>370</v>
      </c>
      <c r="C475" s="114"/>
      <c r="D475" s="114"/>
      <c r="E475" s="114"/>
      <c r="F475" s="589"/>
      <c r="G475" s="589"/>
      <c r="H475" s="589"/>
      <c r="I475" s="589"/>
      <c r="J475" s="589"/>
      <c r="K475" s="589"/>
      <c r="L475" s="589"/>
      <c r="M475" s="589"/>
      <c r="N475" s="589"/>
      <c r="O475" s="589"/>
      <c r="P475" s="589"/>
      <c r="Q475" s="589"/>
      <c r="R475" s="589"/>
      <c r="S475" s="589"/>
      <c r="T475" s="589"/>
      <c r="U475" s="589"/>
      <c r="V475" s="589"/>
      <c r="W475" s="589"/>
      <c r="X475" s="589"/>
      <c r="Y475" s="589"/>
      <c r="Z475" s="589"/>
      <c r="AA475" s="589"/>
      <c r="AB475" s="589"/>
      <c r="AC475" s="589"/>
      <c r="AD475" s="589"/>
      <c r="AE475" s="589"/>
      <c r="AF475" s="589"/>
      <c r="AG475" s="589"/>
      <c r="AH475" s="589"/>
      <c r="AI475" s="589"/>
      <c r="AJ475" s="589"/>
      <c r="AK475" s="589"/>
      <c r="AL475" s="589"/>
      <c r="AM475" s="589"/>
      <c r="AN475" s="589"/>
      <c r="AO475" s="589"/>
      <c r="AP475" s="589"/>
      <c r="AQ475" s="589"/>
      <c r="AR475" s="589"/>
      <c r="AS475" s="589"/>
      <c r="AT475" s="589"/>
      <c r="AU475" s="589"/>
      <c r="AV475" s="589"/>
      <c r="AW475" s="589"/>
      <c r="AX475" s="589"/>
      <c r="AY475" s="589"/>
      <c r="AZ475" s="589"/>
      <c r="BA475" s="589"/>
      <c r="BB475" s="589"/>
      <c r="BC475" s="589"/>
      <c r="BD475" s="589"/>
      <c r="BE475" s="589"/>
      <c r="BF475" s="589"/>
      <c r="BG475" s="589"/>
      <c r="BH475" s="589"/>
      <c r="BI475" s="589"/>
      <c r="BJ475" s="589"/>
      <c r="BK475" s="589"/>
      <c r="BL475" s="589"/>
      <c r="BM475" s="589"/>
      <c r="BN475" s="185"/>
      <c r="BO475" s="589"/>
      <c r="BP475" s="589"/>
      <c r="BQ475" s="589"/>
      <c r="BR475" s="589"/>
      <c r="BS475" s="589"/>
      <c r="BT475" s="589"/>
      <c r="BU475" s="589"/>
      <c r="BV475" s="589"/>
      <c r="BW475" s="589"/>
      <c r="BX475" s="589"/>
      <c r="BY475" s="589"/>
      <c r="BZ475" s="589"/>
      <c r="CA475" s="589"/>
      <c r="CB475" s="589"/>
      <c r="CC475" s="589"/>
      <c r="CD475" s="589"/>
      <c r="CE475" s="589"/>
      <c r="CF475" s="589"/>
      <c r="CG475" s="589"/>
      <c r="CH475" s="589"/>
      <c r="CI475" s="177"/>
      <c r="CJ475" s="365"/>
      <c r="CK475" s="365"/>
      <c r="CL475" s="365"/>
      <c r="CM475" s="365"/>
      <c r="CN475" s="365"/>
      <c r="CO475" s="177"/>
      <c r="CP475" s="114"/>
      <c r="CQ475" s="114"/>
      <c r="CR475" s="186"/>
      <c r="CS475" s="186"/>
      <c r="CT475" s="186"/>
      <c r="CU475" s="186"/>
      <c r="CV475" s="186"/>
      <c r="CW475" s="119"/>
      <c r="CX475" s="366"/>
      <c r="CY475" s="366"/>
      <c r="CZ475" s="366"/>
      <c r="DA475" s="366"/>
      <c r="DB475" s="212"/>
      <c r="DC475" s="366"/>
      <c r="DD475" s="366"/>
      <c r="DE475" s="366"/>
      <c r="DF475" s="366"/>
      <c r="DG475" s="212"/>
      <c r="DH475" s="212"/>
      <c r="DI475" s="212"/>
      <c r="DJ475" s="212"/>
    </row>
    <row r="476" spans="1:114" x14ac:dyDescent="0.2">
      <c r="A476" s="287" t="str">
        <f>+Salaries!A296</f>
        <v>Engineering and Technology</v>
      </c>
      <c r="B476" s="114" t="s">
        <v>370</v>
      </c>
      <c r="C476" s="114"/>
      <c r="D476" s="114"/>
      <c r="E476" s="114"/>
      <c r="F476" s="590"/>
      <c r="G476" s="590"/>
      <c r="H476" s="590"/>
      <c r="I476" s="590"/>
      <c r="J476" s="590"/>
      <c r="K476" s="590"/>
      <c r="L476" s="590"/>
      <c r="M476" s="590"/>
      <c r="N476" s="590"/>
      <c r="O476" s="590"/>
      <c r="P476" s="590"/>
      <c r="Q476" s="590"/>
      <c r="R476" s="590"/>
      <c r="S476" s="590"/>
      <c r="T476" s="590"/>
      <c r="U476" s="590"/>
      <c r="V476" s="590"/>
      <c r="W476" s="590"/>
      <c r="X476" s="590"/>
      <c r="Y476" s="590"/>
      <c r="Z476" s="590"/>
      <c r="AA476" s="590"/>
      <c r="AB476" s="590"/>
      <c r="AC476" s="590"/>
      <c r="AD476" s="590"/>
      <c r="AE476" s="590"/>
      <c r="AF476" s="590"/>
      <c r="AG476" s="590"/>
      <c r="AH476" s="590"/>
      <c r="AI476" s="590"/>
      <c r="AJ476" s="590"/>
      <c r="AK476" s="590"/>
      <c r="AL476" s="590"/>
      <c r="AM476" s="590"/>
      <c r="AN476" s="590"/>
      <c r="AO476" s="590"/>
      <c r="AP476" s="590"/>
      <c r="AQ476" s="590"/>
      <c r="AR476" s="590"/>
      <c r="AS476" s="590"/>
      <c r="AT476" s="590"/>
      <c r="AU476" s="590"/>
      <c r="AV476" s="590"/>
      <c r="AW476" s="590"/>
      <c r="AX476" s="590"/>
      <c r="AY476" s="590"/>
      <c r="AZ476" s="590"/>
      <c r="BA476" s="590"/>
      <c r="BB476" s="590"/>
      <c r="BC476" s="590"/>
      <c r="BD476" s="590"/>
      <c r="BE476" s="590"/>
      <c r="BF476" s="590"/>
      <c r="BG476" s="590"/>
      <c r="BH476" s="590"/>
      <c r="BI476" s="590"/>
      <c r="BJ476" s="590"/>
      <c r="BK476" s="590"/>
      <c r="BL476" s="590"/>
      <c r="BM476" s="590"/>
      <c r="BN476" s="185"/>
      <c r="BO476" s="599"/>
      <c r="BP476" s="599"/>
      <c r="BQ476" s="599"/>
      <c r="BR476" s="599"/>
      <c r="BS476" s="599"/>
      <c r="BT476" s="599"/>
      <c r="BU476" s="599"/>
      <c r="BV476" s="599"/>
      <c r="BW476" s="599"/>
      <c r="BX476" s="599"/>
      <c r="BY476" s="599"/>
      <c r="BZ476" s="599"/>
      <c r="CA476" s="599"/>
      <c r="CB476" s="599"/>
      <c r="CC476" s="599"/>
      <c r="CD476" s="599"/>
      <c r="CE476" s="599"/>
      <c r="CF476" s="599"/>
      <c r="CG476" s="599"/>
      <c r="CH476" s="599"/>
      <c r="CI476" s="177"/>
      <c r="CJ476" s="263"/>
      <c r="CK476" s="263"/>
      <c r="CL476" s="263"/>
      <c r="CM476" s="263"/>
      <c r="CN476" s="263"/>
      <c r="CO476" s="177"/>
      <c r="CP476" s="114"/>
      <c r="CQ476" s="114"/>
      <c r="CR476" s="186"/>
      <c r="CS476" s="186"/>
      <c r="CT476" s="186"/>
      <c r="CU476" s="186"/>
      <c r="CV476" s="186"/>
      <c r="CW476" s="119"/>
      <c r="CX476" s="263" t="str">
        <f t="shared" ref="CX476:CX493" si="1761">IF(BO476="","",BO476)</f>
        <v/>
      </c>
      <c r="CY476" s="263" t="str">
        <f t="shared" ref="CY476:CY493" si="1762">IF(BP476="","",BP476)</f>
        <v/>
      </c>
      <c r="CZ476" s="263" t="str">
        <f t="shared" ref="CZ476:CZ493" si="1763">IF(BQ476="","",BQ476)</f>
        <v/>
      </c>
      <c r="DA476" s="263" t="str">
        <f t="shared" ref="DA476:DA493" si="1764">IF(BR476="","",BR476)</f>
        <v/>
      </c>
      <c r="DB476" s="264" t="str">
        <f t="shared" ref="DB476:DB493" si="1765">IF(CJ476="","",CJ476)</f>
        <v/>
      </c>
      <c r="DC476" s="263" t="str">
        <f t="shared" ref="DC476:DC493" si="1766">IF(BS476="","",BS476)</f>
        <v/>
      </c>
      <c r="DD476" s="263" t="str">
        <f t="shared" ref="DD476:DD493" si="1767">IF(BT476="","",BT476)</f>
        <v/>
      </c>
      <c r="DE476" s="263" t="str">
        <f t="shared" ref="DE476:DE493" si="1768">IF(BU476="","",BU476)</f>
        <v/>
      </c>
      <c r="DF476" s="263" t="str">
        <f t="shared" ref="DF476:DF493" si="1769">IF(BV476="","",BV476)</f>
        <v/>
      </c>
      <c r="DG476" s="264" t="str">
        <f t="shared" ref="DG476:DG493" si="1770">IF(CK476="","",CK476)</f>
        <v/>
      </c>
      <c r="DH476" s="264" t="str">
        <f t="shared" ref="DH476:DH493" si="1771">IF(CL476="","",CL476)</f>
        <v/>
      </c>
      <c r="DI476" s="264" t="str">
        <f t="shared" ref="DI476:DI493" si="1772">IF(CM476="","",CM476)</f>
        <v/>
      </c>
      <c r="DJ476" s="264" t="str">
        <f t="shared" ref="DJ476:DJ493" si="1773">IF(CN476="","",CN476)</f>
        <v/>
      </c>
    </row>
    <row r="477" spans="1:114" ht="14.25" x14ac:dyDescent="0.35">
      <c r="A477" s="297" t="str">
        <f>"Total "&amp;Salaries!A296&amp;"............................................................................................................................................…"</f>
        <v>Total Engineering and Technology............................................................................................................................................…</v>
      </c>
      <c r="B477" s="114" t="s">
        <v>370</v>
      </c>
      <c r="C477" s="114"/>
      <c r="D477" s="114"/>
      <c r="E477" s="539">
        <v>0</v>
      </c>
      <c r="F477" s="565">
        <f>+Salaries!C370</f>
        <v>0</v>
      </c>
      <c r="G477" s="565">
        <f>+Salaries!D370</f>
        <v>0</v>
      </c>
      <c r="H477" s="565">
        <f>+Salaries!E370</f>
        <v>0</v>
      </c>
      <c r="I477" s="565">
        <f>+Salaries!F370</f>
        <v>0</v>
      </c>
      <c r="J477" s="565">
        <f>+Salaries!G370</f>
        <v>1</v>
      </c>
      <c r="K477" s="565">
        <f>+Salaries!H370</f>
        <v>1</v>
      </c>
      <c r="L477" s="565">
        <f>+Salaries!I370</f>
        <v>1</v>
      </c>
      <c r="M477" s="565">
        <f>+Salaries!J370</f>
        <v>1</v>
      </c>
      <c r="N477" s="565">
        <f>+Salaries!K370</f>
        <v>1</v>
      </c>
      <c r="O477" s="565">
        <f>+Salaries!L370</f>
        <v>1</v>
      </c>
      <c r="P477" s="565">
        <f>+Salaries!M370</f>
        <v>1</v>
      </c>
      <c r="Q477" s="565">
        <f>+Salaries!N370</f>
        <v>1</v>
      </c>
      <c r="R477" s="565">
        <f>+Salaries!Q370</f>
        <v>1</v>
      </c>
      <c r="S477" s="565">
        <f>+Salaries!R370</f>
        <v>1</v>
      </c>
      <c r="T477" s="565">
        <f>+Salaries!S370</f>
        <v>1</v>
      </c>
      <c r="U477" s="565">
        <f>+Salaries!T370</f>
        <v>1</v>
      </c>
      <c r="V477" s="565">
        <f>+Salaries!U370</f>
        <v>1</v>
      </c>
      <c r="W477" s="565">
        <f>+Salaries!V370</f>
        <v>2</v>
      </c>
      <c r="X477" s="565">
        <f>+Salaries!W370</f>
        <v>2</v>
      </c>
      <c r="Y477" s="565">
        <f>+Salaries!X370</f>
        <v>2</v>
      </c>
      <c r="Z477" s="565">
        <f>+Salaries!Y370</f>
        <v>2</v>
      </c>
      <c r="AA477" s="565">
        <f>+Salaries!Z370</f>
        <v>2</v>
      </c>
      <c r="AB477" s="565">
        <f>+Salaries!AA370</f>
        <v>2</v>
      </c>
      <c r="AC477" s="565">
        <f>+Salaries!AB370</f>
        <v>2</v>
      </c>
      <c r="AD477" s="565">
        <f>+Salaries!AE370</f>
        <v>2</v>
      </c>
      <c r="AE477" s="565">
        <f>+Salaries!AF370</f>
        <v>2</v>
      </c>
      <c r="AF477" s="565">
        <f>+Salaries!AG370</f>
        <v>2</v>
      </c>
      <c r="AG477" s="565">
        <f>+Salaries!AH370</f>
        <v>2</v>
      </c>
      <c r="AH477" s="565">
        <f>+Salaries!AI370</f>
        <v>2</v>
      </c>
      <c r="AI477" s="565">
        <f>+Salaries!AJ370</f>
        <v>4</v>
      </c>
      <c r="AJ477" s="565">
        <f>+Salaries!AK370</f>
        <v>4</v>
      </c>
      <c r="AK477" s="565">
        <f>+Salaries!AL370</f>
        <v>4</v>
      </c>
      <c r="AL477" s="565">
        <f>+Salaries!AM370</f>
        <v>4</v>
      </c>
      <c r="AM477" s="565">
        <f>+Salaries!AN370</f>
        <v>4</v>
      </c>
      <c r="AN477" s="565">
        <f>+Salaries!AO370</f>
        <v>4</v>
      </c>
      <c r="AO477" s="565">
        <f>+Salaries!AP370</f>
        <v>4</v>
      </c>
      <c r="AP477" s="565">
        <f>+Salaries!AS370</f>
        <v>7</v>
      </c>
      <c r="AQ477" s="565">
        <f>+Salaries!AT370</f>
        <v>7</v>
      </c>
      <c r="AR477" s="565">
        <f>+Salaries!AU370</f>
        <v>7</v>
      </c>
      <c r="AS477" s="565">
        <f>+Salaries!AV370</f>
        <v>7</v>
      </c>
      <c r="AT477" s="565">
        <f>+Salaries!AW370</f>
        <v>7</v>
      </c>
      <c r="AU477" s="565">
        <f>+Salaries!AX370</f>
        <v>8</v>
      </c>
      <c r="AV477" s="565">
        <f>+Salaries!AY370</f>
        <v>8</v>
      </c>
      <c r="AW477" s="565">
        <f>+Salaries!AZ370</f>
        <v>8</v>
      </c>
      <c r="AX477" s="565">
        <f>+Salaries!BA370</f>
        <v>8</v>
      </c>
      <c r="AY477" s="565">
        <f>+Salaries!BB370</f>
        <v>8</v>
      </c>
      <c r="AZ477" s="565">
        <f>+Salaries!BC370</f>
        <v>8</v>
      </c>
      <c r="BA477" s="565">
        <f>+Salaries!BD370</f>
        <v>8</v>
      </c>
      <c r="BB477" s="565">
        <f>+Salaries!BG370</f>
        <v>8</v>
      </c>
      <c r="BC477" s="565">
        <f>+Salaries!BH370</f>
        <v>8</v>
      </c>
      <c r="BD477" s="565">
        <f>+Salaries!BI370</f>
        <v>8</v>
      </c>
      <c r="BE477" s="565">
        <f>+Salaries!BJ370</f>
        <v>8</v>
      </c>
      <c r="BF477" s="565">
        <f>+Salaries!BK370</f>
        <v>8</v>
      </c>
      <c r="BG477" s="565">
        <f>+Salaries!BL370</f>
        <v>8</v>
      </c>
      <c r="BH477" s="565">
        <f>+Salaries!BM370</f>
        <v>8</v>
      </c>
      <c r="BI477" s="565">
        <f>+Salaries!BN370</f>
        <v>8</v>
      </c>
      <c r="BJ477" s="565">
        <f>+Salaries!BO370</f>
        <v>8</v>
      </c>
      <c r="BK477" s="565">
        <f>+Salaries!BP370</f>
        <v>8</v>
      </c>
      <c r="BL477" s="565">
        <f>+Salaries!BQ370</f>
        <v>8</v>
      </c>
      <c r="BM477" s="565">
        <f>+Salaries!BR370</f>
        <v>8</v>
      </c>
      <c r="BN477" s="185"/>
      <c r="BO477" s="618">
        <f>H477</f>
        <v>0</v>
      </c>
      <c r="BP477" s="618">
        <f>K477</f>
        <v>1</v>
      </c>
      <c r="BQ477" s="618">
        <f>N477</f>
        <v>1</v>
      </c>
      <c r="BR477" s="618">
        <f>Q477</f>
        <v>1</v>
      </c>
      <c r="BS477" s="618">
        <f>T477</f>
        <v>1</v>
      </c>
      <c r="BT477" s="618">
        <f>W477</f>
        <v>2</v>
      </c>
      <c r="BU477" s="618">
        <f>Z477</f>
        <v>2</v>
      </c>
      <c r="BV477" s="618">
        <f>AC477</f>
        <v>2</v>
      </c>
      <c r="BW477" s="618">
        <f>AF477</f>
        <v>2</v>
      </c>
      <c r="BX477" s="618">
        <f>AI477</f>
        <v>4</v>
      </c>
      <c r="BY477" s="618">
        <f>AL477</f>
        <v>4</v>
      </c>
      <c r="BZ477" s="618">
        <f>AO477</f>
        <v>4</v>
      </c>
      <c r="CA477" s="618">
        <f>AR477</f>
        <v>7</v>
      </c>
      <c r="CB477" s="618">
        <f>AU477</f>
        <v>8</v>
      </c>
      <c r="CC477" s="618">
        <f>AX477</f>
        <v>8</v>
      </c>
      <c r="CD477" s="618">
        <f>BA477</f>
        <v>8</v>
      </c>
      <c r="CE477" s="618">
        <f>BD477</f>
        <v>8</v>
      </c>
      <c r="CF477" s="618">
        <f>BG477</f>
        <v>8</v>
      </c>
      <c r="CG477" s="618">
        <f>BJ477</f>
        <v>8</v>
      </c>
      <c r="CH477" s="618">
        <f>BM477</f>
        <v>8</v>
      </c>
      <c r="CI477" s="177"/>
      <c r="CJ477" s="336">
        <f>Q477</f>
        <v>1</v>
      </c>
      <c r="CK477" s="336">
        <f>AC477</f>
        <v>2</v>
      </c>
      <c r="CL477" s="336">
        <f>AO477</f>
        <v>4</v>
      </c>
      <c r="CM477" s="336">
        <f>BA477</f>
        <v>8</v>
      </c>
      <c r="CN477" s="336">
        <f>BM477</f>
        <v>8</v>
      </c>
      <c r="CO477" s="177"/>
      <c r="CP477" s="114"/>
      <c r="CQ477" s="114"/>
      <c r="CR477" s="186">
        <f>BM477</f>
        <v>8</v>
      </c>
      <c r="CS477" s="186">
        <f>CH477</f>
        <v>8</v>
      </c>
      <c r="CT477" s="186">
        <f>CN477</f>
        <v>8</v>
      </c>
      <c r="CU477" s="186">
        <f>CR477-CS477</f>
        <v>0</v>
      </c>
      <c r="CV477" s="186">
        <f>CS477-CT477</f>
        <v>0</v>
      </c>
      <c r="CW477" s="119"/>
      <c r="CX477" s="336">
        <f t="shared" si="1761"/>
        <v>0</v>
      </c>
      <c r="CY477" s="336">
        <f t="shared" si="1762"/>
        <v>1</v>
      </c>
      <c r="CZ477" s="336">
        <f t="shared" si="1763"/>
        <v>1</v>
      </c>
      <c r="DA477" s="336">
        <f t="shared" si="1764"/>
        <v>1</v>
      </c>
      <c r="DB477" s="339">
        <f t="shared" si="1765"/>
        <v>1</v>
      </c>
      <c r="DC477" s="336">
        <f t="shared" si="1766"/>
        <v>1</v>
      </c>
      <c r="DD477" s="336">
        <f t="shared" si="1767"/>
        <v>2</v>
      </c>
      <c r="DE477" s="336">
        <f t="shared" si="1768"/>
        <v>2</v>
      </c>
      <c r="DF477" s="336">
        <f t="shared" si="1769"/>
        <v>2</v>
      </c>
      <c r="DG477" s="339">
        <f t="shared" si="1770"/>
        <v>2</v>
      </c>
      <c r="DH477" s="339">
        <f t="shared" si="1771"/>
        <v>4</v>
      </c>
      <c r="DI477" s="339">
        <f t="shared" si="1772"/>
        <v>8</v>
      </c>
      <c r="DJ477" s="339">
        <f t="shared" si="1773"/>
        <v>8</v>
      </c>
    </row>
    <row r="478" spans="1:114" x14ac:dyDescent="0.2">
      <c r="A478" s="323" t="s">
        <v>234</v>
      </c>
      <c r="B478" s="114" t="s">
        <v>370</v>
      </c>
      <c r="C478" s="114"/>
      <c r="D478" s="114"/>
      <c r="E478" s="114"/>
      <c r="F478" s="588">
        <f t="shared" ref="F478:BB478" si="1774">F477/F484</f>
        <v>0</v>
      </c>
      <c r="G478" s="588">
        <f t="shared" si="1774"/>
        <v>0</v>
      </c>
      <c r="H478" s="588">
        <f t="shared" si="1774"/>
        <v>0</v>
      </c>
      <c r="I478" s="588">
        <f t="shared" si="1774"/>
        <v>0</v>
      </c>
      <c r="J478" s="588">
        <f t="shared" si="1774"/>
        <v>0.2</v>
      </c>
      <c r="K478" s="588">
        <f t="shared" si="1774"/>
        <v>0.16666666666666666</v>
      </c>
      <c r="L478" s="588">
        <f t="shared" si="1774"/>
        <v>0.16666666666666666</v>
      </c>
      <c r="M478" s="588">
        <f t="shared" si="1774"/>
        <v>0.16666666666666666</v>
      </c>
      <c r="N478" s="588">
        <f t="shared" si="1774"/>
        <v>0.16666666666666666</v>
      </c>
      <c r="O478" s="588">
        <f t="shared" si="1774"/>
        <v>0.16666666666666666</v>
      </c>
      <c r="P478" s="588">
        <f t="shared" si="1774"/>
        <v>0.16666666666666666</v>
      </c>
      <c r="Q478" s="588">
        <f t="shared" si="1774"/>
        <v>0.16666666666666666</v>
      </c>
      <c r="R478" s="588">
        <f t="shared" si="1774"/>
        <v>0.1</v>
      </c>
      <c r="S478" s="588">
        <f t="shared" ref="S478:AC478" si="1775">S477/S484</f>
        <v>0.1</v>
      </c>
      <c r="T478" s="588">
        <f t="shared" si="1775"/>
        <v>0.1</v>
      </c>
      <c r="U478" s="588">
        <f t="shared" si="1775"/>
        <v>0.1</v>
      </c>
      <c r="V478" s="588">
        <f t="shared" si="1775"/>
        <v>0.1</v>
      </c>
      <c r="W478" s="588">
        <f t="shared" si="1775"/>
        <v>0.16666666666666666</v>
      </c>
      <c r="X478" s="588">
        <f t="shared" si="1775"/>
        <v>0.16666666666666666</v>
      </c>
      <c r="Y478" s="588">
        <f t="shared" si="1775"/>
        <v>0.16666666666666666</v>
      </c>
      <c r="Z478" s="588">
        <f t="shared" si="1775"/>
        <v>0.16666666666666666</v>
      </c>
      <c r="AA478" s="588">
        <f t="shared" si="1775"/>
        <v>0.16666666666666666</v>
      </c>
      <c r="AB478" s="588">
        <f t="shared" si="1775"/>
        <v>0.16666666666666666</v>
      </c>
      <c r="AC478" s="588">
        <f t="shared" si="1775"/>
        <v>0.16666666666666666</v>
      </c>
      <c r="AD478" s="588">
        <f t="shared" si="1774"/>
        <v>9.0909090909090912E-2</v>
      </c>
      <c r="AE478" s="588">
        <f t="shared" ref="AE478:AO478" si="1776">AE477/AE484</f>
        <v>9.0909090909090912E-2</v>
      </c>
      <c r="AF478" s="588">
        <f t="shared" si="1776"/>
        <v>9.0909090909090912E-2</v>
      </c>
      <c r="AG478" s="588">
        <f t="shared" si="1776"/>
        <v>9.0909090909090912E-2</v>
      </c>
      <c r="AH478" s="588">
        <f t="shared" si="1776"/>
        <v>9.0909090909090912E-2</v>
      </c>
      <c r="AI478" s="588">
        <f t="shared" si="1776"/>
        <v>0.16</v>
      </c>
      <c r="AJ478" s="588">
        <f t="shared" si="1776"/>
        <v>0.16</v>
      </c>
      <c r="AK478" s="588">
        <f t="shared" si="1776"/>
        <v>0.16</v>
      </c>
      <c r="AL478" s="588">
        <f t="shared" si="1776"/>
        <v>0.16</v>
      </c>
      <c r="AM478" s="588">
        <f t="shared" si="1776"/>
        <v>0.16</v>
      </c>
      <c r="AN478" s="588">
        <f t="shared" si="1776"/>
        <v>0.16</v>
      </c>
      <c r="AO478" s="588">
        <f t="shared" si="1776"/>
        <v>0.16</v>
      </c>
      <c r="AP478" s="588">
        <f t="shared" si="1774"/>
        <v>0.25</v>
      </c>
      <c r="AQ478" s="588">
        <f t="shared" ref="AQ478:BA478" si="1777">AQ477/AQ484</f>
        <v>0.25</v>
      </c>
      <c r="AR478" s="588">
        <f t="shared" si="1777"/>
        <v>0.25</v>
      </c>
      <c r="AS478" s="588">
        <f t="shared" si="1777"/>
        <v>0.25</v>
      </c>
      <c r="AT478" s="588">
        <f t="shared" si="1777"/>
        <v>0.25</v>
      </c>
      <c r="AU478" s="588">
        <f t="shared" si="1777"/>
        <v>0.25</v>
      </c>
      <c r="AV478" s="588">
        <f t="shared" si="1777"/>
        <v>0.25</v>
      </c>
      <c r="AW478" s="588">
        <f t="shared" si="1777"/>
        <v>0.25</v>
      </c>
      <c r="AX478" s="588">
        <f t="shared" si="1777"/>
        <v>0.25</v>
      </c>
      <c r="AY478" s="588">
        <f t="shared" si="1777"/>
        <v>0.25</v>
      </c>
      <c r="AZ478" s="588">
        <f t="shared" si="1777"/>
        <v>0.25</v>
      </c>
      <c r="BA478" s="588">
        <f t="shared" si="1777"/>
        <v>0.25</v>
      </c>
      <c r="BB478" s="588">
        <f t="shared" si="1774"/>
        <v>0.23529411764705882</v>
      </c>
      <c r="BC478" s="588">
        <f t="shared" ref="BC478:BM478" si="1778">BC477/BC484</f>
        <v>0.23529411764705882</v>
      </c>
      <c r="BD478" s="588">
        <f t="shared" si="1778"/>
        <v>0.23529411764705882</v>
      </c>
      <c r="BE478" s="588">
        <f t="shared" si="1778"/>
        <v>0.23529411764705882</v>
      </c>
      <c r="BF478" s="588">
        <f t="shared" si="1778"/>
        <v>0.23529411764705882</v>
      </c>
      <c r="BG478" s="588">
        <f t="shared" si="1778"/>
        <v>0.23529411764705882</v>
      </c>
      <c r="BH478" s="588">
        <f t="shared" si="1778"/>
        <v>0.23529411764705882</v>
      </c>
      <c r="BI478" s="588">
        <f t="shared" si="1778"/>
        <v>0.23529411764705882</v>
      </c>
      <c r="BJ478" s="588">
        <f t="shared" si="1778"/>
        <v>0.23529411764705882</v>
      </c>
      <c r="BK478" s="588">
        <f t="shared" si="1778"/>
        <v>0.23529411764705882</v>
      </c>
      <c r="BL478" s="588">
        <f t="shared" si="1778"/>
        <v>0.23529411764705882</v>
      </c>
      <c r="BM478" s="588">
        <f t="shared" si="1778"/>
        <v>0.23529411764705882</v>
      </c>
      <c r="BN478" s="185"/>
      <c r="BO478" s="588">
        <f t="shared" ref="BO478:CH478" si="1779">BO477/BO484</f>
        <v>0</v>
      </c>
      <c r="BP478" s="588">
        <f t="shared" si="1779"/>
        <v>0.16666666666666666</v>
      </c>
      <c r="BQ478" s="588">
        <f t="shared" si="1779"/>
        <v>0.16666666666666666</v>
      </c>
      <c r="BR478" s="588">
        <f t="shared" si="1779"/>
        <v>0.16666666666666666</v>
      </c>
      <c r="BS478" s="588">
        <f t="shared" si="1779"/>
        <v>0.1</v>
      </c>
      <c r="BT478" s="588">
        <f t="shared" si="1779"/>
        <v>0.16666666666666666</v>
      </c>
      <c r="BU478" s="588">
        <f t="shared" si="1779"/>
        <v>0.16666666666666666</v>
      </c>
      <c r="BV478" s="588">
        <f t="shared" si="1779"/>
        <v>0.16666666666666666</v>
      </c>
      <c r="BW478" s="588">
        <f t="shared" si="1779"/>
        <v>9.0909090909090912E-2</v>
      </c>
      <c r="BX478" s="588">
        <f t="shared" si="1779"/>
        <v>0.16</v>
      </c>
      <c r="BY478" s="588">
        <f t="shared" si="1779"/>
        <v>0.16</v>
      </c>
      <c r="BZ478" s="588">
        <f t="shared" si="1779"/>
        <v>0.16</v>
      </c>
      <c r="CA478" s="588">
        <f t="shared" si="1779"/>
        <v>0.25</v>
      </c>
      <c r="CB478" s="588">
        <f t="shared" si="1779"/>
        <v>0.25</v>
      </c>
      <c r="CC478" s="588">
        <f t="shared" si="1779"/>
        <v>0.25</v>
      </c>
      <c r="CD478" s="588">
        <f t="shared" si="1779"/>
        <v>0.25</v>
      </c>
      <c r="CE478" s="588">
        <f t="shared" si="1779"/>
        <v>0.23529411764705882</v>
      </c>
      <c r="CF478" s="588">
        <f t="shared" si="1779"/>
        <v>0.23529411764705882</v>
      </c>
      <c r="CG478" s="588">
        <f t="shared" si="1779"/>
        <v>0.23529411764705882</v>
      </c>
      <c r="CH478" s="588">
        <f t="shared" si="1779"/>
        <v>0.23529411764705882</v>
      </c>
      <c r="CI478" s="177"/>
      <c r="CJ478" s="364">
        <f>CJ477/CJ484</f>
        <v>0.16666666666666666</v>
      </c>
      <c r="CK478" s="364">
        <f>CK477/CK484</f>
        <v>0.16666666666666666</v>
      </c>
      <c r="CL478" s="364">
        <f>CL477/CL484</f>
        <v>0.16</v>
      </c>
      <c r="CM478" s="364">
        <f>CM477/CM484</f>
        <v>0.25</v>
      </c>
      <c r="CN478" s="364">
        <f>CN477/CN484</f>
        <v>0.23529411764705882</v>
      </c>
      <c r="CO478" s="177"/>
      <c r="CP478" s="114"/>
      <c r="CQ478" s="114"/>
      <c r="CR478" s="186"/>
      <c r="CS478" s="186"/>
      <c r="CT478" s="186"/>
      <c r="CU478" s="186"/>
      <c r="CV478" s="186"/>
      <c r="CW478" s="119"/>
      <c r="CX478" s="366">
        <f t="shared" si="1761"/>
        <v>0</v>
      </c>
      <c r="CY478" s="366">
        <f t="shared" si="1762"/>
        <v>0.16666666666666666</v>
      </c>
      <c r="CZ478" s="366">
        <f t="shared" si="1763"/>
        <v>0.16666666666666666</v>
      </c>
      <c r="DA478" s="366">
        <f t="shared" si="1764"/>
        <v>0.16666666666666666</v>
      </c>
      <c r="DB478" s="212">
        <f t="shared" si="1765"/>
        <v>0.16666666666666666</v>
      </c>
      <c r="DC478" s="366">
        <f t="shared" si="1766"/>
        <v>0.1</v>
      </c>
      <c r="DD478" s="366">
        <f t="shared" si="1767"/>
        <v>0.16666666666666666</v>
      </c>
      <c r="DE478" s="366">
        <f t="shared" si="1768"/>
        <v>0.16666666666666666</v>
      </c>
      <c r="DF478" s="366">
        <f t="shared" si="1769"/>
        <v>0.16666666666666666</v>
      </c>
      <c r="DG478" s="212">
        <f t="shared" si="1770"/>
        <v>0.16666666666666666</v>
      </c>
      <c r="DH478" s="212">
        <f t="shared" si="1771"/>
        <v>0.16</v>
      </c>
      <c r="DI478" s="212">
        <f t="shared" si="1772"/>
        <v>0.25</v>
      </c>
      <c r="DJ478" s="212">
        <f t="shared" si="1773"/>
        <v>0.23529411764705882</v>
      </c>
    </row>
    <row r="479" spans="1:114" x14ac:dyDescent="0.2">
      <c r="A479" s="323"/>
      <c r="B479" s="114" t="s">
        <v>370</v>
      </c>
      <c r="C479" s="114"/>
      <c r="D479" s="114"/>
      <c r="E479" s="114"/>
      <c r="F479" s="588"/>
      <c r="G479" s="588"/>
      <c r="H479" s="588"/>
      <c r="I479" s="588"/>
      <c r="J479" s="588"/>
      <c r="K479" s="588"/>
      <c r="L479" s="588"/>
      <c r="M479" s="588"/>
      <c r="N479" s="588"/>
      <c r="O479" s="588"/>
      <c r="P479" s="588"/>
      <c r="Q479" s="588"/>
      <c r="R479" s="588"/>
      <c r="S479" s="588"/>
      <c r="T479" s="588"/>
      <c r="U479" s="588"/>
      <c r="V479" s="588"/>
      <c r="W479" s="588"/>
      <c r="X479" s="588"/>
      <c r="Y479" s="588"/>
      <c r="Z479" s="588"/>
      <c r="AA479" s="588"/>
      <c r="AB479" s="588"/>
      <c r="AC479" s="588"/>
      <c r="AD479" s="588"/>
      <c r="AE479" s="588"/>
      <c r="AF479" s="588"/>
      <c r="AG479" s="588"/>
      <c r="AH479" s="588"/>
      <c r="AI479" s="588"/>
      <c r="AJ479" s="588"/>
      <c r="AK479" s="588"/>
      <c r="AL479" s="588"/>
      <c r="AM479" s="588"/>
      <c r="AN479" s="588"/>
      <c r="AO479" s="588"/>
      <c r="AP479" s="588"/>
      <c r="AQ479" s="588"/>
      <c r="AR479" s="588"/>
      <c r="AS479" s="588"/>
      <c r="AT479" s="588"/>
      <c r="AU479" s="588"/>
      <c r="AV479" s="588"/>
      <c r="AW479" s="588"/>
      <c r="AX479" s="588"/>
      <c r="AY479" s="588"/>
      <c r="AZ479" s="588"/>
      <c r="BA479" s="588"/>
      <c r="BB479" s="588"/>
      <c r="BC479" s="588"/>
      <c r="BD479" s="588"/>
      <c r="BE479" s="588"/>
      <c r="BF479" s="588"/>
      <c r="BG479" s="588"/>
      <c r="BH479" s="588"/>
      <c r="BI479" s="588"/>
      <c r="BJ479" s="588"/>
      <c r="BK479" s="588"/>
      <c r="BL479" s="588"/>
      <c r="BM479" s="588"/>
      <c r="BN479" s="185"/>
      <c r="BO479" s="588"/>
      <c r="BP479" s="588"/>
      <c r="BQ479" s="588"/>
      <c r="BR479" s="588"/>
      <c r="BS479" s="588"/>
      <c r="BT479" s="588"/>
      <c r="BU479" s="588"/>
      <c r="BV479" s="588"/>
      <c r="BW479" s="588"/>
      <c r="BX479" s="588"/>
      <c r="BY479" s="588"/>
      <c r="BZ479" s="588"/>
      <c r="CA479" s="588"/>
      <c r="CB479" s="588"/>
      <c r="CC479" s="588"/>
      <c r="CD479" s="588"/>
      <c r="CE479" s="588"/>
      <c r="CF479" s="588"/>
      <c r="CG479" s="588"/>
      <c r="CH479" s="588"/>
      <c r="CI479" s="177"/>
      <c r="CJ479" s="364"/>
      <c r="CK479" s="364"/>
      <c r="CL479" s="364"/>
      <c r="CM479" s="364"/>
      <c r="CN479" s="364"/>
      <c r="CO479" s="177"/>
      <c r="CP479" s="114"/>
      <c r="CQ479" s="114"/>
      <c r="CR479" s="186"/>
      <c r="CS479" s="186"/>
      <c r="CT479" s="186"/>
      <c r="CU479" s="186"/>
      <c r="CV479" s="186"/>
      <c r="CW479" s="119"/>
      <c r="CX479" s="366"/>
      <c r="CY479" s="366"/>
      <c r="CZ479" s="366"/>
      <c r="DA479" s="366"/>
      <c r="DB479" s="212"/>
      <c r="DC479" s="366"/>
      <c r="DD479" s="366"/>
      <c r="DE479" s="366"/>
      <c r="DF479" s="366"/>
      <c r="DG479" s="212"/>
      <c r="DH479" s="212"/>
      <c r="DI479" s="212"/>
      <c r="DJ479" s="212"/>
    </row>
    <row r="480" spans="1:114" x14ac:dyDescent="0.2">
      <c r="A480" s="287" t="str">
        <f>+Salaries!A231</f>
        <v>Operations</v>
      </c>
      <c r="B480" s="114" t="s">
        <v>370</v>
      </c>
      <c r="C480" s="114"/>
      <c r="D480" s="114"/>
      <c r="E480" s="114"/>
      <c r="F480" s="590"/>
      <c r="G480" s="590"/>
      <c r="H480" s="590"/>
      <c r="I480" s="590"/>
      <c r="J480" s="590"/>
      <c r="K480" s="590"/>
      <c r="L480" s="590"/>
      <c r="M480" s="590"/>
      <c r="N480" s="590"/>
      <c r="O480" s="590"/>
      <c r="P480" s="590"/>
      <c r="Q480" s="590"/>
      <c r="R480" s="590"/>
      <c r="S480" s="590"/>
      <c r="T480" s="590"/>
      <c r="U480" s="590"/>
      <c r="V480" s="590"/>
      <c r="W480" s="590"/>
      <c r="X480" s="590"/>
      <c r="Y480" s="590"/>
      <c r="Z480" s="590"/>
      <c r="AA480" s="590"/>
      <c r="AB480" s="590"/>
      <c r="AC480" s="590"/>
      <c r="AD480" s="590"/>
      <c r="AE480" s="590"/>
      <c r="AF480" s="590"/>
      <c r="AG480" s="590"/>
      <c r="AH480" s="590"/>
      <c r="AI480" s="590"/>
      <c r="AJ480" s="590"/>
      <c r="AK480" s="590"/>
      <c r="AL480" s="590"/>
      <c r="AM480" s="590"/>
      <c r="AN480" s="590"/>
      <c r="AO480" s="590"/>
      <c r="AP480" s="590"/>
      <c r="AQ480" s="590"/>
      <c r="AR480" s="590"/>
      <c r="AS480" s="590"/>
      <c r="AT480" s="590"/>
      <c r="AU480" s="590"/>
      <c r="AV480" s="590"/>
      <c r="AW480" s="590"/>
      <c r="AX480" s="590"/>
      <c r="AY480" s="590"/>
      <c r="AZ480" s="590"/>
      <c r="BA480" s="590"/>
      <c r="BB480" s="590"/>
      <c r="BC480" s="590"/>
      <c r="BD480" s="590"/>
      <c r="BE480" s="590"/>
      <c r="BF480" s="590"/>
      <c r="BG480" s="590"/>
      <c r="BH480" s="590"/>
      <c r="BI480" s="590"/>
      <c r="BJ480" s="590"/>
      <c r="BK480" s="590"/>
      <c r="BL480" s="590"/>
      <c r="BM480" s="590"/>
      <c r="BN480" s="185"/>
      <c r="BO480" s="599"/>
      <c r="BP480" s="599"/>
      <c r="BQ480" s="599"/>
      <c r="BR480" s="599"/>
      <c r="BS480" s="599"/>
      <c r="BT480" s="599"/>
      <c r="BU480" s="599"/>
      <c r="BV480" s="599"/>
      <c r="BW480" s="599"/>
      <c r="BX480" s="599"/>
      <c r="BY480" s="599"/>
      <c r="BZ480" s="599"/>
      <c r="CA480" s="599"/>
      <c r="CB480" s="599"/>
      <c r="CC480" s="599"/>
      <c r="CD480" s="599"/>
      <c r="CE480" s="599"/>
      <c r="CF480" s="599"/>
      <c r="CG480" s="599"/>
      <c r="CH480" s="599"/>
      <c r="CI480" s="177"/>
      <c r="CJ480" s="263"/>
      <c r="CK480" s="263"/>
      <c r="CL480" s="263"/>
      <c r="CM480" s="263"/>
      <c r="CN480" s="263"/>
      <c r="CO480" s="177"/>
      <c r="CP480" s="114"/>
      <c r="CQ480" s="114"/>
      <c r="CR480" s="186"/>
      <c r="CS480" s="186"/>
      <c r="CT480" s="186"/>
      <c r="CU480" s="186"/>
      <c r="CV480" s="186"/>
      <c r="CW480" s="119"/>
      <c r="CX480" s="263" t="str">
        <f t="shared" ref="CX480:DA482" si="1780">IF(BO480="","",BO480)</f>
        <v/>
      </c>
      <c r="CY480" s="263" t="str">
        <f t="shared" si="1780"/>
        <v/>
      </c>
      <c r="CZ480" s="263" t="str">
        <f t="shared" si="1780"/>
        <v/>
      </c>
      <c r="DA480" s="263" t="str">
        <f t="shared" si="1780"/>
        <v/>
      </c>
      <c r="DB480" s="264" t="str">
        <f>IF(CJ480="","",CJ480)</f>
        <v/>
      </c>
      <c r="DC480" s="263" t="str">
        <f t="shared" ref="DC480:DF482" si="1781">IF(BS480="","",BS480)</f>
        <v/>
      </c>
      <c r="DD480" s="263" t="str">
        <f t="shared" si="1781"/>
        <v/>
      </c>
      <c r="DE480" s="263" t="str">
        <f t="shared" si="1781"/>
        <v/>
      </c>
      <c r="DF480" s="263" t="str">
        <f t="shared" si="1781"/>
        <v/>
      </c>
      <c r="DG480" s="264" t="str">
        <f t="shared" ref="DG480:DJ482" si="1782">IF(CK480="","",CK480)</f>
        <v/>
      </c>
      <c r="DH480" s="264" t="str">
        <f t="shared" si="1782"/>
        <v/>
      </c>
      <c r="DI480" s="264" t="str">
        <f t="shared" si="1782"/>
        <v/>
      </c>
      <c r="DJ480" s="264" t="str">
        <f t="shared" si="1782"/>
        <v/>
      </c>
    </row>
    <row r="481" spans="1:114" ht="14.25" x14ac:dyDescent="0.35">
      <c r="A481" s="297" t="str">
        <f>"Total "&amp;Salaries!A231&amp;"............................................................................................................................................…"</f>
        <v>Total Operations............................................................................................................................................…</v>
      </c>
      <c r="B481" s="114" t="s">
        <v>370</v>
      </c>
      <c r="C481" s="114"/>
      <c r="D481" s="114"/>
      <c r="E481" s="539">
        <v>0</v>
      </c>
      <c r="F481" s="565">
        <f>+Salaries!C293</f>
        <v>1</v>
      </c>
      <c r="G481" s="565">
        <f>+Salaries!D293</f>
        <v>1</v>
      </c>
      <c r="H481" s="565">
        <f>+Salaries!E293</f>
        <v>1</v>
      </c>
      <c r="I481" s="565">
        <f>+Salaries!F293</f>
        <v>1</v>
      </c>
      <c r="J481" s="565">
        <f>+Salaries!G293</f>
        <v>1</v>
      </c>
      <c r="K481" s="565">
        <f>+Salaries!H293</f>
        <v>1</v>
      </c>
      <c r="L481" s="565">
        <f>+Salaries!I293</f>
        <v>1</v>
      </c>
      <c r="M481" s="565">
        <f>+Salaries!J293</f>
        <v>1</v>
      </c>
      <c r="N481" s="565">
        <f>+Salaries!K293</f>
        <v>1</v>
      </c>
      <c r="O481" s="565">
        <f>+Salaries!L293</f>
        <v>1</v>
      </c>
      <c r="P481" s="565">
        <f>+Salaries!M293</f>
        <v>1</v>
      </c>
      <c r="Q481" s="565">
        <f>+Salaries!N293</f>
        <v>1</v>
      </c>
      <c r="R481" s="565">
        <f>+Salaries!Q293</f>
        <v>1</v>
      </c>
      <c r="S481" s="565">
        <f>+Salaries!R293</f>
        <v>1</v>
      </c>
      <c r="T481" s="565">
        <f>+Salaries!S293</f>
        <v>1</v>
      </c>
      <c r="U481" s="565">
        <f>+Salaries!T293</f>
        <v>1</v>
      </c>
      <c r="V481" s="565">
        <f>+Salaries!U293</f>
        <v>1</v>
      </c>
      <c r="W481" s="565">
        <f>+Salaries!V293</f>
        <v>1</v>
      </c>
      <c r="X481" s="565">
        <f>+Salaries!W293</f>
        <v>1</v>
      </c>
      <c r="Y481" s="565">
        <f>+Salaries!X293</f>
        <v>1</v>
      </c>
      <c r="Z481" s="565">
        <f>+Salaries!Y293</f>
        <v>1</v>
      </c>
      <c r="AA481" s="565">
        <f>+Salaries!Z293</f>
        <v>1</v>
      </c>
      <c r="AB481" s="565">
        <f>+Salaries!AA293</f>
        <v>1</v>
      </c>
      <c r="AC481" s="565">
        <f>+Salaries!AB293</f>
        <v>1</v>
      </c>
      <c r="AD481" s="565">
        <f>+Salaries!AE293</f>
        <v>4</v>
      </c>
      <c r="AE481" s="565">
        <f>+Salaries!AF293</f>
        <v>4</v>
      </c>
      <c r="AF481" s="565">
        <f>+Salaries!AG293</f>
        <v>4</v>
      </c>
      <c r="AG481" s="565">
        <f>+Salaries!AH293</f>
        <v>4</v>
      </c>
      <c r="AH481" s="565">
        <f>+Salaries!AI293</f>
        <v>4</v>
      </c>
      <c r="AI481" s="565">
        <f>+Salaries!AJ293</f>
        <v>4</v>
      </c>
      <c r="AJ481" s="565">
        <f>+Salaries!AK293</f>
        <v>4</v>
      </c>
      <c r="AK481" s="565">
        <f>+Salaries!AL293</f>
        <v>4</v>
      </c>
      <c r="AL481" s="565">
        <f>+Salaries!AM293</f>
        <v>4</v>
      </c>
      <c r="AM481" s="565">
        <f>+Salaries!AN293</f>
        <v>4</v>
      </c>
      <c r="AN481" s="565">
        <f>+Salaries!AO293</f>
        <v>4</v>
      </c>
      <c r="AO481" s="565">
        <f>+Salaries!AP293</f>
        <v>4</v>
      </c>
      <c r="AP481" s="565">
        <f>+Salaries!AS293</f>
        <v>4</v>
      </c>
      <c r="AQ481" s="565">
        <f>+Salaries!AT293</f>
        <v>4</v>
      </c>
      <c r="AR481" s="565">
        <f>+Salaries!AU293</f>
        <v>4</v>
      </c>
      <c r="AS481" s="565">
        <f>+Salaries!AV293</f>
        <v>4</v>
      </c>
      <c r="AT481" s="565">
        <f>+Salaries!AW293</f>
        <v>4</v>
      </c>
      <c r="AU481" s="565">
        <f>+Salaries!AX293</f>
        <v>4</v>
      </c>
      <c r="AV481" s="565">
        <f>+Salaries!AY293</f>
        <v>4</v>
      </c>
      <c r="AW481" s="565">
        <f>+Salaries!AZ293</f>
        <v>4</v>
      </c>
      <c r="AX481" s="565">
        <f>+Salaries!BA293</f>
        <v>4</v>
      </c>
      <c r="AY481" s="565">
        <f>+Salaries!BB293</f>
        <v>4</v>
      </c>
      <c r="AZ481" s="565">
        <f>+Salaries!BC293</f>
        <v>4</v>
      </c>
      <c r="BA481" s="565">
        <f>+Salaries!BD293</f>
        <v>4</v>
      </c>
      <c r="BB481" s="565">
        <f>+Salaries!BG293</f>
        <v>4</v>
      </c>
      <c r="BC481" s="565">
        <f>+Salaries!BH293</f>
        <v>4</v>
      </c>
      <c r="BD481" s="565">
        <f>+Salaries!BI293</f>
        <v>4</v>
      </c>
      <c r="BE481" s="565">
        <f>+Salaries!BJ293</f>
        <v>4</v>
      </c>
      <c r="BF481" s="565">
        <f>+Salaries!BK293</f>
        <v>4</v>
      </c>
      <c r="BG481" s="565">
        <f>+Salaries!BL293</f>
        <v>4</v>
      </c>
      <c r="BH481" s="565">
        <f>+Salaries!BM293</f>
        <v>4</v>
      </c>
      <c r="BI481" s="565">
        <f>+Salaries!BN293</f>
        <v>4</v>
      </c>
      <c r="BJ481" s="565">
        <f>+Salaries!BO293</f>
        <v>4</v>
      </c>
      <c r="BK481" s="565">
        <f>+Salaries!BP293</f>
        <v>4</v>
      </c>
      <c r="BL481" s="565">
        <f>+Salaries!BQ293</f>
        <v>4</v>
      </c>
      <c r="BM481" s="565">
        <f>+Salaries!BR293</f>
        <v>4</v>
      </c>
      <c r="BN481" s="185"/>
      <c r="BO481" s="618">
        <f>H481</f>
        <v>1</v>
      </c>
      <c r="BP481" s="618">
        <f>K481</f>
        <v>1</v>
      </c>
      <c r="BQ481" s="618">
        <f>N481</f>
        <v>1</v>
      </c>
      <c r="BR481" s="618">
        <f>Q481</f>
        <v>1</v>
      </c>
      <c r="BS481" s="618">
        <f>T481</f>
        <v>1</v>
      </c>
      <c r="BT481" s="618">
        <f>W481</f>
        <v>1</v>
      </c>
      <c r="BU481" s="618">
        <f>Z481</f>
        <v>1</v>
      </c>
      <c r="BV481" s="618">
        <f>AC481</f>
        <v>1</v>
      </c>
      <c r="BW481" s="618">
        <f>AF481</f>
        <v>4</v>
      </c>
      <c r="BX481" s="618">
        <f>AI481</f>
        <v>4</v>
      </c>
      <c r="BY481" s="618">
        <f>AL481</f>
        <v>4</v>
      </c>
      <c r="BZ481" s="618">
        <f>AO481</f>
        <v>4</v>
      </c>
      <c r="CA481" s="618">
        <f>AR481</f>
        <v>4</v>
      </c>
      <c r="CB481" s="618">
        <f>AU481</f>
        <v>4</v>
      </c>
      <c r="CC481" s="618">
        <f>AX481</f>
        <v>4</v>
      </c>
      <c r="CD481" s="618">
        <f>BA481</f>
        <v>4</v>
      </c>
      <c r="CE481" s="618">
        <f>BD481</f>
        <v>4</v>
      </c>
      <c r="CF481" s="618">
        <f>BG481</f>
        <v>4</v>
      </c>
      <c r="CG481" s="618">
        <f>BJ481</f>
        <v>4</v>
      </c>
      <c r="CH481" s="618">
        <f>BM481</f>
        <v>4</v>
      </c>
      <c r="CI481" s="177"/>
      <c r="CJ481" s="336">
        <f>Q481</f>
        <v>1</v>
      </c>
      <c r="CK481" s="336">
        <f>AC481</f>
        <v>1</v>
      </c>
      <c r="CL481" s="336">
        <f>AO481</f>
        <v>4</v>
      </c>
      <c r="CM481" s="336">
        <f>BA481</f>
        <v>4</v>
      </c>
      <c r="CN481" s="336">
        <f>BM481</f>
        <v>4</v>
      </c>
      <c r="CO481" s="177"/>
      <c r="CP481" s="114"/>
      <c r="CQ481" s="114"/>
      <c r="CR481" s="186">
        <f>BM481</f>
        <v>4</v>
      </c>
      <c r="CS481" s="186">
        <f>CH481</f>
        <v>4</v>
      </c>
      <c r="CT481" s="186">
        <f>CN481</f>
        <v>4</v>
      </c>
      <c r="CU481" s="186">
        <f>CR481-CS481</f>
        <v>0</v>
      </c>
      <c r="CV481" s="186">
        <f>CS481-CT481</f>
        <v>0</v>
      </c>
      <c r="CW481" s="119"/>
      <c r="CX481" s="336">
        <f t="shared" si="1780"/>
        <v>1</v>
      </c>
      <c r="CY481" s="336">
        <f t="shared" si="1780"/>
        <v>1</v>
      </c>
      <c r="CZ481" s="336">
        <f t="shared" si="1780"/>
        <v>1</v>
      </c>
      <c r="DA481" s="336">
        <f t="shared" si="1780"/>
        <v>1</v>
      </c>
      <c r="DB481" s="339">
        <f>IF(CJ481="","",CJ481)</f>
        <v>1</v>
      </c>
      <c r="DC481" s="336">
        <f t="shared" si="1781"/>
        <v>1</v>
      </c>
      <c r="DD481" s="336">
        <f t="shared" si="1781"/>
        <v>1</v>
      </c>
      <c r="DE481" s="336">
        <f t="shared" si="1781"/>
        <v>1</v>
      </c>
      <c r="DF481" s="336">
        <f t="shared" si="1781"/>
        <v>1</v>
      </c>
      <c r="DG481" s="339">
        <f t="shared" si="1782"/>
        <v>1</v>
      </c>
      <c r="DH481" s="339">
        <f t="shared" si="1782"/>
        <v>4</v>
      </c>
      <c r="DI481" s="339">
        <f t="shared" si="1782"/>
        <v>4</v>
      </c>
      <c r="DJ481" s="339">
        <f t="shared" si="1782"/>
        <v>4</v>
      </c>
    </row>
    <row r="482" spans="1:114" x14ac:dyDescent="0.2">
      <c r="A482" s="323" t="s">
        <v>234</v>
      </c>
      <c r="B482" s="114" t="s">
        <v>370</v>
      </c>
      <c r="C482" s="114"/>
      <c r="D482" s="114"/>
      <c r="E482" s="114"/>
      <c r="F482" s="588">
        <f t="shared" ref="F482:BB482" si="1783">F481/F484</f>
        <v>0.5</v>
      </c>
      <c r="G482" s="588">
        <f t="shared" si="1783"/>
        <v>0.5</v>
      </c>
      <c r="H482" s="588">
        <f t="shared" si="1783"/>
        <v>0.5</v>
      </c>
      <c r="I482" s="588">
        <f t="shared" si="1783"/>
        <v>0.33333333333333331</v>
      </c>
      <c r="J482" s="588">
        <f t="shared" si="1783"/>
        <v>0.2</v>
      </c>
      <c r="K482" s="588">
        <f t="shared" si="1783"/>
        <v>0.16666666666666666</v>
      </c>
      <c r="L482" s="588">
        <f t="shared" si="1783"/>
        <v>0.16666666666666666</v>
      </c>
      <c r="M482" s="588">
        <f t="shared" si="1783"/>
        <v>0.16666666666666666</v>
      </c>
      <c r="N482" s="588">
        <f t="shared" si="1783"/>
        <v>0.16666666666666666</v>
      </c>
      <c r="O482" s="588">
        <f t="shared" si="1783"/>
        <v>0.16666666666666666</v>
      </c>
      <c r="P482" s="588">
        <f t="shared" si="1783"/>
        <v>0.16666666666666666</v>
      </c>
      <c r="Q482" s="588">
        <f t="shared" si="1783"/>
        <v>0.16666666666666666</v>
      </c>
      <c r="R482" s="588">
        <f t="shared" si="1783"/>
        <v>0.1</v>
      </c>
      <c r="S482" s="588">
        <f t="shared" ref="S482:AC482" si="1784">S481/S484</f>
        <v>0.1</v>
      </c>
      <c r="T482" s="588">
        <f t="shared" si="1784"/>
        <v>0.1</v>
      </c>
      <c r="U482" s="588">
        <f t="shared" si="1784"/>
        <v>0.1</v>
      </c>
      <c r="V482" s="588">
        <f t="shared" si="1784"/>
        <v>0.1</v>
      </c>
      <c r="W482" s="588">
        <f t="shared" si="1784"/>
        <v>8.3333333333333329E-2</v>
      </c>
      <c r="X482" s="588">
        <f t="shared" si="1784"/>
        <v>8.3333333333333329E-2</v>
      </c>
      <c r="Y482" s="588">
        <f t="shared" si="1784"/>
        <v>8.3333333333333329E-2</v>
      </c>
      <c r="Z482" s="588">
        <f t="shared" si="1784"/>
        <v>8.3333333333333329E-2</v>
      </c>
      <c r="AA482" s="588">
        <f t="shared" si="1784"/>
        <v>8.3333333333333329E-2</v>
      </c>
      <c r="AB482" s="588">
        <f t="shared" si="1784"/>
        <v>8.3333333333333329E-2</v>
      </c>
      <c r="AC482" s="588">
        <f t="shared" si="1784"/>
        <v>8.3333333333333329E-2</v>
      </c>
      <c r="AD482" s="588">
        <f t="shared" si="1783"/>
        <v>0.18181818181818182</v>
      </c>
      <c r="AE482" s="588">
        <f t="shared" ref="AE482:AO482" si="1785">AE481/AE484</f>
        <v>0.18181818181818182</v>
      </c>
      <c r="AF482" s="588">
        <f t="shared" si="1785"/>
        <v>0.18181818181818182</v>
      </c>
      <c r="AG482" s="588">
        <f t="shared" si="1785"/>
        <v>0.18181818181818182</v>
      </c>
      <c r="AH482" s="588">
        <f t="shared" si="1785"/>
        <v>0.18181818181818182</v>
      </c>
      <c r="AI482" s="588">
        <f t="shared" si="1785"/>
        <v>0.16</v>
      </c>
      <c r="AJ482" s="588">
        <f t="shared" si="1785"/>
        <v>0.16</v>
      </c>
      <c r="AK482" s="588">
        <f t="shared" si="1785"/>
        <v>0.16</v>
      </c>
      <c r="AL482" s="588">
        <f t="shared" si="1785"/>
        <v>0.16</v>
      </c>
      <c r="AM482" s="588">
        <f t="shared" si="1785"/>
        <v>0.16</v>
      </c>
      <c r="AN482" s="588">
        <f t="shared" si="1785"/>
        <v>0.16</v>
      </c>
      <c r="AO482" s="588">
        <f t="shared" si="1785"/>
        <v>0.16</v>
      </c>
      <c r="AP482" s="588">
        <f t="shared" si="1783"/>
        <v>0.14285714285714285</v>
      </c>
      <c r="AQ482" s="588">
        <f t="shared" ref="AQ482:BA482" si="1786">AQ481/AQ484</f>
        <v>0.14285714285714285</v>
      </c>
      <c r="AR482" s="588">
        <f t="shared" si="1786"/>
        <v>0.14285714285714285</v>
      </c>
      <c r="AS482" s="588">
        <f t="shared" si="1786"/>
        <v>0.14285714285714285</v>
      </c>
      <c r="AT482" s="588">
        <f t="shared" si="1786"/>
        <v>0.14285714285714285</v>
      </c>
      <c r="AU482" s="588">
        <f t="shared" si="1786"/>
        <v>0.125</v>
      </c>
      <c r="AV482" s="588">
        <f t="shared" si="1786"/>
        <v>0.125</v>
      </c>
      <c r="AW482" s="588">
        <f t="shared" si="1786"/>
        <v>0.125</v>
      </c>
      <c r="AX482" s="588">
        <f t="shared" si="1786"/>
        <v>0.125</v>
      </c>
      <c r="AY482" s="588">
        <f t="shared" si="1786"/>
        <v>0.125</v>
      </c>
      <c r="AZ482" s="588">
        <f t="shared" si="1786"/>
        <v>0.125</v>
      </c>
      <c r="BA482" s="588">
        <f t="shared" si="1786"/>
        <v>0.125</v>
      </c>
      <c r="BB482" s="588">
        <f t="shared" si="1783"/>
        <v>0.11764705882352941</v>
      </c>
      <c r="BC482" s="588">
        <f t="shared" ref="BC482:BM482" si="1787">BC481/BC484</f>
        <v>0.11764705882352941</v>
      </c>
      <c r="BD482" s="588">
        <f t="shared" si="1787"/>
        <v>0.11764705882352941</v>
      </c>
      <c r="BE482" s="588">
        <f t="shared" si="1787"/>
        <v>0.11764705882352941</v>
      </c>
      <c r="BF482" s="588">
        <f t="shared" si="1787"/>
        <v>0.11764705882352941</v>
      </c>
      <c r="BG482" s="588">
        <f t="shared" si="1787"/>
        <v>0.11764705882352941</v>
      </c>
      <c r="BH482" s="588">
        <f t="shared" si="1787"/>
        <v>0.11764705882352941</v>
      </c>
      <c r="BI482" s="588">
        <f t="shared" si="1787"/>
        <v>0.11764705882352941</v>
      </c>
      <c r="BJ482" s="588">
        <f t="shared" si="1787"/>
        <v>0.11764705882352941</v>
      </c>
      <c r="BK482" s="588">
        <f t="shared" si="1787"/>
        <v>0.11764705882352941</v>
      </c>
      <c r="BL482" s="588">
        <f t="shared" si="1787"/>
        <v>0.11764705882352941</v>
      </c>
      <c r="BM482" s="588">
        <f t="shared" si="1787"/>
        <v>0.11764705882352941</v>
      </c>
      <c r="BN482" s="185"/>
      <c r="BO482" s="588">
        <f t="shared" ref="BO482:CH482" si="1788">BO481/BO484</f>
        <v>0.5</v>
      </c>
      <c r="BP482" s="588">
        <f t="shared" si="1788"/>
        <v>0.16666666666666666</v>
      </c>
      <c r="BQ482" s="588">
        <f t="shared" si="1788"/>
        <v>0.16666666666666666</v>
      </c>
      <c r="BR482" s="588">
        <f t="shared" si="1788"/>
        <v>0.16666666666666666</v>
      </c>
      <c r="BS482" s="588">
        <f t="shared" si="1788"/>
        <v>0.1</v>
      </c>
      <c r="BT482" s="588">
        <f t="shared" si="1788"/>
        <v>8.3333333333333329E-2</v>
      </c>
      <c r="BU482" s="588">
        <f t="shared" si="1788"/>
        <v>8.3333333333333329E-2</v>
      </c>
      <c r="BV482" s="588">
        <f t="shared" si="1788"/>
        <v>8.3333333333333329E-2</v>
      </c>
      <c r="BW482" s="588">
        <f t="shared" si="1788"/>
        <v>0.18181818181818182</v>
      </c>
      <c r="BX482" s="588">
        <f t="shared" si="1788"/>
        <v>0.16</v>
      </c>
      <c r="BY482" s="588">
        <f t="shared" si="1788"/>
        <v>0.16</v>
      </c>
      <c r="BZ482" s="588">
        <f t="shared" si="1788"/>
        <v>0.16</v>
      </c>
      <c r="CA482" s="588">
        <f t="shared" si="1788"/>
        <v>0.14285714285714285</v>
      </c>
      <c r="CB482" s="588">
        <f t="shared" si="1788"/>
        <v>0.125</v>
      </c>
      <c r="CC482" s="588">
        <f t="shared" si="1788"/>
        <v>0.125</v>
      </c>
      <c r="CD482" s="588">
        <f t="shared" si="1788"/>
        <v>0.125</v>
      </c>
      <c r="CE482" s="588">
        <f t="shared" si="1788"/>
        <v>0.11764705882352941</v>
      </c>
      <c r="CF482" s="588">
        <f t="shared" si="1788"/>
        <v>0.11764705882352941</v>
      </c>
      <c r="CG482" s="588">
        <f t="shared" si="1788"/>
        <v>0.11764705882352941</v>
      </c>
      <c r="CH482" s="588">
        <f t="shared" si="1788"/>
        <v>0.11764705882352941</v>
      </c>
      <c r="CI482" s="177"/>
      <c r="CJ482" s="364">
        <f>CJ481/CJ484</f>
        <v>0.16666666666666666</v>
      </c>
      <c r="CK482" s="364">
        <f>CK481/CK484</f>
        <v>8.3333333333333329E-2</v>
      </c>
      <c r="CL482" s="364">
        <f>CL481/CL484</f>
        <v>0.16</v>
      </c>
      <c r="CM482" s="364">
        <f>CM481/CM484</f>
        <v>0.125</v>
      </c>
      <c r="CN482" s="364">
        <f>CN481/CN484</f>
        <v>0.11764705882352941</v>
      </c>
      <c r="CO482" s="177"/>
      <c r="CP482" s="114"/>
      <c r="CQ482" s="114"/>
      <c r="CR482" s="186"/>
      <c r="CS482" s="186"/>
      <c r="CT482" s="186"/>
      <c r="CU482" s="186"/>
      <c r="CV482" s="186"/>
      <c r="CW482" s="119"/>
      <c r="CX482" s="366">
        <f t="shared" si="1780"/>
        <v>0.5</v>
      </c>
      <c r="CY482" s="366">
        <f t="shared" si="1780"/>
        <v>0.16666666666666666</v>
      </c>
      <c r="CZ482" s="366">
        <f t="shared" si="1780"/>
        <v>0.16666666666666666</v>
      </c>
      <c r="DA482" s="366">
        <f t="shared" si="1780"/>
        <v>0.16666666666666666</v>
      </c>
      <c r="DB482" s="212">
        <f>IF(CJ482="","",CJ482)</f>
        <v>0.16666666666666666</v>
      </c>
      <c r="DC482" s="366">
        <f t="shared" si="1781"/>
        <v>0.1</v>
      </c>
      <c r="DD482" s="366">
        <f t="shared" si="1781"/>
        <v>8.3333333333333329E-2</v>
      </c>
      <c r="DE482" s="366">
        <f t="shared" si="1781"/>
        <v>8.3333333333333329E-2</v>
      </c>
      <c r="DF482" s="366">
        <f t="shared" si="1781"/>
        <v>8.3333333333333329E-2</v>
      </c>
      <c r="DG482" s="212">
        <f t="shared" si="1782"/>
        <v>8.3333333333333329E-2</v>
      </c>
      <c r="DH482" s="212">
        <f t="shared" si="1782"/>
        <v>0.16</v>
      </c>
      <c r="DI482" s="212">
        <f t="shared" si="1782"/>
        <v>0.125</v>
      </c>
      <c r="DJ482" s="212">
        <f t="shared" si="1782"/>
        <v>0.11764705882352941</v>
      </c>
    </row>
    <row r="483" spans="1:114" x14ac:dyDescent="0.2">
      <c r="A483" s="323"/>
      <c r="B483" s="114" t="s">
        <v>370</v>
      </c>
      <c r="C483" s="114"/>
      <c r="D483" s="114"/>
      <c r="E483" s="114"/>
      <c r="F483" s="588"/>
      <c r="G483" s="588"/>
      <c r="H483" s="588"/>
      <c r="I483" s="588"/>
      <c r="J483" s="588"/>
      <c r="K483" s="588"/>
      <c r="L483" s="588"/>
      <c r="M483" s="588"/>
      <c r="N483" s="588"/>
      <c r="O483" s="588"/>
      <c r="P483" s="588"/>
      <c r="Q483" s="588"/>
      <c r="R483" s="588"/>
      <c r="S483" s="588"/>
      <c r="T483" s="588"/>
      <c r="U483" s="588"/>
      <c r="V483" s="588"/>
      <c r="W483" s="588"/>
      <c r="X483" s="588"/>
      <c r="Y483" s="588"/>
      <c r="Z483" s="588"/>
      <c r="AA483" s="588"/>
      <c r="AB483" s="588"/>
      <c r="AC483" s="588"/>
      <c r="AD483" s="588"/>
      <c r="AE483" s="588"/>
      <c r="AF483" s="588"/>
      <c r="AG483" s="588"/>
      <c r="AH483" s="588"/>
      <c r="AI483" s="588"/>
      <c r="AJ483" s="588"/>
      <c r="AK483" s="588"/>
      <c r="AL483" s="588"/>
      <c r="AM483" s="588"/>
      <c r="AN483" s="588"/>
      <c r="AO483" s="588"/>
      <c r="AP483" s="588"/>
      <c r="AQ483" s="588"/>
      <c r="AR483" s="588"/>
      <c r="AS483" s="588"/>
      <c r="AT483" s="588"/>
      <c r="AU483" s="588"/>
      <c r="AV483" s="588"/>
      <c r="AW483" s="588"/>
      <c r="AX483" s="588"/>
      <c r="AY483" s="588"/>
      <c r="AZ483" s="588"/>
      <c r="BA483" s="588"/>
      <c r="BB483" s="588"/>
      <c r="BC483" s="588"/>
      <c r="BD483" s="588"/>
      <c r="BE483" s="588"/>
      <c r="BF483" s="588"/>
      <c r="BG483" s="588"/>
      <c r="BH483" s="588"/>
      <c r="BI483" s="588"/>
      <c r="BJ483" s="588"/>
      <c r="BK483" s="588"/>
      <c r="BL483" s="588"/>
      <c r="BM483" s="588"/>
      <c r="BN483" s="185"/>
      <c r="BO483" s="588"/>
      <c r="BP483" s="588"/>
      <c r="BQ483" s="588"/>
      <c r="BR483" s="588"/>
      <c r="BS483" s="588"/>
      <c r="BT483" s="588"/>
      <c r="BU483" s="588"/>
      <c r="BV483" s="588"/>
      <c r="BW483" s="588"/>
      <c r="BX483" s="588"/>
      <c r="BY483" s="588"/>
      <c r="BZ483" s="588"/>
      <c r="CA483" s="588"/>
      <c r="CB483" s="588"/>
      <c r="CC483" s="588"/>
      <c r="CD483" s="588"/>
      <c r="CE483" s="588"/>
      <c r="CF483" s="588"/>
      <c r="CG483" s="588"/>
      <c r="CH483" s="588"/>
      <c r="CI483" s="177"/>
      <c r="CJ483" s="364"/>
      <c r="CK483" s="364"/>
      <c r="CL483" s="364"/>
      <c r="CM483" s="364"/>
      <c r="CN483" s="364"/>
      <c r="CO483" s="177"/>
      <c r="CP483" s="114"/>
      <c r="CQ483" s="114"/>
      <c r="CR483" s="186"/>
      <c r="CS483" s="186"/>
      <c r="CT483" s="186"/>
      <c r="CU483" s="186"/>
      <c r="CV483" s="186"/>
      <c r="CW483" s="119"/>
      <c r="CX483" s="366"/>
      <c r="CY483" s="366"/>
      <c r="CZ483" s="366"/>
      <c r="DA483" s="366"/>
      <c r="DB483" s="212"/>
      <c r="DC483" s="366"/>
      <c r="DD483" s="366"/>
      <c r="DE483" s="366"/>
      <c r="DF483" s="366"/>
      <c r="DG483" s="212"/>
      <c r="DH483" s="212"/>
      <c r="DI483" s="212"/>
      <c r="DJ483" s="212"/>
    </row>
    <row r="484" spans="1:114" x14ac:dyDescent="0.2">
      <c r="A484" s="187" t="s">
        <v>473</v>
      </c>
      <c r="B484" s="114" t="s">
        <v>370</v>
      </c>
      <c r="C484" s="114"/>
      <c r="D484" s="114"/>
      <c r="E484" s="252">
        <f>E481+E477+E470+E473</f>
        <v>0</v>
      </c>
      <c r="F484" s="592">
        <f>+Salaries!C15</f>
        <v>2</v>
      </c>
      <c r="G484" s="592">
        <f>+Salaries!D15</f>
        <v>2</v>
      </c>
      <c r="H484" s="592">
        <f>+Salaries!E15</f>
        <v>2</v>
      </c>
      <c r="I484" s="592">
        <f>+Salaries!F15</f>
        <v>3</v>
      </c>
      <c r="J484" s="592">
        <f>+Salaries!G15</f>
        <v>5</v>
      </c>
      <c r="K484" s="592">
        <f>+Salaries!H15</f>
        <v>6</v>
      </c>
      <c r="L484" s="592">
        <f>+Salaries!I15</f>
        <v>6</v>
      </c>
      <c r="M484" s="592">
        <f>+Salaries!J15</f>
        <v>6</v>
      </c>
      <c r="N484" s="592">
        <f>+Salaries!K15</f>
        <v>6</v>
      </c>
      <c r="O484" s="592">
        <f>+Salaries!L15</f>
        <v>6</v>
      </c>
      <c r="P484" s="592">
        <f>+Salaries!M15</f>
        <v>6</v>
      </c>
      <c r="Q484" s="592">
        <f>+Salaries!N15</f>
        <v>6</v>
      </c>
      <c r="R484" s="592">
        <f>+Salaries!Q15</f>
        <v>10</v>
      </c>
      <c r="S484" s="592">
        <f>+Salaries!R15</f>
        <v>10</v>
      </c>
      <c r="T484" s="592">
        <f>+Salaries!S15</f>
        <v>10</v>
      </c>
      <c r="U484" s="592">
        <f>+Salaries!T15</f>
        <v>10</v>
      </c>
      <c r="V484" s="592">
        <f>+Salaries!U15</f>
        <v>10</v>
      </c>
      <c r="W484" s="592">
        <f>+Salaries!V15</f>
        <v>12</v>
      </c>
      <c r="X484" s="592">
        <f>+Salaries!W15</f>
        <v>12</v>
      </c>
      <c r="Y484" s="592">
        <f>+Salaries!X15</f>
        <v>12</v>
      </c>
      <c r="Z484" s="592">
        <f>+Salaries!Y15</f>
        <v>12</v>
      </c>
      <c r="AA484" s="592">
        <f>+Salaries!Z15</f>
        <v>12</v>
      </c>
      <c r="AB484" s="592">
        <f>+Salaries!AA15</f>
        <v>12</v>
      </c>
      <c r="AC484" s="592">
        <f>+Salaries!AB15</f>
        <v>12</v>
      </c>
      <c r="AD484" s="592">
        <f>+Salaries!AE15</f>
        <v>22</v>
      </c>
      <c r="AE484" s="592">
        <f>+Salaries!AF15</f>
        <v>22</v>
      </c>
      <c r="AF484" s="592">
        <f>+Salaries!AG15</f>
        <v>22</v>
      </c>
      <c r="AG484" s="592">
        <f>+Salaries!AH15</f>
        <v>22</v>
      </c>
      <c r="AH484" s="592">
        <f>+Salaries!AI15</f>
        <v>22</v>
      </c>
      <c r="AI484" s="592">
        <f>+Salaries!AJ15</f>
        <v>25</v>
      </c>
      <c r="AJ484" s="592">
        <f>+Salaries!AK15</f>
        <v>25</v>
      </c>
      <c r="AK484" s="592">
        <f>+Salaries!AL15</f>
        <v>25</v>
      </c>
      <c r="AL484" s="592">
        <f>+Salaries!AM15</f>
        <v>25</v>
      </c>
      <c r="AM484" s="592">
        <f>+Salaries!AN15</f>
        <v>25</v>
      </c>
      <c r="AN484" s="592">
        <f>+Salaries!AO15</f>
        <v>25</v>
      </c>
      <c r="AO484" s="592">
        <f>+Salaries!AP15</f>
        <v>25</v>
      </c>
      <c r="AP484" s="592">
        <f>+Salaries!AS15</f>
        <v>28</v>
      </c>
      <c r="AQ484" s="592">
        <f>+Salaries!AT15</f>
        <v>28</v>
      </c>
      <c r="AR484" s="592">
        <f>+Salaries!AU15</f>
        <v>28</v>
      </c>
      <c r="AS484" s="592">
        <f>+Salaries!AV15</f>
        <v>28</v>
      </c>
      <c r="AT484" s="592">
        <f>+Salaries!AW15</f>
        <v>28</v>
      </c>
      <c r="AU484" s="592">
        <f>+Salaries!AX15</f>
        <v>32</v>
      </c>
      <c r="AV484" s="592">
        <f>+Salaries!AY15</f>
        <v>32</v>
      </c>
      <c r="AW484" s="592">
        <f>+Salaries!AZ15</f>
        <v>32</v>
      </c>
      <c r="AX484" s="592">
        <f>+Salaries!BA15</f>
        <v>32</v>
      </c>
      <c r="AY484" s="592">
        <f>+Salaries!BB15</f>
        <v>32</v>
      </c>
      <c r="AZ484" s="592">
        <f>+Salaries!BC15</f>
        <v>32</v>
      </c>
      <c r="BA484" s="592">
        <f>+Salaries!BD15</f>
        <v>32</v>
      </c>
      <c r="BB484" s="592">
        <f>+Salaries!BG15</f>
        <v>34</v>
      </c>
      <c r="BC484" s="592">
        <f>+Salaries!BH15</f>
        <v>34</v>
      </c>
      <c r="BD484" s="592">
        <f>+Salaries!BI15</f>
        <v>34</v>
      </c>
      <c r="BE484" s="592">
        <f>+Salaries!BJ15</f>
        <v>34</v>
      </c>
      <c r="BF484" s="592">
        <f>+Salaries!BK15</f>
        <v>34</v>
      </c>
      <c r="BG484" s="592">
        <f>+Salaries!BL15</f>
        <v>34</v>
      </c>
      <c r="BH484" s="592">
        <f>+Salaries!BM15</f>
        <v>34</v>
      </c>
      <c r="BI484" s="592">
        <f>+Salaries!BN15</f>
        <v>34</v>
      </c>
      <c r="BJ484" s="592">
        <f>+Salaries!BO15</f>
        <v>34</v>
      </c>
      <c r="BK484" s="592">
        <f>+Salaries!BP15</f>
        <v>34</v>
      </c>
      <c r="BL484" s="592">
        <f>+Salaries!BQ15</f>
        <v>34</v>
      </c>
      <c r="BM484" s="592">
        <f>+Salaries!BR15</f>
        <v>34</v>
      </c>
      <c r="BN484" s="185"/>
      <c r="BO484" s="619">
        <f>H484</f>
        <v>2</v>
      </c>
      <c r="BP484" s="619">
        <f>K484</f>
        <v>6</v>
      </c>
      <c r="BQ484" s="619">
        <f>N484</f>
        <v>6</v>
      </c>
      <c r="BR484" s="619">
        <f>Q484</f>
        <v>6</v>
      </c>
      <c r="BS484" s="619">
        <f>T484</f>
        <v>10</v>
      </c>
      <c r="BT484" s="619">
        <f>W484</f>
        <v>12</v>
      </c>
      <c r="BU484" s="619">
        <f>Z484</f>
        <v>12</v>
      </c>
      <c r="BV484" s="619">
        <f>AC484</f>
        <v>12</v>
      </c>
      <c r="BW484" s="619">
        <f>AF484</f>
        <v>22</v>
      </c>
      <c r="BX484" s="619">
        <f>AI484</f>
        <v>25</v>
      </c>
      <c r="BY484" s="619">
        <f>AL484</f>
        <v>25</v>
      </c>
      <c r="BZ484" s="619">
        <f>AO484</f>
        <v>25</v>
      </c>
      <c r="CA484" s="619">
        <f>AR484</f>
        <v>28</v>
      </c>
      <c r="CB484" s="619">
        <f>AU484</f>
        <v>32</v>
      </c>
      <c r="CC484" s="619">
        <f>AX484</f>
        <v>32</v>
      </c>
      <c r="CD484" s="619">
        <f>BA484</f>
        <v>32</v>
      </c>
      <c r="CE484" s="619">
        <f>BD484</f>
        <v>34</v>
      </c>
      <c r="CF484" s="619">
        <f>BG484</f>
        <v>34</v>
      </c>
      <c r="CG484" s="619">
        <f>BJ484</f>
        <v>34</v>
      </c>
      <c r="CH484" s="619">
        <f>BM484</f>
        <v>34</v>
      </c>
      <c r="CI484" s="188"/>
      <c r="CJ484" s="253">
        <f>Q484</f>
        <v>6</v>
      </c>
      <c r="CK484" s="253">
        <f>AC484</f>
        <v>12</v>
      </c>
      <c r="CL484" s="253">
        <f>AO484</f>
        <v>25</v>
      </c>
      <c r="CM484" s="253">
        <f>BA484</f>
        <v>32</v>
      </c>
      <c r="CN484" s="253">
        <f>BM484</f>
        <v>34</v>
      </c>
      <c r="CO484" s="177"/>
      <c r="CP484" s="114"/>
      <c r="CQ484" s="114"/>
      <c r="CR484" s="186">
        <f>BM484</f>
        <v>34</v>
      </c>
      <c r="CS484" s="186">
        <f>CH484</f>
        <v>34</v>
      </c>
      <c r="CT484" s="186">
        <f>CN484</f>
        <v>34</v>
      </c>
      <c r="CU484" s="186">
        <f t="shared" ref="CU484:CV486" si="1789">CR484-CS484</f>
        <v>0</v>
      </c>
      <c r="CV484" s="186">
        <f t="shared" si="1789"/>
        <v>0</v>
      </c>
      <c r="CW484" s="119"/>
      <c r="CX484" s="253">
        <f t="shared" si="1761"/>
        <v>2</v>
      </c>
      <c r="CY484" s="253">
        <f t="shared" si="1762"/>
        <v>6</v>
      </c>
      <c r="CZ484" s="253">
        <f t="shared" si="1763"/>
        <v>6</v>
      </c>
      <c r="DA484" s="253">
        <f t="shared" si="1764"/>
        <v>6</v>
      </c>
      <c r="DB484" s="254">
        <f t="shared" si="1765"/>
        <v>6</v>
      </c>
      <c r="DC484" s="253">
        <f t="shared" si="1766"/>
        <v>10</v>
      </c>
      <c r="DD484" s="253">
        <f t="shared" si="1767"/>
        <v>12</v>
      </c>
      <c r="DE484" s="253">
        <f t="shared" si="1768"/>
        <v>12</v>
      </c>
      <c r="DF484" s="253">
        <f t="shared" si="1769"/>
        <v>12</v>
      </c>
      <c r="DG484" s="254">
        <f t="shared" si="1770"/>
        <v>12</v>
      </c>
      <c r="DH484" s="254">
        <f t="shared" si="1771"/>
        <v>25</v>
      </c>
      <c r="DI484" s="254">
        <f t="shared" si="1772"/>
        <v>32</v>
      </c>
      <c r="DJ484" s="254">
        <f t="shared" si="1773"/>
        <v>34</v>
      </c>
    </row>
    <row r="485" spans="1:114" x14ac:dyDescent="0.2">
      <c r="A485" s="299" t="s">
        <v>470</v>
      </c>
      <c r="B485" s="114" t="s">
        <v>370</v>
      </c>
      <c r="C485" s="114"/>
      <c r="D485" s="114"/>
      <c r="E485" s="114"/>
      <c r="F485" s="593">
        <f t="shared" ref="F485" si="1790">F484-E484</f>
        <v>2</v>
      </c>
      <c r="G485" s="593">
        <f t="shared" ref="G485" si="1791">G484-F484</f>
        <v>0</v>
      </c>
      <c r="H485" s="593">
        <f t="shared" ref="H485" si="1792">H484-G484</f>
        <v>0</v>
      </c>
      <c r="I485" s="593">
        <f t="shared" ref="I485" si="1793">I484-H484</f>
        <v>1</v>
      </c>
      <c r="J485" s="593">
        <f t="shared" ref="J485" si="1794">J484-I484</f>
        <v>2</v>
      </c>
      <c r="K485" s="593">
        <f t="shared" ref="K485" si="1795">K484-J484</f>
        <v>1</v>
      </c>
      <c r="L485" s="593">
        <f t="shared" ref="L485" si="1796">L484-K484</f>
        <v>0</v>
      </c>
      <c r="M485" s="593">
        <f t="shared" ref="M485" si="1797">M484-L484</f>
        <v>0</v>
      </c>
      <c r="N485" s="593">
        <f t="shared" ref="N485" si="1798">N484-M484</f>
        <v>0</v>
      </c>
      <c r="O485" s="593">
        <f t="shared" ref="O485" si="1799">O484-N484</f>
        <v>0</v>
      </c>
      <c r="P485" s="593">
        <f t="shared" ref="P485" si="1800">P484-O484</f>
        <v>0</v>
      </c>
      <c r="Q485" s="593">
        <f t="shared" ref="Q485" si="1801">Q484-P484</f>
        <v>0</v>
      </c>
      <c r="R485" s="593">
        <f t="shared" ref="R485" si="1802">R484-Q484</f>
        <v>4</v>
      </c>
      <c r="S485" s="593">
        <f t="shared" ref="S485" si="1803">S484-R484</f>
        <v>0</v>
      </c>
      <c r="T485" s="593">
        <f t="shared" ref="T485" si="1804">T484-S484</f>
        <v>0</v>
      </c>
      <c r="U485" s="593">
        <f t="shared" ref="U485" si="1805">U484-T484</f>
        <v>0</v>
      </c>
      <c r="V485" s="593">
        <f t="shared" ref="V485" si="1806">V484-U484</f>
        <v>0</v>
      </c>
      <c r="W485" s="593">
        <f t="shared" ref="W485" si="1807">W484-V484</f>
        <v>2</v>
      </c>
      <c r="X485" s="593">
        <f t="shared" ref="X485" si="1808">X484-W484</f>
        <v>0</v>
      </c>
      <c r="Y485" s="593">
        <f t="shared" ref="Y485" si="1809">Y484-X484</f>
        <v>0</v>
      </c>
      <c r="Z485" s="593">
        <f t="shared" ref="Z485" si="1810">Z484-Y484</f>
        <v>0</v>
      </c>
      <c r="AA485" s="593">
        <f t="shared" ref="AA485" si="1811">AA484-Z484</f>
        <v>0</v>
      </c>
      <c r="AB485" s="593">
        <f t="shared" ref="AB485" si="1812">AB484-AA484</f>
        <v>0</v>
      </c>
      <c r="AC485" s="593">
        <f t="shared" ref="AC485" si="1813">AC484-AB484</f>
        <v>0</v>
      </c>
      <c r="AD485" s="593">
        <f t="shared" ref="AD485" si="1814">AD484-AC484</f>
        <v>10</v>
      </c>
      <c r="AE485" s="593">
        <f t="shared" ref="AE485" si="1815">AE484-AD484</f>
        <v>0</v>
      </c>
      <c r="AF485" s="593">
        <f t="shared" ref="AF485" si="1816">AF484-AE484</f>
        <v>0</v>
      </c>
      <c r="AG485" s="593">
        <f t="shared" ref="AG485" si="1817">AG484-AF484</f>
        <v>0</v>
      </c>
      <c r="AH485" s="593">
        <f t="shared" ref="AH485" si="1818">AH484-AG484</f>
        <v>0</v>
      </c>
      <c r="AI485" s="593">
        <f t="shared" ref="AI485" si="1819">AI484-AH484</f>
        <v>3</v>
      </c>
      <c r="AJ485" s="593">
        <f t="shared" ref="AJ485" si="1820">AJ484-AI484</f>
        <v>0</v>
      </c>
      <c r="AK485" s="593">
        <f t="shared" ref="AK485" si="1821">AK484-AJ484</f>
        <v>0</v>
      </c>
      <c r="AL485" s="593">
        <f t="shared" ref="AL485" si="1822">AL484-AK484</f>
        <v>0</v>
      </c>
      <c r="AM485" s="593">
        <f t="shared" ref="AM485" si="1823">AM484-AL484</f>
        <v>0</v>
      </c>
      <c r="AN485" s="593">
        <f t="shared" ref="AN485" si="1824">AN484-AM484</f>
        <v>0</v>
      </c>
      <c r="AO485" s="593">
        <f t="shared" ref="AO485" si="1825">AO484-AN484</f>
        <v>0</v>
      </c>
      <c r="AP485" s="593">
        <f t="shared" ref="AP485" si="1826">AP484-AO484</f>
        <v>3</v>
      </c>
      <c r="AQ485" s="593">
        <f t="shared" ref="AQ485" si="1827">AQ484-AP484</f>
        <v>0</v>
      </c>
      <c r="AR485" s="593">
        <f t="shared" ref="AR485" si="1828">AR484-AQ484</f>
        <v>0</v>
      </c>
      <c r="AS485" s="593">
        <f t="shared" ref="AS485" si="1829">AS484-AR484</f>
        <v>0</v>
      </c>
      <c r="AT485" s="593">
        <f t="shared" ref="AT485" si="1830">AT484-AS484</f>
        <v>0</v>
      </c>
      <c r="AU485" s="593">
        <f t="shared" ref="AU485" si="1831">AU484-AT484</f>
        <v>4</v>
      </c>
      <c r="AV485" s="593">
        <f t="shared" ref="AV485" si="1832">AV484-AU484</f>
        <v>0</v>
      </c>
      <c r="AW485" s="593">
        <f t="shared" ref="AW485" si="1833">AW484-AV484</f>
        <v>0</v>
      </c>
      <c r="AX485" s="593">
        <f t="shared" ref="AX485" si="1834">AX484-AW484</f>
        <v>0</v>
      </c>
      <c r="AY485" s="593">
        <f t="shared" ref="AY485" si="1835">AY484-AX484</f>
        <v>0</v>
      </c>
      <c r="AZ485" s="593">
        <f t="shared" ref="AZ485" si="1836">AZ484-AY484</f>
        <v>0</v>
      </c>
      <c r="BA485" s="593">
        <f t="shared" ref="BA485" si="1837">BA484-AZ484</f>
        <v>0</v>
      </c>
      <c r="BB485" s="593">
        <f t="shared" ref="BB485" si="1838">BB484-BA484</f>
        <v>2</v>
      </c>
      <c r="BC485" s="593">
        <f t="shared" ref="BC485" si="1839">BC484-BB484</f>
        <v>0</v>
      </c>
      <c r="BD485" s="593">
        <f t="shared" ref="BD485" si="1840">BD484-BC484</f>
        <v>0</v>
      </c>
      <c r="BE485" s="593">
        <f t="shared" ref="BE485" si="1841">BE484-BD484</f>
        <v>0</v>
      </c>
      <c r="BF485" s="593">
        <f t="shared" ref="BF485" si="1842">BF484-BE484</f>
        <v>0</v>
      </c>
      <c r="BG485" s="593">
        <f t="shared" ref="BG485" si="1843">BG484-BF484</f>
        <v>0</v>
      </c>
      <c r="BH485" s="593">
        <f t="shared" ref="BH485" si="1844">BH484-BG484</f>
        <v>0</v>
      </c>
      <c r="BI485" s="593">
        <f t="shared" ref="BI485" si="1845">BI484-BH484</f>
        <v>0</v>
      </c>
      <c r="BJ485" s="593">
        <f t="shared" ref="BJ485" si="1846">BJ484-BI484</f>
        <v>0</v>
      </c>
      <c r="BK485" s="593">
        <f t="shared" ref="BK485" si="1847">BK484-BJ484</f>
        <v>0</v>
      </c>
      <c r="BL485" s="593">
        <f t="shared" ref="BL485" si="1848">BL484-BK484</f>
        <v>0</v>
      </c>
      <c r="BM485" s="593">
        <f t="shared" ref="BM485" si="1849">BM484-BL484</f>
        <v>0</v>
      </c>
      <c r="BN485" s="185"/>
      <c r="BO485" s="620">
        <f>SUM(F485:H485)</f>
        <v>2</v>
      </c>
      <c r="BP485" s="620">
        <f>SUM(I485:K485)</f>
        <v>4</v>
      </c>
      <c r="BQ485" s="620">
        <f>SUM(L485:N485)</f>
        <v>0</v>
      </c>
      <c r="BR485" s="620">
        <f>SUM(O485:Q485)</f>
        <v>0</v>
      </c>
      <c r="BS485" s="620">
        <f>SUM(R485:T485)</f>
        <v>4</v>
      </c>
      <c r="BT485" s="620">
        <f>SUM(U485:W485)</f>
        <v>2</v>
      </c>
      <c r="BU485" s="620">
        <f>SUM(X485:Z485)</f>
        <v>0</v>
      </c>
      <c r="BV485" s="620">
        <f>SUM(AA485:AC485)</f>
        <v>0</v>
      </c>
      <c r="BW485" s="620">
        <f>SUM(AD485:AF485)</f>
        <v>10</v>
      </c>
      <c r="BX485" s="620">
        <f>SUM(AG485:AI485)</f>
        <v>3</v>
      </c>
      <c r="BY485" s="620">
        <f>SUM(AJ485:AL485)</f>
        <v>0</v>
      </c>
      <c r="BZ485" s="620">
        <f>SUM(AM485:AO485)</f>
        <v>0</v>
      </c>
      <c r="CA485" s="620">
        <f>SUM(AP485:AR485)</f>
        <v>3</v>
      </c>
      <c r="CB485" s="620">
        <f>SUM(AS485:AU485)</f>
        <v>4</v>
      </c>
      <c r="CC485" s="620">
        <f>SUM(AV485:AX485)</f>
        <v>0</v>
      </c>
      <c r="CD485" s="620">
        <f>SUM(AY485:BA485)</f>
        <v>0</v>
      </c>
      <c r="CE485" s="620">
        <f>SUM(BB485:BD485)</f>
        <v>2</v>
      </c>
      <c r="CF485" s="620">
        <f>SUM(BE485:BG485)</f>
        <v>0</v>
      </c>
      <c r="CG485" s="620">
        <f>SUM(BH485:BJ485)</f>
        <v>0</v>
      </c>
      <c r="CH485" s="620">
        <f>SUM(BK485:BM485)</f>
        <v>0</v>
      </c>
      <c r="CI485" s="177"/>
      <c r="CJ485" s="255">
        <f>SUM(BO485:BR485)</f>
        <v>6</v>
      </c>
      <c r="CK485" s="255">
        <f>SUM(BS485:BV485)</f>
        <v>6</v>
      </c>
      <c r="CL485" s="255">
        <f>SUM(BW485:BZ485)</f>
        <v>13</v>
      </c>
      <c r="CM485" s="255">
        <f>SUM(CA485:CD485)</f>
        <v>7</v>
      </c>
      <c r="CN485" s="255">
        <f>SUM(CE485:CH485)</f>
        <v>2</v>
      </c>
      <c r="CO485" s="177"/>
      <c r="CP485" s="114"/>
      <c r="CQ485" s="114"/>
      <c r="CR485" s="186">
        <f>SUM(F485:BM485)</f>
        <v>34</v>
      </c>
      <c r="CS485" s="186">
        <f>SUM(BO485:CH485)</f>
        <v>34</v>
      </c>
      <c r="CT485" s="186">
        <f>SUM(CJ485:CN485)</f>
        <v>34</v>
      </c>
      <c r="CU485" s="186">
        <f t="shared" si="1789"/>
        <v>0</v>
      </c>
      <c r="CV485" s="186">
        <f t="shared" si="1789"/>
        <v>0</v>
      </c>
      <c r="CW485" s="119"/>
      <c r="CX485" s="255">
        <f t="shared" si="1761"/>
        <v>2</v>
      </c>
      <c r="CY485" s="255">
        <f t="shared" si="1762"/>
        <v>4</v>
      </c>
      <c r="CZ485" s="255">
        <f t="shared" si="1763"/>
        <v>0</v>
      </c>
      <c r="DA485" s="255">
        <f t="shared" si="1764"/>
        <v>0</v>
      </c>
      <c r="DB485" s="256">
        <f t="shared" si="1765"/>
        <v>6</v>
      </c>
      <c r="DC485" s="255">
        <f t="shared" si="1766"/>
        <v>4</v>
      </c>
      <c r="DD485" s="255">
        <f t="shared" si="1767"/>
        <v>2</v>
      </c>
      <c r="DE485" s="255">
        <f t="shared" si="1768"/>
        <v>0</v>
      </c>
      <c r="DF485" s="255">
        <f t="shared" si="1769"/>
        <v>0</v>
      </c>
      <c r="DG485" s="256">
        <f t="shared" si="1770"/>
        <v>6</v>
      </c>
      <c r="DH485" s="256">
        <f t="shared" si="1771"/>
        <v>13</v>
      </c>
      <c r="DI485" s="256">
        <f t="shared" si="1772"/>
        <v>7</v>
      </c>
      <c r="DJ485" s="256">
        <f t="shared" si="1773"/>
        <v>2</v>
      </c>
    </row>
    <row r="486" spans="1:114" x14ac:dyDescent="0.2">
      <c r="A486" s="290" t="s">
        <v>383</v>
      </c>
      <c r="B486" s="114" t="s">
        <v>370</v>
      </c>
      <c r="C486" s="114"/>
      <c r="D486" s="114"/>
      <c r="E486" s="114"/>
      <c r="F486" s="562">
        <f t="shared" ref="F486:Q486" si="1850">$Q484</f>
        <v>6</v>
      </c>
      <c r="G486" s="562">
        <f t="shared" si="1850"/>
        <v>6</v>
      </c>
      <c r="H486" s="562">
        <f t="shared" si="1850"/>
        <v>6</v>
      </c>
      <c r="I486" s="562">
        <f t="shared" si="1850"/>
        <v>6</v>
      </c>
      <c r="J486" s="562">
        <f t="shared" si="1850"/>
        <v>6</v>
      </c>
      <c r="K486" s="562">
        <f t="shared" si="1850"/>
        <v>6</v>
      </c>
      <c r="L486" s="562">
        <f t="shared" si="1850"/>
        <v>6</v>
      </c>
      <c r="M486" s="562">
        <f t="shared" si="1850"/>
        <v>6</v>
      </c>
      <c r="N486" s="562">
        <f t="shared" si="1850"/>
        <v>6</v>
      </c>
      <c r="O486" s="562">
        <f t="shared" si="1850"/>
        <v>6</v>
      </c>
      <c r="P486" s="562">
        <f t="shared" si="1850"/>
        <v>6</v>
      </c>
      <c r="Q486" s="562">
        <f t="shared" si="1850"/>
        <v>6</v>
      </c>
      <c r="R486" s="562">
        <f>$AC484</f>
        <v>12</v>
      </c>
      <c r="S486" s="562">
        <f t="shared" ref="S486:AC486" si="1851">$AC484</f>
        <v>12</v>
      </c>
      <c r="T486" s="562">
        <f t="shared" si="1851"/>
        <v>12</v>
      </c>
      <c r="U486" s="562">
        <f t="shared" si="1851"/>
        <v>12</v>
      </c>
      <c r="V486" s="562">
        <f t="shared" si="1851"/>
        <v>12</v>
      </c>
      <c r="W486" s="562">
        <f t="shared" si="1851"/>
        <v>12</v>
      </c>
      <c r="X486" s="562">
        <f t="shared" si="1851"/>
        <v>12</v>
      </c>
      <c r="Y486" s="562">
        <f t="shared" si="1851"/>
        <v>12</v>
      </c>
      <c r="Z486" s="562">
        <f t="shared" si="1851"/>
        <v>12</v>
      </c>
      <c r="AA486" s="562">
        <f t="shared" si="1851"/>
        <v>12</v>
      </c>
      <c r="AB486" s="562">
        <f t="shared" si="1851"/>
        <v>12</v>
      </c>
      <c r="AC486" s="562">
        <f t="shared" si="1851"/>
        <v>12</v>
      </c>
      <c r="AD486" s="562">
        <f>$AO484</f>
        <v>25</v>
      </c>
      <c r="AE486" s="562">
        <f t="shared" ref="AE486:AO486" si="1852">$AO484</f>
        <v>25</v>
      </c>
      <c r="AF486" s="562">
        <f t="shared" si="1852"/>
        <v>25</v>
      </c>
      <c r="AG486" s="562">
        <f t="shared" si="1852"/>
        <v>25</v>
      </c>
      <c r="AH486" s="562">
        <f t="shared" si="1852"/>
        <v>25</v>
      </c>
      <c r="AI486" s="562">
        <f t="shared" si="1852"/>
        <v>25</v>
      </c>
      <c r="AJ486" s="562">
        <f t="shared" si="1852"/>
        <v>25</v>
      </c>
      <c r="AK486" s="562">
        <f t="shared" si="1852"/>
        <v>25</v>
      </c>
      <c r="AL486" s="562">
        <f t="shared" si="1852"/>
        <v>25</v>
      </c>
      <c r="AM486" s="562">
        <f t="shared" si="1852"/>
        <v>25</v>
      </c>
      <c r="AN486" s="562">
        <f t="shared" si="1852"/>
        <v>25</v>
      </c>
      <c r="AO486" s="562">
        <f t="shared" si="1852"/>
        <v>25</v>
      </c>
      <c r="AP486" s="562">
        <f>$BA484</f>
        <v>32</v>
      </c>
      <c r="AQ486" s="562">
        <f t="shared" ref="AQ486:BA486" si="1853">$BA484</f>
        <v>32</v>
      </c>
      <c r="AR486" s="562">
        <f t="shared" si="1853"/>
        <v>32</v>
      </c>
      <c r="AS486" s="562">
        <f t="shared" si="1853"/>
        <v>32</v>
      </c>
      <c r="AT486" s="562">
        <f t="shared" si="1853"/>
        <v>32</v>
      </c>
      <c r="AU486" s="562">
        <f t="shared" si="1853"/>
        <v>32</v>
      </c>
      <c r="AV486" s="562">
        <f t="shared" si="1853"/>
        <v>32</v>
      </c>
      <c r="AW486" s="562">
        <f t="shared" si="1853"/>
        <v>32</v>
      </c>
      <c r="AX486" s="562">
        <f t="shared" si="1853"/>
        <v>32</v>
      </c>
      <c r="AY486" s="562">
        <f t="shared" si="1853"/>
        <v>32</v>
      </c>
      <c r="AZ486" s="562">
        <f t="shared" si="1853"/>
        <v>32</v>
      </c>
      <c r="BA486" s="562">
        <f t="shared" si="1853"/>
        <v>32</v>
      </c>
      <c r="BB486" s="562">
        <f>$BM484</f>
        <v>34</v>
      </c>
      <c r="BC486" s="562">
        <f t="shared" ref="BC486:BM486" si="1854">$BM484</f>
        <v>34</v>
      </c>
      <c r="BD486" s="562">
        <f t="shared" si="1854"/>
        <v>34</v>
      </c>
      <c r="BE486" s="562">
        <f t="shared" si="1854"/>
        <v>34</v>
      </c>
      <c r="BF486" s="562">
        <f t="shared" si="1854"/>
        <v>34</v>
      </c>
      <c r="BG486" s="562">
        <f t="shared" si="1854"/>
        <v>34</v>
      </c>
      <c r="BH486" s="562">
        <f t="shared" si="1854"/>
        <v>34</v>
      </c>
      <c r="BI486" s="562">
        <f t="shared" si="1854"/>
        <v>34</v>
      </c>
      <c r="BJ486" s="562">
        <f t="shared" si="1854"/>
        <v>34</v>
      </c>
      <c r="BK486" s="562">
        <f t="shared" si="1854"/>
        <v>34</v>
      </c>
      <c r="BL486" s="562">
        <f t="shared" si="1854"/>
        <v>34</v>
      </c>
      <c r="BM486" s="562">
        <f t="shared" si="1854"/>
        <v>34</v>
      </c>
      <c r="BN486" s="185"/>
      <c r="BO486" s="621">
        <f>H486</f>
        <v>6</v>
      </c>
      <c r="BP486" s="621">
        <f>K486</f>
        <v>6</v>
      </c>
      <c r="BQ486" s="621">
        <f>N486</f>
        <v>6</v>
      </c>
      <c r="BR486" s="621">
        <f>Q486</f>
        <v>6</v>
      </c>
      <c r="BS486" s="621">
        <f>T486</f>
        <v>12</v>
      </c>
      <c r="BT486" s="621">
        <f>W486</f>
        <v>12</v>
      </c>
      <c r="BU486" s="621">
        <f>Z486</f>
        <v>12</v>
      </c>
      <c r="BV486" s="621">
        <f>AC486</f>
        <v>12</v>
      </c>
      <c r="BW486" s="621">
        <f>AF486</f>
        <v>25</v>
      </c>
      <c r="BX486" s="621">
        <f>AI486</f>
        <v>25</v>
      </c>
      <c r="BY486" s="621">
        <f>AL486</f>
        <v>25</v>
      </c>
      <c r="BZ486" s="621">
        <f>AO486</f>
        <v>25</v>
      </c>
      <c r="CA486" s="621">
        <f>AR486</f>
        <v>32</v>
      </c>
      <c r="CB486" s="621">
        <f>AU486</f>
        <v>32</v>
      </c>
      <c r="CC486" s="621">
        <f>AX486</f>
        <v>32</v>
      </c>
      <c r="CD486" s="621">
        <f>BA486</f>
        <v>32</v>
      </c>
      <c r="CE486" s="621">
        <f>BD486</f>
        <v>34</v>
      </c>
      <c r="CF486" s="621">
        <f>BG486</f>
        <v>34</v>
      </c>
      <c r="CG486" s="621">
        <f>BJ486</f>
        <v>34</v>
      </c>
      <c r="CH486" s="621">
        <f>BM486</f>
        <v>34</v>
      </c>
      <c r="CI486" s="177"/>
      <c r="CJ486" s="257">
        <f>Q486</f>
        <v>6</v>
      </c>
      <c r="CK486" s="257">
        <f>AC486</f>
        <v>12</v>
      </c>
      <c r="CL486" s="257">
        <f>AO486</f>
        <v>25</v>
      </c>
      <c r="CM486" s="257">
        <f>BA486</f>
        <v>32</v>
      </c>
      <c r="CN486" s="257">
        <f>BM486</f>
        <v>34</v>
      </c>
      <c r="CO486" s="177"/>
      <c r="CP486" s="114"/>
      <c r="CQ486" s="114"/>
      <c r="CR486" s="186">
        <f>BM486</f>
        <v>34</v>
      </c>
      <c r="CS486" s="186">
        <f>CH486</f>
        <v>34</v>
      </c>
      <c r="CT486" s="186">
        <f>CN486</f>
        <v>34</v>
      </c>
      <c r="CU486" s="186">
        <f t="shared" si="1789"/>
        <v>0</v>
      </c>
      <c r="CV486" s="186">
        <f t="shared" si="1789"/>
        <v>0</v>
      </c>
      <c r="CW486" s="119"/>
      <c r="CX486" s="257">
        <f t="shared" si="1761"/>
        <v>6</v>
      </c>
      <c r="CY486" s="257">
        <f t="shared" si="1762"/>
        <v>6</v>
      </c>
      <c r="CZ486" s="257">
        <f t="shared" si="1763"/>
        <v>6</v>
      </c>
      <c r="DA486" s="257">
        <f t="shared" si="1764"/>
        <v>6</v>
      </c>
      <c r="DB486" s="258">
        <f t="shared" si="1765"/>
        <v>6</v>
      </c>
      <c r="DC486" s="257">
        <f t="shared" si="1766"/>
        <v>12</v>
      </c>
      <c r="DD486" s="257">
        <f t="shared" si="1767"/>
        <v>12</v>
      </c>
      <c r="DE486" s="257">
        <f t="shared" si="1768"/>
        <v>12</v>
      </c>
      <c r="DF486" s="257">
        <f t="shared" si="1769"/>
        <v>12</v>
      </c>
      <c r="DG486" s="258">
        <f t="shared" si="1770"/>
        <v>12</v>
      </c>
      <c r="DH486" s="258">
        <f t="shared" si="1771"/>
        <v>25</v>
      </c>
      <c r="DI486" s="258">
        <f t="shared" si="1772"/>
        <v>32</v>
      </c>
      <c r="DJ486" s="258">
        <f t="shared" si="1773"/>
        <v>34</v>
      </c>
    </row>
    <row r="487" spans="1:114" x14ac:dyDescent="0.2">
      <c r="A487" s="299" t="s">
        <v>393</v>
      </c>
      <c r="B487" s="398" t="s">
        <v>370</v>
      </c>
      <c r="C487" s="119"/>
      <c r="D487" s="119"/>
      <c r="E487" s="119"/>
      <c r="F487" s="594">
        <f t="shared" ref="F487:AK487" si="1855">F187</f>
        <v>0</v>
      </c>
      <c r="G487" s="594">
        <f t="shared" si="1855"/>
        <v>0</v>
      </c>
      <c r="H487" s="594">
        <f t="shared" si="1855"/>
        <v>20.400000000000002</v>
      </c>
      <c r="I487" s="594">
        <f t="shared" si="1855"/>
        <v>18.8</v>
      </c>
      <c r="J487" s="594">
        <f t="shared" si="1855"/>
        <v>16.008000000000003</v>
      </c>
      <c r="K487" s="594">
        <f t="shared" si="1855"/>
        <v>25.981999999999999</v>
      </c>
      <c r="L487" s="594">
        <f t="shared" si="1855"/>
        <v>30288.888639532914</v>
      </c>
      <c r="M487" s="594">
        <f t="shared" si="1855"/>
        <v>40459.876564726124</v>
      </c>
      <c r="N487" s="594">
        <f t="shared" si="1855"/>
        <v>52418.919867477292</v>
      </c>
      <c r="O487" s="594">
        <f t="shared" si="1855"/>
        <v>64597.033494387164</v>
      </c>
      <c r="P487" s="594">
        <f t="shared" si="1855"/>
        <v>79796.960709369974</v>
      </c>
      <c r="Q487" s="594">
        <f t="shared" si="1855"/>
        <v>98925.245588847625</v>
      </c>
      <c r="R487" s="594">
        <f t="shared" si="1855"/>
        <v>186684.56280000001</v>
      </c>
      <c r="S487" s="594">
        <f t="shared" si="1855"/>
        <v>200291.05227600003</v>
      </c>
      <c r="T487" s="594">
        <f t="shared" si="1855"/>
        <v>226929.05302332001</v>
      </c>
      <c r="U487" s="594">
        <f t="shared" si="1855"/>
        <v>242678.6765317524</v>
      </c>
      <c r="V487" s="594">
        <f t="shared" si="1855"/>
        <v>259626.4326654551</v>
      </c>
      <c r="W487" s="594">
        <f t="shared" si="1855"/>
        <v>231554.79717180421</v>
      </c>
      <c r="X487" s="594">
        <f t="shared" si="1855"/>
        <v>247914.65049011449</v>
      </c>
      <c r="Y487" s="594">
        <f t="shared" si="1855"/>
        <v>265525.79529233492</v>
      </c>
      <c r="Z487" s="594">
        <f t="shared" si="1855"/>
        <v>284486.43215750204</v>
      </c>
      <c r="AA487" s="594">
        <f t="shared" si="1855"/>
        <v>304902.69672270119</v>
      </c>
      <c r="AB487" s="594">
        <f t="shared" si="1855"/>
        <v>316889.32123888179</v>
      </c>
      <c r="AC487" s="594">
        <f t="shared" si="1855"/>
        <v>340570.35304575402</v>
      </c>
      <c r="AD487" s="594">
        <f t="shared" si="1855"/>
        <v>258550.07045454549</v>
      </c>
      <c r="AE487" s="594">
        <f t="shared" si="1855"/>
        <v>265933.43004545453</v>
      </c>
      <c r="AF487" s="594">
        <f t="shared" si="1855"/>
        <v>283449.72190090909</v>
      </c>
      <c r="AG487" s="594">
        <f t="shared" si="1855"/>
        <v>291480.57322129095</v>
      </c>
      <c r="AH487" s="594">
        <f t="shared" si="1855"/>
        <v>299863.33518620953</v>
      </c>
      <c r="AI487" s="594">
        <f t="shared" si="1855"/>
        <v>271584.22417440562</v>
      </c>
      <c r="AJ487" s="594">
        <f t="shared" si="1855"/>
        <v>279635.53378494608</v>
      </c>
      <c r="AK487" s="594">
        <f t="shared" si="1855"/>
        <v>288054.09134659119</v>
      </c>
      <c r="AL487" s="594">
        <f t="shared" ref="AL487:BM487" si="1856">AL187</f>
        <v>296861.67734148534</v>
      </c>
      <c r="AM487" s="594">
        <f t="shared" si="1856"/>
        <v>306081.51834803476</v>
      </c>
      <c r="AN487" s="594">
        <f t="shared" si="1856"/>
        <v>307098.38669689558</v>
      </c>
      <c r="AO487" s="594">
        <f t="shared" si="1856"/>
        <v>317218.70707146655</v>
      </c>
      <c r="AP487" s="594">
        <f t="shared" si="1856"/>
        <v>352611.39048</v>
      </c>
      <c r="AQ487" s="594">
        <f t="shared" si="1856"/>
        <v>358563.56352765713</v>
      </c>
      <c r="AR487" s="594">
        <f t="shared" si="1856"/>
        <v>377522.03823293373</v>
      </c>
      <c r="AS487" s="594">
        <f t="shared" si="1856"/>
        <v>383777.1577669988</v>
      </c>
      <c r="AT487" s="594">
        <f t="shared" si="1856"/>
        <v>390190.84996671521</v>
      </c>
      <c r="AU487" s="594">
        <f t="shared" si="1856"/>
        <v>347172.05364642537</v>
      </c>
      <c r="AV487" s="594">
        <f t="shared" si="1856"/>
        <v>353074.66719582246</v>
      </c>
      <c r="AW487" s="594">
        <f t="shared" si="1856"/>
        <v>359129.46001116605</v>
      </c>
      <c r="AX487" s="594">
        <f t="shared" si="1856"/>
        <v>365341.21424468153</v>
      </c>
      <c r="AY487" s="594">
        <f t="shared" si="1856"/>
        <v>371714.87398270133</v>
      </c>
      <c r="AZ487" s="594">
        <f t="shared" si="1856"/>
        <v>367005.5508589464</v>
      </c>
      <c r="BA487" s="594">
        <f t="shared" si="1856"/>
        <v>373718.52986372862</v>
      </c>
      <c r="BB487" s="594">
        <f t="shared" si="1856"/>
        <v>416351.99695764715</v>
      </c>
      <c r="BC487" s="594">
        <f t="shared" si="1856"/>
        <v>423315.72760957654</v>
      </c>
      <c r="BD487" s="594">
        <f t="shared" si="1856"/>
        <v>448085.45482967235</v>
      </c>
      <c r="BE487" s="594">
        <f t="shared" si="1856"/>
        <v>455371.32936146547</v>
      </c>
      <c r="BF487" s="594">
        <f t="shared" si="1856"/>
        <v>462824.80147337553</v>
      </c>
      <c r="BG487" s="594">
        <f t="shared" si="1856"/>
        <v>470450.3893062477</v>
      </c>
      <c r="BH487" s="594">
        <f t="shared" si="1856"/>
        <v>478252.74144728703</v>
      </c>
      <c r="BI487" s="594">
        <f t="shared" si="1856"/>
        <v>486236.6407924699</v>
      </c>
      <c r="BJ487" s="594">
        <f t="shared" si="1856"/>
        <v>494407.00852432026</v>
      </c>
      <c r="BK487" s="594">
        <f t="shared" si="1856"/>
        <v>502768.90820850106</v>
      </c>
      <c r="BL487" s="594">
        <f t="shared" si="1856"/>
        <v>493680.49118925619</v>
      </c>
      <c r="BM487" s="594">
        <f t="shared" si="1856"/>
        <v>502441.23622854392</v>
      </c>
      <c r="BN487" s="185"/>
      <c r="BO487" s="622">
        <f t="shared" ref="BO487:CH487" si="1857">BO187</f>
        <v>0</v>
      </c>
      <c r="BP487" s="622">
        <f t="shared" si="1857"/>
        <v>16.240666666666666</v>
      </c>
      <c r="BQ487" s="622">
        <f t="shared" si="1857"/>
        <v>41055.895023912111</v>
      </c>
      <c r="BR487" s="622">
        <f t="shared" si="1857"/>
        <v>81106.41326420159</v>
      </c>
      <c r="BS487" s="622">
        <f t="shared" si="1857"/>
        <v>204634.88936644001</v>
      </c>
      <c r="BT487" s="622">
        <f t="shared" si="1857"/>
        <v>216714.12938982566</v>
      </c>
      <c r="BU487" s="622">
        <f t="shared" si="1857"/>
        <v>265975.62597998383</v>
      </c>
      <c r="BV487" s="622">
        <f t="shared" si="1857"/>
        <v>320787.45700244565</v>
      </c>
      <c r="BW487" s="622">
        <f t="shared" si="1857"/>
        <v>269311.07413363637</v>
      </c>
      <c r="BX487" s="622">
        <f t="shared" si="1857"/>
        <v>263988.95452433534</v>
      </c>
      <c r="BY487" s="622">
        <f t="shared" si="1857"/>
        <v>288183.76749100757</v>
      </c>
      <c r="BZ487" s="622">
        <f t="shared" si="1857"/>
        <v>310132.87070546561</v>
      </c>
      <c r="CA487" s="622">
        <f t="shared" si="1857"/>
        <v>362898.99741353031</v>
      </c>
      <c r="CB487" s="622">
        <f t="shared" si="1857"/>
        <v>341464.68680447509</v>
      </c>
      <c r="CC487" s="622">
        <f t="shared" si="1857"/>
        <v>359181.78048388998</v>
      </c>
      <c r="CD487" s="622">
        <f t="shared" si="1857"/>
        <v>370812.98490179214</v>
      </c>
      <c r="CE487" s="622">
        <f t="shared" si="1857"/>
        <v>429251.05979896535</v>
      </c>
      <c r="CF487" s="622">
        <f t="shared" si="1857"/>
        <v>462882.17338036292</v>
      </c>
      <c r="CG487" s="622">
        <f t="shared" si="1857"/>
        <v>486298.79692135903</v>
      </c>
      <c r="CH487" s="622">
        <f t="shared" si="1857"/>
        <v>499630.21187543374</v>
      </c>
      <c r="CI487" s="215"/>
      <c r="CJ487" s="396">
        <f>CJ187</f>
        <v>30545.203905361759</v>
      </c>
      <c r="CK487" s="396">
        <f>CK187</f>
        <v>243501.57171107215</v>
      </c>
      <c r="CL487" s="396">
        <f>CL187</f>
        <v>274824.83448960213</v>
      </c>
      <c r="CM487" s="396">
        <f>CM187</f>
        <v>347249.01873174903</v>
      </c>
      <c r="CN487" s="396">
        <f>CN187</f>
        <v>469515.56049403024</v>
      </c>
      <c r="CO487" s="215"/>
      <c r="CP487" s="119"/>
      <c r="CQ487" s="119"/>
      <c r="CR487" s="186"/>
      <c r="CS487" s="186"/>
      <c r="CT487" s="186"/>
      <c r="CU487" s="186"/>
      <c r="CV487" s="186"/>
      <c r="CW487" s="119"/>
      <c r="CX487" s="396" t="str">
        <f t="shared" ref="CX487:DJ487" si="1858">CX187</f>
        <v/>
      </c>
      <c r="CY487" s="396">
        <f t="shared" si="1858"/>
        <v>16.240666666666666</v>
      </c>
      <c r="CZ487" s="396">
        <f t="shared" si="1858"/>
        <v>41055.895023912111</v>
      </c>
      <c r="DA487" s="396">
        <f t="shared" si="1858"/>
        <v>81106.41326420159</v>
      </c>
      <c r="DB487" s="397">
        <f t="shared" si="1858"/>
        <v>30545.203905361759</v>
      </c>
      <c r="DC487" s="396">
        <f t="shared" si="1858"/>
        <v>204634.88936644001</v>
      </c>
      <c r="DD487" s="396">
        <f t="shared" si="1858"/>
        <v>216714.12938982566</v>
      </c>
      <c r="DE487" s="396">
        <f t="shared" si="1858"/>
        <v>265975.62597998383</v>
      </c>
      <c r="DF487" s="396">
        <f t="shared" si="1858"/>
        <v>320787.45700244565</v>
      </c>
      <c r="DG487" s="397">
        <f t="shared" si="1858"/>
        <v>243501.57171107215</v>
      </c>
      <c r="DH487" s="397">
        <f t="shared" si="1858"/>
        <v>274824.83448960213</v>
      </c>
      <c r="DI487" s="397">
        <f t="shared" si="1858"/>
        <v>347249.01873174903</v>
      </c>
      <c r="DJ487" s="397">
        <f t="shared" si="1858"/>
        <v>469515.56049403024</v>
      </c>
    </row>
    <row r="488" spans="1:114" x14ac:dyDescent="0.2">
      <c r="A488" s="290"/>
      <c r="B488" s="114" t="s">
        <v>370</v>
      </c>
      <c r="C488" s="114"/>
      <c r="D488" s="114"/>
      <c r="E488" s="114"/>
      <c r="F488" s="561"/>
      <c r="G488" s="550"/>
      <c r="H488" s="550"/>
      <c r="I488" s="550"/>
      <c r="J488" s="550"/>
      <c r="K488" s="550"/>
      <c r="L488" s="550"/>
      <c r="M488" s="550"/>
      <c r="N488" s="550"/>
      <c r="O488" s="550"/>
      <c r="P488" s="550"/>
      <c r="Q488" s="550"/>
      <c r="R488" s="550"/>
      <c r="S488" s="550"/>
      <c r="T488" s="550"/>
      <c r="U488" s="550"/>
      <c r="V488" s="550"/>
      <c r="W488" s="550"/>
      <c r="X488" s="550"/>
      <c r="Y488" s="550"/>
      <c r="Z488" s="550"/>
      <c r="AA488" s="550"/>
      <c r="AB488" s="550"/>
      <c r="AC488" s="550"/>
      <c r="AD488" s="550"/>
      <c r="AE488" s="550"/>
      <c r="AF488" s="550"/>
      <c r="AG488" s="550"/>
      <c r="AH488" s="550"/>
      <c r="AI488" s="550"/>
      <c r="AJ488" s="550"/>
      <c r="AK488" s="550"/>
      <c r="AL488" s="550"/>
      <c r="AM488" s="550"/>
      <c r="AN488" s="550"/>
      <c r="AO488" s="550"/>
      <c r="AP488" s="550"/>
      <c r="AQ488" s="550"/>
      <c r="AR488" s="550"/>
      <c r="AS488" s="550"/>
      <c r="AT488" s="550"/>
      <c r="AU488" s="550"/>
      <c r="AV488" s="550"/>
      <c r="AW488" s="550"/>
      <c r="AX488" s="550"/>
      <c r="AY488" s="550"/>
      <c r="AZ488" s="550"/>
      <c r="BA488" s="550"/>
      <c r="BB488" s="550"/>
      <c r="BC488" s="550"/>
      <c r="BD488" s="550"/>
      <c r="BE488" s="550"/>
      <c r="BF488" s="550"/>
      <c r="BG488" s="550"/>
      <c r="BH488" s="550"/>
      <c r="BI488" s="550"/>
      <c r="BJ488" s="550"/>
      <c r="BK488" s="550"/>
      <c r="BL488" s="550"/>
      <c r="BM488" s="550"/>
      <c r="BN488" s="185"/>
      <c r="BO488" s="623"/>
      <c r="BP488" s="623"/>
      <c r="BQ488" s="623"/>
      <c r="BR488" s="623"/>
      <c r="BS488" s="623"/>
      <c r="BT488" s="623"/>
      <c r="BU488" s="623"/>
      <c r="BV488" s="623"/>
      <c r="BW488" s="623"/>
      <c r="BX488" s="623"/>
      <c r="BY488" s="623"/>
      <c r="BZ488" s="623"/>
      <c r="CA488" s="623"/>
      <c r="CB488" s="623"/>
      <c r="CC488" s="623"/>
      <c r="CD488" s="623"/>
      <c r="CE488" s="623"/>
      <c r="CF488" s="623"/>
      <c r="CG488" s="623"/>
      <c r="CH488" s="623"/>
      <c r="CI488" s="177"/>
      <c r="CJ488" s="231"/>
      <c r="CK488" s="231"/>
      <c r="CL488" s="231"/>
      <c r="CM488" s="231"/>
      <c r="CN488" s="231"/>
      <c r="CO488" s="177"/>
      <c r="CP488" s="114"/>
      <c r="CQ488" s="114"/>
      <c r="CR488" s="186"/>
      <c r="CS488" s="186"/>
      <c r="CT488" s="186"/>
      <c r="CU488" s="186"/>
      <c r="CV488" s="186"/>
      <c r="CW488" s="119"/>
      <c r="CX488" s="231" t="str">
        <f t="shared" si="1761"/>
        <v/>
      </c>
      <c r="CY488" s="231" t="str">
        <f t="shared" si="1762"/>
        <v/>
      </c>
      <c r="CZ488" s="231" t="str">
        <f t="shared" si="1763"/>
        <v/>
      </c>
      <c r="DA488" s="231" t="str">
        <f t="shared" si="1764"/>
        <v/>
      </c>
      <c r="DB488" s="232" t="str">
        <f t="shared" si="1765"/>
        <v/>
      </c>
      <c r="DC488" s="231" t="str">
        <f t="shared" si="1766"/>
        <v/>
      </c>
      <c r="DD488" s="231" t="str">
        <f t="shared" si="1767"/>
        <v/>
      </c>
      <c r="DE488" s="231" t="str">
        <f t="shared" si="1768"/>
        <v/>
      </c>
      <c r="DF488" s="231" t="str">
        <f t="shared" si="1769"/>
        <v/>
      </c>
      <c r="DG488" s="232" t="str">
        <f t="shared" si="1770"/>
        <v/>
      </c>
      <c r="DH488" s="232" t="str">
        <f t="shared" si="1771"/>
        <v/>
      </c>
      <c r="DI488" s="232" t="str">
        <f t="shared" si="1772"/>
        <v/>
      </c>
      <c r="DJ488" s="232" t="str">
        <f t="shared" si="1773"/>
        <v/>
      </c>
    </row>
    <row r="489" spans="1:114" x14ac:dyDescent="0.2">
      <c r="A489" s="175" t="s">
        <v>448</v>
      </c>
      <c r="B489" s="114" t="s">
        <v>370</v>
      </c>
      <c r="C489" s="114"/>
      <c r="D489" s="114"/>
      <c r="E489" s="114"/>
      <c r="F489" s="590"/>
      <c r="G489" s="595"/>
      <c r="H489" s="596"/>
      <c r="I489" s="595"/>
      <c r="J489" s="595"/>
      <c r="K489" s="595"/>
      <c r="L489" s="595"/>
      <c r="M489" s="595"/>
      <c r="N489" s="595"/>
      <c r="O489" s="595"/>
      <c r="P489" s="595"/>
      <c r="Q489" s="595"/>
      <c r="R489" s="595"/>
      <c r="S489" s="595"/>
      <c r="T489" s="596"/>
      <c r="U489" s="595"/>
      <c r="V489" s="595"/>
      <c r="W489" s="595"/>
      <c r="X489" s="595"/>
      <c r="Y489" s="595"/>
      <c r="Z489" s="595"/>
      <c r="AA489" s="595"/>
      <c r="AB489" s="595"/>
      <c r="AC489" s="595"/>
      <c r="AD489" s="595"/>
      <c r="AE489" s="595"/>
      <c r="AF489" s="596"/>
      <c r="AG489" s="595"/>
      <c r="AH489" s="595"/>
      <c r="AI489" s="595"/>
      <c r="AJ489" s="595"/>
      <c r="AK489" s="595"/>
      <c r="AL489" s="595"/>
      <c r="AM489" s="595"/>
      <c r="AN489" s="595"/>
      <c r="AO489" s="595"/>
      <c r="AP489" s="595"/>
      <c r="AQ489" s="595"/>
      <c r="AR489" s="595"/>
      <c r="AS489" s="595"/>
      <c r="AT489" s="595"/>
      <c r="AU489" s="595"/>
      <c r="AV489" s="595"/>
      <c r="AW489" s="595"/>
      <c r="AX489" s="595"/>
      <c r="AY489" s="595"/>
      <c r="AZ489" s="595"/>
      <c r="BA489" s="595"/>
      <c r="BB489" s="595"/>
      <c r="BC489" s="595"/>
      <c r="BD489" s="595"/>
      <c r="BE489" s="595"/>
      <c r="BF489" s="595"/>
      <c r="BG489" s="595"/>
      <c r="BH489" s="595"/>
      <c r="BI489" s="595"/>
      <c r="BJ489" s="595"/>
      <c r="BK489" s="595"/>
      <c r="BL489" s="595"/>
      <c r="BM489" s="595"/>
      <c r="BN489" s="185"/>
      <c r="BO489" s="624"/>
      <c r="BP489" s="624"/>
      <c r="BQ489" s="624"/>
      <c r="BR489" s="624"/>
      <c r="BS489" s="624"/>
      <c r="BT489" s="624"/>
      <c r="BU489" s="624"/>
      <c r="BV489" s="624"/>
      <c r="BW489" s="624"/>
      <c r="BX489" s="624"/>
      <c r="BY489" s="624"/>
      <c r="BZ489" s="624"/>
      <c r="CA489" s="624"/>
      <c r="CB489" s="624"/>
      <c r="CC489" s="624"/>
      <c r="CD489" s="624"/>
      <c r="CE489" s="624"/>
      <c r="CF489" s="624"/>
      <c r="CG489" s="624"/>
      <c r="CH489" s="624"/>
      <c r="CI489" s="177"/>
      <c r="CJ489" s="246"/>
      <c r="CK489" s="246"/>
      <c r="CL489" s="246"/>
      <c r="CM489" s="246"/>
      <c r="CN489" s="246"/>
      <c r="CO489" s="177"/>
      <c r="CP489" s="114"/>
      <c r="CQ489" s="114"/>
      <c r="CR489" s="186"/>
      <c r="CS489" s="186"/>
      <c r="CT489" s="186"/>
      <c r="CU489" s="186"/>
      <c r="CV489" s="186"/>
      <c r="CW489" s="119"/>
      <c r="CX489" s="246" t="str">
        <f t="shared" si="1761"/>
        <v/>
      </c>
      <c r="CY489" s="246" t="str">
        <f t="shared" si="1762"/>
        <v/>
      </c>
      <c r="CZ489" s="246" t="str">
        <f t="shared" si="1763"/>
        <v/>
      </c>
      <c r="DA489" s="246" t="str">
        <f t="shared" si="1764"/>
        <v/>
      </c>
      <c r="DB489" s="247" t="str">
        <f t="shared" si="1765"/>
        <v/>
      </c>
      <c r="DC489" s="246" t="str">
        <f t="shared" si="1766"/>
        <v/>
      </c>
      <c r="DD489" s="246" t="str">
        <f t="shared" si="1767"/>
        <v/>
      </c>
      <c r="DE489" s="246" t="str">
        <f t="shared" si="1768"/>
        <v/>
      </c>
      <c r="DF489" s="246" t="str">
        <f t="shared" si="1769"/>
        <v/>
      </c>
      <c r="DG489" s="247" t="str">
        <f t="shared" si="1770"/>
        <v/>
      </c>
      <c r="DH489" s="247" t="str">
        <f t="shared" si="1771"/>
        <v/>
      </c>
      <c r="DI489" s="247" t="str">
        <f t="shared" si="1772"/>
        <v/>
      </c>
      <c r="DJ489" s="247" t="str">
        <f t="shared" si="1773"/>
        <v/>
      </c>
    </row>
    <row r="490" spans="1:114" x14ac:dyDescent="0.2">
      <c r="A490" s="287" t="str">
        <f>+A469</f>
        <v>General and Administrative</v>
      </c>
      <c r="B490" s="114" t="s">
        <v>370</v>
      </c>
      <c r="C490" s="114"/>
      <c r="D490" s="114"/>
      <c r="E490" s="114"/>
      <c r="F490" s="590"/>
      <c r="G490" s="595"/>
      <c r="H490" s="596"/>
      <c r="I490" s="595"/>
      <c r="J490" s="595"/>
      <c r="K490" s="595"/>
      <c r="L490" s="595"/>
      <c r="M490" s="595"/>
      <c r="N490" s="595"/>
      <c r="O490" s="595"/>
      <c r="P490" s="595"/>
      <c r="Q490" s="595"/>
      <c r="R490" s="595"/>
      <c r="S490" s="595"/>
      <c r="T490" s="596"/>
      <c r="U490" s="595"/>
      <c r="V490" s="595"/>
      <c r="W490" s="595"/>
      <c r="X490" s="595"/>
      <c r="Y490" s="595"/>
      <c r="Z490" s="595"/>
      <c r="AA490" s="595"/>
      <c r="AB490" s="595"/>
      <c r="AC490" s="595"/>
      <c r="AD490" s="595"/>
      <c r="AE490" s="595"/>
      <c r="AF490" s="596"/>
      <c r="AG490" s="595"/>
      <c r="AH490" s="595"/>
      <c r="AI490" s="595"/>
      <c r="AJ490" s="595"/>
      <c r="AK490" s="595"/>
      <c r="AL490" s="595"/>
      <c r="AM490" s="595"/>
      <c r="AN490" s="595"/>
      <c r="AO490" s="595"/>
      <c r="AP490" s="595"/>
      <c r="AQ490" s="595"/>
      <c r="AR490" s="595"/>
      <c r="AS490" s="595"/>
      <c r="AT490" s="595"/>
      <c r="AU490" s="595"/>
      <c r="AV490" s="595"/>
      <c r="AW490" s="595"/>
      <c r="AX490" s="595"/>
      <c r="AY490" s="595"/>
      <c r="AZ490" s="595"/>
      <c r="BA490" s="595"/>
      <c r="BB490" s="595"/>
      <c r="BC490" s="595"/>
      <c r="BD490" s="595"/>
      <c r="BE490" s="595"/>
      <c r="BF490" s="595"/>
      <c r="BG490" s="595"/>
      <c r="BH490" s="595"/>
      <c r="BI490" s="595"/>
      <c r="BJ490" s="595"/>
      <c r="BK490" s="595"/>
      <c r="BL490" s="595"/>
      <c r="BM490" s="595"/>
      <c r="BN490" s="185"/>
      <c r="BO490" s="624"/>
      <c r="BP490" s="624"/>
      <c r="BQ490" s="624"/>
      <c r="BR490" s="624"/>
      <c r="BS490" s="624"/>
      <c r="BT490" s="624"/>
      <c r="BU490" s="624"/>
      <c r="BV490" s="624"/>
      <c r="BW490" s="624"/>
      <c r="BX490" s="624"/>
      <c r="BY490" s="624"/>
      <c r="BZ490" s="624"/>
      <c r="CA490" s="624"/>
      <c r="CB490" s="624"/>
      <c r="CC490" s="624"/>
      <c r="CD490" s="624"/>
      <c r="CE490" s="624"/>
      <c r="CF490" s="624"/>
      <c r="CG490" s="624"/>
      <c r="CH490" s="624"/>
      <c r="CI490" s="177"/>
      <c r="CJ490" s="246"/>
      <c r="CK490" s="246"/>
      <c r="CL490" s="246"/>
      <c r="CM490" s="246"/>
      <c r="CN490" s="246"/>
      <c r="CO490" s="177"/>
      <c r="CP490" s="114"/>
      <c r="CQ490" s="114"/>
      <c r="CR490" s="186"/>
      <c r="CS490" s="186"/>
      <c r="CT490" s="186"/>
      <c r="CU490" s="186"/>
      <c r="CV490" s="186"/>
      <c r="CW490" s="119"/>
      <c r="CX490" s="246" t="str">
        <f t="shared" si="1761"/>
        <v/>
      </c>
      <c r="CY490" s="246" t="str">
        <f t="shared" si="1762"/>
        <v/>
      </c>
      <c r="CZ490" s="246" t="str">
        <f t="shared" si="1763"/>
        <v/>
      </c>
      <c r="DA490" s="246" t="str">
        <f t="shared" si="1764"/>
        <v/>
      </c>
      <c r="DB490" s="247" t="str">
        <f t="shared" si="1765"/>
        <v/>
      </c>
      <c r="DC490" s="246" t="str">
        <f t="shared" si="1766"/>
        <v/>
      </c>
      <c r="DD490" s="246" t="str">
        <f t="shared" si="1767"/>
        <v/>
      </c>
      <c r="DE490" s="246" t="str">
        <f t="shared" si="1768"/>
        <v/>
      </c>
      <c r="DF490" s="246" t="str">
        <f t="shared" si="1769"/>
        <v/>
      </c>
      <c r="DG490" s="247" t="str">
        <f t="shared" si="1770"/>
        <v/>
      </c>
      <c r="DH490" s="247" t="str">
        <f t="shared" si="1771"/>
        <v/>
      </c>
      <c r="DI490" s="247" t="str">
        <f t="shared" si="1772"/>
        <v/>
      </c>
      <c r="DJ490" s="247" t="str">
        <f t="shared" si="1773"/>
        <v/>
      </c>
    </row>
    <row r="491" spans="1:114" ht="14.25" x14ac:dyDescent="0.35">
      <c r="A491" s="297" t="str">
        <f>+A470</f>
        <v>Total General and Administrative............................................................................................................................................…</v>
      </c>
      <c r="B491" s="114" t="s">
        <v>370</v>
      </c>
      <c r="C491" s="114"/>
      <c r="D491" s="114"/>
      <c r="E491" s="114"/>
      <c r="F491" s="597">
        <f>+Salaries!C83</f>
        <v>2083.3333333333335</v>
      </c>
      <c r="G491" s="597">
        <f>+Salaries!D83</f>
        <v>2083.3333333333335</v>
      </c>
      <c r="H491" s="597">
        <f>+Salaries!E83</f>
        <v>2083.3333333333335</v>
      </c>
      <c r="I491" s="597">
        <f>+Salaries!F83</f>
        <v>4583.3333333333339</v>
      </c>
      <c r="J491" s="597">
        <f>+Salaries!G83</f>
        <v>7083.3333333333339</v>
      </c>
      <c r="K491" s="597">
        <f>+Salaries!H83</f>
        <v>8333.3333333333339</v>
      </c>
      <c r="L491" s="597">
        <f>+Salaries!I83</f>
        <v>8333.3333333333339</v>
      </c>
      <c r="M491" s="597">
        <f>+Salaries!J83</f>
        <v>8333.3333333333339</v>
      </c>
      <c r="N491" s="597">
        <f>+Salaries!K83</f>
        <v>8333.3333333333339</v>
      </c>
      <c r="O491" s="597">
        <f>+Salaries!L83</f>
        <v>8333.3333333333339</v>
      </c>
      <c r="P491" s="597">
        <f>+Salaries!M83</f>
        <v>8333.3333333333339</v>
      </c>
      <c r="Q491" s="597">
        <f>+Salaries!N83</f>
        <v>8333.3333333333339</v>
      </c>
      <c r="R491" s="597">
        <f>+Salaries!Q83</f>
        <v>16083.333333333334</v>
      </c>
      <c r="S491" s="597">
        <f>+Salaries!R83</f>
        <v>16083.333333333334</v>
      </c>
      <c r="T491" s="597">
        <f>+Salaries!S83</f>
        <v>16083.333333333334</v>
      </c>
      <c r="U491" s="597">
        <f>+Salaries!T83</f>
        <v>16083.333333333334</v>
      </c>
      <c r="V491" s="597">
        <f>+Salaries!U83</f>
        <v>16083.333333333334</v>
      </c>
      <c r="W491" s="597">
        <f>+Salaries!V83</f>
        <v>16083.333333333334</v>
      </c>
      <c r="X491" s="597">
        <f>+Salaries!W83</f>
        <v>16083.333333333334</v>
      </c>
      <c r="Y491" s="597">
        <f>+Salaries!X83</f>
        <v>16083.333333333334</v>
      </c>
      <c r="Z491" s="597">
        <f>+Salaries!Y83</f>
        <v>16083.333333333334</v>
      </c>
      <c r="AA491" s="597">
        <f>+Salaries!Z83</f>
        <v>16083.333333333334</v>
      </c>
      <c r="AB491" s="597">
        <f>+Salaries!AA83</f>
        <v>16083.333333333334</v>
      </c>
      <c r="AC491" s="597">
        <f>+Salaries!AB83</f>
        <v>16083.333333333334</v>
      </c>
      <c r="AD491" s="597">
        <f>+Salaries!AE83</f>
        <v>24691.666666666668</v>
      </c>
      <c r="AE491" s="597">
        <f>+Salaries!AF83</f>
        <v>24691.666666666668</v>
      </c>
      <c r="AF491" s="597">
        <f>+Salaries!AG83</f>
        <v>24691.666666666668</v>
      </c>
      <c r="AG491" s="597">
        <f>+Salaries!AH83</f>
        <v>24691.666666666668</v>
      </c>
      <c r="AH491" s="597">
        <f>+Salaries!AI83</f>
        <v>24691.666666666668</v>
      </c>
      <c r="AI491" s="597">
        <f>+Salaries!AJ83</f>
        <v>24691.666666666668</v>
      </c>
      <c r="AJ491" s="597">
        <f>+Salaries!AK83</f>
        <v>24691.666666666668</v>
      </c>
      <c r="AK491" s="597">
        <f>+Salaries!AL83</f>
        <v>24691.666666666668</v>
      </c>
      <c r="AL491" s="597">
        <f>+Salaries!AM83</f>
        <v>24691.666666666668</v>
      </c>
      <c r="AM491" s="597">
        <f>+Salaries!AN83</f>
        <v>24691.666666666668</v>
      </c>
      <c r="AN491" s="597">
        <f>+Salaries!AO83</f>
        <v>24691.666666666668</v>
      </c>
      <c r="AO491" s="597">
        <f>+Salaries!AP83</f>
        <v>24691.666666666668</v>
      </c>
      <c r="AP491" s="597">
        <f>+Salaries!AS83</f>
        <v>28972.500000000004</v>
      </c>
      <c r="AQ491" s="597">
        <f>+Salaries!AT83</f>
        <v>28972.500000000004</v>
      </c>
      <c r="AR491" s="597">
        <f>+Salaries!AU83</f>
        <v>28972.500000000004</v>
      </c>
      <c r="AS491" s="597">
        <f>+Salaries!AV83</f>
        <v>28972.500000000004</v>
      </c>
      <c r="AT491" s="597">
        <f>+Salaries!AW83</f>
        <v>28972.500000000004</v>
      </c>
      <c r="AU491" s="597">
        <f>+Salaries!AX83</f>
        <v>28972.500000000004</v>
      </c>
      <c r="AV491" s="597">
        <f>+Salaries!AY83</f>
        <v>28972.500000000004</v>
      </c>
      <c r="AW491" s="597">
        <f>+Salaries!AZ83</f>
        <v>28972.500000000004</v>
      </c>
      <c r="AX491" s="597">
        <f>+Salaries!BA83</f>
        <v>28972.500000000004</v>
      </c>
      <c r="AY491" s="597">
        <f>+Salaries!BB83</f>
        <v>28972.500000000004</v>
      </c>
      <c r="AZ491" s="597">
        <f>+Salaries!BC83</f>
        <v>28972.500000000004</v>
      </c>
      <c r="BA491" s="597">
        <f>+Salaries!BD83</f>
        <v>28972.500000000004</v>
      </c>
      <c r="BB491" s="597">
        <f>+Salaries!BG83</f>
        <v>31635.850000000006</v>
      </c>
      <c r="BC491" s="597">
        <f>+Salaries!BH83</f>
        <v>31635.850000000006</v>
      </c>
      <c r="BD491" s="597">
        <f>+Salaries!BI83</f>
        <v>31635.850000000006</v>
      </c>
      <c r="BE491" s="597">
        <f>+Salaries!BJ83</f>
        <v>31635.850000000006</v>
      </c>
      <c r="BF491" s="597">
        <f>+Salaries!BK83</f>
        <v>31635.850000000006</v>
      </c>
      <c r="BG491" s="597">
        <f>+Salaries!BL83</f>
        <v>31635.850000000006</v>
      </c>
      <c r="BH491" s="597">
        <f>+Salaries!BM83</f>
        <v>31635.850000000006</v>
      </c>
      <c r="BI491" s="597">
        <f>+Salaries!BN83</f>
        <v>31635.850000000006</v>
      </c>
      <c r="BJ491" s="597">
        <f>+Salaries!BO83</f>
        <v>31635.850000000006</v>
      </c>
      <c r="BK491" s="597">
        <f>+Salaries!BP83</f>
        <v>31635.850000000006</v>
      </c>
      <c r="BL491" s="597">
        <f>+Salaries!BQ83</f>
        <v>31635.850000000006</v>
      </c>
      <c r="BM491" s="597">
        <f>+Salaries!BR83</f>
        <v>31635.850000000006</v>
      </c>
      <c r="BN491" s="185"/>
      <c r="BO491" s="597">
        <f>SUM(F491:H491)</f>
        <v>6250</v>
      </c>
      <c r="BP491" s="597">
        <f>SUM(I491:K491)</f>
        <v>20000</v>
      </c>
      <c r="BQ491" s="597">
        <f>SUM(L491:N491)</f>
        <v>25000</v>
      </c>
      <c r="BR491" s="597">
        <f>SUM(O491:Q491)</f>
        <v>25000</v>
      </c>
      <c r="BS491" s="597">
        <f>SUM(R491:T491)</f>
        <v>48250</v>
      </c>
      <c r="BT491" s="597">
        <f>SUM(U491:W491)</f>
        <v>48250</v>
      </c>
      <c r="BU491" s="597">
        <f>SUM(X491:Z491)</f>
        <v>48250</v>
      </c>
      <c r="BV491" s="597">
        <f>SUM(AA491:AC491)</f>
        <v>48250</v>
      </c>
      <c r="BW491" s="597">
        <f>SUM(AD491:AF491)</f>
        <v>74075</v>
      </c>
      <c r="BX491" s="597">
        <f>SUM(AG491:AI491)</f>
        <v>74075</v>
      </c>
      <c r="BY491" s="597">
        <f>SUM(AJ491:AL491)</f>
        <v>74075</v>
      </c>
      <c r="BZ491" s="597">
        <f>SUM(AM491:AO491)</f>
        <v>74075</v>
      </c>
      <c r="CA491" s="597">
        <f>SUM(AP491:AR491)</f>
        <v>86917.500000000015</v>
      </c>
      <c r="CB491" s="597">
        <f>SUM(AS491:AU491)</f>
        <v>86917.500000000015</v>
      </c>
      <c r="CC491" s="597">
        <f>SUM(AV491:AX491)</f>
        <v>86917.500000000015</v>
      </c>
      <c r="CD491" s="597">
        <f>SUM(AY491:BA491)</f>
        <v>86917.500000000015</v>
      </c>
      <c r="CE491" s="597">
        <f>SUM(BB491:BD491)</f>
        <v>94907.550000000017</v>
      </c>
      <c r="CF491" s="597">
        <f>SUM(BE491:BG491)</f>
        <v>94907.550000000017</v>
      </c>
      <c r="CG491" s="597">
        <f>SUM(BH491:BJ491)</f>
        <v>94907.550000000017</v>
      </c>
      <c r="CH491" s="597">
        <f>SUM(BK491:BM491)</f>
        <v>94907.550000000017</v>
      </c>
      <c r="CI491" s="177"/>
      <c r="CJ491" s="337">
        <f>SUM(BO491:BR491)</f>
        <v>76250</v>
      </c>
      <c r="CK491" s="337">
        <f>SUM(BS491:BV491)</f>
        <v>193000</v>
      </c>
      <c r="CL491" s="337">
        <f>SUM(BW491:BZ491)</f>
        <v>296300</v>
      </c>
      <c r="CM491" s="337">
        <f>SUM(CA491:CD491)</f>
        <v>347670.00000000006</v>
      </c>
      <c r="CN491" s="337">
        <f>SUM(CE491:CH491)</f>
        <v>379630.20000000007</v>
      </c>
      <c r="CO491" s="177"/>
      <c r="CP491" s="114"/>
      <c r="CQ491" s="114"/>
      <c r="CR491" s="186">
        <f>SUM(F491:BM491)</f>
        <v>1292850.2000000009</v>
      </c>
      <c r="CS491" s="186">
        <f>SUM(BO491:CH491)</f>
        <v>1292850.2000000002</v>
      </c>
      <c r="CT491" s="186">
        <f>SUM(CJ491:CN491)</f>
        <v>1292850.2000000002</v>
      </c>
      <c r="CU491" s="186">
        <f>CR491-CS491</f>
        <v>0</v>
      </c>
      <c r="CV491" s="186">
        <f>CS491-CT491</f>
        <v>0</v>
      </c>
      <c r="CW491" s="119"/>
      <c r="CX491" s="337">
        <f t="shared" si="1761"/>
        <v>6250</v>
      </c>
      <c r="CY491" s="337">
        <f t="shared" si="1762"/>
        <v>20000</v>
      </c>
      <c r="CZ491" s="337">
        <f t="shared" si="1763"/>
        <v>25000</v>
      </c>
      <c r="DA491" s="337">
        <f t="shared" si="1764"/>
        <v>25000</v>
      </c>
      <c r="DB491" s="347">
        <f t="shared" si="1765"/>
        <v>76250</v>
      </c>
      <c r="DC491" s="337">
        <f t="shared" si="1766"/>
        <v>48250</v>
      </c>
      <c r="DD491" s="337">
        <f t="shared" si="1767"/>
        <v>48250</v>
      </c>
      <c r="DE491" s="337">
        <f t="shared" si="1768"/>
        <v>48250</v>
      </c>
      <c r="DF491" s="337">
        <f t="shared" si="1769"/>
        <v>48250</v>
      </c>
      <c r="DG491" s="347">
        <f t="shared" si="1770"/>
        <v>193000</v>
      </c>
      <c r="DH491" s="347">
        <f t="shared" si="1771"/>
        <v>296300</v>
      </c>
      <c r="DI491" s="347">
        <f t="shared" si="1772"/>
        <v>347670.00000000006</v>
      </c>
      <c r="DJ491" s="347">
        <f t="shared" si="1773"/>
        <v>379630.20000000007</v>
      </c>
    </row>
    <row r="492" spans="1:114" x14ac:dyDescent="0.2">
      <c r="A492" s="283"/>
      <c r="B492" s="114" t="s">
        <v>370</v>
      </c>
      <c r="C492" s="114"/>
      <c r="D492" s="114"/>
      <c r="E492" s="114"/>
      <c r="F492" s="598"/>
      <c r="G492" s="598"/>
      <c r="H492" s="598"/>
      <c r="I492" s="598"/>
      <c r="J492" s="598"/>
      <c r="K492" s="598"/>
      <c r="L492" s="598"/>
      <c r="M492" s="598"/>
      <c r="N492" s="598"/>
      <c r="O492" s="598"/>
      <c r="P492" s="598"/>
      <c r="Q492" s="598"/>
      <c r="R492" s="598"/>
      <c r="S492" s="598"/>
      <c r="T492" s="598"/>
      <c r="U492" s="598"/>
      <c r="V492" s="598"/>
      <c r="W492" s="598"/>
      <c r="X492" s="598"/>
      <c r="Y492" s="598"/>
      <c r="Z492" s="598"/>
      <c r="AA492" s="598"/>
      <c r="AB492" s="598"/>
      <c r="AC492" s="598"/>
      <c r="AD492" s="598"/>
      <c r="AE492" s="598"/>
      <c r="AF492" s="598"/>
      <c r="AG492" s="598"/>
      <c r="AH492" s="598"/>
      <c r="AI492" s="598"/>
      <c r="AJ492" s="598"/>
      <c r="AK492" s="598"/>
      <c r="AL492" s="598"/>
      <c r="AM492" s="598"/>
      <c r="AN492" s="598"/>
      <c r="AO492" s="598"/>
      <c r="AP492" s="598"/>
      <c r="AQ492" s="598"/>
      <c r="AR492" s="598"/>
      <c r="AS492" s="598"/>
      <c r="AT492" s="598"/>
      <c r="AU492" s="598"/>
      <c r="AV492" s="598"/>
      <c r="AW492" s="598"/>
      <c r="AX492" s="598"/>
      <c r="AY492" s="598"/>
      <c r="AZ492" s="598"/>
      <c r="BA492" s="598"/>
      <c r="BB492" s="598"/>
      <c r="BC492" s="598"/>
      <c r="BD492" s="598"/>
      <c r="BE492" s="598"/>
      <c r="BF492" s="598"/>
      <c r="BG492" s="598"/>
      <c r="BH492" s="598"/>
      <c r="BI492" s="598"/>
      <c r="BJ492" s="598"/>
      <c r="BK492" s="598"/>
      <c r="BL492" s="598"/>
      <c r="BM492" s="598"/>
      <c r="BN492" s="185"/>
      <c r="BO492" s="598"/>
      <c r="BP492" s="598"/>
      <c r="BQ492" s="598"/>
      <c r="BR492" s="598"/>
      <c r="BS492" s="598"/>
      <c r="BT492" s="598"/>
      <c r="BU492" s="598"/>
      <c r="BV492" s="598"/>
      <c r="BW492" s="598"/>
      <c r="BX492" s="598"/>
      <c r="BY492" s="598"/>
      <c r="BZ492" s="598"/>
      <c r="CA492" s="598"/>
      <c r="CB492" s="598"/>
      <c r="CC492" s="598"/>
      <c r="CD492" s="598"/>
      <c r="CE492" s="598"/>
      <c r="CF492" s="598"/>
      <c r="CG492" s="598"/>
      <c r="CH492" s="598"/>
      <c r="CI492" s="177"/>
      <c r="CJ492" s="261"/>
      <c r="CK492" s="261"/>
      <c r="CL492" s="261"/>
      <c r="CM492" s="261"/>
      <c r="CN492" s="261"/>
      <c r="CO492" s="177"/>
      <c r="CP492" s="114"/>
      <c r="CQ492" s="114"/>
      <c r="CR492" s="186"/>
      <c r="CS492" s="186"/>
      <c r="CT492" s="186"/>
      <c r="CU492" s="186"/>
      <c r="CV492" s="186"/>
      <c r="CW492" s="119"/>
      <c r="CX492" s="261" t="str">
        <f t="shared" si="1761"/>
        <v/>
      </c>
      <c r="CY492" s="261" t="str">
        <f t="shared" si="1762"/>
        <v/>
      </c>
      <c r="CZ492" s="261" t="str">
        <f t="shared" si="1763"/>
        <v/>
      </c>
      <c r="DA492" s="261" t="str">
        <f t="shared" si="1764"/>
        <v/>
      </c>
      <c r="DB492" s="262" t="str">
        <f t="shared" si="1765"/>
        <v/>
      </c>
      <c r="DC492" s="261" t="str">
        <f t="shared" si="1766"/>
        <v/>
      </c>
      <c r="DD492" s="261" t="str">
        <f t="shared" si="1767"/>
        <v/>
      </c>
      <c r="DE492" s="261" t="str">
        <f t="shared" si="1768"/>
        <v/>
      </c>
      <c r="DF492" s="261" t="str">
        <f t="shared" si="1769"/>
        <v/>
      </c>
      <c r="DG492" s="262" t="str">
        <f t="shared" si="1770"/>
        <v/>
      </c>
      <c r="DH492" s="262" t="str">
        <f t="shared" si="1771"/>
        <v/>
      </c>
      <c r="DI492" s="262" t="str">
        <f t="shared" si="1772"/>
        <v/>
      </c>
      <c r="DJ492" s="262" t="str">
        <f t="shared" si="1773"/>
        <v/>
      </c>
    </row>
    <row r="493" spans="1:114" x14ac:dyDescent="0.2">
      <c r="A493" s="287" t="str">
        <f>+A472</f>
        <v>Sales and Marketing</v>
      </c>
      <c r="B493" s="114" t="s">
        <v>370</v>
      </c>
      <c r="C493" s="114"/>
      <c r="D493" s="114"/>
      <c r="E493" s="114"/>
      <c r="F493" s="599"/>
      <c r="G493" s="599"/>
      <c r="H493" s="599"/>
      <c r="I493" s="599"/>
      <c r="J493" s="599"/>
      <c r="K493" s="599"/>
      <c r="L493" s="599"/>
      <c r="M493" s="599"/>
      <c r="N493" s="599"/>
      <c r="O493" s="599"/>
      <c r="P493" s="599"/>
      <c r="Q493" s="599"/>
      <c r="R493" s="599"/>
      <c r="S493" s="599"/>
      <c r="T493" s="599"/>
      <c r="U493" s="599"/>
      <c r="V493" s="599"/>
      <c r="W493" s="599"/>
      <c r="X493" s="599"/>
      <c r="Y493" s="599"/>
      <c r="Z493" s="599"/>
      <c r="AA493" s="599"/>
      <c r="AB493" s="599"/>
      <c r="AC493" s="599"/>
      <c r="AD493" s="599"/>
      <c r="AE493" s="599"/>
      <c r="AF493" s="599"/>
      <c r="AG493" s="599"/>
      <c r="AH493" s="599"/>
      <c r="AI493" s="599"/>
      <c r="AJ493" s="599"/>
      <c r="AK493" s="599"/>
      <c r="AL493" s="599"/>
      <c r="AM493" s="599"/>
      <c r="AN493" s="599"/>
      <c r="AO493" s="599"/>
      <c r="AP493" s="599"/>
      <c r="AQ493" s="599"/>
      <c r="AR493" s="599"/>
      <c r="AS493" s="599"/>
      <c r="AT493" s="599"/>
      <c r="AU493" s="599"/>
      <c r="AV493" s="599"/>
      <c r="AW493" s="599"/>
      <c r="AX493" s="599"/>
      <c r="AY493" s="599"/>
      <c r="AZ493" s="599"/>
      <c r="BA493" s="599"/>
      <c r="BB493" s="599"/>
      <c r="BC493" s="599"/>
      <c r="BD493" s="599"/>
      <c r="BE493" s="599"/>
      <c r="BF493" s="599"/>
      <c r="BG493" s="599"/>
      <c r="BH493" s="599"/>
      <c r="BI493" s="599"/>
      <c r="BJ493" s="599"/>
      <c r="BK493" s="599"/>
      <c r="BL493" s="599"/>
      <c r="BM493" s="599"/>
      <c r="BN493" s="185"/>
      <c r="BO493" s="599"/>
      <c r="BP493" s="599"/>
      <c r="BQ493" s="599"/>
      <c r="BR493" s="599"/>
      <c r="BS493" s="599"/>
      <c r="BT493" s="599"/>
      <c r="BU493" s="599"/>
      <c r="BV493" s="599"/>
      <c r="BW493" s="599"/>
      <c r="BX493" s="599"/>
      <c r="BY493" s="599"/>
      <c r="BZ493" s="599"/>
      <c r="CA493" s="599"/>
      <c r="CB493" s="599"/>
      <c r="CC493" s="599"/>
      <c r="CD493" s="599"/>
      <c r="CE493" s="599"/>
      <c r="CF493" s="599"/>
      <c r="CG493" s="599"/>
      <c r="CH493" s="599"/>
      <c r="CI493" s="177"/>
      <c r="CJ493" s="263"/>
      <c r="CK493" s="263"/>
      <c r="CL493" s="263"/>
      <c r="CM493" s="263"/>
      <c r="CN493" s="263"/>
      <c r="CO493" s="177"/>
      <c r="CP493" s="114"/>
      <c r="CQ493" s="114"/>
      <c r="CR493" s="186"/>
      <c r="CS493" s="186"/>
      <c r="CT493" s="186"/>
      <c r="CU493" s="186"/>
      <c r="CV493" s="186"/>
      <c r="CW493" s="119"/>
      <c r="CX493" s="263" t="str">
        <f t="shared" si="1761"/>
        <v/>
      </c>
      <c r="CY493" s="263" t="str">
        <f t="shared" si="1762"/>
        <v/>
      </c>
      <c r="CZ493" s="263" t="str">
        <f t="shared" si="1763"/>
        <v/>
      </c>
      <c r="DA493" s="263" t="str">
        <f t="shared" si="1764"/>
        <v/>
      </c>
      <c r="DB493" s="264" t="str">
        <f t="shared" si="1765"/>
        <v/>
      </c>
      <c r="DC493" s="263" t="str">
        <f t="shared" si="1766"/>
        <v/>
      </c>
      <c r="DD493" s="263" t="str">
        <f t="shared" si="1767"/>
        <v/>
      </c>
      <c r="DE493" s="263" t="str">
        <f t="shared" si="1768"/>
        <v/>
      </c>
      <c r="DF493" s="263" t="str">
        <f t="shared" si="1769"/>
        <v/>
      </c>
      <c r="DG493" s="264" t="str">
        <f t="shared" si="1770"/>
        <v/>
      </c>
      <c r="DH493" s="264" t="str">
        <f t="shared" si="1771"/>
        <v/>
      </c>
      <c r="DI493" s="264" t="str">
        <f t="shared" si="1772"/>
        <v/>
      </c>
      <c r="DJ493" s="264" t="str">
        <f t="shared" si="1773"/>
        <v/>
      </c>
    </row>
    <row r="494" spans="1:114" ht="14.25" x14ac:dyDescent="0.35">
      <c r="A494" s="297" t="str">
        <f>+A473</f>
        <v>Total Sales and Marketing............................................................................................................................................…</v>
      </c>
      <c r="B494" s="114" t="s">
        <v>370</v>
      </c>
      <c r="C494" s="114"/>
      <c r="D494" s="114"/>
      <c r="E494" s="114"/>
      <c r="F494" s="597">
        <f>+Salaries!C229</f>
        <v>0</v>
      </c>
      <c r="G494" s="597">
        <f>+Salaries!D229</f>
        <v>0</v>
      </c>
      <c r="H494" s="597">
        <f>+Salaries!E229</f>
        <v>0</v>
      </c>
      <c r="I494" s="597">
        <f>+Salaries!F229</f>
        <v>0</v>
      </c>
      <c r="J494" s="597">
        <f>+Salaries!G229</f>
        <v>0</v>
      </c>
      <c r="K494" s="597">
        <f>+Salaries!H229</f>
        <v>0</v>
      </c>
      <c r="L494" s="597">
        <f>+Salaries!I229</f>
        <v>0</v>
      </c>
      <c r="M494" s="597">
        <f>+Salaries!J229</f>
        <v>0</v>
      </c>
      <c r="N494" s="597">
        <f>+Salaries!K229</f>
        <v>0</v>
      </c>
      <c r="O494" s="597">
        <f>+Salaries!L229</f>
        <v>0</v>
      </c>
      <c r="P494" s="597">
        <f>+Salaries!M229</f>
        <v>0</v>
      </c>
      <c r="Q494" s="597">
        <f>+Salaries!N229</f>
        <v>0</v>
      </c>
      <c r="R494" s="597">
        <f>+Salaries!Q229</f>
        <v>2916.6666666666665</v>
      </c>
      <c r="S494" s="597">
        <f>+Salaries!R229</f>
        <v>2916.6666666666665</v>
      </c>
      <c r="T494" s="597">
        <f>+Salaries!S229</f>
        <v>2916.6666666666665</v>
      </c>
      <c r="U494" s="597">
        <f>+Salaries!T229</f>
        <v>2916.6666666666665</v>
      </c>
      <c r="V494" s="597">
        <f>+Salaries!U229</f>
        <v>2916.6666666666665</v>
      </c>
      <c r="W494" s="597">
        <f>+Salaries!V229</f>
        <v>7500</v>
      </c>
      <c r="X494" s="597">
        <f>+Salaries!W229</f>
        <v>7500</v>
      </c>
      <c r="Y494" s="597">
        <f>+Salaries!X229</f>
        <v>7500</v>
      </c>
      <c r="Z494" s="597">
        <f>+Salaries!Y229</f>
        <v>7500</v>
      </c>
      <c r="AA494" s="597">
        <f>+Salaries!Z229</f>
        <v>7500</v>
      </c>
      <c r="AB494" s="597">
        <f>+Salaries!AA229</f>
        <v>7500</v>
      </c>
      <c r="AC494" s="597">
        <f>+Salaries!AB229</f>
        <v>7500</v>
      </c>
      <c r="AD494" s="597">
        <f>+Salaries!AE229</f>
        <v>13333.333333333332</v>
      </c>
      <c r="AE494" s="597">
        <f>+Salaries!AF229</f>
        <v>13333.333333333332</v>
      </c>
      <c r="AF494" s="597">
        <f>+Salaries!AG229</f>
        <v>13333.333333333332</v>
      </c>
      <c r="AG494" s="597">
        <f>+Salaries!AH229</f>
        <v>13333.333333333332</v>
      </c>
      <c r="AH494" s="597">
        <f>+Salaries!AI229</f>
        <v>13333.333333333332</v>
      </c>
      <c r="AI494" s="597">
        <f>+Salaries!AJ229</f>
        <v>16425</v>
      </c>
      <c r="AJ494" s="597">
        <f>+Salaries!AK229</f>
        <v>16425</v>
      </c>
      <c r="AK494" s="597">
        <f>+Salaries!AL229</f>
        <v>16425</v>
      </c>
      <c r="AL494" s="597">
        <f>+Salaries!AM229</f>
        <v>16425</v>
      </c>
      <c r="AM494" s="597">
        <f>+Salaries!AN229</f>
        <v>16425</v>
      </c>
      <c r="AN494" s="597">
        <f>+Salaries!AO229</f>
        <v>16425</v>
      </c>
      <c r="AO494" s="597">
        <f>+Salaries!AP229</f>
        <v>16425</v>
      </c>
      <c r="AP494" s="597">
        <f>+Salaries!AS229</f>
        <v>17225</v>
      </c>
      <c r="AQ494" s="597">
        <f>+Salaries!AT229</f>
        <v>17225</v>
      </c>
      <c r="AR494" s="597">
        <f>+Salaries!AU229</f>
        <v>17225</v>
      </c>
      <c r="AS494" s="597">
        <f>+Salaries!AV229</f>
        <v>17225</v>
      </c>
      <c r="AT494" s="597">
        <f>+Salaries!AW229</f>
        <v>17225</v>
      </c>
      <c r="AU494" s="597">
        <f>+Salaries!AX229</f>
        <v>26391.666666666668</v>
      </c>
      <c r="AV494" s="597">
        <f>+Salaries!AY229</f>
        <v>26391.666666666668</v>
      </c>
      <c r="AW494" s="597">
        <f>+Salaries!AZ229</f>
        <v>26391.666666666668</v>
      </c>
      <c r="AX494" s="597">
        <f>+Salaries!BA229</f>
        <v>26391.666666666668</v>
      </c>
      <c r="AY494" s="597">
        <f>+Salaries!BB229</f>
        <v>26391.666666666668</v>
      </c>
      <c r="AZ494" s="597">
        <f>+Salaries!BC229</f>
        <v>26391.666666666668</v>
      </c>
      <c r="BA494" s="597">
        <f>+Salaries!BD229</f>
        <v>26391.666666666668</v>
      </c>
      <c r="BB494" s="597">
        <f>+Salaries!BG229</f>
        <v>34091.833333333336</v>
      </c>
      <c r="BC494" s="597">
        <f>+Salaries!BH229</f>
        <v>34091.833333333336</v>
      </c>
      <c r="BD494" s="597">
        <f>+Salaries!BI229</f>
        <v>34091.833333333336</v>
      </c>
      <c r="BE494" s="597">
        <f>+Salaries!BJ229</f>
        <v>34091.833333333336</v>
      </c>
      <c r="BF494" s="597">
        <f>+Salaries!BK229</f>
        <v>34091.833333333336</v>
      </c>
      <c r="BG494" s="597">
        <f>+Salaries!BL229</f>
        <v>34091.833333333336</v>
      </c>
      <c r="BH494" s="597">
        <f>+Salaries!BM229</f>
        <v>34091.833333333336</v>
      </c>
      <c r="BI494" s="597">
        <f>+Salaries!BN229</f>
        <v>34091.833333333336</v>
      </c>
      <c r="BJ494" s="597">
        <f>+Salaries!BO229</f>
        <v>34091.833333333336</v>
      </c>
      <c r="BK494" s="597">
        <f>+Salaries!BP229</f>
        <v>34091.833333333336</v>
      </c>
      <c r="BL494" s="597">
        <f>+Salaries!BQ229</f>
        <v>34091.833333333336</v>
      </c>
      <c r="BM494" s="597">
        <f>+Salaries!BR229</f>
        <v>34091.833333333336</v>
      </c>
      <c r="BN494" s="185"/>
      <c r="BO494" s="600">
        <f>SUM(F494:H494)</f>
        <v>0</v>
      </c>
      <c r="BP494" s="600">
        <f>SUM(I494:K494)</f>
        <v>0</v>
      </c>
      <c r="BQ494" s="600">
        <f>SUM(L494:N494)</f>
        <v>0</v>
      </c>
      <c r="BR494" s="600">
        <f>SUM(O494:Q494)</f>
        <v>0</v>
      </c>
      <c r="BS494" s="600">
        <f>SUM(R494:T494)</f>
        <v>8750</v>
      </c>
      <c r="BT494" s="600">
        <f>SUM(U494:W494)</f>
        <v>13333.333333333332</v>
      </c>
      <c r="BU494" s="600">
        <f>SUM(X494:Z494)</f>
        <v>22500</v>
      </c>
      <c r="BV494" s="600">
        <f>SUM(AA494:AC494)</f>
        <v>22500</v>
      </c>
      <c r="BW494" s="600">
        <f>SUM(AD494:AF494)</f>
        <v>40000</v>
      </c>
      <c r="BX494" s="600">
        <f>SUM(AG494:AI494)</f>
        <v>43091.666666666664</v>
      </c>
      <c r="BY494" s="600">
        <f>SUM(AJ494:AL494)</f>
        <v>49275</v>
      </c>
      <c r="BZ494" s="600">
        <f>SUM(AM494:AO494)</f>
        <v>49275</v>
      </c>
      <c r="CA494" s="600">
        <f>SUM(AP494:AR494)</f>
        <v>51675</v>
      </c>
      <c r="CB494" s="600">
        <f>SUM(AS494:AU494)</f>
        <v>60841.666666666672</v>
      </c>
      <c r="CC494" s="600">
        <f>SUM(AV494:AX494)</f>
        <v>79175</v>
      </c>
      <c r="CD494" s="600">
        <f>SUM(AY494:BA494)</f>
        <v>79175</v>
      </c>
      <c r="CE494" s="600">
        <f>SUM(BB494:BD494)</f>
        <v>102275.5</v>
      </c>
      <c r="CF494" s="600">
        <f>SUM(BE494:BG494)</f>
        <v>102275.5</v>
      </c>
      <c r="CG494" s="600">
        <f>SUM(BH494:BJ494)</f>
        <v>102275.5</v>
      </c>
      <c r="CH494" s="600">
        <f>SUM(BK494:BM494)</f>
        <v>102275.5</v>
      </c>
      <c r="CI494" s="177"/>
      <c r="CJ494" s="259">
        <f>SUM(BO494:BR494)</f>
        <v>0</v>
      </c>
      <c r="CK494" s="259">
        <f>SUM(BS494:BV494)</f>
        <v>67083.333333333328</v>
      </c>
      <c r="CL494" s="259">
        <f>SUM(BW494:BZ494)</f>
        <v>181641.66666666666</v>
      </c>
      <c r="CM494" s="259">
        <f>SUM(CA494:CD494)</f>
        <v>270866.66666666669</v>
      </c>
      <c r="CN494" s="259">
        <f>SUM(CE494:CH494)</f>
        <v>409102</v>
      </c>
      <c r="CO494" s="177"/>
      <c r="CP494" s="114"/>
      <c r="CQ494" s="114"/>
      <c r="CR494" s="186">
        <f>SUM(F494:BM494)</f>
        <v>928693.66666666721</v>
      </c>
      <c r="CS494" s="186">
        <f>SUM(BO494:CH494)</f>
        <v>928693.66666666674</v>
      </c>
      <c r="CT494" s="186">
        <f>SUM(CJ494:CN494)</f>
        <v>928693.66666666674</v>
      </c>
      <c r="CU494" s="186">
        <f>CR494-CS494</f>
        <v>0</v>
      </c>
      <c r="CV494" s="186">
        <f>CS494-CT494</f>
        <v>0</v>
      </c>
      <c r="CW494" s="119"/>
      <c r="CX494" s="259">
        <f t="shared" ref="CX494:CX576" si="1859">IF(BO494="","",BO494)</f>
        <v>0</v>
      </c>
      <c r="CY494" s="259">
        <f t="shared" ref="CY494:CY576" si="1860">IF(BP494="","",BP494)</f>
        <v>0</v>
      </c>
      <c r="CZ494" s="259">
        <f t="shared" ref="CZ494:CZ576" si="1861">IF(BQ494="","",BQ494)</f>
        <v>0</v>
      </c>
      <c r="DA494" s="259">
        <f t="shared" ref="DA494:DA576" si="1862">IF(BR494="","",BR494)</f>
        <v>0</v>
      </c>
      <c r="DB494" s="347">
        <f t="shared" ref="DB494:DB576" si="1863">IF(CJ494="","",CJ494)</f>
        <v>0</v>
      </c>
      <c r="DC494" s="259">
        <f t="shared" ref="DC494:DC576" si="1864">IF(BS494="","",BS494)</f>
        <v>8750</v>
      </c>
      <c r="DD494" s="259">
        <f t="shared" ref="DD494:DD576" si="1865">IF(BT494="","",BT494)</f>
        <v>13333.333333333332</v>
      </c>
      <c r="DE494" s="259">
        <f t="shared" ref="DE494:DE576" si="1866">IF(BU494="","",BU494)</f>
        <v>22500</v>
      </c>
      <c r="DF494" s="259">
        <f t="shared" ref="DF494:DF576" si="1867">IF(BV494="","",BV494)</f>
        <v>22500</v>
      </c>
      <c r="DG494" s="347">
        <f t="shared" ref="DG494:DG576" si="1868">IF(CK494="","",CK494)</f>
        <v>67083.333333333328</v>
      </c>
      <c r="DH494" s="347">
        <f t="shared" ref="DH494:DH576" si="1869">IF(CL494="","",CL494)</f>
        <v>181641.66666666666</v>
      </c>
      <c r="DI494" s="347">
        <f t="shared" ref="DI494:DI576" si="1870">IF(CM494="","",CM494)</f>
        <v>270866.66666666669</v>
      </c>
      <c r="DJ494" s="347">
        <f t="shared" ref="DJ494:DJ576" si="1871">IF(CN494="","",CN494)</f>
        <v>409102</v>
      </c>
    </row>
    <row r="495" spans="1:114" x14ac:dyDescent="0.2">
      <c r="A495" s="283"/>
      <c r="B495" s="114" t="s">
        <v>370</v>
      </c>
      <c r="C495" s="114"/>
      <c r="D495" s="114"/>
      <c r="E495" s="114"/>
      <c r="F495" s="598"/>
      <c r="G495" s="598"/>
      <c r="H495" s="598"/>
      <c r="I495" s="598"/>
      <c r="J495" s="598"/>
      <c r="K495" s="598"/>
      <c r="L495" s="598"/>
      <c r="M495" s="598"/>
      <c r="N495" s="598"/>
      <c r="O495" s="598"/>
      <c r="P495" s="598"/>
      <c r="Q495" s="598"/>
      <c r="R495" s="598"/>
      <c r="S495" s="598"/>
      <c r="T495" s="598"/>
      <c r="U495" s="598"/>
      <c r="V495" s="598"/>
      <c r="W495" s="598"/>
      <c r="X495" s="598"/>
      <c r="Y495" s="598"/>
      <c r="Z495" s="598"/>
      <c r="AA495" s="598"/>
      <c r="AB495" s="598"/>
      <c r="AC495" s="598"/>
      <c r="AD495" s="598"/>
      <c r="AE495" s="598"/>
      <c r="AF495" s="598"/>
      <c r="AG495" s="598"/>
      <c r="AH495" s="598"/>
      <c r="AI495" s="598"/>
      <c r="AJ495" s="598"/>
      <c r="AK495" s="598"/>
      <c r="AL495" s="598"/>
      <c r="AM495" s="598"/>
      <c r="AN495" s="598"/>
      <c r="AO495" s="598"/>
      <c r="AP495" s="598"/>
      <c r="AQ495" s="598"/>
      <c r="AR495" s="598"/>
      <c r="AS495" s="598"/>
      <c r="AT495" s="598"/>
      <c r="AU495" s="598"/>
      <c r="AV495" s="598"/>
      <c r="AW495" s="598"/>
      <c r="AX495" s="598"/>
      <c r="AY495" s="598"/>
      <c r="AZ495" s="598"/>
      <c r="BA495" s="598"/>
      <c r="BB495" s="598"/>
      <c r="BC495" s="598"/>
      <c r="BD495" s="598"/>
      <c r="BE495" s="598"/>
      <c r="BF495" s="598"/>
      <c r="BG495" s="598"/>
      <c r="BH495" s="598"/>
      <c r="BI495" s="598"/>
      <c r="BJ495" s="598"/>
      <c r="BK495" s="598"/>
      <c r="BL495" s="598"/>
      <c r="BM495" s="598"/>
      <c r="BN495" s="185"/>
      <c r="BO495" s="591"/>
      <c r="BP495" s="591"/>
      <c r="BQ495" s="591"/>
      <c r="BR495" s="591"/>
      <c r="BS495" s="591"/>
      <c r="BT495" s="591"/>
      <c r="BU495" s="591"/>
      <c r="BV495" s="591"/>
      <c r="BW495" s="591"/>
      <c r="BX495" s="591"/>
      <c r="BY495" s="591"/>
      <c r="BZ495" s="591"/>
      <c r="CA495" s="591"/>
      <c r="CB495" s="591"/>
      <c r="CC495" s="591"/>
      <c r="CD495" s="591"/>
      <c r="CE495" s="591"/>
      <c r="CF495" s="591"/>
      <c r="CG495" s="591"/>
      <c r="CH495" s="591"/>
      <c r="CI495" s="177"/>
      <c r="CJ495" s="260"/>
      <c r="CK495" s="260"/>
      <c r="CL495" s="260"/>
      <c r="CM495" s="260"/>
      <c r="CN495" s="260"/>
      <c r="CO495" s="177"/>
      <c r="CP495" s="114"/>
      <c r="CQ495" s="114"/>
      <c r="CR495" s="186"/>
      <c r="CS495" s="186"/>
      <c r="CT495" s="186"/>
      <c r="CU495" s="186"/>
      <c r="CV495" s="186"/>
      <c r="CW495" s="119"/>
      <c r="CX495" s="260" t="str">
        <f t="shared" si="1859"/>
        <v/>
      </c>
      <c r="CY495" s="260" t="str">
        <f t="shared" si="1860"/>
        <v/>
      </c>
      <c r="CZ495" s="260" t="str">
        <f t="shared" si="1861"/>
        <v/>
      </c>
      <c r="DA495" s="260" t="str">
        <f t="shared" si="1862"/>
        <v/>
      </c>
      <c r="DB495" s="262" t="str">
        <f t="shared" si="1863"/>
        <v/>
      </c>
      <c r="DC495" s="260" t="str">
        <f t="shared" si="1864"/>
        <v/>
      </c>
      <c r="DD495" s="260" t="str">
        <f t="shared" si="1865"/>
        <v/>
      </c>
      <c r="DE495" s="260" t="str">
        <f t="shared" si="1866"/>
        <v/>
      </c>
      <c r="DF495" s="260" t="str">
        <f t="shared" si="1867"/>
        <v/>
      </c>
      <c r="DG495" s="262" t="str">
        <f t="shared" si="1868"/>
        <v/>
      </c>
      <c r="DH495" s="262" t="str">
        <f t="shared" si="1869"/>
        <v/>
      </c>
      <c r="DI495" s="262" t="str">
        <f t="shared" si="1870"/>
        <v/>
      </c>
      <c r="DJ495" s="262" t="str">
        <f t="shared" si="1871"/>
        <v/>
      </c>
    </row>
    <row r="496" spans="1:114" x14ac:dyDescent="0.2">
      <c r="A496" s="295" t="str">
        <f>+A476</f>
        <v>Engineering and Technology</v>
      </c>
      <c r="B496" s="114" t="s">
        <v>370</v>
      </c>
      <c r="C496" s="114"/>
      <c r="D496" s="114"/>
      <c r="E496" s="114"/>
      <c r="F496" s="599"/>
      <c r="G496" s="599"/>
      <c r="H496" s="599"/>
      <c r="I496" s="599"/>
      <c r="J496" s="599"/>
      <c r="K496" s="599"/>
      <c r="L496" s="599"/>
      <c r="M496" s="599"/>
      <c r="N496" s="599"/>
      <c r="O496" s="599"/>
      <c r="P496" s="599"/>
      <c r="Q496" s="599"/>
      <c r="R496" s="599"/>
      <c r="S496" s="599"/>
      <c r="T496" s="599"/>
      <c r="U496" s="599"/>
      <c r="V496" s="599"/>
      <c r="W496" s="599"/>
      <c r="X496" s="599"/>
      <c r="Y496" s="599"/>
      <c r="Z496" s="599"/>
      <c r="AA496" s="599"/>
      <c r="AB496" s="599"/>
      <c r="AC496" s="599"/>
      <c r="AD496" s="599"/>
      <c r="AE496" s="599"/>
      <c r="AF496" s="599"/>
      <c r="AG496" s="599"/>
      <c r="AH496" s="599"/>
      <c r="AI496" s="599"/>
      <c r="AJ496" s="599"/>
      <c r="AK496" s="599"/>
      <c r="AL496" s="599"/>
      <c r="AM496" s="599"/>
      <c r="AN496" s="599"/>
      <c r="AO496" s="599"/>
      <c r="AP496" s="599"/>
      <c r="AQ496" s="599"/>
      <c r="AR496" s="599"/>
      <c r="AS496" s="599"/>
      <c r="AT496" s="599"/>
      <c r="AU496" s="599"/>
      <c r="AV496" s="599"/>
      <c r="AW496" s="599"/>
      <c r="AX496" s="599"/>
      <c r="AY496" s="599"/>
      <c r="AZ496" s="599"/>
      <c r="BA496" s="599"/>
      <c r="BB496" s="599"/>
      <c r="BC496" s="599"/>
      <c r="BD496" s="599"/>
      <c r="BE496" s="599"/>
      <c r="BF496" s="599"/>
      <c r="BG496" s="599"/>
      <c r="BH496" s="599"/>
      <c r="BI496" s="599"/>
      <c r="BJ496" s="599"/>
      <c r="BK496" s="599"/>
      <c r="BL496" s="599"/>
      <c r="BM496" s="599"/>
      <c r="BN496" s="185"/>
      <c r="BO496" s="590"/>
      <c r="BP496" s="590"/>
      <c r="BQ496" s="590"/>
      <c r="BR496" s="590"/>
      <c r="BS496" s="590"/>
      <c r="BT496" s="590"/>
      <c r="BU496" s="590"/>
      <c r="BV496" s="590"/>
      <c r="BW496" s="590"/>
      <c r="BX496" s="590"/>
      <c r="BY496" s="590"/>
      <c r="BZ496" s="590"/>
      <c r="CA496" s="590"/>
      <c r="CB496" s="590"/>
      <c r="CC496" s="590"/>
      <c r="CD496" s="590"/>
      <c r="CE496" s="590"/>
      <c r="CF496" s="590"/>
      <c r="CG496" s="590"/>
      <c r="CH496" s="590"/>
      <c r="CI496" s="177"/>
      <c r="CJ496" s="244"/>
      <c r="CK496" s="244"/>
      <c r="CL496" s="244"/>
      <c r="CM496" s="244"/>
      <c r="CN496" s="244"/>
      <c r="CO496" s="177"/>
      <c r="CP496" s="114"/>
      <c r="CQ496" s="114"/>
      <c r="CR496" s="186"/>
      <c r="CS496" s="186"/>
      <c r="CT496" s="186"/>
      <c r="CU496" s="186"/>
      <c r="CV496" s="186"/>
      <c r="CW496" s="119"/>
      <c r="CX496" s="244" t="str">
        <f t="shared" si="1859"/>
        <v/>
      </c>
      <c r="CY496" s="244" t="str">
        <f t="shared" si="1860"/>
        <v/>
      </c>
      <c r="CZ496" s="244" t="str">
        <f t="shared" si="1861"/>
        <v/>
      </c>
      <c r="DA496" s="244" t="str">
        <f t="shared" si="1862"/>
        <v/>
      </c>
      <c r="DB496" s="264" t="str">
        <f t="shared" si="1863"/>
        <v/>
      </c>
      <c r="DC496" s="244" t="str">
        <f t="shared" si="1864"/>
        <v/>
      </c>
      <c r="DD496" s="244" t="str">
        <f t="shared" si="1865"/>
        <v/>
      </c>
      <c r="DE496" s="244" t="str">
        <f t="shared" si="1866"/>
        <v/>
      </c>
      <c r="DF496" s="244" t="str">
        <f t="shared" si="1867"/>
        <v/>
      </c>
      <c r="DG496" s="264" t="str">
        <f t="shared" si="1868"/>
        <v/>
      </c>
      <c r="DH496" s="264" t="str">
        <f t="shared" si="1869"/>
        <v/>
      </c>
      <c r="DI496" s="264" t="str">
        <f t="shared" si="1870"/>
        <v/>
      </c>
      <c r="DJ496" s="264" t="str">
        <f t="shared" si="1871"/>
        <v/>
      </c>
    </row>
    <row r="497" spans="1:114" ht="14.25" x14ac:dyDescent="0.35">
      <c r="A497" s="297" t="str">
        <f>+A477</f>
        <v>Total Engineering and Technology............................................................................................................................................…</v>
      </c>
      <c r="B497" s="114" t="s">
        <v>370</v>
      </c>
      <c r="C497" s="114"/>
      <c r="D497" s="114"/>
      <c r="E497" s="114"/>
      <c r="F497" s="597">
        <f>+Salaries!C371</f>
        <v>0</v>
      </c>
      <c r="G497" s="597">
        <f>+Salaries!D371</f>
        <v>0</v>
      </c>
      <c r="H497" s="597">
        <f>+Salaries!E371</f>
        <v>0</v>
      </c>
      <c r="I497" s="597">
        <f>+Salaries!F371</f>
        <v>0</v>
      </c>
      <c r="J497" s="597">
        <f>+Salaries!G371</f>
        <v>2250</v>
      </c>
      <c r="K497" s="597">
        <f>+Salaries!H371</f>
        <v>2250</v>
      </c>
      <c r="L497" s="597">
        <f>+Salaries!I371</f>
        <v>2250</v>
      </c>
      <c r="M497" s="597">
        <f>+Salaries!J371</f>
        <v>2250</v>
      </c>
      <c r="N497" s="597">
        <f>+Salaries!K371</f>
        <v>2250</v>
      </c>
      <c r="O497" s="597">
        <f>+Salaries!L371</f>
        <v>2250</v>
      </c>
      <c r="P497" s="597">
        <f>+Salaries!M371</f>
        <v>2250</v>
      </c>
      <c r="Q497" s="597">
        <f>+Salaries!N371</f>
        <v>2250</v>
      </c>
      <c r="R497" s="597">
        <f>+Salaries!Q371</f>
        <v>2250</v>
      </c>
      <c r="S497" s="597">
        <f>+Salaries!R371</f>
        <v>2250</v>
      </c>
      <c r="T497" s="597">
        <f>+Salaries!S371</f>
        <v>2250</v>
      </c>
      <c r="U497" s="597">
        <f>+Salaries!T371</f>
        <v>2250</v>
      </c>
      <c r="V497" s="597">
        <f>+Salaries!U371</f>
        <v>2250</v>
      </c>
      <c r="W497" s="597">
        <f>+Salaries!V371</f>
        <v>4500</v>
      </c>
      <c r="X497" s="597">
        <f>+Salaries!W371</f>
        <v>4500</v>
      </c>
      <c r="Y497" s="597">
        <f>+Salaries!X371</f>
        <v>4500</v>
      </c>
      <c r="Z497" s="597">
        <f>+Salaries!Y371</f>
        <v>4500</v>
      </c>
      <c r="AA497" s="597">
        <f>+Salaries!Z371</f>
        <v>4500</v>
      </c>
      <c r="AB497" s="597">
        <f>+Salaries!AA371</f>
        <v>4500</v>
      </c>
      <c r="AC497" s="597">
        <f>+Salaries!AB371</f>
        <v>4500</v>
      </c>
      <c r="AD497" s="597">
        <f>+Salaries!AE371</f>
        <v>4635</v>
      </c>
      <c r="AE497" s="597">
        <f>+Salaries!AF371</f>
        <v>4635</v>
      </c>
      <c r="AF497" s="597">
        <f>+Salaries!AG371</f>
        <v>4635</v>
      </c>
      <c r="AG497" s="597">
        <f>+Salaries!AH371</f>
        <v>4635</v>
      </c>
      <c r="AH497" s="597">
        <f>+Salaries!AI371</f>
        <v>4635</v>
      </c>
      <c r="AI497" s="597">
        <f>+Salaries!AJ371</f>
        <v>8801.6666666666679</v>
      </c>
      <c r="AJ497" s="597">
        <f>+Salaries!AK371</f>
        <v>8801.6666666666679</v>
      </c>
      <c r="AK497" s="597">
        <f>+Salaries!AL371</f>
        <v>8801.6666666666679</v>
      </c>
      <c r="AL497" s="597">
        <f>+Salaries!AM371</f>
        <v>8801.6666666666679</v>
      </c>
      <c r="AM497" s="597">
        <f>+Salaries!AN371</f>
        <v>8801.6666666666679</v>
      </c>
      <c r="AN497" s="597">
        <f>+Salaries!AO371</f>
        <v>8801.6666666666679</v>
      </c>
      <c r="AO497" s="597">
        <f>+Salaries!AP371</f>
        <v>8801.6666666666679</v>
      </c>
      <c r="AP497" s="597">
        <f>+Salaries!AS371</f>
        <v>16746.433333333334</v>
      </c>
      <c r="AQ497" s="597">
        <f>+Salaries!AT371</f>
        <v>16746.433333333334</v>
      </c>
      <c r="AR497" s="597">
        <f>+Salaries!AU371</f>
        <v>16746.433333333334</v>
      </c>
      <c r="AS497" s="597">
        <f>+Salaries!AV371</f>
        <v>16746.433333333334</v>
      </c>
      <c r="AT497" s="597">
        <f>+Salaries!AW371</f>
        <v>16746.433333333334</v>
      </c>
      <c r="AU497" s="597">
        <f>+Salaries!AX371</f>
        <v>18996.433333333334</v>
      </c>
      <c r="AV497" s="597">
        <f>+Salaries!AY371</f>
        <v>18996.433333333334</v>
      </c>
      <c r="AW497" s="597">
        <f>+Salaries!AZ371</f>
        <v>18996.433333333334</v>
      </c>
      <c r="AX497" s="597">
        <f>+Salaries!BA371</f>
        <v>18996.433333333334</v>
      </c>
      <c r="AY497" s="597">
        <f>+Salaries!BB371</f>
        <v>18996.433333333334</v>
      </c>
      <c r="AZ497" s="597">
        <f>+Salaries!BC371</f>
        <v>18996.433333333334</v>
      </c>
      <c r="BA497" s="597">
        <f>+Salaries!BD371</f>
        <v>18996.433333333334</v>
      </c>
      <c r="BB497" s="597">
        <f>+Salaries!BG371</f>
        <v>20001.219333333334</v>
      </c>
      <c r="BC497" s="597">
        <f>+Salaries!BH371</f>
        <v>20001.219333333334</v>
      </c>
      <c r="BD497" s="597">
        <f>+Salaries!BI371</f>
        <v>20001.219333333334</v>
      </c>
      <c r="BE497" s="597">
        <f>+Salaries!BJ371</f>
        <v>20001.219333333334</v>
      </c>
      <c r="BF497" s="597">
        <f>+Salaries!BK371</f>
        <v>20001.219333333334</v>
      </c>
      <c r="BG497" s="597">
        <f>+Salaries!BL371</f>
        <v>20001.219333333334</v>
      </c>
      <c r="BH497" s="597">
        <f>+Salaries!BM371</f>
        <v>20001.219333333334</v>
      </c>
      <c r="BI497" s="597">
        <f>+Salaries!BN371</f>
        <v>20001.219333333334</v>
      </c>
      <c r="BJ497" s="597">
        <f>+Salaries!BO371</f>
        <v>20001.219333333334</v>
      </c>
      <c r="BK497" s="597">
        <f>+Salaries!BP371</f>
        <v>20001.219333333334</v>
      </c>
      <c r="BL497" s="597">
        <f>+Salaries!BQ371</f>
        <v>20001.219333333334</v>
      </c>
      <c r="BM497" s="597">
        <f>+Salaries!BR371</f>
        <v>20001.219333333334</v>
      </c>
      <c r="BN497" s="185"/>
      <c r="BO497" s="600">
        <f>SUM(F497:H497)</f>
        <v>0</v>
      </c>
      <c r="BP497" s="600">
        <f>SUM(I497:K497)</f>
        <v>4500</v>
      </c>
      <c r="BQ497" s="600">
        <f>SUM(L497:N497)</f>
        <v>6750</v>
      </c>
      <c r="BR497" s="600">
        <f>SUM(O497:Q497)</f>
        <v>6750</v>
      </c>
      <c r="BS497" s="600">
        <f>SUM(R497:T497)</f>
        <v>6750</v>
      </c>
      <c r="BT497" s="600">
        <f>SUM(U497:W497)</f>
        <v>9000</v>
      </c>
      <c r="BU497" s="600">
        <f>SUM(X497:Z497)</f>
        <v>13500</v>
      </c>
      <c r="BV497" s="600">
        <f>SUM(AA497:AC497)</f>
        <v>13500</v>
      </c>
      <c r="BW497" s="600">
        <f>SUM(AD497:AF497)</f>
        <v>13905</v>
      </c>
      <c r="BX497" s="600">
        <f>SUM(AG497:AI497)</f>
        <v>18071.666666666668</v>
      </c>
      <c r="BY497" s="600">
        <f>SUM(AJ497:AL497)</f>
        <v>26405.000000000004</v>
      </c>
      <c r="BZ497" s="600">
        <f>SUM(AM497:AO497)</f>
        <v>26405.000000000004</v>
      </c>
      <c r="CA497" s="600">
        <f>SUM(AP497:AR497)</f>
        <v>50239.3</v>
      </c>
      <c r="CB497" s="600">
        <f>SUM(AS497:AU497)</f>
        <v>52489.3</v>
      </c>
      <c r="CC497" s="600">
        <f>SUM(AV497:AX497)</f>
        <v>56989.3</v>
      </c>
      <c r="CD497" s="600">
        <f>SUM(AY497:BA497)</f>
        <v>56989.3</v>
      </c>
      <c r="CE497" s="600">
        <f>SUM(BB497:BD497)</f>
        <v>60003.658000000003</v>
      </c>
      <c r="CF497" s="600">
        <f>SUM(BE497:BG497)</f>
        <v>60003.658000000003</v>
      </c>
      <c r="CG497" s="600">
        <f>SUM(BH497:BJ497)</f>
        <v>60003.658000000003</v>
      </c>
      <c r="CH497" s="600">
        <f>SUM(BK497:BM497)</f>
        <v>60003.658000000003</v>
      </c>
      <c r="CI497" s="177"/>
      <c r="CJ497" s="259">
        <f>SUM(BO497:BR497)</f>
        <v>18000</v>
      </c>
      <c r="CK497" s="259">
        <f>SUM(BS497:BV497)</f>
        <v>42750</v>
      </c>
      <c r="CL497" s="259">
        <f>SUM(BW497:BZ497)</f>
        <v>84786.666666666672</v>
      </c>
      <c r="CM497" s="259">
        <f>SUM(CA497:CD497)</f>
        <v>216707.20000000001</v>
      </c>
      <c r="CN497" s="259">
        <f>SUM(CE497:CH497)</f>
        <v>240014.63200000001</v>
      </c>
      <c r="CO497" s="177"/>
      <c r="CP497" s="114"/>
      <c r="CQ497" s="114"/>
      <c r="CR497" s="186">
        <f>SUM(F497:BM497)</f>
        <v>602258.49866666668</v>
      </c>
      <c r="CS497" s="186">
        <f>SUM(BO497:CH497)</f>
        <v>602258.49866666668</v>
      </c>
      <c r="CT497" s="186">
        <f>SUM(CJ497:CN497)</f>
        <v>602258.49866666668</v>
      </c>
      <c r="CU497" s="186">
        <f>CR497-CS497</f>
        <v>0</v>
      </c>
      <c r="CV497" s="186">
        <f>CS497-CT497</f>
        <v>0</v>
      </c>
      <c r="CW497" s="119"/>
      <c r="CX497" s="259">
        <f t="shared" si="1859"/>
        <v>0</v>
      </c>
      <c r="CY497" s="259">
        <f t="shared" si="1860"/>
        <v>4500</v>
      </c>
      <c r="CZ497" s="259">
        <f t="shared" si="1861"/>
        <v>6750</v>
      </c>
      <c r="DA497" s="259">
        <f t="shared" si="1862"/>
        <v>6750</v>
      </c>
      <c r="DB497" s="347">
        <f t="shared" si="1863"/>
        <v>18000</v>
      </c>
      <c r="DC497" s="259">
        <f t="shared" si="1864"/>
        <v>6750</v>
      </c>
      <c r="DD497" s="259">
        <f t="shared" si="1865"/>
        <v>9000</v>
      </c>
      <c r="DE497" s="259">
        <f t="shared" si="1866"/>
        <v>13500</v>
      </c>
      <c r="DF497" s="259">
        <f t="shared" si="1867"/>
        <v>13500</v>
      </c>
      <c r="DG497" s="347">
        <f t="shared" si="1868"/>
        <v>42750</v>
      </c>
      <c r="DH497" s="347">
        <f t="shared" si="1869"/>
        <v>84786.666666666672</v>
      </c>
      <c r="DI497" s="347">
        <f t="shared" si="1870"/>
        <v>216707.20000000001</v>
      </c>
      <c r="DJ497" s="347">
        <f t="shared" si="1871"/>
        <v>240014.63200000001</v>
      </c>
    </row>
    <row r="498" spans="1:114" x14ac:dyDescent="0.2">
      <c r="A498" s="283"/>
      <c r="B498" s="114" t="s">
        <v>370</v>
      </c>
      <c r="C498" s="114"/>
      <c r="D498" s="114"/>
      <c r="E498" s="114"/>
      <c r="F498" s="598"/>
      <c r="G498" s="598"/>
      <c r="H498" s="598"/>
      <c r="I498" s="598"/>
      <c r="J498" s="598"/>
      <c r="K498" s="598"/>
      <c r="L498" s="598"/>
      <c r="M498" s="598"/>
      <c r="N498" s="598"/>
      <c r="O498" s="598"/>
      <c r="P498" s="598"/>
      <c r="Q498" s="598"/>
      <c r="R498" s="598"/>
      <c r="S498" s="598"/>
      <c r="T498" s="598"/>
      <c r="U498" s="598"/>
      <c r="V498" s="598"/>
      <c r="W498" s="598"/>
      <c r="X498" s="598"/>
      <c r="Y498" s="598"/>
      <c r="Z498" s="598"/>
      <c r="AA498" s="598"/>
      <c r="AB498" s="598"/>
      <c r="AC498" s="598"/>
      <c r="AD498" s="598"/>
      <c r="AE498" s="598"/>
      <c r="AF498" s="598"/>
      <c r="AG498" s="598"/>
      <c r="AH498" s="598"/>
      <c r="AI498" s="598"/>
      <c r="AJ498" s="598"/>
      <c r="AK498" s="598"/>
      <c r="AL498" s="598"/>
      <c r="AM498" s="598"/>
      <c r="AN498" s="598"/>
      <c r="AO498" s="598"/>
      <c r="AP498" s="598"/>
      <c r="AQ498" s="598"/>
      <c r="AR498" s="598"/>
      <c r="AS498" s="598"/>
      <c r="AT498" s="598"/>
      <c r="AU498" s="598"/>
      <c r="AV498" s="598"/>
      <c r="AW498" s="598"/>
      <c r="AX498" s="598"/>
      <c r="AY498" s="598"/>
      <c r="AZ498" s="598"/>
      <c r="BA498" s="598"/>
      <c r="BB498" s="598"/>
      <c r="BC498" s="598"/>
      <c r="BD498" s="598"/>
      <c r="BE498" s="598"/>
      <c r="BF498" s="598"/>
      <c r="BG498" s="598"/>
      <c r="BH498" s="598"/>
      <c r="BI498" s="598"/>
      <c r="BJ498" s="598"/>
      <c r="BK498" s="598"/>
      <c r="BL498" s="598"/>
      <c r="BM498" s="598"/>
      <c r="BN498" s="185"/>
      <c r="BO498" s="591"/>
      <c r="BP498" s="591"/>
      <c r="BQ498" s="591"/>
      <c r="BR498" s="591"/>
      <c r="BS498" s="591"/>
      <c r="BT498" s="591"/>
      <c r="BU498" s="591"/>
      <c r="BV498" s="591"/>
      <c r="BW498" s="591"/>
      <c r="BX498" s="591"/>
      <c r="BY498" s="591"/>
      <c r="BZ498" s="591"/>
      <c r="CA498" s="591"/>
      <c r="CB498" s="591"/>
      <c r="CC498" s="591"/>
      <c r="CD498" s="591"/>
      <c r="CE498" s="591"/>
      <c r="CF498" s="591"/>
      <c r="CG498" s="591"/>
      <c r="CH498" s="591"/>
      <c r="CI498" s="177"/>
      <c r="CJ498" s="260"/>
      <c r="CK498" s="260"/>
      <c r="CL498" s="260"/>
      <c r="CM498" s="260"/>
      <c r="CN498" s="260"/>
      <c r="CO498" s="177"/>
      <c r="CP498" s="114"/>
      <c r="CQ498" s="114"/>
      <c r="CR498" s="186"/>
      <c r="CS498" s="186"/>
      <c r="CT498" s="186"/>
      <c r="CU498" s="186"/>
      <c r="CV498" s="186"/>
      <c r="CW498" s="119"/>
      <c r="CX498" s="260" t="str">
        <f t="shared" si="1859"/>
        <v/>
      </c>
      <c r="CY498" s="260" t="str">
        <f t="shared" si="1860"/>
        <v/>
      </c>
      <c r="CZ498" s="260" t="str">
        <f t="shared" si="1861"/>
        <v/>
      </c>
      <c r="DA498" s="260" t="str">
        <f t="shared" si="1862"/>
        <v/>
      </c>
      <c r="DB498" s="262" t="str">
        <f t="shared" si="1863"/>
        <v/>
      </c>
      <c r="DC498" s="260" t="str">
        <f t="shared" si="1864"/>
        <v/>
      </c>
      <c r="DD498" s="260" t="str">
        <f t="shared" si="1865"/>
        <v/>
      </c>
      <c r="DE498" s="260" t="str">
        <f t="shared" si="1866"/>
        <v/>
      </c>
      <c r="DF498" s="260" t="str">
        <f t="shared" si="1867"/>
        <v/>
      </c>
      <c r="DG498" s="262" t="str">
        <f t="shared" si="1868"/>
        <v/>
      </c>
      <c r="DH498" s="262" t="str">
        <f t="shared" si="1869"/>
        <v/>
      </c>
      <c r="DI498" s="262" t="str">
        <f t="shared" si="1870"/>
        <v/>
      </c>
      <c r="DJ498" s="262"/>
    </row>
    <row r="499" spans="1:114" x14ac:dyDescent="0.2">
      <c r="A499" s="295" t="str">
        <f>+A480</f>
        <v>Operations</v>
      </c>
      <c r="B499" s="114" t="s">
        <v>370</v>
      </c>
      <c r="C499" s="114"/>
      <c r="D499" s="114"/>
      <c r="E499" s="114"/>
      <c r="F499" s="599"/>
      <c r="G499" s="599"/>
      <c r="H499" s="599"/>
      <c r="I499" s="599"/>
      <c r="J499" s="599"/>
      <c r="K499" s="599"/>
      <c r="L499" s="599"/>
      <c r="M499" s="599"/>
      <c r="N499" s="599"/>
      <c r="O499" s="599"/>
      <c r="P499" s="599"/>
      <c r="Q499" s="599"/>
      <c r="R499" s="599"/>
      <c r="S499" s="599"/>
      <c r="T499" s="599"/>
      <c r="U499" s="599"/>
      <c r="V499" s="599"/>
      <c r="W499" s="599"/>
      <c r="X499" s="599"/>
      <c r="Y499" s="599"/>
      <c r="Z499" s="599"/>
      <c r="AA499" s="599"/>
      <c r="AB499" s="599"/>
      <c r="AC499" s="599"/>
      <c r="AD499" s="599"/>
      <c r="AE499" s="599"/>
      <c r="AF499" s="599"/>
      <c r="AG499" s="599"/>
      <c r="AH499" s="599"/>
      <c r="AI499" s="599"/>
      <c r="AJ499" s="599"/>
      <c r="AK499" s="599"/>
      <c r="AL499" s="599"/>
      <c r="AM499" s="599"/>
      <c r="AN499" s="599"/>
      <c r="AO499" s="599"/>
      <c r="AP499" s="599"/>
      <c r="AQ499" s="599"/>
      <c r="AR499" s="599"/>
      <c r="AS499" s="599"/>
      <c r="AT499" s="599"/>
      <c r="AU499" s="599"/>
      <c r="AV499" s="599"/>
      <c r="AW499" s="599"/>
      <c r="AX499" s="599"/>
      <c r="AY499" s="599"/>
      <c r="AZ499" s="599"/>
      <c r="BA499" s="599"/>
      <c r="BB499" s="599"/>
      <c r="BC499" s="599"/>
      <c r="BD499" s="599"/>
      <c r="BE499" s="599"/>
      <c r="BF499" s="599"/>
      <c r="BG499" s="599"/>
      <c r="BH499" s="599"/>
      <c r="BI499" s="599"/>
      <c r="BJ499" s="599"/>
      <c r="BK499" s="599"/>
      <c r="BL499" s="599"/>
      <c r="BM499" s="599"/>
      <c r="BN499" s="185"/>
      <c r="BO499" s="590"/>
      <c r="BP499" s="590"/>
      <c r="BQ499" s="590"/>
      <c r="BR499" s="590"/>
      <c r="BS499" s="590"/>
      <c r="BT499" s="590"/>
      <c r="BU499" s="590"/>
      <c r="BV499" s="590"/>
      <c r="BW499" s="590"/>
      <c r="BX499" s="590"/>
      <c r="BY499" s="590"/>
      <c r="BZ499" s="590"/>
      <c r="CA499" s="590"/>
      <c r="CB499" s="590"/>
      <c r="CC499" s="590"/>
      <c r="CD499" s="590"/>
      <c r="CE499" s="590"/>
      <c r="CF499" s="590"/>
      <c r="CG499" s="590"/>
      <c r="CH499" s="590"/>
      <c r="CI499" s="177"/>
      <c r="CJ499" s="244"/>
      <c r="CK499" s="244"/>
      <c r="CL499" s="244"/>
      <c r="CM499" s="244"/>
      <c r="CN499" s="244"/>
      <c r="CO499" s="177"/>
      <c r="CP499" s="114"/>
      <c r="CQ499" s="114"/>
      <c r="CR499" s="186"/>
      <c r="CS499" s="186"/>
      <c r="CT499" s="186"/>
      <c r="CU499" s="186"/>
      <c r="CV499" s="186"/>
      <c r="CW499" s="119"/>
      <c r="CX499" s="244" t="str">
        <f t="shared" ref="CX499:DA501" si="1872">IF(BO499="","",BO499)</f>
        <v/>
      </c>
      <c r="CY499" s="244" t="str">
        <f t="shared" si="1872"/>
        <v/>
      </c>
      <c r="CZ499" s="244" t="str">
        <f t="shared" si="1872"/>
        <v/>
      </c>
      <c r="DA499" s="244" t="str">
        <f t="shared" si="1872"/>
        <v/>
      </c>
      <c r="DB499" s="264" t="str">
        <f>IF(CJ499="","",CJ499)</f>
        <v/>
      </c>
      <c r="DC499" s="244" t="str">
        <f t="shared" ref="DC499:DF501" si="1873">IF(BS499="","",BS499)</f>
        <v/>
      </c>
      <c r="DD499" s="244" t="str">
        <f t="shared" si="1873"/>
        <v/>
      </c>
      <c r="DE499" s="244" t="str">
        <f t="shared" si="1873"/>
        <v/>
      </c>
      <c r="DF499" s="244" t="str">
        <f t="shared" si="1873"/>
        <v/>
      </c>
      <c r="DG499" s="264" t="str">
        <f t="shared" ref="DG499:DJ500" si="1874">IF(CK499="","",CK499)</f>
        <v/>
      </c>
      <c r="DH499" s="264" t="str">
        <f t="shared" si="1874"/>
        <v/>
      </c>
      <c r="DI499" s="264" t="str">
        <f t="shared" si="1874"/>
        <v/>
      </c>
      <c r="DJ499" s="264" t="str">
        <f t="shared" si="1874"/>
        <v/>
      </c>
    </row>
    <row r="500" spans="1:114" ht="14.25" x14ac:dyDescent="0.35">
      <c r="A500" s="297" t="str">
        <f>+A481</f>
        <v>Total Operations............................................................................................................................................…</v>
      </c>
      <c r="B500" s="114" t="s">
        <v>370</v>
      </c>
      <c r="C500" s="114"/>
      <c r="D500" s="114"/>
      <c r="E500" s="114"/>
      <c r="F500" s="597">
        <f>+Salaries!C294</f>
        <v>5416.666666666667</v>
      </c>
      <c r="G500" s="597">
        <f>+Salaries!D294</f>
        <v>5416.666666666667</v>
      </c>
      <c r="H500" s="597">
        <f>+Salaries!E294</f>
        <v>5416.666666666667</v>
      </c>
      <c r="I500" s="597">
        <f>+Salaries!F294</f>
        <v>5416.666666666667</v>
      </c>
      <c r="J500" s="597">
        <f>+Salaries!G294</f>
        <v>5416.666666666667</v>
      </c>
      <c r="K500" s="597">
        <f>+Salaries!H294</f>
        <v>5416.666666666667</v>
      </c>
      <c r="L500" s="597">
        <f>+Salaries!I294</f>
        <v>5416.666666666667</v>
      </c>
      <c r="M500" s="597">
        <f>+Salaries!J294</f>
        <v>5416.666666666667</v>
      </c>
      <c r="N500" s="597">
        <f>+Salaries!K294</f>
        <v>5416.666666666667</v>
      </c>
      <c r="O500" s="597">
        <f>+Salaries!L294</f>
        <v>5416.666666666667</v>
      </c>
      <c r="P500" s="597">
        <f>+Salaries!M294</f>
        <v>5416.666666666667</v>
      </c>
      <c r="Q500" s="597">
        <f>+Salaries!N294</f>
        <v>5416.666666666667</v>
      </c>
      <c r="R500" s="597">
        <f>+Salaries!Q294</f>
        <v>5741.666666666667</v>
      </c>
      <c r="S500" s="597">
        <f>+Salaries!R294</f>
        <v>5741.666666666667</v>
      </c>
      <c r="T500" s="597">
        <f>+Salaries!S294</f>
        <v>5741.666666666667</v>
      </c>
      <c r="U500" s="597">
        <f>+Salaries!T294</f>
        <v>5741.666666666667</v>
      </c>
      <c r="V500" s="597">
        <f>+Salaries!U294</f>
        <v>5741.666666666667</v>
      </c>
      <c r="W500" s="597">
        <f>+Salaries!V294</f>
        <v>5741.666666666667</v>
      </c>
      <c r="X500" s="597">
        <f>+Salaries!W294</f>
        <v>5741.666666666667</v>
      </c>
      <c r="Y500" s="597">
        <f>+Salaries!X294</f>
        <v>5741.666666666667</v>
      </c>
      <c r="Z500" s="597">
        <f>+Salaries!Y294</f>
        <v>5741.666666666667</v>
      </c>
      <c r="AA500" s="597">
        <f>+Salaries!Z294</f>
        <v>5741.666666666667</v>
      </c>
      <c r="AB500" s="597">
        <f>+Salaries!AA294</f>
        <v>5741.666666666667</v>
      </c>
      <c r="AC500" s="597">
        <f>+Salaries!AB294</f>
        <v>5741.666666666667</v>
      </c>
      <c r="AD500" s="597">
        <f>+Salaries!AE294</f>
        <v>21086.166666666668</v>
      </c>
      <c r="AE500" s="597">
        <f>+Salaries!AF294</f>
        <v>21086.166666666668</v>
      </c>
      <c r="AF500" s="597">
        <f>+Salaries!AG294</f>
        <v>21086.166666666668</v>
      </c>
      <c r="AG500" s="597">
        <f>+Salaries!AH294</f>
        <v>21086.166666666668</v>
      </c>
      <c r="AH500" s="597">
        <f>+Salaries!AI294</f>
        <v>21086.166666666668</v>
      </c>
      <c r="AI500" s="597">
        <f>+Salaries!AJ294</f>
        <v>21086.166666666668</v>
      </c>
      <c r="AJ500" s="597">
        <f>+Salaries!AK294</f>
        <v>21086.166666666668</v>
      </c>
      <c r="AK500" s="597">
        <f>+Salaries!AL294</f>
        <v>21086.166666666668</v>
      </c>
      <c r="AL500" s="597">
        <f>+Salaries!AM294</f>
        <v>21086.166666666668</v>
      </c>
      <c r="AM500" s="597">
        <f>+Salaries!AN294</f>
        <v>21086.166666666668</v>
      </c>
      <c r="AN500" s="597">
        <f>+Salaries!AO294</f>
        <v>21086.166666666668</v>
      </c>
      <c r="AO500" s="597">
        <f>+Salaries!AP294</f>
        <v>21086.166666666668</v>
      </c>
      <c r="AP500" s="597">
        <f>+Salaries!AS294</f>
        <v>22351.336666666666</v>
      </c>
      <c r="AQ500" s="597">
        <f>+Salaries!AT294</f>
        <v>22351.336666666666</v>
      </c>
      <c r="AR500" s="597">
        <f>+Salaries!AU294</f>
        <v>22351.336666666666</v>
      </c>
      <c r="AS500" s="597">
        <f>+Salaries!AV294</f>
        <v>22351.336666666666</v>
      </c>
      <c r="AT500" s="597">
        <f>+Salaries!AW294</f>
        <v>22351.336666666666</v>
      </c>
      <c r="AU500" s="597">
        <f>+Salaries!AX294</f>
        <v>22351.336666666666</v>
      </c>
      <c r="AV500" s="597">
        <f>+Salaries!AY294</f>
        <v>22351.336666666666</v>
      </c>
      <c r="AW500" s="597">
        <f>+Salaries!AZ294</f>
        <v>22351.336666666666</v>
      </c>
      <c r="AX500" s="597">
        <f>+Salaries!BA294</f>
        <v>22351.336666666666</v>
      </c>
      <c r="AY500" s="597">
        <f>+Salaries!BB294</f>
        <v>22351.336666666666</v>
      </c>
      <c r="AZ500" s="597">
        <f>+Salaries!BC294</f>
        <v>22351.336666666666</v>
      </c>
      <c r="BA500" s="597">
        <f>+Salaries!BD294</f>
        <v>22351.336666666666</v>
      </c>
      <c r="BB500" s="597">
        <f>+Salaries!BG294</f>
        <v>23692.416866666666</v>
      </c>
      <c r="BC500" s="597">
        <f>+Salaries!BH294</f>
        <v>23692.416866666666</v>
      </c>
      <c r="BD500" s="597">
        <f>+Salaries!BI294</f>
        <v>23692.416866666666</v>
      </c>
      <c r="BE500" s="597">
        <f>+Salaries!BJ294</f>
        <v>23692.416866666666</v>
      </c>
      <c r="BF500" s="597">
        <f>+Salaries!BK294</f>
        <v>23692.416866666666</v>
      </c>
      <c r="BG500" s="597">
        <f>+Salaries!BL294</f>
        <v>23692.416866666666</v>
      </c>
      <c r="BH500" s="597">
        <f>+Salaries!BM294</f>
        <v>23692.416866666666</v>
      </c>
      <c r="BI500" s="597">
        <f>+Salaries!BN294</f>
        <v>23692.416866666666</v>
      </c>
      <c r="BJ500" s="597">
        <f>+Salaries!BO294</f>
        <v>23692.416866666666</v>
      </c>
      <c r="BK500" s="597">
        <f>+Salaries!BP294</f>
        <v>23692.416866666666</v>
      </c>
      <c r="BL500" s="597">
        <f>+Salaries!BQ294</f>
        <v>23692.416866666666</v>
      </c>
      <c r="BM500" s="597">
        <f>+Salaries!BR294</f>
        <v>23692.416866666666</v>
      </c>
      <c r="BN500" s="185"/>
      <c r="BO500" s="600">
        <f>SUM(F500:H500)</f>
        <v>16250</v>
      </c>
      <c r="BP500" s="600">
        <f>SUM(I500:K500)</f>
        <v>16250</v>
      </c>
      <c r="BQ500" s="600">
        <f>SUM(L500:N500)</f>
        <v>16250</v>
      </c>
      <c r="BR500" s="600">
        <f>SUM(O500:Q500)</f>
        <v>16250</v>
      </c>
      <c r="BS500" s="600">
        <f>SUM(R500:T500)</f>
        <v>17225</v>
      </c>
      <c r="BT500" s="600">
        <f>SUM(U500:W500)</f>
        <v>17225</v>
      </c>
      <c r="BU500" s="600">
        <f>SUM(X500:Z500)</f>
        <v>17225</v>
      </c>
      <c r="BV500" s="600">
        <f>SUM(AA500:AC500)</f>
        <v>17225</v>
      </c>
      <c r="BW500" s="600">
        <f>SUM(AD500:AF500)</f>
        <v>63258.5</v>
      </c>
      <c r="BX500" s="600">
        <f>SUM(AG500:AI500)</f>
        <v>63258.5</v>
      </c>
      <c r="BY500" s="600">
        <f>SUM(AJ500:AL500)</f>
        <v>63258.5</v>
      </c>
      <c r="BZ500" s="600">
        <f>SUM(AM500:AO500)</f>
        <v>63258.5</v>
      </c>
      <c r="CA500" s="600">
        <f>SUM(AP500:AR500)</f>
        <v>67054.009999999995</v>
      </c>
      <c r="CB500" s="600">
        <f>SUM(AS500:AU500)</f>
        <v>67054.009999999995</v>
      </c>
      <c r="CC500" s="600">
        <f>SUM(AV500:AX500)</f>
        <v>67054.009999999995</v>
      </c>
      <c r="CD500" s="600">
        <f>SUM(AY500:BA500)</f>
        <v>67054.009999999995</v>
      </c>
      <c r="CE500" s="600">
        <f>SUM(BB500:BD500)</f>
        <v>71077.250599999999</v>
      </c>
      <c r="CF500" s="600">
        <f>SUM(BE500:BG500)</f>
        <v>71077.250599999999</v>
      </c>
      <c r="CG500" s="600">
        <f>SUM(BH500:BJ500)</f>
        <v>71077.250599999999</v>
      </c>
      <c r="CH500" s="600">
        <f>SUM(BK500:BM500)</f>
        <v>71077.250599999999</v>
      </c>
      <c r="CI500" s="177"/>
      <c r="CJ500" s="259">
        <f>SUM(BO500:BR500)</f>
        <v>65000</v>
      </c>
      <c r="CK500" s="259">
        <f>SUM(BS500:BV500)</f>
        <v>68900</v>
      </c>
      <c r="CL500" s="259">
        <f>SUM(BW500:BZ500)</f>
        <v>253034</v>
      </c>
      <c r="CM500" s="259">
        <f>SUM(CA500:CD500)</f>
        <v>268216.03999999998</v>
      </c>
      <c r="CN500" s="259">
        <f>SUM(CE500:CH500)</f>
        <v>284309.0024</v>
      </c>
      <c r="CO500" s="177"/>
      <c r="CP500" s="114"/>
      <c r="CQ500" s="114"/>
      <c r="CR500" s="186">
        <f>SUM(F500:BM500)</f>
        <v>939459.04239999969</v>
      </c>
      <c r="CS500" s="186">
        <f>SUM(BO500:CH500)</f>
        <v>939459.04240000015</v>
      </c>
      <c r="CT500" s="186">
        <f>SUM(CJ500:CN500)</f>
        <v>939459.04240000003</v>
      </c>
      <c r="CU500" s="186">
        <f>CR500-CS500</f>
        <v>0</v>
      </c>
      <c r="CV500" s="186">
        <f>CS500-CT500</f>
        <v>0</v>
      </c>
      <c r="CW500" s="119"/>
      <c r="CX500" s="259">
        <f t="shared" si="1872"/>
        <v>16250</v>
      </c>
      <c r="CY500" s="259">
        <f t="shared" si="1872"/>
        <v>16250</v>
      </c>
      <c r="CZ500" s="259">
        <f t="shared" si="1872"/>
        <v>16250</v>
      </c>
      <c r="DA500" s="259">
        <f t="shared" si="1872"/>
        <v>16250</v>
      </c>
      <c r="DB500" s="347">
        <f>IF(CJ500="","",CJ500)</f>
        <v>65000</v>
      </c>
      <c r="DC500" s="259">
        <f t="shared" si="1873"/>
        <v>17225</v>
      </c>
      <c r="DD500" s="259">
        <f t="shared" si="1873"/>
        <v>17225</v>
      </c>
      <c r="DE500" s="259">
        <f t="shared" si="1873"/>
        <v>17225</v>
      </c>
      <c r="DF500" s="259">
        <f t="shared" si="1873"/>
        <v>17225</v>
      </c>
      <c r="DG500" s="347">
        <f t="shared" si="1874"/>
        <v>68900</v>
      </c>
      <c r="DH500" s="347">
        <f t="shared" si="1874"/>
        <v>253034</v>
      </c>
      <c r="DI500" s="347">
        <f t="shared" si="1874"/>
        <v>268216.03999999998</v>
      </c>
      <c r="DJ500" s="347">
        <f t="shared" si="1874"/>
        <v>284309.0024</v>
      </c>
    </row>
    <row r="501" spans="1:114" x14ac:dyDescent="0.2">
      <c r="A501" s="283"/>
      <c r="B501" s="114" t="s">
        <v>370</v>
      </c>
      <c r="C501" s="114"/>
      <c r="D501" s="114"/>
      <c r="E501" s="114"/>
      <c r="F501" s="591"/>
      <c r="G501" s="591"/>
      <c r="H501" s="591"/>
      <c r="I501" s="591"/>
      <c r="J501" s="591"/>
      <c r="K501" s="591"/>
      <c r="L501" s="591"/>
      <c r="M501" s="591"/>
      <c r="N501" s="591"/>
      <c r="O501" s="591"/>
      <c r="P501" s="591"/>
      <c r="Q501" s="591"/>
      <c r="R501" s="591"/>
      <c r="S501" s="591"/>
      <c r="T501" s="591"/>
      <c r="U501" s="591"/>
      <c r="V501" s="591"/>
      <c r="W501" s="591"/>
      <c r="X501" s="591"/>
      <c r="Y501" s="591"/>
      <c r="Z501" s="591"/>
      <c r="AA501" s="591"/>
      <c r="AB501" s="591"/>
      <c r="AC501" s="591"/>
      <c r="AD501" s="591"/>
      <c r="AE501" s="591"/>
      <c r="AF501" s="591"/>
      <c r="AG501" s="591"/>
      <c r="AH501" s="591"/>
      <c r="AI501" s="591"/>
      <c r="AJ501" s="591"/>
      <c r="AK501" s="591"/>
      <c r="AL501" s="591"/>
      <c r="AM501" s="591"/>
      <c r="AN501" s="591"/>
      <c r="AO501" s="591"/>
      <c r="AP501" s="591"/>
      <c r="AQ501" s="591"/>
      <c r="AR501" s="591"/>
      <c r="AS501" s="591"/>
      <c r="AT501" s="591"/>
      <c r="AU501" s="591"/>
      <c r="AV501" s="591"/>
      <c r="AW501" s="591"/>
      <c r="AX501" s="591"/>
      <c r="AY501" s="591"/>
      <c r="AZ501" s="591"/>
      <c r="BA501" s="591"/>
      <c r="BB501" s="591"/>
      <c r="BC501" s="591"/>
      <c r="BD501" s="591"/>
      <c r="BE501" s="591"/>
      <c r="BF501" s="591"/>
      <c r="BG501" s="591"/>
      <c r="BH501" s="591"/>
      <c r="BI501" s="591"/>
      <c r="BJ501" s="591"/>
      <c r="BK501" s="591"/>
      <c r="BL501" s="591"/>
      <c r="BM501" s="591"/>
      <c r="BN501" s="185"/>
      <c r="BO501" s="591"/>
      <c r="BP501" s="591"/>
      <c r="BQ501" s="591"/>
      <c r="BR501" s="591"/>
      <c r="BS501" s="591"/>
      <c r="BT501" s="591"/>
      <c r="BU501" s="591"/>
      <c r="BV501" s="591"/>
      <c r="BW501" s="591"/>
      <c r="BX501" s="591"/>
      <c r="BY501" s="591"/>
      <c r="BZ501" s="591"/>
      <c r="CA501" s="591"/>
      <c r="CB501" s="591"/>
      <c r="CC501" s="591"/>
      <c r="CD501" s="591"/>
      <c r="CE501" s="591"/>
      <c r="CF501" s="591"/>
      <c r="CG501" s="591"/>
      <c r="CH501" s="591"/>
      <c r="CI501" s="177"/>
      <c r="CJ501" s="260"/>
      <c r="CK501" s="260"/>
      <c r="CL501" s="260"/>
      <c r="CM501" s="260"/>
      <c r="CN501" s="260"/>
      <c r="CO501" s="177"/>
      <c r="CP501" s="114"/>
      <c r="CQ501" s="114"/>
      <c r="CR501" s="186"/>
      <c r="CS501" s="186"/>
      <c r="CT501" s="186"/>
      <c r="CU501" s="186"/>
      <c r="CV501" s="186"/>
      <c r="CW501" s="119"/>
      <c r="CX501" s="260" t="str">
        <f t="shared" si="1872"/>
        <v/>
      </c>
      <c r="CY501" s="260" t="str">
        <f t="shared" si="1872"/>
        <v/>
      </c>
      <c r="CZ501" s="260" t="str">
        <f t="shared" si="1872"/>
        <v/>
      </c>
      <c r="DA501" s="260" t="str">
        <f t="shared" si="1872"/>
        <v/>
      </c>
      <c r="DB501" s="262" t="str">
        <f>IF(CJ501="","",CJ501)</f>
        <v/>
      </c>
      <c r="DC501" s="260" t="str">
        <f t="shared" si="1873"/>
        <v/>
      </c>
      <c r="DD501" s="260" t="str">
        <f t="shared" si="1873"/>
        <v/>
      </c>
      <c r="DE501" s="260" t="str">
        <f t="shared" si="1873"/>
        <v/>
      </c>
      <c r="DF501" s="260" t="str">
        <f t="shared" si="1873"/>
        <v/>
      </c>
      <c r="DG501" s="262" t="str">
        <f>IF(CK501="","",CK501)</f>
        <v/>
      </c>
      <c r="DH501" s="262" t="str">
        <f>IF(CL501="","",CL501)</f>
        <v/>
      </c>
      <c r="DI501" s="262" t="str">
        <f>IF(CM501="","",CM501)</f>
        <v/>
      </c>
      <c r="DJ501" s="262"/>
    </row>
    <row r="502" spans="1:114" s="7" customFormat="1" ht="14.25" x14ac:dyDescent="0.35">
      <c r="A502" s="290" t="s">
        <v>266</v>
      </c>
      <c r="B502" s="119" t="s">
        <v>370</v>
      </c>
      <c r="C502" s="119"/>
      <c r="D502" s="119"/>
      <c r="E502" s="225"/>
      <c r="F502" s="577">
        <f>+Salaries!C16</f>
        <v>7500</v>
      </c>
      <c r="G502" s="577">
        <f>+Salaries!D16</f>
        <v>7500</v>
      </c>
      <c r="H502" s="577">
        <f>+Salaries!E16</f>
        <v>7500</v>
      </c>
      <c r="I502" s="577">
        <f>+Salaries!F16</f>
        <v>10000</v>
      </c>
      <c r="J502" s="577">
        <f>+Salaries!G16</f>
        <v>14750</v>
      </c>
      <c r="K502" s="577">
        <f>+Salaries!H16</f>
        <v>16000</v>
      </c>
      <c r="L502" s="577">
        <f>+Salaries!I16</f>
        <v>16000</v>
      </c>
      <c r="M502" s="577">
        <f>+Salaries!J16</f>
        <v>16000</v>
      </c>
      <c r="N502" s="577">
        <f>+Salaries!K16</f>
        <v>16000</v>
      </c>
      <c r="O502" s="577">
        <f>+Salaries!L16</f>
        <v>16000</v>
      </c>
      <c r="P502" s="577">
        <f>+Salaries!M16</f>
        <v>16000</v>
      </c>
      <c r="Q502" s="577">
        <f>+Salaries!N16</f>
        <v>16000</v>
      </c>
      <c r="R502" s="577">
        <f>+Salaries!Q16</f>
        <v>26991.666666666668</v>
      </c>
      <c r="S502" s="577">
        <f>+Salaries!R16</f>
        <v>26991.666666666668</v>
      </c>
      <c r="T502" s="577">
        <f>+Salaries!S16</f>
        <v>26991.666666666668</v>
      </c>
      <c r="U502" s="577">
        <f>+Salaries!T16</f>
        <v>26991.666666666668</v>
      </c>
      <c r="V502" s="577">
        <f>+Salaries!U16</f>
        <v>26991.666666666668</v>
      </c>
      <c r="W502" s="577">
        <f>+Salaries!V16</f>
        <v>33825</v>
      </c>
      <c r="X502" s="577">
        <f>+Salaries!W16</f>
        <v>33825</v>
      </c>
      <c r="Y502" s="577">
        <f>+Salaries!X16</f>
        <v>33825</v>
      </c>
      <c r="Z502" s="577">
        <f>+Salaries!Y16</f>
        <v>33825</v>
      </c>
      <c r="AA502" s="577">
        <f>+Salaries!Z16</f>
        <v>33825</v>
      </c>
      <c r="AB502" s="577">
        <f>+Salaries!AA16</f>
        <v>33825</v>
      </c>
      <c r="AC502" s="577">
        <f>+Salaries!AB16</f>
        <v>33825</v>
      </c>
      <c r="AD502" s="577">
        <f>+Salaries!AE16</f>
        <v>63746.166666666672</v>
      </c>
      <c r="AE502" s="577">
        <f>+Salaries!AF16</f>
        <v>63746.166666666672</v>
      </c>
      <c r="AF502" s="577">
        <f>+Salaries!AG16</f>
        <v>63746.166666666672</v>
      </c>
      <c r="AG502" s="577">
        <f>+Salaries!AH16</f>
        <v>63746.166666666672</v>
      </c>
      <c r="AH502" s="577">
        <f>+Salaries!AI16</f>
        <v>63746.166666666672</v>
      </c>
      <c r="AI502" s="577">
        <f>+Salaries!AJ16</f>
        <v>71004.500000000015</v>
      </c>
      <c r="AJ502" s="577">
        <f>+Salaries!AK16</f>
        <v>71004.500000000015</v>
      </c>
      <c r="AK502" s="577">
        <f>+Salaries!AL16</f>
        <v>71004.500000000015</v>
      </c>
      <c r="AL502" s="577">
        <f>+Salaries!AM16</f>
        <v>71004.500000000015</v>
      </c>
      <c r="AM502" s="577">
        <f>+Salaries!AN16</f>
        <v>71004.500000000015</v>
      </c>
      <c r="AN502" s="577">
        <f>+Salaries!AO16</f>
        <v>71004.500000000015</v>
      </c>
      <c r="AO502" s="577">
        <f>+Salaries!AP16</f>
        <v>71004.500000000015</v>
      </c>
      <c r="AP502" s="577">
        <f>+Salaries!AS16</f>
        <v>85295.27</v>
      </c>
      <c r="AQ502" s="577">
        <f>+Salaries!AT16</f>
        <v>85295.27</v>
      </c>
      <c r="AR502" s="577">
        <f>+Salaries!AU16</f>
        <v>85295.27</v>
      </c>
      <c r="AS502" s="577">
        <f>+Salaries!AV16</f>
        <v>85295.27</v>
      </c>
      <c r="AT502" s="577">
        <f>+Salaries!AW16</f>
        <v>85295.27</v>
      </c>
      <c r="AU502" s="577">
        <f>+Salaries!AX16</f>
        <v>96711.936666666676</v>
      </c>
      <c r="AV502" s="577">
        <f>+Salaries!AY16</f>
        <v>96711.936666666676</v>
      </c>
      <c r="AW502" s="577">
        <f>+Salaries!AZ16</f>
        <v>96711.936666666676</v>
      </c>
      <c r="AX502" s="577">
        <f>+Salaries!BA16</f>
        <v>96711.936666666676</v>
      </c>
      <c r="AY502" s="577">
        <f>+Salaries!BB16</f>
        <v>96711.936666666676</v>
      </c>
      <c r="AZ502" s="577">
        <f>+Salaries!BC16</f>
        <v>96711.936666666676</v>
      </c>
      <c r="BA502" s="577">
        <f>+Salaries!BD16</f>
        <v>96711.936666666676</v>
      </c>
      <c r="BB502" s="577">
        <f>+Salaries!BG16</f>
        <v>109421.31953333336</v>
      </c>
      <c r="BC502" s="577">
        <f>+Salaries!BH16</f>
        <v>109421.31953333336</v>
      </c>
      <c r="BD502" s="577">
        <f>+Salaries!BI16</f>
        <v>109421.31953333336</v>
      </c>
      <c r="BE502" s="577">
        <f>+Salaries!BJ16</f>
        <v>109421.31953333336</v>
      </c>
      <c r="BF502" s="577">
        <f>+Salaries!BK16</f>
        <v>109421.31953333336</v>
      </c>
      <c r="BG502" s="577">
        <f>+Salaries!BL16</f>
        <v>109421.31953333336</v>
      </c>
      <c r="BH502" s="577">
        <f>+Salaries!BM16</f>
        <v>109421.31953333336</v>
      </c>
      <c r="BI502" s="577">
        <f>+Salaries!BN16</f>
        <v>109421.31953333336</v>
      </c>
      <c r="BJ502" s="577">
        <f>+Salaries!BO16</f>
        <v>109421.31953333336</v>
      </c>
      <c r="BK502" s="577">
        <f>+Salaries!BP16</f>
        <v>109421.31953333336</v>
      </c>
      <c r="BL502" s="577">
        <f>+Salaries!BQ16</f>
        <v>109421.31953333336</v>
      </c>
      <c r="BM502" s="577">
        <f>+Salaries!BR16</f>
        <v>109421.31953333336</v>
      </c>
      <c r="BN502" s="185"/>
      <c r="BO502" s="577">
        <f>SUM(F502:H502)</f>
        <v>22500</v>
      </c>
      <c r="BP502" s="577">
        <f>SUM(I502:K502)</f>
        <v>40750</v>
      </c>
      <c r="BQ502" s="577">
        <f>SUM(L502:N502)</f>
        <v>48000</v>
      </c>
      <c r="BR502" s="577">
        <f>SUM(O502:Q502)</f>
        <v>48000</v>
      </c>
      <c r="BS502" s="577">
        <f>SUM(R502:T502)</f>
        <v>80975</v>
      </c>
      <c r="BT502" s="577">
        <f>SUM(U502:W502)</f>
        <v>87808.333333333343</v>
      </c>
      <c r="BU502" s="577">
        <f>SUM(X502:Z502)</f>
        <v>101475</v>
      </c>
      <c r="BV502" s="577">
        <f>SUM(AA502:AC502)</f>
        <v>101475</v>
      </c>
      <c r="BW502" s="577">
        <f>SUM(AD502:AF502)</f>
        <v>191238.5</v>
      </c>
      <c r="BX502" s="577">
        <f>SUM(AG502:AI502)</f>
        <v>198496.83333333337</v>
      </c>
      <c r="BY502" s="577">
        <f>SUM(AJ502:AL502)</f>
        <v>213013.50000000006</v>
      </c>
      <c r="BZ502" s="577">
        <f>SUM(AM502:AO502)</f>
        <v>213013.50000000006</v>
      </c>
      <c r="CA502" s="577">
        <f>SUM(AP502:AR502)</f>
        <v>255885.81</v>
      </c>
      <c r="CB502" s="577">
        <f>SUM(AS502:AU502)</f>
        <v>267302.47666666668</v>
      </c>
      <c r="CC502" s="577">
        <f>SUM(AV502:AX502)</f>
        <v>290135.81000000006</v>
      </c>
      <c r="CD502" s="577">
        <f>SUM(AY502:BA502)</f>
        <v>290135.81000000006</v>
      </c>
      <c r="CE502" s="577">
        <f>SUM(BB502:BD502)</f>
        <v>328263.95860000007</v>
      </c>
      <c r="CF502" s="577">
        <f>SUM(BE502:BG502)</f>
        <v>328263.95860000007</v>
      </c>
      <c r="CG502" s="577">
        <f>SUM(BH502:BJ502)</f>
        <v>328263.95860000007</v>
      </c>
      <c r="CH502" s="577">
        <f>SUM(BK502:BM502)</f>
        <v>328263.95860000007</v>
      </c>
      <c r="CI502" s="215"/>
      <c r="CJ502" s="221">
        <f>SUM(BO502:BR502)</f>
        <v>159250</v>
      </c>
      <c r="CK502" s="221">
        <f>SUM(BS502:BV502)</f>
        <v>371733.33333333337</v>
      </c>
      <c r="CL502" s="221">
        <f>SUM(BW502:BZ502)</f>
        <v>815762.33333333349</v>
      </c>
      <c r="CM502" s="221">
        <f>SUM(CA502:CD502)</f>
        <v>1103459.9066666667</v>
      </c>
      <c r="CN502" s="221">
        <f>SUM(CE502:CH502)</f>
        <v>1313055.8344000003</v>
      </c>
      <c r="CO502" s="177"/>
      <c r="CP502" s="119"/>
      <c r="CQ502" s="119"/>
      <c r="CR502" s="186">
        <f>SUM(F502:BM502)</f>
        <v>3763261.4077333314</v>
      </c>
      <c r="CS502" s="186">
        <f>SUM(BO502:CH502)</f>
        <v>3763261.4077333338</v>
      </c>
      <c r="CT502" s="186">
        <f>SUM(CJ502:CN502)</f>
        <v>3763261.4077333342</v>
      </c>
      <c r="CU502" s="186">
        <f>CR502-CS502</f>
        <v>0</v>
      </c>
      <c r="CV502" s="186">
        <f>CS502-CT502</f>
        <v>0</v>
      </c>
      <c r="CW502" s="119"/>
      <c r="CX502" s="221">
        <f t="shared" si="1859"/>
        <v>22500</v>
      </c>
      <c r="CY502" s="221">
        <f t="shared" si="1860"/>
        <v>40750</v>
      </c>
      <c r="CZ502" s="221">
        <f t="shared" si="1861"/>
        <v>48000</v>
      </c>
      <c r="DA502" s="221">
        <f t="shared" si="1862"/>
        <v>48000</v>
      </c>
      <c r="DB502" s="342">
        <f t="shared" si="1863"/>
        <v>159250</v>
      </c>
      <c r="DC502" s="221">
        <f t="shared" si="1864"/>
        <v>80975</v>
      </c>
      <c r="DD502" s="221">
        <f t="shared" si="1865"/>
        <v>87808.333333333343</v>
      </c>
      <c r="DE502" s="221">
        <f t="shared" si="1866"/>
        <v>101475</v>
      </c>
      <c r="DF502" s="221">
        <f t="shared" si="1867"/>
        <v>101475</v>
      </c>
      <c r="DG502" s="342">
        <f t="shared" si="1868"/>
        <v>371733.33333333337</v>
      </c>
      <c r="DH502" s="342">
        <f t="shared" si="1869"/>
        <v>815762.33333333349</v>
      </c>
      <c r="DI502" s="342">
        <f t="shared" si="1870"/>
        <v>1103459.9066666667</v>
      </c>
      <c r="DJ502" s="342">
        <f t="shared" si="1871"/>
        <v>1313055.8344000003</v>
      </c>
    </row>
    <row r="503" spans="1:114" ht="12.75" thickBot="1" x14ac:dyDescent="0.25">
      <c r="A503" s="183"/>
      <c r="B503" s="88" t="s">
        <v>370</v>
      </c>
      <c r="C503" s="88"/>
      <c r="D503" s="88"/>
      <c r="E503" s="88"/>
      <c r="F503" s="560"/>
      <c r="G503" s="560"/>
      <c r="H503" s="560"/>
      <c r="I503" s="560"/>
      <c r="J503" s="560"/>
      <c r="K503" s="560"/>
      <c r="L503" s="560"/>
      <c r="M503" s="560"/>
      <c r="N503" s="560"/>
      <c r="O503" s="560"/>
      <c r="P503" s="560"/>
      <c r="Q503" s="560"/>
      <c r="R503" s="560"/>
      <c r="S503" s="560"/>
      <c r="T503" s="560"/>
      <c r="U503" s="560"/>
      <c r="V503" s="560"/>
      <c r="W503" s="560"/>
      <c r="X503" s="560"/>
      <c r="Y503" s="560"/>
      <c r="Z503" s="560"/>
      <c r="AA503" s="560"/>
      <c r="AB503" s="560"/>
      <c r="AC503" s="560"/>
      <c r="AD503" s="560"/>
      <c r="AE503" s="560"/>
      <c r="AF503" s="560"/>
      <c r="AG503" s="560"/>
      <c r="AH503" s="560"/>
      <c r="AI503" s="560"/>
      <c r="AJ503" s="560"/>
      <c r="AK503" s="560"/>
      <c r="AL503" s="560"/>
      <c r="AM503" s="560"/>
      <c r="AN503" s="560"/>
      <c r="AO503" s="560"/>
      <c r="AP503" s="560"/>
      <c r="AQ503" s="560"/>
      <c r="AR503" s="560"/>
      <c r="AS503" s="560"/>
      <c r="AT503" s="560"/>
      <c r="AU503" s="560"/>
      <c r="AV503" s="560"/>
      <c r="AW503" s="560"/>
      <c r="AX503" s="560"/>
      <c r="AY503" s="560"/>
      <c r="AZ503" s="560"/>
      <c r="BA503" s="560"/>
      <c r="BB503" s="560"/>
      <c r="BC503" s="560"/>
      <c r="BD503" s="560"/>
      <c r="BE503" s="560"/>
      <c r="BF503" s="560"/>
      <c r="BG503" s="560"/>
      <c r="BH503" s="560"/>
      <c r="BI503" s="560"/>
      <c r="BJ503" s="560"/>
      <c r="BK503" s="560"/>
      <c r="BL503" s="560"/>
      <c r="BM503" s="560"/>
      <c r="BN503" s="265"/>
      <c r="BO503" s="560"/>
      <c r="BP503" s="560"/>
      <c r="BQ503" s="560"/>
      <c r="BR503" s="560"/>
      <c r="BS503" s="560"/>
      <c r="BT503" s="560"/>
      <c r="BU503" s="560"/>
      <c r="BV503" s="560"/>
      <c r="BW503" s="560"/>
      <c r="BX503" s="560"/>
      <c r="BY503" s="560"/>
      <c r="BZ503" s="560"/>
      <c r="CA503" s="560"/>
      <c r="CB503" s="560"/>
      <c r="CC503" s="560"/>
      <c r="CD503" s="560"/>
      <c r="CE503" s="560"/>
      <c r="CF503" s="560"/>
      <c r="CG503" s="560"/>
      <c r="CH503" s="560"/>
      <c r="CI503" s="266"/>
      <c r="CJ503" s="271"/>
      <c r="CK503" s="271"/>
      <c r="CL503" s="271"/>
      <c r="CM503" s="271"/>
      <c r="CN503" s="271"/>
      <c r="CO503" s="177"/>
      <c r="CP503" s="269"/>
      <c r="CQ503" s="269"/>
      <c r="CR503" s="268"/>
      <c r="CS503" s="268"/>
      <c r="CT503" s="268"/>
      <c r="CU503" s="268"/>
      <c r="CV503" s="268"/>
      <c r="CW503" s="267"/>
      <c r="CX503" s="271" t="str">
        <f t="shared" si="1859"/>
        <v/>
      </c>
      <c r="CY503" s="271" t="str">
        <f t="shared" si="1860"/>
        <v/>
      </c>
      <c r="CZ503" s="271" t="str">
        <f t="shared" si="1861"/>
        <v/>
      </c>
      <c r="DA503" s="271" t="str">
        <f t="shared" si="1862"/>
        <v/>
      </c>
      <c r="DB503" s="272" t="str">
        <f t="shared" si="1863"/>
        <v/>
      </c>
      <c r="DC503" s="271" t="str">
        <f t="shared" si="1864"/>
        <v/>
      </c>
      <c r="DD503" s="271" t="str">
        <f t="shared" si="1865"/>
        <v/>
      </c>
      <c r="DE503" s="271" t="str">
        <f t="shared" si="1866"/>
        <v/>
      </c>
      <c r="DF503" s="271" t="str">
        <f t="shared" si="1867"/>
        <v/>
      </c>
      <c r="DG503" s="272" t="str">
        <f t="shared" si="1868"/>
        <v/>
      </c>
      <c r="DH503" s="272" t="str">
        <f t="shared" si="1869"/>
        <v/>
      </c>
      <c r="DI503" s="272" t="str">
        <f t="shared" si="1870"/>
        <v/>
      </c>
      <c r="DJ503" s="272" t="str">
        <f t="shared" si="1871"/>
        <v/>
      </c>
    </row>
    <row r="504" spans="1:114" x14ac:dyDescent="0.2">
      <c r="A504" s="171"/>
      <c r="B504" s="88" t="s">
        <v>370</v>
      </c>
      <c r="C504" s="88"/>
      <c r="D504" s="88"/>
      <c r="E504" s="88"/>
      <c r="F504" s="550"/>
      <c r="G504" s="550"/>
      <c r="H504" s="550"/>
      <c r="I504" s="550"/>
      <c r="J504" s="550"/>
      <c r="K504" s="550"/>
      <c r="L504" s="550"/>
      <c r="M504" s="550"/>
      <c r="N504" s="550"/>
      <c r="O504" s="550"/>
      <c r="P504" s="550"/>
      <c r="Q504" s="550"/>
      <c r="R504" s="550"/>
      <c r="S504" s="550"/>
      <c r="T504" s="550"/>
      <c r="U504" s="550"/>
      <c r="V504" s="550"/>
      <c r="W504" s="550"/>
      <c r="X504" s="550"/>
      <c r="Y504" s="550"/>
      <c r="Z504" s="550"/>
      <c r="AA504" s="550"/>
      <c r="AB504" s="550"/>
      <c r="AC504" s="550"/>
      <c r="AD504" s="550"/>
      <c r="AE504" s="550"/>
      <c r="AF504" s="550"/>
      <c r="AG504" s="550"/>
      <c r="AH504" s="550"/>
      <c r="AI504" s="550"/>
      <c r="AJ504" s="550"/>
      <c r="AK504" s="550"/>
      <c r="AL504" s="550"/>
      <c r="AM504" s="550"/>
      <c r="AN504" s="550"/>
      <c r="AO504" s="550"/>
      <c r="AP504" s="550"/>
      <c r="AQ504" s="550"/>
      <c r="AR504" s="550"/>
      <c r="AS504" s="550"/>
      <c r="AT504" s="550"/>
      <c r="AU504" s="550"/>
      <c r="AV504" s="550"/>
      <c r="AW504" s="550"/>
      <c r="AX504" s="550"/>
      <c r="AY504" s="550"/>
      <c r="AZ504" s="550"/>
      <c r="BA504" s="550"/>
      <c r="BB504" s="550"/>
      <c r="BC504" s="550"/>
      <c r="BD504" s="550"/>
      <c r="BE504" s="550"/>
      <c r="BF504" s="550"/>
      <c r="BG504" s="550"/>
      <c r="BH504" s="550"/>
      <c r="BI504" s="550"/>
      <c r="BJ504" s="550"/>
      <c r="BK504" s="550"/>
      <c r="BL504" s="550"/>
      <c r="BM504" s="550"/>
      <c r="BN504" s="265"/>
      <c r="BO504" s="550"/>
      <c r="BP504" s="550"/>
      <c r="BQ504" s="550"/>
      <c r="BR504" s="550"/>
      <c r="BS504" s="550"/>
      <c r="BT504" s="550"/>
      <c r="BU504" s="550"/>
      <c r="BV504" s="550"/>
      <c r="BW504" s="550"/>
      <c r="BX504" s="550"/>
      <c r="BY504" s="550"/>
      <c r="BZ504" s="550"/>
      <c r="CA504" s="550"/>
      <c r="CB504" s="550"/>
      <c r="CC504" s="550"/>
      <c r="CD504" s="550"/>
      <c r="CE504" s="550"/>
      <c r="CF504" s="550"/>
      <c r="CG504" s="550"/>
      <c r="CH504" s="550"/>
      <c r="CI504" s="266"/>
      <c r="CJ504" s="269"/>
      <c r="CK504" s="269"/>
      <c r="CL504" s="269"/>
      <c r="CM504" s="269"/>
      <c r="CN504" s="269"/>
      <c r="CO504" s="177"/>
      <c r="CP504" s="269"/>
      <c r="CQ504" s="269"/>
      <c r="CR504" s="268"/>
      <c r="CS504" s="268"/>
      <c r="CT504" s="268"/>
      <c r="CU504" s="268"/>
      <c r="CV504" s="268"/>
      <c r="CW504" s="267"/>
      <c r="CX504" s="269" t="str">
        <f t="shared" si="1859"/>
        <v/>
      </c>
      <c r="CY504" s="269" t="str">
        <f t="shared" si="1860"/>
        <v/>
      </c>
      <c r="CZ504" s="269" t="str">
        <f t="shared" si="1861"/>
        <v/>
      </c>
      <c r="DA504" s="269" t="str">
        <f t="shared" si="1862"/>
        <v/>
      </c>
      <c r="DB504" s="270" t="str">
        <f t="shared" si="1863"/>
        <v/>
      </c>
      <c r="DC504" s="269" t="str">
        <f t="shared" si="1864"/>
        <v/>
      </c>
      <c r="DD504" s="269" t="str">
        <f t="shared" si="1865"/>
        <v/>
      </c>
      <c r="DE504" s="269" t="str">
        <f t="shared" si="1866"/>
        <v/>
      </c>
      <c r="DF504" s="269" t="str">
        <f t="shared" si="1867"/>
        <v/>
      </c>
      <c r="DG504" s="270" t="str">
        <f t="shared" si="1868"/>
        <v/>
      </c>
      <c r="DH504" s="270" t="str">
        <f t="shared" si="1869"/>
        <v/>
      </c>
      <c r="DI504" s="270" t="str">
        <f t="shared" si="1870"/>
        <v/>
      </c>
      <c r="DJ504" s="270" t="str">
        <f t="shared" si="1871"/>
        <v/>
      </c>
    </row>
    <row r="505" spans="1:114" ht="22.5" x14ac:dyDescent="0.45">
      <c r="A505" s="184" t="s">
        <v>444</v>
      </c>
      <c r="B505" s="88" t="s">
        <v>370</v>
      </c>
      <c r="C505" s="88"/>
      <c r="D505" s="88"/>
      <c r="E505" s="88"/>
      <c r="F505" s="601" t="s">
        <v>168</v>
      </c>
      <c r="G505" s="602"/>
      <c r="H505" s="550"/>
      <c r="I505" s="550"/>
      <c r="J505" s="550"/>
      <c r="K505" s="550"/>
      <c r="L505" s="550"/>
      <c r="M505" s="550"/>
      <c r="N505" s="550"/>
      <c r="O505" s="550"/>
      <c r="P505" s="550"/>
      <c r="Q505" s="550"/>
      <c r="R505" s="550"/>
      <c r="S505" s="550"/>
      <c r="T505" s="550"/>
      <c r="U505" s="550"/>
      <c r="V505" s="550"/>
      <c r="W505" s="550"/>
      <c r="X505" s="550"/>
      <c r="Y505" s="550"/>
      <c r="Z505" s="550"/>
      <c r="AA505" s="550"/>
      <c r="AB505" s="550"/>
      <c r="AC505" s="550"/>
      <c r="AD505" s="550"/>
      <c r="AE505" s="550"/>
      <c r="AF505" s="550"/>
      <c r="AG505" s="550"/>
      <c r="AH505" s="550"/>
      <c r="AI505" s="550"/>
      <c r="AJ505" s="550"/>
      <c r="AK505" s="550"/>
      <c r="AL505" s="550"/>
      <c r="AM505" s="550"/>
      <c r="AN505" s="550"/>
      <c r="AO505" s="550"/>
      <c r="AP505" s="550"/>
      <c r="AQ505" s="550"/>
      <c r="AR505" s="550"/>
      <c r="AS505" s="550"/>
      <c r="AT505" s="550"/>
      <c r="AU505" s="550"/>
      <c r="AV505" s="550"/>
      <c r="AW505" s="550"/>
      <c r="AX505" s="550"/>
      <c r="AY505" s="550"/>
      <c r="AZ505" s="550"/>
      <c r="BA505" s="550"/>
      <c r="BB505" s="550"/>
      <c r="BC505" s="550"/>
      <c r="BD505" s="550"/>
      <c r="BE505" s="550"/>
      <c r="BF505" s="550"/>
      <c r="BG505" s="550"/>
      <c r="BH505" s="550"/>
      <c r="BI505" s="550"/>
      <c r="BJ505" s="550"/>
      <c r="BK505" s="550"/>
      <c r="BL505" s="550"/>
      <c r="BM505" s="550"/>
      <c r="BN505" s="265"/>
      <c r="BO505" s="550"/>
      <c r="BP505" s="550"/>
      <c r="BQ505" s="550"/>
      <c r="BR505" s="550"/>
      <c r="BS505" s="550"/>
      <c r="BT505" s="550"/>
      <c r="BU505" s="550"/>
      <c r="BV505" s="550"/>
      <c r="BW505" s="550"/>
      <c r="BX505" s="550"/>
      <c r="BY505" s="550"/>
      <c r="BZ505" s="550"/>
      <c r="CA505" s="550"/>
      <c r="CB505" s="550"/>
      <c r="CC505" s="550"/>
      <c r="CD505" s="550"/>
      <c r="CE505" s="550"/>
      <c r="CF505" s="550"/>
      <c r="CG505" s="550"/>
      <c r="CH505" s="550"/>
      <c r="CI505" s="266"/>
      <c r="CJ505" s="269"/>
      <c r="CK505" s="269"/>
      <c r="CL505" s="269"/>
      <c r="CM505" s="269"/>
      <c r="CN505" s="269"/>
      <c r="CO505" s="177"/>
      <c r="CP505" s="269"/>
      <c r="CQ505" s="269"/>
      <c r="CR505" s="268"/>
      <c r="CS505" s="268"/>
      <c r="CT505" s="268"/>
      <c r="CU505" s="268"/>
      <c r="CV505" s="268"/>
      <c r="CW505" s="267"/>
      <c r="CX505" s="269" t="str">
        <f t="shared" si="1859"/>
        <v/>
      </c>
      <c r="CY505" s="269" t="str">
        <f t="shared" si="1860"/>
        <v/>
      </c>
      <c r="CZ505" s="269" t="str">
        <f t="shared" si="1861"/>
        <v/>
      </c>
      <c r="DA505" s="269" t="str">
        <f t="shared" si="1862"/>
        <v/>
      </c>
      <c r="DB505" s="270" t="str">
        <f t="shared" si="1863"/>
        <v/>
      </c>
      <c r="DC505" s="269" t="str">
        <f t="shared" si="1864"/>
        <v/>
      </c>
      <c r="DD505" s="269" t="str">
        <f t="shared" si="1865"/>
        <v/>
      </c>
      <c r="DE505" s="269" t="str">
        <f t="shared" si="1866"/>
        <v/>
      </c>
      <c r="DF505" s="269" t="str">
        <f t="shared" si="1867"/>
        <v/>
      </c>
      <c r="DG505" s="270" t="str">
        <f t="shared" si="1868"/>
        <v/>
      </c>
      <c r="DH505" s="270" t="str">
        <f t="shared" si="1869"/>
        <v/>
      </c>
      <c r="DI505" s="270" t="str">
        <f t="shared" si="1870"/>
        <v/>
      </c>
      <c r="DJ505" s="270" t="str">
        <f t="shared" si="1871"/>
        <v/>
      </c>
    </row>
    <row r="506" spans="1:114" x14ac:dyDescent="0.2">
      <c r="A506" s="175"/>
      <c r="B506" s="114" t="s">
        <v>370</v>
      </c>
      <c r="C506" s="114"/>
      <c r="D506" s="114"/>
      <c r="E506" s="114"/>
      <c r="F506" s="550"/>
      <c r="G506" s="550"/>
      <c r="H506" s="550"/>
      <c r="I506" s="550"/>
      <c r="J506" s="550"/>
      <c r="K506" s="550"/>
      <c r="L506" s="550"/>
      <c r="M506" s="550"/>
      <c r="N506" s="550"/>
      <c r="O506" s="550"/>
      <c r="P506" s="550"/>
      <c r="Q506" s="550"/>
      <c r="R506" s="550"/>
      <c r="S506" s="550"/>
      <c r="T506" s="550"/>
      <c r="U506" s="550"/>
      <c r="V506" s="550"/>
      <c r="W506" s="550"/>
      <c r="X506" s="550"/>
      <c r="Y506" s="550"/>
      <c r="Z506" s="550"/>
      <c r="AA506" s="550"/>
      <c r="AB506" s="550"/>
      <c r="AC506" s="550"/>
      <c r="AD506" s="550"/>
      <c r="AE506" s="550"/>
      <c r="AF506" s="550"/>
      <c r="AG506" s="550"/>
      <c r="AH506" s="550"/>
      <c r="AI506" s="550"/>
      <c r="AJ506" s="550"/>
      <c r="AK506" s="550"/>
      <c r="AL506" s="550"/>
      <c r="AM506" s="550"/>
      <c r="AN506" s="550"/>
      <c r="AO506" s="550"/>
      <c r="AP506" s="550"/>
      <c r="AQ506" s="550"/>
      <c r="AR506" s="550"/>
      <c r="AS506" s="550"/>
      <c r="AT506" s="550"/>
      <c r="AU506" s="550"/>
      <c r="AV506" s="550"/>
      <c r="AW506" s="550"/>
      <c r="AX506" s="550"/>
      <c r="AY506" s="550"/>
      <c r="AZ506" s="550"/>
      <c r="BA506" s="550"/>
      <c r="BB506" s="550"/>
      <c r="BC506" s="550"/>
      <c r="BD506" s="550"/>
      <c r="BE506" s="550"/>
      <c r="BF506" s="550"/>
      <c r="BG506" s="550"/>
      <c r="BH506" s="550"/>
      <c r="BI506" s="550"/>
      <c r="BJ506" s="550"/>
      <c r="BK506" s="550"/>
      <c r="BL506" s="550"/>
      <c r="BM506" s="550"/>
      <c r="BN506" s="185"/>
      <c r="BO506" s="550"/>
      <c r="BP506" s="550"/>
      <c r="BQ506" s="550"/>
      <c r="BR506" s="550"/>
      <c r="BS506" s="550"/>
      <c r="BT506" s="550"/>
      <c r="BU506" s="550"/>
      <c r="BV506" s="550"/>
      <c r="BW506" s="550"/>
      <c r="BX506" s="550"/>
      <c r="BY506" s="550"/>
      <c r="BZ506" s="550"/>
      <c r="CA506" s="550"/>
      <c r="CB506" s="550"/>
      <c r="CC506" s="550"/>
      <c r="CD506" s="550"/>
      <c r="CE506" s="550"/>
      <c r="CF506" s="550"/>
      <c r="CG506" s="550"/>
      <c r="CH506" s="550"/>
      <c r="CI506" s="177"/>
      <c r="CJ506" s="114"/>
      <c r="CK506" s="114"/>
      <c r="CL506" s="114"/>
      <c r="CM506" s="114"/>
      <c r="CN506" s="114"/>
      <c r="CO506" s="177"/>
      <c r="CP506" s="114"/>
      <c r="CQ506" s="114"/>
      <c r="CR506" s="186"/>
      <c r="CS506" s="186"/>
      <c r="CT506" s="186"/>
      <c r="CU506" s="186"/>
      <c r="CV506" s="186"/>
      <c r="CW506" s="119"/>
      <c r="CX506" s="114" t="str">
        <f t="shared" si="1859"/>
        <v/>
      </c>
      <c r="CY506" s="114" t="str">
        <f t="shared" si="1860"/>
        <v/>
      </c>
      <c r="CZ506" s="114" t="str">
        <f t="shared" si="1861"/>
        <v/>
      </c>
      <c r="DA506" s="114" t="str">
        <f t="shared" si="1862"/>
        <v/>
      </c>
      <c r="DB506" s="232" t="str">
        <f t="shared" si="1863"/>
        <v/>
      </c>
      <c r="DC506" s="114" t="str">
        <f t="shared" si="1864"/>
        <v/>
      </c>
      <c r="DD506" s="114" t="str">
        <f t="shared" si="1865"/>
        <v/>
      </c>
      <c r="DE506" s="114" t="str">
        <f t="shared" si="1866"/>
        <v/>
      </c>
      <c r="DF506" s="114" t="str">
        <f t="shared" si="1867"/>
        <v/>
      </c>
      <c r="DG506" s="232" t="str">
        <f t="shared" si="1868"/>
        <v/>
      </c>
      <c r="DH506" s="232" t="str">
        <f t="shared" si="1869"/>
        <v/>
      </c>
      <c r="DI506" s="232" t="str">
        <f t="shared" si="1870"/>
        <v/>
      </c>
      <c r="DJ506" s="232" t="str">
        <f t="shared" si="1871"/>
        <v/>
      </c>
    </row>
    <row r="507" spans="1:114" x14ac:dyDescent="0.2">
      <c r="A507" s="175" t="s">
        <v>415</v>
      </c>
      <c r="B507" s="114" t="s">
        <v>370</v>
      </c>
      <c r="C507" s="114"/>
      <c r="D507" s="114"/>
      <c r="E507" s="114"/>
      <c r="F507" s="561"/>
      <c r="G507" s="561"/>
      <c r="H507" s="561"/>
      <c r="I507" s="561"/>
      <c r="J507" s="561"/>
      <c r="K507" s="561"/>
      <c r="L507" s="561"/>
      <c r="M507" s="561"/>
      <c r="N507" s="561"/>
      <c r="O507" s="561"/>
      <c r="P507" s="561"/>
      <c r="Q507" s="561"/>
      <c r="R507" s="561"/>
      <c r="S507" s="561"/>
      <c r="T507" s="561"/>
      <c r="U507" s="561"/>
      <c r="V507" s="561"/>
      <c r="W507" s="561"/>
      <c r="X507" s="561"/>
      <c r="Y507" s="561"/>
      <c r="Z507" s="561"/>
      <c r="AA507" s="561"/>
      <c r="AB507" s="561"/>
      <c r="AC507" s="561"/>
      <c r="AD507" s="561"/>
      <c r="AE507" s="561"/>
      <c r="AF507" s="561"/>
      <c r="AG507" s="561"/>
      <c r="AH507" s="561"/>
      <c r="AI507" s="561"/>
      <c r="AJ507" s="561"/>
      <c r="AK507" s="561"/>
      <c r="AL507" s="561"/>
      <c r="AM507" s="561"/>
      <c r="AN507" s="561"/>
      <c r="AO507" s="561"/>
      <c r="AP507" s="561"/>
      <c r="AQ507" s="561"/>
      <c r="AR507" s="561"/>
      <c r="AS507" s="561"/>
      <c r="AT507" s="561"/>
      <c r="AU507" s="561"/>
      <c r="AV507" s="561"/>
      <c r="AW507" s="561"/>
      <c r="AX507" s="561"/>
      <c r="AY507" s="561"/>
      <c r="AZ507" s="561"/>
      <c r="BA507" s="561"/>
      <c r="BB507" s="561"/>
      <c r="BC507" s="561"/>
      <c r="BD507" s="561"/>
      <c r="BE507" s="561"/>
      <c r="BF507" s="561"/>
      <c r="BG507" s="561"/>
      <c r="BH507" s="561"/>
      <c r="BI507" s="561"/>
      <c r="BJ507" s="561"/>
      <c r="BK507" s="561"/>
      <c r="BL507" s="561"/>
      <c r="BM507" s="561"/>
      <c r="BN507" s="185"/>
      <c r="BO507" s="561"/>
      <c r="BP507" s="561"/>
      <c r="BQ507" s="561"/>
      <c r="BR507" s="561"/>
      <c r="BS507" s="561"/>
      <c r="BT507" s="561"/>
      <c r="BU507" s="561"/>
      <c r="BV507" s="561"/>
      <c r="BW507" s="561"/>
      <c r="BX507" s="561"/>
      <c r="BY507" s="561"/>
      <c r="BZ507" s="561"/>
      <c r="CA507" s="561"/>
      <c r="CB507" s="561"/>
      <c r="CC507" s="561"/>
      <c r="CD507" s="561"/>
      <c r="CE507" s="561"/>
      <c r="CF507" s="561"/>
      <c r="CG507" s="561"/>
      <c r="CH507" s="561"/>
      <c r="CI507" s="177"/>
      <c r="CJ507" s="119"/>
      <c r="CK507" s="119"/>
      <c r="CL507" s="119"/>
      <c r="CM507" s="119"/>
      <c r="CN507" s="119"/>
      <c r="CO507" s="177"/>
      <c r="CP507" s="114"/>
      <c r="CQ507" s="114"/>
      <c r="CR507" s="186"/>
      <c r="CS507" s="186"/>
      <c r="CT507" s="186"/>
      <c r="CU507" s="186"/>
      <c r="CV507" s="186"/>
      <c r="CW507" s="119"/>
      <c r="CX507" s="119" t="str">
        <f t="shared" si="1859"/>
        <v/>
      </c>
      <c r="CY507" s="119" t="str">
        <f t="shared" si="1860"/>
        <v/>
      </c>
      <c r="CZ507" s="119" t="str">
        <f t="shared" si="1861"/>
        <v/>
      </c>
      <c r="DA507" s="119" t="str">
        <f t="shared" si="1862"/>
        <v/>
      </c>
      <c r="DB507" s="216" t="str">
        <f t="shared" si="1863"/>
        <v/>
      </c>
      <c r="DC507" s="119" t="str">
        <f t="shared" si="1864"/>
        <v/>
      </c>
      <c r="DD507" s="119" t="str">
        <f t="shared" si="1865"/>
        <v/>
      </c>
      <c r="DE507" s="119" t="str">
        <f t="shared" si="1866"/>
        <v/>
      </c>
      <c r="DF507" s="119" t="str">
        <f t="shared" si="1867"/>
        <v/>
      </c>
      <c r="DG507" s="216" t="str">
        <f t="shared" si="1868"/>
        <v/>
      </c>
      <c r="DH507" s="216" t="str">
        <f t="shared" si="1869"/>
        <v/>
      </c>
      <c r="DI507" s="216" t="str">
        <f t="shared" si="1870"/>
        <v/>
      </c>
      <c r="DJ507" s="216" t="str">
        <f t="shared" si="1871"/>
        <v/>
      </c>
    </row>
    <row r="508" spans="1:114" x14ac:dyDescent="0.2">
      <c r="A508" s="295" t="str">
        <f>+Salaries!A20</f>
        <v>General and Administrative</v>
      </c>
      <c r="B508" s="114" t="s">
        <v>370</v>
      </c>
      <c r="C508" s="114"/>
      <c r="D508" s="114"/>
      <c r="E508" s="114"/>
      <c r="F508" s="561"/>
      <c r="G508" s="561"/>
      <c r="H508" s="561"/>
      <c r="I508" s="561"/>
      <c r="J508" s="561"/>
      <c r="K508" s="561"/>
      <c r="L508" s="561"/>
      <c r="M508" s="561"/>
      <c r="N508" s="561"/>
      <c r="O508" s="561"/>
      <c r="P508" s="561"/>
      <c r="Q508" s="561"/>
      <c r="R508" s="561"/>
      <c r="S508" s="561"/>
      <c r="T508" s="561"/>
      <c r="U508" s="561"/>
      <c r="V508" s="561"/>
      <c r="W508" s="561"/>
      <c r="X508" s="561"/>
      <c r="Y508" s="561"/>
      <c r="Z508" s="561"/>
      <c r="AA508" s="561"/>
      <c r="AB508" s="561"/>
      <c r="AC508" s="561"/>
      <c r="AD508" s="561"/>
      <c r="AE508" s="561"/>
      <c r="AF508" s="561"/>
      <c r="AG508" s="561"/>
      <c r="AH508" s="561"/>
      <c r="AI508" s="561"/>
      <c r="AJ508" s="561"/>
      <c r="AK508" s="561"/>
      <c r="AL508" s="561"/>
      <c r="AM508" s="561"/>
      <c r="AN508" s="561"/>
      <c r="AO508" s="561"/>
      <c r="AP508" s="561"/>
      <c r="AQ508" s="561"/>
      <c r="AR508" s="561"/>
      <c r="AS508" s="561"/>
      <c r="AT508" s="561"/>
      <c r="AU508" s="561"/>
      <c r="AV508" s="561"/>
      <c r="AW508" s="561"/>
      <c r="AX508" s="561"/>
      <c r="AY508" s="561"/>
      <c r="AZ508" s="561"/>
      <c r="BA508" s="561"/>
      <c r="BB508" s="561"/>
      <c r="BC508" s="561"/>
      <c r="BD508" s="561"/>
      <c r="BE508" s="561"/>
      <c r="BF508" s="561"/>
      <c r="BG508" s="561"/>
      <c r="BH508" s="561"/>
      <c r="BI508" s="561"/>
      <c r="BJ508" s="561"/>
      <c r="BK508" s="561"/>
      <c r="BL508" s="561"/>
      <c r="BM508" s="561"/>
      <c r="BN508" s="185"/>
      <c r="BO508" s="561"/>
      <c r="BP508" s="561"/>
      <c r="BQ508" s="561"/>
      <c r="BR508" s="561"/>
      <c r="BS508" s="561"/>
      <c r="BT508" s="561"/>
      <c r="BU508" s="561"/>
      <c r="BV508" s="561"/>
      <c r="BW508" s="561"/>
      <c r="BX508" s="561"/>
      <c r="BY508" s="561"/>
      <c r="BZ508" s="561"/>
      <c r="CA508" s="561"/>
      <c r="CB508" s="561"/>
      <c r="CC508" s="561"/>
      <c r="CD508" s="561"/>
      <c r="CE508" s="561"/>
      <c r="CF508" s="561"/>
      <c r="CG508" s="561"/>
      <c r="CH508" s="561"/>
      <c r="CI508" s="177"/>
      <c r="CJ508" s="119"/>
      <c r="CK508" s="119"/>
      <c r="CL508" s="119"/>
      <c r="CM508" s="119"/>
      <c r="CN508" s="119"/>
      <c r="CO508" s="177"/>
      <c r="CP508" s="114"/>
      <c r="CQ508" s="114"/>
      <c r="CR508" s="186"/>
      <c r="CS508" s="186"/>
      <c r="CT508" s="186"/>
      <c r="CU508" s="186"/>
      <c r="CV508" s="186"/>
      <c r="CW508" s="119"/>
      <c r="CX508" s="119" t="str">
        <f t="shared" si="1859"/>
        <v/>
      </c>
      <c r="CY508" s="119" t="str">
        <f t="shared" si="1860"/>
        <v/>
      </c>
      <c r="CZ508" s="119" t="str">
        <f t="shared" si="1861"/>
        <v/>
      </c>
      <c r="DA508" s="119" t="str">
        <f t="shared" si="1862"/>
        <v/>
      </c>
      <c r="DB508" s="216" t="str">
        <f t="shared" si="1863"/>
        <v/>
      </c>
      <c r="DC508" s="119" t="str">
        <f t="shared" si="1864"/>
        <v/>
      </c>
      <c r="DD508" s="119" t="str">
        <f t="shared" si="1865"/>
        <v/>
      </c>
      <c r="DE508" s="119" t="str">
        <f t="shared" si="1866"/>
        <v/>
      </c>
      <c r="DF508" s="119" t="str">
        <f t="shared" si="1867"/>
        <v/>
      </c>
      <c r="DG508" s="216" t="str">
        <f t="shared" si="1868"/>
        <v/>
      </c>
      <c r="DH508" s="216" t="str">
        <f t="shared" si="1869"/>
        <v/>
      </c>
      <c r="DI508" s="216" t="str">
        <f t="shared" si="1870"/>
        <v/>
      </c>
      <c r="DJ508" s="216" t="str">
        <f t="shared" si="1871"/>
        <v/>
      </c>
    </row>
    <row r="509" spans="1:114" x14ac:dyDescent="0.2">
      <c r="A509" s="296" t="str">
        <f>+Assumptions!A334</f>
        <v>Legal Services …………………………………………………………………………………………………………</v>
      </c>
      <c r="B509" s="114" t="s">
        <v>370</v>
      </c>
      <c r="C509" s="114"/>
      <c r="D509" s="114"/>
      <c r="E509" s="114"/>
      <c r="F509" s="603">
        <v>0</v>
      </c>
      <c r="G509" s="603">
        <v>0</v>
      </c>
      <c r="H509" s="603">
        <v>0</v>
      </c>
      <c r="I509" s="603">
        <v>0</v>
      </c>
      <c r="J509" s="603">
        <v>0</v>
      </c>
      <c r="K509" s="603">
        <v>1</v>
      </c>
      <c r="L509" s="603">
        <v>0</v>
      </c>
      <c r="M509" s="603">
        <v>0</v>
      </c>
      <c r="N509" s="603">
        <v>0</v>
      </c>
      <c r="O509" s="603">
        <v>0</v>
      </c>
      <c r="P509" s="603">
        <v>0</v>
      </c>
      <c r="Q509" s="603">
        <v>0</v>
      </c>
      <c r="R509" s="603">
        <v>1</v>
      </c>
      <c r="S509" s="603">
        <v>0</v>
      </c>
      <c r="T509" s="603">
        <v>0</v>
      </c>
      <c r="U509" s="603">
        <v>0</v>
      </c>
      <c r="V509" s="603">
        <v>0</v>
      </c>
      <c r="W509" s="603">
        <v>0</v>
      </c>
      <c r="X509" s="603">
        <v>1</v>
      </c>
      <c r="Y509" s="603">
        <v>0</v>
      </c>
      <c r="Z509" s="603">
        <v>0</v>
      </c>
      <c r="AA509" s="603">
        <v>0</v>
      </c>
      <c r="AB509" s="603">
        <v>0</v>
      </c>
      <c r="AC509" s="603">
        <v>0</v>
      </c>
      <c r="AD509" s="603">
        <v>1</v>
      </c>
      <c r="AE509" s="603">
        <v>0</v>
      </c>
      <c r="AF509" s="603">
        <v>0</v>
      </c>
      <c r="AG509" s="603">
        <v>0</v>
      </c>
      <c r="AH509" s="603">
        <v>0</v>
      </c>
      <c r="AI509" s="603">
        <v>0</v>
      </c>
      <c r="AJ509" s="603">
        <v>1</v>
      </c>
      <c r="AK509" s="603">
        <v>0</v>
      </c>
      <c r="AL509" s="603">
        <v>0</v>
      </c>
      <c r="AM509" s="603">
        <v>0</v>
      </c>
      <c r="AN509" s="603">
        <v>0</v>
      </c>
      <c r="AO509" s="603">
        <v>0</v>
      </c>
      <c r="AP509" s="603">
        <v>1</v>
      </c>
      <c r="AQ509" s="603">
        <v>0</v>
      </c>
      <c r="AR509" s="603">
        <v>0</v>
      </c>
      <c r="AS509" s="603">
        <v>0</v>
      </c>
      <c r="AT509" s="603">
        <v>0</v>
      </c>
      <c r="AU509" s="603">
        <v>0</v>
      </c>
      <c r="AV509" s="603">
        <v>1</v>
      </c>
      <c r="AW509" s="603">
        <v>0</v>
      </c>
      <c r="AX509" s="603">
        <v>0</v>
      </c>
      <c r="AY509" s="603">
        <v>0</v>
      </c>
      <c r="AZ509" s="603">
        <v>0</v>
      </c>
      <c r="BA509" s="603">
        <v>0</v>
      </c>
      <c r="BB509" s="603">
        <v>1</v>
      </c>
      <c r="BC509" s="603">
        <v>0</v>
      </c>
      <c r="BD509" s="603">
        <v>0</v>
      </c>
      <c r="BE509" s="603">
        <v>0</v>
      </c>
      <c r="BF509" s="603">
        <v>0</v>
      </c>
      <c r="BG509" s="603">
        <v>0</v>
      </c>
      <c r="BH509" s="603">
        <v>1</v>
      </c>
      <c r="BI509" s="603">
        <v>0</v>
      </c>
      <c r="BJ509" s="603">
        <v>0</v>
      </c>
      <c r="BK509" s="603">
        <v>0</v>
      </c>
      <c r="BL509" s="603">
        <v>0</v>
      </c>
      <c r="BM509" s="603">
        <v>0</v>
      </c>
      <c r="BN509" s="185"/>
      <c r="BO509" s="625">
        <f>SUM(F509:H509)</f>
        <v>0</v>
      </c>
      <c r="BP509" s="625">
        <f>SUM(I509:K509)</f>
        <v>1</v>
      </c>
      <c r="BQ509" s="625">
        <f>SUM(L509:N509)</f>
        <v>0</v>
      </c>
      <c r="BR509" s="625">
        <f>SUM(O509:Q509)</f>
        <v>0</v>
      </c>
      <c r="BS509" s="625">
        <f>SUM(R509:T509)</f>
        <v>1</v>
      </c>
      <c r="BT509" s="625">
        <f>SUM(U509:W509)</f>
        <v>0</v>
      </c>
      <c r="BU509" s="625">
        <f>SUM(X509:Z509)</f>
        <v>1</v>
      </c>
      <c r="BV509" s="625">
        <f>SUM(AA509:AC509)</f>
        <v>0</v>
      </c>
      <c r="BW509" s="625">
        <f>SUM(AD509:AF509)</f>
        <v>1</v>
      </c>
      <c r="BX509" s="625">
        <f>SUM(AG509:AI509)</f>
        <v>0</v>
      </c>
      <c r="BY509" s="625">
        <f>SUM(AJ509:AL509)</f>
        <v>1</v>
      </c>
      <c r="BZ509" s="625">
        <f>SUM(AM509:AO509)</f>
        <v>0</v>
      </c>
      <c r="CA509" s="625">
        <f>SUM(AP509:AR509)</f>
        <v>1</v>
      </c>
      <c r="CB509" s="625">
        <f>SUM(AS509:AU509)</f>
        <v>0</v>
      </c>
      <c r="CC509" s="625">
        <f>SUM(AV509:AX509)</f>
        <v>1</v>
      </c>
      <c r="CD509" s="625">
        <f>SUM(AY509:BA509)</f>
        <v>0</v>
      </c>
      <c r="CE509" s="625">
        <f>SUM(BB509:BD509)</f>
        <v>1</v>
      </c>
      <c r="CF509" s="625">
        <f>SUM(BE509:BG509)</f>
        <v>0</v>
      </c>
      <c r="CG509" s="625">
        <f>SUM(BH509:BJ509)</f>
        <v>1</v>
      </c>
      <c r="CH509" s="625">
        <f>SUM(BK509:BM509)</f>
        <v>0</v>
      </c>
      <c r="CI509" s="177"/>
      <c r="CJ509" s="334">
        <f>SUM(BO509:BR509)</f>
        <v>1</v>
      </c>
      <c r="CK509" s="334">
        <f>SUM(BS509:BV509)</f>
        <v>2</v>
      </c>
      <c r="CL509" s="334">
        <f>SUM(BW509:BZ509)</f>
        <v>2</v>
      </c>
      <c r="CM509" s="334">
        <f>SUM(CA509:CD509)</f>
        <v>2</v>
      </c>
      <c r="CN509" s="334">
        <f>SUM(CE509:CH509)</f>
        <v>2</v>
      </c>
      <c r="CO509" s="177"/>
      <c r="CP509" s="114"/>
      <c r="CQ509" s="114"/>
      <c r="CR509" s="186">
        <f>SUM(F509:BM509)</f>
        <v>9</v>
      </c>
      <c r="CS509" s="186">
        <f>SUM(BO509:CH509)</f>
        <v>9</v>
      </c>
      <c r="CT509" s="186">
        <f>SUM(CJ509:CN509)</f>
        <v>9</v>
      </c>
      <c r="CU509" s="186">
        <f t="shared" ref="CU509:CV513" si="1875">CR509-CS509</f>
        <v>0</v>
      </c>
      <c r="CV509" s="186">
        <f t="shared" si="1875"/>
        <v>0</v>
      </c>
      <c r="CW509" s="119"/>
      <c r="CX509" s="334">
        <f t="shared" si="1859"/>
        <v>0</v>
      </c>
      <c r="CY509" s="334">
        <f t="shared" si="1860"/>
        <v>1</v>
      </c>
      <c r="CZ509" s="334">
        <f t="shared" si="1861"/>
        <v>0</v>
      </c>
      <c r="DA509" s="334">
        <f t="shared" si="1862"/>
        <v>0</v>
      </c>
      <c r="DB509" s="346">
        <f t="shared" si="1863"/>
        <v>1</v>
      </c>
      <c r="DC509" s="334">
        <f t="shared" si="1864"/>
        <v>1</v>
      </c>
      <c r="DD509" s="334">
        <f t="shared" si="1865"/>
        <v>0</v>
      </c>
      <c r="DE509" s="334">
        <f t="shared" si="1866"/>
        <v>1</v>
      </c>
      <c r="DF509" s="334">
        <f t="shared" si="1867"/>
        <v>0</v>
      </c>
      <c r="DG509" s="346">
        <f t="shared" si="1868"/>
        <v>2</v>
      </c>
      <c r="DH509" s="346">
        <f t="shared" si="1869"/>
        <v>2</v>
      </c>
      <c r="DI509" s="346">
        <f t="shared" si="1870"/>
        <v>2</v>
      </c>
      <c r="DJ509" s="346">
        <f t="shared" si="1871"/>
        <v>2</v>
      </c>
    </row>
    <row r="510" spans="1:114" x14ac:dyDescent="0.2">
      <c r="A510" s="296" t="str">
        <f>+Assumptions!A335</f>
        <v>Accounting …………………………………………………………………………………………………………</v>
      </c>
      <c r="B510" s="88" t="s">
        <v>54</v>
      </c>
      <c r="C510" s="114"/>
      <c r="D510" s="114"/>
      <c r="E510" s="114"/>
      <c r="F510" s="603">
        <v>0</v>
      </c>
      <c r="G510" s="603">
        <v>0</v>
      </c>
      <c r="H510" s="603">
        <v>0</v>
      </c>
      <c r="I510" s="603">
        <v>0</v>
      </c>
      <c r="J510" s="603">
        <v>0</v>
      </c>
      <c r="K510" s="603">
        <v>1</v>
      </c>
      <c r="L510" s="603">
        <v>1</v>
      </c>
      <c r="M510" s="603">
        <v>1</v>
      </c>
      <c r="N510" s="603">
        <v>1</v>
      </c>
      <c r="O510" s="603">
        <v>1</v>
      </c>
      <c r="P510" s="603">
        <v>1</v>
      </c>
      <c r="Q510" s="603">
        <v>1</v>
      </c>
      <c r="R510" s="603">
        <v>1</v>
      </c>
      <c r="S510" s="603">
        <v>1</v>
      </c>
      <c r="T510" s="603">
        <v>1</v>
      </c>
      <c r="U510" s="603">
        <v>1</v>
      </c>
      <c r="V510" s="603">
        <v>1</v>
      </c>
      <c r="W510" s="603">
        <v>1</v>
      </c>
      <c r="X510" s="603">
        <v>1</v>
      </c>
      <c r="Y510" s="603">
        <v>1</v>
      </c>
      <c r="Z510" s="603">
        <v>1</v>
      </c>
      <c r="AA510" s="603">
        <v>1</v>
      </c>
      <c r="AB510" s="603">
        <v>1</v>
      </c>
      <c r="AC510" s="603">
        <v>1</v>
      </c>
      <c r="AD510" s="603">
        <v>1</v>
      </c>
      <c r="AE510" s="603">
        <v>1</v>
      </c>
      <c r="AF510" s="603">
        <v>1</v>
      </c>
      <c r="AG510" s="603">
        <v>1</v>
      </c>
      <c r="AH510" s="603">
        <v>1</v>
      </c>
      <c r="AI510" s="603">
        <v>1</v>
      </c>
      <c r="AJ510" s="603">
        <v>1</v>
      </c>
      <c r="AK510" s="603">
        <v>1</v>
      </c>
      <c r="AL510" s="603">
        <v>1</v>
      </c>
      <c r="AM510" s="603">
        <v>1</v>
      </c>
      <c r="AN510" s="603">
        <v>1</v>
      </c>
      <c r="AO510" s="603">
        <v>1</v>
      </c>
      <c r="AP510" s="603">
        <v>1</v>
      </c>
      <c r="AQ510" s="603">
        <v>1</v>
      </c>
      <c r="AR510" s="603">
        <v>1</v>
      </c>
      <c r="AS510" s="603">
        <v>1</v>
      </c>
      <c r="AT510" s="603">
        <v>1</v>
      </c>
      <c r="AU510" s="603">
        <v>1</v>
      </c>
      <c r="AV510" s="603">
        <v>1</v>
      </c>
      <c r="AW510" s="603">
        <v>1</v>
      </c>
      <c r="AX510" s="603">
        <v>1</v>
      </c>
      <c r="AY510" s="603">
        <v>1</v>
      </c>
      <c r="AZ510" s="603">
        <v>1</v>
      </c>
      <c r="BA510" s="603">
        <v>1</v>
      </c>
      <c r="BB510" s="603">
        <v>1</v>
      </c>
      <c r="BC510" s="603">
        <v>1</v>
      </c>
      <c r="BD510" s="603">
        <v>1</v>
      </c>
      <c r="BE510" s="603">
        <v>1</v>
      </c>
      <c r="BF510" s="603">
        <v>1</v>
      </c>
      <c r="BG510" s="603">
        <v>1</v>
      </c>
      <c r="BH510" s="603">
        <v>1</v>
      </c>
      <c r="BI510" s="603">
        <v>1</v>
      </c>
      <c r="BJ510" s="603">
        <v>1</v>
      </c>
      <c r="BK510" s="603">
        <v>1</v>
      </c>
      <c r="BL510" s="603">
        <v>1</v>
      </c>
      <c r="BM510" s="603">
        <v>1</v>
      </c>
      <c r="BN510" s="185"/>
      <c r="BO510" s="625">
        <f t="shared" ref="BO510:BO512" si="1876">SUM(F510:H510)</f>
        <v>0</v>
      </c>
      <c r="BP510" s="625">
        <f t="shared" ref="BP510:BP512" si="1877">SUM(I510:K510)</f>
        <v>1</v>
      </c>
      <c r="BQ510" s="625">
        <f t="shared" ref="BQ510:BQ512" si="1878">SUM(L510:N510)</f>
        <v>3</v>
      </c>
      <c r="BR510" s="625">
        <f t="shared" ref="BR510:BR512" si="1879">SUM(O510:Q510)</f>
        <v>3</v>
      </c>
      <c r="BS510" s="625">
        <f t="shared" ref="BS510:BS512" si="1880">SUM(R510:T510)</f>
        <v>3</v>
      </c>
      <c r="BT510" s="625">
        <f t="shared" ref="BT510:BT512" si="1881">SUM(U510:W510)</f>
        <v>3</v>
      </c>
      <c r="BU510" s="625">
        <f t="shared" ref="BU510:BU512" si="1882">SUM(X510:Z510)</f>
        <v>3</v>
      </c>
      <c r="BV510" s="625">
        <f t="shared" ref="BV510:BV512" si="1883">SUM(AA510:AC510)</f>
        <v>3</v>
      </c>
      <c r="BW510" s="625">
        <f t="shared" ref="BW510:BW512" si="1884">SUM(AD510:AF510)</f>
        <v>3</v>
      </c>
      <c r="BX510" s="625">
        <f t="shared" ref="BX510:BX512" si="1885">SUM(AG510:AI510)</f>
        <v>3</v>
      </c>
      <c r="BY510" s="625">
        <f t="shared" ref="BY510:BY512" si="1886">SUM(AJ510:AL510)</f>
        <v>3</v>
      </c>
      <c r="BZ510" s="625">
        <f t="shared" ref="BZ510:BZ512" si="1887">SUM(AM510:AO510)</f>
        <v>3</v>
      </c>
      <c r="CA510" s="625">
        <f t="shared" ref="CA510:CA512" si="1888">SUM(AP510:AR510)</f>
        <v>3</v>
      </c>
      <c r="CB510" s="625">
        <f t="shared" ref="CB510:CB512" si="1889">SUM(AS510:AU510)</f>
        <v>3</v>
      </c>
      <c r="CC510" s="625">
        <f t="shared" ref="CC510:CC512" si="1890">SUM(AV510:AX510)</f>
        <v>3</v>
      </c>
      <c r="CD510" s="625">
        <f t="shared" ref="CD510:CD512" si="1891">SUM(AY510:BA510)</f>
        <v>3</v>
      </c>
      <c r="CE510" s="625">
        <f t="shared" ref="CE510:CE512" si="1892">SUM(BB510:BD510)</f>
        <v>3</v>
      </c>
      <c r="CF510" s="625">
        <f t="shared" ref="CF510:CF512" si="1893">SUM(BE510:BG510)</f>
        <v>3</v>
      </c>
      <c r="CG510" s="625">
        <f t="shared" ref="CG510:CG512" si="1894">SUM(BH510:BJ510)</f>
        <v>3</v>
      </c>
      <c r="CH510" s="625">
        <f t="shared" ref="CH510:CH512" si="1895">SUM(BK510:BM510)</f>
        <v>3</v>
      </c>
      <c r="CI510" s="177"/>
      <c r="CJ510" s="334">
        <f t="shared" ref="CJ510:CJ512" si="1896">SUM(BO510:BR510)</f>
        <v>7</v>
      </c>
      <c r="CK510" s="334">
        <f t="shared" ref="CK510:CK512" si="1897">SUM(BS510:BV510)</f>
        <v>12</v>
      </c>
      <c r="CL510" s="334">
        <f t="shared" ref="CL510:CL512" si="1898">SUM(BW510:BZ510)</f>
        <v>12</v>
      </c>
      <c r="CM510" s="334">
        <f t="shared" ref="CM510:CM512" si="1899">SUM(CA510:CD510)</f>
        <v>12</v>
      </c>
      <c r="CN510" s="334">
        <f t="shared" ref="CN510:CN512" si="1900">SUM(CE510:CH510)</f>
        <v>12</v>
      </c>
      <c r="CO510" s="177"/>
      <c r="CP510" s="114"/>
      <c r="CQ510" s="114"/>
      <c r="CR510" s="186"/>
      <c r="CS510" s="186"/>
      <c r="CT510" s="186"/>
      <c r="CU510" s="186"/>
      <c r="CV510" s="186"/>
      <c r="CW510" s="119"/>
      <c r="CX510" s="334"/>
      <c r="CY510" s="334"/>
      <c r="CZ510" s="334"/>
      <c r="DA510" s="334"/>
      <c r="DB510" s="346"/>
      <c r="DC510" s="334"/>
      <c r="DD510" s="334"/>
      <c r="DE510" s="334"/>
      <c r="DF510" s="334"/>
      <c r="DG510" s="346"/>
      <c r="DH510" s="346"/>
      <c r="DI510" s="346"/>
      <c r="DJ510" s="346"/>
    </row>
    <row r="511" spans="1:114" x14ac:dyDescent="0.2">
      <c r="A511" s="296" t="str">
        <f>+Assumptions!A336</f>
        <v>HR Outsourcing …………………………………………………………………………………………………………</v>
      </c>
      <c r="B511" s="88" t="s">
        <v>54</v>
      </c>
      <c r="C511" s="114"/>
      <c r="D511" s="114"/>
      <c r="E511" s="114"/>
      <c r="F511" s="603">
        <v>0</v>
      </c>
      <c r="G511" s="603">
        <v>0</v>
      </c>
      <c r="H511" s="603">
        <v>0</v>
      </c>
      <c r="I511" s="603">
        <v>0</v>
      </c>
      <c r="J511" s="603">
        <v>0</v>
      </c>
      <c r="K511" s="603">
        <v>0</v>
      </c>
      <c r="L511" s="603">
        <v>0</v>
      </c>
      <c r="M511" s="603">
        <v>0</v>
      </c>
      <c r="N511" s="603">
        <v>0</v>
      </c>
      <c r="O511" s="603">
        <v>0</v>
      </c>
      <c r="P511" s="603">
        <v>0</v>
      </c>
      <c r="Q511" s="603">
        <v>0</v>
      </c>
      <c r="R511" s="603">
        <v>1</v>
      </c>
      <c r="S511" s="603">
        <v>0</v>
      </c>
      <c r="T511" s="603">
        <v>0</v>
      </c>
      <c r="U511" s="603">
        <v>0</v>
      </c>
      <c r="V511" s="603">
        <v>0</v>
      </c>
      <c r="W511" s="603">
        <v>0</v>
      </c>
      <c r="X511" s="603">
        <v>1</v>
      </c>
      <c r="Y511" s="603">
        <v>0</v>
      </c>
      <c r="Z511" s="603">
        <v>0</v>
      </c>
      <c r="AA511" s="603">
        <v>0</v>
      </c>
      <c r="AB511" s="603">
        <v>0</v>
      </c>
      <c r="AC511" s="603">
        <v>0</v>
      </c>
      <c r="AD511" s="603">
        <v>1</v>
      </c>
      <c r="AE511" s="603">
        <v>0</v>
      </c>
      <c r="AF511" s="603">
        <v>0</v>
      </c>
      <c r="AG511" s="603">
        <v>0</v>
      </c>
      <c r="AH511" s="603">
        <v>0</v>
      </c>
      <c r="AI511" s="603">
        <v>0</v>
      </c>
      <c r="AJ511" s="603">
        <v>1</v>
      </c>
      <c r="AK511" s="603">
        <v>0</v>
      </c>
      <c r="AL511" s="603">
        <v>0</v>
      </c>
      <c r="AM511" s="603">
        <v>0</v>
      </c>
      <c r="AN511" s="603">
        <v>0</v>
      </c>
      <c r="AO511" s="603">
        <v>0</v>
      </c>
      <c r="AP511" s="603">
        <v>1</v>
      </c>
      <c r="AQ511" s="603">
        <v>0</v>
      </c>
      <c r="AR511" s="603">
        <v>0</v>
      </c>
      <c r="AS511" s="603">
        <v>0</v>
      </c>
      <c r="AT511" s="603">
        <v>0</v>
      </c>
      <c r="AU511" s="603">
        <v>0</v>
      </c>
      <c r="AV511" s="603">
        <v>1</v>
      </c>
      <c r="AW511" s="603">
        <v>0</v>
      </c>
      <c r="AX511" s="603">
        <v>0</v>
      </c>
      <c r="AY511" s="603">
        <v>0</v>
      </c>
      <c r="AZ511" s="603">
        <v>0</v>
      </c>
      <c r="BA511" s="603">
        <v>0</v>
      </c>
      <c r="BB511" s="603">
        <v>1</v>
      </c>
      <c r="BC511" s="603">
        <v>0</v>
      </c>
      <c r="BD511" s="603">
        <v>0</v>
      </c>
      <c r="BE511" s="603">
        <v>0</v>
      </c>
      <c r="BF511" s="603">
        <v>0</v>
      </c>
      <c r="BG511" s="603">
        <v>0</v>
      </c>
      <c r="BH511" s="603">
        <v>1</v>
      </c>
      <c r="BI511" s="603">
        <v>0</v>
      </c>
      <c r="BJ511" s="603">
        <v>0</v>
      </c>
      <c r="BK511" s="603">
        <v>0</v>
      </c>
      <c r="BL511" s="603">
        <v>0</v>
      </c>
      <c r="BM511" s="603">
        <v>0</v>
      </c>
      <c r="BN511" s="185"/>
      <c r="BO511" s="625">
        <f t="shared" si="1876"/>
        <v>0</v>
      </c>
      <c r="BP511" s="625">
        <f t="shared" si="1877"/>
        <v>0</v>
      </c>
      <c r="BQ511" s="625">
        <f t="shared" si="1878"/>
        <v>0</v>
      </c>
      <c r="BR511" s="625">
        <f t="shared" si="1879"/>
        <v>0</v>
      </c>
      <c r="BS511" s="625">
        <f t="shared" si="1880"/>
        <v>1</v>
      </c>
      <c r="BT511" s="625">
        <f t="shared" si="1881"/>
        <v>0</v>
      </c>
      <c r="BU511" s="625">
        <f t="shared" si="1882"/>
        <v>1</v>
      </c>
      <c r="BV511" s="625">
        <f t="shared" si="1883"/>
        <v>0</v>
      </c>
      <c r="BW511" s="625">
        <f t="shared" si="1884"/>
        <v>1</v>
      </c>
      <c r="BX511" s="625">
        <f t="shared" si="1885"/>
        <v>0</v>
      </c>
      <c r="BY511" s="625">
        <f t="shared" si="1886"/>
        <v>1</v>
      </c>
      <c r="BZ511" s="625">
        <f t="shared" si="1887"/>
        <v>0</v>
      </c>
      <c r="CA511" s="625">
        <f t="shared" si="1888"/>
        <v>1</v>
      </c>
      <c r="CB511" s="625">
        <f t="shared" si="1889"/>
        <v>0</v>
      </c>
      <c r="CC511" s="625">
        <f t="shared" si="1890"/>
        <v>1</v>
      </c>
      <c r="CD511" s="625">
        <f t="shared" si="1891"/>
        <v>0</v>
      </c>
      <c r="CE511" s="625">
        <f t="shared" si="1892"/>
        <v>1</v>
      </c>
      <c r="CF511" s="625">
        <f t="shared" si="1893"/>
        <v>0</v>
      </c>
      <c r="CG511" s="625">
        <f t="shared" si="1894"/>
        <v>1</v>
      </c>
      <c r="CH511" s="625">
        <f t="shared" si="1895"/>
        <v>0</v>
      </c>
      <c r="CI511" s="177"/>
      <c r="CJ511" s="334">
        <f t="shared" si="1896"/>
        <v>0</v>
      </c>
      <c r="CK511" s="334">
        <f t="shared" si="1897"/>
        <v>2</v>
      </c>
      <c r="CL511" s="334">
        <f t="shared" si="1898"/>
        <v>2</v>
      </c>
      <c r="CM511" s="334">
        <f t="shared" si="1899"/>
        <v>2</v>
      </c>
      <c r="CN511" s="334">
        <f t="shared" si="1900"/>
        <v>2</v>
      </c>
      <c r="CO511" s="177"/>
      <c r="CP511" s="114"/>
      <c r="CQ511" s="114"/>
      <c r="CR511" s="186"/>
      <c r="CS511" s="186"/>
      <c r="CT511" s="186"/>
      <c r="CU511" s="186"/>
      <c r="CV511" s="186"/>
      <c r="CW511" s="119"/>
      <c r="CX511" s="334"/>
      <c r="CY511" s="334"/>
      <c r="CZ511" s="334"/>
      <c r="DA511" s="334"/>
      <c r="DB511" s="346"/>
      <c r="DC511" s="334"/>
      <c r="DD511" s="334"/>
      <c r="DE511" s="334"/>
      <c r="DF511" s="334"/>
      <c r="DG511" s="346"/>
      <c r="DH511" s="346"/>
      <c r="DI511" s="346"/>
      <c r="DJ511" s="346"/>
    </row>
    <row r="512" spans="1:114" x14ac:dyDescent="0.2">
      <c r="A512" s="296" t="str">
        <f>+Assumptions!A337</f>
        <v>Advisors</v>
      </c>
      <c r="B512" s="114"/>
      <c r="C512" s="114"/>
      <c r="D512" s="114"/>
      <c r="E512" s="114"/>
      <c r="F512" s="603">
        <v>0</v>
      </c>
      <c r="G512" s="603">
        <v>0</v>
      </c>
      <c r="H512" s="603">
        <v>0</v>
      </c>
      <c r="I512" s="603">
        <v>0</v>
      </c>
      <c r="J512" s="603">
        <v>0</v>
      </c>
      <c r="K512" s="603">
        <v>0</v>
      </c>
      <c r="L512" s="603">
        <v>0</v>
      </c>
      <c r="M512" s="603">
        <v>0</v>
      </c>
      <c r="N512" s="603">
        <v>0</v>
      </c>
      <c r="O512" s="603">
        <v>0</v>
      </c>
      <c r="P512" s="603">
        <v>0</v>
      </c>
      <c r="Q512" s="603">
        <v>0</v>
      </c>
      <c r="R512" s="603">
        <v>0</v>
      </c>
      <c r="S512" s="603">
        <v>0</v>
      </c>
      <c r="T512" s="603">
        <v>0</v>
      </c>
      <c r="U512" s="603">
        <v>0</v>
      </c>
      <c r="V512" s="603">
        <v>0</v>
      </c>
      <c r="W512" s="603">
        <v>0</v>
      </c>
      <c r="X512" s="603">
        <v>0</v>
      </c>
      <c r="Y512" s="603">
        <v>0</v>
      </c>
      <c r="Z512" s="603">
        <v>0</v>
      </c>
      <c r="AA512" s="603">
        <v>0</v>
      </c>
      <c r="AB512" s="603">
        <v>0</v>
      </c>
      <c r="AC512" s="603">
        <v>0</v>
      </c>
      <c r="AD512" s="603">
        <v>0</v>
      </c>
      <c r="AE512" s="603">
        <v>0</v>
      </c>
      <c r="AF512" s="603">
        <v>0</v>
      </c>
      <c r="AG512" s="603">
        <v>0</v>
      </c>
      <c r="AH512" s="603">
        <v>0</v>
      </c>
      <c r="AI512" s="603">
        <v>0</v>
      </c>
      <c r="AJ512" s="603">
        <v>0</v>
      </c>
      <c r="AK512" s="603">
        <v>0</v>
      </c>
      <c r="AL512" s="603">
        <v>0</v>
      </c>
      <c r="AM512" s="603">
        <v>0</v>
      </c>
      <c r="AN512" s="603">
        <v>0</v>
      </c>
      <c r="AO512" s="603">
        <v>0</v>
      </c>
      <c r="AP512" s="603">
        <v>0</v>
      </c>
      <c r="AQ512" s="603">
        <v>0</v>
      </c>
      <c r="AR512" s="603">
        <v>0</v>
      </c>
      <c r="AS512" s="603">
        <v>0</v>
      </c>
      <c r="AT512" s="603">
        <v>0</v>
      </c>
      <c r="AU512" s="603">
        <v>0</v>
      </c>
      <c r="AV512" s="603">
        <v>0</v>
      </c>
      <c r="AW512" s="603">
        <v>0</v>
      </c>
      <c r="AX512" s="603">
        <v>0</v>
      </c>
      <c r="AY512" s="603">
        <v>0</v>
      </c>
      <c r="AZ512" s="603">
        <v>0</v>
      </c>
      <c r="BA512" s="603">
        <v>0</v>
      </c>
      <c r="BB512" s="603">
        <v>0</v>
      </c>
      <c r="BC512" s="603">
        <v>0</v>
      </c>
      <c r="BD512" s="603">
        <v>0</v>
      </c>
      <c r="BE512" s="603">
        <v>0</v>
      </c>
      <c r="BF512" s="603">
        <v>0</v>
      </c>
      <c r="BG512" s="603">
        <v>0</v>
      </c>
      <c r="BH512" s="603">
        <v>0</v>
      </c>
      <c r="BI512" s="603">
        <v>0</v>
      </c>
      <c r="BJ512" s="603">
        <v>0</v>
      </c>
      <c r="BK512" s="603">
        <v>0</v>
      </c>
      <c r="BL512" s="603">
        <v>0</v>
      </c>
      <c r="BM512" s="603">
        <v>0</v>
      </c>
      <c r="BN512" s="185"/>
      <c r="BO512" s="625">
        <f t="shared" si="1876"/>
        <v>0</v>
      </c>
      <c r="BP512" s="625">
        <f t="shared" si="1877"/>
        <v>0</v>
      </c>
      <c r="BQ512" s="625">
        <f t="shared" si="1878"/>
        <v>0</v>
      </c>
      <c r="BR512" s="625">
        <f t="shared" si="1879"/>
        <v>0</v>
      </c>
      <c r="BS512" s="625">
        <f t="shared" si="1880"/>
        <v>0</v>
      </c>
      <c r="BT512" s="625">
        <f t="shared" si="1881"/>
        <v>0</v>
      </c>
      <c r="BU512" s="625">
        <f t="shared" si="1882"/>
        <v>0</v>
      </c>
      <c r="BV512" s="625">
        <f t="shared" si="1883"/>
        <v>0</v>
      </c>
      <c r="BW512" s="625">
        <f t="shared" si="1884"/>
        <v>0</v>
      </c>
      <c r="BX512" s="625">
        <f t="shared" si="1885"/>
        <v>0</v>
      </c>
      <c r="BY512" s="625">
        <f t="shared" si="1886"/>
        <v>0</v>
      </c>
      <c r="BZ512" s="625">
        <f t="shared" si="1887"/>
        <v>0</v>
      </c>
      <c r="CA512" s="625">
        <f t="shared" si="1888"/>
        <v>0</v>
      </c>
      <c r="CB512" s="625">
        <f t="shared" si="1889"/>
        <v>0</v>
      </c>
      <c r="CC512" s="625">
        <f t="shared" si="1890"/>
        <v>0</v>
      </c>
      <c r="CD512" s="625">
        <f t="shared" si="1891"/>
        <v>0</v>
      </c>
      <c r="CE512" s="625">
        <f t="shared" si="1892"/>
        <v>0</v>
      </c>
      <c r="CF512" s="625">
        <f t="shared" si="1893"/>
        <v>0</v>
      </c>
      <c r="CG512" s="625">
        <f t="shared" si="1894"/>
        <v>0</v>
      </c>
      <c r="CH512" s="625">
        <f t="shared" si="1895"/>
        <v>0</v>
      </c>
      <c r="CI512" s="177"/>
      <c r="CJ512" s="334">
        <f t="shared" si="1896"/>
        <v>0</v>
      </c>
      <c r="CK512" s="334">
        <f t="shared" si="1897"/>
        <v>0</v>
      </c>
      <c r="CL512" s="334">
        <f t="shared" si="1898"/>
        <v>0</v>
      </c>
      <c r="CM512" s="334">
        <f t="shared" si="1899"/>
        <v>0</v>
      </c>
      <c r="CN512" s="334">
        <f t="shared" si="1900"/>
        <v>0</v>
      </c>
      <c r="CO512" s="177"/>
      <c r="CP512" s="114"/>
      <c r="CQ512" s="114"/>
      <c r="CR512" s="186"/>
      <c r="CS512" s="186"/>
      <c r="CT512" s="186"/>
      <c r="CU512" s="186"/>
      <c r="CV512" s="186"/>
      <c r="CW512" s="119"/>
      <c r="CX512" s="334"/>
      <c r="CY512" s="334"/>
      <c r="CZ512" s="334"/>
      <c r="DA512" s="334"/>
      <c r="DB512" s="346"/>
      <c r="DC512" s="334"/>
      <c r="DD512" s="334"/>
      <c r="DE512" s="334"/>
      <c r="DF512" s="334"/>
      <c r="DG512" s="346"/>
      <c r="DH512" s="346"/>
      <c r="DI512" s="346"/>
      <c r="DJ512" s="346"/>
    </row>
    <row r="513" spans="1:114" x14ac:dyDescent="0.2">
      <c r="A513" s="296" t="str">
        <f>+Assumptions!A338</f>
        <v>TBD</v>
      </c>
      <c r="B513" s="114" t="s">
        <v>370</v>
      </c>
      <c r="C513" s="114"/>
      <c r="D513" s="114"/>
      <c r="E513" s="114"/>
      <c r="F513" s="603">
        <v>0</v>
      </c>
      <c r="G513" s="603">
        <v>0</v>
      </c>
      <c r="H513" s="603">
        <v>0</v>
      </c>
      <c r="I513" s="603">
        <v>0</v>
      </c>
      <c r="J513" s="603">
        <v>0</v>
      </c>
      <c r="K513" s="603">
        <v>0</v>
      </c>
      <c r="L513" s="603">
        <v>0</v>
      </c>
      <c r="M513" s="603">
        <v>0</v>
      </c>
      <c r="N513" s="603">
        <v>0</v>
      </c>
      <c r="O513" s="603">
        <v>0</v>
      </c>
      <c r="P513" s="603">
        <v>0</v>
      </c>
      <c r="Q513" s="603">
        <v>0</v>
      </c>
      <c r="R513" s="603">
        <v>0</v>
      </c>
      <c r="S513" s="603">
        <v>0</v>
      </c>
      <c r="T513" s="603">
        <v>0</v>
      </c>
      <c r="U513" s="603">
        <v>0</v>
      </c>
      <c r="V513" s="603">
        <v>0</v>
      </c>
      <c r="W513" s="603">
        <v>0</v>
      </c>
      <c r="X513" s="603">
        <v>0</v>
      </c>
      <c r="Y513" s="603">
        <v>0</v>
      </c>
      <c r="Z513" s="603">
        <v>0</v>
      </c>
      <c r="AA513" s="603">
        <v>0</v>
      </c>
      <c r="AB513" s="603">
        <v>0</v>
      </c>
      <c r="AC513" s="603">
        <v>0</v>
      </c>
      <c r="AD513" s="603">
        <v>0</v>
      </c>
      <c r="AE513" s="603">
        <v>0</v>
      </c>
      <c r="AF513" s="603">
        <v>0</v>
      </c>
      <c r="AG513" s="603">
        <v>0</v>
      </c>
      <c r="AH513" s="603">
        <v>0</v>
      </c>
      <c r="AI513" s="603">
        <v>0</v>
      </c>
      <c r="AJ513" s="603">
        <v>0</v>
      </c>
      <c r="AK513" s="603">
        <v>0</v>
      </c>
      <c r="AL513" s="603">
        <v>0</v>
      </c>
      <c r="AM513" s="603">
        <v>0</v>
      </c>
      <c r="AN513" s="603">
        <v>0</v>
      </c>
      <c r="AO513" s="603">
        <v>0</v>
      </c>
      <c r="AP513" s="603">
        <v>0</v>
      </c>
      <c r="AQ513" s="603">
        <v>0</v>
      </c>
      <c r="AR513" s="603">
        <v>0</v>
      </c>
      <c r="AS513" s="603">
        <v>0</v>
      </c>
      <c r="AT513" s="603">
        <v>0</v>
      </c>
      <c r="AU513" s="603">
        <v>0</v>
      </c>
      <c r="AV513" s="603">
        <v>0</v>
      </c>
      <c r="AW513" s="603">
        <v>0</v>
      </c>
      <c r="AX513" s="603">
        <v>0</v>
      </c>
      <c r="AY513" s="603">
        <v>0</v>
      </c>
      <c r="AZ513" s="603">
        <v>0</v>
      </c>
      <c r="BA513" s="603">
        <v>0</v>
      </c>
      <c r="BB513" s="603">
        <v>0</v>
      </c>
      <c r="BC513" s="603">
        <v>0</v>
      </c>
      <c r="BD513" s="603">
        <v>0</v>
      </c>
      <c r="BE513" s="603">
        <v>0</v>
      </c>
      <c r="BF513" s="603">
        <v>0</v>
      </c>
      <c r="BG513" s="603">
        <v>0</v>
      </c>
      <c r="BH513" s="603">
        <v>0</v>
      </c>
      <c r="BI513" s="603">
        <v>0</v>
      </c>
      <c r="BJ513" s="603">
        <v>0</v>
      </c>
      <c r="BK513" s="603">
        <v>0</v>
      </c>
      <c r="BL513" s="603">
        <v>0</v>
      </c>
      <c r="BM513" s="603">
        <v>0</v>
      </c>
      <c r="BN513" s="185"/>
      <c r="BO513" s="625">
        <f>SUM(F513:H513)</f>
        <v>0</v>
      </c>
      <c r="BP513" s="625">
        <f>SUM(I513:K513)</f>
        <v>0</v>
      </c>
      <c r="BQ513" s="625">
        <f>SUM(L513:N513)</f>
        <v>0</v>
      </c>
      <c r="BR513" s="625">
        <f>SUM(O513:Q513)</f>
        <v>0</v>
      </c>
      <c r="BS513" s="625">
        <f>SUM(R513:T513)</f>
        <v>0</v>
      </c>
      <c r="BT513" s="625">
        <f>SUM(U513:W513)</f>
        <v>0</v>
      </c>
      <c r="BU513" s="625">
        <f>SUM(X513:Z513)</f>
        <v>0</v>
      </c>
      <c r="BV513" s="625">
        <f>SUM(AA513:AC513)</f>
        <v>0</v>
      </c>
      <c r="BW513" s="625">
        <f>SUM(AD513:AF513)</f>
        <v>0</v>
      </c>
      <c r="BX513" s="625">
        <f>SUM(AG513:AI513)</f>
        <v>0</v>
      </c>
      <c r="BY513" s="625">
        <f>SUM(AJ513:AL513)</f>
        <v>0</v>
      </c>
      <c r="BZ513" s="625">
        <f>SUM(AM513:AO513)</f>
        <v>0</v>
      </c>
      <c r="CA513" s="625">
        <f>SUM(AP513:AR513)</f>
        <v>0</v>
      </c>
      <c r="CB513" s="625">
        <f>SUM(AS513:AU513)</f>
        <v>0</v>
      </c>
      <c r="CC513" s="625">
        <f>SUM(AV513:AX513)</f>
        <v>0</v>
      </c>
      <c r="CD513" s="625">
        <f>SUM(AY513:BA513)</f>
        <v>0</v>
      </c>
      <c r="CE513" s="625">
        <f>SUM(BB513:BD513)</f>
        <v>0</v>
      </c>
      <c r="CF513" s="625">
        <f>SUM(BE513:BG513)</f>
        <v>0</v>
      </c>
      <c r="CG513" s="625">
        <f>SUM(BH513:BJ513)</f>
        <v>0</v>
      </c>
      <c r="CH513" s="625">
        <f>SUM(BK513:BM513)</f>
        <v>0</v>
      </c>
      <c r="CI513" s="177"/>
      <c r="CJ513" s="334">
        <f>SUM(BO513:BR513)</f>
        <v>0</v>
      </c>
      <c r="CK513" s="334">
        <f>SUM(BS513:BV513)</f>
        <v>0</v>
      </c>
      <c r="CL513" s="334">
        <f>SUM(BW513:BZ513)</f>
        <v>0</v>
      </c>
      <c r="CM513" s="334">
        <f>SUM(CA513:CD513)</f>
        <v>0</v>
      </c>
      <c r="CN513" s="334">
        <f>SUM(CE513:CH513)</f>
        <v>0</v>
      </c>
      <c r="CO513" s="177"/>
      <c r="CP513" s="114"/>
      <c r="CQ513" s="114"/>
      <c r="CR513" s="186">
        <f>SUM(F513:BM513)</f>
        <v>0</v>
      </c>
      <c r="CS513" s="186">
        <f>SUM(BO513:CH513)</f>
        <v>0</v>
      </c>
      <c r="CT513" s="186">
        <f>SUM(CJ513:CN513)</f>
        <v>0</v>
      </c>
      <c r="CU513" s="186">
        <f t="shared" si="1875"/>
        <v>0</v>
      </c>
      <c r="CV513" s="186">
        <f t="shared" si="1875"/>
        <v>0</v>
      </c>
      <c r="CW513" s="119"/>
      <c r="CX513" s="334">
        <f t="shared" si="1859"/>
        <v>0</v>
      </c>
      <c r="CY513" s="334">
        <f t="shared" si="1860"/>
        <v>0</v>
      </c>
      <c r="CZ513" s="334">
        <f t="shared" si="1861"/>
        <v>0</v>
      </c>
      <c r="DA513" s="334">
        <f t="shared" si="1862"/>
        <v>0</v>
      </c>
      <c r="DB513" s="346">
        <f t="shared" si="1863"/>
        <v>0</v>
      </c>
      <c r="DC513" s="334">
        <f t="shared" si="1864"/>
        <v>0</v>
      </c>
      <c r="DD513" s="334">
        <f t="shared" si="1865"/>
        <v>0</v>
      </c>
      <c r="DE513" s="334">
        <f t="shared" si="1866"/>
        <v>0</v>
      </c>
      <c r="DF513" s="334">
        <f t="shared" si="1867"/>
        <v>0</v>
      </c>
      <c r="DG513" s="346">
        <f t="shared" si="1868"/>
        <v>0</v>
      </c>
      <c r="DH513" s="346">
        <f t="shared" si="1869"/>
        <v>0</v>
      </c>
      <c r="DI513" s="346">
        <f t="shared" si="1870"/>
        <v>0</v>
      </c>
      <c r="DJ513" s="346">
        <f t="shared" si="1871"/>
        <v>0</v>
      </c>
    </row>
    <row r="514" spans="1:114" x14ac:dyDescent="0.2">
      <c r="A514" s="283"/>
      <c r="B514" s="114" t="s">
        <v>370</v>
      </c>
      <c r="C514" s="114"/>
      <c r="D514" s="114"/>
      <c r="E514" s="114"/>
      <c r="F514" s="561"/>
      <c r="G514" s="561"/>
      <c r="H514" s="561"/>
      <c r="I514" s="561"/>
      <c r="J514" s="561"/>
      <c r="K514" s="561"/>
      <c r="L514" s="561"/>
      <c r="M514" s="561"/>
      <c r="N514" s="561"/>
      <c r="O514" s="561"/>
      <c r="P514" s="561"/>
      <c r="Q514" s="561"/>
      <c r="R514" s="561"/>
      <c r="S514" s="561"/>
      <c r="T514" s="561"/>
      <c r="U514" s="561"/>
      <c r="V514" s="561"/>
      <c r="W514" s="561"/>
      <c r="X514" s="561"/>
      <c r="Y514" s="561"/>
      <c r="Z514" s="561"/>
      <c r="AA514" s="561"/>
      <c r="AB514" s="561"/>
      <c r="AC514" s="561"/>
      <c r="AD514" s="561"/>
      <c r="AE514" s="561"/>
      <c r="AF514" s="561"/>
      <c r="AG514" s="561"/>
      <c r="AH514" s="561"/>
      <c r="AI514" s="561"/>
      <c r="AJ514" s="561"/>
      <c r="AK514" s="561"/>
      <c r="AL514" s="561"/>
      <c r="AM514" s="561"/>
      <c r="AN514" s="561"/>
      <c r="AO514" s="561"/>
      <c r="AP514" s="561"/>
      <c r="AQ514" s="561"/>
      <c r="AR514" s="561"/>
      <c r="AS514" s="561"/>
      <c r="AT514" s="561"/>
      <c r="AU514" s="561"/>
      <c r="AV514" s="561"/>
      <c r="AW514" s="561"/>
      <c r="AX514" s="561"/>
      <c r="AY514" s="561"/>
      <c r="AZ514" s="561"/>
      <c r="BA514" s="561"/>
      <c r="BB514" s="561"/>
      <c r="BC514" s="561"/>
      <c r="BD514" s="561"/>
      <c r="BE514" s="561"/>
      <c r="BF514" s="561"/>
      <c r="BG514" s="561"/>
      <c r="BH514" s="561"/>
      <c r="BI514" s="561"/>
      <c r="BJ514" s="561"/>
      <c r="BK514" s="561"/>
      <c r="BL514" s="561"/>
      <c r="BM514" s="561"/>
      <c r="BN514" s="185"/>
      <c r="BO514" s="572"/>
      <c r="BP514" s="572"/>
      <c r="BQ514" s="572"/>
      <c r="BR514" s="572"/>
      <c r="BS514" s="572"/>
      <c r="BT514" s="572"/>
      <c r="BU514" s="572"/>
      <c r="BV514" s="572"/>
      <c r="BW514" s="572"/>
      <c r="BX514" s="572"/>
      <c r="BY514" s="572"/>
      <c r="BZ514" s="572"/>
      <c r="CA514" s="572"/>
      <c r="CB514" s="572"/>
      <c r="CC514" s="572"/>
      <c r="CD514" s="572"/>
      <c r="CE514" s="572"/>
      <c r="CF514" s="572"/>
      <c r="CG514" s="572"/>
      <c r="CH514" s="572"/>
      <c r="CI514" s="177"/>
      <c r="CJ514" s="214"/>
      <c r="CK514" s="214"/>
      <c r="CL514" s="214"/>
      <c r="CM514" s="214"/>
      <c r="CN514" s="214"/>
      <c r="CO514" s="177"/>
      <c r="CP514" s="114"/>
      <c r="CQ514" s="114"/>
      <c r="CR514" s="186"/>
      <c r="CS514" s="186"/>
      <c r="CT514" s="186"/>
      <c r="CU514" s="186"/>
      <c r="CV514" s="186"/>
      <c r="CW514" s="119"/>
      <c r="CX514" s="214" t="str">
        <f t="shared" si="1859"/>
        <v/>
      </c>
      <c r="CY514" s="214" t="str">
        <f t="shared" si="1860"/>
        <v/>
      </c>
      <c r="CZ514" s="214" t="str">
        <f t="shared" si="1861"/>
        <v/>
      </c>
      <c r="DA514" s="214" t="str">
        <f t="shared" si="1862"/>
        <v/>
      </c>
      <c r="DB514" s="216" t="str">
        <f t="shared" si="1863"/>
        <v/>
      </c>
      <c r="DC514" s="214" t="str">
        <f t="shared" si="1864"/>
        <v/>
      </c>
      <c r="DD514" s="214" t="str">
        <f t="shared" si="1865"/>
        <v/>
      </c>
      <c r="DE514" s="214" t="str">
        <f t="shared" si="1866"/>
        <v/>
      </c>
      <c r="DF514" s="214" t="str">
        <f t="shared" si="1867"/>
        <v/>
      </c>
      <c r="DG514" s="216" t="str">
        <f t="shared" si="1868"/>
        <v/>
      </c>
      <c r="DH514" s="216" t="str">
        <f t="shared" si="1869"/>
        <v/>
      </c>
      <c r="DI514" s="216" t="str">
        <f t="shared" si="1870"/>
        <v/>
      </c>
      <c r="DJ514" s="216" t="str">
        <f t="shared" si="1871"/>
        <v/>
      </c>
    </row>
    <row r="515" spans="1:114" x14ac:dyDescent="0.2">
      <c r="A515" s="295" t="str">
        <f>+Salaries!A85</f>
        <v>Sales and Marketing</v>
      </c>
      <c r="B515" s="114" t="s">
        <v>370</v>
      </c>
      <c r="C515" s="114"/>
      <c r="D515" s="114"/>
      <c r="E515" s="114"/>
      <c r="F515" s="561"/>
      <c r="G515" s="561"/>
      <c r="H515" s="561"/>
      <c r="I515" s="561"/>
      <c r="J515" s="561"/>
      <c r="K515" s="561"/>
      <c r="L515" s="561"/>
      <c r="M515" s="561"/>
      <c r="N515" s="561"/>
      <c r="O515" s="561"/>
      <c r="P515" s="561"/>
      <c r="Q515" s="561"/>
      <c r="R515" s="561"/>
      <c r="S515" s="561"/>
      <c r="T515" s="561"/>
      <c r="U515" s="561"/>
      <c r="V515" s="561"/>
      <c r="W515" s="561"/>
      <c r="X515" s="561"/>
      <c r="Y515" s="561"/>
      <c r="Z515" s="561"/>
      <c r="AA515" s="561"/>
      <c r="AB515" s="561"/>
      <c r="AC515" s="561"/>
      <c r="AD515" s="561"/>
      <c r="AE515" s="561"/>
      <c r="AF515" s="561"/>
      <c r="AG515" s="561"/>
      <c r="AH515" s="561"/>
      <c r="AI515" s="561"/>
      <c r="AJ515" s="561"/>
      <c r="AK515" s="561"/>
      <c r="AL515" s="561"/>
      <c r="AM515" s="561"/>
      <c r="AN515" s="561"/>
      <c r="AO515" s="561"/>
      <c r="AP515" s="561"/>
      <c r="AQ515" s="561"/>
      <c r="AR515" s="561"/>
      <c r="AS515" s="561"/>
      <c r="AT515" s="561"/>
      <c r="AU515" s="561"/>
      <c r="AV515" s="561"/>
      <c r="AW515" s="561"/>
      <c r="AX515" s="561"/>
      <c r="AY515" s="561"/>
      <c r="AZ515" s="561"/>
      <c r="BA515" s="561"/>
      <c r="BB515" s="561"/>
      <c r="BC515" s="561"/>
      <c r="BD515" s="561"/>
      <c r="BE515" s="561"/>
      <c r="BF515" s="561"/>
      <c r="BG515" s="561"/>
      <c r="BH515" s="561"/>
      <c r="BI515" s="561"/>
      <c r="BJ515" s="561"/>
      <c r="BK515" s="561"/>
      <c r="BL515" s="561"/>
      <c r="BM515" s="561"/>
      <c r="BN515" s="185"/>
      <c r="BO515" s="572"/>
      <c r="BP515" s="572"/>
      <c r="BQ515" s="572"/>
      <c r="BR515" s="572"/>
      <c r="BS515" s="572"/>
      <c r="BT515" s="572"/>
      <c r="BU515" s="572"/>
      <c r="BV515" s="572"/>
      <c r="BW515" s="572"/>
      <c r="BX515" s="572"/>
      <c r="BY515" s="572"/>
      <c r="BZ515" s="572"/>
      <c r="CA515" s="572"/>
      <c r="CB515" s="572"/>
      <c r="CC515" s="572"/>
      <c r="CD515" s="572"/>
      <c r="CE515" s="572"/>
      <c r="CF515" s="572"/>
      <c r="CG515" s="572"/>
      <c r="CH515" s="572"/>
      <c r="CI515" s="177"/>
      <c r="CJ515" s="214"/>
      <c r="CK515" s="214"/>
      <c r="CL515" s="214"/>
      <c r="CM515" s="214"/>
      <c r="CN515" s="214"/>
      <c r="CO515" s="177"/>
      <c r="CP515" s="114"/>
      <c r="CQ515" s="114"/>
      <c r="CR515" s="186"/>
      <c r="CS515" s="186"/>
      <c r="CT515" s="186"/>
      <c r="CU515" s="186"/>
      <c r="CV515" s="186"/>
      <c r="CW515" s="119"/>
      <c r="CX515" s="214" t="str">
        <f t="shared" si="1859"/>
        <v/>
      </c>
      <c r="CY515" s="214" t="str">
        <f t="shared" si="1860"/>
        <v/>
      </c>
      <c r="CZ515" s="214" t="str">
        <f t="shared" si="1861"/>
        <v/>
      </c>
      <c r="DA515" s="214" t="str">
        <f t="shared" si="1862"/>
        <v/>
      </c>
      <c r="DB515" s="216" t="str">
        <f t="shared" si="1863"/>
        <v/>
      </c>
      <c r="DC515" s="214" t="str">
        <f t="shared" si="1864"/>
        <v/>
      </c>
      <c r="DD515" s="214" t="str">
        <f t="shared" si="1865"/>
        <v/>
      </c>
      <c r="DE515" s="214" t="str">
        <f t="shared" si="1866"/>
        <v/>
      </c>
      <c r="DF515" s="214" t="str">
        <f t="shared" si="1867"/>
        <v/>
      </c>
      <c r="DG515" s="216" t="str">
        <f t="shared" si="1868"/>
        <v/>
      </c>
      <c r="DH515" s="216" t="str">
        <f t="shared" si="1869"/>
        <v/>
      </c>
      <c r="DI515" s="216" t="str">
        <f t="shared" si="1870"/>
        <v/>
      </c>
      <c r="DJ515" s="216" t="str">
        <f t="shared" si="1871"/>
        <v/>
      </c>
    </row>
    <row r="516" spans="1:114" x14ac:dyDescent="0.2">
      <c r="A516" s="296" t="str">
        <f>+Assumptions!A340</f>
        <v>Marketing (research, etc) …………………………………………………………………………………………………………</v>
      </c>
      <c r="B516" s="114" t="s">
        <v>370</v>
      </c>
      <c r="C516" s="114"/>
      <c r="D516" s="114"/>
      <c r="E516" s="114"/>
      <c r="F516" s="603">
        <v>0</v>
      </c>
      <c r="G516" s="603">
        <v>0</v>
      </c>
      <c r="H516" s="603">
        <v>0</v>
      </c>
      <c r="I516" s="603">
        <v>0</v>
      </c>
      <c r="J516" s="603">
        <v>0</v>
      </c>
      <c r="K516" s="603">
        <v>0</v>
      </c>
      <c r="L516" s="603">
        <v>0</v>
      </c>
      <c r="M516" s="603">
        <v>0</v>
      </c>
      <c r="N516" s="603">
        <v>0</v>
      </c>
      <c r="O516" s="603">
        <v>0</v>
      </c>
      <c r="P516" s="603">
        <v>0</v>
      </c>
      <c r="Q516" s="603">
        <v>0</v>
      </c>
      <c r="R516" s="603">
        <v>0</v>
      </c>
      <c r="S516" s="603">
        <v>0</v>
      </c>
      <c r="T516" s="603">
        <v>0</v>
      </c>
      <c r="U516" s="603">
        <v>0</v>
      </c>
      <c r="V516" s="603">
        <v>0</v>
      </c>
      <c r="W516" s="603">
        <v>0</v>
      </c>
      <c r="X516" s="603">
        <v>0</v>
      </c>
      <c r="Y516" s="603">
        <v>0</v>
      </c>
      <c r="Z516" s="603">
        <v>0</v>
      </c>
      <c r="AA516" s="603">
        <v>0</v>
      </c>
      <c r="AB516" s="603">
        <v>0</v>
      </c>
      <c r="AC516" s="603">
        <v>0</v>
      </c>
      <c r="AD516" s="603">
        <v>0</v>
      </c>
      <c r="AE516" s="603">
        <v>0</v>
      </c>
      <c r="AF516" s="603">
        <v>0</v>
      </c>
      <c r="AG516" s="603">
        <v>0</v>
      </c>
      <c r="AH516" s="603">
        <v>0</v>
      </c>
      <c r="AI516" s="603">
        <v>0</v>
      </c>
      <c r="AJ516" s="603">
        <v>0</v>
      </c>
      <c r="AK516" s="603">
        <v>0</v>
      </c>
      <c r="AL516" s="603">
        <v>0</v>
      </c>
      <c r="AM516" s="603">
        <v>0</v>
      </c>
      <c r="AN516" s="603">
        <v>0</v>
      </c>
      <c r="AO516" s="603">
        <v>0</v>
      </c>
      <c r="AP516" s="603">
        <v>0</v>
      </c>
      <c r="AQ516" s="603">
        <v>0</v>
      </c>
      <c r="AR516" s="603">
        <v>0</v>
      </c>
      <c r="AS516" s="603">
        <v>0</v>
      </c>
      <c r="AT516" s="603">
        <v>0</v>
      </c>
      <c r="AU516" s="603">
        <v>0</v>
      </c>
      <c r="AV516" s="603">
        <v>0</v>
      </c>
      <c r="AW516" s="603">
        <v>0</v>
      </c>
      <c r="AX516" s="603">
        <v>0</v>
      </c>
      <c r="AY516" s="603">
        <v>0</v>
      </c>
      <c r="AZ516" s="603">
        <v>0</v>
      </c>
      <c r="BA516" s="603">
        <v>0</v>
      </c>
      <c r="BB516" s="603">
        <v>0</v>
      </c>
      <c r="BC516" s="603">
        <v>0</v>
      </c>
      <c r="BD516" s="603">
        <v>0</v>
      </c>
      <c r="BE516" s="603">
        <v>0</v>
      </c>
      <c r="BF516" s="603">
        <v>0</v>
      </c>
      <c r="BG516" s="603">
        <v>0</v>
      </c>
      <c r="BH516" s="603">
        <v>0</v>
      </c>
      <c r="BI516" s="603">
        <v>0</v>
      </c>
      <c r="BJ516" s="603">
        <v>0</v>
      </c>
      <c r="BK516" s="603">
        <v>0</v>
      </c>
      <c r="BL516" s="603">
        <v>0</v>
      </c>
      <c r="BM516" s="603">
        <v>0</v>
      </c>
      <c r="BN516" s="185"/>
      <c r="BO516" s="625">
        <f>SUM(F516:H516)</f>
        <v>0</v>
      </c>
      <c r="BP516" s="625">
        <f>SUM(I516:K516)</f>
        <v>0</v>
      </c>
      <c r="BQ516" s="625">
        <f>SUM(L516:N516)</f>
        <v>0</v>
      </c>
      <c r="BR516" s="625">
        <f>SUM(O516:Q516)</f>
        <v>0</v>
      </c>
      <c r="BS516" s="625">
        <f>SUM(R516:T516)</f>
        <v>0</v>
      </c>
      <c r="BT516" s="625">
        <f>SUM(U516:W516)</f>
        <v>0</v>
      </c>
      <c r="BU516" s="625">
        <f>SUM(X516:Z516)</f>
        <v>0</v>
      </c>
      <c r="BV516" s="625">
        <f>SUM(AA516:AC516)</f>
        <v>0</v>
      </c>
      <c r="BW516" s="625">
        <f>SUM(AD516:AF516)</f>
        <v>0</v>
      </c>
      <c r="BX516" s="625">
        <f>SUM(AG516:AI516)</f>
        <v>0</v>
      </c>
      <c r="BY516" s="625">
        <f>SUM(AJ516:AL516)</f>
        <v>0</v>
      </c>
      <c r="BZ516" s="625">
        <f>SUM(AM516:AO516)</f>
        <v>0</v>
      </c>
      <c r="CA516" s="625">
        <f>SUM(AP516:AR516)</f>
        <v>0</v>
      </c>
      <c r="CB516" s="625">
        <f>SUM(AS516:AU516)</f>
        <v>0</v>
      </c>
      <c r="CC516" s="625">
        <f>SUM(AV516:AX516)</f>
        <v>0</v>
      </c>
      <c r="CD516" s="625">
        <f>SUM(AY516:BA516)</f>
        <v>0</v>
      </c>
      <c r="CE516" s="625">
        <f>SUM(BB516:BD516)</f>
        <v>0</v>
      </c>
      <c r="CF516" s="625">
        <f>SUM(BE516:BG516)</f>
        <v>0</v>
      </c>
      <c r="CG516" s="625">
        <f>SUM(BH516:BJ516)</f>
        <v>0</v>
      </c>
      <c r="CH516" s="625">
        <f>SUM(BK516:BM516)</f>
        <v>0</v>
      </c>
      <c r="CI516" s="177"/>
      <c r="CJ516" s="334">
        <f>SUM(BO516:BR516)</f>
        <v>0</v>
      </c>
      <c r="CK516" s="334">
        <f>SUM(BS516:BV516)</f>
        <v>0</v>
      </c>
      <c r="CL516" s="334">
        <f>SUM(BW516:BZ516)</f>
        <v>0</v>
      </c>
      <c r="CM516" s="334">
        <f>SUM(CA516:CD516)</f>
        <v>0</v>
      </c>
      <c r="CN516" s="334">
        <f>SUM(CE516:CH516)</f>
        <v>0</v>
      </c>
      <c r="CO516" s="177"/>
      <c r="CP516" s="114"/>
      <c r="CQ516" s="114"/>
      <c r="CR516" s="186">
        <f>SUM(F516:BM516)</f>
        <v>0</v>
      </c>
      <c r="CS516" s="186">
        <f>SUM(BO516:CH516)</f>
        <v>0</v>
      </c>
      <c r="CT516" s="186">
        <f>SUM(CJ516:CN516)</f>
        <v>0</v>
      </c>
      <c r="CU516" s="186">
        <f t="shared" ref="CU516:CV523" si="1901">CR516-CS516</f>
        <v>0</v>
      </c>
      <c r="CV516" s="186">
        <f t="shared" si="1901"/>
        <v>0</v>
      </c>
      <c r="CW516" s="119"/>
      <c r="CX516" s="334">
        <f t="shared" si="1859"/>
        <v>0</v>
      </c>
      <c r="CY516" s="334">
        <f t="shared" si="1860"/>
        <v>0</v>
      </c>
      <c r="CZ516" s="334">
        <f t="shared" si="1861"/>
        <v>0</v>
      </c>
      <c r="DA516" s="334">
        <f t="shared" si="1862"/>
        <v>0</v>
      </c>
      <c r="DB516" s="346">
        <f t="shared" si="1863"/>
        <v>0</v>
      </c>
      <c r="DC516" s="334">
        <f t="shared" si="1864"/>
        <v>0</v>
      </c>
      <c r="DD516" s="334">
        <f t="shared" si="1865"/>
        <v>0</v>
      </c>
      <c r="DE516" s="334">
        <f t="shared" si="1866"/>
        <v>0</v>
      </c>
      <c r="DF516" s="334">
        <f t="shared" si="1867"/>
        <v>0</v>
      </c>
      <c r="DG516" s="346">
        <f t="shared" si="1868"/>
        <v>0</v>
      </c>
      <c r="DH516" s="346">
        <f t="shared" si="1869"/>
        <v>0</v>
      </c>
      <c r="DI516" s="346">
        <f t="shared" si="1870"/>
        <v>0</v>
      </c>
      <c r="DJ516" s="346">
        <f t="shared" si="1871"/>
        <v>0</v>
      </c>
    </row>
    <row r="517" spans="1:114" x14ac:dyDescent="0.2">
      <c r="A517" s="296" t="str">
        <f>+Assumptions!A341</f>
        <v>SEO …………………………………………………………………………………………………………</v>
      </c>
      <c r="B517" s="114" t="s">
        <v>370</v>
      </c>
      <c r="C517" s="114"/>
      <c r="D517" s="114"/>
      <c r="E517" s="114"/>
      <c r="F517" s="603">
        <v>0</v>
      </c>
      <c r="G517" s="603">
        <v>0</v>
      </c>
      <c r="H517" s="603">
        <v>0</v>
      </c>
      <c r="I517" s="603">
        <v>0</v>
      </c>
      <c r="J517" s="603">
        <v>0</v>
      </c>
      <c r="K517" s="603">
        <v>0</v>
      </c>
      <c r="L517" s="603">
        <v>0</v>
      </c>
      <c r="M517" s="603">
        <v>0</v>
      </c>
      <c r="N517" s="603">
        <v>0</v>
      </c>
      <c r="O517" s="603">
        <v>0</v>
      </c>
      <c r="P517" s="603">
        <v>0</v>
      </c>
      <c r="Q517" s="603">
        <v>0</v>
      </c>
      <c r="R517" s="603">
        <v>0</v>
      </c>
      <c r="S517" s="603">
        <v>0</v>
      </c>
      <c r="T517" s="603">
        <v>0</v>
      </c>
      <c r="U517" s="603">
        <v>0</v>
      </c>
      <c r="V517" s="603">
        <v>0</v>
      </c>
      <c r="W517" s="603">
        <v>0</v>
      </c>
      <c r="X517" s="603">
        <v>0</v>
      </c>
      <c r="Y517" s="603">
        <v>0</v>
      </c>
      <c r="Z517" s="603">
        <v>0</v>
      </c>
      <c r="AA517" s="603">
        <v>0</v>
      </c>
      <c r="AB517" s="603">
        <v>0</v>
      </c>
      <c r="AC517" s="603">
        <v>0</v>
      </c>
      <c r="AD517" s="603">
        <v>0</v>
      </c>
      <c r="AE517" s="603">
        <v>0</v>
      </c>
      <c r="AF517" s="603">
        <v>0</v>
      </c>
      <c r="AG517" s="603">
        <v>0</v>
      </c>
      <c r="AH517" s="603">
        <v>0</v>
      </c>
      <c r="AI517" s="603">
        <v>0</v>
      </c>
      <c r="AJ517" s="603">
        <v>0</v>
      </c>
      <c r="AK517" s="603">
        <v>0</v>
      </c>
      <c r="AL517" s="603">
        <v>0</v>
      </c>
      <c r="AM517" s="603">
        <v>0</v>
      </c>
      <c r="AN517" s="603">
        <v>0</v>
      </c>
      <c r="AO517" s="603">
        <v>0</v>
      </c>
      <c r="AP517" s="603">
        <v>0</v>
      </c>
      <c r="AQ517" s="603">
        <v>0</v>
      </c>
      <c r="AR517" s="603">
        <v>0</v>
      </c>
      <c r="AS517" s="603">
        <v>0</v>
      </c>
      <c r="AT517" s="603">
        <v>0</v>
      </c>
      <c r="AU517" s="603">
        <v>0</v>
      </c>
      <c r="AV517" s="603">
        <v>0</v>
      </c>
      <c r="AW517" s="603">
        <v>0</v>
      </c>
      <c r="AX517" s="603">
        <v>0</v>
      </c>
      <c r="AY517" s="603">
        <v>0</v>
      </c>
      <c r="AZ517" s="603">
        <v>0</v>
      </c>
      <c r="BA517" s="603">
        <v>0</v>
      </c>
      <c r="BB517" s="603">
        <v>0</v>
      </c>
      <c r="BC517" s="603">
        <v>0</v>
      </c>
      <c r="BD517" s="603">
        <v>0</v>
      </c>
      <c r="BE517" s="603">
        <v>0</v>
      </c>
      <c r="BF517" s="603">
        <v>0</v>
      </c>
      <c r="BG517" s="603">
        <v>0</v>
      </c>
      <c r="BH517" s="603">
        <v>0</v>
      </c>
      <c r="BI517" s="603">
        <v>0</v>
      </c>
      <c r="BJ517" s="603">
        <v>0</v>
      </c>
      <c r="BK517" s="603">
        <v>0</v>
      </c>
      <c r="BL517" s="603">
        <v>0</v>
      </c>
      <c r="BM517" s="603">
        <v>0</v>
      </c>
      <c r="BN517" s="185"/>
      <c r="BO517" s="625">
        <f>SUM(F517:H517)</f>
        <v>0</v>
      </c>
      <c r="BP517" s="625">
        <f>SUM(I517:K517)</f>
        <v>0</v>
      </c>
      <c r="BQ517" s="625">
        <f>SUM(L517:N517)</f>
        <v>0</v>
      </c>
      <c r="BR517" s="625">
        <f>SUM(O517:Q517)</f>
        <v>0</v>
      </c>
      <c r="BS517" s="625">
        <f>SUM(R517:T517)</f>
        <v>0</v>
      </c>
      <c r="BT517" s="625">
        <f>SUM(U517:W517)</f>
        <v>0</v>
      </c>
      <c r="BU517" s="625">
        <f>SUM(X517:Z517)</f>
        <v>0</v>
      </c>
      <c r="BV517" s="625">
        <f>SUM(AA517:AC517)</f>
        <v>0</v>
      </c>
      <c r="BW517" s="625">
        <f>SUM(AD517:AF517)</f>
        <v>0</v>
      </c>
      <c r="BX517" s="625">
        <f>SUM(AG517:AI517)</f>
        <v>0</v>
      </c>
      <c r="BY517" s="625">
        <f>SUM(AJ517:AL517)</f>
        <v>0</v>
      </c>
      <c r="BZ517" s="625">
        <f>SUM(AM517:AO517)</f>
        <v>0</v>
      </c>
      <c r="CA517" s="625">
        <f>SUM(AP517:AR517)</f>
        <v>0</v>
      </c>
      <c r="CB517" s="625">
        <f>SUM(AS517:AU517)</f>
        <v>0</v>
      </c>
      <c r="CC517" s="625">
        <f>SUM(AV517:AX517)</f>
        <v>0</v>
      </c>
      <c r="CD517" s="625">
        <f>SUM(AY517:BA517)</f>
        <v>0</v>
      </c>
      <c r="CE517" s="625">
        <f>SUM(BB517:BD517)</f>
        <v>0</v>
      </c>
      <c r="CF517" s="625">
        <f>SUM(BE517:BG517)</f>
        <v>0</v>
      </c>
      <c r="CG517" s="625">
        <f>SUM(BH517:BJ517)</f>
        <v>0</v>
      </c>
      <c r="CH517" s="625">
        <f>SUM(BK517:BM517)</f>
        <v>0</v>
      </c>
      <c r="CI517" s="177"/>
      <c r="CJ517" s="334">
        <f>SUM(BO517:BR517)</f>
        <v>0</v>
      </c>
      <c r="CK517" s="334">
        <f>SUM(BS517:BV517)</f>
        <v>0</v>
      </c>
      <c r="CL517" s="334">
        <f>SUM(BW517:BZ517)</f>
        <v>0</v>
      </c>
      <c r="CM517" s="334">
        <f>SUM(CA517:CD517)</f>
        <v>0</v>
      </c>
      <c r="CN517" s="334">
        <f>SUM(CE517:CH517)</f>
        <v>0</v>
      </c>
      <c r="CO517" s="177"/>
      <c r="CP517" s="114"/>
      <c r="CQ517" s="114"/>
      <c r="CR517" s="186">
        <f>SUM(F517:BM517)</f>
        <v>0</v>
      </c>
      <c r="CS517" s="186">
        <f>SUM(BO517:CH517)</f>
        <v>0</v>
      </c>
      <c r="CT517" s="186">
        <f>SUM(CJ517:CN517)</f>
        <v>0</v>
      </c>
      <c r="CU517" s="186">
        <f t="shared" si="1901"/>
        <v>0</v>
      </c>
      <c r="CV517" s="186">
        <f t="shared" si="1901"/>
        <v>0</v>
      </c>
      <c r="CW517" s="119"/>
      <c r="CX517" s="334">
        <f t="shared" si="1859"/>
        <v>0</v>
      </c>
      <c r="CY517" s="334">
        <f t="shared" si="1860"/>
        <v>0</v>
      </c>
      <c r="CZ517" s="334">
        <f t="shared" si="1861"/>
        <v>0</v>
      </c>
      <c r="DA517" s="334">
        <f t="shared" si="1862"/>
        <v>0</v>
      </c>
      <c r="DB517" s="346">
        <f t="shared" si="1863"/>
        <v>0</v>
      </c>
      <c r="DC517" s="334">
        <f t="shared" si="1864"/>
        <v>0</v>
      </c>
      <c r="DD517" s="334">
        <f t="shared" si="1865"/>
        <v>0</v>
      </c>
      <c r="DE517" s="334">
        <f t="shared" si="1866"/>
        <v>0</v>
      </c>
      <c r="DF517" s="334">
        <f t="shared" si="1867"/>
        <v>0</v>
      </c>
      <c r="DG517" s="346">
        <f t="shared" si="1868"/>
        <v>0</v>
      </c>
      <c r="DH517" s="346">
        <f t="shared" si="1869"/>
        <v>0</v>
      </c>
      <c r="DI517" s="346">
        <f t="shared" si="1870"/>
        <v>0</v>
      </c>
      <c r="DJ517" s="346">
        <f t="shared" si="1871"/>
        <v>0</v>
      </c>
    </row>
    <row r="518" spans="1:114" x14ac:dyDescent="0.2">
      <c r="A518" s="296" t="str">
        <f>+Assumptions!A342</f>
        <v>Advertising (excluding media costs) …………………………………………………………………………………………………………</v>
      </c>
      <c r="B518" s="114" t="s">
        <v>370</v>
      </c>
      <c r="C518" s="114"/>
      <c r="D518" s="114"/>
      <c r="E518" s="114"/>
      <c r="F518" s="603">
        <v>0</v>
      </c>
      <c r="G518" s="603">
        <v>0</v>
      </c>
      <c r="H518" s="603">
        <v>0</v>
      </c>
      <c r="I518" s="603">
        <v>0</v>
      </c>
      <c r="J518" s="603">
        <v>0</v>
      </c>
      <c r="K518" s="603">
        <v>0</v>
      </c>
      <c r="L518" s="603">
        <v>0</v>
      </c>
      <c r="M518" s="603">
        <v>0</v>
      </c>
      <c r="N518" s="603">
        <v>0</v>
      </c>
      <c r="O518" s="603">
        <v>0</v>
      </c>
      <c r="P518" s="603">
        <v>0</v>
      </c>
      <c r="Q518" s="603">
        <v>0</v>
      </c>
      <c r="R518" s="603">
        <v>0</v>
      </c>
      <c r="S518" s="603">
        <v>0</v>
      </c>
      <c r="T518" s="603">
        <v>0</v>
      </c>
      <c r="U518" s="603">
        <v>0</v>
      </c>
      <c r="V518" s="603">
        <v>0</v>
      </c>
      <c r="W518" s="603">
        <v>0</v>
      </c>
      <c r="X518" s="603">
        <v>0</v>
      </c>
      <c r="Y518" s="603">
        <v>0</v>
      </c>
      <c r="Z518" s="603">
        <v>0</v>
      </c>
      <c r="AA518" s="603">
        <v>0</v>
      </c>
      <c r="AB518" s="603">
        <v>0</v>
      </c>
      <c r="AC518" s="603">
        <v>0</v>
      </c>
      <c r="AD518" s="603">
        <v>0</v>
      </c>
      <c r="AE518" s="603">
        <v>0</v>
      </c>
      <c r="AF518" s="603">
        <v>0</v>
      </c>
      <c r="AG518" s="603">
        <v>0</v>
      </c>
      <c r="AH518" s="603">
        <v>0</v>
      </c>
      <c r="AI518" s="603">
        <v>0</v>
      </c>
      <c r="AJ518" s="603">
        <v>0</v>
      </c>
      <c r="AK518" s="603">
        <v>0</v>
      </c>
      <c r="AL518" s="603">
        <v>0</v>
      </c>
      <c r="AM518" s="603">
        <v>0</v>
      </c>
      <c r="AN518" s="603">
        <v>0</v>
      </c>
      <c r="AO518" s="603">
        <v>0</v>
      </c>
      <c r="AP518" s="603">
        <v>0</v>
      </c>
      <c r="AQ518" s="603">
        <v>0</v>
      </c>
      <c r="AR518" s="603">
        <v>0</v>
      </c>
      <c r="AS518" s="603">
        <v>0</v>
      </c>
      <c r="AT518" s="603">
        <v>0</v>
      </c>
      <c r="AU518" s="603">
        <v>0</v>
      </c>
      <c r="AV518" s="603">
        <v>0</v>
      </c>
      <c r="AW518" s="603">
        <v>0</v>
      </c>
      <c r="AX518" s="603">
        <v>0</v>
      </c>
      <c r="AY518" s="603">
        <v>0</v>
      </c>
      <c r="AZ518" s="603">
        <v>0</v>
      </c>
      <c r="BA518" s="603">
        <v>0</v>
      </c>
      <c r="BB518" s="603">
        <v>0</v>
      </c>
      <c r="BC518" s="603">
        <v>0</v>
      </c>
      <c r="BD518" s="603">
        <v>0</v>
      </c>
      <c r="BE518" s="603">
        <v>0</v>
      </c>
      <c r="BF518" s="603">
        <v>0</v>
      </c>
      <c r="BG518" s="603">
        <v>0</v>
      </c>
      <c r="BH518" s="603">
        <v>0</v>
      </c>
      <c r="BI518" s="603">
        <v>0</v>
      </c>
      <c r="BJ518" s="603">
        <v>0</v>
      </c>
      <c r="BK518" s="603">
        <v>0</v>
      </c>
      <c r="BL518" s="603">
        <v>0</v>
      </c>
      <c r="BM518" s="603">
        <v>0</v>
      </c>
      <c r="BN518" s="185"/>
      <c r="BO518" s="625">
        <f>SUM(F518:H518)</f>
        <v>0</v>
      </c>
      <c r="BP518" s="625">
        <f>SUM(I518:K518)</f>
        <v>0</v>
      </c>
      <c r="BQ518" s="625">
        <f>SUM(L518:N518)</f>
        <v>0</v>
      </c>
      <c r="BR518" s="625">
        <f>SUM(O518:Q518)</f>
        <v>0</v>
      </c>
      <c r="BS518" s="625">
        <f>SUM(R518:T518)</f>
        <v>0</v>
      </c>
      <c r="BT518" s="625">
        <f>SUM(U518:W518)</f>
        <v>0</v>
      </c>
      <c r="BU518" s="625">
        <f>SUM(X518:Z518)</f>
        <v>0</v>
      </c>
      <c r="BV518" s="625">
        <f>SUM(AA518:AC518)</f>
        <v>0</v>
      </c>
      <c r="BW518" s="625">
        <f>SUM(AD518:AF518)</f>
        <v>0</v>
      </c>
      <c r="BX518" s="625">
        <f>SUM(AG518:AI518)</f>
        <v>0</v>
      </c>
      <c r="BY518" s="625">
        <f>SUM(AJ518:AL518)</f>
        <v>0</v>
      </c>
      <c r="BZ518" s="625">
        <f>SUM(AM518:AO518)</f>
        <v>0</v>
      </c>
      <c r="CA518" s="625">
        <f>SUM(AP518:AR518)</f>
        <v>0</v>
      </c>
      <c r="CB518" s="625">
        <f>SUM(AS518:AU518)</f>
        <v>0</v>
      </c>
      <c r="CC518" s="625">
        <f>SUM(AV518:AX518)</f>
        <v>0</v>
      </c>
      <c r="CD518" s="625">
        <f>SUM(AY518:BA518)</f>
        <v>0</v>
      </c>
      <c r="CE518" s="625">
        <f>SUM(BB518:BD518)</f>
        <v>0</v>
      </c>
      <c r="CF518" s="625">
        <f>SUM(BE518:BG518)</f>
        <v>0</v>
      </c>
      <c r="CG518" s="625">
        <f>SUM(BH518:BJ518)</f>
        <v>0</v>
      </c>
      <c r="CH518" s="625">
        <f>SUM(BK518:BM518)</f>
        <v>0</v>
      </c>
      <c r="CI518" s="177"/>
      <c r="CJ518" s="334">
        <f>SUM(BO518:BR518)</f>
        <v>0</v>
      </c>
      <c r="CK518" s="334">
        <f>SUM(BS518:BV518)</f>
        <v>0</v>
      </c>
      <c r="CL518" s="334">
        <f>SUM(BW518:BZ518)</f>
        <v>0</v>
      </c>
      <c r="CM518" s="334">
        <f>SUM(CA518:CD518)</f>
        <v>0</v>
      </c>
      <c r="CN518" s="334">
        <f>SUM(CE518:CH518)</f>
        <v>0</v>
      </c>
      <c r="CO518" s="177"/>
      <c r="CP518" s="114"/>
      <c r="CQ518" s="114"/>
      <c r="CR518" s="186">
        <f>SUM(F518:BM518)</f>
        <v>0</v>
      </c>
      <c r="CS518" s="186">
        <f>SUM(BO518:CH518)</f>
        <v>0</v>
      </c>
      <c r="CT518" s="186">
        <f>SUM(CJ518:CN518)</f>
        <v>0</v>
      </c>
      <c r="CU518" s="186">
        <f t="shared" si="1901"/>
        <v>0</v>
      </c>
      <c r="CV518" s="186">
        <f t="shared" si="1901"/>
        <v>0</v>
      </c>
      <c r="CW518" s="119"/>
      <c r="CX518" s="334">
        <f t="shared" si="1859"/>
        <v>0</v>
      </c>
      <c r="CY518" s="334">
        <f t="shared" si="1860"/>
        <v>0</v>
      </c>
      <c r="CZ518" s="334">
        <f t="shared" si="1861"/>
        <v>0</v>
      </c>
      <c r="DA518" s="334">
        <f t="shared" si="1862"/>
        <v>0</v>
      </c>
      <c r="DB518" s="346">
        <f t="shared" si="1863"/>
        <v>0</v>
      </c>
      <c r="DC518" s="334">
        <f t="shared" si="1864"/>
        <v>0</v>
      </c>
      <c r="DD518" s="334">
        <f t="shared" si="1865"/>
        <v>0</v>
      </c>
      <c r="DE518" s="334">
        <f t="shared" si="1866"/>
        <v>0</v>
      </c>
      <c r="DF518" s="334">
        <f t="shared" si="1867"/>
        <v>0</v>
      </c>
      <c r="DG518" s="346">
        <f t="shared" si="1868"/>
        <v>0</v>
      </c>
      <c r="DH518" s="346">
        <f t="shared" si="1869"/>
        <v>0</v>
      </c>
      <c r="DI518" s="346">
        <f t="shared" si="1870"/>
        <v>0</v>
      </c>
      <c r="DJ518" s="346">
        <f t="shared" si="1871"/>
        <v>0</v>
      </c>
    </row>
    <row r="519" spans="1:114" x14ac:dyDescent="0.2">
      <c r="A519" s="296" t="str">
        <f>+Assumptions!A343</f>
        <v>Public Relations …………………………………………………………………………………………………………</v>
      </c>
      <c r="B519" s="88" t="s">
        <v>54</v>
      </c>
      <c r="C519" s="114"/>
      <c r="D519" s="114"/>
      <c r="E519" s="114"/>
      <c r="F519" s="603">
        <v>0</v>
      </c>
      <c r="G519" s="603">
        <v>0</v>
      </c>
      <c r="H519" s="603">
        <v>0</v>
      </c>
      <c r="I519" s="603">
        <v>0</v>
      </c>
      <c r="J519" s="603">
        <v>0</v>
      </c>
      <c r="K519" s="603">
        <v>0</v>
      </c>
      <c r="L519" s="603">
        <v>0</v>
      </c>
      <c r="M519" s="603">
        <v>0</v>
      </c>
      <c r="N519" s="603">
        <v>0</v>
      </c>
      <c r="O519" s="603">
        <v>0</v>
      </c>
      <c r="P519" s="603">
        <v>0</v>
      </c>
      <c r="Q519" s="603">
        <v>0</v>
      </c>
      <c r="R519" s="603">
        <v>0</v>
      </c>
      <c r="S519" s="603">
        <v>0</v>
      </c>
      <c r="T519" s="603">
        <v>0</v>
      </c>
      <c r="U519" s="603">
        <v>0</v>
      </c>
      <c r="V519" s="603">
        <v>0</v>
      </c>
      <c r="W519" s="603">
        <v>0</v>
      </c>
      <c r="X519" s="603">
        <v>0</v>
      </c>
      <c r="Y519" s="603">
        <v>0</v>
      </c>
      <c r="Z519" s="603">
        <v>0</v>
      </c>
      <c r="AA519" s="603">
        <v>0</v>
      </c>
      <c r="AB519" s="603">
        <v>0</v>
      </c>
      <c r="AC519" s="603">
        <v>0</v>
      </c>
      <c r="AD519" s="603">
        <v>0</v>
      </c>
      <c r="AE519" s="603">
        <v>0</v>
      </c>
      <c r="AF519" s="603">
        <v>0</v>
      </c>
      <c r="AG519" s="603">
        <v>0</v>
      </c>
      <c r="AH519" s="603">
        <v>0</v>
      </c>
      <c r="AI519" s="603">
        <v>0</v>
      </c>
      <c r="AJ519" s="603">
        <v>0</v>
      </c>
      <c r="AK519" s="603">
        <v>0</v>
      </c>
      <c r="AL519" s="603">
        <v>0</v>
      </c>
      <c r="AM519" s="603">
        <v>0</v>
      </c>
      <c r="AN519" s="603">
        <v>0</v>
      </c>
      <c r="AO519" s="603">
        <v>0</v>
      </c>
      <c r="AP519" s="603">
        <v>0</v>
      </c>
      <c r="AQ519" s="603">
        <v>0</v>
      </c>
      <c r="AR519" s="603">
        <v>0</v>
      </c>
      <c r="AS519" s="603">
        <v>0</v>
      </c>
      <c r="AT519" s="603">
        <v>0</v>
      </c>
      <c r="AU519" s="603">
        <v>0</v>
      </c>
      <c r="AV519" s="603">
        <v>0</v>
      </c>
      <c r="AW519" s="603">
        <v>0</v>
      </c>
      <c r="AX519" s="603">
        <v>0</v>
      </c>
      <c r="AY519" s="603">
        <v>0</v>
      </c>
      <c r="AZ519" s="603">
        <v>0</v>
      </c>
      <c r="BA519" s="603">
        <v>0</v>
      </c>
      <c r="BB519" s="603">
        <v>0</v>
      </c>
      <c r="BC519" s="603">
        <v>0</v>
      </c>
      <c r="BD519" s="603">
        <v>0</v>
      </c>
      <c r="BE519" s="603">
        <v>0</v>
      </c>
      <c r="BF519" s="603">
        <v>0</v>
      </c>
      <c r="BG519" s="603">
        <v>0</v>
      </c>
      <c r="BH519" s="603">
        <v>0</v>
      </c>
      <c r="BI519" s="603">
        <v>0</v>
      </c>
      <c r="BJ519" s="603">
        <v>0</v>
      </c>
      <c r="BK519" s="603">
        <v>0</v>
      </c>
      <c r="BL519" s="603">
        <v>0</v>
      </c>
      <c r="BM519" s="603">
        <v>0</v>
      </c>
      <c r="BN519" s="185"/>
      <c r="BO519" s="625">
        <f t="shared" ref="BO519:BO524" si="1902">SUM(F519:H519)</f>
        <v>0</v>
      </c>
      <c r="BP519" s="625">
        <f t="shared" ref="BP519:BP524" si="1903">SUM(I519:K519)</f>
        <v>0</v>
      </c>
      <c r="BQ519" s="625">
        <f t="shared" ref="BQ519:BQ524" si="1904">SUM(L519:N519)</f>
        <v>0</v>
      </c>
      <c r="BR519" s="625">
        <f t="shared" ref="BR519:BR524" si="1905">SUM(O519:Q519)</f>
        <v>0</v>
      </c>
      <c r="BS519" s="625">
        <f t="shared" ref="BS519:BS524" si="1906">SUM(R519:T519)</f>
        <v>0</v>
      </c>
      <c r="BT519" s="625">
        <f t="shared" ref="BT519:BT524" si="1907">SUM(U519:W519)</f>
        <v>0</v>
      </c>
      <c r="BU519" s="625">
        <f t="shared" ref="BU519:BU524" si="1908">SUM(X519:Z519)</f>
        <v>0</v>
      </c>
      <c r="BV519" s="625">
        <f t="shared" ref="BV519:BV524" si="1909">SUM(AA519:AC519)</f>
        <v>0</v>
      </c>
      <c r="BW519" s="625">
        <f t="shared" ref="BW519:BW524" si="1910">SUM(AD519:AF519)</f>
        <v>0</v>
      </c>
      <c r="BX519" s="625">
        <f t="shared" ref="BX519:BX524" si="1911">SUM(AG519:AI519)</f>
        <v>0</v>
      </c>
      <c r="BY519" s="625">
        <f t="shared" ref="BY519:BY524" si="1912">SUM(AJ519:AL519)</f>
        <v>0</v>
      </c>
      <c r="BZ519" s="625">
        <f t="shared" ref="BZ519:BZ524" si="1913">SUM(AM519:AO519)</f>
        <v>0</v>
      </c>
      <c r="CA519" s="625">
        <f t="shared" ref="CA519:CA524" si="1914">SUM(AP519:AR519)</f>
        <v>0</v>
      </c>
      <c r="CB519" s="625">
        <f t="shared" ref="CB519:CB524" si="1915">SUM(AS519:AU519)</f>
        <v>0</v>
      </c>
      <c r="CC519" s="625">
        <f t="shared" ref="CC519:CC524" si="1916">SUM(AV519:AX519)</f>
        <v>0</v>
      </c>
      <c r="CD519" s="625">
        <f t="shared" ref="CD519:CD524" si="1917">SUM(AY519:BA519)</f>
        <v>0</v>
      </c>
      <c r="CE519" s="625">
        <f t="shared" ref="CE519:CE524" si="1918">SUM(BB519:BD519)</f>
        <v>0</v>
      </c>
      <c r="CF519" s="625">
        <f t="shared" ref="CF519:CF524" si="1919">SUM(BE519:BG519)</f>
        <v>0</v>
      </c>
      <c r="CG519" s="625">
        <f t="shared" ref="CG519:CG524" si="1920">SUM(BH519:BJ519)</f>
        <v>0</v>
      </c>
      <c r="CH519" s="625">
        <f t="shared" ref="CH519:CH524" si="1921">SUM(BK519:BM519)</f>
        <v>0</v>
      </c>
      <c r="CI519" s="177"/>
      <c r="CJ519" s="334">
        <f t="shared" ref="CJ519:CJ524" si="1922">SUM(BO519:BR519)</f>
        <v>0</v>
      </c>
      <c r="CK519" s="334">
        <f t="shared" ref="CK519:CK524" si="1923">SUM(BS519:BV519)</f>
        <v>0</v>
      </c>
      <c r="CL519" s="334">
        <f t="shared" ref="CL519:CL524" si="1924">SUM(BW519:BZ519)</f>
        <v>0</v>
      </c>
      <c r="CM519" s="334">
        <f t="shared" ref="CM519:CM524" si="1925">SUM(CA519:CD519)</f>
        <v>0</v>
      </c>
      <c r="CN519" s="334">
        <f t="shared" ref="CN519:CN524" si="1926">SUM(CE519:CH519)</f>
        <v>0</v>
      </c>
      <c r="CO519" s="177"/>
      <c r="CP519" s="114"/>
      <c r="CQ519" s="114"/>
      <c r="CR519" s="186"/>
      <c r="CS519" s="186"/>
      <c r="CT519" s="186"/>
      <c r="CU519" s="186"/>
      <c r="CV519" s="186"/>
      <c r="CW519" s="119"/>
      <c r="CX519" s="334"/>
      <c r="CY519" s="334"/>
      <c r="CZ519" s="334"/>
      <c r="DA519" s="334"/>
      <c r="DB519" s="346"/>
      <c r="DC519" s="334"/>
      <c r="DD519" s="334"/>
      <c r="DE519" s="334"/>
      <c r="DF519" s="334"/>
      <c r="DG519" s="346"/>
      <c r="DH519" s="346"/>
      <c r="DI519" s="346"/>
      <c r="DJ519" s="346"/>
    </row>
    <row r="520" spans="1:114" x14ac:dyDescent="0.2">
      <c r="A520" s="296" t="str">
        <f>+Assumptions!A344</f>
        <v>Web Designers</v>
      </c>
      <c r="B520" s="88" t="s">
        <v>54</v>
      </c>
      <c r="C520" s="114"/>
      <c r="D520" s="114"/>
      <c r="E520" s="114"/>
      <c r="F520" s="603">
        <v>0</v>
      </c>
      <c r="G520" s="603">
        <v>0</v>
      </c>
      <c r="H520" s="603">
        <v>0</v>
      </c>
      <c r="I520" s="603">
        <v>0</v>
      </c>
      <c r="J520" s="603">
        <v>0</v>
      </c>
      <c r="K520" s="603">
        <v>0</v>
      </c>
      <c r="L520" s="603">
        <v>0</v>
      </c>
      <c r="M520" s="603">
        <v>0</v>
      </c>
      <c r="N520" s="603">
        <v>0</v>
      </c>
      <c r="O520" s="603">
        <v>0</v>
      </c>
      <c r="P520" s="603">
        <v>0</v>
      </c>
      <c r="Q520" s="603">
        <v>0</v>
      </c>
      <c r="R520" s="603">
        <v>0</v>
      </c>
      <c r="S520" s="603">
        <v>0</v>
      </c>
      <c r="T520" s="603">
        <v>0</v>
      </c>
      <c r="U520" s="603">
        <v>0</v>
      </c>
      <c r="V520" s="603">
        <v>0</v>
      </c>
      <c r="W520" s="603">
        <v>0</v>
      </c>
      <c r="X520" s="603">
        <v>0</v>
      </c>
      <c r="Y520" s="603">
        <v>0</v>
      </c>
      <c r="Z520" s="603">
        <v>0</v>
      </c>
      <c r="AA520" s="603">
        <v>0</v>
      </c>
      <c r="AB520" s="603">
        <v>0</v>
      </c>
      <c r="AC520" s="603">
        <v>0</v>
      </c>
      <c r="AD520" s="603">
        <v>0</v>
      </c>
      <c r="AE520" s="603">
        <v>0</v>
      </c>
      <c r="AF520" s="603">
        <v>0</v>
      </c>
      <c r="AG520" s="603">
        <v>0</v>
      </c>
      <c r="AH520" s="603">
        <v>0</v>
      </c>
      <c r="AI520" s="603">
        <v>0</v>
      </c>
      <c r="AJ520" s="603">
        <v>0</v>
      </c>
      <c r="AK520" s="603">
        <v>0</v>
      </c>
      <c r="AL520" s="603">
        <v>0</v>
      </c>
      <c r="AM520" s="603">
        <v>0</v>
      </c>
      <c r="AN520" s="603">
        <v>0</v>
      </c>
      <c r="AO520" s="603">
        <v>0</v>
      </c>
      <c r="AP520" s="603">
        <v>0</v>
      </c>
      <c r="AQ520" s="603">
        <v>0</v>
      </c>
      <c r="AR520" s="603">
        <v>0</v>
      </c>
      <c r="AS520" s="603">
        <v>0</v>
      </c>
      <c r="AT520" s="603">
        <v>0</v>
      </c>
      <c r="AU520" s="603">
        <v>0</v>
      </c>
      <c r="AV520" s="603">
        <v>0</v>
      </c>
      <c r="AW520" s="603">
        <v>0</v>
      </c>
      <c r="AX520" s="603">
        <v>0</v>
      </c>
      <c r="AY520" s="603">
        <v>0</v>
      </c>
      <c r="AZ520" s="603">
        <v>0</v>
      </c>
      <c r="BA520" s="603">
        <v>0</v>
      </c>
      <c r="BB520" s="603">
        <v>0</v>
      </c>
      <c r="BC520" s="603">
        <v>0</v>
      </c>
      <c r="BD520" s="603">
        <v>0</v>
      </c>
      <c r="BE520" s="603">
        <v>0</v>
      </c>
      <c r="BF520" s="603">
        <v>0</v>
      </c>
      <c r="BG520" s="603">
        <v>0</v>
      </c>
      <c r="BH520" s="603">
        <v>0</v>
      </c>
      <c r="BI520" s="603">
        <v>0</v>
      </c>
      <c r="BJ520" s="603">
        <v>0</v>
      </c>
      <c r="BK520" s="603">
        <v>0</v>
      </c>
      <c r="BL520" s="603">
        <v>0</v>
      </c>
      <c r="BM520" s="603">
        <v>0</v>
      </c>
      <c r="BN520" s="185"/>
      <c r="BO520" s="625">
        <f t="shared" si="1902"/>
        <v>0</v>
      </c>
      <c r="BP520" s="625">
        <f t="shared" si="1903"/>
        <v>0</v>
      </c>
      <c r="BQ520" s="625">
        <f t="shared" si="1904"/>
        <v>0</v>
      </c>
      <c r="BR520" s="625">
        <f t="shared" si="1905"/>
        <v>0</v>
      </c>
      <c r="BS520" s="625">
        <f t="shared" si="1906"/>
        <v>0</v>
      </c>
      <c r="BT520" s="625">
        <f t="shared" si="1907"/>
        <v>0</v>
      </c>
      <c r="BU520" s="625">
        <f t="shared" si="1908"/>
        <v>0</v>
      </c>
      <c r="BV520" s="625">
        <f t="shared" si="1909"/>
        <v>0</v>
      </c>
      <c r="BW520" s="625">
        <f t="shared" si="1910"/>
        <v>0</v>
      </c>
      <c r="BX520" s="625">
        <f t="shared" si="1911"/>
        <v>0</v>
      </c>
      <c r="BY520" s="625">
        <f t="shared" si="1912"/>
        <v>0</v>
      </c>
      <c r="BZ520" s="625">
        <f t="shared" si="1913"/>
        <v>0</v>
      </c>
      <c r="CA520" s="625">
        <f t="shared" si="1914"/>
        <v>0</v>
      </c>
      <c r="CB520" s="625">
        <f t="shared" si="1915"/>
        <v>0</v>
      </c>
      <c r="CC520" s="625">
        <f t="shared" si="1916"/>
        <v>0</v>
      </c>
      <c r="CD520" s="625">
        <f t="shared" si="1917"/>
        <v>0</v>
      </c>
      <c r="CE520" s="625">
        <f t="shared" si="1918"/>
        <v>0</v>
      </c>
      <c r="CF520" s="625">
        <f t="shared" si="1919"/>
        <v>0</v>
      </c>
      <c r="CG520" s="625">
        <f t="shared" si="1920"/>
        <v>0</v>
      </c>
      <c r="CH520" s="625">
        <f t="shared" si="1921"/>
        <v>0</v>
      </c>
      <c r="CI520" s="177"/>
      <c r="CJ520" s="334">
        <f t="shared" si="1922"/>
        <v>0</v>
      </c>
      <c r="CK520" s="334">
        <f t="shared" si="1923"/>
        <v>0</v>
      </c>
      <c r="CL520" s="334">
        <f t="shared" si="1924"/>
        <v>0</v>
      </c>
      <c r="CM520" s="334">
        <f t="shared" si="1925"/>
        <v>0</v>
      </c>
      <c r="CN520" s="334">
        <f t="shared" si="1926"/>
        <v>0</v>
      </c>
      <c r="CO520" s="177"/>
      <c r="CP520" s="114"/>
      <c r="CQ520" s="114"/>
      <c r="CR520" s="186"/>
      <c r="CS520" s="186"/>
      <c r="CT520" s="186"/>
      <c r="CU520" s="186"/>
      <c r="CV520" s="186"/>
      <c r="CW520" s="119"/>
      <c r="CX520" s="334"/>
      <c r="CY520" s="334"/>
      <c r="CZ520" s="334"/>
      <c r="DA520" s="334"/>
      <c r="DB520" s="346"/>
      <c r="DC520" s="334"/>
      <c r="DD520" s="334"/>
      <c r="DE520" s="334"/>
      <c r="DF520" s="334"/>
      <c r="DG520" s="346"/>
      <c r="DH520" s="346"/>
      <c r="DI520" s="346"/>
      <c r="DJ520" s="346"/>
    </row>
    <row r="521" spans="1:114" x14ac:dyDescent="0.2">
      <c r="A521" s="296" t="str">
        <f>+Assumptions!A345</f>
        <v>TBD</v>
      </c>
      <c r="B521" s="114"/>
      <c r="C521" s="114"/>
      <c r="D521" s="114"/>
      <c r="E521" s="114"/>
      <c r="F521" s="603">
        <v>0</v>
      </c>
      <c r="G521" s="603">
        <v>0</v>
      </c>
      <c r="H521" s="603">
        <v>0</v>
      </c>
      <c r="I521" s="603">
        <v>0</v>
      </c>
      <c r="J521" s="603">
        <v>0</v>
      </c>
      <c r="K521" s="603">
        <v>0</v>
      </c>
      <c r="L521" s="603">
        <v>0</v>
      </c>
      <c r="M521" s="603">
        <v>0</v>
      </c>
      <c r="N521" s="603">
        <v>0</v>
      </c>
      <c r="O521" s="603">
        <v>0</v>
      </c>
      <c r="P521" s="603">
        <v>0</v>
      </c>
      <c r="Q521" s="603">
        <v>0</v>
      </c>
      <c r="R521" s="603">
        <v>0</v>
      </c>
      <c r="S521" s="603">
        <v>0</v>
      </c>
      <c r="T521" s="603">
        <v>0</v>
      </c>
      <c r="U521" s="603">
        <v>0</v>
      </c>
      <c r="V521" s="603">
        <v>0</v>
      </c>
      <c r="W521" s="603">
        <v>0</v>
      </c>
      <c r="X521" s="603">
        <v>0</v>
      </c>
      <c r="Y521" s="603">
        <v>0</v>
      </c>
      <c r="Z521" s="603">
        <v>0</v>
      </c>
      <c r="AA521" s="603">
        <v>0</v>
      </c>
      <c r="AB521" s="603">
        <v>0</v>
      </c>
      <c r="AC521" s="603">
        <v>0</v>
      </c>
      <c r="AD521" s="603">
        <v>0</v>
      </c>
      <c r="AE521" s="603">
        <v>0</v>
      </c>
      <c r="AF521" s="603">
        <v>0</v>
      </c>
      <c r="AG521" s="603">
        <v>0</v>
      </c>
      <c r="AH521" s="603">
        <v>0</v>
      </c>
      <c r="AI521" s="603">
        <v>0</v>
      </c>
      <c r="AJ521" s="603">
        <v>0</v>
      </c>
      <c r="AK521" s="603">
        <v>0</v>
      </c>
      <c r="AL521" s="603">
        <v>0</v>
      </c>
      <c r="AM521" s="603">
        <v>0</v>
      </c>
      <c r="AN521" s="603">
        <v>0</v>
      </c>
      <c r="AO521" s="603">
        <v>0</v>
      </c>
      <c r="AP521" s="603">
        <v>0</v>
      </c>
      <c r="AQ521" s="603">
        <v>0</v>
      </c>
      <c r="AR521" s="603">
        <v>0</v>
      </c>
      <c r="AS521" s="603">
        <v>0</v>
      </c>
      <c r="AT521" s="603">
        <v>0</v>
      </c>
      <c r="AU521" s="603">
        <v>0</v>
      </c>
      <c r="AV521" s="603">
        <v>0</v>
      </c>
      <c r="AW521" s="603">
        <v>0</v>
      </c>
      <c r="AX521" s="603">
        <v>0</v>
      </c>
      <c r="AY521" s="603">
        <v>0</v>
      </c>
      <c r="AZ521" s="603">
        <v>0</v>
      </c>
      <c r="BA521" s="603">
        <v>0</v>
      </c>
      <c r="BB521" s="603">
        <v>0</v>
      </c>
      <c r="BC521" s="603">
        <v>0</v>
      </c>
      <c r="BD521" s="603">
        <v>0</v>
      </c>
      <c r="BE521" s="603">
        <v>0</v>
      </c>
      <c r="BF521" s="603">
        <v>0</v>
      </c>
      <c r="BG521" s="603">
        <v>0</v>
      </c>
      <c r="BH521" s="603">
        <v>0</v>
      </c>
      <c r="BI521" s="603">
        <v>0</v>
      </c>
      <c r="BJ521" s="603">
        <v>0</v>
      </c>
      <c r="BK521" s="603">
        <v>0</v>
      </c>
      <c r="BL521" s="603">
        <v>0</v>
      </c>
      <c r="BM521" s="603">
        <v>0</v>
      </c>
      <c r="BN521" s="185"/>
      <c r="BO521" s="625">
        <f t="shared" si="1902"/>
        <v>0</v>
      </c>
      <c r="BP521" s="625">
        <f t="shared" si="1903"/>
        <v>0</v>
      </c>
      <c r="BQ521" s="625">
        <f t="shared" si="1904"/>
        <v>0</v>
      </c>
      <c r="BR521" s="625">
        <f t="shared" si="1905"/>
        <v>0</v>
      </c>
      <c r="BS521" s="625">
        <f t="shared" si="1906"/>
        <v>0</v>
      </c>
      <c r="BT521" s="625">
        <f t="shared" si="1907"/>
        <v>0</v>
      </c>
      <c r="BU521" s="625">
        <f t="shared" si="1908"/>
        <v>0</v>
      </c>
      <c r="BV521" s="625">
        <f t="shared" si="1909"/>
        <v>0</v>
      </c>
      <c r="BW521" s="625">
        <f t="shared" si="1910"/>
        <v>0</v>
      </c>
      <c r="BX521" s="625">
        <f t="shared" si="1911"/>
        <v>0</v>
      </c>
      <c r="BY521" s="625">
        <f t="shared" si="1912"/>
        <v>0</v>
      </c>
      <c r="BZ521" s="625">
        <f t="shared" si="1913"/>
        <v>0</v>
      </c>
      <c r="CA521" s="625">
        <f t="shared" si="1914"/>
        <v>0</v>
      </c>
      <c r="CB521" s="625">
        <f t="shared" si="1915"/>
        <v>0</v>
      </c>
      <c r="CC521" s="625">
        <f t="shared" si="1916"/>
        <v>0</v>
      </c>
      <c r="CD521" s="625">
        <f t="shared" si="1917"/>
        <v>0</v>
      </c>
      <c r="CE521" s="625">
        <f t="shared" si="1918"/>
        <v>0</v>
      </c>
      <c r="CF521" s="625">
        <f t="shared" si="1919"/>
        <v>0</v>
      </c>
      <c r="CG521" s="625">
        <f t="shared" si="1920"/>
        <v>0</v>
      </c>
      <c r="CH521" s="625">
        <f t="shared" si="1921"/>
        <v>0</v>
      </c>
      <c r="CI521" s="177"/>
      <c r="CJ521" s="334">
        <f t="shared" si="1922"/>
        <v>0</v>
      </c>
      <c r="CK521" s="334">
        <f t="shared" si="1923"/>
        <v>0</v>
      </c>
      <c r="CL521" s="334">
        <f t="shared" si="1924"/>
        <v>0</v>
      </c>
      <c r="CM521" s="334">
        <f t="shared" si="1925"/>
        <v>0</v>
      </c>
      <c r="CN521" s="334">
        <f t="shared" si="1926"/>
        <v>0</v>
      </c>
      <c r="CO521" s="177"/>
      <c r="CP521" s="114"/>
      <c r="CQ521" s="114"/>
      <c r="CR521" s="186"/>
      <c r="CS521" s="186"/>
      <c r="CT521" s="186"/>
      <c r="CU521" s="186"/>
      <c r="CV521" s="186"/>
      <c r="CW521" s="119"/>
      <c r="CX521" s="334"/>
      <c r="CY521" s="334"/>
      <c r="CZ521" s="334"/>
      <c r="DA521" s="334"/>
      <c r="DB521" s="346"/>
      <c r="DC521" s="334"/>
      <c r="DD521" s="334"/>
      <c r="DE521" s="334"/>
      <c r="DF521" s="334"/>
      <c r="DG521" s="346"/>
      <c r="DH521" s="346"/>
      <c r="DI521" s="346"/>
      <c r="DJ521" s="346"/>
    </row>
    <row r="522" spans="1:114" x14ac:dyDescent="0.2">
      <c r="A522" s="296" t="str">
        <f>+Assumptions!A346</f>
        <v>TBD</v>
      </c>
      <c r="B522" s="114"/>
      <c r="C522" s="114"/>
      <c r="D522" s="114"/>
      <c r="E522" s="114"/>
      <c r="F522" s="603">
        <v>0</v>
      </c>
      <c r="G522" s="603">
        <v>0</v>
      </c>
      <c r="H522" s="603">
        <v>0</v>
      </c>
      <c r="I522" s="603">
        <v>0</v>
      </c>
      <c r="J522" s="603">
        <v>0</v>
      </c>
      <c r="K522" s="603">
        <v>0</v>
      </c>
      <c r="L522" s="603">
        <v>0</v>
      </c>
      <c r="M522" s="603">
        <v>0</v>
      </c>
      <c r="N522" s="603">
        <v>0</v>
      </c>
      <c r="O522" s="603">
        <v>0</v>
      </c>
      <c r="P522" s="603">
        <v>0</v>
      </c>
      <c r="Q522" s="603">
        <v>0</v>
      </c>
      <c r="R522" s="603">
        <v>0</v>
      </c>
      <c r="S522" s="603">
        <v>0</v>
      </c>
      <c r="T522" s="603">
        <v>0</v>
      </c>
      <c r="U522" s="603">
        <v>0</v>
      </c>
      <c r="V522" s="603">
        <v>0</v>
      </c>
      <c r="W522" s="603">
        <v>0</v>
      </c>
      <c r="X522" s="603">
        <v>0</v>
      </c>
      <c r="Y522" s="603">
        <v>0</v>
      </c>
      <c r="Z522" s="603">
        <v>0</v>
      </c>
      <c r="AA522" s="603">
        <v>0</v>
      </c>
      <c r="AB522" s="603">
        <v>0</v>
      </c>
      <c r="AC522" s="603">
        <v>0</v>
      </c>
      <c r="AD522" s="603">
        <v>0</v>
      </c>
      <c r="AE522" s="603">
        <v>0</v>
      </c>
      <c r="AF522" s="603">
        <v>0</v>
      </c>
      <c r="AG522" s="603">
        <v>0</v>
      </c>
      <c r="AH522" s="603">
        <v>0</v>
      </c>
      <c r="AI522" s="603">
        <v>0</v>
      </c>
      <c r="AJ522" s="603">
        <v>0</v>
      </c>
      <c r="AK522" s="603">
        <v>0</v>
      </c>
      <c r="AL522" s="603">
        <v>0</v>
      </c>
      <c r="AM522" s="603">
        <v>0</v>
      </c>
      <c r="AN522" s="603">
        <v>0</v>
      </c>
      <c r="AO522" s="603">
        <v>0</v>
      </c>
      <c r="AP522" s="603">
        <v>0</v>
      </c>
      <c r="AQ522" s="603">
        <v>0</v>
      </c>
      <c r="AR522" s="603">
        <v>0</v>
      </c>
      <c r="AS522" s="603">
        <v>0</v>
      </c>
      <c r="AT522" s="603">
        <v>0</v>
      </c>
      <c r="AU522" s="603">
        <v>0</v>
      </c>
      <c r="AV522" s="603">
        <v>0</v>
      </c>
      <c r="AW522" s="603">
        <v>0</v>
      </c>
      <c r="AX522" s="603">
        <v>0</v>
      </c>
      <c r="AY522" s="603">
        <v>0</v>
      </c>
      <c r="AZ522" s="603">
        <v>0</v>
      </c>
      <c r="BA522" s="603">
        <v>0</v>
      </c>
      <c r="BB522" s="603">
        <v>0</v>
      </c>
      <c r="BC522" s="603">
        <v>0</v>
      </c>
      <c r="BD522" s="603">
        <v>0</v>
      </c>
      <c r="BE522" s="603">
        <v>0</v>
      </c>
      <c r="BF522" s="603">
        <v>0</v>
      </c>
      <c r="BG522" s="603">
        <v>0</v>
      </c>
      <c r="BH522" s="603">
        <v>0</v>
      </c>
      <c r="BI522" s="603">
        <v>0</v>
      </c>
      <c r="BJ522" s="603">
        <v>0</v>
      </c>
      <c r="BK522" s="603">
        <v>0</v>
      </c>
      <c r="BL522" s="603">
        <v>0</v>
      </c>
      <c r="BM522" s="603">
        <v>0</v>
      </c>
      <c r="BN522" s="185"/>
      <c r="BO522" s="625">
        <f t="shared" si="1902"/>
        <v>0</v>
      </c>
      <c r="BP522" s="625">
        <f t="shared" si="1903"/>
        <v>0</v>
      </c>
      <c r="BQ522" s="625">
        <f t="shared" si="1904"/>
        <v>0</v>
      </c>
      <c r="BR522" s="625">
        <f t="shared" si="1905"/>
        <v>0</v>
      </c>
      <c r="BS522" s="625">
        <f t="shared" si="1906"/>
        <v>0</v>
      </c>
      <c r="BT522" s="625">
        <f t="shared" si="1907"/>
        <v>0</v>
      </c>
      <c r="BU522" s="625">
        <f t="shared" si="1908"/>
        <v>0</v>
      </c>
      <c r="BV522" s="625">
        <f t="shared" si="1909"/>
        <v>0</v>
      </c>
      <c r="BW522" s="625">
        <f t="shared" si="1910"/>
        <v>0</v>
      </c>
      <c r="BX522" s="625">
        <f t="shared" si="1911"/>
        <v>0</v>
      </c>
      <c r="BY522" s="625">
        <f t="shared" si="1912"/>
        <v>0</v>
      </c>
      <c r="BZ522" s="625">
        <f t="shared" si="1913"/>
        <v>0</v>
      </c>
      <c r="CA522" s="625">
        <f t="shared" si="1914"/>
        <v>0</v>
      </c>
      <c r="CB522" s="625">
        <f t="shared" si="1915"/>
        <v>0</v>
      </c>
      <c r="CC522" s="625">
        <f t="shared" si="1916"/>
        <v>0</v>
      </c>
      <c r="CD522" s="625">
        <f t="shared" si="1917"/>
        <v>0</v>
      </c>
      <c r="CE522" s="625">
        <f t="shared" si="1918"/>
        <v>0</v>
      </c>
      <c r="CF522" s="625">
        <f t="shared" si="1919"/>
        <v>0</v>
      </c>
      <c r="CG522" s="625">
        <f t="shared" si="1920"/>
        <v>0</v>
      </c>
      <c r="CH522" s="625">
        <f t="shared" si="1921"/>
        <v>0</v>
      </c>
      <c r="CI522" s="177"/>
      <c r="CJ522" s="334">
        <f t="shared" si="1922"/>
        <v>0</v>
      </c>
      <c r="CK522" s="334">
        <f t="shared" si="1923"/>
        <v>0</v>
      </c>
      <c r="CL522" s="334">
        <f t="shared" si="1924"/>
        <v>0</v>
      </c>
      <c r="CM522" s="334">
        <f t="shared" si="1925"/>
        <v>0</v>
      </c>
      <c r="CN522" s="334">
        <f t="shared" si="1926"/>
        <v>0</v>
      </c>
      <c r="CO522" s="177"/>
      <c r="CP522" s="114"/>
      <c r="CQ522" s="114"/>
      <c r="CR522" s="186"/>
      <c r="CS522" s="186"/>
      <c r="CT522" s="186"/>
      <c r="CU522" s="186"/>
      <c r="CV522" s="186"/>
      <c r="CW522" s="119"/>
      <c r="CX522" s="334"/>
      <c r="CY522" s="334"/>
      <c r="CZ522" s="334"/>
      <c r="DA522" s="334"/>
      <c r="DB522" s="346"/>
      <c r="DC522" s="334"/>
      <c r="DD522" s="334"/>
      <c r="DE522" s="334"/>
      <c r="DF522" s="334"/>
      <c r="DG522" s="346"/>
      <c r="DH522" s="346"/>
      <c r="DI522" s="346"/>
      <c r="DJ522" s="346"/>
    </row>
    <row r="523" spans="1:114" x14ac:dyDescent="0.2">
      <c r="A523" s="296" t="str">
        <f>+Assumptions!A347</f>
        <v>TBD</v>
      </c>
      <c r="B523" s="114" t="s">
        <v>370</v>
      </c>
      <c r="C523" s="114"/>
      <c r="D523" s="114"/>
      <c r="E523" s="114"/>
      <c r="F523" s="603">
        <v>0</v>
      </c>
      <c r="G523" s="603">
        <v>0</v>
      </c>
      <c r="H523" s="603">
        <v>0</v>
      </c>
      <c r="I523" s="603">
        <v>0</v>
      </c>
      <c r="J523" s="603">
        <v>0</v>
      </c>
      <c r="K523" s="603">
        <v>0</v>
      </c>
      <c r="L523" s="603">
        <v>0</v>
      </c>
      <c r="M523" s="603">
        <v>0</v>
      </c>
      <c r="N523" s="603">
        <v>0</v>
      </c>
      <c r="O523" s="603">
        <v>0</v>
      </c>
      <c r="P523" s="603">
        <v>0</v>
      </c>
      <c r="Q523" s="603">
        <v>0</v>
      </c>
      <c r="R523" s="603">
        <v>0</v>
      </c>
      <c r="S523" s="603">
        <v>0</v>
      </c>
      <c r="T523" s="603">
        <v>0</v>
      </c>
      <c r="U523" s="603">
        <v>0</v>
      </c>
      <c r="V523" s="603">
        <v>0</v>
      </c>
      <c r="W523" s="603">
        <v>0</v>
      </c>
      <c r="X523" s="603">
        <v>0</v>
      </c>
      <c r="Y523" s="603">
        <v>0</v>
      </c>
      <c r="Z523" s="603">
        <v>0</v>
      </c>
      <c r="AA523" s="603">
        <v>0</v>
      </c>
      <c r="AB523" s="603">
        <v>0</v>
      </c>
      <c r="AC523" s="603">
        <v>0</v>
      </c>
      <c r="AD523" s="603">
        <v>0</v>
      </c>
      <c r="AE523" s="603">
        <v>0</v>
      </c>
      <c r="AF523" s="603">
        <v>0</v>
      </c>
      <c r="AG523" s="603">
        <v>0</v>
      </c>
      <c r="AH523" s="603">
        <v>0</v>
      </c>
      <c r="AI523" s="603">
        <v>0</v>
      </c>
      <c r="AJ523" s="603">
        <v>0</v>
      </c>
      <c r="AK523" s="603">
        <v>0</v>
      </c>
      <c r="AL523" s="603">
        <v>0</v>
      </c>
      <c r="AM523" s="603">
        <v>0</v>
      </c>
      <c r="AN523" s="603">
        <v>0</v>
      </c>
      <c r="AO523" s="603">
        <v>0</v>
      </c>
      <c r="AP523" s="603">
        <v>0</v>
      </c>
      <c r="AQ523" s="603">
        <v>0</v>
      </c>
      <c r="AR523" s="603">
        <v>0</v>
      </c>
      <c r="AS523" s="603">
        <v>0</v>
      </c>
      <c r="AT523" s="603">
        <v>0</v>
      </c>
      <c r="AU523" s="603">
        <v>0</v>
      </c>
      <c r="AV523" s="603">
        <v>0</v>
      </c>
      <c r="AW523" s="603">
        <v>0</v>
      </c>
      <c r="AX523" s="603">
        <v>0</v>
      </c>
      <c r="AY523" s="603">
        <v>0</v>
      </c>
      <c r="AZ523" s="603">
        <v>0</v>
      </c>
      <c r="BA523" s="603">
        <v>0</v>
      </c>
      <c r="BB523" s="603">
        <v>0</v>
      </c>
      <c r="BC523" s="603">
        <v>0</v>
      </c>
      <c r="BD523" s="603">
        <v>0</v>
      </c>
      <c r="BE523" s="603">
        <v>0</v>
      </c>
      <c r="BF523" s="603">
        <v>0</v>
      </c>
      <c r="BG523" s="603">
        <v>0</v>
      </c>
      <c r="BH523" s="603">
        <v>0</v>
      </c>
      <c r="BI523" s="603">
        <v>0</v>
      </c>
      <c r="BJ523" s="603">
        <v>0</v>
      </c>
      <c r="BK523" s="603">
        <v>0</v>
      </c>
      <c r="BL523" s="603">
        <v>0</v>
      </c>
      <c r="BM523" s="603">
        <v>0</v>
      </c>
      <c r="BN523" s="185"/>
      <c r="BO523" s="625">
        <f t="shared" si="1902"/>
        <v>0</v>
      </c>
      <c r="BP523" s="625">
        <f t="shared" si="1903"/>
        <v>0</v>
      </c>
      <c r="BQ523" s="625">
        <f t="shared" si="1904"/>
        <v>0</v>
      </c>
      <c r="BR523" s="625">
        <f t="shared" si="1905"/>
        <v>0</v>
      </c>
      <c r="BS523" s="625">
        <f t="shared" si="1906"/>
        <v>0</v>
      </c>
      <c r="BT523" s="625">
        <f t="shared" si="1907"/>
        <v>0</v>
      </c>
      <c r="BU523" s="625">
        <f t="shared" si="1908"/>
        <v>0</v>
      </c>
      <c r="BV523" s="625">
        <f t="shared" si="1909"/>
        <v>0</v>
      </c>
      <c r="BW523" s="625">
        <f t="shared" si="1910"/>
        <v>0</v>
      </c>
      <c r="BX523" s="625">
        <f t="shared" si="1911"/>
        <v>0</v>
      </c>
      <c r="BY523" s="625">
        <f t="shared" si="1912"/>
        <v>0</v>
      </c>
      <c r="BZ523" s="625">
        <f t="shared" si="1913"/>
        <v>0</v>
      </c>
      <c r="CA523" s="625">
        <f t="shared" si="1914"/>
        <v>0</v>
      </c>
      <c r="CB523" s="625">
        <f t="shared" si="1915"/>
        <v>0</v>
      </c>
      <c r="CC523" s="625">
        <f t="shared" si="1916"/>
        <v>0</v>
      </c>
      <c r="CD523" s="625">
        <f t="shared" si="1917"/>
        <v>0</v>
      </c>
      <c r="CE523" s="625">
        <f t="shared" si="1918"/>
        <v>0</v>
      </c>
      <c r="CF523" s="625">
        <f t="shared" si="1919"/>
        <v>0</v>
      </c>
      <c r="CG523" s="625">
        <f t="shared" si="1920"/>
        <v>0</v>
      </c>
      <c r="CH523" s="625">
        <f t="shared" si="1921"/>
        <v>0</v>
      </c>
      <c r="CI523" s="177"/>
      <c r="CJ523" s="334">
        <f t="shared" si="1922"/>
        <v>0</v>
      </c>
      <c r="CK523" s="334">
        <f t="shared" si="1923"/>
        <v>0</v>
      </c>
      <c r="CL523" s="334">
        <f t="shared" si="1924"/>
        <v>0</v>
      </c>
      <c r="CM523" s="334">
        <f t="shared" si="1925"/>
        <v>0</v>
      </c>
      <c r="CN523" s="334">
        <f t="shared" si="1926"/>
        <v>0</v>
      </c>
      <c r="CO523" s="177"/>
      <c r="CP523" s="114"/>
      <c r="CQ523" s="114"/>
      <c r="CR523" s="186">
        <f>SUM(F523:BM523)</f>
        <v>0</v>
      </c>
      <c r="CS523" s="186">
        <f>SUM(BO523:CH523)</f>
        <v>0</v>
      </c>
      <c r="CT523" s="186">
        <f>SUM(CJ523:CN523)</f>
        <v>0</v>
      </c>
      <c r="CU523" s="186">
        <f t="shared" si="1901"/>
        <v>0</v>
      </c>
      <c r="CV523" s="186">
        <f t="shared" si="1901"/>
        <v>0</v>
      </c>
      <c r="CW523" s="119"/>
      <c r="CX523" s="334">
        <f t="shared" si="1859"/>
        <v>0</v>
      </c>
      <c r="CY523" s="334">
        <f t="shared" si="1860"/>
        <v>0</v>
      </c>
      <c r="CZ523" s="334">
        <f t="shared" si="1861"/>
        <v>0</v>
      </c>
      <c r="DA523" s="334">
        <f t="shared" si="1862"/>
        <v>0</v>
      </c>
      <c r="DB523" s="346">
        <f t="shared" si="1863"/>
        <v>0</v>
      </c>
      <c r="DC523" s="334">
        <f t="shared" si="1864"/>
        <v>0</v>
      </c>
      <c r="DD523" s="334">
        <f t="shared" si="1865"/>
        <v>0</v>
      </c>
      <c r="DE523" s="334">
        <f t="shared" si="1866"/>
        <v>0</v>
      </c>
      <c r="DF523" s="334">
        <f t="shared" si="1867"/>
        <v>0</v>
      </c>
      <c r="DG523" s="346">
        <f t="shared" si="1868"/>
        <v>0</v>
      </c>
      <c r="DH523" s="346">
        <f t="shared" si="1869"/>
        <v>0</v>
      </c>
      <c r="DI523" s="346">
        <f t="shared" si="1870"/>
        <v>0</v>
      </c>
      <c r="DJ523" s="346">
        <f t="shared" si="1871"/>
        <v>0</v>
      </c>
    </row>
    <row r="524" spans="1:114" x14ac:dyDescent="0.2">
      <c r="A524" s="296" t="str">
        <f>+Assumptions!A348</f>
        <v>TBD</v>
      </c>
      <c r="B524" s="114" t="s">
        <v>370</v>
      </c>
      <c r="C524" s="114"/>
      <c r="D524" s="114"/>
      <c r="E524" s="114"/>
      <c r="F524" s="603">
        <v>0</v>
      </c>
      <c r="G524" s="603">
        <v>0</v>
      </c>
      <c r="H524" s="603">
        <v>0</v>
      </c>
      <c r="I524" s="603">
        <v>0</v>
      </c>
      <c r="J524" s="603">
        <v>0</v>
      </c>
      <c r="K524" s="603">
        <v>0</v>
      </c>
      <c r="L524" s="603">
        <v>0</v>
      </c>
      <c r="M524" s="603">
        <v>0</v>
      </c>
      <c r="N524" s="603">
        <v>0</v>
      </c>
      <c r="O524" s="603">
        <v>0</v>
      </c>
      <c r="P524" s="603">
        <v>0</v>
      </c>
      <c r="Q524" s="603">
        <v>0</v>
      </c>
      <c r="R524" s="603">
        <v>0</v>
      </c>
      <c r="S524" s="603">
        <v>0</v>
      </c>
      <c r="T524" s="603">
        <v>0</v>
      </c>
      <c r="U524" s="603">
        <v>0</v>
      </c>
      <c r="V524" s="603">
        <v>0</v>
      </c>
      <c r="W524" s="603">
        <v>0</v>
      </c>
      <c r="X524" s="603">
        <v>0</v>
      </c>
      <c r="Y524" s="603">
        <v>0</v>
      </c>
      <c r="Z524" s="603">
        <v>0</v>
      </c>
      <c r="AA524" s="603">
        <v>0</v>
      </c>
      <c r="AB524" s="603">
        <v>0</v>
      </c>
      <c r="AC524" s="603">
        <v>0</v>
      </c>
      <c r="AD524" s="603">
        <v>0</v>
      </c>
      <c r="AE524" s="603">
        <v>0</v>
      </c>
      <c r="AF524" s="603">
        <v>0</v>
      </c>
      <c r="AG524" s="603">
        <v>0</v>
      </c>
      <c r="AH524" s="603">
        <v>0</v>
      </c>
      <c r="AI524" s="603">
        <v>0</v>
      </c>
      <c r="AJ524" s="603">
        <v>0</v>
      </c>
      <c r="AK524" s="603">
        <v>0</v>
      </c>
      <c r="AL524" s="603">
        <v>0</v>
      </c>
      <c r="AM524" s="603">
        <v>0</v>
      </c>
      <c r="AN524" s="603">
        <v>0</v>
      </c>
      <c r="AO524" s="603">
        <v>0</v>
      </c>
      <c r="AP524" s="603">
        <v>0</v>
      </c>
      <c r="AQ524" s="603">
        <v>0</v>
      </c>
      <c r="AR524" s="603">
        <v>0</v>
      </c>
      <c r="AS524" s="603">
        <v>0</v>
      </c>
      <c r="AT524" s="603">
        <v>0</v>
      </c>
      <c r="AU524" s="603">
        <v>0</v>
      </c>
      <c r="AV524" s="603">
        <v>0</v>
      </c>
      <c r="AW524" s="603">
        <v>0</v>
      </c>
      <c r="AX524" s="603">
        <v>0</v>
      </c>
      <c r="AY524" s="603">
        <v>0</v>
      </c>
      <c r="AZ524" s="603">
        <v>0</v>
      </c>
      <c r="BA524" s="603">
        <v>0</v>
      </c>
      <c r="BB524" s="603">
        <v>0</v>
      </c>
      <c r="BC524" s="603">
        <v>0</v>
      </c>
      <c r="BD524" s="603">
        <v>0</v>
      </c>
      <c r="BE524" s="603">
        <v>0</v>
      </c>
      <c r="BF524" s="603">
        <v>0</v>
      </c>
      <c r="BG524" s="603">
        <v>0</v>
      </c>
      <c r="BH524" s="603">
        <v>0</v>
      </c>
      <c r="BI524" s="603">
        <v>0</v>
      </c>
      <c r="BJ524" s="603">
        <v>0</v>
      </c>
      <c r="BK524" s="603">
        <v>0</v>
      </c>
      <c r="BL524" s="603">
        <v>0</v>
      </c>
      <c r="BM524" s="603">
        <v>0</v>
      </c>
      <c r="BN524" s="185"/>
      <c r="BO524" s="625">
        <f t="shared" si="1902"/>
        <v>0</v>
      </c>
      <c r="BP524" s="625">
        <f t="shared" si="1903"/>
        <v>0</v>
      </c>
      <c r="BQ524" s="625">
        <f t="shared" si="1904"/>
        <v>0</v>
      </c>
      <c r="BR524" s="625">
        <f t="shared" si="1905"/>
        <v>0</v>
      </c>
      <c r="BS524" s="625">
        <f t="shared" si="1906"/>
        <v>0</v>
      </c>
      <c r="BT524" s="625">
        <f t="shared" si="1907"/>
        <v>0</v>
      </c>
      <c r="BU524" s="625">
        <f t="shared" si="1908"/>
        <v>0</v>
      </c>
      <c r="BV524" s="625">
        <f t="shared" si="1909"/>
        <v>0</v>
      </c>
      <c r="BW524" s="625">
        <f t="shared" si="1910"/>
        <v>0</v>
      </c>
      <c r="BX524" s="625">
        <f t="shared" si="1911"/>
        <v>0</v>
      </c>
      <c r="BY524" s="625">
        <f t="shared" si="1912"/>
        <v>0</v>
      </c>
      <c r="BZ524" s="625">
        <f t="shared" si="1913"/>
        <v>0</v>
      </c>
      <c r="CA524" s="625">
        <f t="shared" si="1914"/>
        <v>0</v>
      </c>
      <c r="CB524" s="625">
        <f t="shared" si="1915"/>
        <v>0</v>
      </c>
      <c r="CC524" s="625">
        <f t="shared" si="1916"/>
        <v>0</v>
      </c>
      <c r="CD524" s="625">
        <f t="shared" si="1917"/>
        <v>0</v>
      </c>
      <c r="CE524" s="625">
        <f t="shared" si="1918"/>
        <v>0</v>
      </c>
      <c r="CF524" s="625">
        <f t="shared" si="1919"/>
        <v>0</v>
      </c>
      <c r="CG524" s="625">
        <f t="shared" si="1920"/>
        <v>0</v>
      </c>
      <c r="CH524" s="625">
        <f t="shared" si="1921"/>
        <v>0</v>
      </c>
      <c r="CI524" s="177"/>
      <c r="CJ524" s="334">
        <f t="shared" si="1922"/>
        <v>0</v>
      </c>
      <c r="CK524" s="334">
        <f t="shared" si="1923"/>
        <v>0</v>
      </c>
      <c r="CL524" s="334">
        <f t="shared" si="1924"/>
        <v>0</v>
      </c>
      <c r="CM524" s="334">
        <f t="shared" si="1925"/>
        <v>0</v>
      </c>
      <c r="CN524" s="334">
        <f t="shared" si="1926"/>
        <v>0</v>
      </c>
      <c r="CO524" s="177"/>
      <c r="CP524" s="114"/>
      <c r="CQ524" s="114"/>
      <c r="CR524" s="186">
        <f>SUM(F524:BM524)</f>
        <v>0</v>
      </c>
      <c r="CS524" s="186">
        <f>SUM(BO524:CH524)</f>
        <v>0</v>
      </c>
      <c r="CT524" s="186">
        <f>SUM(CJ524:CN524)</f>
        <v>0</v>
      </c>
      <c r="CU524" s="186">
        <f>CR524-CS524</f>
        <v>0</v>
      </c>
      <c r="CV524" s="186">
        <f>CS524-CT524</f>
        <v>0</v>
      </c>
      <c r="CW524" s="119"/>
      <c r="CX524" s="334">
        <f>IF(BO524="","",BO524)</f>
        <v>0</v>
      </c>
      <c r="CY524" s="334">
        <f>IF(BP524="","",BP524)</f>
        <v>0</v>
      </c>
      <c r="CZ524" s="334">
        <f>IF(BQ524="","",BQ524)</f>
        <v>0</v>
      </c>
      <c r="DA524" s="334">
        <f>IF(BR524="","",BR524)</f>
        <v>0</v>
      </c>
      <c r="DB524" s="346">
        <f>IF(CJ524="","",CJ524)</f>
        <v>0</v>
      </c>
      <c r="DC524" s="334">
        <f>IF(BS524="","",BS524)</f>
        <v>0</v>
      </c>
      <c r="DD524" s="334">
        <f>IF(BT524="","",BT524)</f>
        <v>0</v>
      </c>
      <c r="DE524" s="334">
        <f>IF(BU524="","",BU524)</f>
        <v>0</v>
      </c>
      <c r="DF524" s="334">
        <f>IF(BV524="","",BV524)</f>
        <v>0</v>
      </c>
      <c r="DG524" s="346">
        <f>IF(CK524="","",CK524)</f>
        <v>0</v>
      </c>
      <c r="DH524" s="346">
        <f>IF(CL524="","",CL524)</f>
        <v>0</v>
      </c>
      <c r="DI524" s="346">
        <f>IF(CM524="","",CM524)</f>
        <v>0</v>
      </c>
      <c r="DJ524" s="346">
        <f>IF(CN524="","",CN524)</f>
        <v>0</v>
      </c>
    </row>
    <row r="525" spans="1:114" x14ac:dyDescent="0.2">
      <c r="A525" s="297"/>
      <c r="B525" s="114" t="s">
        <v>370</v>
      </c>
      <c r="C525" s="114"/>
      <c r="D525" s="114"/>
      <c r="E525" s="114"/>
      <c r="F525" s="561"/>
      <c r="G525" s="561"/>
      <c r="H525" s="561"/>
      <c r="I525" s="561"/>
      <c r="J525" s="561"/>
      <c r="K525" s="561"/>
      <c r="L525" s="561"/>
      <c r="M525" s="561"/>
      <c r="N525" s="561"/>
      <c r="O525" s="561"/>
      <c r="P525" s="561"/>
      <c r="Q525" s="561"/>
      <c r="R525" s="561"/>
      <c r="S525" s="561"/>
      <c r="T525" s="561"/>
      <c r="U525" s="561"/>
      <c r="V525" s="561"/>
      <c r="W525" s="561"/>
      <c r="X525" s="561"/>
      <c r="Y525" s="561"/>
      <c r="Z525" s="561"/>
      <c r="AA525" s="561"/>
      <c r="AB525" s="561"/>
      <c r="AC525" s="561"/>
      <c r="AD525" s="561"/>
      <c r="AE525" s="561"/>
      <c r="AF525" s="561"/>
      <c r="AG525" s="561"/>
      <c r="AH525" s="561"/>
      <c r="AI525" s="561"/>
      <c r="AJ525" s="561"/>
      <c r="AK525" s="561"/>
      <c r="AL525" s="561"/>
      <c r="AM525" s="561"/>
      <c r="AN525" s="561"/>
      <c r="AO525" s="561"/>
      <c r="AP525" s="561"/>
      <c r="AQ525" s="561"/>
      <c r="AR525" s="561"/>
      <c r="AS525" s="561"/>
      <c r="AT525" s="561"/>
      <c r="AU525" s="561"/>
      <c r="AV525" s="561"/>
      <c r="AW525" s="561"/>
      <c r="AX525" s="561"/>
      <c r="AY525" s="561"/>
      <c r="AZ525" s="561"/>
      <c r="BA525" s="561"/>
      <c r="BB525" s="561"/>
      <c r="BC525" s="561"/>
      <c r="BD525" s="561"/>
      <c r="BE525" s="561"/>
      <c r="BF525" s="561"/>
      <c r="BG525" s="561"/>
      <c r="BH525" s="561"/>
      <c r="BI525" s="561"/>
      <c r="BJ525" s="561"/>
      <c r="BK525" s="561"/>
      <c r="BL525" s="561"/>
      <c r="BM525" s="561"/>
      <c r="BN525" s="185"/>
      <c r="BO525" s="572"/>
      <c r="BP525" s="572"/>
      <c r="BQ525" s="572"/>
      <c r="BR525" s="572"/>
      <c r="BS525" s="572"/>
      <c r="BT525" s="572"/>
      <c r="BU525" s="572"/>
      <c r="BV525" s="572"/>
      <c r="BW525" s="572"/>
      <c r="BX525" s="572"/>
      <c r="BY525" s="572"/>
      <c r="BZ525" s="572"/>
      <c r="CA525" s="572"/>
      <c r="CB525" s="572"/>
      <c r="CC525" s="572"/>
      <c r="CD525" s="572"/>
      <c r="CE525" s="572"/>
      <c r="CF525" s="572"/>
      <c r="CG525" s="572"/>
      <c r="CH525" s="572"/>
      <c r="CI525" s="177"/>
      <c r="CJ525" s="214"/>
      <c r="CK525" s="214"/>
      <c r="CL525" s="214"/>
      <c r="CM525" s="334">
        <f t="shared" ref="CM525:CM534" si="1927">SUM(CA525:CD525)</f>
        <v>0</v>
      </c>
      <c r="CN525" s="334">
        <f t="shared" ref="CN525:CN527" si="1928">SUM(CE525:CH525)</f>
        <v>0</v>
      </c>
      <c r="CO525" s="177"/>
      <c r="CP525" s="114"/>
      <c r="CQ525" s="114"/>
      <c r="CR525" s="186"/>
      <c r="CS525" s="186"/>
      <c r="CT525" s="186"/>
      <c r="CU525" s="186"/>
      <c r="CV525" s="186"/>
      <c r="CW525" s="119"/>
      <c r="CX525" s="214" t="str">
        <f t="shared" si="1859"/>
        <v/>
      </c>
      <c r="CY525" s="214" t="str">
        <f t="shared" si="1860"/>
        <v/>
      </c>
      <c r="CZ525" s="214" t="str">
        <f t="shared" si="1861"/>
        <v/>
      </c>
      <c r="DA525" s="214" t="str">
        <f t="shared" si="1862"/>
        <v/>
      </c>
      <c r="DB525" s="216" t="str">
        <f t="shared" si="1863"/>
        <v/>
      </c>
      <c r="DC525" s="214" t="str">
        <f t="shared" si="1864"/>
        <v/>
      </c>
      <c r="DD525" s="214" t="str">
        <f t="shared" si="1865"/>
        <v/>
      </c>
      <c r="DE525" s="214" t="str">
        <f t="shared" si="1866"/>
        <v/>
      </c>
      <c r="DF525" s="214" t="str">
        <f t="shared" si="1867"/>
        <v/>
      </c>
      <c r="DG525" s="216" t="str">
        <f t="shared" si="1868"/>
        <v/>
      </c>
      <c r="DH525" s="216" t="str">
        <f t="shared" si="1869"/>
        <v/>
      </c>
      <c r="DI525" s="216">
        <f t="shared" si="1870"/>
        <v>0</v>
      </c>
      <c r="DJ525" s="216">
        <f t="shared" si="1871"/>
        <v>0</v>
      </c>
    </row>
    <row r="526" spans="1:114" x14ac:dyDescent="0.2">
      <c r="A526" s="295" t="str">
        <f>+Salaries!A231</f>
        <v>Operations</v>
      </c>
      <c r="B526" s="114" t="s">
        <v>370</v>
      </c>
      <c r="C526" s="114"/>
      <c r="D526" s="114"/>
      <c r="E526" s="114"/>
      <c r="F526" s="561"/>
      <c r="G526" s="561"/>
      <c r="H526" s="561"/>
      <c r="I526" s="561"/>
      <c r="J526" s="561"/>
      <c r="K526" s="561"/>
      <c r="L526" s="561"/>
      <c r="M526" s="561"/>
      <c r="N526" s="561"/>
      <c r="O526" s="561"/>
      <c r="P526" s="561"/>
      <c r="Q526" s="561"/>
      <c r="R526" s="561"/>
      <c r="S526" s="561"/>
      <c r="T526" s="561"/>
      <c r="U526" s="561"/>
      <c r="V526" s="561"/>
      <c r="W526" s="561"/>
      <c r="X526" s="561"/>
      <c r="Y526" s="561"/>
      <c r="Z526" s="561"/>
      <c r="AA526" s="561"/>
      <c r="AB526" s="561"/>
      <c r="AC526" s="561"/>
      <c r="AD526" s="561"/>
      <c r="AE526" s="561"/>
      <c r="AF526" s="561"/>
      <c r="AG526" s="561"/>
      <c r="AH526" s="561"/>
      <c r="AI526" s="561"/>
      <c r="AJ526" s="561"/>
      <c r="AK526" s="561"/>
      <c r="AL526" s="561"/>
      <c r="AM526" s="561"/>
      <c r="AN526" s="561"/>
      <c r="AO526" s="561"/>
      <c r="AP526" s="561"/>
      <c r="AQ526" s="561"/>
      <c r="AR526" s="561"/>
      <c r="AS526" s="561"/>
      <c r="AT526" s="561"/>
      <c r="AU526" s="561"/>
      <c r="AV526" s="561"/>
      <c r="AW526" s="561"/>
      <c r="AX526" s="561"/>
      <c r="AY526" s="561"/>
      <c r="AZ526" s="561"/>
      <c r="BA526" s="561"/>
      <c r="BB526" s="561"/>
      <c r="BC526" s="561"/>
      <c r="BD526" s="561"/>
      <c r="BE526" s="561"/>
      <c r="BF526" s="561"/>
      <c r="BG526" s="561"/>
      <c r="BH526" s="561"/>
      <c r="BI526" s="561"/>
      <c r="BJ526" s="561"/>
      <c r="BK526" s="561"/>
      <c r="BL526" s="561"/>
      <c r="BM526" s="561"/>
      <c r="BN526" s="185"/>
      <c r="BO526" s="572"/>
      <c r="BP526" s="572"/>
      <c r="BQ526" s="572"/>
      <c r="BR526" s="572"/>
      <c r="BS526" s="572"/>
      <c r="BT526" s="572"/>
      <c r="BU526" s="572"/>
      <c r="BV526" s="572"/>
      <c r="BW526" s="572"/>
      <c r="BX526" s="572"/>
      <c r="BY526" s="572"/>
      <c r="BZ526" s="572"/>
      <c r="CA526" s="572"/>
      <c r="CB526" s="572"/>
      <c r="CC526" s="572"/>
      <c r="CD526" s="572"/>
      <c r="CE526" s="572"/>
      <c r="CF526" s="572"/>
      <c r="CG526" s="572"/>
      <c r="CH526" s="572"/>
      <c r="CI526" s="177"/>
      <c r="CJ526" s="214"/>
      <c r="CK526" s="214"/>
      <c r="CL526" s="214"/>
      <c r="CM526" s="334">
        <f t="shared" si="1927"/>
        <v>0</v>
      </c>
      <c r="CN526" s="334">
        <f t="shared" si="1928"/>
        <v>0</v>
      </c>
      <c r="CO526" s="177"/>
      <c r="CP526" s="114"/>
      <c r="CQ526" s="114"/>
      <c r="CR526" s="186"/>
      <c r="CS526" s="186"/>
      <c r="CT526" s="186"/>
      <c r="CU526" s="186"/>
      <c r="CV526" s="186"/>
      <c r="CW526" s="119"/>
      <c r="CX526" s="214" t="str">
        <f t="shared" si="1859"/>
        <v/>
      </c>
      <c r="CY526" s="214" t="str">
        <f t="shared" si="1860"/>
        <v/>
      </c>
      <c r="CZ526" s="214" t="str">
        <f t="shared" si="1861"/>
        <v/>
      </c>
      <c r="DA526" s="214" t="str">
        <f t="shared" si="1862"/>
        <v/>
      </c>
      <c r="DB526" s="216" t="str">
        <f t="shared" si="1863"/>
        <v/>
      </c>
      <c r="DC526" s="214" t="str">
        <f t="shared" si="1864"/>
        <v/>
      </c>
      <c r="DD526" s="214" t="str">
        <f t="shared" si="1865"/>
        <v/>
      </c>
      <c r="DE526" s="214" t="str">
        <f t="shared" si="1866"/>
        <v/>
      </c>
      <c r="DF526" s="214" t="str">
        <f t="shared" si="1867"/>
        <v/>
      </c>
      <c r="DG526" s="216" t="str">
        <f t="shared" si="1868"/>
        <v/>
      </c>
      <c r="DH526" s="216" t="str">
        <f t="shared" si="1869"/>
        <v/>
      </c>
      <c r="DI526" s="216">
        <f t="shared" si="1870"/>
        <v>0</v>
      </c>
      <c r="DJ526" s="216">
        <f t="shared" si="1871"/>
        <v>0</v>
      </c>
    </row>
    <row r="527" spans="1:114" x14ac:dyDescent="0.2">
      <c r="A527" s="544" t="str">
        <f>+Assumptions!A350</f>
        <v>Operations Consultants …………………………………………………………………………………………………………</v>
      </c>
      <c r="B527" s="114" t="s">
        <v>370</v>
      </c>
      <c r="C527" s="114"/>
      <c r="D527" s="114"/>
      <c r="E527" s="114"/>
      <c r="F527" s="603">
        <v>0</v>
      </c>
      <c r="G527" s="603">
        <v>0</v>
      </c>
      <c r="H527" s="603">
        <v>0</v>
      </c>
      <c r="I527" s="603">
        <v>0</v>
      </c>
      <c r="J527" s="603">
        <v>0</v>
      </c>
      <c r="K527" s="603">
        <v>0</v>
      </c>
      <c r="L527" s="603">
        <v>0</v>
      </c>
      <c r="M527" s="603">
        <v>0</v>
      </c>
      <c r="N527" s="603">
        <v>0</v>
      </c>
      <c r="O527" s="603">
        <v>0</v>
      </c>
      <c r="P527" s="603">
        <v>0</v>
      </c>
      <c r="Q527" s="603">
        <v>0</v>
      </c>
      <c r="R527" s="603">
        <v>0</v>
      </c>
      <c r="S527" s="603">
        <v>0</v>
      </c>
      <c r="T527" s="603">
        <v>0</v>
      </c>
      <c r="U527" s="603">
        <v>0</v>
      </c>
      <c r="V527" s="603">
        <v>0</v>
      </c>
      <c r="W527" s="603">
        <v>0</v>
      </c>
      <c r="X527" s="603">
        <v>0</v>
      </c>
      <c r="Y527" s="603">
        <v>0</v>
      </c>
      <c r="Z527" s="603">
        <v>0</v>
      </c>
      <c r="AA527" s="603">
        <v>0</v>
      </c>
      <c r="AB527" s="603">
        <v>0</v>
      </c>
      <c r="AC527" s="603">
        <v>0</v>
      </c>
      <c r="AD527" s="603">
        <v>0</v>
      </c>
      <c r="AE527" s="603">
        <v>0</v>
      </c>
      <c r="AF527" s="603">
        <v>0</v>
      </c>
      <c r="AG527" s="603">
        <v>0</v>
      </c>
      <c r="AH527" s="603">
        <v>0</v>
      </c>
      <c r="AI527" s="603">
        <v>0</v>
      </c>
      <c r="AJ527" s="603">
        <v>0</v>
      </c>
      <c r="AK527" s="603">
        <v>0</v>
      </c>
      <c r="AL527" s="603">
        <v>0</v>
      </c>
      <c r="AM527" s="603">
        <v>0</v>
      </c>
      <c r="AN527" s="603">
        <v>0</v>
      </c>
      <c r="AO527" s="603">
        <v>0</v>
      </c>
      <c r="AP527" s="603">
        <v>0</v>
      </c>
      <c r="AQ527" s="603">
        <v>0</v>
      </c>
      <c r="AR527" s="603">
        <v>0</v>
      </c>
      <c r="AS527" s="603">
        <v>0</v>
      </c>
      <c r="AT527" s="603">
        <v>0</v>
      </c>
      <c r="AU527" s="603">
        <v>0</v>
      </c>
      <c r="AV527" s="603">
        <v>0</v>
      </c>
      <c r="AW527" s="603">
        <v>0</v>
      </c>
      <c r="AX527" s="603">
        <v>0</v>
      </c>
      <c r="AY527" s="603">
        <v>0</v>
      </c>
      <c r="AZ527" s="603">
        <v>0</v>
      </c>
      <c r="BA527" s="603">
        <v>0</v>
      </c>
      <c r="BB527" s="603">
        <v>0</v>
      </c>
      <c r="BC527" s="603">
        <v>0</v>
      </c>
      <c r="BD527" s="603">
        <v>0</v>
      </c>
      <c r="BE527" s="603">
        <v>0</v>
      </c>
      <c r="BF527" s="603">
        <v>0</v>
      </c>
      <c r="BG527" s="603">
        <v>0</v>
      </c>
      <c r="BH527" s="603">
        <v>0</v>
      </c>
      <c r="BI527" s="603">
        <v>0</v>
      </c>
      <c r="BJ527" s="603">
        <v>0</v>
      </c>
      <c r="BK527" s="603">
        <v>0</v>
      </c>
      <c r="BL527" s="603">
        <v>0</v>
      </c>
      <c r="BM527" s="603">
        <v>0</v>
      </c>
      <c r="BN527" s="185"/>
      <c r="BO527" s="625">
        <f>SUM(F527:H527)</f>
        <v>0</v>
      </c>
      <c r="BP527" s="625">
        <f>SUM(I527:K527)</f>
        <v>0</v>
      </c>
      <c r="BQ527" s="625">
        <f>SUM(L527:N527)</f>
        <v>0</v>
      </c>
      <c r="BR527" s="625">
        <f>SUM(O527:Q527)</f>
        <v>0</v>
      </c>
      <c r="BS527" s="625">
        <f>SUM(R528:T528)</f>
        <v>0</v>
      </c>
      <c r="BT527" s="625">
        <f>SUM(U527:W527)</f>
        <v>0</v>
      </c>
      <c r="BU527" s="625">
        <f>SUM(X527:Z527)</f>
        <v>0</v>
      </c>
      <c r="BV527" s="625">
        <f>SUM(AA527:AC527)</f>
        <v>0</v>
      </c>
      <c r="BW527" s="625">
        <f>SUM(AD527:AF527)</f>
        <v>0</v>
      </c>
      <c r="BX527" s="625">
        <f>SUM(AG527:AI527)</f>
        <v>0</v>
      </c>
      <c r="BY527" s="625">
        <f>SUM(AJ527:AL527)</f>
        <v>0</v>
      </c>
      <c r="BZ527" s="625">
        <f>SUM(AM527:AO527)</f>
        <v>0</v>
      </c>
      <c r="CA527" s="625">
        <f>SUM(AP527:AR527)</f>
        <v>0</v>
      </c>
      <c r="CB527" s="625">
        <f>SUM(AS527:AU527)</f>
        <v>0</v>
      </c>
      <c r="CC527" s="625">
        <f>SUM(AV527:AX527)</f>
        <v>0</v>
      </c>
      <c r="CD527" s="625">
        <f>SUM(AY527:BA527)</f>
        <v>0</v>
      </c>
      <c r="CE527" s="625">
        <f>SUM(BB527:BD527)</f>
        <v>0</v>
      </c>
      <c r="CF527" s="625">
        <f>SUM(BE527:BG527)</f>
        <v>0</v>
      </c>
      <c r="CG527" s="625">
        <f>SUM(BH527:BJ527)</f>
        <v>0</v>
      </c>
      <c r="CH527" s="625">
        <f>SUM(BK527:BM527)</f>
        <v>0</v>
      </c>
      <c r="CI527" s="177"/>
      <c r="CJ527" s="334">
        <f>SUM(BO528:BR528)</f>
        <v>0</v>
      </c>
      <c r="CK527" s="334">
        <f>SUM(BS528:BV528)</f>
        <v>0</v>
      </c>
      <c r="CL527" s="334">
        <f>SUM(BW527:BZ527)</f>
        <v>0</v>
      </c>
      <c r="CM527" s="334">
        <f t="shared" si="1927"/>
        <v>0</v>
      </c>
      <c r="CN527" s="334">
        <f t="shared" si="1928"/>
        <v>0</v>
      </c>
      <c r="CO527" s="177"/>
      <c r="CP527" s="114"/>
      <c r="CQ527" s="114"/>
      <c r="CR527" s="186">
        <f>SUM(F527:BM527)</f>
        <v>0</v>
      </c>
      <c r="CS527" s="186">
        <f>SUM(BO527:CH527)</f>
        <v>0</v>
      </c>
      <c r="CT527" s="186">
        <f>SUM(CJ527:CN527)</f>
        <v>0</v>
      </c>
      <c r="CU527" s="186">
        <f>CR527-CS527</f>
        <v>0</v>
      </c>
      <c r="CV527" s="186">
        <f>CS527-CT527</f>
        <v>0</v>
      </c>
      <c r="CW527" s="119"/>
      <c r="CX527" s="334">
        <f t="shared" si="1859"/>
        <v>0</v>
      </c>
      <c r="CY527" s="334">
        <f t="shared" si="1860"/>
        <v>0</v>
      </c>
      <c r="CZ527" s="334">
        <f t="shared" si="1861"/>
        <v>0</v>
      </c>
      <c r="DA527" s="334">
        <f t="shared" si="1862"/>
        <v>0</v>
      </c>
      <c r="DB527" s="346">
        <f t="shared" si="1863"/>
        <v>0</v>
      </c>
      <c r="DC527" s="334">
        <f t="shared" si="1864"/>
        <v>0</v>
      </c>
      <c r="DD527" s="334">
        <f t="shared" si="1865"/>
        <v>0</v>
      </c>
      <c r="DE527" s="334">
        <f t="shared" si="1866"/>
        <v>0</v>
      </c>
      <c r="DF527" s="334">
        <f t="shared" si="1867"/>
        <v>0</v>
      </c>
      <c r="DG527" s="346">
        <f t="shared" si="1868"/>
        <v>0</v>
      </c>
      <c r="DH527" s="346">
        <f t="shared" si="1869"/>
        <v>0</v>
      </c>
      <c r="DI527" s="346">
        <f t="shared" si="1870"/>
        <v>0</v>
      </c>
      <c r="DJ527" s="346">
        <f t="shared" si="1871"/>
        <v>0</v>
      </c>
    </row>
    <row r="528" spans="1:114" x14ac:dyDescent="0.2">
      <c r="A528" s="544" t="str">
        <f>+Assumptions!A351</f>
        <v>Customer Service…………………………………………………………………………………………………………</v>
      </c>
      <c r="B528" s="88" t="s">
        <v>54</v>
      </c>
      <c r="C528" s="114"/>
      <c r="D528" s="114"/>
      <c r="E528" s="114"/>
      <c r="F528" s="603">
        <v>0</v>
      </c>
      <c r="G528" s="603">
        <v>0</v>
      </c>
      <c r="H528" s="603">
        <v>0</v>
      </c>
      <c r="I528" s="603">
        <v>0</v>
      </c>
      <c r="J528" s="603">
        <v>0</v>
      </c>
      <c r="K528" s="603">
        <v>0</v>
      </c>
      <c r="L528" s="603">
        <v>0</v>
      </c>
      <c r="M528" s="603">
        <v>0</v>
      </c>
      <c r="N528" s="603">
        <v>0</v>
      </c>
      <c r="O528" s="603">
        <v>0</v>
      </c>
      <c r="P528" s="603">
        <v>0</v>
      </c>
      <c r="Q528" s="603">
        <v>0</v>
      </c>
      <c r="R528" s="603">
        <v>0</v>
      </c>
      <c r="S528" s="603">
        <v>0</v>
      </c>
      <c r="T528" s="603">
        <v>0</v>
      </c>
      <c r="U528" s="603">
        <v>0</v>
      </c>
      <c r="V528" s="603">
        <v>0</v>
      </c>
      <c r="W528" s="603">
        <v>0</v>
      </c>
      <c r="X528" s="603">
        <v>0</v>
      </c>
      <c r="Y528" s="603">
        <v>0</v>
      </c>
      <c r="Z528" s="603">
        <v>0</v>
      </c>
      <c r="AA528" s="603">
        <v>0</v>
      </c>
      <c r="AB528" s="603">
        <v>0</v>
      </c>
      <c r="AC528" s="603">
        <v>0</v>
      </c>
      <c r="AD528" s="603">
        <v>0</v>
      </c>
      <c r="AE528" s="603">
        <v>0</v>
      </c>
      <c r="AF528" s="603">
        <v>0</v>
      </c>
      <c r="AG528" s="603">
        <v>0</v>
      </c>
      <c r="AH528" s="603">
        <v>0</v>
      </c>
      <c r="AI528" s="603">
        <v>0</v>
      </c>
      <c r="AJ528" s="603">
        <v>0</v>
      </c>
      <c r="AK528" s="603">
        <v>0</v>
      </c>
      <c r="AL528" s="603">
        <v>0</v>
      </c>
      <c r="AM528" s="603">
        <v>0</v>
      </c>
      <c r="AN528" s="603">
        <v>0</v>
      </c>
      <c r="AO528" s="603">
        <v>0</v>
      </c>
      <c r="AP528" s="603">
        <v>0</v>
      </c>
      <c r="AQ528" s="603">
        <v>0</v>
      </c>
      <c r="AR528" s="603">
        <v>0</v>
      </c>
      <c r="AS528" s="603">
        <v>0</v>
      </c>
      <c r="AT528" s="603">
        <v>0</v>
      </c>
      <c r="AU528" s="603">
        <v>0</v>
      </c>
      <c r="AV528" s="603">
        <v>0</v>
      </c>
      <c r="AW528" s="603">
        <v>0</v>
      </c>
      <c r="AX528" s="603">
        <v>0</v>
      </c>
      <c r="AY528" s="603">
        <v>0</v>
      </c>
      <c r="AZ528" s="603">
        <v>0</v>
      </c>
      <c r="BA528" s="603">
        <v>0</v>
      </c>
      <c r="BB528" s="603">
        <v>0</v>
      </c>
      <c r="BC528" s="603">
        <v>0</v>
      </c>
      <c r="BD528" s="603">
        <v>0</v>
      </c>
      <c r="BE528" s="603">
        <v>0</v>
      </c>
      <c r="BF528" s="603">
        <v>0</v>
      </c>
      <c r="BG528" s="603">
        <v>0</v>
      </c>
      <c r="BH528" s="603">
        <v>0</v>
      </c>
      <c r="BI528" s="603">
        <v>0</v>
      </c>
      <c r="BJ528" s="603">
        <v>0</v>
      </c>
      <c r="BK528" s="603">
        <v>0</v>
      </c>
      <c r="BL528" s="603">
        <v>0</v>
      </c>
      <c r="BM528" s="603">
        <v>0</v>
      </c>
      <c r="BN528" s="185"/>
      <c r="BO528" s="625">
        <f>SUM(F528:H528)</f>
        <v>0</v>
      </c>
      <c r="BP528" s="625">
        <f>SUM(I528:K528)</f>
        <v>0</v>
      </c>
      <c r="BQ528" s="625">
        <f t="shared" ref="BQ528:BR528" si="1929">SUM(J528:L528)</f>
        <v>0</v>
      </c>
      <c r="BR528" s="625">
        <f t="shared" si="1929"/>
        <v>0</v>
      </c>
      <c r="BS528" s="625">
        <f>SUM(R527:T527)</f>
        <v>0</v>
      </c>
      <c r="BT528" s="625">
        <f>SUM(U528:W528)</f>
        <v>0</v>
      </c>
      <c r="BU528" s="625">
        <f>SUM(X528:Z528)</f>
        <v>0</v>
      </c>
      <c r="BV528" s="625">
        <f>SUM(AA528:AC528)</f>
        <v>0</v>
      </c>
      <c r="BW528" s="625">
        <f>SUM(AD528:AF528)</f>
        <v>0</v>
      </c>
      <c r="BX528" s="625">
        <f>SUM(AG528:AI528)</f>
        <v>0</v>
      </c>
      <c r="BY528" s="625">
        <f>SUM(AJ528:AL528)</f>
        <v>0</v>
      </c>
      <c r="BZ528" s="625">
        <f>SUM(AM528:AO528)</f>
        <v>0</v>
      </c>
      <c r="CA528" s="625">
        <f>SUM(AP528:AR528)</f>
        <v>0</v>
      </c>
      <c r="CB528" s="625">
        <f>SUM(AS528:AU528)</f>
        <v>0</v>
      </c>
      <c r="CC528" s="625">
        <f>SUM(AV528:AX528)</f>
        <v>0</v>
      </c>
      <c r="CD528" s="625">
        <f>SUM(AY528:BA528)</f>
        <v>0</v>
      </c>
      <c r="CE528" s="625">
        <f>SUM(BB528:BD528)</f>
        <v>0</v>
      </c>
      <c r="CF528" s="625">
        <f>SUM(BE528:BG528)</f>
        <v>0</v>
      </c>
      <c r="CG528" s="625">
        <f>SUM(BH528:BJ528)</f>
        <v>0</v>
      </c>
      <c r="CH528" s="625">
        <f>SUM(BK528:BM528)</f>
        <v>0</v>
      </c>
      <c r="CI528" s="177"/>
      <c r="CJ528" s="334">
        <f>SUM(BO528:BR528)</f>
        <v>0</v>
      </c>
      <c r="CK528" s="334">
        <f>SUM(BS528:BV528)</f>
        <v>0</v>
      </c>
      <c r="CL528" s="334">
        <f>SUM(BW528:BZ528)</f>
        <v>0</v>
      </c>
      <c r="CM528" s="334">
        <f t="shared" si="1927"/>
        <v>0</v>
      </c>
      <c r="CN528" s="334">
        <f>SUM(CE528:CH528)</f>
        <v>0</v>
      </c>
      <c r="CO528" s="177"/>
      <c r="CP528" s="114"/>
      <c r="CQ528" s="114"/>
      <c r="CR528" s="186"/>
      <c r="CS528" s="186"/>
      <c r="CT528" s="186"/>
      <c r="CU528" s="186"/>
      <c r="CV528" s="186"/>
      <c r="CW528" s="119"/>
      <c r="CX528" s="334"/>
      <c r="CY528" s="334"/>
      <c r="CZ528" s="334"/>
      <c r="DA528" s="334"/>
      <c r="DB528" s="346"/>
      <c r="DC528" s="334"/>
      <c r="DD528" s="334"/>
      <c r="DE528" s="334"/>
      <c r="DF528" s="334"/>
      <c r="DG528" s="346"/>
      <c r="DH528" s="346"/>
      <c r="DI528" s="346"/>
      <c r="DJ528" s="346"/>
    </row>
    <row r="529" spans="1:114" x14ac:dyDescent="0.2">
      <c r="A529" s="544" t="str">
        <f>+Assumptions!A352</f>
        <v>TBD</v>
      </c>
      <c r="B529" s="114"/>
      <c r="C529" s="114"/>
      <c r="D529" s="114"/>
      <c r="E529" s="114"/>
      <c r="F529" s="603">
        <v>0</v>
      </c>
      <c r="G529" s="603">
        <v>0</v>
      </c>
      <c r="H529" s="603">
        <v>0</v>
      </c>
      <c r="I529" s="603">
        <v>0</v>
      </c>
      <c r="J529" s="603">
        <v>0</v>
      </c>
      <c r="K529" s="603">
        <v>0</v>
      </c>
      <c r="L529" s="603">
        <v>0</v>
      </c>
      <c r="M529" s="603">
        <v>0</v>
      </c>
      <c r="N529" s="603">
        <v>0</v>
      </c>
      <c r="O529" s="603">
        <v>0</v>
      </c>
      <c r="P529" s="603">
        <v>0</v>
      </c>
      <c r="Q529" s="603">
        <v>0</v>
      </c>
      <c r="R529" s="603">
        <v>0</v>
      </c>
      <c r="S529" s="603">
        <v>0</v>
      </c>
      <c r="T529" s="603">
        <v>0</v>
      </c>
      <c r="U529" s="603">
        <v>0</v>
      </c>
      <c r="V529" s="603">
        <v>0</v>
      </c>
      <c r="W529" s="603">
        <v>0</v>
      </c>
      <c r="X529" s="603">
        <v>0</v>
      </c>
      <c r="Y529" s="603">
        <v>0</v>
      </c>
      <c r="Z529" s="603">
        <v>0</v>
      </c>
      <c r="AA529" s="603">
        <v>0</v>
      </c>
      <c r="AB529" s="603">
        <v>0</v>
      </c>
      <c r="AC529" s="603">
        <v>0</v>
      </c>
      <c r="AD529" s="603">
        <v>0</v>
      </c>
      <c r="AE529" s="603">
        <v>0</v>
      </c>
      <c r="AF529" s="603">
        <v>0</v>
      </c>
      <c r="AG529" s="603">
        <v>0</v>
      </c>
      <c r="AH529" s="603">
        <v>0</v>
      </c>
      <c r="AI529" s="603">
        <v>0</v>
      </c>
      <c r="AJ529" s="603">
        <v>0</v>
      </c>
      <c r="AK529" s="603">
        <v>0</v>
      </c>
      <c r="AL529" s="603">
        <v>0</v>
      </c>
      <c r="AM529" s="603">
        <v>0</v>
      </c>
      <c r="AN529" s="603">
        <v>0</v>
      </c>
      <c r="AO529" s="603">
        <v>0</v>
      </c>
      <c r="AP529" s="603">
        <v>0</v>
      </c>
      <c r="AQ529" s="603">
        <v>0</v>
      </c>
      <c r="AR529" s="603">
        <v>0</v>
      </c>
      <c r="AS529" s="603">
        <v>0</v>
      </c>
      <c r="AT529" s="603">
        <v>0</v>
      </c>
      <c r="AU529" s="603">
        <v>0</v>
      </c>
      <c r="AV529" s="603">
        <v>0</v>
      </c>
      <c r="AW529" s="603">
        <v>0</v>
      </c>
      <c r="AX529" s="603">
        <v>0</v>
      </c>
      <c r="AY529" s="603">
        <v>0</v>
      </c>
      <c r="AZ529" s="603">
        <v>0</v>
      </c>
      <c r="BA529" s="603">
        <v>0</v>
      </c>
      <c r="BB529" s="603">
        <v>0</v>
      </c>
      <c r="BC529" s="603">
        <v>0</v>
      </c>
      <c r="BD529" s="603">
        <v>0</v>
      </c>
      <c r="BE529" s="603">
        <v>0</v>
      </c>
      <c r="BF529" s="603">
        <v>0</v>
      </c>
      <c r="BG529" s="603">
        <v>0</v>
      </c>
      <c r="BH529" s="603">
        <v>0</v>
      </c>
      <c r="BI529" s="603">
        <v>0</v>
      </c>
      <c r="BJ529" s="603">
        <v>0</v>
      </c>
      <c r="BK529" s="603">
        <v>0</v>
      </c>
      <c r="BL529" s="603">
        <v>0</v>
      </c>
      <c r="BM529" s="603">
        <v>0</v>
      </c>
      <c r="BN529" s="185"/>
      <c r="BO529" s="625">
        <f t="shared" ref="BO529:BO530" si="1930">SUM(F529:H529)</f>
        <v>0</v>
      </c>
      <c r="BP529" s="625">
        <f t="shared" ref="BP529:BP530" si="1931">SUM(I529:K529)</f>
        <v>0</v>
      </c>
      <c r="BQ529" s="625">
        <f t="shared" ref="BQ529:BQ530" si="1932">SUM(J529:L529)</f>
        <v>0</v>
      </c>
      <c r="BR529" s="625">
        <f t="shared" ref="BR529:BR530" si="1933">SUM(K529:M529)</f>
        <v>0</v>
      </c>
      <c r="BS529" s="625">
        <f t="shared" ref="BS529:BS530" si="1934">SUM(R528:T528)</f>
        <v>0</v>
      </c>
      <c r="BT529" s="625">
        <f t="shared" ref="BT529:BT530" si="1935">SUM(U529:W529)</f>
        <v>0</v>
      </c>
      <c r="BU529" s="625">
        <f t="shared" ref="BU529:BU530" si="1936">SUM(X529:Z529)</f>
        <v>0</v>
      </c>
      <c r="BV529" s="625">
        <f t="shared" ref="BV529:BV530" si="1937">SUM(AA529:AC529)</f>
        <v>0</v>
      </c>
      <c r="BW529" s="625">
        <f t="shared" ref="BW529:BW530" si="1938">SUM(AD529:AF529)</f>
        <v>0</v>
      </c>
      <c r="BX529" s="625">
        <f t="shared" ref="BX529:BX530" si="1939">SUM(AG529:AI529)</f>
        <v>0</v>
      </c>
      <c r="BY529" s="625">
        <f t="shared" ref="BY529:BY530" si="1940">SUM(AJ529:AL529)</f>
        <v>0</v>
      </c>
      <c r="BZ529" s="625">
        <f t="shared" ref="BZ529:BZ530" si="1941">SUM(AM529:AO529)</f>
        <v>0</v>
      </c>
      <c r="CA529" s="625">
        <f t="shared" ref="CA529:CA530" si="1942">SUM(AP529:AR529)</f>
        <v>0</v>
      </c>
      <c r="CB529" s="625">
        <f t="shared" ref="CB529:CB530" si="1943">SUM(AS529:AU529)</f>
        <v>0</v>
      </c>
      <c r="CC529" s="625">
        <f t="shared" ref="CC529:CC530" si="1944">SUM(AV529:AX529)</f>
        <v>0</v>
      </c>
      <c r="CD529" s="625">
        <f t="shared" ref="CD529:CD530" si="1945">SUM(AY529:BA529)</f>
        <v>0</v>
      </c>
      <c r="CE529" s="625">
        <f t="shared" ref="CE529:CE530" si="1946">SUM(BB529:BD529)</f>
        <v>0</v>
      </c>
      <c r="CF529" s="625">
        <f t="shared" ref="CF529:CF530" si="1947">SUM(BE529:BG529)</f>
        <v>0</v>
      </c>
      <c r="CG529" s="625">
        <f t="shared" ref="CG529:CG530" si="1948">SUM(BH529:BJ529)</f>
        <v>0</v>
      </c>
      <c r="CH529" s="625">
        <f t="shared" ref="CH529:CH530" si="1949">SUM(BK529:BM529)</f>
        <v>0</v>
      </c>
      <c r="CI529" s="177"/>
      <c r="CJ529" s="334">
        <f t="shared" ref="CJ529:CJ530" si="1950">SUM(BO529:BR529)</f>
        <v>0</v>
      </c>
      <c r="CK529" s="334">
        <f t="shared" ref="CK529:CK530" si="1951">SUM(BS529:BV529)</f>
        <v>0</v>
      </c>
      <c r="CL529" s="334">
        <f t="shared" ref="CL529:CL530" si="1952">SUM(BW529:BZ529)</f>
        <v>0</v>
      </c>
      <c r="CM529" s="334">
        <f t="shared" ref="CM529:CM530" si="1953">SUM(CA529:CD529)</f>
        <v>0</v>
      </c>
      <c r="CN529" s="334">
        <f t="shared" ref="CN529:CN530" si="1954">SUM(CE529:CH529)</f>
        <v>0</v>
      </c>
      <c r="CO529" s="177"/>
      <c r="CP529" s="114"/>
      <c r="CQ529" s="114"/>
      <c r="CR529" s="186"/>
      <c r="CS529" s="186"/>
      <c r="CT529" s="186"/>
      <c r="CU529" s="186"/>
      <c r="CV529" s="186"/>
      <c r="CW529" s="119"/>
      <c r="CX529" s="334"/>
      <c r="CY529" s="334"/>
      <c r="CZ529" s="334"/>
      <c r="DA529" s="334"/>
      <c r="DB529" s="346"/>
      <c r="DC529" s="334"/>
      <c r="DD529" s="334"/>
      <c r="DE529" s="334"/>
      <c r="DF529" s="334"/>
      <c r="DG529" s="346"/>
      <c r="DH529" s="346"/>
      <c r="DI529" s="346"/>
      <c r="DJ529" s="346"/>
    </row>
    <row r="530" spans="1:114" x14ac:dyDescent="0.2">
      <c r="A530" s="544" t="str">
        <f>+Assumptions!A353</f>
        <v>TBD</v>
      </c>
      <c r="B530" s="114"/>
      <c r="C530" s="114"/>
      <c r="D530" s="114"/>
      <c r="E530" s="114"/>
      <c r="F530" s="603">
        <v>0</v>
      </c>
      <c r="G530" s="603">
        <v>0</v>
      </c>
      <c r="H530" s="603">
        <v>0</v>
      </c>
      <c r="I530" s="603">
        <v>0</v>
      </c>
      <c r="J530" s="603">
        <v>0</v>
      </c>
      <c r="K530" s="603">
        <v>0</v>
      </c>
      <c r="L530" s="603">
        <v>0</v>
      </c>
      <c r="M530" s="603">
        <v>0</v>
      </c>
      <c r="N530" s="603">
        <v>0</v>
      </c>
      <c r="O530" s="603">
        <v>0</v>
      </c>
      <c r="P530" s="603">
        <v>0</v>
      </c>
      <c r="Q530" s="603">
        <v>0</v>
      </c>
      <c r="R530" s="603">
        <v>0</v>
      </c>
      <c r="S530" s="603">
        <v>0</v>
      </c>
      <c r="T530" s="603">
        <v>0</v>
      </c>
      <c r="U530" s="603">
        <v>0</v>
      </c>
      <c r="V530" s="603">
        <v>0</v>
      </c>
      <c r="W530" s="603">
        <v>0</v>
      </c>
      <c r="X530" s="603">
        <v>0</v>
      </c>
      <c r="Y530" s="603">
        <v>0</v>
      </c>
      <c r="Z530" s="603">
        <v>0</v>
      </c>
      <c r="AA530" s="603">
        <v>0</v>
      </c>
      <c r="AB530" s="603">
        <v>0</v>
      </c>
      <c r="AC530" s="603">
        <v>0</v>
      </c>
      <c r="AD530" s="603">
        <v>0</v>
      </c>
      <c r="AE530" s="603">
        <v>0</v>
      </c>
      <c r="AF530" s="603">
        <v>0</v>
      </c>
      <c r="AG530" s="603">
        <v>0</v>
      </c>
      <c r="AH530" s="603">
        <v>0</v>
      </c>
      <c r="AI530" s="603">
        <v>0</v>
      </c>
      <c r="AJ530" s="603">
        <v>0</v>
      </c>
      <c r="AK530" s="603">
        <v>0</v>
      </c>
      <c r="AL530" s="603">
        <v>0</v>
      </c>
      <c r="AM530" s="603">
        <v>0</v>
      </c>
      <c r="AN530" s="603">
        <v>0</v>
      </c>
      <c r="AO530" s="603">
        <v>0</v>
      </c>
      <c r="AP530" s="603">
        <v>0</v>
      </c>
      <c r="AQ530" s="603">
        <v>0</v>
      </c>
      <c r="AR530" s="603">
        <v>0</v>
      </c>
      <c r="AS530" s="603">
        <v>0</v>
      </c>
      <c r="AT530" s="603">
        <v>0</v>
      </c>
      <c r="AU530" s="603">
        <v>0</v>
      </c>
      <c r="AV530" s="603">
        <v>0</v>
      </c>
      <c r="AW530" s="603">
        <v>0</v>
      </c>
      <c r="AX530" s="603">
        <v>0</v>
      </c>
      <c r="AY530" s="603">
        <v>0</v>
      </c>
      <c r="AZ530" s="603">
        <v>0</v>
      </c>
      <c r="BA530" s="603">
        <v>0</v>
      </c>
      <c r="BB530" s="603">
        <v>0</v>
      </c>
      <c r="BC530" s="603">
        <v>0</v>
      </c>
      <c r="BD530" s="603">
        <v>0</v>
      </c>
      <c r="BE530" s="603">
        <v>0</v>
      </c>
      <c r="BF530" s="603">
        <v>0</v>
      </c>
      <c r="BG530" s="603">
        <v>0</v>
      </c>
      <c r="BH530" s="603">
        <v>0</v>
      </c>
      <c r="BI530" s="603">
        <v>0</v>
      </c>
      <c r="BJ530" s="603">
        <v>0</v>
      </c>
      <c r="BK530" s="603">
        <v>0</v>
      </c>
      <c r="BL530" s="603">
        <v>0</v>
      </c>
      <c r="BM530" s="603">
        <v>0</v>
      </c>
      <c r="BN530" s="185"/>
      <c r="BO530" s="625">
        <f t="shared" si="1930"/>
        <v>0</v>
      </c>
      <c r="BP530" s="625">
        <f t="shared" si="1931"/>
        <v>0</v>
      </c>
      <c r="BQ530" s="625">
        <f t="shared" si="1932"/>
        <v>0</v>
      </c>
      <c r="BR530" s="625">
        <f t="shared" si="1933"/>
        <v>0</v>
      </c>
      <c r="BS530" s="625">
        <f t="shared" si="1934"/>
        <v>0</v>
      </c>
      <c r="BT530" s="625">
        <f t="shared" si="1935"/>
        <v>0</v>
      </c>
      <c r="BU530" s="625">
        <f t="shared" si="1936"/>
        <v>0</v>
      </c>
      <c r="BV530" s="625">
        <f t="shared" si="1937"/>
        <v>0</v>
      </c>
      <c r="BW530" s="625">
        <f t="shared" si="1938"/>
        <v>0</v>
      </c>
      <c r="BX530" s="625">
        <f t="shared" si="1939"/>
        <v>0</v>
      </c>
      <c r="BY530" s="625">
        <f t="shared" si="1940"/>
        <v>0</v>
      </c>
      <c r="BZ530" s="625">
        <f t="shared" si="1941"/>
        <v>0</v>
      </c>
      <c r="CA530" s="625">
        <f t="shared" si="1942"/>
        <v>0</v>
      </c>
      <c r="CB530" s="625">
        <f t="shared" si="1943"/>
        <v>0</v>
      </c>
      <c r="CC530" s="625">
        <f t="shared" si="1944"/>
        <v>0</v>
      </c>
      <c r="CD530" s="625">
        <f t="shared" si="1945"/>
        <v>0</v>
      </c>
      <c r="CE530" s="625">
        <f t="shared" si="1946"/>
        <v>0</v>
      </c>
      <c r="CF530" s="625">
        <f t="shared" si="1947"/>
        <v>0</v>
      </c>
      <c r="CG530" s="625">
        <f t="shared" si="1948"/>
        <v>0</v>
      </c>
      <c r="CH530" s="625">
        <f t="shared" si="1949"/>
        <v>0</v>
      </c>
      <c r="CI530" s="177"/>
      <c r="CJ530" s="334">
        <f t="shared" si="1950"/>
        <v>0</v>
      </c>
      <c r="CK530" s="334">
        <f t="shared" si="1951"/>
        <v>0</v>
      </c>
      <c r="CL530" s="334">
        <f t="shared" si="1952"/>
        <v>0</v>
      </c>
      <c r="CM530" s="334">
        <f t="shared" si="1953"/>
        <v>0</v>
      </c>
      <c r="CN530" s="334">
        <f t="shared" si="1954"/>
        <v>0</v>
      </c>
      <c r="CO530" s="177"/>
      <c r="CP530" s="114"/>
      <c r="CQ530" s="114"/>
      <c r="CR530" s="186"/>
      <c r="CS530" s="186"/>
      <c r="CT530" s="186"/>
      <c r="CU530" s="186"/>
      <c r="CV530" s="186"/>
      <c r="CW530" s="119"/>
      <c r="CX530" s="334"/>
      <c r="CY530" s="334"/>
      <c r="CZ530" s="334"/>
      <c r="DA530" s="334"/>
      <c r="DB530" s="346"/>
      <c r="DC530" s="334"/>
      <c r="DD530" s="334"/>
      <c r="DE530" s="334"/>
      <c r="DF530" s="334"/>
      <c r="DG530" s="346"/>
      <c r="DH530" s="346"/>
      <c r="DI530" s="346"/>
      <c r="DJ530" s="346"/>
    </row>
    <row r="531" spans="1:114" x14ac:dyDescent="0.2">
      <c r="A531" s="544" t="str">
        <f>+Assumptions!A354</f>
        <v>TBD</v>
      </c>
      <c r="B531" s="114" t="s">
        <v>370</v>
      </c>
      <c r="C531" s="114"/>
      <c r="D531" s="114"/>
      <c r="E531" s="114"/>
      <c r="F531" s="603">
        <v>0</v>
      </c>
      <c r="G531" s="603">
        <v>0</v>
      </c>
      <c r="H531" s="603">
        <v>0</v>
      </c>
      <c r="I531" s="603">
        <v>0</v>
      </c>
      <c r="J531" s="603">
        <v>0</v>
      </c>
      <c r="K531" s="603">
        <v>0</v>
      </c>
      <c r="L531" s="603">
        <v>0</v>
      </c>
      <c r="M531" s="603">
        <v>0</v>
      </c>
      <c r="N531" s="603">
        <v>0</v>
      </c>
      <c r="O531" s="603">
        <v>0</v>
      </c>
      <c r="P531" s="603">
        <v>0</v>
      </c>
      <c r="Q531" s="603">
        <v>0</v>
      </c>
      <c r="R531" s="603">
        <v>0</v>
      </c>
      <c r="S531" s="603">
        <v>0</v>
      </c>
      <c r="T531" s="603">
        <v>0</v>
      </c>
      <c r="U531" s="603">
        <v>0</v>
      </c>
      <c r="V531" s="603">
        <v>0</v>
      </c>
      <c r="W531" s="603">
        <v>0</v>
      </c>
      <c r="X531" s="603">
        <v>0</v>
      </c>
      <c r="Y531" s="603">
        <v>0</v>
      </c>
      <c r="Z531" s="603">
        <v>0</v>
      </c>
      <c r="AA531" s="603">
        <v>0</v>
      </c>
      <c r="AB531" s="603">
        <v>0</v>
      </c>
      <c r="AC531" s="603">
        <v>0</v>
      </c>
      <c r="AD531" s="603">
        <v>0</v>
      </c>
      <c r="AE531" s="603">
        <v>0</v>
      </c>
      <c r="AF531" s="603">
        <v>0</v>
      </c>
      <c r="AG531" s="603">
        <v>0</v>
      </c>
      <c r="AH531" s="603">
        <v>0</v>
      </c>
      <c r="AI531" s="603">
        <v>0</v>
      </c>
      <c r="AJ531" s="603">
        <v>0</v>
      </c>
      <c r="AK531" s="603">
        <v>0</v>
      </c>
      <c r="AL531" s="603">
        <v>0</v>
      </c>
      <c r="AM531" s="603">
        <v>0</v>
      </c>
      <c r="AN531" s="603">
        <v>0</v>
      </c>
      <c r="AO531" s="603">
        <v>0</v>
      </c>
      <c r="AP531" s="603">
        <v>0</v>
      </c>
      <c r="AQ531" s="603">
        <v>0</v>
      </c>
      <c r="AR531" s="603">
        <v>0</v>
      </c>
      <c r="AS531" s="603">
        <v>0</v>
      </c>
      <c r="AT531" s="603">
        <v>0</v>
      </c>
      <c r="AU531" s="603">
        <v>0</v>
      </c>
      <c r="AV531" s="603">
        <v>0</v>
      </c>
      <c r="AW531" s="603">
        <v>0</v>
      </c>
      <c r="AX531" s="603">
        <v>0</v>
      </c>
      <c r="AY531" s="603">
        <v>0</v>
      </c>
      <c r="AZ531" s="603">
        <v>0</v>
      </c>
      <c r="BA531" s="603">
        <v>0</v>
      </c>
      <c r="BB531" s="603">
        <v>0</v>
      </c>
      <c r="BC531" s="603">
        <v>0</v>
      </c>
      <c r="BD531" s="603">
        <v>0</v>
      </c>
      <c r="BE531" s="603">
        <v>0</v>
      </c>
      <c r="BF531" s="603">
        <v>0</v>
      </c>
      <c r="BG531" s="603">
        <v>0</v>
      </c>
      <c r="BH531" s="603">
        <v>0</v>
      </c>
      <c r="BI531" s="603">
        <v>0</v>
      </c>
      <c r="BJ531" s="603">
        <v>0</v>
      </c>
      <c r="BK531" s="603">
        <v>0</v>
      </c>
      <c r="BL531" s="603">
        <v>0</v>
      </c>
      <c r="BM531" s="603">
        <v>0</v>
      </c>
      <c r="BN531" s="185"/>
      <c r="BO531" s="625">
        <f>SUM(F531:H531)</f>
        <v>0</v>
      </c>
      <c r="BP531" s="625">
        <f>SUM(I531:K531)</f>
        <v>0</v>
      </c>
      <c r="BQ531" s="625">
        <f>SUM(L531:N531)</f>
        <v>0</v>
      </c>
      <c r="BR531" s="625">
        <f>SUM(O531:Q531)</f>
        <v>0</v>
      </c>
      <c r="BS531" s="625">
        <f>SUM(R531:T531)</f>
        <v>0</v>
      </c>
      <c r="BT531" s="625">
        <f>SUM(U531:W531)</f>
        <v>0</v>
      </c>
      <c r="BU531" s="625">
        <f>SUM(X531:Z531)</f>
        <v>0</v>
      </c>
      <c r="BV531" s="625">
        <f>SUM(AA531:AC531)</f>
        <v>0</v>
      </c>
      <c r="BW531" s="625">
        <f>SUM(AD531:AF531)</f>
        <v>0</v>
      </c>
      <c r="BX531" s="625">
        <f>SUM(AG531:AI531)</f>
        <v>0</v>
      </c>
      <c r="BY531" s="625">
        <f>SUM(AJ531:AL531)</f>
        <v>0</v>
      </c>
      <c r="BZ531" s="625">
        <f>SUM(AM531:AO531)</f>
        <v>0</v>
      </c>
      <c r="CA531" s="625">
        <f t="shared" ref="CA531:CA534" si="1955">SUM(AP531:AR531)</f>
        <v>0</v>
      </c>
      <c r="CB531" s="625">
        <f t="shared" ref="CB531:CB534" si="1956">SUM(AS531:AU531)</f>
        <v>0</v>
      </c>
      <c r="CC531" s="625">
        <f t="shared" ref="CC531:CC534" si="1957">SUM(AV531:AX531)</f>
        <v>0</v>
      </c>
      <c r="CD531" s="625">
        <f t="shared" ref="CD531:CD534" si="1958">SUM(AY531:BA531)</f>
        <v>0</v>
      </c>
      <c r="CE531" s="625">
        <f t="shared" ref="CE531:CE534" si="1959">SUM(BB531:BD531)</f>
        <v>0</v>
      </c>
      <c r="CF531" s="625">
        <f t="shared" ref="CF531:CF534" si="1960">SUM(BE531:BG531)</f>
        <v>0</v>
      </c>
      <c r="CG531" s="625">
        <f t="shared" ref="CG531:CG534" si="1961">SUM(BH531:BJ531)</f>
        <v>0</v>
      </c>
      <c r="CH531" s="625">
        <f t="shared" ref="CH531:CH534" si="1962">SUM(BK531:BM531)</f>
        <v>0</v>
      </c>
      <c r="CI531" s="177"/>
      <c r="CJ531" s="334">
        <f t="shared" ref="CJ531:CJ534" si="1963">SUM(BO531:BR531)</f>
        <v>0</v>
      </c>
      <c r="CK531" s="334">
        <f t="shared" ref="CK531:CK534" si="1964">SUM(BS531:BV531)</f>
        <v>0</v>
      </c>
      <c r="CL531" s="334">
        <f t="shared" ref="CL531:CL534" si="1965">SUM(BW531:BZ531)</f>
        <v>0</v>
      </c>
      <c r="CM531" s="334">
        <f t="shared" si="1927"/>
        <v>0</v>
      </c>
      <c r="CN531" s="334">
        <f t="shared" ref="CN531:CN534" si="1966">SUM(CE531:CH531)</f>
        <v>0</v>
      </c>
      <c r="CO531" s="177"/>
      <c r="CP531" s="114"/>
      <c r="CQ531" s="114"/>
      <c r="CR531" s="186">
        <f>SUM(F531:BM531)</f>
        <v>0</v>
      </c>
      <c r="CS531" s="186">
        <f>SUM(BO531:CH531)</f>
        <v>0</v>
      </c>
      <c r="CT531" s="186">
        <f>SUM(CJ531:CN531)</f>
        <v>0</v>
      </c>
      <c r="CU531" s="186">
        <f>CR531-CS531</f>
        <v>0</v>
      </c>
      <c r="CV531" s="186">
        <f>CS531-CT531</f>
        <v>0</v>
      </c>
      <c r="CW531" s="119"/>
      <c r="CX531" s="334">
        <f t="shared" si="1859"/>
        <v>0</v>
      </c>
      <c r="CY531" s="334">
        <f t="shared" si="1860"/>
        <v>0</v>
      </c>
      <c r="CZ531" s="334">
        <f t="shared" si="1861"/>
        <v>0</v>
      </c>
      <c r="DA531" s="334">
        <f t="shared" si="1862"/>
        <v>0</v>
      </c>
      <c r="DB531" s="346">
        <f t="shared" si="1863"/>
        <v>0</v>
      </c>
      <c r="DC531" s="334">
        <f t="shared" si="1864"/>
        <v>0</v>
      </c>
      <c r="DD531" s="334">
        <f t="shared" si="1865"/>
        <v>0</v>
      </c>
      <c r="DE531" s="334">
        <f t="shared" si="1866"/>
        <v>0</v>
      </c>
      <c r="DF531" s="334">
        <f t="shared" si="1867"/>
        <v>0</v>
      </c>
      <c r="DG531" s="346">
        <f t="shared" si="1868"/>
        <v>0</v>
      </c>
      <c r="DH531" s="346">
        <f t="shared" si="1869"/>
        <v>0</v>
      </c>
      <c r="DI531" s="346">
        <f t="shared" si="1870"/>
        <v>0</v>
      </c>
      <c r="DJ531" s="346">
        <f t="shared" si="1871"/>
        <v>0</v>
      </c>
    </row>
    <row r="532" spans="1:114" x14ac:dyDescent="0.2">
      <c r="A532" s="544"/>
      <c r="B532" s="114"/>
      <c r="C532" s="114"/>
      <c r="D532" s="114"/>
      <c r="E532" s="114"/>
      <c r="F532" s="603"/>
      <c r="G532" s="603"/>
      <c r="H532" s="603"/>
      <c r="I532" s="603"/>
      <c r="J532" s="603"/>
      <c r="K532" s="603"/>
      <c r="L532" s="603"/>
      <c r="M532" s="603"/>
      <c r="N532" s="603"/>
      <c r="O532" s="603"/>
      <c r="P532" s="603"/>
      <c r="Q532" s="603"/>
      <c r="R532" s="603"/>
      <c r="S532" s="603"/>
      <c r="T532" s="603"/>
      <c r="U532" s="603"/>
      <c r="V532" s="603"/>
      <c r="W532" s="603"/>
      <c r="X532" s="603"/>
      <c r="Y532" s="603"/>
      <c r="Z532" s="603"/>
      <c r="AA532" s="603"/>
      <c r="AB532" s="603"/>
      <c r="AC532" s="603"/>
      <c r="AD532" s="603"/>
      <c r="AE532" s="603"/>
      <c r="AF532" s="603"/>
      <c r="AG532" s="603"/>
      <c r="AH532" s="603"/>
      <c r="AI532" s="603"/>
      <c r="AJ532" s="603"/>
      <c r="AK532" s="603"/>
      <c r="AL532" s="603"/>
      <c r="AM532" s="603"/>
      <c r="AN532" s="603"/>
      <c r="AO532" s="603"/>
      <c r="AP532" s="603"/>
      <c r="AQ532" s="603"/>
      <c r="AR532" s="603"/>
      <c r="AS532" s="603"/>
      <c r="AT532" s="603"/>
      <c r="AU532" s="603"/>
      <c r="AV532" s="603"/>
      <c r="AW532" s="603"/>
      <c r="AX532" s="603"/>
      <c r="AY532" s="603"/>
      <c r="AZ532" s="603"/>
      <c r="BA532" s="603"/>
      <c r="BB532" s="603"/>
      <c r="BC532" s="603"/>
      <c r="BD532" s="603"/>
      <c r="BE532" s="603"/>
      <c r="BF532" s="603"/>
      <c r="BG532" s="603"/>
      <c r="BH532" s="603"/>
      <c r="BI532" s="603"/>
      <c r="BJ532" s="603"/>
      <c r="BK532" s="603"/>
      <c r="BL532" s="603"/>
      <c r="BM532" s="603"/>
      <c r="BN532" s="185"/>
      <c r="BO532" s="625"/>
      <c r="BP532" s="625">
        <f>SUM(I532:K532)</f>
        <v>0</v>
      </c>
      <c r="BQ532" s="625">
        <f t="shared" ref="BQ532:BZ532" si="1967">SUM(J532:L532)</f>
        <v>0</v>
      </c>
      <c r="BR532" s="625">
        <f t="shared" si="1967"/>
        <v>0</v>
      </c>
      <c r="BS532" s="625">
        <f t="shared" si="1967"/>
        <v>0</v>
      </c>
      <c r="BT532" s="625">
        <f t="shared" si="1967"/>
        <v>0</v>
      </c>
      <c r="BU532" s="625">
        <f t="shared" si="1967"/>
        <v>0</v>
      </c>
      <c r="BV532" s="625">
        <f t="shared" si="1967"/>
        <v>0</v>
      </c>
      <c r="BW532" s="625">
        <f t="shared" si="1967"/>
        <v>0</v>
      </c>
      <c r="BX532" s="625">
        <f t="shared" si="1967"/>
        <v>0</v>
      </c>
      <c r="BY532" s="625">
        <f t="shared" si="1967"/>
        <v>0</v>
      </c>
      <c r="BZ532" s="625">
        <f t="shared" si="1967"/>
        <v>0</v>
      </c>
      <c r="CA532" s="625">
        <f t="shared" si="1955"/>
        <v>0</v>
      </c>
      <c r="CB532" s="625">
        <f t="shared" si="1956"/>
        <v>0</v>
      </c>
      <c r="CC532" s="625">
        <f t="shared" si="1957"/>
        <v>0</v>
      </c>
      <c r="CD532" s="625">
        <f t="shared" si="1958"/>
        <v>0</v>
      </c>
      <c r="CE532" s="625">
        <f t="shared" si="1959"/>
        <v>0</v>
      </c>
      <c r="CF532" s="625">
        <f t="shared" si="1960"/>
        <v>0</v>
      </c>
      <c r="CG532" s="625">
        <f t="shared" si="1961"/>
        <v>0</v>
      </c>
      <c r="CH532" s="625">
        <f t="shared" si="1962"/>
        <v>0</v>
      </c>
      <c r="CI532" s="177"/>
      <c r="CJ532" s="334">
        <f t="shared" si="1963"/>
        <v>0</v>
      </c>
      <c r="CK532" s="334">
        <f t="shared" si="1964"/>
        <v>0</v>
      </c>
      <c r="CL532" s="334">
        <f t="shared" si="1965"/>
        <v>0</v>
      </c>
      <c r="CM532" s="334">
        <f t="shared" si="1927"/>
        <v>0</v>
      </c>
      <c r="CN532" s="334">
        <f t="shared" si="1966"/>
        <v>0</v>
      </c>
      <c r="CO532" s="177"/>
      <c r="CP532" s="114"/>
      <c r="CQ532" s="114"/>
      <c r="CR532" s="186"/>
      <c r="CS532" s="186"/>
      <c r="CT532" s="186"/>
      <c r="CU532" s="186"/>
      <c r="CV532" s="186"/>
      <c r="CW532" s="119"/>
      <c r="CX532" s="334"/>
      <c r="CY532" s="334"/>
      <c r="CZ532" s="334"/>
      <c r="DA532" s="334"/>
      <c r="DB532" s="346"/>
      <c r="DC532" s="334"/>
      <c r="DD532" s="334"/>
      <c r="DE532" s="334"/>
      <c r="DF532" s="334"/>
      <c r="DG532" s="346"/>
      <c r="DH532" s="346"/>
      <c r="DI532" s="346"/>
      <c r="DJ532" s="346"/>
    </row>
    <row r="533" spans="1:114" x14ac:dyDescent="0.2">
      <c r="A533" s="295" t="str">
        <f>+Salaries!A296</f>
        <v>Engineering and Technology</v>
      </c>
      <c r="B533" s="114" t="s">
        <v>370</v>
      </c>
      <c r="C533" s="114"/>
      <c r="D533" s="114"/>
      <c r="E533" s="114"/>
      <c r="F533" s="561"/>
      <c r="G533" s="561"/>
      <c r="H533" s="561"/>
      <c r="I533" s="561"/>
      <c r="J533" s="561"/>
      <c r="K533" s="561"/>
      <c r="L533" s="561"/>
      <c r="M533" s="561"/>
      <c r="N533" s="561"/>
      <c r="O533" s="561"/>
      <c r="P533" s="561"/>
      <c r="Q533" s="561"/>
      <c r="R533" s="561"/>
      <c r="S533" s="561"/>
      <c r="T533" s="561"/>
      <c r="U533" s="561"/>
      <c r="V533" s="561"/>
      <c r="W533" s="561"/>
      <c r="X533" s="561"/>
      <c r="Y533" s="561"/>
      <c r="Z533" s="561"/>
      <c r="AA533" s="561"/>
      <c r="AB533" s="561"/>
      <c r="AC533" s="561"/>
      <c r="AD533" s="561"/>
      <c r="AE533" s="561"/>
      <c r="AF533" s="561"/>
      <c r="AG533" s="561"/>
      <c r="AH533" s="561"/>
      <c r="AI533" s="561"/>
      <c r="AJ533" s="561"/>
      <c r="AK533" s="561"/>
      <c r="AL533" s="561"/>
      <c r="AM533" s="561"/>
      <c r="AN533" s="561"/>
      <c r="AO533" s="561"/>
      <c r="AP533" s="561"/>
      <c r="AQ533" s="561"/>
      <c r="AR533" s="561"/>
      <c r="AS533" s="561"/>
      <c r="AT533" s="561"/>
      <c r="AU533" s="561"/>
      <c r="AV533" s="561"/>
      <c r="AW533" s="561"/>
      <c r="AX533" s="561"/>
      <c r="AY533" s="561"/>
      <c r="AZ533" s="561"/>
      <c r="BA533" s="561"/>
      <c r="BB533" s="561"/>
      <c r="BC533" s="561"/>
      <c r="BD533" s="561"/>
      <c r="BE533" s="561"/>
      <c r="BF533" s="561"/>
      <c r="BG533" s="561"/>
      <c r="BH533" s="561"/>
      <c r="BI533" s="561"/>
      <c r="BJ533" s="561"/>
      <c r="BK533" s="561"/>
      <c r="BL533" s="561"/>
      <c r="BM533" s="561"/>
      <c r="BN533" s="185"/>
      <c r="BO533" s="572"/>
      <c r="BP533" s="572"/>
      <c r="BQ533" s="572"/>
      <c r="BR533" s="572"/>
      <c r="BS533" s="572"/>
      <c r="BT533" s="572"/>
      <c r="BU533" s="572"/>
      <c r="BV533" s="572"/>
      <c r="BW533" s="572"/>
      <c r="BX533" s="572"/>
      <c r="BY533" s="572"/>
      <c r="BZ533" s="572"/>
      <c r="CA533" s="625">
        <f t="shared" si="1955"/>
        <v>0</v>
      </c>
      <c r="CB533" s="625">
        <f t="shared" si="1956"/>
        <v>0</v>
      </c>
      <c r="CC533" s="625">
        <f t="shared" si="1957"/>
        <v>0</v>
      </c>
      <c r="CD533" s="625">
        <f t="shared" si="1958"/>
        <v>0</v>
      </c>
      <c r="CE533" s="625">
        <f t="shared" si="1959"/>
        <v>0</v>
      </c>
      <c r="CF533" s="625">
        <f t="shared" si="1960"/>
        <v>0</v>
      </c>
      <c r="CG533" s="625">
        <f t="shared" si="1961"/>
        <v>0</v>
      </c>
      <c r="CH533" s="625">
        <f t="shared" si="1962"/>
        <v>0</v>
      </c>
      <c r="CI533" s="177"/>
      <c r="CJ533" s="334">
        <f t="shared" si="1963"/>
        <v>0</v>
      </c>
      <c r="CK533" s="334">
        <f t="shared" si="1964"/>
        <v>0</v>
      </c>
      <c r="CL533" s="334">
        <f t="shared" si="1965"/>
        <v>0</v>
      </c>
      <c r="CM533" s="334">
        <f t="shared" si="1927"/>
        <v>0</v>
      </c>
      <c r="CN533" s="334">
        <f t="shared" si="1966"/>
        <v>0</v>
      </c>
      <c r="CO533" s="177"/>
      <c r="CP533" s="114"/>
      <c r="CQ533" s="114"/>
      <c r="CR533" s="186"/>
      <c r="CS533" s="186"/>
      <c r="CT533" s="186"/>
      <c r="CU533" s="186"/>
      <c r="CV533" s="186"/>
      <c r="CW533" s="119"/>
      <c r="CX533" s="214" t="str">
        <f t="shared" ref="CX533:DA538" si="1968">IF(BO533="","",BO533)</f>
        <v/>
      </c>
      <c r="CY533" s="214" t="str">
        <f t="shared" si="1968"/>
        <v/>
      </c>
      <c r="CZ533" s="214" t="str">
        <f t="shared" si="1968"/>
        <v/>
      </c>
      <c r="DA533" s="214" t="str">
        <f t="shared" si="1968"/>
        <v/>
      </c>
      <c r="DB533" s="216">
        <f>IF(CJ533="","",CJ533)</f>
        <v>0</v>
      </c>
      <c r="DC533" s="214" t="str">
        <f t="shared" ref="DC533:DF538" si="1969">IF(BS533="","",BS533)</f>
        <v/>
      </c>
      <c r="DD533" s="214" t="str">
        <f t="shared" si="1969"/>
        <v/>
      </c>
      <c r="DE533" s="214" t="str">
        <f t="shared" si="1969"/>
        <v/>
      </c>
      <c r="DF533" s="214" t="str">
        <f t="shared" si="1969"/>
        <v/>
      </c>
      <c r="DG533" s="216">
        <f t="shared" ref="DG533:DJ538" si="1970">IF(CK533="","",CK533)</f>
        <v>0</v>
      </c>
      <c r="DH533" s="216">
        <f t="shared" si="1970"/>
        <v>0</v>
      </c>
      <c r="DI533" s="216">
        <f t="shared" si="1970"/>
        <v>0</v>
      </c>
      <c r="DJ533" s="216">
        <f t="shared" si="1970"/>
        <v>0</v>
      </c>
    </row>
    <row r="534" spans="1:114" x14ac:dyDescent="0.2">
      <c r="A534" s="544" t="str">
        <f>+Assumptions!A356</f>
        <v>Engineering Consultants …………………………………………………………………………………………………………</v>
      </c>
      <c r="B534" s="114" t="s">
        <v>370</v>
      </c>
      <c r="C534" s="114"/>
      <c r="D534" s="114"/>
      <c r="E534" s="114"/>
      <c r="F534" s="603">
        <v>0</v>
      </c>
      <c r="G534" s="603">
        <v>0</v>
      </c>
      <c r="H534" s="603">
        <v>0</v>
      </c>
      <c r="I534" s="603">
        <v>0</v>
      </c>
      <c r="J534" s="603">
        <v>0</v>
      </c>
      <c r="K534" s="603">
        <v>0</v>
      </c>
      <c r="L534" s="603">
        <v>0</v>
      </c>
      <c r="M534" s="603">
        <v>0</v>
      </c>
      <c r="N534" s="603">
        <v>0</v>
      </c>
      <c r="O534" s="603">
        <v>0</v>
      </c>
      <c r="P534" s="603">
        <v>0</v>
      </c>
      <c r="Q534" s="603">
        <v>0</v>
      </c>
      <c r="R534" s="603">
        <v>0</v>
      </c>
      <c r="S534" s="603">
        <v>0</v>
      </c>
      <c r="T534" s="603">
        <v>0</v>
      </c>
      <c r="U534" s="603">
        <v>0</v>
      </c>
      <c r="V534" s="603">
        <v>0</v>
      </c>
      <c r="W534" s="603">
        <v>0</v>
      </c>
      <c r="X534" s="603">
        <v>0</v>
      </c>
      <c r="Y534" s="603">
        <v>0</v>
      </c>
      <c r="Z534" s="603">
        <v>0</v>
      </c>
      <c r="AA534" s="603">
        <v>0</v>
      </c>
      <c r="AB534" s="603">
        <v>0</v>
      </c>
      <c r="AC534" s="603">
        <v>0</v>
      </c>
      <c r="AD534" s="603">
        <v>0</v>
      </c>
      <c r="AE534" s="603">
        <v>0</v>
      </c>
      <c r="AF534" s="603">
        <v>0</v>
      </c>
      <c r="AG534" s="603">
        <v>0</v>
      </c>
      <c r="AH534" s="603">
        <v>0</v>
      </c>
      <c r="AI534" s="603">
        <v>0</v>
      </c>
      <c r="AJ534" s="603">
        <v>0</v>
      </c>
      <c r="AK534" s="603">
        <v>0</v>
      </c>
      <c r="AL534" s="603">
        <v>0</v>
      </c>
      <c r="AM534" s="603">
        <v>0</v>
      </c>
      <c r="AN534" s="603">
        <v>0</v>
      </c>
      <c r="AO534" s="603">
        <v>0</v>
      </c>
      <c r="AP534" s="603">
        <v>0</v>
      </c>
      <c r="AQ534" s="603">
        <v>0</v>
      </c>
      <c r="AR534" s="603">
        <v>0</v>
      </c>
      <c r="AS534" s="603">
        <v>0</v>
      </c>
      <c r="AT534" s="603">
        <v>0</v>
      </c>
      <c r="AU534" s="603">
        <v>0</v>
      </c>
      <c r="AV534" s="603">
        <v>0</v>
      </c>
      <c r="AW534" s="603">
        <v>0</v>
      </c>
      <c r="AX534" s="603">
        <v>0</v>
      </c>
      <c r="AY534" s="603">
        <v>0</v>
      </c>
      <c r="AZ534" s="603">
        <v>0</v>
      </c>
      <c r="BA534" s="603">
        <v>0</v>
      </c>
      <c r="BB534" s="603">
        <v>0</v>
      </c>
      <c r="BC534" s="603">
        <v>0</v>
      </c>
      <c r="BD534" s="603">
        <v>0</v>
      </c>
      <c r="BE534" s="603">
        <v>0</v>
      </c>
      <c r="BF534" s="603">
        <v>0</v>
      </c>
      <c r="BG534" s="603">
        <v>0</v>
      </c>
      <c r="BH534" s="603">
        <v>0</v>
      </c>
      <c r="BI534" s="603">
        <v>0</v>
      </c>
      <c r="BJ534" s="603">
        <v>0</v>
      </c>
      <c r="BK534" s="603">
        <v>0</v>
      </c>
      <c r="BL534" s="603">
        <v>0</v>
      </c>
      <c r="BM534" s="603">
        <v>0</v>
      </c>
      <c r="BN534" s="185"/>
      <c r="BO534" s="625">
        <f>SUM(F534:H534)</f>
        <v>0</v>
      </c>
      <c r="BP534" s="625">
        <f>SUM(I534:K534)</f>
        <v>0</v>
      </c>
      <c r="BQ534" s="625">
        <f>SUM(J534:L534)</f>
        <v>0</v>
      </c>
      <c r="BR534" s="625">
        <f t="shared" ref="BR534:BZ534" si="1971">SUM(K534:M534)</f>
        <v>0</v>
      </c>
      <c r="BS534" s="625">
        <f t="shared" si="1971"/>
        <v>0</v>
      </c>
      <c r="BT534" s="625">
        <f t="shared" si="1971"/>
        <v>0</v>
      </c>
      <c r="BU534" s="625">
        <f t="shared" si="1971"/>
        <v>0</v>
      </c>
      <c r="BV534" s="625">
        <f t="shared" si="1971"/>
        <v>0</v>
      </c>
      <c r="BW534" s="625">
        <f t="shared" si="1971"/>
        <v>0</v>
      </c>
      <c r="BX534" s="625">
        <f t="shared" si="1971"/>
        <v>0</v>
      </c>
      <c r="BY534" s="625">
        <f t="shared" si="1971"/>
        <v>0</v>
      </c>
      <c r="BZ534" s="625">
        <f t="shared" si="1971"/>
        <v>0</v>
      </c>
      <c r="CA534" s="625">
        <f t="shared" si="1955"/>
        <v>0</v>
      </c>
      <c r="CB534" s="625">
        <f t="shared" si="1956"/>
        <v>0</v>
      </c>
      <c r="CC534" s="625">
        <f t="shared" si="1957"/>
        <v>0</v>
      </c>
      <c r="CD534" s="625">
        <f t="shared" si="1958"/>
        <v>0</v>
      </c>
      <c r="CE534" s="625">
        <f t="shared" si="1959"/>
        <v>0</v>
      </c>
      <c r="CF534" s="625">
        <f t="shared" si="1960"/>
        <v>0</v>
      </c>
      <c r="CG534" s="625">
        <f t="shared" si="1961"/>
        <v>0</v>
      </c>
      <c r="CH534" s="625">
        <f t="shared" si="1962"/>
        <v>0</v>
      </c>
      <c r="CI534" s="177"/>
      <c r="CJ534" s="334">
        <f t="shared" si="1963"/>
        <v>0</v>
      </c>
      <c r="CK534" s="334">
        <f t="shared" si="1964"/>
        <v>0</v>
      </c>
      <c r="CL534" s="334">
        <f t="shared" si="1965"/>
        <v>0</v>
      </c>
      <c r="CM534" s="334">
        <f t="shared" si="1927"/>
        <v>0</v>
      </c>
      <c r="CN534" s="334">
        <f t="shared" si="1966"/>
        <v>0</v>
      </c>
      <c r="CO534" s="177"/>
      <c r="CP534" s="114"/>
      <c r="CQ534" s="114"/>
      <c r="CR534" s="186">
        <f>SUM(F534:BM534)</f>
        <v>0</v>
      </c>
      <c r="CS534" s="186">
        <f>SUM(BO534:CH534)</f>
        <v>0</v>
      </c>
      <c r="CT534" s="186">
        <f>SUM(CJ534:CN534)</f>
        <v>0</v>
      </c>
      <c r="CU534" s="186">
        <f>CR534-CS534</f>
        <v>0</v>
      </c>
      <c r="CV534" s="186">
        <f>CS534-CT534</f>
        <v>0</v>
      </c>
      <c r="CW534" s="119"/>
      <c r="CX534" s="334">
        <f t="shared" si="1968"/>
        <v>0</v>
      </c>
      <c r="CY534" s="334">
        <f t="shared" si="1968"/>
        <v>0</v>
      </c>
      <c r="CZ534" s="334">
        <f t="shared" si="1968"/>
        <v>0</v>
      </c>
      <c r="DA534" s="334">
        <f t="shared" si="1968"/>
        <v>0</v>
      </c>
      <c r="DB534" s="346">
        <f>IF(CJ534="","",CJ534)</f>
        <v>0</v>
      </c>
      <c r="DC534" s="334">
        <f t="shared" si="1969"/>
        <v>0</v>
      </c>
      <c r="DD534" s="334">
        <f t="shared" si="1969"/>
        <v>0</v>
      </c>
      <c r="DE534" s="334">
        <f t="shared" si="1969"/>
        <v>0</v>
      </c>
      <c r="DF534" s="334">
        <f t="shared" si="1969"/>
        <v>0</v>
      </c>
      <c r="DG534" s="346">
        <f t="shared" si="1970"/>
        <v>0</v>
      </c>
      <c r="DH534" s="346">
        <f t="shared" si="1970"/>
        <v>0</v>
      </c>
      <c r="DI534" s="346">
        <f t="shared" si="1970"/>
        <v>0</v>
      </c>
      <c r="DJ534" s="346">
        <f t="shared" si="1970"/>
        <v>0</v>
      </c>
    </row>
    <row r="535" spans="1:114" x14ac:dyDescent="0.2">
      <c r="A535" s="544" t="str">
        <f>+Assumptions!A357</f>
        <v>Technical Consultants …………………………………………………………………………………………………………</v>
      </c>
      <c r="B535" s="88" t="s">
        <v>54</v>
      </c>
      <c r="C535" s="114"/>
      <c r="D535" s="114"/>
      <c r="E535" s="114"/>
      <c r="F535" s="603">
        <v>0</v>
      </c>
      <c r="G535" s="603">
        <v>0</v>
      </c>
      <c r="H535" s="603">
        <v>0</v>
      </c>
      <c r="I535" s="603">
        <v>0</v>
      </c>
      <c r="J535" s="603">
        <v>0</v>
      </c>
      <c r="K535" s="603">
        <v>0</v>
      </c>
      <c r="L535" s="603">
        <v>0</v>
      </c>
      <c r="M535" s="603">
        <v>0</v>
      </c>
      <c r="N535" s="603">
        <v>0</v>
      </c>
      <c r="O535" s="603">
        <v>0</v>
      </c>
      <c r="P535" s="603">
        <v>0</v>
      </c>
      <c r="Q535" s="603">
        <v>0</v>
      </c>
      <c r="R535" s="603">
        <v>0</v>
      </c>
      <c r="S535" s="603">
        <v>0</v>
      </c>
      <c r="T535" s="603">
        <v>0</v>
      </c>
      <c r="U535" s="603">
        <v>0</v>
      </c>
      <c r="V535" s="603">
        <v>0</v>
      </c>
      <c r="W535" s="603">
        <v>0</v>
      </c>
      <c r="X535" s="603">
        <v>0</v>
      </c>
      <c r="Y535" s="603">
        <v>0</v>
      </c>
      <c r="Z535" s="603">
        <v>0</v>
      </c>
      <c r="AA535" s="603">
        <v>0</v>
      </c>
      <c r="AB535" s="603">
        <v>0</v>
      </c>
      <c r="AC535" s="603">
        <v>0</v>
      </c>
      <c r="AD535" s="603">
        <v>0</v>
      </c>
      <c r="AE535" s="603">
        <v>0</v>
      </c>
      <c r="AF535" s="603">
        <v>0</v>
      </c>
      <c r="AG535" s="603">
        <v>0</v>
      </c>
      <c r="AH535" s="603">
        <v>0</v>
      </c>
      <c r="AI535" s="603">
        <v>0</v>
      </c>
      <c r="AJ535" s="603">
        <v>0</v>
      </c>
      <c r="AK535" s="603">
        <v>0</v>
      </c>
      <c r="AL535" s="603">
        <v>0</v>
      </c>
      <c r="AM535" s="603">
        <v>0</v>
      </c>
      <c r="AN535" s="603">
        <v>0</v>
      </c>
      <c r="AO535" s="603">
        <v>0</v>
      </c>
      <c r="AP535" s="603">
        <v>0</v>
      </c>
      <c r="AQ535" s="603">
        <v>0</v>
      </c>
      <c r="AR535" s="603">
        <v>0</v>
      </c>
      <c r="AS535" s="603">
        <v>0</v>
      </c>
      <c r="AT535" s="603">
        <v>0</v>
      </c>
      <c r="AU535" s="603">
        <v>0</v>
      </c>
      <c r="AV535" s="603">
        <v>0</v>
      </c>
      <c r="AW535" s="603">
        <v>0</v>
      </c>
      <c r="AX535" s="603">
        <v>0</v>
      </c>
      <c r="AY535" s="603">
        <v>0</v>
      </c>
      <c r="AZ535" s="603">
        <v>0</v>
      </c>
      <c r="BA535" s="603">
        <v>0</v>
      </c>
      <c r="BB535" s="603">
        <v>0</v>
      </c>
      <c r="BC535" s="603">
        <v>0</v>
      </c>
      <c r="BD535" s="603">
        <v>0</v>
      </c>
      <c r="BE535" s="603">
        <v>0</v>
      </c>
      <c r="BF535" s="603">
        <v>0</v>
      </c>
      <c r="BG535" s="603">
        <v>0</v>
      </c>
      <c r="BH535" s="603">
        <v>0</v>
      </c>
      <c r="BI535" s="603">
        <v>0</v>
      </c>
      <c r="BJ535" s="603">
        <v>0</v>
      </c>
      <c r="BK535" s="603">
        <v>0</v>
      </c>
      <c r="BL535" s="603">
        <v>0</v>
      </c>
      <c r="BM535" s="603">
        <v>0</v>
      </c>
      <c r="BN535" s="185"/>
      <c r="BO535" s="625">
        <f t="shared" ref="BO535:BO538" si="1972">SUM(F535:H535)</f>
        <v>0</v>
      </c>
      <c r="BP535" s="625">
        <f t="shared" ref="BP535:BP538" si="1973">SUM(I535:K535)</f>
        <v>0</v>
      </c>
      <c r="BQ535" s="625">
        <f t="shared" ref="BQ535:BQ538" si="1974">SUM(J535:L535)</f>
        <v>0</v>
      </c>
      <c r="BR535" s="625">
        <f t="shared" ref="BR535:BR538" si="1975">SUM(K535:M535)</f>
        <v>0</v>
      </c>
      <c r="BS535" s="625">
        <f t="shared" ref="BS535:BS538" si="1976">SUM(L535:N535)</f>
        <v>0</v>
      </c>
      <c r="BT535" s="625">
        <f t="shared" ref="BT535:BT538" si="1977">SUM(M535:O535)</f>
        <v>0</v>
      </c>
      <c r="BU535" s="625">
        <f t="shared" ref="BU535:BU538" si="1978">SUM(N535:P535)</f>
        <v>0</v>
      </c>
      <c r="BV535" s="625">
        <f t="shared" ref="BV535:BV538" si="1979">SUM(O535:Q535)</f>
        <v>0</v>
      </c>
      <c r="BW535" s="625">
        <f t="shared" ref="BW535:BW538" si="1980">SUM(P535:R535)</f>
        <v>0</v>
      </c>
      <c r="BX535" s="625">
        <f t="shared" ref="BX535:BX538" si="1981">SUM(Q535:S535)</f>
        <v>0</v>
      </c>
      <c r="BY535" s="625">
        <f t="shared" ref="BY535:BY538" si="1982">SUM(R535:T535)</f>
        <v>0</v>
      </c>
      <c r="BZ535" s="625">
        <f t="shared" ref="BZ535:BZ538" si="1983">SUM(S535:U535)</f>
        <v>0</v>
      </c>
      <c r="CA535" s="625">
        <f t="shared" ref="CA535:CA538" si="1984">SUM(AP535:AR535)</f>
        <v>0</v>
      </c>
      <c r="CB535" s="625">
        <f t="shared" ref="CB535:CB538" si="1985">SUM(AS535:AU535)</f>
        <v>0</v>
      </c>
      <c r="CC535" s="625">
        <f t="shared" ref="CC535:CC538" si="1986">SUM(AV535:AX535)</f>
        <v>0</v>
      </c>
      <c r="CD535" s="625">
        <f t="shared" ref="CD535:CD538" si="1987">SUM(AY535:BA535)</f>
        <v>0</v>
      </c>
      <c r="CE535" s="625">
        <f t="shared" ref="CE535:CE538" si="1988">SUM(BB535:BD535)</f>
        <v>0</v>
      </c>
      <c r="CF535" s="625">
        <f t="shared" ref="CF535:CF538" si="1989">SUM(BE535:BG535)</f>
        <v>0</v>
      </c>
      <c r="CG535" s="625">
        <f t="shared" ref="CG535:CG538" si="1990">SUM(BH535:BJ535)</f>
        <v>0</v>
      </c>
      <c r="CH535" s="625">
        <f t="shared" ref="CH535:CH538" si="1991">SUM(BK535:BM535)</f>
        <v>0</v>
      </c>
      <c r="CI535" s="177"/>
      <c r="CJ535" s="334">
        <f t="shared" ref="CJ535:CJ538" si="1992">SUM(BO535:BR535)</f>
        <v>0</v>
      </c>
      <c r="CK535" s="334">
        <f t="shared" ref="CK535:CK538" si="1993">SUM(BS535:BV535)</f>
        <v>0</v>
      </c>
      <c r="CL535" s="334">
        <f t="shared" ref="CL535:CL538" si="1994">SUM(BW535:BZ535)</f>
        <v>0</v>
      </c>
      <c r="CM535" s="334">
        <f t="shared" ref="CM535:CM538" si="1995">SUM(CA535:CD535)</f>
        <v>0</v>
      </c>
      <c r="CN535" s="334">
        <f t="shared" ref="CN535:CN538" si="1996">SUM(CE535:CH535)</f>
        <v>0</v>
      </c>
      <c r="CO535" s="177"/>
      <c r="CP535" s="114"/>
      <c r="CQ535" s="114"/>
      <c r="CR535" s="186"/>
      <c r="CS535" s="186"/>
      <c r="CT535" s="186"/>
      <c r="CU535" s="186"/>
      <c r="CV535" s="186"/>
      <c r="CW535" s="119"/>
      <c r="CX535" s="334"/>
      <c r="CY535" s="334"/>
      <c r="CZ535" s="334"/>
      <c r="DA535" s="334"/>
      <c r="DB535" s="346"/>
      <c r="DC535" s="334"/>
      <c r="DD535" s="334"/>
      <c r="DE535" s="334"/>
      <c r="DF535" s="334"/>
      <c r="DG535" s="346"/>
      <c r="DH535" s="346"/>
      <c r="DI535" s="346"/>
      <c r="DJ535" s="346"/>
    </row>
    <row r="536" spans="1:114" x14ac:dyDescent="0.2">
      <c r="A536" s="544" t="str">
        <f>+Assumptions!A358</f>
        <v>IT consultant</v>
      </c>
      <c r="B536" s="114"/>
      <c r="C536" s="114"/>
      <c r="D536" s="114"/>
      <c r="E536" s="114"/>
      <c r="F536" s="603">
        <v>0</v>
      </c>
      <c r="G536" s="603">
        <v>0</v>
      </c>
      <c r="H536" s="603">
        <v>0</v>
      </c>
      <c r="I536" s="603">
        <v>0</v>
      </c>
      <c r="J536" s="603">
        <v>0</v>
      </c>
      <c r="K536" s="603">
        <v>0</v>
      </c>
      <c r="L536" s="603">
        <v>0</v>
      </c>
      <c r="M536" s="603">
        <v>0</v>
      </c>
      <c r="N536" s="603">
        <v>0</v>
      </c>
      <c r="O536" s="603">
        <v>0</v>
      </c>
      <c r="P536" s="603">
        <v>0</v>
      </c>
      <c r="Q536" s="603">
        <v>0</v>
      </c>
      <c r="R536" s="603">
        <v>0</v>
      </c>
      <c r="S536" s="603">
        <v>0</v>
      </c>
      <c r="T536" s="603">
        <v>0</v>
      </c>
      <c r="U536" s="603">
        <v>0</v>
      </c>
      <c r="V536" s="603">
        <v>0</v>
      </c>
      <c r="W536" s="603">
        <v>0</v>
      </c>
      <c r="X536" s="603">
        <v>0</v>
      </c>
      <c r="Y536" s="603">
        <v>0</v>
      </c>
      <c r="Z536" s="603">
        <v>0</v>
      </c>
      <c r="AA536" s="603">
        <v>0</v>
      </c>
      <c r="AB536" s="603">
        <v>0</v>
      </c>
      <c r="AC536" s="603">
        <v>0</v>
      </c>
      <c r="AD536" s="603">
        <v>0</v>
      </c>
      <c r="AE536" s="603">
        <v>0</v>
      </c>
      <c r="AF536" s="603">
        <v>0</v>
      </c>
      <c r="AG536" s="603">
        <v>0</v>
      </c>
      <c r="AH536" s="603">
        <v>0</v>
      </c>
      <c r="AI536" s="603">
        <v>0</v>
      </c>
      <c r="AJ536" s="603">
        <v>0</v>
      </c>
      <c r="AK536" s="603">
        <v>0</v>
      </c>
      <c r="AL536" s="603">
        <v>0</v>
      </c>
      <c r="AM536" s="603">
        <v>0</v>
      </c>
      <c r="AN536" s="603">
        <v>0</v>
      </c>
      <c r="AO536" s="603">
        <v>0</v>
      </c>
      <c r="AP536" s="603">
        <v>0</v>
      </c>
      <c r="AQ536" s="603">
        <v>0</v>
      </c>
      <c r="AR536" s="603">
        <v>0</v>
      </c>
      <c r="AS536" s="603">
        <v>0</v>
      </c>
      <c r="AT536" s="603">
        <v>0</v>
      </c>
      <c r="AU536" s="603">
        <v>0</v>
      </c>
      <c r="AV536" s="603">
        <v>0</v>
      </c>
      <c r="AW536" s="603">
        <v>0</v>
      </c>
      <c r="AX536" s="603">
        <v>0</v>
      </c>
      <c r="AY536" s="603">
        <v>0</v>
      </c>
      <c r="AZ536" s="603">
        <v>0</v>
      </c>
      <c r="BA536" s="603">
        <v>0</v>
      </c>
      <c r="BB536" s="603">
        <v>0</v>
      </c>
      <c r="BC536" s="603">
        <v>0</v>
      </c>
      <c r="BD536" s="603">
        <v>0</v>
      </c>
      <c r="BE536" s="603">
        <v>0</v>
      </c>
      <c r="BF536" s="603">
        <v>0</v>
      </c>
      <c r="BG536" s="603">
        <v>0</v>
      </c>
      <c r="BH536" s="603">
        <v>0</v>
      </c>
      <c r="BI536" s="603">
        <v>0</v>
      </c>
      <c r="BJ536" s="603">
        <v>0</v>
      </c>
      <c r="BK536" s="603">
        <v>0</v>
      </c>
      <c r="BL536" s="603">
        <v>0</v>
      </c>
      <c r="BM536" s="603">
        <v>0</v>
      </c>
      <c r="BN536" s="185"/>
      <c r="BO536" s="625">
        <f t="shared" si="1972"/>
        <v>0</v>
      </c>
      <c r="BP536" s="625">
        <f t="shared" si="1973"/>
        <v>0</v>
      </c>
      <c r="BQ536" s="625">
        <f t="shared" si="1974"/>
        <v>0</v>
      </c>
      <c r="BR536" s="625">
        <f t="shared" si="1975"/>
        <v>0</v>
      </c>
      <c r="BS536" s="625">
        <f t="shared" si="1976"/>
        <v>0</v>
      </c>
      <c r="BT536" s="625">
        <f t="shared" si="1977"/>
        <v>0</v>
      </c>
      <c r="BU536" s="625">
        <f t="shared" si="1978"/>
        <v>0</v>
      </c>
      <c r="BV536" s="625">
        <f t="shared" si="1979"/>
        <v>0</v>
      </c>
      <c r="BW536" s="625">
        <f t="shared" si="1980"/>
        <v>0</v>
      </c>
      <c r="BX536" s="625">
        <f t="shared" si="1981"/>
        <v>0</v>
      </c>
      <c r="BY536" s="625">
        <f t="shared" si="1982"/>
        <v>0</v>
      </c>
      <c r="BZ536" s="625">
        <f t="shared" si="1983"/>
        <v>0</v>
      </c>
      <c r="CA536" s="625">
        <f t="shared" si="1984"/>
        <v>0</v>
      </c>
      <c r="CB536" s="625">
        <f t="shared" si="1985"/>
        <v>0</v>
      </c>
      <c r="CC536" s="625">
        <f t="shared" si="1986"/>
        <v>0</v>
      </c>
      <c r="CD536" s="625">
        <f t="shared" si="1987"/>
        <v>0</v>
      </c>
      <c r="CE536" s="625">
        <f t="shared" si="1988"/>
        <v>0</v>
      </c>
      <c r="CF536" s="625">
        <f t="shared" si="1989"/>
        <v>0</v>
      </c>
      <c r="CG536" s="625">
        <f t="shared" si="1990"/>
        <v>0</v>
      </c>
      <c r="CH536" s="625">
        <f t="shared" si="1991"/>
        <v>0</v>
      </c>
      <c r="CI536" s="177"/>
      <c r="CJ536" s="334">
        <f t="shared" si="1992"/>
        <v>0</v>
      </c>
      <c r="CK536" s="334">
        <f t="shared" si="1993"/>
        <v>0</v>
      </c>
      <c r="CL536" s="334">
        <f t="shared" si="1994"/>
        <v>0</v>
      </c>
      <c r="CM536" s="334">
        <f t="shared" si="1995"/>
        <v>0</v>
      </c>
      <c r="CN536" s="334">
        <f t="shared" si="1996"/>
        <v>0</v>
      </c>
      <c r="CO536" s="177"/>
      <c r="CP536" s="114"/>
      <c r="CQ536" s="114"/>
      <c r="CR536" s="186"/>
      <c r="CS536" s="186"/>
      <c r="CT536" s="186"/>
      <c r="CU536" s="186"/>
      <c r="CV536" s="186"/>
      <c r="CW536" s="119"/>
      <c r="CX536" s="334"/>
      <c r="CY536" s="334"/>
      <c r="CZ536" s="334"/>
      <c r="DA536" s="334"/>
      <c r="DB536" s="346"/>
      <c r="DC536" s="334"/>
      <c r="DD536" s="334"/>
      <c r="DE536" s="334"/>
      <c r="DF536" s="334"/>
      <c r="DG536" s="346"/>
      <c r="DH536" s="346"/>
      <c r="DI536" s="346"/>
      <c r="DJ536" s="346"/>
    </row>
    <row r="537" spans="1:114" x14ac:dyDescent="0.2">
      <c r="A537" s="544" t="str">
        <f>+Assumptions!A359</f>
        <v>TBD</v>
      </c>
      <c r="B537" s="114"/>
      <c r="C537" s="114"/>
      <c r="D537" s="114"/>
      <c r="E537" s="114"/>
      <c r="F537" s="603">
        <v>0</v>
      </c>
      <c r="G537" s="603">
        <v>0</v>
      </c>
      <c r="H537" s="603">
        <v>0</v>
      </c>
      <c r="I537" s="603">
        <v>0</v>
      </c>
      <c r="J537" s="603">
        <v>0</v>
      </c>
      <c r="K537" s="603">
        <v>0</v>
      </c>
      <c r="L537" s="603">
        <v>0</v>
      </c>
      <c r="M537" s="603">
        <v>0</v>
      </c>
      <c r="N537" s="603">
        <v>0</v>
      </c>
      <c r="O537" s="603">
        <v>0</v>
      </c>
      <c r="P537" s="603">
        <v>0</v>
      </c>
      <c r="Q537" s="603">
        <v>0</v>
      </c>
      <c r="R537" s="603">
        <v>0</v>
      </c>
      <c r="S537" s="603">
        <v>0</v>
      </c>
      <c r="T537" s="603">
        <v>0</v>
      </c>
      <c r="U537" s="603">
        <v>0</v>
      </c>
      <c r="V537" s="603">
        <v>0</v>
      </c>
      <c r="W537" s="603">
        <v>0</v>
      </c>
      <c r="X537" s="603">
        <v>0</v>
      </c>
      <c r="Y537" s="603">
        <v>0</v>
      </c>
      <c r="Z537" s="603">
        <v>0</v>
      </c>
      <c r="AA537" s="603">
        <v>0</v>
      </c>
      <c r="AB537" s="603">
        <v>0</v>
      </c>
      <c r="AC537" s="603">
        <v>0</v>
      </c>
      <c r="AD537" s="603">
        <v>0</v>
      </c>
      <c r="AE537" s="603">
        <v>0</v>
      </c>
      <c r="AF537" s="603">
        <v>0</v>
      </c>
      <c r="AG537" s="603">
        <v>0</v>
      </c>
      <c r="AH537" s="603">
        <v>0</v>
      </c>
      <c r="AI537" s="603">
        <v>0</v>
      </c>
      <c r="AJ537" s="603">
        <v>0</v>
      </c>
      <c r="AK537" s="603">
        <v>0</v>
      </c>
      <c r="AL537" s="603">
        <v>0</v>
      </c>
      <c r="AM537" s="603">
        <v>0</v>
      </c>
      <c r="AN537" s="603">
        <v>0</v>
      </c>
      <c r="AO537" s="603">
        <v>0</v>
      </c>
      <c r="AP537" s="603">
        <v>0</v>
      </c>
      <c r="AQ537" s="603">
        <v>0</v>
      </c>
      <c r="AR537" s="603">
        <v>0</v>
      </c>
      <c r="AS537" s="603">
        <v>0</v>
      </c>
      <c r="AT537" s="603">
        <v>0</v>
      </c>
      <c r="AU537" s="603">
        <v>0</v>
      </c>
      <c r="AV537" s="603">
        <v>0</v>
      </c>
      <c r="AW537" s="603">
        <v>0</v>
      </c>
      <c r="AX537" s="603">
        <v>0</v>
      </c>
      <c r="AY537" s="603">
        <v>0</v>
      </c>
      <c r="AZ537" s="603">
        <v>0</v>
      </c>
      <c r="BA537" s="603">
        <v>0</v>
      </c>
      <c r="BB537" s="603">
        <v>0</v>
      </c>
      <c r="BC537" s="603">
        <v>0</v>
      </c>
      <c r="BD537" s="603">
        <v>0</v>
      </c>
      <c r="BE537" s="603">
        <v>0</v>
      </c>
      <c r="BF537" s="603">
        <v>0</v>
      </c>
      <c r="BG537" s="603">
        <v>0</v>
      </c>
      <c r="BH537" s="603">
        <v>0</v>
      </c>
      <c r="BI537" s="603">
        <v>0</v>
      </c>
      <c r="BJ537" s="603">
        <v>0</v>
      </c>
      <c r="BK537" s="603">
        <v>0</v>
      </c>
      <c r="BL537" s="603">
        <v>0</v>
      </c>
      <c r="BM537" s="603">
        <v>0</v>
      </c>
      <c r="BN537" s="185"/>
      <c r="BO537" s="625">
        <f t="shared" si="1972"/>
        <v>0</v>
      </c>
      <c r="BP537" s="625">
        <f t="shared" si="1973"/>
        <v>0</v>
      </c>
      <c r="BQ537" s="625">
        <f t="shared" si="1974"/>
        <v>0</v>
      </c>
      <c r="BR537" s="625">
        <f t="shared" si="1975"/>
        <v>0</v>
      </c>
      <c r="BS537" s="625">
        <f t="shared" si="1976"/>
        <v>0</v>
      </c>
      <c r="BT537" s="625">
        <f t="shared" si="1977"/>
        <v>0</v>
      </c>
      <c r="BU537" s="625">
        <f t="shared" si="1978"/>
        <v>0</v>
      </c>
      <c r="BV537" s="625">
        <f t="shared" si="1979"/>
        <v>0</v>
      </c>
      <c r="BW537" s="625">
        <f t="shared" si="1980"/>
        <v>0</v>
      </c>
      <c r="BX537" s="625">
        <f t="shared" si="1981"/>
        <v>0</v>
      </c>
      <c r="BY537" s="625">
        <f t="shared" si="1982"/>
        <v>0</v>
      </c>
      <c r="BZ537" s="625">
        <f t="shared" si="1983"/>
        <v>0</v>
      </c>
      <c r="CA537" s="625">
        <f t="shared" si="1984"/>
        <v>0</v>
      </c>
      <c r="CB537" s="625">
        <f t="shared" si="1985"/>
        <v>0</v>
      </c>
      <c r="CC537" s="625">
        <f t="shared" si="1986"/>
        <v>0</v>
      </c>
      <c r="CD537" s="625">
        <f t="shared" si="1987"/>
        <v>0</v>
      </c>
      <c r="CE537" s="625">
        <f t="shared" si="1988"/>
        <v>0</v>
      </c>
      <c r="CF537" s="625">
        <f t="shared" si="1989"/>
        <v>0</v>
      </c>
      <c r="CG537" s="625">
        <f t="shared" si="1990"/>
        <v>0</v>
      </c>
      <c r="CH537" s="625">
        <f t="shared" si="1991"/>
        <v>0</v>
      </c>
      <c r="CI537" s="177"/>
      <c r="CJ537" s="334">
        <f t="shared" si="1992"/>
        <v>0</v>
      </c>
      <c r="CK537" s="334">
        <f t="shared" si="1993"/>
        <v>0</v>
      </c>
      <c r="CL537" s="334">
        <f t="shared" si="1994"/>
        <v>0</v>
      </c>
      <c r="CM537" s="334">
        <f t="shared" si="1995"/>
        <v>0</v>
      </c>
      <c r="CN537" s="334">
        <f t="shared" si="1996"/>
        <v>0</v>
      </c>
      <c r="CO537" s="177"/>
      <c r="CP537" s="114"/>
      <c r="CQ537" s="114"/>
      <c r="CR537" s="186"/>
      <c r="CS537" s="186"/>
      <c r="CT537" s="186"/>
      <c r="CU537" s="186"/>
      <c r="CV537" s="186"/>
      <c r="CW537" s="119"/>
      <c r="CX537" s="334"/>
      <c r="CY537" s="334"/>
      <c r="CZ537" s="334"/>
      <c r="DA537" s="334"/>
      <c r="DB537" s="346"/>
      <c r="DC537" s="334"/>
      <c r="DD537" s="334"/>
      <c r="DE537" s="334"/>
      <c r="DF537" s="334"/>
      <c r="DG537" s="346"/>
      <c r="DH537" s="346"/>
      <c r="DI537" s="346"/>
      <c r="DJ537" s="346"/>
    </row>
    <row r="538" spans="1:114" x14ac:dyDescent="0.2">
      <c r="A538" s="544" t="str">
        <f>+Assumptions!A359</f>
        <v>TBD</v>
      </c>
      <c r="B538" s="114" t="s">
        <v>370</v>
      </c>
      <c r="C538" s="114"/>
      <c r="D538" s="114"/>
      <c r="E538" s="114"/>
      <c r="F538" s="603">
        <v>0</v>
      </c>
      <c r="G538" s="603">
        <v>0</v>
      </c>
      <c r="H538" s="603">
        <v>0</v>
      </c>
      <c r="I538" s="603">
        <v>0</v>
      </c>
      <c r="J538" s="603">
        <v>0</v>
      </c>
      <c r="K538" s="603">
        <v>0</v>
      </c>
      <c r="L538" s="603">
        <v>0</v>
      </c>
      <c r="M538" s="603">
        <v>0</v>
      </c>
      <c r="N538" s="603">
        <v>0</v>
      </c>
      <c r="O538" s="603">
        <v>0</v>
      </c>
      <c r="P538" s="603">
        <v>0</v>
      </c>
      <c r="Q538" s="603">
        <v>0</v>
      </c>
      <c r="R538" s="603">
        <v>0</v>
      </c>
      <c r="S538" s="603">
        <v>0</v>
      </c>
      <c r="T538" s="603">
        <v>0</v>
      </c>
      <c r="U538" s="603">
        <v>0</v>
      </c>
      <c r="V538" s="603">
        <v>0</v>
      </c>
      <c r="W538" s="603">
        <v>0</v>
      </c>
      <c r="X538" s="603">
        <v>0</v>
      </c>
      <c r="Y538" s="603">
        <v>0</v>
      </c>
      <c r="Z538" s="603">
        <v>0</v>
      </c>
      <c r="AA538" s="603">
        <v>0</v>
      </c>
      <c r="AB538" s="603">
        <v>0</v>
      </c>
      <c r="AC538" s="603">
        <v>0</v>
      </c>
      <c r="AD538" s="603">
        <v>0</v>
      </c>
      <c r="AE538" s="603">
        <v>0</v>
      </c>
      <c r="AF538" s="603">
        <v>0</v>
      </c>
      <c r="AG538" s="603">
        <v>0</v>
      </c>
      <c r="AH538" s="603">
        <v>0</v>
      </c>
      <c r="AI538" s="603">
        <v>0</v>
      </c>
      <c r="AJ538" s="603">
        <v>0</v>
      </c>
      <c r="AK538" s="603">
        <v>0</v>
      </c>
      <c r="AL538" s="603">
        <v>0</v>
      </c>
      <c r="AM538" s="603">
        <v>0</v>
      </c>
      <c r="AN538" s="603">
        <v>0</v>
      </c>
      <c r="AO538" s="603">
        <v>0</v>
      </c>
      <c r="AP538" s="603">
        <v>0</v>
      </c>
      <c r="AQ538" s="603">
        <v>0</v>
      </c>
      <c r="AR538" s="603">
        <v>0</v>
      </c>
      <c r="AS538" s="603">
        <v>0</v>
      </c>
      <c r="AT538" s="603">
        <v>0</v>
      </c>
      <c r="AU538" s="603">
        <v>0</v>
      </c>
      <c r="AV538" s="603">
        <v>0</v>
      </c>
      <c r="AW538" s="603">
        <v>0</v>
      </c>
      <c r="AX538" s="603">
        <v>0</v>
      </c>
      <c r="AY538" s="603">
        <v>0</v>
      </c>
      <c r="AZ538" s="603">
        <v>0</v>
      </c>
      <c r="BA538" s="603">
        <v>0</v>
      </c>
      <c r="BB538" s="603">
        <v>0</v>
      </c>
      <c r="BC538" s="603">
        <v>0</v>
      </c>
      <c r="BD538" s="603">
        <v>0</v>
      </c>
      <c r="BE538" s="603">
        <v>0</v>
      </c>
      <c r="BF538" s="603">
        <v>0</v>
      </c>
      <c r="BG538" s="603">
        <v>0</v>
      </c>
      <c r="BH538" s="603">
        <v>0</v>
      </c>
      <c r="BI538" s="603">
        <v>0</v>
      </c>
      <c r="BJ538" s="603">
        <v>0</v>
      </c>
      <c r="BK538" s="603">
        <v>0</v>
      </c>
      <c r="BL538" s="603">
        <v>0</v>
      </c>
      <c r="BM538" s="603">
        <v>0</v>
      </c>
      <c r="BN538" s="185"/>
      <c r="BO538" s="625">
        <f t="shared" si="1972"/>
        <v>0</v>
      </c>
      <c r="BP538" s="625">
        <f t="shared" si="1973"/>
        <v>0</v>
      </c>
      <c r="BQ538" s="625">
        <f t="shared" si="1974"/>
        <v>0</v>
      </c>
      <c r="BR538" s="625">
        <f t="shared" si="1975"/>
        <v>0</v>
      </c>
      <c r="BS538" s="625">
        <f t="shared" si="1976"/>
        <v>0</v>
      </c>
      <c r="BT538" s="625">
        <f t="shared" si="1977"/>
        <v>0</v>
      </c>
      <c r="BU538" s="625">
        <f t="shared" si="1978"/>
        <v>0</v>
      </c>
      <c r="BV538" s="625">
        <f t="shared" si="1979"/>
        <v>0</v>
      </c>
      <c r="BW538" s="625">
        <f t="shared" si="1980"/>
        <v>0</v>
      </c>
      <c r="BX538" s="625">
        <f t="shared" si="1981"/>
        <v>0</v>
      </c>
      <c r="BY538" s="625">
        <f t="shared" si="1982"/>
        <v>0</v>
      </c>
      <c r="BZ538" s="625">
        <f t="shared" si="1983"/>
        <v>0</v>
      </c>
      <c r="CA538" s="625">
        <f t="shared" si="1984"/>
        <v>0</v>
      </c>
      <c r="CB538" s="625">
        <f t="shared" si="1985"/>
        <v>0</v>
      </c>
      <c r="CC538" s="625">
        <f t="shared" si="1986"/>
        <v>0</v>
      </c>
      <c r="CD538" s="625">
        <f t="shared" si="1987"/>
        <v>0</v>
      </c>
      <c r="CE538" s="625">
        <f t="shared" si="1988"/>
        <v>0</v>
      </c>
      <c r="CF538" s="625">
        <f t="shared" si="1989"/>
        <v>0</v>
      </c>
      <c r="CG538" s="625">
        <f t="shared" si="1990"/>
        <v>0</v>
      </c>
      <c r="CH538" s="625">
        <f t="shared" si="1991"/>
        <v>0</v>
      </c>
      <c r="CI538" s="177"/>
      <c r="CJ538" s="334">
        <f t="shared" si="1992"/>
        <v>0</v>
      </c>
      <c r="CK538" s="334">
        <f t="shared" si="1993"/>
        <v>0</v>
      </c>
      <c r="CL538" s="334">
        <f t="shared" si="1994"/>
        <v>0</v>
      </c>
      <c r="CM538" s="334">
        <f t="shared" si="1995"/>
        <v>0</v>
      </c>
      <c r="CN538" s="334">
        <f t="shared" si="1996"/>
        <v>0</v>
      </c>
      <c r="CO538" s="177"/>
      <c r="CP538" s="114"/>
      <c r="CQ538" s="114"/>
      <c r="CR538" s="186">
        <f>SUM(F538:BM538)</f>
        <v>0</v>
      </c>
      <c r="CS538" s="186">
        <f>SUM(BO538:CH538)</f>
        <v>0</v>
      </c>
      <c r="CT538" s="186">
        <f>SUM(CJ538:CN538)</f>
        <v>0</v>
      </c>
      <c r="CU538" s="186">
        <f>CR538-CS538</f>
        <v>0</v>
      </c>
      <c r="CV538" s="186">
        <f>CS538-CT538</f>
        <v>0</v>
      </c>
      <c r="CW538" s="119"/>
      <c r="CX538" s="334">
        <f t="shared" si="1968"/>
        <v>0</v>
      </c>
      <c r="CY538" s="334">
        <f t="shared" si="1968"/>
        <v>0</v>
      </c>
      <c r="CZ538" s="334">
        <f t="shared" si="1968"/>
        <v>0</v>
      </c>
      <c r="DA538" s="334">
        <f t="shared" si="1968"/>
        <v>0</v>
      </c>
      <c r="DB538" s="346">
        <f>IF(CJ538="","",CJ538)</f>
        <v>0</v>
      </c>
      <c r="DC538" s="334">
        <f t="shared" si="1969"/>
        <v>0</v>
      </c>
      <c r="DD538" s="334">
        <f t="shared" si="1969"/>
        <v>0</v>
      </c>
      <c r="DE538" s="334">
        <f t="shared" si="1969"/>
        <v>0</v>
      </c>
      <c r="DF538" s="334">
        <f t="shared" si="1969"/>
        <v>0</v>
      </c>
      <c r="DG538" s="346">
        <f t="shared" si="1970"/>
        <v>0</v>
      </c>
      <c r="DH538" s="346">
        <f t="shared" si="1970"/>
        <v>0</v>
      </c>
      <c r="DI538" s="346">
        <f t="shared" si="1970"/>
        <v>0</v>
      </c>
      <c r="DJ538" s="346">
        <f t="shared" si="1970"/>
        <v>0</v>
      </c>
    </row>
    <row r="539" spans="1:114" x14ac:dyDescent="0.2">
      <c r="A539" s="544"/>
      <c r="B539" s="114"/>
      <c r="C539" s="114"/>
      <c r="D539" s="114"/>
      <c r="E539" s="114"/>
      <c r="F539" s="603"/>
      <c r="G539" s="603"/>
      <c r="H539" s="603"/>
      <c r="I539" s="603"/>
      <c r="J539" s="603"/>
      <c r="K539" s="603"/>
      <c r="L539" s="603"/>
      <c r="M539" s="603"/>
      <c r="N539" s="603"/>
      <c r="O539" s="603"/>
      <c r="P539" s="603"/>
      <c r="Q539" s="603"/>
      <c r="R539" s="603"/>
      <c r="S539" s="603"/>
      <c r="T539" s="603"/>
      <c r="U539" s="603"/>
      <c r="V539" s="603"/>
      <c r="W539" s="603"/>
      <c r="X539" s="603"/>
      <c r="Y539" s="603"/>
      <c r="Z539" s="603"/>
      <c r="AA539" s="603"/>
      <c r="AB539" s="603"/>
      <c r="AC539" s="603"/>
      <c r="AD539" s="603"/>
      <c r="AE539" s="603"/>
      <c r="AF539" s="603"/>
      <c r="AG539" s="603"/>
      <c r="AH539" s="603"/>
      <c r="AI539" s="603"/>
      <c r="AJ539" s="603"/>
      <c r="AK539" s="603"/>
      <c r="AL539" s="603"/>
      <c r="AM539" s="603"/>
      <c r="AN539" s="603"/>
      <c r="AO539" s="603"/>
      <c r="AP539" s="603"/>
      <c r="AQ539" s="603"/>
      <c r="AR539" s="603"/>
      <c r="AS539" s="603"/>
      <c r="AT539" s="603"/>
      <c r="AU539" s="603"/>
      <c r="AV539" s="603"/>
      <c r="AW539" s="603"/>
      <c r="AX539" s="603"/>
      <c r="AY539" s="603"/>
      <c r="AZ539" s="603"/>
      <c r="BA539" s="603"/>
      <c r="BB539" s="603"/>
      <c r="BC539" s="603"/>
      <c r="BD539" s="603"/>
      <c r="BE539" s="603"/>
      <c r="BF539" s="603"/>
      <c r="BG539" s="603"/>
      <c r="BH539" s="603"/>
      <c r="BI539" s="603"/>
      <c r="BJ539" s="603"/>
      <c r="BK539" s="603"/>
      <c r="BL539" s="603"/>
      <c r="BM539" s="603"/>
      <c r="BN539" s="185"/>
      <c r="BO539" s="625"/>
      <c r="BP539" s="625"/>
      <c r="BQ539" s="625"/>
      <c r="BR539" s="625"/>
      <c r="BS539" s="625"/>
      <c r="BT539" s="625"/>
      <c r="BU539" s="625"/>
      <c r="BV539" s="625"/>
      <c r="BW539" s="625"/>
      <c r="BX539" s="625"/>
      <c r="BY539" s="625"/>
      <c r="BZ539" s="625"/>
      <c r="CA539" s="625"/>
      <c r="CB539" s="625"/>
      <c r="CC539" s="625"/>
      <c r="CD539" s="625"/>
      <c r="CE539" s="625"/>
      <c r="CF539" s="625"/>
      <c r="CG539" s="625"/>
      <c r="CH539" s="625"/>
      <c r="CI539" s="177"/>
      <c r="CJ539" s="334"/>
      <c r="CK539" s="334"/>
      <c r="CL539" s="334"/>
      <c r="CM539" s="334"/>
      <c r="CN539" s="334"/>
      <c r="CO539" s="177"/>
      <c r="CP539" s="114"/>
      <c r="CQ539" s="114"/>
      <c r="CR539" s="186"/>
      <c r="CS539" s="186"/>
      <c r="CT539" s="186"/>
      <c r="CU539" s="186"/>
      <c r="CV539" s="186"/>
      <c r="CW539" s="119"/>
      <c r="CX539" s="334"/>
      <c r="CY539" s="334"/>
      <c r="CZ539" s="334"/>
      <c r="DA539" s="334"/>
      <c r="DB539" s="346"/>
      <c r="DC539" s="334"/>
      <c r="DD539" s="334"/>
      <c r="DE539" s="334"/>
      <c r="DF539" s="334"/>
      <c r="DG539" s="346"/>
      <c r="DH539" s="346"/>
      <c r="DI539" s="346"/>
      <c r="DJ539" s="346"/>
    </row>
    <row r="540" spans="1:114" x14ac:dyDescent="0.2">
      <c r="A540" s="297"/>
      <c r="B540" s="114" t="s">
        <v>370</v>
      </c>
      <c r="C540" s="114"/>
      <c r="D540" s="114"/>
      <c r="E540" s="114"/>
      <c r="F540" s="561"/>
      <c r="G540" s="561"/>
      <c r="H540" s="561"/>
      <c r="I540" s="561"/>
      <c r="J540" s="561"/>
      <c r="K540" s="561"/>
      <c r="L540" s="561"/>
      <c r="M540" s="561"/>
      <c r="N540" s="561"/>
      <c r="O540" s="561"/>
      <c r="P540" s="561"/>
      <c r="Q540" s="561"/>
      <c r="R540" s="561"/>
      <c r="S540" s="561"/>
      <c r="T540" s="561"/>
      <c r="U540" s="561"/>
      <c r="V540" s="561"/>
      <c r="W540" s="561"/>
      <c r="X540" s="561"/>
      <c r="Y540" s="561"/>
      <c r="Z540" s="561"/>
      <c r="AA540" s="561"/>
      <c r="AB540" s="561"/>
      <c r="AC540" s="561"/>
      <c r="AD540" s="561"/>
      <c r="AE540" s="561"/>
      <c r="AF540" s="561"/>
      <c r="AG540" s="561"/>
      <c r="AH540" s="561"/>
      <c r="AI540" s="561"/>
      <c r="AJ540" s="561"/>
      <c r="AK540" s="561"/>
      <c r="AL540" s="561"/>
      <c r="AM540" s="561"/>
      <c r="AN540" s="561"/>
      <c r="AO540" s="561"/>
      <c r="AP540" s="561"/>
      <c r="AQ540" s="561"/>
      <c r="AR540" s="561"/>
      <c r="AS540" s="561"/>
      <c r="AT540" s="561"/>
      <c r="AU540" s="561"/>
      <c r="AV540" s="561"/>
      <c r="AW540" s="561"/>
      <c r="AX540" s="561"/>
      <c r="AY540" s="561"/>
      <c r="AZ540" s="561"/>
      <c r="BA540" s="561"/>
      <c r="BB540" s="561"/>
      <c r="BC540" s="561"/>
      <c r="BD540" s="561"/>
      <c r="BE540" s="561"/>
      <c r="BF540" s="561"/>
      <c r="BG540" s="561"/>
      <c r="BH540" s="561"/>
      <c r="BI540" s="561"/>
      <c r="BJ540" s="561"/>
      <c r="BK540" s="561"/>
      <c r="BL540" s="561"/>
      <c r="BM540" s="561"/>
      <c r="BN540" s="185"/>
      <c r="BO540" s="561"/>
      <c r="BP540" s="561"/>
      <c r="BQ540" s="561"/>
      <c r="BR540" s="561"/>
      <c r="BS540" s="561"/>
      <c r="BT540" s="561"/>
      <c r="BU540" s="561"/>
      <c r="BV540" s="561"/>
      <c r="BW540" s="561"/>
      <c r="BX540" s="561"/>
      <c r="BY540" s="561"/>
      <c r="BZ540" s="561"/>
      <c r="CA540" s="561"/>
      <c r="CB540" s="561"/>
      <c r="CC540" s="561"/>
      <c r="CD540" s="561"/>
      <c r="CE540" s="561"/>
      <c r="CF540" s="561"/>
      <c r="CG540" s="561"/>
      <c r="CH540" s="561"/>
      <c r="CI540" s="177"/>
      <c r="CJ540" s="119"/>
      <c r="CK540" s="119"/>
      <c r="CL540" s="119"/>
      <c r="CM540" s="119"/>
      <c r="CN540" s="119"/>
      <c r="CO540" s="177"/>
      <c r="CP540" s="114"/>
      <c r="CQ540" s="114"/>
      <c r="CR540" s="186"/>
      <c r="CS540" s="186"/>
      <c r="CT540" s="186"/>
      <c r="CU540" s="186"/>
      <c r="CV540" s="186"/>
      <c r="CW540" s="119"/>
      <c r="CX540" s="119" t="str">
        <f t="shared" si="1859"/>
        <v/>
      </c>
      <c r="CY540" s="119" t="str">
        <f t="shared" si="1860"/>
        <v/>
      </c>
      <c r="CZ540" s="119" t="str">
        <f t="shared" si="1861"/>
        <v/>
      </c>
      <c r="DA540" s="119" t="str">
        <f t="shared" si="1862"/>
        <v/>
      </c>
      <c r="DB540" s="216" t="str">
        <f t="shared" si="1863"/>
        <v/>
      </c>
      <c r="DC540" s="119" t="str">
        <f t="shared" si="1864"/>
        <v/>
      </c>
      <c r="DD540" s="119" t="str">
        <f t="shared" si="1865"/>
        <v/>
      </c>
      <c r="DE540" s="119" t="str">
        <f t="shared" si="1866"/>
        <v/>
      </c>
      <c r="DF540" s="119" t="str">
        <f t="shared" si="1867"/>
        <v/>
      </c>
      <c r="DG540" s="216" t="str">
        <f t="shared" si="1868"/>
        <v/>
      </c>
      <c r="DH540" s="216" t="str">
        <f t="shared" si="1869"/>
        <v/>
      </c>
      <c r="DI540" s="216" t="str">
        <f t="shared" si="1870"/>
        <v/>
      </c>
      <c r="DJ540" s="216" t="str">
        <f t="shared" si="1871"/>
        <v/>
      </c>
    </row>
    <row r="541" spans="1:114" x14ac:dyDescent="0.2">
      <c r="A541" s="175" t="str">
        <f>"Cost per Period in " &amp; UnitLabel</f>
        <v>Cost per Period in UK£</v>
      </c>
      <c r="B541" s="114" t="s">
        <v>370</v>
      </c>
      <c r="C541" s="114"/>
      <c r="D541" s="114"/>
      <c r="E541" s="114"/>
      <c r="F541" s="561"/>
      <c r="G541" s="561"/>
      <c r="H541" s="561"/>
      <c r="I541" s="561"/>
      <c r="J541" s="561"/>
      <c r="K541" s="561"/>
      <c r="L541" s="561"/>
      <c r="M541" s="561"/>
      <c r="N541" s="561"/>
      <c r="O541" s="561"/>
      <c r="P541" s="561"/>
      <c r="Q541" s="561"/>
      <c r="R541" s="561"/>
      <c r="S541" s="561"/>
      <c r="T541" s="561"/>
      <c r="U541" s="561"/>
      <c r="V541" s="561"/>
      <c r="W541" s="561"/>
      <c r="X541" s="561"/>
      <c r="Y541" s="561"/>
      <c r="Z541" s="561"/>
      <c r="AA541" s="561"/>
      <c r="AB541" s="561"/>
      <c r="AC541" s="561"/>
      <c r="AD541" s="561"/>
      <c r="AE541" s="561"/>
      <c r="AF541" s="561"/>
      <c r="AG541" s="561"/>
      <c r="AH541" s="561"/>
      <c r="AI541" s="561"/>
      <c r="AJ541" s="561"/>
      <c r="AK541" s="561"/>
      <c r="AL541" s="561"/>
      <c r="AM541" s="561"/>
      <c r="AN541" s="561"/>
      <c r="AO541" s="561"/>
      <c r="AP541" s="561"/>
      <c r="AQ541" s="561"/>
      <c r="AR541" s="561"/>
      <c r="AS541" s="561"/>
      <c r="AT541" s="561"/>
      <c r="AU541" s="561"/>
      <c r="AV541" s="561"/>
      <c r="AW541" s="561"/>
      <c r="AX541" s="561"/>
      <c r="AY541" s="561"/>
      <c r="AZ541" s="561"/>
      <c r="BA541" s="561"/>
      <c r="BB541" s="561"/>
      <c r="BC541" s="561"/>
      <c r="BD541" s="561"/>
      <c r="BE541" s="561"/>
      <c r="BF541" s="561"/>
      <c r="BG541" s="561"/>
      <c r="BH541" s="561"/>
      <c r="BI541" s="561"/>
      <c r="BJ541" s="561"/>
      <c r="BK541" s="561"/>
      <c r="BL541" s="561"/>
      <c r="BM541" s="561"/>
      <c r="BN541" s="185"/>
      <c r="BO541" s="561"/>
      <c r="BP541" s="561"/>
      <c r="BQ541" s="561"/>
      <c r="BR541" s="561"/>
      <c r="BS541" s="561"/>
      <c r="BT541" s="561"/>
      <c r="BU541" s="561"/>
      <c r="BV541" s="561"/>
      <c r="BW541" s="561"/>
      <c r="BX541" s="561"/>
      <c r="BY541" s="561"/>
      <c r="BZ541" s="561"/>
      <c r="CA541" s="561"/>
      <c r="CB541" s="561"/>
      <c r="CC541" s="561"/>
      <c r="CD541" s="561"/>
      <c r="CE541" s="561"/>
      <c r="CF541" s="561"/>
      <c r="CG541" s="561"/>
      <c r="CH541" s="561"/>
      <c r="CI541" s="177"/>
      <c r="CJ541" s="119"/>
      <c r="CK541" s="119"/>
      <c r="CL541" s="119"/>
      <c r="CM541" s="119"/>
      <c r="CN541" s="119"/>
      <c r="CO541" s="177"/>
      <c r="CP541" s="114"/>
      <c r="CQ541" s="114"/>
      <c r="CR541" s="186"/>
      <c r="CS541" s="186"/>
      <c r="CT541" s="186"/>
      <c r="CU541" s="186"/>
      <c r="CV541" s="186"/>
      <c r="CW541" s="119"/>
      <c r="CX541" s="119" t="str">
        <f t="shared" si="1859"/>
        <v/>
      </c>
      <c r="CY541" s="119" t="str">
        <f t="shared" si="1860"/>
        <v/>
      </c>
      <c r="CZ541" s="119" t="str">
        <f t="shared" si="1861"/>
        <v/>
      </c>
      <c r="DA541" s="119" t="str">
        <f t="shared" si="1862"/>
        <v/>
      </c>
      <c r="DB541" s="216" t="str">
        <f t="shared" si="1863"/>
        <v/>
      </c>
      <c r="DC541" s="119" t="str">
        <f t="shared" si="1864"/>
        <v/>
      </c>
      <c r="DD541" s="119" t="str">
        <f t="shared" si="1865"/>
        <v/>
      </c>
      <c r="DE541" s="119" t="str">
        <f t="shared" si="1866"/>
        <v/>
      </c>
      <c r="DF541" s="119" t="str">
        <f t="shared" si="1867"/>
        <v/>
      </c>
      <c r="DG541" s="216" t="str">
        <f t="shared" si="1868"/>
        <v/>
      </c>
      <c r="DH541" s="216" t="str">
        <f t="shared" si="1869"/>
        <v/>
      </c>
      <c r="DI541" s="216" t="str">
        <f t="shared" si="1870"/>
        <v/>
      </c>
      <c r="DJ541" s="216" t="str">
        <f t="shared" si="1871"/>
        <v/>
      </c>
    </row>
    <row r="542" spans="1:114" x14ac:dyDescent="0.2">
      <c r="A542" s="295" t="str">
        <f>+A508</f>
        <v>General and Administrative</v>
      </c>
      <c r="B542" s="114" t="s">
        <v>370</v>
      </c>
      <c r="C542" s="114"/>
      <c r="D542" s="114"/>
      <c r="E542" s="114"/>
      <c r="F542" s="561"/>
      <c r="G542" s="561"/>
      <c r="H542" s="561"/>
      <c r="I542" s="561"/>
      <c r="J542" s="561"/>
      <c r="K542" s="561"/>
      <c r="L542" s="561"/>
      <c r="M542" s="561"/>
      <c r="N542" s="561"/>
      <c r="O542" s="561"/>
      <c r="P542" s="561"/>
      <c r="Q542" s="561"/>
      <c r="R542" s="561"/>
      <c r="S542" s="561"/>
      <c r="T542" s="561"/>
      <c r="U542" s="561"/>
      <c r="V542" s="561"/>
      <c r="W542" s="561"/>
      <c r="X542" s="561"/>
      <c r="Y542" s="561"/>
      <c r="Z542" s="561"/>
      <c r="AA542" s="561"/>
      <c r="AB542" s="561"/>
      <c r="AC542" s="561"/>
      <c r="AD542" s="561"/>
      <c r="AE542" s="561"/>
      <c r="AF542" s="561"/>
      <c r="AG542" s="561"/>
      <c r="AH542" s="561"/>
      <c r="AI542" s="561"/>
      <c r="AJ542" s="561"/>
      <c r="AK542" s="561"/>
      <c r="AL542" s="561"/>
      <c r="AM542" s="561"/>
      <c r="AN542" s="561"/>
      <c r="AO542" s="561"/>
      <c r="AP542" s="561"/>
      <c r="AQ542" s="561"/>
      <c r="AR542" s="561"/>
      <c r="AS542" s="561"/>
      <c r="AT542" s="561"/>
      <c r="AU542" s="561"/>
      <c r="AV542" s="561"/>
      <c r="AW542" s="561"/>
      <c r="AX542" s="561"/>
      <c r="AY542" s="561"/>
      <c r="AZ542" s="561"/>
      <c r="BA542" s="561"/>
      <c r="BB542" s="561"/>
      <c r="BC542" s="561"/>
      <c r="BD542" s="561"/>
      <c r="BE542" s="561"/>
      <c r="BF542" s="561"/>
      <c r="BG542" s="561"/>
      <c r="BH542" s="561"/>
      <c r="BI542" s="561"/>
      <c r="BJ542" s="561"/>
      <c r="BK542" s="561"/>
      <c r="BL542" s="561"/>
      <c r="BM542" s="561"/>
      <c r="BN542" s="185"/>
      <c r="BO542" s="561"/>
      <c r="BP542" s="561"/>
      <c r="BQ542" s="561"/>
      <c r="BR542" s="561"/>
      <c r="BS542" s="561"/>
      <c r="BT542" s="561"/>
      <c r="BU542" s="561"/>
      <c r="BV542" s="561"/>
      <c r="BW542" s="561"/>
      <c r="BX542" s="561"/>
      <c r="BY542" s="561"/>
      <c r="BZ542" s="561"/>
      <c r="CA542" s="561"/>
      <c r="CB542" s="561"/>
      <c r="CC542" s="561"/>
      <c r="CD542" s="561"/>
      <c r="CE542" s="561"/>
      <c r="CF542" s="561"/>
      <c r="CG542" s="561"/>
      <c r="CH542" s="561"/>
      <c r="CI542" s="177"/>
      <c r="CJ542" s="119"/>
      <c r="CK542" s="119"/>
      <c r="CL542" s="119"/>
      <c r="CM542" s="119"/>
      <c r="CN542" s="119"/>
      <c r="CO542" s="177"/>
      <c r="CP542" s="114"/>
      <c r="CQ542" s="114"/>
      <c r="CR542" s="186"/>
      <c r="CS542" s="186"/>
      <c r="CT542" s="186"/>
      <c r="CU542" s="186"/>
      <c r="CV542" s="186"/>
      <c r="CW542" s="119"/>
      <c r="CX542" s="119" t="str">
        <f t="shared" si="1859"/>
        <v/>
      </c>
      <c r="CY542" s="119" t="str">
        <f t="shared" si="1860"/>
        <v/>
      </c>
      <c r="CZ542" s="119" t="str">
        <f t="shared" si="1861"/>
        <v/>
      </c>
      <c r="DA542" s="119" t="str">
        <f t="shared" si="1862"/>
        <v/>
      </c>
      <c r="DB542" s="216" t="str">
        <f t="shared" si="1863"/>
        <v/>
      </c>
      <c r="DC542" s="119" t="str">
        <f t="shared" si="1864"/>
        <v/>
      </c>
      <c r="DD542" s="119" t="str">
        <f t="shared" si="1865"/>
        <v/>
      </c>
      <c r="DE542" s="119" t="str">
        <f t="shared" si="1866"/>
        <v/>
      </c>
      <c r="DF542" s="119" t="str">
        <f t="shared" si="1867"/>
        <v/>
      </c>
      <c r="DG542" s="216" t="str">
        <f t="shared" si="1868"/>
        <v/>
      </c>
      <c r="DH542" s="216" t="str">
        <f t="shared" si="1869"/>
        <v/>
      </c>
      <c r="DI542" s="216" t="str">
        <f t="shared" si="1870"/>
        <v/>
      </c>
      <c r="DJ542" s="216" t="str">
        <f t="shared" si="1871"/>
        <v/>
      </c>
    </row>
    <row r="543" spans="1:114" x14ac:dyDescent="0.2">
      <c r="A543" s="296" t="str">
        <f>+A509</f>
        <v>Legal Services …………………………………………………………………………………………………………</v>
      </c>
      <c r="B543" s="114" t="s">
        <v>370</v>
      </c>
      <c r="C543" s="114"/>
      <c r="D543" s="114"/>
      <c r="E543" s="114"/>
      <c r="F543" s="564">
        <f>Div*F509*Assumptions!$B334</f>
        <v>0</v>
      </c>
      <c r="G543" s="564">
        <f>Div*G509*Assumptions!$B334</f>
        <v>0</v>
      </c>
      <c r="H543" s="564">
        <f>Div*H509*Assumptions!$B334</f>
        <v>0</v>
      </c>
      <c r="I543" s="564">
        <f>Div*I509*Assumptions!$B334</f>
        <v>0</v>
      </c>
      <c r="J543" s="564">
        <f>Div*J509*Assumptions!$B334</f>
        <v>0</v>
      </c>
      <c r="K543" s="564">
        <f>Div*K509*Assumptions!$B334</f>
        <v>2000</v>
      </c>
      <c r="L543" s="564">
        <f>Div*L509*Assumptions!$B334</f>
        <v>0</v>
      </c>
      <c r="M543" s="564">
        <f>Div*M509*Assumptions!$B334</f>
        <v>0</v>
      </c>
      <c r="N543" s="564">
        <f>Div*N509*Assumptions!$B334</f>
        <v>0</v>
      </c>
      <c r="O543" s="564">
        <f>Div*O509*Assumptions!$B334</f>
        <v>0</v>
      </c>
      <c r="P543" s="564">
        <f>Div*P509*Assumptions!$B334</f>
        <v>0</v>
      </c>
      <c r="Q543" s="564">
        <f>Div*Q509*Assumptions!$B334</f>
        <v>0</v>
      </c>
      <c r="R543" s="564">
        <f>Div*R509*Assumptions!$B334</f>
        <v>2000</v>
      </c>
      <c r="S543" s="564">
        <f>Div*S509*Assumptions!$B334</f>
        <v>0</v>
      </c>
      <c r="T543" s="564">
        <f>Div*T509*Assumptions!$B334</f>
        <v>0</v>
      </c>
      <c r="U543" s="564">
        <f>Div*U509*Assumptions!$B334</f>
        <v>0</v>
      </c>
      <c r="V543" s="564">
        <f>Div*V509*Assumptions!$B334</f>
        <v>0</v>
      </c>
      <c r="W543" s="564">
        <f>Div*W509*Assumptions!$B334</f>
        <v>0</v>
      </c>
      <c r="X543" s="564">
        <f>Div*X509*Assumptions!$B334</f>
        <v>2000</v>
      </c>
      <c r="Y543" s="564">
        <f>Div*Y509*Assumptions!$B334</f>
        <v>0</v>
      </c>
      <c r="Z543" s="564">
        <f>Div*Z509*Assumptions!$B334</f>
        <v>0</v>
      </c>
      <c r="AA543" s="564">
        <f>Div*AA509*Assumptions!$B334</f>
        <v>0</v>
      </c>
      <c r="AB543" s="564">
        <f>Div*AB509*Assumptions!$B334</f>
        <v>0</v>
      </c>
      <c r="AC543" s="564">
        <f>Div*AC509*Assumptions!$B334</f>
        <v>0</v>
      </c>
      <c r="AD543" s="564">
        <f>Div*AD509*Assumptions!$B334</f>
        <v>2000</v>
      </c>
      <c r="AE543" s="564">
        <f>Div*AE509*Assumptions!$B334</f>
        <v>0</v>
      </c>
      <c r="AF543" s="564">
        <f>Div*AF509*Assumptions!$B334</f>
        <v>0</v>
      </c>
      <c r="AG543" s="564">
        <f>Div*AG509*Assumptions!$B334</f>
        <v>0</v>
      </c>
      <c r="AH543" s="564">
        <f>Div*AH509*Assumptions!$B334</f>
        <v>0</v>
      </c>
      <c r="AI543" s="564">
        <f>Div*AI509*Assumptions!$B334</f>
        <v>0</v>
      </c>
      <c r="AJ543" s="564">
        <f>Div*AJ509*Assumptions!$B334</f>
        <v>2000</v>
      </c>
      <c r="AK543" s="564">
        <f>Div*AK509*Assumptions!$B334</f>
        <v>0</v>
      </c>
      <c r="AL543" s="564">
        <f>Div*AL509*Assumptions!$B334</f>
        <v>0</v>
      </c>
      <c r="AM543" s="564">
        <f>Div*AM509*Assumptions!$B334</f>
        <v>0</v>
      </c>
      <c r="AN543" s="564">
        <f>Div*AN509*Assumptions!$B334</f>
        <v>0</v>
      </c>
      <c r="AO543" s="564">
        <f>Div*AO509*Assumptions!$B334</f>
        <v>0</v>
      </c>
      <c r="AP543" s="564">
        <f>Div*AP509*Assumptions!$B334</f>
        <v>2000</v>
      </c>
      <c r="AQ543" s="564">
        <f>Div*AQ509*Assumptions!$B334</f>
        <v>0</v>
      </c>
      <c r="AR543" s="564">
        <f>Div*AR509*Assumptions!$B334</f>
        <v>0</v>
      </c>
      <c r="AS543" s="564">
        <f>Div*AS509*Assumptions!$B334</f>
        <v>0</v>
      </c>
      <c r="AT543" s="564">
        <f>Div*AT509*Assumptions!$B334</f>
        <v>0</v>
      </c>
      <c r="AU543" s="564">
        <f>Div*AU509*Assumptions!$B334</f>
        <v>0</v>
      </c>
      <c r="AV543" s="564">
        <f>Div*AV509*Assumptions!$B334</f>
        <v>2000</v>
      </c>
      <c r="AW543" s="564">
        <f>Div*AW509*Assumptions!$B334</f>
        <v>0</v>
      </c>
      <c r="AX543" s="564">
        <f>Div*AX509*Assumptions!$B334</f>
        <v>0</v>
      </c>
      <c r="AY543" s="564">
        <f>Div*AY509*Assumptions!$B334</f>
        <v>0</v>
      </c>
      <c r="AZ543" s="564">
        <f>Div*AZ509*Assumptions!$B334</f>
        <v>0</v>
      </c>
      <c r="BA543" s="564">
        <f>Div*BA509*Assumptions!$B334</f>
        <v>0</v>
      </c>
      <c r="BB543" s="564">
        <f>Div*BB509*Assumptions!$B334</f>
        <v>2000</v>
      </c>
      <c r="BC543" s="564">
        <f>Div*BC509*Assumptions!$B334</f>
        <v>0</v>
      </c>
      <c r="BD543" s="564">
        <f>Div*BD509*Assumptions!$B334</f>
        <v>0</v>
      </c>
      <c r="BE543" s="564">
        <f>Div*BE509*Assumptions!$B334</f>
        <v>0</v>
      </c>
      <c r="BF543" s="564">
        <f>Div*BF509*Assumptions!$B334</f>
        <v>0</v>
      </c>
      <c r="BG543" s="564">
        <f>Div*BG509*Assumptions!$B334</f>
        <v>0</v>
      </c>
      <c r="BH543" s="564">
        <f>Div*BH509*Assumptions!$B334</f>
        <v>2000</v>
      </c>
      <c r="BI543" s="564">
        <f>Div*BI509*Assumptions!$B334</f>
        <v>0</v>
      </c>
      <c r="BJ543" s="564">
        <f>Div*BJ509*Assumptions!$B334</f>
        <v>0</v>
      </c>
      <c r="BK543" s="564">
        <f>Div*BK509*Assumptions!$B334</f>
        <v>0</v>
      </c>
      <c r="BL543" s="564">
        <f>Div*BL509*Assumptions!$B334</f>
        <v>0</v>
      </c>
      <c r="BM543" s="564">
        <f>Div*BM509*Assumptions!$B334</f>
        <v>0</v>
      </c>
      <c r="BN543" s="185"/>
      <c r="BO543" s="564">
        <f>SUM(F543:H543)</f>
        <v>0</v>
      </c>
      <c r="BP543" s="564">
        <f>SUM(I543:K543)</f>
        <v>2000</v>
      </c>
      <c r="BQ543" s="564">
        <f>SUM(L543:N543)</f>
        <v>0</v>
      </c>
      <c r="BR543" s="564">
        <f>SUM(O543:Q543)</f>
        <v>0</v>
      </c>
      <c r="BS543" s="564">
        <f>SUM(R543:T543)</f>
        <v>2000</v>
      </c>
      <c r="BT543" s="564">
        <f>SUM(U543:W543)</f>
        <v>0</v>
      </c>
      <c r="BU543" s="564">
        <f>SUM(X543:Z543)</f>
        <v>2000</v>
      </c>
      <c r="BV543" s="564">
        <f>SUM(AA543:AC543)</f>
        <v>0</v>
      </c>
      <c r="BW543" s="564">
        <f>SUM(AD543:AF543)</f>
        <v>2000</v>
      </c>
      <c r="BX543" s="564">
        <f>SUM(AG543:AI543)</f>
        <v>0</v>
      </c>
      <c r="BY543" s="564">
        <f>SUM(AJ543:AL543)</f>
        <v>2000</v>
      </c>
      <c r="BZ543" s="564">
        <f>SUM(AM543:AO543)</f>
        <v>0</v>
      </c>
      <c r="CA543" s="564">
        <f>SUM(AP543:AR543)</f>
        <v>2000</v>
      </c>
      <c r="CB543" s="564">
        <f>SUM(AS543:AU543)</f>
        <v>0</v>
      </c>
      <c r="CC543" s="564">
        <f>SUM(AV543:AX543)</f>
        <v>2000</v>
      </c>
      <c r="CD543" s="564">
        <f>SUM(AY543:BA543)</f>
        <v>0</v>
      </c>
      <c r="CE543" s="564">
        <f>SUM(BB543:BD543)</f>
        <v>2000</v>
      </c>
      <c r="CF543" s="564">
        <f>SUM(BE543:BG543)</f>
        <v>0</v>
      </c>
      <c r="CG543" s="564">
        <f>SUM(BH543:BJ543)</f>
        <v>2000</v>
      </c>
      <c r="CH543" s="564">
        <f>SUM(BK543:BM543)</f>
        <v>0</v>
      </c>
      <c r="CI543" s="177"/>
      <c r="CJ543" s="124">
        <f>SUM(BO543:BR543)</f>
        <v>2000</v>
      </c>
      <c r="CK543" s="124">
        <f>SUM(BS543:BV543)</f>
        <v>4000</v>
      </c>
      <c r="CL543" s="124">
        <f>SUM(BW543:BZ543)</f>
        <v>4000</v>
      </c>
      <c r="CM543" s="124">
        <f>SUM(CA543:CD543)</f>
        <v>4000</v>
      </c>
      <c r="CN543" s="124">
        <f>SUM(CE543:CH543)</f>
        <v>4000</v>
      </c>
      <c r="CO543" s="177"/>
      <c r="CP543" s="114"/>
      <c r="CQ543" s="114"/>
      <c r="CR543" s="186">
        <f>SUM(F543:BM543)</f>
        <v>18000</v>
      </c>
      <c r="CS543" s="186">
        <f>SUM(BO543:CH543)</f>
        <v>18000</v>
      </c>
      <c r="CT543" s="186">
        <f>SUM(CJ543:CN543)</f>
        <v>18000</v>
      </c>
      <c r="CU543" s="186">
        <f t="shared" ref="CU543:CV548" si="1997">CR543-CS543</f>
        <v>0</v>
      </c>
      <c r="CV543" s="186">
        <f t="shared" si="1997"/>
        <v>0</v>
      </c>
      <c r="CW543" s="119"/>
      <c r="CX543" s="124">
        <f t="shared" si="1859"/>
        <v>0</v>
      </c>
      <c r="CY543" s="124">
        <f t="shared" si="1860"/>
        <v>2000</v>
      </c>
      <c r="CZ543" s="124">
        <f t="shared" si="1861"/>
        <v>0</v>
      </c>
      <c r="DA543" s="124">
        <f t="shared" si="1862"/>
        <v>0</v>
      </c>
      <c r="DB543" s="209">
        <f t="shared" si="1863"/>
        <v>2000</v>
      </c>
      <c r="DC543" s="124">
        <f t="shared" si="1864"/>
        <v>2000</v>
      </c>
      <c r="DD543" s="124">
        <f t="shared" si="1865"/>
        <v>0</v>
      </c>
      <c r="DE543" s="124">
        <f t="shared" si="1866"/>
        <v>2000</v>
      </c>
      <c r="DF543" s="124">
        <f t="shared" si="1867"/>
        <v>0</v>
      </c>
      <c r="DG543" s="209">
        <f t="shared" si="1868"/>
        <v>4000</v>
      </c>
      <c r="DH543" s="209">
        <f t="shared" si="1869"/>
        <v>4000</v>
      </c>
      <c r="DI543" s="209">
        <f t="shared" si="1870"/>
        <v>4000</v>
      </c>
      <c r="DJ543" s="209">
        <f t="shared" si="1871"/>
        <v>4000</v>
      </c>
    </row>
    <row r="544" spans="1:114" x14ac:dyDescent="0.2">
      <c r="A544" s="296" t="str">
        <f t="shared" ref="A544:A547" si="1998">+A510</f>
        <v>Accounting …………………………………………………………………………………………………………</v>
      </c>
      <c r="B544" s="88" t="s">
        <v>54</v>
      </c>
      <c r="C544" s="114"/>
      <c r="D544" s="114"/>
      <c r="E544" s="114"/>
      <c r="F544" s="564">
        <f>Div*F510*Assumptions!$B335</f>
        <v>0</v>
      </c>
      <c r="G544" s="564">
        <f>Div*G510*Assumptions!$B335</f>
        <v>0</v>
      </c>
      <c r="H544" s="564">
        <f>Div*H510*Assumptions!$B335</f>
        <v>0</v>
      </c>
      <c r="I544" s="564">
        <f>Div*I510*Assumptions!$B335</f>
        <v>0</v>
      </c>
      <c r="J544" s="564">
        <f>Div*J510*Assumptions!$B335</f>
        <v>0</v>
      </c>
      <c r="K544" s="564">
        <f>Div*K510*Assumptions!$B335</f>
        <v>1000</v>
      </c>
      <c r="L544" s="564">
        <f>Div*L510*Assumptions!$B335</f>
        <v>1000</v>
      </c>
      <c r="M544" s="564">
        <f>Div*M510*Assumptions!$B335</f>
        <v>1000</v>
      </c>
      <c r="N544" s="564">
        <f>Div*N510*Assumptions!$B335</f>
        <v>1000</v>
      </c>
      <c r="O544" s="564">
        <f>Div*O510*Assumptions!$B335</f>
        <v>1000</v>
      </c>
      <c r="P544" s="564">
        <f>Div*P510*Assumptions!$B335</f>
        <v>1000</v>
      </c>
      <c r="Q544" s="564">
        <f>Div*Q510*Assumptions!$B335</f>
        <v>1000</v>
      </c>
      <c r="R544" s="564">
        <f>Div*R510*Assumptions!$B335</f>
        <v>1000</v>
      </c>
      <c r="S544" s="564">
        <f>Div*S510*Assumptions!$B335</f>
        <v>1000</v>
      </c>
      <c r="T544" s="564">
        <f>Div*T510*Assumptions!$B335</f>
        <v>1000</v>
      </c>
      <c r="U544" s="564">
        <f>Div*U510*Assumptions!$B335</f>
        <v>1000</v>
      </c>
      <c r="V544" s="564">
        <f>Div*V510*Assumptions!$B335</f>
        <v>1000</v>
      </c>
      <c r="W544" s="564">
        <f>Div*W510*Assumptions!$B335</f>
        <v>1000</v>
      </c>
      <c r="X544" s="564">
        <f>Div*X510*Assumptions!$B335</f>
        <v>1000</v>
      </c>
      <c r="Y544" s="564">
        <f>Div*Y510*Assumptions!$B335</f>
        <v>1000</v>
      </c>
      <c r="Z544" s="564">
        <f>Div*Z510*Assumptions!$B335</f>
        <v>1000</v>
      </c>
      <c r="AA544" s="564">
        <f>Div*AA510*Assumptions!$B335</f>
        <v>1000</v>
      </c>
      <c r="AB544" s="564">
        <f>Div*AB510*Assumptions!$B335</f>
        <v>1000</v>
      </c>
      <c r="AC544" s="564">
        <f>Div*AC510*Assumptions!$B335</f>
        <v>1000</v>
      </c>
      <c r="AD544" s="564">
        <f>Div*AD510*Assumptions!$B335</f>
        <v>1000</v>
      </c>
      <c r="AE544" s="564">
        <f>Div*AE510*Assumptions!$B335</f>
        <v>1000</v>
      </c>
      <c r="AF544" s="564">
        <f>Div*AF510*Assumptions!$B335</f>
        <v>1000</v>
      </c>
      <c r="AG544" s="564">
        <f>Div*AG510*Assumptions!$B335</f>
        <v>1000</v>
      </c>
      <c r="AH544" s="564">
        <f>Div*AH510*Assumptions!$B335</f>
        <v>1000</v>
      </c>
      <c r="AI544" s="564">
        <f>Div*AI510*Assumptions!$B335</f>
        <v>1000</v>
      </c>
      <c r="AJ544" s="564">
        <f>Div*AJ510*Assumptions!$B335</f>
        <v>1000</v>
      </c>
      <c r="AK544" s="564">
        <f>Div*AK510*Assumptions!$B335</f>
        <v>1000</v>
      </c>
      <c r="AL544" s="564">
        <f>Div*AL510*Assumptions!$B335</f>
        <v>1000</v>
      </c>
      <c r="AM544" s="564">
        <f>Div*AM510*Assumptions!$B335</f>
        <v>1000</v>
      </c>
      <c r="AN544" s="564">
        <f>Div*AN510*Assumptions!$B335</f>
        <v>1000</v>
      </c>
      <c r="AO544" s="564">
        <f>Div*AO510*Assumptions!$B335</f>
        <v>1000</v>
      </c>
      <c r="AP544" s="564">
        <f>Div*AP510*Assumptions!$B335</f>
        <v>1000</v>
      </c>
      <c r="AQ544" s="564">
        <f>Div*AQ510*Assumptions!$B335</f>
        <v>1000</v>
      </c>
      <c r="AR544" s="564">
        <f>Div*AR510*Assumptions!$B335</f>
        <v>1000</v>
      </c>
      <c r="AS544" s="564">
        <f>Div*AS510*Assumptions!$B335</f>
        <v>1000</v>
      </c>
      <c r="AT544" s="564">
        <f>Div*AT510*Assumptions!$B335</f>
        <v>1000</v>
      </c>
      <c r="AU544" s="564">
        <f>Div*AU510*Assumptions!$B335</f>
        <v>1000</v>
      </c>
      <c r="AV544" s="564">
        <f>Div*AV510*Assumptions!$B335</f>
        <v>1000</v>
      </c>
      <c r="AW544" s="564">
        <f>Div*AW510*Assumptions!$B335</f>
        <v>1000</v>
      </c>
      <c r="AX544" s="564">
        <f>Div*AX510*Assumptions!$B335</f>
        <v>1000</v>
      </c>
      <c r="AY544" s="564">
        <f>Div*AY510*Assumptions!$B335</f>
        <v>1000</v>
      </c>
      <c r="AZ544" s="564">
        <f>Div*AZ510*Assumptions!$B335</f>
        <v>1000</v>
      </c>
      <c r="BA544" s="564">
        <f>Div*BA510*Assumptions!$B335</f>
        <v>1000</v>
      </c>
      <c r="BB544" s="564">
        <f>Div*BB510*Assumptions!$B335</f>
        <v>1000</v>
      </c>
      <c r="BC544" s="564">
        <f>Div*BC510*Assumptions!$B335</f>
        <v>1000</v>
      </c>
      <c r="BD544" s="564">
        <f>Div*BD510*Assumptions!$B335</f>
        <v>1000</v>
      </c>
      <c r="BE544" s="564">
        <f>Div*BE510*Assumptions!$B335</f>
        <v>1000</v>
      </c>
      <c r="BF544" s="564">
        <f>Div*BF510*Assumptions!$B335</f>
        <v>1000</v>
      </c>
      <c r="BG544" s="564">
        <f>Div*BG510*Assumptions!$B335</f>
        <v>1000</v>
      </c>
      <c r="BH544" s="564">
        <f>Div*BH510*Assumptions!$B335</f>
        <v>1000</v>
      </c>
      <c r="BI544" s="564">
        <f>Div*BI510*Assumptions!$B335</f>
        <v>1000</v>
      </c>
      <c r="BJ544" s="564">
        <f>Div*BJ510*Assumptions!$B335</f>
        <v>1000</v>
      </c>
      <c r="BK544" s="564">
        <f>Div*BK510*Assumptions!$B335</f>
        <v>1000</v>
      </c>
      <c r="BL544" s="564">
        <f>Div*BL510*Assumptions!$B335</f>
        <v>1000</v>
      </c>
      <c r="BM544" s="564">
        <f>Div*BM510*Assumptions!$B335</f>
        <v>1000</v>
      </c>
      <c r="BN544" s="185"/>
      <c r="BO544" s="564">
        <f t="shared" ref="BO544:BO547" si="1999">SUM(F544:H544)</f>
        <v>0</v>
      </c>
      <c r="BP544" s="564">
        <f t="shared" ref="BP544:BP547" si="2000">SUM(I544:K544)</f>
        <v>1000</v>
      </c>
      <c r="BQ544" s="564">
        <f t="shared" ref="BQ544:BQ547" si="2001">SUM(L544:N544)</f>
        <v>3000</v>
      </c>
      <c r="BR544" s="564">
        <f t="shared" ref="BR544:BR547" si="2002">SUM(O544:Q544)</f>
        <v>3000</v>
      </c>
      <c r="BS544" s="564">
        <f t="shared" ref="BS544:BS547" si="2003">SUM(R544:T544)</f>
        <v>3000</v>
      </c>
      <c r="BT544" s="564">
        <f t="shared" ref="BT544:BT547" si="2004">SUM(U544:W544)</f>
        <v>3000</v>
      </c>
      <c r="BU544" s="564">
        <f t="shared" ref="BU544:BU547" si="2005">SUM(X544:Z544)</f>
        <v>3000</v>
      </c>
      <c r="BV544" s="564">
        <f t="shared" ref="BV544:BV547" si="2006">SUM(AA544:AC544)</f>
        <v>3000</v>
      </c>
      <c r="BW544" s="564">
        <f t="shared" ref="BW544:BW547" si="2007">SUM(AD544:AF544)</f>
        <v>3000</v>
      </c>
      <c r="BX544" s="564">
        <f t="shared" ref="BX544:BX547" si="2008">SUM(AG544:AI544)</f>
        <v>3000</v>
      </c>
      <c r="BY544" s="564">
        <f t="shared" ref="BY544:BY547" si="2009">SUM(AJ544:AL544)</f>
        <v>3000</v>
      </c>
      <c r="BZ544" s="564">
        <f t="shared" ref="BZ544:BZ547" si="2010">SUM(AM544:AO544)</f>
        <v>3000</v>
      </c>
      <c r="CA544" s="564">
        <f t="shared" ref="CA544:CA547" si="2011">SUM(AP544:AR544)</f>
        <v>3000</v>
      </c>
      <c r="CB544" s="564">
        <f t="shared" ref="CB544:CB547" si="2012">SUM(AS544:AU544)</f>
        <v>3000</v>
      </c>
      <c r="CC544" s="564">
        <f t="shared" ref="CC544:CC547" si="2013">SUM(AV544:AX544)</f>
        <v>3000</v>
      </c>
      <c r="CD544" s="564">
        <f t="shared" ref="CD544:CD547" si="2014">SUM(AY544:BA544)</f>
        <v>3000</v>
      </c>
      <c r="CE544" s="564">
        <f t="shared" ref="CE544:CE547" si="2015">SUM(BB544:BD544)</f>
        <v>3000</v>
      </c>
      <c r="CF544" s="564">
        <f t="shared" ref="CF544:CF547" si="2016">SUM(BE544:BG544)</f>
        <v>3000</v>
      </c>
      <c r="CG544" s="564">
        <f t="shared" ref="CG544:CG547" si="2017">SUM(BH544:BJ544)</f>
        <v>3000</v>
      </c>
      <c r="CH544" s="564">
        <f t="shared" ref="CH544:CH547" si="2018">SUM(BK544:BM544)</f>
        <v>3000</v>
      </c>
      <c r="CI544" s="177"/>
      <c r="CJ544" s="124">
        <f t="shared" ref="CJ544:CJ547" si="2019">SUM(BO544:BR544)</f>
        <v>7000</v>
      </c>
      <c r="CK544" s="124">
        <f t="shared" ref="CK544:CK547" si="2020">SUM(BS544:BV544)</f>
        <v>12000</v>
      </c>
      <c r="CL544" s="124">
        <f t="shared" ref="CL544:CL547" si="2021">SUM(BW544:BZ544)</f>
        <v>12000</v>
      </c>
      <c r="CM544" s="124">
        <f t="shared" ref="CM544:CM547" si="2022">SUM(CA544:CD544)</f>
        <v>12000</v>
      </c>
      <c r="CN544" s="124">
        <f t="shared" ref="CN544:CN547" si="2023">SUM(CE544:CH544)</f>
        <v>12000</v>
      </c>
      <c r="CO544" s="177"/>
      <c r="CP544" s="114"/>
      <c r="CQ544" s="114"/>
      <c r="CR544" s="186"/>
      <c r="CS544" s="186"/>
      <c r="CT544" s="186"/>
      <c r="CU544" s="186"/>
      <c r="CV544" s="186"/>
      <c r="CW544" s="119"/>
      <c r="CX544" s="124"/>
      <c r="CY544" s="124"/>
      <c r="CZ544" s="124"/>
      <c r="DA544" s="124"/>
      <c r="DB544" s="209"/>
      <c r="DC544" s="124"/>
      <c r="DD544" s="124"/>
      <c r="DE544" s="124"/>
      <c r="DF544" s="124"/>
      <c r="DG544" s="209"/>
      <c r="DH544" s="209"/>
      <c r="DI544" s="209"/>
      <c r="DJ544" s="209"/>
    </row>
    <row r="545" spans="1:114" x14ac:dyDescent="0.2">
      <c r="A545" s="296" t="str">
        <f t="shared" si="1998"/>
        <v>HR Outsourcing …………………………………………………………………………………………………………</v>
      </c>
      <c r="B545" s="88" t="s">
        <v>54</v>
      </c>
      <c r="C545" s="114"/>
      <c r="D545" s="114"/>
      <c r="E545" s="114"/>
      <c r="F545" s="564">
        <f>Div*F511*Assumptions!$B336</f>
        <v>0</v>
      </c>
      <c r="G545" s="564">
        <f>Div*G511*Assumptions!$B336</f>
        <v>0</v>
      </c>
      <c r="H545" s="564">
        <f>Div*H511*Assumptions!$B336</f>
        <v>0</v>
      </c>
      <c r="I545" s="564">
        <f>Div*I511*Assumptions!$B336</f>
        <v>0</v>
      </c>
      <c r="J545" s="564">
        <f>Div*J511*Assumptions!$B336</f>
        <v>0</v>
      </c>
      <c r="K545" s="564">
        <f>Div*K511*Assumptions!$B336</f>
        <v>0</v>
      </c>
      <c r="L545" s="564">
        <f>Div*L511*Assumptions!$B336</f>
        <v>0</v>
      </c>
      <c r="M545" s="564">
        <f>Div*M511*Assumptions!$B336</f>
        <v>0</v>
      </c>
      <c r="N545" s="564">
        <f>Div*N511*Assumptions!$B336</f>
        <v>0</v>
      </c>
      <c r="O545" s="564">
        <f>Div*O511*Assumptions!$B336</f>
        <v>0</v>
      </c>
      <c r="P545" s="564">
        <f>Div*P511*Assumptions!$B336</f>
        <v>0</v>
      </c>
      <c r="Q545" s="564">
        <f>Div*Q511*Assumptions!$B336</f>
        <v>0</v>
      </c>
      <c r="R545" s="564">
        <f>Div*R511*Assumptions!$B336</f>
        <v>1000</v>
      </c>
      <c r="S545" s="564">
        <f>Div*S511*Assumptions!$B336</f>
        <v>0</v>
      </c>
      <c r="T545" s="564">
        <f>Div*T511*Assumptions!$B336</f>
        <v>0</v>
      </c>
      <c r="U545" s="564">
        <f>Div*U511*Assumptions!$B336</f>
        <v>0</v>
      </c>
      <c r="V545" s="564">
        <f>Div*V511*Assumptions!$B336</f>
        <v>0</v>
      </c>
      <c r="W545" s="564">
        <f>Div*W511*Assumptions!$B336</f>
        <v>0</v>
      </c>
      <c r="X545" s="564">
        <f>Div*X511*Assumptions!$B336</f>
        <v>1000</v>
      </c>
      <c r="Y545" s="564">
        <f>Div*Y511*Assumptions!$B336</f>
        <v>0</v>
      </c>
      <c r="Z545" s="564">
        <f>Div*Z511*Assumptions!$B336</f>
        <v>0</v>
      </c>
      <c r="AA545" s="564">
        <f>Div*AA511*Assumptions!$B336</f>
        <v>0</v>
      </c>
      <c r="AB545" s="564">
        <f>Div*AB511*Assumptions!$B336</f>
        <v>0</v>
      </c>
      <c r="AC545" s="564">
        <f>Div*AC511*Assumptions!$B336</f>
        <v>0</v>
      </c>
      <c r="AD545" s="564">
        <f>Div*AD511*Assumptions!$B336</f>
        <v>1000</v>
      </c>
      <c r="AE545" s="564">
        <f>Div*AE511*Assumptions!$B336</f>
        <v>0</v>
      </c>
      <c r="AF545" s="564">
        <f>Div*AF511*Assumptions!$B336</f>
        <v>0</v>
      </c>
      <c r="AG545" s="564">
        <f>Div*AG511*Assumptions!$B336</f>
        <v>0</v>
      </c>
      <c r="AH545" s="564">
        <f>Div*AH511*Assumptions!$B336</f>
        <v>0</v>
      </c>
      <c r="AI545" s="564">
        <f>Div*AI511*Assumptions!$B336</f>
        <v>0</v>
      </c>
      <c r="AJ545" s="564">
        <f>Div*AJ511*Assumptions!$B336</f>
        <v>1000</v>
      </c>
      <c r="AK545" s="564">
        <f>Div*AK511*Assumptions!$B336</f>
        <v>0</v>
      </c>
      <c r="AL545" s="564">
        <f>Div*AL511*Assumptions!$B336</f>
        <v>0</v>
      </c>
      <c r="AM545" s="564">
        <f>Div*AM511*Assumptions!$B336</f>
        <v>0</v>
      </c>
      <c r="AN545" s="564">
        <f>Div*AN511*Assumptions!$B336</f>
        <v>0</v>
      </c>
      <c r="AO545" s="564">
        <f>Div*AO511*Assumptions!$B336</f>
        <v>0</v>
      </c>
      <c r="AP545" s="564">
        <f>Div*AP511*Assumptions!$B336</f>
        <v>1000</v>
      </c>
      <c r="AQ545" s="564">
        <f>Div*AQ511*Assumptions!$B336</f>
        <v>0</v>
      </c>
      <c r="AR545" s="564">
        <f>Div*AR511*Assumptions!$B336</f>
        <v>0</v>
      </c>
      <c r="AS545" s="564">
        <f>Div*AS511*Assumptions!$B336</f>
        <v>0</v>
      </c>
      <c r="AT545" s="564">
        <f>Div*AT511*Assumptions!$B336</f>
        <v>0</v>
      </c>
      <c r="AU545" s="564">
        <f>Div*AU511*Assumptions!$B336</f>
        <v>0</v>
      </c>
      <c r="AV545" s="564">
        <f>Div*AV511*Assumptions!$B336</f>
        <v>1000</v>
      </c>
      <c r="AW545" s="564">
        <f>Div*AW511*Assumptions!$B336</f>
        <v>0</v>
      </c>
      <c r="AX545" s="564">
        <f>Div*AX511*Assumptions!$B336</f>
        <v>0</v>
      </c>
      <c r="AY545" s="564">
        <f>Div*AY511*Assumptions!$B336</f>
        <v>0</v>
      </c>
      <c r="AZ545" s="564">
        <f>Div*AZ511*Assumptions!$B336</f>
        <v>0</v>
      </c>
      <c r="BA545" s="564">
        <f>Div*BA511*Assumptions!$B336</f>
        <v>0</v>
      </c>
      <c r="BB545" s="564">
        <f>Div*BB511*Assumptions!$B336</f>
        <v>1000</v>
      </c>
      <c r="BC545" s="564">
        <f>Div*BC511*Assumptions!$B336</f>
        <v>0</v>
      </c>
      <c r="BD545" s="564">
        <f>Div*BD511*Assumptions!$B336</f>
        <v>0</v>
      </c>
      <c r="BE545" s="564">
        <f>Div*BE511*Assumptions!$B336</f>
        <v>0</v>
      </c>
      <c r="BF545" s="564">
        <f>Div*BF511*Assumptions!$B336</f>
        <v>0</v>
      </c>
      <c r="BG545" s="564">
        <f>Div*BG511*Assumptions!$B336</f>
        <v>0</v>
      </c>
      <c r="BH545" s="564">
        <f>Div*BH511*Assumptions!$B336</f>
        <v>1000</v>
      </c>
      <c r="BI545" s="564">
        <f>Div*BI511*Assumptions!$B336</f>
        <v>0</v>
      </c>
      <c r="BJ545" s="564">
        <f>Div*BJ511*Assumptions!$B336</f>
        <v>0</v>
      </c>
      <c r="BK545" s="564">
        <f>Div*BK511*Assumptions!$B336</f>
        <v>0</v>
      </c>
      <c r="BL545" s="564">
        <f>Div*BL511*Assumptions!$B336</f>
        <v>0</v>
      </c>
      <c r="BM545" s="564">
        <f>Div*BM511*Assumptions!$B336</f>
        <v>0</v>
      </c>
      <c r="BN545" s="185"/>
      <c r="BO545" s="564">
        <f t="shared" si="1999"/>
        <v>0</v>
      </c>
      <c r="BP545" s="564">
        <f t="shared" si="2000"/>
        <v>0</v>
      </c>
      <c r="BQ545" s="564">
        <f t="shared" si="2001"/>
        <v>0</v>
      </c>
      <c r="BR545" s="564">
        <f t="shared" si="2002"/>
        <v>0</v>
      </c>
      <c r="BS545" s="564">
        <f t="shared" si="2003"/>
        <v>1000</v>
      </c>
      <c r="BT545" s="564">
        <f t="shared" si="2004"/>
        <v>0</v>
      </c>
      <c r="BU545" s="564">
        <f t="shared" si="2005"/>
        <v>1000</v>
      </c>
      <c r="BV545" s="564">
        <f t="shared" si="2006"/>
        <v>0</v>
      </c>
      <c r="BW545" s="564">
        <f t="shared" si="2007"/>
        <v>1000</v>
      </c>
      <c r="BX545" s="564">
        <f t="shared" si="2008"/>
        <v>0</v>
      </c>
      <c r="BY545" s="564">
        <f t="shared" si="2009"/>
        <v>1000</v>
      </c>
      <c r="BZ545" s="564">
        <f t="shared" si="2010"/>
        <v>0</v>
      </c>
      <c r="CA545" s="564">
        <f t="shared" si="2011"/>
        <v>1000</v>
      </c>
      <c r="CB545" s="564">
        <f t="shared" si="2012"/>
        <v>0</v>
      </c>
      <c r="CC545" s="564">
        <f t="shared" si="2013"/>
        <v>1000</v>
      </c>
      <c r="CD545" s="564">
        <f t="shared" si="2014"/>
        <v>0</v>
      </c>
      <c r="CE545" s="564">
        <f t="shared" si="2015"/>
        <v>1000</v>
      </c>
      <c r="CF545" s="564">
        <f t="shared" si="2016"/>
        <v>0</v>
      </c>
      <c r="CG545" s="564">
        <f t="shared" si="2017"/>
        <v>1000</v>
      </c>
      <c r="CH545" s="564">
        <f t="shared" si="2018"/>
        <v>0</v>
      </c>
      <c r="CI545" s="177"/>
      <c r="CJ545" s="124">
        <f t="shared" si="2019"/>
        <v>0</v>
      </c>
      <c r="CK545" s="124">
        <f t="shared" si="2020"/>
        <v>2000</v>
      </c>
      <c r="CL545" s="124">
        <f t="shared" si="2021"/>
        <v>2000</v>
      </c>
      <c r="CM545" s="124">
        <f t="shared" si="2022"/>
        <v>2000</v>
      </c>
      <c r="CN545" s="124">
        <f t="shared" si="2023"/>
        <v>2000</v>
      </c>
      <c r="CO545" s="177"/>
      <c r="CP545" s="114"/>
      <c r="CQ545" s="114"/>
      <c r="CR545" s="186"/>
      <c r="CS545" s="186"/>
      <c r="CT545" s="186"/>
      <c r="CU545" s="186"/>
      <c r="CV545" s="186"/>
      <c r="CW545" s="119"/>
      <c r="CX545" s="124"/>
      <c r="CY545" s="124"/>
      <c r="CZ545" s="124"/>
      <c r="DA545" s="124"/>
      <c r="DB545" s="209"/>
      <c r="DC545" s="124"/>
      <c r="DD545" s="124"/>
      <c r="DE545" s="124"/>
      <c r="DF545" s="124"/>
      <c r="DG545" s="209"/>
      <c r="DH545" s="209"/>
      <c r="DI545" s="209"/>
      <c r="DJ545" s="209"/>
    </row>
    <row r="546" spans="1:114" x14ac:dyDescent="0.2">
      <c r="A546" s="296" t="str">
        <f t="shared" si="1998"/>
        <v>Advisors</v>
      </c>
      <c r="B546" s="114" t="s">
        <v>370</v>
      </c>
      <c r="C546" s="114"/>
      <c r="D546" s="114"/>
      <c r="E546" s="114"/>
      <c r="F546" s="564">
        <f>Div*F512*Assumptions!$B337</f>
        <v>0</v>
      </c>
      <c r="G546" s="564">
        <f>Div*G512*Assumptions!$B337</f>
        <v>0</v>
      </c>
      <c r="H546" s="564">
        <f>Div*H512*Assumptions!$B337</f>
        <v>0</v>
      </c>
      <c r="I546" s="564">
        <f>Div*I512*Assumptions!$B337</f>
        <v>0</v>
      </c>
      <c r="J546" s="564">
        <f>Div*J512*Assumptions!$B337</f>
        <v>0</v>
      </c>
      <c r="K546" s="564">
        <f>Div*K512*Assumptions!$B337</f>
        <v>0</v>
      </c>
      <c r="L546" s="564">
        <f>Div*L512*Assumptions!$B337</f>
        <v>0</v>
      </c>
      <c r="M546" s="564">
        <f>Div*M512*Assumptions!$B337</f>
        <v>0</v>
      </c>
      <c r="N546" s="564">
        <f>Div*N512*Assumptions!$B337</f>
        <v>0</v>
      </c>
      <c r="O546" s="564">
        <f>Div*O512*Assumptions!$B337</f>
        <v>0</v>
      </c>
      <c r="P546" s="564">
        <f>Div*P512*Assumptions!$B337</f>
        <v>0</v>
      </c>
      <c r="Q546" s="564">
        <f>Div*Q512*Assumptions!$B337</f>
        <v>0</v>
      </c>
      <c r="R546" s="564">
        <f>Div*R512*Assumptions!$B337</f>
        <v>0</v>
      </c>
      <c r="S546" s="564">
        <f>Div*S512*Assumptions!$B337</f>
        <v>0</v>
      </c>
      <c r="T546" s="564">
        <f>Div*T512*Assumptions!$B337</f>
        <v>0</v>
      </c>
      <c r="U546" s="564">
        <f>Div*U512*Assumptions!$B337</f>
        <v>0</v>
      </c>
      <c r="V546" s="564">
        <f>Div*V512*Assumptions!$B337</f>
        <v>0</v>
      </c>
      <c r="W546" s="564">
        <f>Div*W512*Assumptions!$B337</f>
        <v>0</v>
      </c>
      <c r="X546" s="564">
        <f>Div*X512*Assumptions!$B337</f>
        <v>0</v>
      </c>
      <c r="Y546" s="564">
        <f>Div*Y512*Assumptions!$B337</f>
        <v>0</v>
      </c>
      <c r="Z546" s="564">
        <f>Div*Z512*Assumptions!$B337</f>
        <v>0</v>
      </c>
      <c r="AA546" s="564">
        <f>Div*AA512*Assumptions!$B337</f>
        <v>0</v>
      </c>
      <c r="AB546" s="564">
        <f>Div*AB512*Assumptions!$B337</f>
        <v>0</v>
      </c>
      <c r="AC546" s="564">
        <f>Div*AC512*Assumptions!$B337</f>
        <v>0</v>
      </c>
      <c r="AD546" s="564">
        <f>Div*AD512*Assumptions!$B337</f>
        <v>0</v>
      </c>
      <c r="AE546" s="564">
        <f>Div*AE512*Assumptions!$B337</f>
        <v>0</v>
      </c>
      <c r="AF546" s="564">
        <f>Div*AF512*Assumptions!$B337</f>
        <v>0</v>
      </c>
      <c r="AG546" s="564">
        <f>Div*AG512*Assumptions!$B337</f>
        <v>0</v>
      </c>
      <c r="AH546" s="564">
        <f>Div*AH512*Assumptions!$B337</f>
        <v>0</v>
      </c>
      <c r="AI546" s="564">
        <f>Div*AI512*Assumptions!$B337</f>
        <v>0</v>
      </c>
      <c r="AJ546" s="564">
        <f>Div*AJ512*Assumptions!$B337</f>
        <v>0</v>
      </c>
      <c r="AK546" s="564">
        <f>Div*AK512*Assumptions!$B337</f>
        <v>0</v>
      </c>
      <c r="AL546" s="564">
        <f>Div*AL512*Assumptions!$B337</f>
        <v>0</v>
      </c>
      <c r="AM546" s="564">
        <f>Div*AM512*Assumptions!$B337</f>
        <v>0</v>
      </c>
      <c r="AN546" s="564">
        <f>Div*AN512*Assumptions!$B337</f>
        <v>0</v>
      </c>
      <c r="AO546" s="564">
        <f>Div*AO512*Assumptions!$B337</f>
        <v>0</v>
      </c>
      <c r="AP546" s="564">
        <f>Div*AP512*Assumptions!$B337</f>
        <v>0</v>
      </c>
      <c r="AQ546" s="564">
        <f>Div*AQ512*Assumptions!$B337</f>
        <v>0</v>
      </c>
      <c r="AR546" s="564">
        <f>Div*AR512*Assumptions!$B337</f>
        <v>0</v>
      </c>
      <c r="AS546" s="564">
        <f>Div*AS512*Assumptions!$B337</f>
        <v>0</v>
      </c>
      <c r="AT546" s="564">
        <f>Div*AT512*Assumptions!$B337</f>
        <v>0</v>
      </c>
      <c r="AU546" s="564">
        <f>Div*AU512*Assumptions!$B337</f>
        <v>0</v>
      </c>
      <c r="AV546" s="564">
        <f>Div*AV512*Assumptions!$B337</f>
        <v>0</v>
      </c>
      <c r="AW546" s="564">
        <f>Div*AW512*Assumptions!$B337</f>
        <v>0</v>
      </c>
      <c r="AX546" s="564">
        <f>Div*AX512*Assumptions!$B337</f>
        <v>0</v>
      </c>
      <c r="AY546" s="564">
        <f>Div*AY512*Assumptions!$B337</f>
        <v>0</v>
      </c>
      <c r="AZ546" s="564">
        <f>Div*AZ512*Assumptions!$B337</f>
        <v>0</v>
      </c>
      <c r="BA546" s="564">
        <f>Div*BA512*Assumptions!$B337</f>
        <v>0</v>
      </c>
      <c r="BB546" s="564">
        <f>Div*BB512*Assumptions!$B337</f>
        <v>0</v>
      </c>
      <c r="BC546" s="564">
        <f>Div*BC512*Assumptions!$B337</f>
        <v>0</v>
      </c>
      <c r="BD546" s="564">
        <f>Div*BD512*Assumptions!$B337</f>
        <v>0</v>
      </c>
      <c r="BE546" s="564">
        <f>Div*BE512*Assumptions!$B337</f>
        <v>0</v>
      </c>
      <c r="BF546" s="564">
        <f>Div*BF512*Assumptions!$B337</f>
        <v>0</v>
      </c>
      <c r="BG546" s="564">
        <f>Div*BG512*Assumptions!$B337</f>
        <v>0</v>
      </c>
      <c r="BH546" s="564">
        <f>Div*BH512*Assumptions!$B337</f>
        <v>0</v>
      </c>
      <c r="BI546" s="564">
        <f>Div*BI512*Assumptions!$B337</f>
        <v>0</v>
      </c>
      <c r="BJ546" s="564">
        <f>Div*BJ512*Assumptions!$B337</f>
        <v>0</v>
      </c>
      <c r="BK546" s="564">
        <f>Div*BK512*Assumptions!$B337</f>
        <v>0</v>
      </c>
      <c r="BL546" s="564">
        <f>Div*BL512*Assumptions!$B337</f>
        <v>0</v>
      </c>
      <c r="BM546" s="564">
        <f>Div*BM512*Assumptions!$B337</f>
        <v>0</v>
      </c>
      <c r="BN546" s="185"/>
      <c r="BO546" s="564">
        <f t="shared" si="1999"/>
        <v>0</v>
      </c>
      <c r="BP546" s="564">
        <f t="shared" si="2000"/>
        <v>0</v>
      </c>
      <c r="BQ546" s="564">
        <f t="shared" si="2001"/>
        <v>0</v>
      </c>
      <c r="BR546" s="564">
        <f t="shared" si="2002"/>
        <v>0</v>
      </c>
      <c r="BS546" s="564">
        <f t="shared" si="2003"/>
        <v>0</v>
      </c>
      <c r="BT546" s="564">
        <f t="shared" si="2004"/>
        <v>0</v>
      </c>
      <c r="BU546" s="564">
        <f t="shared" si="2005"/>
        <v>0</v>
      </c>
      <c r="BV546" s="564">
        <f t="shared" si="2006"/>
        <v>0</v>
      </c>
      <c r="BW546" s="564">
        <f t="shared" si="2007"/>
        <v>0</v>
      </c>
      <c r="BX546" s="564">
        <f t="shared" si="2008"/>
        <v>0</v>
      </c>
      <c r="BY546" s="564">
        <f t="shared" si="2009"/>
        <v>0</v>
      </c>
      <c r="BZ546" s="564">
        <f t="shared" si="2010"/>
        <v>0</v>
      </c>
      <c r="CA546" s="564">
        <f t="shared" si="2011"/>
        <v>0</v>
      </c>
      <c r="CB546" s="564">
        <f t="shared" si="2012"/>
        <v>0</v>
      </c>
      <c r="CC546" s="564">
        <f t="shared" si="2013"/>
        <v>0</v>
      </c>
      <c r="CD546" s="564">
        <f t="shared" si="2014"/>
        <v>0</v>
      </c>
      <c r="CE546" s="564">
        <f t="shared" si="2015"/>
        <v>0</v>
      </c>
      <c r="CF546" s="564">
        <f t="shared" si="2016"/>
        <v>0</v>
      </c>
      <c r="CG546" s="564">
        <f t="shared" si="2017"/>
        <v>0</v>
      </c>
      <c r="CH546" s="564">
        <f t="shared" si="2018"/>
        <v>0</v>
      </c>
      <c r="CI546" s="177"/>
      <c r="CJ546" s="124">
        <f t="shared" si="2019"/>
        <v>0</v>
      </c>
      <c r="CK546" s="124">
        <f t="shared" si="2020"/>
        <v>0</v>
      </c>
      <c r="CL546" s="124">
        <f t="shared" si="2021"/>
        <v>0</v>
      </c>
      <c r="CM546" s="124">
        <f t="shared" si="2022"/>
        <v>0</v>
      </c>
      <c r="CN546" s="124">
        <f t="shared" si="2023"/>
        <v>0</v>
      </c>
      <c r="CO546" s="177"/>
      <c r="CP546" s="114"/>
      <c r="CQ546" s="139"/>
      <c r="CR546" s="202">
        <f>SUM(F546:BM546)</f>
        <v>0</v>
      </c>
      <c r="CS546" s="202">
        <f>SUM(BO546:CH546)</f>
        <v>0</v>
      </c>
      <c r="CT546" s="202">
        <f>SUM(CJ546:CN546)</f>
        <v>0</v>
      </c>
      <c r="CU546" s="202">
        <f t="shared" si="1997"/>
        <v>0</v>
      </c>
      <c r="CV546" s="202">
        <f t="shared" si="1997"/>
        <v>0</v>
      </c>
      <c r="CW546" s="115"/>
      <c r="CX546" s="121">
        <f t="shared" si="1859"/>
        <v>0</v>
      </c>
      <c r="CY546" s="121">
        <f t="shared" si="1860"/>
        <v>0</v>
      </c>
      <c r="CZ546" s="121">
        <f t="shared" si="1861"/>
        <v>0</v>
      </c>
      <c r="DA546" s="121">
        <f t="shared" si="1862"/>
        <v>0</v>
      </c>
      <c r="DB546" s="203">
        <f t="shared" si="1863"/>
        <v>0</v>
      </c>
      <c r="DC546" s="121">
        <f t="shared" si="1864"/>
        <v>0</v>
      </c>
      <c r="DD546" s="121">
        <f t="shared" si="1865"/>
        <v>0</v>
      </c>
      <c r="DE546" s="121">
        <f t="shared" si="1866"/>
        <v>0</v>
      </c>
      <c r="DF546" s="121">
        <f t="shared" si="1867"/>
        <v>0</v>
      </c>
      <c r="DG546" s="203">
        <f t="shared" si="1868"/>
        <v>0</v>
      </c>
      <c r="DH546" s="203">
        <f t="shared" si="1869"/>
        <v>0</v>
      </c>
      <c r="DI546" s="203">
        <f t="shared" si="1870"/>
        <v>0</v>
      </c>
      <c r="DJ546" s="203">
        <f t="shared" si="1871"/>
        <v>0</v>
      </c>
    </row>
    <row r="547" spans="1:114" ht="14.25" x14ac:dyDescent="0.35">
      <c r="A547" s="296" t="str">
        <f t="shared" si="1998"/>
        <v>TBD</v>
      </c>
      <c r="B547" s="114" t="s">
        <v>370</v>
      </c>
      <c r="C547" s="114"/>
      <c r="D547" s="114"/>
      <c r="E547" s="114"/>
      <c r="F547" s="564">
        <f>Div*F513*Assumptions!$B338</f>
        <v>0</v>
      </c>
      <c r="G547" s="564">
        <f>Div*G513*Assumptions!$B338</f>
        <v>0</v>
      </c>
      <c r="H547" s="564">
        <f>Div*H513*Assumptions!$B338</f>
        <v>0</v>
      </c>
      <c r="I547" s="564">
        <f>Div*I513*Assumptions!$B338</f>
        <v>0</v>
      </c>
      <c r="J547" s="564">
        <f>Div*J513*Assumptions!$B338</f>
        <v>0</v>
      </c>
      <c r="K547" s="564">
        <f>Div*K513*Assumptions!$B338</f>
        <v>0</v>
      </c>
      <c r="L547" s="564">
        <f>Div*L513*Assumptions!$B338</f>
        <v>0</v>
      </c>
      <c r="M547" s="564">
        <f>Div*M513*Assumptions!$B338</f>
        <v>0</v>
      </c>
      <c r="N547" s="564">
        <f>Div*N513*Assumptions!$B338</f>
        <v>0</v>
      </c>
      <c r="O547" s="564">
        <f>Div*O513*Assumptions!$B338</f>
        <v>0</v>
      </c>
      <c r="P547" s="564">
        <f>Div*P513*Assumptions!$B338</f>
        <v>0</v>
      </c>
      <c r="Q547" s="564">
        <f>Div*Q513*Assumptions!$B338</f>
        <v>0</v>
      </c>
      <c r="R547" s="564">
        <f>Div*R513*Assumptions!$B338</f>
        <v>0</v>
      </c>
      <c r="S547" s="564">
        <f>Div*S513*Assumptions!$B338</f>
        <v>0</v>
      </c>
      <c r="T547" s="564">
        <f>Div*T513*Assumptions!$B338</f>
        <v>0</v>
      </c>
      <c r="U547" s="564">
        <f>Div*U513*Assumptions!$B338</f>
        <v>0</v>
      </c>
      <c r="V547" s="564">
        <f>Div*V513*Assumptions!$B338</f>
        <v>0</v>
      </c>
      <c r="W547" s="564">
        <f>Div*W513*Assumptions!$B338</f>
        <v>0</v>
      </c>
      <c r="X547" s="564">
        <f>Div*X513*Assumptions!$B338</f>
        <v>0</v>
      </c>
      <c r="Y547" s="564">
        <f>Div*Y513*Assumptions!$B338</f>
        <v>0</v>
      </c>
      <c r="Z547" s="564">
        <f>Div*Z513*Assumptions!$B338</f>
        <v>0</v>
      </c>
      <c r="AA547" s="564">
        <f>Div*AA513*Assumptions!$B338</f>
        <v>0</v>
      </c>
      <c r="AB547" s="564">
        <f>Div*AB513*Assumptions!$B338</f>
        <v>0</v>
      </c>
      <c r="AC547" s="564">
        <f>Div*AC513*Assumptions!$B338</f>
        <v>0</v>
      </c>
      <c r="AD547" s="564">
        <f>Div*AD513*Assumptions!$B338</f>
        <v>0</v>
      </c>
      <c r="AE547" s="564">
        <f>Div*AE513*Assumptions!$B338</f>
        <v>0</v>
      </c>
      <c r="AF547" s="564">
        <f>Div*AF513*Assumptions!$B338</f>
        <v>0</v>
      </c>
      <c r="AG547" s="564">
        <f>Div*AG513*Assumptions!$B338</f>
        <v>0</v>
      </c>
      <c r="AH547" s="564">
        <f>Div*AH513*Assumptions!$B338</f>
        <v>0</v>
      </c>
      <c r="AI547" s="564">
        <f>Div*AI513*Assumptions!$B338</f>
        <v>0</v>
      </c>
      <c r="AJ547" s="564">
        <f>Div*AJ513*Assumptions!$B338</f>
        <v>0</v>
      </c>
      <c r="AK547" s="564">
        <f>Div*AK513*Assumptions!$B338</f>
        <v>0</v>
      </c>
      <c r="AL547" s="564">
        <f>Div*AL513*Assumptions!$B338</f>
        <v>0</v>
      </c>
      <c r="AM547" s="564">
        <f>Div*AM513*Assumptions!$B338</f>
        <v>0</v>
      </c>
      <c r="AN547" s="564">
        <f>Div*AN513*Assumptions!$B338</f>
        <v>0</v>
      </c>
      <c r="AO547" s="564">
        <f>Div*AO513*Assumptions!$B338</f>
        <v>0</v>
      </c>
      <c r="AP547" s="564">
        <f>Div*AP513*Assumptions!$B338</f>
        <v>0</v>
      </c>
      <c r="AQ547" s="564">
        <f>Div*AQ513*Assumptions!$B338</f>
        <v>0</v>
      </c>
      <c r="AR547" s="564">
        <f>Div*AR513*Assumptions!$B338</f>
        <v>0</v>
      </c>
      <c r="AS547" s="564">
        <f>Div*AS513*Assumptions!$B338</f>
        <v>0</v>
      </c>
      <c r="AT547" s="564">
        <f>Div*AT513*Assumptions!$B338</f>
        <v>0</v>
      </c>
      <c r="AU547" s="564">
        <f>Div*AU513*Assumptions!$B338</f>
        <v>0</v>
      </c>
      <c r="AV547" s="564">
        <f>Div*AV513*Assumptions!$B338</f>
        <v>0</v>
      </c>
      <c r="AW547" s="564">
        <f>Div*AW513*Assumptions!$B338</f>
        <v>0</v>
      </c>
      <c r="AX547" s="564">
        <f>Div*AX513*Assumptions!$B338</f>
        <v>0</v>
      </c>
      <c r="AY547" s="564">
        <f>Div*AY513*Assumptions!$B338</f>
        <v>0</v>
      </c>
      <c r="AZ547" s="564">
        <f>Div*AZ513*Assumptions!$B338</f>
        <v>0</v>
      </c>
      <c r="BA547" s="564">
        <f>Div*BA513*Assumptions!$B338</f>
        <v>0</v>
      </c>
      <c r="BB547" s="564">
        <f>Div*BB513*Assumptions!$B338</f>
        <v>0</v>
      </c>
      <c r="BC547" s="564">
        <f>Div*BC513*Assumptions!$B338</f>
        <v>0</v>
      </c>
      <c r="BD547" s="564">
        <f>Div*BD513*Assumptions!$B338</f>
        <v>0</v>
      </c>
      <c r="BE547" s="564">
        <f>Div*BE513*Assumptions!$B338</f>
        <v>0</v>
      </c>
      <c r="BF547" s="564">
        <f>Div*BF513*Assumptions!$B338</f>
        <v>0</v>
      </c>
      <c r="BG547" s="564">
        <f>Div*BG513*Assumptions!$B338</f>
        <v>0</v>
      </c>
      <c r="BH547" s="564">
        <f>Div*BH513*Assumptions!$B338</f>
        <v>0</v>
      </c>
      <c r="BI547" s="564">
        <f>Div*BI513*Assumptions!$B338</f>
        <v>0</v>
      </c>
      <c r="BJ547" s="564">
        <f>Div*BJ513*Assumptions!$B338</f>
        <v>0</v>
      </c>
      <c r="BK547" s="564">
        <f>Div*BK513*Assumptions!$B338</f>
        <v>0</v>
      </c>
      <c r="BL547" s="564">
        <f>Div*BL513*Assumptions!$B338</f>
        <v>0</v>
      </c>
      <c r="BM547" s="564">
        <f>Div*BM513*Assumptions!$B338</f>
        <v>0</v>
      </c>
      <c r="BN547" s="185"/>
      <c r="BO547" s="564">
        <f t="shared" si="1999"/>
        <v>0</v>
      </c>
      <c r="BP547" s="564">
        <f t="shared" si="2000"/>
        <v>0</v>
      </c>
      <c r="BQ547" s="564">
        <f t="shared" si="2001"/>
        <v>0</v>
      </c>
      <c r="BR547" s="564">
        <f t="shared" si="2002"/>
        <v>0</v>
      </c>
      <c r="BS547" s="564">
        <f t="shared" si="2003"/>
        <v>0</v>
      </c>
      <c r="BT547" s="564">
        <f t="shared" si="2004"/>
        <v>0</v>
      </c>
      <c r="BU547" s="564">
        <f t="shared" si="2005"/>
        <v>0</v>
      </c>
      <c r="BV547" s="564">
        <f t="shared" si="2006"/>
        <v>0</v>
      </c>
      <c r="BW547" s="564">
        <f t="shared" si="2007"/>
        <v>0</v>
      </c>
      <c r="BX547" s="564">
        <f t="shared" si="2008"/>
        <v>0</v>
      </c>
      <c r="BY547" s="564">
        <f t="shared" si="2009"/>
        <v>0</v>
      </c>
      <c r="BZ547" s="564">
        <f t="shared" si="2010"/>
        <v>0</v>
      </c>
      <c r="CA547" s="564">
        <f t="shared" si="2011"/>
        <v>0</v>
      </c>
      <c r="CB547" s="564">
        <f t="shared" si="2012"/>
        <v>0</v>
      </c>
      <c r="CC547" s="564">
        <f t="shared" si="2013"/>
        <v>0</v>
      </c>
      <c r="CD547" s="564">
        <f t="shared" si="2014"/>
        <v>0</v>
      </c>
      <c r="CE547" s="564">
        <f t="shared" si="2015"/>
        <v>0</v>
      </c>
      <c r="CF547" s="564">
        <f t="shared" si="2016"/>
        <v>0</v>
      </c>
      <c r="CG547" s="564">
        <f t="shared" si="2017"/>
        <v>0</v>
      </c>
      <c r="CH547" s="564">
        <f t="shared" si="2018"/>
        <v>0</v>
      </c>
      <c r="CI547" s="177"/>
      <c r="CJ547" s="124">
        <f t="shared" si="2019"/>
        <v>0</v>
      </c>
      <c r="CK547" s="124">
        <f t="shared" si="2020"/>
        <v>0</v>
      </c>
      <c r="CL547" s="124">
        <f t="shared" si="2021"/>
        <v>0</v>
      </c>
      <c r="CM547" s="124">
        <f t="shared" si="2022"/>
        <v>0</v>
      </c>
      <c r="CN547" s="124">
        <f t="shared" si="2023"/>
        <v>0</v>
      </c>
      <c r="CO547" s="177"/>
      <c r="CP547" s="114"/>
      <c r="CQ547" s="114"/>
      <c r="CR547" s="186">
        <f>SUM(F547:BM547)</f>
        <v>0</v>
      </c>
      <c r="CS547" s="186">
        <f>SUM(BO547:CH547)</f>
        <v>0</v>
      </c>
      <c r="CT547" s="186">
        <f>SUM(CJ547:CN547)</f>
        <v>0</v>
      </c>
      <c r="CU547" s="186">
        <f>CR547-CS547</f>
        <v>0</v>
      </c>
      <c r="CV547" s="186">
        <f>CS547-CT547</f>
        <v>0</v>
      </c>
      <c r="CW547" s="119"/>
      <c r="CX547" s="172">
        <f>IF(BO547="","",BO547)</f>
        <v>0</v>
      </c>
      <c r="CY547" s="172">
        <f>IF(BP547="","",BP547)</f>
        <v>0</v>
      </c>
      <c r="CZ547" s="172">
        <f>IF(BQ547="","",BQ547)</f>
        <v>0</v>
      </c>
      <c r="DA547" s="172">
        <f>IF(BR547="","",BR547)</f>
        <v>0</v>
      </c>
      <c r="DB547" s="338">
        <f>IF(CJ547="","",CJ547)</f>
        <v>0</v>
      </c>
      <c r="DC547" s="172">
        <f>IF(BS547="","",BS547)</f>
        <v>0</v>
      </c>
      <c r="DD547" s="172">
        <f>IF(BT547="","",BT547)</f>
        <v>0</v>
      </c>
      <c r="DE547" s="172">
        <f>IF(BU547="","",BU547)</f>
        <v>0</v>
      </c>
      <c r="DF547" s="172">
        <f>IF(BV547="","",BV547)</f>
        <v>0</v>
      </c>
      <c r="DG547" s="338">
        <f>IF(CK547="","",CK547)</f>
        <v>0</v>
      </c>
      <c r="DH547" s="338">
        <f>IF(CL547="","",CL547)</f>
        <v>0</v>
      </c>
      <c r="DI547" s="338">
        <f>IF(CM547="","",CM547)</f>
        <v>0</v>
      </c>
      <c r="DJ547" s="338">
        <f>IF(CN547="","",CN547)</f>
        <v>0</v>
      </c>
    </row>
    <row r="548" spans="1:114" ht="14.25" x14ac:dyDescent="0.35">
      <c r="A548" s="297" t="s">
        <v>267</v>
      </c>
      <c r="B548" s="114" t="s">
        <v>370</v>
      </c>
      <c r="C548" s="114"/>
      <c r="D548" s="114"/>
      <c r="E548" s="114"/>
      <c r="F548" s="604">
        <f>SUM(F543:F547)</f>
        <v>0</v>
      </c>
      <c r="G548" s="604">
        <f t="shared" ref="G548:BM548" si="2024">SUM(G543:G547)</f>
        <v>0</v>
      </c>
      <c r="H548" s="604">
        <f t="shared" si="2024"/>
        <v>0</v>
      </c>
      <c r="I548" s="604">
        <f t="shared" si="2024"/>
        <v>0</v>
      </c>
      <c r="J548" s="604">
        <f t="shared" si="2024"/>
        <v>0</v>
      </c>
      <c r="K548" s="604">
        <f t="shared" si="2024"/>
        <v>3000</v>
      </c>
      <c r="L548" s="604">
        <f t="shared" si="2024"/>
        <v>1000</v>
      </c>
      <c r="M548" s="604">
        <f t="shared" si="2024"/>
        <v>1000</v>
      </c>
      <c r="N548" s="604">
        <f t="shared" si="2024"/>
        <v>1000</v>
      </c>
      <c r="O548" s="604">
        <f t="shared" si="2024"/>
        <v>1000</v>
      </c>
      <c r="P548" s="604">
        <f t="shared" si="2024"/>
        <v>1000</v>
      </c>
      <c r="Q548" s="604">
        <f t="shared" si="2024"/>
        <v>1000</v>
      </c>
      <c r="R548" s="604">
        <f t="shared" si="2024"/>
        <v>4000</v>
      </c>
      <c r="S548" s="604">
        <f t="shared" si="2024"/>
        <v>1000</v>
      </c>
      <c r="T548" s="604">
        <f t="shared" si="2024"/>
        <v>1000</v>
      </c>
      <c r="U548" s="604">
        <f t="shared" si="2024"/>
        <v>1000</v>
      </c>
      <c r="V548" s="604">
        <f t="shared" si="2024"/>
        <v>1000</v>
      </c>
      <c r="W548" s="604">
        <f t="shared" si="2024"/>
        <v>1000</v>
      </c>
      <c r="X548" s="604">
        <f t="shared" si="2024"/>
        <v>4000</v>
      </c>
      <c r="Y548" s="604">
        <f t="shared" si="2024"/>
        <v>1000</v>
      </c>
      <c r="Z548" s="604">
        <f t="shared" si="2024"/>
        <v>1000</v>
      </c>
      <c r="AA548" s="604">
        <f t="shared" si="2024"/>
        <v>1000</v>
      </c>
      <c r="AB548" s="604">
        <f t="shared" si="2024"/>
        <v>1000</v>
      </c>
      <c r="AC548" s="604">
        <f t="shared" si="2024"/>
        <v>1000</v>
      </c>
      <c r="AD548" s="604">
        <f t="shared" si="2024"/>
        <v>4000</v>
      </c>
      <c r="AE548" s="604">
        <f t="shared" si="2024"/>
        <v>1000</v>
      </c>
      <c r="AF548" s="604">
        <f t="shared" si="2024"/>
        <v>1000</v>
      </c>
      <c r="AG548" s="604">
        <f t="shared" si="2024"/>
        <v>1000</v>
      </c>
      <c r="AH548" s="604">
        <f t="shared" si="2024"/>
        <v>1000</v>
      </c>
      <c r="AI548" s="604">
        <f t="shared" si="2024"/>
        <v>1000</v>
      </c>
      <c r="AJ548" s="604">
        <f t="shared" si="2024"/>
        <v>4000</v>
      </c>
      <c r="AK548" s="604">
        <f t="shared" si="2024"/>
        <v>1000</v>
      </c>
      <c r="AL548" s="604">
        <f t="shared" si="2024"/>
        <v>1000</v>
      </c>
      <c r="AM548" s="604">
        <f t="shared" si="2024"/>
        <v>1000</v>
      </c>
      <c r="AN548" s="604">
        <f t="shared" si="2024"/>
        <v>1000</v>
      </c>
      <c r="AO548" s="604">
        <f t="shared" si="2024"/>
        <v>1000</v>
      </c>
      <c r="AP548" s="604">
        <f t="shared" si="2024"/>
        <v>4000</v>
      </c>
      <c r="AQ548" s="604">
        <f t="shared" si="2024"/>
        <v>1000</v>
      </c>
      <c r="AR548" s="604">
        <f t="shared" si="2024"/>
        <v>1000</v>
      </c>
      <c r="AS548" s="604">
        <f t="shared" si="2024"/>
        <v>1000</v>
      </c>
      <c r="AT548" s="604">
        <f t="shared" si="2024"/>
        <v>1000</v>
      </c>
      <c r="AU548" s="604">
        <f t="shared" si="2024"/>
        <v>1000</v>
      </c>
      <c r="AV548" s="604">
        <f t="shared" si="2024"/>
        <v>4000</v>
      </c>
      <c r="AW548" s="604">
        <f t="shared" si="2024"/>
        <v>1000</v>
      </c>
      <c r="AX548" s="604">
        <f t="shared" si="2024"/>
        <v>1000</v>
      </c>
      <c r="AY548" s="604">
        <f t="shared" si="2024"/>
        <v>1000</v>
      </c>
      <c r="AZ548" s="604">
        <f t="shared" si="2024"/>
        <v>1000</v>
      </c>
      <c r="BA548" s="604">
        <f t="shared" si="2024"/>
        <v>1000</v>
      </c>
      <c r="BB548" s="604">
        <f t="shared" si="2024"/>
        <v>4000</v>
      </c>
      <c r="BC548" s="604">
        <f t="shared" si="2024"/>
        <v>1000</v>
      </c>
      <c r="BD548" s="604">
        <f t="shared" si="2024"/>
        <v>1000</v>
      </c>
      <c r="BE548" s="604">
        <f t="shared" si="2024"/>
        <v>1000</v>
      </c>
      <c r="BF548" s="604">
        <f t="shared" si="2024"/>
        <v>1000</v>
      </c>
      <c r="BG548" s="604">
        <f t="shared" si="2024"/>
        <v>1000</v>
      </c>
      <c r="BH548" s="604">
        <f t="shared" si="2024"/>
        <v>4000</v>
      </c>
      <c r="BI548" s="604">
        <f t="shared" si="2024"/>
        <v>1000</v>
      </c>
      <c r="BJ548" s="604">
        <f t="shared" si="2024"/>
        <v>1000</v>
      </c>
      <c r="BK548" s="604">
        <f t="shared" si="2024"/>
        <v>1000</v>
      </c>
      <c r="BL548" s="604">
        <f t="shared" si="2024"/>
        <v>1000</v>
      </c>
      <c r="BM548" s="604">
        <f t="shared" si="2024"/>
        <v>1000</v>
      </c>
      <c r="BN548" s="185"/>
      <c r="BO548" s="604">
        <f>SUM(F548:H548)</f>
        <v>0</v>
      </c>
      <c r="BP548" s="604">
        <f>SUM(I548:K548)</f>
        <v>3000</v>
      </c>
      <c r="BQ548" s="604">
        <f>SUM(L548:N548)</f>
        <v>3000</v>
      </c>
      <c r="BR548" s="604">
        <f>SUM(O548:Q548)</f>
        <v>3000</v>
      </c>
      <c r="BS548" s="604">
        <f>SUM(R548:T548)</f>
        <v>6000</v>
      </c>
      <c r="BT548" s="604">
        <f>SUM(U548:W548)</f>
        <v>3000</v>
      </c>
      <c r="BU548" s="604">
        <f>SUM(X548:Z548)</f>
        <v>6000</v>
      </c>
      <c r="BV548" s="604">
        <f>SUM(AA548:AC548)</f>
        <v>3000</v>
      </c>
      <c r="BW548" s="604">
        <f>SUM(AD548:AF548)</f>
        <v>6000</v>
      </c>
      <c r="BX548" s="604">
        <f>SUM(AG548:AI548)</f>
        <v>3000</v>
      </c>
      <c r="BY548" s="604">
        <f>SUM(AJ548:AL548)</f>
        <v>6000</v>
      </c>
      <c r="BZ548" s="604">
        <f>SUM(AM548:AO548)</f>
        <v>3000</v>
      </c>
      <c r="CA548" s="604">
        <f>SUM(AP548:AR548)</f>
        <v>6000</v>
      </c>
      <c r="CB548" s="604">
        <f>SUM(AS548:AU548)</f>
        <v>3000</v>
      </c>
      <c r="CC548" s="604">
        <f>SUM(AV548:AX548)</f>
        <v>6000</v>
      </c>
      <c r="CD548" s="604">
        <f>SUM(AY548:BA548)</f>
        <v>3000</v>
      </c>
      <c r="CE548" s="604">
        <f>SUM(BB548:BD548)</f>
        <v>6000</v>
      </c>
      <c r="CF548" s="604">
        <f>SUM(BE548:BG548)</f>
        <v>3000</v>
      </c>
      <c r="CG548" s="604">
        <f>SUM(BH548:BJ548)</f>
        <v>6000</v>
      </c>
      <c r="CH548" s="604">
        <f>SUM(BK548:BM548)</f>
        <v>3000</v>
      </c>
      <c r="CI548" s="177"/>
      <c r="CJ548" s="189">
        <f>SUM(BO548:BR548)</f>
        <v>9000</v>
      </c>
      <c r="CK548" s="189">
        <f>SUM(BS548:BV548)</f>
        <v>18000</v>
      </c>
      <c r="CL548" s="189">
        <f>SUM(BW548:BZ548)</f>
        <v>18000</v>
      </c>
      <c r="CM548" s="189">
        <f>SUM(CA548:CD548)</f>
        <v>18000</v>
      </c>
      <c r="CN548" s="189">
        <f>SUM(CE548:CH548)</f>
        <v>18000</v>
      </c>
      <c r="CO548" s="177"/>
      <c r="CP548" s="114"/>
      <c r="CQ548" s="114"/>
      <c r="CR548" s="186">
        <f>SUM(F548:BM548)</f>
        <v>81000</v>
      </c>
      <c r="CS548" s="186">
        <f>SUM(BO548:CH548)</f>
        <v>81000</v>
      </c>
      <c r="CT548" s="186">
        <f>SUM(CJ548:CN548)</f>
        <v>81000</v>
      </c>
      <c r="CU548" s="186">
        <f t="shared" si="1997"/>
        <v>0</v>
      </c>
      <c r="CV548" s="186">
        <f t="shared" si="1997"/>
        <v>0</v>
      </c>
      <c r="CW548" s="119"/>
      <c r="CX548" s="189">
        <f t="shared" si="1859"/>
        <v>0</v>
      </c>
      <c r="CY548" s="189">
        <f t="shared" si="1860"/>
        <v>3000</v>
      </c>
      <c r="CZ548" s="189">
        <f t="shared" si="1861"/>
        <v>3000</v>
      </c>
      <c r="DA548" s="189">
        <f t="shared" si="1862"/>
        <v>3000</v>
      </c>
      <c r="DB548" s="348">
        <f t="shared" si="1863"/>
        <v>9000</v>
      </c>
      <c r="DC548" s="189">
        <f t="shared" si="1864"/>
        <v>6000</v>
      </c>
      <c r="DD548" s="189">
        <f t="shared" si="1865"/>
        <v>3000</v>
      </c>
      <c r="DE548" s="189">
        <f t="shared" si="1866"/>
        <v>6000</v>
      </c>
      <c r="DF548" s="189">
        <f t="shared" si="1867"/>
        <v>3000</v>
      </c>
      <c r="DG548" s="348">
        <f t="shared" si="1868"/>
        <v>18000</v>
      </c>
      <c r="DH548" s="348">
        <f t="shared" si="1869"/>
        <v>18000</v>
      </c>
      <c r="DI548" s="348">
        <f t="shared" si="1870"/>
        <v>18000</v>
      </c>
      <c r="DJ548" s="348">
        <f t="shared" si="1871"/>
        <v>18000</v>
      </c>
    </row>
    <row r="549" spans="1:114" x14ac:dyDescent="0.2">
      <c r="A549" s="295" t="str">
        <f>+A515</f>
        <v>Sales and Marketing</v>
      </c>
      <c r="B549" s="114" t="s">
        <v>370</v>
      </c>
      <c r="C549" s="114"/>
      <c r="D549" s="114"/>
      <c r="E549" s="114"/>
      <c r="F549" s="581"/>
      <c r="G549" s="581"/>
      <c r="H549" s="581"/>
      <c r="I549" s="581"/>
      <c r="J549" s="581"/>
      <c r="K549" s="581"/>
      <c r="L549" s="581"/>
      <c r="M549" s="581"/>
      <c r="N549" s="581"/>
      <c r="O549" s="581"/>
      <c r="P549" s="581"/>
      <c r="Q549" s="581"/>
      <c r="R549" s="581"/>
      <c r="S549" s="581"/>
      <c r="T549" s="581"/>
      <c r="U549" s="581"/>
      <c r="V549" s="581"/>
      <c r="W549" s="581"/>
      <c r="X549" s="581"/>
      <c r="Y549" s="581"/>
      <c r="Z549" s="581"/>
      <c r="AA549" s="581"/>
      <c r="AB549" s="581"/>
      <c r="AC549" s="581"/>
      <c r="AD549" s="581"/>
      <c r="AE549" s="581"/>
      <c r="AF549" s="581"/>
      <c r="AG549" s="581"/>
      <c r="AH549" s="581"/>
      <c r="AI549" s="581"/>
      <c r="AJ549" s="581"/>
      <c r="AK549" s="581"/>
      <c r="AL549" s="581"/>
      <c r="AM549" s="581"/>
      <c r="AN549" s="581"/>
      <c r="AO549" s="581"/>
      <c r="AP549" s="581"/>
      <c r="AQ549" s="581"/>
      <c r="AR549" s="581"/>
      <c r="AS549" s="581"/>
      <c r="AT549" s="581"/>
      <c r="AU549" s="581"/>
      <c r="AV549" s="581"/>
      <c r="AW549" s="581"/>
      <c r="AX549" s="581"/>
      <c r="AY549" s="581"/>
      <c r="AZ549" s="581"/>
      <c r="BA549" s="581"/>
      <c r="BB549" s="581"/>
      <c r="BC549" s="581"/>
      <c r="BD549" s="581"/>
      <c r="BE549" s="581"/>
      <c r="BF549" s="581"/>
      <c r="BG549" s="581"/>
      <c r="BH549" s="581"/>
      <c r="BI549" s="581"/>
      <c r="BJ549" s="581"/>
      <c r="BK549" s="581"/>
      <c r="BL549" s="581"/>
      <c r="BM549" s="581"/>
      <c r="BN549" s="185"/>
      <c r="BO549" s="581"/>
      <c r="BP549" s="581"/>
      <c r="BQ549" s="581"/>
      <c r="BR549" s="581"/>
      <c r="BS549" s="581"/>
      <c r="BT549" s="581"/>
      <c r="BU549" s="581"/>
      <c r="BV549" s="581"/>
      <c r="BW549" s="581"/>
      <c r="BX549" s="581"/>
      <c r="BY549" s="581"/>
      <c r="BZ549" s="581"/>
      <c r="CA549" s="581"/>
      <c r="CB549" s="581"/>
      <c r="CC549" s="581"/>
      <c r="CD549" s="581"/>
      <c r="CE549" s="581"/>
      <c r="CF549" s="581"/>
      <c r="CG549" s="581"/>
      <c r="CH549" s="581"/>
      <c r="CI549" s="177"/>
      <c r="CJ549" s="226"/>
      <c r="CK549" s="226"/>
      <c r="CL549" s="226"/>
      <c r="CM549" s="226"/>
      <c r="CN549" s="226"/>
      <c r="CO549" s="177"/>
      <c r="CP549" s="114"/>
      <c r="CQ549" s="114"/>
      <c r="CR549" s="186"/>
      <c r="CS549" s="186"/>
      <c r="CT549" s="186"/>
      <c r="CU549" s="186"/>
      <c r="CV549" s="186"/>
      <c r="CW549" s="119"/>
      <c r="CX549" s="226" t="str">
        <f t="shared" si="1859"/>
        <v/>
      </c>
      <c r="CY549" s="226" t="str">
        <f t="shared" si="1860"/>
        <v/>
      </c>
      <c r="CZ549" s="226" t="str">
        <f t="shared" si="1861"/>
        <v/>
      </c>
      <c r="DA549" s="226" t="str">
        <f t="shared" si="1862"/>
        <v/>
      </c>
      <c r="DB549" s="228" t="str">
        <f t="shared" si="1863"/>
        <v/>
      </c>
      <c r="DC549" s="226" t="str">
        <f t="shared" si="1864"/>
        <v/>
      </c>
      <c r="DD549" s="226" t="str">
        <f t="shared" si="1865"/>
        <v/>
      </c>
      <c r="DE549" s="226" t="str">
        <f t="shared" si="1866"/>
        <v/>
      </c>
      <c r="DF549" s="226" t="str">
        <f t="shared" si="1867"/>
        <v/>
      </c>
      <c r="DG549" s="228" t="str">
        <f t="shared" si="1868"/>
        <v/>
      </c>
      <c r="DH549" s="228" t="str">
        <f t="shared" si="1869"/>
        <v/>
      </c>
      <c r="DI549" s="228" t="str">
        <f t="shared" si="1870"/>
        <v/>
      </c>
      <c r="DJ549" s="228" t="str">
        <f t="shared" si="1871"/>
        <v/>
      </c>
    </row>
    <row r="550" spans="1:114" x14ac:dyDescent="0.2">
      <c r="A550" s="296" t="str">
        <f>+A516</f>
        <v>Marketing (research, etc) …………………………………………………………………………………………………………</v>
      </c>
      <c r="B550" s="114" t="s">
        <v>370</v>
      </c>
      <c r="C550" s="114"/>
      <c r="D550" s="114"/>
      <c r="E550" s="114"/>
      <c r="F550" s="564">
        <f>Div*F516*Assumptions!$B340</f>
        <v>0</v>
      </c>
      <c r="G550" s="564">
        <f>Div*G516*Assumptions!$B340</f>
        <v>0</v>
      </c>
      <c r="H550" s="564">
        <f>Div*H516*Assumptions!$B340</f>
        <v>0</v>
      </c>
      <c r="I550" s="564">
        <f>Div*I516*Assumptions!$B340</f>
        <v>0</v>
      </c>
      <c r="J550" s="564">
        <f>Div*J516*Assumptions!$B340</f>
        <v>0</v>
      </c>
      <c r="K550" s="564">
        <f>Div*K516*Assumptions!$B340</f>
        <v>0</v>
      </c>
      <c r="L550" s="564">
        <f>Div*L516*Assumptions!$B340</f>
        <v>0</v>
      </c>
      <c r="M550" s="564">
        <f>Div*M516*Assumptions!$B340</f>
        <v>0</v>
      </c>
      <c r="N550" s="564">
        <f>Div*N516*Assumptions!$B340</f>
        <v>0</v>
      </c>
      <c r="O550" s="564">
        <f>Div*O516*Assumptions!$B340</f>
        <v>0</v>
      </c>
      <c r="P550" s="564">
        <f>Div*P516*Assumptions!$B340</f>
        <v>0</v>
      </c>
      <c r="Q550" s="564">
        <f>Div*Q516*Assumptions!$B340</f>
        <v>0</v>
      </c>
      <c r="R550" s="564">
        <f>Div*R516*Assumptions!$B340</f>
        <v>0</v>
      </c>
      <c r="S550" s="564">
        <f>Div*S516*Assumptions!$B340</f>
        <v>0</v>
      </c>
      <c r="T550" s="564">
        <f>Div*T516*Assumptions!$B340</f>
        <v>0</v>
      </c>
      <c r="U550" s="564">
        <f>Div*U516*Assumptions!$B340</f>
        <v>0</v>
      </c>
      <c r="V550" s="564">
        <f>Div*V516*Assumptions!$B340</f>
        <v>0</v>
      </c>
      <c r="W550" s="564">
        <f>Div*W516*Assumptions!$B340</f>
        <v>0</v>
      </c>
      <c r="X550" s="564">
        <f>Div*X516*Assumptions!$B340</f>
        <v>0</v>
      </c>
      <c r="Y550" s="564">
        <f>Div*Y516*Assumptions!$B340</f>
        <v>0</v>
      </c>
      <c r="Z550" s="564">
        <f>Div*Z516*Assumptions!$B340</f>
        <v>0</v>
      </c>
      <c r="AA550" s="564">
        <f>Div*AA516*Assumptions!$B340</f>
        <v>0</v>
      </c>
      <c r="AB550" s="564">
        <f>Div*AB516*Assumptions!$B340</f>
        <v>0</v>
      </c>
      <c r="AC550" s="564">
        <f>Div*AC516*Assumptions!$B340</f>
        <v>0</v>
      </c>
      <c r="AD550" s="564">
        <f>Div*AD516*Assumptions!$B340</f>
        <v>0</v>
      </c>
      <c r="AE550" s="564">
        <f>Div*AE516*Assumptions!$B340</f>
        <v>0</v>
      </c>
      <c r="AF550" s="564">
        <f>Div*AF516*Assumptions!$B340</f>
        <v>0</v>
      </c>
      <c r="AG550" s="564">
        <f>Div*AG516*Assumptions!$B340</f>
        <v>0</v>
      </c>
      <c r="AH550" s="564">
        <f>Div*AH516*Assumptions!$B340</f>
        <v>0</v>
      </c>
      <c r="AI550" s="564">
        <f>Div*AI516*Assumptions!$B340</f>
        <v>0</v>
      </c>
      <c r="AJ550" s="564">
        <f>Div*AJ516*Assumptions!$B340</f>
        <v>0</v>
      </c>
      <c r="AK550" s="564">
        <f>Div*AK516*Assumptions!$B340</f>
        <v>0</v>
      </c>
      <c r="AL550" s="564">
        <f>Div*AL516*Assumptions!$B340</f>
        <v>0</v>
      </c>
      <c r="AM550" s="564">
        <f>Div*AM516*Assumptions!$B340</f>
        <v>0</v>
      </c>
      <c r="AN550" s="564">
        <f>Div*AN516*Assumptions!$B340</f>
        <v>0</v>
      </c>
      <c r="AO550" s="564">
        <f>Div*AO516*Assumptions!$B340</f>
        <v>0</v>
      </c>
      <c r="AP550" s="564">
        <f>Div*AP516*Assumptions!$B340</f>
        <v>0</v>
      </c>
      <c r="AQ550" s="564">
        <f>Div*AQ516*Assumptions!$B340</f>
        <v>0</v>
      </c>
      <c r="AR550" s="564">
        <f>Div*AR516*Assumptions!$B340</f>
        <v>0</v>
      </c>
      <c r="AS550" s="564">
        <f>Div*AS516*Assumptions!$B340</f>
        <v>0</v>
      </c>
      <c r="AT550" s="564">
        <f>Div*AT516*Assumptions!$B340</f>
        <v>0</v>
      </c>
      <c r="AU550" s="564">
        <f>Div*AU516*Assumptions!$B340</f>
        <v>0</v>
      </c>
      <c r="AV550" s="564">
        <f>Div*AV516*Assumptions!$B340</f>
        <v>0</v>
      </c>
      <c r="AW550" s="564">
        <f>Div*AW516*Assumptions!$B340</f>
        <v>0</v>
      </c>
      <c r="AX550" s="564">
        <f>Div*AX516*Assumptions!$B340</f>
        <v>0</v>
      </c>
      <c r="AY550" s="564">
        <f>Div*AY516*Assumptions!$B340</f>
        <v>0</v>
      </c>
      <c r="AZ550" s="564">
        <f>Div*AZ516*Assumptions!$B340</f>
        <v>0</v>
      </c>
      <c r="BA550" s="564">
        <f>Div*BA516*Assumptions!$B340</f>
        <v>0</v>
      </c>
      <c r="BB550" s="564">
        <f>Div*BB516*Assumptions!$B340</f>
        <v>0</v>
      </c>
      <c r="BC550" s="564">
        <f>Div*BC516*Assumptions!$B340</f>
        <v>0</v>
      </c>
      <c r="BD550" s="564">
        <f>Div*BD516*Assumptions!$B340</f>
        <v>0</v>
      </c>
      <c r="BE550" s="564">
        <f>Div*BE516*Assumptions!$B340</f>
        <v>0</v>
      </c>
      <c r="BF550" s="564">
        <f>Div*BF516*Assumptions!$B340</f>
        <v>0</v>
      </c>
      <c r="BG550" s="564">
        <f>Div*BG516*Assumptions!$B340</f>
        <v>0</v>
      </c>
      <c r="BH550" s="564">
        <f>Div*BH516*Assumptions!$B340</f>
        <v>0</v>
      </c>
      <c r="BI550" s="564">
        <f>Div*BI516*Assumptions!$B340</f>
        <v>0</v>
      </c>
      <c r="BJ550" s="564">
        <f>Div*BJ516*Assumptions!$B340</f>
        <v>0</v>
      </c>
      <c r="BK550" s="564">
        <f>Div*BK516*Assumptions!$B340</f>
        <v>0</v>
      </c>
      <c r="BL550" s="564">
        <f>Div*BL516*Assumptions!$B340</f>
        <v>0</v>
      </c>
      <c r="BM550" s="564">
        <f>Div*BM516*Assumptions!$B340</f>
        <v>0</v>
      </c>
      <c r="BN550" s="185"/>
      <c r="BO550" s="564">
        <f t="shared" ref="BO550:BO559" si="2025">SUM(F550:H550)</f>
        <v>0</v>
      </c>
      <c r="BP550" s="564">
        <f t="shared" ref="BP550:BP559" si="2026">SUM(I550:K550)</f>
        <v>0</v>
      </c>
      <c r="BQ550" s="564">
        <f t="shared" ref="BQ550:BQ559" si="2027">SUM(L550:N550)</f>
        <v>0</v>
      </c>
      <c r="BR550" s="564">
        <f t="shared" ref="BR550:BR559" si="2028">SUM(O550:Q550)</f>
        <v>0</v>
      </c>
      <c r="BS550" s="564">
        <f t="shared" ref="BS550:BS559" si="2029">SUM(R550:T550)</f>
        <v>0</v>
      </c>
      <c r="BT550" s="564">
        <f t="shared" ref="BT550:BT559" si="2030">SUM(U550:W550)</f>
        <v>0</v>
      </c>
      <c r="BU550" s="564">
        <f t="shared" ref="BU550:BU559" si="2031">SUM(X550:Z550)</f>
        <v>0</v>
      </c>
      <c r="BV550" s="564">
        <f t="shared" ref="BV550:BV559" si="2032">SUM(AA550:AC550)</f>
        <v>0</v>
      </c>
      <c r="BW550" s="564">
        <f t="shared" ref="BW550:BW559" si="2033">SUM(AD550:AF550)</f>
        <v>0</v>
      </c>
      <c r="BX550" s="564">
        <f t="shared" ref="BX550:BX559" si="2034">SUM(AG550:AI550)</f>
        <v>0</v>
      </c>
      <c r="BY550" s="564">
        <f t="shared" ref="BY550:BY559" si="2035">SUM(AJ550:AL550)</f>
        <v>0</v>
      </c>
      <c r="BZ550" s="564">
        <f t="shared" ref="BZ550:BZ559" si="2036">SUM(AM550:AO550)</f>
        <v>0</v>
      </c>
      <c r="CA550" s="564">
        <f t="shared" ref="CA550:CA559" si="2037">SUM(AP550:AR550)</f>
        <v>0</v>
      </c>
      <c r="CB550" s="564">
        <f t="shared" ref="CB550:CB559" si="2038">SUM(AS550:AU550)</f>
        <v>0</v>
      </c>
      <c r="CC550" s="564">
        <f t="shared" ref="CC550:CC559" si="2039">SUM(AV550:AX550)</f>
        <v>0</v>
      </c>
      <c r="CD550" s="564">
        <f t="shared" ref="CD550:CD559" si="2040">SUM(AY550:BA550)</f>
        <v>0</v>
      </c>
      <c r="CE550" s="564">
        <f t="shared" ref="CE550:CE559" si="2041">SUM(BB550:BD550)</f>
        <v>0</v>
      </c>
      <c r="CF550" s="564">
        <f t="shared" ref="CF550:CF559" si="2042">SUM(BE550:BG550)</f>
        <v>0</v>
      </c>
      <c r="CG550" s="564">
        <f t="shared" ref="CG550:CG559" si="2043">SUM(BH550:BJ550)</f>
        <v>0</v>
      </c>
      <c r="CH550" s="564">
        <f t="shared" ref="CH550:CH559" si="2044">SUM(BK550:BM550)</f>
        <v>0</v>
      </c>
      <c r="CI550" s="177"/>
      <c r="CJ550" s="124">
        <f t="shared" ref="CJ550:CJ559" si="2045">SUM(BO550:BR550)</f>
        <v>0</v>
      </c>
      <c r="CK550" s="124">
        <f t="shared" ref="CK550:CK559" si="2046">SUM(BS550:BV550)</f>
        <v>0</v>
      </c>
      <c r="CL550" s="124">
        <f t="shared" ref="CL550:CL559" si="2047">SUM(BW550:BZ550)</f>
        <v>0</v>
      </c>
      <c r="CM550" s="124">
        <f t="shared" ref="CM550:CM559" si="2048">SUM(CA550:CD550)</f>
        <v>0</v>
      </c>
      <c r="CN550" s="124">
        <f t="shared" ref="CN550:CN559" si="2049">SUM(CE550:CH550)</f>
        <v>0</v>
      </c>
      <c r="CO550" s="177"/>
      <c r="CP550" s="114"/>
      <c r="CQ550" s="114"/>
      <c r="CR550" s="186">
        <f t="shared" ref="CR550:CR559" si="2050">SUM(F550:BM550)</f>
        <v>0</v>
      </c>
      <c r="CS550" s="186">
        <f t="shared" ref="CS550:CS559" si="2051">SUM(BO550:CH550)</f>
        <v>0</v>
      </c>
      <c r="CT550" s="186">
        <f t="shared" ref="CT550:CT559" si="2052">SUM(CJ550:CN550)</f>
        <v>0</v>
      </c>
      <c r="CU550" s="186">
        <f t="shared" ref="CU550:CV559" si="2053">CR550-CS550</f>
        <v>0</v>
      </c>
      <c r="CV550" s="186">
        <f t="shared" si="2053"/>
        <v>0</v>
      </c>
      <c r="CW550" s="119"/>
      <c r="CX550" s="124">
        <f t="shared" si="1859"/>
        <v>0</v>
      </c>
      <c r="CY550" s="124">
        <f t="shared" si="1860"/>
        <v>0</v>
      </c>
      <c r="CZ550" s="124">
        <f t="shared" si="1861"/>
        <v>0</v>
      </c>
      <c r="DA550" s="124">
        <f t="shared" si="1862"/>
        <v>0</v>
      </c>
      <c r="DB550" s="209">
        <f t="shared" si="1863"/>
        <v>0</v>
      </c>
      <c r="DC550" s="124">
        <f t="shared" si="1864"/>
        <v>0</v>
      </c>
      <c r="DD550" s="124">
        <f t="shared" si="1865"/>
        <v>0</v>
      </c>
      <c r="DE550" s="124">
        <f t="shared" si="1866"/>
        <v>0</v>
      </c>
      <c r="DF550" s="124">
        <f t="shared" si="1867"/>
        <v>0</v>
      </c>
      <c r="DG550" s="209">
        <f t="shared" si="1868"/>
        <v>0</v>
      </c>
      <c r="DH550" s="209">
        <f t="shared" si="1869"/>
        <v>0</v>
      </c>
      <c r="DI550" s="209">
        <f t="shared" si="1870"/>
        <v>0</v>
      </c>
      <c r="DJ550" s="209">
        <f t="shared" si="1871"/>
        <v>0</v>
      </c>
    </row>
    <row r="551" spans="1:114" x14ac:dyDescent="0.2">
      <c r="A551" s="296" t="str">
        <f t="shared" ref="A551:A558" si="2054">+A517</f>
        <v>SEO …………………………………………………………………………………………………………</v>
      </c>
      <c r="B551" s="114" t="s">
        <v>370</v>
      </c>
      <c r="C551" s="114"/>
      <c r="D551" s="114"/>
      <c r="E551" s="114"/>
      <c r="F551" s="564">
        <f>Div*F517*Assumptions!$B341</f>
        <v>0</v>
      </c>
      <c r="G551" s="564">
        <f>Div*G517*Assumptions!$B341</f>
        <v>0</v>
      </c>
      <c r="H551" s="564">
        <f>Div*H517*Assumptions!$B341</f>
        <v>0</v>
      </c>
      <c r="I551" s="564">
        <f>Div*I517*Assumptions!$B341</f>
        <v>0</v>
      </c>
      <c r="J551" s="564">
        <f>Div*J517*Assumptions!$B341</f>
        <v>0</v>
      </c>
      <c r="K551" s="564">
        <f>Div*K517*Assumptions!$B341</f>
        <v>0</v>
      </c>
      <c r="L551" s="564">
        <f>Div*L517*Assumptions!$B341</f>
        <v>0</v>
      </c>
      <c r="M551" s="564">
        <f>Div*M517*Assumptions!$B341</f>
        <v>0</v>
      </c>
      <c r="N551" s="564">
        <f>Div*N517*Assumptions!$B341</f>
        <v>0</v>
      </c>
      <c r="O551" s="564">
        <f>Div*O517*Assumptions!$B341</f>
        <v>0</v>
      </c>
      <c r="P551" s="564">
        <f>Div*P517*Assumptions!$B341</f>
        <v>0</v>
      </c>
      <c r="Q551" s="564">
        <f>Div*Q517*Assumptions!$B341</f>
        <v>0</v>
      </c>
      <c r="R551" s="564">
        <f>Div*R517*Assumptions!$B341</f>
        <v>0</v>
      </c>
      <c r="S551" s="564">
        <f>Div*S517*Assumptions!$B341</f>
        <v>0</v>
      </c>
      <c r="T551" s="564">
        <f>Div*T517*Assumptions!$B341</f>
        <v>0</v>
      </c>
      <c r="U551" s="564">
        <f>Div*U517*Assumptions!$B341</f>
        <v>0</v>
      </c>
      <c r="V551" s="564">
        <f>Div*V517*Assumptions!$B341</f>
        <v>0</v>
      </c>
      <c r="W551" s="564">
        <f>Div*W517*Assumptions!$B341</f>
        <v>0</v>
      </c>
      <c r="X551" s="564">
        <f>Div*X517*Assumptions!$B341</f>
        <v>0</v>
      </c>
      <c r="Y551" s="564">
        <f>Div*Y517*Assumptions!$B341</f>
        <v>0</v>
      </c>
      <c r="Z551" s="564">
        <f>Div*Z517*Assumptions!$B341</f>
        <v>0</v>
      </c>
      <c r="AA551" s="564">
        <f>Div*AA517*Assumptions!$B341</f>
        <v>0</v>
      </c>
      <c r="AB551" s="564">
        <f>Div*AB517*Assumptions!$B341</f>
        <v>0</v>
      </c>
      <c r="AC551" s="564">
        <f>Div*AC517*Assumptions!$B341</f>
        <v>0</v>
      </c>
      <c r="AD551" s="564">
        <f>Div*AD517*Assumptions!$B341</f>
        <v>0</v>
      </c>
      <c r="AE551" s="564">
        <f>Div*AE517*Assumptions!$B341</f>
        <v>0</v>
      </c>
      <c r="AF551" s="564">
        <f>Div*AF517*Assumptions!$B341</f>
        <v>0</v>
      </c>
      <c r="AG551" s="564">
        <f>Div*AG517*Assumptions!$B341</f>
        <v>0</v>
      </c>
      <c r="AH551" s="564">
        <f>Div*AH517*Assumptions!$B341</f>
        <v>0</v>
      </c>
      <c r="AI551" s="564">
        <f>Div*AI517*Assumptions!$B341</f>
        <v>0</v>
      </c>
      <c r="AJ551" s="564">
        <f>Div*AJ517*Assumptions!$B341</f>
        <v>0</v>
      </c>
      <c r="AK551" s="564">
        <f>Div*AK517*Assumptions!$B341</f>
        <v>0</v>
      </c>
      <c r="AL551" s="564">
        <f>Div*AL517*Assumptions!$B341</f>
        <v>0</v>
      </c>
      <c r="AM551" s="564">
        <f>Div*AM517*Assumptions!$B341</f>
        <v>0</v>
      </c>
      <c r="AN551" s="564">
        <f>Div*AN517*Assumptions!$B341</f>
        <v>0</v>
      </c>
      <c r="AO551" s="564">
        <f>Div*AO517*Assumptions!$B341</f>
        <v>0</v>
      </c>
      <c r="AP551" s="564">
        <f>Div*AP517*Assumptions!$B341</f>
        <v>0</v>
      </c>
      <c r="AQ551" s="564">
        <f>Div*AQ517*Assumptions!$B341</f>
        <v>0</v>
      </c>
      <c r="AR551" s="564">
        <f>Div*AR517*Assumptions!$B341</f>
        <v>0</v>
      </c>
      <c r="AS551" s="564">
        <f>Div*AS517*Assumptions!$B341</f>
        <v>0</v>
      </c>
      <c r="AT551" s="564">
        <f>Div*AT517*Assumptions!$B341</f>
        <v>0</v>
      </c>
      <c r="AU551" s="564">
        <f>Div*AU517*Assumptions!$B341</f>
        <v>0</v>
      </c>
      <c r="AV551" s="564">
        <f>Div*AV517*Assumptions!$B341</f>
        <v>0</v>
      </c>
      <c r="AW551" s="564">
        <f>Div*AW517*Assumptions!$B341</f>
        <v>0</v>
      </c>
      <c r="AX551" s="564">
        <f>Div*AX517*Assumptions!$B341</f>
        <v>0</v>
      </c>
      <c r="AY551" s="564">
        <f>Div*AY517*Assumptions!$B341</f>
        <v>0</v>
      </c>
      <c r="AZ551" s="564">
        <f>Div*AZ517*Assumptions!$B341</f>
        <v>0</v>
      </c>
      <c r="BA551" s="564">
        <f>Div*BA517*Assumptions!$B341</f>
        <v>0</v>
      </c>
      <c r="BB551" s="564">
        <f>Div*BB517*Assumptions!$B341</f>
        <v>0</v>
      </c>
      <c r="BC551" s="564">
        <f>Div*BC517*Assumptions!$B341</f>
        <v>0</v>
      </c>
      <c r="BD551" s="564">
        <f>Div*BD517*Assumptions!$B341</f>
        <v>0</v>
      </c>
      <c r="BE551" s="564">
        <f>Div*BE517*Assumptions!$B341</f>
        <v>0</v>
      </c>
      <c r="BF551" s="564">
        <f>Div*BF517*Assumptions!$B341</f>
        <v>0</v>
      </c>
      <c r="BG551" s="564">
        <f>Div*BG517*Assumptions!$B341</f>
        <v>0</v>
      </c>
      <c r="BH551" s="564">
        <f>Div*BH517*Assumptions!$B341</f>
        <v>0</v>
      </c>
      <c r="BI551" s="564">
        <f>Div*BI517*Assumptions!$B341</f>
        <v>0</v>
      </c>
      <c r="BJ551" s="564">
        <f>Div*BJ517*Assumptions!$B341</f>
        <v>0</v>
      </c>
      <c r="BK551" s="564">
        <f>Div*BK517*Assumptions!$B341</f>
        <v>0</v>
      </c>
      <c r="BL551" s="564">
        <f>Div*BL517*Assumptions!$B341</f>
        <v>0</v>
      </c>
      <c r="BM551" s="564">
        <f>Div*BM517*Assumptions!$B341</f>
        <v>0</v>
      </c>
      <c r="BN551" s="185"/>
      <c r="BO551" s="564">
        <f t="shared" ref="BO551:BO558" si="2055">SUM(F551:H551)</f>
        <v>0</v>
      </c>
      <c r="BP551" s="564">
        <f t="shared" ref="BP551:BP558" si="2056">SUM(I551:K551)</f>
        <v>0</v>
      </c>
      <c r="BQ551" s="564">
        <f t="shared" ref="BQ551:BQ558" si="2057">SUM(L551:N551)</f>
        <v>0</v>
      </c>
      <c r="BR551" s="564">
        <f t="shared" ref="BR551:BR558" si="2058">SUM(O551:Q551)</f>
        <v>0</v>
      </c>
      <c r="BS551" s="564">
        <f t="shared" ref="BS551:BS558" si="2059">SUM(R551:T551)</f>
        <v>0</v>
      </c>
      <c r="BT551" s="564">
        <f t="shared" ref="BT551:BT558" si="2060">SUM(U551:W551)</f>
        <v>0</v>
      </c>
      <c r="BU551" s="564">
        <f t="shared" ref="BU551:BU558" si="2061">SUM(X551:Z551)</f>
        <v>0</v>
      </c>
      <c r="BV551" s="564">
        <f t="shared" ref="BV551:BV558" si="2062">SUM(AA551:AC551)</f>
        <v>0</v>
      </c>
      <c r="BW551" s="564">
        <f t="shared" ref="BW551:BW558" si="2063">SUM(AD551:AF551)</f>
        <v>0</v>
      </c>
      <c r="BX551" s="564">
        <f t="shared" ref="BX551:BX558" si="2064">SUM(AG551:AI551)</f>
        <v>0</v>
      </c>
      <c r="BY551" s="564">
        <f t="shared" ref="BY551:BY558" si="2065">SUM(AJ551:AL551)</f>
        <v>0</v>
      </c>
      <c r="BZ551" s="564">
        <f t="shared" ref="BZ551:BZ558" si="2066">SUM(AM551:AO551)</f>
        <v>0</v>
      </c>
      <c r="CA551" s="564">
        <f t="shared" ref="CA551:CA558" si="2067">SUM(AP551:AR551)</f>
        <v>0</v>
      </c>
      <c r="CB551" s="564">
        <f t="shared" ref="CB551:CB558" si="2068">SUM(AS551:AU551)</f>
        <v>0</v>
      </c>
      <c r="CC551" s="564">
        <f t="shared" ref="CC551:CC558" si="2069">SUM(AV551:AX551)</f>
        <v>0</v>
      </c>
      <c r="CD551" s="564">
        <f t="shared" ref="CD551:CD558" si="2070">SUM(AY551:BA551)</f>
        <v>0</v>
      </c>
      <c r="CE551" s="564">
        <f t="shared" ref="CE551:CE558" si="2071">SUM(BB551:BD551)</f>
        <v>0</v>
      </c>
      <c r="CF551" s="564">
        <f t="shared" ref="CF551:CF558" si="2072">SUM(BE551:BG551)</f>
        <v>0</v>
      </c>
      <c r="CG551" s="564">
        <f t="shared" ref="CG551:CG558" si="2073">SUM(BH551:BJ551)</f>
        <v>0</v>
      </c>
      <c r="CH551" s="564">
        <f t="shared" ref="CH551:CH558" si="2074">SUM(BK551:BM551)</f>
        <v>0</v>
      </c>
      <c r="CI551" s="177"/>
      <c r="CJ551" s="124">
        <f t="shared" ref="CJ551:CJ558" si="2075">SUM(BO551:BR551)</f>
        <v>0</v>
      </c>
      <c r="CK551" s="124">
        <f t="shared" ref="CK551:CK558" si="2076">SUM(BS551:BV551)</f>
        <v>0</v>
      </c>
      <c r="CL551" s="124">
        <f t="shared" ref="CL551:CL558" si="2077">SUM(BW551:BZ551)</f>
        <v>0</v>
      </c>
      <c r="CM551" s="124">
        <f t="shared" ref="CM551:CM558" si="2078">SUM(CA551:CD551)</f>
        <v>0</v>
      </c>
      <c r="CN551" s="124">
        <f t="shared" ref="CN551:CN558" si="2079">SUM(CE551:CH551)</f>
        <v>0</v>
      </c>
      <c r="CO551" s="177"/>
      <c r="CP551" s="114"/>
      <c r="CQ551" s="114"/>
      <c r="CR551" s="186">
        <f t="shared" si="2050"/>
        <v>0</v>
      </c>
      <c r="CS551" s="186">
        <f t="shared" si="2051"/>
        <v>0</v>
      </c>
      <c r="CT551" s="186">
        <f t="shared" si="2052"/>
        <v>0</v>
      </c>
      <c r="CU551" s="186">
        <f t="shared" si="2053"/>
        <v>0</v>
      </c>
      <c r="CV551" s="186">
        <f t="shared" si="2053"/>
        <v>0</v>
      </c>
      <c r="CW551" s="119"/>
      <c r="CX551" s="124">
        <f t="shared" si="1859"/>
        <v>0</v>
      </c>
      <c r="CY551" s="124">
        <f t="shared" si="1860"/>
        <v>0</v>
      </c>
      <c r="CZ551" s="124">
        <f t="shared" si="1861"/>
        <v>0</v>
      </c>
      <c r="DA551" s="124">
        <f t="shared" si="1862"/>
        <v>0</v>
      </c>
      <c r="DB551" s="209">
        <f t="shared" si="1863"/>
        <v>0</v>
      </c>
      <c r="DC551" s="124">
        <f t="shared" si="1864"/>
        <v>0</v>
      </c>
      <c r="DD551" s="124">
        <f t="shared" si="1865"/>
        <v>0</v>
      </c>
      <c r="DE551" s="124">
        <f t="shared" si="1866"/>
        <v>0</v>
      </c>
      <c r="DF551" s="124">
        <f t="shared" si="1867"/>
        <v>0</v>
      </c>
      <c r="DG551" s="209">
        <f t="shared" si="1868"/>
        <v>0</v>
      </c>
      <c r="DH551" s="209">
        <f t="shared" si="1869"/>
        <v>0</v>
      </c>
      <c r="DI551" s="209">
        <f t="shared" si="1870"/>
        <v>0</v>
      </c>
      <c r="DJ551" s="209">
        <f t="shared" si="1871"/>
        <v>0</v>
      </c>
    </row>
    <row r="552" spans="1:114" x14ac:dyDescent="0.2">
      <c r="A552" s="296" t="str">
        <f t="shared" si="2054"/>
        <v>Advertising (excluding media costs) …………………………………………………………………………………………………………</v>
      </c>
      <c r="B552" s="114" t="s">
        <v>370</v>
      </c>
      <c r="C552" s="114"/>
      <c r="D552" s="114"/>
      <c r="E552" s="114"/>
      <c r="F552" s="564">
        <f>Div*F518*Assumptions!$B342</f>
        <v>0</v>
      </c>
      <c r="G552" s="564">
        <f>Div*G518*Assumptions!$B342</f>
        <v>0</v>
      </c>
      <c r="H552" s="564">
        <f>Div*H518*Assumptions!$B342</f>
        <v>0</v>
      </c>
      <c r="I552" s="564">
        <f>Div*I518*Assumptions!$B342</f>
        <v>0</v>
      </c>
      <c r="J552" s="564">
        <f>Div*J518*Assumptions!$B342</f>
        <v>0</v>
      </c>
      <c r="K552" s="564">
        <f>Div*K518*Assumptions!$B342</f>
        <v>0</v>
      </c>
      <c r="L552" s="564">
        <f>Div*L518*Assumptions!$B342</f>
        <v>0</v>
      </c>
      <c r="M552" s="564">
        <f>Div*M518*Assumptions!$B342</f>
        <v>0</v>
      </c>
      <c r="N552" s="564">
        <f>Div*N518*Assumptions!$B342</f>
        <v>0</v>
      </c>
      <c r="O552" s="564">
        <f>Div*O518*Assumptions!$B342</f>
        <v>0</v>
      </c>
      <c r="P552" s="564">
        <f>Div*P518*Assumptions!$B342</f>
        <v>0</v>
      </c>
      <c r="Q552" s="564">
        <f>Div*Q518*Assumptions!$B342</f>
        <v>0</v>
      </c>
      <c r="R552" s="564">
        <f>Div*R518*Assumptions!$B342</f>
        <v>0</v>
      </c>
      <c r="S552" s="564">
        <f>Div*S518*Assumptions!$B342</f>
        <v>0</v>
      </c>
      <c r="T552" s="564">
        <f>Div*T518*Assumptions!$B342</f>
        <v>0</v>
      </c>
      <c r="U552" s="564">
        <f>Div*U518*Assumptions!$B342</f>
        <v>0</v>
      </c>
      <c r="V552" s="564">
        <f>Div*V518*Assumptions!$B342</f>
        <v>0</v>
      </c>
      <c r="W552" s="564">
        <f>Div*W518*Assumptions!$B342</f>
        <v>0</v>
      </c>
      <c r="X552" s="564">
        <f>Div*X518*Assumptions!$B342</f>
        <v>0</v>
      </c>
      <c r="Y552" s="564">
        <f>Div*Y518*Assumptions!$B342</f>
        <v>0</v>
      </c>
      <c r="Z552" s="564">
        <f>Div*Z518*Assumptions!$B342</f>
        <v>0</v>
      </c>
      <c r="AA552" s="564">
        <f>Div*AA518*Assumptions!$B342</f>
        <v>0</v>
      </c>
      <c r="AB552" s="564">
        <f>Div*AB518*Assumptions!$B342</f>
        <v>0</v>
      </c>
      <c r="AC552" s="564">
        <f>Div*AC518*Assumptions!$B342</f>
        <v>0</v>
      </c>
      <c r="AD552" s="564">
        <f>Div*AD518*Assumptions!$B342</f>
        <v>0</v>
      </c>
      <c r="AE552" s="564">
        <f>Div*AE518*Assumptions!$B342</f>
        <v>0</v>
      </c>
      <c r="AF552" s="564">
        <f>Div*AF518*Assumptions!$B342</f>
        <v>0</v>
      </c>
      <c r="AG552" s="564">
        <f>Div*AG518*Assumptions!$B342</f>
        <v>0</v>
      </c>
      <c r="AH552" s="564">
        <f>Div*AH518*Assumptions!$B342</f>
        <v>0</v>
      </c>
      <c r="AI552" s="564">
        <f>Div*AI518*Assumptions!$B342</f>
        <v>0</v>
      </c>
      <c r="AJ552" s="564">
        <f>Div*AJ518*Assumptions!$B342</f>
        <v>0</v>
      </c>
      <c r="AK552" s="564">
        <f>Div*AK518*Assumptions!$B342</f>
        <v>0</v>
      </c>
      <c r="AL552" s="564">
        <f>Div*AL518*Assumptions!$B342</f>
        <v>0</v>
      </c>
      <c r="AM552" s="564">
        <f>Div*AM518*Assumptions!$B342</f>
        <v>0</v>
      </c>
      <c r="AN552" s="564">
        <f>Div*AN518*Assumptions!$B342</f>
        <v>0</v>
      </c>
      <c r="AO552" s="564">
        <f>Div*AO518*Assumptions!$B342</f>
        <v>0</v>
      </c>
      <c r="AP552" s="564">
        <f>Div*AP518*Assumptions!$B342</f>
        <v>0</v>
      </c>
      <c r="AQ552" s="564">
        <f>Div*AQ518*Assumptions!$B342</f>
        <v>0</v>
      </c>
      <c r="AR552" s="564">
        <f>Div*AR518*Assumptions!$B342</f>
        <v>0</v>
      </c>
      <c r="AS552" s="564">
        <f>Div*AS518*Assumptions!$B342</f>
        <v>0</v>
      </c>
      <c r="AT552" s="564">
        <f>Div*AT518*Assumptions!$B342</f>
        <v>0</v>
      </c>
      <c r="AU552" s="564">
        <f>Div*AU518*Assumptions!$B342</f>
        <v>0</v>
      </c>
      <c r="AV552" s="564">
        <f>Div*AV518*Assumptions!$B342</f>
        <v>0</v>
      </c>
      <c r="AW552" s="564">
        <f>Div*AW518*Assumptions!$B342</f>
        <v>0</v>
      </c>
      <c r="AX552" s="564">
        <f>Div*AX518*Assumptions!$B342</f>
        <v>0</v>
      </c>
      <c r="AY552" s="564">
        <f>Div*AY518*Assumptions!$B342</f>
        <v>0</v>
      </c>
      <c r="AZ552" s="564">
        <f>Div*AZ518*Assumptions!$B342</f>
        <v>0</v>
      </c>
      <c r="BA552" s="564">
        <f>Div*BA518*Assumptions!$B342</f>
        <v>0</v>
      </c>
      <c r="BB552" s="564">
        <f>Div*BB518*Assumptions!$B342</f>
        <v>0</v>
      </c>
      <c r="BC552" s="564">
        <f>Div*BC518*Assumptions!$B342</f>
        <v>0</v>
      </c>
      <c r="BD552" s="564">
        <f>Div*BD518*Assumptions!$B342</f>
        <v>0</v>
      </c>
      <c r="BE552" s="564">
        <f>Div*BE518*Assumptions!$B342</f>
        <v>0</v>
      </c>
      <c r="BF552" s="564">
        <f>Div*BF518*Assumptions!$B342</f>
        <v>0</v>
      </c>
      <c r="BG552" s="564">
        <f>Div*BG518*Assumptions!$B342</f>
        <v>0</v>
      </c>
      <c r="BH552" s="564">
        <f>Div*BH518*Assumptions!$B342</f>
        <v>0</v>
      </c>
      <c r="BI552" s="564">
        <f>Div*BI518*Assumptions!$B342</f>
        <v>0</v>
      </c>
      <c r="BJ552" s="564">
        <f>Div*BJ518*Assumptions!$B342</f>
        <v>0</v>
      </c>
      <c r="BK552" s="564">
        <f>Div*BK518*Assumptions!$B342</f>
        <v>0</v>
      </c>
      <c r="BL552" s="564">
        <f>Div*BL518*Assumptions!$B342</f>
        <v>0</v>
      </c>
      <c r="BM552" s="564">
        <f>Div*BM518*Assumptions!$B342</f>
        <v>0</v>
      </c>
      <c r="BN552" s="185"/>
      <c r="BO552" s="564">
        <f t="shared" si="2055"/>
        <v>0</v>
      </c>
      <c r="BP552" s="564">
        <f t="shared" si="2056"/>
        <v>0</v>
      </c>
      <c r="BQ552" s="564">
        <f t="shared" si="2057"/>
        <v>0</v>
      </c>
      <c r="BR552" s="564">
        <f t="shared" si="2058"/>
        <v>0</v>
      </c>
      <c r="BS552" s="564">
        <f t="shared" si="2059"/>
        <v>0</v>
      </c>
      <c r="BT552" s="564">
        <f t="shared" si="2060"/>
        <v>0</v>
      </c>
      <c r="BU552" s="564">
        <f t="shared" si="2061"/>
        <v>0</v>
      </c>
      <c r="BV552" s="564">
        <f t="shared" si="2062"/>
        <v>0</v>
      </c>
      <c r="BW552" s="564">
        <f t="shared" si="2063"/>
        <v>0</v>
      </c>
      <c r="BX552" s="564">
        <f t="shared" si="2064"/>
        <v>0</v>
      </c>
      <c r="BY552" s="564">
        <f t="shared" si="2065"/>
        <v>0</v>
      </c>
      <c r="BZ552" s="564">
        <f t="shared" si="2066"/>
        <v>0</v>
      </c>
      <c r="CA552" s="564">
        <f t="shared" si="2067"/>
        <v>0</v>
      </c>
      <c r="CB552" s="564">
        <f t="shared" si="2068"/>
        <v>0</v>
      </c>
      <c r="CC552" s="564">
        <f t="shared" si="2069"/>
        <v>0</v>
      </c>
      <c r="CD552" s="564">
        <f t="shared" si="2070"/>
        <v>0</v>
      </c>
      <c r="CE552" s="564">
        <f t="shared" si="2071"/>
        <v>0</v>
      </c>
      <c r="CF552" s="564">
        <f t="shared" si="2072"/>
        <v>0</v>
      </c>
      <c r="CG552" s="564">
        <f t="shared" si="2073"/>
        <v>0</v>
      </c>
      <c r="CH552" s="564">
        <f t="shared" si="2074"/>
        <v>0</v>
      </c>
      <c r="CI552" s="177"/>
      <c r="CJ552" s="124">
        <f t="shared" si="2075"/>
        <v>0</v>
      </c>
      <c r="CK552" s="124">
        <f t="shared" si="2076"/>
        <v>0</v>
      </c>
      <c r="CL552" s="124">
        <f t="shared" si="2077"/>
        <v>0</v>
      </c>
      <c r="CM552" s="124">
        <f t="shared" si="2078"/>
        <v>0</v>
      </c>
      <c r="CN552" s="124">
        <f t="shared" si="2079"/>
        <v>0</v>
      </c>
      <c r="CO552" s="177"/>
      <c r="CP552" s="114"/>
      <c r="CQ552" s="114"/>
      <c r="CR552" s="186">
        <f t="shared" si="2050"/>
        <v>0</v>
      </c>
      <c r="CS552" s="186">
        <f t="shared" si="2051"/>
        <v>0</v>
      </c>
      <c r="CT552" s="186">
        <f t="shared" si="2052"/>
        <v>0</v>
      </c>
      <c r="CU552" s="186">
        <f t="shared" si="2053"/>
        <v>0</v>
      </c>
      <c r="CV552" s="186">
        <f t="shared" si="2053"/>
        <v>0</v>
      </c>
      <c r="CW552" s="119"/>
      <c r="CX552" s="124">
        <f t="shared" si="1859"/>
        <v>0</v>
      </c>
      <c r="CY552" s="124">
        <f t="shared" si="1860"/>
        <v>0</v>
      </c>
      <c r="CZ552" s="124">
        <f t="shared" si="1861"/>
        <v>0</v>
      </c>
      <c r="DA552" s="124">
        <f t="shared" si="1862"/>
        <v>0</v>
      </c>
      <c r="DB552" s="209">
        <f t="shared" si="1863"/>
        <v>0</v>
      </c>
      <c r="DC552" s="124">
        <f t="shared" si="1864"/>
        <v>0</v>
      </c>
      <c r="DD552" s="124">
        <f t="shared" si="1865"/>
        <v>0</v>
      </c>
      <c r="DE552" s="124">
        <f t="shared" si="1866"/>
        <v>0</v>
      </c>
      <c r="DF552" s="124">
        <f t="shared" si="1867"/>
        <v>0</v>
      </c>
      <c r="DG552" s="209">
        <f t="shared" si="1868"/>
        <v>0</v>
      </c>
      <c r="DH552" s="209">
        <f t="shared" si="1869"/>
        <v>0</v>
      </c>
      <c r="DI552" s="209">
        <f t="shared" si="1870"/>
        <v>0</v>
      </c>
      <c r="DJ552" s="209">
        <f t="shared" si="1871"/>
        <v>0</v>
      </c>
    </row>
    <row r="553" spans="1:114" x14ac:dyDescent="0.2">
      <c r="A553" s="296" t="str">
        <f t="shared" si="2054"/>
        <v>Public Relations …………………………………………………………………………………………………………</v>
      </c>
      <c r="B553" s="88" t="s">
        <v>54</v>
      </c>
      <c r="C553" s="114"/>
      <c r="D553" s="114"/>
      <c r="E553" s="114"/>
      <c r="F553" s="564">
        <f>Div*F519*Assumptions!$B343</f>
        <v>0</v>
      </c>
      <c r="G553" s="564">
        <f>Div*G519*Assumptions!$B343</f>
        <v>0</v>
      </c>
      <c r="H553" s="564">
        <f>Div*H519*Assumptions!$B343</f>
        <v>0</v>
      </c>
      <c r="I553" s="564">
        <f>Div*I519*Assumptions!$B343</f>
        <v>0</v>
      </c>
      <c r="J553" s="564">
        <f>Div*J519*Assumptions!$B343</f>
        <v>0</v>
      </c>
      <c r="K553" s="564">
        <f>Div*K519*Assumptions!$B343</f>
        <v>0</v>
      </c>
      <c r="L553" s="564">
        <f>Div*L519*Assumptions!$B343</f>
        <v>0</v>
      </c>
      <c r="M553" s="564">
        <f>Div*M519*Assumptions!$B343</f>
        <v>0</v>
      </c>
      <c r="N553" s="564">
        <f>Div*N519*Assumptions!$B343</f>
        <v>0</v>
      </c>
      <c r="O553" s="564">
        <f>Div*O519*Assumptions!$B343</f>
        <v>0</v>
      </c>
      <c r="P553" s="564">
        <f>Div*P519*Assumptions!$B343</f>
        <v>0</v>
      </c>
      <c r="Q553" s="564">
        <f>Div*Q519*Assumptions!$B343</f>
        <v>0</v>
      </c>
      <c r="R553" s="564">
        <f>Div*R519*Assumptions!$B343</f>
        <v>0</v>
      </c>
      <c r="S553" s="564">
        <f>Div*S519*Assumptions!$B343</f>
        <v>0</v>
      </c>
      <c r="T553" s="564">
        <f>Div*T519*Assumptions!$B343</f>
        <v>0</v>
      </c>
      <c r="U553" s="564">
        <f>Div*U519*Assumptions!$B343</f>
        <v>0</v>
      </c>
      <c r="V553" s="564">
        <f>Div*V519*Assumptions!$B343</f>
        <v>0</v>
      </c>
      <c r="W553" s="564">
        <f>Div*W519*Assumptions!$B343</f>
        <v>0</v>
      </c>
      <c r="X553" s="564">
        <f>Div*X519*Assumptions!$B343</f>
        <v>0</v>
      </c>
      <c r="Y553" s="564">
        <f>Div*Y519*Assumptions!$B343</f>
        <v>0</v>
      </c>
      <c r="Z553" s="564">
        <f>Div*Z519*Assumptions!$B343</f>
        <v>0</v>
      </c>
      <c r="AA553" s="564">
        <f>Div*AA519*Assumptions!$B343</f>
        <v>0</v>
      </c>
      <c r="AB553" s="564">
        <f>Div*AB519*Assumptions!$B343</f>
        <v>0</v>
      </c>
      <c r="AC553" s="564">
        <f>Div*AC519*Assumptions!$B343</f>
        <v>0</v>
      </c>
      <c r="AD553" s="564">
        <f>Div*AD519*Assumptions!$B343</f>
        <v>0</v>
      </c>
      <c r="AE553" s="564">
        <f>Div*AE519*Assumptions!$B343</f>
        <v>0</v>
      </c>
      <c r="AF553" s="564">
        <f>Div*AF519*Assumptions!$B343</f>
        <v>0</v>
      </c>
      <c r="AG553" s="564">
        <f>Div*AG519*Assumptions!$B343</f>
        <v>0</v>
      </c>
      <c r="AH553" s="564">
        <f>Div*AH519*Assumptions!$B343</f>
        <v>0</v>
      </c>
      <c r="AI553" s="564">
        <f>Div*AI519*Assumptions!$B343</f>
        <v>0</v>
      </c>
      <c r="AJ553" s="564">
        <f>Div*AJ519*Assumptions!$B343</f>
        <v>0</v>
      </c>
      <c r="AK553" s="564">
        <f>Div*AK519*Assumptions!$B343</f>
        <v>0</v>
      </c>
      <c r="AL553" s="564">
        <f>Div*AL519*Assumptions!$B343</f>
        <v>0</v>
      </c>
      <c r="AM553" s="564">
        <f>Div*AM519*Assumptions!$B343</f>
        <v>0</v>
      </c>
      <c r="AN553" s="564">
        <f>Div*AN519*Assumptions!$B343</f>
        <v>0</v>
      </c>
      <c r="AO553" s="564">
        <f>Div*AO519*Assumptions!$B343</f>
        <v>0</v>
      </c>
      <c r="AP553" s="564">
        <f>Div*AP519*Assumptions!$B343</f>
        <v>0</v>
      </c>
      <c r="AQ553" s="564">
        <f>Div*AQ519*Assumptions!$B343</f>
        <v>0</v>
      </c>
      <c r="AR553" s="564">
        <f>Div*AR519*Assumptions!$B343</f>
        <v>0</v>
      </c>
      <c r="AS553" s="564">
        <f>Div*AS519*Assumptions!$B343</f>
        <v>0</v>
      </c>
      <c r="AT553" s="564">
        <f>Div*AT519*Assumptions!$B343</f>
        <v>0</v>
      </c>
      <c r="AU553" s="564">
        <f>Div*AU519*Assumptions!$B343</f>
        <v>0</v>
      </c>
      <c r="AV553" s="564">
        <f>Div*AV519*Assumptions!$B343</f>
        <v>0</v>
      </c>
      <c r="AW553" s="564">
        <f>Div*AW519*Assumptions!$B343</f>
        <v>0</v>
      </c>
      <c r="AX553" s="564">
        <f>Div*AX519*Assumptions!$B343</f>
        <v>0</v>
      </c>
      <c r="AY553" s="564">
        <f>Div*AY519*Assumptions!$B343</f>
        <v>0</v>
      </c>
      <c r="AZ553" s="564">
        <f>Div*AZ519*Assumptions!$B343</f>
        <v>0</v>
      </c>
      <c r="BA553" s="564">
        <f>Div*BA519*Assumptions!$B343</f>
        <v>0</v>
      </c>
      <c r="BB553" s="564">
        <f>Div*BB519*Assumptions!$B343</f>
        <v>0</v>
      </c>
      <c r="BC553" s="564">
        <f>Div*BC519*Assumptions!$B343</f>
        <v>0</v>
      </c>
      <c r="BD553" s="564">
        <f>Div*BD519*Assumptions!$B343</f>
        <v>0</v>
      </c>
      <c r="BE553" s="564">
        <f>Div*BE519*Assumptions!$B343</f>
        <v>0</v>
      </c>
      <c r="BF553" s="564">
        <f>Div*BF519*Assumptions!$B343</f>
        <v>0</v>
      </c>
      <c r="BG553" s="564">
        <f>Div*BG519*Assumptions!$B343</f>
        <v>0</v>
      </c>
      <c r="BH553" s="564">
        <f>Div*BH519*Assumptions!$B343</f>
        <v>0</v>
      </c>
      <c r="BI553" s="564">
        <f>Div*BI519*Assumptions!$B343</f>
        <v>0</v>
      </c>
      <c r="BJ553" s="564">
        <f>Div*BJ519*Assumptions!$B343</f>
        <v>0</v>
      </c>
      <c r="BK553" s="564">
        <f>Div*BK519*Assumptions!$B343</f>
        <v>0</v>
      </c>
      <c r="BL553" s="564">
        <f>Div*BL519*Assumptions!$B343</f>
        <v>0</v>
      </c>
      <c r="BM553" s="564">
        <f>Div*BM519*Assumptions!$B343</f>
        <v>0</v>
      </c>
      <c r="BN553" s="185"/>
      <c r="BO553" s="564">
        <f t="shared" si="2055"/>
        <v>0</v>
      </c>
      <c r="BP553" s="564">
        <f t="shared" si="2056"/>
        <v>0</v>
      </c>
      <c r="BQ553" s="564">
        <f t="shared" si="2057"/>
        <v>0</v>
      </c>
      <c r="BR553" s="564">
        <f t="shared" si="2058"/>
        <v>0</v>
      </c>
      <c r="BS553" s="564">
        <f t="shared" si="2059"/>
        <v>0</v>
      </c>
      <c r="BT553" s="564">
        <f t="shared" si="2060"/>
        <v>0</v>
      </c>
      <c r="BU553" s="564">
        <f t="shared" si="2061"/>
        <v>0</v>
      </c>
      <c r="BV553" s="564">
        <f t="shared" si="2062"/>
        <v>0</v>
      </c>
      <c r="BW553" s="564">
        <f t="shared" si="2063"/>
        <v>0</v>
      </c>
      <c r="BX553" s="564">
        <f t="shared" si="2064"/>
        <v>0</v>
      </c>
      <c r="BY553" s="564">
        <f t="shared" si="2065"/>
        <v>0</v>
      </c>
      <c r="BZ553" s="564">
        <f t="shared" si="2066"/>
        <v>0</v>
      </c>
      <c r="CA553" s="564">
        <f t="shared" si="2067"/>
        <v>0</v>
      </c>
      <c r="CB553" s="564">
        <f t="shared" si="2068"/>
        <v>0</v>
      </c>
      <c r="CC553" s="564">
        <f t="shared" si="2069"/>
        <v>0</v>
      </c>
      <c r="CD553" s="564">
        <f t="shared" si="2070"/>
        <v>0</v>
      </c>
      <c r="CE553" s="564">
        <f t="shared" si="2071"/>
        <v>0</v>
      </c>
      <c r="CF553" s="564">
        <f t="shared" si="2072"/>
        <v>0</v>
      </c>
      <c r="CG553" s="564">
        <f t="shared" si="2073"/>
        <v>0</v>
      </c>
      <c r="CH553" s="564">
        <f t="shared" si="2074"/>
        <v>0</v>
      </c>
      <c r="CI553" s="177"/>
      <c r="CJ553" s="124">
        <f t="shared" si="2075"/>
        <v>0</v>
      </c>
      <c r="CK553" s="124">
        <f t="shared" si="2076"/>
        <v>0</v>
      </c>
      <c r="CL553" s="124">
        <f t="shared" si="2077"/>
        <v>0</v>
      </c>
      <c r="CM553" s="124">
        <f t="shared" si="2078"/>
        <v>0</v>
      </c>
      <c r="CN553" s="124">
        <f t="shared" si="2079"/>
        <v>0</v>
      </c>
      <c r="CO553" s="177"/>
      <c r="CP553" s="114"/>
      <c r="CQ553" s="114"/>
      <c r="CR553" s="186"/>
      <c r="CS553" s="186"/>
      <c r="CT553" s="186"/>
      <c r="CU553" s="186"/>
      <c r="CV553" s="186"/>
      <c r="CW553" s="119"/>
      <c r="CX553" s="124"/>
      <c r="CY553" s="124"/>
      <c r="CZ553" s="124"/>
      <c r="DA553" s="124"/>
      <c r="DB553" s="209"/>
      <c r="DC553" s="124"/>
      <c r="DD553" s="124"/>
      <c r="DE553" s="124"/>
      <c r="DF553" s="124"/>
      <c r="DG553" s="209"/>
      <c r="DH553" s="209"/>
      <c r="DI553" s="209"/>
      <c r="DJ553" s="209"/>
    </row>
    <row r="554" spans="1:114" x14ac:dyDescent="0.2">
      <c r="A554" s="296" t="str">
        <f t="shared" si="2054"/>
        <v>Web Designers</v>
      </c>
      <c r="B554" s="88" t="s">
        <v>54</v>
      </c>
      <c r="C554" s="114"/>
      <c r="D554" s="114"/>
      <c r="E554" s="114"/>
      <c r="F554" s="564">
        <f>Div*F520*Assumptions!$B344</f>
        <v>0</v>
      </c>
      <c r="G554" s="564">
        <f>Div*G520*Assumptions!$B344</f>
        <v>0</v>
      </c>
      <c r="H554" s="564">
        <f>Div*H520*Assumptions!$B344</f>
        <v>0</v>
      </c>
      <c r="I554" s="564">
        <f>Div*I520*Assumptions!$B344</f>
        <v>0</v>
      </c>
      <c r="J554" s="564">
        <f>Div*J520*Assumptions!$B344</f>
        <v>0</v>
      </c>
      <c r="K554" s="564">
        <f>Div*K520*Assumptions!$B344</f>
        <v>0</v>
      </c>
      <c r="L554" s="564">
        <f>Div*L520*Assumptions!$B344</f>
        <v>0</v>
      </c>
      <c r="M554" s="564">
        <f>Div*M520*Assumptions!$B344</f>
        <v>0</v>
      </c>
      <c r="N554" s="564">
        <f>Div*N520*Assumptions!$B344</f>
        <v>0</v>
      </c>
      <c r="O554" s="564">
        <f>Div*O520*Assumptions!$B344</f>
        <v>0</v>
      </c>
      <c r="P554" s="564">
        <f>Div*P520*Assumptions!$B344</f>
        <v>0</v>
      </c>
      <c r="Q554" s="564">
        <f>Div*Q520*Assumptions!$B344</f>
        <v>0</v>
      </c>
      <c r="R554" s="564">
        <f>Div*R520*Assumptions!$B344</f>
        <v>0</v>
      </c>
      <c r="S554" s="564">
        <f>Div*S520*Assumptions!$B344</f>
        <v>0</v>
      </c>
      <c r="T554" s="564">
        <f>Div*T520*Assumptions!$B344</f>
        <v>0</v>
      </c>
      <c r="U554" s="564">
        <f>Div*U520*Assumptions!$B344</f>
        <v>0</v>
      </c>
      <c r="V554" s="564">
        <f>Div*V520*Assumptions!$B344</f>
        <v>0</v>
      </c>
      <c r="W554" s="564">
        <f>Div*W520*Assumptions!$B344</f>
        <v>0</v>
      </c>
      <c r="X554" s="564">
        <f>Div*X520*Assumptions!$B344</f>
        <v>0</v>
      </c>
      <c r="Y554" s="564">
        <f>Div*Y520*Assumptions!$B344</f>
        <v>0</v>
      </c>
      <c r="Z554" s="564">
        <f>Div*Z520*Assumptions!$B344</f>
        <v>0</v>
      </c>
      <c r="AA554" s="564">
        <f>Div*AA520*Assumptions!$B344</f>
        <v>0</v>
      </c>
      <c r="AB554" s="564">
        <f>Div*AB520*Assumptions!$B344</f>
        <v>0</v>
      </c>
      <c r="AC554" s="564">
        <f>Div*AC520*Assumptions!$B344</f>
        <v>0</v>
      </c>
      <c r="AD554" s="564">
        <f>Div*AD520*Assumptions!$B344</f>
        <v>0</v>
      </c>
      <c r="AE554" s="564">
        <f>Div*AE520*Assumptions!$B344</f>
        <v>0</v>
      </c>
      <c r="AF554" s="564">
        <f>Div*AF520*Assumptions!$B344</f>
        <v>0</v>
      </c>
      <c r="AG554" s="564">
        <f>Div*AG520*Assumptions!$B344</f>
        <v>0</v>
      </c>
      <c r="AH554" s="564">
        <f>Div*AH520*Assumptions!$B344</f>
        <v>0</v>
      </c>
      <c r="AI554" s="564">
        <f>Div*AI520*Assumptions!$B344</f>
        <v>0</v>
      </c>
      <c r="AJ554" s="564">
        <f>Div*AJ520*Assumptions!$B344</f>
        <v>0</v>
      </c>
      <c r="AK554" s="564">
        <f>Div*AK520*Assumptions!$B344</f>
        <v>0</v>
      </c>
      <c r="AL554" s="564">
        <f>Div*AL520*Assumptions!$B344</f>
        <v>0</v>
      </c>
      <c r="AM554" s="564">
        <f>Div*AM520*Assumptions!$B344</f>
        <v>0</v>
      </c>
      <c r="AN554" s="564">
        <f>Div*AN520*Assumptions!$B344</f>
        <v>0</v>
      </c>
      <c r="AO554" s="564">
        <f>Div*AO520*Assumptions!$B344</f>
        <v>0</v>
      </c>
      <c r="AP554" s="564">
        <f>Div*AP520*Assumptions!$B344</f>
        <v>0</v>
      </c>
      <c r="AQ554" s="564">
        <f>Div*AQ520*Assumptions!$B344</f>
        <v>0</v>
      </c>
      <c r="AR554" s="564">
        <f>Div*AR520*Assumptions!$B344</f>
        <v>0</v>
      </c>
      <c r="AS554" s="564">
        <f>Div*AS520*Assumptions!$B344</f>
        <v>0</v>
      </c>
      <c r="AT554" s="564">
        <f>Div*AT520*Assumptions!$B344</f>
        <v>0</v>
      </c>
      <c r="AU554" s="564">
        <f>Div*AU520*Assumptions!$B344</f>
        <v>0</v>
      </c>
      <c r="AV554" s="564">
        <f>Div*AV520*Assumptions!$B344</f>
        <v>0</v>
      </c>
      <c r="AW554" s="564">
        <f>Div*AW520*Assumptions!$B344</f>
        <v>0</v>
      </c>
      <c r="AX554" s="564">
        <f>Div*AX520*Assumptions!$B344</f>
        <v>0</v>
      </c>
      <c r="AY554" s="564">
        <f>Div*AY520*Assumptions!$B344</f>
        <v>0</v>
      </c>
      <c r="AZ554" s="564">
        <f>Div*AZ520*Assumptions!$B344</f>
        <v>0</v>
      </c>
      <c r="BA554" s="564">
        <f>Div*BA520*Assumptions!$B344</f>
        <v>0</v>
      </c>
      <c r="BB554" s="564">
        <f>Div*BB520*Assumptions!$B344</f>
        <v>0</v>
      </c>
      <c r="BC554" s="564">
        <f>Div*BC520*Assumptions!$B344</f>
        <v>0</v>
      </c>
      <c r="BD554" s="564">
        <f>Div*BD520*Assumptions!$B344</f>
        <v>0</v>
      </c>
      <c r="BE554" s="564">
        <f>Div*BE520*Assumptions!$B344</f>
        <v>0</v>
      </c>
      <c r="BF554" s="564">
        <f>Div*BF520*Assumptions!$B344</f>
        <v>0</v>
      </c>
      <c r="BG554" s="564">
        <f>Div*BG520*Assumptions!$B344</f>
        <v>0</v>
      </c>
      <c r="BH554" s="564">
        <f>Div*BH520*Assumptions!$B344</f>
        <v>0</v>
      </c>
      <c r="BI554" s="564">
        <f>Div*BI520*Assumptions!$B344</f>
        <v>0</v>
      </c>
      <c r="BJ554" s="564">
        <f>Div*BJ520*Assumptions!$B344</f>
        <v>0</v>
      </c>
      <c r="BK554" s="564">
        <f>Div*BK520*Assumptions!$B344</f>
        <v>0</v>
      </c>
      <c r="BL554" s="564">
        <f>Div*BL520*Assumptions!$B344</f>
        <v>0</v>
      </c>
      <c r="BM554" s="564">
        <f>Div*BM520*Assumptions!$B344</f>
        <v>0</v>
      </c>
      <c r="BN554" s="185"/>
      <c r="BO554" s="564">
        <f t="shared" si="2055"/>
        <v>0</v>
      </c>
      <c r="BP554" s="564">
        <f t="shared" si="2056"/>
        <v>0</v>
      </c>
      <c r="BQ554" s="564">
        <f t="shared" si="2057"/>
        <v>0</v>
      </c>
      <c r="BR554" s="564">
        <f t="shared" si="2058"/>
        <v>0</v>
      </c>
      <c r="BS554" s="564">
        <f t="shared" si="2059"/>
        <v>0</v>
      </c>
      <c r="BT554" s="564">
        <f t="shared" si="2060"/>
        <v>0</v>
      </c>
      <c r="BU554" s="564">
        <f t="shared" si="2061"/>
        <v>0</v>
      </c>
      <c r="BV554" s="564">
        <f t="shared" si="2062"/>
        <v>0</v>
      </c>
      <c r="BW554" s="564">
        <f t="shared" si="2063"/>
        <v>0</v>
      </c>
      <c r="BX554" s="564">
        <f t="shared" si="2064"/>
        <v>0</v>
      </c>
      <c r="BY554" s="564">
        <f t="shared" si="2065"/>
        <v>0</v>
      </c>
      <c r="BZ554" s="564">
        <f t="shared" si="2066"/>
        <v>0</v>
      </c>
      <c r="CA554" s="564">
        <f t="shared" si="2067"/>
        <v>0</v>
      </c>
      <c r="CB554" s="564">
        <f t="shared" si="2068"/>
        <v>0</v>
      </c>
      <c r="CC554" s="564">
        <f t="shared" si="2069"/>
        <v>0</v>
      </c>
      <c r="CD554" s="564">
        <f t="shared" si="2070"/>
        <v>0</v>
      </c>
      <c r="CE554" s="564">
        <f t="shared" si="2071"/>
        <v>0</v>
      </c>
      <c r="CF554" s="564">
        <f t="shared" si="2072"/>
        <v>0</v>
      </c>
      <c r="CG554" s="564">
        <f t="shared" si="2073"/>
        <v>0</v>
      </c>
      <c r="CH554" s="564">
        <f t="shared" si="2074"/>
        <v>0</v>
      </c>
      <c r="CI554" s="177"/>
      <c r="CJ554" s="124">
        <f t="shared" si="2075"/>
        <v>0</v>
      </c>
      <c r="CK554" s="124">
        <f t="shared" si="2076"/>
        <v>0</v>
      </c>
      <c r="CL554" s="124">
        <f t="shared" si="2077"/>
        <v>0</v>
      </c>
      <c r="CM554" s="124">
        <f t="shared" si="2078"/>
        <v>0</v>
      </c>
      <c r="CN554" s="124">
        <f t="shared" si="2079"/>
        <v>0</v>
      </c>
      <c r="CO554" s="177"/>
      <c r="CP554" s="114"/>
      <c r="CQ554" s="114"/>
      <c r="CR554" s="186"/>
      <c r="CS554" s="186"/>
      <c r="CT554" s="186"/>
      <c r="CU554" s="186"/>
      <c r="CV554" s="186"/>
      <c r="CW554" s="119"/>
      <c r="CX554" s="124"/>
      <c r="CY554" s="124"/>
      <c r="CZ554" s="124"/>
      <c r="DA554" s="124"/>
      <c r="DB554" s="209"/>
      <c r="DC554" s="124"/>
      <c r="DD554" s="124"/>
      <c r="DE554" s="124"/>
      <c r="DF554" s="124"/>
      <c r="DG554" s="209"/>
      <c r="DH554" s="209"/>
      <c r="DI554" s="209"/>
      <c r="DJ554" s="209"/>
    </row>
    <row r="555" spans="1:114" x14ac:dyDescent="0.2">
      <c r="A555" s="296" t="str">
        <f t="shared" si="2054"/>
        <v>TBD</v>
      </c>
      <c r="B555" s="114"/>
      <c r="C555" s="114"/>
      <c r="D555" s="114"/>
      <c r="E555" s="114"/>
      <c r="F555" s="564">
        <f>Div*F521*Assumptions!$B345</f>
        <v>0</v>
      </c>
      <c r="G555" s="564">
        <f>Div*G521*Assumptions!$B345</f>
        <v>0</v>
      </c>
      <c r="H555" s="564">
        <f>Div*H521*Assumptions!$B345</f>
        <v>0</v>
      </c>
      <c r="I555" s="564">
        <f>Div*I521*Assumptions!$B345</f>
        <v>0</v>
      </c>
      <c r="J555" s="564">
        <f>Div*J521*Assumptions!$B345</f>
        <v>0</v>
      </c>
      <c r="K555" s="564">
        <f>Div*K521*Assumptions!$B345</f>
        <v>0</v>
      </c>
      <c r="L555" s="564">
        <f>Div*L521*Assumptions!$B345</f>
        <v>0</v>
      </c>
      <c r="M555" s="564">
        <f>Div*M521*Assumptions!$B345</f>
        <v>0</v>
      </c>
      <c r="N555" s="564">
        <f>Div*N521*Assumptions!$B345</f>
        <v>0</v>
      </c>
      <c r="O555" s="564">
        <f>Div*O521*Assumptions!$B345</f>
        <v>0</v>
      </c>
      <c r="P555" s="564">
        <f>Div*P521*Assumptions!$B345</f>
        <v>0</v>
      </c>
      <c r="Q555" s="564">
        <f>Div*Q521*Assumptions!$B345</f>
        <v>0</v>
      </c>
      <c r="R555" s="564">
        <f>Div*R521*Assumptions!$B345</f>
        <v>0</v>
      </c>
      <c r="S555" s="564">
        <f>Div*S521*Assumptions!$B345</f>
        <v>0</v>
      </c>
      <c r="T555" s="564">
        <f>Div*T521*Assumptions!$B345</f>
        <v>0</v>
      </c>
      <c r="U555" s="564">
        <f>Div*U521*Assumptions!$B345</f>
        <v>0</v>
      </c>
      <c r="V555" s="564">
        <f>Div*V521*Assumptions!$B345</f>
        <v>0</v>
      </c>
      <c r="W555" s="564">
        <f>Div*W521*Assumptions!$B345</f>
        <v>0</v>
      </c>
      <c r="X555" s="564">
        <f>Div*X521*Assumptions!$B345</f>
        <v>0</v>
      </c>
      <c r="Y555" s="564">
        <f>Div*Y521*Assumptions!$B345</f>
        <v>0</v>
      </c>
      <c r="Z555" s="564">
        <f>Div*Z521*Assumptions!$B345</f>
        <v>0</v>
      </c>
      <c r="AA555" s="564">
        <f>Div*AA521*Assumptions!$B345</f>
        <v>0</v>
      </c>
      <c r="AB555" s="564">
        <f>Div*AB521*Assumptions!$B345</f>
        <v>0</v>
      </c>
      <c r="AC555" s="564">
        <f>Div*AC521*Assumptions!$B345</f>
        <v>0</v>
      </c>
      <c r="AD555" s="564">
        <f>Div*AD521*Assumptions!$B345</f>
        <v>0</v>
      </c>
      <c r="AE555" s="564">
        <f>Div*AE521*Assumptions!$B345</f>
        <v>0</v>
      </c>
      <c r="AF555" s="564">
        <f>Div*AF521*Assumptions!$B345</f>
        <v>0</v>
      </c>
      <c r="AG555" s="564">
        <f>Div*AG521*Assumptions!$B345</f>
        <v>0</v>
      </c>
      <c r="AH555" s="564">
        <f>Div*AH521*Assumptions!$B345</f>
        <v>0</v>
      </c>
      <c r="AI555" s="564">
        <f>Div*AI521*Assumptions!$B345</f>
        <v>0</v>
      </c>
      <c r="AJ555" s="564">
        <f>Div*AJ521*Assumptions!$B345</f>
        <v>0</v>
      </c>
      <c r="AK555" s="564">
        <f>Div*AK521*Assumptions!$B345</f>
        <v>0</v>
      </c>
      <c r="AL555" s="564">
        <f>Div*AL521*Assumptions!$B345</f>
        <v>0</v>
      </c>
      <c r="AM555" s="564">
        <f>Div*AM521*Assumptions!$B345</f>
        <v>0</v>
      </c>
      <c r="AN555" s="564">
        <f>Div*AN521*Assumptions!$B345</f>
        <v>0</v>
      </c>
      <c r="AO555" s="564">
        <f>Div*AO521*Assumptions!$B345</f>
        <v>0</v>
      </c>
      <c r="AP555" s="564">
        <f>Div*AP521*Assumptions!$B345</f>
        <v>0</v>
      </c>
      <c r="AQ555" s="564">
        <f>Div*AQ521*Assumptions!$B345</f>
        <v>0</v>
      </c>
      <c r="AR555" s="564">
        <f>Div*AR521*Assumptions!$B345</f>
        <v>0</v>
      </c>
      <c r="AS555" s="564">
        <f>Div*AS521*Assumptions!$B345</f>
        <v>0</v>
      </c>
      <c r="AT555" s="564">
        <f>Div*AT521*Assumptions!$B345</f>
        <v>0</v>
      </c>
      <c r="AU555" s="564">
        <f>Div*AU521*Assumptions!$B345</f>
        <v>0</v>
      </c>
      <c r="AV555" s="564">
        <f>Div*AV521*Assumptions!$B345</f>
        <v>0</v>
      </c>
      <c r="AW555" s="564">
        <f>Div*AW521*Assumptions!$B345</f>
        <v>0</v>
      </c>
      <c r="AX555" s="564">
        <f>Div*AX521*Assumptions!$B345</f>
        <v>0</v>
      </c>
      <c r="AY555" s="564">
        <f>Div*AY521*Assumptions!$B345</f>
        <v>0</v>
      </c>
      <c r="AZ555" s="564">
        <f>Div*AZ521*Assumptions!$B345</f>
        <v>0</v>
      </c>
      <c r="BA555" s="564">
        <f>Div*BA521*Assumptions!$B345</f>
        <v>0</v>
      </c>
      <c r="BB555" s="564">
        <f>Div*BB521*Assumptions!$B345</f>
        <v>0</v>
      </c>
      <c r="BC555" s="564">
        <f>Div*BC521*Assumptions!$B345</f>
        <v>0</v>
      </c>
      <c r="BD555" s="564">
        <f>Div*BD521*Assumptions!$B345</f>
        <v>0</v>
      </c>
      <c r="BE555" s="564">
        <f>Div*BE521*Assumptions!$B345</f>
        <v>0</v>
      </c>
      <c r="BF555" s="564">
        <f>Div*BF521*Assumptions!$B345</f>
        <v>0</v>
      </c>
      <c r="BG555" s="564">
        <f>Div*BG521*Assumptions!$B345</f>
        <v>0</v>
      </c>
      <c r="BH555" s="564">
        <f>Div*BH521*Assumptions!$B345</f>
        <v>0</v>
      </c>
      <c r="BI555" s="564">
        <f>Div*BI521*Assumptions!$B345</f>
        <v>0</v>
      </c>
      <c r="BJ555" s="564">
        <f>Div*BJ521*Assumptions!$B345</f>
        <v>0</v>
      </c>
      <c r="BK555" s="564">
        <f>Div*BK521*Assumptions!$B345</f>
        <v>0</v>
      </c>
      <c r="BL555" s="564">
        <f>Div*BL521*Assumptions!$B345</f>
        <v>0</v>
      </c>
      <c r="BM555" s="564">
        <f>Div*BM521*Assumptions!$B345</f>
        <v>0</v>
      </c>
      <c r="BN555" s="185"/>
      <c r="BO555" s="564">
        <f t="shared" si="2055"/>
        <v>0</v>
      </c>
      <c r="BP555" s="564">
        <f t="shared" si="2056"/>
        <v>0</v>
      </c>
      <c r="BQ555" s="564">
        <f t="shared" si="2057"/>
        <v>0</v>
      </c>
      <c r="BR555" s="564">
        <f t="shared" si="2058"/>
        <v>0</v>
      </c>
      <c r="BS555" s="564">
        <f t="shared" si="2059"/>
        <v>0</v>
      </c>
      <c r="BT555" s="564">
        <f t="shared" si="2060"/>
        <v>0</v>
      </c>
      <c r="BU555" s="564">
        <f t="shared" si="2061"/>
        <v>0</v>
      </c>
      <c r="BV555" s="564">
        <f t="shared" si="2062"/>
        <v>0</v>
      </c>
      <c r="BW555" s="564">
        <f t="shared" si="2063"/>
        <v>0</v>
      </c>
      <c r="BX555" s="564">
        <f t="shared" si="2064"/>
        <v>0</v>
      </c>
      <c r="BY555" s="564">
        <f t="shared" si="2065"/>
        <v>0</v>
      </c>
      <c r="BZ555" s="564">
        <f t="shared" si="2066"/>
        <v>0</v>
      </c>
      <c r="CA555" s="564">
        <f t="shared" si="2067"/>
        <v>0</v>
      </c>
      <c r="CB555" s="564">
        <f t="shared" si="2068"/>
        <v>0</v>
      </c>
      <c r="CC555" s="564">
        <f t="shared" si="2069"/>
        <v>0</v>
      </c>
      <c r="CD555" s="564">
        <f t="shared" si="2070"/>
        <v>0</v>
      </c>
      <c r="CE555" s="564">
        <f t="shared" si="2071"/>
        <v>0</v>
      </c>
      <c r="CF555" s="564">
        <f t="shared" si="2072"/>
        <v>0</v>
      </c>
      <c r="CG555" s="564">
        <f t="shared" si="2073"/>
        <v>0</v>
      </c>
      <c r="CH555" s="564">
        <f t="shared" si="2074"/>
        <v>0</v>
      </c>
      <c r="CI555" s="177"/>
      <c r="CJ555" s="124">
        <f t="shared" si="2075"/>
        <v>0</v>
      </c>
      <c r="CK555" s="124">
        <f t="shared" si="2076"/>
        <v>0</v>
      </c>
      <c r="CL555" s="124">
        <f t="shared" si="2077"/>
        <v>0</v>
      </c>
      <c r="CM555" s="124">
        <f t="shared" si="2078"/>
        <v>0</v>
      </c>
      <c r="CN555" s="124">
        <f t="shared" si="2079"/>
        <v>0</v>
      </c>
      <c r="CO555" s="177"/>
      <c r="CP555" s="114"/>
      <c r="CQ555" s="114"/>
      <c r="CR555" s="186"/>
      <c r="CS555" s="186"/>
      <c r="CT555" s="186"/>
      <c r="CU555" s="186"/>
      <c r="CV555" s="186"/>
      <c r="CW555" s="119"/>
      <c r="CX555" s="124"/>
      <c r="CY555" s="124"/>
      <c r="CZ555" s="124"/>
      <c r="DA555" s="124"/>
      <c r="DB555" s="209"/>
      <c r="DC555" s="124"/>
      <c r="DD555" s="124"/>
      <c r="DE555" s="124"/>
      <c r="DF555" s="124"/>
      <c r="DG555" s="209"/>
      <c r="DH555" s="209"/>
      <c r="DI555" s="209"/>
      <c r="DJ555" s="209"/>
    </row>
    <row r="556" spans="1:114" x14ac:dyDescent="0.2">
      <c r="A556" s="296" t="str">
        <f t="shared" si="2054"/>
        <v>TBD</v>
      </c>
      <c r="B556" s="114"/>
      <c r="C556" s="114"/>
      <c r="D556" s="114"/>
      <c r="E556" s="114"/>
      <c r="F556" s="564">
        <f>Div*F522*Assumptions!$B346</f>
        <v>0</v>
      </c>
      <c r="G556" s="564">
        <f>Div*G522*Assumptions!$B346</f>
        <v>0</v>
      </c>
      <c r="H556" s="564">
        <f>Div*H522*Assumptions!$B346</f>
        <v>0</v>
      </c>
      <c r="I556" s="564">
        <f>Div*I522*Assumptions!$B346</f>
        <v>0</v>
      </c>
      <c r="J556" s="564">
        <f>Div*J522*Assumptions!$B346</f>
        <v>0</v>
      </c>
      <c r="K556" s="564">
        <f>Div*K522*Assumptions!$B346</f>
        <v>0</v>
      </c>
      <c r="L556" s="564">
        <f>Div*L522*Assumptions!$B346</f>
        <v>0</v>
      </c>
      <c r="M556" s="564">
        <f>Div*M522*Assumptions!$B346</f>
        <v>0</v>
      </c>
      <c r="N556" s="564">
        <f>Div*N522*Assumptions!$B346</f>
        <v>0</v>
      </c>
      <c r="O556" s="564">
        <f>Div*O522*Assumptions!$B346</f>
        <v>0</v>
      </c>
      <c r="P556" s="564">
        <f>Div*P522*Assumptions!$B346</f>
        <v>0</v>
      </c>
      <c r="Q556" s="564">
        <f>Div*Q522*Assumptions!$B346</f>
        <v>0</v>
      </c>
      <c r="R556" s="564">
        <f>Div*R522*Assumptions!$B346</f>
        <v>0</v>
      </c>
      <c r="S556" s="564">
        <f>Div*S522*Assumptions!$B346</f>
        <v>0</v>
      </c>
      <c r="T556" s="564">
        <f>Div*T522*Assumptions!$B346</f>
        <v>0</v>
      </c>
      <c r="U556" s="564">
        <f>Div*U522*Assumptions!$B346</f>
        <v>0</v>
      </c>
      <c r="V556" s="564">
        <f>Div*V522*Assumptions!$B346</f>
        <v>0</v>
      </c>
      <c r="W556" s="564">
        <f>Div*W522*Assumptions!$B346</f>
        <v>0</v>
      </c>
      <c r="X556" s="564">
        <f>Div*X522*Assumptions!$B346</f>
        <v>0</v>
      </c>
      <c r="Y556" s="564">
        <f>Div*Y522*Assumptions!$B346</f>
        <v>0</v>
      </c>
      <c r="Z556" s="564">
        <f>Div*Z522*Assumptions!$B346</f>
        <v>0</v>
      </c>
      <c r="AA556" s="564">
        <f>Div*AA522*Assumptions!$B346</f>
        <v>0</v>
      </c>
      <c r="AB556" s="564">
        <f>Div*AB522*Assumptions!$B346</f>
        <v>0</v>
      </c>
      <c r="AC556" s="564">
        <f>Div*AC522*Assumptions!$B346</f>
        <v>0</v>
      </c>
      <c r="AD556" s="564">
        <f>Div*AD522*Assumptions!$B346</f>
        <v>0</v>
      </c>
      <c r="AE556" s="564">
        <f>Div*AE522*Assumptions!$B346</f>
        <v>0</v>
      </c>
      <c r="AF556" s="564">
        <f>Div*AF522*Assumptions!$B346</f>
        <v>0</v>
      </c>
      <c r="AG556" s="564">
        <f>Div*AG522*Assumptions!$B346</f>
        <v>0</v>
      </c>
      <c r="AH556" s="564">
        <f>Div*AH522*Assumptions!$B346</f>
        <v>0</v>
      </c>
      <c r="AI556" s="564">
        <f>Div*AI522*Assumptions!$B346</f>
        <v>0</v>
      </c>
      <c r="AJ556" s="564">
        <f>Div*AJ522*Assumptions!$B346</f>
        <v>0</v>
      </c>
      <c r="AK556" s="564">
        <f>Div*AK522*Assumptions!$B346</f>
        <v>0</v>
      </c>
      <c r="AL556" s="564">
        <f>Div*AL522*Assumptions!$B346</f>
        <v>0</v>
      </c>
      <c r="AM556" s="564">
        <f>Div*AM522*Assumptions!$B346</f>
        <v>0</v>
      </c>
      <c r="AN556" s="564">
        <f>Div*AN522*Assumptions!$B346</f>
        <v>0</v>
      </c>
      <c r="AO556" s="564">
        <f>Div*AO522*Assumptions!$B346</f>
        <v>0</v>
      </c>
      <c r="AP556" s="564">
        <f>Div*AP522*Assumptions!$B346</f>
        <v>0</v>
      </c>
      <c r="AQ556" s="564">
        <f>Div*AQ522*Assumptions!$B346</f>
        <v>0</v>
      </c>
      <c r="AR556" s="564">
        <f>Div*AR522*Assumptions!$B346</f>
        <v>0</v>
      </c>
      <c r="AS556" s="564">
        <f>Div*AS522*Assumptions!$B346</f>
        <v>0</v>
      </c>
      <c r="AT556" s="564">
        <f>Div*AT522*Assumptions!$B346</f>
        <v>0</v>
      </c>
      <c r="AU556" s="564">
        <f>Div*AU522*Assumptions!$B346</f>
        <v>0</v>
      </c>
      <c r="AV556" s="564">
        <f>Div*AV522*Assumptions!$B346</f>
        <v>0</v>
      </c>
      <c r="AW556" s="564">
        <f>Div*AW522*Assumptions!$B346</f>
        <v>0</v>
      </c>
      <c r="AX556" s="564">
        <f>Div*AX522*Assumptions!$B346</f>
        <v>0</v>
      </c>
      <c r="AY556" s="564">
        <f>Div*AY522*Assumptions!$B346</f>
        <v>0</v>
      </c>
      <c r="AZ556" s="564">
        <f>Div*AZ522*Assumptions!$B346</f>
        <v>0</v>
      </c>
      <c r="BA556" s="564">
        <f>Div*BA522*Assumptions!$B346</f>
        <v>0</v>
      </c>
      <c r="BB556" s="564">
        <f>Div*BB522*Assumptions!$B346</f>
        <v>0</v>
      </c>
      <c r="BC556" s="564">
        <f>Div*BC522*Assumptions!$B346</f>
        <v>0</v>
      </c>
      <c r="BD556" s="564">
        <f>Div*BD522*Assumptions!$B346</f>
        <v>0</v>
      </c>
      <c r="BE556" s="564">
        <f>Div*BE522*Assumptions!$B346</f>
        <v>0</v>
      </c>
      <c r="BF556" s="564">
        <f>Div*BF522*Assumptions!$B346</f>
        <v>0</v>
      </c>
      <c r="BG556" s="564">
        <f>Div*BG522*Assumptions!$B346</f>
        <v>0</v>
      </c>
      <c r="BH556" s="564">
        <f>Div*BH522*Assumptions!$B346</f>
        <v>0</v>
      </c>
      <c r="BI556" s="564">
        <f>Div*BI522*Assumptions!$B346</f>
        <v>0</v>
      </c>
      <c r="BJ556" s="564">
        <f>Div*BJ522*Assumptions!$B346</f>
        <v>0</v>
      </c>
      <c r="BK556" s="564">
        <f>Div*BK522*Assumptions!$B346</f>
        <v>0</v>
      </c>
      <c r="BL556" s="564">
        <f>Div*BL522*Assumptions!$B346</f>
        <v>0</v>
      </c>
      <c r="BM556" s="564">
        <f>Div*BM522*Assumptions!$B346</f>
        <v>0</v>
      </c>
      <c r="BN556" s="185"/>
      <c r="BO556" s="564">
        <f t="shared" si="2055"/>
        <v>0</v>
      </c>
      <c r="BP556" s="564">
        <f t="shared" si="2056"/>
        <v>0</v>
      </c>
      <c r="BQ556" s="564">
        <f t="shared" si="2057"/>
        <v>0</v>
      </c>
      <c r="BR556" s="564">
        <f t="shared" si="2058"/>
        <v>0</v>
      </c>
      <c r="BS556" s="564">
        <f t="shared" si="2059"/>
        <v>0</v>
      </c>
      <c r="BT556" s="564">
        <f t="shared" si="2060"/>
        <v>0</v>
      </c>
      <c r="BU556" s="564">
        <f t="shared" si="2061"/>
        <v>0</v>
      </c>
      <c r="BV556" s="564">
        <f t="shared" si="2062"/>
        <v>0</v>
      </c>
      <c r="BW556" s="564">
        <f t="shared" si="2063"/>
        <v>0</v>
      </c>
      <c r="BX556" s="564">
        <f t="shared" si="2064"/>
        <v>0</v>
      </c>
      <c r="BY556" s="564">
        <f t="shared" si="2065"/>
        <v>0</v>
      </c>
      <c r="BZ556" s="564">
        <f t="shared" si="2066"/>
        <v>0</v>
      </c>
      <c r="CA556" s="564">
        <f t="shared" si="2067"/>
        <v>0</v>
      </c>
      <c r="CB556" s="564">
        <f t="shared" si="2068"/>
        <v>0</v>
      </c>
      <c r="CC556" s="564">
        <f t="shared" si="2069"/>
        <v>0</v>
      </c>
      <c r="CD556" s="564">
        <f t="shared" si="2070"/>
        <v>0</v>
      </c>
      <c r="CE556" s="564">
        <f t="shared" si="2071"/>
        <v>0</v>
      </c>
      <c r="CF556" s="564">
        <f t="shared" si="2072"/>
        <v>0</v>
      </c>
      <c r="CG556" s="564">
        <f t="shared" si="2073"/>
        <v>0</v>
      </c>
      <c r="CH556" s="564">
        <f t="shared" si="2074"/>
        <v>0</v>
      </c>
      <c r="CI556" s="177"/>
      <c r="CJ556" s="124">
        <f t="shared" si="2075"/>
        <v>0</v>
      </c>
      <c r="CK556" s="124">
        <f t="shared" si="2076"/>
        <v>0</v>
      </c>
      <c r="CL556" s="124">
        <f t="shared" si="2077"/>
        <v>0</v>
      </c>
      <c r="CM556" s="124">
        <f t="shared" si="2078"/>
        <v>0</v>
      </c>
      <c r="CN556" s="124">
        <f t="shared" si="2079"/>
        <v>0</v>
      </c>
      <c r="CO556" s="177"/>
      <c r="CP556" s="114"/>
      <c r="CQ556" s="114"/>
      <c r="CR556" s="186"/>
      <c r="CS556" s="186"/>
      <c r="CT556" s="186"/>
      <c r="CU556" s="186"/>
      <c r="CV556" s="186"/>
      <c r="CW556" s="119"/>
      <c r="CX556" s="124"/>
      <c r="CY556" s="124"/>
      <c r="CZ556" s="124"/>
      <c r="DA556" s="124"/>
      <c r="DB556" s="209"/>
      <c r="DC556" s="124"/>
      <c r="DD556" s="124"/>
      <c r="DE556" s="124"/>
      <c r="DF556" s="124"/>
      <c r="DG556" s="209"/>
      <c r="DH556" s="209"/>
      <c r="DI556" s="209"/>
      <c r="DJ556" s="209"/>
    </row>
    <row r="557" spans="1:114" x14ac:dyDescent="0.2">
      <c r="A557" s="296" t="str">
        <f t="shared" si="2054"/>
        <v>TBD</v>
      </c>
      <c r="B557" s="114"/>
      <c r="C557" s="114"/>
      <c r="D557" s="114"/>
      <c r="E557" s="114"/>
      <c r="F557" s="564">
        <f>Div*F523*Assumptions!$B347</f>
        <v>0</v>
      </c>
      <c r="G557" s="564">
        <f>Div*G523*Assumptions!$B347</f>
        <v>0</v>
      </c>
      <c r="H557" s="564">
        <f>Div*H523*Assumptions!$B347</f>
        <v>0</v>
      </c>
      <c r="I557" s="564">
        <f>Div*I523*Assumptions!$B347</f>
        <v>0</v>
      </c>
      <c r="J557" s="564">
        <f>Div*J523*Assumptions!$B347</f>
        <v>0</v>
      </c>
      <c r="K557" s="564">
        <f>Div*K523*Assumptions!$B347</f>
        <v>0</v>
      </c>
      <c r="L557" s="564">
        <f>Div*L523*Assumptions!$B347</f>
        <v>0</v>
      </c>
      <c r="M557" s="564">
        <f>Div*M523*Assumptions!$B347</f>
        <v>0</v>
      </c>
      <c r="N557" s="564">
        <f>Div*N523*Assumptions!$B347</f>
        <v>0</v>
      </c>
      <c r="O557" s="564">
        <f>Div*O523*Assumptions!$B347</f>
        <v>0</v>
      </c>
      <c r="P557" s="564">
        <f>Div*P523*Assumptions!$B347</f>
        <v>0</v>
      </c>
      <c r="Q557" s="564">
        <f>Div*Q523*Assumptions!$B347</f>
        <v>0</v>
      </c>
      <c r="R557" s="564">
        <f>Div*R523*Assumptions!$B347</f>
        <v>0</v>
      </c>
      <c r="S557" s="564">
        <f>Div*S523*Assumptions!$B347</f>
        <v>0</v>
      </c>
      <c r="T557" s="564">
        <f>Div*T523*Assumptions!$B347</f>
        <v>0</v>
      </c>
      <c r="U557" s="564">
        <f>Div*U523*Assumptions!$B347</f>
        <v>0</v>
      </c>
      <c r="V557" s="564">
        <f>Div*V523*Assumptions!$B347</f>
        <v>0</v>
      </c>
      <c r="W557" s="564">
        <f>Div*W523*Assumptions!$B347</f>
        <v>0</v>
      </c>
      <c r="X557" s="564">
        <f>Div*X523*Assumptions!$B347</f>
        <v>0</v>
      </c>
      <c r="Y557" s="564">
        <f>Div*Y523*Assumptions!$B347</f>
        <v>0</v>
      </c>
      <c r="Z557" s="564">
        <f>Div*Z523*Assumptions!$B347</f>
        <v>0</v>
      </c>
      <c r="AA557" s="564">
        <f>Div*AA523*Assumptions!$B347</f>
        <v>0</v>
      </c>
      <c r="AB557" s="564">
        <f>Div*AB523*Assumptions!$B347</f>
        <v>0</v>
      </c>
      <c r="AC557" s="564">
        <f>Div*AC523*Assumptions!$B347</f>
        <v>0</v>
      </c>
      <c r="AD557" s="564">
        <f>Div*AD523*Assumptions!$B347</f>
        <v>0</v>
      </c>
      <c r="AE557" s="564">
        <f>Div*AE523*Assumptions!$B347</f>
        <v>0</v>
      </c>
      <c r="AF557" s="564">
        <f>Div*AF523*Assumptions!$B347</f>
        <v>0</v>
      </c>
      <c r="AG557" s="564">
        <f>Div*AG523*Assumptions!$B347</f>
        <v>0</v>
      </c>
      <c r="AH557" s="564">
        <f>Div*AH523*Assumptions!$B347</f>
        <v>0</v>
      </c>
      <c r="AI557" s="564">
        <f>Div*AI523*Assumptions!$B347</f>
        <v>0</v>
      </c>
      <c r="AJ557" s="564">
        <f>Div*AJ523*Assumptions!$B347</f>
        <v>0</v>
      </c>
      <c r="AK557" s="564">
        <f>Div*AK523*Assumptions!$B347</f>
        <v>0</v>
      </c>
      <c r="AL557" s="564">
        <f>Div*AL523*Assumptions!$B347</f>
        <v>0</v>
      </c>
      <c r="AM557" s="564">
        <f>Div*AM523*Assumptions!$B347</f>
        <v>0</v>
      </c>
      <c r="AN557" s="564">
        <f>Div*AN523*Assumptions!$B347</f>
        <v>0</v>
      </c>
      <c r="AO557" s="564">
        <f>Div*AO523*Assumptions!$B347</f>
        <v>0</v>
      </c>
      <c r="AP557" s="564">
        <f>Div*AP523*Assumptions!$B347</f>
        <v>0</v>
      </c>
      <c r="AQ557" s="564">
        <f>Div*AQ523*Assumptions!$B347</f>
        <v>0</v>
      </c>
      <c r="AR557" s="564">
        <f>Div*AR523*Assumptions!$B347</f>
        <v>0</v>
      </c>
      <c r="AS557" s="564">
        <f>Div*AS523*Assumptions!$B347</f>
        <v>0</v>
      </c>
      <c r="AT557" s="564">
        <f>Div*AT523*Assumptions!$B347</f>
        <v>0</v>
      </c>
      <c r="AU557" s="564">
        <f>Div*AU523*Assumptions!$B347</f>
        <v>0</v>
      </c>
      <c r="AV557" s="564">
        <f>Div*AV523*Assumptions!$B347</f>
        <v>0</v>
      </c>
      <c r="AW557" s="564">
        <f>Div*AW523*Assumptions!$B347</f>
        <v>0</v>
      </c>
      <c r="AX557" s="564">
        <f>Div*AX523*Assumptions!$B347</f>
        <v>0</v>
      </c>
      <c r="AY557" s="564">
        <f>Div*AY523*Assumptions!$B347</f>
        <v>0</v>
      </c>
      <c r="AZ557" s="564">
        <f>Div*AZ523*Assumptions!$B347</f>
        <v>0</v>
      </c>
      <c r="BA557" s="564">
        <f>Div*BA523*Assumptions!$B347</f>
        <v>0</v>
      </c>
      <c r="BB557" s="564">
        <f>Div*BB523*Assumptions!$B347</f>
        <v>0</v>
      </c>
      <c r="BC557" s="564">
        <f>Div*BC523*Assumptions!$B347</f>
        <v>0</v>
      </c>
      <c r="BD557" s="564">
        <f>Div*BD523*Assumptions!$B347</f>
        <v>0</v>
      </c>
      <c r="BE557" s="564">
        <f>Div*BE523*Assumptions!$B347</f>
        <v>0</v>
      </c>
      <c r="BF557" s="564">
        <f>Div*BF523*Assumptions!$B347</f>
        <v>0</v>
      </c>
      <c r="BG557" s="564">
        <f>Div*BG523*Assumptions!$B347</f>
        <v>0</v>
      </c>
      <c r="BH557" s="564">
        <f>Div*BH523*Assumptions!$B347</f>
        <v>0</v>
      </c>
      <c r="BI557" s="564">
        <f>Div*BI523*Assumptions!$B347</f>
        <v>0</v>
      </c>
      <c r="BJ557" s="564">
        <f>Div*BJ523*Assumptions!$B347</f>
        <v>0</v>
      </c>
      <c r="BK557" s="564">
        <f>Div*BK523*Assumptions!$B347</f>
        <v>0</v>
      </c>
      <c r="BL557" s="564">
        <f>Div*BL523*Assumptions!$B347</f>
        <v>0</v>
      </c>
      <c r="BM557" s="564">
        <f>Div*BM523*Assumptions!$B347</f>
        <v>0</v>
      </c>
      <c r="BN557" s="185"/>
      <c r="BO557" s="564">
        <f t="shared" si="2055"/>
        <v>0</v>
      </c>
      <c r="BP557" s="564">
        <f t="shared" si="2056"/>
        <v>0</v>
      </c>
      <c r="BQ557" s="564">
        <f t="shared" si="2057"/>
        <v>0</v>
      </c>
      <c r="BR557" s="564">
        <f t="shared" si="2058"/>
        <v>0</v>
      </c>
      <c r="BS557" s="564">
        <f t="shared" si="2059"/>
        <v>0</v>
      </c>
      <c r="BT557" s="564">
        <f t="shared" si="2060"/>
        <v>0</v>
      </c>
      <c r="BU557" s="564">
        <f t="shared" si="2061"/>
        <v>0</v>
      </c>
      <c r="BV557" s="564">
        <f t="shared" si="2062"/>
        <v>0</v>
      </c>
      <c r="BW557" s="564">
        <f t="shared" si="2063"/>
        <v>0</v>
      </c>
      <c r="BX557" s="564">
        <f t="shared" si="2064"/>
        <v>0</v>
      </c>
      <c r="BY557" s="564">
        <f t="shared" si="2065"/>
        <v>0</v>
      </c>
      <c r="BZ557" s="564">
        <f t="shared" si="2066"/>
        <v>0</v>
      </c>
      <c r="CA557" s="564">
        <f t="shared" si="2067"/>
        <v>0</v>
      </c>
      <c r="CB557" s="564">
        <f t="shared" si="2068"/>
        <v>0</v>
      </c>
      <c r="CC557" s="564">
        <f t="shared" si="2069"/>
        <v>0</v>
      </c>
      <c r="CD557" s="564">
        <f t="shared" si="2070"/>
        <v>0</v>
      </c>
      <c r="CE557" s="564">
        <f t="shared" si="2071"/>
        <v>0</v>
      </c>
      <c r="CF557" s="564">
        <f t="shared" si="2072"/>
        <v>0</v>
      </c>
      <c r="CG557" s="564">
        <f t="shared" si="2073"/>
        <v>0</v>
      </c>
      <c r="CH557" s="564">
        <f t="shared" si="2074"/>
        <v>0</v>
      </c>
      <c r="CI557" s="177"/>
      <c r="CJ557" s="124">
        <f t="shared" si="2075"/>
        <v>0</v>
      </c>
      <c r="CK557" s="124">
        <f t="shared" si="2076"/>
        <v>0</v>
      </c>
      <c r="CL557" s="124">
        <f t="shared" si="2077"/>
        <v>0</v>
      </c>
      <c r="CM557" s="124">
        <f t="shared" si="2078"/>
        <v>0</v>
      </c>
      <c r="CN557" s="124">
        <f t="shared" si="2079"/>
        <v>0</v>
      </c>
      <c r="CO557" s="177"/>
      <c r="CP557" s="114"/>
      <c r="CQ557" s="114"/>
      <c r="CR557" s="186"/>
      <c r="CS557" s="186"/>
      <c r="CT557" s="186"/>
      <c r="CU557" s="186"/>
      <c r="CV557" s="186"/>
      <c r="CW557" s="119"/>
      <c r="CX557" s="124"/>
      <c r="CY557" s="124"/>
      <c r="CZ557" s="124"/>
      <c r="DA557" s="124"/>
      <c r="DB557" s="209"/>
      <c r="DC557" s="124"/>
      <c r="DD557" s="124"/>
      <c r="DE557" s="124"/>
      <c r="DF557" s="124"/>
      <c r="DG557" s="209"/>
      <c r="DH557" s="209"/>
      <c r="DI557" s="209"/>
      <c r="DJ557" s="209"/>
    </row>
    <row r="558" spans="1:114" ht="14.25" x14ac:dyDescent="0.35">
      <c r="A558" s="296" t="str">
        <f t="shared" si="2054"/>
        <v>TBD</v>
      </c>
      <c r="B558" s="114" t="s">
        <v>370</v>
      </c>
      <c r="C558" s="114"/>
      <c r="D558" s="114"/>
      <c r="E558" s="114"/>
      <c r="F558" s="564">
        <f>Div*F524*Assumptions!$B348</f>
        <v>0</v>
      </c>
      <c r="G558" s="564">
        <f>Div*G524*Assumptions!$B348</f>
        <v>0</v>
      </c>
      <c r="H558" s="564">
        <f>Div*H524*Assumptions!$B348</f>
        <v>0</v>
      </c>
      <c r="I558" s="564">
        <f>Div*I524*Assumptions!$B348</f>
        <v>0</v>
      </c>
      <c r="J558" s="564">
        <f>Div*J524*Assumptions!$B348</f>
        <v>0</v>
      </c>
      <c r="K558" s="564">
        <f>Div*K524*Assumptions!$B348</f>
        <v>0</v>
      </c>
      <c r="L558" s="564">
        <f>Div*L524*Assumptions!$B348</f>
        <v>0</v>
      </c>
      <c r="M558" s="564">
        <f>Div*M524*Assumptions!$B348</f>
        <v>0</v>
      </c>
      <c r="N558" s="564">
        <f>Div*N524*Assumptions!$B348</f>
        <v>0</v>
      </c>
      <c r="O558" s="564">
        <f>Div*O524*Assumptions!$B348</f>
        <v>0</v>
      </c>
      <c r="P558" s="564">
        <f>Div*P524*Assumptions!$B348</f>
        <v>0</v>
      </c>
      <c r="Q558" s="564">
        <f>Div*Q524*Assumptions!$B348</f>
        <v>0</v>
      </c>
      <c r="R558" s="564">
        <f>Div*R524*Assumptions!$B348</f>
        <v>0</v>
      </c>
      <c r="S558" s="564">
        <f>Div*S524*Assumptions!$B348</f>
        <v>0</v>
      </c>
      <c r="T558" s="564">
        <f>Div*T524*Assumptions!$B348</f>
        <v>0</v>
      </c>
      <c r="U558" s="564">
        <f>Div*U524*Assumptions!$B348</f>
        <v>0</v>
      </c>
      <c r="V558" s="564">
        <f>Div*V524*Assumptions!$B348</f>
        <v>0</v>
      </c>
      <c r="W558" s="564">
        <f>Div*W524*Assumptions!$B348</f>
        <v>0</v>
      </c>
      <c r="X558" s="564">
        <f>Div*X524*Assumptions!$B348</f>
        <v>0</v>
      </c>
      <c r="Y558" s="564">
        <f>Div*Y524*Assumptions!$B348</f>
        <v>0</v>
      </c>
      <c r="Z558" s="564">
        <f>Div*Z524*Assumptions!$B348</f>
        <v>0</v>
      </c>
      <c r="AA558" s="564">
        <f>Div*AA524*Assumptions!$B348</f>
        <v>0</v>
      </c>
      <c r="AB558" s="564">
        <f>Div*AB524*Assumptions!$B348</f>
        <v>0</v>
      </c>
      <c r="AC558" s="564">
        <f>Div*AC524*Assumptions!$B348</f>
        <v>0</v>
      </c>
      <c r="AD558" s="564">
        <f>Div*AD524*Assumptions!$B348</f>
        <v>0</v>
      </c>
      <c r="AE558" s="564">
        <f>Div*AE524*Assumptions!$B348</f>
        <v>0</v>
      </c>
      <c r="AF558" s="564">
        <f>Div*AF524*Assumptions!$B348</f>
        <v>0</v>
      </c>
      <c r="AG558" s="564">
        <f>Div*AG524*Assumptions!$B348</f>
        <v>0</v>
      </c>
      <c r="AH558" s="564">
        <f>Div*AH524*Assumptions!$B348</f>
        <v>0</v>
      </c>
      <c r="AI558" s="564">
        <f>Div*AI524*Assumptions!$B348</f>
        <v>0</v>
      </c>
      <c r="AJ558" s="564">
        <f>Div*AJ524*Assumptions!$B348</f>
        <v>0</v>
      </c>
      <c r="AK558" s="564">
        <f>Div*AK524*Assumptions!$B348</f>
        <v>0</v>
      </c>
      <c r="AL558" s="564">
        <f>Div*AL524*Assumptions!$B348</f>
        <v>0</v>
      </c>
      <c r="AM558" s="564">
        <f>Div*AM524*Assumptions!$B348</f>
        <v>0</v>
      </c>
      <c r="AN558" s="564">
        <f>Div*AN524*Assumptions!$B348</f>
        <v>0</v>
      </c>
      <c r="AO558" s="564">
        <f>Div*AO524*Assumptions!$B348</f>
        <v>0</v>
      </c>
      <c r="AP558" s="564">
        <f>Div*AP524*Assumptions!$B348</f>
        <v>0</v>
      </c>
      <c r="AQ558" s="564">
        <f>Div*AQ524*Assumptions!$B348</f>
        <v>0</v>
      </c>
      <c r="AR558" s="564">
        <f>Div*AR524*Assumptions!$B348</f>
        <v>0</v>
      </c>
      <c r="AS558" s="564">
        <f>Div*AS524*Assumptions!$B348</f>
        <v>0</v>
      </c>
      <c r="AT558" s="564">
        <f>Div*AT524*Assumptions!$B348</f>
        <v>0</v>
      </c>
      <c r="AU558" s="564">
        <f>Div*AU524*Assumptions!$B348</f>
        <v>0</v>
      </c>
      <c r="AV558" s="564">
        <f>Div*AV524*Assumptions!$B348</f>
        <v>0</v>
      </c>
      <c r="AW558" s="564">
        <f>Div*AW524*Assumptions!$B348</f>
        <v>0</v>
      </c>
      <c r="AX558" s="564">
        <f>Div*AX524*Assumptions!$B348</f>
        <v>0</v>
      </c>
      <c r="AY558" s="564">
        <f>Div*AY524*Assumptions!$B348</f>
        <v>0</v>
      </c>
      <c r="AZ558" s="564">
        <f>Div*AZ524*Assumptions!$B348</f>
        <v>0</v>
      </c>
      <c r="BA558" s="564">
        <f>Div*BA524*Assumptions!$B348</f>
        <v>0</v>
      </c>
      <c r="BB558" s="564">
        <f>Div*BB524*Assumptions!$B348</f>
        <v>0</v>
      </c>
      <c r="BC558" s="564">
        <f>Div*BC524*Assumptions!$B348</f>
        <v>0</v>
      </c>
      <c r="BD558" s="564">
        <f>Div*BD524*Assumptions!$B348</f>
        <v>0</v>
      </c>
      <c r="BE558" s="564">
        <f>Div*BE524*Assumptions!$B348</f>
        <v>0</v>
      </c>
      <c r="BF558" s="564">
        <f>Div*BF524*Assumptions!$B348</f>
        <v>0</v>
      </c>
      <c r="BG558" s="564">
        <f>Div*BG524*Assumptions!$B348</f>
        <v>0</v>
      </c>
      <c r="BH558" s="564">
        <f>Div*BH524*Assumptions!$B348</f>
        <v>0</v>
      </c>
      <c r="BI558" s="564">
        <f>Div*BI524*Assumptions!$B348</f>
        <v>0</v>
      </c>
      <c r="BJ558" s="564">
        <f>Div*BJ524*Assumptions!$B348</f>
        <v>0</v>
      </c>
      <c r="BK558" s="564">
        <f>Div*BK524*Assumptions!$B348</f>
        <v>0</v>
      </c>
      <c r="BL558" s="564">
        <f>Div*BL524*Assumptions!$B348</f>
        <v>0</v>
      </c>
      <c r="BM558" s="564">
        <f>Div*BM524*Assumptions!$B348</f>
        <v>0</v>
      </c>
      <c r="BN558" s="185"/>
      <c r="BO558" s="564">
        <f t="shared" si="2055"/>
        <v>0</v>
      </c>
      <c r="BP558" s="564">
        <f t="shared" si="2056"/>
        <v>0</v>
      </c>
      <c r="BQ558" s="564">
        <f t="shared" si="2057"/>
        <v>0</v>
      </c>
      <c r="BR558" s="564">
        <f t="shared" si="2058"/>
        <v>0</v>
      </c>
      <c r="BS558" s="564">
        <f t="shared" si="2059"/>
        <v>0</v>
      </c>
      <c r="BT558" s="564">
        <f t="shared" si="2060"/>
        <v>0</v>
      </c>
      <c r="BU558" s="564">
        <f t="shared" si="2061"/>
        <v>0</v>
      </c>
      <c r="BV558" s="564">
        <f t="shared" si="2062"/>
        <v>0</v>
      </c>
      <c r="BW558" s="564">
        <f t="shared" si="2063"/>
        <v>0</v>
      </c>
      <c r="BX558" s="564">
        <f t="shared" si="2064"/>
        <v>0</v>
      </c>
      <c r="BY558" s="564">
        <f t="shared" si="2065"/>
        <v>0</v>
      </c>
      <c r="BZ558" s="564">
        <f t="shared" si="2066"/>
        <v>0</v>
      </c>
      <c r="CA558" s="564">
        <f t="shared" si="2067"/>
        <v>0</v>
      </c>
      <c r="CB558" s="564">
        <f t="shared" si="2068"/>
        <v>0</v>
      </c>
      <c r="CC558" s="564">
        <f t="shared" si="2069"/>
        <v>0</v>
      </c>
      <c r="CD558" s="564">
        <f t="shared" si="2070"/>
        <v>0</v>
      </c>
      <c r="CE558" s="564">
        <f t="shared" si="2071"/>
        <v>0</v>
      </c>
      <c r="CF558" s="564">
        <f t="shared" si="2072"/>
        <v>0</v>
      </c>
      <c r="CG558" s="564">
        <f t="shared" si="2073"/>
        <v>0</v>
      </c>
      <c r="CH558" s="564">
        <f t="shared" si="2074"/>
        <v>0</v>
      </c>
      <c r="CI558" s="177"/>
      <c r="CJ558" s="124">
        <f t="shared" si="2075"/>
        <v>0</v>
      </c>
      <c r="CK558" s="124">
        <f t="shared" si="2076"/>
        <v>0</v>
      </c>
      <c r="CL558" s="124">
        <f t="shared" si="2077"/>
        <v>0</v>
      </c>
      <c r="CM558" s="124">
        <f t="shared" si="2078"/>
        <v>0</v>
      </c>
      <c r="CN558" s="124">
        <f t="shared" si="2079"/>
        <v>0</v>
      </c>
      <c r="CO558" s="177"/>
      <c r="CP558" s="114"/>
      <c r="CQ558" s="114"/>
      <c r="CR558" s="186">
        <f t="shared" si="2050"/>
        <v>0</v>
      </c>
      <c r="CS558" s="186">
        <f t="shared" si="2051"/>
        <v>0</v>
      </c>
      <c r="CT558" s="186">
        <f t="shared" si="2052"/>
        <v>0</v>
      </c>
      <c r="CU558" s="186">
        <f>CR558-CS558</f>
        <v>0</v>
      </c>
      <c r="CV558" s="186">
        <f>CS558-CT558</f>
        <v>0</v>
      </c>
      <c r="CW558" s="119"/>
      <c r="CX558" s="172">
        <f>IF(BO558="","",BO558)</f>
        <v>0</v>
      </c>
      <c r="CY558" s="172">
        <f>IF(BP558="","",BP558)</f>
        <v>0</v>
      </c>
      <c r="CZ558" s="172">
        <f>IF(BQ558="","",BQ558)</f>
        <v>0</v>
      </c>
      <c r="DA558" s="172">
        <f>IF(BR558="","",BR558)</f>
        <v>0</v>
      </c>
      <c r="DB558" s="338">
        <f>IF(CJ558="","",CJ558)</f>
        <v>0</v>
      </c>
      <c r="DC558" s="172">
        <f>IF(BS558="","",BS558)</f>
        <v>0</v>
      </c>
      <c r="DD558" s="172">
        <f>IF(BT558="","",BT558)</f>
        <v>0</v>
      </c>
      <c r="DE558" s="172">
        <f>IF(BU558="","",BU558)</f>
        <v>0</v>
      </c>
      <c r="DF558" s="172">
        <f>IF(BV558="","",BV558)</f>
        <v>0</v>
      </c>
      <c r="DG558" s="338">
        <f>IF(CK558="","",CK558)</f>
        <v>0</v>
      </c>
      <c r="DH558" s="338">
        <f>IF(CL558="","",CL558)</f>
        <v>0</v>
      </c>
      <c r="DI558" s="338">
        <f>IF(CM558="","",CM558)</f>
        <v>0</v>
      </c>
      <c r="DJ558" s="338">
        <f>IF(CN558="","",CN558)</f>
        <v>0</v>
      </c>
    </row>
    <row r="559" spans="1:114" ht="14.25" x14ac:dyDescent="0.35">
      <c r="A559" s="297" t="s">
        <v>239</v>
      </c>
      <c r="B559" s="114" t="s">
        <v>370</v>
      </c>
      <c r="C559" s="114"/>
      <c r="D559" s="114"/>
      <c r="E559" s="114"/>
      <c r="F559" s="604">
        <f t="shared" ref="F559:AK559" si="2080">SUM(F550:F558)</f>
        <v>0</v>
      </c>
      <c r="G559" s="604">
        <f t="shared" si="2080"/>
        <v>0</v>
      </c>
      <c r="H559" s="604">
        <f t="shared" si="2080"/>
        <v>0</v>
      </c>
      <c r="I559" s="604">
        <f t="shared" si="2080"/>
        <v>0</v>
      </c>
      <c r="J559" s="604">
        <f t="shared" si="2080"/>
        <v>0</v>
      </c>
      <c r="K559" s="604">
        <f t="shared" si="2080"/>
        <v>0</v>
      </c>
      <c r="L559" s="604">
        <f t="shared" si="2080"/>
        <v>0</v>
      </c>
      <c r="M559" s="604">
        <f t="shared" si="2080"/>
        <v>0</v>
      </c>
      <c r="N559" s="604">
        <f t="shared" si="2080"/>
        <v>0</v>
      </c>
      <c r="O559" s="604">
        <f t="shared" si="2080"/>
        <v>0</v>
      </c>
      <c r="P559" s="604">
        <f t="shared" si="2080"/>
        <v>0</v>
      </c>
      <c r="Q559" s="604">
        <f t="shared" si="2080"/>
        <v>0</v>
      </c>
      <c r="R559" s="604">
        <f t="shared" si="2080"/>
        <v>0</v>
      </c>
      <c r="S559" s="604">
        <f t="shared" si="2080"/>
        <v>0</v>
      </c>
      <c r="T559" s="604">
        <f t="shared" si="2080"/>
        <v>0</v>
      </c>
      <c r="U559" s="604">
        <f t="shared" si="2080"/>
        <v>0</v>
      </c>
      <c r="V559" s="604">
        <f t="shared" si="2080"/>
        <v>0</v>
      </c>
      <c r="W559" s="604">
        <f t="shared" si="2080"/>
        <v>0</v>
      </c>
      <c r="X559" s="604">
        <f t="shared" si="2080"/>
        <v>0</v>
      </c>
      <c r="Y559" s="604">
        <f t="shared" si="2080"/>
        <v>0</v>
      </c>
      <c r="Z559" s="604">
        <f t="shared" si="2080"/>
        <v>0</v>
      </c>
      <c r="AA559" s="604">
        <f t="shared" si="2080"/>
        <v>0</v>
      </c>
      <c r="AB559" s="604">
        <f t="shared" si="2080"/>
        <v>0</v>
      </c>
      <c r="AC559" s="604">
        <f t="shared" si="2080"/>
        <v>0</v>
      </c>
      <c r="AD559" s="604">
        <f t="shared" si="2080"/>
        <v>0</v>
      </c>
      <c r="AE559" s="604">
        <f t="shared" si="2080"/>
        <v>0</v>
      </c>
      <c r="AF559" s="604">
        <f t="shared" si="2080"/>
        <v>0</v>
      </c>
      <c r="AG559" s="604">
        <f t="shared" si="2080"/>
        <v>0</v>
      </c>
      <c r="AH559" s="604">
        <f t="shared" si="2080"/>
        <v>0</v>
      </c>
      <c r="AI559" s="604">
        <f t="shared" si="2080"/>
        <v>0</v>
      </c>
      <c r="AJ559" s="604">
        <f t="shared" si="2080"/>
        <v>0</v>
      </c>
      <c r="AK559" s="604">
        <f t="shared" si="2080"/>
        <v>0</v>
      </c>
      <c r="AL559" s="604">
        <f t="shared" ref="AL559:BM559" si="2081">SUM(AL550:AL558)</f>
        <v>0</v>
      </c>
      <c r="AM559" s="604">
        <f t="shared" si="2081"/>
        <v>0</v>
      </c>
      <c r="AN559" s="604">
        <f t="shared" si="2081"/>
        <v>0</v>
      </c>
      <c r="AO559" s="604">
        <f t="shared" si="2081"/>
        <v>0</v>
      </c>
      <c r="AP559" s="604">
        <f t="shared" si="2081"/>
        <v>0</v>
      </c>
      <c r="AQ559" s="604">
        <f t="shared" si="2081"/>
        <v>0</v>
      </c>
      <c r="AR559" s="604">
        <f t="shared" si="2081"/>
        <v>0</v>
      </c>
      <c r="AS559" s="604">
        <f t="shared" si="2081"/>
        <v>0</v>
      </c>
      <c r="AT559" s="604">
        <f t="shared" si="2081"/>
        <v>0</v>
      </c>
      <c r="AU559" s="604">
        <f t="shared" si="2081"/>
        <v>0</v>
      </c>
      <c r="AV559" s="604">
        <f t="shared" si="2081"/>
        <v>0</v>
      </c>
      <c r="AW559" s="604">
        <f t="shared" si="2081"/>
        <v>0</v>
      </c>
      <c r="AX559" s="604">
        <f t="shared" si="2081"/>
        <v>0</v>
      </c>
      <c r="AY559" s="604">
        <f t="shared" si="2081"/>
        <v>0</v>
      </c>
      <c r="AZ559" s="604">
        <f t="shared" si="2081"/>
        <v>0</v>
      </c>
      <c r="BA559" s="604">
        <f t="shared" si="2081"/>
        <v>0</v>
      </c>
      <c r="BB559" s="604">
        <f t="shared" si="2081"/>
        <v>0</v>
      </c>
      <c r="BC559" s="604">
        <f t="shared" si="2081"/>
        <v>0</v>
      </c>
      <c r="BD559" s="604">
        <f t="shared" si="2081"/>
        <v>0</v>
      </c>
      <c r="BE559" s="604">
        <f t="shared" si="2081"/>
        <v>0</v>
      </c>
      <c r="BF559" s="604">
        <f t="shared" si="2081"/>
        <v>0</v>
      </c>
      <c r="BG559" s="604">
        <f t="shared" si="2081"/>
        <v>0</v>
      </c>
      <c r="BH559" s="604">
        <f t="shared" si="2081"/>
        <v>0</v>
      </c>
      <c r="BI559" s="604">
        <f t="shared" si="2081"/>
        <v>0</v>
      </c>
      <c r="BJ559" s="604">
        <f t="shared" si="2081"/>
        <v>0</v>
      </c>
      <c r="BK559" s="604">
        <f t="shared" si="2081"/>
        <v>0</v>
      </c>
      <c r="BL559" s="604">
        <f t="shared" si="2081"/>
        <v>0</v>
      </c>
      <c r="BM559" s="604">
        <f t="shared" si="2081"/>
        <v>0</v>
      </c>
      <c r="BN559" s="185"/>
      <c r="BO559" s="604">
        <f t="shared" si="2025"/>
        <v>0</v>
      </c>
      <c r="BP559" s="604">
        <f t="shared" si="2026"/>
        <v>0</v>
      </c>
      <c r="BQ559" s="604">
        <f t="shared" si="2027"/>
        <v>0</v>
      </c>
      <c r="BR559" s="604">
        <f t="shared" si="2028"/>
        <v>0</v>
      </c>
      <c r="BS559" s="604">
        <f t="shared" si="2029"/>
        <v>0</v>
      </c>
      <c r="BT559" s="604">
        <f t="shared" si="2030"/>
        <v>0</v>
      </c>
      <c r="BU559" s="604">
        <f t="shared" si="2031"/>
        <v>0</v>
      </c>
      <c r="BV559" s="604">
        <f t="shared" si="2032"/>
        <v>0</v>
      </c>
      <c r="BW559" s="604">
        <f t="shared" si="2033"/>
        <v>0</v>
      </c>
      <c r="BX559" s="604">
        <f t="shared" si="2034"/>
        <v>0</v>
      </c>
      <c r="BY559" s="604">
        <f t="shared" si="2035"/>
        <v>0</v>
      </c>
      <c r="BZ559" s="604">
        <f t="shared" si="2036"/>
        <v>0</v>
      </c>
      <c r="CA559" s="604">
        <f t="shared" si="2037"/>
        <v>0</v>
      </c>
      <c r="CB559" s="604">
        <f t="shared" si="2038"/>
        <v>0</v>
      </c>
      <c r="CC559" s="604">
        <f t="shared" si="2039"/>
        <v>0</v>
      </c>
      <c r="CD559" s="604">
        <f t="shared" si="2040"/>
        <v>0</v>
      </c>
      <c r="CE559" s="604">
        <f t="shared" si="2041"/>
        <v>0</v>
      </c>
      <c r="CF559" s="604">
        <f t="shared" si="2042"/>
        <v>0</v>
      </c>
      <c r="CG559" s="604">
        <f t="shared" si="2043"/>
        <v>0</v>
      </c>
      <c r="CH559" s="604">
        <f t="shared" si="2044"/>
        <v>0</v>
      </c>
      <c r="CI559" s="177"/>
      <c r="CJ559" s="189">
        <f t="shared" si="2045"/>
        <v>0</v>
      </c>
      <c r="CK559" s="189">
        <f t="shared" si="2046"/>
        <v>0</v>
      </c>
      <c r="CL559" s="189">
        <f t="shared" si="2047"/>
        <v>0</v>
      </c>
      <c r="CM559" s="189">
        <f t="shared" si="2048"/>
        <v>0</v>
      </c>
      <c r="CN559" s="189">
        <f t="shared" si="2049"/>
        <v>0</v>
      </c>
      <c r="CO559" s="177"/>
      <c r="CP559" s="114"/>
      <c r="CQ559" s="114"/>
      <c r="CR559" s="186">
        <f t="shared" si="2050"/>
        <v>0</v>
      </c>
      <c r="CS559" s="186">
        <f t="shared" si="2051"/>
        <v>0</v>
      </c>
      <c r="CT559" s="186">
        <f t="shared" si="2052"/>
        <v>0</v>
      </c>
      <c r="CU559" s="186">
        <f t="shared" si="2053"/>
        <v>0</v>
      </c>
      <c r="CV559" s="186">
        <f t="shared" si="2053"/>
        <v>0</v>
      </c>
      <c r="CW559" s="119"/>
      <c r="CX559" s="189">
        <f t="shared" si="1859"/>
        <v>0</v>
      </c>
      <c r="CY559" s="189">
        <f t="shared" si="1860"/>
        <v>0</v>
      </c>
      <c r="CZ559" s="189">
        <f t="shared" si="1861"/>
        <v>0</v>
      </c>
      <c r="DA559" s="189">
        <f t="shared" si="1862"/>
        <v>0</v>
      </c>
      <c r="DB559" s="348">
        <f t="shared" si="1863"/>
        <v>0</v>
      </c>
      <c r="DC559" s="189">
        <f t="shared" si="1864"/>
        <v>0</v>
      </c>
      <c r="DD559" s="189">
        <f t="shared" si="1865"/>
        <v>0</v>
      </c>
      <c r="DE559" s="189">
        <f t="shared" si="1866"/>
        <v>0</v>
      </c>
      <c r="DF559" s="189">
        <f t="shared" si="1867"/>
        <v>0</v>
      </c>
      <c r="DG559" s="348">
        <f t="shared" si="1868"/>
        <v>0</v>
      </c>
      <c r="DH559" s="348">
        <f t="shared" si="1869"/>
        <v>0</v>
      </c>
      <c r="DI559" s="348">
        <f t="shared" si="1870"/>
        <v>0</v>
      </c>
      <c r="DJ559" s="348">
        <f t="shared" si="1871"/>
        <v>0</v>
      </c>
    </row>
    <row r="560" spans="1:114" x14ac:dyDescent="0.2">
      <c r="A560" s="295" t="str">
        <f>+A526</f>
        <v>Operations</v>
      </c>
      <c r="B560" s="114" t="s">
        <v>370</v>
      </c>
      <c r="C560" s="114"/>
      <c r="D560" s="114"/>
      <c r="E560" s="114"/>
      <c r="F560" s="581"/>
      <c r="G560" s="581"/>
      <c r="H560" s="581"/>
      <c r="I560" s="581"/>
      <c r="J560" s="581"/>
      <c r="K560" s="581"/>
      <c r="L560" s="581"/>
      <c r="M560" s="581"/>
      <c r="N560" s="581"/>
      <c r="O560" s="581"/>
      <c r="P560" s="581"/>
      <c r="Q560" s="581"/>
      <c r="R560" s="581"/>
      <c r="S560" s="581"/>
      <c r="T560" s="581"/>
      <c r="U560" s="581"/>
      <c r="V560" s="581"/>
      <c r="W560" s="581"/>
      <c r="X560" s="581"/>
      <c r="Y560" s="581"/>
      <c r="Z560" s="581"/>
      <c r="AA560" s="581"/>
      <c r="AB560" s="581"/>
      <c r="AC560" s="581"/>
      <c r="AD560" s="581"/>
      <c r="AE560" s="581"/>
      <c r="AF560" s="581"/>
      <c r="AG560" s="581"/>
      <c r="AH560" s="581"/>
      <c r="AI560" s="581"/>
      <c r="AJ560" s="581"/>
      <c r="AK560" s="581"/>
      <c r="AL560" s="581"/>
      <c r="AM560" s="581"/>
      <c r="AN560" s="581"/>
      <c r="AO560" s="581"/>
      <c r="AP560" s="581"/>
      <c r="AQ560" s="581"/>
      <c r="AR560" s="581"/>
      <c r="AS560" s="581"/>
      <c r="AT560" s="581"/>
      <c r="AU560" s="581"/>
      <c r="AV560" s="581"/>
      <c r="AW560" s="581"/>
      <c r="AX560" s="581"/>
      <c r="AY560" s="581"/>
      <c r="AZ560" s="581"/>
      <c r="BA560" s="581"/>
      <c r="BB560" s="581"/>
      <c r="BC560" s="581"/>
      <c r="BD560" s="581"/>
      <c r="BE560" s="581"/>
      <c r="BF560" s="581"/>
      <c r="BG560" s="581"/>
      <c r="BH560" s="581"/>
      <c r="BI560" s="581"/>
      <c r="BJ560" s="581"/>
      <c r="BK560" s="581"/>
      <c r="BL560" s="581"/>
      <c r="BM560" s="581"/>
      <c r="BN560" s="185"/>
      <c r="BO560" s="581"/>
      <c r="BP560" s="581"/>
      <c r="BQ560" s="581"/>
      <c r="BR560" s="581"/>
      <c r="BS560" s="581"/>
      <c r="BT560" s="581"/>
      <c r="BU560" s="581"/>
      <c r="BV560" s="581"/>
      <c r="BW560" s="581"/>
      <c r="BX560" s="581"/>
      <c r="BY560" s="581"/>
      <c r="BZ560" s="581"/>
      <c r="CA560" s="581"/>
      <c r="CB560" s="581"/>
      <c r="CC560" s="581"/>
      <c r="CD560" s="581"/>
      <c r="CE560" s="581"/>
      <c r="CF560" s="581"/>
      <c r="CG560" s="581"/>
      <c r="CH560" s="581"/>
      <c r="CI560" s="177"/>
      <c r="CJ560" s="226"/>
      <c r="CK560" s="226"/>
      <c r="CL560" s="226"/>
      <c r="CM560" s="226"/>
      <c r="CN560" s="226"/>
      <c r="CO560" s="177"/>
      <c r="CP560" s="114"/>
      <c r="CQ560" s="114"/>
      <c r="CR560" s="186"/>
      <c r="CS560" s="186"/>
      <c r="CT560" s="186"/>
      <c r="CU560" s="186"/>
      <c r="CV560" s="186"/>
      <c r="CW560" s="119"/>
      <c r="CX560" s="226" t="str">
        <f t="shared" si="1859"/>
        <v/>
      </c>
      <c r="CY560" s="226" t="str">
        <f t="shared" si="1860"/>
        <v/>
      </c>
      <c r="CZ560" s="226" t="str">
        <f t="shared" si="1861"/>
        <v/>
      </c>
      <c r="DA560" s="226" t="str">
        <f t="shared" si="1862"/>
        <v/>
      </c>
      <c r="DB560" s="228" t="str">
        <f t="shared" si="1863"/>
        <v/>
      </c>
      <c r="DC560" s="226" t="str">
        <f t="shared" si="1864"/>
        <v/>
      </c>
      <c r="DD560" s="226" t="str">
        <f t="shared" si="1865"/>
        <v/>
      </c>
      <c r="DE560" s="226" t="str">
        <f t="shared" si="1866"/>
        <v/>
      </c>
      <c r="DF560" s="226" t="str">
        <f t="shared" si="1867"/>
        <v/>
      </c>
      <c r="DG560" s="228" t="str">
        <f t="shared" si="1868"/>
        <v/>
      </c>
      <c r="DH560" s="228" t="str">
        <f t="shared" si="1869"/>
        <v/>
      </c>
      <c r="DI560" s="228" t="str">
        <f t="shared" si="1870"/>
        <v/>
      </c>
      <c r="DJ560" s="228" t="str">
        <f t="shared" si="1871"/>
        <v/>
      </c>
    </row>
    <row r="561" spans="1:114" x14ac:dyDescent="0.2">
      <c r="A561" s="544" t="str">
        <f>+A527</f>
        <v>Operations Consultants …………………………………………………………………………………………………………</v>
      </c>
      <c r="B561" s="114" t="s">
        <v>370</v>
      </c>
      <c r="C561" s="114"/>
      <c r="D561" s="114"/>
      <c r="E561" s="114"/>
      <c r="F561" s="564">
        <f>Div*F527*Assumptions!$B350</f>
        <v>0</v>
      </c>
      <c r="G561" s="564">
        <f>Div*G527*Assumptions!$B350</f>
        <v>0</v>
      </c>
      <c r="H561" s="564">
        <f>Div*H527*Assumptions!$B350</f>
        <v>0</v>
      </c>
      <c r="I561" s="564">
        <f>Div*I527*Assumptions!$B350</f>
        <v>0</v>
      </c>
      <c r="J561" s="564">
        <f>Div*J527*Assumptions!$B350</f>
        <v>0</v>
      </c>
      <c r="K561" s="564">
        <f>Div*K527*Assumptions!$B350</f>
        <v>0</v>
      </c>
      <c r="L561" s="564">
        <f>Div*L527*Assumptions!$B350</f>
        <v>0</v>
      </c>
      <c r="M561" s="564">
        <f>Div*M527*Assumptions!$B350</f>
        <v>0</v>
      </c>
      <c r="N561" s="564">
        <f>Div*N527*Assumptions!$B350</f>
        <v>0</v>
      </c>
      <c r="O561" s="564">
        <f>Div*O527*Assumptions!$B350</f>
        <v>0</v>
      </c>
      <c r="P561" s="564">
        <f>Div*P527*Assumptions!$B350</f>
        <v>0</v>
      </c>
      <c r="Q561" s="564">
        <f>Div*Q527*Assumptions!$B350</f>
        <v>0</v>
      </c>
      <c r="R561" s="564">
        <f>Div*R527*Assumptions!$B350</f>
        <v>0</v>
      </c>
      <c r="S561" s="564">
        <f>Div*S527*Assumptions!$B350</f>
        <v>0</v>
      </c>
      <c r="T561" s="564">
        <f>Div*T527*Assumptions!$B350</f>
        <v>0</v>
      </c>
      <c r="U561" s="564">
        <f>Div*U527*Assumptions!$B350</f>
        <v>0</v>
      </c>
      <c r="V561" s="564">
        <f>Div*V527*Assumptions!$B350</f>
        <v>0</v>
      </c>
      <c r="W561" s="564">
        <f>Div*W527*Assumptions!$B350</f>
        <v>0</v>
      </c>
      <c r="X561" s="564">
        <f>Div*X527*Assumptions!$B350</f>
        <v>0</v>
      </c>
      <c r="Y561" s="564">
        <f>Div*Y527*Assumptions!$B350</f>
        <v>0</v>
      </c>
      <c r="Z561" s="564">
        <f>Div*Z527*Assumptions!$B350</f>
        <v>0</v>
      </c>
      <c r="AA561" s="564">
        <f>Div*AA527*Assumptions!$B350</f>
        <v>0</v>
      </c>
      <c r="AB561" s="564">
        <f>Div*AB527*Assumptions!$B350</f>
        <v>0</v>
      </c>
      <c r="AC561" s="564">
        <f>Div*AC527*Assumptions!$B350</f>
        <v>0</v>
      </c>
      <c r="AD561" s="564">
        <f>Div*AD527*Assumptions!$B350</f>
        <v>0</v>
      </c>
      <c r="AE561" s="564">
        <f>Div*AE527*Assumptions!$B350</f>
        <v>0</v>
      </c>
      <c r="AF561" s="564">
        <f>Div*AF527*Assumptions!$B350</f>
        <v>0</v>
      </c>
      <c r="AG561" s="564">
        <f>Div*AG527*Assumptions!$B350</f>
        <v>0</v>
      </c>
      <c r="AH561" s="564">
        <f>Div*AH527*Assumptions!$B350</f>
        <v>0</v>
      </c>
      <c r="AI561" s="564">
        <f>Div*AI527*Assumptions!$B350</f>
        <v>0</v>
      </c>
      <c r="AJ561" s="564">
        <f>Div*AJ527*Assumptions!$B350</f>
        <v>0</v>
      </c>
      <c r="AK561" s="564">
        <f>Div*AK527*Assumptions!$B350</f>
        <v>0</v>
      </c>
      <c r="AL561" s="564">
        <f>Div*AL527*Assumptions!$B350</f>
        <v>0</v>
      </c>
      <c r="AM561" s="564">
        <f>Div*AM527*Assumptions!$B350</f>
        <v>0</v>
      </c>
      <c r="AN561" s="564">
        <f>Div*AN527*Assumptions!$B350</f>
        <v>0</v>
      </c>
      <c r="AO561" s="564">
        <f>Div*AO527*Assumptions!$B350</f>
        <v>0</v>
      </c>
      <c r="AP561" s="564">
        <f>Div*AP527*Assumptions!$B350</f>
        <v>0</v>
      </c>
      <c r="AQ561" s="564">
        <f>Div*AQ527*Assumptions!$B350</f>
        <v>0</v>
      </c>
      <c r="AR561" s="564">
        <f>Div*AR527*Assumptions!$B350</f>
        <v>0</v>
      </c>
      <c r="AS561" s="564">
        <f>Div*AS527*Assumptions!$B350</f>
        <v>0</v>
      </c>
      <c r="AT561" s="564">
        <f>Div*AT527*Assumptions!$B350</f>
        <v>0</v>
      </c>
      <c r="AU561" s="564">
        <f>Div*AU527*Assumptions!$B350</f>
        <v>0</v>
      </c>
      <c r="AV561" s="564">
        <f>Div*AV527*Assumptions!$B350</f>
        <v>0</v>
      </c>
      <c r="AW561" s="564">
        <f>Div*AW527*Assumptions!$B350</f>
        <v>0</v>
      </c>
      <c r="AX561" s="564">
        <f>Div*AX527*Assumptions!$B350</f>
        <v>0</v>
      </c>
      <c r="AY561" s="564">
        <f>Div*AY527*Assumptions!$B350</f>
        <v>0</v>
      </c>
      <c r="AZ561" s="564">
        <f>Div*AZ527*Assumptions!$B350</f>
        <v>0</v>
      </c>
      <c r="BA561" s="564">
        <f>Div*BA527*Assumptions!$B350</f>
        <v>0</v>
      </c>
      <c r="BB561" s="564">
        <f>Div*BB527*Assumptions!$B350</f>
        <v>0</v>
      </c>
      <c r="BC561" s="564">
        <f>Div*BC527*Assumptions!$B350</f>
        <v>0</v>
      </c>
      <c r="BD561" s="564">
        <f>Div*BD527*Assumptions!$B350</f>
        <v>0</v>
      </c>
      <c r="BE561" s="564">
        <f>Div*BE527*Assumptions!$B350</f>
        <v>0</v>
      </c>
      <c r="BF561" s="564">
        <f>Div*BF527*Assumptions!$B350</f>
        <v>0</v>
      </c>
      <c r="BG561" s="564">
        <f>Div*BG527*Assumptions!$B350</f>
        <v>0</v>
      </c>
      <c r="BH561" s="564">
        <f>Div*BH527*Assumptions!$B350</f>
        <v>0</v>
      </c>
      <c r="BI561" s="564">
        <f>Div*BI527*Assumptions!$B350</f>
        <v>0</v>
      </c>
      <c r="BJ561" s="564">
        <f>Div*BJ527*Assumptions!$B350</f>
        <v>0</v>
      </c>
      <c r="BK561" s="564">
        <f>Div*BK527*Assumptions!$B350</f>
        <v>0</v>
      </c>
      <c r="BL561" s="564">
        <f>Div*BL527*Assumptions!$B350</f>
        <v>0</v>
      </c>
      <c r="BM561" s="564">
        <f>Div*BM527*Assumptions!$B350</f>
        <v>0</v>
      </c>
      <c r="BN561" s="185"/>
      <c r="BO561" s="564">
        <f>SUM(F561:H561)</f>
        <v>0</v>
      </c>
      <c r="BP561" s="564">
        <f>SUM(I561:K561)</f>
        <v>0</v>
      </c>
      <c r="BQ561" s="564">
        <f>SUM(L561:N561)</f>
        <v>0</v>
      </c>
      <c r="BR561" s="564">
        <f>SUM(O561:Q561)</f>
        <v>0</v>
      </c>
      <c r="BS561" s="564">
        <f>SUM(R561:T561)</f>
        <v>0</v>
      </c>
      <c r="BT561" s="564">
        <f>SUM(U561:W561)</f>
        <v>0</v>
      </c>
      <c r="BU561" s="564">
        <f>SUM(X561:Z561)</f>
        <v>0</v>
      </c>
      <c r="BV561" s="564">
        <f>SUM(AA561:AC561)</f>
        <v>0</v>
      </c>
      <c r="BW561" s="564">
        <f>SUM(AD561:AF561)</f>
        <v>0</v>
      </c>
      <c r="BX561" s="564">
        <f>SUM(AG561:AI561)</f>
        <v>0</v>
      </c>
      <c r="BY561" s="564">
        <f>SUM(AJ561:AL561)</f>
        <v>0</v>
      </c>
      <c r="BZ561" s="564">
        <f>SUM(AM561:AO561)</f>
        <v>0</v>
      </c>
      <c r="CA561" s="564">
        <f>SUM(AP561:AR561)</f>
        <v>0</v>
      </c>
      <c r="CB561" s="564">
        <f>SUM(AS561:AU561)</f>
        <v>0</v>
      </c>
      <c r="CC561" s="564">
        <f>SUM(AV561:AX561)</f>
        <v>0</v>
      </c>
      <c r="CD561" s="564">
        <f>SUM(AY561:BA561)</f>
        <v>0</v>
      </c>
      <c r="CE561" s="564">
        <f>SUM(BB561:BD561)</f>
        <v>0</v>
      </c>
      <c r="CF561" s="564">
        <f>SUM(BE561:BG561)</f>
        <v>0</v>
      </c>
      <c r="CG561" s="564">
        <f>SUM(BH561:BJ561)</f>
        <v>0</v>
      </c>
      <c r="CH561" s="564">
        <f>SUM(BK561:BM561)</f>
        <v>0</v>
      </c>
      <c r="CI561" s="177"/>
      <c r="CJ561" s="124">
        <f>SUM(BO561:BR561)</f>
        <v>0</v>
      </c>
      <c r="CK561" s="124">
        <f>SUM(BS561:BV561)</f>
        <v>0</v>
      </c>
      <c r="CL561" s="124">
        <f>SUM(BW561:BZ561)</f>
        <v>0</v>
      </c>
      <c r="CM561" s="124">
        <f>SUM(CA561:CD561)</f>
        <v>0</v>
      </c>
      <c r="CN561" s="124">
        <f>SUM(CE561:CH561)</f>
        <v>0</v>
      </c>
      <c r="CO561" s="177"/>
      <c r="CP561" s="114"/>
      <c r="CQ561" s="114"/>
      <c r="CR561" s="186">
        <f>SUM(F561:BM561)</f>
        <v>0</v>
      </c>
      <c r="CS561" s="186">
        <f>SUM(BO561:CH561)</f>
        <v>0</v>
      </c>
      <c r="CT561" s="186">
        <f>SUM(CJ561:CN561)</f>
        <v>0</v>
      </c>
      <c r="CU561" s="186">
        <f t="shared" ref="CU561:CV566" si="2082">CR561-CS561</f>
        <v>0</v>
      </c>
      <c r="CV561" s="186">
        <f t="shared" si="2082"/>
        <v>0</v>
      </c>
      <c r="CW561" s="119"/>
      <c r="CX561" s="124">
        <f t="shared" si="1859"/>
        <v>0</v>
      </c>
      <c r="CY561" s="124">
        <f t="shared" si="1860"/>
        <v>0</v>
      </c>
      <c r="CZ561" s="124">
        <f t="shared" si="1861"/>
        <v>0</v>
      </c>
      <c r="DA561" s="124">
        <f t="shared" si="1862"/>
        <v>0</v>
      </c>
      <c r="DB561" s="209">
        <f t="shared" si="1863"/>
        <v>0</v>
      </c>
      <c r="DC561" s="124">
        <f t="shared" si="1864"/>
        <v>0</v>
      </c>
      <c r="DD561" s="124">
        <f t="shared" si="1865"/>
        <v>0</v>
      </c>
      <c r="DE561" s="124">
        <f t="shared" si="1866"/>
        <v>0</v>
      </c>
      <c r="DF561" s="124">
        <f t="shared" si="1867"/>
        <v>0</v>
      </c>
      <c r="DG561" s="209">
        <f t="shared" si="1868"/>
        <v>0</v>
      </c>
      <c r="DH561" s="209">
        <f t="shared" si="1869"/>
        <v>0</v>
      </c>
      <c r="DI561" s="209">
        <f t="shared" si="1870"/>
        <v>0</v>
      </c>
      <c r="DJ561" s="209">
        <f t="shared" si="1871"/>
        <v>0</v>
      </c>
    </row>
    <row r="562" spans="1:114" x14ac:dyDescent="0.2">
      <c r="A562" s="544" t="str">
        <f t="shared" ref="A562:A565" si="2083">+A528</f>
        <v>Customer Service…………………………………………………………………………………………………………</v>
      </c>
      <c r="B562" s="88" t="s">
        <v>54</v>
      </c>
      <c r="C562" s="114"/>
      <c r="D562" s="114"/>
      <c r="E562" s="114"/>
      <c r="F562" s="564">
        <f>Div*F528*Assumptions!$B351</f>
        <v>0</v>
      </c>
      <c r="G562" s="564">
        <f>Div*G528*Assumptions!$B351</f>
        <v>0</v>
      </c>
      <c r="H562" s="564">
        <f>Div*H528*Assumptions!$B351</f>
        <v>0</v>
      </c>
      <c r="I562" s="564">
        <f>Div*I528*Assumptions!$B351</f>
        <v>0</v>
      </c>
      <c r="J562" s="564">
        <f>Div*J528*Assumptions!$B351</f>
        <v>0</v>
      </c>
      <c r="K562" s="564">
        <f>Div*K528*Assumptions!$B351</f>
        <v>0</v>
      </c>
      <c r="L562" s="564">
        <f>Div*L528*Assumptions!$B351</f>
        <v>0</v>
      </c>
      <c r="M562" s="564">
        <f>Div*M528*Assumptions!$B351</f>
        <v>0</v>
      </c>
      <c r="N562" s="564">
        <f>Div*N528*Assumptions!$B351</f>
        <v>0</v>
      </c>
      <c r="O562" s="564">
        <f>Div*O528*Assumptions!$B351</f>
        <v>0</v>
      </c>
      <c r="P562" s="564">
        <f>Div*P528*Assumptions!$B351</f>
        <v>0</v>
      </c>
      <c r="Q562" s="564">
        <f>Div*Q528*Assumptions!$B351</f>
        <v>0</v>
      </c>
      <c r="R562" s="564">
        <f>Div*R528*Assumptions!$B351</f>
        <v>0</v>
      </c>
      <c r="S562" s="564">
        <f>Div*S528*Assumptions!$B351</f>
        <v>0</v>
      </c>
      <c r="T562" s="564">
        <f>Div*T528*Assumptions!$B351</f>
        <v>0</v>
      </c>
      <c r="U562" s="564">
        <f>Div*U528*Assumptions!$B351</f>
        <v>0</v>
      </c>
      <c r="V562" s="564">
        <f>Div*V528*Assumptions!$B351</f>
        <v>0</v>
      </c>
      <c r="W562" s="564">
        <f>Div*W528*Assumptions!$B351</f>
        <v>0</v>
      </c>
      <c r="X562" s="564">
        <f>Div*X528*Assumptions!$B351</f>
        <v>0</v>
      </c>
      <c r="Y562" s="564">
        <f>Div*Y528*Assumptions!$B351</f>
        <v>0</v>
      </c>
      <c r="Z562" s="564">
        <f>Div*Z528*Assumptions!$B351</f>
        <v>0</v>
      </c>
      <c r="AA562" s="564">
        <f>Div*AA528*Assumptions!$B351</f>
        <v>0</v>
      </c>
      <c r="AB562" s="564">
        <f>Div*AB528*Assumptions!$B351</f>
        <v>0</v>
      </c>
      <c r="AC562" s="564">
        <f>Div*AC528*Assumptions!$B351</f>
        <v>0</v>
      </c>
      <c r="AD562" s="564">
        <f>Div*AD528*Assumptions!$B351</f>
        <v>0</v>
      </c>
      <c r="AE562" s="564">
        <f>Div*AE528*Assumptions!$B351</f>
        <v>0</v>
      </c>
      <c r="AF562" s="564">
        <f>Div*AF528*Assumptions!$B351</f>
        <v>0</v>
      </c>
      <c r="AG562" s="564">
        <f>Div*AG528*Assumptions!$B351</f>
        <v>0</v>
      </c>
      <c r="AH562" s="564">
        <f>Div*AH528*Assumptions!$B351</f>
        <v>0</v>
      </c>
      <c r="AI562" s="564">
        <f>Div*AI528*Assumptions!$B351</f>
        <v>0</v>
      </c>
      <c r="AJ562" s="564">
        <f>Div*AJ528*Assumptions!$B351</f>
        <v>0</v>
      </c>
      <c r="AK562" s="564">
        <f>Div*AK528*Assumptions!$B351</f>
        <v>0</v>
      </c>
      <c r="AL562" s="564">
        <f>Div*AL528*Assumptions!$B351</f>
        <v>0</v>
      </c>
      <c r="AM562" s="564">
        <f>Div*AM528*Assumptions!$B351</f>
        <v>0</v>
      </c>
      <c r="AN562" s="564">
        <f>Div*AN528*Assumptions!$B351</f>
        <v>0</v>
      </c>
      <c r="AO562" s="564">
        <f>Div*AO528*Assumptions!$B351</f>
        <v>0</v>
      </c>
      <c r="AP562" s="564">
        <f>Div*AP528*Assumptions!$B351</f>
        <v>0</v>
      </c>
      <c r="AQ562" s="564">
        <f>Div*AQ528*Assumptions!$B351</f>
        <v>0</v>
      </c>
      <c r="AR562" s="564">
        <f>Div*AR528*Assumptions!$B351</f>
        <v>0</v>
      </c>
      <c r="AS562" s="564">
        <f>Div*AS528*Assumptions!$B351</f>
        <v>0</v>
      </c>
      <c r="AT562" s="564">
        <f>Div*AT528*Assumptions!$B351</f>
        <v>0</v>
      </c>
      <c r="AU562" s="564">
        <f>Div*AU528*Assumptions!$B351</f>
        <v>0</v>
      </c>
      <c r="AV562" s="564">
        <f>Div*AV528*Assumptions!$B351</f>
        <v>0</v>
      </c>
      <c r="AW562" s="564">
        <f>Div*AW528*Assumptions!$B351</f>
        <v>0</v>
      </c>
      <c r="AX562" s="564">
        <f>Div*AX528*Assumptions!$B351</f>
        <v>0</v>
      </c>
      <c r="AY562" s="564">
        <f>Div*AY528*Assumptions!$B351</f>
        <v>0</v>
      </c>
      <c r="AZ562" s="564">
        <f>Div*AZ528*Assumptions!$B351</f>
        <v>0</v>
      </c>
      <c r="BA562" s="564">
        <f>Div*BA528*Assumptions!$B351</f>
        <v>0</v>
      </c>
      <c r="BB562" s="564">
        <f>Div*BB528*Assumptions!$B351</f>
        <v>0</v>
      </c>
      <c r="BC562" s="564">
        <f>Div*BC528*Assumptions!$B351</f>
        <v>0</v>
      </c>
      <c r="BD562" s="564">
        <f>Div*BD528*Assumptions!$B351</f>
        <v>0</v>
      </c>
      <c r="BE562" s="564">
        <f>Div*BE528*Assumptions!$B351</f>
        <v>0</v>
      </c>
      <c r="BF562" s="564">
        <f>Div*BF528*Assumptions!$B351</f>
        <v>0</v>
      </c>
      <c r="BG562" s="564">
        <f>Div*BG528*Assumptions!$B351</f>
        <v>0</v>
      </c>
      <c r="BH562" s="564">
        <f>Div*BH528*Assumptions!$B351</f>
        <v>0</v>
      </c>
      <c r="BI562" s="564">
        <f>Div*BI528*Assumptions!$B351</f>
        <v>0</v>
      </c>
      <c r="BJ562" s="564">
        <f>Div*BJ528*Assumptions!$B351</f>
        <v>0</v>
      </c>
      <c r="BK562" s="564">
        <f>Div*BK528*Assumptions!$B351</f>
        <v>0</v>
      </c>
      <c r="BL562" s="564">
        <f>Div*BL528*Assumptions!$B351</f>
        <v>0</v>
      </c>
      <c r="BM562" s="564">
        <f>Div*BM528*Assumptions!$B351</f>
        <v>0</v>
      </c>
      <c r="BN562" s="185"/>
      <c r="BO562" s="564">
        <f t="shared" ref="BO562:BO565" si="2084">SUM(F562:H562)</f>
        <v>0</v>
      </c>
      <c r="BP562" s="564">
        <f t="shared" ref="BP562:BP565" si="2085">SUM(I562:K562)</f>
        <v>0</v>
      </c>
      <c r="BQ562" s="564">
        <f t="shared" ref="BQ562:BQ565" si="2086">SUM(L562:N562)</f>
        <v>0</v>
      </c>
      <c r="BR562" s="564">
        <f t="shared" ref="BR562:BR565" si="2087">SUM(O562:Q562)</f>
        <v>0</v>
      </c>
      <c r="BS562" s="564">
        <f t="shared" ref="BS562:BS565" si="2088">SUM(R562:T562)</f>
        <v>0</v>
      </c>
      <c r="BT562" s="564">
        <f t="shared" ref="BT562:BT565" si="2089">SUM(U562:W562)</f>
        <v>0</v>
      </c>
      <c r="BU562" s="564">
        <f t="shared" ref="BU562:BU565" si="2090">SUM(X562:Z562)</f>
        <v>0</v>
      </c>
      <c r="BV562" s="564">
        <f t="shared" ref="BV562:BV565" si="2091">SUM(AA562:AC562)</f>
        <v>0</v>
      </c>
      <c r="BW562" s="564">
        <f t="shared" ref="BW562:BW565" si="2092">SUM(AD562:AF562)</f>
        <v>0</v>
      </c>
      <c r="BX562" s="564">
        <f t="shared" ref="BX562:BX565" si="2093">SUM(AG562:AI562)</f>
        <v>0</v>
      </c>
      <c r="BY562" s="564">
        <f t="shared" ref="BY562:BY565" si="2094">SUM(AJ562:AL562)</f>
        <v>0</v>
      </c>
      <c r="BZ562" s="564">
        <f t="shared" ref="BZ562:BZ565" si="2095">SUM(AM562:AO562)</f>
        <v>0</v>
      </c>
      <c r="CA562" s="564">
        <f t="shared" ref="CA562:CA565" si="2096">SUM(AP562:AR562)</f>
        <v>0</v>
      </c>
      <c r="CB562" s="564">
        <f t="shared" ref="CB562:CB565" si="2097">SUM(AS562:AU562)</f>
        <v>0</v>
      </c>
      <c r="CC562" s="564">
        <f t="shared" ref="CC562:CC565" si="2098">SUM(AV562:AX562)</f>
        <v>0</v>
      </c>
      <c r="CD562" s="564">
        <f t="shared" ref="CD562:CD565" si="2099">SUM(AY562:BA562)</f>
        <v>0</v>
      </c>
      <c r="CE562" s="564">
        <f t="shared" ref="CE562:CE565" si="2100">SUM(BB562:BD562)</f>
        <v>0</v>
      </c>
      <c r="CF562" s="564">
        <f t="shared" ref="CF562:CF565" si="2101">SUM(BE562:BG562)</f>
        <v>0</v>
      </c>
      <c r="CG562" s="564">
        <f t="shared" ref="CG562:CG565" si="2102">SUM(BH562:BJ562)</f>
        <v>0</v>
      </c>
      <c r="CH562" s="564">
        <f t="shared" ref="CH562:CH565" si="2103">SUM(BK562:BM562)</f>
        <v>0</v>
      </c>
      <c r="CI562" s="177"/>
      <c r="CJ562" s="124">
        <f t="shared" ref="CJ562:CJ565" si="2104">SUM(BO562:BR562)</f>
        <v>0</v>
      </c>
      <c r="CK562" s="124">
        <f t="shared" ref="CK562:CK565" si="2105">SUM(BS562:BV562)</f>
        <v>0</v>
      </c>
      <c r="CL562" s="124">
        <f t="shared" ref="CL562:CL565" si="2106">SUM(BW562:BZ562)</f>
        <v>0</v>
      </c>
      <c r="CM562" s="124">
        <f t="shared" ref="CM562:CM565" si="2107">SUM(CA562:CD562)</f>
        <v>0</v>
      </c>
      <c r="CN562" s="124">
        <f t="shared" ref="CN562:CN565" si="2108">SUM(CE562:CH562)</f>
        <v>0</v>
      </c>
      <c r="CO562" s="177"/>
      <c r="CP562" s="114"/>
      <c r="CQ562" s="114"/>
      <c r="CR562" s="186"/>
      <c r="CS562" s="186"/>
      <c r="CT562" s="186"/>
      <c r="CU562" s="186"/>
      <c r="CV562" s="186"/>
      <c r="CW562" s="119"/>
      <c r="CX562" s="124"/>
      <c r="CY562" s="124"/>
      <c r="CZ562" s="124"/>
      <c r="DA562" s="124"/>
      <c r="DB562" s="209"/>
      <c r="DC562" s="124"/>
      <c r="DD562" s="124"/>
      <c r="DE562" s="124"/>
      <c r="DF562" s="124"/>
      <c r="DG562" s="209"/>
      <c r="DH562" s="209"/>
      <c r="DI562" s="209"/>
      <c r="DJ562" s="209"/>
    </row>
    <row r="563" spans="1:114" x14ac:dyDescent="0.2">
      <c r="A563" s="544" t="str">
        <f t="shared" si="2083"/>
        <v>TBD</v>
      </c>
      <c r="B563" s="114"/>
      <c r="C563" s="114"/>
      <c r="D563" s="114"/>
      <c r="E563" s="114"/>
      <c r="F563" s="564">
        <f>Div*F529*Assumptions!$B352</f>
        <v>0</v>
      </c>
      <c r="G563" s="564">
        <f>Div*G529*Assumptions!$B352</f>
        <v>0</v>
      </c>
      <c r="H563" s="564">
        <f>Div*H529*Assumptions!$B352</f>
        <v>0</v>
      </c>
      <c r="I563" s="564">
        <f>Div*I529*Assumptions!$B352</f>
        <v>0</v>
      </c>
      <c r="J563" s="564">
        <f>Div*J529*Assumptions!$B352</f>
        <v>0</v>
      </c>
      <c r="K563" s="564">
        <f>Div*K529*Assumptions!$B352</f>
        <v>0</v>
      </c>
      <c r="L563" s="564">
        <f>Div*L529*Assumptions!$B352</f>
        <v>0</v>
      </c>
      <c r="M563" s="564">
        <f>Div*M529*Assumptions!$B352</f>
        <v>0</v>
      </c>
      <c r="N563" s="564">
        <f>Div*N529*Assumptions!$B352</f>
        <v>0</v>
      </c>
      <c r="O563" s="564">
        <f>Div*O529*Assumptions!$B352</f>
        <v>0</v>
      </c>
      <c r="P563" s="564">
        <f>Div*P529*Assumptions!$B352</f>
        <v>0</v>
      </c>
      <c r="Q563" s="564">
        <f>Div*Q529*Assumptions!$B352</f>
        <v>0</v>
      </c>
      <c r="R563" s="564">
        <f>Div*R529*Assumptions!$B352</f>
        <v>0</v>
      </c>
      <c r="S563" s="564">
        <f>Div*S529*Assumptions!$B352</f>
        <v>0</v>
      </c>
      <c r="T563" s="564">
        <f>Div*T529*Assumptions!$B352</f>
        <v>0</v>
      </c>
      <c r="U563" s="564">
        <f>Div*U529*Assumptions!$B352</f>
        <v>0</v>
      </c>
      <c r="V563" s="564">
        <f>Div*V529*Assumptions!$B352</f>
        <v>0</v>
      </c>
      <c r="W563" s="564">
        <f>Div*W529*Assumptions!$B352</f>
        <v>0</v>
      </c>
      <c r="X563" s="564">
        <f>Div*X529*Assumptions!$B352</f>
        <v>0</v>
      </c>
      <c r="Y563" s="564">
        <f>Div*Y529*Assumptions!$B352</f>
        <v>0</v>
      </c>
      <c r="Z563" s="564">
        <f>Div*Z529*Assumptions!$B352</f>
        <v>0</v>
      </c>
      <c r="AA563" s="564">
        <f>Div*AA529*Assumptions!$B352</f>
        <v>0</v>
      </c>
      <c r="AB563" s="564">
        <f>Div*AB529*Assumptions!$B352</f>
        <v>0</v>
      </c>
      <c r="AC563" s="564">
        <f>Div*AC529*Assumptions!$B352</f>
        <v>0</v>
      </c>
      <c r="AD563" s="564">
        <f>Div*AD529*Assumptions!$B352</f>
        <v>0</v>
      </c>
      <c r="AE563" s="564">
        <f>Div*AE529*Assumptions!$B352</f>
        <v>0</v>
      </c>
      <c r="AF563" s="564">
        <f>Div*AF529*Assumptions!$B352</f>
        <v>0</v>
      </c>
      <c r="AG563" s="564">
        <f>Div*AG529*Assumptions!$B352</f>
        <v>0</v>
      </c>
      <c r="AH563" s="564">
        <f>Div*AH529*Assumptions!$B352</f>
        <v>0</v>
      </c>
      <c r="AI563" s="564">
        <f>Div*AI529*Assumptions!$B352</f>
        <v>0</v>
      </c>
      <c r="AJ563" s="564">
        <f>Div*AJ529*Assumptions!$B352</f>
        <v>0</v>
      </c>
      <c r="AK563" s="564">
        <f>Div*AK529*Assumptions!$B352</f>
        <v>0</v>
      </c>
      <c r="AL563" s="564">
        <f>Div*AL529*Assumptions!$B352</f>
        <v>0</v>
      </c>
      <c r="AM563" s="564">
        <f>Div*AM529*Assumptions!$B352</f>
        <v>0</v>
      </c>
      <c r="AN563" s="564">
        <f>Div*AN529*Assumptions!$B352</f>
        <v>0</v>
      </c>
      <c r="AO563" s="564">
        <f>Div*AO529*Assumptions!$B352</f>
        <v>0</v>
      </c>
      <c r="AP563" s="564">
        <f>Div*AP529*Assumptions!$B352</f>
        <v>0</v>
      </c>
      <c r="AQ563" s="564">
        <f>Div*AQ529*Assumptions!$B352</f>
        <v>0</v>
      </c>
      <c r="AR563" s="564">
        <f>Div*AR529*Assumptions!$B352</f>
        <v>0</v>
      </c>
      <c r="AS563" s="564">
        <f>Div*AS529*Assumptions!$B352</f>
        <v>0</v>
      </c>
      <c r="AT563" s="564">
        <f>Div*AT529*Assumptions!$B352</f>
        <v>0</v>
      </c>
      <c r="AU563" s="564">
        <f>Div*AU529*Assumptions!$B352</f>
        <v>0</v>
      </c>
      <c r="AV563" s="564">
        <f>Div*AV529*Assumptions!$B352</f>
        <v>0</v>
      </c>
      <c r="AW563" s="564">
        <f>Div*AW529*Assumptions!$B352</f>
        <v>0</v>
      </c>
      <c r="AX563" s="564">
        <f>Div*AX529*Assumptions!$B352</f>
        <v>0</v>
      </c>
      <c r="AY563" s="564">
        <f>Div*AY529*Assumptions!$B352</f>
        <v>0</v>
      </c>
      <c r="AZ563" s="564">
        <f>Div*AZ529*Assumptions!$B352</f>
        <v>0</v>
      </c>
      <c r="BA563" s="564">
        <f>Div*BA529*Assumptions!$B352</f>
        <v>0</v>
      </c>
      <c r="BB563" s="564">
        <f>Div*BB529*Assumptions!$B352</f>
        <v>0</v>
      </c>
      <c r="BC563" s="564">
        <f>Div*BC529*Assumptions!$B352</f>
        <v>0</v>
      </c>
      <c r="BD563" s="564">
        <f>Div*BD529*Assumptions!$B352</f>
        <v>0</v>
      </c>
      <c r="BE563" s="564">
        <f>Div*BE529*Assumptions!$B352</f>
        <v>0</v>
      </c>
      <c r="BF563" s="564">
        <f>Div*BF529*Assumptions!$B352</f>
        <v>0</v>
      </c>
      <c r="BG563" s="564">
        <f>Div*BG529*Assumptions!$B352</f>
        <v>0</v>
      </c>
      <c r="BH563" s="564">
        <f>Div*BH529*Assumptions!$B352</f>
        <v>0</v>
      </c>
      <c r="BI563" s="564">
        <f>Div*BI529*Assumptions!$B352</f>
        <v>0</v>
      </c>
      <c r="BJ563" s="564">
        <f>Div*BJ529*Assumptions!$B352</f>
        <v>0</v>
      </c>
      <c r="BK563" s="564">
        <f>Div*BK529*Assumptions!$B352</f>
        <v>0</v>
      </c>
      <c r="BL563" s="564">
        <f>Div*BL529*Assumptions!$B352</f>
        <v>0</v>
      </c>
      <c r="BM563" s="564">
        <f>Div*BM529*Assumptions!$B352</f>
        <v>0</v>
      </c>
      <c r="BN563" s="185"/>
      <c r="BO563" s="564">
        <f t="shared" si="2084"/>
        <v>0</v>
      </c>
      <c r="BP563" s="564">
        <f t="shared" si="2085"/>
        <v>0</v>
      </c>
      <c r="BQ563" s="564">
        <f t="shared" si="2086"/>
        <v>0</v>
      </c>
      <c r="BR563" s="564">
        <f t="shared" si="2087"/>
        <v>0</v>
      </c>
      <c r="BS563" s="564">
        <f t="shared" si="2088"/>
        <v>0</v>
      </c>
      <c r="BT563" s="564">
        <f t="shared" si="2089"/>
        <v>0</v>
      </c>
      <c r="BU563" s="564">
        <f t="shared" si="2090"/>
        <v>0</v>
      </c>
      <c r="BV563" s="564">
        <f t="shared" si="2091"/>
        <v>0</v>
      </c>
      <c r="BW563" s="564">
        <f t="shared" si="2092"/>
        <v>0</v>
      </c>
      <c r="BX563" s="564">
        <f t="shared" si="2093"/>
        <v>0</v>
      </c>
      <c r="BY563" s="564">
        <f t="shared" si="2094"/>
        <v>0</v>
      </c>
      <c r="BZ563" s="564">
        <f t="shared" si="2095"/>
        <v>0</v>
      </c>
      <c r="CA563" s="564">
        <f t="shared" si="2096"/>
        <v>0</v>
      </c>
      <c r="CB563" s="564">
        <f t="shared" si="2097"/>
        <v>0</v>
      </c>
      <c r="CC563" s="564">
        <f t="shared" si="2098"/>
        <v>0</v>
      </c>
      <c r="CD563" s="564">
        <f t="shared" si="2099"/>
        <v>0</v>
      </c>
      <c r="CE563" s="564">
        <f t="shared" si="2100"/>
        <v>0</v>
      </c>
      <c r="CF563" s="564">
        <f t="shared" si="2101"/>
        <v>0</v>
      </c>
      <c r="CG563" s="564">
        <f t="shared" si="2102"/>
        <v>0</v>
      </c>
      <c r="CH563" s="564">
        <f t="shared" si="2103"/>
        <v>0</v>
      </c>
      <c r="CI563" s="177"/>
      <c r="CJ563" s="124">
        <f t="shared" si="2104"/>
        <v>0</v>
      </c>
      <c r="CK563" s="124">
        <f t="shared" si="2105"/>
        <v>0</v>
      </c>
      <c r="CL563" s="124">
        <f t="shared" si="2106"/>
        <v>0</v>
      </c>
      <c r="CM563" s="124">
        <f t="shared" si="2107"/>
        <v>0</v>
      </c>
      <c r="CN563" s="124">
        <f t="shared" si="2108"/>
        <v>0</v>
      </c>
      <c r="CO563" s="177"/>
      <c r="CP563" s="114"/>
      <c r="CQ563" s="114"/>
      <c r="CR563" s="186"/>
      <c r="CS563" s="186"/>
      <c r="CT563" s="186"/>
      <c r="CU563" s="186"/>
      <c r="CV563" s="186"/>
      <c r="CW563" s="119"/>
      <c r="CX563" s="124"/>
      <c r="CY563" s="124"/>
      <c r="CZ563" s="124"/>
      <c r="DA563" s="124"/>
      <c r="DB563" s="209"/>
      <c r="DC563" s="124"/>
      <c r="DD563" s="124"/>
      <c r="DE563" s="124"/>
      <c r="DF563" s="124"/>
      <c r="DG563" s="209"/>
      <c r="DH563" s="209"/>
      <c r="DI563" s="209"/>
      <c r="DJ563" s="209"/>
    </row>
    <row r="564" spans="1:114" x14ac:dyDescent="0.2">
      <c r="A564" s="544" t="str">
        <f t="shared" si="2083"/>
        <v>TBD</v>
      </c>
      <c r="B564" s="114"/>
      <c r="C564" s="114"/>
      <c r="D564" s="114"/>
      <c r="E564" s="114"/>
      <c r="F564" s="564">
        <f>Div*F530*Assumptions!$B353</f>
        <v>0</v>
      </c>
      <c r="G564" s="564">
        <f>Div*G530*Assumptions!$B353</f>
        <v>0</v>
      </c>
      <c r="H564" s="564">
        <f>Div*H530*Assumptions!$B353</f>
        <v>0</v>
      </c>
      <c r="I564" s="564">
        <f>Div*I530*Assumptions!$B353</f>
        <v>0</v>
      </c>
      <c r="J564" s="564">
        <f>Div*J530*Assumptions!$B353</f>
        <v>0</v>
      </c>
      <c r="K564" s="564">
        <f>Div*K530*Assumptions!$B353</f>
        <v>0</v>
      </c>
      <c r="L564" s="564">
        <f>Div*L530*Assumptions!$B353</f>
        <v>0</v>
      </c>
      <c r="M564" s="564">
        <f>Div*M530*Assumptions!$B353</f>
        <v>0</v>
      </c>
      <c r="N564" s="564">
        <f>Div*N530*Assumptions!$B353</f>
        <v>0</v>
      </c>
      <c r="O564" s="564">
        <f>Div*O530*Assumptions!$B353</f>
        <v>0</v>
      </c>
      <c r="P564" s="564">
        <f>Div*P530*Assumptions!$B353</f>
        <v>0</v>
      </c>
      <c r="Q564" s="564">
        <f>Div*Q530*Assumptions!$B353</f>
        <v>0</v>
      </c>
      <c r="R564" s="564">
        <f>Div*R530*Assumptions!$B353</f>
        <v>0</v>
      </c>
      <c r="S564" s="564">
        <f>Div*S530*Assumptions!$B353</f>
        <v>0</v>
      </c>
      <c r="T564" s="564">
        <f>Div*T530*Assumptions!$B353</f>
        <v>0</v>
      </c>
      <c r="U564" s="564">
        <f>Div*U530*Assumptions!$B353</f>
        <v>0</v>
      </c>
      <c r="V564" s="564">
        <f>Div*V530*Assumptions!$B353</f>
        <v>0</v>
      </c>
      <c r="W564" s="564">
        <f>Div*W530*Assumptions!$B353</f>
        <v>0</v>
      </c>
      <c r="X564" s="564">
        <f>Div*X530*Assumptions!$B353</f>
        <v>0</v>
      </c>
      <c r="Y564" s="564">
        <f>Div*Y530*Assumptions!$B353</f>
        <v>0</v>
      </c>
      <c r="Z564" s="564">
        <f>Div*Z530*Assumptions!$B353</f>
        <v>0</v>
      </c>
      <c r="AA564" s="564">
        <f>Div*AA530*Assumptions!$B353</f>
        <v>0</v>
      </c>
      <c r="AB564" s="564">
        <f>Div*AB530*Assumptions!$B353</f>
        <v>0</v>
      </c>
      <c r="AC564" s="564">
        <f>Div*AC530*Assumptions!$B353</f>
        <v>0</v>
      </c>
      <c r="AD564" s="564">
        <f>Div*AD530*Assumptions!$B353</f>
        <v>0</v>
      </c>
      <c r="AE564" s="564">
        <f>Div*AE530*Assumptions!$B353</f>
        <v>0</v>
      </c>
      <c r="AF564" s="564">
        <f>Div*AF530*Assumptions!$B353</f>
        <v>0</v>
      </c>
      <c r="AG564" s="564">
        <f>Div*AG530*Assumptions!$B353</f>
        <v>0</v>
      </c>
      <c r="AH564" s="564">
        <f>Div*AH530*Assumptions!$B353</f>
        <v>0</v>
      </c>
      <c r="AI564" s="564">
        <f>Div*AI530*Assumptions!$B353</f>
        <v>0</v>
      </c>
      <c r="AJ564" s="564">
        <f>Div*AJ530*Assumptions!$B353</f>
        <v>0</v>
      </c>
      <c r="AK564" s="564">
        <f>Div*AK530*Assumptions!$B353</f>
        <v>0</v>
      </c>
      <c r="AL564" s="564">
        <f>Div*AL530*Assumptions!$B353</f>
        <v>0</v>
      </c>
      <c r="AM564" s="564">
        <f>Div*AM530*Assumptions!$B353</f>
        <v>0</v>
      </c>
      <c r="AN564" s="564">
        <f>Div*AN530*Assumptions!$B353</f>
        <v>0</v>
      </c>
      <c r="AO564" s="564">
        <f>Div*AO530*Assumptions!$B353</f>
        <v>0</v>
      </c>
      <c r="AP564" s="564">
        <f>Div*AP530*Assumptions!$B353</f>
        <v>0</v>
      </c>
      <c r="AQ564" s="564">
        <f>Div*AQ530*Assumptions!$B353</f>
        <v>0</v>
      </c>
      <c r="AR564" s="564">
        <f>Div*AR530*Assumptions!$B353</f>
        <v>0</v>
      </c>
      <c r="AS564" s="564">
        <f>Div*AS530*Assumptions!$B353</f>
        <v>0</v>
      </c>
      <c r="AT564" s="564">
        <f>Div*AT530*Assumptions!$B353</f>
        <v>0</v>
      </c>
      <c r="AU564" s="564">
        <f>Div*AU530*Assumptions!$B353</f>
        <v>0</v>
      </c>
      <c r="AV564" s="564">
        <f>Div*AV530*Assumptions!$B353</f>
        <v>0</v>
      </c>
      <c r="AW564" s="564">
        <f>Div*AW530*Assumptions!$B353</f>
        <v>0</v>
      </c>
      <c r="AX564" s="564">
        <f>Div*AX530*Assumptions!$B353</f>
        <v>0</v>
      </c>
      <c r="AY564" s="564">
        <f>Div*AY530*Assumptions!$B353</f>
        <v>0</v>
      </c>
      <c r="AZ564" s="564">
        <f>Div*AZ530*Assumptions!$B353</f>
        <v>0</v>
      </c>
      <c r="BA564" s="564">
        <f>Div*BA530*Assumptions!$B353</f>
        <v>0</v>
      </c>
      <c r="BB564" s="564">
        <f>Div*BB530*Assumptions!$B353</f>
        <v>0</v>
      </c>
      <c r="BC564" s="564">
        <f>Div*BC530*Assumptions!$B353</f>
        <v>0</v>
      </c>
      <c r="BD564" s="564">
        <f>Div*BD530*Assumptions!$B353</f>
        <v>0</v>
      </c>
      <c r="BE564" s="564">
        <f>Div*BE530*Assumptions!$B353</f>
        <v>0</v>
      </c>
      <c r="BF564" s="564">
        <f>Div*BF530*Assumptions!$B353</f>
        <v>0</v>
      </c>
      <c r="BG564" s="564">
        <f>Div*BG530*Assumptions!$B353</f>
        <v>0</v>
      </c>
      <c r="BH564" s="564">
        <f>Div*BH530*Assumptions!$B353</f>
        <v>0</v>
      </c>
      <c r="BI564" s="564">
        <f>Div*BI530*Assumptions!$B353</f>
        <v>0</v>
      </c>
      <c r="BJ564" s="564">
        <f>Div*BJ530*Assumptions!$B353</f>
        <v>0</v>
      </c>
      <c r="BK564" s="564">
        <f>Div*BK530*Assumptions!$B353</f>
        <v>0</v>
      </c>
      <c r="BL564" s="564">
        <f>Div*BL530*Assumptions!$B353</f>
        <v>0</v>
      </c>
      <c r="BM564" s="564">
        <f>Div*BM530*Assumptions!$B353</f>
        <v>0</v>
      </c>
      <c r="BN564" s="185"/>
      <c r="BO564" s="564">
        <f t="shared" si="2084"/>
        <v>0</v>
      </c>
      <c r="BP564" s="564">
        <f t="shared" si="2085"/>
        <v>0</v>
      </c>
      <c r="BQ564" s="564">
        <f t="shared" si="2086"/>
        <v>0</v>
      </c>
      <c r="BR564" s="564">
        <f t="shared" si="2087"/>
        <v>0</v>
      </c>
      <c r="BS564" s="564">
        <f t="shared" si="2088"/>
        <v>0</v>
      </c>
      <c r="BT564" s="564">
        <f t="shared" si="2089"/>
        <v>0</v>
      </c>
      <c r="BU564" s="564">
        <f t="shared" si="2090"/>
        <v>0</v>
      </c>
      <c r="BV564" s="564">
        <f t="shared" si="2091"/>
        <v>0</v>
      </c>
      <c r="BW564" s="564">
        <f t="shared" si="2092"/>
        <v>0</v>
      </c>
      <c r="BX564" s="564">
        <f t="shared" si="2093"/>
        <v>0</v>
      </c>
      <c r="BY564" s="564">
        <f t="shared" si="2094"/>
        <v>0</v>
      </c>
      <c r="BZ564" s="564">
        <f t="shared" si="2095"/>
        <v>0</v>
      </c>
      <c r="CA564" s="564">
        <f t="shared" si="2096"/>
        <v>0</v>
      </c>
      <c r="CB564" s="564">
        <f t="shared" si="2097"/>
        <v>0</v>
      </c>
      <c r="CC564" s="564">
        <f t="shared" si="2098"/>
        <v>0</v>
      </c>
      <c r="CD564" s="564">
        <f t="shared" si="2099"/>
        <v>0</v>
      </c>
      <c r="CE564" s="564">
        <f t="shared" si="2100"/>
        <v>0</v>
      </c>
      <c r="CF564" s="564">
        <f t="shared" si="2101"/>
        <v>0</v>
      </c>
      <c r="CG564" s="564">
        <f t="shared" si="2102"/>
        <v>0</v>
      </c>
      <c r="CH564" s="564">
        <f t="shared" si="2103"/>
        <v>0</v>
      </c>
      <c r="CI564" s="177"/>
      <c r="CJ564" s="124">
        <f t="shared" si="2104"/>
        <v>0</v>
      </c>
      <c r="CK564" s="124">
        <f t="shared" si="2105"/>
        <v>0</v>
      </c>
      <c r="CL564" s="124">
        <f t="shared" si="2106"/>
        <v>0</v>
      </c>
      <c r="CM564" s="124">
        <f t="shared" si="2107"/>
        <v>0</v>
      </c>
      <c r="CN564" s="124">
        <f t="shared" si="2108"/>
        <v>0</v>
      </c>
      <c r="CO564" s="177"/>
      <c r="CP564" s="114"/>
      <c r="CQ564" s="114"/>
      <c r="CR564" s="186"/>
      <c r="CS564" s="186"/>
      <c r="CT564" s="186"/>
      <c r="CU564" s="186"/>
      <c r="CV564" s="186"/>
      <c r="CW564" s="119"/>
      <c r="CX564" s="124"/>
      <c r="CY564" s="124"/>
      <c r="CZ564" s="124"/>
      <c r="DA564" s="124"/>
      <c r="DB564" s="209"/>
      <c r="DC564" s="124"/>
      <c r="DD564" s="124"/>
      <c r="DE564" s="124"/>
      <c r="DF564" s="124"/>
      <c r="DG564" s="209"/>
      <c r="DH564" s="209"/>
      <c r="DI564" s="209"/>
      <c r="DJ564" s="209"/>
    </row>
    <row r="565" spans="1:114" ht="14.25" x14ac:dyDescent="0.35">
      <c r="A565" s="544" t="str">
        <f t="shared" si="2083"/>
        <v>TBD</v>
      </c>
      <c r="B565" s="114" t="s">
        <v>370</v>
      </c>
      <c r="C565" s="114"/>
      <c r="D565" s="114"/>
      <c r="E565" s="114"/>
      <c r="F565" s="564">
        <f>Div*F531*Assumptions!$B354</f>
        <v>0</v>
      </c>
      <c r="G565" s="564">
        <f>Div*G531*Assumptions!$B354</f>
        <v>0</v>
      </c>
      <c r="H565" s="564">
        <f>Div*H531*Assumptions!$B354</f>
        <v>0</v>
      </c>
      <c r="I565" s="564">
        <f>Div*I531*Assumptions!$B354</f>
        <v>0</v>
      </c>
      <c r="J565" s="564">
        <f>Div*J531*Assumptions!$B354</f>
        <v>0</v>
      </c>
      <c r="K565" s="564">
        <f>Div*K531*Assumptions!$B354</f>
        <v>0</v>
      </c>
      <c r="L565" s="564">
        <f>Div*L531*Assumptions!$B354</f>
        <v>0</v>
      </c>
      <c r="M565" s="564">
        <f>Div*M531*Assumptions!$B354</f>
        <v>0</v>
      </c>
      <c r="N565" s="564">
        <f>Div*N531*Assumptions!$B354</f>
        <v>0</v>
      </c>
      <c r="O565" s="564">
        <f>Div*O531*Assumptions!$B354</f>
        <v>0</v>
      </c>
      <c r="P565" s="564">
        <f>Div*P531*Assumptions!$B354</f>
        <v>0</v>
      </c>
      <c r="Q565" s="564">
        <f>Div*Q531*Assumptions!$B354</f>
        <v>0</v>
      </c>
      <c r="R565" s="564">
        <f>Div*R531*Assumptions!$B354</f>
        <v>0</v>
      </c>
      <c r="S565" s="564">
        <f>Div*S531*Assumptions!$B354</f>
        <v>0</v>
      </c>
      <c r="T565" s="564">
        <f>Div*T531*Assumptions!$B354</f>
        <v>0</v>
      </c>
      <c r="U565" s="564">
        <f>Div*U531*Assumptions!$B354</f>
        <v>0</v>
      </c>
      <c r="V565" s="564">
        <f>Div*V531*Assumptions!$B354</f>
        <v>0</v>
      </c>
      <c r="W565" s="564">
        <f>Div*W531*Assumptions!$B354</f>
        <v>0</v>
      </c>
      <c r="X565" s="564">
        <f>Div*X531*Assumptions!$B354</f>
        <v>0</v>
      </c>
      <c r="Y565" s="564">
        <f>Div*Y531*Assumptions!$B354</f>
        <v>0</v>
      </c>
      <c r="Z565" s="564">
        <f>Div*Z531*Assumptions!$B354</f>
        <v>0</v>
      </c>
      <c r="AA565" s="564">
        <f>Div*AA531*Assumptions!$B354</f>
        <v>0</v>
      </c>
      <c r="AB565" s="564">
        <f>Div*AB531*Assumptions!$B354</f>
        <v>0</v>
      </c>
      <c r="AC565" s="564">
        <f>Div*AC531*Assumptions!$B354</f>
        <v>0</v>
      </c>
      <c r="AD565" s="564">
        <f>Div*AD531*Assumptions!$B354</f>
        <v>0</v>
      </c>
      <c r="AE565" s="564">
        <f>Div*AE531*Assumptions!$B354</f>
        <v>0</v>
      </c>
      <c r="AF565" s="564">
        <f>Div*AF531*Assumptions!$B354</f>
        <v>0</v>
      </c>
      <c r="AG565" s="564">
        <f>Div*AG531*Assumptions!$B354</f>
        <v>0</v>
      </c>
      <c r="AH565" s="564">
        <f>Div*AH531*Assumptions!$B354</f>
        <v>0</v>
      </c>
      <c r="AI565" s="564">
        <f>Div*AI531*Assumptions!$B354</f>
        <v>0</v>
      </c>
      <c r="AJ565" s="564">
        <f>Div*AJ531*Assumptions!$B354</f>
        <v>0</v>
      </c>
      <c r="AK565" s="564">
        <f>Div*AK531*Assumptions!$B354</f>
        <v>0</v>
      </c>
      <c r="AL565" s="564">
        <f>Div*AL531*Assumptions!$B354</f>
        <v>0</v>
      </c>
      <c r="AM565" s="564">
        <f>Div*AM531*Assumptions!$B354</f>
        <v>0</v>
      </c>
      <c r="AN565" s="564">
        <f>Div*AN531*Assumptions!$B354</f>
        <v>0</v>
      </c>
      <c r="AO565" s="564">
        <f>Div*AO531*Assumptions!$B354</f>
        <v>0</v>
      </c>
      <c r="AP565" s="564">
        <f>Div*AP531*Assumptions!$B354</f>
        <v>0</v>
      </c>
      <c r="AQ565" s="564">
        <f>Div*AQ531*Assumptions!$B354</f>
        <v>0</v>
      </c>
      <c r="AR565" s="564">
        <f>Div*AR531*Assumptions!$B354</f>
        <v>0</v>
      </c>
      <c r="AS565" s="564">
        <f>Div*AS531*Assumptions!$B354</f>
        <v>0</v>
      </c>
      <c r="AT565" s="564">
        <f>Div*AT531*Assumptions!$B354</f>
        <v>0</v>
      </c>
      <c r="AU565" s="564">
        <f>Div*AU531*Assumptions!$B354</f>
        <v>0</v>
      </c>
      <c r="AV565" s="564">
        <f>Div*AV531*Assumptions!$B354</f>
        <v>0</v>
      </c>
      <c r="AW565" s="564">
        <f>Div*AW531*Assumptions!$B354</f>
        <v>0</v>
      </c>
      <c r="AX565" s="564">
        <f>Div*AX531*Assumptions!$B354</f>
        <v>0</v>
      </c>
      <c r="AY565" s="564">
        <f>Div*AY531*Assumptions!$B354</f>
        <v>0</v>
      </c>
      <c r="AZ565" s="564">
        <f>Div*AZ531*Assumptions!$B354</f>
        <v>0</v>
      </c>
      <c r="BA565" s="564">
        <f>Div*BA531*Assumptions!$B354</f>
        <v>0</v>
      </c>
      <c r="BB565" s="564">
        <f>Div*BB531*Assumptions!$B354</f>
        <v>0</v>
      </c>
      <c r="BC565" s="564">
        <f>Div*BC531*Assumptions!$B354</f>
        <v>0</v>
      </c>
      <c r="BD565" s="564">
        <f>Div*BD531*Assumptions!$B354</f>
        <v>0</v>
      </c>
      <c r="BE565" s="564">
        <f>Div*BE531*Assumptions!$B354</f>
        <v>0</v>
      </c>
      <c r="BF565" s="564">
        <f>Div*BF531*Assumptions!$B354</f>
        <v>0</v>
      </c>
      <c r="BG565" s="564">
        <f>Div*BG531*Assumptions!$B354</f>
        <v>0</v>
      </c>
      <c r="BH565" s="564">
        <f>Div*BH531*Assumptions!$B354</f>
        <v>0</v>
      </c>
      <c r="BI565" s="564">
        <f>Div*BI531*Assumptions!$B354</f>
        <v>0</v>
      </c>
      <c r="BJ565" s="564">
        <f>Div*BJ531*Assumptions!$B354</f>
        <v>0</v>
      </c>
      <c r="BK565" s="564">
        <f>Div*BK531*Assumptions!$B354</f>
        <v>0</v>
      </c>
      <c r="BL565" s="564">
        <f>Div*BL531*Assumptions!$B354</f>
        <v>0</v>
      </c>
      <c r="BM565" s="564">
        <f>Div*BM531*Assumptions!$B354</f>
        <v>0</v>
      </c>
      <c r="BN565" s="185"/>
      <c r="BO565" s="564">
        <f t="shared" si="2084"/>
        <v>0</v>
      </c>
      <c r="BP565" s="564">
        <f t="shared" si="2085"/>
        <v>0</v>
      </c>
      <c r="BQ565" s="564">
        <f t="shared" si="2086"/>
        <v>0</v>
      </c>
      <c r="BR565" s="564">
        <f t="shared" si="2087"/>
        <v>0</v>
      </c>
      <c r="BS565" s="564">
        <f t="shared" si="2088"/>
        <v>0</v>
      </c>
      <c r="BT565" s="564">
        <f t="shared" si="2089"/>
        <v>0</v>
      </c>
      <c r="BU565" s="564">
        <f t="shared" si="2090"/>
        <v>0</v>
      </c>
      <c r="BV565" s="564">
        <f t="shared" si="2091"/>
        <v>0</v>
      </c>
      <c r="BW565" s="564">
        <f t="shared" si="2092"/>
        <v>0</v>
      </c>
      <c r="BX565" s="564">
        <f t="shared" si="2093"/>
        <v>0</v>
      </c>
      <c r="BY565" s="564">
        <f t="shared" si="2094"/>
        <v>0</v>
      </c>
      <c r="BZ565" s="564">
        <f t="shared" si="2095"/>
        <v>0</v>
      </c>
      <c r="CA565" s="564">
        <f t="shared" si="2096"/>
        <v>0</v>
      </c>
      <c r="CB565" s="564">
        <f t="shared" si="2097"/>
        <v>0</v>
      </c>
      <c r="CC565" s="564">
        <f t="shared" si="2098"/>
        <v>0</v>
      </c>
      <c r="CD565" s="564">
        <f t="shared" si="2099"/>
        <v>0</v>
      </c>
      <c r="CE565" s="564">
        <f t="shared" si="2100"/>
        <v>0</v>
      </c>
      <c r="CF565" s="564">
        <f t="shared" si="2101"/>
        <v>0</v>
      </c>
      <c r="CG565" s="564">
        <f t="shared" si="2102"/>
        <v>0</v>
      </c>
      <c r="CH565" s="564">
        <f t="shared" si="2103"/>
        <v>0</v>
      </c>
      <c r="CI565" s="177"/>
      <c r="CJ565" s="124">
        <f t="shared" si="2104"/>
        <v>0</v>
      </c>
      <c r="CK565" s="124">
        <f t="shared" si="2105"/>
        <v>0</v>
      </c>
      <c r="CL565" s="124">
        <f t="shared" si="2106"/>
        <v>0</v>
      </c>
      <c r="CM565" s="124">
        <f t="shared" si="2107"/>
        <v>0</v>
      </c>
      <c r="CN565" s="124">
        <f t="shared" si="2108"/>
        <v>0</v>
      </c>
      <c r="CO565" s="177"/>
      <c r="CP565" s="114"/>
      <c r="CQ565" s="114"/>
      <c r="CR565" s="186">
        <f>SUM(F565:BM565)</f>
        <v>0</v>
      </c>
      <c r="CS565" s="186">
        <f>SUM(BO565:CH565)</f>
        <v>0</v>
      </c>
      <c r="CT565" s="186">
        <f>SUM(CJ565:CN565)</f>
        <v>0</v>
      </c>
      <c r="CU565" s="186">
        <f t="shared" si="2082"/>
        <v>0</v>
      </c>
      <c r="CV565" s="186">
        <f t="shared" si="2082"/>
        <v>0</v>
      </c>
      <c r="CW565" s="119"/>
      <c r="CX565" s="172">
        <f t="shared" si="1859"/>
        <v>0</v>
      </c>
      <c r="CY565" s="172">
        <f t="shared" si="1860"/>
        <v>0</v>
      </c>
      <c r="CZ565" s="172">
        <f t="shared" si="1861"/>
        <v>0</v>
      </c>
      <c r="DA565" s="172">
        <f t="shared" si="1862"/>
        <v>0</v>
      </c>
      <c r="DB565" s="338">
        <f t="shared" si="1863"/>
        <v>0</v>
      </c>
      <c r="DC565" s="172">
        <f t="shared" si="1864"/>
        <v>0</v>
      </c>
      <c r="DD565" s="172">
        <f t="shared" si="1865"/>
        <v>0</v>
      </c>
      <c r="DE565" s="172">
        <f t="shared" si="1866"/>
        <v>0</v>
      </c>
      <c r="DF565" s="172">
        <f t="shared" si="1867"/>
        <v>0</v>
      </c>
      <c r="DG565" s="338">
        <f t="shared" si="1868"/>
        <v>0</v>
      </c>
      <c r="DH565" s="338">
        <f t="shared" si="1869"/>
        <v>0</v>
      </c>
      <c r="DI565" s="338">
        <f t="shared" si="1870"/>
        <v>0</v>
      </c>
      <c r="DJ565" s="338">
        <f t="shared" si="1871"/>
        <v>0</v>
      </c>
    </row>
    <row r="566" spans="1:114" ht="14.25" x14ac:dyDescent="0.35">
      <c r="A566" s="545" t="s">
        <v>81</v>
      </c>
      <c r="B566" s="114" t="s">
        <v>370</v>
      </c>
      <c r="C566" s="114"/>
      <c r="D566" s="114"/>
      <c r="E566" s="114"/>
      <c r="F566" s="604">
        <f t="shared" ref="F566:AK566" si="2109">SUM(F561:F565)</f>
        <v>0</v>
      </c>
      <c r="G566" s="604">
        <f t="shared" si="2109"/>
        <v>0</v>
      </c>
      <c r="H566" s="604">
        <f t="shared" si="2109"/>
        <v>0</v>
      </c>
      <c r="I566" s="604">
        <f t="shared" si="2109"/>
        <v>0</v>
      </c>
      <c r="J566" s="604">
        <f t="shared" si="2109"/>
        <v>0</v>
      </c>
      <c r="K566" s="604">
        <f t="shared" si="2109"/>
        <v>0</v>
      </c>
      <c r="L566" s="604">
        <f t="shared" si="2109"/>
        <v>0</v>
      </c>
      <c r="M566" s="604">
        <f t="shared" si="2109"/>
        <v>0</v>
      </c>
      <c r="N566" s="604">
        <f t="shared" si="2109"/>
        <v>0</v>
      </c>
      <c r="O566" s="604">
        <f t="shared" si="2109"/>
        <v>0</v>
      </c>
      <c r="P566" s="604">
        <f t="shared" si="2109"/>
        <v>0</v>
      </c>
      <c r="Q566" s="604">
        <f t="shared" si="2109"/>
        <v>0</v>
      </c>
      <c r="R566" s="604">
        <f t="shared" si="2109"/>
        <v>0</v>
      </c>
      <c r="S566" s="604">
        <f t="shared" si="2109"/>
        <v>0</v>
      </c>
      <c r="T566" s="604">
        <f t="shared" si="2109"/>
        <v>0</v>
      </c>
      <c r="U566" s="604">
        <f t="shared" si="2109"/>
        <v>0</v>
      </c>
      <c r="V566" s="604">
        <f t="shared" si="2109"/>
        <v>0</v>
      </c>
      <c r="W566" s="604">
        <f t="shared" si="2109"/>
        <v>0</v>
      </c>
      <c r="X566" s="604">
        <f t="shared" si="2109"/>
        <v>0</v>
      </c>
      <c r="Y566" s="604">
        <f t="shared" si="2109"/>
        <v>0</v>
      </c>
      <c r="Z566" s="604">
        <f t="shared" si="2109"/>
        <v>0</v>
      </c>
      <c r="AA566" s="604">
        <f t="shared" si="2109"/>
        <v>0</v>
      </c>
      <c r="AB566" s="604">
        <f t="shared" si="2109"/>
        <v>0</v>
      </c>
      <c r="AC566" s="604">
        <f t="shared" si="2109"/>
        <v>0</v>
      </c>
      <c r="AD566" s="604">
        <f t="shared" si="2109"/>
        <v>0</v>
      </c>
      <c r="AE566" s="604">
        <f t="shared" si="2109"/>
        <v>0</v>
      </c>
      <c r="AF566" s="604">
        <f t="shared" si="2109"/>
        <v>0</v>
      </c>
      <c r="AG566" s="604">
        <f t="shared" si="2109"/>
        <v>0</v>
      </c>
      <c r="AH566" s="604">
        <f t="shared" si="2109"/>
        <v>0</v>
      </c>
      <c r="AI566" s="604">
        <f t="shared" si="2109"/>
        <v>0</v>
      </c>
      <c r="AJ566" s="604">
        <f t="shared" si="2109"/>
        <v>0</v>
      </c>
      <c r="AK566" s="604">
        <f t="shared" si="2109"/>
        <v>0</v>
      </c>
      <c r="AL566" s="604">
        <f t="shared" ref="AL566:BM566" si="2110">SUM(AL561:AL565)</f>
        <v>0</v>
      </c>
      <c r="AM566" s="604">
        <f t="shared" si="2110"/>
        <v>0</v>
      </c>
      <c r="AN566" s="604">
        <f t="shared" si="2110"/>
        <v>0</v>
      </c>
      <c r="AO566" s="604">
        <f t="shared" si="2110"/>
        <v>0</v>
      </c>
      <c r="AP566" s="604">
        <f t="shared" si="2110"/>
        <v>0</v>
      </c>
      <c r="AQ566" s="604">
        <f t="shared" si="2110"/>
        <v>0</v>
      </c>
      <c r="AR566" s="604">
        <f t="shared" si="2110"/>
        <v>0</v>
      </c>
      <c r="AS566" s="604">
        <f t="shared" si="2110"/>
        <v>0</v>
      </c>
      <c r="AT566" s="604">
        <f t="shared" si="2110"/>
        <v>0</v>
      </c>
      <c r="AU566" s="604">
        <f t="shared" si="2110"/>
        <v>0</v>
      </c>
      <c r="AV566" s="604">
        <f t="shared" si="2110"/>
        <v>0</v>
      </c>
      <c r="AW566" s="604">
        <f t="shared" si="2110"/>
        <v>0</v>
      </c>
      <c r="AX566" s="604">
        <f t="shared" si="2110"/>
        <v>0</v>
      </c>
      <c r="AY566" s="604">
        <f t="shared" si="2110"/>
        <v>0</v>
      </c>
      <c r="AZ566" s="604">
        <f t="shared" si="2110"/>
        <v>0</v>
      </c>
      <c r="BA566" s="604">
        <f t="shared" si="2110"/>
        <v>0</v>
      </c>
      <c r="BB566" s="604">
        <f t="shared" si="2110"/>
        <v>0</v>
      </c>
      <c r="BC566" s="604">
        <f t="shared" si="2110"/>
        <v>0</v>
      </c>
      <c r="BD566" s="604">
        <f t="shared" si="2110"/>
        <v>0</v>
      </c>
      <c r="BE566" s="604">
        <f t="shared" si="2110"/>
        <v>0</v>
      </c>
      <c r="BF566" s="604">
        <f t="shared" si="2110"/>
        <v>0</v>
      </c>
      <c r="BG566" s="604">
        <f t="shared" si="2110"/>
        <v>0</v>
      </c>
      <c r="BH566" s="604">
        <f t="shared" si="2110"/>
        <v>0</v>
      </c>
      <c r="BI566" s="604">
        <f t="shared" si="2110"/>
        <v>0</v>
      </c>
      <c r="BJ566" s="604">
        <f t="shared" si="2110"/>
        <v>0</v>
      </c>
      <c r="BK566" s="604">
        <f t="shared" si="2110"/>
        <v>0</v>
      </c>
      <c r="BL566" s="604">
        <f t="shared" si="2110"/>
        <v>0</v>
      </c>
      <c r="BM566" s="604">
        <f t="shared" si="2110"/>
        <v>0</v>
      </c>
      <c r="BN566" s="185"/>
      <c r="BO566" s="604">
        <f>SUM(F566:H566)</f>
        <v>0</v>
      </c>
      <c r="BP566" s="604">
        <f>SUM(I566:K566)</f>
        <v>0</v>
      </c>
      <c r="BQ566" s="604">
        <f>SUM(L566:N566)</f>
        <v>0</v>
      </c>
      <c r="BR566" s="604">
        <f>SUM(O566:Q566)</f>
        <v>0</v>
      </c>
      <c r="BS566" s="604">
        <f>SUM(R566:T566)</f>
        <v>0</v>
      </c>
      <c r="BT566" s="604">
        <f>SUM(U566:W566)</f>
        <v>0</v>
      </c>
      <c r="BU566" s="604">
        <f>SUM(X566:Z566)</f>
        <v>0</v>
      </c>
      <c r="BV566" s="604">
        <f>SUM(AA566:AC566)</f>
        <v>0</v>
      </c>
      <c r="BW566" s="604">
        <f>SUM(AD566:AF566)</f>
        <v>0</v>
      </c>
      <c r="BX566" s="604">
        <f>SUM(AG566:AI566)</f>
        <v>0</v>
      </c>
      <c r="BY566" s="604">
        <f>SUM(AJ566:AL566)</f>
        <v>0</v>
      </c>
      <c r="BZ566" s="604">
        <f>SUM(AM566:AO566)</f>
        <v>0</v>
      </c>
      <c r="CA566" s="604">
        <f>SUM(AP566:AR566)</f>
        <v>0</v>
      </c>
      <c r="CB566" s="604">
        <f>SUM(AS566:AU566)</f>
        <v>0</v>
      </c>
      <c r="CC566" s="604">
        <f>SUM(AV566:AX566)</f>
        <v>0</v>
      </c>
      <c r="CD566" s="604">
        <f>SUM(AY566:BA566)</f>
        <v>0</v>
      </c>
      <c r="CE566" s="604">
        <f>SUM(BB566:BD566)</f>
        <v>0</v>
      </c>
      <c r="CF566" s="604">
        <f>SUM(BE566:BG566)</f>
        <v>0</v>
      </c>
      <c r="CG566" s="604">
        <f>SUM(BH566:BJ566)</f>
        <v>0</v>
      </c>
      <c r="CH566" s="604">
        <f>SUM(BK566:BM566)</f>
        <v>0</v>
      </c>
      <c r="CI566" s="177"/>
      <c r="CJ566" s="189">
        <f>SUM(BO566:BR566)</f>
        <v>0</v>
      </c>
      <c r="CK566" s="189">
        <f>SUM(BS566:BV566)</f>
        <v>0</v>
      </c>
      <c r="CL566" s="189">
        <f>SUM(BW566:BZ566)</f>
        <v>0</v>
      </c>
      <c r="CM566" s="189">
        <f>SUM(CA566:CD566)</f>
        <v>0</v>
      </c>
      <c r="CN566" s="189">
        <f>SUM(CE566:CH566)</f>
        <v>0</v>
      </c>
      <c r="CO566" s="177"/>
      <c r="CP566" s="114"/>
      <c r="CQ566" s="114"/>
      <c r="CR566" s="186">
        <f>SUM(F566:BM566)</f>
        <v>0</v>
      </c>
      <c r="CS566" s="186">
        <f>SUM(BO566:CH566)</f>
        <v>0</v>
      </c>
      <c r="CT566" s="186">
        <f>SUM(CJ566:CN566)</f>
        <v>0</v>
      </c>
      <c r="CU566" s="186">
        <f t="shared" si="2082"/>
        <v>0</v>
      </c>
      <c r="CV566" s="186">
        <f t="shared" si="2082"/>
        <v>0</v>
      </c>
      <c r="CW566" s="119"/>
      <c r="CX566" s="189">
        <f t="shared" si="1859"/>
        <v>0</v>
      </c>
      <c r="CY566" s="189">
        <f t="shared" si="1860"/>
        <v>0</v>
      </c>
      <c r="CZ566" s="189">
        <f t="shared" si="1861"/>
        <v>0</v>
      </c>
      <c r="DA566" s="189">
        <f t="shared" si="1862"/>
        <v>0</v>
      </c>
      <c r="DB566" s="348">
        <f t="shared" si="1863"/>
        <v>0</v>
      </c>
      <c r="DC566" s="189">
        <f t="shared" si="1864"/>
        <v>0</v>
      </c>
      <c r="DD566" s="189">
        <f t="shared" si="1865"/>
        <v>0</v>
      </c>
      <c r="DE566" s="189">
        <f t="shared" si="1866"/>
        <v>0</v>
      </c>
      <c r="DF566" s="189">
        <f t="shared" si="1867"/>
        <v>0</v>
      </c>
      <c r="DG566" s="348">
        <f t="shared" si="1868"/>
        <v>0</v>
      </c>
      <c r="DH566" s="348">
        <f t="shared" si="1869"/>
        <v>0</v>
      </c>
      <c r="DI566" s="348">
        <f t="shared" si="1870"/>
        <v>0</v>
      </c>
      <c r="DJ566" s="348">
        <f t="shared" si="1871"/>
        <v>0</v>
      </c>
    </row>
    <row r="567" spans="1:114" ht="14.25" x14ac:dyDescent="0.35">
      <c r="A567" s="295" t="str">
        <f>+Salaries!A296</f>
        <v>Engineering and Technology</v>
      </c>
      <c r="B567" s="114" t="s">
        <v>370</v>
      </c>
      <c r="C567" s="114"/>
      <c r="D567" s="114"/>
      <c r="E567" s="114"/>
      <c r="F567" s="604"/>
      <c r="G567" s="604"/>
      <c r="H567" s="604"/>
      <c r="I567" s="604"/>
      <c r="J567" s="604"/>
      <c r="K567" s="604"/>
      <c r="L567" s="604"/>
      <c r="M567" s="604"/>
      <c r="N567" s="604"/>
      <c r="O567" s="604"/>
      <c r="P567" s="604"/>
      <c r="Q567" s="604"/>
      <c r="R567" s="604"/>
      <c r="S567" s="604"/>
      <c r="T567" s="604"/>
      <c r="U567" s="604"/>
      <c r="V567" s="604"/>
      <c r="W567" s="604"/>
      <c r="X567" s="604"/>
      <c r="Y567" s="604"/>
      <c r="Z567" s="604"/>
      <c r="AA567" s="604"/>
      <c r="AB567" s="604"/>
      <c r="AC567" s="604"/>
      <c r="AD567" s="604"/>
      <c r="AE567" s="604"/>
      <c r="AF567" s="604"/>
      <c r="AG567" s="604"/>
      <c r="AH567" s="604"/>
      <c r="AI567" s="604"/>
      <c r="AJ567" s="604"/>
      <c r="AK567" s="604"/>
      <c r="AL567" s="604"/>
      <c r="AM567" s="604"/>
      <c r="AN567" s="604"/>
      <c r="AO567" s="604"/>
      <c r="AP567" s="604"/>
      <c r="AQ567" s="604"/>
      <c r="AR567" s="604"/>
      <c r="AS567" s="604"/>
      <c r="AT567" s="604"/>
      <c r="AU567" s="604"/>
      <c r="AV567" s="604"/>
      <c r="AW567" s="604"/>
      <c r="AX567" s="604"/>
      <c r="AY567" s="604"/>
      <c r="AZ567" s="604"/>
      <c r="BA567" s="604"/>
      <c r="BB567" s="604"/>
      <c r="BC567" s="604"/>
      <c r="BD567" s="604"/>
      <c r="BE567" s="604"/>
      <c r="BF567" s="604"/>
      <c r="BG567" s="604"/>
      <c r="BH567" s="604"/>
      <c r="BI567" s="604"/>
      <c r="BJ567" s="604"/>
      <c r="BK567" s="604"/>
      <c r="BL567" s="604"/>
      <c r="BM567" s="604"/>
      <c r="BN567" s="185"/>
      <c r="BO567" s="604"/>
      <c r="BP567" s="604"/>
      <c r="BQ567" s="604"/>
      <c r="BR567" s="604"/>
      <c r="BS567" s="604"/>
      <c r="BT567" s="604"/>
      <c r="BU567" s="604"/>
      <c r="BV567" s="604"/>
      <c r="BW567" s="604"/>
      <c r="BX567" s="604"/>
      <c r="BY567" s="604"/>
      <c r="BZ567" s="604"/>
      <c r="CA567" s="604"/>
      <c r="CB567" s="604"/>
      <c r="CC567" s="604"/>
      <c r="CD567" s="604"/>
      <c r="CE567" s="604"/>
      <c r="CF567" s="604"/>
      <c r="CG567" s="604"/>
      <c r="CH567" s="604"/>
      <c r="CI567" s="177"/>
      <c r="CJ567" s="189"/>
      <c r="CK567" s="189"/>
      <c r="CL567" s="189"/>
      <c r="CM567" s="189"/>
      <c r="CN567" s="189"/>
      <c r="CO567" s="177"/>
      <c r="CP567" s="114"/>
      <c r="CQ567" s="114"/>
      <c r="CR567" s="186"/>
      <c r="CS567" s="186"/>
      <c r="CT567" s="186"/>
      <c r="CU567" s="186"/>
      <c r="CV567" s="186"/>
      <c r="CW567" s="119"/>
      <c r="CX567" s="189"/>
      <c r="CY567" s="189"/>
      <c r="CZ567" s="189"/>
      <c r="DA567" s="189"/>
      <c r="DB567" s="348"/>
      <c r="DC567" s="189"/>
      <c r="DD567" s="189"/>
      <c r="DE567" s="189"/>
      <c r="DF567" s="189"/>
      <c r="DG567" s="348"/>
      <c r="DH567" s="348"/>
      <c r="DI567" s="348"/>
      <c r="DJ567" s="348"/>
    </row>
    <row r="568" spans="1:114" x14ac:dyDescent="0.2">
      <c r="A568" s="544" t="str">
        <f>+A534</f>
        <v>Engineering Consultants …………………………………………………………………………………………………………</v>
      </c>
      <c r="B568" s="114" t="s">
        <v>370</v>
      </c>
      <c r="C568" s="114"/>
      <c r="D568" s="114"/>
      <c r="E568" s="114"/>
      <c r="F568" s="564">
        <f>Div*F534*Assumptions!$B360</f>
        <v>0</v>
      </c>
      <c r="G568" s="564">
        <f>Div*G534*Assumptions!$B356</f>
        <v>0</v>
      </c>
      <c r="H568" s="564">
        <f>Div*H534*Assumptions!$B356</f>
        <v>0</v>
      </c>
      <c r="I568" s="564">
        <f>Div*I534*Assumptions!$B356</f>
        <v>0</v>
      </c>
      <c r="J568" s="564">
        <f>Div*J534*Assumptions!$B356</f>
        <v>0</v>
      </c>
      <c r="K568" s="564">
        <f>Div*K534*Assumptions!$B356</f>
        <v>0</v>
      </c>
      <c r="L568" s="564">
        <f>Div*L534*Assumptions!$B356</f>
        <v>0</v>
      </c>
      <c r="M568" s="564">
        <f>Div*M534*Assumptions!$B356</f>
        <v>0</v>
      </c>
      <c r="N568" s="564">
        <f>Div*N534*Assumptions!$B356</f>
        <v>0</v>
      </c>
      <c r="O568" s="564">
        <f>Div*O534*Assumptions!$B356</f>
        <v>0</v>
      </c>
      <c r="P568" s="564">
        <f>Div*P534*Assumptions!$B356</f>
        <v>0</v>
      </c>
      <c r="Q568" s="564">
        <f>Div*Q534*Assumptions!$B356</f>
        <v>0</v>
      </c>
      <c r="R568" s="564">
        <f>Div*R534*Assumptions!$B356</f>
        <v>0</v>
      </c>
      <c r="S568" s="564">
        <f>Div*S534*Assumptions!$B356</f>
        <v>0</v>
      </c>
      <c r="T568" s="564">
        <f>Div*T534*Assumptions!$B356</f>
        <v>0</v>
      </c>
      <c r="U568" s="564">
        <f>Div*U534*Assumptions!$B356</f>
        <v>0</v>
      </c>
      <c r="V568" s="564">
        <f>Div*V534*Assumptions!$B356</f>
        <v>0</v>
      </c>
      <c r="W568" s="564">
        <f>Div*W534*Assumptions!$B356</f>
        <v>0</v>
      </c>
      <c r="X568" s="564">
        <f>Div*X534*Assumptions!$B356</f>
        <v>0</v>
      </c>
      <c r="Y568" s="564">
        <f>Div*Y534*Assumptions!$B356</f>
        <v>0</v>
      </c>
      <c r="Z568" s="564">
        <f>Div*Z534*Assumptions!$B356</f>
        <v>0</v>
      </c>
      <c r="AA568" s="564">
        <f>Div*AA534*Assumptions!$B356</f>
        <v>0</v>
      </c>
      <c r="AB568" s="564">
        <f>Div*AB534*Assumptions!$B356</f>
        <v>0</v>
      </c>
      <c r="AC568" s="564">
        <f>Div*AC534*Assumptions!$B356</f>
        <v>0</v>
      </c>
      <c r="AD568" s="564">
        <f>Div*AD534*Assumptions!$B356</f>
        <v>0</v>
      </c>
      <c r="AE568" s="564">
        <f>Div*AE534*Assumptions!$B356</f>
        <v>0</v>
      </c>
      <c r="AF568" s="564">
        <f>Div*AF534*Assumptions!$B356</f>
        <v>0</v>
      </c>
      <c r="AG568" s="564">
        <f>Div*AG534*Assumptions!$B356</f>
        <v>0</v>
      </c>
      <c r="AH568" s="564">
        <f>Div*AH534*Assumptions!$B356</f>
        <v>0</v>
      </c>
      <c r="AI568" s="564">
        <f>Div*AI534*Assumptions!$B356</f>
        <v>0</v>
      </c>
      <c r="AJ568" s="564">
        <f>Div*AJ534*Assumptions!$B356</f>
        <v>0</v>
      </c>
      <c r="AK568" s="564">
        <f>Div*AK534*Assumptions!$B356</f>
        <v>0</v>
      </c>
      <c r="AL568" s="564">
        <f>Div*AL534*Assumptions!$B356</f>
        <v>0</v>
      </c>
      <c r="AM568" s="564">
        <f>Div*AM534*Assumptions!$B356</f>
        <v>0</v>
      </c>
      <c r="AN568" s="564">
        <f>Div*AN534*Assumptions!$B356</f>
        <v>0</v>
      </c>
      <c r="AO568" s="564">
        <f>Div*AO534*Assumptions!$B356</f>
        <v>0</v>
      </c>
      <c r="AP568" s="564">
        <f>Div*AP534*Assumptions!$B356</f>
        <v>0</v>
      </c>
      <c r="AQ568" s="564">
        <f>Div*AQ534*Assumptions!$B356</f>
        <v>0</v>
      </c>
      <c r="AR568" s="564">
        <f>Div*AR534*Assumptions!$B356</f>
        <v>0</v>
      </c>
      <c r="AS568" s="564">
        <f>Div*AS534*Assumptions!$B356</f>
        <v>0</v>
      </c>
      <c r="AT568" s="564">
        <f>Div*AT534*Assumptions!$B356</f>
        <v>0</v>
      </c>
      <c r="AU568" s="564">
        <f>Div*AU534*Assumptions!$B356</f>
        <v>0</v>
      </c>
      <c r="AV568" s="564">
        <f>Div*AV534*Assumptions!$B356</f>
        <v>0</v>
      </c>
      <c r="AW568" s="564">
        <f>Div*AW534*Assumptions!$B356</f>
        <v>0</v>
      </c>
      <c r="AX568" s="564">
        <f>Div*AX534*Assumptions!$B356</f>
        <v>0</v>
      </c>
      <c r="AY568" s="564">
        <f>Div*AY534*Assumptions!$B356</f>
        <v>0</v>
      </c>
      <c r="AZ568" s="564">
        <f>Div*AZ534*Assumptions!$B356</f>
        <v>0</v>
      </c>
      <c r="BA568" s="564">
        <f>Div*BA534*Assumptions!$B356</f>
        <v>0</v>
      </c>
      <c r="BB568" s="564">
        <f>Div*BB534*Assumptions!$B356</f>
        <v>0</v>
      </c>
      <c r="BC568" s="564">
        <f>Div*BC534*Assumptions!$B356</f>
        <v>0</v>
      </c>
      <c r="BD568" s="564">
        <f>Div*BD534*Assumptions!$B356</f>
        <v>0</v>
      </c>
      <c r="BE568" s="564">
        <f>Div*BE534*Assumptions!$B356</f>
        <v>0</v>
      </c>
      <c r="BF568" s="564">
        <f>Div*BF534*Assumptions!$B356</f>
        <v>0</v>
      </c>
      <c r="BG568" s="564">
        <f>Div*BG534*Assumptions!$B356</f>
        <v>0</v>
      </c>
      <c r="BH568" s="564">
        <f>Div*BH534*Assumptions!$B356</f>
        <v>0</v>
      </c>
      <c r="BI568" s="564">
        <f>Div*BI534*Assumptions!$B356</f>
        <v>0</v>
      </c>
      <c r="BJ568" s="564">
        <f>Div*BJ534*Assumptions!$B356</f>
        <v>0</v>
      </c>
      <c r="BK568" s="564">
        <f>Div*BK534*Assumptions!$B356</f>
        <v>0</v>
      </c>
      <c r="BL568" s="564">
        <f>Div*BL534*Assumptions!$B356</f>
        <v>0</v>
      </c>
      <c r="BM568" s="564">
        <f>Div*BM534*Assumptions!$B356</f>
        <v>0</v>
      </c>
      <c r="BN568" s="185"/>
      <c r="BO568" s="564">
        <f>SUM(F568:H568)</f>
        <v>0</v>
      </c>
      <c r="BP568" s="564">
        <f>SUM(I568:K568)</f>
        <v>0</v>
      </c>
      <c r="BQ568" s="564">
        <f>SUM(L568:N568)</f>
        <v>0</v>
      </c>
      <c r="BR568" s="564">
        <f>SUM(O568:Q568)</f>
        <v>0</v>
      </c>
      <c r="BS568" s="564">
        <f>SUM(R568:T568)</f>
        <v>0</v>
      </c>
      <c r="BT568" s="564">
        <f>SUM(U568:W568)</f>
        <v>0</v>
      </c>
      <c r="BU568" s="564">
        <f>SUM(X568:Z568)</f>
        <v>0</v>
      </c>
      <c r="BV568" s="564">
        <f>SUM(AA568:AC568)</f>
        <v>0</v>
      </c>
      <c r="BW568" s="564">
        <f>SUM(AD568:AF568)</f>
        <v>0</v>
      </c>
      <c r="BX568" s="564">
        <f>SUM(AG568:AI568)</f>
        <v>0</v>
      </c>
      <c r="BY568" s="564">
        <f>SUM(AJ568:AL568)</f>
        <v>0</v>
      </c>
      <c r="BZ568" s="564">
        <f>SUM(AM568:AO568)</f>
        <v>0</v>
      </c>
      <c r="CA568" s="564">
        <f>SUM(AP568:AR568)</f>
        <v>0</v>
      </c>
      <c r="CB568" s="564">
        <f>SUM(AS568:AU568)</f>
        <v>0</v>
      </c>
      <c r="CC568" s="564">
        <f>SUM(AV568:AX568)</f>
        <v>0</v>
      </c>
      <c r="CD568" s="564">
        <f>SUM(AY568:BA568)</f>
        <v>0</v>
      </c>
      <c r="CE568" s="564">
        <f>SUM(BB568:BD568)</f>
        <v>0</v>
      </c>
      <c r="CF568" s="564">
        <f>SUM(BE568:BG568)</f>
        <v>0</v>
      </c>
      <c r="CG568" s="564">
        <f>SUM(BH568:BJ568)</f>
        <v>0</v>
      </c>
      <c r="CH568" s="564">
        <f>SUM(BK568:BM568)</f>
        <v>0</v>
      </c>
      <c r="CI568" s="177"/>
      <c r="CJ568" s="124">
        <f>SUM(BO568:BR568)</f>
        <v>0</v>
      </c>
      <c r="CK568" s="124">
        <f>SUM(BS568:BV568)</f>
        <v>0</v>
      </c>
      <c r="CL568" s="124">
        <f>SUM(BW568:BZ568)</f>
        <v>0</v>
      </c>
      <c r="CM568" s="124">
        <f>SUM(CA568:CD568)</f>
        <v>0</v>
      </c>
      <c r="CN568" s="124">
        <f>SUM(CE568:CH568)</f>
        <v>0</v>
      </c>
      <c r="CO568" s="177"/>
      <c r="CP568" s="114"/>
      <c r="CQ568" s="114"/>
      <c r="CR568" s="186">
        <f>SUM(F568:BM568)</f>
        <v>0</v>
      </c>
      <c r="CS568" s="186">
        <f>SUM(BO568:CH568)</f>
        <v>0</v>
      </c>
      <c r="CT568" s="186">
        <f>SUM(CJ568:CN568)</f>
        <v>0</v>
      </c>
      <c r="CU568" s="186">
        <f t="shared" ref="CU568:CV572" si="2111">CR568-CS568</f>
        <v>0</v>
      </c>
      <c r="CV568" s="186">
        <f t="shared" si="2111"/>
        <v>0</v>
      </c>
      <c r="CW568" s="119"/>
      <c r="CX568" s="124">
        <f t="shared" ref="CX568:DA572" si="2112">IF(BO568="","",BO568)</f>
        <v>0</v>
      </c>
      <c r="CY568" s="124">
        <f t="shared" si="2112"/>
        <v>0</v>
      </c>
      <c r="CZ568" s="124">
        <f t="shared" si="2112"/>
        <v>0</v>
      </c>
      <c r="DA568" s="124">
        <f t="shared" si="2112"/>
        <v>0</v>
      </c>
      <c r="DB568" s="209">
        <f>IF(CJ568="","",CJ568)</f>
        <v>0</v>
      </c>
      <c r="DC568" s="124">
        <f t="shared" ref="DC568:DF572" si="2113">IF(BS568="","",BS568)</f>
        <v>0</v>
      </c>
      <c r="DD568" s="124">
        <f t="shared" si="2113"/>
        <v>0</v>
      </c>
      <c r="DE568" s="124">
        <f t="shared" si="2113"/>
        <v>0</v>
      </c>
      <c r="DF568" s="124">
        <f t="shared" si="2113"/>
        <v>0</v>
      </c>
      <c r="DG568" s="209">
        <f t="shared" ref="DG568:DJ572" si="2114">IF(CK568="","",CK568)</f>
        <v>0</v>
      </c>
      <c r="DH568" s="209">
        <f t="shared" si="2114"/>
        <v>0</v>
      </c>
      <c r="DI568" s="209">
        <f t="shared" si="2114"/>
        <v>0</v>
      </c>
      <c r="DJ568" s="209">
        <f t="shared" si="2114"/>
        <v>0</v>
      </c>
    </row>
    <row r="569" spans="1:114" x14ac:dyDescent="0.2">
      <c r="A569" s="544" t="str">
        <f t="shared" ref="A569:A571" si="2115">+A535</f>
        <v>Technical Consultants …………………………………………………………………………………………………………</v>
      </c>
      <c r="B569" s="88" t="s">
        <v>54</v>
      </c>
      <c r="C569" s="114"/>
      <c r="D569" s="114"/>
      <c r="E569" s="114"/>
      <c r="F569" s="564">
        <f>Div*F535*Assumptions!$B361</f>
        <v>0</v>
      </c>
      <c r="G569" s="564">
        <f>Div*G535*Assumptions!$B357</f>
        <v>0</v>
      </c>
      <c r="H569" s="564">
        <f>Div*H535*Assumptions!$B357</f>
        <v>0</v>
      </c>
      <c r="I569" s="564">
        <f>Div*I535*Assumptions!$B357</f>
        <v>0</v>
      </c>
      <c r="J569" s="564">
        <f>Div*J535*Assumptions!$B357</f>
        <v>0</v>
      </c>
      <c r="K569" s="564">
        <f>Div*K535*Assumptions!$B357</f>
        <v>0</v>
      </c>
      <c r="L569" s="564">
        <f>Div*L535*Assumptions!$B357</f>
        <v>0</v>
      </c>
      <c r="M569" s="564">
        <f>Div*M535*Assumptions!$B357</f>
        <v>0</v>
      </c>
      <c r="N569" s="564">
        <f>Div*N535*Assumptions!$B357</f>
        <v>0</v>
      </c>
      <c r="O569" s="564">
        <f>Div*O535*Assumptions!$B357</f>
        <v>0</v>
      </c>
      <c r="P569" s="564">
        <f>Div*P535*Assumptions!$B357</f>
        <v>0</v>
      </c>
      <c r="Q569" s="564">
        <f>Div*Q535*Assumptions!$B357</f>
        <v>0</v>
      </c>
      <c r="R569" s="564">
        <f>Div*R535*Assumptions!$B357</f>
        <v>0</v>
      </c>
      <c r="S569" s="564">
        <f>Div*S535*Assumptions!$B357</f>
        <v>0</v>
      </c>
      <c r="T569" s="564">
        <f>Div*T535*Assumptions!$B357</f>
        <v>0</v>
      </c>
      <c r="U569" s="564">
        <f>Div*U535*Assumptions!$B357</f>
        <v>0</v>
      </c>
      <c r="V569" s="564">
        <f>Div*V535*Assumptions!$B357</f>
        <v>0</v>
      </c>
      <c r="W569" s="564">
        <f>Div*W535*Assumptions!$B357</f>
        <v>0</v>
      </c>
      <c r="X569" s="564">
        <f>Div*X535*Assumptions!$B357</f>
        <v>0</v>
      </c>
      <c r="Y569" s="564">
        <f>Div*Y535*Assumptions!$B357</f>
        <v>0</v>
      </c>
      <c r="Z569" s="564">
        <f>Div*Z535*Assumptions!$B357</f>
        <v>0</v>
      </c>
      <c r="AA569" s="564">
        <f>Div*AA535*Assumptions!$B357</f>
        <v>0</v>
      </c>
      <c r="AB569" s="564">
        <f>Div*AB535*Assumptions!$B357</f>
        <v>0</v>
      </c>
      <c r="AC569" s="564">
        <f>Div*AC535*Assumptions!$B357</f>
        <v>0</v>
      </c>
      <c r="AD569" s="564">
        <f>Div*AD535*Assumptions!$B357</f>
        <v>0</v>
      </c>
      <c r="AE569" s="564">
        <f>Div*AE535*Assumptions!$B357</f>
        <v>0</v>
      </c>
      <c r="AF569" s="564">
        <f>Div*AF535*Assumptions!$B357</f>
        <v>0</v>
      </c>
      <c r="AG569" s="564">
        <f>Div*AG535*Assumptions!$B357</f>
        <v>0</v>
      </c>
      <c r="AH569" s="564">
        <f>Div*AH535*Assumptions!$B357</f>
        <v>0</v>
      </c>
      <c r="AI569" s="564">
        <f>Div*AI535*Assumptions!$B357</f>
        <v>0</v>
      </c>
      <c r="AJ569" s="564">
        <f>Div*AJ535*Assumptions!$B357</f>
        <v>0</v>
      </c>
      <c r="AK569" s="564">
        <f>Div*AK535*Assumptions!$B357</f>
        <v>0</v>
      </c>
      <c r="AL569" s="564">
        <f>Div*AL535*Assumptions!$B357</f>
        <v>0</v>
      </c>
      <c r="AM569" s="564">
        <f>Div*AM535*Assumptions!$B357</f>
        <v>0</v>
      </c>
      <c r="AN569" s="564">
        <f>Div*AN535*Assumptions!$B357</f>
        <v>0</v>
      </c>
      <c r="AO569" s="564">
        <f>Div*AO535*Assumptions!$B357</f>
        <v>0</v>
      </c>
      <c r="AP569" s="564">
        <f>Div*AP535*Assumptions!$B357</f>
        <v>0</v>
      </c>
      <c r="AQ569" s="564">
        <f>Div*AQ535*Assumptions!$B357</f>
        <v>0</v>
      </c>
      <c r="AR569" s="564">
        <f>Div*AR535*Assumptions!$B357</f>
        <v>0</v>
      </c>
      <c r="AS569" s="564">
        <f>Div*AS535*Assumptions!$B357</f>
        <v>0</v>
      </c>
      <c r="AT569" s="564">
        <f>Div*AT535*Assumptions!$B357</f>
        <v>0</v>
      </c>
      <c r="AU569" s="564">
        <f>Div*AU535*Assumptions!$B357</f>
        <v>0</v>
      </c>
      <c r="AV569" s="564">
        <f>Div*AV535*Assumptions!$B357</f>
        <v>0</v>
      </c>
      <c r="AW569" s="564">
        <f>Div*AW535*Assumptions!$B357</f>
        <v>0</v>
      </c>
      <c r="AX569" s="564">
        <f>Div*AX535*Assumptions!$B357</f>
        <v>0</v>
      </c>
      <c r="AY569" s="564">
        <f>Div*AY535*Assumptions!$B357</f>
        <v>0</v>
      </c>
      <c r="AZ569" s="564">
        <f>Div*AZ535*Assumptions!$B357</f>
        <v>0</v>
      </c>
      <c r="BA569" s="564">
        <f>Div*BA535*Assumptions!$B357</f>
        <v>0</v>
      </c>
      <c r="BB569" s="564">
        <f>Div*BB535*Assumptions!$B357</f>
        <v>0</v>
      </c>
      <c r="BC569" s="564">
        <f>Div*BC535*Assumptions!$B357</f>
        <v>0</v>
      </c>
      <c r="BD569" s="564">
        <f>Div*BD535*Assumptions!$B357</f>
        <v>0</v>
      </c>
      <c r="BE569" s="564">
        <f>Div*BE535*Assumptions!$B357</f>
        <v>0</v>
      </c>
      <c r="BF569" s="564">
        <f>Div*BF535*Assumptions!$B357</f>
        <v>0</v>
      </c>
      <c r="BG569" s="564">
        <f>Div*BG535*Assumptions!$B357</f>
        <v>0</v>
      </c>
      <c r="BH569" s="564">
        <f>Div*BH535*Assumptions!$B357</f>
        <v>0</v>
      </c>
      <c r="BI569" s="564">
        <f>Div*BI535*Assumptions!$B357</f>
        <v>0</v>
      </c>
      <c r="BJ569" s="564">
        <f>Div*BJ535*Assumptions!$B357</f>
        <v>0</v>
      </c>
      <c r="BK569" s="564">
        <f>Div*BK535*Assumptions!$B357</f>
        <v>0</v>
      </c>
      <c r="BL569" s="564">
        <f>Div*BL535*Assumptions!$B357</f>
        <v>0</v>
      </c>
      <c r="BM569" s="564">
        <f>Div*BM535*Assumptions!$B357</f>
        <v>0</v>
      </c>
      <c r="BN569" s="185"/>
      <c r="BO569" s="564">
        <f t="shared" ref="BO569:BO571" si="2116">SUM(F569:H569)</f>
        <v>0</v>
      </c>
      <c r="BP569" s="564">
        <f t="shared" ref="BP569:BP571" si="2117">SUM(I569:K569)</f>
        <v>0</v>
      </c>
      <c r="BQ569" s="564">
        <f t="shared" ref="BQ569:BQ571" si="2118">SUM(L569:N569)</f>
        <v>0</v>
      </c>
      <c r="BR569" s="564">
        <f t="shared" ref="BR569:BR571" si="2119">SUM(O569:Q569)</f>
        <v>0</v>
      </c>
      <c r="BS569" s="564">
        <f t="shared" ref="BS569:BS571" si="2120">SUM(R569:T569)</f>
        <v>0</v>
      </c>
      <c r="BT569" s="564">
        <f t="shared" ref="BT569:BT571" si="2121">SUM(U569:W569)</f>
        <v>0</v>
      </c>
      <c r="BU569" s="564">
        <f t="shared" ref="BU569:BU571" si="2122">SUM(X569:Z569)</f>
        <v>0</v>
      </c>
      <c r="BV569" s="564">
        <f t="shared" ref="BV569:BV571" si="2123">SUM(AA569:AC569)</f>
        <v>0</v>
      </c>
      <c r="BW569" s="564">
        <f t="shared" ref="BW569:BW571" si="2124">SUM(AD569:AF569)</f>
        <v>0</v>
      </c>
      <c r="BX569" s="564">
        <f t="shared" ref="BX569:BX571" si="2125">SUM(AG569:AI569)</f>
        <v>0</v>
      </c>
      <c r="BY569" s="564">
        <f t="shared" ref="BY569:BY571" si="2126">SUM(AJ569:AL569)</f>
        <v>0</v>
      </c>
      <c r="BZ569" s="564">
        <f t="shared" ref="BZ569:BZ571" si="2127">SUM(AM569:AO569)</f>
        <v>0</v>
      </c>
      <c r="CA569" s="564">
        <f t="shared" ref="CA569:CA571" si="2128">SUM(AP569:AR569)</f>
        <v>0</v>
      </c>
      <c r="CB569" s="564">
        <f t="shared" ref="CB569:CB571" si="2129">SUM(AS569:AU569)</f>
        <v>0</v>
      </c>
      <c r="CC569" s="564">
        <f t="shared" ref="CC569:CC571" si="2130">SUM(AV569:AX569)</f>
        <v>0</v>
      </c>
      <c r="CD569" s="564">
        <f t="shared" ref="CD569:CD571" si="2131">SUM(AY569:BA569)</f>
        <v>0</v>
      </c>
      <c r="CE569" s="564">
        <f t="shared" ref="CE569:CE571" si="2132">SUM(BB569:BD569)</f>
        <v>0</v>
      </c>
      <c r="CF569" s="564">
        <f t="shared" ref="CF569:CF571" si="2133">SUM(BE569:BG569)</f>
        <v>0</v>
      </c>
      <c r="CG569" s="564">
        <f t="shared" ref="CG569:CG571" si="2134">SUM(BH569:BJ569)</f>
        <v>0</v>
      </c>
      <c r="CH569" s="564">
        <f t="shared" ref="CH569:CH571" si="2135">SUM(BK569:BM569)</f>
        <v>0</v>
      </c>
      <c r="CI569" s="177"/>
      <c r="CJ569" s="124">
        <f t="shared" ref="CJ569:CJ571" si="2136">SUM(BO569:BR569)</f>
        <v>0</v>
      </c>
      <c r="CK569" s="124">
        <f t="shared" ref="CK569:CK571" si="2137">SUM(BS569:BV569)</f>
        <v>0</v>
      </c>
      <c r="CL569" s="124">
        <f t="shared" ref="CL569:CL571" si="2138">SUM(BW569:BZ569)</f>
        <v>0</v>
      </c>
      <c r="CM569" s="124">
        <f t="shared" ref="CM569:CM571" si="2139">SUM(CA569:CD569)</f>
        <v>0</v>
      </c>
      <c r="CN569" s="124">
        <f t="shared" ref="CN569:CN571" si="2140">SUM(CE569:CH569)</f>
        <v>0</v>
      </c>
      <c r="CO569" s="177"/>
      <c r="CP569" s="114"/>
      <c r="CQ569" s="114"/>
      <c r="CR569" s="186"/>
      <c r="CS569" s="186"/>
      <c r="CT569" s="186"/>
      <c r="CU569" s="186"/>
      <c r="CV569" s="186"/>
      <c r="CW569" s="119"/>
      <c r="CX569" s="124"/>
      <c r="CY569" s="124"/>
      <c r="CZ569" s="124"/>
      <c r="DA569" s="124"/>
      <c r="DB569" s="209"/>
      <c r="DC569" s="124"/>
      <c r="DD569" s="124"/>
      <c r="DE569" s="124"/>
      <c r="DF569" s="124"/>
      <c r="DG569" s="209"/>
      <c r="DH569" s="209"/>
      <c r="DI569" s="209"/>
      <c r="DJ569" s="209"/>
    </row>
    <row r="570" spans="1:114" x14ac:dyDescent="0.2">
      <c r="A570" s="544" t="str">
        <f t="shared" si="2115"/>
        <v>IT consultant</v>
      </c>
      <c r="B570" s="114"/>
      <c r="C570" s="114"/>
      <c r="D570" s="114"/>
      <c r="E570" s="114"/>
      <c r="F570" s="564">
        <f>Div*F536*Assumptions!$B362</f>
        <v>0</v>
      </c>
      <c r="G570" s="564">
        <f>Div*G536*Assumptions!$B358</f>
        <v>0</v>
      </c>
      <c r="H570" s="564">
        <f>Div*H536*Assumptions!$B358</f>
        <v>0</v>
      </c>
      <c r="I570" s="564">
        <f>Div*I536*Assumptions!$B358</f>
        <v>0</v>
      </c>
      <c r="J570" s="564">
        <f>Div*J536*Assumptions!$B358</f>
        <v>0</v>
      </c>
      <c r="K570" s="564">
        <f>Div*K536*Assumptions!$B358</f>
        <v>0</v>
      </c>
      <c r="L570" s="564">
        <f>Div*L536*Assumptions!$B358</f>
        <v>0</v>
      </c>
      <c r="M570" s="564">
        <f>Div*M536*Assumptions!$B358</f>
        <v>0</v>
      </c>
      <c r="N570" s="564">
        <f>Div*N536*Assumptions!$B358</f>
        <v>0</v>
      </c>
      <c r="O570" s="564">
        <f>Div*O536*Assumptions!$B358</f>
        <v>0</v>
      </c>
      <c r="P570" s="564">
        <f>Div*P536*Assumptions!$B358</f>
        <v>0</v>
      </c>
      <c r="Q570" s="564">
        <f>Div*Q536*Assumptions!$B358</f>
        <v>0</v>
      </c>
      <c r="R570" s="564">
        <f>Div*R536*Assumptions!$B358</f>
        <v>0</v>
      </c>
      <c r="S570" s="564">
        <f>Div*S536*Assumptions!$B358</f>
        <v>0</v>
      </c>
      <c r="T570" s="564">
        <f>Div*T536*Assumptions!$B358</f>
        <v>0</v>
      </c>
      <c r="U570" s="564">
        <f>Div*U536*Assumptions!$B358</f>
        <v>0</v>
      </c>
      <c r="V570" s="564">
        <f>Div*V536*Assumptions!$B358</f>
        <v>0</v>
      </c>
      <c r="W570" s="564">
        <f>Div*W536*Assumptions!$B358</f>
        <v>0</v>
      </c>
      <c r="X570" s="564">
        <f>Div*X536*Assumptions!$B358</f>
        <v>0</v>
      </c>
      <c r="Y570" s="564">
        <f>Div*Y536*Assumptions!$B358</f>
        <v>0</v>
      </c>
      <c r="Z570" s="564">
        <f>Div*Z536*Assumptions!$B358</f>
        <v>0</v>
      </c>
      <c r="AA570" s="564">
        <f>Div*AA536*Assumptions!$B358</f>
        <v>0</v>
      </c>
      <c r="AB570" s="564">
        <f>Div*AB536*Assumptions!$B358</f>
        <v>0</v>
      </c>
      <c r="AC570" s="564">
        <f>Div*AC536*Assumptions!$B358</f>
        <v>0</v>
      </c>
      <c r="AD570" s="564">
        <f>Div*AD536*Assumptions!$B358</f>
        <v>0</v>
      </c>
      <c r="AE570" s="564">
        <f>Div*AE536*Assumptions!$B358</f>
        <v>0</v>
      </c>
      <c r="AF570" s="564">
        <f>Div*AF536*Assumptions!$B358</f>
        <v>0</v>
      </c>
      <c r="AG570" s="564">
        <f>Div*AG536*Assumptions!$B358</f>
        <v>0</v>
      </c>
      <c r="AH570" s="564">
        <f>Div*AH536*Assumptions!$B358</f>
        <v>0</v>
      </c>
      <c r="AI570" s="564">
        <f>Div*AI536*Assumptions!$B358</f>
        <v>0</v>
      </c>
      <c r="AJ570" s="564">
        <f>Div*AJ536*Assumptions!$B358</f>
        <v>0</v>
      </c>
      <c r="AK570" s="564">
        <f>Div*AK536*Assumptions!$B358</f>
        <v>0</v>
      </c>
      <c r="AL570" s="564">
        <f>Div*AL536*Assumptions!$B358</f>
        <v>0</v>
      </c>
      <c r="AM570" s="564">
        <f>Div*AM536*Assumptions!$B358</f>
        <v>0</v>
      </c>
      <c r="AN570" s="564">
        <f>Div*AN536*Assumptions!$B358</f>
        <v>0</v>
      </c>
      <c r="AO570" s="564">
        <f>Div*AO536*Assumptions!$B358</f>
        <v>0</v>
      </c>
      <c r="AP570" s="564">
        <f>Div*AP536*Assumptions!$B358</f>
        <v>0</v>
      </c>
      <c r="AQ570" s="564">
        <f>Div*AQ536*Assumptions!$B358</f>
        <v>0</v>
      </c>
      <c r="AR570" s="564">
        <f>Div*AR536*Assumptions!$B358</f>
        <v>0</v>
      </c>
      <c r="AS570" s="564">
        <f>Div*AS536*Assumptions!$B358</f>
        <v>0</v>
      </c>
      <c r="AT570" s="564">
        <f>Div*AT536*Assumptions!$B358</f>
        <v>0</v>
      </c>
      <c r="AU570" s="564">
        <f>Div*AU536*Assumptions!$B358</f>
        <v>0</v>
      </c>
      <c r="AV570" s="564">
        <f>Div*AV536*Assumptions!$B358</f>
        <v>0</v>
      </c>
      <c r="AW570" s="564">
        <f>Div*AW536*Assumptions!$B358</f>
        <v>0</v>
      </c>
      <c r="AX570" s="564">
        <f>Div*AX536*Assumptions!$B358</f>
        <v>0</v>
      </c>
      <c r="AY570" s="564">
        <f>Div*AY536*Assumptions!$B358</f>
        <v>0</v>
      </c>
      <c r="AZ570" s="564">
        <f>Div*AZ536*Assumptions!$B358</f>
        <v>0</v>
      </c>
      <c r="BA570" s="564">
        <f>Div*BA536*Assumptions!$B358</f>
        <v>0</v>
      </c>
      <c r="BB570" s="564">
        <f>Div*BB536*Assumptions!$B358</f>
        <v>0</v>
      </c>
      <c r="BC570" s="564">
        <f>Div*BC536*Assumptions!$B358</f>
        <v>0</v>
      </c>
      <c r="BD570" s="564">
        <f>Div*BD536*Assumptions!$B358</f>
        <v>0</v>
      </c>
      <c r="BE570" s="564">
        <f>Div*BE536*Assumptions!$B358</f>
        <v>0</v>
      </c>
      <c r="BF570" s="564">
        <f>Div*BF536*Assumptions!$B358</f>
        <v>0</v>
      </c>
      <c r="BG570" s="564">
        <f>Div*BG536*Assumptions!$B358</f>
        <v>0</v>
      </c>
      <c r="BH570" s="564">
        <f>Div*BH536*Assumptions!$B358</f>
        <v>0</v>
      </c>
      <c r="BI570" s="564">
        <f>Div*BI536*Assumptions!$B358</f>
        <v>0</v>
      </c>
      <c r="BJ570" s="564">
        <f>Div*BJ536*Assumptions!$B358</f>
        <v>0</v>
      </c>
      <c r="BK570" s="564">
        <f>Div*BK536*Assumptions!$B358</f>
        <v>0</v>
      </c>
      <c r="BL570" s="564">
        <f>Div*BL536*Assumptions!$B358</f>
        <v>0</v>
      </c>
      <c r="BM570" s="564">
        <f>Div*BM536*Assumptions!$B358</f>
        <v>0</v>
      </c>
      <c r="BN570" s="185"/>
      <c r="BO570" s="564">
        <f t="shared" si="2116"/>
        <v>0</v>
      </c>
      <c r="BP570" s="564">
        <f t="shared" si="2117"/>
        <v>0</v>
      </c>
      <c r="BQ570" s="564">
        <f t="shared" si="2118"/>
        <v>0</v>
      </c>
      <c r="BR570" s="564">
        <f t="shared" si="2119"/>
        <v>0</v>
      </c>
      <c r="BS570" s="564">
        <f t="shared" si="2120"/>
        <v>0</v>
      </c>
      <c r="BT570" s="564">
        <f t="shared" si="2121"/>
        <v>0</v>
      </c>
      <c r="BU570" s="564">
        <f t="shared" si="2122"/>
        <v>0</v>
      </c>
      <c r="BV570" s="564">
        <f t="shared" si="2123"/>
        <v>0</v>
      </c>
      <c r="BW570" s="564">
        <f t="shared" si="2124"/>
        <v>0</v>
      </c>
      <c r="BX570" s="564">
        <f t="shared" si="2125"/>
        <v>0</v>
      </c>
      <c r="BY570" s="564">
        <f t="shared" si="2126"/>
        <v>0</v>
      </c>
      <c r="BZ570" s="564">
        <f t="shared" si="2127"/>
        <v>0</v>
      </c>
      <c r="CA570" s="564">
        <f t="shared" si="2128"/>
        <v>0</v>
      </c>
      <c r="CB570" s="564">
        <f t="shared" si="2129"/>
        <v>0</v>
      </c>
      <c r="CC570" s="564">
        <f t="shared" si="2130"/>
        <v>0</v>
      </c>
      <c r="CD570" s="564">
        <f t="shared" si="2131"/>
        <v>0</v>
      </c>
      <c r="CE570" s="564">
        <f t="shared" si="2132"/>
        <v>0</v>
      </c>
      <c r="CF570" s="564">
        <f t="shared" si="2133"/>
        <v>0</v>
      </c>
      <c r="CG570" s="564">
        <f t="shared" si="2134"/>
        <v>0</v>
      </c>
      <c r="CH570" s="564">
        <f t="shared" si="2135"/>
        <v>0</v>
      </c>
      <c r="CI570" s="177"/>
      <c r="CJ570" s="124">
        <f t="shared" si="2136"/>
        <v>0</v>
      </c>
      <c r="CK570" s="124">
        <f t="shared" si="2137"/>
        <v>0</v>
      </c>
      <c r="CL570" s="124">
        <f t="shared" si="2138"/>
        <v>0</v>
      </c>
      <c r="CM570" s="124">
        <f t="shared" si="2139"/>
        <v>0</v>
      </c>
      <c r="CN570" s="124">
        <f t="shared" si="2140"/>
        <v>0</v>
      </c>
      <c r="CO570" s="177"/>
      <c r="CP570" s="114"/>
      <c r="CQ570" s="114"/>
      <c r="CR570" s="186"/>
      <c r="CS570" s="186"/>
      <c r="CT570" s="186"/>
      <c r="CU570" s="186"/>
      <c r="CV570" s="186"/>
      <c r="CW570" s="119"/>
      <c r="CX570" s="124"/>
      <c r="CY570" s="124"/>
      <c r="CZ570" s="124"/>
      <c r="DA570" s="124"/>
      <c r="DB570" s="209"/>
      <c r="DC570" s="124"/>
      <c r="DD570" s="124"/>
      <c r="DE570" s="124"/>
      <c r="DF570" s="124"/>
      <c r="DG570" s="209"/>
      <c r="DH570" s="209"/>
      <c r="DI570" s="209"/>
      <c r="DJ570" s="209"/>
    </row>
    <row r="571" spans="1:114" ht="14.25" x14ac:dyDescent="0.35">
      <c r="A571" s="544" t="str">
        <f t="shared" si="2115"/>
        <v>TBD</v>
      </c>
      <c r="B571" s="114" t="s">
        <v>370</v>
      </c>
      <c r="C571" s="114"/>
      <c r="D571" s="114"/>
      <c r="E571" s="114"/>
      <c r="F571" s="564">
        <f>Div*F537*Assumptions!$B363</f>
        <v>0</v>
      </c>
      <c r="G571" s="564">
        <f>Div*G537*Assumptions!$B359</f>
        <v>0</v>
      </c>
      <c r="H571" s="564">
        <f>Div*H537*Assumptions!$B359</f>
        <v>0</v>
      </c>
      <c r="I571" s="564">
        <f>Div*I537*Assumptions!$B359</f>
        <v>0</v>
      </c>
      <c r="J571" s="564">
        <f>Div*J537*Assumptions!$B359</f>
        <v>0</v>
      </c>
      <c r="K571" s="564">
        <f>Div*K537*Assumptions!$B359</f>
        <v>0</v>
      </c>
      <c r="L571" s="564">
        <f>Div*L537*Assumptions!$B359</f>
        <v>0</v>
      </c>
      <c r="M571" s="564">
        <f>Div*M537*Assumptions!$B359</f>
        <v>0</v>
      </c>
      <c r="N571" s="564">
        <f>Div*N537*Assumptions!$B359</f>
        <v>0</v>
      </c>
      <c r="O571" s="564">
        <f>Div*O537*Assumptions!$B359</f>
        <v>0</v>
      </c>
      <c r="P571" s="564">
        <f>Div*P537*Assumptions!$B359</f>
        <v>0</v>
      </c>
      <c r="Q571" s="564">
        <f>Div*Q537*Assumptions!$B359</f>
        <v>0</v>
      </c>
      <c r="R571" s="564">
        <f>Div*R537*Assumptions!$B359</f>
        <v>0</v>
      </c>
      <c r="S571" s="564">
        <f>Div*S537*Assumptions!$B359</f>
        <v>0</v>
      </c>
      <c r="T571" s="564">
        <f>Div*T537*Assumptions!$B359</f>
        <v>0</v>
      </c>
      <c r="U571" s="564">
        <f>Div*U537*Assumptions!$B359</f>
        <v>0</v>
      </c>
      <c r="V571" s="564">
        <f>Div*V537*Assumptions!$B359</f>
        <v>0</v>
      </c>
      <c r="W571" s="564">
        <f>Div*W537*Assumptions!$B359</f>
        <v>0</v>
      </c>
      <c r="X571" s="564">
        <f>Div*X537*Assumptions!$B359</f>
        <v>0</v>
      </c>
      <c r="Y571" s="564">
        <f>Div*Y537*Assumptions!$B359</f>
        <v>0</v>
      </c>
      <c r="Z571" s="564">
        <f>Div*Z537*Assumptions!$B359</f>
        <v>0</v>
      </c>
      <c r="AA571" s="564">
        <f>Div*AA537*Assumptions!$B359</f>
        <v>0</v>
      </c>
      <c r="AB571" s="564">
        <f>Div*AB537*Assumptions!$B359</f>
        <v>0</v>
      </c>
      <c r="AC571" s="564">
        <f>Div*AC537*Assumptions!$B359</f>
        <v>0</v>
      </c>
      <c r="AD571" s="564">
        <f>Div*AD537*Assumptions!$B359</f>
        <v>0</v>
      </c>
      <c r="AE571" s="564">
        <f>Div*AE537*Assumptions!$B359</f>
        <v>0</v>
      </c>
      <c r="AF571" s="564">
        <f>Div*AF537*Assumptions!$B359</f>
        <v>0</v>
      </c>
      <c r="AG571" s="564">
        <f>Div*AG537*Assumptions!$B359</f>
        <v>0</v>
      </c>
      <c r="AH571" s="564">
        <f>Div*AH537*Assumptions!$B359</f>
        <v>0</v>
      </c>
      <c r="AI571" s="564">
        <f>Div*AI537*Assumptions!$B359</f>
        <v>0</v>
      </c>
      <c r="AJ571" s="564">
        <f>Div*AJ537*Assumptions!$B359</f>
        <v>0</v>
      </c>
      <c r="AK571" s="564">
        <f>Div*AK537*Assumptions!$B359</f>
        <v>0</v>
      </c>
      <c r="AL571" s="564">
        <f>Div*AL537*Assumptions!$B359</f>
        <v>0</v>
      </c>
      <c r="AM571" s="564">
        <f>Div*AM537*Assumptions!$B359</f>
        <v>0</v>
      </c>
      <c r="AN571" s="564">
        <f>Div*AN537*Assumptions!$B359</f>
        <v>0</v>
      </c>
      <c r="AO571" s="564">
        <f>Div*AO537*Assumptions!$B359</f>
        <v>0</v>
      </c>
      <c r="AP571" s="564">
        <f>Div*AP537*Assumptions!$B359</f>
        <v>0</v>
      </c>
      <c r="AQ571" s="564">
        <f>Div*AQ537*Assumptions!$B359</f>
        <v>0</v>
      </c>
      <c r="AR571" s="564">
        <f>Div*AR537*Assumptions!$B359</f>
        <v>0</v>
      </c>
      <c r="AS571" s="564">
        <f>Div*AS537*Assumptions!$B359</f>
        <v>0</v>
      </c>
      <c r="AT571" s="564">
        <f>Div*AT537*Assumptions!$B359</f>
        <v>0</v>
      </c>
      <c r="AU571" s="564">
        <f>Div*AU537*Assumptions!$B359</f>
        <v>0</v>
      </c>
      <c r="AV571" s="564">
        <f>Div*AV537*Assumptions!$B359</f>
        <v>0</v>
      </c>
      <c r="AW571" s="564">
        <f>Div*AW537*Assumptions!$B359</f>
        <v>0</v>
      </c>
      <c r="AX571" s="564">
        <f>Div*AX537*Assumptions!$B359</f>
        <v>0</v>
      </c>
      <c r="AY571" s="564">
        <f>Div*AY537*Assumptions!$B359</f>
        <v>0</v>
      </c>
      <c r="AZ571" s="564">
        <f>Div*AZ537*Assumptions!$B359</f>
        <v>0</v>
      </c>
      <c r="BA571" s="564">
        <f>Div*BA537*Assumptions!$B359</f>
        <v>0</v>
      </c>
      <c r="BB571" s="564">
        <f>Div*BB537*Assumptions!$B359</f>
        <v>0</v>
      </c>
      <c r="BC571" s="564">
        <f>Div*BC537*Assumptions!$B359</f>
        <v>0</v>
      </c>
      <c r="BD571" s="564">
        <f>Div*BD537*Assumptions!$B359</f>
        <v>0</v>
      </c>
      <c r="BE571" s="564">
        <f>Div*BE537*Assumptions!$B359</f>
        <v>0</v>
      </c>
      <c r="BF571" s="564">
        <f>Div*BF537*Assumptions!$B359</f>
        <v>0</v>
      </c>
      <c r="BG571" s="564">
        <f>Div*BG537*Assumptions!$B359</f>
        <v>0</v>
      </c>
      <c r="BH571" s="564">
        <f>Div*BH537*Assumptions!$B359</f>
        <v>0</v>
      </c>
      <c r="BI571" s="564">
        <f>Div*BI537*Assumptions!$B359</f>
        <v>0</v>
      </c>
      <c r="BJ571" s="564">
        <f>Div*BJ537*Assumptions!$B359</f>
        <v>0</v>
      </c>
      <c r="BK571" s="564">
        <f>Div*BK537*Assumptions!$B359</f>
        <v>0</v>
      </c>
      <c r="BL571" s="564">
        <f>Div*BL537*Assumptions!$B359</f>
        <v>0</v>
      </c>
      <c r="BM571" s="564">
        <f>Div*BM537*Assumptions!$B359</f>
        <v>0</v>
      </c>
      <c r="BN571" s="185"/>
      <c r="BO571" s="564">
        <f t="shared" si="2116"/>
        <v>0</v>
      </c>
      <c r="BP571" s="564">
        <f t="shared" si="2117"/>
        <v>0</v>
      </c>
      <c r="BQ571" s="564">
        <f t="shared" si="2118"/>
        <v>0</v>
      </c>
      <c r="BR571" s="564">
        <f t="shared" si="2119"/>
        <v>0</v>
      </c>
      <c r="BS571" s="564">
        <f t="shared" si="2120"/>
        <v>0</v>
      </c>
      <c r="BT571" s="564">
        <f t="shared" si="2121"/>
        <v>0</v>
      </c>
      <c r="BU571" s="564">
        <f t="shared" si="2122"/>
        <v>0</v>
      </c>
      <c r="BV571" s="564">
        <f t="shared" si="2123"/>
        <v>0</v>
      </c>
      <c r="BW571" s="564">
        <f t="shared" si="2124"/>
        <v>0</v>
      </c>
      <c r="BX571" s="564">
        <f t="shared" si="2125"/>
        <v>0</v>
      </c>
      <c r="BY571" s="564">
        <f t="shared" si="2126"/>
        <v>0</v>
      </c>
      <c r="BZ571" s="564">
        <f t="shared" si="2127"/>
        <v>0</v>
      </c>
      <c r="CA571" s="564">
        <f t="shared" si="2128"/>
        <v>0</v>
      </c>
      <c r="CB571" s="564">
        <f t="shared" si="2129"/>
        <v>0</v>
      </c>
      <c r="CC571" s="564">
        <f t="shared" si="2130"/>
        <v>0</v>
      </c>
      <c r="CD571" s="564">
        <f t="shared" si="2131"/>
        <v>0</v>
      </c>
      <c r="CE571" s="564">
        <f t="shared" si="2132"/>
        <v>0</v>
      </c>
      <c r="CF571" s="564">
        <f t="shared" si="2133"/>
        <v>0</v>
      </c>
      <c r="CG571" s="564">
        <f t="shared" si="2134"/>
        <v>0</v>
      </c>
      <c r="CH571" s="564">
        <f t="shared" si="2135"/>
        <v>0</v>
      </c>
      <c r="CI571" s="177"/>
      <c r="CJ571" s="124">
        <f t="shared" si="2136"/>
        <v>0</v>
      </c>
      <c r="CK571" s="124">
        <f t="shared" si="2137"/>
        <v>0</v>
      </c>
      <c r="CL571" s="124">
        <f t="shared" si="2138"/>
        <v>0</v>
      </c>
      <c r="CM571" s="124">
        <f t="shared" si="2139"/>
        <v>0</v>
      </c>
      <c r="CN571" s="124">
        <f t="shared" si="2140"/>
        <v>0</v>
      </c>
      <c r="CO571" s="177"/>
      <c r="CP571" s="114"/>
      <c r="CQ571" s="114"/>
      <c r="CR571" s="186">
        <f>SUM(F571:BM571)</f>
        <v>0</v>
      </c>
      <c r="CS571" s="186">
        <f>SUM(BO571:CH571)</f>
        <v>0</v>
      </c>
      <c r="CT571" s="186">
        <f>SUM(CJ571:CN571)</f>
        <v>0</v>
      </c>
      <c r="CU571" s="186">
        <f t="shared" si="2111"/>
        <v>0</v>
      </c>
      <c r="CV571" s="186">
        <f t="shared" si="2111"/>
        <v>0</v>
      </c>
      <c r="CW571" s="119"/>
      <c r="CX571" s="172">
        <f t="shared" si="2112"/>
        <v>0</v>
      </c>
      <c r="CY571" s="172">
        <f t="shared" si="2112"/>
        <v>0</v>
      </c>
      <c r="CZ571" s="172">
        <f t="shared" si="2112"/>
        <v>0</v>
      </c>
      <c r="DA571" s="172">
        <f t="shared" si="2112"/>
        <v>0</v>
      </c>
      <c r="DB571" s="338">
        <f>IF(CJ571="","",CJ571)</f>
        <v>0</v>
      </c>
      <c r="DC571" s="172">
        <f t="shared" si="2113"/>
        <v>0</v>
      </c>
      <c r="DD571" s="172">
        <f t="shared" si="2113"/>
        <v>0</v>
      </c>
      <c r="DE571" s="172">
        <f t="shared" si="2113"/>
        <v>0</v>
      </c>
      <c r="DF571" s="172">
        <f t="shared" si="2113"/>
        <v>0</v>
      </c>
      <c r="DG571" s="338">
        <f t="shared" si="2114"/>
        <v>0</v>
      </c>
      <c r="DH571" s="338">
        <f t="shared" si="2114"/>
        <v>0</v>
      </c>
      <c r="DI571" s="338">
        <f t="shared" si="2114"/>
        <v>0</v>
      </c>
      <c r="DJ571" s="338">
        <f t="shared" si="2114"/>
        <v>0</v>
      </c>
    </row>
    <row r="572" spans="1:114" ht="14.25" x14ac:dyDescent="0.35">
      <c r="A572" s="545" t="s">
        <v>17</v>
      </c>
      <c r="B572" s="114" t="s">
        <v>370</v>
      </c>
      <c r="C572" s="114"/>
      <c r="D572" s="114"/>
      <c r="E572" s="114"/>
      <c r="F572" s="604">
        <f t="shared" ref="F572:BM572" si="2141">SUM(F568:F571)</f>
        <v>0</v>
      </c>
      <c r="G572" s="604">
        <f t="shared" si="2141"/>
        <v>0</v>
      </c>
      <c r="H572" s="604">
        <f t="shared" si="2141"/>
        <v>0</v>
      </c>
      <c r="I572" s="604">
        <f t="shared" si="2141"/>
        <v>0</v>
      </c>
      <c r="J572" s="604">
        <f t="shared" si="2141"/>
        <v>0</v>
      </c>
      <c r="K572" s="604">
        <f t="shared" si="2141"/>
        <v>0</v>
      </c>
      <c r="L572" s="604">
        <f t="shared" si="2141"/>
        <v>0</v>
      </c>
      <c r="M572" s="604">
        <f t="shared" si="2141"/>
        <v>0</v>
      </c>
      <c r="N572" s="604">
        <f t="shared" si="2141"/>
        <v>0</v>
      </c>
      <c r="O572" s="604">
        <f t="shared" si="2141"/>
        <v>0</v>
      </c>
      <c r="P572" s="604">
        <f t="shared" si="2141"/>
        <v>0</v>
      </c>
      <c r="Q572" s="604">
        <f t="shared" si="2141"/>
        <v>0</v>
      </c>
      <c r="R572" s="604">
        <f t="shared" si="2141"/>
        <v>0</v>
      </c>
      <c r="S572" s="604">
        <f t="shared" si="2141"/>
        <v>0</v>
      </c>
      <c r="T572" s="604">
        <f t="shared" si="2141"/>
        <v>0</v>
      </c>
      <c r="U572" s="604">
        <f t="shared" si="2141"/>
        <v>0</v>
      </c>
      <c r="V572" s="604">
        <f t="shared" si="2141"/>
        <v>0</v>
      </c>
      <c r="W572" s="604">
        <f t="shared" si="2141"/>
        <v>0</v>
      </c>
      <c r="X572" s="604">
        <f t="shared" si="2141"/>
        <v>0</v>
      </c>
      <c r="Y572" s="604">
        <f t="shared" si="2141"/>
        <v>0</v>
      </c>
      <c r="Z572" s="604">
        <f t="shared" si="2141"/>
        <v>0</v>
      </c>
      <c r="AA572" s="604">
        <f t="shared" si="2141"/>
        <v>0</v>
      </c>
      <c r="AB572" s="604">
        <f t="shared" si="2141"/>
        <v>0</v>
      </c>
      <c r="AC572" s="604">
        <f t="shared" si="2141"/>
        <v>0</v>
      </c>
      <c r="AD572" s="604">
        <f t="shared" si="2141"/>
        <v>0</v>
      </c>
      <c r="AE572" s="604">
        <f t="shared" si="2141"/>
        <v>0</v>
      </c>
      <c r="AF572" s="604">
        <f t="shared" si="2141"/>
        <v>0</v>
      </c>
      <c r="AG572" s="604">
        <f t="shared" si="2141"/>
        <v>0</v>
      </c>
      <c r="AH572" s="604">
        <f t="shared" si="2141"/>
        <v>0</v>
      </c>
      <c r="AI572" s="604">
        <f t="shared" si="2141"/>
        <v>0</v>
      </c>
      <c r="AJ572" s="604">
        <f t="shared" si="2141"/>
        <v>0</v>
      </c>
      <c r="AK572" s="604">
        <f t="shared" si="2141"/>
        <v>0</v>
      </c>
      <c r="AL572" s="604">
        <f t="shared" si="2141"/>
        <v>0</v>
      </c>
      <c r="AM572" s="604">
        <f t="shared" si="2141"/>
        <v>0</v>
      </c>
      <c r="AN572" s="604">
        <f t="shared" si="2141"/>
        <v>0</v>
      </c>
      <c r="AO572" s="604">
        <f t="shared" si="2141"/>
        <v>0</v>
      </c>
      <c r="AP572" s="604">
        <f t="shared" si="2141"/>
        <v>0</v>
      </c>
      <c r="AQ572" s="604">
        <f t="shared" si="2141"/>
        <v>0</v>
      </c>
      <c r="AR572" s="604">
        <f t="shared" si="2141"/>
        <v>0</v>
      </c>
      <c r="AS572" s="604">
        <f t="shared" si="2141"/>
        <v>0</v>
      </c>
      <c r="AT572" s="604">
        <f t="shared" si="2141"/>
        <v>0</v>
      </c>
      <c r="AU572" s="604">
        <f t="shared" si="2141"/>
        <v>0</v>
      </c>
      <c r="AV572" s="604">
        <f t="shared" si="2141"/>
        <v>0</v>
      </c>
      <c r="AW572" s="604">
        <f t="shared" si="2141"/>
        <v>0</v>
      </c>
      <c r="AX572" s="604">
        <f t="shared" si="2141"/>
        <v>0</v>
      </c>
      <c r="AY572" s="604">
        <f t="shared" si="2141"/>
        <v>0</v>
      </c>
      <c r="AZ572" s="604">
        <f t="shared" si="2141"/>
        <v>0</v>
      </c>
      <c r="BA572" s="604">
        <f t="shared" si="2141"/>
        <v>0</v>
      </c>
      <c r="BB572" s="604">
        <f t="shared" si="2141"/>
        <v>0</v>
      </c>
      <c r="BC572" s="604">
        <f t="shared" si="2141"/>
        <v>0</v>
      </c>
      <c r="BD572" s="604">
        <f t="shared" si="2141"/>
        <v>0</v>
      </c>
      <c r="BE572" s="604">
        <f t="shared" si="2141"/>
        <v>0</v>
      </c>
      <c r="BF572" s="604">
        <f t="shared" si="2141"/>
        <v>0</v>
      </c>
      <c r="BG572" s="604">
        <f t="shared" si="2141"/>
        <v>0</v>
      </c>
      <c r="BH572" s="604">
        <f t="shared" si="2141"/>
        <v>0</v>
      </c>
      <c r="BI572" s="604">
        <f t="shared" si="2141"/>
        <v>0</v>
      </c>
      <c r="BJ572" s="604">
        <f t="shared" si="2141"/>
        <v>0</v>
      </c>
      <c r="BK572" s="604">
        <f t="shared" si="2141"/>
        <v>0</v>
      </c>
      <c r="BL572" s="604">
        <f t="shared" si="2141"/>
        <v>0</v>
      </c>
      <c r="BM572" s="604">
        <f t="shared" si="2141"/>
        <v>0</v>
      </c>
      <c r="BN572" s="185"/>
      <c r="BO572" s="604">
        <f>SUM(F572:H572)</f>
        <v>0</v>
      </c>
      <c r="BP572" s="604">
        <f>SUM(I572:K572)</f>
        <v>0</v>
      </c>
      <c r="BQ572" s="604">
        <f>SUM(L572:N572)</f>
        <v>0</v>
      </c>
      <c r="BR572" s="604">
        <f>SUM(O572:Q572)</f>
        <v>0</v>
      </c>
      <c r="BS572" s="604">
        <f>SUM(R572:T572)</f>
        <v>0</v>
      </c>
      <c r="BT572" s="604">
        <f>SUM(U572:W572)</f>
        <v>0</v>
      </c>
      <c r="BU572" s="604">
        <f>SUM(X572:Z572)</f>
        <v>0</v>
      </c>
      <c r="BV572" s="604">
        <f>SUM(AA572:AC572)</f>
        <v>0</v>
      </c>
      <c r="BW572" s="604">
        <f>SUM(AD572:AF572)</f>
        <v>0</v>
      </c>
      <c r="BX572" s="604">
        <f>SUM(AG572:AI572)</f>
        <v>0</v>
      </c>
      <c r="BY572" s="604">
        <f>SUM(AJ572:AL572)</f>
        <v>0</v>
      </c>
      <c r="BZ572" s="604">
        <f>SUM(AM572:AO572)</f>
        <v>0</v>
      </c>
      <c r="CA572" s="604">
        <f>SUM(AP572:AR572)</f>
        <v>0</v>
      </c>
      <c r="CB572" s="604">
        <f>SUM(AS572:AU572)</f>
        <v>0</v>
      </c>
      <c r="CC572" s="604">
        <f>SUM(AV572:AX572)</f>
        <v>0</v>
      </c>
      <c r="CD572" s="604">
        <f>SUM(AY572:BA572)</f>
        <v>0</v>
      </c>
      <c r="CE572" s="604">
        <f>SUM(BB572:BD572)</f>
        <v>0</v>
      </c>
      <c r="CF572" s="604">
        <f>SUM(BE572:BG572)</f>
        <v>0</v>
      </c>
      <c r="CG572" s="604">
        <f>SUM(BH572:BJ572)</f>
        <v>0</v>
      </c>
      <c r="CH572" s="604">
        <f>SUM(BK572:BM572)</f>
        <v>0</v>
      </c>
      <c r="CI572" s="177"/>
      <c r="CJ572" s="189">
        <f>SUM(BO572:BR572)</f>
        <v>0</v>
      </c>
      <c r="CK572" s="189">
        <f>SUM(BS572:BV572)</f>
        <v>0</v>
      </c>
      <c r="CL572" s="189">
        <f>SUM(BW572:BZ572)</f>
        <v>0</v>
      </c>
      <c r="CM572" s="189">
        <f>SUM(CA572:CD572)</f>
        <v>0</v>
      </c>
      <c r="CN572" s="189">
        <f>SUM(CE572:CH572)</f>
        <v>0</v>
      </c>
      <c r="CO572" s="177"/>
      <c r="CP572" s="114"/>
      <c r="CQ572" s="114"/>
      <c r="CR572" s="186">
        <f>SUM(F572:BM572)</f>
        <v>0</v>
      </c>
      <c r="CS572" s="186">
        <f>SUM(BO572:CH572)</f>
        <v>0</v>
      </c>
      <c r="CT572" s="186">
        <f>SUM(CJ572:CN572)</f>
        <v>0</v>
      </c>
      <c r="CU572" s="186">
        <f t="shared" si="2111"/>
        <v>0</v>
      </c>
      <c r="CV572" s="186">
        <f t="shared" si="2111"/>
        <v>0</v>
      </c>
      <c r="CW572" s="119"/>
      <c r="CX572" s="189">
        <f t="shared" si="2112"/>
        <v>0</v>
      </c>
      <c r="CY572" s="189">
        <f t="shared" si="2112"/>
        <v>0</v>
      </c>
      <c r="CZ572" s="189">
        <f t="shared" si="2112"/>
        <v>0</v>
      </c>
      <c r="DA572" s="189">
        <f t="shared" si="2112"/>
        <v>0</v>
      </c>
      <c r="DB572" s="348">
        <f>IF(CJ572="","",CJ572)</f>
        <v>0</v>
      </c>
      <c r="DC572" s="189">
        <f t="shared" si="2113"/>
        <v>0</v>
      </c>
      <c r="DD572" s="189">
        <f t="shared" si="2113"/>
        <v>0</v>
      </c>
      <c r="DE572" s="189">
        <f t="shared" si="2113"/>
        <v>0</v>
      </c>
      <c r="DF572" s="189">
        <f t="shared" si="2113"/>
        <v>0</v>
      </c>
      <c r="DG572" s="348">
        <f t="shared" si="2114"/>
        <v>0</v>
      </c>
      <c r="DH572" s="348">
        <f t="shared" si="2114"/>
        <v>0</v>
      </c>
      <c r="DI572" s="348">
        <f t="shared" si="2114"/>
        <v>0</v>
      </c>
      <c r="DJ572" s="348">
        <f t="shared" si="2114"/>
        <v>0</v>
      </c>
    </row>
    <row r="573" spans="1:114" ht="14.25" x14ac:dyDescent="0.35">
      <c r="A573" s="545"/>
      <c r="B573" s="114"/>
      <c r="C573" s="114"/>
      <c r="D573" s="114"/>
      <c r="E573" s="114"/>
      <c r="F573" s="604"/>
      <c r="G573" s="604"/>
      <c r="H573" s="604"/>
      <c r="I573" s="604"/>
      <c r="J573" s="604"/>
      <c r="K573" s="604"/>
      <c r="L573" s="604"/>
      <c r="M573" s="604"/>
      <c r="N573" s="604"/>
      <c r="O573" s="604"/>
      <c r="P573" s="604"/>
      <c r="Q573" s="604"/>
      <c r="R573" s="604"/>
      <c r="S573" s="604"/>
      <c r="T573" s="604"/>
      <c r="U573" s="604"/>
      <c r="V573" s="604"/>
      <c r="W573" s="604"/>
      <c r="X573" s="604"/>
      <c r="Y573" s="604"/>
      <c r="Z573" s="604"/>
      <c r="AA573" s="604"/>
      <c r="AB573" s="604"/>
      <c r="AC573" s="604"/>
      <c r="AD573" s="604"/>
      <c r="AE573" s="604"/>
      <c r="AF573" s="604"/>
      <c r="AG573" s="604"/>
      <c r="AH573" s="604"/>
      <c r="AI573" s="604"/>
      <c r="AJ573" s="604"/>
      <c r="AK573" s="604"/>
      <c r="AL573" s="604"/>
      <c r="AM573" s="604"/>
      <c r="AN573" s="604"/>
      <c r="AO573" s="604"/>
      <c r="AP573" s="604"/>
      <c r="AQ573" s="604"/>
      <c r="AR573" s="604"/>
      <c r="AS573" s="604"/>
      <c r="AT573" s="604"/>
      <c r="AU573" s="604"/>
      <c r="AV573" s="604"/>
      <c r="AW573" s="604"/>
      <c r="AX573" s="604"/>
      <c r="AY573" s="604"/>
      <c r="AZ573" s="604"/>
      <c r="BA573" s="604"/>
      <c r="BB573" s="604"/>
      <c r="BC573" s="604"/>
      <c r="BD573" s="604"/>
      <c r="BE573" s="604"/>
      <c r="BF573" s="604"/>
      <c r="BG573" s="604"/>
      <c r="BH573" s="604"/>
      <c r="BI573" s="604"/>
      <c r="BJ573" s="604"/>
      <c r="BK573" s="604"/>
      <c r="BL573" s="604"/>
      <c r="BM573" s="604"/>
      <c r="BN573" s="185"/>
      <c r="BO573" s="604"/>
      <c r="BP573" s="604"/>
      <c r="BQ573" s="604"/>
      <c r="BR573" s="604"/>
      <c r="BS573" s="604"/>
      <c r="BT573" s="604"/>
      <c r="BU573" s="604"/>
      <c r="BV573" s="604"/>
      <c r="BW573" s="604"/>
      <c r="BX573" s="604"/>
      <c r="BY573" s="604"/>
      <c r="BZ573" s="604"/>
      <c r="CA573" s="604"/>
      <c r="CB573" s="604"/>
      <c r="CC573" s="604"/>
      <c r="CD573" s="604"/>
      <c r="CE573" s="604"/>
      <c r="CF573" s="604"/>
      <c r="CG573" s="604"/>
      <c r="CH573" s="604"/>
      <c r="CI573" s="177"/>
      <c r="CJ573" s="189"/>
      <c r="CK573" s="189"/>
      <c r="CL573" s="189"/>
      <c r="CM573" s="189"/>
      <c r="CN573" s="189"/>
      <c r="CO573" s="177"/>
      <c r="CP573" s="114"/>
      <c r="CQ573" s="114"/>
      <c r="CR573" s="186"/>
      <c r="CS573" s="186"/>
      <c r="CT573" s="186"/>
      <c r="CU573" s="186"/>
      <c r="CV573" s="186"/>
      <c r="CW573" s="119"/>
      <c r="CX573" s="189"/>
      <c r="CY573" s="189"/>
      <c r="CZ573" s="189"/>
      <c r="DA573" s="189"/>
      <c r="DB573" s="348"/>
      <c r="DC573" s="189"/>
      <c r="DD573" s="189"/>
      <c r="DE573" s="189"/>
      <c r="DF573" s="189"/>
      <c r="DG573" s="348"/>
      <c r="DH573" s="348"/>
      <c r="DI573" s="348"/>
      <c r="DJ573" s="348"/>
    </row>
    <row r="574" spans="1:114" ht="14.25" x14ac:dyDescent="0.35">
      <c r="A574" s="545"/>
      <c r="B574" s="114"/>
      <c r="C574" s="114"/>
      <c r="D574" s="114"/>
      <c r="E574" s="114"/>
      <c r="F574" s="604"/>
      <c r="G574" s="604"/>
      <c r="H574" s="604"/>
      <c r="I574" s="604"/>
      <c r="J574" s="604"/>
      <c r="K574" s="604"/>
      <c r="L574" s="604"/>
      <c r="M574" s="604"/>
      <c r="N574" s="604"/>
      <c r="O574" s="604"/>
      <c r="P574" s="604"/>
      <c r="Q574" s="604"/>
      <c r="R574" s="604"/>
      <c r="S574" s="604"/>
      <c r="T574" s="604"/>
      <c r="U574" s="604"/>
      <c r="V574" s="604"/>
      <c r="W574" s="604"/>
      <c r="X574" s="604"/>
      <c r="Y574" s="604"/>
      <c r="Z574" s="604"/>
      <c r="AA574" s="604"/>
      <c r="AB574" s="604"/>
      <c r="AC574" s="604"/>
      <c r="AD574" s="604"/>
      <c r="AE574" s="604"/>
      <c r="AF574" s="604"/>
      <c r="AG574" s="604"/>
      <c r="AH574" s="604"/>
      <c r="AI574" s="604"/>
      <c r="AJ574" s="604"/>
      <c r="AK574" s="604"/>
      <c r="AL574" s="604"/>
      <c r="AM574" s="604"/>
      <c r="AN574" s="604"/>
      <c r="AO574" s="604"/>
      <c r="AP574" s="604"/>
      <c r="AQ574" s="604"/>
      <c r="AR574" s="604"/>
      <c r="AS574" s="604"/>
      <c r="AT574" s="604"/>
      <c r="AU574" s="604"/>
      <c r="AV574" s="604"/>
      <c r="AW574" s="604"/>
      <c r="AX574" s="604"/>
      <c r="AY574" s="604"/>
      <c r="AZ574" s="604"/>
      <c r="BA574" s="604"/>
      <c r="BB574" s="604"/>
      <c r="BC574" s="604"/>
      <c r="BD574" s="604"/>
      <c r="BE574" s="604"/>
      <c r="BF574" s="604"/>
      <c r="BG574" s="604"/>
      <c r="BH574" s="604"/>
      <c r="BI574" s="604"/>
      <c r="BJ574" s="604"/>
      <c r="BK574" s="604"/>
      <c r="BL574" s="604"/>
      <c r="BM574" s="604"/>
      <c r="BN574" s="185"/>
      <c r="BO574" s="604"/>
      <c r="BP574" s="604"/>
      <c r="BQ574" s="604"/>
      <c r="BR574" s="604"/>
      <c r="BS574" s="604"/>
      <c r="BT574" s="604"/>
      <c r="BU574" s="604"/>
      <c r="BV574" s="604"/>
      <c r="BW574" s="604"/>
      <c r="BX574" s="604"/>
      <c r="BY574" s="604"/>
      <c r="BZ574" s="604"/>
      <c r="CA574" s="604"/>
      <c r="CB574" s="604"/>
      <c r="CC574" s="604"/>
      <c r="CD574" s="604"/>
      <c r="CE574" s="604"/>
      <c r="CF574" s="604"/>
      <c r="CG574" s="604"/>
      <c r="CH574" s="604"/>
      <c r="CI574" s="177"/>
      <c r="CJ574" s="189"/>
      <c r="CK574" s="189"/>
      <c r="CL574" s="189"/>
      <c r="CM574" s="189"/>
      <c r="CN574" s="189"/>
      <c r="CO574" s="177"/>
      <c r="CP574" s="114"/>
      <c r="CQ574" s="114"/>
      <c r="CR574" s="186"/>
      <c r="CS574" s="186"/>
      <c r="CT574" s="186"/>
      <c r="CU574" s="186"/>
      <c r="CV574" s="186"/>
      <c r="CW574" s="119"/>
      <c r="CX574" s="189"/>
      <c r="CY574" s="189"/>
      <c r="CZ574" s="189"/>
      <c r="DA574" s="189"/>
      <c r="DB574" s="348"/>
      <c r="DC574" s="189"/>
      <c r="DD574" s="189"/>
      <c r="DE574" s="189"/>
      <c r="DF574" s="189"/>
      <c r="DG574" s="348"/>
      <c r="DH574" s="348"/>
      <c r="DI574" s="348"/>
      <c r="DJ574" s="348"/>
    </row>
    <row r="575" spans="1:114" x14ac:dyDescent="0.2">
      <c r="A575" s="287"/>
      <c r="B575" s="114" t="s">
        <v>370</v>
      </c>
      <c r="C575" s="114"/>
      <c r="D575" s="114"/>
      <c r="E575" s="114"/>
      <c r="F575" s="564"/>
      <c r="G575" s="564"/>
      <c r="H575" s="564"/>
      <c r="I575" s="564"/>
      <c r="J575" s="564"/>
      <c r="K575" s="564"/>
      <c r="L575" s="564"/>
      <c r="M575" s="564"/>
      <c r="N575" s="564"/>
      <c r="O575" s="564"/>
      <c r="P575" s="564"/>
      <c r="Q575" s="564"/>
      <c r="R575" s="564"/>
      <c r="S575" s="564"/>
      <c r="T575" s="564"/>
      <c r="U575" s="564"/>
      <c r="V575" s="564"/>
      <c r="W575" s="564"/>
      <c r="X575" s="564"/>
      <c r="Y575" s="564"/>
      <c r="Z575" s="564"/>
      <c r="AA575" s="564"/>
      <c r="AB575" s="564"/>
      <c r="AC575" s="564"/>
      <c r="AD575" s="564"/>
      <c r="AE575" s="564"/>
      <c r="AF575" s="564"/>
      <c r="AG575" s="564"/>
      <c r="AH575" s="564"/>
      <c r="AI575" s="564"/>
      <c r="AJ575" s="564"/>
      <c r="AK575" s="564"/>
      <c r="AL575" s="564"/>
      <c r="AM575" s="564"/>
      <c r="AN575" s="564"/>
      <c r="AO575" s="564"/>
      <c r="AP575" s="564"/>
      <c r="AQ575" s="564"/>
      <c r="AR575" s="564"/>
      <c r="AS575" s="564"/>
      <c r="AT575" s="564"/>
      <c r="AU575" s="564"/>
      <c r="AV575" s="564"/>
      <c r="AW575" s="564"/>
      <c r="AX575" s="564"/>
      <c r="AY575" s="564"/>
      <c r="AZ575" s="564"/>
      <c r="BA575" s="564"/>
      <c r="BB575" s="564"/>
      <c r="BC575" s="564"/>
      <c r="BD575" s="564"/>
      <c r="BE575" s="564"/>
      <c r="BF575" s="564"/>
      <c r="BG575" s="564"/>
      <c r="BH575" s="564"/>
      <c r="BI575" s="564"/>
      <c r="BJ575" s="564"/>
      <c r="BK575" s="564"/>
      <c r="BL575" s="564"/>
      <c r="BM575" s="564"/>
      <c r="BN575" s="185"/>
      <c r="BO575" s="564"/>
      <c r="BP575" s="564"/>
      <c r="BQ575" s="564"/>
      <c r="BR575" s="564"/>
      <c r="BS575" s="564"/>
      <c r="BT575" s="564"/>
      <c r="BU575" s="564"/>
      <c r="BV575" s="564"/>
      <c r="BW575" s="564"/>
      <c r="BX575" s="564"/>
      <c r="BY575" s="564"/>
      <c r="BZ575" s="564"/>
      <c r="CA575" s="564"/>
      <c r="CB575" s="564"/>
      <c r="CC575" s="564"/>
      <c r="CD575" s="564"/>
      <c r="CE575" s="564"/>
      <c r="CF575" s="564"/>
      <c r="CG575" s="564"/>
      <c r="CH575" s="564"/>
      <c r="CI575" s="177"/>
      <c r="CJ575" s="124"/>
      <c r="CK575" s="124"/>
      <c r="CL575" s="124"/>
      <c r="CM575" s="124"/>
      <c r="CN575" s="124"/>
      <c r="CO575" s="177"/>
      <c r="CP575" s="114"/>
      <c r="CQ575" s="114"/>
      <c r="CR575" s="186"/>
      <c r="CS575" s="186"/>
      <c r="CT575" s="186"/>
      <c r="CU575" s="186"/>
      <c r="CV575" s="186"/>
      <c r="CW575" s="119"/>
      <c r="CX575" s="124" t="str">
        <f t="shared" si="1859"/>
        <v/>
      </c>
      <c r="CY575" s="124" t="str">
        <f t="shared" si="1860"/>
        <v/>
      </c>
      <c r="CZ575" s="124" t="str">
        <f t="shared" si="1861"/>
        <v/>
      </c>
      <c r="DA575" s="124" t="str">
        <f t="shared" si="1862"/>
        <v/>
      </c>
      <c r="DB575" s="209" t="str">
        <f t="shared" si="1863"/>
        <v/>
      </c>
      <c r="DC575" s="124" t="str">
        <f t="shared" si="1864"/>
        <v/>
      </c>
      <c r="DD575" s="124" t="str">
        <f t="shared" si="1865"/>
        <v/>
      </c>
      <c r="DE575" s="124" t="str">
        <f t="shared" si="1866"/>
        <v/>
      </c>
      <c r="DF575" s="124" t="str">
        <f t="shared" si="1867"/>
        <v/>
      </c>
      <c r="DG575" s="209" t="str">
        <f t="shared" si="1868"/>
        <v/>
      </c>
      <c r="DH575" s="209" t="str">
        <f t="shared" si="1869"/>
        <v/>
      </c>
      <c r="DI575" s="209" t="str">
        <f t="shared" si="1870"/>
        <v/>
      </c>
      <c r="DJ575" s="209" t="str">
        <f t="shared" si="1871"/>
        <v/>
      </c>
    </row>
    <row r="576" spans="1:114" ht="14.25" x14ac:dyDescent="0.35">
      <c r="A576" s="290" t="s">
        <v>305</v>
      </c>
      <c r="B576" s="119" t="s">
        <v>370</v>
      </c>
      <c r="C576" s="119"/>
      <c r="D576" s="119"/>
      <c r="E576" s="119"/>
      <c r="F576" s="605">
        <f t="shared" ref="F576:AK576" si="2142">F548+F566+F559+F572</f>
        <v>0</v>
      </c>
      <c r="G576" s="605">
        <f t="shared" si="2142"/>
        <v>0</v>
      </c>
      <c r="H576" s="605">
        <f t="shared" si="2142"/>
        <v>0</v>
      </c>
      <c r="I576" s="605">
        <f t="shared" si="2142"/>
        <v>0</v>
      </c>
      <c r="J576" s="605">
        <f t="shared" si="2142"/>
        <v>0</v>
      </c>
      <c r="K576" s="605">
        <f t="shared" si="2142"/>
        <v>3000</v>
      </c>
      <c r="L576" s="605">
        <f t="shared" si="2142"/>
        <v>1000</v>
      </c>
      <c r="M576" s="605">
        <f t="shared" si="2142"/>
        <v>1000</v>
      </c>
      <c r="N576" s="605">
        <f t="shared" si="2142"/>
        <v>1000</v>
      </c>
      <c r="O576" s="605">
        <f t="shared" si="2142"/>
        <v>1000</v>
      </c>
      <c r="P576" s="605">
        <f t="shared" si="2142"/>
        <v>1000</v>
      </c>
      <c r="Q576" s="605">
        <f t="shared" si="2142"/>
        <v>1000</v>
      </c>
      <c r="R576" s="605">
        <f t="shared" si="2142"/>
        <v>4000</v>
      </c>
      <c r="S576" s="605">
        <f t="shared" si="2142"/>
        <v>1000</v>
      </c>
      <c r="T576" s="605">
        <f t="shared" si="2142"/>
        <v>1000</v>
      </c>
      <c r="U576" s="605">
        <f t="shared" si="2142"/>
        <v>1000</v>
      </c>
      <c r="V576" s="605">
        <f t="shared" si="2142"/>
        <v>1000</v>
      </c>
      <c r="W576" s="605">
        <f t="shared" si="2142"/>
        <v>1000</v>
      </c>
      <c r="X576" s="605">
        <f t="shared" si="2142"/>
        <v>4000</v>
      </c>
      <c r="Y576" s="605">
        <f t="shared" si="2142"/>
        <v>1000</v>
      </c>
      <c r="Z576" s="605">
        <f t="shared" si="2142"/>
        <v>1000</v>
      </c>
      <c r="AA576" s="605">
        <f t="shared" si="2142"/>
        <v>1000</v>
      </c>
      <c r="AB576" s="605">
        <f t="shared" si="2142"/>
        <v>1000</v>
      </c>
      <c r="AC576" s="605">
        <f t="shared" si="2142"/>
        <v>1000</v>
      </c>
      <c r="AD576" s="605">
        <f t="shared" si="2142"/>
        <v>4000</v>
      </c>
      <c r="AE576" s="605">
        <f t="shared" si="2142"/>
        <v>1000</v>
      </c>
      <c r="AF576" s="605">
        <f t="shared" si="2142"/>
        <v>1000</v>
      </c>
      <c r="AG576" s="605">
        <f t="shared" si="2142"/>
        <v>1000</v>
      </c>
      <c r="AH576" s="605">
        <f t="shared" si="2142"/>
        <v>1000</v>
      </c>
      <c r="AI576" s="605">
        <f t="shared" si="2142"/>
        <v>1000</v>
      </c>
      <c r="AJ576" s="605">
        <f t="shared" si="2142"/>
        <v>4000</v>
      </c>
      <c r="AK576" s="605">
        <f t="shared" si="2142"/>
        <v>1000</v>
      </c>
      <c r="AL576" s="605">
        <f t="shared" ref="AL576:BM576" si="2143">AL548+AL566+AL559+AL572</f>
        <v>1000</v>
      </c>
      <c r="AM576" s="605">
        <f t="shared" si="2143"/>
        <v>1000</v>
      </c>
      <c r="AN576" s="605">
        <f t="shared" si="2143"/>
        <v>1000</v>
      </c>
      <c r="AO576" s="605">
        <f t="shared" si="2143"/>
        <v>1000</v>
      </c>
      <c r="AP576" s="605">
        <f t="shared" si="2143"/>
        <v>4000</v>
      </c>
      <c r="AQ576" s="605">
        <f t="shared" si="2143"/>
        <v>1000</v>
      </c>
      <c r="AR576" s="605">
        <f t="shared" si="2143"/>
        <v>1000</v>
      </c>
      <c r="AS576" s="605">
        <f t="shared" si="2143"/>
        <v>1000</v>
      </c>
      <c r="AT576" s="605">
        <f t="shared" si="2143"/>
        <v>1000</v>
      </c>
      <c r="AU576" s="605">
        <f t="shared" si="2143"/>
        <v>1000</v>
      </c>
      <c r="AV576" s="605">
        <f t="shared" si="2143"/>
        <v>4000</v>
      </c>
      <c r="AW576" s="605">
        <f t="shared" si="2143"/>
        <v>1000</v>
      </c>
      <c r="AX576" s="605">
        <f t="shared" si="2143"/>
        <v>1000</v>
      </c>
      <c r="AY576" s="605">
        <f t="shared" si="2143"/>
        <v>1000</v>
      </c>
      <c r="AZ576" s="605">
        <f t="shared" si="2143"/>
        <v>1000</v>
      </c>
      <c r="BA576" s="605">
        <f t="shared" si="2143"/>
        <v>1000</v>
      </c>
      <c r="BB576" s="605">
        <f t="shared" si="2143"/>
        <v>4000</v>
      </c>
      <c r="BC576" s="605">
        <f t="shared" si="2143"/>
        <v>1000</v>
      </c>
      <c r="BD576" s="605">
        <f t="shared" si="2143"/>
        <v>1000</v>
      </c>
      <c r="BE576" s="605">
        <f t="shared" si="2143"/>
        <v>1000</v>
      </c>
      <c r="BF576" s="605">
        <f t="shared" si="2143"/>
        <v>1000</v>
      </c>
      <c r="BG576" s="605">
        <f t="shared" si="2143"/>
        <v>1000</v>
      </c>
      <c r="BH576" s="605">
        <f t="shared" si="2143"/>
        <v>4000</v>
      </c>
      <c r="BI576" s="605">
        <f t="shared" si="2143"/>
        <v>1000</v>
      </c>
      <c r="BJ576" s="605">
        <f t="shared" si="2143"/>
        <v>1000</v>
      </c>
      <c r="BK576" s="605">
        <f t="shared" si="2143"/>
        <v>1000</v>
      </c>
      <c r="BL576" s="605">
        <f t="shared" si="2143"/>
        <v>1000</v>
      </c>
      <c r="BM576" s="605">
        <f t="shared" si="2143"/>
        <v>1000</v>
      </c>
      <c r="BN576" s="185"/>
      <c r="BO576" s="605">
        <f>SUM(F576:H576)</f>
        <v>0</v>
      </c>
      <c r="BP576" s="605">
        <f>SUM(I576:K576)</f>
        <v>3000</v>
      </c>
      <c r="BQ576" s="605">
        <f>SUM(L576:N576)</f>
        <v>3000</v>
      </c>
      <c r="BR576" s="605">
        <f>SUM(O576:Q576)</f>
        <v>3000</v>
      </c>
      <c r="BS576" s="605">
        <f>SUM(R576:T576)</f>
        <v>6000</v>
      </c>
      <c r="BT576" s="605">
        <f>SUM(U576:W576)</f>
        <v>3000</v>
      </c>
      <c r="BU576" s="605">
        <f>SUM(X576:Z576)</f>
        <v>6000</v>
      </c>
      <c r="BV576" s="605">
        <f>SUM(AA576:AC576)</f>
        <v>3000</v>
      </c>
      <c r="BW576" s="605">
        <f>SUM(AD576:AF576)</f>
        <v>6000</v>
      </c>
      <c r="BX576" s="605">
        <f>SUM(AG576:AI576)</f>
        <v>3000</v>
      </c>
      <c r="BY576" s="605">
        <f>SUM(AJ576:AL576)</f>
        <v>6000</v>
      </c>
      <c r="BZ576" s="605">
        <f>SUM(AM576:AO576)</f>
        <v>3000</v>
      </c>
      <c r="CA576" s="605">
        <f>SUM(AP576:AR576)</f>
        <v>6000</v>
      </c>
      <c r="CB576" s="605">
        <f>SUM(AS576:AU576)</f>
        <v>3000</v>
      </c>
      <c r="CC576" s="605">
        <f>SUM(AV576:AX576)</f>
        <v>6000</v>
      </c>
      <c r="CD576" s="605">
        <f>SUM(AY576:BA576)</f>
        <v>3000</v>
      </c>
      <c r="CE576" s="605">
        <f>SUM(BB576:BD576)</f>
        <v>6000</v>
      </c>
      <c r="CF576" s="605">
        <f>SUM(BE576:BG576)</f>
        <v>3000</v>
      </c>
      <c r="CG576" s="605">
        <f>SUM(BH576:BJ576)</f>
        <v>6000</v>
      </c>
      <c r="CH576" s="605">
        <f>SUM(BK576:BM576)</f>
        <v>3000</v>
      </c>
      <c r="CI576" s="215"/>
      <c r="CJ576" s="239">
        <f>SUM(BO576:BR576)</f>
        <v>9000</v>
      </c>
      <c r="CK576" s="239">
        <f>SUM(BS576:BV576)</f>
        <v>18000</v>
      </c>
      <c r="CL576" s="239">
        <f>SUM(BW576:BZ576)</f>
        <v>18000</v>
      </c>
      <c r="CM576" s="239">
        <f>SUM(CA576:CD576)</f>
        <v>18000</v>
      </c>
      <c r="CN576" s="239">
        <f>SUM(CE576:CH576)</f>
        <v>18000</v>
      </c>
      <c r="CO576" s="177"/>
      <c r="CP576" s="114"/>
      <c r="CQ576" s="114"/>
      <c r="CR576" s="186">
        <f>SUM(F576:BM576)</f>
        <v>81000</v>
      </c>
      <c r="CS576" s="186">
        <f>SUM(BO576:CH576)</f>
        <v>81000</v>
      </c>
      <c r="CT576" s="186">
        <f>SUM(CJ576:CN576)</f>
        <v>81000</v>
      </c>
      <c r="CU576" s="186">
        <f>CR576-CS576</f>
        <v>0</v>
      </c>
      <c r="CV576" s="186">
        <f>CS576-CT576</f>
        <v>0</v>
      </c>
      <c r="CW576" s="119"/>
      <c r="CX576" s="239">
        <f t="shared" si="1859"/>
        <v>0</v>
      </c>
      <c r="CY576" s="239">
        <f t="shared" si="1860"/>
        <v>3000</v>
      </c>
      <c r="CZ576" s="239">
        <f t="shared" si="1861"/>
        <v>3000</v>
      </c>
      <c r="DA576" s="239">
        <f t="shared" si="1862"/>
        <v>3000</v>
      </c>
      <c r="DB576" s="345">
        <f t="shared" si="1863"/>
        <v>9000</v>
      </c>
      <c r="DC576" s="239">
        <f t="shared" si="1864"/>
        <v>6000</v>
      </c>
      <c r="DD576" s="239">
        <f t="shared" si="1865"/>
        <v>3000</v>
      </c>
      <c r="DE576" s="239">
        <f t="shared" si="1866"/>
        <v>6000</v>
      </c>
      <c r="DF576" s="239">
        <f t="shared" si="1867"/>
        <v>3000</v>
      </c>
      <c r="DG576" s="345">
        <f t="shared" si="1868"/>
        <v>18000</v>
      </c>
      <c r="DH576" s="345">
        <f t="shared" si="1869"/>
        <v>18000</v>
      </c>
      <c r="DI576" s="345">
        <f t="shared" si="1870"/>
        <v>18000</v>
      </c>
      <c r="DJ576" s="345">
        <f t="shared" si="1871"/>
        <v>18000</v>
      </c>
    </row>
    <row r="577" spans="1:114" ht="12.75" thickBot="1" x14ac:dyDescent="0.25">
      <c r="A577" s="183"/>
      <c r="B577" s="106" t="s">
        <v>370</v>
      </c>
      <c r="C577" s="106"/>
      <c r="D577" s="106"/>
      <c r="E577" s="106"/>
      <c r="F577" s="560"/>
      <c r="G577" s="560"/>
      <c r="H577" s="560"/>
      <c r="I577" s="560"/>
      <c r="J577" s="560"/>
      <c r="K577" s="560"/>
      <c r="L577" s="560"/>
      <c r="M577" s="560"/>
      <c r="N577" s="560"/>
      <c r="O577" s="560"/>
      <c r="P577" s="560"/>
      <c r="Q577" s="560"/>
      <c r="R577" s="560"/>
      <c r="S577" s="560"/>
      <c r="T577" s="560"/>
      <c r="U577" s="560"/>
      <c r="V577" s="560"/>
      <c r="W577" s="560"/>
      <c r="X577" s="560"/>
      <c r="Y577" s="560"/>
      <c r="Z577" s="560"/>
      <c r="AA577" s="560"/>
      <c r="AB577" s="560"/>
      <c r="AC577" s="560"/>
      <c r="AD577" s="560"/>
      <c r="AE577" s="560"/>
      <c r="AF577" s="560"/>
      <c r="AG577" s="560"/>
      <c r="AH577" s="560"/>
      <c r="AI577" s="560"/>
      <c r="AJ577" s="560"/>
      <c r="AK577" s="560"/>
      <c r="AL577" s="560"/>
      <c r="AM577" s="560"/>
      <c r="AN577" s="560"/>
      <c r="AO577" s="560"/>
      <c r="AP577" s="560"/>
      <c r="AQ577" s="560"/>
      <c r="AR577" s="560"/>
      <c r="AS577" s="560"/>
      <c r="AT577" s="560"/>
      <c r="AU577" s="560"/>
      <c r="AV577" s="560"/>
      <c r="AW577" s="560"/>
      <c r="AX577" s="560"/>
      <c r="AY577" s="560"/>
      <c r="AZ577" s="560"/>
      <c r="BA577" s="560"/>
      <c r="BB577" s="560"/>
      <c r="BC577" s="560"/>
      <c r="BD577" s="560"/>
      <c r="BE577" s="560"/>
      <c r="BF577" s="560"/>
      <c r="BG577" s="560"/>
      <c r="BH577" s="560"/>
      <c r="BI577" s="560"/>
      <c r="BJ577" s="560"/>
      <c r="BK577" s="560"/>
      <c r="BL577" s="560"/>
      <c r="BM577" s="560"/>
      <c r="BN577" s="185"/>
      <c r="BO577" s="560"/>
      <c r="BP577" s="560"/>
      <c r="BQ577" s="560"/>
      <c r="BR577" s="560"/>
      <c r="BS577" s="560"/>
      <c r="BT577" s="560"/>
      <c r="BU577" s="560"/>
      <c r="BV577" s="560"/>
      <c r="BW577" s="560"/>
      <c r="BX577" s="560"/>
      <c r="BY577" s="560"/>
      <c r="BZ577" s="560"/>
      <c r="CA577" s="560"/>
      <c r="CB577" s="560"/>
      <c r="CC577" s="560"/>
      <c r="CD577" s="560"/>
      <c r="CE577" s="560"/>
      <c r="CF577" s="560"/>
      <c r="CG577" s="560"/>
      <c r="CH577" s="560"/>
      <c r="CI577" s="273"/>
      <c r="CJ577" s="240"/>
      <c r="CK577" s="240"/>
      <c r="CL577" s="240"/>
      <c r="CM577" s="240"/>
      <c r="CN577" s="240"/>
      <c r="CO577" s="177"/>
      <c r="CP577" s="114"/>
      <c r="CQ577" s="114"/>
      <c r="CR577" s="186"/>
      <c r="CS577" s="186"/>
      <c r="CT577" s="186"/>
      <c r="CU577" s="186"/>
      <c r="CV577" s="186"/>
      <c r="CW577" s="119"/>
      <c r="CX577" s="240" t="str">
        <f t="shared" ref="CX577:CX611" si="2144">IF(BO577="","",BO577)</f>
        <v/>
      </c>
      <c r="CY577" s="240" t="str">
        <f t="shared" ref="CY577:CY611" si="2145">IF(BP577="","",BP577)</f>
        <v/>
      </c>
      <c r="CZ577" s="240" t="str">
        <f t="shared" ref="CZ577:CZ611" si="2146">IF(BQ577="","",BQ577)</f>
        <v/>
      </c>
      <c r="DA577" s="240" t="str">
        <f t="shared" ref="DA577:DA611" si="2147">IF(BR577="","",BR577)</f>
        <v/>
      </c>
      <c r="DB577" s="241" t="str">
        <f t="shared" ref="DB577:DB611" si="2148">IF(CJ577="","",CJ577)</f>
        <v/>
      </c>
      <c r="DC577" s="240" t="str">
        <f t="shared" ref="DC577:DC611" si="2149">IF(BS577="","",BS577)</f>
        <v/>
      </c>
      <c r="DD577" s="240" t="str">
        <f t="shared" ref="DD577:DD611" si="2150">IF(BT577="","",BT577)</f>
        <v/>
      </c>
      <c r="DE577" s="240" t="str">
        <f t="shared" ref="DE577:DE611" si="2151">IF(BU577="","",BU577)</f>
        <v/>
      </c>
      <c r="DF577" s="240" t="str">
        <f t="shared" ref="DF577:DF611" si="2152">IF(BV577="","",BV577)</f>
        <v/>
      </c>
      <c r="DG577" s="241" t="str">
        <f t="shared" ref="DG577:DG611" si="2153">IF(CK577="","",CK577)</f>
        <v/>
      </c>
      <c r="DH577" s="241" t="str">
        <f t="shared" ref="DH577:DH611" si="2154">IF(CL577="","",CL577)</f>
        <v/>
      </c>
      <c r="DI577" s="241" t="str">
        <f t="shared" ref="DI577:DI611" si="2155">IF(CM577="","",CM577)</f>
        <v/>
      </c>
      <c r="DJ577" s="241" t="str">
        <f t="shared" ref="DJ577:DJ611" si="2156">IF(CN577="","",CN577)</f>
        <v/>
      </c>
    </row>
    <row r="578" spans="1:114" s="7" customFormat="1" x14ac:dyDescent="0.2">
      <c r="A578" s="290"/>
      <c r="B578" s="301" t="s">
        <v>370</v>
      </c>
      <c r="C578" s="119"/>
      <c r="D578" s="119"/>
      <c r="E578" s="119"/>
      <c r="F578" s="561"/>
      <c r="G578" s="561"/>
      <c r="H578" s="561"/>
      <c r="I578" s="561"/>
      <c r="J578" s="561"/>
      <c r="K578" s="561"/>
      <c r="L578" s="561"/>
      <c r="M578" s="561"/>
      <c r="N578" s="561"/>
      <c r="O578" s="561"/>
      <c r="P578" s="561"/>
      <c r="Q578" s="561"/>
      <c r="R578" s="561"/>
      <c r="S578" s="561"/>
      <c r="T578" s="561"/>
      <c r="U578" s="561"/>
      <c r="V578" s="561"/>
      <c r="W578" s="561"/>
      <c r="X578" s="561"/>
      <c r="Y578" s="561"/>
      <c r="Z578" s="561"/>
      <c r="AA578" s="561"/>
      <c r="AB578" s="561"/>
      <c r="AC578" s="561"/>
      <c r="AD578" s="561"/>
      <c r="AE578" s="561"/>
      <c r="AF578" s="561"/>
      <c r="AG578" s="561"/>
      <c r="AH578" s="561"/>
      <c r="AI578" s="561"/>
      <c r="AJ578" s="561"/>
      <c r="AK578" s="561"/>
      <c r="AL578" s="561"/>
      <c r="AM578" s="561"/>
      <c r="AN578" s="561"/>
      <c r="AO578" s="561"/>
      <c r="AP578" s="561"/>
      <c r="AQ578" s="561"/>
      <c r="AR578" s="561"/>
      <c r="AS578" s="561"/>
      <c r="AT578" s="561"/>
      <c r="AU578" s="561"/>
      <c r="AV578" s="561"/>
      <c r="AW578" s="561"/>
      <c r="AX578" s="561"/>
      <c r="AY578" s="561"/>
      <c r="AZ578" s="561"/>
      <c r="BA578" s="561"/>
      <c r="BB578" s="561"/>
      <c r="BC578" s="561"/>
      <c r="BD578" s="561"/>
      <c r="BE578" s="561"/>
      <c r="BF578" s="561"/>
      <c r="BG578" s="561"/>
      <c r="BH578" s="561"/>
      <c r="BI578" s="561"/>
      <c r="BJ578" s="561"/>
      <c r="BK578" s="561"/>
      <c r="BL578" s="561"/>
      <c r="BM578" s="561"/>
      <c r="BN578" s="185"/>
      <c r="BO578" s="561"/>
      <c r="BP578" s="561"/>
      <c r="BQ578" s="561"/>
      <c r="BR578" s="561"/>
      <c r="BS578" s="561"/>
      <c r="BT578" s="561"/>
      <c r="BU578" s="561"/>
      <c r="BV578" s="561"/>
      <c r="BW578" s="561"/>
      <c r="BX578" s="561"/>
      <c r="BY578" s="561"/>
      <c r="BZ578" s="561"/>
      <c r="CA578" s="561"/>
      <c r="CB578" s="561"/>
      <c r="CC578" s="561"/>
      <c r="CD578" s="561"/>
      <c r="CE578" s="561"/>
      <c r="CF578" s="561"/>
      <c r="CG578" s="561"/>
      <c r="CH578" s="561"/>
      <c r="CI578" s="215"/>
      <c r="CJ578" s="119"/>
      <c r="CK578" s="119"/>
      <c r="CL578" s="119"/>
      <c r="CM578" s="119"/>
      <c r="CN578" s="119"/>
      <c r="CO578" s="177"/>
      <c r="CP578" s="119"/>
      <c r="CQ578" s="119"/>
      <c r="CR578" s="186"/>
      <c r="CS578" s="186"/>
      <c r="CT578" s="186"/>
      <c r="CU578" s="186"/>
      <c r="CV578" s="186"/>
      <c r="CW578" s="119"/>
      <c r="CX578" s="119" t="str">
        <f t="shared" si="2144"/>
        <v/>
      </c>
      <c r="CY578" s="119" t="str">
        <f t="shared" si="2145"/>
        <v/>
      </c>
      <c r="CZ578" s="119" t="str">
        <f t="shared" si="2146"/>
        <v/>
      </c>
      <c r="DA578" s="119" t="str">
        <f t="shared" si="2147"/>
        <v/>
      </c>
      <c r="DB578" s="216" t="str">
        <f t="shared" si="2148"/>
        <v/>
      </c>
      <c r="DC578" s="119" t="str">
        <f t="shared" si="2149"/>
        <v/>
      </c>
      <c r="DD578" s="119" t="str">
        <f t="shared" si="2150"/>
        <v/>
      </c>
      <c r="DE578" s="119" t="str">
        <f t="shared" si="2151"/>
        <v/>
      </c>
      <c r="DF578" s="119" t="str">
        <f t="shared" si="2152"/>
        <v/>
      </c>
      <c r="DG578" s="216" t="str">
        <f t="shared" si="2153"/>
        <v/>
      </c>
      <c r="DH578" s="216" t="str">
        <f t="shared" si="2154"/>
        <v/>
      </c>
      <c r="DI578" s="216" t="str">
        <f t="shared" si="2155"/>
        <v/>
      </c>
      <c r="DJ578" s="216" t="str">
        <f t="shared" si="2156"/>
        <v/>
      </c>
    </row>
    <row r="579" spans="1:114" s="7" customFormat="1" ht="19.5" x14ac:dyDescent="0.4">
      <c r="A579" s="176" t="s">
        <v>329</v>
      </c>
      <c r="B579" s="162" t="s">
        <v>370</v>
      </c>
      <c r="C579" s="116"/>
      <c r="D579" s="116"/>
      <c r="E579" s="116"/>
      <c r="F579" s="561"/>
      <c r="G579" s="561"/>
      <c r="H579" s="561"/>
      <c r="I579" s="561"/>
      <c r="J579" s="561"/>
      <c r="K579" s="561"/>
      <c r="L579" s="561"/>
      <c r="M579" s="561"/>
      <c r="N579" s="561"/>
      <c r="O579" s="561"/>
      <c r="P579" s="561"/>
      <c r="Q579" s="561"/>
      <c r="R579" s="561"/>
      <c r="S579" s="561"/>
      <c r="T579" s="561"/>
      <c r="U579" s="561"/>
      <c r="V579" s="561"/>
      <c r="W579" s="561"/>
      <c r="X579" s="561"/>
      <c r="Y579" s="561"/>
      <c r="Z579" s="561"/>
      <c r="AA579" s="561"/>
      <c r="AB579" s="561"/>
      <c r="AC579" s="561"/>
      <c r="AD579" s="561"/>
      <c r="AE579" s="561"/>
      <c r="AF579" s="561"/>
      <c r="AG579" s="561"/>
      <c r="AH579" s="561"/>
      <c r="AI579" s="561"/>
      <c r="AJ579" s="561"/>
      <c r="AK579" s="561"/>
      <c r="AL579" s="561"/>
      <c r="AM579" s="561"/>
      <c r="AN579" s="561"/>
      <c r="AO579" s="561"/>
      <c r="AP579" s="561"/>
      <c r="AQ579" s="561"/>
      <c r="AR579" s="561"/>
      <c r="AS579" s="561"/>
      <c r="AT579" s="561"/>
      <c r="AU579" s="561"/>
      <c r="AV579" s="561"/>
      <c r="AW579" s="561"/>
      <c r="AX579" s="561"/>
      <c r="AY579" s="561"/>
      <c r="AZ579" s="561"/>
      <c r="BA579" s="561"/>
      <c r="BB579" s="561"/>
      <c r="BC579" s="561"/>
      <c r="BD579" s="561"/>
      <c r="BE579" s="561"/>
      <c r="BF579" s="561"/>
      <c r="BG579" s="561"/>
      <c r="BH579" s="561"/>
      <c r="BI579" s="561"/>
      <c r="BJ579" s="561"/>
      <c r="BK579" s="561"/>
      <c r="BL579" s="561"/>
      <c r="BM579" s="561"/>
      <c r="BN579" s="185"/>
      <c r="BO579" s="561"/>
      <c r="BP579" s="561"/>
      <c r="BQ579" s="561"/>
      <c r="BR579" s="561"/>
      <c r="BS579" s="561"/>
      <c r="BT579" s="561"/>
      <c r="BU579" s="561"/>
      <c r="BV579" s="561"/>
      <c r="BW579" s="561"/>
      <c r="BX579" s="561"/>
      <c r="BY579" s="561"/>
      <c r="BZ579" s="561"/>
      <c r="CA579" s="561"/>
      <c r="CB579" s="561"/>
      <c r="CC579" s="561"/>
      <c r="CD579" s="561"/>
      <c r="CE579" s="561"/>
      <c r="CF579" s="561"/>
      <c r="CG579" s="561"/>
      <c r="CH579" s="561"/>
      <c r="CI579" s="215"/>
      <c r="CJ579" s="119"/>
      <c r="CK579" s="119"/>
      <c r="CL579" s="119"/>
      <c r="CM579" s="119"/>
      <c r="CN579" s="119"/>
      <c r="CO579" s="177"/>
      <c r="CP579" s="119"/>
      <c r="CQ579" s="119"/>
      <c r="CR579" s="186"/>
      <c r="CS579" s="186"/>
      <c r="CT579" s="186"/>
      <c r="CU579" s="186"/>
      <c r="CV579" s="186"/>
      <c r="CW579" s="119"/>
      <c r="CX579" s="119" t="str">
        <f t="shared" si="2144"/>
        <v/>
      </c>
      <c r="CY579" s="119" t="str">
        <f t="shared" si="2145"/>
        <v/>
      </c>
      <c r="CZ579" s="119" t="str">
        <f t="shared" si="2146"/>
        <v/>
      </c>
      <c r="DA579" s="119" t="str">
        <f t="shared" si="2147"/>
        <v/>
      </c>
      <c r="DB579" s="216" t="str">
        <f t="shared" si="2148"/>
        <v/>
      </c>
      <c r="DC579" s="119" t="str">
        <f t="shared" si="2149"/>
        <v/>
      </c>
      <c r="DD579" s="119" t="str">
        <f t="shared" si="2150"/>
        <v/>
      </c>
      <c r="DE579" s="119" t="str">
        <f t="shared" si="2151"/>
        <v/>
      </c>
      <c r="DF579" s="119" t="str">
        <f t="shared" si="2152"/>
        <v/>
      </c>
      <c r="DG579" s="216" t="str">
        <f t="shared" si="2153"/>
        <v/>
      </c>
      <c r="DH579" s="216" t="str">
        <f t="shared" si="2154"/>
        <v/>
      </c>
      <c r="DI579" s="216" t="str">
        <f t="shared" si="2155"/>
        <v/>
      </c>
      <c r="DJ579" s="216" t="str">
        <f t="shared" si="2156"/>
        <v/>
      </c>
    </row>
    <row r="580" spans="1:114" s="7" customFormat="1" x14ac:dyDescent="0.2">
      <c r="A580" s="284"/>
      <c r="B580" s="300" t="s">
        <v>370</v>
      </c>
      <c r="C580" s="115"/>
      <c r="D580" s="115"/>
      <c r="E580" s="115"/>
      <c r="F580" s="561"/>
      <c r="G580" s="561"/>
      <c r="H580" s="561"/>
      <c r="I580" s="561"/>
      <c r="J580" s="561"/>
      <c r="K580" s="561"/>
      <c r="L580" s="561"/>
      <c r="M580" s="561"/>
      <c r="N580" s="561"/>
      <c r="O580" s="561"/>
      <c r="P580" s="561"/>
      <c r="Q580" s="561"/>
      <c r="R580" s="561"/>
      <c r="S580" s="561"/>
      <c r="T580" s="561"/>
      <c r="U580" s="561"/>
      <c r="V580" s="561"/>
      <c r="W580" s="561"/>
      <c r="X580" s="561"/>
      <c r="Y580" s="561"/>
      <c r="Z580" s="561"/>
      <c r="AA580" s="561"/>
      <c r="AB580" s="561"/>
      <c r="AC580" s="561"/>
      <c r="AD580" s="561"/>
      <c r="AE580" s="561"/>
      <c r="AF580" s="561"/>
      <c r="AG580" s="561"/>
      <c r="AH580" s="561"/>
      <c r="AI580" s="561"/>
      <c r="AJ580" s="561"/>
      <c r="AK580" s="561"/>
      <c r="AL580" s="561"/>
      <c r="AM580" s="561"/>
      <c r="AN580" s="561"/>
      <c r="AO580" s="561"/>
      <c r="AP580" s="561"/>
      <c r="AQ580" s="561"/>
      <c r="AR580" s="561"/>
      <c r="AS580" s="561"/>
      <c r="AT580" s="561"/>
      <c r="AU580" s="561"/>
      <c r="AV580" s="561"/>
      <c r="AW580" s="561"/>
      <c r="AX580" s="561"/>
      <c r="AY580" s="561"/>
      <c r="AZ580" s="561"/>
      <c r="BA580" s="561"/>
      <c r="BB580" s="561"/>
      <c r="BC580" s="561"/>
      <c r="BD580" s="561"/>
      <c r="BE580" s="561"/>
      <c r="BF580" s="561"/>
      <c r="BG580" s="561"/>
      <c r="BH580" s="561"/>
      <c r="BI580" s="561"/>
      <c r="BJ580" s="561"/>
      <c r="BK580" s="561"/>
      <c r="BL580" s="561"/>
      <c r="BM580" s="561"/>
      <c r="BN580" s="201"/>
      <c r="BO580" s="561"/>
      <c r="BP580" s="561"/>
      <c r="BQ580" s="561"/>
      <c r="BR580" s="561"/>
      <c r="BS580" s="561"/>
      <c r="BT580" s="561"/>
      <c r="BU580" s="561"/>
      <c r="BV580" s="561"/>
      <c r="BW580" s="561"/>
      <c r="BX580" s="561"/>
      <c r="BY580" s="561"/>
      <c r="BZ580" s="561"/>
      <c r="CA580" s="561"/>
      <c r="CB580" s="561"/>
      <c r="CC580" s="561"/>
      <c r="CD580" s="561"/>
      <c r="CE580" s="561"/>
      <c r="CF580" s="561"/>
      <c r="CG580" s="561"/>
      <c r="CH580" s="561"/>
      <c r="CI580" s="196"/>
      <c r="CJ580" s="115"/>
      <c r="CK580" s="115"/>
      <c r="CL580" s="115"/>
      <c r="CM580" s="115"/>
      <c r="CN580" s="115"/>
      <c r="CO580" s="177"/>
      <c r="CP580" s="115"/>
      <c r="CQ580" s="115"/>
      <c r="CR580" s="202"/>
      <c r="CS580" s="202"/>
      <c r="CT580" s="202"/>
      <c r="CU580" s="202"/>
      <c r="CV580" s="202"/>
      <c r="CW580" s="115"/>
      <c r="CX580" s="115" t="str">
        <f t="shared" si="2144"/>
        <v/>
      </c>
      <c r="CY580" s="115" t="str">
        <f t="shared" si="2145"/>
        <v/>
      </c>
      <c r="CZ580" s="115" t="str">
        <f t="shared" si="2146"/>
        <v/>
      </c>
      <c r="DA580" s="115" t="str">
        <f t="shared" si="2147"/>
        <v/>
      </c>
      <c r="DB580" s="200" t="str">
        <f t="shared" si="2148"/>
        <v/>
      </c>
      <c r="DC580" s="115" t="str">
        <f t="shared" si="2149"/>
        <v/>
      </c>
      <c r="DD580" s="115" t="str">
        <f t="shared" si="2150"/>
        <v/>
      </c>
      <c r="DE580" s="115" t="str">
        <f t="shared" si="2151"/>
        <v/>
      </c>
      <c r="DF580" s="115" t="str">
        <f t="shared" si="2152"/>
        <v/>
      </c>
      <c r="DG580" s="200" t="str">
        <f t="shared" si="2153"/>
        <v/>
      </c>
      <c r="DH580" s="200" t="str">
        <f t="shared" si="2154"/>
        <v/>
      </c>
      <c r="DI580" s="200" t="str">
        <f t="shared" si="2155"/>
        <v/>
      </c>
      <c r="DJ580" s="200" t="str">
        <f t="shared" si="2156"/>
        <v/>
      </c>
    </row>
    <row r="581" spans="1:114" s="7" customFormat="1" x14ac:dyDescent="0.2">
      <c r="A581" s="298"/>
      <c r="B581" s="300" t="s">
        <v>370</v>
      </c>
      <c r="C581" s="115"/>
      <c r="D581" s="115"/>
      <c r="E581" s="115"/>
      <c r="F581" s="561"/>
      <c r="G581" s="561"/>
      <c r="H581" s="561"/>
      <c r="I581" s="561"/>
      <c r="J581" s="561"/>
      <c r="K581" s="561"/>
      <c r="L581" s="561"/>
      <c r="M581" s="561"/>
      <c r="N581" s="561"/>
      <c r="O581" s="561"/>
      <c r="P581" s="561"/>
      <c r="Q581" s="561"/>
      <c r="R581" s="561"/>
      <c r="S581" s="561"/>
      <c r="T581" s="561"/>
      <c r="U581" s="561"/>
      <c r="V581" s="561"/>
      <c r="W581" s="561"/>
      <c r="X581" s="561"/>
      <c r="Y581" s="561"/>
      <c r="Z581" s="561"/>
      <c r="AA581" s="561"/>
      <c r="AB581" s="561"/>
      <c r="AC581" s="561"/>
      <c r="AD581" s="561"/>
      <c r="AE581" s="561"/>
      <c r="AF581" s="561"/>
      <c r="AG581" s="561"/>
      <c r="AH581" s="561"/>
      <c r="AI581" s="561"/>
      <c r="AJ581" s="561"/>
      <c r="AK581" s="561"/>
      <c r="AL581" s="561"/>
      <c r="AM581" s="561"/>
      <c r="AN581" s="561"/>
      <c r="AO581" s="561"/>
      <c r="AP581" s="561"/>
      <c r="AQ581" s="561"/>
      <c r="AR581" s="561"/>
      <c r="AS581" s="561"/>
      <c r="AT581" s="561"/>
      <c r="AU581" s="561"/>
      <c r="AV581" s="561"/>
      <c r="AW581" s="561"/>
      <c r="AX581" s="561"/>
      <c r="AY581" s="561"/>
      <c r="AZ581" s="561"/>
      <c r="BA581" s="561"/>
      <c r="BB581" s="561"/>
      <c r="BC581" s="561"/>
      <c r="BD581" s="561"/>
      <c r="BE581" s="561"/>
      <c r="BF581" s="561"/>
      <c r="BG581" s="561"/>
      <c r="BH581" s="561"/>
      <c r="BI581" s="561"/>
      <c r="BJ581" s="561"/>
      <c r="BK581" s="561"/>
      <c r="BL581" s="561"/>
      <c r="BM581" s="561"/>
      <c r="BN581" s="201"/>
      <c r="BO581" s="561"/>
      <c r="BP581" s="561"/>
      <c r="BQ581" s="561"/>
      <c r="BR581" s="561"/>
      <c r="BS581" s="561"/>
      <c r="BT581" s="561"/>
      <c r="BU581" s="561"/>
      <c r="BV581" s="561"/>
      <c r="BW581" s="561"/>
      <c r="BX581" s="561"/>
      <c r="BY581" s="561"/>
      <c r="BZ581" s="561"/>
      <c r="CA581" s="561"/>
      <c r="CB581" s="561"/>
      <c r="CC581" s="561"/>
      <c r="CD581" s="561"/>
      <c r="CE581" s="561"/>
      <c r="CF581" s="561"/>
      <c r="CG581" s="561"/>
      <c r="CH581" s="561"/>
      <c r="CI581" s="196"/>
      <c r="CJ581" s="115"/>
      <c r="CK581" s="115"/>
      <c r="CL581" s="115"/>
      <c r="CM581" s="115"/>
      <c r="CN581" s="115"/>
      <c r="CO581" s="177"/>
      <c r="CP581" s="115"/>
      <c r="CQ581" s="115"/>
      <c r="CR581" s="202"/>
      <c r="CS581" s="202"/>
      <c r="CT581" s="202"/>
      <c r="CU581" s="202"/>
      <c r="CV581" s="202"/>
      <c r="CW581" s="115"/>
      <c r="CX581" s="115" t="str">
        <f t="shared" si="2144"/>
        <v/>
      </c>
      <c r="CY581" s="115" t="str">
        <f t="shared" si="2145"/>
        <v/>
      </c>
      <c r="CZ581" s="115" t="str">
        <f t="shared" si="2146"/>
        <v/>
      </c>
      <c r="DA581" s="115" t="str">
        <f t="shared" si="2147"/>
        <v/>
      </c>
      <c r="DB581" s="200" t="str">
        <f t="shared" si="2148"/>
        <v/>
      </c>
      <c r="DC581" s="115" t="str">
        <f t="shared" si="2149"/>
        <v/>
      </c>
      <c r="DD581" s="115" t="str">
        <f t="shared" si="2150"/>
        <v/>
      </c>
      <c r="DE581" s="115" t="str">
        <f t="shared" si="2151"/>
        <v/>
      </c>
      <c r="DF581" s="115" t="str">
        <f t="shared" si="2152"/>
        <v/>
      </c>
      <c r="DG581" s="200" t="str">
        <f t="shared" si="2153"/>
        <v/>
      </c>
      <c r="DH581" s="200" t="str">
        <f t="shared" si="2154"/>
        <v/>
      </c>
      <c r="DI581" s="200" t="str">
        <f t="shared" si="2155"/>
        <v/>
      </c>
      <c r="DJ581" s="200" t="str">
        <f t="shared" si="2156"/>
        <v/>
      </c>
    </row>
    <row r="582" spans="1:114" s="7" customFormat="1" x14ac:dyDescent="0.2">
      <c r="A582" s="175" t="str">
        <f>+Salaries!A20</f>
        <v>General and Administrative</v>
      </c>
      <c r="B582" s="301" t="s">
        <v>370</v>
      </c>
      <c r="C582" s="119"/>
      <c r="D582" s="119"/>
      <c r="E582"/>
      <c r="F582" s="564"/>
      <c r="G582" s="564"/>
      <c r="H582" s="564"/>
      <c r="I582" s="564"/>
      <c r="J582" s="564"/>
      <c r="K582" s="564"/>
      <c r="L582" s="564"/>
      <c r="M582" s="564"/>
      <c r="N582" s="564"/>
      <c r="O582" s="564"/>
      <c r="P582" s="564"/>
      <c r="Q582" s="564"/>
      <c r="R582" s="564"/>
      <c r="S582" s="564"/>
      <c r="T582" s="564"/>
      <c r="U582" s="564"/>
      <c r="V582" s="564"/>
      <c r="W582" s="564"/>
      <c r="X582" s="564"/>
      <c r="Y582" s="564"/>
      <c r="Z582" s="564"/>
      <c r="AA582" s="564"/>
      <c r="AB582" s="564"/>
      <c r="AC582" s="564"/>
      <c r="AD582" s="564"/>
      <c r="AE582" s="564"/>
      <c r="AF582" s="564"/>
      <c r="AG582" s="564"/>
      <c r="AH582" s="564"/>
      <c r="AI582" s="564"/>
      <c r="AJ582" s="564"/>
      <c r="AK582" s="564"/>
      <c r="AL582" s="564"/>
      <c r="AM582" s="564"/>
      <c r="AN582" s="564"/>
      <c r="AO582" s="564"/>
      <c r="AP582" s="564"/>
      <c r="AQ582" s="564"/>
      <c r="AR582" s="564"/>
      <c r="AS582" s="564"/>
      <c r="AT582" s="564"/>
      <c r="AU582" s="564"/>
      <c r="AV582" s="564"/>
      <c r="AW582" s="564"/>
      <c r="AX582" s="564"/>
      <c r="AY582" s="564"/>
      <c r="AZ582" s="564"/>
      <c r="BA582" s="564"/>
      <c r="BB582" s="564"/>
      <c r="BC582" s="564"/>
      <c r="BD582" s="564"/>
      <c r="BE582" s="564"/>
      <c r="BF582" s="564"/>
      <c r="BG582" s="564"/>
      <c r="BH582" s="564"/>
      <c r="BI582" s="564"/>
      <c r="BJ582" s="564"/>
      <c r="BK582" s="564"/>
      <c r="BL582" s="564"/>
      <c r="BM582" s="564"/>
      <c r="BN582" s="185"/>
      <c r="BO582" s="564"/>
      <c r="BP582" s="564"/>
      <c r="BQ582" s="564"/>
      <c r="BR582" s="564"/>
      <c r="BS582" s="564"/>
      <c r="BT582" s="564"/>
      <c r="BU582" s="564"/>
      <c r="BV582" s="564"/>
      <c r="BW582" s="564"/>
      <c r="BX582" s="564"/>
      <c r="BY582" s="564"/>
      <c r="BZ582" s="564"/>
      <c r="CA582" s="564"/>
      <c r="CB582" s="564"/>
      <c r="CC582" s="564"/>
      <c r="CD582" s="564"/>
      <c r="CE582" s="564"/>
      <c r="CF582" s="564"/>
      <c r="CG582" s="564"/>
      <c r="CH582" s="564"/>
      <c r="CI582" s="185"/>
      <c r="CJ582" s="124"/>
      <c r="CK582" s="124"/>
      <c r="CL582" s="124"/>
      <c r="CM582" s="124"/>
      <c r="CN582" s="124"/>
      <c r="CO582" s="177"/>
      <c r="CP582" s="119"/>
      <c r="CQ582" s="119"/>
      <c r="CR582" s="186"/>
      <c r="CS582" s="186"/>
      <c r="CT582" s="186"/>
      <c r="CU582" s="186"/>
      <c r="CV582" s="186"/>
      <c r="CW582" s="119"/>
      <c r="CX582" s="124" t="str">
        <f t="shared" si="2144"/>
        <v/>
      </c>
      <c r="CY582" s="124" t="str">
        <f t="shared" si="2145"/>
        <v/>
      </c>
      <c r="CZ582" s="124" t="str">
        <f t="shared" si="2146"/>
        <v/>
      </c>
      <c r="DA582" s="124" t="str">
        <f t="shared" si="2147"/>
        <v/>
      </c>
      <c r="DB582" s="209" t="str">
        <f t="shared" si="2148"/>
        <v/>
      </c>
      <c r="DC582" s="124" t="str">
        <f t="shared" si="2149"/>
        <v/>
      </c>
      <c r="DD582" s="124" t="str">
        <f t="shared" si="2150"/>
        <v/>
      </c>
      <c r="DE582" s="124" t="str">
        <f t="shared" si="2151"/>
        <v/>
      </c>
      <c r="DF582" s="124" t="str">
        <f t="shared" si="2152"/>
        <v/>
      </c>
      <c r="DG582" s="209" t="str">
        <f t="shared" si="2153"/>
        <v/>
      </c>
      <c r="DH582" s="209" t="str">
        <f t="shared" si="2154"/>
        <v/>
      </c>
      <c r="DI582" s="209" t="str">
        <f t="shared" si="2155"/>
        <v/>
      </c>
      <c r="DJ582" s="209" t="str">
        <f t="shared" si="2156"/>
        <v/>
      </c>
    </row>
    <row r="583" spans="1:114" s="7" customFormat="1" x14ac:dyDescent="0.2">
      <c r="A583" s="287" t="s">
        <v>319</v>
      </c>
      <c r="B583" s="119" t="s">
        <v>370</v>
      </c>
      <c r="C583" s="310">
        <f>Assumptions!B201</f>
        <v>1000</v>
      </c>
      <c r="D583" s="119"/>
      <c r="E583"/>
      <c r="F583" s="564">
        <f t="shared" ref="F583:K583" si="2157">$C583*(F$470-E$470)</f>
        <v>1000</v>
      </c>
      <c r="G583" s="564">
        <f t="shared" si="2157"/>
        <v>0</v>
      </c>
      <c r="H583" s="564">
        <f t="shared" si="2157"/>
        <v>0</v>
      </c>
      <c r="I583" s="564">
        <f t="shared" si="2157"/>
        <v>1000</v>
      </c>
      <c r="J583" s="564">
        <f t="shared" si="2157"/>
        <v>1000</v>
      </c>
      <c r="K583" s="564">
        <f t="shared" si="2157"/>
        <v>1000</v>
      </c>
      <c r="L583" s="564">
        <f t="shared" ref="L583:Q583" si="2158">$C583*(L$470-K$470)</f>
        <v>0</v>
      </c>
      <c r="M583" s="564">
        <f t="shared" si="2158"/>
        <v>0</v>
      </c>
      <c r="N583" s="564">
        <f t="shared" si="2158"/>
        <v>0</v>
      </c>
      <c r="O583" s="564">
        <f t="shared" si="2158"/>
        <v>0</v>
      </c>
      <c r="P583" s="564">
        <f t="shared" si="2158"/>
        <v>0</v>
      </c>
      <c r="Q583" s="564">
        <f t="shared" si="2158"/>
        <v>0</v>
      </c>
      <c r="R583" s="564">
        <f t="shared" ref="R583:BM583" si="2159">$C583*(R$470-Q$470)</f>
        <v>3000</v>
      </c>
      <c r="S583" s="564">
        <f t="shared" si="2159"/>
        <v>0</v>
      </c>
      <c r="T583" s="564">
        <f t="shared" si="2159"/>
        <v>0</v>
      </c>
      <c r="U583" s="564">
        <f t="shared" si="2159"/>
        <v>0</v>
      </c>
      <c r="V583" s="564">
        <f t="shared" si="2159"/>
        <v>0</v>
      </c>
      <c r="W583" s="564">
        <f t="shared" si="2159"/>
        <v>0</v>
      </c>
      <c r="X583" s="564">
        <f t="shared" si="2159"/>
        <v>0</v>
      </c>
      <c r="Y583" s="564">
        <f t="shared" si="2159"/>
        <v>0</v>
      </c>
      <c r="Z583" s="564">
        <f t="shared" si="2159"/>
        <v>0</v>
      </c>
      <c r="AA583" s="564">
        <f t="shared" si="2159"/>
        <v>0</v>
      </c>
      <c r="AB583" s="564">
        <f t="shared" si="2159"/>
        <v>0</v>
      </c>
      <c r="AC583" s="564">
        <f t="shared" si="2159"/>
        <v>0</v>
      </c>
      <c r="AD583" s="564">
        <f t="shared" si="2159"/>
        <v>5000</v>
      </c>
      <c r="AE583" s="564">
        <f t="shared" si="2159"/>
        <v>0</v>
      </c>
      <c r="AF583" s="564">
        <f t="shared" si="2159"/>
        <v>0</v>
      </c>
      <c r="AG583" s="564">
        <f t="shared" si="2159"/>
        <v>0</v>
      </c>
      <c r="AH583" s="564">
        <f t="shared" si="2159"/>
        <v>0</v>
      </c>
      <c r="AI583" s="564">
        <f t="shared" si="2159"/>
        <v>0</v>
      </c>
      <c r="AJ583" s="564">
        <f t="shared" si="2159"/>
        <v>0</v>
      </c>
      <c r="AK583" s="564">
        <f t="shared" si="2159"/>
        <v>0</v>
      </c>
      <c r="AL583" s="564">
        <f t="shared" si="2159"/>
        <v>0</v>
      </c>
      <c r="AM583" s="564">
        <f t="shared" si="2159"/>
        <v>0</v>
      </c>
      <c r="AN583" s="564">
        <f t="shared" si="2159"/>
        <v>0</v>
      </c>
      <c r="AO583" s="564">
        <f t="shared" si="2159"/>
        <v>0</v>
      </c>
      <c r="AP583" s="564">
        <f t="shared" si="2159"/>
        <v>0</v>
      </c>
      <c r="AQ583" s="564">
        <f t="shared" si="2159"/>
        <v>0</v>
      </c>
      <c r="AR583" s="564">
        <f t="shared" si="2159"/>
        <v>0</v>
      </c>
      <c r="AS583" s="564">
        <f t="shared" si="2159"/>
        <v>0</v>
      </c>
      <c r="AT583" s="564">
        <f t="shared" si="2159"/>
        <v>0</v>
      </c>
      <c r="AU583" s="564">
        <f t="shared" si="2159"/>
        <v>0</v>
      </c>
      <c r="AV583" s="564">
        <f t="shared" si="2159"/>
        <v>0</v>
      </c>
      <c r="AW583" s="564">
        <f t="shared" si="2159"/>
        <v>0</v>
      </c>
      <c r="AX583" s="564">
        <f t="shared" si="2159"/>
        <v>0</v>
      </c>
      <c r="AY583" s="564">
        <f t="shared" si="2159"/>
        <v>0</v>
      </c>
      <c r="AZ583" s="564">
        <f t="shared" si="2159"/>
        <v>0</v>
      </c>
      <c r="BA583" s="564">
        <f t="shared" si="2159"/>
        <v>0</v>
      </c>
      <c r="BB583" s="564">
        <f t="shared" si="2159"/>
        <v>0</v>
      </c>
      <c r="BC583" s="564">
        <f t="shared" si="2159"/>
        <v>0</v>
      </c>
      <c r="BD583" s="564">
        <f t="shared" si="2159"/>
        <v>0</v>
      </c>
      <c r="BE583" s="564">
        <f t="shared" si="2159"/>
        <v>0</v>
      </c>
      <c r="BF583" s="564">
        <f t="shared" si="2159"/>
        <v>0</v>
      </c>
      <c r="BG583" s="564">
        <f t="shared" si="2159"/>
        <v>0</v>
      </c>
      <c r="BH583" s="564">
        <f t="shared" si="2159"/>
        <v>0</v>
      </c>
      <c r="BI583" s="564">
        <f t="shared" si="2159"/>
        <v>0</v>
      </c>
      <c r="BJ583" s="564">
        <f t="shared" si="2159"/>
        <v>0</v>
      </c>
      <c r="BK583" s="564">
        <f t="shared" si="2159"/>
        <v>0</v>
      </c>
      <c r="BL583" s="564">
        <f t="shared" si="2159"/>
        <v>0</v>
      </c>
      <c r="BM583" s="564">
        <f t="shared" si="2159"/>
        <v>0</v>
      </c>
      <c r="BN583" s="185"/>
      <c r="BO583" s="564">
        <f>SUM(F583:H583)</f>
        <v>1000</v>
      </c>
      <c r="BP583" s="564">
        <f>SUM(I583:K583)</f>
        <v>3000</v>
      </c>
      <c r="BQ583" s="564">
        <f>SUM(L583:N583)</f>
        <v>0</v>
      </c>
      <c r="BR583" s="564">
        <f>SUM(O583:Q583)</f>
        <v>0</v>
      </c>
      <c r="BS583" s="564">
        <f>SUM(R583:T583)</f>
        <v>3000</v>
      </c>
      <c r="BT583" s="564">
        <f>SUM(U583:W583)</f>
        <v>0</v>
      </c>
      <c r="BU583" s="564">
        <f>SUM(X583:Z583)</f>
        <v>0</v>
      </c>
      <c r="BV583" s="564">
        <f>SUM(AA583:AC583)</f>
        <v>0</v>
      </c>
      <c r="BW583" s="564">
        <f>SUM(AD583:AF583)</f>
        <v>5000</v>
      </c>
      <c r="BX583" s="564">
        <f>SUM(AG583:AI583)</f>
        <v>0</v>
      </c>
      <c r="BY583" s="564">
        <f>SUM(AJ583:AL583)</f>
        <v>0</v>
      </c>
      <c r="BZ583" s="564">
        <f>SUM(AM583:AO583)</f>
        <v>0</v>
      </c>
      <c r="CA583" s="564">
        <f>SUM(AP583:AR583)</f>
        <v>0</v>
      </c>
      <c r="CB583" s="564">
        <f>SUM(AS583:AU583)</f>
        <v>0</v>
      </c>
      <c r="CC583" s="564">
        <f>SUM(AV583:AX583)</f>
        <v>0</v>
      </c>
      <c r="CD583" s="564">
        <f>SUM(AY583:BA583)</f>
        <v>0</v>
      </c>
      <c r="CE583" s="564">
        <f>SUM(BB583:BD583)</f>
        <v>0</v>
      </c>
      <c r="CF583" s="564">
        <f>SUM(BE583:BG583)</f>
        <v>0</v>
      </c>
      <c r="CG583" s="564">
        <f>SUM(BH583:BJ583)</f>
        <v>0</v>
      </c>
      <c r="CH583" s="564">
        <f>SUM(BK583:BM583)</f>
        <v>0</v>
      </c>
      <c r="CI583" s="185"/>
      <c r="CJ583" s="124">
        <f>SUM(BO583:BR583)</f>
        <v>4000</v>
      </c>
      <c r="CK583" s="124">
        <f>SUM(BS583:BV583)</f>
        <v>3000</v>
      </c>
      <c r="CL583" s="124">
        <f>SUM(BW583:BZ583)</f>
        <v>5000</v>
      </c>
      <c r="CM583" s="124">
        <f>SUM(CA583:CD583)</f>
        <v>0</v>
      </c>
      <c r="CN583" s="124">
        <f>SUM(CE583:CH583)</f>
        <v>0</v>
      </c>
      <c r="CO583" s="177"/>
      <c r="CP583" s="119"/>
      <c r="CQ583" s="119"/>
      <c r="CR583" s="186">
        <f>SUM(F583:BM583)</f>
        <v>12000</v>
      </c>
      <c r="CS583" s="186">
        <f>SUM(BO583:CH583)</f>
        <v>12000</v>
      </c>
      <c r="CT583" s="186">
        <f>SUM(CJ583:CN583)</f>
        <v>12000</v>
      </c>
      <c r="CU583" s="186">
        <f t="shared" ref="CU583:CV586" si="2160">CR583-CS583</f>
        <v>0</v>
      </c>
      <c r="CV583" s="186">
        <f t="shared" si="2160"/>
        <v>0</v>
      </c>
      <c r="CW583" s="119"/>
      <c r="CX583" s="124">
        <f t="shared" si="2144"/>
        <v>1000</v>
      </c>
      <c r="CY583" s="124">
        <f t="shared" si="2145"/>
        <v>3000</v>
      </c>
      <c r="CZ583" s="124">
        <f t="shared" si="2146"/>
        <v>0</v>
      </c>
      <c r="DA583" s="124">
        <f t="shared" si="2147"/>
        <v>0</v>
      </c>
      <c r="DB583" s="209">
        <f t="shared" si="2148"/>
        <v>4000</v>
      </c>
      <c r="DC583" s="124">
        <f t="shared" si="2149"/>
        <v>3000</v>
      </c>
      <c r="DD583" s="124">
        <f t="shared" si="2150"/>
        <v>0</v>
      </c>
      <c r="DE583" s="124">
        <f t="shared" si="2151"/>
        <v>0</v>
      </c>
      <c r="DF583" s="124">
        <f t="shared" si="2152"/>
        <v>0</v>
      </c>
      <c r="DG583" s="209">
        <f t="shared" si="2153"/>
        <v>3000</v>
      </c>
      <c r="DH583" s="209">
        <f t="shared" si="2154"/>
        <v>5000</v>
      </c>
      <c r="DI583" s="209">
        <f t="shared" si="2155"/>
        <v>0</v>
      </c>
      <c r="DJ583" s="209">
        <f t="shared" si="2156"/>
        <v>0</v>
      </c>
    </row>
    <row r="584" spans="1:114" s="7" customFormat="1" x14ac:dyDescent="0.2">
      <c r="A584" s="287" t="s">
        <v>69</v>
      </c>
      <c r="B584" s="119" t="s">
        <v>370</v>
      </c>
      <c r="C584" s="310">
        <f>Assumptions!C201</f>
        <v>150</v>
      </c>
      <c r="D584" s="119"/>
      <c r="E584"/>
      <c r="F584" s="564">
        <f t="shared" ref="F584:K585" si="2161">$C584*(F$470-E$470)</f>
        <v>150</v>
      </c>
      <c r="G584" s="564">
        <f t="shared" si="2161"/>
        <v>0</v>
      </c>
      <c r="H584" s="564">
        <f t="shared" si="2161"/>
        <v>0</v>
      </c>
      <c r="I584" s="564">
        <f t="shared" si="2161"/>
        <v>150</v>
      </c>
      <c r="J584" s="564">
        <f t="shared" si="2161"/>
        <v>150</v>
      </c>
      <c r="K584" s="564">
        <f t="shared" si="2161"/>
        <v>150</v>
      </c>
      <c r="L584" s="564">
        <f t="shared" ref="L584:Q584" si="2162">$C584*(L$470-K$470)</f>
        <v>0</v>
      </c>
      <c r="M584" s="564">
        <f t="shared" si="2162"/>
        <v>0</v>
      </c>
      <c r="N584" s="564">
        <f t="shared" si="2162"/>
        <v>0</v>
      </c>
      <c r="O584" s="564">
        <f t="shared" si="2162"/>
        <v>0</v>
      </c>
      <c r="P584" s="564">
        <f t="shared" si="2162"/>
        <v>0</v>
      </c>
      <c r="Q584" s="564">
        <f t="shared" si="2162"/>
        <v>0</v>
      </c>
      <c r="R584" s="564">
        <f t="shared" ref="R584:BM584" si="2163">$C584*(R$470-Q$470)</f>
        <v>450</v>
      </c>
      <c r="S584" s="564">
        <f t="shared" si="2163"/>
        <v>0</v>
      </c>
      <c r="T584" s="564">
        <f t="shared" si="2163"/>
        <v>0</v>
      </c>
      <c r="U584" s="564">
        <f t="shared" si="2163"/>
        <v>0</v>
      </c>
      <c r="V584" s="564">
        <f t="shared" si="2163"/>
        <v>0</v>
      </c>
      <c r="W584" s="564">
        <f t="shared" si="2163"/>
        <v>0</v>
      </c>
      <c r="X584" s="564">
        <f t="shared" si="2163"/>
        <v>0</v>
      </c>
      <c r="Y584" s="564">
        <f t="shared" si="2163"/>
        <v>0</v>
      </c>
      <c r="Z584" s="564">
        <f t="shared" si="2163"/>
        <v>0</v>
      </c>
      <c r="AA584" s="564">
        <f t="shared" si="2163"/>
        <v>0</v>
      </c>
      <c r="AB584" s="564">
        <f t="shared" si="2163"/>
        <v>0</v>
      </c>
      <c r="AC584" s="564">
        <f t="shared" si="2163"/>
        <v>0</v>
      </c>
      <c r="AD584" s="564">
        <f t="shared" si="2163"/>
        <v>750</v>
      </c>
      <c r="AE584" s="564">
        <f t="shared" si="2163"/>
        <v>0</v>
      </c>
      <c r="AF584" s="564">
        <f t="shared" si="2163"/>
        <v>0</v>
      </c>
      <c r="AG584" s="564">
        <f t="shared" si="2163"/>
        <v>0</v>
      </c>
      <c r="AH584" s="564">
        <f t="shared" si="2163"/>
        <v>0</v>
      </c>
      <c r="AI584" s="564">
        <f t="shared" si="2163"/>
        <v>0</v>
      </c>
      <c r="AJ584" s="564">
        <f t="shared" si="2163"/>
        <v>0</v>
      </c>
      <c r="AK584" s="564">
        <f t="shared" si="2163"/>
        <v>0</v>
      </c>
      <c r="AL584" s="564">
        <f t="shared" si="2163"/>
        <v>0</v>
      </c>
      <c r="AM584" s="564">
        <f t="shared" si="2163"/>
        <v>0</v>
      </c>
      <c r="AN584" s="564">
        <f t="shared" si="2163"/>
        <v>0</v>
      </c>
      <c r="AO584" s="564">
        <f t="shared" si="2163"/>
        <v>0</v>
      </c>
      <c r="AP584" s="564">
        <f t="shared" si="2163"/>
        <v>0</v>
      </c>
      <c r="AQ584" s="564">
        <f t="shared" si="2163"/>
        <v>0</v>
      </c>
      <c r="AR584" s="564">
        <f t="shared" si="2163"/>
        <v>0</v>
      </c>
      <c r="AS584" s="564">
        <f t="shared" si="2163"/>
        <v>0</v>
      </c>
      <c r="AT584" s="564">
        <f t="shared" si="2163"/>
        <v>0</v>
      </c>
      <c r="AU584" s="564">
        <f t="shared" si="2163"/>
        <v>0</v>
      </c>
      <c r="AV584" s="564">
        <f t="shared" si="2163"/>
        <v>0</v>
      </c>
      <c r="AW584" s="564">
        <f t="shared" si="2163"/>
        <v>0</v>
      </c>
      <c r="AX584" s="564">
        <f t="shared" si="2163"/>
        <v>0</v>
      </c>
      <c r="AY584" s="564">
        <f t="shared" si="2163"/>
        <v>0</v>
      </c>
      <c r="AZ584" s="564">
        <f t="shared" si="2163"/>
        <v>0</v>
      </c>
      <c r="BA584" s="564">
        <f t="shared" si="2163"/>
        <v>0</v>
      </c>
      <c r="BB584" s="564">
        <f t="shared" si="2163"/>
        <v>0</v>
      </c>
      <c r="BC584" s="564">
        <f t="shared" si="2163"/>
        <v>0</v>
      </c>
      <c r="BD584" s="564">
        <f t="shared" si="2163"/>
        <v>0</v>
      </c>
      <c r="BE584" s="564">
        <f t="shared" si="2163"/>
        <v>0</v>
      </c>
      <c r="BF584" s="564">
        <f t="shared" si="2163"/>
        <v>0</v>
      </c>
      <c r="BG584" s="564">
        <f t="shared" si="2163"/>
        <v>0</v>
      </c>
      <c r="BH584" s="564">
        <f t="shared" si="2163"/>
        <v>0</v>
      </c>
      <c r="BI584" s="564">
        <f t="shared" si="2163"/>
        <v>0</v>
      </c>
      <c r="BJ584" s="564">
        <f t="shared" si="2163"/>
        <v>0</v>
      </c>
      <c r="BK584" s="564">
        <f t="shared" si="2163"/>
        <v>0</v>
      </c>
      <c r="BL584" s="564">
        <f t="shared" si="2163"/>
        <v>0</v>
      </c>
      <c r="BM584" s="564">
        <f t="shared" si="2163"/>
        <v>0</v>
      </c>
      <c r="BN584" s="185"/>
      <c r="BO584" s="564">
        <f>SUM(F584:H584)</f>
        <v>150</v>
      </c>
      <c r="BP584" s="564">
        <f>SUM(I584:K584)</f>
        <v>450</v>
      </c>
      <c r="BQ584" s="564">
        <f>SUM(L584:N584)</f>
        <v>0</v>
      </c>
      <c r="BR584" s="564">
        <f>SUM(O584:Q584)</f>
        <v>0</v>
      </c>
      <c r="BS584" s="564">
        <f>SUM(R584:T584)</f>
        <v>450</v>
      </c>
      <c r="BT584" s="564">
        <f>SUM(U584:W584)</f>
        <v>0</v>
      </c>
      <c r="BU584" s="564">
        <f>SUM(X584:Z584)</f>
        <v>0</v>
      </c>
      <c r="BV584" s="564">
        <f>SUM(AA584:AC584)</f>
        <v>0</v>
      </c>
      <c r="BW584" s="564">
        <f>SUM(AD584:AF584)</f>
        <v>750</v>
      </c>
      <c r="BX584" s="564">
        <f>SUM(AG584:AI584)</f>
        <v>0</v>
      </c>
      <c r="BY584" s="564">
        <f>SUM(AJ584:AL584)</f>
        <v>0</v>
      </c>
      <c r="BZ584" s="564">
        <f>SUM(AM584:AO584)</f>
        <v>0</v>
      </c>
      <c r="CA584" s="564">
        <f>SUM(AP584:AR584)</f>
        <v>0</v>
      </c>
      <c r="CB584" s="564">
        <f>SUM(AS584:AU584)</f>
        <v>0</v>
      </c>
      <c r="CC584" s="564">
        <f>SUM(AV584:AX584)</f>
        <v>0</v>
      </c>
      <c r="CD584" s="564">
        <f>SUM(AY584:BA584)</f>
        <v>0</v>
      </c>
      <c r="CE584" s="564">
        <f>SUM(BB584:BD584)</f>
        <v>0</v>
      </c>
      <c r="CF584" s="564">
        <f>SUM(BE584:BG584)</f>
        <v>0</v>
      </c>
      <c r="CG584" s="564">
        <f>SUM(BH584:BJ584)</f>
        <v>0</v>
      </c>
      <c r="CH584" s="564">
        <f>SUM(BK584:BM584)</f>
        <v>0</v>
      </c>
      <c r="CI584" s="185"/>
      <c r="CJ584" s="124">
        <f>SUM(BO584:BR584)</f>
        <v>600</v>
      </c>
      <c r="CK584" s="124">
        <f>SUM(BS584:BV584)</f>
        <v>450</v>
      </c>
      <c r="CL584" s="124">
        <f>SUM(BW584:BZ584)</f>
        <v>750</v>
      </c>
      <c r="CM584" s="124">
        <f>SUM(CA584:CD584)</f>
        <v>0</v>
      </c>
      <c r="CN584" s="124">
        <f>SUM(CE584:CH584)</f>
        <v>0</v>
      </c>
      <c r="CO584" s="177"/>
      <c r="CP584" s="119"/>
      <c r="CQ584" s="119"/>
      <c r="CR584" s="186">
        <f>SUM(F584:BM584)</f>
        <v>1800</v>
      </c>
      <c r="CS584" s="186">
        <f>SUM(BO584:CH584)</f>
        <v>1800</v>
      </c>
      <c r="CT584" s="186">
        <f>SUM(CJ584:CN584)</f>
        <v>1800</v>
      </c>
      <c r="CU584" s="186">
        <f t="shared" si="2160"/>
        <v>0</v>
      </c>
      <c r="CV584" s="186">
        <f t="shared" si="2160"/>
        <v>0</v>
      </c>
      <c r="CW584" s="119"/>
      <c r="CX584" s="124">
        <f t="shared" si="2144"/>
        <v>150</v>
      </c>
      <c r="CY584" s="124">
        <f t="shared" si="2145"/>
        <v>450</v>
      </c>
      <c r="CZ584" s="124">
        <f t="shared" si="2146"/>
        <v>0</v>
      </c>
      <c r="DA584" s="124">
        <f t="shared" si="2147"/>
        <v>0</v>
      </c>
      <c r="DB584" s="209">
        <f t="shared" si="2148"/>
        <v>600</v>
      </c>
      <c r="DC584" s="124">
        <f t="shared" si="2149"/>
        <v>450</v>
      </c>
      <c r="DD584" s="124">
        <f t="shared" si="2150"/>
        <v>0</v>
      </c>
      <c r="DE584" s="124">
        <f t="shared" si="2151"/>
        <v>0</v>
      </c>
      <c r="DF584" s="124">
        <f t="shared" si="2152"/>
        <v>0</v>
      </c>
      <c r="DG584" s="209">
        <f t="shared" si="2153"/>
        <v>450</v>
      </c>
      <c r="DH584" s="209">
        <f t="shared" si="2154"/>
        <v>750</v>
      </c>
      <c r="DI584" s="209">
        <f t="shared" si="2155"/>
        <v>0</v>
      </c>
      <c r="DJ584" s="209">
        <f t="shared" si="2156"/>
        <v>0</v>
      </c>
    </row>
    <row r="585" spans="1:114" s="7" customFormat="1" ht="14.25" x14ac:dyDescent="0.35">
      <c r="A585" s="287" t="s">
        <v>350</v>
      </c>
      <c r="B585" s="119" t="s">
        <v>370</v>
      </c>
      <c r="C585" s="310">
        <f>Assumptions!D201</f>
        <v>50</v>
      </c>
      <c r="D585" s="119"/>
      <c r="E585"/>
      <c r="F585" s="606">
        <f t="shared" si="2161"/>
        <v>50</v>
      </c>
      <c r="G585" s="606">
        <f t="shared" si="2161"/>
        <v>0</v>
      </c>
      <c r="H585" s="606">
        <f t="shared" si="2161"/>
        <v>0</v>
      </c>
      <c r="I585" s="606">
        <f t="shared" si="2161"/>
        <v>50</v>
      </c>
      <c r="J585" s="606">
        <f t="shared" si="2161"/>
        <v>50</v>
      </c>
      <c r="K585" s="606">
        <f t="shared" si="2161"/>
        <v>50</v>
      </c>
      <c r="L585" s="606">
        <f t="shared" ref="L585:Q585" si="2164">$C585*(L$470-K$470)</f>
        <v>0</v>
      </c>
      <c r="M585" s="606">
        <f t="shared" si="2164"/>
        <v>0</v>
      </c>
      <c r="N585" s="606">
        <f t="shared" si="2164"/>
        <v>0</v>
      </c>
      <c r="O585" s="606">
        <f t="shared" si="2164"/>
        <v>0</v>
      </c>
      <c r="P585" s="606">
        <f t="shared" si="2164"/>
        <v>0</v>
      </c>
      <c r="Q585" s="606">
        <f t="shared" si="2164"/>
        <v>0</v>
      </c>
      <c r="R585" s="606">
        <f t="shared" ref="R585:BM585" si="2165">$C585*(R$470-Q$470)</f>
        <v>150</v>
      </c>
      <c r="S585" s="606">
        <f t="shared" si="2165"/>
        <v>0</v>
      </c>
      <c r="T585" s="606">
        <f t="shared" si="2165"/>
        <v>0</v>
      </c>
      <c r="U585" s="606">
        <f t="shared" si="2165"/>
        <v>0</v>
      </c>
      <c r="V585" s="606">
        <f t="shared" si="2165"/>
        <v>0</v>
      </c>
      <c r="W585" s="606">
        <f t="shared" si="2165"/>
        <v>0</v>
      </c>
      <c r="X585" s="606">
        <f t="shared" si="2165"/>
        <v>0</v>
      </c>
      <c r="Y585" s="606">
        <f t="shared" si="2165"/>
        <v>0</v>
      </c>
      <c r="Z585" s="606">
        <f t="shared" si="2165"/>
        <v>0</v>
      </c>
      <c r="AA585" s="606">
        <f t="shared" si="2165"/>
        <v>0</v>
      </c>
      <c r="AB585" s="606">
        <f t="shared" si="2165"/>
        <v>0</v>
      </c>
      <c r="AC585" s="606">
        <f t="shared" si="2165"/>
        <v>0</v>
      </c>
      <c r="AD585" s="606">
        <f t="shared" si="2165"/>
        <v>250</v>
      </c>
      <c r="AE585" s="606">
        <f t="shared" si="2165"/>
        <v>0</v>
      </c>
      <c r="AF585" s="606">
        <f t="shared" si="2165"/>
        <v>0</v>
      </c>
      <c r="AG585" s="606">
        <f t="shared" si="2165"/>
        <v>0</v>
      </c>
      <c r="AH585" s="606">
        <f t="shared" si="2165"/>
        <v>0</v>
      </c>
      <c r="AI585" s="606">
        <f t="shared" si="2165"/>
        <v>0</v>
      </c>
      <c r="AJ585" s="606">
        <f t="shared" si="2165"/>
        <v>0</v>
      </c>
      <c r="AK585" s="606">
        <f t="shared" si="2165"/>
        <v>0</v>
      </c>
      <c r="AL585" s="606">
        <f t="shared" si="2165"/>
        <v>0</v>
      </c>
      <c r="AM585" s="606">
        <f t="shared" si="2165"/>
        <v>0</v>
      </c>
      <c r="AN585" s="606">
        <f t="shared" si="2165"/>
        <v>0</v>
      </c>
      <c r="AO585" s="606">
        <f t="shared" si="2165"/>
        <v>0</v>
      </c>
      <c r="AP585" s="606">
        <f t="shared" si="2165"/>
        <v>0</v>
      </c>
      <c r="AQ585" s="606">
        <f t="shared" si="2165"/>
        <v>0</v>
      </c>
      <c r="AR585" s="606">
        <f t="shared" si="2165"/>
        <v>0</v>
      </c>
      <c r="AS585" s="606">
        <f t="shared" si="2165"/>
        <v>0</v>
      </c>
      <c r="AT585" s="606">
        <f t="shared" si="2165"/>
        <v>0</v>
      </c>
      <c r="AU585" s="606">
        <f t="shared" si="2165"/>
        <v>0</v>
      </c>
      <c r="AV585" s="606">
        <f t="shared" si="2165"/>
        <v>0</v>
      </c>
      <c r="AW585" s="606">
        <f t="shared" si="2165"/>
        <v>0</v>
      </c>
      <c r="AX585" s="606">
        <f t="shared" si="2165"/>
        <v>0</v>
      </c>
      <c r="AY585" s="606">
        <f t="shared" si="2165"/>
        <v>0</v>
      </c>
      <c r="AZ585" s="606">
        <f t="shared" si="2165"/>
        <v>0</v>
      </c>
      <c r="BA585" s="606">
        <f t="shared" si="2165"/>
        <v>0</v>
      </c>
      <c r="BB585" s="606">
        <f t="shared" si="2165"/>
        <v>0</v>
      </c>
      <c r="BC585" s="606">
        <f t="shared" si="2165"/>
        <v>0</v>
      </c>
      <c r="BD585" s="606">
        <f t="shared" si="2165"/>
        <v>0</v>
      </c>
      <c r="BE585" s="606">
        <f t="shared" si="2165"/>
        <v>0</v>
      </c>
      <c r="BF585" s="606">
        <f t="shared" si="2165"/>
        <v>0</v>
      </c>
      <c r="BG585" s="606">
        <f t="shared" si="2165"/>
        <v>0</v>
      </c>
      <c r="BH585" s="606">
        <f t="shared" si="2165"/>
        <v>0</v>
      </c>
      <c r="BI585" s="606">
        <f t="shared" si="2165"/>
        <v>0</v>
      </c>
      <c r="BJ585" s="606">
        <f t="shared" si="2165"/>
        <v>0</v>
      </c>
      <c r="BK585" s="606">
        <f t="shared" si="2165"/>
        <v>0</v>
      </c>
      <c r="BL585" s="606">
        <f t="shared" si="2165"/>
        <v>0</v>
      </c>
      <c r="BM585" s="606">
        <f t="shared" si="2165"/>
        <v>0</v>
      </c>
      <c r="BN585" s="185"/>
      <c r="BO585" s="563">
        <f>SUM(F585:H585)</f>
        <v>50</v>
      </c>
      <c r="BP585" s="563">
        <f>SUM(I585:K585)</f>
        <v>150</v>
      </c>
      <c r="BQ585" s="563">
        <f>SUM(L585:N585)</f>
        <v>0</v>
      </c>
      <c r="BR585" s="563">
        <f>SUM(O585:Q585)</f>
        <v>0</v>
      </c>
      <c r="BS585" s="563">
        <f>SUM(R585:T585)</f>
        <v>150</v>
      </c>
      <c r="BT585" s="563">
        <f>SUM(U585:W585)</f>
        <v>0</v>
      </c>
      <c r="BU585" s="563">
        <f>SUM(X585:Z585)</f>
        <v>0</v>
      </c>
      <c r="BV585" s="563">
        <f>SUM(AA585:AC585)</f>
        <v>0</v>
      </c>
      <c r="BW585" s="563">
        <f>SUM(AD585:AF585)</f>
        <v>250</v>
      </c>
      <c r="BX585" s="563">
        <f>SUM(AG585:AI585)</f>
        <v>0</v>
      </c>
      <c r="BY585" s="563">
        <f>SUM(AJ585:AL585)</f>
        <v>0</v>
      </c>
      <c r="BZ585" s="563">
        <f>SUM(AM585:AO585)</f>
        <v>0</v>
      </c>
      <c r="CA585" s="563">
        <f>SUM(AP585:AR585)</f>
        <v>0</v>
      </c>
      <c r="CB585" s="563">
        <f>SUM(AS585:AU585)</f>
        <v>0</v>
      </c>
      <c r="CC585" s="563">
        <f>SUM(AV585:AX585)</f>
        <v>0</v>
      </c>
      <c r="CD585" s="563">
        <f>SUM(AY585:BA585)</f>
        <v>0</v>
      </c>
      <c r="CE585" s="563">
        <f>SUM(BB585:BD585)</f>
        <v>0</v>
      </c>
      <c r="CF585" s="563">
        <f>SUM(BE585:BG585)</f>
        <v>0</v>
      </c>
      <c r="CG585" s="563">
        <f>SUM(BH585:BJ585)</f>
        <v>0</v>
      </c>
      <c r="CH585" s="563">
        <f>SUM(BK585:BM585)</f>
        <v>0</v>
      </c>
      <c r="CI585" s="185"/>
      <c r="CJ585" s="172">
        <f>SUM(BO585:BR585)</f>
        <v>200</v>
      </c>
      <c r="CK585" s="172">
        <f>SUM(BS585:BV585)</f>
        <v>150</v>
      </c>
      <c r="CL585" s="172">
        <f>SUM(BW585:BZ585)</f>
        <v>250</v>
      </c>
      <c r="CM585" s="172">
        <f>SUM(CA585:CD585)</f>
        <v>0</v>
      </c>
      <c r="CN585" s="172">
        <f>SUM(CE585:CH585)</f>
        <v>0</v>
      </c>
      <c r="CO585" s="177"/>
      <c r="CP585" s="119"/>
      <c r="CQ585" s="119"/>
      <c r="CR585" s="186">
        <f>SUM(F585:BM585)</f>
        <v>600</v>
      </c>
      <c r="CS585" s="186">
        <f>SUM(BO585:CH585)</f>
        <v>600</v>
      </c>
      <c r="CT585" s="186">
        <f>SUM(CJ585:CN585)</f>
        <v>600</v>
      </c>
      <c r="CU585" s="186">
        <f t="shared" si="2160"/>
        <v>0</v>
      </c>
      <c r="CV585" s="186">
        <f t="shared" si="2160"/>
        <v>0</v>
      </c>
      <c r="CW585" s="119"/>
      <c r="CX585" s="172">
        <f t="shared" si="2144"/>
        <v>50</v>
      </c>
      <c r="CY585" s="172">
        <f t="shared" si="2145"/>
        <v>150</v>
      </c>
      <c r="CZ585" s="172">
        <f t="shared" si="2146"/>
        <v>0</v>
      </c>
      <c r="DA585" s="172">
        <f t="shared" si="2147"/>
        <v>0</v>
      </c>
      <c r="DB585" s="338">
        <f t="shared" si="2148"/>
        <v>200</v>
      </c>
      <c r="DC585" s="172">
        <f t="shared" si="2149"/>
        <v>150</v>
      </c>
      <c r="DD585" s="172">
        <f t="shared" si="2150"/>
        <v>0</v>
      </c>
      <c r="DE585" s="172">
        <f t="shared" si="2151"/>
        <v>0</v>
      </c>
      <c r="DF585" s="172">
        <f t="shared" si="2152"/>
        <v>0</v>
      </c>
      <c r="DG585" s="338">
        <f t="shared" si="2153"/>
        <v>150</v>
      </c>
      <c r="DH585" s="338">
        <f t="shared" si="2154"/>
        <v>250</v>
      </c>
      <c r="DI585" s="338">
        <f t="shared" si="2155"/>
        <v>0</v>
      </c>
      <c r="DJ585" s="338">
        <f t="shared" si="2156"/>
        <v>0</v>
      </c>
    </row>
    <row r="586" spans="1:114" s="7" customFormat="1" ht="14.25" x14ac:dyDescent="0.35">
      <c r="A586" s="282" t="s">
        <v>68</v>
      </c>
      <c r="B586" s="301" t="s">
        <v>370</v>
      </c>
      <c r="C586" s="119"/>
      <c r="D586" s="119"/>
      <c r="E586"/>
      <c r="F586" s="563">
        <f>SUM(F583:F585)</f>
        <v>1200</v>
      </c>
      <c r="G586" s="563">
        <f>SUM(G583:G585)</f>
        <v>0</v>
      </c>
      <c r="H586" s="563">
        <f>SUM(H583:H585)</f>
        <v>0</v>
      </c>
      <c r="I586" s="563">
        <f t="shared" ref="I586:BM586" si="2166">SUM(I583:I585)</f>
        <v>1200</v>
      </c>
      <c r="J586" s="563">
        <f t="shared" si="2166"/>
        <v>1200</v>
      </c>
      <c r="K586" s="563">
        <f t="shared" si="2166"/>
        <v>1200</v>
      </c>
      <c r="L586" s="563">
        <f t="shared" si="2166"/>
        <v>0</v>
      </c>
      <c r="M586" s="563">
        <f t="shared" si="2166"/>
        <v>0</v>
      </c>
      <c r="N586" s="563">
        <f t="shared" si="2166"/>
        <v>0</v>
      </c>
      <c r="O586" s="563">
        <f t="shared" si="2166"/>
        <v>0</v>
      </c>
      <c r="P586" s="563">
        <f t="shared" si="2166"/>
        <v>0</v>
      </c>
      <c r="Q586" s="563">
        <f t="shared" si="2166"/>
        <v>0</v>
      </c>
      <c r="R586" s="563">
        <f t="shared" si="2166"/>
        <v>3600</v>
      </c>
      <c r="S586" s="563">
        <f t="shared" ref="S586" si="2167">SUM(S583:S585)</f>
        <v>0</v>
      </c>
      <c r="T586" s="563">
        <f t="shared" si="2166"/>
        <v>0</v>
      </c>
      <c r="U586" s="563">
        <f t="shared" si="2166"/>
        <v>0</v>
      </c>
      <c r="V586" s="563">
        <f t="shared" si="2166"/>
        <v>0</v>
      </c>
      <c r="W586" s="563">
        <f t="shared" si="2166"/>
        <v>0</v>
      </c>
      <c r="X586" s="563">
        <f t="shared" si="2166"/>
        <v>0</v>
      </c>
      <c r="Y586" s="563">
        <f t="shared" si="2166"/>
        <v>0</v>
      </c>
      <c r="Z586" s="563">
        <f t="shared" si="2166"/>
        <v>0</v>
      </c>
      <c r="AA586" s="563">
        <f t="shared" si="2166"/>
        <v>0</v>
      </c>
      <c r="AB586" s="563">
        <f t="shared" si="2166"/>
        <v>0</v>
      </c>
      <c r="AC586" s="563">
        <f t="shared" si="2166"/>
        <v>0</v>
      </c>
      <c r="AD586" s="563">
        <f t="shared" si="2166"/>
        <v>6000</v>
      </c>
      <c r="AE586" s="563">
        <f t="shared" si="2166"/>
        <v>0</v>
      </c>
      <c r="AF586" s="563">
        <f t="shared" si="2166"/>
        <v>0</v>
      </c>
      <c r="AG586" s="563">
        <f t="shared" si="2166"/>
        <v>0</v>
      </c>
      <c r="AH586" s="563">
        <f t="shared" si="2166"/>
        <v>0</v>
      </c>
      <c r="AI586" s="563">
        <f t="shared" si="2166"/>
        <v>0</v>
      </c>
      <c r="AJ586" s="563">
        <f t="shared" si="2166"/>
        <v>0</v>
      </c>
      <c r="AK586" s="563">
        <f t="shared" si="2166"/>
        <v>0</v>
      </c>
      <c r="AL586" s="563">
        <f t="shared" si="2166"/>
        <v>0</v>
      </c>
      <c r="AM586" s="563">
        <f t="shared" si="2166"/>
        <v>0</v>
      </c>
      <c r="AN586" s="563">
        <f t="shared" si="2166"/>
        <v>0</v>
      </c>
      <c r="AO586" s="563">
        <f t="shared" si="2166"/>
        <v>0</v>
      </c>
      <c r="AP586" s="563">
        <f t="shared" si="2166"/>
        <v>0</v>
      </c>
      <c r="AQ586" s="563">
        <f t="shared" si="2166"/>
        <v>0</v>
      </c>
      <c r="AR586" s="563">
        <f t="shared" si="2166"/>
        <v>0</v>
      </c>
      <c r="AS586" s="563">
        <f t="shared" si="2166"/>
        <v>0</v>
      </c>
      <c r="AT586" s="563">
        <f t="shared" si="2166"/>
        <v>0</v>
      </c>
      <c r="AU586" s="563">
        <f t="shared" si="2166"/>
        <v>0</v>
      </c>
      <c r="AV586" s="563">
        <f t="shared" si="2166"/>
        <v>0</v>
      </c>
      <c r="AW586" s="563">
        <f t="shared" si="2166"/>
        <v>0</v>
      </c>
      <c r="AX586" s="563">
        <f t="shared" si="2166"/>
        <v>0</v>
      </c>
      <c r="AY586" s="563">
        <f t="shared" si="2166"/>
        <v>0</v>
      </c>
      <c r="AZ586" s="563">
        <f t="shared" si="2166"/>
        <v>0</v>
      </c>
      <c r="BA586" s="563">
        <f t="shared" si="2166"/>
        <v>0</v>
      </c>
      <c r="BB586" s="563">
        <f t="shared" si="2166"/>
        <v>0</v>
      </c>
      <c r="BC586" s="563">
        <f t="shared" si="2166"/>
        <v>0</v>
      </c>
      <c r="BD586" s="563">
        <f t="shared" si="2166"/>
        <v>0</v>
      </c>
      <c r="BE586" s="563">
        <f t="shared" si="2166"/>
        <v>0</v>
      </c>
      <c r="BF586" s="563">
        <f t="shared" si="2166"/>
        <v>0</v>
      </c>
      <c r="BG586" s="563">
        <f t="shared" si="2166"/>
        <v>0</v>
      </c>
      <c r="BH586" s="563">
        <f t="shared" si="2166"/>
        <v>0</v>
      </c>
      <c r="BI586" s="563">
        <f t="shared" si="2166"/>
        <v>0</v>
      </c>
      <c r="BJ586" s="563">
        <f t="shared" si="2166"/>
        <v>0</v>
      </c>
      <c r="BK586" s="563">
        <f t="shared" si="2166"/>
        <v>0</v>
      </c>
      <c r="BL586" s="563">
        <f t="shared" si="2166"/>
        <v>0</v>
      </c>
      <c r="BM586" s="563">
        <f t="shared" si="2166"/>
        <v>0</v>
      </c>
      <c r="BN586" s="185"/>
      <c r="BO586" s="563">
        <f>SUM(F586:H586)</f>
        <v>1200</v>
      </c>
      <c r="BP586" s="563">
        <f>SUM(I586:K586)</f>
        <v>3600</v>
      </c>
      <c r="BQ586" s="563">
        <f>SUM(L586:N586)</f>
        <v>0</v>
      </c>
      <c r="BR586" s="563">
        <f>SUM(O586:Q586)</f>
        <v>0</v>
      </c>
      <c r="BS586" s="563">
        <f>SUM(R586:T586)</f>
        <v>3600</v>
      </c>
      <c r="BT586" s="563">
        <f>SUM(U586:W586)</f>
        <v>0</v>
      </c>
      <c r="BU586" s="563">
        <f>SUM(X586:Z586)</f>
        <v>0</v>
      </c>
      <c r="BV586" s="563">
        <f>SUM(AA586:AC586)</f>
        <v>0</v>
      </c>
      <c r="BW586" s="563">
        <f>SUM(AD586:AF586)</f>
        <v>6000</v>
      </c>
      <c r="BX586" s="563">
        <f>SUM(AG586:AI586)</f>
        <v>0</v>
      </c>
      <c r="BY586" s="563">
        <f>SUM(AJ586:AL586)</f>
        <v>0</v>
      </c>
      <c r="BZ586" s="563">
        <f>SUM(AM586:AO586)</f>
        <v>0</v>
      </c>
      <c r="CA586" s="563">
        <f>SUM(AP586:AR586)</f>
        <v>0</v>
      </c>
      <c r="CB586" s="563">
        <f>SUM(AS586:AU586)</f>
        <v>0</v>
      </c>
      <c r="CC586" s="563">
        <f>SUM(AV586:AX586)</f>
        <v>0</v>
      </c>
      <c r="CD586" s="563">
        <f>SUM(AY586:BA586)</f>
        <v>0</v>
      </c>
      <c r="CE586" s="563">
        <f>SUM(BB586:BD586)</f>
        <v>0</v>
      </c>
      <c r="CF586" s="563">
        <f>SUM(BE586:BG586)</f>
        <v>0</v>
      </c>
      <c r="CG586" s="563">
        <f>SUM(BH586:BJ586)</f>
        <v>0</v>
      </c>
      <c r="CH586" s="563">
        <f>SUM(BK586:BM586)</f>
        <v>0</v>
      </c>
      <c r="CI586" s="185"/>
      <c r="CJ586" s="172">
        <f>SUM(BO586:BR586)</f>
        <v>4800</v>
      </c>
      <c r="CK586" s="172">
        <f>SUM(BS586:BV586)</f>
        <v>3600</v>
      </c>
      <c r="CL586" s="172">
        <f>SUM(BW586:BZ586)</f>
        <v>6000</v>
      </c>
      <c r="CM586" s="172">
        <f>SUM(CA586:CD586)</f>
        <v>0</v>
      </c>
      <c r="CN586" s="172">
        <f>SUM(CE586:CH586)</f>
        <v>0</v>
      </c>
      <c r="CO586" s="177"/>
      <c r="CP586" s="119"/>
      <c r="CQ586" s="119"/>
      <c r="CR586" s="186">
        <f>SUM(F586:BM586)</f>
        <v>14400</v>
      </c>
      <c r="CS586" s="186">
        <f>SUM(BO586:CH586)</f>
        <v>14400</v>
      </c>
      <c r="CT586" s="186">
        <f>SUM(CJ586:CN586)</f>
        <v>14400</v>
      </c>
      <c r="CU586" s="186">
        <f t="shared" si="2160"/>
        <v>0</v>
      </c>
      <c r="CV586" s="186">
        <f t="shared" si="2160"/>
        <v>0</v>
      </c>
      <c r="CW586" s="119"/>
      <c r="CX586" s="172">
        <f t="shared" si="2144"/>
        <v>1200</v>
      </c>
      <c r="CY586" s="172">
        <f t="shared" si="2145"/>
        <v>3600</v>
      </c>
      <c r="CZ586" s="172">
        <f t="shared" si="2146"/>
        <v>0</v>
      </c>
      <c r="DA586" s="172">
        <f t="shared" si="2147"/>
        <v>0</v>
      </c>
      <c r="DB586" s="338">
        <f t="shared" si="2148"/>
        <v>4800</v>
      </c>
      <c r="DC586" s="172">
        <f t="shared" si="2149"/>
        <v>3600</v>
      </c>
      <c r="DD586" s="172">
        <f t="shared" si="2150"/>
        <v>0</v>
      </c>
      <c r="DE586" s="172">
        <f t="shared" si="2151"/>
        <v>0</v>
      </c>
      <c r="DF586" s="172">
        <f t="shared" si="2152"/>
        <v>0</v>
      </c>
      <c r="DG586" s="338">
        <f t="shared" si="2153"/>
        <v>3600</v>
      </c>
      <c r="DH586" s="338">
        <f t="shared" si="2154"/>
        <v>6000</v>
      </c>
      <c r="DI586" s="338">
        <f t="shared" si="2155"/>
        <v>0</v>
      </c>
      <c r="DJ586" s="338">
        <f t="shared" si="2156"/>
        <v>0</v>
      </c>
    </row>
    <row r="587" spans="1:114" s="7" customFormat="1" x14ac:dyDescent="0.2">
      <c r="A587" s="290"/>
      <c r="B587" s="301" t="s">
        <v>370</v>
      </c>
      <c r="C587" s="119"/>
      <c r="D587" s="119"/>
      <c r="E587"/>
      <c r="F587" s="564"/>
      <c r="G587" s="564"/>
      <c r="H587" s="564"/>
      <c r="I587" s="564"/>
      <c r="J587" s="564"/>
      <c r="K587" s="564"/>
      <c r="L587" s="564"/>
      <c r="M587" s="564"/>
      <c r="N587" s="564"/>
      <c r="O587" s="564"/>
      <c r="P587" s="564"/>
      <c r="Q587" s="564"/>
      <c r="R587" s="564"/>
      <c r="S587" s="564"/>
      <c r="T587" s="564"/>
      <c r="U587" s="564"/>
      <c r="V587" s="564"/>
      <c r="W587" s="564"/>
      <c r="X587" s="564"/>
      <c r="Y587" s="564"/>
      <c r="Z587" s="564"/>
      <c r="AA587" s="564"/>
      <c r="AB587" s="564"/>
      <c r="AC587" s="564"/>
      <c r="AD587" s="564"/>
      <c r="AE587" s="564"/>
      <c r="AF587" s="564"/>
      <c r="AG587" s="564"/>
      <c r="AH587" s="564"/>
      <c r="AI587" s="564"/>
      <c r="AJ587" s="564"/>
      <c r="AK587" s="564"/>
      <c r="AL587" s="564"/>
      <c r="AM587" s="564"/>
      <c r="AN587" s="564"/>
      <c r="AO587" s="564"/>
      <c r="AP587" s="564"/>
      <c r="AQ587" s="564"/>
      <c r="AR587" s="564"/>
      <c r="AS587" s="564"/>
      <c r="AT587" s="564"/>
      <c r="AU587" s="564"/>
      <c r="AV587" s="564"/>
      <c r="AW587" s="564"/>
      <c r="AX587" s="564"/>
      <c r="AY587" s="564"/>
      <c r="AZ587" s="564"/>
      <c r="BA587" s="564"/>
      <c r="BB587" s="564"/>
      <c r="BC587" s="564"/>
      <c r="BD587" s="564"/>
      <c r="BE587" s="564"/>
      <c r="BF587" s="564"/>
      <c r="BG587" s="564"/>
      <c r="BH587" s="564"/>
      <c r="BI587" s="564"/>
      <c r="BJ587" s="564"/>
      <c r="BK587" s="564"/>
      <c r="BL587" s="564"/>
      <c r="BM587" s="564"/>
      <c r="BN587" s="185"/>
      <c r="BO587" s="564"/>
      <c r="BP587" s="564"/>
      <c r="BQ587" s="564"/>
      <c r="BR587" s="564"/>
      <c r="BS587" s="564"/>
      <c r="BT587" s="564"/>
      <c r="BU587" s="564"/>
      <c r="BV587" s="564"/>
      <c r="BW587" s="564"/>
      <c r="BX587" s="564"/>
      <c r="BY587" s="564"/>
      <c r="BZ587" s="564"/>
      <c r="CA587" s="564"/>
      <c r="CB587" s="564"/>
      <c r="CC587" s="564"/>
      <c r="CD587" s="564"/>
      <c r="CE587" s="564"/>
      <c r="CF587" s="564"/>
      <c r="CG587" s="564"/>
      <c r="CH587" s="564"/>
      <c r="CI587" s="185"/>
      <c r="CJ587" s="124"/>
      <c r="CK587" s="124"/>
      <c r="CL587" s="124"/>
      <c r="CM587" s="124"/>
      <c r="CN587" s="124"/>
      <c r="CO587" s="177"/>
      <c r="CP587" s="119"/>
      <c r="CQ587" s="119"/>
      <c r="CR587" s="186"/>
      <c r="CS587" s="186"/>
      <c r="CT587" s="186"/>
      <c r="CU587" s="186"/>
      <c r="CV587" s="186"/>
      <c r="CW587" s="119"/>
      <c r="CX587" s="124" t="str">
        <f t="shared" si="2144"/>
        <v/>
      </c>
      <c r="CY587" s="124" t="str">
        <f t="shared" si="2145"/>
        <v/>
      </c>
      <c r="CZ587" s="124" t="str">
        <f t="shared" si="2146"/>
        <v/>
      </c>
      <c r="DA587" s="124" t="str">
        <f t="shared" si="2147"/>
        <v/>
      </c>
      <c r="DB587" s="209" t="str">
        <f t="shared" si="2148"/>
        <v/>
      </c>
      <c r="DC587" s="124" t="str">
        <f t="shared" si="2149"/>
        <v/>
      </c>
      <c r="DD587" s="124" t="str">
        <f t="shared" si="2150"/>
        <v/>
      </c>
      <c r="DE587" s="124" t="str">
        <f t="shared" si="2151"/>
        <v/>
      </c>
      <c r="DF587" s="124" t="str">
        <f t="shared" si="2152"/>
        <v/>
      </c>
      <c r="DG587" s="209" t="str">
        <f t="shared" si="2153"/>
        <v/>
      </c>
      <c r="DH587" s="209" t="str">
        <f t="shared" si="2154"/>
        <v/>
      </c>
      <c r="DI587" s="209" t="str">
        <f t="shared" si="2155"/>
        <v/>
      </c>
      <c r="DJ587" s="209" t="str">
        <f t="shared" si="2156"/>
        <v/>
      </c>
    </row>
    <row r="588" spans="1:114" s="7" customFormat="1" x14ac:dyDescent="0.2">
      <c r="A588" s="175" t="str">
        <f>+Salaries!A85</f>
        <v>Sales and Marketing</v>
      </c>
      <c r="B588" s="301" t="s">
        <v>370</v>
      </c>
      <c r="C588" s="119"/>
      <c r="D588" s="119"/>
      <c r="E588"/>
      <c r="F588" s="564"/>
      <c r="G588" s="564"/>
      <c r="H588" s="564"/>
      <c r="I588" s="564"/>
      <c r="J588" s="564"/>
      <c r="K588" s="564"/>
      <c r="L588" s="564"/>
      <c r="M588" s="564"/>
      <c r="N588" s="564"/>
      <c r="O588" s="564"/>
      <c r="P588" s="564"/>
      <c r="Q588" s="564"/>
      <c r="R588" s="564"/>
      <c r="S588" s="564"/>
      <c r="T588" s="564"/>
      <c r="U588" s="564"/>
      <c r="V588" s="564"/>
      <c r="W588" s="564"/>
      <c r="X588" s="564"/>
      <c r="Y588" s="564"/>
      <c r="Z588" s="564"/>
      <c r="AA588" s="564"/>
      <c r="AB588" s="564"/>
      <c r="AC588" s="564"/>
      <c r="AD588" s="564"/>
      <c r="AE588" s="564"/>
      <c r="AF588" s="564"/>
      <c r="AG588" s="564"/>
      <c r="AH588" s="564"/>
      <c r="AI588" s="564"/>
      <c r="AJ588" s="564"/>
      <c r="AK588" s="564"/>
      <c r="AL588" s="564"/>
      <c r="AM588" s="564"/>
      <c r="AN588" s="564"/>
      <c r="AO588" s="564"/>
      <c r="AP588" s="564"/>
      <c r="AQ588" s="564"/>
      <c r="AR588" s="564"/>
      <c r="AS588" s="564"/>
      <c r="AT588" s="564"/>
      <c r="AU588" s="564"/>
      <c r="AV588" s="564"/>
      <c r="AW588" s="564"/>
      <c r="AX588" s="564"/>
      <c r="AY588" s="564"/>
      <c r="AZ588" s="564"/>
      <c r="BA588" s="564"/>
      <c r="BB588" s="564"/>
      <c r="BC588" s="564"/>
      <c r="BD588" s="564"/>
      <c r="BE588" s="564"/>
      <c r="BF588" s="564"/>
      <c r="BG588" s="564"/>
      <c r="BH588" s="564"/>
      <c r="BI588" s="564"/>
      <c r="BJ588" s="564"/>
      <c r="BK588" s="564"/>
      <c r="BL588" s="564"/>
      <c r="BM588" s="564"/>
      <c r="BN588" s="185"/>
      <c r="BO588" s="564"/>
      <c r="BP588" s="564"/>
      <c r="BQ588" s="564"/>
      <c r="BR588" s="564"/>
      <c r="BS588" s="564"/>
      <c r="BT588" s="564"/>
      <c r="BU588" s="564"/>
      <c r="BV588" s="564"/>
      <c r="BW588" s="564"/>
      <c r="BX588" s="564"/>
      <c r="BY588" s="564"/>
      <c r="BZ588" s="564"/>
      <c r="CA588" s="564"/>
      <c r="CB588" s="564"/>
      <c r="CC588" s="564"/>
      <c r="CD588" s="564"/>
      <c r="CE588" s="564"/>
      <c r="CF588" s="564"/>
      <c r="CG588" s="564"/>
      <c r="CH588" s="564"/>
      <c r="CI588" s="185"/>
      <c r="CJ588" s="124"/>
      <c r="CK588" s="124"/>
      <c r="CL588" s="124"/>
      <c r="CM588" s="124"/>
      <c r="CN588" s="124"/>
      <c r="CO588" s="177"/>
      <c r="CP588" s="119"/>
      <c r="CQ588" s="119"/>
      <c r="CR588" s="186"/>
      <c r="CS588" s="186"/>
      <c r="CT588" s="186"/>
      <c r="CU588" s="186"/>
      <c r="CV588" s="186"/>
      <c r="CW588" s="119"/>
      <c r="CX588" s="124" t="str">
        <f t="shared" si="2144"/>
        <v/>
      </c>
      <c r="CY588" s="124" t="str">
        <f t="shared" si="2145"/>
        <v/>
      </c>
      <c r="CZ588" s="124" t="str">
        <f t="shared" si="2146"/>
        <v/>
      </c>
      <c r="DA588" s="124" t="str">
        <f t="shared" si="2147"/>
        <v/>
      </c>
      <c r="DB588" s="209" t="str">
        <f t="shared" si="2148"/>
        <v/>
      </c>
      <c r="DC588" s="124" t="str">
        <f t="shared" si="2149"/>
        <v/>
      </c>
      <c r="DD588" s="124" t="str">
        <f t="shared" si="2150"/>
        <v/>
      </c>
      <c r="DE588" s="124" t="str">
        <f t="shared" si="2151"/>
        <v/>
      </c>
      <c r="DF588" s="124" t="str">
        <f t="shared" si="2152"/>
        <v/>
      </c>
      <c r="DG588" s="209" t="str">
        <f t="shared" si="2153"/>
        <v/>
      </c>
      <c r="DH588" s="209" t="str">
        <f t="shared" si="2154"/>
        <v/>
      </c>
      <c r="DI588" s="209" t="str">
        <f t="shared" si="2155"/>
        <v/>
      </c>
      <c r="DJ588" s="209" t="str">
        <f t="shared" si="2156"/>
        <v/>
      </c>
    </row>
    <row r="589" spans="1:114" s="7" customFormat="1" x14ac:dyDescent="0.2">
      <c r="A589" s="287" t="s">
        <v>319</v>
      </c>
      <c r="B589" s="119" t="s">
        <v>370</v>
      </c>
      <c r="C589" s="310">
        <f>Assumptions!B202</f>
        <v>1000</v>
      </c>
      <c r="D589" s="119"/>
      <c r="E589"/>
      <c r="F589" s="564">
        <f>$C589*(F$473-E$473)</f>
        <v>0</v>
      </c>
      <c r="G589" s="564">
        <f t="shared" ref="G589:BM590" si="2168">$C589*(G$473-F$473)</f>
        <v>0</v>
      </c>
      <c r="H589" s="564">
        <f t="shared" si="2168"/>
        <v>0</v>
      </c>
      <c r="I589" s="564">
        <f t="shared" si="2168"/>
        <v>0</v>
      </c>
      <c r="J589" s="564">
        <f t="shared" si="2168"/>
        <v>0</v>
      </c>
      <c r="K589" s="564">
        <f t="shared" si="2168"/>
        <v>0</v>
      </c>
      <c r="L589" s="564">
        <f t="shared" si="2168"/>
        <v>0</v>
      </c>
      <c r="M589" s="564">
        <f t="shared" si="2168"/>
        <v>0</v>
      </c>
      <c r="N589" s="564">
        <f t="shared" si="2168"/>
        <v>0</v>
      </c>
      <c r="O589" s="564">
        <f t="shared" si="2168"/>
        <v>0</v>
      </c>
      <c r="P589" s="564">
        <f t="shared" si="2168"/>
        <v>0</v>
      </c>
      <c r="Q589" s="564">
        <f t="shared" si="2168"/>
        <v>0</v>
      </c>
      <c r="R589" s="564">
        <f t="shared" si="2168"/>
        <v>1000</v>
      </c>
      <c r="S589" s="564">
        <f t="shared" si="2168"/>
        <v>0</v>
      </c>
      <c r="T589" s="564">
        <f t="shared" si="2168"/>
        <v>0</v>
      </c>
      <c r="U589" s="564">
        <f t="shared" si="2168"/>
        <v>0</v>
      </c>
      <c r="V589" s="564">
        <f t="shared" si="2168"/>
        <v>0</v>
      </c>
      <c r="W589" s="564">
        <f t="shared" si="2168"/>
        <v>1000</v>
      </c>
      <c r="X589" s="564">
        <f t="shared" si="2168"/>
        <v>0</v>
      </c>
      <c r="Y589" s="564">
        <f t="shared" si="2168"/>
        <v>0</v>
      </c>
      <c r="Z589" s="564">
        <f t="shared" si="2168"/>
        <v>0</v>
      </c>
      <c r="AA589" s="564">
        <f t="shared" si="2168"/>
        <v>0</v>
      </c>
      <c r="AB589" s="564">
        <f t="shared" si="2168"/>
        <v>0</v>
      </c>
      <c r="AC589" s="564">
        <f t="shared" si="2168"/>
        <v>0</v>
      </c>
      <c r="AD589" s="564">
        <f t="shared" si="2168"/>
        <v>2000</v>
      </c>
      <c r="AE589" s="564">
        <f t="shared" si="2168"/>
        <v>0</v>
      </c>
      <c r="AF589" s="564">
        <f t="shared" si="2168"/>
        <v>0</v>
      </c>
      <c r="AG589" s="564">
        <f t="shared" si="2168"/>
        <v>0</v>
      </c>
      <c r="AH589" s="564">
        <f t="shared" si="2168"/>
        <v>0</v>
      </c>
      <c r="AI589" s="564">
        <f t="shared" si="2168"/>
        <v>1000</v>
      </c>
      <c r="AJ589" s="564">
        <f t="shared" si="2168"/>
        <v>0</v>
      </c>
      <c r="AK589" s="564">
        <f t="shared" si="2168"/>
        <v>0</v>
      </c>
      <c r="AL589" s="564">
        <f t="shared" si="2168"/>
        <v>0</v>
      </c>
      <c r="AM589" s="564">
        <f t="shared" si="2168"/>
        <v>0</v>
      </c>
      <c r="AN589" s="564">
        <f t="shared" si="2168"/>
        <v>0</v>
      </c>
      <c r="AO589" s="564">
        <f t="shared" si="2168"/>
        <v>0</v>
      </c>
      <c r="AP589" s="564">
        <f t="shared" si="2168"/>
        <v>0</v>
      </c>
      <c r="AQ589" s="564">
        <f t="shared" si="2168"/>
        <v>0</v>
      </c>
      <c r="AR589" s="564">
        <f t="shared" si="2168"/>
        <v>0</v>
      </c>
      <c r="AS589" s="564">
        <f t="shared" si="2168"/>
        <v>0</v>
      </c>
      <c r="AT589" s="564">
        <f t="shared" si="2168"/>
        <v>0</v>
      </c>
      <c r="AU589" s="564">
        <f t="shared" si="2168"/>
        <v>3000</v>
      </c>
      <c r="AV589" s="564">
        <f t="shared" si="2168"/>
        <v>0</v>
      </c>
      <c r="AW589" s="564">
        <f t="shared" si="2168"/>
        <v>0</v>
      </c>
      <c r="AX589" s="564">
        <f t="shared" si="2168"/>
        <v>0</v>
      </c>
      <c r="AY589" s="564">
        <f t="shared" si="2168"/>
        <v>0</v>
      </c>
      <c r="AZ589" s="564">
        <f t="shared" si="2168"/>
        <v>0</v>
      </c>
      <c r="BA589" s="564">
        <f t="shared" si="2168"/>
        <v>0</v>
      </c>
      <c r="BB589" s="564">
        <f t="shared" si="2168"/>
        <v>2000</v>
      </c>
      <c r="BC589" s="564">
        <f t="shared" si="2168"/>
        <v>0</v>
      </c>
      <c r="BD589" s="564">
        <f t="shared" si="2168"/>
        <v>0</v>
      </c>
      <c r="BE589" s="564">
        <f t="shared" si="2168"/>
        <v>0</v>
      </c>
      <c r="BF589" s="564">
        <f t="shared" si="2168"/>
        <v>0</v>
      </c>
      <c r="BG589" s="564">
        <f t="shared" si="2168"/>
        <v>0</v>
      </c>
      <c r="BH589" s="564">
        <f t="shared" si="2168"/>
        <v>0</v>
      </c>
      <c r="BI589" s="564">
        <f t="shared" si="2168"/>
        <v>0</v>
      </c>
      <c r="BJ589" s="564">
        <f t="shared" si="2168"/>
        <v>0</v>
      </c>
      <c r="BK589" s="564">
        <f t="shared" si="2168"/>
        <v>0</v>
      </c>
      <c r="BL589" s="564">
        <f t="shared" si="2168"/>
        <v>0</v>
      </c>
      <c r="BM589" s="564">
        <f t="shared" si="2168"/>
        <v>0</v>
      </c>
      <c r="BN589" s="185"/>
      <c r="BO589" s="564">
        <f>SUM(F589:H589)</f>
        <v>0</v>
      </c>
      <c r="BP589" s="564">
        <f>SUM(I589:K589)</f>
        <v>0</v>
      </c>
      <c r="BQ589" s="564">
        <f>SUM(L589:N589)</f>
        <v>0</v>
      </c>
      <c r="BR589" s="564">
        <f>SUM(O589:Q589)</f>
        <v>0</v>
      </c>
      <c r="BS589" s="564">
        <f>SUM(R589:T589)</f>
        <v>1000</v>
      </c>
      <c r="BT589" s="564">
        <f>SUM(U589:W589)</f>
        <v>1000</v>
      </c>
      <c r="BU589" s="564">
        <f>SUM(X589:Z589)</f>
        <v>0</v>
      </c>
      <c r="BV589" s="564">
        <f>SUM(AA589:AC589)</f>
        <v>0</v>
      </c>
      <c r="BW589" s="564">
        <f>SUM(AD589:AF589)</f>
        <v>2000</v>
      </c>
      <c r="BX589" s="564">
        <f>SUM(AG589:AI589)</f>
        <v>1000</v>
      </c>
      <c r="BY589" s="564">
        <f>SUM(AJ589:AL589)</f>
        <v>0</v>
      </c>
      <c r="BZ589" s="564">
        <f>SUM(AM589:AO589)</f>
        <v>0</v>
      </c>
      <c r="CA589" s="564">
        <f>SUM(AP589:AR589)</f>
        <v>0</v>
      </c>
      <c r="CB589" s="564">
        <f>SUM(AS589:AU589)</f>
        <v>3000</v>
      </c>
      <c r="CC589" s="564">
        <f>SUM(AV589:AX589)</f>
        <v>0</v>
      </c>
      <c r="CD589" s="564">
        <f>SUM(AY589:BA589)</f>
        <v>0</v>
      </c>
      <c r="CE589" s="564">
        <f>SUM(BB589:BD589)</f>
        <v>2000</v>
      </c>
      <c r="CF589" s="564">
        <f>SUM(BE589:BG589)</f>
        <v>0</v>
      </c>
      <c r="CG589" s="564">
        <f>SUM(BH589:BJ589)</f>
        <v>0</v>
      </c>
      <c r="CH589" s="564">
        <f>SUM(BK589:BM589)</f>
        <v>0</v>
      </c>
      <c r="CI589" s="185"/>
      <c r="CJ589" s="124">
        <f>SUM(BO589:BR589)</f>
        <v>0</v>
      </c>
      <c r="CK589" s="124">
        <f>SUM(BS589:BV589)</f>
        <v>2000</v>
      </c>
      <c r="CL589" s="124">
        <f>SUM(BW589:BZ589)</f>
        <v>3000</v>
      </c>
      <c r="CM589" s="124">
        <f>SUM(CA589:CD589)</f>
        <v>3000</v>
      </c>
      <c r="CN589" s="124">
        <f>SUM(CE589:CH589)</f>
        <v>2000</v>
      </c>
      <c r="CO589" s="177"/>
      <c r="CP589" s="119"/>
      <c r="CQ589" s="119"/>
      <c r="CR589" s="186">
        <f>SUM(F589:BM589)</f>
        <v>10000</v>
      </c>
      <c r="CS589" s="186">
        <f>SUM(BO589:CH589)</f>
        <v>10000</v>
      </c>
      <c r="CT589" s="186">
        <f>SUM(CJ589:CN589)</f>
        <v>10000</v>
      </c>
      <c r="CU589" s="186">
        <f t="shared" ref="CU589:CV592" si="2169">CR589-CS589</f>
        <v>0</v>
      </c>
      <c r="CV589" s="186">
        <f t="shared" si="2169"/>
        <v>0</v>
      </c>
      <c r="CW589" s="119"/>
      <c r="CX589" s="124">
        <f t="shared" si="2144"/>
        <v>0</v>
      </c>
      <c r="CY589" s="124">
        <f t="shared" si="2145"/>
        <v>0</v>
      </c>
      <c r="CZ589" s="124">
        <f t="shared" si="2146"/>
        <v>0</v>
      </c>
      <c r="DA589" s="124">
        <f t="shared" si="2147"/>
        <v>0</v>
      </c>
      <c r="DB589" s="209">
        <f t="shared" si="2148"/>
        <v>0</v>
      </c>
      <c r="DC589" s="124">
        <f t="shared" si="2149"/>
        <v>1000</v>
      </c>
      <c r="DD589" s="124">
        <f t="shared" si="2150"/>
        <v>1000</v>
      </c>
      <c r="DE589" s="124">
        <f t="shared" si="2151"/>
        <v>0</v>
      </c>
      <c r="DF589" s="124">
        <f t="shared" si="2152"/>
        <v>0</v>
      </c>
      <c r="DG589" s="209">
        <f t="shared" si="2153"/>
        <v>2000</v>
      </c>
      <c r="DH589" s="209">
        <f t="shared" si="2154"/>
        <v>3000</v>
      </c>
      <c r="DI589" s="209">
        <f t="shared" si="2155"/>
        <v>3000</v>
      </c>
      <c r="DJ589" s="209">
        <f t="shared" si="2156"/>
        <v>2000</v>
      </c>
    </row>
    <row r="590" spans="1:114" s="7" customFormat="1" x14ac:dyDescent="0.2">
      <c r="A590" s="287" t="s">
        <v>69</v>
      </c>
      <c r="B590" s="119" t="s">
        <v>370</v>
      </c>
      <c r="C590" s="310">
        <f>Assumptions!C202</f>
        <v>150</v>
      </c>
      <c r="D590" s="119"/>
      <c r="E590"/>
      <c r="F590" s="564">
        <f>$C590*(F$473-E$473)</f>
        <v>0</v>
      </c>
      <c r="G590" s="564">
        <f t="shared" si="2168"/>
        <v>0</v>
      </c>
      <c r="H590" s="564">
        <f t="shared" si="2168"/>
        <v>0</v>
      </c>
      <c r="I590" s="564">
        <f t="shared" si="2168"/>
        <v>0</v>
      </c>
      <c r="J590" s="564">
        <f t="shared" si="2168"/>
        <v>0</v>
      </c>
      <c r="K590" s="564">
        <f t="shared" si="2168"/>
        <v>0</v>
      </c>
      <c r="L590" s="564">
        <f t="shared" si="2168"/>
        <v>0</v>
      </c>
      <c r="M590" s="564">
        <f t="shared" si="2168"/>
        <v>0</v>
      </c>
      <c r="N590" s="564">
        <f t="shared" si="2168"/>
        <v>0</v>
      </c>
      <c r="O590" s="564">
        <f t="shared" si="2168"/>
        <v>0</v>
      </c>
      <c r="P590" s="564">
        <f t="shared" si="2168"/>
        <v>0</v>
      </c>
      <c r="Q590" s="564">
        <f t="shared" si="2168"/>
        <v>0</v>
      </c>
      <c r="R590" s="564">
        <f t="shared" si="2168"/>
        <v>150</v>
      </c>
      <c r="S590" s="564">
        <f t="shared" si="2168"/>
        <v>0</v>
      </c>
      <c r="T590" s="564">
        <f t="shared" si="2168"/>
        <v>0</v>
      </c>
      <c r="U590" s="564">
        <f t="shared" si="2168"/>
        <v>0</v>
      </c>
      <c r="V590" s="564">
        <f t="shared" si="2168"/>
        <v>0</v>
      </c>
      <c r="W590" s="564">
        <f t="shared" si="2168"/>
        <v>150</v>
      </c>
      <c r="X590" s="564">
        <f t="shared" si="2168"/>
        <v>0</v>
      </c>
      <c r="Y590" s="564">
        <f t="shared" si="2168"/>
        <v>0</v>
      </c>
      <c r="Z590" s="564">
        <f t="shared" si="2168"/>
        <v>0</v>
      </c>
      <c r="AA590" s="564">
        <f t="shared" si="2168"/>
        <v>0</v>
      </c>
      <c r="AB590" s="564">
        <f t="shared" si="2168"/>
        <v>0</v>
      </c>
      <c r="AC590" s="564">
        <f t="shared" si="2168"/>
        <v>0</v>
      </c>
      <c r="AD590" s="564">
        <f t="shared" si="2168"/>
        <v>300</v>
      </c>
      <c r="AE590" s="564">
        <f t="shared" si="2168"/>
        <v>0</v>
      </c>
      <c r="AF590" s="564">
        <f t="shared" si="2168"/>
        <v>0</v>
      </c>
      <c r="AG590" s="564">
        <f t="shared" si="2168"/>
        <v>0</v>
      </c>
      <c r="AH590" s="564">
        <f t="shared" si="2168"/>
        <v>0</v>
      </c>
      <c r="AI590" s="564">
        <f t="shared" si="2168"/>
        <v>150</v>
      </c>
      <c r="AJ590" s="564">
        <f t="shared" si="2168"/>
        <v>0</v>
      </c>
      <c r="AK590" s="564">
        <f t="shared" si="2168"/>
        <v>0</v>
      </c>
      <c r="AL590" s="564">
        <f t="shared" si="2168"/>
        <v>0</v>
      </c>
      <c r="AM590" s="564">
        <f t="shared" si="2168"/>
        <v>0</v>
      </c>
      <c r="AN590" s="564">
        <f t="shared" si="2168"/>
        <v>0</v>
      </c>
      <c r="AO590" s="564">
        <f t="shared" si="2168"/>
        <v>0</v>
      </c>
      <c r="AP590" s="564">
        <f t="shared" si="2168"/>
        <v>0</v>
      </c>
      <c r="AQ590" s="564">
        <f t="shared" si="2168"/>
        <v>0</v>
      </c>
      <c r="AR590" s="564">
        <f t="shared" si="2168"/>
        <v>0</v>
      </c>
      <c r="AS590" s="564">
        <f t="shared" si="2168"/>
        <v>0</v>
      </c>
      <c r="AT590" s="564">
        <f t="shared" si="2168"/>
        <v>0</v>
      </c>
      <c r="AU590" s="564">
        <f t="shared" si="2168"/>
        <v>450</v>
      </c>
      <c r="AV590" s="564">
        <f t="shared" si="2168"/>
        <v>0</v>
      </c>
      <c r="AW590" s="564">
        <f t="shared" si="2168"/>
        <v>0</v>
      </c>
      <c r="AX590" s="564">
        <f t="shared" si="2168"/>
        <v>0</v>
      </c>
      <c r="AY590" s="564">
        <f t="shared" si="2168"/>
        <v>0</v>
      </c>
      <c r="AZ590" s="564">
        <f t="shared" si="2168"/>
        <v>0</v>
      </c>
      <c r="BA590" s="564">
        <f t="shared" si="2168"/>
        <v>0</v>
      </c>
      <c r="BB590" s="564">
        <f t="shared" si="2168"/>
        <v>300</v>
      </c>
      <c r="BC590" s="564">
        <f t="shared" si="2168"/>
        <v>0</v>
      </c>
      <c r="BD590" s="564">
        <f t="shared" si="2168"/>
        <v>0</v>
      </c>
      <c r="BE590" s="564">
        <f t="shared" si="2168"/>
        <v>0</v>
      </c>
      <c r="BF590" s="564">
        <f t="shared" si="2168"/>
        <v>0</v>
      </c>
      <c r="BG590" s="564">
        <f t="shared" si="2168"/>
        <v>0</v>
      </c>
      <c r="BH590" s="564">
        <f t="shared" si="2168"/>
        <v>0</v>
      </c>
      <c r="BI590" s="564">
        <f t="shared" si="2168"/>
        <v>0</v>
      </c>
      <c r="BJ590" s="564">
        <f t="shared" si="2168"/>
        <v>0</v>
      </c>
      <c r="BK590" s="564">
        <f t="shared" si="2168"/>
        <v>0</v>
      </c>
      <c r="BL590" s="564">
        <f t="shared" si="2168"/>
        <v>0</v>
      </c>
      <c r="BM590" s="564">
        <f t="shared" si="2168"/>
        <v>0</v>
      </c>
      <c r="BN590" s="185"/>
      <c r="BO590" s="564">
        <f>SUM(F590:H590)</f>
        <v>0</v>
      </c>
      <c r="BP590" s="564">
        <f>SUM(I590:K590)</f>
        <v>0</v>
      </c>
      <c r="BQ590" s="564">
        <f>SUM(L590:N590)</f>
        <v>0</v>
      </c>
      <c r="BR590" s="564">
        <f>SUM(O590:Q590)</f>
        <v>0</v>
      </c>
      <c r="BS590" s="564">
        <f>SUM(R590:T590)</f>
        <v>150</v>
      </c>
      <c r="BT590" s="564">
        <f>SUM(U590:W590)</f>
        <v>150</v>
      </c>
      <c r="BU590" s="564">
        <f>SUM(X590:Z590)</f>
        <v>0</v>
      </c>
      <c r="BV590" s="564">
        <f>SUM(AA590:AC590)</f>
        <v>0</v>
      </c>
      <c r="BW590" s="564">
        <f>SUM(AD590:AF590)</f>
        <v>300</v>
      </c>
      <c r="BX590" s="564">
        <f>SUM(AG590:AI590)</f>
        <v>150</v>
      </c>
      <c r="BY590" s="564">
        <f>SUM(AJ590:AL590)</f>
        <v>0</v>
      </c>
      <c r="BZ590" s="564">
        <f>SUM(AM590:AO590)</f>
        <v>0</v>
      </c>
      <c r="CA590" s="564">
        <f>SUM(AP590:AR590)</f>
        <v>0</v>
      </c>
      <c r="CB590" s="564">
        <f>SUM(AS590:AU590)</f>
        <v>450</v>
      </c>
      <c r="CC590" s="564">
        <f>SUM(AV590:AX590)</f>
        <v>0</v>
      </c>
      <c r="CD590" s="564">
        <f>SUM(AY590:BA590)</f>
        <v>0</v>
      </c>
      <c r="CE590" s="564">
        <f>SUM(BB590:BD590)</f>
        <v>300</v>
      </c>
      <c r="CF590" s="564">
        <f>SUM(BE590:BG590)</f>
        <v>0</v>
      </c>
      <c r="CG590" s="564">
        <f>SUM(BH590:BJ590)</f>
        <v>0</v>
      </c>
      <c r="CH590" s="564">
        <f>SUM(BK590:BM590)</f>
        <v>0</v>
      </c>
      <c r="CI590" s="185"/>
      <c r="CJ590" s="124">
        <f>SUM(BO590:BR590)</f>
        <v>0</v>
      </c>
      <c r="CK590" s="124">
        <f>SUM(BS590:BV590)</f>
        <v>300</v>
      </c>
      <c r="CL590" s="124">
        <f>SUM(BW590:BZ590)</f>
        <v>450</v>
      </c>
      <c r="CM590" s="124">
        <f>SUM(CA590:CD590)</f>
        <v>450</v>
      </c>
      <c r="CN590" s="124">
        <f>SUM(CE590:CH590)</f>
        <v>300</v>
      </c>
      <c r="CO590" s="177"/>
      <c r="CP590" s="119"/>
      <c r="CQ590" s="119"/>
      <c r="CR590" s="186">
        <f>SUM(F590:BM590)</f>
        <v>1500</v>
      </c>
      <c r="CS590" s="186">
        <f>SUM(BO590:CH590)</f>
        <v>1500</v>
      </c>
      <c r="CT590" s="186">
        <f>SUM(CJ590:CN590)</f>
        <v>1500</v>
      </c>
      <c r="CU590" s="186">
        <f t="shared" si="2169"/>
        <v>0</v>
      </c>
      <c r="CV590" s="186">
        <f t="shared" si="2169"/>
        <v>0</v>
      </c>
      <c r="CW590" s="119"/>
      <c r="CX590" s="124">
        <f t="shared" si="2144"/>
        <v>0</v>
      </c>
      <c r="CY590" s="124">
        <f t="shared" si="2145"/>
        <v>0</v>
      </c>
      <c r="CZ590" s="124">
        <f t="shared" si="2146"/>
        <v>0</v>
      </c>
      <c r="DA590" s="124">
        <f t="shared" si="2147"/>
        <v>0</v>
      </c>
      <c r="DB590" s="209">
        <f t="shared" si="2148"/>
        <v>0</v>
      </c>
      <c r="DC590" s="124">
        <f t="shared" si="2149"/>
        <v>150</v>
      </c>
      <c r="DD590" s="124">
        <f t="shared" si="2150"/>
        <v>150</v>
      </c>
      <c r="DE590" s="124">
        <f t="shared" si="2151"/>
        <v>0</v>
      </c>
      <c r="DF590" s="124">
        <f t="shared" si="2152"/>
        <v>0</v>
      </c>
      <c r="DG590" s="209">
        <f t="shared" si="2153"/>
        <v>300</v>
      </c>
      <c r="DH590" s="209">
        <f t="shared" si="2154"/>
        <v>450</v>
      </c>
      <c r="DI590" s="209">
        <f t="shared" si="2155"/>
        <v>450</v>
      </c>
      <c r="DJ590" s="209">
        <f t="shared" si="2156"/>
        <v>300</v>
      </c>
    </row>
    <row r="591" spans="1:114" s="7" customFormat="1" ht="14.25" x14ac:dyDescent="0.35">
      <c r="A591" s="287" t="s">
        <v>350</v>
      </c>
      <c r="B591" s="119" t="s">
        <v>370</v>
      </c>
      <c r="C591" s="310">
        <f>Assumptions!D202</f>
        <v>50</v>
      </c>
      <c r="D591" s="119"/>
      <c r="E591"/>
      <c r="F591" s="563">
        <f>$C591*(F$473-E$473)</f>
        <v>0</v>
      </c>
      <c r="G591" s="563">
        <f t="shared" ref="G591:BM591" si="2170">$C591*(G$473-F$473)</f>
        <v>0</v>
      </c>
      <c r="H591" s="563">
        <f t="shared" si="2170"/>
        <v>0</v>
      </c>
      <c r="I591" s="563">
        <f t="shared" si="2170"/>
        <v>0</v>
      </c>
      <c r="J591" s="563">
        <f t="shared" si="2170"/>
        <v>0</v>
      </c>
      <c r="K591" s="563">
        <f t="shared" si="2170"/>
        <v>0</v>
      </c>
      <c r="L591" s="563">
        <f t="shared" si="2170"/>
        <v>0</v>
      </c>
      <c r="M591" s="563">
        <f t="shared" si="2170"/>
        <v>0</v>
      </c>
      <c r="N591" s="563">
        <f t="shared" si="2170"/>
        <v>0</v>
      </c>
      <c r="O591" s="563">
        <f t="shared" si="2170"/>
        <v>0</v>
      </c>
      <c r="P591" s="563">
        <f t="shared" si="2170"/>
        <v>0</v>
      </c>
      <c r="Q591" s="563">
        <f t="shared" si="2170"/>
        <v>0</v>
      </c>
      <c r="R591" s="563">
        <f t="shared" si="2170"/>
        <v>50</v>
      </c>
      <c r="S591" s="563">
        <f t="shared" si="2170"/>
        <v>0</v>
      </c>
      <c r="T591" s="563">
        <f t="shared" si="2170"/>
        <v>0</v>
      </c>
      <c r="U591" s="563">
        <f t="shared" si="2170"/>
        <v>0</v>
      </c>
      <c r="V591" s="563">
        <f t="shared" si="2170"/>
        <v>0</v>
      </c>
      <c r="W591" s="563">
        <f t="shared" si="2170"/>
        <v>50</v>
      </c>
      <c r="X591" s="563">
        <f t="shared" si="2170"/>
        <v>0</v>
      </c>
      <c r="Y591" s="563">
        <f t="shared" si="2170"/>
        <v>0</v>
      </c>
      <c r="Z591" s="563">
        <f t="shared" si="2170"/>
        <v>0</v>
      </c>
      <c r="AA591" s="563">
        <f t="shared" si="2170"/>
        <v>0</v>
      </c>
      <c r="AB591" s="563">
        <f t="shared" si="2170"/>
        <v>0</v>
      </c>
      <c r="AC591" s="563">
        <f t="shared" si="2170"/>
        <v>0</v>
      </c>
      <c r="AD591" s="563">
        <f t="shared" si="2170"/>
        <v>100</v>
      </c>
      <c r="AE591" s="563">
        <f t="shared" si="2170"/>
        <v>0</v>
      </c>
      <c r="AF591" s="563">
        <f t="shared" si="2170"/>
        <v>0</v>
      </c>
      <c r="AG591" s="563">
        <f t="shared" si="2170"/>
        <v>0</v>
      </c>
      <c r="AH591" s="563">
        <f t="shared" si="2170"/>
        <v>0</v>
      </c>
      <c r="AI591" s="563">
        <f t="shared" si="2170"/>
        <v>50</v>
      </c>
      <c r="AJ591" s="563">
        <f t="shared" si="2170"/>
        <v>0</v>
      </c>
      <c r="AK591" s="563">
        <f t="shared" si="2170"/>
        <v>0</v>
      </c>
      <c r="AL591" s="563">
        <f t="shared" si="2170"/>
        <v>0</v>
      </c>
      <c r="AM591" s="563">
        <f t="shared" si="2170"/>
        <v>0</v>
      </c>
      <c r="AN591" s="563">
        <f t="shared" si="2170"/>
        <v>0</v>
      </c>
      <c r="AO591" s="563">
        <f t="shared" si="2170"/>
        <v>0</v>
      </c>
      <c r="AP591" s="563">
        <f t="shared" si="2170"/>
        <v>0</v>
      </c>
      <c r="AQ591" s="563">
        <f t="shared" si="2170"/>
        <v>0</v>
      </c>
      <c r="AR591" s="563">
        <f t="shared" si="2170"/>
        <v>0</v>
      </c>
      <c r="AS591" s="563">
        <f t="shared" si="2170"/>
        <v>0</v>
      </c>
      <c r="AT591" s="563">
        <f t="shared" si="2170"/>
        <v>0</v>
      </c>
      <c r="AU591" s="563">
        <f t="shared" si="2170"/>
        <v>150</v>
      </c>
      <c r="AV591" s="563">
        <f t="shared" si="2170"/>
        <v>0</v>
      </c>
      <c r="AW591" s="563">
        <f t="shared" si="2170"/>
        <v>0</v>
      </c>
      <c r="AX591" s="563">
        <f t="shared" si="2170"/>
        <v>0</v>
      </c>
      <c r="AY591" s="563">
        <f t="shared" si="2170"/>
        <v>0</v>
      </c>
      <c r="AZ591" s="563">
        <f t="shared" si="2170"/>
        <v>0</v>
      </c>
      <c r="BA591" s="563">
        <f t="shared" si="2170"/>
        <v>0</v>
      </c>
      <c r="BB591" s="563">
        <f t="shared" si="2170"/>
        <v>100</v>
      </c>
      <c r="BC591" s="563">
        <f t="shared" si="2170"/>
        <v>0</v>
      </c>
      <c r="BD591" s="563">
        <f t="shared" si="2170"/>
        <v>0</v>
      </c>
      <c r="BE591" s="563">
        <f t="shared" si="2170"/>
        <v>0</v>
      </c>
      <c r="BF591" s="563">
        <f t="shared" si="2170"/>
        <v>0</v>
      </c>
      <c r="BG591" s="563">
        <f t="shared" si="2170"/>
        <v>0</v>
      </c>
      <c r="BH591" s="563">
        <f t="shared" si="2170"/>
        <v>0</v>
      </c>
      <c r="BI591" s="563">
        <f t="shared" si="2170"/>
        <v>0</v>
      </c>
      <c r="BJ591" s="563">
        <f t="shared" si="2170"/>
        <v>0</v>
      </c>
      <c r="BK591" s="563">
        <f t="shared" si="2170"/>
        <v>0</v>
      </c>
      <c r="BL591" s="563">
        <f t="shared" si="2170"/>
        <v>0</v>
      </c>
      <c r="BM591" s="563">
        <f t="shared" si="2170"/>
        <v>0</v>
      </c>
      <c r="BN591" s="185"/>
      <c r="BO591" s="563">
        <f>SUM(F591:H591)</f>
        <v>0</v>
      </c>
      <c r="BP591" s="563">
        <f>SUM(I591:K591)</f>
        <v>0</v>
      </c>
      <c r="BQ591" s="563">
        <f>SUM(L591:N591)</f>
        <v>0</v>
      </c>
      <c r="BR591" s="563">
        <f>SUM(O591:Q591)</f>
        <v>0</v>
      </c>
      <c r="BS591" s="563">
        <f>SUM(R591:T591)</f>
        <v>50</v>
      </c>
      <c r="BT591" s="563">
        <f>SUM(U591:W591)</f>
        <v>50</v>
      </c>
      <c r="BU591" s="563">
        <f>SUM(X591:Z591)</f>
        <v>0</v>
      </c>
      <c r="BV591" s="563">
        <f>SUM(AA591:AC591)</f>
        <v>0</v>
      </c>
      <c r="BW591" s="563">
        <f>SUM(AD591:AF591)</f>
        <v>100</v>
      </c>
      <c r="BX591" s="563">
        <f>SUM(AG591:AI591)</f>
        <v>50</v>
      </c>
      <c r="BY591" s="563">
        <f>SUM(AJ591:AL591)</f>
        <v>0</v>
      </c>
      <c r="BZ591" s="563">
        <f>SUM(AM591:AO591)</f>
        <v>0</v>
      </c>
      <c r="CA591" s="563">
        <f>SUM(AP591:AR591)</f>
        <v>0</v>
      </c>
      <c r="CB591" s="563">
        <f>SUM(AS591:AU591)</f>
        <v>150</v>
      </c>
      <c r="CC591" s="563">
        <f>SUM(AV591:AX591)</f>
        <v>0</v>
      </c>
      <c r="CD591" s="563">
        <f>SUM(AY591:BA591)</f>
        <v>0</v>
      </c>
      <c r="CE591" s="563">
        <f>SUM(BB591:BD591)</f>
        <v>100</v>
      </c>
      <c r="CF591" s="563">
        <f>SUM(BE591:BG591)</f>
        <v>0</v>
      </c>
      <c r="CG591" s="563">
        <f>SUM(BH591:BJ591)</f>
        <v>0</v>
      </c>
      <c r="CH591" s="563">
        <f>SUM(BK591:BM591)</f>
        <v>0</v>
      </c>
      <c r="CI591" s="185"/>
      <c r="CJ591" s="172">
        <f>SUM(BO591:BR591)</f>
        <v>0</v>
      </c>
      <c r="CK591" s="172">
        <f>SUM(BS591:BV591)</f>
        <v>100</v>
      </c>
      <c r="CL591" s="172">
        <f>SUM(BW591:BZ591)</f>
        <v>150</v>
      </c>
      <c r="CM591" s="172">
        <f>SUM(CA591:CD591)</f>
        <v>150</v>
      </c>
      <c r="CN591" s="172">
        <f>SUM(CE591:CH591)</f>
        <v>100</v>
      </c>
      <c r="CO591" s="177"/>
      <c r="CP591" s="119"/>
      <c r="CQ591" s="119"/>
      <c r="CR591" s="186">
        <f>SUM(F591:BM591)</f>
        <v>500</v>
      </c>
      <c r="CS591" s="186">
        <f>SUM(BO591:CH591)</f>
        <v>500</v>
      </c>
      <c r="CT591" s="186">
        <f>SUM(CJ591:CN591)</f>
        <v>500</v>
      </c>
      <c r="CU591" s="186">
        <f t="shared" si="2169"/>
        <v>0</v>
      </c>
      <c r="CV591" s="186">
        <f t="shared" si="2169"/>
        <v>0</v>
      </c>
      <c r="CW591" s="119"/>
      <c r="CX591" s="172">
        <f t="shared" si="2144"/>
        <v>0</v>
      </c>
      <c r="CY591" s="172">
        <f t="shared" si="2145"/>
        <v>0</v>
      </c>
      <c r="CZ591" s="172">
        <f t="shared" si="2146"/>
        <v>0</v>
      </c>
      <c r="DA591" s="172">
        <f t="shared" si="2147"/>
        <v>0</v>
      </c>
      <c r="DB591" s="338">
        <f t="shared" si="2148"/>
        <v>0</v>
      </c>
      <c r="DC591" s="172">
        <f t="shared" si="2149"/>
        <v>50</v>
      </c>
      <c r="DD591" s="172">
        <f t="shared" si="2150"/>
        <v>50</v>
      </c>
      <c r="DE591" s="172">
        <f t="shared" si="2151"/>
        <v>0</v>
      </c>
      <c r="DF591" s="172">
        <f t="shared" si="2152"/>
        <v>0</v>
      </c>
      <c r="DG591" s="338">
        <f t="shared" si="2153"/>
        <v>100</v>
      </c>
      <c r="DH591" s="338">
        <f t="shared" si="2154"/>
        <v>150</v>
      </c>
      <c r="DI591" s="338">
        <f t="shared" si="2155"/>
        <v>150</v>
      </c>
      <c r="DJ591" s="338">
        <f t="shared" si="2156"/>
        <v>100</v>
      </c>
    </row>
    <row r="592" spans="1:114" s="7" customFormat="1" ht="14.25" x14ac:dyDescent="0.35">
      <c r="A592" s="282" t="s">
        <v>68</v>
      </c>
      <c r="B592" s="301" t="s">
        <v>370</v>
      </c>
      <c r="C592" s="119"/>
      <c r="D592" s="119"/>
      <c r="E592"/>
      <c r="F592" s="563">
        <f>SUM(F589:F591)</f>
        <v>0</v>
      </c>
      <c r="G592" s="563">
        <f>SUM(G589:G591)</f>
        <v>0</v>
      </c>
      <c r="H592" s="563">
        <f>SUM(H589:H591)</f>
        <v>0</v>
      </c>
      <c r="I592" s="563">
        <f t="shared" ref="I592:BM592" si="2171">SUM(I589:I591)</f>
        <v>0</v>
      </c>
      <c r="J592" s="563">
        <f t="shared" si="2171"/>
        <v>0</v>
      </c>
      <c r="K592" s="563">
        <f t="shared" si="2171"/>
        <v>0</v>
      </c>
      <c r="L592" s="563">
        <f t="shared" si="2171"/>
        <v>0</v>
      </c>
      <c r="M592" s="563">
        <f t="shared" si="2171"/>
        <v>0</v>
      </c>
      <c r="N592" s="563">
        <f t="shared" si="2171"/>
        <v>0</v>
      </c>
      <c r="O592" s="563">
        <f t="shared" si="2171"/>
        <v>0</v>
      </c>
      <c r="P592" s="563">
        <f t="shared" si="2171"/>
        <v>0</v>
      </c>
      <c r="Q592" s="563">
        <f t="shared" si="2171"/>
        <v>0</v>
      </c>
      <c r="R592" s="563">
        <f t="shared" si="2171"/>
        <v>1200</v>
      </c>
      <c r="S592" s="563">
        <f t="shared" si="2171"/>
        <v>0</v>
      </c>
      <c r="T592" s="563">
        <f t="shared" si="2171"/>
        <v>0</v>
      </c>
      <c r="U592" s="563">
        <f t="shared" si="2171"/>
        <v>0</v>
      </c>
      <c r="V592" s="563">
        <f t="shared" si="2171"/>
        <v>0</v>
      </c>
      <c r="W592" s="563">
        <f t="shared" si="2171"/>
        <v>1200</v>
      </c>
      <c r="X592" s="563">
        <f t="shared" si="2171"/>
        <v>0</v>
      </c>
      <c r="Y592" s="563">
        <f t="shared" si="2171"/>
        <v>0</v>
      </c>
      <c r="Z592" s="563">
        <f t="shared" si="2171"/>
        <v>0</v>
      </c>
      <c r="AA592" s="563">
        <f t="shared" si="2171"/>
        <v>0</v>
      </c>
      <c r="AB592" s="563">
        <f t="shared" si="2171"/>
        <v>0</v>
      </c>
      <c r="AC592" s="563">
        <f t="shared" si="2171"/>
        <v>0</v>
      </c>
      <c r="AD592" s="563">
        <f t="shared" si="2171"/>
        <v>2400</v>
      </c>
      <c r="AE592" s="563">
        <f t="shared" si="2171"/>
        <v>0</v>
      </c>
      <c r="AF592" s="563">
        <f t="shared" si="2171"/>
        <v>0</v>
      </c>
      <c r="AG592" s="563">
        <f t="shared" si="2171"/>
        <v>0</v>
      </c>
      <c r="AH592" s="563">
        <f t="shared" si="2171"/>
        <v>0</v>
      </c>
      <c r="AI592" s="563">
        <f t="shared" si="2171"/>
        <v>1200</v>
      </c>
      <c r="AJ592" s="563">
        <f t="shared" si="2171"/>
        <v>0</v>
      </c>
      <c r="AK592" s="563">
        <f t="shared" si="2171"/>
        <v>0</v>
      </c>
      <c r="AL592" s="563">
        <f t="shared" si="2171"/>
        <v>0</v>
      </c>
      <c r="AM592" s="563">
        <f t="shared" si="2171"/>
        <v>0</v>
      </c>
      <c r="AN592" s="563">
        <f t="shared" si="2171"/>
        <v>0</v>
      </c>
      <c r="AO592" s="563">
        <f t="shared" si="2171"/>
        <v>0</v>
      </c>
      <c r="AP592" s="563">
        <f t="shared" si="2171"/>
        <v>0</v>
      </c>
      <c r="AQ592" s="563">
        <f t="shared" si="2171"/>
        <v>0</v>
      </c>
      <c r="AR592" s="563">
        <f t="shared" si="2171"/>
        <v>0</v>
      </c>
      <c r="AS592" s="563">
        <f t="shared" si="2171"/>
        <v>0</v>
      </c>
      <c r="AT592" s="563">
        <f t="shared" si="2171"/>
        <v>0</v>
      </c>
      <c r="AU592" s="563">
        <f t="shared" si="2171"/>
        <v>3600</v>
      </c>
      <c r="AV592" s="563">
        <f t="shared" si="2171"/>
        <v>0</v>
      </c>
      <c r="AW592" s="563">
        <f t="shared" si="2171"/>
        <v>0</v>
      </c>
      <c r="AX592" s="563">
        <f t="shared" si="2171"/>
        <v>0</v>
      </c>
      <c r="AY592" s="563">
        <f t="shared" si="2171"/>
        <v>0</v>
      </c>
      <c r="AZ592" s="563">
        <f t="shared" si="2171"/>
        <v>0</v>
      </c>
      <c r="BA592" s="563">
        <f t="shared" si="2171"/>
        <v>0</v>
      </c>
      <c r="BB592" s="563">
        <f t="shared" si="2171"/>
        <v>2400</v>
      </c>
      <c r="BC592" s="563">
        <f t="shared" si="2171"/>
        <v>0</v>
      </c>
      <c r="BD592" s="563">
        <f t="shared" si="2171"/>
        <v>0</v>
      </c>
      <c r="BE592" s="563">
        <f t="shared" si="2171"/>
        <v>0</v>
      </c>
      <c r="BF592" s="563">
        <f t="shared" si="2171"/>
        <v>0</v>
      </c>
      <c r="BG592" s="563">
        <f t="shared" si="2171"/>
        <v>0</v>
      </c>
      <c r="BH592" s="563">
        <f t="shared" si="2171"/>
        <v>0</v>
      </c>
      <c r="BI592" s="563">
        <f t="shared" si="2171"/>
        <v>0</v>
      </c>
      <c r="BJ592" s="563">
        <f t="shared" si="2171"/>
        <v>0</v>
      </c>
      <c r="BK592" s="563">
        <f t="shared" si="2171"/>
        <v>0</v>
      </c>
      <c r="BL592" s="563">
        <f t="shared" si="2171"/>
        <v>0</v>
      </c>
      <c r="BM592" s="563">
        <f t="shared" si="2171"/>
        <v>0</v>
      </c>
      <c r="BN592" s="185"/>
      <c r="BO592" s="563">
        <f>SUM(F592:H592)</f>
        <v>0</v>
      </c>
      <c r="BP592" s="563">
        <f>SUM(I592:K592)</f>
        <v>0</v>
      </c>
      <c r="BQ592" s="563">
        <f>SUM(L592:N592)</f>
        <v>0</v>
      </c>
      <c r="BR592" s="563">
        <f>SUM(O592:Q592)</f>
        <v>0</v>
      </c>
      <c r="BS592" s="563">
        <f>SUM(R592:T592)</f>
        <v>1200</v>
      </c>
      <c r="BT592" s="563">
        <f>SUM(U592:W592)</f>
        <v>1200</v>
      </c>
      <c r="BU592" s="563">
        <f>SUM(X592:Z592)</f>
        <v>0</v>
      </c>
      <c r="BV592" s="563">
        <f>SUM(AA592:AC592)</f>
        <v>0</v>
      </c>
      <c r="BW592" s="563">
        <f>SUM(AD592:AF592)</f>
        <v>2400</v>
      </c>
      <c r="BX592" s="563">
        <f>SUM(AG592:AI592)</f>
        <v>1200</v>
      </c>
      <c r="BY592" s="563">
        <f>SUM(AJ592:AL592)</f>
        <v>0</v>
      </c>
      <c r="BZ592" s="563">
        <f>SUM(AM592:AO592)</f>
        <v>0</v>
      </c>
      <c r="CA592" s="563">
        <f>SUM(AP592:AR592)</f>
        <v>0</v>
      </c>
      <c r="CB592" s="563">
        <f>SUM(AS592:AU592)</f>
        <v>3600</v>
      </c>
      <c r="CC592" s="563">
        <f>SUM(AV592:AX592)</f>
        <v>0</v>
      </c>
      <c r="CD592" s="563">
        <f>SUM(AY592:BA592)</f>
        <v>0</v>
      </c>
      <c r="CE592" s="563">
        <f>SUM(BB592:BD592)</f>
        <v>2400</v>
      </c>
      <c r="CF592" s="563">
        <f>SUM(BE592:BG592)</f>
        <v>0</v>
      </c>
      <c r="CG592" s="563">
        <f>SUM(BH592:BJ592)</f>
        <v>0</v>
      </c>
      <c r="CH592" s="563">
        <f>SUM(BK592:BM592)</f>
        <v>0</v>
      </c>
      <c r="CI592" s="185"/>
      <c r="CJ592" s="172">
        <f>SUM(BO592:BR592)</f>
        <v>0</v>
      </c>
      <c r="CK592" s="172">
        <f>SUM(BS592:BV592)</f>
        <v>2400</v>
      </c>
      <c r="CL592" s="172">
        <f>SUM(BW592:BZ592)</f>
        <v>3600</v>
      </c>
      <c r="CM592" s="172">
        <f>SUM(CA592:CD592)</f>
        <v>3600</v>
      </c>
      <c r="CN592" s="172">
        <f>SUM(CE592:CH592)</f>
        <v>2400</v>
      </c>
      <c r="CO592" s="177"/>
      <c r="CP592" s="119"/>
      <c r="CQ592" s="119"/>
      <c r="CR592" s="186">
        <f>SUM(F592:BM592)</f>
        <v>12000</v>
      </c>
      <c r="CS592" s="186">
        <f>SUM(BO592:CH592)</f>
        <v>12000</v>
      </c>
      <c r="CT592" s="186">
        <f>SUM(CJ592:CN592)</f>
        <v>12000</v>
      </c>
      <c r="CU592" s="186">
        <f t="shared" si="2169"/>
        <v>0</v>
      </c>
      <c r="CV592" s="186">
        <f t="shared" si="2169"/>
        <v>0</v>
      </c>
      <c r="CW592" s="119"/>
      <c r="CX592" s="172">
        <f t="shared" si="2144"/>
        <v>0</v>
      </c>
      <c r="CY592" s="172">
        <f t="shared" si="2145"/>
        <v>0</v>
      </c>
      <c r="CZ592" s="172">
        <f t="shared" si="2146"/>
        <v>0</v>
      </c>
      <c r="DA592" s="172">
        <f t="shared" si="2147"/>
        <v>0</v>
      </c>
      <c r="DB592" s="338">
        <f t="shared" si="2148"/>
        <v>0</v>
      </c>
      <c r="DC592" s="172">
        <f t="shared" si="2149"/>
        <v>1200</v>
      </c>
      <c r="DD592" s="172">
        <f t="shared" si="2150"/>
        <v>1200</v>
      </c>
      <c r="DE592" s="172">
        <f t="shared" si="2151"/>
        <v>0</v>
      </c>
      <c r="DF592" s="172">
        <f t="shared" si="2152"/>
        <v>0</v>
      </c>
      <c r="DG592" s="338">
        <f t="shared" si="2153"/>
        <v>2400</v>
      </c>
      <c r="DH592" s="338">
        <f t="shared" si="2154"/>
        <v>3600</v>
      </c>
      <c r="DI592" s="338">
        <f t="shared" si="2155"/>
        <v>3600</v>
      </c>
      <c r="DJ592" s="338">
        <f t="shared" si="2156"/>
        <v>2400</v>
      </c>
    </row>
    <row r="593" spans="1:114" s="7" customFormat="1" x14ac:dyDescent="0.2">
      <c r="A593" s="290"/>
      <c r="B593" s="301" t="s">
        <v>370</v>
      </c>
      <c r="C593" s="119"/>
      <c r="D593" s="119"/>
      <c r="E593"/>
      <c r="F593" s="564"/>
      <c r="G593" s="564"/>
      <c r="H593" s="564"/>
      <c r="I593" s="564"/>
      <c r="J593" s="564"/>
      <c r="K593" s="564"/>
      <c r="L593" s="564"/>
      <c r="M593" s="564"/>
      <c r="N593" s="564"/>
      <c r="O593" s="564"/>
      <c r="P593" s="564"/>
      <c r="Q593" s="564"/>
      <c r="R593" s="564"/>
      <c r="S593" s="564"/>
      <c r="T593" s="564"/>
      <c r="U593" s="564"/>
      <c r="V593" s="564"/>
      <c r="W593" s="564"/>
      <c r="X593" s="564"/>
      <c r="Y593" s="564"/>
      <c r="Z593" s="564"/>
      <c r="AA593" s="564"/>
      <c r="AB593" s="564"/>
      <c r="AC593" s="564"/>
      <c r="AD593" s="564"/>
      <c r="AE593" s="564"/>
      <c r="AF593" s="564"/>
      <c r="AG593" s="564"/>
      <c r="AH593" s="564"/>
      <c r="AI593" s="564"/>
      <c r="AJ593" s="564"/>
      <c r="AK593" s="564"/>
      <c r="AL593" s="564"/>
      <c r="AM593" s="564"/>
      <c r="AN593" s="564"/>
      <c r="AO593" s="564"/>
      <c r="AP593" s="564"/>
      <c r="AQ593" s="564"/>
      <c r="AR593" s="564"/>
      <c r="AS593" s="564"/>
      <c r="AT593" s="564"/>
      <c r="AU593" s="564"/>
      <c r="AV593" s="564"/>
      <c r="AW593" s="564"/>
      <c r="AX593" s="564"/>
      <c r="AY593" s="564"/>
      <c r="AZ593" s="564"/>
      <c r="BA593" s="564"/>
      <c r="BB593" s="564"/>
      <c r="BC593" s="564"/>
      <c r="BD593" s="564"/>
      <c r="BE593" s="564"/>
      <c r="BF593" s="564"/>
      <c r="BG593" s="564"/>
      <c r="BH593" s="564"/>
      <c r="BI593" s="564"/>
      <c r="BJ593" s="564"/>
      <c r="BK593" s="564"/>
      <c r="BL593" s="564"/>
      <c r="BM593" s="564"/>
      <c r="BN593" s="185"/>
      <c r="BO593" s="564"/>
      <c r="BP593" s="564"/>
      <c r="BQ593" s="564"/>
      <c r="BR593" s="564"/>
      <c r="BS593" s="564"/>
      <c r="BT593" s="564"/>
      <c r="BU593" s="564"/>
      <c r="BV593" s="564"/>
      <c r="BW593" s="564"/>
      <c r="BX593" s="564"/>
      <c r="BY593" s="564"/>
      <c r="BZ593" s="564"/>
      <c r="CA593" s="564"/>
      <c r="CB593" s="564"/>
      <c r="CC593" s="564"/>
      <c r="CD593" s="564"/>
      <c r="CE593" s="564"/>
      <c r="CF593" s="564"/>
      <c r="CG593" s="564"/>
      <c r="CH593" s="564"/>
      <c r="CI593" s="185"/>
      <c r="CJ593" s="124"/>
      <c r="CK593" s="124"/>
      <c r="CL593" s="124"/>
      <c r="CM593" s="124"/>
      <c r="CN593" s="124"/>
      <c r="CO593" s="177"/>
      <c r="CP593" s="119"/>
      <c r="CQ593" s="119"/>
      <c r="CR593" s="186"/>
      <c r="CS593" s="186"/>
      <c r="CT593" s="186"/>
      <c r="CU593" s="186"/>
      <c r="CV593" s="186"/>
      <c r="CW593" s="119"/>
      <c r="CX593" s="124" t="str">
        <f t="shared" si="2144"/>
        <v/>
      </c>
      <c r="CY593" s="124" t="str">
        <f t="shared" si="2145"/>
        <v/>
      </c>
      <c r="CZ593" s="124" t="str">
        <f t="shared" si="2146"/>
        <v/>
      </c>
      <c r="DA593" s="124" t="str">
        <f t="shared" si="2147"/>
        <v/>
      </c>
      <c r="DB593" s="209" t="str">
        <f t="shared" si="2148"/>
        <v/>
      </c>
      <c r="DC593" s="124" t="str">
        <f t="shared" si="2149"/>
        <v/>
      </c>
      <c r="DD593" s="124" t="str">
        <f t="shared" si="2150"/>
        <v/>
      </c>
      <c r="DE593" s="124" t="str">
        <f t="shared" si="2151"/>
        <v/>
      </c>
      <c r="DF593" s="124" t="str">
        <f t="shared" si="2152"/>
        <v/>
      </c>
      <c r="DG593" s="209" t="str">
        <f t="shared" si="2153"/>
        <v/>
      </c>
      <c r="DH593" s="209" t="str">
        <f t="shared" si="2154"/>
        <v/>
      </c>
      <c r="DI593" s="209" t="str">
        <f t="shared" si="2155"/>
        <v/>
      </c>
      <c r="DJ593" s="209" t="str">
        <f t="shared" si="2156"/>
        <v/>
      </c>
    </row>
    <row r="594" spans="1:114" s="7" customFormat="1" x14ac:dyDescent="0.2">
      <c r="A594" s="175" t="str">
        <f>+Salaries!A296</f>
        <v>Engineering and Technology</v>
      </c>
      <c r="B594" s="301" t="s">
        <v>370</v>
      </c>
      <c r="C594" s="119"/>
      <c r="D594" s="119"/>
      <c r="E594"/>
      <c r="F594" s="564"/>
      <c r="G594" s="564"/>
      <c r="H594" s="564"/>
      <c r="I594" s="564"/>
      <c r="J594" s="564"/>
      <c r="K594" s="564"/>
      <c r="L594" s="564"/>
      <c r="M594" s="564"/>
      <c r="N594" s="564"/>
      <c r="O594" s="564"/>
      <c r="P594" s="564"/>
      <c r="Q594" s="564"/>
      <c r="R594" s="564"/>
      <c r="S594" s="564"/>
      <c r="T594" s="564"/>
      <c r="U594" s="564"/>
      <c r="V594" s="564"/>
      <c r="W594" s="564"/>
      <c r="X594" s="564"/>
      <c r="Y594" s="564"/>
      <c r="Z594" s="564"/>
      <c r="AA594" s="564"/>
      <c r="AB594" s="564"/>
      <c r="AC594" s="564"/>
      <c r="AD594" s="564"/>
      <c r="AE594" s="564"/>
      <c r="AF594" s="564"/>
      <c r="AG594" s="564"/>
      <c r="AH594" s="564"/>
      <c r="AI594" s="564"/>
      <c r="AJ594" s="564"/>
      <c r="AK594" s="564"/>
      <c r="AL594" s="564"/>
      <c r="AM594" s="564"/>
      <c r="AN594" s="564"/>
      <c r="AO594" s="564"/>
      <c r="AP594" s="564"/>
      <c r="AQ594" s="564"/>
      <c r="AR594" s="564"/>
      <c r="AS594" s="564"/>
      <c r="AT594" s="564"/>
      <c r="AU594" s="564"/>
      <c r="AV594" s="564"/>
      <c r="AW594" s="564"/>
      <c r="AX594" s="564"/>
      <c r="AY594" s="564"/>
      <c r="AZ594" s="564"/>
      <c r="BA594" s="564"/>
      <c r="BB594" s="564"/>
      <c r="BC594" s="564"/>
      <c r="BD594" s="564"/>
      <c r="BE594" s="564"/>
      <c r="BF594" s="564"/>
      <c r="BG594" s="564"/>
      <c r="BH594" s="564"/>
      <c r="BI594" s="564"/>
      <c r="BJ594" s="564"/>
      <c r="BK594" s="564"/>
      <c r="BL594" s="564"/>
      <c r="BM594" s="564"/>
      <c r="BN594" s="185"/>
      <c r="BO594" s="564"/>
      <c r="BP594" s="564"/>
      <c r="BQ594" s="564"/>
      <c r="BR594" s="564"/>
      <c r="BS594" s="564"/>
      <c r="BT594" s="564"/>
      <c r="BU594" s="564"/>
      <c r="BV594" s="564"/>
      <c r="BW594" s="564"/>
      <c r="BX594" s="564"/>
      <c r="BY594" s="564"/>
      <c r="BZ594" s="564"/>
      <c r="CA594" s="564"/>
      <c r="CB594" s="564"/>
      <c r="CC594" s="564"/>
      <c r="CD594" s="564"/>
      <c r="CE594" s="564"/>
      <c r="CF594" s="564"/>
      <c r="CG594" s="564"/>
      <c r="CH594" s="564"/>
      <c r="CI594" s="185"/>
      <c r="CJ594" s="124"/>
      <c r="CK594" s="124"/>
      <c r="CL594" s="124"/>
      <c r="CM594" s="124"/>
      <c r="CN594" s="124"/>
      <c r="CO594" s="177"/>
      <c r="CP594" s="119"/>
      <c r="CQ594" s="119"/>
      <c r="CR594" s="186"/>
      <c r="CS594" s="186"/>
      <c r="CT594" s="186"/>
      <c r="CU594" s="186"/>
      <c r="CV594" s="186"/>
      <c r="CW594" s="119"/>
      <c r="CX594" s="124" t="str">
        <f t="shared" si="2144"/>
        <v/>
      </c>
      <c r="CY594" s="124" t="str">
        <f t="shared" si="2145"/>
        <v/>
      </c>
      <c r="CZ594" s="124" t="str">
        <f t="shared" si="2146"/>
        <v/>
      </c>
      <c r="DA594" s="124" t="str">
        <f t="shared" si="2147"/>
        <v/>
      </c>
      <c r="DB594" s="209" t="str">
        <f t="shared" si="2148"/>
        <v/>
      </c>
      <c r="DC594" s="124" t="str">
        <f t="shared" si="2149"/>
        <v/>
      </c>
      <c r="DD594" s="124" t="str">
        <f t="shared" si="2150"/>
        <v/>
      </c>
      <c r="DE594" s="124" t="str">
        <f t="shared" si="2151"/>
        <v/>
      </c>
      <c r="DF594" s="124" t="str">
        <f t="shared" si="2152"/>
        <v/>
      </c>
      <c r="DG594" s="209" t="str">
        <f t="shared" si="2153"/>
        <v/>
      </c>
      <c r="DH594" s="209" t="str">
        <f t="shared" si="2154"/>
        <v/>
      </c>
      <c r="DI594" s="209" t="str">
        <f t="shared" si="2155"/>
        <v/>
      </c>
      <c r="DJ594" s="209" t="str">
        <f t="shared" si="2156"/>
        <v/>
      </c>
    </row>
    <row r="595" spans="1:114" s="7" customFormat="1" x14ac:dyDescent="0.2">
      <c r="A595" s="287" t="s">
        <v>319</v>
      </c>
      <c r="B595" s="119" t="s">
        <v>370</v>
      </c>
      <c r="C595" s="310">
        <f>Assumptions!B203</f>
        <v>1000</v>
      </c>
      <c r="D595" s="119"/>
      <c r="E595"/>
      <c r="F595" s="564">
        <f>$C595*(F$477-E$477)</f>
        <v>0</v>
      </c>
      <c r="G595" s="564">
        <f t="shared" ref="G595:BM595" si="2172">$C595*(G$477-F$477)</f>
        <v>0</v>
      </c>
      <c r="H595" s="564">
        <f t="shared" si="2172"/>
        <v>0</v>
      </c>
      <c r="I595" s="564">
        <f t="shared" si="2172"/>
        <v>0</v>
      </c>
      <c r="J595" s="564">
        <f t="shared" si="2172"/>
        <v>1000</v>
      </c>
      <c r="K595" s="564">
        <f t="shared" si="2172"/>
        <v>0</v>
      </c>
      <c r="L595" s="564">
        <f t="shared" si="2172"/>
        <v>0</v>
      </c>
      <c r="M595" s="564">
        <f t="shared" si="2172"/>
        <v>0</v>
      </c>
      <c r="N595" s="564">
        <f t="shared" si="2172"/>
        <v>0</v>
      </c>
      <c r="O595" s="564">
        <f t="shared" si="2172"/>
        <v>0</v>
      </c>
      <c r="P595" s="564">
        <f t="shared" si="2172"/>
        <v>0</v>
      </c>
      <c r="Q595" s="564">
        <f t="shared" si="2172"/>
        <v>0</v>
      </c>
      <c r="R595" s="564">
        <f t="shared" si="2172"/>
        <v>0</v>
      </c>
      <c r="S595" s="564">
        <f t="shared" si="2172"/>
        <v>0</v>
      </c>
      <c r="T595" s="564">
        <f t="shared" si="2172"/>
        <v>0</v>
      </c>
      <c r="U595" s="564">
        <f t="shared" si="2172"/>
        <v>0</v>
      </c>
      <c r="V595" s="564">
        <f t="shared" si="2172"/>
        <v>0</v>
      </c>
      <c r="W595" s="564">
        <f t="shared" si="2172"/>
        <v>1000</v>
      </c>
      <c r="X595" s="564">
        <f t="shared" si="2172"/>
        <v>0</v>
      </c>
      <c r="Y595" s="564">
        <f t="shared" si="2172"/>
        <v>0</v>
      </c>
      <c r="Z595" s="564">
        <f t="shared" si="2172"/>
        <v>0</v>
      </c>
      <c r="AA595" s="564">
        <f t="shared" si="2172"/>
        <v>0</v>
      </c>
      <c r="AB595" s="564">
        <f t="shared" si="2172"/>
        <v>0</v>
      </c>
      <c r="AC595" s="564">
        <f t="shared" si="2172"/>
        <v>0</v>
      </c>
      <c r="AD595" s="564">
        <f t="shared" si="2172"/>
        <v>0</v>
      </c>
      <c r="AE595" s="564">
        <f t="shared" si="2172"/>
        <v>0</v>
      </c>
      <c r="AF595" s="564">
        <f t="shared" si="2172"/>
        <v>0</v>
      </c>
      <c r="AG595" s="564">
        <f t="shared" si="2172"/>
        <v>0</v>
      </c>
      <c r="AH595" s="564">
        <f t="shared" si="2172"/>
        <v>0</v>
      </c>
      <c r="AI595" s="564">
        <f t="shared" si="2172"/>
        <v>2000</v>
      </c>
      <c r="AJ595" s="564">
        <f t="shared" si="2172"/>
        <v>0</v>
      </c>
      <c r="AK595" s="564">
        <f t="shared" si="2172"/>
        <v>0</v>
      </c>
      <c r="AL595" s="564">
        <f t="shared" si="2172"/>
        <v>0</v>
      </c>
      <c r="AM595" s="564">
        <f t="shared" si="2172"/>
        <v>0</v>
      </c>
      <c r="AN595" s="564">
        <f t="shared" si="2172"/>
        <v>0</v>
      </c>
      <c r="AO595" s="564">
        <f t="shared" si="2172"/>
        <v>0</v>
      </c>
      <c r="AP595" s="564">
        <f t="shared" si="2172"/>
        <v>3000</v>
      </c>
      <c r="AQ595" s="564">
        <f t="shared" si="2172"/>
        <v>0</v>
      </c>
      <c r="AR595" s="564">
        <f t="shared" si="2172"/>
        <v>0</v>
      </c>
      <c r="AS595" s="564">
        <f t="shared" si="2172"/>
        <v>0</v>
      </c>
      <c r="AT595" s="564">
        <f t="shared" si="2172"/>
        <v>0</v>
      </c>
      <c r="AU595" s="564">
        <f t="shared" si="2172"/>
        <v>1000</v>
      </c>
      <c r="AV595" s="564">
        <f t="shared" si="2172"/>
        <v>0</v>
      </c>
      <c r="AW595" s="564">
        <f t="shared" si="2172"/>
        <v>0</v>
      </c>
      <c r="AX595" s="564">
        <f t="shared" si="2172"/>
        <v>0</v>
      </c>
      <c r="AY595" s="564">
        <f t="shared" si="2172"/>
        <v>0</v>
      </c>
      <c r="AZ595" s="564">
        <f t="shared" si="2172"/>
        <v>0</v>
      </c>
      <c r="BA595" s="564">
        <f t="shared" si="2172"/>
        <v>0</v>
      </c>
      <c r="BB595" s="564">
        <f t="shared" si="2172"/>
        <v>0</v>
      </c>
      <c r="BC595" s="564">
        <f t="shared" si="2172"/>
        <v>0</v>
      </c>
      <c r="BD595" s="564">
        <f t="shared" si="2172"/>
        <v>0</v>
      </c>
      <c r="BE595" s="564">
        <f t="shared" si="2172"/>
        <v>0</v>
      </c>
      <c r="BF595" s="564">
        <f t="shared" si="2172"/>
        <v>0</v>
      </c>
      <c r="BG595" s="564">
        <f t="shared" si="2172"/>
        <v>0</v>
      </c>
      <c r="BH595" s="564">
        <f t="shared" si="2172"/>
        <v>0</v>
      </c>
      <c r="BI595" s="564">
        <f t="shared" si="2172"/>
        <v>0</v>
      </c>
      <c r="BJ595" s="564">
        <f t="shared" si="2172"/>
        <v>0</v>
      </c>
      <c r="BK595" s="564">
        <f t="shared" si="2172"/>
        <v>0</v>
      </c>
      <c r="BL595" s="564">
        <f t="shared" si="2172"/>
        <v>0</v>
      </c>
      <c r="BM595" s="564">
        <f t="shared" si="2172"/>
        <v>0</v>
      </c>
      <c r="BN595" s="185"/>
      <c r="BO595" s="564">
        <f>SUM(F595:H595)</f>
        <v>0</v>
      </c>
      <c r="BP595" s="564">
        <f>SUM(I595:K595)</f>
        <v>1000</v>
      </c>
      <c r="BQ595" s="564">
        <f>SUM(L595:N595)</f>
        <v>0</v>
      </c>
      <c r="BR595" s="564">
        <f>SUM(O595:Q595)</f>
        <v>0</v>
      </c>
      <c r="BS595" s="564">
        <f>SUM(R595:T595)</f>
        <v>0</v>
      </c>
      <c r="BT595" s="564">
        <f>SUM(U595:W595)</f>
        <v>1000</v>
      </c>
      <c r="BU595" s="564">
        <f>SUM(X595:Z595)</f>
        <v>0</v>
      </c>
      <c r="BV595" s="564">
        <f>SUM(AA595:AC595)</f>
        <v>0</v>
      </c>
      <c r="BW595" s="564">
        <f>SUM(AD595:AF595)</f>
        <v>0</v>
      </c>
      <c r="BX595" s="564">
        <f>SUM(AG595:AI595)</f>
        <v>2000</v>
      </c>
      <c r="BY595" s="564">
        <f>SUM(AJ595:AL595)</f>
        <v>0</v>
      </c>
      <c r="BZ595" s="564">
        <f>SUM(AM595:AO595)</f>
        <v>0</v>
      </c>
      <c r="CA595" s="564">
        <f>SUM(AP595:AR595)</f>
        <v>3000</v>
      </c>
      <c r="CB595" s="564">
        <f>SUM(AS595:AU595)</f>
        <v>1000</v>
      </c>
      <c r="CC595" s="564">
        <f>SUM(AV595:AX595)</f>
        <v>0</v>
      </c>
      <c r="CD595" s="564">
        <f>SUM(AY595:BA595)</f>
        <v>0</v>
      </c>
      <c r="CE595" s="564">
        <f>SUM(BB595:BD595)</f>
        <v>0</v>
      </c>
      <c r="CF595" s="564">
        <f>SUM(BE595:BG595)</f>
        <v>0</v>
      </c>
      <c r="CG595" s="564">
        <f>SUM(BH595:BJ595)</f>
        <v>0</v>
      </c>
      <c r="CH595" s="564">
        <f>SUM(BK595:BM595)</f>
        <v>0</v>
      </c>
      <c r="CI595" s="185"/>
      <c r="CJ595" s="124">
        <f>SUM(BO595:BR595)</f>
        <v>1000</v>
      </c>
      <c r="CK595" s="124">
        <f>SUM(BS595:BV595)</f>
        <v>1000</v>
      </c>
      <c r="CL595" s="124">
        <f>SUM(BW595:BZ595)</f>
        <v>2000</v>
      </c>
      <c r="CM595" s="124">
        <f>SUM(CA595:CD595)</f>
        <v>4000</v>
      </c>
      <c r="CN595" s="124">
        <f>SUM(CE595:CH595)</f>
        <v>0</v>
      </c>
      <c r="CO595" s="177"/>
      <c r="CP595" s="119"/>
      <c r="CQ595" s="119"/>
      <c r="CR595" s="186">
        <f>SUM(F595:BM595)</f>
        <v>8000</v>
      </c>
      <c r="CS595" s="186">
        <f>SUM(BO595:CH595)</f>
        <v>8000</v>
      </c>
      <c r="CT595" s="186">
        <f>SUM(CJ595:CN595)</f>
        <v>8000</v>
      </c>
      <c r="CU595" s="186">
        <f t="shared" ref="CU595:CV598" si="2173">CR595-CS595</f>
        <v>0</v>
      </c>
      <c r="CV595" s="186">
        <f t="shared" si="2173"/>
        <v>0</v>
      </c>
      <c r="CW595" s="119"/>
      <c r="CX595" s="124">
        <f t="shared" si="2144"/>
        <v>0</v>
      </c>
      <c r="CY595" s="124">
        <f t="shared" si="2145"/>
        <v>1000</v>
      </c>
      <c r="CZ595" s="124">
        <f t="shared" si="2146"/>
        <v>0</v>
      </c>
      <c r="DA595" s="124">
        <f t="shared" si="2147"/>
        <v>0</v>
      </c>
      <c r="DB595" s="209">
        <f t="shared" si="2148"/>
        <v>1000</v>
      </c>
      <c r="DC595" s="124">
        <f t="shared" si="2149"/>
        <v>0</v>
      </c>
      <c r="DD595" s="124">
        <f t="shared" si="2150"/>
        <v>1000</v>
      </c>
      <c r="DE595" s="124">
        <f t="shared" si="2151"/>
        <v>0</v>
      </c>
      <c r="DF595" s="124">
        <f t="shared" si="2152"/>
        <v>0</v>
      </c>
      <c r="DG595" s="209">
        <f t="shared" si="2153"/>
        <v>1000</v>
      </c>
      <c r="DH595" s="209">
        <f t="shared" si="2154"/>
        <v>2000</v>
      </c>
      <c r="DI595" s="209">
        <f t="shared" si="2155"/>
        <v>4000</v>
      </c>
      <c r="DJ595" s="209">
        <f t="shared" si="2156"/>
        <v>0</v>
      </c>
    </row>
    <row r="596" spans="1:114" s="7" customFormat="1" x14ac:dyDescent="0.2">
      <c r="A596" s="287" t="s">
        <v>69</v>
      </c>
      <c r="B596" s="119" t="s">
        <v>370</v>
      </c>
      <c r="C596" s="310">
        <f>Assumptions!C203</f>
        <v>150</v>
      </c>
      <c r="D596" s="119"/>
      <c r="E596"/>
      <c r="F596" s="564">
        <f>$C596*(F$477-E$477)</f>
        <v>0</v>
      </c>
      <c r="G596" s="564">
        <f t="shared" ref="G596:BM596" si="2174">$C596*(G$477-F$477)</f>
        <v>0</v>
      </c>
      <c r="H596" s="564">
        <f t="shared" si="2174"/>
        <v>0</v>
      </c>
      <c r="I596" s="564">
        <f t="shared" si="2174"/>
        <v>0</v>
      </c>
      <c r="J596" s="564">
        <f t="shared" si="2174"/>
        <v>150</v>
      </c>
      <c r="K596" s="564">
        <f t="shared" si="2174"/>
        <v>0</v>
      </c>
      <c r="L596" s="564">
        <f t="shared" si="2174"/>
        <v>0</v>
      </c>
      <c r="M596" s="564">
        <f t="shared" si="2174"/>
        <v>0</v>
      </c>
      <c r="N596" s="564">
        <f t="shared" si="2174"/>
        <v>0</v>
      </c>
      <c r="O596" s="564">
        <f t="shared" si="2174"/>
        <v>0</v>
      </c>
      <c r="P596" s="564">
        <f t="shared" si="2174"/>
        <v>0</v>
      </c>
      <c r="Q596" s="564">
        <f t="shared" si="2174"/>
        <v>0</v>
      </c>
      <c r="R596" s="564">
        <f t="shared" si="2174"/>
        <v>0</v>
      </c>
      <c r="S596" s="564">
        <f t="shared" si="2174"/>
        <v>0</v>
      </c>
      <c r="T596" s="564">
        <f t="shared" si="2174"/>
        <v>0</v>
      </c>
      <c r="U596" s="564">
        <f t="shared" si="2174"/>
        <v>0</v>
      </c>
      <c r="V596" s="564">
        <f t="shared" si="2174"/>
        <v>0</v>
      </c>
      <c r="W596" s="564">
        <f t="shared" si="2174"/>
        <v>150</v>
      </c>
      <c r="X596" s="564">
        <f t="shared" si="2174"/>
        <v>0</v>
      </c>
      <c r="Y596" s="564">
        <f t="shared" si="2174"/>
        <v>0</v>
      </c>
      <c r="Z596" s="564">
        <f t="shared" si="2174"/>
        <v>0</v>
      </c>
      <c r="AA596" s="564">
        <f t="shared" si="2174"/>
        <v>0</v>
      </c>
      <c r="AB596" s="564">
        <f t="shared" si="2174"/>
        <v>0</v>
      </c>
      <c r="AC596" s="564">
        <f t="shared" si="2174"/>
        <v>0</v>
      </c>
      <c r="AD596" s="564">
        <f t="shared" si="2174"/>
        <v>0</v>
      </c>
      <c r="AE596" s="564">
        <f t="shared" si="2174"/>
        <v>0</v>
      </c>
      <c r="AF596" s="564">
        <f t="shared" si="2174"/>
        <v>0</v>
      </c>
      <c r="AG596" s="564">
        <f t="shared" si="2174"/>
        <v>0</v>
      </c>
      <c r="AH596" s="564">
        <f t="shared" si="2174"/>
        <v>0</v>
      </c>
      <c r="AI596" s="564">
        <f t="shared" si="2174"/>
        <v>300</v>
      </c>
      <c r="AJ596" s="564">
        <f t="shared" si="2174"/>
        <v>0</v>
      </c>
      <c r="AK596" s="564">
        <f t="shared" si="2174"/>
        <v>0</v>
      </c>
      <c r="AL596" s="564">
        <f t="shared" si="2174"/>
        <v>0</v>
      </c>
      <c r="AM596" s="564">
        <f t="shared" si="2174"/>
        <v>0</v>
      </c>
      <c r="AN596" s="564">
        <f t="shared" si="2174"/>
        <v>0</v>
      </c>
      <c r="AO596" s="564">
        <f t="shared" si="2174"/>
        <v>0</v>
      </c>
      <c r="AP596" s="564">
        <f t="shared" si="2174"/>
        <v>450</v>
      </c>
      <c r="AQ596" s="564">
        <f t="shared" si="2174"/>
        <v>0</v>
      </c>
      <c r="AR596" s="564">
        <f t="shared" si="2174"/>
        <v>0</v>
      </c>
      <c r="AS596" s="564">
        <f t="shared" si="2174"/>
        <v>0</v>
      </c>
      <c r="AT596" s="564">
        <f t="shared" si="2174"/>
        <v>0</v>
      </c>
      <c r="AU596" s="564">
        <f t="shared" si="2174"/>
        <v>150</v>
      </c>
      <c r="AV596" s="564">
        <f t="shared" si="2174"/>
        <v>0</v>
      </c>
      <c r="AW596" s="564">
        <f t="shared" si="2174"/>
        <v>0</v>
      </c>
      <c r="AX596" s="564">
        <f t="shared" si="2174"/>
        <v>0</v>
      </c>
      <c r="AY596" s="564">
        <f t="shared" si="2174"/>
        <v>0</v>
      </c>
      <c r="AZ596" s="564">
        <f t="shared" si="2174"/>
        <v>0</v>
      </c>
      <c r="BA596" s="564">
        <f t="shared" si="2174"/>
        <v>0</v>
      </c>
      <c r="BB596" s="564">
        <f t="shared" si="2174"/>
        <v>0</v>
      </c>
      <c r="BC596" s="564">
        <f t="shared" si="2174"/>
        <v>0</v>
      </c>
      <c r="BD596" s="564">
        <f t="shared" si="2174"/>
        <v>0</v>
      </c>
      <c r="BE596" s="564">
        <f t="shared" si="2174"/>
        <v>0</v>
      </c>
      <c r="BF596" s="564">
        <f t="shared" si="2174"/>
        <v>0</v>
      </c>
      <c r="BG596" s="564">
        <f t="shared" si="2174"/>
        <v>0</v>
      </c>
      <c r="BH596" s="564">
        <f t="shared" si="2174"/>
        <v>0</v>
      </c>
      <c r="BI596" s="564">
        <f t="shared" si="2174"/>
        <v>0</v>
      </c>
      <c r="BJ596" s="564">
        <f t="shared" si="2174"/>
        <v>0</v>
      </c>
      <c r="BK596" s="564">
        <f t="shared" si="2174"/>
        <v>0</v>
      </c>
      <c r="BL596" s="564">
        <f t="shared" si="2174"/>
        <v>0</v>
      </c>
      <c r="BM596" s="564">
        <f t="shared" si="2174"/>
        <v>0</v>
      </c>
      <c r="BN596" s="185"/>
      <c r="BO596" s="564">
        <f>SUM(F596:H596)</f>
        <v>0</v>
      </c>
      <c r="BP596" s="564">
        <f>SUM(I596:K596)</f>
        <v>150</v>
      </c>
      <c r="BQ596" s="564">
        <f>SUM(L596:N596)</f>
        <v>0</v>
      </c>
      <c r="BR596" s="564">
        <f>SUM(O596:Q596)</f>
        <v>0</v>
      </c>
      <c r="BS596" s="564">
        <f>SUM(R596:T596)</f>
        <v>0</v>
      </c>
      <c r="BT596" s="564">
        <f>SUM(U596:W596)</f>
        <v>150</v>
      </c>
      <c r="BU596" s="564">
        <f>SUM(X596:Z596)</f>
        <v>0</v>
      </c>
      <c r="BV596" s="564">
        <f>SUM(AA596:AC596)</f>
        <v>0</v>
      </c>
      <c r="BW596" s="564">
        <f>SUM(AD596:AF596)</f>
        <v>0</v>
      </c>
      <c r="BX596" s="564">
        <f>SUM(AG596:AI596)</f>
        <v>300</v>
      </c>
      <c r="BY596" s="564">
        <f>SUM(AJ596:AL596)</f>
        <v>0</v>
      </c>
      <c r="BZ596" s="564">
        <f>SUM(AM596:AO596)</f>
        <v>0</v>
      </c>
      <c r="CA596" s="564">
        <f>SUM(AP596:AR596)</f>
        <v>450</v>
      </c>
      <c r="CB596" s="564">
        <f>SUM(AS596:AU596)</f>
        <v>150</v>
      </c>
      <c r="CC596" s="564">
        <f>SUM(AV596:AX596)</f>
        <v>0</v>
      </c>
      <c r="CD596" s="564">
        <f>SUM(AY596:BA596)</f>
        <v>0</v>
      </c>
      <c r="CE596" s="564">
        <f>SUM(BB596:BD596)</f>
        <v>0</v>
      </c>
      <c r="CF596" s="564">
        <f>SUM(BE596:BG596)</f>
        <v>0</v>
      </c>
      <c r="CG596" s="564">
        <f>SUM(BH596:BJ596)</f>
        <v>0</v>
      </c>
      <c r="CH596" s="564">
        <f>SUM(BK596:BM596)</f>
        <v>0</v>
      </c>
      <c r="CI596" s="185"/>
      <c r="CJ596" s="124">
        <f>SUM(BO596:BR596)</f>
        <v>150</v>
      </c>
      <c r="CK596" s="124">
        <f>SUM(BS596:BV596)</f>
        <v>150</v>
      </c>
      <c r="CL596" s="124">
        <f>SUM(BW596:BZ596)</f>
        <v>300</v>
      </c>
      <c r="CM596" s="124">
        <f>SUM(CA596:CD596)</f>
        <v>600</v>
      </c>
      <c r="CN596" s="124">
        <f>SUM(CE596:CH596)</f>
        <v>0</v>
      </c>
      <c r="CO596" s="177"/>
      <c r="CP596" s="119"/>
      <c r="CQ596" s="119"/>
      <c r="CR596" s="186">
        <f>SUM(F596:BM596)</f>
        <v>1200</v>
      </c>
      <c r="CS596" s="186">
        <f>SUM(BO596:CH596)</f>
        <v>1200</v>
      </c>
      <c r="CT596" s="186">
        <f>SUM(CJ596:CN596)</f>
        <v>1200</v>
      </c>
      <c r="CU596" s="186">
        <f t="shared" si="2173"/>
        <v>0</v>
      </c>
      <c r="CV596" s="186">
        <f t="shared" si="2173"/>
        <v>0</v>
      </c>
      <c r="CW596" s="119"/>
      <c r="CX596" s="124">
        <f t="shared" si="2144"/>
        <v>0</v>
      </c>
      <c r="CY596" s="124">
        <f t="shared" si="2145"/>
        <v>150</v>
      </c>
      <c r="CZ596" s="124">
        <f t="shared" si="2146"/>
        <v>0</v>
      </c>
      <c r="DA596" s="124">
        <f t="shared" si="2147"/>
        <v>0</v>
      </c>
      <c r="DB596" s="209">
        <f t="shared" si="2148"/>
        <v>150</v>
      </c>
      <c r="DC596" s="124">
        <f t="shared" si="2149"/>
        <v>0</v>
      </c>
      <c r="DD596" s="124">
        <f t="shared" si="2150"/>
        <v>150</v>
      </c>
      <c r="DE596" s="124">
        <f t="shared" si="2151"/>
        <v>0</v>
      </c>
      <c r="DF596" s="124">
        <f t="shared" si="2152"/>
        <v>0</v>
      </c>
      <c r="DG596" s="209">
        <f t="shared" si="2153"/>
        <v>150</v>
      </c>
      <c r="DH596" s="209">
        <f t="shared" si="2154"/>
        <v>300</v>
      </c>
      <c r="DI596" s="209">
        <f t="shared" si="2155"/>
        <v>600</v>
      </c>
      <c r="DJ596" s="209">
        <f t="shared" si="2156"/>
        <v>0</v>
      </c>
    </row>
    <row r="597" spans="1:114" s="7" customFormat="1" ht="14.25" x14ac:dyDescent="0.35">
      <c r="A597" s="287" t="s">
        <v>350</v>
      </c>
      <c r="B597" s="119" t="s">
        <v>370</v>
      </c>
      <c r="C597" s="310">
        <f>Assumptions!D203</f>
        <v>50</v>
      </c>
      <c r="D597" s="119"/>
      <c r="E597"/>
      <c r="F597" s="563">
        <f>$C597*(F$477-E$477)</f>
        <v>0</v>
      </c>
      <c r="G597" s="563">
        <f t="shared" ref="G597:BM597" si="2175">$C597*(G$477-F$477)</f>
        <v>0</v>
      </c>
      <c r="H597" s="563">
        <f t="shared" si="2175"/>
        <v>0</v>
      </c>
      <c r="I597" s="563">
        <f t="shared" si="2175"/>
        <v>0</v>
      </c>
      <c r="J597" s="563">
        <f t="shared" si="2175"/>
        <v>50</v>
      </c>
      <c r="K597" s="563">
        <f t="shared" si="2175"/>
        <v>0</v>
      </c>
      <c r="L597" s="563">
        <f t="shared" si="2175"/>
        <v>0</v>
      </c>
      <c r="M597" s="563">
        <f t="shared" si="2175"/>
        <v>0</v>
      </c>
      <c r="N597" s="563">
        <f t="shared" si="2175"/>
        <v>0</v>
      </c>
      <c r="O597" s="563">
        <f t="shared" si="2175"/>
        <v>0</v>
      </c>
      <c r="P597" s="563">
        <f t="shared" si="2175"/>
        <v>0</v>
      </c>
      <c r="Q597" s="563">
        <f t="shared" si="2175"/>
        <v>0</v>
      </c>
      <c r="R597" s="563">
        <f t="shared" si="2175"/>
        <v>0</v>
      </c>
      <c r="S597" s="563">
        <f t="shared" si="2175"/>
        <v>0</v>
      </c>
      <c r="T597" s="563">
        <f t="shared" si="2175"/>
        <v>0</v>
      </c>
      <c r="U597" s="563">
        <f t="shared" si="2175"/>
        <v>0</v>
      </c>
      <c r="V597" s="563">
        <f t="shared" si="2175"/>
        <v>0</v>
      </c>
      <c r="W597" s="563">
        <f t="shared" si="2175"/>
        <v>50</v>
      </c>
      <c r="X597" s="563">
        <f t="shared" si="2175"/>
        <v>0</v>
      </c>
      <c r="Y597" s="563">
        <f t="shared" si="2175"/>
        <v>0</v>
      </c>
      <c r="Z597" s="563">
        <f t="shared" si="2175"/>
        <v>0</v>
      </c>
      <c r="AA597" s="563">
        <f t="shared" si="2175"/>
        <v>0</v>
      </c>
      <c r="AB597" s="563">
        <f t="shared" si="2175"/>
        <v>0</v>
      </c>
      <c r="AC597" s="563">
        <f t="shared" si="2175"/>
        <v>0</v>
      </c>
      <c r="AD597" s="563">
        <f t="shared" si="2175"/>
        <v>0</v>
      </c>
      <c r="AE597" s="563">
        <f t="shared" si="2175"/>
        <v>0</v>
      </c>
      <c r="AF597" s="563">
        <f t="shared" si="2175"/>
        <v>0</v>
      </c>
      <c r="AG597" s="563">
        <f t="shared" si="2175"/>
        <v>0</v>
      </c>
      <c r="AH597" s="563">
        <f t="shared" si="2175"/>
        <v>0</v>
      </c>
      <c r="AI597" s="563">
        <f t="shared" si="2175"/>
        <v>100</v>
      </c>
      <c r="AJ597" s="563">
        <f t="shared" si="2175"/>
        <v>0</v>
      </c>
      <c r="AK597" s="563">
        <f t="shared" si="2175"/>
        <v>0</v>
      </c>
      <c r="AL597" s="563">
        <f t="shared" si="2175"/>
        <v>0</v>
      </c>
      <c r="AM597" s="563">
        <f t="shared" si="2175"/>
        <v>0</v>
      </c>
      <c r="AN597" s="563">
        <f t="shared" si="2175"/>
        <v>0</v>
      </c>
      <c r="AO597" s="563">
        <f t="shared" si="2175"/>
        <v>0</v>
      </c>
      <c r="AP597" s="563">
        <f t="shared" si="2175"/>
        <v>150</v>
      </c>
      <c r="AQ597" s="563">
        <f t="shared" si="2175"/>
        <v>0</v>
      </c>
      <c r="AR597" s="563">
        <f t="shared" si="2175"/>
        <v>0</v>
      </c>
      <c r="AS597" s="563">
        <f t="shared" si="2175"/>
        <v>0</v>
      </c>
      <c r="AT597" s="563">
        <f t="shared" si="2175"/>
        <v>0</v>
      </c>
      <c r="AU597" s="563">
        <f t="shared" si="2175"/>
        <v>50</v>
      </c>
      <c r="AV597" s="563">
        <f t="shared" si="2175"/>
        <v>0</v>
      </c>
      <c r="AW597" s="563">
        <f t="shared" si="2175"/>
        <v>0</v>
      </c>
      <c r="AX597" s="563">
        <f t="shared" si="2175"/>
        <v>0</v>
      </c>
      <c r="AY597" s="563">
        <f t="shared" si="2175"/>
        <v>0</v>
      </c>
      <c r="AZ597" s="563">
        <f t="shared" si="2175"/>
        <v>0</v>
      </c>
      <c r="BA597" s="563">
        <f t="shared" si="2175"/>
        <v>0</v>
      </c>
      <c r="BB597" s="563">
        <f t="shared" si="2175"/>
        <v>0</v>
      </c>
      <c r="BC597" s="563">
        <f t="shared" si="2175"/>
        <v>0</v>
      </c>
      <c r="BD597" s="563">
        <f t="shared" si="2175"/>
        <v>0</v>
      </c>
      <c r="BE597" s="563">
        <f t="shared" si="2175"/>
        <v>0</v>
      </c>
      <c r="BF597" s="563">
        <f t="shared" si="2175"/>
        <v>0</v>
      </c>
      <c r="BG597" s="563">
        <f t="shared" si="2175"/>
        <v>0</v>
      </c>
      <c r="BH597" s="563">
        <f t="shared" si="2175"/>
        <v>0</v>
      </c>
      <c r="BI597" s="563">
        <f t="shared" si="2175"/>
        <v>0</v>
      </c>
      <c r="BJ597" s="563">
        <f t="shared" si="2175"/>
        <v>0</v>
      </c>
      <c r="BK597" s="563">
        <f t="shared" si="2175"/>
        <v>0</v>
      </c>
      <c r="BL597" s="563">
        <f t="shared" si="2175"/>
        <v>0</v>
      </c>
      <c r="BM597" s="563">
        <f t="shared" si="2175"/>
        <v>0</v>
      </c>
      <c r="BN597" s="185"/>
      <c r="BO597" s="563">
        <f>SUM(F597:H597)</f>
        <v>0</v>
      </c>
      <c r="BP597" s="563">
        <f>SUM(I597:K597)</f>
        <v>50</v>
      </c>
      <c r="BQ597" s="563">
        <f>SUM(L597:N597)</f>
        <v>0</v>
      </c>
      <c r="BR597" s="563">
        <f>SUM(O597:Q597)</f>
        <v>0</v>
      </c>
      <c r="BS597" s="563">
        <f>SUM(R597:T597)</f>
        <v>0</v>
      </c>
      <c r="BT597" s="563">
        <f>SUM(U597:W597)</f>
        <v>50</v>
      </c>
      <c r="BU597" s="563">
        <f>SUM(X597:Z597)</f>
        <v>0</v>
      </c>
      <c r="BV597" s="563">
        <f>SUM(AA597:AC597)</f>
        <v>0</v>
      </c>
      <c r="BW597" s="563">
        <f>SUM(AD597:AF597)</f>
        <v>0</v>
      </c>
      <c r="BX597" s="563">
        <f>SUM(AG597:AI597)</f>
        <v>100</v>
      </c>
      <c r="BY597" s="563">
        <f>SUM(AJ597:AL597)</f>
        <v>0</v>
      </c>
      <c r="BZ597" s="563">
        <f>SUM(AM597:AO597)</f>
        <v>0</v>
      </c>
      <c r="CA597" s="563">
        <f>SUM(AP597:AR597)</f>
        <v>150</v>
      </c>
      <c r="CB597" s="563">
        <f>SUM(AS597:AU597)</f>
        <v>50</v>
      </c>
      <c r="CC597" s="563">
        <f>SUM(AV597:AX597)</f>
        <v>0</v>
      </c>
      <c r="CD597" s="563">
        <f>SUM(AY597:BA597)</f>
        <v>0</v>
      </c>
      <c r="CE597" s="563">
        <f>SUM(BB597:BD597)</f>
        <v>0</v>
      </c>
      <c r="CF597" s="563">
        <f>SUM(BE597:BG597)</f>
        <v>0</v>
      </c>
      <c r="CG597" s="563">
        <f>SUM(BH597:BJ597)</f>
        <v>0</v>
      </c>
      <c r="CH597" s="563">
        <f>SUM(BK597:BM597)</f>
        <v>0</v>
      </c>
      <c r="CI597" s="185"/>
      <c r="CJ597" s="172">
        <f>SUM(BO597:BR597)</f>
        <v>50</v>
      </c>
      <c r="CK597" s="172">
        <f>SUM(BS597:BV597)</f>
        <v>50</v>
      </c>
      <c r="CL597" s="172">
        <f>SUM(BW597:BZ597)</f>
        <v>100</v>
      </c>
      <c r="CM597" s="172">
        <f>SUM(CA597:CD597)</f>
        <v>200</v>
      </c>
      <c r="CN597" s="172">
        <f>SUM(CE597:CH597)</f>
        <v>0</v>
      </c>
      <c r="CO597" s="177"/>
      <c r="CP597" s="119"/>
      <c r="CQ597" s="119"/>
      <c r="CR597" s="186">
        <f>SUM(F597:BM597)</f>
        <v>400</v>
      </c>
      <c r="CS597" s="186">
        <f>SUM(BO597:CH597)</f>
        <v>400</v>
      </c>
      <c r="CT597" s="186">
        <f>SUM(CJ597:CN597)</f>
        <v>400</v>
      </c>
      <c r="CU597" s="186">
        <f t="shared" si="2173"/>
        <v>0</v>
      </c>
      <c r="CV597" s="186">
        <f t="shared" si="2173"/>
        <v>0</v>
      </c>
      <c r="CW597" s="119"/>
      <c r="CX597" s="172">
        <f t="shared" si="2144"/>
        <v>0</v>
      </c>
      <c r="CY597" s="172">
        <f t="shared" si="2145"/>
        <v>50</v>
      </c>
      <c r="CZ597" s="172">
        <f t="shared" si="2146"/>
        <v>0</v>
      </c>
      <c r="DA597" s="172">
        <f t="shared" si="2147"/>
        <v>0</v>
      </c>
      <c r="DB597" s="338">
        <f t="shared" si="2148"/>
        <v>50</v>
      </c>
      <c r="DC597" s="172">
        <f t="shared" si="2149"/>
        <v>0</v>
      </c>
      <c r="DD597" s="172">
        <f t="shared" si="2150"/>
        <v>50</v>
      </c>
      <c r="DE597" s="172">
        <f t="shared" si="2151"/>
        <v>0</v>
      </c>
      <c r="DF597" s="172">
        <f t="shared" si="2152"/>
        <v>0</v>
      </c>
      <c r="DG597" s="338">
        <f t="shared" si="2153"/>
        <v>50</v>
      </c>
      <c r="DH597" s="338">
        <f t="shared" si="2154"/>
        <v>100</v>
      </c>
      <c r="DI597" s="338">
        <f t="shared" si="2155"/>
        <v>200</v>
      </c>
      <c r="DJ597" s="338">
        <f t="shared" si="2156"/>
        <v>0</v>
      </c>
    </row>
    <row r="598" spans="1:114" s="7" customFormat="1" ht="14.25" x14ac:dyDescent="0.35">
      <c r="A598" s="282" t="s">
        <v>68</v>
      </c>
      <c r="B598" s="301" t="s">
        <v>370</v>
      </c>
      <c r="C598" s="119"/>
      <c r="D598" s="119"/>
      <c r="E598"/>
      <c r="F598" s="563">
        <f>SUM(F595:F597)</f>
        <v>0</v>
      </c>
      <c r="G598" s="563">
        <f>SUM(G595:G597)</f>
        <v>0</v>
      </c>
      <c r="H598" s="563">
        <f>SUM(H595:H597)</f>
        <v>0</v>
      </c>
      <c r="I598" s="563">
        <f t="shared" ref="I598:BM598" si="2176">SUM(I595:I597)</f>
        <v>0</v>
      </c>
      <c r="J598" s="563">
        <f t="shared" si="2176"/>
        <v>1200</v>
      </c>
      <c r="K598" s="563">
        <f t="shared" si="2176"/>
        <v>0</v>
      </c>
      <c r="L598" s="563">
        <f t="shared" si="2176"/>
        <v>0</v>
      </c>
      <c r="M598" s="563">
        <f t="shared" si="2176"/>
        <v>0</v>
      </c>
      <c r="N598" s="563">
        <f t="shared" si="2176"/>
        <v>0</v>
      </c>
      <c r="O598" s="563">
        <f t="shared" si="2176"/>
        <v>0</v>
      </c>
      <c r="P598" s="563">
        <f t="shared" si="2176"/>
        <v>0</v>
      </c>
      <c r="Q598" s="563">
        <f t="shared" si="2176"/>
        <v>0</v>
      </c>
      <c r="R598" s="563">
        <f t="shared" si="2176"/>
        <v>0</v>
      </c>
      <c r="S598" s="563">
        <f t="shared" si="2176"/>
        <v>0</v>
      </c>
      <c r="T598" s="563">
        <f t="shared" si="2176"/>
        <v>0</v>
      </c>
      <c r="U598" s="563">
        <f t="shared" si="2176"/>
        <v>0</v>
      </c>
      <c r="V598" s="563">
        <f t="shared" si="2176"/>
        <v>0</v>
      </c>
      <c r="W598" s="563">
        <f t="shared" si="2176"/>
        <v>1200</v>
      </c>
      <c r="X598" s="563">
        <f t="shared" si="2176"/>
        <v>0</v>
      </c>
      <c r="Y598" s="563">
        <f t="shared" si="2176"/>
        <v>0</v>
      </c>
      <c r="Z598" s="563">
        <f t="shared" si="2176"/>
        <v>0</v>
      </c>
      <c r="AA598" s="563">
        <f t="shared" si="2176"/>
        <v>0</v>
      </c>
      <c r="AB598" s="563">
        <f t="shared" si="2176"/>
        <v>0</v>
      </c>
      <c r="AC598" s="563">
        <f t="shared" si="2176"/>
        <v>0</v>
      </c>
      <c r="AD598" s="563">
        <f t="shared" si="2176"/>
        <v>0</v>
      </c>
      <c r="AE598" s="563">
        <f t="shared" si="2176"/>
        <v>0</v>
      </c>
      <c r="AF598" s="563">
        <f t="shared" si="2176"/>
        <v>0</v>
      </c>
      <c r="AG598" s="563">
        <f t="shared" si="2176"/>
        <v>0</v>
      </c>
      <c r="AH598" s="563">
        <f t="shared" si="2176"/>
        <v>0</v>
      </c>
      <c r="AI598" s="563">
        <f t="shared" si="2176"/>
        <v>2400</v>
      </c>
      <c r="AJ598" s="563">
        <f t="shared" si="2176"/>
        <v>0</v>
      </c>
      <c r="AK598" s="563">
        <f t="shared" si="2176"/>
        <v>0</v>
      </c>
      <c r="AL598" s="563">
        <f t="shared" si="2176"/>
        <v>0</v>
      </c>
      <c r="AM598" s="563">
        <f t="shared" si="2176"/>
        <v>0</v>
      </c>
      <c r="AN598" s="563">
        <f t="shared" si="2176"/>
        <v>0</v>
      </c>
      <c r="AO598" s="563">
        <f t="shared" si="2176"/>
        <v>0</v>
      </c>
      <c r="AP598" s="563">
        <f t="shared" si="2176"/>
        <v>3600</v>
      </c>
      <c r="AQ598" s="563">
        <f t="shared" si="2176"/>
        <v>0</v>
      </c>
      <c r="AR598" s="563">
        <f t="shared" si="2176"/>
        <v>0</v>
      </c>
      <c r="AS598" s="563">
        <f t="shared" si="2176"/>
        <v>0</v>
      </c>
      <c r="AT598" s="563">
        <f t="shared" si="2176"/>
        <v>0</v>
      </c>
      <c r="AU598" s="563">
        <f t="shared" si="2176"/>
        <v>1200</v>
      </c>
      <c r="AV598" s="563">
        <f t="shared" si="2176"/>
        <v>0</v>
      </c>
      <c r="AW598" s="563">
        <f t="shared" si="2176"/>
        <v>0</v>
      </c>
      <c r="AX598" s="563">
        <f t="shared" si="2176"/>
        <v>0</v>
      </c>
      <c r="AY598" s="563">
        <f t="shared" si="2176"/>
        <v>0</v>
      </c>
      <c r="AZ598" s="563">
        <f t="shared" si="2176"/>
        <v>0</v>
      </c>
      <c r="BA598" s="563">
        <f t="shared" si="2176"/>
        <v>0</v>
      </c>
      <c r="BB598" s="563">
        <f t="shared" si="2176"/>
        <v>0</v>
      </c>
      <c r="BC598" s="563">
        <f t="shared" si="2176"/>
        <v>0</v>
      </c>
      <c r="BD598" s="563">
        <f t="shared" si="2176"/>
        <v>0</v>
      </c>
      <c r="BE598" s="563">
        <f t="shared" si="2176"/>
        <v>0</v>
      </c>
      <c r="BF598" s="563">
        <f t="shared" si="2176"/>
        <v>0</v>
      </c>
      <c r="BG598" s="563">
        <f t="shared" si="2176"/>
        <v>0</v>
      </c>
      <c r="BH598" s="563">
        <f t="shared" si="2176"/>
        <v>0</v>
      </c>
      <c r="BI598" s="563">
        <f t="shared" si="2176"/>
        <v>0</v>
      </c>
      <c r="BJ598" s="563">
        <f t="shared" si="2176"/>
        <v>0</v>
      </c>
      <c r="BK598" s="563">
        <f t="shared" si="2176"/>
        <v>0</v>
      </c>
      <c r="BL598" s="563">
        <f t="shared" si="2176"/>
        <v>0</v>
      </c>
      <c r="BM598" s="563">
        <f t="shared" si="2176"/>
        <v>0</v>
      </c>
      <c r="BN598" s="185"/>
      <c r="BO598" s="563">
        <f>SUM(F598:H598)</f>
        <v>0</v>
      </c>
      <c r="BP598" s="563">
        <f>SUM(I598:K598)</f>
        <v>1200</v>
      </c>
      <c r="BQ598" s="563">
        <f>SUM(L598:N598)</f>
        <v>0</v>
      </c>
      <c r="BR598" s="563">
        <f>SUM(O598:Q598)</f>
        <v>0</v>
      </c>
      <c r="BS598" s="563">
        <f>SUM(R598:T598)</f>
        <v>0</v>
      </c>
      <c r="BT598" s="563">
        <f>SUM(U598:W598)</f>
        <v>1200</v>
      </c>
      <c r="BU598" s="563">
        <f>SUM(X598:Z598)</f>
        <v>0</v>
      </c>
      <c r="BV598" s="563">
        <f>SUM(AA598:AC598)</f>
        <v>0</v>
      </c>
      <c r="BW598" s="563">
        <f>SUM(AD598:AF598)</f>
        <v>0</v>
      </c>
      <c r="BX598" s="563">
        <f>SUM(AG598:AI598)</f>
        <v>2400</v>
      </c>
      <c r="BY598" s="563">
        <f>SUM(AJ598:AL598)</f>
        <v>0</v>
      </c>
      <c r="BZ598" s="563">
        <f>SUM(AM598:AO598)</f>
        <v>0</v>
      </c>
      <c r="CA598" s="563">
        <f>SUM(AP598:AR598)</f>
        <v>3600</v>
      </c>
      <c r="CB598" s="563">
        <f>SUM(AS598:AU598)</f>
        <v>1200</v>
      </c>
      <c r="CC598" s="563">
        <f>SUM(AV598:AX598)</f>
        <v>0</v>
      </c>
      <c r="CD598" s="563">
        <f>SUM(AY598:BA598)</f>
        <v>0</v>
      </c>
      <c r="CE598" s="563">
        <f>SUM(BB598:BD598)</f>
        <v>0</v>
      </c>
      <c r="CF598" s="563">
        <f>SUM(BE598:BG598)</f>
        <v>0</v>
      </c>
      <c r="CG598" s="563">
        <f>SUM(BH598:BJ598)</f>
        <v>0</v>
      </c>
      <c r="CH598" s="563">
        <f>SUM(BK598:BM598)</f>
        <v>0</v>
      </c>
      <c r="CI598" s="185"/>
      <c r="CJ598" s="172">
        <f>SUM(BO598:BR598)</f>
        <v>1200</v>
      </c>
      <c r="CK598" s="172">
        <f>SUM(BS598:BV598)</f>
        <v>1200</v>
      </c>
      <c r="CL598" s="172">
        <f>SUM(BW598:BZ598)</f>
        <v>2400</v>
      </c>
      <c r="CM598" s="172">
        <f>SUM(CA598:CD598)</f>
        <v>4800</v>
      </c>
      <c r="CN598" s="172">
        <f>SUM(CE598:CH598)</f>
        <v>0</v>
      </c>
      <c r="CO598" s="177"/>
      <c r="CP598" s="119"/>
      <c r="CQ598" s="119"/>
      <c r="CR598" s="186">
        <f>SUM(F598:BM598)</f>
        <v>9600</v>
      </c>
      <c r="CS598" s="186">
        <f>SUM(BO598:CH598)</f>
        <v>9600</v>
      </c>
      <c r="CT598" s="186">
        <f>SUM(CJ598:CN598)</f>
        <v>9600</v>
      </c>
      <c r="CU598" s="186">
        <f t="shared" si="2173"/>
        <v>0</v>
      </c>
      <c r="CV598" s="186">
        <f t="shared" si="2173"/>
        <v>0</v>
      </c>
      <c r="CW598" s="119"/>
      <c r="CX598" s="172">
        <f t="shared" si="2144"/>
        <v>0</v>
      </c>
      <c r="CY598" s="172">
        <f t="shared" si="2145"/>
        <v>1200</v>
      </c>
      <c r="CZ598" s="172">
        <f t="shared" si="2146"/>
        <v>0</v>
      </c>
      <c r="DA598" s="172">
        <f t="shared" si="2147"/>
        <v>0</v>
      </c>
      <c r="DB598" s="338">
        <f t="shared" si="2148"/>
        <v>1200</v>
      </c>
      <c r="DC598" s="172">
        <f t="shared" si="2149"/>
        <v>0</v>
      </c>
      <c r="DD598" s="172">
        <f t="shared" si="2150"/>
        <v>1200</v>
      </c>
      <c r="DE598" s="172">
        <f t="shared" si="2151"/>
        <v>0</v>
      </c>
      <c r="DF598" s="172">
        <f t="shared" si="2152"/>
        <v>0</v>
      </c>
      <c r="DG598" s="338">
        <f t="shared" si="2153"/>
        <v>1200</v>
      </c>
      <c r="DH598" s="338">
        <f t="shared" si="2154"/>
        <v>2400</v>
      </c>
      <c r="DI598" s="338">
        <f t="shared" si="2155"/>
        <v>4800</v>
      </c>
      <c r="DJ598" s="338">
        <f t="shared" si="2156"/>
        <v>0</v>
      </c>
    </row>
    <row r="599" spans="1:114" s="7" customFormat="1" x14ac:dyDescent="0.2">
      <c r="A599" s="287"/>
      <c r="B599" s="119" t="s">
        <v>370</v>
      </c>
      <c r="C599" s="119"/>
      <c r="D599" s="119"/>
      <c r="E599"/>
      <c r="F599" s="564"/>
      <c r="G599" s="564"/>
      <c r="H599" s="564"/>
      <c r="I599" s="564"/>
      <c r="J599" s="564"/>
      <c r="K599" s="564"/>
      <c r="L599" s="564"/>
      <c r="M599" s="564"/>
      <c r="N599" s="564"/>
      <c r="O599" s="564"/>
      <c r="P599" s="564"/>
      <c r="Q599" s="564"/>
      <c r="R599" s="564"/>
      <c r="S599" s="564"/>
      <c r="T599" s="564"/>
      <c r="U599" s="564"/>
      <c r="V599" s="564"/>
      <c r="W599" s="564"/>
      <c r="X599" s="564"/>
      <c r="Y599" s="564"/>
      <c r="Z599" s="564"/>
      <c r="AA599" s="564"/>
      <c r="AB599" s="564"/>
      <c r="AC599" s="564"/>
      <c r="AD599" s="564"/>
      <c r="AE599" s="564"/>
      <c r="AF599" s="564"/>
      <c r="AG599" s="564"/>
      <c r="AH599" s="564"/>
      <c r="AI599" s="564"/>
      <c r="AJ599" s="564"/>
      <c r="AK599" s="564"/>
      <c r="AL599" s="564"/>
      <c r="AM599" s="564"/>
      <c r="AN599" s="564"/>
      <c r="AO599" s="564"/>
      <c r="AP599" s="564"/>
      <c r="AQ599" s="564"/>
      <c r="AR599" s="564"/>
      <c r="AS599" s="564"/>
      <c r="AT599" s="564"/>
      <c r="AU599" s="564"/>
      <c r="AV599" s="564"/>
      <c r="AW599" s="564"/>
      <c r="AX599" s="564"/>
      <c r="AY599" s="564"/>
      <c r="AZ599" s="564"/>
      <c r="BA599" s="564"/>
      <c r="BB599" s="564"/>
      <c r="BC599" s="564"/>
      <c r="BD599" s="564"/>
      <c r="BE599" s="564"/>
      <c r="BF599" s="564"/>
      <c r="BG599" s="564"/>
      <c r="BH599" s="564"/>
      <c r="BI599" s="564"/>
      <c r="BJ599" s="564"/>
      <c r="BK599" s="564"/>
      <c r="BL599" s="564"/>
      <c r="BM599" s="564"/>
      <c r="BN599" s="185"/>
      <c r="BO599" s="564"/>
      <c r="BP599" s="564"/>
      <c r="BQ599" s="564"/>
      <c r="BR599" s="564"/>
      <c r="BS599" s="564"/>
      <c r="BT599" s="564"/>
      <c r="BU599" s="564"/>
      <c r="BV599" s="564"/>
      <c r="BW599" s="564"/>
      <c r="BX599" s="564"/>
      <c r="BY599" s="564"/>
      <c r="BZ599" s="564"/>
      <c r="CA599" s="564"/>
      <c r="CB599" s="564"/>
      <c r="CC599" s="564"/>
      <c r="CD599" s="564"/>
      <c r="CE599" s="564"/>
      <c r="CF599" s="564"/>
      <c r="CG599" s="564"/>
      <c r="CH599" s="564"/>
      <c r="CI599" s="185"/>
      <c r="CJ599" s="124"/>
      <c r="CK599" s="124"/>
      <c r="CL599" s="124"/>
      <c r="CM599" s="124"/>
      <c r="CN599" s="124"/>
      <c r="CO599" s="177"/>
      <c r="CP599" s="119"/>
      <c r="CQ599" s="119"/>
      <c r="CR599" s="186"/>
      <c r="CS599" s="186"/>
      <c r="CT599" s="186"/>
      <c r="CU599" s="186"/>
      <c r="CV599" s="186"/>
      <c r="CW599" s="119"/>
      <c r="CX599" s="124" t="str">
        <f t="shared" si="2144"/>
        <v/>
      </c>
      <c r="CY599" s="124" t="str">
        <f t="shared" si="2145"/>
        <v/>
      </c>
      <c r="CZ599" s="124" t="str">
        <f t="shared" si="2146"/>
        <v/>
      </c>
      <c r="DA599" s="124" t="str">
        <f t="shared" si="2147"/>
        <v/>
      </c>
      <c r="DB599" s="209" t="str">
        <f t="shared" si="2148"/>
        <v/>
      </c>
      <c r="DC599" s="124" t="str">
        <f t="shared" si="2149"/>
        <v/>
      </c>
      <c r="DD599" s="124" t="str">
        <f t="shared" si="2150"/>
        <v/>
      </c>
      <c r="DE599" s="124" t="str">
        <f t="shared" si="2151"/>
        <v/>
      </c>
      <c r="DF599" s="124" t="str">
        <f t="shared" si="2152"/>
        <v/>
      </c>
      <c r="DG599" s="209" t="str">
        <f t="shared" si="2153"/>
        <v/>
      </c>
      <c r="DH599" s="209" t="str">
        <f t="shared" si="2154"/>
        <v/>
      </c>
      <c r="DI599" s="209" t="str">
        <f t="shared" si="2155"/>
        <v/>
      </c>
      <c r="DJ599" s="209" t="str">
        <f t="shared" si="2156"/>
        <v/>
      </c>
    </row>
    <row r="600" spans="1:114" s="7" customFormat="1" x14ac:dyDescent="0.2">
      <c r="A600" s="175" t="str">
        <f>+Salaries!A231</f>
        <v>Operations</v>
      </c>
      <c r="B600" s="301" t="s">
        <v>370</v>
      </c>
      <c r="C600" s="119"/>
      <c r="D600" s="119"/>
      <c r="E600"/>
      <c r="F600" s="564"/>
      <c r="G600" s="564"/>
      <c r="H600" s="564"/>
      <c r="I600" s="564"/>
      <c r="J600" s="564"/>
      <c r="K600" s="564"/>
      <c r="L600" s="564"/>
      <c r="M600" s="564"/>
      <c r="N600" s="564"/>
      <c r="O600" s="564"/>
      <c r="P600" s="564"/>
      <c r="Q600" s="564"/>
      <c r="R600" s="564"/>
      <c r="S600" s="564"/>
      <c r="T600" s="564"/>
      <c r="U600" s="564"/>
      <c r="V600" s="564"/>
      <c r="W600" s="564"/>
      <c r="X600" s="564"/>
      <c r="Y600" s="564"/>
      <c r="Z600" s="564"/>
      <c r="AA600" s="564"/>
      <c r="AB600" s="564"/>
      <c r="AC600" s="564"/>
      <c r="AD600" s="564"/>
      <c r="AE600" s="564"/>
      <c r="AF600" s="564"/>
      <c r="AG600" s="564"/>
      <c r="AH600" s="564"/>
      <c r="AI600" s="564"/>
      <c r="AJ600" s="564"/>
      <c r="AK600" s="564"/>
      <c r="AL600" s="564"/>
      <c r="AM600" s="564"/>
      <c r="AN600" s="564"/>
      <c r="AO600" s="564"/>
      <c r="AP600" s="564"/>
      <c r="AQ600" s="564"/>
      <c r="AR600" s="564"/>
      <c r="AS600" s="564"/>
      <c r="AT600" s="564"/>
      <c r="AU600" s="564"/>
      <c r="AV600" s="564"/>
      <c r="AW600" s="564"/>
      <c r="AX600" s="564"/>
      <c r="AY600" s="564"/>
      <c r="AZ600" s="564"/>
      <c r="BA600" s="564"/>
      <c r="BB600" s="564"/>
      <c r="BC600" s="564"/>
      <c r="BD600" s="564"/>
      <c r="BE600" s="564"/>
      <c r="BF600" s="564"/>
      <c r="BG600" s="564"/>
      <c r="BH600" s="564"/>
      <c r="BI600" s="564"/>
      <c r="BJ600" s="564"/>
      <c r="BK600" s="564"/>
      <c r="BL600" s="564"/>
      <c r="BM600" s="564"/>
      <c r="BN600" s="185"/>
      <c r="BO600" s="564"/>
      <c r="BP600" s="564"/>
      <c r="BQ600" s="564"/>
      <c r="BR600" s="564"/>
      <c r="BS600" s="564"/>
      <c r="BT600" s="564"/>
      <c r="BU600" s="564"/>
      <c r="BV600" s="564"/>
      <c r="BW600" s="564"/>
      <c r="BX600" s="564"/>
      <c r="BY600" s="564"/>
      <c r="BZ600" s="564"/>
      <c r="CA600" s="564"/>
      <c r="CB600" s="564"/>
      <c r="CC600" s="564"/>
      <c r="CD600" s="564"/>
      <c r="CE600" s="564"/>
      <c r="CF600" s="564"/>
      <c r="CG600" s="564"/>
      <c r="CH600" s="564"/>
      <c r="CI600" s="185"/>
      <c r="CJ600" s="124"/>
      <c r="CK600" s="124"/>
      <c r="CL600" s="124"/>
      <c r="CM600" s="124"/>
      <c r="CN600" s="124"/>
      <c r="CO600" s="177"/>
      <c r="CP600" s="119"/>
      <c r="CQ600" s="119"/>
      <c r="CR600" s="186"/>
      <c r="CS600" s="186"/>
      <c r="CT600" s="186"/>
      <c r="CU600" s="186"/>
      <c r="CV600" s="186"/>
      <c r="CW600" s="119"/>
      <c r="CX600" s="124" t="str">
        <f t="shared" ref="CX600:DA604" si="2177">IF(BO600="","",BO600)</f>
        <v/>
      </c>
      <c r="CY600" s="124" t="str">
        <f t="shared" si="2177"/>
        <v/>
      </c>
      <c r="CZ600" s="124" t="str">
        <f t="shared" si="2177"/>
        <v/>
      </c>
      <c r="DA600" s="124" t="str">
        <f t="shared" si="2177"/>
        <v/>
      </c>
      <c r="DB600" s="209" t="str">
        <f>IF(CJ600="","",CJ600)</f>
        <v/>
      </c>
      <c r="DC600" s="124" t="str">
        <f t="shared" ref="DC600:DF604" si="2178">IF(BS600="","",BS600)</f>
        <v/>
      </c>
      <c r="DD600" s="124" t="str">
        <f t="shared" si="2178"/>
        <v/>
      </c>
      <c r="DE600" s="124" t="str">
        <f t="shared" si="2178"/>
        <v/>
      </c>
      <c r="DF600" s="124" t="str">
        <f t="shared" si="2178"/>
        <v/>
      </c>
      <c r="DG600" s="209" t="str">
        <f t="shared" ref="DG600:DJ604" si="2179">IF(CK600="","",CK600)</f>
        <v/>
      </c>
      <c r="DH600" s="209" t="str">
        <f t="shared" si="2179"/>
        <v/>
      </c>
      <c r="DI600" s="209" t="str">
        <f t="shared" si="2179"/>
        <v/>
      </c>
      <c r="DJ600" s="209" t="str">
        <f t="shared" si="2179"/>
        <v/>
      </c>
    </row>
    <row r="601" spans="1:114" s="7" customFormat="1" x14ac:dyDescent="0.2">
      <c r="A601" s="287" t="s">
        <v>319</v>
      </c>
      <c r="B601" s="119" t="s">
        <v>370</v>
      </c>
      <c r="C601" s="310">
        <f>Assumptions!B204</f>
        <v>1000</v>
      </c>
      <c r="D601" s="119"/>
      <c r="E601"/>
      <c r="F601" s="564">
        <f>$C601*(F$481-E$481)</f>
        <v>1000</v>
      </c>
      <c r="G601" s="564">
        <f t="shared" ref="G601:BM601" si="2180">$C601*(G$481-F$481)</f>
        <v>0</v>
      </c>
      <c r="H601" s="564">
        <f t="shared" si="2180"/>
        <v>0</v>
      </c>
      <c r="I601" s="564">
        <f t="shared" si="2180"/>
        <v>0</v>
      </c>
      <c r="J601" s="564">
        <f t="shared" si="2180"/>
        <v>0</v>
      </c>
      <c r="K601" s="564">
        <f t="shared" si="2180"/>
        <v>0</v>
      </c>
      <c r="L601" s="564">
        <f t="shared" si="2180"/>
        <v>0</v>
      </c>
      <c r="M601" s="564">
        <f t="shared" si="2180"/>
        <v>0</v>
      </c>
      <c r="N601" s="564">
        <f t="shared" si="2180"/>
        <v>0</v>
      </c>
      <c r="O601" s="564">
        <f t="shared" si="2180"/>
        <v>0</v>
      </c>
      <c r="P601" s="564">
        <f t="shared" si="2180"/>
        <v>0</v>
      </c>
      <c r="Q601" s="564">
        <f t="shared" si="2180"/>
        <v>0</v>
      </c>
      <c r="R601" s="564">
        <f t="shared" si="2180"/>
        <v>0</v>
      </c>
      <c r="S601" s="564">
        <f t="shared" si="2180"/>
        <v>0</v>
      </c>
      <c r="T601" s="564">
        <f t="shared" si="2180"/>
        <v>0</v>
      </c>
      <c r="U601" s="564">
        <f t="shared" si="2180"/>
        <v>0</v>
      </c>
      <c r="V601" s="564">
        <f t="shared" si="2180"/>
        <v>0</v>
      </c>
      <c r="W601" s="564">
        <f t="shared" si="2180"/>
        <v>0</v>
      </c>
      <c r="X601" s="564">
        <f t="shared" si="2180"/>
        <v>0</v>
      </c>
      <c r="Y601" s="564">
        <f t="shared" si="2180"/>
        <v>0</v>
      </c>
      <c r="Z601" s="564">
        <f t="shared" si="2180"/>
        <v>0</v>
      </c>
      <c r="AA601" s="564">
        <f t="shared" si="2180"/>
        <v>0</v>
      </c>
      <c r="AB601" s="564">
        <f t="shared" si="2180"/>
        <v>0</v>
      </c>
      <c r="AC601" s="564">
        <f t="shared" si="2180"/>
        <v>0</v>
      </c>
      <c r="AD601" s="564">
        <f t="shared" si="2180"/>
        <v>3000</v>
      </c>
      <c r="AE601" s="564">
        <f t="shared" si="2180"/>
        <v>0</v>
      </c>
      <c r="AF601" s="564">
        <f t="shared" si="2180"/>
        <v>0</v>
      </c>
      <c r="AG601" s="564">
        <f t="shared" si="2180"/>
        <v>0</v>
      </c>
      <c r="AH601" s="564">
        <f t="shared" si="2180"/>
        <v>0</v>
      </c>
      <c r="AI601" s="564">
        <f t="shared" si="2180"/>
        <v>0</v>
      </c>
      <c r="AJ601" s="564">
        <f t="shared" si="2180"/>
        <v>0</v>
      </c>
      <c r="AK601" s="564">
        <f t="shared" si="2180"/>
        <v>0</v>
      </c>
      <c r="AL601" s="564">
        <f t="shared" si="2180"/>
        <v>0</v>
      </c>
      <c r="AM601" s="564">
        <f t="shared" si="2180"/>
        <v>0</v>
      </c>
      <c r="AN601" s="564">
        <f t="shared" si="2180"/>
        <v>0</v>
      </c>
      <c r="AO601" s="564">
        <f t="shared" si="2180"/>
        <v>0</v>
      </c>
      <c r="AP601" s="564">
        <f t="shared" si="2180"/>
        <v>0</v>
      </c>
      <c r="AQ601" s="564">
        <f t="shared" si="2180"/>
        <v>0</v>
      </c>
      <c r="AR601" s="564">
        <f t="shared" si="2180"/>
        <v>0</v>
      </c>
      <c r="AS601" s="564">
        <f t="shared" si="2180"/>
        <v>0</v>
      </c>
      <c r="AT601" s="564">
        <f t="shared" si="2180"/>
        <v>0</v>
      </c>
      <c r="AU601" s="564">
        <f t="shared" si="2180"/>
        <v>0</v>
      </c>
      <c r="AV601" s="564">
        <f t="shared" si="2180"/>
        <v>0</v>
      </c>
      <c r="AW601" s="564">
        <f t="shared" si="2180"/>
        <v>0</v>
      </c>
      <c r="AX601" s="564">
        <f t="shared" si="2180"/>
        <v>0</v>
      </c>
      <c r="AY601" s="564">
        <f t="shared" si="2180"/>
        <v>0</v>
      </c>
      <c r="AZ601" s="564">
        <f t="shared" si="2180"/>
        <v>0</v>
      </c>
      <c r="BA601" s="564">
        <f t="shared" si="2180"/>
        <v>0</v>
      </c>
      <c r="BB601" s="564">
        <f t="shared" si="2180"/>
        <v>0</v>
      </c>
      <c r="BC601" s="564">
        <f t="shared" si="2180"/>
        <v>0</v>
      </c>
      <c r="BD601" s="564">
        <f t="shared" si="2180"/>
        <v>0</v>
      </c>
      <c r="BE601" s="564">
        <f t="shared" si="2180"/>
        <v>0</v>
      </c>
      <c r="BF601" s="564">
        <f t="shared" si="2180"/>
        <v>0</v>
      </c>
      <c r="BG601" s="564">
        <f t="shared" si="2180"/>
        <v>0</v>
      </c>
      <c r="BH601" s="564">
        <f t="shared" si="2180"/>
        <v>0</v>
      </c>
      <c r="BI601" s="564">
        <f t="shared" si="2180"/>
        <v>0</v>
      </c>
      <c r="BJ601" s="564">
        <f t="shared" si="2180"/>
        <v>0</v>
      </c>
      <c r="BK601" s="564">
        <f t="shared" si="2180"/>
        <v>0</v>
      </c>
      <c r="BL601" s="564">
        <f t="shared" si="2180"/>
        <v>0</v>
      </c>
      <c r="BM601" s="564">
        <f t="shared" si="2180"/>
        <v>0</v>
      </c>
      <c r="BN601" s="185"/>
      <c r="BO601" s="564">
        <f>SUM(F601:H601)</f>
        <v>1000</v>
      </c>
      <c r="BP601" s="564">
        <f>SUM(I601:K601)</f>
        <v>0</v>
      </c>
      <c r="BQ601" s="564">
        <f>SUM(L601:N601)</f>
        <v>0</v>
      </c>
      <c r="BR601" s="564">
        <f>SUM(O601:Q601)</f>
        <v>0</v>
      </c>
      <c r="BS601" s="564">
        <f>SUM(R601:T601)</f>
        <v>0</v>
      </c>
      <c r="BT601" s="564">
        <f>SUM(U601:W601)</f>
        <v>0</v>
      </c>
      <c r="BU601" s="564">
        <f>SUM(X601:Z601)</f>
        <v>0</v>
      </c>
      <c r="BV601" s="564">
        <f>SUM(AA601:AC601)</f>
        <v>0</v>
      </c>
      <c r="BW601" s="564">
        <f>SUM(AD601:AF601)</f>
        <v>3000</v>
      </c>
      <c r="BX601" s="564">
        <f>SUM(AG601:AI601)</f>
        <v>0</v>
      </c>
      <c r="BY601" s="564">
        <f>SUM(AJ601:AL601)</f>
        <v>0</v>
      </c>
      <c r="BZ601" s="564">
        <f>SUM(AM601:AO601)</f>
        <v>0</v>
      </c>
      <c r="CA601" s="564">
        <f>SUM(AP601:AR601)</f>
        <v>0</v>
      </c>
      <c r="CB601" s="564">
        <f>SUM(AS601:AU601)</f>
        <v>0</v>
      </c>
      <c r="CC601" s="564">
        <f>SUM(AV601:AX601)</f>
        <v>0</v>
      </c>
      <c r="CD601" s="564">
        <f>SUM(AY601:BA601)</f>
        <v>0</v>
      </c>
      <c r="CE601" s="564">
        <f>SUM(BB601:BD601)</f>
        <v>0</v>
      </c>
      <c r="CF601" s="564">
        <f>SUM(BE601:BG601)</f>
        <v>0</v>
      </c>
      <c r="CG601" s="564">
        <f>SUM(BH601:BJ601)</f>
        <v>0</v>
      </c>
      <c r="CH601" s="564">
        <f>SUM(BK601:BM601)</f>
        <v>0</v>
      </c>
      <c r="CI601" s="185"/>
      <c r="CJ601" s="124">
        <f>SUM(BO601:BR601)</f>
        <v>1000</v>
      </c>
      <c r="CK601" s="124">
        <f>SUM(BS601:BV601)</f>
        <v>0</v>
      </c>
      <c r="CL601" s="124">
        <f>SUM(BW601:BZ601)</f>
        <v>3000</v>
      </c>
      <c r="CM601" s="124">
        <f>SUM(CA601:CD601)</f>
        <v>0</v>
      </c>
      <c r="CN601" s="124">
        <f>SUM(CE601:CH601)</f>
        <v>0</v>
      </c>
      <c r="CO601" s="177"/>
      <c r="CP601" s="119"/>
      <c r="CQ601" s="119"/>
      <c r="CR601" s="186">
        <f>SUM(F601:BM601)</f>
        <v>4000</v>
      </c>
      <c r="CS601" s="186">
        <f>SUM(BO601:CH601)</f>
        <v>4000</v>
      </c>
      <c r="CT601" s="186">
        <f>SUM(CJ601:CN601)</f>
        <v>4000</v>
      </c>
      <c r="CU601" s="186">
        <f t="shared" ref="CU601:CV604" si="2181">CR601-CS601</f>
        <v>0</v>
      </c>
      <c r="CV601" s="186">
        <f t="shared" si="2181"/>
        <v>0</v>
      </c>
      <c r="CW601" s="119"/>
      <c r="CX601" s="124">
        <f t="shared" si="2177"/>
        <v>1000</v>
      </c>
      <c r="CY601" s="124">
        <f t="shared" si="2177"/>
        <v>0</v>
      </c>
      <c r="CZ601" s="124">
        <f t="shared" si="2177"/>
        <v>0</v>
      </c>
      <c r="DA601" s="124">
        <f t="shared" si="2177"/>
        <v>0</v>
      </c>
      <c r="DB601" s="209">
        <f>IF(CJ601="","",CJ601)</f>
        <v>1000</v>
      </c>
      <c r="DC601" s="124">
        <f t="shared" si="2178"/>
        <v>0</v>
      </c>
      <c r="DD601" s="124">
        <f t="shared" si="2178"/>
        <v>0</v>
      </c>
      <c r="DE601" s="124">
        <f t="shared" si="2178"/>
        <v>0</v>
      </c>
      <c r="DF601" s="124">
        <f t="shared" si="2178"/>
        <v>0</v>
      </c>
      <c r="DG601" s="209">
        <f t="shared" si="2179"/>
        <v>0</v>
      </c>
      <c r="DH601" s="209">
        <f t="shared" si="2179"/>
        <v>3000</v>
      </c>
      <c r="DI601" s="209">
        <f t="shared" si="2179"/>
        <v>0</v>
      </c>
      <c r="DJ601" s="209">
        <f t="shared" si="2179"/>
        <v>0</v>
      </c>
    </row>
    <row r="602" spans="1:114" s="7" customFormat="1" x14ac:dyDescent="0.2">
      <c r="A602" s="287" t="s">
        <v>69</v>
      </c>
      <c r="B602" s="119" t="s">
        <v>370</v>
      </c>
      <c r="C602" s="310">
        <f>Assumptions!C204</f>
        <v>150</v>
      </c>
      <c r="D602" s="119"/>
      <c r="E602"/>
      <c r="F602" s="564">
        <f>$C602*(F$481-E$481)</f>
        <v>150</v>
      </c>
      <c r="G602" s="564">
        <f t="shared" ref="G602:BM602" si="2182">$C602*(G$481-F$481)</f>
        <v>0</v>
      </c>
      <c r="H602" s="564">
        <f t="shared" si="2182"/>
        <v>0</v>
      </c>
      <c r="I602" s="564">
        <f t="shared" si="2182"/>
        <v>0</v>
      </c>
      <c r="J602" s="564">
        <f t="shared" si="2182"/>
        <v>0</v>
      </c>
      <c r="K602" s="564">
        <f t="shared" si="2182"/>
        <v>0</v>
      </c>
      <c r="L602" s="564">
        <f t="shared" si="2182"/>
        <v>0</v>
      </c>
      <c r="M602" s="564">
        <f t="shared" si="2182"/>
        <v>0</v>
      </c>
      <c r="N602" s="564">
        <f t="shared" si="2182"/>
        <v>0</v>
      </c>
      <c r="O602" s="564">
        <f t="shared" si="2182"/>
        <v>0</v>
      </c>
      <c r="P602" s="564">
        <f t="shared" si="2182"/>
        <v>0</v>
      </c>
      <c r="Q602" s="564">
        <f t="shared" si="2182"/>
        <v>0</v>
      </c>
      <c r="R602" s="564">
        <f t="shared" si="2182"/>
        <v>0</v>
      </c>
      <c r="S602" s="564">
        <f t="shared" si="2182"/>
        <v>0</v>
      </c>
      <c r="T602" s="564">
        <f t="shared" si="2182"/>
        <v>0</v>
      </c>
      <c r="U602" s="564">
        <f t="shared" si="2182"/>
        <v>0</v>
      </c>
      <c r="V602" s="564">
        <f t="shared" si="2182"/>
        <v>0</v>
      </c>
      <c r="W602" s="564">
        <f t="shared" si="2182"/>
        <v>0</v>
      </c>
      <c r="X602" s="564">
        <f t="shared" si="2182"/>
        <v>0</v>
      </c>
      <c r="Y602" s="564">
        <f t="shared" si="2182"/>
        <v>0</v>
      </c>
      <c r="Z602" s="564">
        <f t="shared" si="2182"/>
        <v>0</v>
      </c>
      <c r="AA602" s="564">
        <f t="shared" si="2182"/>
        <v>0</v>
      </c>
      <c r="AB602" s="564">
        <f t="shared" si="2182"/>
        <v>0</v>
      </c>
      <c r="AC602" s="564">
        <f t="shared" si="2182"/>
        <v>0</v>
      </c>
      <c r="AD602" s="564">
        <f t="shared" si="2182"/>
        <v>450</v>
      </c>
      <c r="AE602" s="564">
        <f t="shared" si="2182"/>
        <v>0</v>
      </c>
      <c r="AF602" s="564">
        <f t="shared" si="2182"/>
        <v>0</v>
      </c>
      <c r="AG602" s="564">
        <f t="shared" si="2182"/>
        <v>0</v>
      </c>
      <c r="AH602" s="564">
        <f t="shared" si="2182"/>
        <v>0</v>
      </c>
      <c r="AI602" s="564">
        <f t="shared" si="2182"/>
        <v>0</v>
      </c>
      <c r="AJ602" s="564">
        <f t="shared" si="2182"/>
        <v>0</v>
      </c>
      <c r="AK602" s="564">
        <f t="shared" si="2182"/>
        <v>0</v>
      </c>
      <c r="AL602" s="564">
        <f t="shared" si="2182"/>
        <v>0</v>
      </c>
      <c r="AM602" s="564">
        <f t="shared" si="2182"/>
        <v>0</v>
      </c>
      <c r="AN602" s="564">
        <f t="shared" si="2182"/>
        <v>0</v>
      </c>
      <c r="AO602" s="564">
        <f t="shared" si="2182"/>
        <v>0</v>
      </c>
      <c r="AP602" s="564">
        <f t="shared" si="2182"/>
        <v>0</v>
      </c>
      <c r="AQ602" s="564">
        <f t="shared" si="2182"/>
        <v>0</v>
      </c>
      <c r="AR602" s="564">
        <f t="shared" si="2182"/>
        <v>0</v>
      </c>
      <c r="AS602" s="564">
        <f t="shared" si="2182"/>
        <v>0</v>
      </c>
      <c r="AT602" s="564">
        <f t="shared" si="2182"/>
        <v>0</v>
      </c>
      <c r="AU602" s="564">
        <f t="shared" si="2182"/>
        <v>0</v>
      </c>
      <c r="AV602" s="564">
        <f t="shared" si="2182"/>
        <v>0</v>
      </c>
      <c r="AW602" s="564">
        <f t="shared" si="2182"/>
        <v>0</v>
      </c>
      <c r="AX602" s="564">
        <f t="shared" si="2182"/>
        <v>0</v>
      </c>
      <c r="AY602" s="564">
        <f t="shared" si="2182"/>
        <v>0</v>
      </c>
      <c r="AZ602" s="564">
        <f t="shared" si="2182"/>
        <v>0</v>
      </c>
      <c r="BA602" s="564">
        <f t="shared" si="2182"/>
        <v>0</v>
      </c>
      <c r="BB602" s="564">
        <f t="shared" si="2182"/>
        <v>0</v>
      </c>
      <c r="BC602" s="564">
        <f t="shared" si="2182"/>
        <v>0</v>
      </c>
      <c r="BD602" s="564">
        <f t="shared" si="2182"/>
        <v>0</v>
      </c>
      <c r="BE602" s="564">
        <f t="shared" si="2182"/>
        <v>0</v>
      </c>
      <c r="BF602" s="564">
        <f t="shared" si="2182"/>
        <v>0</v>
      </c>
      <c r="BG602" s="564">
        <f t="shared" si="2182"/>
        <v>0</v>
      </c>
      <c r="BH602" s="564">
        <f t="shared" si="2182"/>
        <v>0</v>
      </c>
      <c r="BI602" s="564">
        <f t="shared" si="2182"/>
        <v>0</v>
      </c>
      <c r="BJ602" s="564">
        <f t="shared" si="2182"/>
        <v>0</v>
      </c>
      <c r="BK602" s="564">
        <f t="shared" si="2182"/>
        <v>0</v>
      </c>
      <c r="BL602" s="564">
        <f t="shared" si="2182"/>
        <v>0</v>
      </c>
      <c r="BM602" s="564">
        <f t="shared" si="2182"/>
        <v>0</v>
      </c>
      <c r="BN602" s="185"/>
      <c r="BO602" s="564">
        <f>SUM(F602:H602)</f>
        <v>150</v>
      </c>
      <c r="BP602" s="564">
        <f>SUM(I602:K602)</f>
        <v>0</v>
      </c>
      <c r="BQ602" s="564">
        <f>SUM(L602:N602)</f>
        <v>0</v>
      </c>
      <c r="BR602" s="564">
        <f>SUM(O602:Q602)</f>
        <v>0</v>
      </c>
      <c r="BS602" s="564">
        <f>SUM(R602:T602)</f>
        <v>0</v>
      </c>
      <c r="BT602" s="564">
        <f>SUM(U602:W602)</f>
        <v>0</v>
      </c>
      <c r="BU602" s="564">
        <f>SUM(X602:Z602)</f>
        <v>0</v>
      </c>
      <c r="BV602" s="564">
        <f>SUM(AA602:AC602)</f>
        <v>0</v>
      </c>
      <c r="BW602" s="564">
        <f>SUM(AD602:AF602)</f>
        <v>450</v>
      </c>
      <c r="BX602" s="564">
        <f>SUM(AG602:AI602)</f>
        <v>0</v>
      </c>
      <c r="BY602" s="564">
        <f>SUM(AJ602:AL602)</f>
        <v>0</v>
      </c>
      <c r="BZ602" s="564">
        <f>SUM(AM602:AO602)</f>
        <v>0</v>
      </c>
      <c r="CA602" s="564">
        <f>SUM(AP602:AR602)</f>
        <v>0</v>
      </c>
      <c r="CB602" s="564">
        <f>SUM(AS602:AU602)</f>
        <v>0</v>
      </c>
      <c r="CC602" s="564">
        <f>SUM(AV602:AX602)</f>
        <v>0</v>
      </c>
      <c r="CD602" s="564">
        <f>SUM(AY602:BA602)</f>
        <v>0</v>
      </c>
      <c r="CE602" s="564">
        <f>SUM(BB602:BD602)</f>
        <v>0</v>
      </c>
      <c r="CF602" s="564">
        <f>SUM(BE602:BG602)</f>
        <v>0</v>
      </c>
      <c r="CG602" s="564">
        <f>SUM(BH602:BJ602)</f>
        <v>0</v>
      </c>
      <c r="CH602" s="564">
        <f>SUM(BK602:BM602)</f>
        <v>0</v>
      </c>
      <c r="CI602" s="185"/>
      <c r="CJ602" s="124">
        <f>SUM(BO602:BR602)</f>
        <v>150</v>
      </c>
      <c r="CK602" s="124">
        <f>SUM(BS602:BV602)</f>
        <v>0</v>
      </c>
      <c r="CL602" s="124">
        <f>SUM(BW602:BZ602)</f>
        <v>450</v>
      </c>
      <c r="CM602" s="124">
        <f>SUM(CA602:CD602)</f>
        <v>0</v>
      </c>
      <c r="CN602" s="124">
        <f>SUM(CE602:CH602)</f>
        <v>0</v>
      </c>
      <c r="CO602" s="177"/>
      <c r="CP602" s="119"/>
      <c r="CQ602" s="119"/>
      <c r="CR602" s="186">
        <f>SUM(F602:BM602)</f>
        <v>600</v>
      </c>
      <c r="CS602" s="186">
        <f>SUM(BO602:CH602)</f>
        <v>600</v>
      </c>
      <c r="CT602" s="186">
        <f>SUM(CJ602:CN602)</f>
        <v>600</v>
      </c>
      <c r="CU602" s="186">
        <f t="shared" si="2181"/>
        <v>0</v>
      </c>
      <c r="CV602" s="186">
        <f t="shared" si="2181"/>
        <v>0</v>
      </c>
      <c r="CW602" s="119"/>
      <c r="CX602" s="124">
        <f t="shared" si="2177"/>
        <v>150</v>
      </c>
      <c r="CY602" s="124">
        <f t="shared" si="2177"/>
        <v>0</v>
      </c>
      <c r="CZ602" s="124">
        <f t="shared" si="2177"/>
        <v>0</v>
      </c>
      <c r="DA602" s="124">
        <f t="shared" si="2177"/>
        <v>0</v>
      </c>
      <c r="DB602" s="209">
        <f>IF(CJ602="","",CJ602)</f>
        <v>150</v>
      </c>
      <c r="DC602" s="124">
        <f t="shared" si="2178"/>
        <v>0</v>
      </c>
      <c r="DD602" s="124">
        <f t="shared" si="2178"/>
        <v>0</v>
      </c>
      <c r="DE602" s="124">
        <f t="shared" si="2178"/>
        <v>0</v>
      </c>
      <c r="DF602" s="124">
        <f t="shared" si="2178"/>
        <v>0</v>
      </c>
      <c r="DG602" s="209">
        <f t="shared" si="2179"/>
        <v>0</v>
      </c>
      <c r="DH602" s="209">
        <f t="shared" si="2179"/>
        <v>450</v>
      </c>
      <c r="DI602" s="209">
        <f t="shared" si="2179"/>
        <v>0</v>
      </c>
      <c r="DJ602" s="209">
        <f t="shared" si="2179"/>
        <v>0</v>
      </c>
    </row>
    <row r="603" spans="1:114" s="7" customFormat="1" ht="14.25" x14ac:dyDescent="0.35">
      <c r="A603" s="287" t="s">
        <v>350</v>
      </c>
      <c r="B603" s="119" t="s">
        <v>370</v>
      </c>
      <c r="C603" s="310">
        <f>Assumptions!D204</f>
        <v>50</v>
      </c>
      <c r="D603" s="119"/>
      <c r="E603"/>
      <c r="F603" s="563">
        <f>$C603*(F$481-E$481)</f>
        <v>50</v>
      </c>
      <c r="G603" s="563">
        <f t="shared" ref="G603:BM603" si="2183">$C603*(G$481-F$481)</f>
        <v>0</v>
      </c>
      <c r="H603" s="563">
        <f t="shared" si="2183"/>
        <v>0</v>
      </c>
      <c r="I603" s="563">
        <f t="shared" si="2183"/>
        <v>0</v>
      </c>
      <c r="J603" s="563">
        <f t="shared" si="2183"/>
        <v>0</v>
      </c>
      <c r="K603" s="563">
        <f t="shared" si="2183"/>
        <v>0</v>
      </c>
      <c r="L603" s="563">
        <f t="shared" si="2183"/>
        <v>0</v>
      </c>
      <c r="M603" s="563">
        <f t="shared" si="2183"/>
        <v>0</v>
      </c>
      <c r="N603" s="563">
        <f t="shared" si="2183"/>
        <v>0</v>
      </c>
      <c r="O603" s="563">
        <f t="shared" si="2183"/>
        <v>0</v>
      </c>
      <c r="P603" s="563">
        <f t="shared" si="2183"/>
        <v>0</v>
      </c>
      <c r="Q603" s="563">
        <f t="shared" si="2183"/>
        <v>0</v>
      </c>
      <c r="R603" s="563">
        <f t="shared" si="2183"/>
        <v>0</v>
      </c>
      <c r="S603" s="563">
        <f t="shared" si="2183"/>
        <v>0</v>
      </c>
      <c r="T603" s="563">
        <f t="shared" si="2183"/>
        <v>0</v>
      </c>
      <c r="U603" s="563">
        <f t="shared" si="2183"/>
        <v>0</v>
      </c>
      <c r="V603" s="563">
        <f t="shared" si="2183"/>
        <v>0</v>
      </c>
      <c r="W603" s="563">
        <f t="shared" si="2183"/>
        <v>0</v>
      </c>
      <c r="X603" s="563">
        <f t="shared" si="2183"/>
        <v>0</v>
      </c>
      <c r="Y603" s="563">
        <f t="shared" si="2183"/>
        <v>0</v>
      </c>
      <c r="Z603" s="563">
        <f t="shared" si="2183"/>
        <v>0</v>
      </c>
      <c r="AA603" s="563">
        <f t="shared" si="2183"/>
        <v>0</v>
      </c>
      <c r="AB603" s="563">
        <f t="shared" si="2183"/>
        <v>0</v>
      </c>
      <c r="AC603" s="563">
        <f t="shared" si="2183"/>
        <v>0</v>
      </c>
      <c r="AD603" s="563">
        <f t="shared" si="2183"/>
        <v>150</v>
      </c>
      <c r="AE603" s="563">
        <f t="shared" si="2183"/>
        <v>0</v>
      </c>
      <c r="AF603" s="563">
        <f t="shared" si="2183"/>
        <v>0</v>
      </c>
      <c r="AG603" s="563">
        <f t="shared" si="2183"/>
        <v>0</v>
      </c>
      <c r="AH603" s="563">
        <f t="shared" si="2183"/>
        <v>0</v>
      </c>
      <c r="AI603" s="563">
        <f t="shared" si="2183"/>
        <v>0</v>
      </c>
      <c r="AJ603" s="563">
        <f t="shared" si="2183"/>
        <v>0</v>
      </c>
      <c r="AK603" s="563">
        <f t="shared" si="2183"/>
        <v>0</v>
      </c>
      <c r="AL603" s="563">
        <f t="shared" si="2183"/>
        <v>0</v>
      </c>
      <c r="AM603" s="563">
        <f t="shared" si="2183"/>
        <v>0</v>
      </c>
      <c r="AN603" s="563">
        <f t="shared" si="2183"/>
        <v>0</v>
      </c>
      <c r="AO603" s="563">
        <f t="shared" si="2183"/>
        <v>0</v>
      </c>
      <c r="AP603" s="563">
        <f t="shared" si="2183"/>
        <v>0</v>
      </c>
      <c r="AQ603" s="563">
        <f t="shared" si="2183"/>
        <v>0</v>
      </c>
      <c r="AR603" s="563">
        <f t="shared" si="2183"/>
        <v>0</v>
      </c>
      <c r="AS603" s="563">
        <f t="shared" si="2183"/>
        <v>0</v>
      </c>
      <c r="AT603" s="563">
        <f t="shared" si="2183"/>
        <v>0</v>
      </c>
      <c r="AU603" s="563">
        <f t="shared" si="2183"/>
        <v>0</v>
      </c>
      <c r="AV603" s="563">
        <f t="shared" si="2183"/>
        <v>0</v>
      </c>
      <c r="AW603" s="563">
        <f t="shared" si="2183"/>
        <v>0</v>
      </c>
      <c r="AX603" s="563">
        <f t="shared" si="2183"/>
        <v>0</v>
      </c>
      <c r="AY603" s="563">
        <f t="shared" si="2183"/>
        <v>0</v>
      </c>
      <c r="AZ603" s="563">
        <f t="shared" si="2183"/>
        <v>0</v>
      </c>
      <c r="BA603" s="563">
        <f t="shared" si="2183"/>
        <v>0</v>
      </c>
      <c r="BB603" s="563">
        <f t="shared" si="2183"/>
        <v>0</v>
      </c>
      <c r="BC603" s="563">
        <f t="shared" si="2183"/>
        <v>0</v>
      </c>
      <c r="BD603" s="563">
        <f t="shared" si="2183"/>
        <v>0</v>
      </c>
      <c r="BE603" s="563">
        <f t="shared" si="2183"/>
        <v>0</v>
      </c>
      <c r="BF603" s="563">
        <f t="shared" si="2183"/>
        <v>0</v>
      </c>
      <c r="BG603" s="563">
        <f t="shared" si="2183"/>
        <v>0</v>
      </c>
      <c r="BH603" s="563">
        <f t="shared" si="2183"/>
        <v>0</v>
      </c>
      <c r="BI603" s="563">
        <f t="shared" si="2183"/>
        <v>0</v>
      </c>
      <c r="BJ603" s="563">
        <f t="shared" si="2183"/>
        <v>0</v>
      </c>
      <c r="BK603" s="563">
        <f t="shared" si="2183"/>
        <v>0</v>
      </c>
      <c r="BL603" s="563">
        <f t="shared" si="2183"/>
        <v>0</v>
      </c>
      <c r="BM603" s="563">
        <f t="shared" si="2183"/>
        <v>0</v>
      </c>
      <c r="BN603" s="185"/>
      <c r="BO603" s="563">
        <f>SUM(F603:H603)</f>
        <v>50</v>
      </c>
      <c r="BP603" s="563">
        <f>SUM(I603:K603)</f>
        <v>0</v>
      </c>
      <c r="BQ603" s="563">
        <f>SUM(L603:N603)</f>
        <v>0</v>
      </c>
      <c r="BR603" s="563">
        <f>SUM(O603:Q603)</f>
        <v>0</v>
      </c>
      <c r="BS603" s="563">
        <f>SUM(R603:T603)</f>
        <v>0</v>
      </c>
      <c r="BT603" s="563">
        <f>SUM(U603:W603)</f>
        <v>0</v>
      </c>
      <c r="BU603" s="563">
        <f>SUM(X603:Z603)</f>
        <v>0</v>
      </c>
      <c r="BV603" s="563">
        <f>SUM(AA603:AC603)</f>
        <v>0</v>
      </c>
      <c r="BW603" s="563">
        <f>SUM(AD603:AF603)</f>
        <v>150</v>
      </c>
      <c r="BX603" s="563">
        <f>SUM(AG603:AI603)</f>
        <v>0</v>
      </c>
      <c r="BY603" s="563">
        <f>SUM(AJ603:AL603)</f>
        <v>0</v>
      </c>
      <c r="BZ603" s="563">
        <f>SUM(AM603:AO603)</f>
        <v>0</v>
      </c>
      <c r="CA603" s="563">
        <f>SUM(AP603:AR603)</f>
        <v>0</v>
      </c>
      <c r="CB603" s="563">
        <f>SUM(AS603:AU603)</f>
        <v>0</v>
      </c>
      <c r="CC603" s="563">
        <f>SUM(AV603:AX603)</f>
        <v>0</v>
      </c>
      <c r="CD603" s="563">
        <f>SUM(AY603:BA603)</f>
        <v>0</v>
      </c>
      <c r="CE603" s="563">
        <f>SUM(BB603:BD603)</f>
        <v>0</v>
      </c>
      <c r="CF603" s="563">
        <f>SUM(BE603:BG603)</f>
        <v>0</v>
      </c>
      <c r="CG603" s="563">
        <f>SUM(BH603:BJ603)</f>
        <v>0</v>
      </c>
      <c r="CH603" s="563">
        <f>SUM(BK603:BM603)</f>
        <v>0</v>
      </c>
      <c r="CI603" s="185"/>
      <c r="CJ603" s="172">
        <f>SUM(BO603:BR603)</f>
        <v>50</v>
      </c>
      <c r="CK603" s="172">
        <f>SUM(BS603:BV603)</f>
        <v>0</v>
      </c>
      <c r="CL603" s="172">
        <f>SUM(BW603:BZ603)</f>
        <v>150</v>
      </c>
      <c r="CM603" s="172">
        <f>SUM(CA603:CD603)</f>
        <v>0</v>
      </c>
      <c r="CN603" s="172">
        <f>SUM(CE603:CH603)</f>
        <v>0</v>
      </c>
      <c r="CO603" s="177"/>
      <c r="CP603" s="119"/>
      <c r="CQ603" s="119"/>
      <c r="CR603" s="186">
        <f>SUM(F603:BM603)</f>
        <v>200</v>
      </c>
      <c r="CS603" s="186">
        <f>SUM(BO603:CH603)</f>
        <v>200</v>
      </c>
      <c r="CT603" s="186">
        <f>SUM(CJ603:CN603)</f>
        <v>200</v>
      </c>
      <c r="CU603" s="186">
        <f t="shared" si="2181"/>
        <v>0</v>
      </c>
      <c r="CV603" s="186">
        <f t="shared" si="2181"/>
        <v>0</v>
      </c>
      <c r="CW603" s="119"/>
      <c r="CX603" s="172">
        <f t="shared" si="2177"/>
        <v>50</v>
      </c>
      <c r="CY603" s="172">
        <f t="shared" si="2177"/>
        <v>0</v>
      </c>
      <c r="CZ603" s="172">
        <f t="shared" si="2177"/>
        <v>0</v>
      </c>
      <c r="DA603" s="172">
        <f t="shared" si="2177"/>
        <v>0</v>
      </c>
      <c r="DB603" s="338">
        <f>IF(CJ603="","",CJ603)</f>
        <v>50</v>
      </c>
      <c r="DC603" s="172">
        <f t="shared" si="2178"/>
        <v>0</v>
      </c>
      <c r="DD603" s="172">
        <f t="shared" si="2178"/>
        <v>0</v>
      </c>
      <c r="DE603" s="172">
        <f t="shared" si="2178"/>
        <v>0</v>
      </c>
      <c r="DF603" s="172">
        <f t="shared" si="2178"/>
        <v>0</v>
      </c>
      <c r="DG603" s="338">
        <f t="shared" si="2179"/>
        <v>0</v>
      </c>
      <c r="DH603" s="338">
        <f t="shared" si="2179"/>
        <v>150</v>
      </c>
      <c r="DI603" s="338">
        <f t="shared" si="2179"/>
        <v>0</v>
      </c>
      <c r="DJ603" s="338">
        <f t="shared" si="2179"/>
        <v>0</v>
      </c>
    </row>
    <row r="604" spans="1:114" s="7" customFormat="1" ht="14.25" x14ac:dyDescent="0.35">
      <c r="A604" s="282" t="s">
        <v>68</v>
      </c>
      <c r="B604" s="301" t="s">
        <v>370</v>
      </c>
      <c r="C604" s="119"/>
      <c r="D604" s="119"/>
      <c r="E604" s="119"/>
      <c r="F604" s="563">
        <f t="shared" ref="F604:AK604" si="2184">SUM(F601:F603)</f>
        <v>1200</v>
      </c>
      <c r="G604" s="563">
        <f t="shared" si="2184"/>
        <v>0</v>
      </c>
      <c r="H604" s="563">
        <f t="shared" si="2184"/>
        <v>0</v>
      </c>
      <c r="I604" s="563">
        <f t="shared" si="2184"/>
        <v>0</v>
      </c>
      <c r="J604" s="563">
        <f t="shared" si="2184"/>
        <v>0</v>
      </c>
      <c r="K604" s="563">
        <f t="shared" si="2184"/>
        <v>0</v>
      </c>
      <c r="L604" s="563">
        <f t="shared" si="2184"/>
        <v>0</v>
      </c>
      <c r="M604" s="563">
        <f t="shared" si="2184"/>
        <v>0</v>
      </c>
      <c r="N604" s="563">
        <f t="shared" si="2184"/>
        <v>0</v>
      </c>
      <c r="O604" s="563">
        <f t="shared" si="2184"/>
        <v>0</v>
      </c>
      <c r="P604" s="563">
        <f t="shared" si="2184"/>
        <v>0</v>
      </c>
      <c r="Q604" s="563">
        <f t="shared" si="2184"/>
        <v>0</v>
      </c>
      <c r="R604" s="563">
        <f t="shared" si="2184"/>
        <v>0</v>
      </c>
      <c r="S604" s="563">
        <f t="shared" si="2184"/>
        <v>0</v>
      </c>
      <c r="T604" s="563">
        <f t="shared" si="2184"/>
        <v>0</v>
      </c>
      <c r="U604" s="563">
        <f t="shared" si="2184"/>
        <v>0</v>
      </c>
      <c r="V604" s="563">
        <f t="shared" si="2184"/>
        <v>0</v>
      </c>
      <c r="W604" s="563">
        <f t="shared" si="2184"/>
        <v>0</v>
      </c>
      <c r="X604" s="563">
        <f t="shared" si="2184"/>
        <v>0</v>
      </c>
      <c r="Y604" s="563">
        <f t="shared" si="2184"/>
        <v>0</v>
      </c>
      <c r="Z604" s="563">
        <f t="shared" si="2184"/>
        <v>0</v>
      </c>
      <c r="AA604" s="563">
        <f t="shared" si="2184"/>
        <v>0</v>
      </c>
      <c r="AB604" s="563">
        <f t="shared" si="2184"/>
        <v>0</v>
      </c>
      <c r="AC604" s="563">
        <f t="shared" si="2184"/>
        <v>0</v>
      </c>
      <c r="AD604" s="563">
        <f t="shared" si="2184"/>
        <v>3600</v>
      </c>
      <c r="AE604" s="563">
        <f t="shared" si="2184"/>
        <v>0</v>
      </c>
      <c r="AF604" s="563">
        <f t="shared" si="2184"/>
        <v>0</v>
      </c>
      <c r="AG604" s="563">
        <f t="shared" si="2184"/>
        <v>0</v>
      </c>
      <c r="AH604" s="563">
        <f t="shared" si="2184"/>
        <v>0</v>
      </c>
      <c r="AI604" s="563">
        <f t="shared" si="2184"/>
        <v>0</v>
      </c>
      <c r="AJ604" s="563">
        <f t="shared" si="2184"/>
        <v>0</v>
      </c>
      <c r="AK604" s="563">
        <f t="shared" si="2184"/>
        <v>0</v>
      </c>
      <c r="AL604" s="563">
        <f t="shared" ref="AL604:BM604" si="2185">SUM(AL601:AL603)</f>
        <v>0</v>
      </c>
      <c r="AM604" s="563">
        <f t="shared" si="2185"/>
        <v>0</v>
      </c>
      <c r="AN604" s="563">
        <f t="shared" si="2185"/>
        <v>0</v>
      </c>
      <c r="AO604" s="563">
        <f t="shared" si="2185"/>
        <v>0</v>
      </c>
      <c r="AP604" s="563">
        <f t="shared" si="2185"/>
        <v>0</v>
      </c>
      <c r="AQ604" s="563">
        <f t="shared" si="2185"/>
        <v>0</v>
      </c>
      <c r="AR604" s="563">
        <f t="shared" si="2185"/>
        <v>0</v>
      </c>
      <c r="AS604" s="563">
        <f t="shared" si="2185"/>
        <v>0</v>
      </c>
      <c r="AT604" s="563">
        <f t="shared" si="2185"/>
        <v>0</v>
      </c>
      <c r="AU604" s="563">
        <f t="shared" si="2185"/>
        <v>0</v>
      </c>
      <c r="AV604" s="563">
        <f t="shared" si="2185"/>
        <v>0</v>
      </c>
      <c r="AW604" s="563">
        <f t="shared" si="2185"/>
        <v>0</v>
      </c>
      <c r="AX604" s="563">
        <f t="shared" si="2185"/>
        <v>0</v>
      </c>
      <c r="AY604" s="563">
        <f t="shared" si="2185"/>
        <v>0</v>
      </c>
      <c r="AZ604" s="563">
        <f t="shared" si="2185"/>
        <v>0</v>
      </c>
      <c r="BA604" s="563">
        <f t="shared" si="2185"/>
        <v>0</v>
      </c>
      <c r="BB604" s="563">
        <f t="shared" si="2185"/>
        <v>0</v>
      </c>
      <c r="BC604" s="563">
        <f t="shared" si="2185"/>
        <v>0</v>
      </c>
      <c r="BD604" s="563">
        <f t="shared" si="2185"/>
        <v>0</v>
      </c>
      <c r="BE604" s="563">
        <f t="shared" si="2185"/>
        <v>0</v>
      </c>
      <c r="BF604" s="563">
        <f t="shared" si="2185"/>
        <v>0</v>
      </c>
      <c r="BG604" s="563">
        <f t="shared" si="2185"/>
        <v>0</v>
      </c>
      <c r="BH604" s="563">
        <f t="shared" si="2185"/>
        <v>0</v>
      </c>
      <c r="BI604" s="563">
        <f t="shared" si="2185"/>
        <v>0</v>
      </c>
      <c r="BJ604" s="563">
        <f t="shared" si="2185"/>
        <v>0</v>
      </c>
      <c r="BK604" s="563">
        <f t="shared" si="2185"/>
        <v>0</v>
      </c>
      <c r="BL604" s="563">
        <f t="shared" si="2185"/>
        <v>0</v>
      </c>
      <c r="BM604" s="563">
        <f t="shared" si="2185"/>
        <v>0</v>
      </c>
      <c r="BN604" s="185"/>
      <c r="BO604" s="563">
        <f>SUM(F604:H604)</f>
        <v>1200</v>
      </c>
      <c r="BP604" s="563">
        <f>SUM(I604:K604)</f>
        <v>0</v>
      </c>
      <c r="BQ604" s="563">
        <f>SUM(L604:N604)</f>
        <v>0</v>
      </c>
      <c r="BR604" s="563">
        <f>SUM(O604:Q604)</f>
        <v>0</v>
      </c>
      <c r="BS604" s="563">
        <f>SUM(R604:T604)</f>
        <v>0</v>
      </c>
      <c r="BT604" s="563">
        <f>SUM(U604:W604)</f>
        <v>0</v>
      </c>
      <c r="BU604" s="563">
        <f>SUM(X604:Z604)</f>
        <v>0</v>
      </c>
      <c r="BV604" s="563">
        <f>SUM(AA604:AC604)</f>
        <v>0</v>
      </c>
      <c r="BW604" s="563">
        <f>SUM(AD604:AF604)</f>
        <v>3600</v>
      </c>
      <c r="BX604" s="563">
        <f>SUM(AG604:AI604)</f>
        <v>0</v>
      </c>
      <c r="BY604" s="563">
        <f>SUM(AJ604:AL604)</f>
        <v>0</v>
      </c>
      <c r="BZ604" s="563">
        <f>SUM(AM604:AO604)</f>
        <v>0</v>
      </c>
      <c r="CA604" s="563">
        <f>SUM(AP604:AR604)</f>
        <v>0</v>
      </c>
      <c r="CB604" s="563">
        <f>SUM(AS604:AU604)</f>
        <v>0</v>
      </c>
      <c r="CC604" s="563">
        <f>SUM(AV604:AX604)</f>
        <v>0</v>
      </c>
      <c r="CD604" s="563">
        <f>SUM(AY604:BA604)</f>
        <v>0</v>
      </c>
      <c r="CE604" s="563">
        <f>SUM(BB604:BD604)</f>
        <v>0</v>
      </c>
      <c r="CF604" s="563">
        <f>SUM(BE604:BG604)</f>
        <v>0</v>
      </c>
      <c r="CG604" s="563">
        <f>SUM(BH604:BJ604)</f>
        <v>0</v>
      </c>
      <c r="CH604" s="563">
        <f>SUM(BK604:BM604)</f>
        <v>0</v>
      </c>
      <c r="CI604" s="185"/>
      <c r="CJ604" s="172">
        <f>SUM(BO604:BR604)</f>
        <v>1200</v>
      </c>
      <c r="CK604" s="172">
        <f>SUM(BS604:BV604)</f>
        <v>0</v>
      </c>
      <c r="CL604" s="172">
        <f>SUM(BW604:BZ604)</f>
        <v>3600</v>
      </c>
      <c r="CM604" s="172">
        <f>SUM(CA604:CD604)</f>
        <v>0</v>
      </c>
      <c r="CN604" s="172">
        <f>SUM(CE604:CH604)</f>
        <v>0</v>
      </c>
      <c r="CO604" s="177"/>
      <c r="CP604" s="119"/>
      <c r="CQ604" s="119"/>
      <c r="CR604" s="186">
        <f>SUM(F604:BM604)</f>
        <v>4800</v>
      </c>
      <c r="CS604" s="186">
        <f>SUM(BO604:CH604)</f>
        <v>4800</v>
      </c>
      <c r="CT604" s="186">
        <f>SUM(CJ604:CN604)</f>
        <v>4800</v>
      </c>
      <c r="CU604" s="186">
        <f t="shared" si="2181"/>
        <v>0</v>
      </c>
      <c r="CV604" s="186">
        <f t="shared" si="2181"/>
        <v>0</v>
      </c>
      <c r="CW604" s="119"/>
      <c r="CX604" s="172">
        <f t="shared" si="2177"/>
        <v>1200</v>
      </c>
      <c r="CY604" s="172">
        <f t="shared" si="2177"/>
        <v>0</v>
      </c>
      <c r="CZ604" s="172">
        <f t="shared" si="2177"/>
        <v>0</v>
      </c>
      <c r="DA604" s="172">
        <f t="shared" si="2177"/>
        <v>0</v>
      </c>
      <c r="DB604" s="338">
        <f>IF(CJ604="","",CJ604)</f>
        <v>1200</v>
      </c>
      <c r="DC604" s="172">
        <f t="shared" si="2178"/>
        <v>0</v>
      </c>
      <c r="DD604" s="172">
        <f t="shared" si="2178"/>
        <v>0</v>
      </c>
      <c r="DE604" s="172">
        <f t="shared" si="2178"/>
        <v>0</v>
      </c>
      <c r="DF604" s="172">
        <f t="shared" si="2178"/>
        <v>0</v>
      </c>
      <c r="DG604" s="338">
        <f t="shared" si="2179"/>
        <v>0</v>
      </c>
      <c r="DH604" s="338">
        <f t="shared" si="2179"/>
        <v>3600</v>
      </c>
      <c r="DI604" s="338">
        <f t="shared" si="2179"/>
        <v>0</v>
      </c>
      <c r="DJ604" s="338">
        <f t="shared" si="2179"/>
        <v>0</v>
      </c>
    </row>
    <row r="605" spans="1:114" s="7" customFormat="1" ht="14.25" x14ac:dyDescent="0.35">
      <c r="A605" s="282"/>
      <c r="B605" s="301" t="s">
        <v>370</v>
      </c>
      <c r="C605" s="119"/>
      <c r="D605" s="119"/>
      <c r="E605" s="119"/>
      <c r="F605" s="563"/>
      <c r="G605" s="563"/>
      <c r="H605" s="563"/>
      <c r="I605" s="563"/>
      <c r="J605" s="563"/>
      <c r="K605" s="563"/>
      <c r="L605" s="563"/>
      <c r="M605" s="563"/>
      <c r="N605" s="563"/>
      <c r="O605" s="563"/>
      <c r="P605" s="563"/>
      <c r="Q605" s="563"/>
      <c r="R605" s="563"/>
      <c r="S605" s="563"/>
      <c r="T605" s="563"/>
      <c r="U605" s="563"/>
      <c r="V605" s="563"/>
      <c r="W605" s="563"/>
      <c r="X605" s="563"/>
      <c r="Y605" s="563"/>
      <c r="Z605" s="563"/>
      <c r="AA605" s="563"/>
      <c r="AB605" s="563"/>
      <c r="AC605" s="563"/>
      <c r="AD605" s="563"/>
      <c r="AE605" s="563"/>
      <c r="AF605" s="563"/>
      <c r="AG605" s="563"/>
      <c r="AH605" s="563"/>
      <c r="AI605" s="563"/>
      <c r="AJ605" s="563"/>
      <c r="AK605" s="563"/>
      <c r="AL605" s="563"/>
      <c r="AM605" s="563"/>
      <c r="AN605" s="563"/>
      <c r="AO605" s="563"/>
      <c r="AP605" s="563"/>
      <c r="AQ605" s="563"/>
      <c r="AR605" s="563"/>
      <c r="AS605" s="563"/>
      <c r="AT605" s="563"/>
      <c r="AU605" s="563"/>
      <c r="AV605" s="563"/>
      <c r="AW605" s="563"/>
      <c r="AX605" s="563"/>
      <c r="AY605" s="563"/>
      <c r="AZ605" s="563"/>
      <c r="BA605" s="563"/>
      <c r="BB605" s="563"/>
      <c r="BC605" s="563"/>
      <c r="BD605" s="563"/>
      <c r="BE605" s="563"/>
      <c r="BF605" s="563"/>
      <c r="BG605" s="563"/>
      <c r="BH605" s="563"/>
      <c r="BI605" s="563"/>
      <c r="BJ605" s="563"/>
      <c r="BK605" s="563"/>
      <c r="BL605" s="563"/>
      <c r="BM605" s="563"/>
      <c r="BN605" s="185"/>
      <c r="BO605" s="563"/>
      <c r="BP605" s="563"/>
      <c r="BQ605" s="563"/>
      <c r="BR605" s="563"/>
      <c r="BS605" s="563"/>
      <c r="BT605" s="563"/>
      <c r="BU605" s="563"/>
      <c r="BV605" s="563"/>
      <c r="BW605" s="563"/>
      <c r="BX605" s="563"/>
      <c r="BY605" s="563"/>
      <c r="BZ605" s="563"/>
      <c r="CA605" s="563"/>
      <c r="CB605" s="563"/>
      <c r="CC605" s="563"/>
      <c r="CD605" s="563"/>
      <c r="CE605" s="563"/>
      <c r="CF605" s="563"/>
      <c r="CG605" s="563"/>
      <c r="CH605" s="563"/>
      <c r="CI605" s="185"/>
      <c r="CJ605" s="172"/>
      <c r="CK605" s="172"/>
      <c r="CL605" s="172"/>
      <c r="CM605" s="172"/>
      <c r="CN605" s="172"/>
      <c r="CO605" s="177"/>
      <c r="CP605" s="119"/>
      <c r="CQ605" s="119"/>
      <c r="CR605" s="186"/>
      <c r="CS605" s="186"/>
      <c r="CT605" s="186"/>
      <c r="CU605" s="186"/>
      <c r="CV605" s="186"/>
      <c r="CW605" s="119"/>
      <c r="CX605" s="172"/>
      <c r="CY605" s="172"/>
      <c r="CZ605" s="172"/>
      <c r="DA605" s="172"/>
      <c r="DB605" s="338"/>
      <c r="DC605" s="172"/>
      <c r="DD605" s="172"/>
      <c r="DE605" s="172"/>
      <c r="DF605" s="172"/>
      <c r="DG605" s="338"/>
      <c r="DH605" s="338"/>
      <c r="DI605" s="338"/>
      <c r="DJ605" s="338"/>
    </row>
    <row r="606" spans="1:114" s="7" customFormat="1" x14ac:dyDescent="0.2">
      <c r="A606" s="175" t="s">
        <v>360</v>
      </c>
      <c r="B606" s="301" t="s">
        <v>370</v>
      </c>
      <c r="C606" s="119"/>
      <c r="D606" s="119"/>
      <c r="E606"/>
      <c r="F606" s="564"/>
      <c r="G606" s="564"/>
      <c r="H606" s="564"/>
      <c r="I606" s="564"/>
      <c r="J606" s="564"/>
      <c r="K606" s="564"/>
      <c r="L606" s="564"/>
      <c r="M606" s="564"/>
      <c r="N606" s="564"/>
      <c r="O606" s="564"/>
      <c r="P606" s="564"/>
      <c r="Q606" s="564"/>
      <c r="R606" s="564"/>
      <c r="S606" s="564"/>
      <c r="T606" s="564"/>
      <c r="U606" s="564"/>
      <c r="V606" s="564"/>
      <c r="W606" s="564"/>
      <c r="X606" s="564"/>
      <c r="Y606" s="564"/>
      <c r="Z606" s="564"/>
      <c r="AA606" s="564"/>
      <c r="AB606" s="564"/>
      <c r="AC606" s="564"/>
      <c r="AD606" s="564"/>
      <c r="AE606" s="564"/>
      <c r="AF606" s="564"/>
      <c r="AG606" s="564"/>
      <c r="AH606" s="564"/>
      <c r="AI606" s="564"/>
      <c r="AJ606" s="564"/>
      <c r="AK606" s="564"/>
      <c r="AL606" s="564"/>
      <c r="AM606" s="564"/>
      <c r="AN606" s="564"/>
      <c r="AO606" s="564"/>
      <c r="AP606" s="564"/>
      <c r="AQ606" s="564"/>
      <c r="AR606" s="564"/>
      <c r="AS606" s="564"/>
      <c r="AT606" s="564"/>
      <c r="AU606" s="564"/>
      <c r="AV606" s="564"/>
      <c r="AW606" s="564"/>
      <c r="AX606" s="564"/>
      <c r="AY606" s="564"/>
      <c r="AZ606" s="564"/>
      <c r="BA606" s="564"/>
      <c r="BB606" s="564"/>
      <c r="BC606" s="564"/>
      <c r="BD606" s="564"/>
      <c r="BE606" s="564"/>
      <c r="BF606" s="564"/>
      <c r="BG606" s="564"/>
      <c r="BH606" s="564"/>
      <c r="BI606" s="564"/>
      <c r="BJ606" s="564"/>
      <c r="BK606" s="564"/>
      <c r="BL606" s="564"/>
      <c r="BM606" s="564"/>
      <c r="BN606" s="185"/>
      <c r="BO606" s="564"/>
      <c r="BP606" s="564"/>
      <c r="BQ606" s="564"/>
      <c r="BR606" s="564"/>
      <c r="BS606" s="564"/>
      <c r="BT606" s="564"/>
      <c r="BU606" s="564"/>
      <c r="BV606" s="564"/>
      <c r="BW606" s="564"/>
      <c r="BX606" s="564"/>
      <c r="BY606" s="564"/>
      <c r="BZ606" s="564"/>
      <c r="CA606" s="564"/>
      <c r="CB606" s="564"/>
      <c r="CC606" s="564"/>
      <c r="CD606" s="564"/>
      <c r="CE606" s="564"/>
      <c r="CF606" s="564"/>
      <c r="CG606" s="564"/>
      <c r="CH606" s="564"/>
      <c r="CI606" s="185"/>
      <c r="CJ606" s="124"/>
      <c r="CK606" s="124"/>
      <c r="CL606" s="124"/>
      <c r="CM606" s="124"/>
      <c r="CN606" s="124"/>
      <c r="CO606" s="177"/>
      <c r="CP606" s="119"/>
      <c r="CQ606" s="119"/>
      <c r="CR606" s="186"/>
      <c r="CS606" s="186"/>
      <c r="CT606" s="186"/>
      <c r="CU606" s="186"/>
      <c r="CV606" s="186"/>
      <c r="CW606" s="119"/>
      <c r="CX606" s="124" t="str">
        <f t="shared" ref="CX606:DA609" si="2186">IF(BO606="","",BO606)</f>
        <v/>
      </c>
      <c r="CY606" s="124" t="str">
        <f t="shared" si="2186"/>
        <v/>
      </c>
      <c r="CZ606" s="124" t="str">
        <f t="shared" si="2186"/>
        <v/>
      </c>
      <c r="DA606" s="124" t="str">
        <f t="shared" si="2186"/>
        <v/>
      </c>
      <c r="DB606" s="209" t="str">
        <f>IF(CJ606="","",CJ606)</f>
        <v/>
      </c>
      <c r="DC606" s="124" t="str">
        <f t="shared" ref="DC606:DF609" si="2187">IF(BS606="","",BS606)</f>
        <v/>
      </c>
      <c r="DD606" s="124" t="str">
        <f t="shared" si="2187"/>
        <v/>
      </c>
      <c r="DE606" s="124" t="str">
        <f t="shared" si="2187"/>
        <v/>
      </c>
      <c r="DF606" s="124" t="str">
        <f t="shared" si="2187"/>
        <v/>
      </c>
      <c r="DG606" s="209" t="str">
        <f t="shared" ref="DG606:DJ609" si="2188">IF(CK606="","",CK606)</f>
        <v/>
      </c>
      <c r="DH606" s="209" t="str">
        <f t="shared" si="2188"/>
        <v/>
      </c>
      <c r="DI606" s="209" t="str">
        <f t="shared" si="2188"/>
        <v/>
      </c>
      <c r="DJ606" s="209" t="str">
        <f t="shared" si="2188"/>
        <v/>
      </c>
    </row>
    <row r="607" spans="1:114" s="7" customFormat="1" x14ac:dyDescent="0.2">
      <c r="A607" s="629" t="s">
        <v>697</v>
      </c>
      <c r="B607" s="119" t="s">
        <v>370</v>
      </c>
      <c r="C607" s="310"/>
      <c r="D607" s="119"/>
      <c r="E607"/>
      <c r="F607" s="568">
        <f t="shared" ref="F607:AK607" si="2189">IF(ISNA(VLOOKUP(F$2,CapEx,2,FALSE)),0,VLOOKUP(F$2,CapEx,2,FALSE))</f>
        <v>20900</v>
      </c>
      <c r="G607" s="568">
        <f t="shared" si="2189"/>
        <v>10000</v>
      </c>
      <c r="H607" s="568">
        <f t="shared" si="2189"/>
        <v>10000</v>
      </c>
      <c r="I607" s="568">
        <f t="shared" si="2189"/>
        <v>25000</v>
      </c>
      <c r="J607" s="568">
        <f t="shared" si="2189"/>
        <v>3000</v>
      </c>
      <c r="K607" s="568">
        <f t="shared" si="2189"/>
        <v>4500</v>
      </c>
      <c r="L607" s="568">
        <f t="shared" si="2189"/>
        <v>0</v>
      </c>
      <c r="M607" s="568">
        <f t="shared" si="2189"/>
        <v>0</v>
      </c>
      <c r="N607" s="568">
        <f t="shared" si="2189"/>
        <v>0</v>
      </c>
      <c r="O607" s="568">
        <f t="shared" si="2189"/>
        <v>0</v>
      </c>
      <c r="P607" s="568">
        <f t="shared" si="2189"/>
        <v>0</v>
      </c>
      <c r="Q607" s="568">
        <f t="shared" si="2189"/>
        <v>0</v>
      </c>
      <c r="R607" s="568">
        <f t="shared" si="2189"/>
        <v>6000</v>
      </c>
      <c r="S607" s="568">
        <f t="shared" si="2189"/>
        <v>3500</v>
      </c>
      <c r="T607" s="568">
        <f t="shared" si="2189"/>
        <v>0</v>
      </c>
      <c r="U607" s="568">
        <f t="shared" si="2189"/>
        <v>0</v>
      </c>
      <c r="V607" s="568">
        <f t="shared" si="2189"/>
        <v>0</v>
      </c>
      <c r="W607" s="568">
        <f t="shared" si="2189"/>
        <v>6000</v>
      </c>
      <c r="X607" s="568">
        <f t="shared" si="2189"/>
        <v>0</v>
      </c>
      <c r="Y607" s="568">
        <f t="shared" si="2189"/>
        <v>0</v>
      </c>
      <c r="Z607" s="568">
        <f t="shared" si="2189"/>
        <v>0</v>
      </c>
      <c r="AA607" s="568">
        <f t="shared" si="2189"/>
        <v>0</v>
      </c>
      <c r="AB607" s="568">
        <f t="shared" si="2189"/>
        <v>0</v>
      </c>
      <c r="AC607" s="568">
        <f t="shared" si="2189"/>
        <v>0</v>
      </c>
      <c r="AD607" s="568">
        <f t="shared" si="2189"/>
        <v>6000</v>
      </c>
      <c r="AE607" s="568">
        <f t="shared" si="2189"/>
        <v>0</v>
      </c>
      <c r="AF607" s="568">
        <f t="shared" si="2189"/>
        <v>0</v>
      </c>
      <c r="AG607" s="568">
        <f t="shared" si="2189"/>
        <v>0</v>
      </c>
      <c r="AH607" s="568">
        <f t="shared" si="2189"/>
        <v>0</v>
      </c>
      <c r="AI607" s="568">
        <f t="shared" si="2189"/>
        <v>6000</v>
      </c>
      <c r="AJ607" s="568">
        <f t="shared" si="2189"/>
        <v>3500</v>
      </c>
      <c r="AK607" s="568">
        <f t="shared" si="2189"/>
        <v>0</v>
      </c>
      <c r="AL607" s="568">
        <f t="shared" ref="AL607:BM607" si="2190">IF(ISNA(VLOOKUP(AL$2,CapEx,2,FALSE)),0,VLOOKUP(AL$2,CapEx,2,FALSE))</f>
        <v>0</v>
      </c>
      <c r="AM607" s="568">
        <f t="shared" si="2190"/>
        <v>0</v>
      </c>
      <c r="AN607" s="568">
        <f t="shared" si="2190"/>
        <v>0</v>
      </c>
      <c r="AO607" s="568">
        <f t="shared" si="2190"/>
        <v>0</v>
      </c>
      <c r="AP607" s="568">
        <f t="shared" si="2190"/>
        <v>6000</v>
      </c>
      <c r="AQ607" s="568">
        <f t="shared" si="2190"/>
        <v>0</v>
      </c>
      <c r="AR607" s="568">
        <f t="shared" si="2190"/>
        <v>0</v>
      </c>
      <c r="AS607" s="568">
        <f t="shared" si="2190"/>
        <v>0</v>
      </c>
      <c r="AT607" s="568">
        <f t="shared" si="2190"/>
        <v>0</v>
      </c>
      <c r="AU607" s="568">
        <f t="shared" si="2190"/>
        <v>6000</v>
      </c>
      <c r="AV607" s="568">
        <f t="shared" si="2190"/>
        <v>3500</v>
      </c>
      <c r="AW607" s="568">
        <f t="shared" si="2190"/>
        <v>0</v>
      </c>
      <c r="AX607" s="568">
        <f t="shared" si="2190"/>
        <v>7000</v>
      </c>
      <c r="AY607" s="568">
        <f t="shared" si="2190"/>
        <v>0</v>
      </c>
      <c r="AZ607" s="568">
        <f t="shared" si="2190"/>
        <v>0</v>
      </c>
      <c r="BA607" s="568">
        <f t="shared" si="2190"/>
        <v>0</v>
      </c>
      <c r="BB607" s="568">
        <f t="shared" si="2190"/>
        <v>0</v>
      </c>
      <c r="BC607" s="568">
        <f t="shared" si="2190"/>
        <v>0</v>
      </c>
      <c r="BD607" s="568">
        <f t="shared" si="2190"/>
        <v>0</v>
      </c>
      <c r="BE607" s="568">
        <f t="shared" si="2190"/>
        <v>0</v>
      </c>
      <c r="BF607" s="568">
        <f t="shared" si="2190"/>
        <v>0</v>
      </c>
      <c r="BG607" s="568">
        <f t="shared" si="2190"/>
        <v>0</v>
      </c>
      <c r="BH607" s="568">
        <f t="shared" si="2190"/>
        <v>0</v>
      </c>
      <c r="BI607" s="568">
        <f t="shared" si="2190"/>
        <v>0</v>
      </c>
      <c r="BJ607" s="568">
        <f t="shared" si="2190"/>
        <v>0</v>
      </c>
      <c r="BK607" s="568">
        <f t="shared" si="2190"/>
        <v>0</v>
      </c>
      <c r="BL607" s="568">
        <f t="shared" si="2190"/>
        <v>0</v>
      </c>
      <c r="BM607" s="568">
        <f t="shared" si="2190"/>
        <v>0</v>
      </c>
      <c r="BN607" s="185"/>
      <c r="BO607" s="564">
        <f>SUM(F607:H607)</f>
        <v>40900</v>
      </c>
      <c r="BP607" s="564">
        <f>SUM(I607:K607)</f>
        <v>32500</v>
      </c>
      <c r="BQ607" s="564">
        <f>SUM(L607:N607)</f>
        <v>0</v>
      </c>
      <c r="BR607" s="564">
        <f>SUM(O607:Q607)</f>
        <v>0</v>
      </c>
      <c r="BS607" s="564">
        <f>SUM(R607:T607)</f>
        <v>9500</v>
      </c>
      <c r="BT607" s="564">
        <f>SUM(U607:W607)</f>
        <v>6000</v>
      </c>
      <c r="BU607" s="564">
        <f>SUM(X607:Z607)</f>
        <v>0</v>
      </c>
      <c r="BV607" s="564">
        <f>SUM(AA607:AC607)</f>
        <v>0</v>
      </c>
      <c r="BW607" s="564">
        <f>SUM(AD607:AF607)</f>
        <v>6000</v>
      </c>
      <c r="BX607" s="564">
        <f>SUM(AG607:AI607)</f>
        <v>6000</v>
      </c>
      <c r="BY607" s="564">
        <f>SUM(AJ607:AL607)</f>
        <v>3500</v>
      </c>
      <c r="BZ607" s="564">
        <f>SUM(AM607:AO607)</f>
        <v>0</v>
      </c>
      <c r="CA607" s="564">
        <f>SUM(AP607:AR607)</f>
        <v>6000</v>
      </c>
      <c r="CB607" s="564">
        <f>SUM(AS607:AU607)</f>
        <v>6000</v>
      </c>
      <c r="CC607" s="564">
        <f>SUM(AV607:AX607)</f>
        <v>10500</v>
      </c>
      <c r="CD607" s="564">
        <f>SUM(AY607:BA607)</f>
        <v>0</v>
      </c>
      <c r="CE607" s="564">
        <f>SUM(BB607:BD607)</f>
        <v>0</v>
      </c>
      <c r="CF607" s="564">
        <f>SUM(BE607:BG607)</f>
        <v>0</v>
      </c>
      <c r="CG607" s="564">
        <f>SUM(BH607:BJ607)</f>
        <v>0</v>
      </c>
      <c r="CH607" s="564">
        <f>SUM(BK607:BM607)</f>
        <v>0</v>
      </c>
      <c r="CI607" s="185"/>
      <c r="CJ607" s="124">
        <f>SUM(BO607:BR607)</f>
        <v>73400</v>
      </c>
      <c r="CK607" s="124">
        <f>SUM(BS607:BV607)</f>
        <v>15500</v>
      </c>
      <c r="CL607" s="124">
        <f>SUM(BW607:BZ607)</f>
        <v>15500</v>
      </c>
      <c r="CM607" s="124">
        <f>SUM(CA607:CD607)</f>
        <v>22500</v>
      </c>
      <c r="CN607" s="124">
        <f>SUM(CE607:CH607)</f>
        <v>0</v>
      </c>
      <c r="CO607" s="177"/>
      <c r="CP607" s="119"/>
      <c r="CQ607" s="119"/>
      <c r="CR607" s="186">
        <f>SUM(F607:BM607)</f>
        <v>126900</v>
      </c>
      <c r="CS607" s="186">
        <f>SUM(BO607:CH607)</f>
        <v>126900</v>
      </c>
      <c r="CT607" s="186">
        <f>SUM(CJ607:CN607)</f>
        <v>126900</v>
      </c>
      <c r="CU607" s="186">
        <f t="shared" ref="CU607:CV609" si="2191">CR607-CS607</f>
        <v>0</v>
      </c>
      <c r="CV607" s="186">
        <f t="shared" si="2191"/>
        <v>0</v>
      </c>
      <c r="CW607" s="119"/>
      <c r="CX607" s="124">
        <f t="shared" si="2186"/>
        <v>40900</v>
      </c>
      <c r="CY607" s="124">
        <f t="shared" si="2186"/>
        <v>32500</v>
      </c>
      <c r="CZ607" s="124">
        <f t="shared" si="2186"/>
        <v>0</v>
      </c>
      <c r="DA607" s="124">
        <f t="shared" si="2186"/>
        <v>0</v>
      </c>
      <c r="DB607" s="209">
        <f>IF(CJ607="","",CJ607)</f>
        <v>73400</v>
      </c>
      <c r="DC607" s="124">
        <f t="shared" si="2187"/>
        <v>9500</v>
      </c>
      <c r="DD607" s="124">
        <f t="shared" si="2187"/>
        <v>6000</v>
      </c>
      <c r="DE607" s="124">
        <f t="shared" si="2187"/>
        <v>0</v>
      </c>
      <c r="DF607" s="124">
        <f t="shared" si="2187"/>
        <v>0</v>
      </c>
      <c r="DG607" s="209">
        <f t="shared" si="2188"/>
        <v>15500</v>
      </c>
      <c r="DH607" s="209">
        <f t="shared" si="2188"/>
        <v>15500</v>
      </c>
      <c r="DI607" s="209">
        <f t="shared" si="2188"/>
        <v>22500</v>
      </c>
      <c r="DJ607" s="209">
        <f t="shared" si="2188"/>
        <v>0</v>
      </c>
    </row>
    <row r="608" spans="1:114" s="7" customFormat="1" ht="14.25" x14ac:dyDescent="0.35">
      <c r="A608" s="287" t="s">
        <v>350</v>
      </c>
      <c r="B608" s="119" t="s">
        <v>370</v>
      </c>
      <c r="C608" s="310"/>
      <c r="D608" s="119"/>
      <c r="E608"/>
      <c r="F608" s="564">
        <f t="shared" ref="F608:AK608" si="2192">IF(ISNA(VLOOKUP(F$2,CapEx,3,FALSE)),0,VLOOKUP(F$2,CapEx,3,FALSE))</f>
        <v>200</v>
      </c>
      <c r="G608" s="564">
        <f t="shared" si="2192"/>
        <v>0</v>
      </c>
      <c r="H608" s="564">
        <f t="shared" si="2192"/>
        <v>0</v>
      </c>
      <c r="I608" s="564">
        <f t="shared" si="2192"/>
        <v>0</v>
      </c>
      <c r="J608" s="564">
        <f t="shared" si="2192"/>
        <v>0</v>
      </c>
      <c r="K608" s="564">
        <f t="shared" si="2192"/>
        <v>0</v>
      </c>
      <c r="L608" s="564">
        <f t="shared" si="2192"/>
        <v>0</v>
      </c>
      <c r="M608" s="564">
        <f t="shared" si="2192"/>
        <v>0</v>
      </c>
      <c r="N608" s="564">
        <f t="shared" si="2192"/>
        <v>0</v>
      </c>
      <c r="O608" s="564">
        <f t="shared" si="2192"/>
        <v>0</v>
      </c>
      <c r="P608" s="564">
        <f t="shared" si="2192"/>
        <v>0</v>
      </c>
      <c r="Q608" s="564">
        <f t="shared" si="2192"/>
        <v>0</v>
      </c>
      <c r="R608" s="564">
        <f t="shared" si="2192"/>
        <v>0</v>
      </c>
      <c r="S608" s="564">
        <f t="shared" si="2192"/>
        <v>0</v>
      </c>
      <c r="T608" s="564">
        <f t="shared" si="2192"/>
        <v>0</v>
      </c>
      <c r="U608" s="564">
        <f t="shared" si="2192"/>
        <v>0</v>
      </c>
      <c r="V608" s="564">
        <f t="shared" si="2192"/>
        <v>0</v>
      </c>
      <c r="W608" s="564">
        <f t="shared" si="2192"/>
        <v>0</v>
      </c>
      <c r="X608" s="564">
        <f t="shared" si="2192"/>
        <v>0</v>
      </c>
      <c r="Y608" s="564">
        <f t="shared" si="2192"/>
        <v>0</v>
      </c>
      <c r="Z608" s="564">
        <f t="shared" si="2192"/>
        <v>0</v>
      </c>
      <c r="AA608" s="564">
        <f t="shared" si="2192"/>
        <v>0</v>
      </c>
      <c r="AB608" s="564">
        <f t="shared" si="2192"/>
        <v>0</v>
      </c>
      <c r="AC608" s="564">
        <f t="shared" si="2192"/>
        <v>0</v>
      </c>
      <c r="AD608" s="564">
        <f t="shared" si="2192"/>
        <v>0</v>
      </c>
      <c r="AE608" s="564">
        <f t="shared" si="2192"/>
        <v>0</v>
      </c>
      <c r="AF608" s="564">
        <f t="shared" si="2192"/>
        <v>0</v>
      </c>
      <c r="AG608" s="564">
        <f t="shared" si="2192"/>
        <v>0</v>
      </c>
      <c r="AH608" s="564">
        <f t="shared" si="2192"/>
        <v>0</v>
      </c>
      <c r="AI608" s="564">
        <f t="shared" si="2192"/>
        <v>0</v>
      </c>
      <c r="AJ608" s="564">
        <f t="shared" si="2192"/>
        <v>0</v>
      </c>
      <c r="AK608" s="564">
        <f t="shared" si="2192"/>
        <v>0</v>
      </c>
      <c r="AL608" s="564">
        <f t="shared" ref="AL608:BM608" si="2193">IF(ISNA(VLOOKUP(AL$2,CapEx,3,FALSE)),0,VLOOKUP(AL$2,CapEx,3,FALSE))</f>
        <v>0</v>
      </c>
      <c r="AM608" s="564">
        <f t="shared" si="2193"/>
        <v>0</v>
      </c>
      <c r="AN608" s="564">
        <f t="shared" si="2193"/>
        <v>0</v>
      </c>
      <c r="AO608" s="564">
        <f t="shared" si="2193"/>
        <v>0</v>
      </c>
      <c r="AP608" s="564">
        <f t="shared" si="2193"/>
        <v>0</v>
      </c>
      <c r="AQ608" s="564">
        <f t="shared" si="2193"/>
        <v>0</v>
      </c>
      <c r="AR608" s="564">
        <f t="shared" si="2193"/>
        <v>0</v>
      </c>
      <c r="AS608" s="564">
        <f t="shared" si="2193"/>
        <v>0</v>
      </c>
      <c r="AT608" s="564">
        <f t="shared" si="2193"/>
        <v>0</v>
      </c>
      <c r="AU608" s="564">
        <f t="shared" si="2193"/>
        <v>0</v>
      </c>
      <c r="AV608" s="564">
        <f t="shared" si="2193"/>
        <v>0</v>
      </c>
      <c r="AW608" s="564">
        <f t="shared" si="2193"/>
        <v>0</v>
      </c>
      <c r="AX608" s="564">
        <f t="shared" si="2193"/>
        <v>0</v>
      </c>
      <c r="AY608" s="564">
        <f t="shared" si="2193"/>
        <v>0</v>
      </c>
      <c r="AZ608" s="564">
        <f t="shared" si="2193"/>
        <v>0</v>
      </c>
      <c r="BA608" s="564">
        <f t="shared" si="2193"/>
        <v>0</v>
      </c>
      <c r="BB608" s="564">
        <f t="shared" si="2193"/>
        <v>0</v>
      </c>
      <c r="BC608" s="564">
        <f t="shared" si="2193"/>
        <v>0</v>
      </c>
      <c r="BD608" s="564">
        <f t="shared" si="2193"/>
        <v>0</v>
      </c>
      <c r="BE608" s="564">
        <f t="shared" si="2193"/>
        <v>0</v>
      </c>
      <c r="BF608" s="564">
        <f t="shared" si="2193"/>
        <v>0</v>
      </c>
      <c r="BG608" s="564">
        <f t="shared" si="2193"/>
        <v>0</v>
      </c>
      <c r="BH608" s="564">
        <f t="shared" si="2193"/>
        <v>0</v>
      </c>
      <c r="BI608" s="564">
        <f t="shared" si="2193"/>
        <v>0</v>
      </c>
      <c r="BJ608" s="564">
        <f t="shared" si="2193"/>
        <v>0</v>
      </c>
      <c r="BK608" s="564">
        <f t="shared" si="2193"/>
        <v>0</v>
      </c>
      <c r="BL608" s="564">
        <f t="shared" si="2193"/>
        <v>0</v>
      </c>
      <c r="BM608" s="564">
        <f t="shared" si="2193"/>
        <v>0</v>
      </c>
      <c r="BN608" s="201"/>
      <c r="BO608" s="564">
        <f>SUM(F608:H608)</f>
        <v>200</v>
      </c>
      <c r="BP608" s="564">
        <f>SUM(I608:K608)</f>
        <v>0</v>
      </c>
      <c r="BQ608" s="564">
        <f>SUM(L608:N608)</f>
        <v>0</v>
      </c>
      <c r="BR608" s="564">
        <f>SUM(O608:Q608)</f>
        <v>0</v>
      </c>
      <c r="BS608" s="564">
        <f>SUM(R608:T608)</f>
        <v>0</v>
      </c>
      <c r="BT608" s="564">
        <f>SUM(U608:W608)</f>
        <v>0</v>
      </c>
      <c r="BU608" s="564">
        <f>SUM(X608:Z608)</f>
        <v>0</v>
      </c>
      <c r="BV608" s="564">
        <f>SUM(AA608:AC608)</f>
        <v>0</v>
      </c>
      <c r="BW608" s="564">
        <f>SUM(AD608:AF608)</f>
        <v>0</v>
      </c>
      <c r="BX608" s="564">
        <f>SUM(AG608:AI608)</f>
        <v>0</v>
      </c>
      <c r="BY608" s="564">
        <f>SUM(AJ608:AL608)</f>
        <v>0</v>
      </c>
      <c r="BZ608" s="564">
        <f>SUM(AM608:AO608)</f>
        <v>0</v>
      </c>
      <c r="CA608" s="564">
        <f>SUM(AP608:AR608)</f>
        <v>0</v>
      </c>
      <c r="CB608" s="564">
        <f>SUM(AS608:AU608)</f>
        <v>0</v>
      </c>
      <c r="CC608" s="564">
        <f>SUM(AV608:AX608)</f>
        <v>0</v>
      </c>
      <c r="CD608" s="564">
        <f>SUM(AY608:BA608)</f>
        <v>0</v>
      </c>
      <c r="CE608" s="564">
        <f>SUM(BB608:BD608)</f>
        <v>0</v>
      </c>
      <c r="CF608" s="564">
        <f>SUM(BE608:BG608)</f>
        <v>0</v>
      </c>
      <c r="CG608" s="564">
        <f>SUM(BH608:BJ608)</f>
        <v>0</v>
      </c>
      <c r="CH608" s="564">
        <f>SUM(BK608:BM608)</f>
        <v>0</v>
      </c>
      <c r="CI608" s="201"/>
      <c r="CJ608" s="172">
        <f>SUM(BO608:BR608)</f>
        <v>200</v>
      </c>
      <c r="CK608" s="172">
        <f>SUM(BS608:BV608)</f>
        <v>0</v>
      </c>
      <c r="CL608" s="172">
        <f>SUM(BW608:BZ608)</f>
        <v>0</v>
      </c>
      <c r="CM608" s="172">
        <f>SUM(CA608:CD608)</f>
        <v>0</v>
      </c>
      <c r="CN608" s="172">
        <f>SUM(CE608:CH608)</f>
        <v>0</v>
      </c>
      <c r="CO608" s="177"/>
      <c r="CP608" s="119"/>
      <c r="CQ608" s="119"/>
      <c r="CR608" s="186">
        <f>SUM(F608:BM608)</f>
        <v>200</v>
      </c>
      <c r="CS608" s="186">
        <f>SUM(BO608:CH608)</f>
        <v>200</v>
      </c>
      <c r="CT608" s="186">
        <f>SUM(CJ608:CN608)</f>
        <v>200</v>
      </c>
      <c r="CU608" s="186">
        <f t="shared" si="2191"/>
        <v>0</v>
      </c>
      <c r="CV608" s="186">
        <f t="shared" si="2191"/>
        <v>0</v>
      </c>
      <c r="CW608" s="119"/>
      <c r="CX608" s="172">
        <f t="shared" si="2186"/>
        <v>200</v>
      </c>
      <c r="CY608" s="172">
        <f t="shared" si="2186"/>
        <v>0</v>
      </c>
      <c r="CZ608" s="172">
        <f t="shared" si="2186"/>
        <v>0</v>
      </c>
      <c r="DA608" s="172">
        <f t="shared" si="2186"/>
        <v>0</v>
      </c>
      <c r="DB608" s="338">
        <f>IF(CJ608="","",CJ608)</f>
        <v>200</v>
      </c>
      <c r="DC608" s="172">
        <f t="shared" si="2187"/>
        <v>0</v>
      </c>
      <c r="DD608" s="172">
        <f t="shared" si="2187"/>
        <v>0</v>
      </c>
      <c r="DE608" s="172">
        <f t="shared" si="2187"/>
        <v>0</v>
      </c>
      <c r="DF608" s="172">
        <f t="shared" si="2187"/>
        <v>0</v>
      </c>
      <c r="DG608" s="338">
        <f t="shared" si="2188"/>
        <v>0</v>
      </c>
      <c r="DH608" s="338">
        <f t="shared" si="2188"/>
        <v>0</v>
      </c>
      <c r="DI608" s="338">
        <f t="shared" si="2188"/>
        <v>0</v>
      </c>
      <c r="DJ608" s="338">
        <f t="shared" si="2188"/>
        <v>0</v>
      </c>
    </row>
    <row r="609" spans="1:114" s="7" customFormat="1" ht="14.25" x14ac:dyDescent="0.35">
      <c r="A609" s="282" t="s">
        <v>68</v>
      </c>
      <c r="B609" s="301" t="s">
        <v>370</v>
      </c>
      <c r="C609" s="119"/>
      <c r="D609" s="119"/>
      <c r="E609" s="119"/>
      <c r="F609" s="563">
        <f t="shared" ref="F609:AK609" si="2194">SUM(F607:F608)</f>
        <v>21100</v>
      </c>
      <c r="G609" s="563">
        <f t="shared" si="2194"/>
        <v>10000</v>
      </c>
      <c r="H609" s="563">
        <f t="shared" si="2194"/>
        <v>10000</v>
      </c>
      <c r="I609" s="563">
        <f t="shared" si="2194"/>
        <v>25000</v>
      </c>
      <c r="J609" s="563">
        <f t="shared" si="2194"/>
        <v>3000</v>
      </c>
      <c r="K609" s="563">
        <f t="shared" si="2194"/>
        <v>4500</v>
      </c>
      <c r="L609" s="563">
        <f t="shared" si="2194"/>
        <v>0</v>
      </c>
      <c r="M609" s="563">
        <f t="shared" si="2194"/>
        <v>0</v>
      </c>
      <c r="N609" s="563">
        <f t="shared" si="2194"/>
        <v>0</v>
      </c>
      <c r="O609" s="563">
        <f t="shared" si="2194"/>
        <v>0</v>
      </c>
      <c r="P609" s="563">
        <f t="shared" si="2194"/>
        <v>0</v>
      </c>
      <c r="Q609" s="563">
        <f t="shared" si="2194"/>
        <v>0</v>
      </c>
      <c r="R609" s="563">
        <f t="shared" si="2194"/>
        <v>6000</v>
      </c>
      <c r="S609" s="563">
        <f t="shared" si="2194"/>
        <v>3500</v>
      </c>
      <c r="T609" s="563">
        <f t="shared" si="2194"/>
        <v>0</v>
      </c>
      <c r="U609" s="563">
        <f t="shared" si="2194"/>
        <v>0</v>
      </c>
      <c r="V609" s="563">
        <f t="shared" si="2194"/>
        <v>0</v>
      </c>
      <c r="W609" s="563">
        <f t="shared" si="2194"/>
        <v>6000</v>
      </c>
      <c r="X609" s="563">
        <f t="shared" si="2194"/>
        <v>0</v>
      </c>
      <c r="Y609" s="563">
        <f t="shared" si="2194"/>
        <v>0</v>
      </c>
      <c r="Z609" s="563">
        <f t="shared" si="2194"/>
        <v>0</v>
      </c>
      <c r="AA609" s="563">
        <f t="shared" si="2194"/>
        <v>0</v>
      </c>
      <c r="AB609" s="563">
        <f t="shared" si="2194"/>
        <v>0</v>
      </c>
      <c r="AC609" s="563">
        <f t="shared" si="2194"/>
        <v>0</v>
      </c>
      <c r="AD609" s="563">
        <f t="shared" si="2194"/>
        <v>6000</v>
      </c>
      <c r="AE609" s="563">
        <f t="shared" si="2194"/>
        <v>0</v>
      </c>
      <c r="AF609" s="563">
        <f t="shared" si="2194"/>
        <v>0</v>
      </c>
      <c r="AG609" s="563">
        <f t="shared" si="2194"/>
        <v>0</v>
      </c>
      <c r="AH609" s="563">
        <f t="shared" si="2194"/>
        <v>0</v>
      </c>
      <c r="AI609" s="563">
        <f t="shared" si="2194"/>
        <v>6000</v>
      </c>
      <c r="AJ609" s="563">
        <f t="shared" si="2194"/>
        <v>3500</v>
      </c>
      <c r="AK609" s="563">
        <f t="shared" si="2194"/>
        <v>0</v>
      </c>
      <c r="AL609" s="563">
        <f t="shared" ref="AL609:BM609" si="2195">SUM(AL607:AL608)</f>
        <v>0</v>
      </c>
      <c r="AM609" s="563">
        <f t="shared" si="2195"/>
        <v>0</v>
      </c>
      <c r="AN609" s="563">
        <f t="shared" si="2195"/>
        <v>0</v>
      </c>
      <c r="AO609" s="563">
        <f t="shared" si="2195"/>
        <v>0</v>
      </c>
      <c r="AP609" s="563">
        <f t="shared" si="2195"/>
        <v>6000</v>
      </c>
      <c r="AQ609" s="563">
        <f t="shared" si="2195"/>
        <v>0</v>
      </c>
      <c r="AR609" s="563">
        <f t="shared" si="2195"/>
        <v>0</v>
      </c>
      <c r="AS609" s="563">
        <f t="shared" si="2195"/>
        <v>0</v>
      </c>
      <c r="AT609" s="563">
        <f t="shared" si="2195"/>
        <v>0</v>
      </c>
      <c r="AU609" s="563">
        <f t="shared" si="2195"/>
        <v>6000</v>
      </c>
      <c r="AV609" s="563">
        <f t="shared" si="2195"/>
        <v>3500</v>
      </c>
      <c r="AW609" s="563">
        <f t="shared" si="2195"/>
        <v>0</v>
      </c>
      <c r="AX609" s="563">
        <f t="shared" si="2195"/>
        <v>7000</v>
      </c>
      <c r="AY609" s="563">
        <f t="shared" si="2195"/>
        <v>0</v>
      </c>
      <c r="AZ609" s="563">
        <f t="shared" si="2195"/>
        <v>0</v>
      </c>
      <c r="BA609" s="563">
        <f t="shared" si="2195"/>
        <v>0</v>
      </c>
      <c r="BB609" s="563">
        <f t="shared" si="2195"/>
        <v>0</v>
      </c>
      <c r="BC609" s="563">
        <f t="shared" si="2195"/>
        <v>0</v>
      </c>
      <c r="BD609" s="563">
        <f t="shared" si="2195"/>
        <v>0</v>
      </c>
      <c r="BE609" s="563">
        <f t="shared" si="2195"/>
        <v>0</v>
      </c>
      <c r="BF609" s="563">
        <f t="shared" si="2195"/>
        <v>0</v>
      </c>
      <c r="BG609" s="563">
        <f t="shared" si="2195"/>
        <v>0</v>
      </c>
      <c r="BH609" s="563">
        <f t="shared" si="2195"/>
        <v>0</v>
      </c>
      <c r="BI609" s="563">
        <f t="shared" si="2195"/>
        <v>0</v>
      </c>
      <c r="BJ609" s="563">
        <f t="shared" si="2195"/>
        <v>0</v>
      </c>
      <c r="BK609" s="563">
        <f t="shared" si="2195"/>
        <v>0</v>
      </c>
      <c r="BL609" s="563">
        <f t="shared" si="2195"/>
        <v>0</v>
      </c>
      <c r="BM609" s="563">
        <f t="shared" si="2195"/>
        <v>0</v>
      </c>
      <c r="BN609" s="185"/>
      <c r="BO609" s="563">
        <f>SUM(F609:H609)</f>
        <v>41100</v>
      </c>
      <c r="BP609" s="563">
        <f>SUM(I609:K609)</f>
        <v>32500</v>
      </c>
      <c r="BQ609" s="563">
        <f>SUM(L609:N609)</f>
        <v>0</v>
      </c>
      <c r="BR609" s="563">
        <f>SUM(O609:Q609)</f>
        <v>0</v>
      </c>
      <c r="BS609" s="563">
        <f>SUM(R609:T609)</f>
        <v>9500</v>
      </c>
      <c r="BT609" s="563">
        <f>SUM(U609:W609)</f>
        <v>6000</v>
      </c>
      <c r="BU609" s="563">
        <f>SUM(X609:Z609)</f>
        <v>0</v>
      </c>
      <c r="BV609" s="563">
        <f>SUM(AA609:AC609)</f>
        <v>0</v>
      </c>
      <c r="BW609" s="563">
        <f>SUM(AD609:AF609)</f>
        <v>6000</v>
      </c>
      <c r="BX609" s="563">
        <f>SUM(AG609:AI609)</f>
        <v>6000</v>
      </c>
      <c r="BY609" s="563">
        <f>SUM(AJ609:AL609)</f>
        <v>3500</v>
      </c>
      <c r="BZ609" s="563">
        <f>SUM(AM609:AO609)</f>
        <v>0</v>
      </c>
      <c r="CA609" s="563">
        <f>SUM(AP609:AR609)</f>
        <v>6000</v>
      </c>
      <c r="CB609" s="563">
        <f>SUM(AS609:AU609)</f>
        <v>6000</v>
      </c>
      <c r="CC609" s="563">
        <f>SUM(AV609:AX609)</f>
        <v>10500</v>
      </c>
      <c r="CD609" s="563">
        <f>SUM(AY609:BA609)</f>
        <v>0</v>
      </c>
      <c r="CE609" s="563">
        <f>SUM(BB609:BD609)</f>
        <v>0</v>
      </c>
      <c r="CF609" s="563">
        <f>SUM(BE609:BG609)</f>
        <v>0</v>
      </c>
      <c r="CG609" s="563">
        <f>SUM(BH609:BJ609)</f>
        <v>0</v>
      </c>
      <c r="CH609" s="563">
        <f>SUM(BK609:BM609)</f>
        <v>0</v>
      </c>
      <c r="CI609" s="185"/>
      <c r="CJ609" s="172">
        <f>SUM(BO609:BR609)</f>
        <v>73600</v>
      </c>
      <c r="CK609" s="172">
        <f>SUM(BS609:BV609)</f>
        <v>15500</v>
      </c>
      <c r="CL609" s="172">
        <f>SUM(BW609:BZ609)</f>
        <v>15500</v>
      </c>
      <c r="CM609" s="172">
        <f>SUM(CA609:CD609)</f>
        <v>22500</v>
      </c>
      <c r="CN609" s="172">
        <f>SUM(CE609:CH609)</f>
        <v>0</v>
      </c>
      <c r="CO609" s="177"/>
      <c r="CP609" s="119"/>
      <c r="CQ609" s="119"/>
      <c r="CR609" s="186">
        <f>SUM(F609:BM609)</f>
        <v>127100</v>
      </c>
      <c r="CS609" s="186">
        <f>SUM(BO609:CH609)</f>
        <v>127100</v>
      </c>
      <c r="CT609" s="186">
        <f>SUM(CJ609:CN609)</f>
        <v>127100</v>
      </c>
      <c r="CU609" s="186">
        <f t="shared" si="2191"/>
        <v>0</v>
      </c>
      <c r="CV609" s="186">
        <f t="shared" si="2191"/>
        <v>0</v>
      </c>
      <c r="CW609" s="119"/>
      <c r="CX609" s="172">
        <f t="shared" si="2186"/>
        <v>41100</v>
      </c>
      <c r="CY609" s="172">
        <f t="shared" si="2186"/>
        <v>32500</v>
      </c>
      <c r="CZ609" s="172">
        <f t="shared" si="2186"/>
        <v>0</v>
      </c>
      <c r="DA609" s="172">
        <f t="shared" si="2186"/>
        <v>0</v>
      </c>
      <c r="DB609" s="338">
        <f>IF(CJ609="","",CJ609)</f>
        <v>73600</v>
      </c>
      <c r="DC609" s="172">
        <f t="shared" si="2187"/>
        <v>9500</v>
      </c>
      <c r="DD609" s="172">
        <f t="shared" si="2187"/>
        <v>6000</v>
      </c>
      <c r="DE609" s="172">
        <f t="shared" si="2187"/>
        <v>0</v>
      </c>
      <c r="DF609" s="172">
        <f t="shared" si="2187"/>
        <v>0</v>
      </c>
      <c r="DG609" s="338">
        <f t="shared" si="2188"/>
        <v>15500</v>
      </c>
      <c r="DH609" s="338">
        <f t="shared" si="2188"/>
        <v>15500</v>
      </c>
      <c r="DI609" s="338">
        <f t="shared" si="2188"/>
        <v>22500</v>
      </c>
      <c r="DJ609" s="338">
        <f t="shared" si="2188"/>
        <v>0</v>
      </c>
    </row>
    <row r="610" spans="1:114" s="7" customFormat="1" x14ac:dyDescent="0.2">
      <c r="A610" s="290"/>
      <c r="B610" s="301" t="s">
        <v>370</v>
      </c>
      <c r="C610" s="119"/>
      <c r="D610" s="119"/>
      <c r="E610" s="119"/>
      <c r="F610" s="564"/>
      <c r="G610" s="564"/>
      <c r="H610" s="564"/>
      <c r="I610" s="564"/>
      <c r="J610" s="564"/>
      <c r="K610" s="564"/>
      <c r="L610" s="564"/>
      <c r="M610" s="564"/>
      <c r="N610" s="564"/>
      <c r="O610" s="564"/>
      <c r="P610" s="564"/>
      <c r="Q610" s="564"/>
      <c r="R610" s="564"/>
      <c r="S610" s="564"/>
      <c r="T610" s="564"/>
      <c r="U610" s="564"/>
      <c r="V610" s="564"/>
      <c r="W610" s="564"/>
      <c r="X610" s="564"/>
      <c r="Y610" s="564"/>
      <c r="Z610" s="564"/>
      <c r="AA610" s="564"/>
      <c r="AB610" s="564"/>
      <c r="AC610" s="564"/>
      <c r="AD610" s="564"/>
      <c r="AE610" s="564"/>
      <c r="AF610" s="564"/>
      <c r="AG610" s="564"/>
      <c r="AH610" s="564"/>
      <c r="AI610" s="564"/>
      <c r="AJ610" s="564"/>
      <c r="AK610" s="564"/>
      <c r="AL610" s="564"/>
      <c r="AM610" s="564"/>
      <c r="AN610" s="564"/>
      <c r="AO610" s="564"/>
      <c r="AP610" s="564"/>
      <c r="AQ610" s="564"/>
      <c r="AR610" s="564"/>
      <c r="AS610" s="564"/>
      <c r="AT610" s="564"/>
      <c r="AU610" s="564"/>
      <c r="AV610" s="564"/>
      <c r="AW610" s="564"/>
      <c r="AX610" s="564"/>
      <c r="AY610" s="564"/>
      <c r="AZ610" s="564"/>
      <c r="BA610" s="564"/>
      <c r="BB610" s="564"/>
      <c r="BC610" s="564"/>
      <c r="BD610" s="564"/>
      <c r="BE610" s="564"/>
      <c r="BF610" s="564"/>
      <c r="BG610" s="564"/>
      <c r="BH610" s="564"/>
      <c r="BI610" s="564"/>
      <c r="BJ610" s="564"/>
      <c r="BK610" s="564"/>
      <c r="BL610" s="564"/>
      <c r="BM610" s="564"/>
      <c r="BN610" s="185"/>
      <c r="BO610" s="564"/>
      <c r="BP610" s="564"/>
      <c r="BQ610" s="564"/>
      <c r="BR610" s="564"/>
      <c r="BS610" s="564"/>
      <c r="BT610" s="564"/>
      <c r="BU610" s="564"/>
      <c r="BV610" s="564"/>
      <c r="BW610" s="564"/>
      <c r="BX610" s="564"/>
      <c r="BY610" s="564"/>
      <c r="BZ610" s="564"/>
      <c r="CA610" s="564"/>
      <c r="CB610" s="564"/>
      <c r="CC610" s="564"/>
      <c r="CD610" s="564"/>
      <c r="CE610" s="564"/>
      <c r="CF610" s="564"/>
      <c r="CG610" s="564"/>
      <c r="CH610" s="564"/>
      <c r="CI610" s="185"/>
      <c r="CJ610" s="124"/>
      <c r="CK610" s="124"/>
      <c r="CL610" s="124"/>
      <c r="CM610" s="124"/>
      <c r="CN610" s="124"/>
      <c r="CO610" s="177"/>
      <c r="CP610" s="119"/>
      <c r="CQ610" s="119"/>
      <c r="CR610" s="186"/>
      <c r="CS610" s="186"/>
      <c r="CT610" s="186"/>
      <c r="CU610" s="186"/>
      <c r="CV610" s="186"/>
      <c r="CW610" s="119"/>
      <c r="CX610" s="124" t="str">
        <f t="shared" si="2144"/>
        <v/>
      </c>
      <c r="CY610" s="124" t="str">
        <f t="shared" si="2145"/>
        <v/>
      </c>
      <c r="CZ610" s="124" t="str">
        <f t="shared" si="2146"/>
        <v/>
      </c>
      <c r="DA610" s="124" t="str">
        <f t="shared" si="2147"/>
        <v/>
      </c>
      <c r="DB610" s="209" t="str">
        <f t="shared" si="2148"/>
        <v/>
      </c>
      <c r="DC610" s="124" t="str">
        <f t="shared" si="2149"/>
        <v/>
      </c>
      <c r="DD610" s="124" t="str">
        <f t="shared" si="2150"/>
        <v/>
      </c>
      <c r="DE610" s="124" t="str">
        <f t="shared" si="2151"/>
        <v/>
      </c>
      <c r="DF610" s="124" t="str">
        <f t="shared" si="2152"/>
        <v/>
      </c>
      <c r="DG610" s="209" t="str">
        <f t="shared" si="2153"/>
        <v/>
      </c>
      <c r="DH610" s="209" t="str">
        <f t="shared" si="2154"/>
        <v/>
      </c>
      <c r="DI610" s="209" t="str">
        <f t="shared" si="2155"/>
        <v/>
      </c>
      <c r="DJ610" s="209" t="str">
        <f t="shared" si="2156"/>
        <v/>
      </c>
    </row>
    <row r="611" spans="1:114" s="7" customFormat="1" ht="14.25" x14ac:dyDescent="0.35">
      <c r="A611" s="175" t="s">
        <v>475</v>
      </c>
      <c r="B611" s="117" t="s">
        <v>370</v>
      </c>
      <c r="C611" s="125"/>
      <c r="D611" s="125"/>
      <c r="E611" s="125"/>
      <c r="F611" s="605">
        <f t="shared" ref="F611:AK611" si="2196">F586+F592+F598+F604+F609</f>
        <v>23500</v>
      </c>
      <c r="G611" s="605">
        <f t="shared" si="2196"/>
        <v>10000</v>
      </c>
      <c r="H611" s="605">
        <f t="shared" si="2196"/>
        <v>10000</v>
      </c>
      <c r="I611" s="605">
        <f t="shared" si="2196"/>
        <v>26200</v>
      </c>
      <c r="J611" s="605">
        <f t="shared" si="2196"/>
        <v>5400</v>
      </c>
      <c r="K611" s="605">
        <f t="shared" si="2196"/>
        <v>5700</v>
      </c>
      <c r="L611" s="605">
        <f t="shared" si="2196"/>
        <v>0</v>
      </c>
      <c r="M611" s="605">
        <f t="shared" si="2196"/>
        <v>0</v>
      </c>
      <c r="N611" s="605">
        <f t="shared" si="2196"/>
        <v>0</v>
      </c>
      <c r="O611" s="605">
        <f t="shared" si="2196"/>
        <v>0</v>
      </c>
      <c r="P611" s="605">
        <f t="shared" si="2196"/>
        <v>0</v>
      </c>
      <c r="Q611" s="605">
        <f t="shared" si="2196"/>
        <v>0</v>
      </c>
      <c r="R611" s="605">
        <f t="shared" si="2196"/>
        <v>10800</v>
      </c>
      <c r="S611" s="605">
        <f t="shared" si="2196"/>
        <v>3500</v>
      </c>
      <c r="T611" s="605">
        <f t="shared" si="2196"/>
        <v>0</v>
      </c>
      <c r="U611" s="605">
        <f t="shared" si="2196"/>
        <v>0</v>
      </c>
      <c r="V611" s="605">
        <f t="shared" si="2196"/>
        <v>0</v>
      </c>
      <c r="W611" s="605">
        <f t="shared" si="2196"/>
        <v>8400</v>
      </c>
      <c r="X611" s="605">
        <f t="shared" si="2196"/>
        <v>0</v>
      </c>
      <c r="Y611" s="605">
        <f t="shared" si="2196"/>
        <v>0</v>
      </c>
      <c r="Z611" s="605">
        <f t="shared" si="2196"/>
        <v>0</v>
      </c>
      <c r="AA611" s="605">
        <f t="shared" si="2196"/>
        <v>0</v>
      </c>
      <c r="AB611" s="605">
        <f t="shared" si="2196"/>
        <v>0</v>
      </c>
      <c r="AC611" s="605">
        <f t="shared" si="2196"/>
        <v>0</v>
      </c>
      <c r="AD611" s="605">
        <f t="shared" si="2196"/>
        <v>18000</v>
      </c>
      <c r="AE611" s="605">
        <f t="shared" si="2196"/>
        <v>0</v>
      </c>
      <c r="AF611" s="605">
        <f t="shared" si="2196"/>
        <v>0</v>
      </c>
      <c r="AG611" s="605">
        <f t="shared" si="2196"/>
        <v>0</v>
      </c>
      <c r="AH611" s="605">
        <f t="shared" si="2196"/>
        <v>0</v>
      </c>
      <c r="AI611" s="605">
        <f t="shared" si="2196"/>
        <v>9600</v>
      </c>
      <c r="AJ611" s="605">
        <f t="shared" si="2196"/>
        <v>3500</v>
      </c>
      <c r="AK611" s="605">
        <f t="shared" si="2196"/>
        <v>0</v>
      </c>
      <c r="AL611" s="605">
        <f t="shared" ref="AL611:BM611" si="2197">AL586+AL592+AL598+AL604+AL609</f>
        <v>0</v>
      </c>
      <c r="AM611" s="605">
        <f t="shared" si="2197"/>
        <v>0</v>
      </c>
      <c r="AN611" s="605">
        <f t="shared" si="2197"/>
        <v>0</v>
      </c>
      <c r="AO611" s="605">
        <f t="shared" si="2197"/>
        <v>0</v>
      </c>
      <c r="AP611" s="605">
        <f t="shared" si="2197"/>
        <v>9600</v>
      </c>
      <c r="AQ611" s="605">
        <f t="shared" si="2197"/>
        <v>0</v>
      </c>
      <c r="AR611" s="605">
        <f t="shared" si="2197"/>
        <v>0</v>
      </c>
      <c r="AS611" s="605">
        <f t="shared" si="2197"/>
        <v>0</v>
      </c>
      <c r="AT611" s="605">
        <f t="shared" si="2197"/>
        <v>0</v>
      </c>
      <c r="AU611" s="605">
        <f t="shared" si="2197"/>
        <v>10800</v>
      </c>
      <c r="AV611" s="605">
        <f t="shared" si="2197"/>
        <v>3500</v>
      </c>
      <c r="AW611" s="605">
        <f t="shared" si="2197"/>
        <v>0</v>
      </c>
      <c r="AX611" s="605">
        <f t="shared" si="2197"/>
        <v>7000</v>
      </c>
      <c r="AY611" s="605">
        <f t="shared" si="2197"/>
        <v>0</v>
      </c>
      <c r="AZ611" s="605">
        <f t="shared" si="2197"/>
        <v>0</v>
      </c>
      <c r="BA611" s="605">
        <f t="shared" si="2197"/>
        <v>0</v>
      </c>
      <c r="BB611" s="605">
        <f t="shared" si="2197"/>
        <v>2400</v>
      </c>
      <c r="BC611" s="605">
        <f t="shared" si="2197"/>
        <v>0</v>
      </c>
      <c r="BD611" s="605">
        <f t="shared" si="2197"/>
        <v>0</v>
      </c>
      <c r="BE611" s="605">
        <f t="shared" si="2197"/>
        <v>0</v>
      </c>
      <c r="BF611" s="605">
        <f t="shared" si="2197"/>
        <v>0</v>
      </c>
      <c r="BG611" s="605">
        <f t="shared" si="2197"/>
        <v>0</v>
      </c>
      <c r="BH611" s="605">
        <f t="shared" si="2197"/>
        <v>0</v>
      </c>
      <c r="BI611" s="605">
        <f t="shared" si="2197"/>
        <v>0</v>
      </c>
      <c r="BJ611" s="605">
        <f t="shared" si="2197"/>
        <v>0</v>
      </c>
      <c r="BK611" s="605">
        <f t="shared" si="2197"/>
        <v>0</v>
      </c>
      <c r="BL611" s="605">
        <f t="shared" si="2197"/>
        <v>0</v>
      </c>
      <c r="BM611" s="605">
        <f t="shared" si="2197"/>
        <v>0</v>
      </c>
      <c r="BN611" s="185"/>
      <c r="BO611" s="605">
        <f>SUM(F611:H611)</f>
        <v>43500</v>
      </c>
      <c r="BP611" s="605">
        <f>SUM(I611:K611)</f>
        <v>37300</v>
      </c>
      <c r="BQ611" s="605">
        <f>SUM(L611:N611)</f>
        <v>0</v>
      </c>
      <c r="BR611" s="605">
        <f>SUM(O611:Q611)</f>
        <v>0</v>
      </c>
      <c r="BS611" s="605">
        <f>SUM(R611:T611)</f>
        <v>14300</v>
      </c>
      <c r="BT611" s="605">
        <f>SUM(U611:W611)</f>
        <v>8400</v>
      </c>
      <c r="BU611" s="605">
        <f>SUM(X611:Z611)</f>
        <v>0</v>
      </c>
      <c r="BV611" s="605">
        <f>SUM(AA611:AC611)</f>
        <v>0</v>
      </c>
      <c r="BW611" s="605">
        <f>SUM(AD611:AF611)</f>
        <v>18000</v>
      </c>
      <c r="BX611" s="605">
        <f>SUM(AG611:AI611)</f>
        <v>9600</v>
      </c>
      <c r="BY611" s="605">
        <f>SUM(AJ611:AL611)</f>
        <v>3500</v>
      </c>
      <c r="BZ611" s="605">
        <f>SUM(AM611:AO611)</f>
        <v>0</v>
      </c>
      <c r="CA611" s="605">
        <f>SUM(AP611:AR611)</f>
        <v>9600</v>
      </c>
      <c r="CB611" s="605">
        <f>SUM(AS611:AU611)</f>
        <v>10800</v>
      </c>
      <c r="CC611" s="605">
        <f>SUM(AV611:AX611)</f>
        <v>10500</v>
      </c>
      <c r="CD611" s="605">
        <f>SUM(AY611:BA611)</f>
        <v>0</v>
      </c>
      <c r="CE611" s="605">
        <f>SUM(BB611:BD611)</f>
        <v>2400</v>
      </c>
      <c r="CF611" s="605">
        <f>SUM(BE611:BG611)</f>
        <v>0</v>
      </c>
      <c r="CG611" s="605">
        <f>SUM(BH611:BJ611)</f>
        <v>0</v>
      </c>
      <c r="CH611" s="605">
        <f>SUM(BK611:BM611)</f>
        <v>0</v>
      </c>
      <c r="CI611" s="185"/>
      <c r="CJ611" s="239">
        <f>SUM(BO611:BR611)</f>
        <v>80800</v>
      </c>
      <c r="CK611" s="239">
        <f>SUM(BS611:BV611)</f>
        <v>22700</v>
      </c>
      <c r="CL611" s="239">
        <f>SUM(BW611:BZ611)</f>
        <v>31100</v>
      </c>
      <c r="CM611" s="239">
        <f>SUM(CA611:CD611)</f>
        <v>30900</v>
      </c>
      <c r="CN611" s="239">
        <f>SUM(CE611:CH611)</f>
        <v>2400</v>
      </c>
      <c r="CO611" s="177"/>
      <c r="CP611" s="119"/>
      <c r="CQ611" s="119"/>
      <c r="CR611" s="186">
        <f>SUM(F611:BM611)</f>
        <v>167900</v>
      </c>
      <c r="CS611" s="186">
        <f>SUM(BO611:CH611)</f>
        <v>167900</v>
      </c>
      <c r="CT611" s="186">
        <f>SUM(CJ611:CN611)</f>
        <v>167900</v>
      </c>
      <c r="CU611" s="186">
        <f>CR611-CS611</f>
        <v>0</v>
      </c>
      <c r="CV611" s="186">
        <f>CS611-CT611</f>
        <v>0</v>
      </c>
      <c r="CW611" s="119"/>
      <c r="CX611" s="239">
        <f t="shared" si="2144"/>
        <v>43500</v>
      </c>
      <c r="CY611" s="239">
        <f t="shared" si="2145"/>
        <v>37300</v>
      </c>
      <c r="CZ611" s="239">
        <f t="shared" si="2146"/>
        <v>0</v>
      </c>
      <c r="DA611" s="239">
        <f t="shared" si="2147"/>
        <v>0</v>
      </c>
      <c r="DB611" s="345">
        <f t="shared" si="2148"/>
        <v>80800</v>
      </c>
      <c r="DC611" s="239">
        <f t="shared" si="2149"/>
        <v>14300</v>
      </c>
      <c r="DD611" s="239">
        <f t="shared" si="2150"/>
        <v>8400</v>
      </c>
      <c r="DE611" s="239">
        <f t="shared" si="2151"/>
        <v>0</v>
      </c>
      <c r="DF611" s="239">
        <f t="shared" si="2152"/>
        <v>0</v>
      </c>
      <c r="DG611" s="345">
        <f t="shared" si="2153"/>
        <v>22700</v>
      </c>
      <c r="DH611" s="345">
        <f t="shared" si="2154"/>
        <v>31100</v>
      </c>
      <c r="DI611" s="345">
        <f t="shared" si="2155"/>
        <v>30900</v>
      </c>
      <c r="DJ611" s="345">
        <f t="shared" si="2156"/>
        <v>2400</v>
      </c>
    </row>
    <row r="612" spans="1:114" s="7" customFormat="1" ht="12.75" thickBot="1" x14ac:dyDescent="0.25">
      <c r="A612" s="302"/>
      <c r="B612" s="307" t="s">
        <v>370</v>
      </c>
      <c r="C612" s="240"/>
      <c r="D612" s="240"/>
      <c r="E612" s="240"/>
      <c r="F612" s="560"/>
      <c r="G612" s="560"/>
      <c r="H612" s="560"/>
      <c r="I612" s="560"/>
      <c r="J612" s="560"/>
      <c r="K612" s="560"/>
      <c r="L612" s="560"/>
      <c r="M612" s="560"/>
      <c r="N612" s="560"/>
      <c r="O612" s="560"/>
      <c r="P612" s="560"/>
      <c r="Q612" s="560"/>
      <c r="R612" s="560"/>
      <c r="S612" s="560"/>
      <c r="T612" s="560"/>
      <c r="U612" s="560"/>
      <c r="V612" s="560"/>
      <c r="W612" s="560"/>
      <c r="X612" s="560"/>
      <c r="Y612" s="560"/>
      <c r="Z612" s="560"/>
      <c r="AA612" s="560"/>
      <c r="AB612" s="560"/>
      <c r="AC612" s="560"/>
      <c r="AD612" s="560"/>
      <c r="AE612" s="560"/>
      <c r="AF612" s="560"/>
      <c r="AG612" s="560"/>
      <c r="AH612" s="560"/>
      <c r="AI612" s="560"/>
      <c r="AJ612" s="560"/>
      <c r="AK612" s="560"/>
      <c r="AL612" s="560"/>
      <c r="AM612" s="560"/>
      <c r="AN612" s="560"/>
      <c r="AO612" s="560"/>
      <c r="AP612" s="560"/>
      <c r="AQ612" s="560"/>
      <c r="AR612" s="560"/>
      <c r="AS612" s="560"/>
      <c r="AT612" s="560"/>
      <c r="AU612" s="560"/>
      <c r="AV612" s="560"/>
      <c r="AW612" s="560"/>
      <c r="AX612" s="560"/>
      <c r="AY612" s="560"/>
      <c r="AZ612" s="560"/>
      <c r="BA612" s="560"/>
      <c r="BB612" s="560"/>
      <c r="BC612" s="560"/>
      <c r="BD612" s="560"/>
      <c r="BE612" s="560"/>
      <c r="BF612" s="560"/>
      <c r="BG612" s="560"/>
      <c r="BH612" s="560"/>
      <c r="BI612" s="560"/>
      <c r="BJ612" s="560"/>
      <c r="BK612" s="560"/>
      <c r="BL612" s="560"/>
      <c r="BM612" s="560"/>
      <c r="BN612" s="185"/>
      <c r="BO612" s="560"/>
      <c r="BP612" s="560"/>
      <c r="BQ612" s="560"/>
      <c r="BR612" s="560"/>
      <c r="BS612" s="560"/>
      <c r="BT612" s="560"/>
      <c r="BU612" s="560"/>
      <c r="BV612" s="560"/>
      <c r="BW612" s="560"/>
      <c r="BX612" s="560"/>
      <c r="BY612" s="560"/>
      <c r="BZ612" s="560"/>
      <c r="CA612" s="560"/>
      <c r="CB612" s="560"/>
      <c r="CC612" s="560"/>
      <c r="CD612" s="560"/>
      <c r="CE612" s="560"/>
      <c r="CF612" s="560"/>
      <c r="CG612" s="560"/>
      <c r="CH612" s="560"/>
      <c r="CI612" s="215"/>
      <c r="CJ612" s="240"/>
      <c r="CK612" s="240"/>
      <c r="CL612" s="240"/>
      <c r="CM612" s="240"/>
      <c r="CN612" s="240"/>
      <c r="CO612" s="177"/>
      <c r="CP612" s="119"/>
      <c r="CQ612" s="119"/>
      <c r="CR612" s="186"/>
      <c r="CS612" s="186"/>
      <c r="CT612" s="186"/>
      <c r="CU612" s="186"/>
      <c r="CV612" s="186"/>
      <c r="CW612" s="119"/>
      <c r="CX612" s="240" t="str">
        <f t="shared" ref="CX612:CX631" si="2198">IF(BO612="","",BO612)</f>
        <v/>
      </c>
      <c r="CY612" s="240" t="str">
        <f t="shared" ref="CY612:CY631" si="2199">IF(BP612="","",BP612)</f>
        <v/>
      </c>
      <c r="CZ612" s="240" t="str">
        <f t="shared" ref="CZ612:CZ631" si="2200">IF(BQ612="","",BQ612)</f>
        <v/>
      </c>
      <c r="DA612" s="240" t="str">
        <f t="shared" ref="DA612:DA631" si="2201">IF(BR612="","",BR612)</f>
        <v/>
      </c>
      <c r="DB612" s="241" t="str">
        <f t="shared" ref="DB612:DB631" si="2202">IF(CJ612="","",CJ612)</f>
        <v/>
      </c>
      <c r="DC612" s="240" t="str">
        <f t="shared" ref="DC612:DC631" si="2203">IF(BS612="","",BS612)</f>
        <v/>
      </c>
      <c r="DD612" s="240" t="str">
        <f t="shared" ref="DD612:DD631" si="2204">IF(BT612="","",BT612)</f>
        <v/>
      </c>
      <c r="DE612" s="240" t="str">
        <f t="shared" ref="DE612:DE631" si="2205">IF(BU612="","",BU612)</f>
        <v/>
      </c>
      <c r="DF612" s="240" t="str">
        <f t="shared" ref="DF612:DF631" si="2206">IF(BV612="","",BV612)</f>
        <v/>
      </c>
      <c r="DG612" s="241" t="str">
        <f t="shared" ref="DG612:DG631" si="2207">IF(CK612="","",CK612)</f>
        <v/>
      </c>
      <c r="DH612" s="241" t="str">
        <f t="shared" ref="DH612:DH631" si="2208">IF(CL612="","",CL612)</f>
        <v/>
      </c>
      <c r="DI612" s="241" t="str">
        <f t="shared" ref="DI612:DI631" si="2209">IF(CM612="","",CM612)</f>
        <v/>
      </c>
      <c r="DJ612" s="241" t="str">
        <f t="shared" ref="DJ612:DJ631" si="2210">IF(CN612="","",CN612)</f>
        <v/>
      </c>
    </row>
    <row r="613" spans="1:114" s="7" customFormat="1" x14ac:dyDescent="0.2">
      <c r="A613" s="290"/>
      <c r="B613" s="301" t="s">
        <v>370</v>
      </c>
      <c r="C613" s="119"/>
      <c r="D613" s="119"/>
      <c r="E613" s="119"/>
      <c r="F613" s="561"/>
      <c r="G613" s="561"/>
      <c r="H613" s="561"/>
      <c r="I613" s="561"/>
      <c r="J613" s="561"/>
      <c r="K613" s="561"/>
      <c r="L613" s="561"/>
      <c r="M613" s="561"/>
      <c r="N613" s="561"/>
      <c r="O613" s="561"/>
      <c r="P613" s="561"/>
      <c r="Q613" s="561"/>
      <c r="R613" s="561"/>
      <c r="S613" s="561"/>
      <c r="T613" s="561"/>
      <c r="U613" s="561"/>
      <c r="V613" s="561"/>
      <c r="W613" s="561"/>
      <c r="X613" s="561"/>
      <c r="Y613" s="561"/>
      <c r="Z613" s="561"/>
      <c r="AA613" s="561"/>
      <c r="AB613" s="561"/>
      <c r="AC613" s="561"/>
      <c r="AD613" s="561"/>
      <c r="AE613" s="561"/>
      <c r="AF613" s="561"/>
      <c r="AG613" s="561"/>
      <c r="AH613" s="561"/>
      <c r="AI613" s="561"/>
      <c r="AJ613" s="561"/>
      <c r="AK613" s="561"/>
      <c r="AL613" s="561"/>
      <c r="AM613" s="561"/>
      <c r="AN613" s="561"/>
      <c r="AO613" s="561"/>
      <c r="AP613" s="561"/>
      <c r="AQ613" s="561"/>
      <c r="AR613" s="561"/>
      <c r="AS613" s="561"/>
      <c r="AT613" s="561"/>
      <c r="AU613" s="561"/>
      <c r="AV613" s="561"/>
      <c r="AW613" s="561"/>
      <c r="AX613" s="561"/>
      <c r="AY613" s="561"/>
      <c r="AZ613" s="561"/>
      <c r="BA613" s="561"/>
      <c r="BB613" s="561"/>
      <c r="BC613" s="561"/>
      <c r="BD613" s="561"/>
      <c r="BE613" s="561"/>
      <c r="BF613" s="561"/>
      <c r="BG613" s="561"/>
      <c r="BH613" s="561"/>
      <c r="BI613" s="561"/>
      <c r="BJ613" s="561"/>
      <c r="BK613" s="561"/>
      <c r="BL613" s="561"/>
      <c r="BM613" s="561"/>
      <c r="BN613" s="185"/>
      <c r="BO613" s="561"/>
      <c r="BP613" s="561"/>
      <c r="BQ613" s="561"/>
      <c r="BR613" s="561"/>
      <c r="BS613" s="561"/>
      <c r="BT613" s="561"/>
      <c r="BU613" s="561"/>
      <c r="BV613" s="561"/>
      <c r="BW613" s="561"/>
      <c r="BX613" s="561"/>
      <c r="BY613" s="561"/>
      <c r="BZ613" s="561"/>
      <c r="CA613" s="561"/>
      <c r="CB613" s="561"/>
      <c r="CC613" s="561"/>
      <c r="CD613" s="561"/>
      <c r="CE613" s="561"/>
      <c r="CF613" s="561"/>
      <c r="CG613" s="561"/>
      <c r="CH613" s="561"/>
      <c r="CI613" s="215"/>
      <c r="CJ613" s="119"/>
      <c r="CK613" s="119"/>
      <c r="CL613" s="119"/>
      <c r="CM613" s="119"/>
      <c r="CN613" s="119"/>
      <c r="CO613" s="177"/>
      <c r="CP613" s="119"/>
      <c r="CQ613" s="119"/>
      <c r="CR613" s="186"/>
      <c r="CS613" s="186"/>
      <c r="CT613" s="186"/>
      <c r="CU613" s="186"/>
      <c r="CV613" s="186"/>
      <c r="CW613" s="119"/>
      <c r="CX613" s="119" t="str">
        <f t="shared" si="2198"/>
        <v/>
      </c>
      <c r="CY613" s="119" t="str">
        <f t="shared" si="2199"/>
        <v/>
      </c>
      <c r="CZ613" s="119" t="str">
        <f t="shared" si="2200"/>
        <v/>
      </c>
      <c r="DA613" s="119" t="str">
        <f t="shared" si="2201"/>
        <v/>
      </c>
      <c r="DB613" s="216" t="str">
        <f t="shared" si="2202"/>
        <v/>
      </c>
      <c r="DC613" s="119" t="str">
        <f t="shared" si="2203"/>
        <v/>
      </c>
      <c r="DD613" s="119" t="str">
        <f t="shared" si="2204"/>
        <v/>
      </c>
      <c r="DE613" s="119" t="str">
        <f t="shared" si="2205"/>
        <v/>
      </c>
      <c r="DF613" s="119" t="str">
        <f t="shared" si="2206"/>
        <v/>
      </c>
      <c r="DG613" s="216" t="str">
        <f t="shared" si="2207"/>
        <v/>
      </c>
      <c r="DH613" s="216" t="str">
        <f t="shared" si="2208"/>
        <v/>
      </c>
      <c r="DI613" s="216" t="str">
        <f t="shared" si="2209"/>
        <v/>
      </c>
      <c r="DJ613" s="216" t="str">
        <f t="shared" si="2210"/>
        <v/>
      </c>
    </row>
    <row r="614" spans="1:114" s="7" customFormat="1" ht="19.5" x14ac:dyDescent="0.4">
      <c r="A614" s="176" t="s">
        <v>493</v>
      </c>
      <c r="B614" s="162" t="s">
        <v>370</v>
      </c>
      <c r="C614" s="116"/>
      <c r="D614" s="116"/>
      <c r="E614" s="116"/>
      <c r="F614" s="561"/>
      <c r="G614" s="561"/>
      <c r="H614" s="561"/>
      <c r="I614" s="561"/>
      <c r="J614" s="561"/>
      <c r="K614" s="561"/>
      <c r="L614" s="561"/>
      <c r="M614" s="561"/>
      <c r="N614" s="561"/>
      <c r="O614" s="561"/>
      <c r="P614" s="561"/>
      <c r="Q614" s="561"/>
      <c r="R614" s="561"/>
      <c r="S614" s="561"/>
      <c r="T614" s="561"/>
      <c r="U614" s="561"/>
      <c r="V614" s="561"/>
      <c r="W614" s="561"/>
      <c r="X614" s="561"/>
      <c r="Y614" s="561"/>
      <c r="Z614" s="561"/>
      <c r="AA614" s="561"/>
      <c r="AB614" s="561"/>
      <c r="AC614" s="561"/>
      <c r="AD614" s="561"/>
      <c r="AE614" s="561"/>
      <c r="AF614" s="561"/>
      <c r="AG614" s="561"/>
      <c r="AH614" s="561"/>
      <c r="AI614" s="561"/>
      <c r="AJ614" s="561"/>
      <c r="AK614" s="561"/>
      <c r="AL614" s="561"/>
      <c r="AM614" s="561"/>
      <c r="AN614" s="561"/>
      <c r="AO614" s="561"/>
      <c r="AP614" s="561"/>
      <c r="AQ614" s="561"/>
      <c r="AR614" s="561"/>
      <c r="AS614" s="561"/>
      <c r="AT614" s="561"/>
      <c r="AU614" s="561"/>
      <c r="AV614" s="561"/>
      <c r="AW614" s="561"/>
      <c r="AX614" s="561"/>
      <c r="AY614" s="561"/>
      <c r="AZ614" s="561"/>
      <c r="BA614" s="561"/>
      <c r="BB614" s="561"/>
      <c r="BC614" s="561"/>
      <c r="BD614" s="561"/>
      <c r="BE614" s="561"/>
      <c r="BF614" s="561"/>
      <c r="BG614" s="561"/>
      <c r="BH614" s="561"/>
      <c r="BI614" s="561"/>
      <c r="BJ614" s="561"/>
      <c r="BK614" s="561"/>
      <c r="BL614" s="561"/>
      <c r="BM614" s="561"/>
      <c r="BN614" s="185"/>
      <c r="BO614" s="561"/>
      <c r="BP614" s="561"/>
      <c r="BQ614" s="561"/>
      <c r="BR614" s="561"/>
      <c r="BS614" s="561"/>
      <c r="BT614" s="561"/>
      <c r="BU614" s="561"/>
      <c r="BV614" s="561"/>
      <c r="BW614" s="561"/>
      <c r="BX614" s="561"/>
      <c r="BY614" s="561"/>
      <c r="BZ614" s="561"/>
      <c r="CA614" s="561"/>
      <c r="CB614" s="561"/>
      <c r="CC614" s="561"/>
      <c r="CD614" s="561"/>
      <c r="CE614" s="561"/>
      <c r="CF614" s="561"/>
      <c r="CG614" s="561"/>
      <c r="CH614" s="561"/>
      <c r="CI614" s="215"/>
      <c r="CJ614" s="119"/>
      <c r="CK614" s="119"/>
      <c r="CL614" s="119"/>
      <c r="CM614" s="119"/>
      <c r="CN614" s="119"/>
      <c r="CO614" s="177"/>
      <c r="CP614" s="119"/>
      <c r="CQ614" s="119"/>
      <c r="CR614" s="186"/>
      <c r="CS614" s="186"/>
      <c r="CT614" s="186"/>
      <c r="CU614" s="186"/>
      <c r="CV614" s="186"/>
      <c r="CW614" s="119"/>
      <c r="CX614" s="119" t="str">
        <f t="shared" si="2198"/>
        <v/>
      </c>
      <c r="CY614" s="119" t="str">
        <f t="shared" si="2199"/>
        <v/>
      </c>
      <c r="CZ614" s="119" t="str">
        <f t="shared" si="2200"/>
        <v/>
      </c>
      <c r="DA614" s="119" t="str">
        <f t="shared" si="2201"/>
        <v/>
      </c>
      <c r="DB614" s="216" t="str">
        <f t="shared" si="2202"/>
        <v/>
      </c>
      <c r="DC614" s="119" t="str">
        <f t="shared" si="2203"/>
        <v/>
      </c>
      <c r="DD614" s="119" t="str">
        <f t="shared" si="2204"/>
        <v/>
      </c>
      <c r="DE614" s="119" t="str">
        <f t="shared" si="2205"/>
        <v/>
      </c>
      <c r="DF614" s="119" t="str">
        <f t="shared" si="2206"/>
        <v/>
      </c>
      <c r="DG614" s="216" t="str">
        <f t="shared" si="2207"/>
        <v/>
      </c>
      <c r="DH614" s="216" t="str">
        <f t="shared" si="2208"/>
        <v/>
      </c>
      <c r="DI614" s="216" t="str">
        <f t="shared" si="2209"/>
        <v/>
      </c>
      <c r="DJ614" s="216" t="str">
        <f t="shared" si="2210"/>
        <v/>
      </c>
    </row>
    <row r="615" spans="1:114" s="7" customFormat="1" x14ac:dyDescent="0.2">
      <c r="A615" s="284"/>
      <c r="B615" s="300" t="s">
        <v>370</v>
      </c>
      <c r="C615" s="115"/>
      <c r="D615" s="115"/>
      <c r="E615" s="115"/>
      <c r="F615" s="561"/>
      <c r="G615" s="561"/>
      <c r="H615" s="561"/>
      <c r="I615" s="561"/>
      <c r="J615" s="561"/>
      <c r="K615" s="561"/>
      <c r="L615" s="561"/>
      <c r="M615" s="561"/>
      <c r="N615" s="561"/>
      <c r="O615" s="561"/>
      <c r="P615" s="561"/>
      <c r="Q615" s="561"/>
      <c r="R615" s="561"/>
      <c r="S615" s="561"/>
      <c r="T615" s="561"/>
      <c r="U615" s="561"/>
      <c r="V615" s="561"/>
      <c r="W615" s="561"/>
      <c r="X615" s="561"/>
      <c r="Y615" s="561"/>
      <c r="Z615" s="561"/>
      <c r="AA615" s="561"/>
      <c r="AB615" s="561"/>
      <c r="AC615" s="561"/>
      <c r="AD615" s="561"/>
      <c r="AE615" s="561"/>
      <c r="AF615" s="561"/>
      <c r="AG615" s="561"/>
      <c r="AH615" s="561"/>
      <c r="AI615" s="561"/>
      <c r="AJ615" s="561"/>
      <c r="AK615" s="561"/>
      <c r="AL615" s="561"/>
      <c r="AM615" s="561"/>
      <c r="AN615" s="561"/>
      <c r="AO615" s="561"/>
      <c r="AP615" s="561"/>
      <c r="AQ615" s="561"/>
      <c r="AR615" s="561"/>
      <c r="AS615" s="561"/>
      <c r="AT615" s="561"/>
      <c r="AU615" s="561"/>
      <c r="AV615" s="561"/>
      <c r="AW615" s="561"/>
      <c r="AX615" s="561"/>
      <c r="AY615" s="561"/>
      <c r="AZ615" s="561"/>
      <c r="BA615" s="561"/>
      <c r="BB615" s="561"/>
      <c r="BC615" s="561"/>
      <c r="BD615" s="561"/>
      <c r="BE615" s="561"/>
      <c r="BF615" s="561"/>
      <c r="BG615" s="561"/>
      <c r="BH615" s="561"/>
      <c r="BI615" s="561"/>
      <c r="BJ615" s="561"/>
      <c r="BK615" s="561"/>
      <c r="BL615" s="561"/>
      <c r="BM615" s="561"/>
      <c r="BN615" s="201"/>
      <c r="BO615" s="561"/>
      <c r="BP615" s="561"/>
      <c r="BQ615" s="561"/>
      <c r="BR615" s="561"/>
      <c r="BS615" s="561"/>
      <c r="BT615" s="561"/>
      <c r="BU615" s="561"/>
      <c r="BV615" s="561"/>
      <c r="BW615" s="561"/>
      <c r="BX615" s="561"/>
      <c r="BY615" s="561"/>
      <c r="BZ615" s="561"/>
      <c r="CA615" s="561"/>
      <c r="CB615" s="561"/>
      <c r="CC615" s="561"/>
      <c r="CD615" s="561"/>
      <c r="CE615" s="561"/>
      <c r="CF615" s="561"/>
      <c r="CG615" s="561"/>
      <c r="CH615" s="561"/>
      <c r="CI615" s="196"/>
      <c r="CJ615" s="115"/>
      <c r="CK615" s="115"/>
      <c r="CL615" s="115"/>
      <c r="CM615" s="115"/>
      <c r="CN615" s="115"/>
      <c r="CO615" s="177"/>
      <c r="CP615" s="115"/>
      <c r="CQ615" s="115"/>
      <c r="CR615" s="202"/>
      <c r="CS615" s="202"/>
      <c r="CT615" s="202"/>
      <c r="CU615" s="202"/>
      <c r="CV615" s="202"/>
      <c r="CW615" s="115"/>
      <c r="CX615" s="115" t="str">
        <f t="shared" si="2198"/>
        <v/>
      </c>
      <c r="CY615" s="115" t="str">
        <f t="shared" si="2199"/>
        <v/>
      </c>
      <c r="CZ615" s="115" t="str">
        <f t="shared" si="2200"/>
        <v/>
      </c>
      <c r="DA615" s="115" t="str">
        <f t="shared" si="2201"/>
        <v/>
      </c>
      <c r="DB615" s="200" t="str">
        <f t="shared" si="2202"/>
        <v/>
      </c>
      <c r="DC615" s="115" t="str">
        <f t="shared" si="2203"/>
        <v/>
      </c>
      <c r="DD615" s="115" t="str">
        <f t="shared" si="2204"/>
        <v/>
      </c>
      <c r="DE615" s="115" t="str">
        <f t="shared" si="2205"/>
        <v/>
      </c>
      <c r="DF615" s="115" t="str">
        <f t="shared" si="2206"/>
        <v/>
      </c>
      <c r="DG615" s="200" t="str">
        <f t="shared" si="2207"/>
        <v/>
      </c>
      <c r="DH615" s="200" t="str">
        <f t="shared" si="2208"/>
        <v/>
      </c>
      <c r="DI615" s="200" t="str">
        <f t="shared" si="2209"/>
        <v/>
      </c>
      <c r="DJ615" s="200" t="str">
        <f t="shared" si="2210"/>
        <v/>
      </c>
    </row>
    <row r="616" spans="1:114" s="7" customFormat="1" x14ac:dyDescent="0.2">
      <c r="A616" s="298"/>
      <c r="B616" s="300" t="s">
        <v>370</v>
      </c>
      <c r="C616" s="115"/>
      <c r="D616" s="115"/>
      <c r="E616" s="115"/>
      <c r="F616" s="561"/>
      <c r="G616" s="561"/>
      <c r="H616" s="561"/>
      <c r="I616" s="561"/>
      <c r="J616" s="561"/>
      <c r="K616" s="561"/>
      <c r="L616" s="561"/>
      <c r="M616" s="561"/>
      <c r="N616" s="561"/>
      <c r="O616" s="561"/>
      <c r="P616" s="561"/>
      <c r="Q616" s="561"/>
      <c r="R616" s="561"/>
      <c r="S616" s="561"/>
      <c r="T616" s="561"/>
      <c r="U616" s="561"/>
      <c r="V616" s="561"/>
      <c r="W616" s="561"/>
      <c r="X616" s="561"/>
      <c r="Y616" s="561"/>
      <c r="Z616" s="561"/>
      <c r="AA616" s="561"/>
      <c r="AB616" s="561"/>
      <c r="AC616" s="561"/>
      <c r="AD616" s="561"/>
      <c r="AE616" s="561"/>
      <c r="AF616" s="561"/>
      <c r="AG616" s="561"/>
      <c r="AH616" s="561"/>
      <c r="AI616" s="561"/>
      <c r="AJ616" s="561"/>
      <c r="AK616" s="561"/>
      <c r="AL616" s="561"/>
      <c r="AM616" s="561"/>
      <c r="AN616" s="561"/>
      <c r="AO616" s="561"/>
      <c r="AP616" s="561"/>
      <c r="AQ616" s="561"/>
      <c r="AR616" s="561"/>
      <c r="AS616" s="561"/>
      <c r="AT616" s="561"/>
      <c r="AU616" s="561"/>
      <c r="AV616" s="561"/>
      <c r="AW616" s="561"/>
      <c r="AX616" s="561"/>
      <c r="AY616" s="561"/>
      <c r="AZ616" s="561"/>
      <c r="BA616" s="561"/>
      <c r="BB616" s="561"/>
      <c r="BC616" s="561"/>
      <c r="BD616" s="561"/>
      <c r="BE616" s="561"/>
      <c r="BF616" s="561"/>
      <c r="BG616" s="561"/>
      <c r="BH616" s="561"/>
      <c r="BI616" s="561"/>
      <c r="BJ616" s="561"/>
      <c r="BK616" s="561"/>
      <c r="BL616" s="561"/>
      <c r="BM616" s="561"/>
      <c r="BN616" s="201"/>
      <c r="BO616" s="561"/>
      <c r="BP616" s="561"/>
      <c r="BQ616" s="561"/>
      <c r="BR616" s="561"/>
      <c r="BS616" s="561"/>
      <c r="BT616" s="561"/>
      <c r="BU616" s="561"/>
      <c r="BV616" s="561"/>
      <c r="BW616" s="561"/>
      <c r="BX616" s="561"/>
      <c r="BY616" s="561"/>
      <c r="BZ616" s="561"/>
      <c r="CA616" s="561"/>
      <c r="CB616" s="561"/>
      <c r="CC616" s="561"/>
      <c r="CD616" s="561"/>
      <c r="CE616" s="561"/>
      <c r="CF616" s="561"/>
      <c r="CG616" s="561"/>
      <c r="CH616" s="561"/>
      <c r="CI616" s="196"/>
      <c r="CJ616" s="115"/>
      <c r="CK616" s="115"/>
      <c r="CL616" s="115"/>
      <c r="CM616" s="115"/>
      <c r="CN616" s="115"/>
      <c r="CO616" s="177"/>
      <c r="CP616" s="115"/>
      <c r="CQ616" s="115"/>
      <c r="CR616" s="202"/>
      <c r="CS616" s="202"/>
      <c r="CT616" s="202"/>
      <c r="CU616" s="202"/>
      <c r="CV616" s="202"/>
      <c r="CW616" s="115"/>
      <c r="CX616" s="115" t="str">
        <f t="shared" si="2198"/>
        <v/>
      </c>
      <c r="CY616" s="115" t="str">
        <f t="shared" si="2199"/>
        <v/>
      </c>
      <c r="CZ616" s="115" t="str">
        <f t="shared" si="2200"/>
        <v/>
      </c>
      <c r="DA616" s="115" t="str">
        <f t="shared" si="2201"/>
        <v/>
      </c>
      <c r="DB616" s="200" t="str">
        <f t="shared" si="2202"/>
        <v/>
      </c>
      <c r="DC616" s="115" t="str">
        <f t="shared" si="2203"/>
        <v/>
      </c>
      <c r="DD616" s="115" t="str">
        <f t="shared" si="2204"/>
        <v/>
      </c>
      <c r="DE616" s="115" t="str">
        <f t="shared" si="2205"/>
        <v/>
      </c>
      <c r="DF616" s="115" t="str">
        <f t="shared" si="2206"/>
        <v/>
      </c>
      <c r="DG616" s="200" t="str">
        <f t="shared" si="2207"/>
        <v/>
      </c>
      <c r="DH616" s="200" t="str">
        <f t="shared" si="2208"/>
        <v/>
      </c>
      <c r="DI616" s="200" t="str">
        <f t="shared" si="2209"/>
        <v/>
      </c>
      <c r="DJ616" s="200" t="str">
        <f t="shared" si="2210"/>
        <v/>
      </c>
    </row>
    <row r="617" spans="1:114" s="7" customFormat="1" x14ac:dyDescent="0.2">
      <c r="A617" s="298" t="str">
        <f>+Salaries!A20</f>
        <v>General and Administrative</v>
      </c>
      <c r="B617" s="300" t="s">
        <v>370</v>
      </c>
      <c r="C617" s="115"/>
      <c r="D617" s="115"/>
      <c r="E617" s="115"/>
      <c r="F617" s="564"/>
      <c r="G617" s="564"/>
      <c r="H617" s="564"/>
      <c r="I617" s="564"/>
      <c r="J617" s="564"/>
      <c r="K617" s="564"/>
      <c r="L617" s="564"/>
      <c r="M617" s="564"/>
      <c r="N617" s="564"/>
      <c r="O617" s="564"/>
      <c r="P617" s="564"/>
      <c r="Q617" s="564"/>
      <c r="R617" s="564"/>
      <c r="S617" s="564"/>
      <c r="T617" s="564"/>
      <c r="U617" s="564"/>
      <c r="V617" s="564"/>
      <c r="W617" s="564"/>
      <c r="X617" s="564"/>
      <c r="Y617" s="564"/>
      <c r="Z617" s="564"/>
      <c r="AA617" s="564"/>
      <c r="AB617" s="564"/>
      <c r="AC617" s="564"/>
      <c r="AD617" s="564"/>
      <c r="AE617" s="564"/>
      <c r="AF617" s="564"/>
      <c r="AG617" s="564"/>
      <c r="AH617" s="564"/>
      <c r="AI617" s="564"/>
      <c r="AJ617" s="564"/>
      <c r="AK617" s="564"/>
      <c r="AL617" s="564"/>
      <c r="AM617" s="564"/>
      <c r="AN617" s="564"/>
      <c r="AO617" s="564"/>
      <c r="AP617" s="564"/>
      <c r="AQ617" s="564"/>
      <c r="AR617" s="564"/>
      <c r="AS617" s="564"/>
      <c r="AT617" s="564"/>
      <c r="AU617" s="564"/>
      <c r="AV617" s="564"/>
      <c r="AW617" s="564"/>
      <c r="AX617" s="564"/>
      <c r="AY617" s="564"/>
      <c r="AZ617" s="564"/>
      <c r="BA617" s="564"/>
      <c r="BB617" s="564"/>
      <c r="BC617" s="564"/>
      <c r="BD617" s="564"/>
      <c r="BE617" s="564"/>
      <c r="BF617" s="564"/>
      <c r="BG617" s="564"/>
      <c r="BH617" s="564"/>
      <c r="BI617" s="564"/>
      <c r="BJ617" s="564"/>
      <c r="BK617" s="564"/>
      <c r="BL617" s="564"/>
      <c r="BM617" s="564"/>
      <c r="BN617" s="201"/>
      <c r="BO617" s="564"/>
      <c r="BP617" s="564"/>
      <c r="BQ617" s="564"/>
      <c r="BR617" s="564"/>
      <c r="BS617" s="564"/>
      <c r="BT617" s="564"/>
      <c r="BU617" s="564"/>
      <c r="BV617" s="564"/>
      <c r="BW617" s="564"/>
      <c r="BX617" s="564"/>
      <c r="BY617" s="564"/>
      <c r="BZ617" s="564"/>
      <c r="CA617" s="564"/>
      <c r="CB617" s="564"/>
      <c r="CC617" s="564"/>
      <c r="CD617" s="564"/>
      <c r="CE617" s="564"/>
      <c r="CF617" s="564"/>
      <c r="CG617" s="564"/>
      <c r="CH617" s="564"/>
      <c r="CI617" s="201"/>
      <c r="CJ617" s="121"/>
      <c r="CK617" s="121"/>
      <c r="CL617" s="121"/>
      <c r="CM617" s="121"/>
      <c r="CN617" s="121"/>
      <c r="CO617" s="177"/>
      <c r="CP617" s="115"/>
      <c r="CQ617" s="115"/>
      <c r="CR617" s="202"/>
      <c r="CS617" s="202"/>
      <c r="CT617" s="202"/>
      <c r="CU617" s="202"/>
      <c r="CV617" s="202"/>
      <c r="CW617" s="115"/>
      <c r="CX617" s="121" t="str">
        <f t="shared" si="2198"/>
        <v/>
      </c>
      <c r="CY617" s="121" t="str">
        <f t="shared" si="2199"/>
        <v/>
      </c>
      <c r="CZ617" s="121" t="str">
        <f t="shared" si="2200"/>
        <v/>
      </c>
      <c r="DA617" s="121" t="str">
        <f t="shared" si="2201"/>
        <v/>
      </c>
      <c r="DB617" s="203" t="str">
        <f t="shared" si="2202"/>
        <v/>
      </c>
      <c r="DC617" s="121" t="str">
        <f t="shared" si="2203"/>
        <v/>
      </c>
      <c r="DD617" s="121" t="str">
        <f t="shared" si="2204"/>
        <v/>
      </c>
      <c r="DE617" s="121" t="str">
        <f t="shared" si="2205"/>
        <v/>
      </c>
      <c r="DF617" s="121" t="str">
        <f t="shared" si="2206"/>
        <v/>
      </c>
      <c r="DG617" s="203" t="str">
        <f t="shared" si="2207"/>
        <v/>
      </c>
      <c r="DH617" s="203" t="str">
        <f t="shared" si="2208"/>
        <v/>
      </c>
      <c r="DI617" s="203" t="str">
        <f t="shared" si="2209"/>
        <v/>
      </c>
      <c r="DJ617" s="203" t="str">
        <f t="shared" si="2210"/>
        <v/>
      </c>
    </row>
    <row r="618" spans="1:114" s="7" customFormat="1" x14ac:dyDescent="0.2">
      <c r="A618" s="284" t="s">
        <v>319</v>
      </c>
      <c r="B618" s="115" t="s">
        <v>370</v>
      </c>
      <c r="C618" s="115">
        <f>Assumptions!B240</f>
        <v>5</v>
      </c>
      <c r="D618" s="115"/>
      <c r="E618" s="115"/>
      <c r="F618" s="564">
        <f ca="1">SUM(INDIRECT(ADDRESS(ROW($F583),COLUMN(F583)-MIN($C618*12,COLUMNS($F583:F583))+1)&amp;":"&amp;ADDRESS(ROW($F583),COLUMN(F583))))/Assumptions!$B$240/12</f>
        <v>16.666666666666668</v>
      </c>
      <c r="G618" s="564">
        <f ca="1">SUM(INDIRECT(ADDRESS(ROW($F583),COLUMN(G583)-MIN($A583,COLUMNS($F583:G583))+1)&amp;":"&amp;ADDRESS(ROW($F583),COLUMN(G583))))/Assumptions!$B$240/12</f>
        <v>16.666666666666668</v>
      </c>
      <c r="H618" s="564">
        <f ca="1">SUM(INDIRECT(ADDRESS(ROW($F583),COLUMN(H583)-MIN($A583,COLUMNS($F583:H583))+1)&amp;":"&amp;ADDRESS(ROW($F583),COLUMN(H583))))/Assumptions!$B$240/12</f>
        <v>16.666666666666668</v>
      </c>
      <c r="I618" s="564">
        <f ca="1">SUM(INDIRECT(ADDRESS(ROW($F583),COLUMN(I583)-MIN($A583,COLUMNS($F583:I583))+1)&amp;":"&amp;ADDRESS(ROW($F583),COLUMN(I583))))/Assumptions!$B$240/12</f>
        <v>33.333333333333336</v>
      </c>
      <c r="J618" s="564">
        <f ca="1">SUM(INDIRECT(ADDRESS(ROW($F583),COLUMN(J583)-MIN($A583,COLUMNS($F583:J583))+1)&amp;":"&amp;ADDRESS(ROW($F583),COLUMN(J583))))/Assumptions!$B$240/12</f>
        <v>50</v>
      </c>
      <c r="K618" s="564">
        <f ca="1">SUM(INDIRECT(ADDRESS(ROW($F583),COLUMN(K583)-MIN($A583,COLUMNS($F583:K583))+1)&amp;":"&amp;ADDRESS(ROW($F583),COLUMN(K583))))/Assumptions!$B$240/12</f>
        <v>66.666666666666671</v>
      </c>
      <c r="L618" s="564">
        <f ca="1">SUM(INDIRECT(ADDRESS(ROW($F583),COLUMN(L583)-MIN($A583,COLUMNS($F583:L583))+1)&amp;":"&amp;ADDRESS(ROW($F583),COLUMN(L583))))/Assumptions!$B$240/12</f>
        <v>66.666666666666671</v>
      </c>
      <c r="M618" s="564">
        <f ca="1">SUM(INDIRECT(ADDRESS(ROW($F583),COLUMN(M583)-MIN($A583,COLUMNS($F583:M583))+1)&amp;":"&amp;ADDRESS(ROW($F583),COLUMN(M583))))/Assumptions!$B$240/12</f>
        <v>66.666666666666671</v>
      </c>
      <c r="N618" s="564">
        <f ca="1">SUM(INDIRECT(ADDRESS(ROW($F583),COLUMN(N583)-MIN($A583,COLUMNS($F583:N583))+1)&amp;":"&amp;ADDRESS(ROW($F583),COLUMN(N583))))/Assumptions!$B$240/12</f>
        <v>66.666666666666671</v>
      </c>
      <c r="O618" s="564">
        <f ca="1">SUM(INDIRECT(ADDRESS(ROW($F583),COLUMN(O583)-MIN($A583,COLUMNS($F583:O583))+1)&amp;":"&amp;ADDRESS(ROW($F583),COLUMN(O583))))/Assumptions!$B$240/12</f>
        <v>66.666666666666671</v>
      </c>
      <c r="P618" s="564">
        <f ca="1">SUM(INDIRECT(ADDRESS(ROW($F583),COLUMN(P583)-MIN($A583,COLUMNS($F583:P583))+1)&amp;":"&amp;ADDRESS(ROW($F583),COLUMN(P583))))/Assumptions!$B$240/12</f>
        <v>66.666666666666671</v>
      </c>
      <c r="Q618" s="564">
        <f ca="1">SUM(INDIRECT(ADDRESS(ROW($F583),COLUMN(Q583)-MIN($A583,COLUMNS($F583:Q583))+1)&amp;":"&amp;ADDRESS(ROW($F583),COLUMN(Q583))))/Assumptions!$B$240/12</f>
        <v>66.666666666666671</v>
      </c>
      <c r="R618" s="564">
        <f ca="1">SUM(INDIRECT(ADDRESS(ROW($F583),COLUMN(R583)-MIN($A583,COLUMNS($F583:R583))+1)&amp;":"&amp;ADDRESS(ROW($F583),COLUMN(R583))))/Assumptions!$B$240/12</f>
        <v>116.66666666666667</v>
      </c>
      <c r="S618" s="564">
        <f ca="1">SUM(INDIRECT(ADDRESS(ROW($F583),COLUMN(S583)-MIN($A583,COLUMNS($F583:S583))+1)&amp;":"&amp;ADDRESS(ROW($F583),COLUMN(S583))))/Assumptions!$B$240/12</f>
        <v>116.66666666666667</v>
      </c>
      <c r="T618" s="564">
        <f ca="1">SUM(INDIRECT(ADDRESS(ROW($F583),COLUMN(T583)-MIN($A583,COLUMNS($F583:T583))+1)&amp;":"&amp;ADDRESS(ROW($F583),COLUMN(T583))))/Assumptions!$B$240/12</f>
        <v>116.66666666666667</v>
      </c>
      <c r="U618" s="564">
        <f ca="1">SUM(INDIRECT(ADDRESS(ROW($F583),COLUMN(U583)-MIN($A583,COLUMNS($F583:U583))+1)&amp;":"&amp;ADDRESS(ROW($F583),COLUMN(U583))))/Assumptions!$B$240/12</f>
        <v>116.66666666666667</v>
      </c>
      <c r="V618" s="564">
        <f ca="1">SUM(INDIRECT(ADDRESS(ROW($F583),COLUMN(V583)-MIN($A583,COLUMNS($F583:V583))+1)&amp;":"&amp;ADDRESS(ROW($F583),COLUMN(V583))))/Assumptions!$B$240/12</f>
        <v>116.66666666666667</v>
      </c>
      <c r="W618" s="564">
        <f ca="1">SUM(INDIRECT(ADDRESS(ROW($F583),COLUMN(W583)-MIN($A583,COLUMNS($F583:W583))+1)&amp;":"&amp;ADDRESS(ROW($F583),COLUMN(W583))))/Assumptions!$B$240/12</f>
        <v>116.66666666666667</v>
      </c>
      <c r="X618" s="564">
        <f ca="1">SUM(INDIRECT(ADDRESS(ROW($F583),COLUMN(X583)-MIN($A583,COLUMNS($F583:X583))+1)&amp;":"&amp;ADDRESS(ROW($F583),COLUMN(X583))))/Assumptions!$B$240/12</f>
        <v>116.66666666666667</v>
      </c>
      <c r="Y618" s="564">
        <f ca="1">SUM(INDIRECT(ADDRESS(ROW($F583),COLUMN(Y583)-MIN($A583,COLUMNS($F583:Y583))+1)&amp;":"&amp;ADDRESS(ROW($F583),COLUMN(Y583))))/Assumptions!$B$240/12</f>
        <v>116.66666666666667</v>
      </c>
      <c r="Z618" s="564">
        <f ca="1">SUM(INDIRECT(ADDRESS(ROW($F583),COLUMN(Z583)-MIN($A583,COLUMNS($F583:Z583))+1)&amp;":"&amp;ADDRESS(ROW($F583),COLUMN(Z583))))/Assumptions!$B$240/12</f>
        <v>116.66666666666667</v>
      </c>
      <c r="AA618" s="564">
        <f ca="1">SUM(INDIRECT(ADDRESS(ROW($F583),COLUMN(AA583)-MIN($A583,COLUMNS($F583:AA583))+1)&amp;":"&amp;ADDRESS(ROW($F583),COLUMN(AA583))))/Assumptions!$B$240/12</f>
        <v>116.66666666666667</v>
      </c>
      <c r="AB618" s="564">
        <f ca="1">SUM(INDIRECT(ADDRESS(ROW($F583),COLUMN(AB583)-MIN($A583,COLUMNS($F583:AB583))+1)&amp;":"&amp;ADDRESS(ROW($F583),COLUMN(AB583))))/Assumptions!$B$240/12</f>
        <v>116.66666666666667</v>
      </c>
      <c r="AC618" s="564">
        <f ca="1">SUM(INDIRECT(ADDRESS(ROW($F583),COLUMN(AC583)-MIN($A583,COLUMNS($F583:AC583))+1)&amp;":"&amp;ADDRESS(ROW($F583),COLUMN(AC583))))/Assumptions!$B$240/12</f>
        <v>116.66666666666667</v>
      </c>
      <c r="AD618" s="564">
        <f ca="1">SUM(INDIRECT(ADDRESS(ROW($F583),COLUMN(AD583)-MIN($A583,COLUMNS($F583:AD583))+1)&amp;":"&amp;ADDRESS(ROW($F583),COLUMN(AD583))))/Assumptions!$B$240/12</f>
        <v>200</v>
      </c>
      <c r="AE618" s="564">
        <f ca="1">SUM(INDIRECT(ADDRESS(ROW($F583),COLUMN(AE583)-MIN($A583,COLUMNS($F583:AE583))+1)&amp;":"&amp;ADDRESS(ROW($F583),COLUMN(AE583))))/Assumptions!$B$240/12</f>
        <v>200</v>
      </c>
      <c r="AF618" s="564">
        <f ca="1">SUM(INDIRECT(ADDRESS(ROW($F583),COLUMN(AF583)-MIN($A583,COLUMNS($F583:AF583))+1)&amp;":"&amp;ADDRESS(ROW($F583),COLUMN(AF583))))/Assumptions!$B$240/12</f>
        <v>200</v>
      </c>
      <c r="AG618" s="564">
        <f ca="1">SUM(INDIRECT(ADDRESS(ROW($F583),COLUMN(AG583)-MIN($A583,COLUMNS($F583:AG583))+1)&amp;":"&amp;ADDRESS(ROW($F583),COLUMN(AG583))))/Assumptions!$B$240/12</f>
        <v>200</v>
      </c>
      <c r="AH618" s="564">
        <f ca="1">SUM(INDIRECT(ADDRESS(ROW($F583),COLUMN(AH583)-MIN($A583,COLUMNS($F583:AH583))+1)&amp;":"&amp;ADDRESS(ROW($F583),COLUMN(AH583))))/Assumptions!$B$240/12</f>
        <v>200</v>
      </c>
      <c r="AI618" s="564">
        <f ca="1">SUM(INDIRECT(ADDRESS(ROW($F583),COLUMN(AI583)-MIN($A583,COLUMNS($F583:AI583))+1)&amp;":"&amp;ADDRESS(ROW($F583),COLUMN(AI583))))/Assumptions!$B$240/12</f>
        <v>200</v>
      </c>
      <c r="AJ618" s="564">
        <f ca="1">SUM(INDIRECT(ADDRESS(ROW($F583),COLUMN(AJ583)-MIN($A583,COLUMNS($F583:AJ583))+1)&amp;":"&amp;ADDRESS(ROW($F583),COLUMN(AJ583))))/Assumptions!$B$240/12</f>
        <v>200</v>
      </c>
      <c r="AK618" s="564">
        <f ca="1">SUM(INDIRECT(ADDRESS(ROW($F583),COLUMN(AK583)-MIN($A583,COLUMNS($F583:AK583))+1)&amp;":"&amp;ADDRESS(ROW($F583),COLUMN(AK583))))/Assumptions!$B$240/12</f>
        <v>200</v>
      </c>
      <c r="AL618" s="564">
        <f ca="1">SUM(INDIRECT(ADDRESS(ROW($F583),COLUMN(AL583)-MIN($A583,COLUMNS($F583:AL583))+1)&amp;":"&amp;ADDRESS(ROW($F583),COLUMN(AL583))))/Assumptions!$B$240/12</f>
        <v>200</v>
      </c>
      <c r="AM618" s="564">
        <f ca="1">SUM(INDIRECT(ADDRESS(ROW($F583),COLUMN(AM583)-MIN($A583,COLUMNS($F583:AM583))+1)&amp;":"&amp;ADDRESS(ROW($F583),COLUMN(AM583))))/Assumptions!$B$240/12</f>
        <v>200</v>
      </c>
      <c r="AN618" s="564">
        <f ca="1">SUM(INDIRECT(ADDRESS(ROW($F583),COLUMN(AN583)-MIN($A583,COLUMNS($F583:AN583))+1)&amp;":"&amp;ADDRESS(ROW($F583),COLUMN(AN583))))/Assumptions!$B$240/12</f>
        <v>200</v>
      </c>
      <c r="AO618" s="564">
        <f ca="1">SUM(INDIRECT(ADDRESS(ROW($F583),COLUMN(AO583)-MIN($A583,COLUMNS($F583:AO583))+1)&amp;":"&amp;ADDRESS(ROW($F583),COLUMN(AO583))))/Assumptions!$B$240/12</f>
        <v>200</v>
      </c>
      <c r="AP618" s="564">
        <f ca="1">SUM(INDIRECT(ADDRESS(ROW($F583),COLUMN(AP583)-MIN($A583,COLUMNS($F583:AP583))+1)&amp;":"&amp;ADDRESS(ROW($F583),COLUMN(AP583))))/Assumptions!$B$240/12</f>
        <v>200</v>
      </c>
      <c r="AQ618" s="564">
        <f ca="1">SUM(INDIRECT(ADDRESS(ROW($F583),COLUMN(AQ583)-MIN($A583,COLUMNS($F583:AQ583))+1)&amp;":"&amp;ADDRESS(ROW($F583),COLUMN(AQ583))))/Assumptions!$B$240/12</f>
        <v>200</v>
      </c>
      <c r="AR618" s="564">
        <f ca="1">SUM(INDIRECT(ADDRESS(ROW($F583),COLUMN(AR583)-MIN($A583,COLUMNS($F583:AR583))+1)&amp;":"&amp;ADDRESS(ROW($F583),COLUMN(AR583))))/Assumptions!$B$240/12</f>
        <v>200</v>
      </c>
      <c r="AS618" s="564">
        <f ca="1">SUM(INDIRECT(ADDRESS(ROW($F583),COLUMN(AS583)-MIN($A583,COLUMNS($F583:AS583))+1)&amp;":"&amp;ADDRESS(ROW($F583),COLUMN(AS583))))/Assumptions!$B$240/12</f>
        <v>200</v>
      </c>
      <c r="AT618" s="564">
        <f ca="1">SUM(INDIRECT(ADDRESS(ROW($F583),COLUMN(AT583)-MIN($A583,COLUMNS($F583:AT583))+1)&amp;":"&amp;ADDRESS(ROW($F583),COLUMN(AT583))))/Assumptions!$B$240/12</f>
        <v>200</v>
      </c>
      <c r="AU618" s="564">
        <f ca="1">SUM(INDIRECT(ADDRESS(ROW($F583),COLUMN(AU583)-MIN($A583,COLUMNS($F583:AU583))+1)&amp;":"&amp;ADDRESS(ROW($F583),COLUMN(AU583))))/Assumptions!$B$240/12</f>
        <v>200</v>
      </c>
      <c r="AV618" s="564">
        <f ca="1">SUM(INDIRECT(ADDRESS(ROW($F583),COLUMN(AV583)-MIN($A583,COLUMNS($F583:AV583))+1)&amp;":"&amp;ADDRESS(ROW($F583),COLUMN(AV583))))/Assumptions!$B$240/12</f>
        <v>200</v>
      </c>
      <c r="AW618" s="564">
        <f ca="1">SUM(INDIRECT(ADDRESS(ROW($F583),COLUMN(AW583)-MIN($A583,COLUMNS($F583:AW583))+1)&amp;":"&amp;ADDRESS(ROW($F583),COLUMN(AW583))))/Assumptions!$B$240/12</f>
        <v>200</v>
      </c>
      <c r="AX618" s="564">
        <f ca="1">SUM(INDIRECT(ADDRESS(ROW($F583),COLUMN(AX583)-MIN($A583,COLUMNS($F583:AX583))+1)&amp;":"&amp;ADDRESS(ROW($F583),COLUMN(AX583))))/Assumptions!$B$240/12</f>
        <v>200</v>
      </c>
      <c r="AY618" s="564">
        <f ca="1">SUM(INDIRECT(ADDRESS(ROW($F583),COLUMN(AY583)-MIN($A583,COLUMNS($F583:AY583))+1)&amp;":"&amp;ADDRESS(ROW($F583),COLUMN(AY583))))/Assumptions!$B$240/12</f>
        <v>200</v>
      </c>
      <c r="AZ618" s="564">
        <f ca="1">SUM(INDIRECT(ADDRESS(ROW($F583),COLUMN(AZ583)-MIN($A583,COLUMNS($F583:AZ583))+1)&amp;":"&amp;ADDRESS(ROW($F583),COLUMN(AZ583))))/Assumptions!$B$240/12</f>
        <v>200</v>
      </c>
      <c r="BA618" s="564">
        <f ca="1">SUM(INDIRECT(ADDRESS(ROW($F583),COLUMN(BA583)-MIN($A583,COLUMNS($F583:BA583))+1)&amp;":"&amp;ADDRESS(ROW($F583),COLUMN(BA583))))/Assumptions!$B$240/12</f>
        <v>200</v>
      </c>
      <c r="BB618" s="564">
        <f ca="1">SUM(INDIRECT(ADDRESS(ROW($F583),COLUMN(BB583)-MIN($A583,COLUMNS($F583:BB583))+1)&amp;":"&amp;ADDRESS(ROW($F583),COLUMN(BB583))))/Assumptions!$B$240/12</f>
        <v>200</v>
      </c>
      <c r="BC618" s="564">
        <f ca="1">SUM(INDIRECT(ADDRESS(ROW($F583),COLUMN(BC583)-MIN($A583,COLUMNS($F583:BC583))+1)&amp;":"&amp;ADDRESS(ROW($F583),COLUMN(BC583))))/Assumptions!$B$240/12</f>
        <v>200</v>
      </c>
      <c r="BD618" s="564">
        <f ca="1">SUM(INDIRECT(ADDRESS(ROW($F583),COLUMN(BD583)-MIN($A583,COLUMNS($F583:BD583))+1)&amp;":"&amp;ADDRESS(ROW($F583),COLUMN(BD583))))/Assumptions!$B$240/12</f>
        <v>200</v>
      </c>
      <c r="BE618" s="564">
        <f ca="1">SUM(INDIRECT(ADDRESS(ROW($F583),COLUMN(BE583)-MIN($A583,COLUMNS($F583:BE583))+1)&amp;":"&amp;ADDRESS(ROW($F583),COLUMN(BE583))))/Assumptions!$B$240/12</f>
        <v>200</v>
      </c>
      <c r="BF618" s="564">
        <f ca="1">SUM(INDIRECT(ADDRESS(ROW($F583),COLUMN(BF583)-MIN($A583,COLUMNS($F583:BF583))+1)&amp;":"&amp;ADDRESS(ROW($F583),COLUMN(BF583))))/Assumptions!$B$240/12</f>
        <v>200</v>
      </c>
      <c r="BG618" s="564">
        <f ca="1">SUM(INDIRECT(ADDRESS(ROW($F583),COLUMN(BG583)-MIN($A583,COLUMNS($F583:BG583))+1)&amp;":"&amp;ADDRESS(ROW($F583),COLUMN(BG583))))/Assumptions!$B$240/12</f>
        <v>200</v>
      </c>
      <c r="BH618" s="564">
        <f ca="1">SUM(INDIRECT(ADDRESS(ROW($F583),COLUMN(BH583)-MIN($A583,COLUMNS($F583:BH583))+1)&amp;":"&amp;ADDRESS(ROW($F583),COLUMN(BH583))))/Assumptions!$B$240/12</f>
        <v>200</v>
      </c>
      <c r="BI618" s="564">
        <f ca="1">SUM(INDIRECT(ADDRESS(ROW($F583),COLUMN(BI583)-MIN($A583,COLUMNS($F583:BI583))+1)&amp;":"&amp;ADDRESS(ROW($F583),COLUMN(BI583))))/Assumptions!$B$240/12</f>
        <v>200</v>
      </c>
      <c r="BJ618" s="564">
        <f ca="1">SUM(INDIRECT(ADDRESS(ROW($F583),COLUMN(BJ583)-MIN($A583,COLUMNS($F583:BJ583))+1)&amp;":"&amp;ADDRESS(ROW($F583),COLUMN(BJ583))))/Assumptions!$B$240/12</f>
        <v>200</v>
      </c>
      <c r="BK618" s="564">
        <f ca="1">SUM(INDIRECT(ADDRESS(ROW($F583),COLUMN(BK583)-MIN($A583,COLUMNS($F583:BK583))+1)&amp;":"&amp;ADDRESS(ROW($F583),COLUMN(BK583))))/Assumptions!$B$240/12</f>
        <v>200</v>
      </c>
      <c r="BL618" s="564">
        <f ca="1">SUM(INDIRECT(ADDRESS(ROW($F583),COLUMN(BL583)-MIN($A583,COLUMNS($F583:BL583))+1)&amp;":"&amp;ADDRESS(ROW($F583),COLUMN(BL583))))/Assumptions!$B$240/12</f>
        <v>200</v>
      </c>
      <c r="BM618" s="564">
        <f ca="1">SUM(INDIRECT(ADDRESS(ROW($F583),COLUMN(BM583)-MIN($A583,COLUMNS($F583:BM583))+1)&amp;":"&amp;ADDRESS(ROW($F583),COLUMN(BM583))))/Assumptions!$B$240/12</f>
        <v>200</v>
      </c>
      <c r="BN618" s="201"/>
      <c r="BO618" s="564">
        <f ca="1">SUM(F618:H618)</f>
        <v>50</v>
      </c>
      <c r="BP618" s="564">
        <f ca="1">SUM(I618:K618)</f>
        <v>150</v>
      </c>
      <c r="BQ618" s="564">
        <f ca="1">SUM(L618:N618)</f>
        <v>200</v>
      </c>
      <c r="BR618" s="564">
        <f ca="1">SUM(O618:Q618)</f>
        <v>200</v>
      </c>
      <c r="BS618" s="564">
        <f ca="1">SUM(R618:T618)</f>
        <v>350</v>
      </c>
      <c r="BT618" s="564">
        <f ca="1">SUM(U618:W618)</f>
        <v>350</v>
      </c>
      <c r="BU618" s="564">
        <f ca="1">SUM(X618:Z618)</f>
        <v>350</v>
      </c>
      <c r="BV618" s="564">
        <f ca="1">SUM(AA618:AC618)</f>
        <v>350</v>
      </c>
      <c r="BW618" s="564">
        <f ca="1">SUM(AD618:AF618)</f>
        <v>600</v>
      </c>
      <c r="BX618" s="564">
        <f ca="1">SUM(AG618:AI618)</f>
        <v>600</v>
      </c>
      <c r="BY618" s="564">
        <f ca="1">SUM(AJ618:AL618)</f>
        <v>600</v>
      </c>
      <c r="BZ618" s="564">
        <f ca="1">SUM(AM618:AO618)</f>
        <v>600</v>
      </c>
      <c r="CA618" s="564">
        <f ca="1">SUM(AP618:AR618)</f>
        <v>600</v>
      </c>
      <c r="CB618" s="564">
        <f ca="1">SUM(AS618:AU618)</f>
        <v>600</v>
      </c>
      <c r="CC618" s="564">
        <f ca="1">SUM(AV618:AX618)</f>
        <v>600</v>
      </c>
      <c r="CD618" s="564">
        <f ca="1">SUM(AY618:BA618)</f>
        <v>600</v>
      </c>
      <c r="CE618" s="564">
        <f ca="1">SUM(BB618:BD618)</f>
        <v>600</v>
      </c>
      <c r="CF618" s="564">
        <f ca="1">SUM(BE618:BG618)</f>
        <v>600</v>
      </c>
      <c r="CG618" s="564">
        <f ca="1">SUM(BH618:BJ618)</f>
        <v>600</v>
      </c>
      <c r="CH618" s="564">
        <f ca="1">SUM(BK618:BM618)</f>
        <v>600</v>
      </c>
      <c r="CI618" s="201"/>
      <c r="CJ618" s="121">
        <f ca="1">SUM(BO618:BR618)</f>
        <v>600</v>
      </c>
      <c r="CK618" s="121">
        <f ca="1">SUM(BS618:BV618)</f>
        <v>1400</v>
      </c>
      <c r="CL618" s="121">
        <f ca="1">SUM(BW618:BZ618)</f>
        <v>2400</v>
      </c>
      <c r="CM618" s="121">
        <f ca="1">SUM(CA618:CD618)</f>
        <v>2400</v>
      </c>
      <c r="CN618" s="121">
        <f ca="1">SUM(CE618:CH618)</f>
        <v>2400</v>
      </c>
      <c r="CO618" s="177"/>
      <c r="CP618" s="115"/>
      <c r="CQ618" s="115"/>
      <c r="CR618" s="202">
        <f ca="1">SUM(F618:BM618)</f>
        <v>9200</v>
      </c>
      <c r="CS618" s="202">
        <f ca="1">SUM(BO618:CH618)</f>
        <v>9200</v>
      </c>
      <c r="CT618" s="202">
        <f ca="1">SUM(CJ618:CN618)</f>
        <v>9200</v>
      </c>
      <c r="CU618" s="202">
        <f t="shared" ref="CU618:CV621" ca="1" si="2211">CR618-CS618</f>
        <v>0</v>
      </c>
      <c r="CV618" s="202">
        <f t="shared" ca="1" si="2211"/>
        <v>0</v>
      </c>
      <c r="CW618" s="115"/>
      <c r="CX618" s="121">
        <f t="shared" ca="1" si="2198"/>
        <v>50</v>
      </c>
      <c r="CY618" s="121">
        <f t="shared" ca="1" si="2199"/>
        <v>150</v>
      </c>
      <c r="CZ618" s="121">
        <f t="shared" ca="1" si="2200"/>
        <v>200</v>
      </c>
      <c r="DA618" s="121">
        <f t="shared" ca="1" si="2201"/>
        <v>200</v>
      </c>
      <c r="DB618" s="203">
        <f t="shared" ca="1" si="2202"/>
        <v>600</v>
      </c>
      <c r="DC618" s="121">
        <f t="shared" ca="1" si="2203"/>
        <v>350</v>
      </c>
      <c r="DD618" s="121">
        <f t="shared" ca="1" si="2204"/>
        <v>350</v>
      </c>
      <c r="DE618" s="121">
        <f t="shared" ca="1" si="2205"/>
        <v>350</v>
      </c>
      <c r="DF618" s="121">
        <f t="shared" ca="1" si="2206"/>
        <v>350</v>
      </c>
      <c r="DG618" s="203">
        <f t="shared" ca="1" si="2207"/>
        <v>1400</v>
      </c>
      <c r="DH618" s="203">
        <f t="shared" ca="1" si="2208"/>
        <v>2400</v>
      </c>
      <c r="DI618" s="203">
        <f t="shared" ca="1" si="2209"/>
        <v>2400</v>
      </c>
      <c r="DJ618" s="203">
        <f t="shared" ca="1" si="2210"/>
        <v>2400</v>
      </c>
    </row>
    <row r="619" spans="1:114" s="7" customFormat="1" x14ac:dyDescent="0.2">
      <c r="A619" s="284" t="s">
        <v>290</v>
      </c>
      <c r="B619" s="115" t="s">
        <v>370</v>
      </c>
      <c r="C619" s="115">
        <f>Assumptions!B241</f>
        <v>5</v>
      </c>
      <c r="D619" s="115"/>
      <c r="E619" s="115"/>
      <c r="F619" s="564">
        <f ca="1">SUM(INDIRECT(ADDRESS(ROW($F584),COLUMN(F584)-MIN($C619*12,COLUMNS($F584:F584))+1)&amp;":"&amp;ADDRESS(ROW($F584),COLUMN(F584))))/Assumptions!$B$241/12</f>
        <v>2.5</v>
      </c>
      <c r="G619" s="564">
        <f ca="1">SUM(INDIRECT(ADDRESS(ROW($F584),COLUMN(G584)-MIN($A584,COLUMNS($F584:G584))+1)&amp;":"&amp;ADDRESS(ROW($F584),COLUMN(G584))))/Assumptions!$B$241/12</f>
        <v>2.5</v>
      </c>
      <c r="H619" s="564">
        <f ca="1">SUM(INDIRECT(ADDRESS(ROW($F584),COLUMN(H584)-MIN($A584,COLUMNS($F584:H584))+1)&amp;":"&amp;ADDRESS(ROW($F584),COLUMN(H584))))/Assumptions!$B$241/12</f>
        <v>2.5</v>
      </c>
      <c r="I619" s="564">
        <f ca="1">SUM(INDIRECT(ADDRESS(ROW($F584),COLUMN(I584)-MIN($A584,COLUMNS($F584:I584))+1)&amp;":"&amp;ADDRESS(ROW($F584),COLUMN(I584))))/Assumptions!$B$241/12</f>
        <v>5</v>
      </c>
      <c r="J619" s="564">
        <f ca="1">SUM(INDIRECT(ADDRESS(ROW($F584),COLUMN(J584)-MIN($A584,COLUMNS($F584:J584))+1)&amp;":"&amp;ADDRESS(ROW($F584),COLUMN(J584))))/Assumptions!$B$241/12</f>
        <v>7.5</v>
      </c>
      <c r="K619" s="564">
        <f ca="1">SUM(INDIRECT(ADDRESS(ROW($F584),COLUMN(K584)-MIN($A584,COLUMNS($F584:K584))+1)&amp;":"&amp;ADDRESS(ROW($F584),COLUMN(K584))))/Assumptions!$B$241/12</f>
        <v>10</v>
      </c>
      <c r="L619" s="564">
        <f ca="1">SUM(INDIRECT(ADDRESS(ROW($F584),COLUMN(L584)-MIN($A584,COLUMNS($F584:L584))+1)&amp;":"&amp;ADDRESS(ROW($F584),COLUMN(L584))))/Assumptions!$B$241/12</f>
        <v>10</v>
      </c>
      <c r="M619" s="564">
        <f ca="1">SUM(INDIRECT(ADDRESS(ROW($F584),COLUMN(M584)-MIN($A584,COLUMNS($F584:M584))+1)&amp;":"&amp;ADDRESS(ROW($F584),COLUMN(M584))))/Assumptions!$B$241/12</f>
        <v>10</v>
      </c>
      <c r="N619" s="564">
        <f ca="1">SUM(INDIRECT(ADDRESS(ROW($F584),COLUMN(N584)-MIN($A584,COLUMNS($F584:N584))+1)&amp;":"&amp;ADDRESS(ROW($F584),COLUMN(N584))))/Assumptions!$B$241/12</f>
        <v>10</v>
      </c>
      <c r="O619" s="564">
        <f ca="1">SUM(INDIRECT(ADDRESS(ROW($F584),COLUMN(O584)-MIN($A584,COLUMNS($F584:O584))+1)&amp;":"&amp;ADDRESS(ROW($F584),COLUMN(O584))))/Assumptions!$B$241/12</f>
        <v>10</v>
      </c>
      <c r="P619" s="564">
        <f ca="1">SUM(INDIRECT(ADDRESS(ROW($F584),COLUMN(P584)-MIN($A584,COLUMNS($F584:P584))+1)&amp;":"&amp;ADDRESS(ROW($F584),COLUMN(P584))))/Assumptions!$B$241/12</f>
        <v>10</v>
      </c>
      <c r="Q619" s="564">
        <f ca="1">SUM(INDIRECT(ADDRESS(ROW($F584),COLUMN(Q584)-MIN($A584,COLUMNS($F584:Q584))+1)&amp;":"&amp;ADDRESS(ROW($F584),COLUMN(Q584))))/Assumptions!$B$241/12</f>
        <v>10</v>
      </c>
      <c r="R619" s="564">
        <f ca="1">SUM(INDIRECT(ADDRESS(ROW($F584),COLUMN(R584)-MIN($A584,COLUMNS($F584:R584))+1)&amp;":"&amp;ADDRESS(ROW($F584),COLUMN(R584))))/Assumptions!$B$241/12</f>
        <v>17.5</v>
      </c>
      <c r="S619" s="564">
        <f ca="1">SUM(INDIRECT(ADDRESS(ROW($F584),COLUMN(S584)-MIN($A584,COLUMNS($F584:S584))+1)&amp;":"&amp;ADDRESS(ROW($F584),COLUMN(S584))))/Assumptions!$B$241/12</f>
        <v>17.5</v>
      </c>
      <c r="T619" s="564">
        <f ca="1">SUM(INDIRECT(ADDRESS(ROW($F584),COLUMN(T584)-MIN($A584,COLUMNS($F584:T584))+1)&amp;":"&amp;ADDRESS(ROW($F584),COLUMN(T584))))/Assumptions!$B$241/12</f>
        <v>17.5</v>
      </c>
      <c r="U619" s="564">
        <f ca="1">SUM(INDIRECT(ADDRESS(ROW($F584),COLUMN(U584)-MIN($A584,COLUMNS($F584:U584))+1)&amp;":"&amp;ADDRESS(ROW($F584),COLUMN(U584))))/Assumptions!$B$241/12</f>
        <v>17.5</v>
      </c>
      <c r="V619" s="564">
        <f ca="1">SUM(INDIRECT(ADDRESS(ROW($F584),COLUMN(V584)-MIN($A584,COLUMNS($F584:V584))+1)&amp;":"&amp;ADDRESS(ROW($F584),COLUMN(V584))))/Assumptions!$B$241/12</f>
        <v>17.5</v>
      </c>
      <c r="W619" s="564">
        <f ca="1">SUM(INDIRECT(ADDRESS(ROW($F584),COLUMN(W584)-MIN($A584,COLUMNS($F584:W584))+1)&amp;":"&amp;ADDRESS(ROW($F584),COLUMN(W584))))/Assumptions!$B$241/12</f>
        <v>17.5</v>
      </c>
      <c r="X619" s="564">
        <f ca="1">SUM(INDIRECT(ADDRESS(ROW($F584),COLUMN(X584)-MIN($A584,COLUMNS($F584:X584))+1)&amp;":"&amp;ADDRESS(ROW($F584),COLUMN(X584))))/Assumptions!$B$241/12</f>
        <v>17.5</v>
      </c>
      <c r="Y619" s="564">
        <f ca="1">SUM(INDIRECT(ADDRESS(ROW($F584),COLUMN(Y584)-MIN($A584,COLUMNS($F584:Y584))+1)&amp;":"&amp;ADDRESS(ROW($F584),COLUMN(Y584))))/Assumptions!$B$241/12</f>
        <v>17.5</v>
      </c>
      <c r="Z619" s="564">
        <f ca="1">SUM(INDIRECT(ADDRESS(ROW($F584),COLUMN(Z584)-MIN($A584,COLUMNS($F584:Z584))+1)&amp;":"&amp;ADDRESS(ROW($F584),COLUMN(Z584))))/Assumptions!$B$241/12</f>
        <v>17.5</v>
      </c>
      <c r="AA619" s="564">
        <f ca="1">SUM(INDIRECT(ADDRESS(ROW($F584),COLUMN(AA584)-MIN($A584,COLUMNS($F584:AA584))+1)&amp;":"&amp;ADDRESS(ROW($F584),COLUMN(AA584))))/Assumptions!$B$241/12</f>
        <v>17.5</v>
      </c>
      <c r="AB619" s="564">
        <f ca="1">SUM(INDIRECT(ADDRESS(ROW($F584),COLUMN(AB584)-MIN($A584,COLUMNS($F584:AB584))+1)&amp;":"&amp;ADDRESS(ROW($F584),COLUMN(AB584))))/Assumptions!$B$241/12</f>
        <v>17.5</v>
      </c>
      <c r="AC619" s="564">
        <f ca="1">SUM(INDIRECT(ADDRESS(ROW($F584),COLUMN(AC584)-MIN($A584,COLUMNS($F584:AC584))+1)&amp;":"&amp;ADDRESS(ROW($F584),COLUMN(AC584))))/Assumptions!$B$241/12</f>
        <v>17.5</v>
      </c>
      <c r="AD619" s="564">
        <f ca="1">SUM(INDIRECT(ADDRESS(ROW($F584),COLUMN(AD584)-MIN($A584,COLUMNS($F584:AD584))+1)&amp;":"&amp;ADDRESS(ROW($F584),COLUMN(AD584))))/Assumptions!$B$241/12</f>
        <v>30</v>
      </c>
      <c r="AE619" s="564">
        <f ca="1">SUM(INDIRECT(ADDRESS(ROW($F584),COLUMN(AE584)-MIN($A584,COLUMNS($F584:AE584))+1)&amp;":"&amp;ADDRESS(ROW($F584),COLUMN(AE584))))/Assumptions!$B$241/12</f>
        <v>30</v>
      </c>
      <c r="AF619" s="564">
        <f ca="1">SUM(INDIRECT(ADDRESS(ROW($F584),COLUMN(AF584)-MIN($A584,COLUMNS($F584:AF584))+1)&amp;":"&amp;ADDRESS(ROW($F584),COLUMN(AF584))))/Assumptions!$B$241/12</f>
        <v>30</v>
      </c>
      <c r="AG619" s="564">
        <f ca="1">SUM(INDIRECT(ADDRESS(ROW($F584),COLUMN(AG584)-MIN($A584,COLUMNS($F584:AG584))+1)&amp;":"&amp;ADDRESS(ROW($F584),COLUMN(AG584))))/Assumptions!$B$241/12</f>
        <v>30</v>
      </c>
      <c r="AH619" s="564">
        <f ca="1">SUM(INDIRECT(ADDRESS(ROW($F584),COLUMN(AH584)-MIN($A584,COLUMNS($F584:AH584))+1)&amp;":"&amp;ADDRESS(ROW($F584),COLUMN(AH584))))/Assumptions!$B$241/12</f>
        <v>30</v>
      </c>
      <c r="AI619" s="564">
        <f ca="1">SUM(INDIRECT(ADDRESS(ROW($F584),COLUMN(AI584)-MIN($A584,COLUMNS($F584:AI584))+1)&amp;":"&amp;ADDRESS(ROW($F584),COLUMN(AI584))))/Assumptions!$B$241/12</f>
        <v>30</v>
      </c>
      <c r="AJ619" s="564">
        <f ca="1">SUM(INDIRECT(ADDRESS(ROW($F584),COLUMN(AJ584)-MIN($A584,COLUMNS($F584:AJ584))+1)&amp;":"&amp;ADDRESS(ROW($F584),COLUMN(AJ584))))/Assumptions!$B$241/12</f>
        <v>30</v>
      </c>
      <c r="AK619" s="564">
        <f ca="1">SUM(INDIRECT(ADDRESS(ROW($F584),COLUMN(AK584)-MIN($A584,COLUMNS($F584:AK584))+1)&amp;":"&amp;ADDRESS(ROW($F584),COLUMN(AK584))))/Assumptions!$B$241/12</f>
        <v>30</v>
      </c>
      <c r="AL619" s="564">
        <f ca="1">SUM(INDIRECT(ADDRESS(ROW($F584),COLUMN(AL584)-MIN($A584,COLUMNS($F584:AL584))+1)&amp;":"&amp;ADDRESS(ROW($F584),COLUMN(AL584))))/Assumptions!$B$241/12</f>
        <v>30</v>
      </c>
      <c r="AM619" s="564">
        <f ca="1">SUM(INDIRECT(ADDRESS(ROW($F584),COLUMN(AM584)-MIN($A584,COLUMNS($F584:AM584))+1)&amp;":"&amp;ADDRESS(ROW($F584),COLUMN(AM584))))/Assumptions!$B$241/12</f>
        <v>30</v>
      </c>
      <c r="AN619" s="564">
        <f ca="1">SUM(INDIRECT(ADDRESS(ROW($F584),COLUMN(AN584)-MIN($A584,COLUMNS($F584:AN584))+1)&amp;":"&amp;ADDRESS(ROW($F584),COLUMN(AN584))))/Assumptions!$B$241/12</f>
        <v>30</v>
      </c>
      <c r="AO619" s="564">
        <f ca="1">SUM(INDIRECT(ADDRESS(ROW($F584),COLUMN(AO584)-MIN($A584,COLUMNS($F584:AO584))+1)&amp;":"&amp;ADDRESS(ROW($F584),COLUMN(AO584))))/Assumptions!$B$241/12</f>
        <v>30</v>
      </c>
      <c r="AP619" s="564">
        <f ca="1">SUM(INDIRECT(ADDRESS(ROW($F584),COLUMN(AP584)-MIN($A584,COLUMNS($F584:AP584))+1)&amp;":"&amp;ADDRESS(ROW($F584),COLUMN(AP584))))/Assumptions!$B$241/12</f>
        <v>30</v>
      </c>
      <c r="AQ619" s="564">
        <f ca="1">SUM(INDIRECT(ADDRESS(ROW($F584),COLUMN(AQ584)-MIN($A584,COLUMNS($F584:AQ584))+1)&amp;":"&amp;ADDRESS(ROW($F584),COLUMN(AQ584))))/Assumptions!$B$241/12</f>
        <v>30</v>
      </c>
      <c r="AR619" s="564">
        <f ca="1">SUM(INDIRECT(ADDRESS(ROW($F584),COLUMN(AR584)-MIN($A584,COLUMNS($F584:AR584))+1)&amp;":"&amp;ADDRESS(ROW($F584),COLUMN(AR584))))/Assumptions!$B$241/12</f>
        <v>30</v>
      </c>
      <c r="AS619" s="564">
        <f ca="1">SUM(INDIRECT(ADDRESS(ROW($F584),COLUMN(AS584)-MIN($A584,COLUMNS($F584:AS584))+1)&amp;":"&amp;ADDRESS(ROW($F584),COLUMN(AS584))))/Assumptions!$B$241/12</f>
        <v>30</v>
      </c>
      <c r="AT619" s="564">
        <f ca="1">SUM(INDIRECT(ADDRESS(ROW($F584),COLUMN(AT584)-MIN($A584,COLUMNS($F584:AT584))+1)&amp;":"&amp;ADDRESS(ROW($F584),COLUMN(AT584))))/Assumptions!$B$241/12</f>
        <v>30</v>
      </c>
      <c r="AU619" s="564">
        <f ca="1">SUM(INDIRECT(ADDRESS(ROW($F584),COLUMN(AU584)-MIN($A584,COLUMNS($F584:AU584))+1)&amp;":"&amp;ADDRESS(ROW($F584),COLUMN(AU584))))/Assumptions!$B$241/12</f>
        <v>30</v>
      </c>
      <c r="AV619" s="564">
        <f ca="1">SUM(INDIRECT(ADDRESS(ROW($F584),COLUMN(AV584)-MIN($A584,COLUMNS($F584:AV584))+1)&amp;":"&amp;ADDRESS(ROW($F584),COLUMN(AV584))))/Assumptions!$B$241/12</f>
        <v>30</v>
      </c>
      <c r="AW619" s="564">
        <f ca="1">SUM(INDIRECT(ADDRESS(ROW($F584),COLUMN(AW584)-MIN($A584,COLUMNS($F584:AW584))+1)&amp;":"&amp;ADDRESS(ROW($F584),COLUMN(AW584))))/Assumptions!$B$241/12</f>
        <v>30</v>
      </c>
      <c r="AX619" s="564">
        <f ca="1">SUM(INDIRECT(ADDRESS(ROW($F584),COLUMN(AX584)-MIN($A584,COLUMNS($F584:AX584))+1)&amp;":"&amp;ADDRESS(ROW($F584),COLUMN(AX584))))/Assumptions!$B$241/12</f>
        <v>30</v>
      </c>
      <c r="AY619" s="564">
        <f ca="1">SUM(INDIRECT(ADDRESS(ROW($F584),COLUMN(AY584)-MIN($A584,COLUMNS($F584:AY584))+1)&amp;":"&amp;ADDRESS(ROW($F584),COLUMN(AY584))))/Assumptions!$B$241/12</f>
        <v>30</v>
      </c>
      <c r="AZ619" s="564">
        <f ca="1">SUM(INDIRECT(ADDRESS(ROW($F584),COLUMN(AZ584)-MIN($A584,COLUMNS($F584:AZ584))+1)&amp;":"&amp;ADDRESS(ROW($F584),COLUMN(AZ584))))/Assumptions!$B$241/12</f>
        <v>30</v>
      </c>
      <c r="BA619" s="564">
        <f ca="1">SUM(INDIRECT(ADDRESS(ROW($F584),COLUMN(BA584)-MIN($A584,COLUMNS($F584:BA584))+1)&amp;":"&amp;ADDRESS(ROW($F584),COLUMN(BA584))))/Assumptions!$B$241/12</f>
        <v>30</v>
      </c>
      <c r="BB619" s="564">
        <f ca="1">SUM(INDIRECT(ADDRESS(ROW($F584),COLUMN(BB584)-MIN($A584,COLUMNS($F584:BB584))+1)&amp;":"&amp;ADDRESS(ROW($F584),COLUMN(BB584))))/Assumptions!$B$241/12</f>
        <v>30</v>
      </c>
      <c r="BC619" s="564">
        <f ca="1">SUM(INDIRECT(ADDRESS(ROW($F584),COLUMN(BC584)-MIN($A584,COLUMNS($F584:BC584))+1)&amp;":"&amp;ADDRESS(ROW($F584),COLUMN(BC584))))/Assumptions!$B$241/12</f>
        <v>30</v>
      </c>
      <c r="BD619" s="564">
        <f ca="1">SUM(INDIRECT(ADDRESS(ROW($F584),COLUMN(BD584)-MIN($A584,COLUMNS($F584:BD584))+1)&amp;":"&amp;ADDRESS(ROW($F584),COLUMN(BD584))))/Assumptions!$B$241/12</f>
        <v>30</v>
      </c>
      <c r="BE619" s="564">
        <f ca="1">SUM(INDIRECT(ADDRESS(ROW($F584),COLUMN(BE584)-MIN($A584,COLUMNS($F584:BE584))+1)&amp;":"&amp;ADDRESS(ROW($F584),COLUMN(BE584))))/Assumptions!$B$241/12</f>
        <v>30</v>
      </c>
      <c r="BF619" s="564">
        <f ca="1">SUM(INDIRECT(ADDRESS(ROW($F584),COLUMN(BF584)-MIN($A584,COLUMNS($F584:BF584))+1)&amp;":"&amp;ADDRESS(ROW($F584),COLUMN(BF584))))/Assumptions!$B$241/12</f>
        <v>30</v>
      </c>
      <c r="BG619" s="564">
        <f ca="1">SUM(INDIRECT(ADDRESS(ROW($F584),COLUMN(BG584)-MIN($A584,COLUMNS($F584:BG584))+1)&amp;":"&amp;ADDRESS(ROW($F584),COLUMN(BG584))))/Assumptions!$B$241/12</f>
        <v>30</v>
      </c>
      <c r="BH619" s="564">
        <f ca="1">SUM(INDIRECT(ADDRESS(ROW($F584),COLUMN(BH584)-MIN($A584,COLUMNS($F584:BH584))+1)&amp;":"&amp;ADDRESS(ROW($F584),COLUMN(BH584))))/Assumptions!$B$241/12</f>
        <v>30</v>
      </c>
      <c r="BI619" s="564">
        <f ca="1">SUM(INDIRECT(ADDRESS(ROW($F584),COLUMN(BI584)-MIN($A584,COLUMNS($F584:BI584))+1)&amp;":"&amp;ADDRESS(ROW($F584),COLUMN(BI584))))/Assumptions!$B$241/12</f>
        <v>30</v>
      </c>
      <c r="BJ619" s="564">
        <f ca="1">SUM(INDIRECT(ADDRESS(ROW($F584),COLUMN(BJ584)-MIN($A584,COLUMNS($F584:BJ584))+1)&amp;":"&amp;ADDRESS(ROW($F584),COLUMN(BJ584))))/Assumptions!$B$241/12</f>
        <v>30</v>
      </c>
      <c r="BK619" s="564">
        <f ca="1">SUM(INDIRECT(ADDRESS(ROW($F584),COLUMN(BK584)-MIN($A584,COLUMNS($F584:BK584))+1)&amp;":"&amp;ADDRESS(ROW($F584),COLUMN(BK584))))/Assumptions!$B$241/12</f>
        <v>30</v>
      </c>
      <c r="BL619" s="564">
        <f ca="1">SUM(INDIRECT(ADDRESS(ROW($F584),COLUMN(BL584)-MIN($A584,COLUMNS($F584:BL584))+1)&amp;":"&amp;ADDRESS(ROW($F584),COLUMN(BL584))))/Assumptions!$B$241/12</f>
        <v>30</v>
      </c>
      <c r="BM619" s="564">
        <f ca="1">SUM(INDIRECT(ADDRESS(ROW($F584),COLUMN(BM584)-MIN($A584,COLUMNS($F584:BM584))+1)&amp;":"&amp;ADDRESS(ROW($F584),COLUMN(BM584))))/Assumptions!$B$241/12</f>
        <v>30</v>
      </c>
      <c r="BN619" s="201"/>
      <c r="BO619" s="564">
        <f ca="1">SUM(F619:H619)</f>
        <v>7.5</v>
      </c>
      <c r="BP619" s="564">
        <f ca="1">SUM(I619:K619)</f>
        <v>22.5</v>
      </c>
      <c r="BQ619" s="564">
        <f ca="1">SUM(L619:N619)</f>
        <v>30</v>
      </c>
      <c r="BR619" s="564">
        <f ca="1">SUM(O619:Q619)</f>
        <v>30</v>
      </c>
      <c r="BS619" s="564">
        <f ca="1">SUM(R619:T619)</f>
        <v>52.5</v>
      </c>
      <c r="BT619" s="564">
        <f ca="1">SUM(U619:W619)</f>
        <v>52.5</v>
      </c>
      <c r="BU619" s="564">
        <f ca="1">SUM(X619:Z619)</f>
        <v>52.5</v>
      </c>
      <c r="BV619" s="564">
        <f ca="1">SUM(AA619:AC619)</f>
        <v>52.5</v>
      </c>
      <c r="BW619" s="564">
        <f ca="1">SUM(AD619:AF619)</f>
        <v>90</v>
      </c>
      <c r="BX619" s="564">
        <f ca="1">SUM(AG619:AI619)</f>
        <v>90</v>
      </c>
      <c r="BY619" s="564">
        <f ca="1">SUM(AJ619:AL619)</f>
        <v>90</v>
      </c>
      <c r="BZ619" s="564">
        <f ca="1">SUM(AM619:AO619)</f>
        <v>90</v>
      </c>
      <c r="CA619" s="564">
        <f ca="1">SUM(AP619:AR619)</f>
        <v>90</v>
      </c>
      <c r="CB619" s="564">
        <f ca="1">SUM(AS619:AU619)</f>
        <v>90</v>
      </c>
      <c r="CC619" s="564">
        <f ca="1">SUM(AV619:AX619)</f>
        <v>90</v>
      </c>
      <c r="CD619" s="564">
        <f ca="1">SUM(AY619:BA619)</f>
        <v>90</v>
      </c>
      <c r="CE619" s="564">
        <f ca="1">SUM(BB619:BD619)</f>
        <v>90</v>
      </c>
      <c r="CF619" s="564">
        <f ca="1">SUM(BE619:BG619)</f>
        <v>90</v>
      </c>
      <c r="CG619" s="564">
        <f ca="1">SUM(BH619:BJ619)</f>
        <v>90</v>
      </c>
      <c r="CH619" s="564">
        <f ca="1">SUM(BK619:BM619)</f>
        <v>90</v>
      </c>
      <c r="CI619" s="201"/>
      <c r="CJ619" s="121">
        <f ca="1">SUM(BO619:BR619)</f>
        <v>90</v>
      </c>
      <c r="CK619" s="121">
        <f ca="1">SUM(BS619:BV619)</f>
        <v>210</v>
      </c>
      <c r="CL619" s="121">
        <f ca="1">SUM(BW619:BZ619)</f>
        <v>360</v>
      </c>
      <c r="CM619" s="121">
        <f ca="1">SUM(CA619:CD619)</f>
        <v>360</v>
      </c>
      <c r="CN619" s="121">
        <f ca="1">SUM(CE619:CH619)</f>
        <v>360</v>
      </c>
      <c r="CO619" s="177"/>
      <c r="CP619" s="115"/>
      <c r="CQ619" s="115"/>
      <c r="CR619" s="202">
        <f ca="1">SUM(F619:BM619)</f>
        <v>1380</v>
      </c>
      <c r="CS619" s="202">
        <f ca="1">SUM(BO619:CH619)</f>
        <v>1380</v>
      </c>
      <c r="CT619" s="202">
        <f ca="1">SUM(CJ619:CN619)</f>
        <v>1380</v>
      </c>
      <c r="CU619" s="202">
        <f t="shared" ca="1" si="2211"/>
        <v>0</v>
      </c>
      <c r="CV619" s="202">
        <f t="shared" ca="1" si="2211"/>
        <v>0</v>
      </c>
      <c r="CW619" s="115"/>
      <c r="CX619" s="121">
        <f t="shared" ca="1" si="2198"/>
        <v>7.5</v>
      </c>
      <c r="CY619" s="121">
        <f t="shared" ca="1" si="2199"/>
        <v>22.5</v>
      </c>
      <c r="CZ619" s="121">
        <f t="shared" ca="1" si="2200"/>
        <v>30</v>
      </c>
      <c r="DA619" s="121">
        <f t="shared" ca="1" si="2201"/>
        <v>30</v>
      </c>
      <c r="DB619" s="203">
        <f t="shared" ca="1" si="2202"/>
        <v>90</v>
      </c>
      <c r="DC619" s="121">
        <f t="shared" ca="1" si="2203"/>
        <v>52.5</v>
      </c>
      <c r="DD619" s="121">
        <f t="shared" ca="1" si="2204"/>
        <v>52.5</v>
      </c>
      <c r="DE619" s="121">
        <f t="shared" ca="1" si="2205"/>
        <v>52.5</v>
      </c>
      <c r="DF619" s="121">
        <f t="shared" ca="1" si="2206"/>
        <v>52.5</v>
      </c>
      <c r="DG619" s="203">
        <f t="shared" ca="1" si="2207"/>
        <v>210</v>
      </c>
      <c r="DH619" s="203">
        <f t="shared" ca="1" si="2208"/>
        <v>360</v>
      </c>
      <c r="DI619" s="203">
        <f t="shared" ca="1" si="2209"/>
        <v>360</v>
      </c>
      <c r="DJ619" s="203">
        <f t="shared" ca="1" si="2210"/>
        <v>360</v>
      </c>
    </row>
    <row r="620" spans="1:114" s="7" customFormat="1" ht="14.25" x14ac:dyDescent="0.35">
      <c r="A620" s="284" t="s">
        <v>350</v>
      </c>
      <c r="B620" s="115" t="s">
        <v>370</v>
      </c>
      <c r="C620" s="115">
        <f>Assumptions!B242</f>
        <v>5</v>
      </c>
      <c r="D620" s="115"/>
      <c r="E620" s="115"/>
      <c r="F620" s="563">
        <f ca="1">SUM(INDIRECT(ADDRESS(ROW($F585),COLUMN(F585)-MIN($C620*12,COLUMNS($F585:F585))+1)&amp;":"&amp;ADDRESS(ROW($F585),COLUMN(F585))))/Assumptions!$B$242/12</f>
        <v>0.83333333333333337</v>
      </c>
      <c r="G620" s="563">
        <f ca="1">SUM(INDIRECT(ADDRESS(ROW($F585),COLUMN(G585)-MIN($A585,COLUMNS($F585:G585))+1)&amp;":"&amp;ADDRESS(ROW($F585),COLUMN(G585))))/Assumptions!$B$242/12</f>
        <v>0.83333333333333337</v>
      </c>
      <c r="H620" s="563">
        <f ca="1">SUM(INDIRECT(ADDRESS(ROW($F585),COLUMN(H585)-MIN($A585,COLUMNS($F585:H585))+1)&amp;":"&amp;ADDRESS(ROW($F585),COLUMN(H585))))/Assumptions!$B$242/12</f>
        <v>0.83333333333333337</v>
      </c>
      <c r="I620" s="563">
        <f ca="1">SUM(INDIRECT(ADDRESS(ROW($F585),COLUMN(I585)-MIN($A585,COLUMNS($F585:I585))+1)&amp;":"&amp;ADDRESS(ROW($F585),COLUMN(I585))))/Assumptions!$B$242/12</f>
        <v>1.6666666666666667</v>
      </c>
      <c r="J620" s="563">
        <f ca="1">SUM(INDIRECT(ADDRESS(ROW($F585),COLUMN(J585)-MIN($A585,COLUMNS($F585:J585))+1)&amp;":"&amp;ADDRESS(ROW($F585),COLUMN(J585))))/Assumptions!$B$242/12</f>
        <v>2.5</v>
      </c>
      <c r="K620" s="563">
        <f ca="1">SUM(INDIRECT(ADDRESS(ROW($F585),COLUMN(K585)-MIN($A585,COLUMNS($F585:K585))+1)&amp;":"&amp;ADDRESS(ROW($F585),COLUMN(K585))))/Assumptions!$B$242/12</f>
        <v>3.3333333333333335</v>
      </c>
      <c r="L620" s="563">
        <f ca="1">SUM(INDIRECT(ADDRESS(ROW($F585),COLUMN(L585)-MIN($A585,COLUMNS($F585:L585))+1)&amp;":"&amp;ADDRESS(ROW($F585),COLUMN(L585))))/Assumptions!$B$242/12</f>
        <v>3.3333333333333335</v>
      </c>
      <c r="M620" s="563">
        <f ca="1">SUM(INDIRECT(ADDRESS(ROW($F585),COLUMN(M585)-MIN($A585,COLUMNS($F585:M585))+1)&amp;":"&amp;ADDRESS(ROW($F585),COLUMN(M585))))/Assumptions!$B$242/12</f>
        <v>3.3333333333333335</v>
      </c>
      <c r="N620" s="563">
        <f ca="1">SUM(INDIRECT(ADDRESS(ROW($F585),COLUMN(N585)-MIN($A585,COLUMNS($F585:N585))+1)&amp;":"&amp;ADDRESS(ROW($F585),COLUMN(N585))))/Assumptions!$B$242/12</f>
        <v>3.3333333333333335</v>
      </c>
      <c r="O620" s="563">
        <f ca="1">SUM(INDIRECT(ADDRESS(ROW($F585),COLUMN(O585)-MIN($A585,COLUMNS($F585:O585))+1)&amp;":"&amp;ADDRESS(ROW($F585),COLUMN(O585))))/Assumptions!$B$242/12</f>
        <v>3.3333333333333335</v>
      </c>
      <c r="P620" s="563">
        <f ca="1">SUM(INDIRECT(ADDRESS(ROW($F585),COLUMN(P585)-MIN($A585,COLUMNS($F585:P585))+1)&amp;":"&amp;ADDRESS(ROW($F585),COLUMN(P585))))/Assumptions!$B$242/12</f>
        <v>3.3333333333333335</v>
      </c>
      <c r="Q620" s="563">
        <f ca="1">SUM(INDIRECT(ADDRESS(ROW($F585),COLUMN(Q585)-MIN($A585,COLUMNS($F585:Q585))+1)&amp;":"&amp;ADDRESS(ROW($F585),COLUMN(Q585))))/Assumptions!$B$242/12</f>
        <v>3.3333333333333335</v>
      </c>
      <c r="R620" s="563">
        <f ca="1">SUM(INDIRECT(ADDRESS(ROW($F585),COLUMN(R585)-MIN($A585,COLUMNS($F585:R585))+1)&amp;":"&amp;ADDRESS(ROW($F585),COLUMN(R585))))/Assumptions!$B$242/12</f>
        <v>5.833333333333333</v>
      </c>
      <c r="S620" s="563">
        <f ca="1">SUM(INDIRECT(ADDRESS(ROW($F585),COLUMN(S585)-MIN($A585,COLUMNS($F585:S585))+1)&amp;":"&amp;ADDRESS(ROW($F585),COLUMN(S585))))/Assumptions!$B$242/12</f>
        <v>5.833333333333333</v>
      </c>
      <c r="T620" s="563">
        <f ca="1">SUM(INDIRECT(ADDRESS(ROW($F585),COLUMN(T585)-MIN($A585,COLUMNS($F585:T585))+1)&amp;":"&amp;ADDRESS(ROW($F585),COLUMN(T585))))/Assumptions!$B$242/12</f>
        <v>5.833333333333333</v>
      </c>
      <c r="U620" s="563">
        <f ca="1">SUM(INDIRECT(ADDRESS(ROW($F585),COLUMN(U585)-MIN($A585,COLUMNS($F585:U585))+1)&amp;":"&amp;ADDRESS(ROW($F585),COLUMN(U585))))/Assumptions!$B$242/12</f>
        <v>5.833333333333333</v>
      </c>
      <c r="V620" s="563">
        <f ca="1">SUM(INDIRECT(ADDRESS(ROW($F585),COLUMN(V585)-MIN($A585,COLUMNS($F585:V585))+1)&amp;":"&amp;ADDRESS(ROW($F585),COLUMN(V585))))/Assumptions!$B$242/12</f>
        <v>5.833333333333333</v>
      </c>
      <c r="W620" s="563">
        <f ca="1">SUM(INDIRECT(ADDRESS(ROW($F585),COLUMN(W585)-MIN($A585,COLUMNS($F585:W585))+1)&amp;":"&amp;ADDRESS(ROW($F585),COLUMN(W585))))/Assumptions!$B$242/12</f>
        <v>5.833333333333333</v>
      </c>
      <c r="X620" s="563">
        <f ca="1">SUM(INDIRECT(ADDRESS(ROW($F585),COLUMN(X585)-MIN($A585,COLUMNS($F585:X585))+1)&amp;":"&amp;ADDRESS(ROW($F585),COLUMN(X585))))/Assumptions!$B$242/12</f>
        <v>5.833333333333333</v>
      </c>
      <c r="Y620" s="563">
        <f ca="1">SUM(INDIRECT(ADDRESS(ROW($F585),COLUMN(Y585)-MIN($A585,COLUMNS($F585:Y585))+1)&amp;":"&amp;ADDRESS(ROW($F585),COLUMN(Y585))))/Assumptions!$B$242/12</f>
        <v>5.833333333333333</v>
      </c>
      <c r="Z620" s="563">
        <f ca="1">SUM(INDIRECT(ADDRESS(ROW($F585),COLUMN(Z585)-MIN($A585,COLUMNS($F585:Z585))+1)&amp;":"&amp;ADDRESS(ROW($F585),COLUMN(Z585))))/Assumptions!$B$242/12</f>
        <v>5.833333333333333</v>
      </c>
      <c r="AA620" s="563">
        <f ca="1">SUM(INDIRECT(ADDRESS(ROW($F585),COLUMN(AA585)-MIN($A585,COLUMNS($F585:AA585))+1)&amp;":"&amp;ADDRESS(ROW($F585),COLUMN(AA585))))/Assumptions!$B$242/12</f>
        <v>5.833333333333333</v>
      </c>
      <c r="AB620" s="563">
        <f ca="1">SUM(INDIRECT(ADDRESS(ROW($F585),COLUMN(AB585)-MIN($A585,COLUMNS($F585:AB585))+1)&amp;":"&amp;ADDRESS(ROW($F585),COLUMN(AB585))))/Assumptions!$B$242/12</f>
        <v>5.833333333333333</v>
      </c>
      <c r="AC620" s="563">
        <f ca="1">SUM(INDIRECT(ADDRESS(ROW($F585),COLUMN(AC585)-MIN($A585,COLUMNS($F585:AC585))+1)&amp;":"&amp;ADDRESS(ROW($F585),COLUMN(AC585))))/Assumptions!$B$242/12</f>
        <v>5.833333333333333</v>
      </c>
      <c r="AD620" s="563">
        <f ca="1">SUM(INDIRECT(ADDRESS(ROW($F585),COLUMN(AD585)-MIN($A585,COLUMNS($F585:AD585))+1)&amp;":"&amp;ADDRESS(ROW($F585),COLUMN(AD585))))/Assumptions!$B$242/12</f>
        <v>10</v>
      </c>
      <c r="AE620" s="563">
        <f ca="1">SUM(INDIRECT(ADDRESS(ROW($F585),COLUMN(AE585)-MIN($A585,COLUMNS($F585:AE585))+1)&amp;":"&amp;ADDRESS(ROW($F585),COLUMN(AE585))))/Assumptions!$B$242/12</f>
        <v>10</v>
      </c>
      <c r="AF620" s="563">
        <f ca="1">SUM(INDIRECT(ADDRESS(ROW($F585),COLUMN(AF585)-MIN($A585,COLUMNS($F585:AF585))+1)&amp;":"&amp;ADDRESS(ROW($F585),COLUMN(AF585))))/Assumptions!$B$242/12</f>
        <v>10</v>
      </c>
      <c r="AG620" s="563">
        <f ca="1">SUM(INDIRECT(ADDRESS(ROW($F585),COLUMN(AG585)-MIN($A585,COLUMNS($F585:AG585))+1)&amp;":"&amp;ADDRESS(ROW($F585),COLUMN(AG585))))/Assumptions!$B$242/12</f>
        <v>10</v>
      </c>
      <c r="AH620" s="563">
        <f ca="1">SUM(INDIRECT(ADDRESS(ROW($F585),COLUMN(AH585)-MIN($A585,COLUMNS($F585:AH585))+1)&amp;":"&amp;ADDRESS(ROW($F585),COLUMN(AH585))))/Assumptions!$B$242/12</f>
        <v>10</v>
      </c>
      <c r="AI620" s="563">
        <f ca="1">SUM(INDIRECT(ADDRESS(ROW($F585),COLUMN(AI585)-MIN($A585,COLUMNS($F585:AI585))+1)&amp;":"&amp;ADDRESS(ROW($F585),COLUMN(AI585))))/Assumptions!$B$242/12</f>
        <v>10</v>
      </c>
      <c r="AJ620" s="563">
        <f ca="1">SUM(INDIRECT(ADDRESS(ROW($F585),COLUMN(AJ585)-MIN($A585,COLUMNS($F585:AJ585))+1)&amp;":"&amp;ADDRESS(ROW($F585),COLUMN(AJ585))))/Assumptions!$B$242/12</f>
        <v>10</v>
      </c>
      <c r="AK620" s="563">
        <f ca="1">SUM(INDIRECT(ADDRESS(ROW($F585),COLUMN(AK585)-MIN($A585,COLUMNS($F585:AK585))+1)&amp;":"&amp;ADDRESS(ROW($F585),COLUMN(AK585))))/Assumptions!$B$242/12</f>
        <v>10</v>
      </c>
      <c r="AL620" s="563">
        <f ca="1">SUM(INDIRECT(ADDRESS(ROW($F585),COLUMN(AL585)-MIN($A585,COLUMNS($F585:AL585))+1)&amp;":"&amp;ADDRESS(ROW($F585),COLUMN(AL585))))/Assumptions!$B$242/12</f>
        <v>10</v>
      </c>
      <c r="AM620" s="563">
        <f ca="1">SUM(INDIRECT(ADDRESS(ROW($F585),COLUMN(AM585)-MIN($A585,COLUMNS($F585:AM585))+1)&amp;":"&amp;ADDRESS(ROW($F585),COLUMN(AM585))))/Assumptions!$B$242/12</f>
        <v>10</v>
      </c>
      <c r="AN620" s="563">
        <f ca="1">SUM(INDIRECT(ADDRESS(ROW($F585),COLUMN(AN585)-MIN($A585,COLUMNS($F585:AN585))+1)&amp;":"&amp;ADDRESS(ROW($F585),COLUMN(AN585))))/Assumptions!$B$242/12</f>
        <v>10</v>
      </c>
      <c r="AO620" s="563">
        <f ca="1">SUM(INDIRECT(ADDRESS(ROW($F585),COLUMN(AO585)-MIN($A585,COLUMNS($F585:AO585))+1)&amp;":"&amp;ADDRESS(ROW($F585),COLUMN(AO585))))/Assumptions!$B$242/12</f>
        <v>10</v>
      </c>
      <c r="AP620" s="563">
        <f ca="1">SUM(INDIRECT(ADDRESS(ROW($F585),COLUMN(AP585)-MIN($A585,COLUMNS($F585:AP585))+1)&amp;":"&amp;ADDRESS(ROW($F585),COLUMN(AP585))))/Assumptions!$B$242/12</f>
        <v>10</v>
      </c>
      <c r="AQ620" s="563">
        <f ca="1">SUM(INDIRECT(ADDRESS(ROW($F585),COLUMN(AQ585)-MIN($A585,COLUMNS($F585:AQ585))+1)&amp;":"&amp;ADDRESS(ROW($F585),COLUMN(AQ585))))/Assumptions!$B$242/12</f>
        <v>10</v>
      </c>
      <c r="AR620" s="563">
        <f ca="1">SUM(INDIRECT(ADDRESS(ROW($F585),COLUMN(AR585)-MIN($A585,COLUMNS($F585:AR585))+1)&amp;":"&amp;ADDRESS(ROW($F585),COLUMN(AR585))))/Assumptions!$B$242/12</f>
        <v>10</v>
      </c>
      <c r="AS620" s="563">
        <f ca="1">SUM(INDIRECT(ADDRESS(ROW($F585),COLUMN(AS585)-MIN($A585,COLUMNS($F585:AS585))+1)&amp;":"&amp;ADDRESS(ROW($F585),COLUMN(AS585))))/Assumptions!$B$242/12</f>
        <v>10</v>
      </c>
      <c r="AT620" s="563">
        <f ca="1">SUM(INDIRECT(ADDRESS(ROW($F585),COLUMN(AT585)-MIN($A585,COLUMNS($F585:AT585))+1)&amp;":"&amp;ADDRESS(ROW($F585),COLUMN(AT585))))/Assumptions!$B$242/12</f>
        <v>10</v>
      </c>
      <c r="AU620" s="563">
        <f ca="1">SUM(INDIRECT(ADDRESS(ROW($F585),COLUMN(AU585)-MIN($A585,COLUMNS($F585:AU585))+1)&amp;":"&amp;ADDRESS(ROW($F585),COLUMN(AU585))))/Assumptions!$B$242/12</f>
        <v>10</v>
      </c>
      <c r="AV620" s="563">
        <f ca="1">SUM(INDIRECT(ADDRESS(ROW($F585),COLUMN(AV585)-MIN($A585,COLUMNS($F585:AV585))+1)&amp;":"&amp;ADDRESS(ROW($F585),COLUMN(AV585))))/Assumptions!$B$242/12</f>
        <v>10</v>
      </c>
      <c r="AW620" s="563">
        <f ca="1">SUM(INDIRECT(ADDRESS(ROW($F585),COLUMN(AW585)-MIN($A585,COLUMNS($F585:AW585))+1)&amp;":"&amp;ADDRESS(ROW($F585),COLUMN(AW585))))/Assumptions!$B$242/12</f>
        <v>10</v>
      </c>
      <c r="AX620" s="563">
        <f ca="1">SUM(INDIRECT(ADDRESS(ROW($F585),COLUMN(AX585)-MIN($A585,COLUMNS($F585:AX585))+1)&amp;":"&amp;ADDRESS(ROW($F585),COLUMN(AX585))))/Assumptions!$B$242/12</f>
        <v>10</v>
      </c>
      <c r="AY620" s="563">
        <f ca="1">SUM(INDIRECT(ADDRESS(ROW($F585),COLUMN(AY585)-MIN($A585,COLUMNS($F585:AY585))+1)&amp;":"&amp;ADDRESS(ROW($F585),COLUMN(AY585))))/Assumptions!$B$242/12</f>
        <v>10</v>
      </c>
      <c r="AZ620" s="563">
        <f ca="1">SUM(INDIRECT(ADDRESS(ROW($F585),COLUMN(AZ585)-MIN($A585,COLUMNS($F585:AZ585))+1)&amp;":"&amp;ADDRESS(ROW($F585),COLUMN(AZ585))))/Assumptions!$B$242/12</f>
        <v>10</v>
      </c>
      <c r="BA620" s="563">
        <f ca="1">SUM(INDIRECT(ADDRESS(ROW($F585),COLUMN(BA585)-MIN($A585,COLUMNS($F585:BA585))+1)&amp;":"&amp;ADDRESS(ROW($F585),COLUMN(BA585))))/Assumptions!$B$242/12</f>
        <v>10</v>
      </c>
      <c r="BB620" s="563">
        <f ca="1">SUM(INDIRECT(ADDRESS(ROW($F585),COLUMN(BB585)-MIN($A585,COLUMNS($F585:BB585))+1)&amp;":"&amp;ADDRESS(ROW($F585),COLUMN(BB585))))/Assumptions!$B$242/12</f>
        <v>10</v>
      </c>
      <c r="BC620" s="563">
        <f ca="1">SUM(INDIRECT(ADDRESS(ROW($F585),COLUMN(BC585)-MIN($A585,COLUMNS($F585:BC585))+1)&amp;":"&amp;ADDRESS(ROW($F585),COLUMN(BC585))))/Assumptions!$B$242/12</f>
        <v>10</v>
      </c>
      <c r="BD620" s="563">
        <f ca="1">SUM(INDIRECT(ADDRESS(ROW($F585),COLUMN(BD585)-MIN($A585,COLUMNS($F585:BD585))+1)&amp;":"&amp;ADDRESS(ROW($F585),COLUMN(BD585))))/Assumptions!$B$242/12</f>
        <v>10</v>
      </c>
      <c r="BE620" s="563">
        <f ca="1">SUM(INDIRECT(ADDRESS(ROW($F585),COLUMN(BE585)-MIN($A585,COLUMNS($F585:BE585))+1)&amp;":"&amp;ADDRESS(ROW($F585),COLUMN(BE585))))/Assumptions!$B$242/12</f>
        <v>10</v>
      </c>
      <c r="BF620" s="563">
        <f ca="1">SUM(INDIRECT(ADDRESS(ROW($F585),COLUMN(BF585)-MIN($A585,COLUMNS($F585:BF585))+1)&amp;":"&amp;ADDRESS(ROW($F585),COLUMN(BF585))))/Assumptions!$B$242/12</f>
        <v>10</v>
      </c>
      <c r="BG620" s="563">
        <f ca="1">SUM(INDIRECT(ADDRESS(ROW($F585),COLUMN(BG585)-MIN($A585,COLUMNS($F585:BG585))+1)&amp;":"&amp;ADDRESS(ROW($F585),COLUMN(BG585))))/Assumptions!$B$242/12</f>
        <v>10</v>
      </c>
      <c r="BH620" s="563">
        <f ca="1">SUM(INDIRECT(ADDRESS(ROW($F585),COLUMN(BH585)-MIN($A585,COLUMNS($F585:BH585))+1)&amp;":"&amp;ADDRESS(ROW($F585),COLUMN(BH585))))/Assumptions!$B$242/12</f>
        <v>10</v>
      </c>
      <c r="BI620" s="563">
        <f ca="1">SUM(INDIRECT(ADDRESS(ROW($F585),COLUMN(BI585)-MIN($A585,COLUMNS($F585:BI585))+1)&amp;":"&amp;ADDRESS(ROW($F585),COLUMN(BI585))))/Assumptions!$B$242/12</f>
        <v>10</v>
      </c>
      <c r="BJ620" s="563">
        <f ca="1">SUM(INDIRECT(ADDRESS(ROW($F585),COLUMN(BJ585)-MIN($A585,COLUMNS($F585:BJ585))+1)&amp;":"&amp;ADDRESS(ROW($F585),COLUMN(BJ585))))/Assumptions!$B$242/12</f>
        <v>10</v>
      </c>
      <c r="BK620" s="563">
        <f ca="1">SUM(INDIRECT(ADDRESS(ROW($F585),COLUMN(BK585)-MIN($A585,COLUMNS($F585:BK585))+1)&amp;":"&amp;ADDRESS(ROW($F585),COLUMN(BK585))))/Assumptions!$B$242/12</f>
        <v>10</v>
      </c>
      <c r="BL620" s="563">
        <f ca="1">SUM(INDIRECT(ADDRESS(ROW($F585),COLUMN(BL585)-MIN($A585,COLUMNS($F585:BL585))+1)&amp;":"&amp;ADDRESS(ROW($F585),COLUMN(BL585))))/Assumptions!$B$242/12</f>
        <v>10</v>
      </c>
      <c r="BM620" s="563">
        <f ca="1">SUM(INDIRECT(ADDRESS(ROW($F585),COLUMN(BM585)-MIN($A585,COLUMNS($F585:BM585))+1)&amp;":"&amp;ADDRESS(ROW($F585),COLUMN(BM585))))/Assumptions!$B$242/12</f>
        <v>10</v>
      </c>
      <c r="BN620" s="201"/>
      <c r="BO620" s="563">
        <f ca="1">SUM(F620:H620)</f>
        <v>2.5</v>
      </c>
      <c r="BP620" s="563">
        <f ca="1">SUM(I620:K620)</f>
        <v>7.5</v>
      </c>
      <c r="BQ620" s="563">
        <f ca="1">SUM(L620:N620)</f>
        <v>10</v>
      </c>
      <c r="BR620" s="563">
        <f ca="1">SUM(O620:Q620)</f>
        <v>10</v>
      </c>
      <c r="BS620" s="563">
        <f ca="1">SUM(R620:T620)</f>
        <v>17.5</v>
      </c>
      <c r="BT620" s="563">
        <f ca="1">SUM(U620:W620)</f>
        <v>17.5</v>
      </c>
      <c r="BU620" s="563">
        <f ca="1">SUM(X620:Z620)</f>
        <v>17.5</v>
      </c>
      <c r="BV620" s="563">
        <f ca="1">SUM(AA620:AC620)</f>
        <v>17.5</v>
      </c>
      <c r="BW620" s="563">
        <f ca="1">SUM(AD620:AF620)</f>
        <v>30</v>
      </c>
      <c r="BX620" s="563">
        <f ca="1">SUM(AG620:AI620)</f>
        <v>30</v>
      </c>
      <c r="BY620" s="563">
        <f ca="1">SUM(AJ620:AL620)</f>
        <v>30</v>
      </c>
      <c r="BZ620" s="563">
        <f ca="1">SUM(AM620:AO620)</f>
        <v>30</v>
      </c>
      <c r="CA620" s="563">
        <f ca="1">SUM(AP620:AR620)</f>
        <v>30</v>
      </c>
      <c r="CB620" s="563">
        <f ca="1">SUM(AS620:AU620)</f>
        <v>30</v>
      </c>
      <c r="CC620" s="563">
        <f ca="1">SUM(AV620:AX620)</f>
        <v>30</v>
      </c>
      <c r="CD620" s="563">
        <f ca="1">SUM(AY620:BA620)</f>
        <v>30</v>
      </c>
      <c r="CE620" s="563">
        <f ca="1">SUM(BB620:BD620)</f>
        <v>30</v>
      </c>
      <c r="CF620" s="563">
        <f ca="1">SUM(BE620:BG620)</f>
        <v>30</v>
      </c>
      <c r="CG620" s="563">
        <f ca="1">SUM(BH620:BJ620)</f>
        <v>30</v>
      </c>
      <c r="CH620" s="563">
        <f ca="1">SUM(BK620:BM620)</f>
        <v>30</v>
      </c>
      <c r="CI620" s="201"/>
      <c r="CJ620" s="172">
        <f ca="1">SUM(BO620:BR620)</f>
        <v>30</v>
      </c>
      <c r="CK620" s="172">
        <f ca="1">SUM(BS620:BV620)</f>
        <v>70</v>
      </c>
      <c r="CL620" s="172">
        <f ca="1">SUM(BW620:BZ620)</f>
        <v>120</v>
      </c>
      <c r="CM620" s="172">
        <f ca="1">SUM(CA620:CD620)</f>
        <v>120</v>
      </c>
      <c r="CN620" s="172">
        <f ca="1">SUM(CE620:CH620)</f>
        <v>120</v>
      </c>
      <c r="CO620" s="177"/>
      <c r="CP620" s="115"/>
      <c r="CQ620" s="115"/>
      <c r="CR620" s="202">
        <f ca="1">SUM(F620:BM620)</f>
        <v>460</v>
      </c>
      <c r="CS620" s="202">
        <f ca="1">SUM(BO620:CH620)</f>
        <v>460</v>
      </c>
      <c r="CT620" s="202">
        <f ca="1">SUM(CJ620:CN620)</f>
        <v>460</v>
      </c>
      <c r="CU620" s="202">
        <f t="shared" ca="1" si="2211"/>
        <v>0</v>
      </c>
      <c r="CV620" s="202">
        <f t="shared" ca="1" si="2211"/>
        <v>0</v>
      </c>
      <c r="CW620" s="115"/>
      <c r="CX620" s="172">
        <f t="shared" ca="1" si="2198"/>
        <v>2.5</v>
      </c>
      <c r="CY620" s="172">
        <f t="shared" ca="1" si="2199"/>
        <v>7.5</v>
      </c>
      <c r="CZ620" s="172">
        <f t="shared" ca="1" si="2200"/>
        <v>10</v>
      </c>
      <c r="DA620" s="172">
        <f t="shared" ca="1" si="2201"/>
        <v>10</v>
      </c>
      <c r="DB620" s="338">
        <f t="shared" ca="1" si="2202"/>
        <v>30</v>
      </c>
      <c r="DC620" s="172">
        <f t="shared" ca="1" si="2203"/>
        <v>17.5</v>
      </c>
      <c r="DD620" s="172">
        <f t="shared" ca="1" si="2204"/>
        <v>17.5</v>
      </c>
      <c r="DE620" s="172">
        <f t="shared" ca="1" si="2205"/>
        <v>17.5</v>
      </c>
      <c r="DF620" s="172">
        <f t="shared" ca="1" si="2206"/>
        <v>17.5</v>
      </c>
      <c r="DG620" s="338">
        <f t="shared" ca="1" si="2207"/>
        <v>70</v>
      </c>
      <c r="DH620" s="338">
        <f t="shared" ca="1" si="2208"/>
        <v>120</v>
      </c>
      <c r="DI620" s="338">
        <f t="shared" ca="1" si="2209"/>
        <v>120</v>
      </c>
      <c r="DJ620" s="338">
        <f t="shared" ca="1" si="2210"/>
        <v>120</v>
      </c>
    </row>
    <row r="621" spans="1:114" s="7" customFormat="1" ht="14.25" x14ac:dyDescent="0.35">
      <c r="A621" s="308" t="s">
        <v>267</v>
      </c>
      <c r="B621" s="300" t="s">
        <v>370</v>
      </c>
      <c r="C621" s="115"/>
      <c r="D621" s="115"/>
      <c r="E621" s="115"/>
      <c r="F621" s="563">
        <f ca="1">SUM(F618:F620)</f>
        <v>20</v>
      </c>
      <c r="G621" s="563">
        <f ca="1">SUM(G618:G620)</f>
        <v>20</v>
      </c>
      <c r="H621" s="563">
        <f ca="1">SUM(H618:H620)</f>
        <v>20</v>
      </c>
      <c r="I621" s="563">
        <f t="shared" ref="I621:BM621" ca="1" si="2212">SUM(I618:I620)</f>
        <v>40</v>
      </c>
      <c r="J621" s="563">
        <f t="shared" ca="1" si="2212"/>
        <v>60</v>
      </c>
      <c r="K621" s="563">
        <f t="shared" ca="1" si="2212"/>
        <v>80</v>
      </c>
      <c r="L621" s="563">
        <f t="shared" ca="1" si="2212"/>
        <v>80</v>
      </c>
      <c r="M621" s="563">
        <f t="shared" ca="1" si="2212"/>
        <v>80</v>
      </c>
      <c r="N621" s="563">
        <f t="shared" ca="1" si="2212"/>
        <v>80</v>
      </c>
      <c r="O621" s="563">
        <f t="shared" ca="1" si="2212"/>
        <v>80</v>
      </c>
      <c r="P621" s="563">
        <f t="shared" ca="1" si="2212"/>
        <v>80</v>
      </c>
      <c r="Q621" s="563">
        <f t="shared" ca="1" si="2212"/>
        <v>80</v>
      </c>
      <c r="R621" s="563">
        <f t="shared" ca="1" si="2212"/>
        <v>140.00000000000003</v>
      </c>
      <c r="S621" s="563">
        <f t="shared" ca="1" si="2212"/>
        <v>140.00000000000003</v>
      </c>
      <c r="T621" s="563">
        <f t="shared" ca="1" si="2212"/>
        <v>140.00000000000003</v>
      </c>
      <c r="U621" s="563">
        <f t="shared" ca="1" si="2212"/>
        <v>140.00000000000003</v>
      </c>
      <c r="V621" s="563">
        <f t="shared" ca="1" si="2212"/>
        <v>140.00000000000003</v>
      </c>
      <c r="W621" s="563">
        <f t="shared" ca="1" si="2212"/>
        <v>140.00000000000003</v>
      </c>
      <c r="X621" s="563">
        <f t="shared" ca="1" si="2212"/>
        <v>140.00000000000003</v>
      </c>
      <c r="Y621" s="563">
        <f t="shared" ca="1" si="2212"/>
        <v>140.00000000000003</v>
      </c>
      <c r="Z621" s="563">
        <f t="shared" ca="1" si="2212"/>
        <v>140.00000000000003</v>
      </c>
      <c r="AA621" s="563">
        <f t="shared" ca="1" si="2212"/>
        <v>140.00000000000003</v>
      </c>
      <c r="AB621" s="563">
        <f t="shared" ca="1" si="2212"/>
        <v>140.00000000000003</v>
      </c>
      <c r="AC621" s="563">
        <f t="shared" ca="1" si="2212"/>
        <v>140.00000000000003</v>
      </c>
      <c r="AD621" s="563">
        <f t="shared" ca="1" si="2212"/>
        <v>240</v>
      </c>
      <c r="AE621" s="563">
        <f t="shared" ca="1" si="2212"/>
        <v>240</v>
      </c>
      <c r="AF621" s="563">
        <f t="shared" ca="1" si="2212"/>
        <v>240</v>
      </c>
      <c r="AG621" s="563">
        <f t="shared" ca="1" si="2212"/>
        <v>240</v>
      </c>
      <c r="AH621" s="563">
        <f t="shared" ca="1" si="2212"/>
        <v>240</v>
      </c>
      <c r="AI621" s="563">
        <f t="shared" ca="1" si="2212"/>
        <v>240</v>
      </c>
      <c r="AJ621" s="563">
        <f t="shared" ca="1" si="2212"/>
        <v>240</v>
      </c>
      <c r="AK621" s="563">
        <f t="shared" ca="1" si="2212"/>
        <v>240</v>
      </c>
      <c r="AL621" s="563">
        <f t="shared" ca="1" si="2212"/>
        <v>240</v>
      </c>
      <c r="AM621" s="563">
        <f t="shared" ca="1" si="2212"/>
        <v>240</v>
      </c>
      <c r="AN621" s="563">
        <f t="shared" ca="1" si="2212"/>
        <v>240</v>
      </c>
      <c r="AO621" s="563">
        <f t="shared" ca="1" si="2212"/>
        <v>240</v>
      </c>
      <c r="AP621" s="563">
        <f t="shared" ca="1" si="2212"/>
        <v>240</v>
      </c>
      <c r="AQ621" s="563">
        <f t="shared" ca="1" si="2212"/>
        <v>240</v>
      </c>
      <c r="AR621" s="563">
        <f t="shared" ca="1" si="2212"/>
        <v>240</v>
      </c>
      <c r="AS621" s="563">
        <f t="shared" ca="1" si="2212"/>
        <v>240</v>
      </c>
      <c r="AT621" s="563">
        <f t="shared" ca="1" si="2212"/>
        <v>240</v>
      </c>
      <c r="AU621" s="563">
        <f t="shared" ca="1" si="2212"/>
        <v>240</v>
      </c>
      <c r="AV621" s="563">
        <f t="shared" ca="1" si="2212"/>
        <v>240</v>
      </c>
      <c r="AW621" s="563">
        <f t="shared" ca="1" si="2212"/>
        <v>240</v>
      </c>
      <c r="AX621" s="563">
        <f t="shared" ca="1" si="2212"/>
        <v>240</v>
      </c>
      <c r="AY621" s="563">
        <f t="shared" ca="1" si="2212"/>
        <v>240</v>
      </c>
      <c r="AZ621" s="563">
        <f t="shared" ca="1" si="2212"/>
        <v>240</v>
      </c>
      <c r="BA621" s="563">
        <f t="shared" ca="1" si="2212"/>
        <v>240</v>
      </c>
      <c r="BB621" s="563">
        <f t="shared" ca="1" si="2212"/>
        <v>240</v>
      </c>
      <c r="BC621" s="563">
        <f t="shared" ca="1" si="2212"/>
        <v>240</v>
      </c>
      <c r="BD621" s="563">
        <f t="shared" ca="1" si="2212"/>
        <v>240</v>
      </c>
      <c r="BE621" s="563">
        <f t="shared" ca="1" si="2212"/>
        <v>240</v>
      </c>
      <c r="BF621" s="563">
        <f t="shared" ca="1" si="2212"/>
        <v>240</v>
      </c>
      <c r="BG621" s="563">
        <f t="shared" ca="1" si="2212"/>
        <v>240</v>
      </c>
      <c r="BH621" s="563">
        <f t="shared" ca="1" si="2212"/>
        <v>240</v>
      </c>
      <c r="BI621" s="563">
        <f t="shared" ca="1" si="2212"/>
        <v>240</v>
      </c>
      <c r="BJ621" s="563">
        <f t="shared" ca="1" si="2212"/>
        <v>240</v>
      </c>
      <c r="BK621" s="563">
        <f t="shared" ca="1" si="2212"/>
        <v>240</v>
      </c>
      <c r="BL621" s="563">
        <f t="shared" ca="1" si="2212"/>
        <v>240</v>
      </c>
      <c r="BM621" s="563">
        <f t="shared" ca="1" si="2212"/>
        <v>240</v>
      </c>
      <c r="BN621" s="201"/>
      <c r="BO621" s="563">
        <f ca="1">SUM(F621:H621)</f>
        <v>60</v>
      </c>
      <c r="BP621" s="563">
        <f ca="1">SUM(I621:K621)</f>
        <v>180</v>
      </c>
      <c r="BQ621" s="563">
        <f ca="1">SUM(L621:N621)</f>
        <v>240</v>
      </c>
      <c r="BR621" s="563">
        <f ca="1">SUM(O621:Q621)</f>
        <v>240</v>
      </c>
      <c r="BS621" s="563">
        <f ca="1">SUM(R621:T621)</f>
        <v>420.00000000000011</v>
      </c>
      <c r="BT621" s="563">
        <f ca="1">SUM(U621:W621)</f>
        <v>420.00000000000011</v>
      </c>
      <c r="BU621" s="563">
        <f ca="1">SUM(X621:Z621)</f>
        <v>420.00000000000011</v>
      </c>
      <c r="BV621" s="563">
        <f ca="1">SUM(AA621:AC621)</f>
        <v>420.00000000000011</v>
      </c>
      <c r="BW621" s="563">
        <f ca="1">SUM(AD621:AF621)</f>
        <v>720</v>
      </c>
      <c r="BX621" s="563">
        <f ca="1">SUM(AG621:AI621)</f>
        <v>720</v>
      </c>
      <c r="BY621" s="563">
        <f ca="1">SUM(AJ621:AL621)</f>
        <v>720</v>
      </c>
      <c r="BZ621" s="563">
        <f ca="1">SUM(AM621:AO621)</f>
        <v>720</v>
      </c>
      <c r="CA621" s="563">
        <f ca="1">SUM(AP621:AR621)</f>
        <v>720</v>
      </c>
      <c r="CB621" s="563">
        <f ca="1">SUM(AS621:AU621)</f>
        <v>720</v>
      </c>
      <c r="CC621" s="563">
        <f ca="1">SUM(AV621:AX621)</f>
        <v>720</v>
      </c>
      <c r="CD621" s="563">
        <f ca="1">SUM(AY621:BA621)</f>
        <v>720</v>
      </c>
      <c r="CE621" s="563">
        <f ca="1">SUM(BB621:BD621)</f>
        <v>720</v>
      </c>
      <c r="CF621" s="563">
        <f ca="1">SUM(BE621:BG621)</f>
        <v>720</v>
      </c>
      <c r="CG621" s="563">
        <f ca="1">SUM(BH621:BJ621)</f>
        <v>720</v>
      </c>
      <c r="CH621" s="563">
        <f ca="1">SUM(BK621:BM621)</f>
        <v>720</v>
      </c>
      <c r="CI621" s="201"/>
      <c r="CJ621" s="172">
        <f ca="1">SUM(BO621:BR621)</f>
        <v>720</v>
      </c>
      <c r="CK621" s="172">
        <f ca="1">SUM(BS621:BV621)</f>
        <v>1680.0000000000005</v>
      </c>
      <c r="CL621" s="172">
        <f ca="1">SUM(BW621:BZ621)</f>
        <v>2880</v>
      </c>
      <c r="CM621" s="172">
        <f ca="1">SUM(CA621:CD621)</f>
        <v>2880</v>
      </c>
      <c r="CN621" s="172">
        <f ca="1">SUM(CE621:CH621)</f>
        <v>2880</v>
      </c>
      <c r="CO621" s="177"/>
      <c r="CP621" s="115"/>
      <c r="CQ621" s="115"/>
      <c r="CR621" s="202">
        <f ca="1">SUM(F621:BM621)</f>
        <v>11040</v>
      </c>
      <c r="CS621" s="202">
        <f ca="1">SUM(BO621:CH621)</f>
        <v>11040</v>
      </c>
      <c r="CT621" s="202">
        <f ca="1">SUM(CJ621:CN621)</f>
        <v>11040</v>
      </c>
      <c r="CU621" s="202">
        <f t="shared" ca="1" si="2211"/>
        <v>0</v>
      </c>
      <c r="CV621" s="202">
        <f t="shared" ca="1" si="2211"/>
        <v>0</v>
      </c>
      <c r="CW621" s="115"/>
      <c r="CX621" s="172">
        <f t="shared" ca="1" si="2198"/>
        <v>60</v>
      </c>
      <c r="CY621" s="172">
        <f t="shared" ca="1" si="2199"/>
        <v>180</v>
      </c>
      <c r="CZ621" s="172">
        <f t="shared" ca="1" si="2200"/>
        <v>240</v>
      </c>
      <c r="DA621" s="172">
        <f t="shared" ca="1" si="2201"/>
        <v>240</v>
      </c>
      <c r="DB621" s="338">
        <f t="shared" ca="1" si="2202"/>
        <v>720</v>
      </c>
      <c r="DC621" s="172">
        <f t="shared" ca="1" si="2203"/>
        <v>420.00000000000011</v>
      </c>
      <c r="DD621" s="172">
        <f t="shared" ca="1" si="2204"/>
        <v>420.00000000000011</v>
      </c>
      <c r="DE621" s="172">
        <f t="shared" ca="1" si="2205"/>
        <v>420.00000000000011</v>
      </c>
      <c r="DF621" s="172">
        <f t="shared" ca="1" si="2206"/>
        <v>420.00000000000011</v>
      </c>
      <c r="DG621" s="338">
        <f t="shared" ca="1" si="2207"/>
        <v>1680.0000000000005</v>
      </c>
      <c r="DH621" s="338">
        <f t="shared" ca="1" si="2208"/>
        <v>2880</v>
      </c>
      <c r="DI621" s="338">
        <f t="shared" ca="1" si="2209"/>
        <v>2880</v>
      </c>
      <c r="DJ621" s="338">
        <f t="shared" ca="1" si="2210"/>
        <v>2880</v>
      </c>
    </row>
    <row r="622" spans="1:114" s="7" customFormat="1" x14ac:dyDescent="0.2">
      <c r="A622" s="298"/>
      <c r="B622" s="300" t="s">
        <v>370</v>
      </c>
      <c r="C622" s="115"/>
      <c r="D622" s="115"/>
      <c r="E622" s="115"/>
      <c r="F622" s="564"/>
      <c r="G622" s="564"/>
      <c r="H622" s="564"/>
      <c r="I622" s="564"/>
      <c r="J622" s="564"/>
      <c r="K622" s="564"/>
      <c r="L622" s="564"/>
      <c r="M622" s="564"/>
      <c r="N622" s="564"/>
      <c r="O622" s="564"/>
      <c r="P622" s="564"/>
      <c r="Q622" s="564"/>
      <c r="R622" s="564"/>
      <c r="S622" s="564"/>
      <c r="T622" s="564"/>
      <c r="U622" s="564"/>
      <c r="V622" s="564"/>
      <c r="W622" s="564"/>
      <c r="X622" s="564"/>
      <c r="Y622" s="564"/>
      <c r="Z622" s="564"/>
      <c r="AA622" s="564"/>
      <c r="AB622" s="564"/>
      <c r="AC622" s="564"/>
      <c r="AD622" s="564"/>
      <c r="AE622" s="564"/>
      <c r="AF622" s="564"/>
      <c r="AG622" s="564"/>
      <c r="AH622" s="564"/>
      <c r="AI622" s="564"/>
      <c r="AJ622" s="564"/>
      <c r="AK622" s="564"/>
      <c r="AL622" s="564"/>
      <c r="AM622" s="564"/>
      <c r="AN622" s="564"/>
      <c r="AO622" s="564"/>
      <c r="AP622" s="564"/>
      <c r="AQ622" s="564"/>
      <c r="AR622" s="564"/>
      <c r="AS622" s="564"/>
      <c r="AT622" s="564"/>
      <c r="AU622" s="564"/>
      <c r="AV622" s="564"/>
      <c r="AW622" s="564"/>
      <c r="AX622" s="564"/>
      <c r="AY622" s="564"/>
      <c r="AZ622" s="564"/>
      <c r="BA622" s="564"/>
      <c r="BB622" s="564"/>
      <c r="BC622" s="564"/>
      <c r="BD622" s="564"/>
      <c r="BE622" s="564"/>
      <c r="BF622" s="564"/>
      <c r="BG622" s="564"/>
      <c r="BH622" s="564"/>
      <c r="BI622" s="564"/>
      <c r="BJ622" s="564"/>
      <c r="BK622" s="564"/>
      <c r="BL622" s="564"/>
      <c r="BM622" s="564"/>
      <c r="BN622" s="201"/>
      <c r="BO622" s="564"/>
      <c r="BP622" s="564"/>
      <c r="BQ622" s="564"/>
      <c r="BR622" s="564"/>
      <c r="BS622" s="564"/>
      <c r="BT622" s="564"/>
      <c r="BU622" s="564"/>
      <c r="BV622" s="564"/>
      <c r="BW622" s="564"/>
      <c r="BX622" s="564"/>
      <c r="BY622" s="564"/>
      <c r="BZ622" s="564"/>
      <c r="CA622" s="564"/>
      <c r="CB622" s="564"/>
      <c r="CC622" s="564"/>
      <c r="CD622" s="564"/>
      <c r="CE622" s="564"/>
      <c r="CF622" s="564"/>
      <c r="CG622" s="564"/>
      <c r="CH622" s="564"/>
      <c r="CI622" s="201"/>
      <c r="CJ622" s="121"/>
      <c r="CK622" s="121"/>
      <c r="CL622" s="121"/>
      <c r="CM622" s="121"/>
      <c r="CN622" s="121"/>
      <c r="CO622" s="177"/>
      <c r="CP622" s="115"/>
      <c r="CQ622" s="115"/>
      <c r="CR622" s="202"/>
      <c r="CS622" s="202"/>
      <c r="CT622" s="202"/>
      <c r="CU622" s="202"/>
      <c r="CV622" s="202"/>
      <c r="CW622" s="115"/>
      <c r="CX622" s="121" t="str">
        <f t="shared" si="2198"/>
        <v/>
      </c>
      <c r="CY622" s="121" t="str">
        <f t="shared" si="2199"/>
        <v/>
      </c>
      <c r="CZ622" s="121" t="str">
        <f t="shared" si="2200"/>
        <v/>
      </c>
      <c r="DA622" s="121" t="str">
        <f t="shared" si="2201"/>
        <v/>
      </c>
      <c r="DB622" s="203" t="str">
        <f t="shared" si="2202"/>
        <v/>
      </c>
      <c r="DC622" s="121" t="str">
        <f t="shared" si="2203"/>
        <v/>
      </c>
      <c r="DD622" s="121" t="str">
        <f t="shared" si="2204"/>
        <v/>
      </c>
      <c r="DE622" s="121" t="str">
        <f t="shared" si="2205"/>
        <v/>
      </c>
      <c r="DF622" s="121" t="str">
        <f t="shared" si="2206"/>
        <v/>
      </c>
      <c r="DG622" s="203" t="str">
        <f t="shared" si="2207"/>
        <v/>
      </c>
      <c r="DH622" s="203" t="str">
        <f t="shared" si="2208"/>
        <v/>
      </c>
      <c r="DI622" s="203" t="str">
        <f t="shared" si="2209"/>
        <v/>
      </c>
      <c r="DJ622" s="203" t="str">
        <f t="shared" si="2210"/>
        <v/>
      </c>
    </row>
    <row r="623" spans="1:114" s="7" customFormat="1" x14ac:dyDescent="0.2">
      <c r="A623" s="298" t="str">
        <f>+Salaries!A85</f>
        <v>Sales and Marketing</v>
      </c>
      <c r="B623" s="300" t="s">
        <v>370</v>
      </c>
      <c r="C623" s="115"/>
      <c r="D623" s="115"/>
      <c r="E623" s="115"/>
      <c r="F623" s="564"/>
      <c r="G623" s="564"/>
      <c r="H623" s="564"/>
      <c r="I623" s="564"/>
      <c r="J623" s="564"/>
      <c r="K623" s="564"/>
      <c r="L623" s="564"/>
      <c r="M623" s="564"/>
      <c r="N623" s="564"/>
      <c r="O623" s="564"/>
      <c r="P623" s="564"/>
      <c r="Q623" s="564"/>
      <c r="R623" s="564"/>
      <c r="S623" s="564"/>
      <c r="T623" s="564"/>
      <c r="U623" s="564"/>
      <c r="V623" s="564"/>
      <c r="W623" s="564"/>
      <c r="X623" s="564"/>
      <c r="Y623" s="564"/>
      <c r="Z623" s="564"/>
      <c r="AA623" s="564"/>
      <c r="AB623" s="564"/>
      <c r="AC623" s="564"/>
      <c r="AD623" s="564"/>
      <c r="AE623" s="564"/>
      <c r="AF623" s="564"/>
      <c r="AG623" s="564"/>
      <c r="AH623" s="564"/>
      <c r="AI623" s="564"/>
      <c r="AJ623" s="564"/>
      <c r="AK623" s="564"/>
      <c r="AL623" s="564"/>
      <c r="AM623" s="564"/>
      <c r="AN623" s="564"/>
      <c r="AO623" s="564"/>
      <c r="AP623" s="564"/>
      <c r="AQ623" s="564"/>
      <c r="AR623" s="564"/>
      <c r="AS623" s="564"/>
      <c r="AT623" s="564"/>
      <c r="AU623" s="564"/>
      <c r="AV623" s="564"/>
      <c r="AW623" s="564"/>
      <c r="AX623" s="564"/>
      <c r="AY623" s="564"/>
      <c r="AZ623" s="564"/>
      <c r="BA623" s="564"/>
      <c r="BB623" s="564"/>
      <c r="BC623" s="564"/>
      <c r="BD623" s="564"/>
      <c r="BE623" s="564"/>
      <c r="BF623" s="564"/>
      <c r="BG623" s="564"/>
      <c r="BH623" s="564"/>
      <c r="BI623" s="564"/>
      <c r="BJ623" s="564"/>
      <c r="BK623" s="564"/>
      <c r="BL623" s="564"/>
      <c r="BM623" s="564"/>
      <c r="BN623" s="201"/>
      <c r="BO623" s="564"/>
      <c r="BP623" s="564"/>
      <c r="BQ623" s="564"/>
      <c r="BR623" s="564"/>
      <c r="BS623" s="564"/>
      <c r="BT623" s="564"/>
      <c r="BU623" s="564"/>
      <c r="BV623" s="564"/>
      <c r="BW623" s="564"/>
      <c r="BX623" s="564"/>
      <c r="BY623" s="564"/>
      <c r="BZ623" s="564"/>
      <c r="CA623" s="564"/>
      <c r="CB623" s="564"/>
      <c r="CC623" s="564"/>
      <c r="CD623" s="564"/>
      <c r="CE623" s="564"/>
      <c r="CF623" s="564"/>
      <c r="CG623" s="564"/>
      <c r="CH623" s="564"/>
      <c r="CI623" s="201"/>
      <c r="CJ623" s="121"/>
      <c r="CK623" s="121"/>
      <c r="CL623" s="121"/>
      <c r="CM623" s="121"/>
      <c r="CN623" s="121"/>
      <c r="CO623" s="177"/>
      <c r="CP623" s="115"/>
      <c r="CQ623" s="115"/>
      <c r="CR623" s="202"/>
      <c r="CS623" s="202"/>
      <c r="CT623" s="202"/>
      <c r="CU623" s="202"/>
      <c r="CV623" s="202"/>
      <c r="CW623" s="115"/>
      <c r="CX623" s="121" t="str">
        <f t="shared" si="2198"/>
        <v/>
      </c>
      <c r="CY623" s="121" t="str">
        <f t="shared" si="2199"/>
        <v/>
      </c>
      <c r="CZ623" s="121" t="str">
        <f t="shared" si="2200"/>
        <v/>
      </c>
      <c r="DA623" s="121" t="str">
        <f t="shared" si="2201"/>
        <v/>
      </c>
      <c r="DB623" s="203" t="str">
        <f t="shared" si="2202"/>
        <v/>
      </c>
      <c r="DC623" s="121" t="str">
        <f t="shared" si="2203"/>
        <v/>
      </c>
      <c r="DD623" s="121" t="str">
        <f t="shared" si="2204"/>
        <v/>
      </c>
      <c r="DE623" s="121" t="str">
        <f t="shared" si="2205"/>
        <v/>
      </c>
      <c r="DF623" s="121" t="str">
        <f t="shared" si="2206"/>
        <v/>
      </c>
      <c r="DG623" s="203" t="str">
        <f t="shared" si="2207"/>
        <v/>
      </c>
      <c r="DH623" s="203" t="str">
        <f t="shared" si="2208"/>
        <v/>
      </c>
      <c r="DI623" s="203" t="str">
        <f t="shared" si="2209"/>
        <v/>
      </c>
      <c r="DJ623" s="203" t="str">
        <f t="shared" si="2210"/>
        <v/>
      </c>
    </row>
    <row r="624" spans="1:114" s="7" customFormat="1" x14ac:dyDescent="0.2">
      <c r="A624" s="284" t="s">
        <v>319</v>
      </c>
      <c r="B624" s="115" t="s">
        <v>370</v>
      </c>
      <c r="C624" s="115">
        <f>C618</f>
        <v>5</v>
      </c>
      <c r="D624" s="115"/>
      <c r="E624" s="115"/>
      <c r="F624" s="564">
        <f ca="1">SUM(INDIRECT(ADDRESS(ROW($F589),COLUMN(F589)-MIN($C624*12,COLUMNS($F589:F589))+1)&amp;":"&amp;ADDRESS(ROW($F589),COLUMN(F589))))/$C624/12</f>
        <v>0</v>
      </c>
      <c r="G624" s="564">
        <f ca="1">SUM(INDIRECT(ADDRESS(ROW($F589),COLUMN(G589)-MIN($C624*12,COLUMNS($F589:G589))+1)&amp;":"&amp;ADDRESS(ROW($F589),COLUMN(G589))))/$C624/12</f>
        <v>0</v>
      </c>
      <c r="H624" s="564">
        <f ca="1">SUM(INDIRECT(ADDRESS(ROW($F589),COLUMN(H589)-MIN($C624*12,COLUMNS($F589:H589))+1)&amp;":"&amp;ADDRESS(ROW($F589),COLUMN(H589))))/$C624/12</f>
        <v>0</v>
      </c>
      <c r="I624" s="564">
        <f ca="1">SUM(INDIRECT(ADDRESS(ROW($F589),COLUMN(I589)-MIN($C624*12,COLUMNS($F589:I589))+1)&amp;":"&amp;ADDRESS(ROW($F589),COLUMN(I589))))/$C624/12</f>
        <v>0</v>
      </c>
      <c r="J624" s="564">
        <f ca="1">SUM(INDIRECT(ADDRESS(ROW($F589),COLUMN(J589)-MIN($C624*12,COLUMNS($F589:J589))+1)&amp;":"&amp;ADDRESS(ROW($F589),COLUMN(J589))))/$C624/12</f>
        <v>0</v>
      </c>
      <c r="K624" s="564">
        <f ca="1">SUM(INDIRECT(ADDRESS(ROW($F589),COLUMN(K589)-MIN($C624*12,COLUMNS($F589:K589))+1)&amp;":"&amp;ADDRESS(ROW($F589),COLUMN(K589))))/$C624/12</f>
        <v>0</v>
      </c>
      <c r="L624" s="564">
        <f ca="1">SUM(INDIRECT(ADDRESS(ROW($F589),COLUMN(L589)-MIN($C624*12,COLUMNS($F589:L589))+1)&amp;":"&amp;ADDRESS(ROW($F589),COLUMN(L589))))/$C624/12</f>
        <v>0</v>
      </c>
      <c r="M624" s="564">
        <f ca="1">SUM(INDIRECT(ADDRESS(ROW($F589),COLUMN(M589)-MIN($C624*12,COLUMNS($F589:M589))+1)&amp;":"&amp;ADDRESS(ROW($F589),COLUMN(M589))))/$C624/12</f>
        <v>0</v>
      </c>
      <c r="N624" s="564">
        <f ca="1">SUM(INDIRECT(ADDRESS(ROW($F589),COLUMN(N589)-MIN($C624*12,COLUMNS($F589:N589))+1)&amp;":"&amp;ADDRESS(ROW($F589),COLUMN(N589))))/$C624/12</f>
        <v>0</v>
      </c>
      <c r="O624" s="564">
        <f ca="1">SUM(INDIRECT(ADDRESS(ROW($F589),COLUMN(O589)-MIN($C624*12,COLUMNS($F589:O589))+1)&amp;":"&amp;ADDRESS(ROW($F589),COLUMN(O589))))/$C624/12</f>
        <v>0</v>
      </c>
      <c r="P624" s="564">
        <f ca="1">SUM(INDIRECT(ADDRESS(ROW($F589),COLUMN(P589)-MIN($C624*12,COLUMNS($F589:P589))+1)&amp;":"&amp;ADDRESS(ROW($F589),COLUMN(P589))))/$C624/12</f>
        <v>0</v>
      </c>
      <c r="Q624" s="564">
        <f ca="1">SUM(INDIRECT(ADDRESS(ROW($F589),COLUMN(Q589)-MIN($C624*12,COLUMNS($F589:Q589))+1)&amp;":"&amp;ADDRESS(ROW($F589),COLUMN(Q589))))/$C624/12</f>
        <v>0</v>
      </c>
      <c r="R624" s="564">
        <f ca="1">SUM(INDIRECT(ADDRESS(ROW($F589),COLUMN(R589)-MIN($C624*12,COLUMNS($F589:R589))+1)&amp;":"&amp;ADDRESS(ROW($F589),COLUMN(R589))))/$C624/12</f>
        <v>16.666666666666668</v>
      </c>
      <c r="S624" s="564">
        <f ca="1">SUM(INDIRECT(ADDRESS(ROW($F589),COLUMN(S589)-MIN($C624*12,COLUMNS($F589:S589))+1)&amp;":"&amp;ADDRESS(ROW($F589),COLUMN(S589))))/$C624/12</f>
        <v>16.666666666666668</v>
      </c>
      <c r="T624" s="564">
        <f ca="1">SUM(INDIRECT(ADDRESS(ROW($F589),COLUMN(T589)-MIN($C624*12,COLUMNS($F589:T589))+1)&amp;":"&amp;ADDRESS(ROW($F589),COLUMN(T589))))/$C624/12</f>
        <v>16.666666666666668</v>
      </c>
      <c r="U624" s="564">
        <f ca="1">SUM(INDIRECT(ADDRESS(ROW($F589),COLUMN(U589)-MIN($C624*12,COLUMNS($F589:U589))+1)&amp;":"&amp;ADDRESS(ROW($F589),COLUMN(U589))))/$C624/12</f>
        <v>16.666666666666668</v>
      </c>
      <c r="V624" s="564">
        <f ca="1">SUM(INDIRECT(ADDRESS(ROW($F589),COLUMN(V589)-MIN($C624*12,COLUMNS($F589:V589))+1)&amp;":"&amp;ADDRESS(ROW($F589),COLUMN(V589))))/$C624/12</f>
        <v>16.666666666666668</v>
      </c>
      <c r="W624" s="564">
        <f ca="1">SUM(INDIRECT(ADDRESS(ROW($F589),COLUMN(W589)-MIN($C624*12,COLUMNS($F589:W589))+1)&amp;":"&amp;ADDRESS(ROW($F589),COLUMN(W589))))/$C624/12</f>
        <v>33.333333333333336</v>
      </c>
      <c r="X624" s="564">
        <f ca="1">SUM(INDIRECT(ADDRESS(ROW($F589),COLUMN(X589)-MIN($C624*12,COLUMNS($F589:X589))+1)&amp;":"&amp;ADDRESS(ROW($F589),COLUMN(X589))))/$C624/12</f>
        <v>33.333333333333336</v>
      </c>
      <c r="Y624" s="564">
        <f ca="1">SUM(INDIRECT(ADDRESS(ROW($F589),COLUMN(Y589)-MIN($C624*12,COLUMNS($F589:Y589))+1)&amp;":"&amp;ADDRESS(ROW($F589),COLUMN(Y589))))/$C624/12</f>
        <v>33.333333333333336</v>
      </c>
      <c r="Z624" s="564">
        <f ca="1">SUM(INDIRECT(ADDRESS(ROW($F589),COLUMN(Z589)-MIN($C624*12,COLUMNS($F589:Z589))+1)&amp;":"&amp;ADDRESS(ROW($F589),COLUMN(Z589))))/$C624/12</f>
        <v>33.333333333333336</v>
      </c>
      <c r="AA624" s="564">
        <f ca="1">SUM(INDIRECT(ADDRESS(ROW($F589),COLUMN(AA589)-MIN($C624*12,COLUMNS($F589:AA589))+1)&amp;":"&amp;ADDRESS(ROW($F589),COLUMN(AA589))))/$C624/12</f>
        <v>33.333333333333336</v>
      </c>
      <c r="AB624" s="564">
        <f ca="1">SUM(INDIRECT(ADDRESS(ROW($F589),COLUMN(AB589)-MIN($C624*12,COLUMNS($F589:AB589))+1)&amp;":"&amp;ADDRESS(ROW($F589),COLUMN(AB589))))/$C624/12</f>
        <v>33.333333333333336</v>
      </c>
      <c r="AC624" s="564">
        <f ca="1">SUM(INDIRECT(ADDRESS(ROW($F589),COLUMN(AC589)-MIN($C624*12,COLUMNS($F589:AC589))+1)&amp;":"&amp;ADDRESS(ROW($F589),COLUMN(AC589))))/$C624/12</f>
        <v>33.333333333333336</v>
      </c>
      <c r="AD624" s="564">
        <f ca="1">SUM(INDIRECT(ADDRESS(ROW($F589),COLUMN(AD589)-MIN($C624*12,COLUMNS($F589:AD589))+1)&amp;":"&amp;ADDRESS(ROW($F589),COLUMN(AD589))))/$C624/12</f>
        <v>66.666666666666671</v>
      </c>
      <c r="AE624" s="564">
        <f ca="1">SUM(INDIRECT(ADDRESS(ROW($F589),COLUMN(AE589)-MIN($C624*12,COLUMNS($F589:AE589))+1)&amp;":"&amp;ADDRESS(ROW($F589),COLUMN(AE589))))/$C624/12</f>
        <v>66.666666666666671</v>
      </c>
      <c r="AF624" s="564">
        <f ca="1">SUM(INDIRECT(ADDRESS(ROW($F589),COLUMN(AF589)-MIN($C624*12,COLUMNS($F589:AF589))+1)&amp;":"&amp;ADDRESS(ROW($F589),COLUMN(AF589))))/$C624/12</f>
        <v>66.666666666666671</v>
      </c>
      <c r="AG624" s="564">
        <f ca="1">SUM(INDIRECT(ADDRESS(ROW($F589),COLUMN(AG589)-MIN($C624*12,COLUMNS($F589:AG589))+1)&amp;":"&amp;ADDRESS(ROW($F589),COLUMN(AG589))))/$C624/12</f>
        <v>66.666666666666671</v>
      </c>
      <c r="AH624" s="564">
        <f ca="1">SUM(INDIRECT(ADDRESS(ROW($F589),COLUMN(AH589)-MIN($C624*12,COLUMNS($F589:AH589))+1)&amp;":"&amp;ADDRESS(ROW($F589),COLUMN(AH589))))/$C624/12</f>
        <v>66.666666666666671</v>
      </c>
      <c r="AI624" s="564">
        <f ca="1">SUM(INDIRECT(ADDRESS(ROW($F589),COLUMN(AI589)-MIN($C624*12,COLUMNS($F589:AI589))+1)&amp;":"&amp;ADDRESS(ROW($F589),COLUMN(AI589))))/$C624/12</f>
        <v>83.333333333333329</v>
      </c>
      <c r="AJ624" s="564">
        <f ca="1">SUM(INDIRECT(ADDRESS(ROW($F589),COLUMN(AJ589)-MIN($C624*12,COLUMNS($F589:AJ589))+1)&amp;":"&amp;ADDRESS(ROW($F589),COLUMN(AJ589))))/$C624/12</f>
        <v>83.333333333333329</v>
      </c>
      <c r="AK624" s="564">
        <f ca="1">SUM(INDIRECT(ADDRESS(ROW($F589),COLUMN(AK589)-MIN($C624*12,COLUMNS($F589:AK589))+1)&amp;":"&amp;ADDRESS(ROW($F589),COLUMN(AK589))))/$C624/12</f>
        <v>83.333333333333329</v>
      </c>
      <c r="AL624" s="564">
        <f ca="1">SUM(INDIRECT(ADDRESS(ROW($F589),COLUMN(AL589)-MIN($C624*12,COLUMNS($F589:AL589))+1)&amp;":"&amp;ADDRESS(ROW($F589),COLUMN(AL589))))/$C624/12</f>
        <v>83.333333333333329</v>
      </c>
      <c r="AM624" s="564">
        <f ca="1">SUM(INDIRECT(ADDRESS(ROW($F589),COLUMN(AM589)-MIN($C624*12,COLUMNS($F589:AM589))+1)&amp;":"&amp;ADDRESS(ROW($F589),COLUMN(AM589))))/$C624/12</f>
        <v>83.333333333333329</v>
      </c>
      <c r="AN624" s="564">
        <f ca="1">SUM(INDIRECT(ADDRESS(ROW($F589),COLUMN(AN589)-MIN($C624*12,COLUMNS($F589:AN589))+1)&amp;":"&amp;ADDRESS(ROW($F589),COLUMN(AN589))))/$C624/12</f>
        <v>83.333333333333329</v>
      </c>
      <c r="AO624" s="564">
        <f ca="1">SUM(INDIRECT(ADDRESS(ROW($F589),COLUMN(AO589)-MIN($C624*12,COLUMNS($F589:AO589))+1)&amp;":"&amp;ADDRESS(ROW($F589),COLUMN(AO589))))/$C624/12</f>
        <v>83.333333333333329</v>
      </c>
      <c r="AP624" s="564">
        <f ca="1">SUM(INDIRECT(ADDRESS(ROW($F589),COLUMN(AP589)-MIN($C624*12,COLUMNS($F589:AP589))+1)&amp;":"&amp;ADDRESS(ROW($F589),COLUMN(AP589))))/$C624/12</f>
        <v>83.333333333333329</v>
      </c>
      <c r="AQ624" s="564">
        <f ca="1">SUM(INDIRECT(ADDRESS(ROW($F589),COLUMN(AQ589)-MIN($C624*12,COLUMNS($F589:AQ589))+1)&amp;":"&amp;ADDRESS(ROW($F589),COLUMN(AQ589))))/$C624/12</f>
        <v>83.333333333333329</v>
      </c>
      <c r="AR624" s="564">
        <f ca="1">SUM(INDIRECT(ADDRESS(ROW($F589),COLUMN(AR589)-MIN($C624*12,COLUMNS($F589:AR589))+1)&amp;":"&amp;ADDRESS(ROW($F589),COLUMN(AR589))))/$C624/12</f>
        <v>83.333333333333329</v>
      </c>
      <c r="AS624" s="564">
        <f ca="1">SUM(INDIRECT(ADDRESS(ROW($F589),COLUMN(AS589)-MIN($C624*12,COLUMNS($F589:AS589))+1)&amp;":"&amp;ADDRESS(ROW($F589),COLUMN(AS589))))/$C624/12</f>
        <v>83.333333333333329</v>
      </c>
      <c r="AT624" s="564">
        <f ca="1">SUM(INDIRECT(ADDRESS(ROW($F589),COLUMN(AT589)-MIN($C624*12,COLUMNS($F589:AT589))+1)&amp;":"&amp;ADDRESS(ROW($F589),COLUMN(AT589))))/$C624/12</f>
        <v>83.333333333333329</v>
      </c>
      <c r="AU624" s="564">
        <f ca="1">SUM(INDIRECT(ADDRESS(ROW($F589),COLUMN(AU589)-MIN($C624*12,COLUMNS($F589:AU589))+1)&amp;":"&amp;ADDRESS(ROW($F589),COLUMN(AU589))))/$C624/12</f>
        <v>133.33333333333334</v>
      </c>
      <c r="AV624" s="564">
        <f ca="1">SUM(INDIRECT(ADDRESS(ROW($F589),COLUMN(AV589)-MIN($C624*12,COLUMNS($F589:AV589))+1)&amp;":"&amp;ADDRESS(ROW($F589),COLUMN(AV589))))/$C624/12</f>
        <v>133.33333333333334</v>
      </c>
      <c r="AW624" s="564">
        <f ca="1">SUM(INDIRECT(ADDRESS(ROW($F589),COLUMN(AW589)-MIN($C624*12,COLUMNS($F589:AW589))+1)&amp;":"&amp;ADDRESS(ROW($F589),COLUMN(AW589))))/$C624/12</f>
        <v>133.33333333333334</v>
      </c>
      <c r="AX624" s="564">
        <f ca="1">SUM(INDIRECT(ADDRESS(ROW($F589),COLUMN(AX589)-MIN($C624*12,COLUMNS($F589:AX589))+1)&amp;":"&amp;ADDRESS(ROW($F589),COLUMN(AX589))))/$C624/12</f>
        <v>133.33333333333334</v>
      </c>
      <c r="AY624" s="564">
        <f ca="1">SUM(INDIRECT(ADDRESS(ROW($F589),COLUMN(AY589)-MIN($C624*12,COLUMNS($F589:AY589))+1)&amp;":"&amp;ADDRESS(ROW($F589),COLUMN(AY589))))/$C624/12</f>
        <v>133.33333333333334</v>
      </c>
      <c r="AZ624" s="564">
        <f ca="1">SUM(INDIRECT(ADDRESS(ROW($F589),COLUMN(AZ589)-MIN($C624*12,COLUMNS($F589:AZ589))+1)&amp;":"&amp;ADDRESS(ROW($F589),COLUMN(AZ589))))/$C624/12</f>
        <v>133.33333333333334</v>
      </c>
      <c r="BA624" s="564">
        <f ca="1">SUM(INDIRECT(ADDRESS(ROW($F589),COLUMN(BA589)-MIN($C624*12,COLUMNS($F589:BA589))+1)&amp;":"&amp;ADDRESS(ROW($F589),COLUMN(BA589))))/$C624/12</f>
        <v>133.33333333333334</v>
      </c>
      <c r="BB624" s="564">
        <f ca="1">SUM(INDIRECT(ADDRESS(ROW($F589),COLUMN(BB589)-MIN($C624*12,COLUMNS($F589:BB589))+1)&amp;":"&amp;ADDRESS(ROW($F589),COLUMN(BB589))))/$C624/12</f>
        <v>166.66666666666666</v>
      </c>
      <c r="BC624" s="564">
        <f ca="1">SUM(INDIRECT(ADDRESS(ROW($F589),COLUMN(BC589)-MIN($C624*12,COLUMNS($F589:BC589))+1)&amp;":"&amp;ADDRESS(ROW($F589),COLUMN(BC589))))/$C624/12</f>
        <v>166.66666666666666</v>
      </c>
      <c r="BD624" s="564">
        <f ca="1">SUM(INDIRECT(ADDRESS(ROW($F589),COLUMN(BD589)-MIN($C624*12,COLUMNS($F589:BD589))+1)&amp;":"&amp;ADDRESS(ROW($F589),COLUMN(BD589))))/$C624/12</f>
        <v>166.66666666666666</v>
      </c>
      <c r="BE624" s="564">
        <f ca="1">SUM(INDIRECT(ADDRESS(ROW($F589),COLUMN(BE589)-MIN($C624*12,COLUMNS($F589:BE589))+1)&amp;":"&amp;ADDRESS(ROW($F589),COLUMN(BE589))))/$C624/12</f>
        <v>166.66666666666666</v>
      </c>
      <c r="BF624" s="564">
        <f ca="1">SUM(INDIRECT(ADDRESS(ROW($F589),COLUMN(BF589)-MIN($C624*12,COLUMNS($F589:BF589))+1)&amp;":"&amp;ADDRESS(ROW($F589),COLUMN(BF589))))/$C624/12</f>
        <v>166.66666666666666</v>
      </c>
      <c r="BG624" s="564">
        <f ca="1">SUM(INDIRECT(ADDRESS(ROW($F589),COLUMN(BG589)-MIN($C624*12,COLUMNS($F589:BG589))+1)&amp;":"&amp;ADDRESS(ROW($F589),COLUMN(BG589))))/$C624/12</f>
        <v>166.66666666666666</v>
      </c>
      <c r="BH624" s="564">
        <f ca="1">SUM(INDIRECT(ADDRESS(ROW($F589),COLUMN(BH589)-MIN($C624*12,COLUMNS($F589:BH589))+1)&amp;":"&amp;ADDRESS(ROW($F589),COLUMN(BH589))))/$C624/12</f>
        <v>166.66666666666666</v>
      </c>
      <c r="BI624" s="564">
        <f ca="1">SUM(INDIRECT(ADDRESS(ROW($F589),COLUMN(BI589)-MIN($C624*12,COLUMNS($F589:BI589))+1)&amp;":"&amp;ADDRESS(ROW($F589),COLUMN(BI589))))/$C624/12</f>
        <v>166.66666666666666</v>
      </c>
      <c r="BJ624" s="564">
        <f ca="1">SUM(INDIRECT(ADDRESS(ROW($F589),COLUMN(BJ589)-MIN($C624*12,COLUMNS($F589:BJ589))+1)&amp;":"&amp;ADDRESS(ROW($F589),COLUMN(BJ589))))/$C624/12</f>
        <v>166.66666666666666</v>
      </c>
      <c r="BK624" s="564">
        <f ca="1">SUM(INDIRECT(ADDRESS(ROW($F589),COLUMN(BK589)-MIN($C624*12,COLUMNS($F589:BK589))+1)&amp;":"&amp;ADDRESS(ROW($F589),COLUMN(BK589))))/$C624/12</f>
        <v>166.66666666666666</v>
      </c>
      <c r="BL624" s="564">
        <f ca="1">SUM(INDIRECT(ADDRESS(ROW($F589),COLUMN(BL589)-MIN($C624*12,COLUMNS($F589:BL589))+1)&amp;":"&amp;ADDRESS(ROW($F589),COLUMN(BL589))))/$C624/12</f>
        <v>166.66666666666666</v>
      </c>
      <c r="BM624" s="564">
        <f ca="1">SUM(INDIRECT(ADDRESS(ROW($F589),COLUMN(BM589)-MIN($C624*12,COLUMNS($F589:BM589))+1)&amp;":"&amp;ADDRESS(ROW($F589),COLUMN(BM589))))/$C624/12</f>
        <v>166.66666666666666</v>
      </c>
      <c r="BN624" s="201"/>
      <c r="BO624" s="564">
        <f ca="1">SUM(F624:H624)</f>
        <v>0</v>
      </c>
      <c r="BP624" s="564">
        <f ca="1">SUM(I624:K624)</f>
        <v>0</v>
      </c>
      <c r="BQ624" s="564">
        <f ca="1">SUM(L624:N624)</f>
        <v>0</v>
      </c>
      <c r="BR624" s="564">
        <f ca="1">SUM(O624:Q624)</f>
        <v>0</v>
      </c>
      <c r="BS624" s="564">
        <f ca="1">SUM(R624:T624)</f>
        <v>50</v>
      </c>
      <c r="BT624" s="564">
        <f ca="1">SUM(U624:W624)</f>
        <v>66.666666666666671</v>
      </c>
      <c r="BU624" s="564">
        <f ca="1">SUM(X624:Z624)</f>
        <v>100</v>
      </c>
      <c r="BV624" s="564">
        <f ca="1">SUM(AA624:AC624)</f>
        <v>100</v>
      </c>
      <c r="BW624" s="564">
        <f ca="1">SUM(AD624:AF624)</f>
        <v>200</v>
      </c>
      <c r="BX624" s="564">
        <f ca="1">SUM(AG624:AI624)</f>
        <v>216.66666666666669</v>
      </c>
      <c r="BY624" s="564">
        <f ca="1">SUM(AJ624:AL624)</f>
        <v>250</v>
      </c>
      <c r="BZ624" s="564">
        <f ca="1">SUM(AM624:AO624)</f>
        <v>250</v>
      </c>
      <c r="CA624" s="564">
        <f ca="1">SUM(AP624:AR624)</f>
        <v>250</v>
      </c>
      <c r="CB624" s="564">
        <f ca="1">SUM(AS624:AU624)</f>
        <v>300</v>
      </c>
      <c r="CC624" s="564">
        <f ca="1">SUM(AV624:AX624)</f>
        <v>400</v>
      </c>
      <c r="CD624" s="564">
        <f ca="1">SUM(AY624:BA624)</f>
        <v>400</v>
      </c>
      <c r="CE624" s="564">
        <f ca="1">SUM(BB624:BD624)</f>
        <v>500</v>
      </c>
      <c r="CF624" s="564">
        <f ca="1">SUM(BE624:BG624)</f>
        <v>500</v>
      </c>
      <c r="CG624" s="564">
        <f ca="1">SUM(BH624:BJ624)</f>
        <v>500</v>
      </c>
      <c r="CH624" s="564">
        <f ca="1">SUM(BK624:BM624)</f>
        <v>500</v>
      </c>
      <c r="CI624" s="201"/>
      <c r="CJ624" s="121">
        <f ca="1">SUM(BO624:BR624)</f>
        <v>0</v>
      </c>
      <c r="CK624" s="121">
        <f ca="1">SUM(BS624:BV624)</f>
        <v>316.66666666666669</v>
      </c>
      <c r="CL624" s="121">
        <f ca="1">SUM(BW624:BZ624)</f>
        <v>916.66666666666674</v>
      </c>
      <c r="CM624" s="121">
        <f ca="1">SUM(CA624:CD624)</f>
        <v>1350</v>
      </c>
      <c r="CN624" s="121">
        <f ca="1">SUM(CE624:CH624)</f>
        <v>2000</v>
      </c>
      <c r="CO624" s="177"/>
      <c r="CP624" s="115"/>
      <c r="CQ624" s="115"/>
      <c r="CR624" s="202">
        <f ca="1">SUM(F624:BM624)</f>
        <v>4583.333333333333</v>
      </c>
      <c r="CS624" s="202">
        <f ca="1">SUM(BO624:CH624)</f>
        <v>4583.3333333333339</v>
      </c>
      <c r="CT624" s="202">
        <f ca="1">SUM(CJ624:CN624)</f>
        <v>4583.3333333333339</v>
      </c>
      <c r="CU624" s="202">
        <f t="shared" ref="CU624:CV627" ca="1" si="2213">CR624-CS624</f>
        <v>0</v>
      </c>
      <c r="CV624" s="202">
        <f t="shared" ca="1" si="2213"/>
        <v>0</v>
      </c>
      <c r="CW624" s="115"/>
      <c r="CX624" s="121">
        <f t="shared" ca="1" si="2198"/>
        <v>0</v>
      </c>
      <c r="CY624" s="121">
        <f t="shared" ca="1" si="2199"/>
        <v>0</v>
      </c>
      <c r="CZ624" s="121">
        <f t="shared" ca="1" si="2200"/>
        <v>0</v>
      </c>
      <c r="DA624" s="121">
        <f t="shared" ca="1" si="2201"/>
        <v>0</v>
      </c>
      <c r="DB624" s="203">
        <f t="shared" ca="1" si="2202"/>
        <v>0</v>
      </c>
      <c r="DC624" s="121">
        <f t="shared" ca="1" si="2203"/>
        <v>50</v>
      </c>
      <c r="DD624" s="121">
        <f t="shared" ca="1" si="2204"/>
        <v>66.666666666666671</v>
      </c>
      <c r="DE624" s="121">
        <f t="shared" ca="1" si="2205"/>
        <v>100</v>
      </c>
      <c r="DF624" s="121">
        <f t="shared" ca="1" si="2206"/>
        <v>100</v>
      </c>
      <c r="DG624" s="203">
        <f t="shared" ca="1" si="2207"/>
        <v>316.66666666666669</v>
      </c>
      <c r="DH624" s="203">
        <f t="shared" ca="1" si="2208"/>
        <v>916.66666666666674</v>
      </c>
      <c r="DI624" s="203">
        <f t="shared" ca="1" si="2209"/>
        <v>1350</v>
      </c>
      <c r="DJ624" s="203">
        <f t="shared" ca="1" si="2210"/>
        <v>2000</v>
      </c>
    </row>
    <row r="625" spans="1:114" s="7" customFormat="1" x14ac:dyDescent="0.2">
      <c r="A625" s="284" t="s">
        <v>290</v>
      </c>
      <c r="B625" s="115" t="s">
        <v>370</v>
      </c>
      <c r="C625" s="115">
        <f>C619</f>
        <v>5</v>
      </c>
      <c r="D625" s="115"/>
      <c r="E625" s="115"/>
      <c r="F625" s="564">
        <f ca="1">SUM(INDIRECT(ADDRESS(ROW($F590),COLUMN(F590)-MIN($C625*12,COLUMNS($F590:F590))+1)&amp;":"&amp;ADDRESS(ROW($F590),COLUMN(F590))))/$C625/12</f>
        <v>0</v>
      </c>
      <c r="G625" s="564">
        <f ca="1">SUM(INDIRECT(ADDRESS(ROW($F590),COLUMN(G590)-MIN($C625*12,COLUMNS($F590:G590))+1)&amp;":"&amp;ADDRESS(ROW($F590),COLUMN(G590))))/$C625/12</f>
        <v>0</v>
      </c>
      <c r="H625" s="564">
        <f ca="1">SUM(INDIRECT(ADDRESS(ROW($F590),COLUMN(H590)-MIN($C625*12,COLUMNS($F590:H590))+1)&amp;":"&amp;ADDRESS(ROW($F590),COLUMN(H590))))/$C625/12</f>
        <v>0</v>
      </c>
      <c r="I625" s="564">
        <f ca="1">SUM(INDIRECT(ADDRESS(ROW($F590),COLUMN(I590)-MIN($C625*12,COLUMNS($F590:I590))+1)&amp;":"&amp;ADDRESS(ROW($F590),COLUMN(I590))))/$C625/12</f>
        <v>0</v>
      </c>
      <c r="J625" s="564">
        <f ca="1">SUM(INDIRECT(ADDRESS(ROW($F590),COLUMN(J590)-MIN($C625*12,COLUMNS($F590:J590))+1)&amp;":"&amp;ADDRESS(ROW($F590),COLUMN(J590))))/$C625/12</f>
        <v>0</v>
      </c>
      <c r="K625" s="564">
        <f ca="1">SUM(INDIRECT(ADDRESS(ROW($F590),COLUMN(K590)-MIN($C625*12,COLUMNS($F590:K590))+1)&amp;":"&amp;ADDRESS(ROW($F590),COLUMN(K590))))/$C625/12</f>
        <v>0</v>
      </c>
      <c r="L625" s="564">
        <f ca="1">SUM(INDIRECT(ADDRESS(ROW($F590),COLUMN(L590)-MIN($C625*12,COLUMNS($F590:L590))+1)&amp;":"&amp;ADDRESS(ROW($F590),COLUMN(L590))))/$C625/12</f>
        <v>0</v>
      </c>
      <c r="M625" s="564">
        <f ca="1">SUM(INDIRECT(ADDRESS(ROW($F590),COLUMN(M590)-MIN($C625*12,COLUMNS($F590:M590))+1)&amp;":"&amp;ADDRESS(ROW($F590),COLUMN(M590))))/$C625/12</f>
        <v>0</v>
      </c>
      <c r="N625" s="564">
        <f ca="1">SUM(INDIRECT(ADDRESS(ROW($F590),COLUMN(N590)-MIN($C625*12,COLUMNS($F590:N590))+1)&amp;":"&amp;ADDRESS(ROW($F590),COLUMN(N590))))/$C625/12</f>
        <v>0</v>
      </c>
      <c r="O625" s="564">
        <f ca="1">SUM(INDIRECT(ADDRESS(ROW($F590),COLUMN(O590)-MIN($C625*12,COLUMNS($F590:O590))+1)&amp;":"&amp;ADDRESS(ROW($F590),COLUMN(O590))))/$C625/12</f>
        <v>0</v>
      </c>
      <c r="P625" s="564">
        <f ca="1">SUM(INDIRECT(ADDRESS(ROW($F590),COLUMN(P590)-MIN($C625*12,COLUMNS($F590:P590))+1)&amp;":"&amp;ADDRESS(ROW($F590),COLUMN(P590))))/$C625/12</f>
        <v>0</v>
      </c>
      <c r="Q625" s="564">
        <f ca="1">SUM(INDIRECT(ADDRESS(ROW($F590),COLUMN(Q590)-MIN($C625*12,COLUMNS($F590:Q590))+1)&amp;":"&amp;ADDRESS(ROW($F590),COLUMN(Q590))))/$C625/12</f>
        <v>0</v>
      </c>
      <c r="R625" s="564">
        <f ca="1">SUM(INDIRECT(ADDRESS(ROW($F590),COLUMN(R590)-MIN($C625*12,COLUMNS($F590:R590))+1)&amp;":"&amp;ADDRESS(ROW($F590),COLUMN(R590))))/$C625/12</f>
        <v>2.5</v>
      </c>
      <c r="S625" s="564">
        <f ca="1">SUM(INDIRECT(ADDRESS(ROW($F590),COLUMN(S590)-MIN($C625*12,COLUMNS($F590:S590))+1)&amp;":"&amp;ADDRESS(ROW($F590),COLUMN(S590))))/$C625/12</f>
        <v>2.5</v>
      </c>
      <c r="T625" s="564">
        <f ca="1">SUM(INDIRECT(ADDRESS(ROW($F590),COLUMN(T590)-MIN($C625*12,COLUMNS($F590:T590))+1)&amp;":"&amp;ADDRESS(ROW($F590),COLUMN(T590))))/$C625/12</f>
        <v>2.5</v>
      </c>
      <c r="U625" s="564">
        <f ca="1">SUM(INDIRECT(ADDRESS(ROW($F590),COLUMN(U590)-MIN($C625*12,COLUMNS($F590:U590))+1)&amp;":"&amp;ADDRESS(ROW($F590),COLUMN(U590))))/$C625/12</f>
        <v>2.5</v>
      </c>
      <c r="V625" s="564">
        <f ca="1">SUM(INDIRECT(ADDRESS(ROW($F590),COLUMN(V590)-MIN($C625*12,COLUMNS($F590:V590))+1)&amp;":"&amp;ADDRESS(ROW($F590),COLUMN(V590))))/$C625/12</f>
        <v>2.5</v>
      </c>
      <c r="W625" s="564">
        <f ca="1">SUM(INDIRECT(ADDRESS(ROW($F590),COLUMN(W590)-MIN($C625*12,COLUMNS($F590:W590))+1)&amp;":"&amp;ADDRESS(ROW($F590),COLUMN(W590))))/$C625/12</f>
        <v>5</v>
      </c>
      <c r="X625" s="564">
        <f ca="1">SUM(INDIRECT(ADDRESS(ROW($F590),COLUMN(X590)-MIN($C625*12,COLUMNS($F590:X590))+1)&amp;":"&amp;ADDRESS(ROW($F590),COLUMN(X590))))/$C625/12</f>
        <v>5</v>
      </c>
      <c r="Y625" s="564">
        <f ca="1">SUM(INDIRECT(ADDRESS(ROW($F590),COLUMN(Y590)-MIN($C625*12,COLUMNS($F590:Y590))+1)&amp;":"&amp;ADDRESS(ROW($F590),COLUMN(Y590))))/$C625/12</f>
        <v>5</v>
      </c>
      <c r="Z625" s="564">
        <f ca="1">SUM(INDIRECT(ADDRESS(ROW($F590),COLUMN(Z590)-MIN($C625*12,COLUMNS($F590:Z590))+1)&amp;":"&amp;ADDRESS(ROW($F590),COLUMN(Z590))))/$C625/12</f>
        <v>5</v>
      </c>
      <c r="AA625" s="564">
        <f ca="1">SUM(INDIRECT(ADDRESS(ROW($F590),COLUMN(AA590)-MIN($C625*12,COLUMNS($F590:AA590))+1)&amp;":"&amp;ADDRESS(ROW($F590),COLUMN(AA590))))/$C625/12</f>
        <v>5</v>
      </c>
      <c r="AB625" s="564">
        <f ca="1">SUM(INDIRECT(ADDRESS(ROW($F590),COLUMN(AB590)-MIN($C625*12,COLUMNS($F590:AB590))+1)&amp;":"&amp;ADDRESS(ROW($F590),COLUMN(AB590))))/$C625/12</f>
        <v>5</v>
      </c>
      <c r="AC625" s="564">
        <f ca="1">SUM(INDIRECT(ADDRESS(ROW($F590),COLUMN(AC590)-MIN($C625*12,COLUMNS($F590:AC590))+1)&amp;":"&amp;ADDRESS(ROW($F590),COLUMN(AC590))))/$C625/12</f>
        <v>5</v>
      </c>
      <c r="AD625" s="564">
        <f ca="1">SUM(INDIRECT(ADDRESS(ROW($F590),COLUMN(AD590)-MIN($C625*12,COLUMNS($F590:AD590))+1)&amp;":"&amp;ADDRESS(ROW($F590),COLUMN(AD590))))/$C625/12</f>
        <v>10</v>
      </c>
      <c r="AE625" s="564">
        <f ca="1">SUM(INDIRECT(ADDRESS(ROW($F590),COLUMN(AE590)-MIN($C625*12,COLUMNS($F590:AE590))+1)&amp;":"&amp;ADDRESS(ROW($F590),COLUMN(AE590))))/$C625/12</f>
        <v>10</v>
      </c>
      <c r="AF625" s="564">
        <f ca="1">SUM(INDIRECT(ADDRESS(ROW($F590),COLUMN(AF590)-MIN($C625*12,COLUMNS($F590:AF590))+1)&amp;":"&amp;ADDRESS(ROW($F590),COLUMN(AF590))))/$C625/12</f>
        <v>10</v>
      </c>
      <c r="AG625" s="564">
        <f ca="1">SUM(INDIRECT(ADDRESS(ROW($F590),COLUMN(AG590)-MIN($C625*12,COLUMNS($F590:AG590))+1)&amp;":"&amp;ADDRESS(ROW($F590),COLUMN(AG590))))/$C625/12</f>
        <v>10</v>
      </c>
      <c r="AH625" s="564">
        <f ca="1">SUM(INDIRECT(ADDRESS(ROW($F590),COLUMN(AH590)-MIN($C625*12,COLUMNS($F590:AH590))+1)&amp;":"&amp;ADDRESS(ROW($F590),COLUMN(AH590))))/$C625/12</f>
        <v>10</v>
      </c>
      <c r="AI625" s="564">
        <f ca="1">SUM(INDIRECT(ADDRESS(ROW($F590),COLUMN(AI590)-MIN($C625*12,COLUMNS($F590:AI590))+1)&amp;":"&amp;ADDRESS(ROW($F590),COLUMN(AI590))))/$C625/12</f>
        <v>12.5</v>
      </c>
      <c r="AJ625" s="564">
        <f ca="1">SUM(INDIRECT(ADDRESS(ROW($F590),COLUMN(AJ590)-MIN($C625*12,COLUMNS($F590:AJ590))+1)&amp;":"&amp;ADDRESS(ROW($F590),COLUMN(AJ590))))/$C625/12</f>
        <v>12.5</v>
      </c>
      <c r="AK625" s="564">
        <f ca="1">SUM(INDIRECT(ADDRESS(ROW($F590),COLUMN(AK590)-MIN($C625*12,COLUMNS($F590:AK590))+1)&amp;":"&amp;ADDRESS(ROW($F590),COLUMN(AK590))))/$C625/12</f>
        <v>12.5</v>
      </c>
      <c r="AL625" s="564">
        <f ca="1">SUM(INDIRECT(ADDRESS(ROW($F590),COLUMN(AL590)-MIN($C625*12,COLUMNS($F590:AL590))+1)&amp;":"&amp;ADDRESS(ROW($F590),COLUMN(AL590))))/$C625/12</f>
        <v>12.5</v>
      </c>
      <c r="AM625" s="564">
        <f ca="1">SUM(INDIRECT(ADDRESS(ROW($F590),COLUMN(AM590)-MIN($C625*12,COLUMNS($F590:AM590))+1)&amp;":"&amp;ADDRESS(ROW($F590),COLUMN(AM590))))/$C625/12</f>
        <v>12.5</v>
      </c>
      <c r="AN625" s="564">
        <f ca="1">SUM(INDIRECT(ADDRESS(ROW($F590),COLUMN(AN590)-MIN($C625*12,COLUMNS($F590:AN590))+1)&amp;":"&amp;ADDRESS(ROW($F590),COLUMN(AN590))))/$C625/12</f>
        <v>12.5</v>
      </c>
      <c r="AO625" s="564">
        <f ca="1">SUM(INDIRECT(ADDRESS(ROW($F590),COLUMN(AO590)-MIN($C625*12,COLUMNS($F590:AO590))+1)&amp;":"&amp;ADDRESS(ROW($F590),COLUMN(AO590))))/$C625/12</f>
        <v>12.5</v>
      </c>
      <c r="AP625" s="564">
        <f ca="1">SUM(INDIRECT(ADDRESS(ROW($F590),COLUMN(AP590)-MIN($C625*12,COLUMNS($F590:AP590))+1)&amp;":"&amp;ADDRESS(ROW($F590),COLUMN(AP590))))/$C625/12</f>
        <v>12.5</v>
      </c>
      <c r="AQ625" s="564">
        <f ca="1">SUM(INDIRECT(ADDRESS(ROW($F590),COLUMN(AQ590)-MIN($C625*12,COLUMNS($F590:AQ590))+1)&amp;":"&amp;ADDRESS(ROW($F590),COLUMN(AQ590))))/$C625/12</f>
        <v>12.5</v>
      </c>
      <c r="AR625" s="564">
        <f ca="1">SUM(INDIRECT(ADDRESS(ROW($F590),COLUMN(AR590)-MIN($C625*12,COLUMNS($F590:AR590))+1)&amp;":"&amp;ADDRESS(ROW($F590),COLUMN(AR590))))/$C625/12</f>
        <v>12.5</v>
      </c>
      <c r="AS625" s="564">
        <f ca="1">SUM(INDIRECT(ADDRESS(ROW($F590),COLUMN(AS590)-MIN($C625*12,COLUMNS($F590:AS590))+1)&amp;":"&amp;ADDRESS(ROW($F590),COLUMN(AS590))))/$C625/12</f>
        <v>12.5</v>
      </c>
      <c r="AT625" s="564">
        <f ca="1">SUM(INDIRECT(ADDRESS(ROW($F590),COLUMN(AT590)-MIN($C625*12,COLUMNS($F590:AT590))+1)&amp;":"&amp;ADDRESS(ROW($F590),COLUMN(AT590))))/$C625/12</f>
        <v>12.5</v>
      </c>
      <c r="AU625" s="564">
        <f ca="1">SUM(INDIRECT(ADDRESS(ROW($F590),COLUMN(AU590)-MIN($C625*12,COLUMNS($F590:AU590))+1)&amp;":"&amp;ADDRESS(ROW($F590),COLUMN(AU590))))/$C625/12</f>
        <v>20</v>
      </c>
      <c r="AV625" s="564">
        <f ca="1">SUM(INDIRECT(ADDRESS(ROW($F590),COLUMN(AV590)-MIN($C625*12,COLUMNS($F590:AV590))+1)&amp;":"&amp;ADDRESS(ROW($F590),COLUMN(AV590))))/$C625/12</f>
        <v>20</v>
      </c>
      <c r="AW625" s="564">
        <f ca="1">SUM(INDIRECT(ADDRESS(ROW($F590),COLUMN(AW590)-MIN($C625*12,COLUMNS($F590:AW590))+1)&amp;":"&amp;ADDRESS(ROW($F590),COLUMN(AW590))))/$C625/12</f>
        <v>20</v>
      </c>
      <c r="AX625" s="564">
        <f ca="1">SUM(INDIRECT(ADDRESS(ROW($F590),COLUMN(AX590)-MIN($C625*12,COLUMNS($F590:AX590))+1)&amp;":"&amp;ADDRESS(ROW($F590),COLUMN(AX590))))/$C625/12</f>
        <v>20</v>
      </c>
      <c r="AY625" s="564">
        <f ca="1">SUM(INDIRECT(ADDRESS(ROW($F590),COLUMN(AY590)-MIN($C625*12,COLUMNS($F590:AY590))+1)&amp;":"&amp;ADDRESS(ROW($F590),COLUMN(AY590))))/$C625/12</f>
        <v>20</v>
      </c>
      <c r="AZ625" s="564">
        <f ca="1">SUM(INDIRECT(ADDRESS(ROW($F590),COLUMN(AZ590)-MIN($C625*12,COLUMNS($F590:AZ590))+1)&amp;":"&amp;ADDRESS(ROW($F590),COLUMN(AZ590))))/$C625/12</f>
        <v>20</v>
      </c>
      <c r="BA625" s="564">
        <f ca="1">SUM(INDIRECT(ADDRESS(ROW($F590),COLUMN(BA590)-MIN($C625*12,COLUMNS($F590:BA590))+1)&amp;":"&amp;ADDRESS(ROW($F590),COLUMN(BA590))))/$C625/12</f>
        <v>20</v>
      </c>
      <c r="BB625" s="564">
        <f ca="1">SUM(INDIRECT(ADDRESS(ROW($F590),COLUMN(BB590)-MIN($C625*12,COLUMNS($F590:BB590))+1)&amp;":"&amp;ADDRESS(ROW($F590),COLUMN(BB590))))/$C625/12</f>
        <v>25</v>
      </c>
      <c r="BC625" s="564">
        <f ca="1">SUM(INDIRECT(ADDRESS(ROW($F590),COLUMN(BC590)-MIN($C625*12,COLUMNS($F590:BC590))+1)&amp;":"&amp;ADDRESS(ROW($F590),COLUMN(BC590))))/$C625/12</f>
        <v>25</v>
      </c>
      <c r="BD625" s="564">
        <f ca="1">SUM(INDIRECT(ADDRESS(ROW($F590),COLUMN(BD590)-MIN($C625*12,COLUMNS($F590:BD590))+1)&amp;":"&amp;ADDRESS(ROW($F590),COLUMN(BD590))))/$C625/12</f>
        <v>25</v>
      </c>
      <c r="BE625" s="564">
        <f ca="1">SUM(INDIRECT(ADDRESS(ROW($F590),COLUMN(BE590)-MIN($C625*12,COLUMNS($F590:BE590))+1)&amp;":"&amp;ADDRESS(ROW($F590),COLUMN(BE590))))/$C625/12</f>
        <v>25</v>
      </c>
      <c r="BF625" s="564">
        <f ca="1">SUM(INDIRECT(ADDRESS(ROW($F590),COLUMN(BF590)-MIN($C625*12,COLUMNS($F590:BF590))+1)&amp;":"&amp;ADDRESS(ROW($F590),COLUMN(BF590))))/$C625/12</f>
        <v>25</v>
      </c>
      <c r="BG625" s="564">
        <f ca="1">SUM(INDIRECT(ADDRESS(ROW($F590),COLUMN(BG590)-MIN($C625*12,COLUMNS($F590:BG590))+1)&amp;":"&amp;ADDRESS(ROW($F590),COLUMN(BG590))))/$C625/12</f>
        <v>25</v>
      </c>
      <c r="BH625" s="564">
        <f ca="1">SUM(INDIRECT(ADDRESS(ROW($F590),COLUMN(BH590)-MIN($C625*12,COLUMNS($F590:BH590))+1)&amp;":"&amp;ADDRESS(ROW($F590),COLUMN(BH590))))/$C625/12</f>
        <v>25</v>
      </c>
      <c r="BI625" s="564">
        <f ca="1">SUM(INDIRECT(ADDRESS(ROW($F590),COLUMN(BI590)-MIN($C625*12,COLUMNS($F590:BI590))+1)&amp;":"&amp;ADDRESS(ROW($F590),COLUMN(BI590))))/$C625/12</f>
        <v>25</v>
      </c>
      <c r="BJ625" s="564">
        <f ca="1">SUM(INDIRECT(ADDRESS(ROW($F590),COLUMN(BJ590)-MIN($C625*12,COLUMNS($F590:BJ590))+1)&amp;":"&amp;ADDRESS(ROW($F590),COLUMN(BJ590))))/$C625/12</f>
        <v>25</v>
      </c>
      <c r="BK625" s="564">
        <f ca="1">SUM(INDIRECT(ADDRESS(ROW($F590),COLUMN(BK590)-MIN($C625*12,COLUMNS($F590:BK590))+1)&amp;":"&amp;ADDRESS(ROW($F590),COLUMN(BK590))))/$C625/12</f>
        <v>25</v>
      </c>
      <c r="BL625" s="564">
        <f ca="1">SUM(INDIRECT(ADDRESS(ROW($F590),COLUMN(BL590)-MIN($C625*12,COLUMNS($F590:BL590))+1)&amp;":"&amp;ADDRESS(ROW($F590),COLUMN(BL590))))/$C625/12</f>
        <v>25</v>
      </c>
      <c r="BM625" s="564">
        <f ca="1">SUM(INDIRECT(ADDRESS(ROW($F590),COLUMN(BM590)-MIN($C625*12,COLUMNS($F590:BM590))+1)&amp;":"&amp;ADDRESS(ROW($F590),COLUMN(BM590))))/$C625/12</f>
        <v>25</v>
      </c>
      <c r="BN625" s="201"/>
      <c r="BO625" s="564">
        <f ca="1">SUM(F625:H625)</f>
        <v>0</v>
      </c>
      <c r="BP625" s="564">
        <f ca="1">SUM(I625:K625)</f>
        <v>0</v>
      </c>
      <c r="BQ625" s="564">
        <f ca="1">SUM(L625:N625)</f>
        <v>0</v>
      </c>
      <c r="BR625" s="564">
        <f ca="1">SUM(O625:Q625)</f>
        <v>0</v>
      </c>
      <c r="BS625" s="564">
        <f ca="1">SUM(R625:T625)</f>
        <v>7.5</v>
      </c>
      <c r="BT625" s="564">
        <f ca="1">SUM(U625:W625)</f>
        <v>10</v>
      </c>
      <c r="BU625" s="564">
        <f ca="1">SUM(X625:Z625)</f>
        <v>15</v>
      </c>
      <c r="BV625" s="564">
        <f ca="1">SUM(AA625:AC625)</f>
        <v>15</v>
      </c>
      <c r="BW625" s="564">
        <f ca="1">SUM(AD625:AF625)</f>
        <v>30</v>
      </c>
      <c r="BX625" s="564">
        <f ca="1">SUM(AG625:AI625)</f>
        <v>32.5</v>
      </c>
      <c r="BY625" s="564">
        <f ca="1">SUM(AJ625:AL625)</f>
        <v>37.5</v>
      </c>
      <c r="BZ625" s="564">
        <f ca="1">SUM(AM625:AO625)</f>
        <v>37.5</v>
      </c>
      <c r="CA625" s="564">
        <f ca="1">SUM(AP625:AR625)</f>
        <v>37.5</v>
      </c>
      <c r="CB625" s="564">
        <f ca="1">SUM(AS625:AU625)</f>
        <v>45</v>
      </c>
      <c r="CC625" s="564">
        <f ca="1">SUM(AV625:AX625)</f>
        <v>60</v>
      </c>
      <c r="CD625" s="564">
        <f ca="1">SUM(AY625:BA625)</f>
        <v>60</v>
      </c>
      <c r="CE625" s="564">
        <f ca="1">SUM(BB625:BD625)</f>
        <v>75</v>
      </c>
      <c r="CF625" s="564">
        <f ca="1">SUM(BE625:BG625)</f>
        <v>75</v>
      </c>
      <c r="CG625" s="564">
        <f ca="1">SUM(BH625:BJ625)</f>
        <v>75</v>
      </c>
      <c r="CH625" s="564">
        <f ca="1">SUM(BK625:BM625)</f>
        <v>75</v>
      </c>
      <c r="CI625" s="201"/>
      <c r="CJ625" s="121">
        <f ca="1">SUM(BO625:BR625)</f>
        <v>0</v>
      </c>
      <c r="CK625" s="121">
        <f ca="1">SUM(BS625:BV625)</f>
        <v>47.5</v>
      </c>
      <c r="CL625" s="121">
        <f ca="1">SUM(BW625:BZ625)</f>
        <v>137.5</v>
      </c>
      <c r="CM625" s="121">
        <f ca="1">SUM(CA625:CD625)</f>
        <v>202.5</v>
      </c>
      <c r="CN625" s="121">
        <f ca="1">SUM(CE625:CH625)</f>
        <v>300</v>
      </c>
      <c r="CO625" s="177"/>
      <c r="CP625" s="115"/>
      <c r="CQ625" s="115"/>
      <c r="CR625" s="202">
        <f ca="1">SUM(F625:BM625)</f>
        <v>687.5</v>
      </c>
      <c r="CS625" s="202">
        <f ca="1">SUM(BO625:CH625)</f>
        <v>687.5</v>
      </c>
      <c r="CT625" s="202">
        <f ca="1">SUM(CJ625:CN625)</f>
        <v>687.5</v>
      </c>
      <c r="CU625" s="202">
        <f t="shared" ca="1" si="2213"/>
        <v>0</v>
      </c>
      <c r="CV625" s="202">
        <f t="shared" ca="1" si="2213"/>
        <v>0</v>
      </c>
      <c r="CW625" s="115"/>
      <c r="CX625" s="121">
        <f t="shared" ca="1" si="2198"/>
        <v>0</v>
      </c>
      <c r="CY625" s="121">
        <f t="shared" ca="1" si="2199"/>
        <v>0</v>
      </c>
      <c r="CZ625" s="121">
        <f t="shared" ca="1" si="2200"/>
        <v>0</v>
      </c>
      <c r="DA625" s="121">
        <f t="shared" ca="1" si="2201"/>
        <v>0</v>
      </c>
      <c r="DB625" s="203">
        <f t="shared" ca="1" si="2202"/>
        <v>0</v>
      </c>
      <c r="DC625" s="121">
        <f t="shared" ca="1" si="2203"/>
        <v>7.5</v>
      </c>
      <c r="DD625" s="121">
        <f t="shared" ca="1" si="2204"/>
        <v>10</v>
      </c>
      <c r="DE625" s="121">
        <f t="shared" ca="1" si="2205"/>
        <v>15</v>
      </c>
      <c r="DF625" s="121">
        <f t="shared" ca="1" si="2206"/>
        <v>15</v>
      </c>
      <c r="DG625" s="203">
        <f t="shared" ca="1" si="2207"/>
        <v>47.5</v>
      </c>
      <c r="DH625" s="203">
        <f t="shared" ca="1" si="2208"/>
        <v>137.5</v>
      </c>
      <c r="DI625" s="203">
        <f t="shared" ca="1" si="2209"/>
        <v>202.5</v>
      </c>
      <c r="DJ625" s="203">
        <f t="shared" ca="1" si="2210"/>
        <v>300</v>
      </c>
    </row>
    <row r="626" spans="1:114" s="7" customFormat="1" ht="14.25" x14ac:dyDescent="0.35">
      <c r="A626" s="284" t="s">
        <v>350</v>
      </c>
      <c r="B626" s="115" t="s">
        <v>370</v>
      </c>
      <c r="C626" s="115">
        <f>C620</f>
        <v>5</v>
      </c>
      <c r="D626" s="115"/>
      <c r="E626" s="115"/>
      <c r="F626" s="563">
        <f ca="1">SUM(INDIRECT(ADDRESS(ROW($F591),COLUMN(F591)-MIN($C626*12,COLUMNS($F591:F591))+1)&amp;":"&amp;ADDRESS(ROW($F591),COLUMN(F591))))/$C626/12</f>
        <v>0</v>
      </c>
      <c r="G626" s="563">
        <f ca="1">SUM(INDIRECT(ADDRESS(ROW($F591),COLUMN(G591)-MIN($C626*12,COLUMNS($F591:G591))+1)&amp;":"&amp;ADDRESS(ROW($F591),COLUMN(G591))))/$C626/12</f>
        <v>0</v>
      </c>
      <c r="H626" s="563">
        <f ca="1">SUM(INDIRECT(ADDRESS(ROW($F591),COLUMN(H591)-MIN($C626*12,COLUMNS($F591:H591))+1)&amp;":"&amp;ADDRESS(ROW($F591),COLUMN(H591))))/$C626/12</f>
        <v>0</v>
      </c>
      <c r="I626" s="563">
        <f ca="1">SUM(INDIRECT(ADDRESS(ROW($F591),COLUMN(I591)-MIN($C626*12,COLUMNS($F591:I591))+1)&amp;":"&amp;ADDRESS(ROW($F591),COLUMN(I591))))/$C626/12</f>
        <v>0</v>
      </c>
      <c r="J626" s="563">
        <f ca="1">SUM(INDIRECT(ADDRESS(ROW($F591),COLUMN(J591)-MIN($C626*12,COLUMNS($F591:J591))+1)&amp;":"&amp;ADDRESS(ROW($F591),COLUMN(J591))))/$C626/12</f>
        <v>0</v>
      </c>
      <c r="K626" s="563">
        <f ca="1">SUM(INDIRECT(ADDRESS(ROW($F591),COLUMN(K591)-MIN($C626*12,COLUMNS($F591:K591))+1)&amp;":"&amp;ADDRESS(ROW($F591),COLUMN(K591))))/$C626/12</f>
        <v>0</v>
      </c>
      <c r="L626" s="563">
        <f ca="1">SUM(INDIRECT(ADDRESS(ROW($F591),COLUMN(L591)-MIN($C626*12,COLUMNS($F591:L591))+1)&amp;":"&amp;ADDRESS(ROW($F591),COLUMN(L591))))/$C626/12</f>
        <v>0</v>
      </c>
      <c r="M626" s="563">
        <f ca="1">SUM(INDIRECT(ADDRESS(ROW($F591),COLUMN(M591)-MIN($C626*12,COLUMNS($F591:M591))+1)&amp;":"&amp;ADDRESS(ROW($F591),COLUMN(M591))))/$C626/12</f>
        <v>0</v>
      </c>
      <c r="N626" s="563">
        <f ca="1">SUM(INDIRECT(ADDRESS(ROW($F591),COLUMN(N591)-MIN($C626*12,COLUMNS($F591:N591))+1)&amp;":"&amp;ADDRESS(ROW($F591),COLUMN(N591))))/$C626/12</f>
        <v>0</v>
      </c>
      <c r="O626" s="563">
        <f ca="1">SUM(INDIRECT(ADDRESS(ROW($F591),COLUMN(O591)-MIN($C626*12,COLUMNS($F591:O591))+1)&amp;":"&amp;ADDRESS(ROW($F591),COLUMN(O591))))/$C626/12</f>
        <v>0</v>
      </c>
      <c r="P626" s="563">
        <f ca="1">SUM(INDIRECT(ADDRESS(ROW($F591),COLUMN(P591)-MIN($C626*12,COLUMNS($F591:P591))+1)&amp;":"&amp;ADDRESS(ROW($F591),COLUMN(P591))))/$C626/12</f>
        <v>0</v>
      </c>
      <c r="Q626" s="563">
        <f ca="1">SUM(INDIRECT(ADDRESS(ROW($F591),COLUMN(Q591)-MIN($C626*12,COLUMNS($F591:Q591))+1)&amp;":"&amp;ADDRESS(ROW($F591),COLUMN(Q591))))/$C626/12</f>
        <v>0</v>
      </c>
      <c r="R626" s="563">
        <f ca="1">SUM(INDIRECT(ADDRESS(ROW($F591),COLUMN(R591)-MIN($C626*12,COLUMNS($F591:R591))+1)&amp;":"&amp;ADDRESS(ROW($F591),COLUMN(R591))))/$C626/12</f>
        <v>0.83333333333333337</v>
      </c>
      <c r="S626" s="563">
        <f ca="1">SUM(INDIRECT(ADDRESS(ROW($F591),COLUMN(S591)-MIN($C626*12,COLUMNS($F591:S591))+1)&amp;":"&amp;ADDRESS(ROW($F591),COLUMN(S591))))/$C626/12</f>
        <v>0.83333333333333337</v>
      </c>
      <c r="T626" s="563">
        <f ca="1">SUM(INDIRECT(ADDRESS(ROW($F591),COLUMN(T591)-MIN($C626*12,COLUMNS($F591:T591))+1)&amp;":"&amp;ADDRESS(ROW($F591),COLUMN(T591))))/$C626/12</f>
        <v>0.83333333333333337</v>
      </c>
      <c r="U626" s="563">
        <f ca="1">SUM(INDIRECT(ADDRESS(ROW($F591),COLUMN(U591)-MIN($C626*12,COLUMNS($F591:U591))+1)&amp;":"&amp;ADDRESS(ROW($F591),COLUMN(U591))))/$C626/12</f>
        <v>0.83333333333333337</v>
      </c>
      <c r="V626" s="563">
        <f ca="1">SUM(INDIRECT(ADDRESS(ROW($F591),COLUMN(V591)-MIN($C626*12,COLUMNS($F591:V591))+1)&amp;":"&amp;ADDRESS(ROW($F591),COLUMN(V591))))/$C626/12</f>
        <v>0.83333333333333337</v>
      </c>
      <c r="W626" s="563">
        <f ca="1">SUM(INDIRECT(ADDRESS(ROW($F591),COLUMN(W591)-MIN($C626*12,COLUMNS($F591:W591))+1)&amp;":"&amp;ADDRESS(ROW($F591),COLUMN(W591))))/$C626/12</f>
        <v>1.6666666666666667</v>
      </c>
      <c r="X626" s="563">
        <f ca="1">SUM(INDIRECT(ADDRESS(ROW($F591),COLUMN(X591)-MIN($C626*12,COLUMNS($F591:X591))+1)&amp;":"&amp;ADDRESS(ROW($F591),COLUMN(X591))))/$C626/12</f>
        <v>1.6666666666666667</v>
      </c>
      <c r="Y626" s="563">
        <f ca="1">SUM(INDIRECT(ADDRESS(ROW($F591),COLUMN(Y591)-MIN($C626*12,COLUMNS($F591:Y591))+1)&amp;":"&amp;ADDRESS(ROW($F591),COLUMN(Y591))))/$C626/12</f>
        <v>1.6666666666666667</v>
      </c>
      <c r="Z626" s="563">
        <f ca="1">SUM(INDIRECT(ADDRESS(ROW($F591),COLUMN(Z591)-MIN($C626*12,COLUMNS($F591:Z591))+1)&amp;":"&amp;ADDRESS(ROW($F591),COLUMN(Z591))))/$C626/12</f>
        <v>1.6666666666666667</v>
      </c>
      <c r="AA626" s="563">
        <f ca="1">SUM(INDIRECT(ADDRESS(ROW($F591),COLUMN(AA591)-MIN($C626*12,COLUMNS($F591:AA591))+1)&amp;":"&amp;ADDRESS(ROW($F591),COLUMN(AA591))))/$C626/12</f>
        <v>1.6666666666666667</v>
      </c>
      <c r="AB626" s="563">
        <f ca="1">SUM(INDIRECT(ADDRESS(ROW($F591),COLUMN(AB591)-MIN($C626*12,COLUMNS($F591:AB591))+1)&amp;":"&amp;ADDRESS(ROW($F591),COLUMN(AB591))))/$C626/12</f>
        <v>1.6666666666666667</v>
      </c>
      <c r="AC626" s="563">
        <f ca="1">SUM(INDIRECT(ADDRESS(ROW($F591),COLUMN(AC591)-MIN($C626*12,COLUMNS($F591:AC591))+1)&amp;":"&amp;ADDRESS(ROW($F591),COLUMN(AC591))))/$C626/12</f>
        <v>1.6666666666666667</v>
      </c>
      <c r="AD626" s="563">
        <f ca="1">SUM(INDIRECT(ADDRESS(ROW($F591),COLUMN(AD591)-MIN($C626*12,COLUMNS($F591:AD591))+1)&amp;":"&amp;ADDRESS(ROW($F591),COLUMN(AD591))))/$C626/12</f>
        <v>3.3333333333333335</v>
      </c>
      <c r="AE626" s="563">
        <f ca="1">SUM(INDIRECT(ADDRESS(ROW($F591),COLUMN(AE591)-MIN($C626*12,COLUMNS($F591:AE591))+1)&amp;":"&amp;ADDRESS(ROW($F591),COLUMN(AE591))))/$C626/12</f>
        <v>3.3333333333333335</v>
      </c>
      <c r="AF626" s="563">
        <f ca="1">SUM(INDIRECT(ADDRESS(ROW($F591),COLUMN(AF591)-MIN($C626*12,COLUMNS($F591:AF591))+1)&amp;":"&amp;ADDRESS(ROW($F591),COLUMN(AF591))))/$C626/12</f>
        <v>3.3333333333333335</v>
      </c>
      <c r="AG626" s="563">
        <f ca="1">SUM(INDIRECT(ADDRESS(ROW($F591),COLUMN(AG591)-MIN($C626*12,COLUMNS($F591:AG591))+1)&amp;":"&amp;ADDRESS(ROW($F591),COLUMN(AG591))))/$C626/12</f>
        <v>3.3333333333333335</v>
      </c>
      <c r="AH626" s="563">
        <f ca="1">SUM(INDIRECT(ADDRESS(ROW($F591),COLUMN(AH591)-MIN($C626*12,COLUMNS($F591:AH591))+1)&amp;":"&amp;ADDRESS(ROW($F591),COLUMN(AH591))))/$C626/12</f>
        <v>3.3333333333333335</v>
      </c>
      <c r="AI626" s="563">
        <f ca="1">SUM(INDIRECT(ADDRESS(ROW($F591),COLUMN(AI591)-MIN($C626*12,COLUMNS($F591:AI591))+1)&amp;":"&amp;ADDRESS(ROW($F591),COLUMN(AI591))))/$C626/12</f>
        <v>4.166666666666667</v>
      </c>
      <c r="AJ626" s="563">
        <f ca="1">SUM(INDIRECT(ADDRESS(ROW($F591),COLUMN(AJ591)-MIN($C626*12,COLUMNS($F591:AJ591))+1)&amp;":"&amp;ADDRESS(ROW($F591),COLUMN(AJ591))))/$C626/12</f>
        <v>4.166666666666667</v>
      </c>
      <c r="AK626" s="563">
        <f ca="1">SUM(INDIRECT(ADDRESS(ROW($F591),COLUMN(AK591)-MIN($C626*12,COLUMNS($F591:AK591))+1)&amp;":"&amp;ADDRESS(ROW($F591),COLUMN(AK591))))/$C626/12</f>
        <v>4.166666666666667</v>
      </c>
      <c r="AL626" s="563">
        <f ca="1">SUM(INDIRECT(ADDRESS(ROW($F591),COLUMN(AL591)-MIN($C626*12,COLUMNS($F591:AL591))+1)&amp;":"&amp;ADDRESS(ROW($F591),COLUMN(AL591))))/$C626/12</f>
        <v>4.166666666666667</v>
      </c>
      <c r="AM626" s="563">
        <f ca="1">SUM(INDIRECT(ADDRESS(ROW($F591),COLUMN(AM591)-MIN($C626*12,COLUMNS($F591:AM591))+1)&amp;":"&amp;ADDRESS(ROW($F591),COLUMN(AM591))))/$C626/12</f>
        <v>4.166666666666667</v>
      </c>
      <c r="AN626" s="563">
        <f ca="1">SUM(INDIRECT(ADDRESS(ROW($F591),COLUMN(AN591)-MIN($C626*12,COLUMNS($F591:AN591))+1)&amp;":"&amp;ADDRESS(ROW($F591),COLUMN(AN591))))/$C626/12</f>
        <v>4.166666666666667</v>
      </c>
      <c r="AO626" s="563">
        <f ca="1">SUM(INDIRECT(ADDRESS(ROW($F591),COLUMN(AO591)-MIN($C626*12,COLUMNS($F591:AO591))+1)&amp;":"&amp;ADDRESS(ROW($F591),COLUMN(AO591))))/$C626/12</f>
        <v>4.166666666666667</v>
      </c>
      <c r="AP626" s="563">
        <f ca="1">SUM(INDIRECT(ADDRESS(ROW($F591),COLUMN(AP591)-MIN($C626*12,COLUMNS($F591:AP591))+1)&amp;":"&amp;ADDRESS(ROW($F591),COLUMN(AP591))))/$C626/12</f>
        <v>4.166666666666667</v>
      </c>
      <c r="AQ626" s="563">
        <f ca="1">SUM(INDIRECT(ADDRESS(ROW($F591),COLUMN(AQ591)-MIN($C626*12,COLUMNS($F591:AQ591))+1)&amp;":"&amp;ADDRESS(ROW($F591),COLUMN(AQ591))))/$C626/12</f>
        <v>4.166666666666667</v>
      </c>
      <c r="AR626" s="563">
        <f ca="1">SUM(INDIRECT(ADDRESS(ROW($F591),COLUMN(AR591)-MIN($C626*12,COLUMNS($F591:AR591))+1)&amp;":"&amp;ADDRESS(ROW($F591),COLUMN(AR591))))/$C626/12</f>
        <v>4.166666666666667</v>
      </c>
      <c r="AS626" s="563">
        <f ca="1">SUM(INDIRECT(ADDRESS(ROW($F591),COLUMN(AS591)-MIN($C626*12,COLUMNS($F591:AS591))+1)&amp;":"&amp;ADDRESS(ROW($F591),COLUMN(AS591))))/$C626/12</f>
        <v>4.166666666666667</v>
      </c>
      <c r="AT626" s="563">
        <f ca="1">SUM(INDIRECT(ADDRESS(ROW($F591),COLUMN(AT591)-MIN($C626*12,COLUMNS($F591:AT591))+1)&amp;":"&amp;ADDRESS(ROW($F591),COLUMN(AT591))))/$C626/12</f>
        <v>4.166666666666667</v>
      </c>
      <c r="AU626" s="563">
        <f ca="1">SUM(INDIRECT(ADDRESS(ROW($F591),COLUMN(AU591)-MIN($C626*12,COLUMNS($F591:AU591))+1)&amp;":"&amp;ADDRESS(ROW($F591),COLUMN(AU591))))/$C626/12</f>
        <v>6.666666666666667</v>
      </c>
      <c r="AV626" s="563">
        <f ca="1">SUM(INDIRECT(ADDRESS(ROW($F591),COLUMN(AV591)-MIN($C626*12,COLUMNS($F591:AV591))+1)&amp;":"&amp;ADDRESS(ROW($F591),COLUMN(AV591))))/$C626/12</f>
        <v>6.666666666666667</v>
      </c>
      <c r="AW626" s="563">
        <f ca="1">SUM(INDIRECT(ADDRESS(ROW($F591),COLUMN(AW591)-MIN($C626*12,COLUMNS($F591:AW591))+1)&amp;":"&amp;ADDRESS(ROW($F591),COLUMN(AW591))))/$C626/12</f>
        <v>6.666666666666667</v>
      </c>
      <c r="AX626" s="563">
        <f ca="1">SUM(INDIRECT(ADDRESS(ROW($F591),COLUMN(AX591)-MIN($C626*12,COLUMNS($F591:AX591))+1)&amp;":"&amp;ADDRESS(ROW($F591),COLUMN(AX591))))/$C626/12</f>
        <v>6.666666666666667</v>
      </c>
      <c r="AY626" s="563">
        <f ca="1">SUM(INDIRECT(ADDRESS(ROW($F591),COLUMN(AY591)-MIN($C626*12,COLUMNS($F591:AY591))+1)&amp;":"&amp;ADDRESS(ROW($F591),COLUMN(AY591))))/$C626/12</f>
        <v>6.666666666666667</v>
      </c>
      <c r="AZ626" s="563">
        <f ca="1">SUM(INDIRECT(ADDRESS(ROW($F591),COLUMN(AZ591)-MIN($C626*12,COLUMNS($F591:AZ591))+1)&amp;":"&amp;ADDRESS(ROW($F591),COLUMN(AZ591))))/$C626/12</f>
        <v>6.666666666666667</v>
      </c>
      <c r="BA626" s="563">
        <f ca="1">SUM(INDIRECT(ADDRESS(ROW($F591),COLUMN(BA591)-MIN($C626*12,COLUMNS($F591:BA591))+1)&amp;":"&amp;ADDRESS(ROW($F591),COLUMN(BA591))))/$C626/12</f>
        <v>6.666666666666667</v>
      </c>
      <c r="BB626" s="563">
        <f ca="1">SUM(INDIRECT(ADDRESS(ROW($F591),COLUMN(BB591)-MIN($C626*12,COLUMNS($F591:BB591))+1)&amp;":"&amp;ADDRESS(ROW($F591),COLUMN(BB591))))/$C626/12</f>
        <v>8.3333333333333339</v>
      </c>
      <c r="BC626" s="563">
        <f ca="1">SUM(INDIRECT(ADDRESS(ROW($F591),COLUMN(BC591)-MIN($C626*12,COLUMNS($F591:BC591))+1)&amp;":"&amp;ADDRESS(ROW($F591),COLUMN(BC591))))/$C626/12</f>
        <v>8.3333333333333339</v>
      </c>
      <c r="BD626" s="563">
        <f ca="1">SUM(INDIRECT(ADDRESS(ROW($F591),COLUMN(BD591)-MIN($C626*12,COLUMNS($F591:BD591))+1)&amp;":"&amp;ADDRESS(ROW($F591),COLUMN(BD591))))/$C626/12</f>
        <v>8.3333333333333339</v>
      </c>
      <c r="BE626" s="563">
        <f ca="1">SUM(INDIRECT(ADDRESS(ROW($F591),COLUMN(BE591)-MIN($C626*12,COLUMNS($F591:BE591))+1)&amp;":"&amp;ADDRESS(ROW($F591),COLUMN(BE591))))/$C626/12</f>
        <v>8.3333333333333339</v>
      </c>
      <c r="BF626" s="563">
        <f ca="1">SUM(INDIRECT(ADDRESS(ROW($F591),COLUMN(BF591)-MIN($C626*12,COLUMNS($F591:BF591))+1)&amp;":"&amp;ADDRESS(ROW($F591),COLUMN(BF591))))/$C626/12</f>
        <v>8.3333333333333339</v>
      </c>
      <c r="BG626" s="563">
        <f ca="1">SUM(INDIRECT(ADDRESS(ROW($F591),COLUMN(BG591)-MIN($C626*12,COLUMNS($F591:BG591))+1)&amp;":"&amp;ADDRESS(ROW($F591),COLUMN(BG591))))/$C626/12</f>
        <v>8.3333333333333339</v>
      </c>
      <c r="BH626" s="563">
        <f ca="1">SUM(INDIRECT(ADDRESS(ROW($F591),COLUMN(BH591)-MIN($C626*12,COLUMNS($F591:BH591))+1)&amp;":"&amp;ADDRESS(ROW($F591),COLUMN(BH591))))/$C626/12</f>
        <v>8.3333333333333339</v>
      </c>
      <c r="BI626" s="563">
        <f ca="1">SUM(INDIRECT(ADDRESS(ROW($F591),COLUMN(BI591)-MIN($C626*12,COLUMNS($F591:BI591))+1)&amp;":"&amp;ADDRESS(ROW($F591),COLUMN(BI591))))/$C626/12</f>
        <v>8.3333333333333339</v>
      </c>
      <c r="BJ626" s="563">
        <f ca="1">SUM(INDIRECT(ADDRESS(ROW($F591),COLUMN(BJ591)-MIN($C626*12,COLUMNS($F591:BJ591))+1)&amp;":"&amp;ADDRESS(ROW($F591),COLUMN(BJ591))))/$C626/12</f>
        <v>8.3333333333333339</v>
      </c>
      <c r="BK626" s="563">
        <f ca="1">SUM(INDIRECT(ADDRESS(ROW($F591),COLUMN(BK591)-MIN($C626*12,COLUMNS($F591:BK591))+1)&amp;":"&amp;ADDRESS(ROW($F591),COLUMN(BK591))))/$C626/12</f>
        <v>8.3333333333333339</v>
      </c>
      <c r="BL626" s="563">
        <f ca="1">SUM(INDIRECT(ADDRESS(ROW($F591),COLUMN(BL591)-MIN($C626*12,COLUMNS($F591:BL591))+1)&amp;":"&amp;ADDRESS(ROW($F591),COLUMN(BL591))))/$C626/12</f>
        <v>8.3333333333333339</v>
      </c>
      <c r="BM626" s="563">
        <f ca="1">SUM(INDIRECT(ADDRESS(ROW($F591),COLUMN(BM591)-MIN($C626*12,COLUMNS($F591:BM591))+1)&amp;":"&amp;ADDRESS(ROW($F591),COLUMN(BM591))))/$C626/12</f>
        <v>8.3333333333333339</v>
      </c>
      <c r="BN626" s="201"/>
      <c r="BO626" s="563">
        <f ca="1">SUM(F626:H626)</f>
        <v>0</v>
      </c>
      <c r="BP626" s="563">
        <f ca="1">SUM(I626:K626)</f>
        <v>0</v>
      </c>
      <c r="BQ626" s="563">
        <f ca="1">SUM(L626:N626)</f>
        <v>0</v>
      </c>
      <c r="BR626" s="563">
        <f ca="1">SUM(O626:Q626)</f>
        <v>0</v>
      </c>
      <c r="BS626" s="563">
        <f ca="1">SUM(R626:T626)</f>
        <v>2.5</v>
      </c>
      <c r="BT626" s="563">
        <f ca="1">SUM(U626:W626)</f>
        <v>3.3333333333333335</v>
      </c>
      <c r="BU626" s="563">
        <f ca="1">SUM(X626:Z626)</f>
        <v>5</v>
      </c>
      <c r="BV626" s="563">
        <f ca="1">SUM(AA626:AC626)</f>
        <v>5</v>
      </c>
      <c r="BW626" s="563">
        <f ca="1">SUM(AD626:AF626)</f>
        <v>10</v>
      </c>
      <c r="BX626" s="563">
        <f ca="1">SUM(AG626:AI626)</f>
        <v>10.833333333333334</v>
      </c>
      <c r="BY626" s="563">
        <f ca="1">SUM(AJ626:AL626)</f>
        <v>12.5</v>
      </c>
      <c r="BZ626" s="563">
        <f ca="1">SUM(AM626:AO626)</f>
        <v>12.5</v>
      </c>
      <c r="CA626" s="563">
        <f ca="1">SUM(AP626:AR626)</f>
        <v>12.5</v>
      </c>
      <c r="CB626" s="563">
        <f ca="1">SUM(AS626:AU626)</f>
        <v>15</v>
      </c>
      <c r="CC626" s="563">
        <f ca="1">SUM(AV626:AX626)</f>
        <v>20</v>
      </c>
      <c r="CD626" s="563">
        <f ca="1">SUM(AY626:BA626)</f>
        <v>20</v>
      </c>
      <c r="CE626" s="563">
        <f ca="1">SUM(BB626:BD626)</f>
        <v>25</v>
      </c>
      <c r="CF626" s="563">
        <f ca="1">SUM(BE626:BG626)</f>
        <v>25</v>
      </c>
      <c r="CG626" s="563">
        <f ca="1">SUM(BH626:BJ626)</f>
        <v>25</v>
      </c>
      <c r="CH626" s="563">
        <f ca="1">SUM(BK626:BM626)</f>
        <v>25</v>
      </c>
      <c r="CI626" s="201"/>
      <c r="CJ626" s="172">
        <f ca="1">SUM(BO626:BR626)</f>
        <v>0</v>
      </c>
      <c r="CK626" s="172">
        <f ca="1">SUM(BS626:BV626)</f>
        <v>15.833333333333334</v>
      </c>
      <c r="CL626" s="172">
        <f ca="1">SUM(BW626:BZ626)</f>
        <v>45.833333333333336</v>
      </c>
      <c r="CM626" s="172">
        <f ca="1">SUM(CA626:CD626)</f>
        <v>67.5</v>
      </c>
      <c r="CN626" s="172">
        <f ca="1">SUM(CE626:CH626)</f>
        <v>100</v>
      </c>
      <c r="CO626" s="177"/>
      <c r="CP626" s="115"/>
      <c r="CQ626" s="115"/>
      <c r="CR626" s="202">
        <f ca="1">SUM(F626:BM626)</f>
        <v>229.1666666666668</v>
      </c>
      <c r="CS626" s="202">
        <f ca="1">SUM(BO626:CH626)</f>
        <v>229.16666666666669</v>
      </c>
      <c r="CT626" s="202">
        <f ca="1">SUM(CJ626:CN626)</f>
        <v>229.16666666666669</v>
      </c>
      <c r="CU626" s="202">
        <f t="shared" ca="1" si="2213"/>
        <v>0</v>
      </c>
      <c r="CV626" s="202">
        <f t="shared" ca="1" si="2213"/>
        <v>0</v>
      </c>
      <c r="CW626" s="115"/>
      <c r="CX626" s="172">
        <f t="shared" ca="1" si="2198"/>
        <v>0</v>
      </c>
      <c r="CY626" s="172">
        <f t="shared" ca="1" si="2199"/>
        <v>0</v>
      </c>
      <c r="CZ626" s="172">
        <f t="shared" ca="1" si="2200"/>
        <v>0</v>
      </c>
      <c r="DA626" s="172">
        <f t="shared" ca="1" si="2201"/>
        <v>0</v>
      </c>
      <c r="DB626" s="338">
        <f t="shared" ca="1" si="2202"/>
        <v>0</v>
      </c>
      <c r="DC626" s="172">
        <f t="shared" ca="1" si="2203"/>
        <v>2.5</v>
      </c>
      <c r="DD626" s="172">
        <f t="shared" ca="1" si="2204"/>
        <v>3.3333333333333335</v>
      </c>
      <c r="DE626" s="172">
        <f t="shared" ca="1" si="2205"/>
        <v>5</v>
      </c>
      <c r="DF626" s="172">
        <f t="shared" ca="1" si="2206"/>
        <v>5</v>
      </c>
      <c r="DG626" s="338">
        <f t="shared" ca="1" si="2207"/>
        <v>15.833333333333334</v>
      </c>
      <c r="DH626" s="338">
        <f t="shared" ca="1" si="2208"/>
        <v>45.833333333333336</v>
      </c>
      <c r="DI626" s="338">
        <f t="shared" ca="1" si="2209"/>
        <v>67.5</v>
      </c>
      <c r="DJ626" s="338">
        <f t="shared" ca="1" si="2210"/>
        <v>100</v>
      </c>
    </row>
    <row r="627" spans="1:114" s="7" customFormat="1" ht="14.25" x14ac:dyDescent="0.35">
      <c r="A627" s="308" t="s">
        <v>239</v>
      </c>
      <c r="B627" s="300" t="s">
        <v>370</v>
      </c>
      <c r="C627" s="115"/>
      <c r="D627" s="115"/>
      <c r="E627" s="115"/>
      <c r="F627" s="563">
        <f ca="1">SUM(F624:F626)</f>
        <v>0</v>
      </c>
      <c r="G627" s="563">
        <f ca="1">SUM(G624:G626)</f>
        <v>0</v>
      </c>
      <c r="H627" s="563">
        <f ca="1">SUM(H624:H626)</f>
        <v>0</v>
      </c>
      <c r="I627" s="563">
        <f t="shared" ref="I627:BM627" ca="1" si="2214">SUM(I624:I626)</f>
        <v>0</v>
      </c>
      <c r="J627" s="563">
        <f t="shared" ca="1" si="2214"/>
        <v>0</v>
      </c>
      <c r="K627" s="563">
        <f t="shared" ca="1" si="2214"/>
        <v>0</v>
      </c>
      <c r="L627" s="563">
        <f t="shared" ca="1" si="2214"/>
        <v>0</v>
      </c>
      <c r="M627" s="563">
        <f t="shared" ca="1" si="2214"/>
        <v>0</v>
      </c>
      <c r="N627" s="563">
        <f t="shared" ca="1" si="2214"/>
        <v>0</v>
      </c>
      <c r="O627" s="563">
        <f t="shared" ca="1" si="2214"/>
        <v>0</v>
      </c>
      <c r="P627" s="563">
        <f t="shared" ca="1" si="2214"/>
        <v>0</v>
      </c>
      <c r="Q627" s="563">
        <f t="shared" ca="1" si="2214"/>
        <v>0</v>
      </c>
      <c r="R627" s="563">
        <f t="shared" ca="1" si="2214"/>
        <v>20</v>
      </c>
      <c r="S627" s="563">
        <f t="shared" ca="1" si="2214"/>
        <v>20</v>
      </c>
      <c r="T627" s="563">
        <f t="shared" ca="1" si="2214"/>
        <v>20</v>
      </c>
      <c r="U627" s="563">
        <f t="shared" ca="1" si="2214"/>
        <v>20</v>
      </c>
      <c r="V627" s="563">
        <f t="shared" ca="1" si="2214"/>
        <v>20</v>
      </c>
      <c r="W627" s="563">
        <f t="shared" ca="1" si="2214"/>
        <v>40</v>
      </c>
      <c r="X627" s="563">
        <f t="shared" ca="1" si="2214"/>
        <v>40</v>
      </c>
      <c r="Y627" s="563">
        <f t="shared" ca="1" si="2214"/>
        <v>40</v>
      </c>
      <c r="Z627" s="563">
        <f t="shared" ca="1" si="2214"/>
        <v>40</v>
      </c>
      <c r="AA627" s="563">
        <f t="shared" ca="1" si="2214"/>
        <v>40</v>
      </c>
      <c r="AB627" s="563">
        <f t="shared" ca="1" si="2214"/>
        <v>40</v>
      </c>
      <c r="AC627" s="563">
        <f t="shared" ca="1" si="2214"/>
        <v>40</v>
      </c>
      <c r="AD627" s="563">
        <f t="shared" ca="1" si="2214"/>
        <v>80</v>
      </c>
      <c r="AE627" s="563">
        <f t="shared" ca="1" si="2214"/>
        <v>80</v>
      </c>
      <c r="AF627" s="563">
        <f t="shared" ca="1" si="2214"/>
        <v>80</v>
      </c>
      <c r="AG627" s="563">
        <f t="shared" ca="1" si="2214"/>
        <v>80</v>
      </c>
      <c r="AH627" s="563">
        <f t="shared" ca="1" si="2214"/>
        <v>80</v>
      </c>
      <c r="AI627" s="563">
        <f t="shared" ca="1" si="2214"/>
        <v>100</v>
      </c>
      <c r="AJ627" s="563">
        <f t="shared" ca="1" si="2214"/>
        <v>100</v>
      </c>
      <c r="AK627" s="563">
        <f t="shared" ca="1" si="2214"/>
        <v>100</v>
      </c>
      <c r="AL627" s="563">
        <f t="shared" ca="1" si="2214"/>
        <v>100</v>
      </c>
      <c r="AM627" s="563">
        <f t="shared" ca="1" si="2214"/>
        <v>100</v>
      </c>
      <c r="AN627" s="563">
        <f t="shared" ca="1" si="2214"/>
        <v>100</v>
      </c>
      <c r="AO627" s="563">
        <f t="shared" ca="1" si="2214"/>
        <v>100</v>
      </c>
      <c r="AP627" s="563">
        <f t="shared" ca="1" si="2214"/>
        <v>100</v>
      </c>
      <c r="AQ627" s="563">
        <f t="shared" ca="1" si="2214"/>
        <v>100</v>
      </c>
      <c r="AR627" s="563">
        <f t="shared" ca="1" si="2214"/>
        <v>100</v>
      </c>
      <c r="AS627" s="563">
        <f t="shared" ca="1" si="2214"/>
        <v>100</v>
      </c>
      <c r="AT627" s="563">
        <f t="shared" ca="1" si="2214"/>
        <v>100</v>
      </c>
      <c r="AU627" s="563">
        <f t="shared" ca="1" si="2214"/>
        <v>160</v>
      </c>
      <c r="AV627" s="563">
        <f t="shared" ca="1" si="2214"/>
        <v>160</v>
      </c>
      <c r="AW627" s="563">
        <f t="shared" ca="1" si="2214"/>
        <v>160</v>
      </c>
      <c r="AX627" s="563">
        <f t="shared" ca="1" si="2214"/>
        <v>160</v>
      </c>
      <c r="AY627" s="563">
        <f t="shared" ca="1" si="2214"/>
        <v>160</v>
      </c>
      <c r="AZ627" s="563">
        <f t="shared" ca="1" si="2214"/>
        <v>160</v>
      </c>
      <c r="BA627" s="563">
        <f t="shared" ca="1" si="2214"/>
        <v>160</v>
      </c>
      <c r="BB627" s="563">
        <f t="shared" ca="1" si="2214"/>
        <v>200</v>
      </c>
      <c r="BC627" s="563">
        <f t="shared" ca="1" si="2214"/>
        <v>200</v>
      </c>
      <c r="BD627" s="563">
        <f t="shared" ca="1" si="2214"/>
        <v>200</v>
      </c>
      <c r="BE627" s="563">
        <f t="shared" ca="1" si="2214"/>
        <v>200</v>
      </c>
      <c r="BF627" s="563">
        <f t="shared" ca="1" si="2214"/>
        <v>200</v>
      </c>
      <c r="BG627" s="563">
        <f t="shared" ca="1" si="2214"/>
        <v>200</v>
      </c>
      <c r="BH627" s="563">
        <f t="shared" ca="1" si="2214"/>
        <v>200</v>
      </c>
      <c r="BI627" s="563">
        <f t="shared" ca="1" si="2214"/>
        <v>200</v>
      </c>
      <c r="BJ627" s="563">
        <f t="shared" ca="1" si="2214"/>
        <v>200</v>
      </c>
      <c r="BK627" s="563">
        <f t="shared" ca="1" si="2214"/>
        <v>200</v>
      </c>
      <c r="BL627" s="563">
        <f t="shared" ca="1" si="2214"/>
        <v>200</v>
      </c>
      <c r="BM627" s="563">
        <f t="shared" ca="1" si="2214"/>
        <v>200</v>
      </c>
      <c r="BN627" s="201"/>
      <c r="BO627" s="563">
        <f ca="1">SUM(F627:H627)</f>
        <v>0</v>
      </c>
      <c r="BP627" s="563">
        <f ca="1">SUM(I627:K627)</f>
        <v>0</v>
      </c>
      <c r="BQ627" s="563">
        <f ca="1">SUM(L627:N627)</f>
        <v>0</v>
      </c>
      <c r="BR627" s="563">
        <f ca="1">SUM(O627:Q627)</f>
        <v>0</v>
      </c>
      <c r="BS627" s="563">
        <f ca="1">SUM(R627:T627)</f>
        <v>60</v>
      </c>
      <c r="BT627" s="563">
        <f ca="1">SUM(U627:W627)</f>
        <v>80</v>
      </c>
      <c r="BU627" s="563">
        <f ca="1">SUM(X627:Z627)</f>
        <v>120</v>
      </c>
      <c r="BV627" s="563">
        <f ca="1">SUM(AA627:AC627)</f>
        <v>120</v>
      </c>
      <c r="BW627" s="563">
        <f ca="1">SUM(AD627:AF627)</f>
        <v>240</v>
      </c>
      <c r="BX627" s="563">
        <f ca="1">SUM(AG627:AI627)</f>
        <v>260</v>
      </c>
      <c r="BY627" s="563">
        <f ca="1">SUM(AJ627:AL627)</f>
        <v>300</v>
      </c>
      <c r="BZ627" s="563">
        <f ca="1">SUM(AM627:AO627)</f>
        <v>300</v>
      </c>
      <c r="CA627" s="563">
        <f ca="1">SUM(AP627:AR627)</f>
        <v>300</v>
      </c>
      <c r="CB627" s="563">
        <f ca="1">SUM(AS627:AU627)</f>
        <v>360</v>
      </c>
      <c r="CC627" s="563">
        <f ca="1">SUM(AV627:AX627)</f>
        <v>480</v>
      </c>
      <c r="CD627" s="563">
        <f ca="1">SUM(AY627:BA627)</f>
        <v>480</v>
      </c>
      <c r="CE627" s="563">
        <f ca="1">SUM(BB627:BD627)</f>
        <v>600</v>
      </c>
      <c r="CF627" s="563">
        <f ca="1">SUM(BE627:BG627)</f>
        <v>600</v>
      </c>
      <c r="CG627" s="563">
        <f ca="1">SUM(BH627:BJ627)</f>
        <v>600</v>
      </c>
      <c r="CH627" s="563">
        <f ca="1">SUM(BK627:BM627)</f>
        <v>600</v>
      </c>
      <c r="CI627" s="201"/>
      <c r="CJ627" s="172">
        <f ca="1">SUM(BO627:BR627)</f>
        <v>0</v>
      </c>
      <c r="CK627" s="172">
        <f ca="1">SUM(BS627:BV627)</f>
        <v>380</v>
      </c>
      <c r="CL627" s="172">
        <f ca="1">SUM(BW627:BZ627)</f>
        <v>1100</v>
      </c>
      <c r="CM627" s="172">
        <f ca="1">SUM(CA627:CD627)</f>
        <v>1620</v>
      </c>
      <c r="CN627" s="172">
        <f ca="1">SUM(CE627:CH627)</f>
        <v>2400</v>
      </c>
      <c r="CO627" s="177"/>
      <c r="CP627" s="115"/>
      <c r="CQ627" s="115"/>
      <c r="CR627" s="202">
        <f ca="1">SUM(F627:BM627)</f>
        <v>5500</v>
      </c>
      <c r="CS627" s="202">
        <f ca="1">SUM(BO627:CH627)</f>
        <v>5500</v>
      </c>
      <c r="CT627" s="202">
        <f ca="1">SUM(CJ627:CN627)</f>
        <v>5500</v>
      </c>
      <c r="CU627" s="202">
        <f t="shared" ca="1" si="2213"/>
        <v>0</v>
      </c>
      <c r="CV627" s="202">
        <f t="shared" ca="1" si="2213"/>
        <v>0</v>
      </c>
      <c r="CW627" s="115"/>
      <c r="CX627" s="172">
        <f t="shared" ca="1" si="2198"/>
        <v>0</v>
      </c>
      <c r="CY627" s="172">
        <f t="shared" ca="1" si="2199"/>
        <v>0</v>
      </c>
      <c r="CZ627" s="172">
        <f t="shared" ca="1" si="2200"/>
        <v>0</v>
      </c>
      <c r="DA627" s="172">
        <f t="shared" ca="1" si="2201"/>
        <v>0</v>
      </c>
      <c r="DB627" s="338">
        <f t="shared" ca="1" si="2202"/>
        <v>0</v>
      </c>
      <c r="DC627" s="172">
        <f t="shared" ca="1" si="2203"/>
        <v>60</v>
      </c>
      <c r="DD627" s="172">
        <f t="shared" ca="1" si="2204"/>
        <v>80</v>
      </c>
      <c r="DE627" s="172">
        <f t="shared" ca="1" si="2205"/>
        <v>120</v>
      </c>
      <c r="DF627" s="172">
        <f t="shared" ca="1" si="2206"/>
        <v>120</v>
      </c>
      <c r="DG627" s="338">
        <f t="shared" ca="1" si="2207"/>
        <v>380</v>
      </c>
      <c r="DH627" s="338">
        <f t="shared" ca="1" si="2208"/>
        <v>1100</v>
      </c>
      <c r="DI627" s="338">
        <f t="shared" ca="1" si="2209"/>
        <v>1620</v>
      </c>
      <c r="DJ627" s="338">
        <f t="shared" ca="1" si="2210"/>
        <v>2400</v>
      </c>
    </row>
    <row r="628" spans="1:114" s="7" customFormat="1" x14ac:dyDescent="0.2">
      <c r="A628" s="298"/>
      <c r="B628" s="300" t="s">
        <v>370</v>
      </c>
      <c r="C628" s="115"/>
      <c r="D628" s="115"/>
      <c r="E628" s="115"/>
      <c r="F628" s="564"/>
      <c r="G628" s="564"/>
      <c r="H628" s="564"/>
      <c r="I628" s="564"/>
      <c r="J628" s="564"/>
      <c r="K628" s="564"/>
      <c r="L628" s="564"/>
      <c r="M628" s="564"/>
      <c r="N628" s="564"/>
      <c r="O628" s="564"/>
      <c r="P628" s="564"/>
      <c r="Q628" s="564"/>
      <c r="R628" s="564"/>
      <c r="S628" s="564"/>
      <c r="T628" s="564"/>
      <c r="U628" s="564"/>
      <c r="V628" s="564"/>
      <c r="W628" s="564"/>
      <c r="X628" s="564"/>
      <c r="Y628" s="564"/>
      <c r="Z628" s="564"/>
      <c r="AA628" s="564"/>
      <c r="AB628" s="564"/>
      <c r="AC628" s="564"/>
      <c r="AD628" s="564"/>
      <c r="AE628" s="564"/>
      <c r="AF628" s="564"/>
      <c r="AG628" s="564"/>
      <c r="AH628" s="564"/>
      <c r="AI628" s="564"/>
      <c r="AJ628" s="564"/>
      <c r="AK628" s="564"/>
      <c r="AL628" s="564"/>
      <c r="AM628" s="564"/>
      <c r="AN628" s="564"/>
      <c r="AO628" s="564"/>
      <c r="AP628" s="564"/>
      <c r="AQ628" s="564"/>
      <c r="AR628" s="564"/>
      <c r="AS628" s="564"/>
      <c r="AT628" s="564"/>
      <c r="AU628" s="564"/>
      <c r="AV628" s="564"/>
      <c r="AW628" s="564"/>
      <c r="AX628" s="564"/>
      <c r="AY628" s="564"/>
      <c r="AZ628" s="564"/>
      <c r="BA628" s="564"/>
      <c r="BB628" s="564"/>
      <c r="BC628" s="564"/>
      <c r="BD628" s="564"/>
      <c r="BE628" s="564"/>
      <c r="BF628" s="564"/>
      <c r="BG628" s="564"/>
      <c r="BH628" s="564"/>
      <c r="BI628" s="564"/>
      <c r="BJ628" s="564"/>
      <c r="BK628" s="564"/>
      <c r="BL628" s="564"/>
      <c r="BM628" s="564"/>
      <c r="BN628" s="201"/>
      <c r="BO628" s="564"/>
      <c r="BP628" s="564"/>
      <c r="BQ628" s="564"/>
      <c r="BR628" s="564"/>
      <c r="BS628" s="564"/>
      <c r="BT628" s="564"/>
      <c r="BU628" s="564"/>
      <c r="BV628" s="564"/>
      <c r="BW628" s="564"/>
      <c r="BX628" s="564"/>
      <c r="BY628" s="564"/>
      <c r="BZ628" s="564"/>
      <c r="CA628" s="564"/>
      <c r="CB628" s="564"/>
      <c r="CC628" s="564"/>
      <c r="CD628" s="564"/>
      <c r="CE628" s="564"/>
      <c r="CF628" s="564"/>
      <c r="CG628" s="564"/>
      <c r="CH628" s="564"/>
      <c r="CI628" s="201"/>
      <c r="CJ628" s="121"/>
      <c r="CK628" s="121"/>
      <c r="CL628" s="121"/>
      <c r="CM628" s="121"/>
      <c r="CN628" s="121"/>
      <c r="CO628" s="177"/>
      <c r="CP628" s="115"/>
      <c r="CQ628" s="115"/>
      <c r="CR628" s="202"/>
      <c r="CS628" s="202"/>
      <c r="CT628" s="202"/>
      <c r="CU628" s="202"/>
      <c r="CV628" s="202"/>
      <c r="CW628" s="115"/>
      <c r="CX628" s="121" t="str">
        <f t="shared" si="2198"/>
        <v/>
      </c>
      <c r="CY628" s="121" t="str">
        <f t="shared" si="2199"/>
        <v/>
      </c>
      <c r="CZ628" s="121" t="str">
        <f t="shared" si="2200"/>
        <v/>
      </c>
      <c r="DA628" s="121" t="str">
        <f t="shared" si="2201"/>
        <v/>
      </c>
      <c r="DB628" s="203" t="str">
        <f t="shared" si="2202"/>
        <v/>
      </c>
      <c r="DC628" s="121" t="str">
        <f t="shared" si="2203"/>
        <v/>
      </c>
      <c r="DD628" s="121" t="str">
        <f t="shared" si="2204"/>
        <v/>
      </c>
      <c r="DE628" s="121" t="str">
        <f t="shared" si="2205"/>
        <v/>
      </c>
      <c r="DF628" s="121" t="str">
        <f t="shared" si="2206"/>
        <v/>
      </c>
      <c r="DG628" s="203" t="str">
        <f t="shared" si="2207"/>
        <v/>
      </c>
      <c r="DH628" s="203" t="str">
        <f t="shared" si="2208"/>
        <v/>
      </c>
      <c r="DI628" s="203" t="str">
        <f t="shared" si="2209"/>
        <v/>
      </c>
      <c r="DJ628" s="203" t="str">
        <f t="shared" si="2210"/>
        <v/>
      </c>
    </row>
    <row r="629" spans="1:114" s="7" customFormat="1" x14ac:dyDescent="0.2">
      <c r="A629" s="298" t="str">
        <f>+Salaries!A296</f>
        <v>Engineering and Technology</v>
      </c>
      <c r="B629" s="300" t="s">
        <v>370</v>
      </c>
      <c r="C629" s="115"/>
      <c r="D629" s="115"/>
      <c r="E629" s="115"/>
      <c r="F629" s="564"/>
      <c r="G629" s="564"/>
      <c r="H629" s="564"/>
      <c r="I629" s="564"/>
      <c r="J629" s="564"/>
      <c r="K629" s="564"/>
      <c r="L629" s="564"/>
      <c r="M629" s="564"/>
      <c r="N629" s="564"/>
      <c r="O629" s="564"/>
      <c r="P629" s="564"/>
      <c r="Q629" s="564"/>
      <c r="R629" s="564"/>
      <c r="S629" s="564"/>
      <c r="T629" s="564"/>
      <c r="U629" s="564"/>
      <c r="V629" s="564"/>
      <c r="W629" s="564"/>
      <c r="X629" s="564"/>
      <c r="Y629" s="564"/>
      <c r="Z629" s="564"/>
      <c r="AA629" s="564"/>
      <c r="AB629" s="564"/>
      <c r="AC629" s="564"/>
      <c r="AD629" s="564"/>
      <c r="AE629" s="564"/>
      <c r="AF629" s="564"/>
      <c r="AG629" s="564"/>
      <c r="AH629" s="564"/>
      <c r="AI629" s="564"/>
      <c r="AJ629" s="564"/>
      <c r="AK629" s="564"/>
      <c r="AL629" s="564"/>
      <c r="AM629" s="564"/>
      <c r="AN629" s="564"/>
      <c r="AO629" s="564"/>
      <c r="AP629" s="564"/>
      <c r="AQ629" s="564"/>
      <c r="AR629" s="564"/>
      <c r="AS629" s="564"/>
      <c r="AT629" s="564"/>
      <c r="AU629" s="564"/>
      <c r="AV629" s="564"/>
      <c r="AW629" s="564"/>
      <c r="AX629" s="564"/>
      <c r="AY629" s="564"/>
      <c r="AZ629" s="564"/>
      <c r="BA629" s="564"/>
      <c r="BB629" s="564"/>
      <c r="BC629" s="564"/>
      <c r="BD629" s="564"/>
      <c r="BE629" s="564"/>
      <c r="BF629" s="564"/>
      <c r="BG629" s="564"/>
      <c r="BH629" s="564"/>
      <c r="BI629" s="564"/>
      <c r="BJ629" s="564"/>
      <c r="BK629" s="564"/>
      <c r="BL629" s="564"/>
      <c r="BM629" s="564"/>
      <c r="BN629" s="201"/>
      <c r="BO629" s="564"/>
      <c r="BP629" s="564"/>
      <c r="BQ629" s="564"/>
      <c r="BR629" s="564"/>
      <c r="BS629" s="564"/>
      <c r="BT629" s="564"/>
      <c r="BU629" s="564"/>
      <c r="BV629" s="564"/>
      <c r="BW629" s="564"/>
      <c r="BX629" s="564"/>
      <c r="BY629" s="564"/>
      <c r="BZ629" s="564"/>
      <c r="CA629" s="564"/>
      <c r="CB629" s="564"/>
      <c r="CC629" s="564"/>
      <c r="CD629" s="564"/>
      <c r="CE629" s="564"/>
      <c r="CF629" s="564"/>
      <c r="CG629" s="564"/>
      <c r="CH629" s="564"/>
      <c r="CI629" s="201"/>
      <c r="CJ629" s="121"/>
      <c r="CK629" s="121"/>
      <c r="CL629" s="121"/>
      <c r="CM629" s="121"/>
      <c r="CN629" s="121"/>
      <c r="CO629" s="177"/>
      <c r="CP629" s="115"/>
      <c r="CQ629" s="115"/>
      <c r="CR629" s="202"/>
      <c r="CS629" s="202"/>
      <c r="CT629" s="202"/>
      <c r="CU629" s="202"/>
      <c r="CV629" s="202"/>
      <c r="CW629" s="115"/>
      <c r="CX629" s="121" t="str">
        <f t="shared" si="2198"/>
        <v/>
      </c>
      <c r="CY629" s="121" t="str">
        <f t="shared" si="2199"/>
        <v/>
      </c>
      <c r="CZ629" s="121" t="str">
        <f t="shared" si="2200"/>
        <v/>
      </c>
      <c r="DA629" s="121" t="str">
        <f t="shared" si="2201"/>
        <v/>
      </c>
      <c r="DB629" s="203" t="str">
        <f t="shared" si="2202"/>
        <v/>
      </c>
      <c r="DC629" s="121" t="str">
        <f t="shared" si="2203"/>
        <v/>
      </c>
      <c r="DD629" s="121" t="str">
        <f t="shared" si="2204"/>
        <v/>
      </c>
      <c r="DE629" s="121" t="str">
        <f t="shared" si="2205"/>
        <v/>
      </c>
      <c r="DF629" s="121" t="str">
        <f t="shared" si="2206"/>
        <v/>
      </c>
      <c r="DG629" s="203" t="str">
        <f t="shared" si="2207"/>
        <v/>
      </c>
      <c r="DH629" s="203" t="str">
        <f t="shared" si="2208"/>
        <v/>
      </c>
      <c r="DI629" s="203" t="str">
        <f t="shared" si="2209"/>
        <v/>
      </c>
      <c r="DJ629" s="203" t="str">
        <f t="shared" si="2210"/>
        <v/>
      </c>
    </row>
    <row r="630" spans="1:114" s="7" customFormat="1" x14ac:dyDescent="0.2">
      <c r="A630" s="284" t="s">
        <v>319</v>
      </c>
      <c r="B630" s="115" t="s">
        <v>370</v>
      </c>
      <c r="C630" s="115">
        <f>C618</f>
        <v>5</v>
      </c>
      <c r="D630" s="115"/>
      <c r="E630" s="115"/>
      <c r="F630" s="564">
        <f ca="1">SUM(INDIRECT(ADDRESS(ROW($F595),COLUMN(F595)-MIN($C630*12,COLUMNS($F595:F595))+1)&amp;":"&amp;ADDRESS(ROW($F595),COLUMN(F595))))/$C630/12</f>
        <v>0</v>
      </c>
      <c r="G630" s="564">
        <f ca="1">SUM(INDIRECT(ADDRESS(ROW($F595),COLUMN(G595)-MIN($C630*12,COLUMNS($F595:G595))+1)&amp;":"&amp;ADDRESS(ROW($F595),COLUMN(G595))))/$C630/12</f>
        <v>0</v>
      </c>
      <c r="H630" s="564">
        <f ca="1">SUM(INDIRECT(ADDRESS(ROW($F595),COLUMN(H595)-MIN($C630*12,COLUMNS($F595:H595))+1)&amp;":"&amp;ADDRESS(ROW($F595),COLUMN(H595))))/$C630/12</f>
        <v>0</v>
      </c>
      <c r="I630" s="564">
        <f ca="1">SUM(INDIRECT(ADDRESS(ROW($F595),COLUMN(I595)-MIN($C630*12,COLUMNS($F595:I595))+1)&amp;":"&amp;ADDRESS(ROW($F595),COLUMN(I595))))/$C630/12</f>
        <v>0</v>
      </c>
      <c r="J630" s="564">
        <f ca="1">SUM(INDIRECT(ADDRESS(ROW($F595),COLUMN(J595)-MIN($C630*12,COLUMNS($F595:J595))+1)&amp;":"&amp;ADDRESS(ROW($F595),COLUMN(J595))))/$C630/12</f>
        <v>16.666666666666668</v>
      </c>
      <c r="K630" s="564">
        <f ca="1">SUM(INDIRECT(ADDRESS(ROW($F595),COLUMN(K595)-MIN($C630*12,COLUMNS($F595:K595))+1)&amp;":"&amp;ADDRESS(ROW($F595),COLUMN(K595))))/$C630/12</f>
        <v>16.666666666666668</v>
      </c>
      <c r="L630" s="564">
        <f ca="1">SUM(INDIRECT(ADDRESS(ROW($F595),COLUMN(L595)-MIN($C630*12,COLUMNS($F595:L595))+1)&amp;":"&amp;ADDRESS(ROW($F595),COLUMN(L595))))/$C630/12</f>
        <v>16.666666666666668</v>
      </c>
      <c r="M630" s="564">
        <f ca="1">SUM(INDIRECT(ADDRESS(ROW($F595),COLUMN(M595)-MIN($C630*12,COLUMNS($F595:M595))+1)&amp;":"&amp;ADDRESS(ROW($F595),COLUMN(M595))))/$C630/12</f>
        <v>16.666666666666668</v>
      </c>
      <c r="N630" s="564">
        <f ca="1">SUM(INDIRECT(ADDRESS(ROW($F595),COLUMN(N595)-MIN($C630*12,COLUMNS($F595:N595))+1)&amp;":"&amp;ADDRESS(ROW($F595),COLUMN(N595))))/$C630/12</f>
        <v>16.666666666666668</v>
      </c>
      <c r="O630" s="564">
        <f ca="1">SUM(INDIRECT(ADDRESS(ROW($F595),COLUMN(O595)-MIN($C630*12,COLUMNS($F595:O595))+1)&amp;":"&amp;ADDRESS(ROW($F595),COLUMN(O595))))/$C630/12</f>
        <v>16.666666666666668</v>
      </c>
      <c r="P630" s="564">
        <f ca="1">SUM(INDIRECT(ADDRESS(ROW($F595),COLUMN(P595)-MIN($C630*12,COLUMNS($F595:P595))+1)&amp;":"&amp;ADDRESS(ROW($F595),COLUMN(P595))))/$C630/12</f>
        <v>16.666666666666668</v>
      </c>
      <c r="Q630" s="564">
        <f ca="1">SUM(INDIRECT(ADDRESS(ROW($F595),COLUMN(Q595)-MIN($C630*12,COLUMNS($F595:Q595))+1)&amp;":"&amp;ADDRESS(ROW($F595),COLUMN(Q595))))/$C630/12</f>
        <v>16.666666666666668</v>
      </c>
      <c r="R630" s="564">
        <f ca="1">SUM(INDIRECT(ADDRESS(ROW($F595),COLUMN(R595)-MIN($C630*12,COLUMNS($F595:R595))+1)&amp;":"&amp;ADDRESS(ROW($F595),COLUMN(R595))))/$C630/12</f>
        <v>16.666666666666668</v>
      </c>
      <c r="S630" s="564">
        <f ca="1">SUM(INDIRECT(ADDRESS(ROW($F595),COLUMN(S595)-MIN($C630*12,COLUMNS($F595:S595))+1)&amp;":"&amp;ADDRESS(ROW($F595),COLUMN(S595))))/$C630/12</f>
        <v>16.666666666666668</v>
      </c>
      <c r="T630" s="564">
        <f ca="1">SUM(INDIRECT(ADDRESS(ROW($F595),COLUMN(T595)-MIN($C630*12,COLUMNS($F595:T595))+1)&amp;":"&amp;ADDRESS(ROW($F595),COLUMN(T595))))/$C630/12</f>
        <v>16.666666666666668</v>
      </c>
      <c r="U630" s="564">
        <f ca="1">SUM(INDIRECT(ADDRESS(ROW($F595),COLUMN(U595)-MIN($C630*12,COLUMNS($F595:U595))+1)&amp;":"&amp;ADDRESS(ROW($F595),COLUMN(U595))))/$C630/12</f>
        <v>16.666666666666668</v>
      </c>
      <c r="V630" s="564">
        <f ca="1">SUM(INDIRECT(ADDRESS(ROW($F595),COLUMN(V595)-MIN($C630*12,COLUMNS($F595:V595))+1)&amp;":"&amp;ADDRESS(ROW($F595),COLUMN(V595))))/$C630/12</f>
        <v>16.666666666666668</v>
      </c>
      <c r="W630" s="564">
        <f ca="1">SUM(INDIRECT(ADDRESS(ROW($F595),COLUMN(W595)-MIN($C630*12,COLUMNS($F595:W595))+1)&amp;":"&amp;ADDRESS(ROW($F595),COLUMN(W595))))/$C630/12</f>
        <v>33.333333333333336</v>
      </c>
      <c r="X630" s="564">
        <f ca="1">SUM(INDIRECT(ADDRESS(ROW($F595),COLUMN(X595)-MIN($C630*12,COLUMNS($F595:X595))+1)&amp;":"&amp;ADDRESS(ROW($F595),COLUMN(X595))))/$C630/12</f>
        <v>33.333333333333336</v>
      </c>
      <c r="Y630" s="564">
        <f ca="1">SUM(INDIRECT(ADDRESS(ROW($F595),COLUMN(Y595)-MIN($C630*12,COLUMNS($F595:Y595))+1)&amp;":"&amp;ADDRESS(ROW($F595),COLUMN(Y595))))/$C630/12</f>
        <v>33.333333333333336</v>
      </c>
      <c r="Z630" s="564">
        <f ca="1">SUM(INDIRECT(ADDRESS(ROW($F595),COLUMN(Z595)-MIN($C630*12,COLUMNS($F595:Z595))+1)&amp;":"&amp;ADDRESS(ROW($F595),COLUMN(Z595))))/$C630/12</f>
        <v>33.333333333333336</v>
      </c>
      <c r="AA630" s="564">
        <f ca="1">SUM(INDIRECT(ADDRESS(ROW($F595),COLUMN(AA595)-MIN($C630*12,COLUMNS($F595:AA595))+1)&amp;":"&amp;ADDRESS(ROW($F595),COLUMN(AA595))))/$C630/12</f>
        <v>33.333333333333336</v>
      </c>
      <c r="AB630" s="564">
        <f ca="1">SUM(INDIRECT(ADDRESS(ROW($F595),COLUMN(AB595)-MIN($C630*12,COLUMNS($F595:AB595))+1)&amp;":"&amp;ADDRESS(ROW($F595),COLUMN(AB595))))/$C630/12</f>
        <v>33.333333333333336</v>
      </c>
      <c r="AC630" s="564">
        <f ca="1">SUM(INDIRECT(ADDRESS(ROW($F595),COLUMN(AC595)-MIN($C630*12,COLUMNS($F595:AC595))+1)&amp;":"&amp;ADDRESS(ROW($F595),COLUMN(AC595))))/$C630/12</f>
        <v>33.333333333333336</v>
      </c>
      <c r="AD630" s="564">
        <f ca="1">SUM(INDIRECT(ADDRESS(ROW($F595),COLUMN(AD595)-MIN($C630*12,COLUMNS($F595:AD595))+1)&amp;":"&amp;ADDRESS(ROW($F595),COLUMN(AD595))))/$C630/12</f>
        <v>33.333333333333336</v>
      </c>
      <c r="AE630" s="564">
        <f ca="1">SUM(INDIRECT(ADDRESS(ROW($F595),COLUMN(AE595)-MIN($C630*12,COLUMNS($F595:AE595))+1)&amp;":"&amp;ADDRESS(ROW($F595),COLUMN(AE595))))/$C630/12</f>
        <v>33.333333333333336</v>
      </c>
      <c r="AF630" s="564">
        <f ca="1">SUM(INDIRECT(ADDRESS(ROW($F595),COLUMN(AF595)-MIN($C630*12,COLUMNS($F595:AF595))+1)&amp;":"&amp;ADDRESS(ROW($F595),COLUMN(AF595))))/$C630/12</f>
        <v>33.333333333333336</v>
      </c>
      <c r="AG630" s="564">
        <f ca="1">SUM(INDIRECT(ADDRESS(ROW($F595),COLUMN(AG595)-MIN($C630*12,COLUMNS($F595:AG595))+1)&amp;":"&amp;ADDRESS(ROW($F595),COLUMN(AG595))))/$C630/12</f>
        <v>33.333333333333336</v>
      </c>
      <c r="AH630" s="564">
        <f ca="1">SUM(INDIRECT(ADDRESS(ROW($F595),COLUMN(AH595)-MIN($C630*12,COLUMNS($F595:AH595))+1)&amp;":"&amp;ADDRESS(ROW($F595),COLUMN(AH595))))/$C630/12</f>
        <v>33.333333333333336</v>
      </c>
      <c r="AI630" s="564">
        <f ca="1">SUM(INDIRECT(ADDRESS(ROW($F595),COLUMN(AI595)-MIN($C630*12,COLUMNS($F595:AI595))+1)&amp;":"&amp;ADDRESS(ROW($F595),COLUMN(AI595))))/$C630/12</f>
        <v>66.666666666666671</v>
      </c>
      <c r="AJ630" s="564">
        <f ca="1">SUM(INDIRECT(ADDRESS(ROW($F595),COLUMN(AJ595)-MIN($C630*12,COLUMNS($F595:AJ595))+1)&amp;":"&amp;ADDRESS(ROW($F595),COLUMN(AJ595))))/$C630/12</f>
        <v>66.666666666666671</v>
      </c>
      <c r="AK630" s="564">
        <f ca="1">SUM(INDIRECT(ADDRESS(ROW($F595),COLUMN(AK595)-MIN($C630*12,COLUMNS($F595:AK595))+1)&amp;":"&amp;ADDRESS(ROW($F595),COLUMN(AK595))))/$C630/12</f>
        <v>66.666666666666671</v>
      </c>
      <c r="AL630" s="564">
        <f ca="1">SUM(INDIRECT(ADDRESS(ROW($F595),COLUMN(AL595)-MIN($C630*12,COLUMNS($F595:AL595))+1)&amp;":"&amp;ADDRESS(ROW($F595),COLUMN(AL595))))/$C630/12</f>
        <v>66.666666666666671</v>
      </c>
      <c r="AM630" s="564">
        <f ca="1">SUM(INDIRECT(ADDRESS(ROW($F595),COLUMN(AM595)-MIN($C630*12,COLUMNS($F595:AM595))+1)&amp;":"&amp;ADDRESS(ROW($F595),COLUMN(AM595))))/$C630/12</f>
        <v>66.666666666666671</v>
      </c>
      <c r="AN630" s="564">
        <f ca="1">SUM(INDIRECT(ADDRESS(ROW($F595),COLUMN(AN595)-MIN($C630*12,COLUMNS($F595:AN595))+1)&amp;":"&amp;ADDRESS(ROW($F595),COLUMN(AN595))))/$C630/12</f>
        <v>66.666666666666671</v>
      </c>
      <c r="AO630" s="564">
        <f ca="1">SUM(INDIRECT(ADDRESS(ROW($F595),COLUMN(AO595)-MIN($C630*12,COLUMNS($F595:AO595))+1)&amp;":"&amp;ADDRESS(ROW($F595),COLUMN(AO595))))/$C630/12</f>
        <v>66.666666666666671</v>
      </c>
      <c r="AP630" s="564">
        <f ca="1">SUM(INDIRECT(ADDRESS(ROW($F595),COLUMN(AP595)-MIN($C630*12,COLUMNS($F595:AP595))+1)&amp;":"&amp;ADDRESS(ROW($F595),COLUMN(AP595))))/$C630/12</f>
        <v>116.66666666666667</v>
      </c>
      <c r="AQ630" s="564">
        <f ca="1">SUM(INDIRECT(ADDRESS(ROW($F595),COLUMN(AQ595)-MIN($C630*12,COLUMNS($F595:AQ595))+1)&amp;":"&amp;ADDRESS(ROW($F595),COLUMN(AQ595))))/$C630/12</f>
        <v>116.66666666666667</v>
      </c>
      <c r="AR630" s="564">
        <f ca="1">SUM(INDIRECT(ADDRESS(ROW($F595),COLUMN(AR595)-MIN($C630*12,COLUMNS($F595:AR595))+1)&amp;":"&amp;ADDRESS(ROW($F595),COLUMN(AR595))))/$C630/12</f>
        <v>116.66666666666667</v>
      </c>
      <c r="AS630" s="564">
        <f ca="1">SUM(INDIRECT(ADDRESS(ROW($F595),COLUMN(AS595)-MIN($C630*12,COLUMNS($F595:AS595))+1)&amp;":"&amp;ADDRESS(ROW($F595),COLUMN(AS595))))/$C630/12</f>
        <v>116.66666666666667</v>
      </c>
      <c r="AT630" s="564">
        <f ca="1">SUM(INDIRECT(ADDRESS(ROW($F595),COLUMN(AT595)-MIN($C630*12,COLUMNS($F595:AT595))+1)&amp;":"&amp;ADDRESS(ROW($F595),COLUMN(AT595))))/$C630/12</f>
        <v>116.66666666666667</v>
      </c>
      <c r="AU630" s="564">
        <f ca="1">SUM(INDIRECT(ADDRESS(ROW($F595),COLUMN(AU595)-MIN($C630*12,COLUMNS($F595:AU595))+1)&amp;":"&amp;ADDRESS(ROW($F595),COLUMN(AU595))))/$C630/12</f>
        <v>133.33333333333334</v>
      </c>
      <c r="AV630" s="564">
        <f ca="1">SUM(INDIRECT(ADDRESS(ROW($F595),COLUMN(AV595)-MIN($C630*12,COLUMNS($F595:AV595))+1)&amp;":"&amp;ADDRESS(ROW($F595),COLUMN(AV595))))/$C630/12</f>
        <v>133.33333333333334</v>
      </c>
      <c r="AW630" s="564">
        <f ca="1">SUM(INDIRECT(ADDRESS(ROW($F595),COLUMN(AW595)-MIN($C630*12,COLUMNS($F595:AW595))+1)&amp;":"&amp;ADDRESS(ROW($F595),COLUMN(AW595))))/$C630/12</f>
        <v>133.33333333333334</v>
      </c>
      <c r="AX630" s="564">
        <f ca="1">SUM(INDIRECT(ADDRESS(ROW($F595),COLUMN(AX595)-MIN($C630*12,COLUMNS($F595:AX595))+1)&amp;":"&amp;ADDRESS(ROW($F595),COLUMN(AX595))))/$C630/12</f>
        <v>133.33333333333334</v>
      </c>
      <c r="AY630" s="564">
        <f ca="1">SUM(INDIRECT(ADDRESS(ROW($F595),COLUMN(AY595)-MIN($C630*12,COLUMNS($F595:AY595))+1)&amp;":"&amp;ADDRESS(ROW($F595),COLUMN(AY595))))/$C630/12</f>
        <v>133.33333333333334</v>
      </c>
      <c r="AZ630" s="564">
        <f ca="1">SUM(INDIRECT(ADDRESS(ROW($F595),COLUMN(AZ595)-MIN($C630*12,COLUMNS($F595:AZ595))+1)&amp;":"&amp;ADDRESS(ROW($F595),COLUMN(AZ595))))/$C630/12</f>
        <v>133.33333333333334</v>
      </c>
      <c r="BA630" s="564">
        <f ca="1">SUM(INDIRECT(ADDRESS(ROW($F595),COLUMN(BA595)-MIN($C630*12,COLUMNS($F595:BA595))+1)&amp;":"&amp;ADDRESS(ROW($F595),COLUMN(BA595))))/$C630/12</f>
        <v>133.33333333333334</v>
      </c>
      <c r="BB630" s="564">
        <f ca="1">SUM(INDIRECT(ADDRESS(ROW($F595),COLUMN(BB595)-MIN($C630*12,COLUMNS($F595:BB595))+1)&amp;":"&amp;ADDRESS(ROW($F595),COLUMN(BB595))))/$C630/12</f>
        <v>133.33333333333334</v>
      </c>
      <c r="BC630" s="564">
        <f ca="1">SUM(INDIRECT(ADDRESS(ROW($F595),COLUMN(BC595)-MIN($C630*12,COLUMNS($F595:BC595))+1)&amp;":"&amp;ADDRESS(ROW($F595),COLUMN(BC595))))/$C630/12</f>
        <v>133.33333333333334</v>
      </c>
      <c r="BD630" s="564">
        <f ca="1">SUM(INDIRECT(ADDRESS(ROW($F595),COLUMN(BD595)-MIN($C630*12,COLUMNS($F595:BD595))+1)&amp;":"&amp;ADDRESS(ROW($F595),COLUMN(BD595))))/$C630/12</f>
        <v>133.33333333333334</v>
      </c>
      <c r="BE630" s="564">
        <f ca="1">SUM(INDIRECT(ADDRESS(ROW($F595),COLUMN(BE595)-MIN($C630*12,COLUMNS($F595:BE595))+1)&amp;":"&amp;ADDRESS(ROW($F595),COLUMN(BE595))))/$C630/12</f>
        <v>133.33333333333334</v>
      </c>
      <c r="BF630" s="564">
        <f ca="1">SUM(INDIRECT(ADDRESS(ROW($F595),COLUMN(BF595)-MIN($C630*12,COLUMNS($F595:BF595))+1)&amp;":"&amp;ADDRESS(ROW($F595),COLUMN(BF595))))/$C630/12</f>
        <v>133.33333333333334</v>
      </c>
      <c r="BG630" s="564">
        <f ca="1">SUM(INDIRECT(ADDRESS(ROW($F595),COLUMN(BG595)-MIN($C630*12,COLUMNS($F595:BG595))+1)&amp;":"&amp;ADDRESS(ROW($F595),COLUMN(BG595))))/$C630/12</f>
        <v>133.33333333333334</v>
      </c>
      <c r="BH630" s="564">
        <f ca="1">SUM(INDIRECT(ADDRESS(ROW($F595),COLUMN(BH595)-MIN($C630*12,COLUMNS($F595:BH595))+1)&amp;":"&amp;ADDRESS(ROW($F595),COLUMN(BH595))))/$C630/12</f>
        <v>133.33333333333334</v>
      </c>
      <c r="BI630" s="564">
        <f ca="1">SUM(INDIRECT(ADDRESS(ROW($F595),COLUMN(BI595)-MIN($C630*12,COLUMNS($F595:BI595))+1)&amp;":"&amp;ADDRESS(ROW($F595),COLUMN(BI595))))/$C630/12</f>
        <v>133.33333333333334</v>
      </c>
      <c r="BJ630" s="564">
        <f ca="1">SUM(INDIRECT(ADDRESS(ROW($F595),COLUMN(BJ595)-MIN($C630*12,COLUMNS($F595:BJ595))+1)&amp;":"&amp;ADDRESS(ROW($F595),COLUMN(BJ595))))/$C630/12</f>
        <v>133.33333333333334</v>
      </c>
      <c r="BK630" s="564">
        <f ca="1">SUM(INDIRECT(ADDRESS(ROW($F595),COLUMN(BK595)-MIN($C630*12,COLUMNS($F595:BK595))+1)&amp;":"&amp;ADDRESS(ROW($F595),COLUMN(BK595))))/$C630/12</f>
        <v>133.33333333333334</v>
      </c>
      <c r="BL630" s="564">
        <f ca="1">SUM(INDIRECT(ADDRESS(ROW($F595),COLUMN(BL595)-MIN($C630*12,COLUMNS($F595:BL595))+1)&amp;":"&amp;ADDRESS(ROW($F595),COLUMN(BL595))))/$C630/12</f>
        <v>133.33333333333334</v>
      </c>
      <c r="BM630" s="564">
        <f ca="1">SUM(INDIRECT(ADDRESS(ROW($F595),COLUMN(BM595)-MIN($C630*12,COLUMNS($F595:BM595))+1)&amp;":"&amp;ADDRESS(ROW($F595),COLUMN(BM595))))/$C630/12</f>
        <v>133.33333333333334</v>
      </c>
      <c r="BN630" s="201"/>
      <c r="BO630" s="564">
        <f ca="1">SUM(F630:H630)</f>
        <v>0</v>
      </c>
      <c r="BP630" s="564">
        <f ca="1">SUM(I630:K630)</f>
        <v>33.333333333333336</v>
      </c>
      <c r="BQ630" s="564">
        <f ca="1">SUM(L630:N630)</f>
        <v>50</v>
      </c>
      <c r="BR630" s="564">
        <f ca="1">SUM(O630:Q630)</f>
        <v>50</v>
      </c>
      <c r="BS630" s="564">
        <f ca="1">SUM(R630:T630)</f>
        <v>50</v>
      </c>
      <c r="BT630" s="564">
        <f ca="1">SUM(U630:W630)</f>
        <v>66.666666666666671</v>
      </c>
      <c r="BU630" s="564">
        <f ca="1">SUM(X630:Z630)</f>
        <v>100</v>
      </c>
      <c r="BV630" s="564">
        <f ca="1">SUM(AA630:AC630)</f>
        <v>100</v>
      </c>
      <c r="BW630" s="564">
        <f ca="1">SUM(AD630:AF630)</f>
        <v>100</v>
      </c>
      <c r="BX630" s="564">
        <f ca="1">SUM(AG630:AI630)</f>
        <v>133.33333333333334</v>
      </c>
      <c r="BY630" s="564">
        <f ca="1">SUM(AJ630:AL630)</f>
        <v>200</v>
      </c>
      <c r="BZ630" s="564">
        <f ca="1">SUM(AM630:AO630)</f>
        <v>200</v>
      </c>
      <c r="CA630" s="564">
        <f ca="1">SUM(AP630:AR630)</f>
        <v>350</v>
      </c>
      <c r="CB630" s="564">
        <f ca="1">SUM(AS630:AU630)</f>
        <v>366.66666666666669</v>
      </c>
      <c r="CC630" s="564">
        <f ca="1">SUM(AV630:AX630)</f>
        <v>400</v>
      </c>
      <c r="CD630" s="564">
        <f ca="1">SUM(AY630:BA630)</f>
        <v>400</v>
      </c>
      <c r="CE630" s="564">
        <f ca="1">SUM(BB630:BD630)</f>
        <v>400</v>
      </c>
      <c r="CF630" s="564">
        <f ca="1">SUM(BE630:BG630)</f>
        <v>400</v>
      </c>
      <c r="CG630" s="564">
        <f ca="1">SUM(BH630:BJ630)</f>
        <v>400</v>
      </c>
      <c r="CH630" s="564">
        <f ca="1">SUM(BK630:BM630)</f>
        <v>400</v>
      </c>
      <c r="CI630" s="201"/>
      <c r="CJ630" s="121">
        <f ca="1">SUM(BO630:BR630)</f>
        <v>133.33333333333334</v>
      </c>
      <c r="CK630" s="121">
        <f ca="1">SUM(BS630:BV630)</f>
        <v>316.66666666666669</v>
      </c>
      <c r="CL630" s="121">
        <f ca="1">SUM(BW630:BZ630)</f>
        <v>633.33333333333337</v>
      </c>
      <c r="CM630" s="121">
        <f ca="1">SUM(CA630:CD630)</f>
        <v>1516.6666666666667</v>
      </c>
      <c r="CN630" s="121">
        <f ca="1">SUM(CE630:CH630)</f>
        <v>1600</v>
      </c>
      <c r="CO630" s="177"/>
      <c r="CP630" s="115"/>
      <c r="CQ630" s="115"/>
      <c r="CR630" s="202">
        <f ca="1">SUM(F630:BM630)</f>
        <v>4200.0000000000018</v>
      </c>
      <c r="CS630" s="202">
        <f ca="1">SUM(BO630:CH630)</f>
        <v>4200</v>
      </c>
      <c r="CT630" s="202">
        <f ca="1">SUM(CJ630:CN630)</f>
        <v>4200</v>
      </c>
      <c r="CU630" s="202">
        <f t="shared" ref="CU630:CV633" ca="1" si="2215">CR630-CS630</f>
        <v>0</v>
      </c>
      <c r="CV630" s="202">
        <f t="shared" ca="1" si="2215"/>
        <v>0</v>
      </c>
      <c r="CW630" s="115"/>
      <c r="CX630" s="121">
        <f t="shared" ca="1" si="2198"/>
        <v>0</v>
      </c>
      <c r="CY630" s="121">
        <f t="shared" ca="1" si="2199"/>
        <v>33.333333333333336</v>
      </c>
      <c r="CZ630" s="121">
        <f t="shared" ca="1" si="2200"/>
        <v>50</v>
      </c>
      <c r="DA630" s="121">
        <f t="shared" ca="1" si="2201"/>
        <v>50</v>
      </c>
      <c r="DB630" s="203">
        <f t="shared" ca="1" si="2202"/>
        <v>133.33333333333334</v>
      </c>
      <c r="DC630" s="121">
        <f t="shared" ca="1" si="2203"/>
        <v>50</v>
      </c>
      <c r="DD630" s="121">
        <f t="shared" ca="1" si="2204"/>
        <v>66.666666666666671</v>
      </c>
      <c r="DE630" s="121">
        <f t="shared" ca="1" si="2205"/>
        <v>100</v>
      </c>
      <c r="DF630" s="121">
        <f t="shared" ca="1" si="2206"/>
        <v>100</v>
      </c>
      <c r="DG630" s="203">
        <f t="shared" ca="1" si="2207"/>
        <v>316.66666666666669</v>
      </c>
      <c r="DH630" s="203">
        <f t="shared" ca="1" si="2208"/>
        <v>633.33333333333337</v>
      </c>
      <c r="DI630" s="203">
        <f t="shared" ca="1" si="2209"/>
        <v>1516.6666666666667</v>
      </c>
      <c r="DJ630" s="203">
        <f t="shared" ca="1" si="2210"/>
        <v>1600</v>
      </c>
    </row>
    <row r="631" spans="1:114" s="7" customFormat="1" x14ac:dyDescent="0.2">
      <c r="A631" s="284" t="s">
        <v>290</v>
      </c>
      <c r="B631" s="115" t="s">
        <v>370</v>
      </c>
      <c r="C631" s="115">
        <f>C619</f>
        <v>5</v>
      </c>
      <c r="D631" s="115"/>
      <c r="E631" s="115"/>
      <c r="F631" s="564">
        <f ca="1">SUM(INDIRECT(ADDRESS(ROW($F596),COLUMN(F596)-MIN($C631*12,COLUMNS($F596:F596))+1)&amp;":"&amp;ADDRESS(ROW($F596),COLUMN(F596))))/$C631/12</f>
        <v>0</v>
      </c>
      <c r="G631" s="564">
        <f ca="1">SUM(INDIRECT(ADDRESS(ROW($F596),COLUMN(G596)-MIN($C631*12,COLUMNS($F596:G596))+1)&amp;":"&amp;ADDRESS(ROW($F596),COLUMN(G596))))/$C631/12</f>
        <v>0</v>
      </c>
      <c r="H631" s="564">
        <f ca="1">SUM(INDIRECT(ADDRESS(ROW($F596),COLUMN(H596)-MIN($C631*12,COLUMNS($F596:H596))+1)&amp;":"&amp;ADDRESS(ROW($F596),COLUMN(H596))))/$C631/12</f>
        <v>0</v>
      </c>
      <c r="I631" s="564">
        <f ca="1">SUM(INDIRECT(ADDRESS(ROW($F596),COLUMN(I596)-MIN($C631*12,COLUMNS($F596:I596))+1)&amp;":"&amp;ADDRESS(ROW($F596),COLUMN(I596))))/$C631/12</f>
        <v>0</v>
      </c>
      <c r="J631" s="564">
        <f ca="1">SUM(INDIRECT(ADDRESS(ROW($F596),COLUMN(J596)-MIN($C631*12,COLUMNS($F596:J596))+1)&amp;":"&amp;ADDRESS(ROW($F596),COLUMN(J596))))/$C631/12</f>
        <v>2.5</v>
      </c>
      <c r="K631" s="564">
        <f ca="1">SUM(INDIRECT(ADDRESS(ROW($F596),COLUMN(K596)-MIN($C631*12,COLUMNS($F596:K596))+1)&amp;":"&amp;ADDRESS(ROW($F596),COLUMN(K596))))/$C631/12</f>
        <v>2.5</v>
      </c>
      <c r="L631" s="564">
        <f ca="1">SUM(INDIRECT(ADDRESS(ROW($F596),COLUMN(L596)-MIN($C631*12,COLUMNS($F596:L596))+1)&amp;":"&amp;ADDRESS(ROW($F596),COLUMN(L596))))/$C631/12</f>
        <v>2.5</v>
      </c>
      <c r="M631" s="564">
        <f ca="1">SUM(INDIRECT(ADDRESS(ROW($F596),COLUMN(M596)-MIN($C631*12,COLUMNS($F596:M596))+1)&amp;":"&amp;ADDRESS(ROW($F596),COLUMN(M596))))/$C631/12</f>
        <v>2.5</v>
      </c>
      <c r="N631" s="564">
        <f ca="1">SUM(INDIRECT(ADDRESS(ROW($F596),COLUMN(N596)-MIN($C631*12,COLUMNS($F596:N596))+1)&amp;":"&amp;ADDRESS(ROW($F596),COLUMN(N596))))/$C631/12</f>
        <v>2.5</v>
      </c>
      <c r="O631" s="564">
        <f ca="1">SUM(INDIRECT(ADDRESS(ROW($F596),COLUMN(O596)-MIN($C631*12,COLUMNS($F596:O596))+1)&amp;":"&amp;ADDRESS(ROW($F596),COLUMN(O596))))/$C631/12</f>
        <v>2.5</v>
      </c>
      <c r="P631" s="564">
        <f ca="1">SUM(INDIRECT(ADDRESS(ROW($F596),COLUMN(P596)-MIN($C631*12,COLUMNS($F596:P596))+1)&amp;":"&amp;ADDRESS(ROW($F596),COLUMN(P596))))/$C631/12</f>
        <v>2.5</v>
      </c>
      <c r="Q631" s="564">
        <f ca="1">SUM(INDIRECT(ADDRESS(ROW($F596),COLUMN(Q596)-MIN($C631*12,COLUMNS($F596:Q596))+1)&amp;":"&amp;ADDRESS(ROW($F596),COLUMN(Q596))))/$C631/12</f>
        <v>2.5</v>
      </c>
      <c r="R631" s="564">
        <f ca="1">SUM(INDIRECT(ADDRESS(ROW($F596),COLUMN(R596)-MIN($C631*12,COLUMNS($F596:R596))+1)&amp;":"&amp;ADDRESS(ROW($F596),COLUMN(R596))))/$C631/12</f>
        <v>2.5</v>
      </c>
      <c r="S631" s="564">
        <f ca="1">SUM(INDIRECT(ADDRESS(ROW($F596),COLUMN(S596)-MIN($C631*12,COLUMNS($F596:S596))+1)&amp;":"&amp;ADDRESS(ROW($F596),COLUMN(S596))))/$C631/12</f>
        <v>2.5</v>
      </c>
      <c r="T631" s="564">
        <f ca="1">SUM(INDIRECT(ADDRESS(ROW($F596),COLUMN(T596)-MIN($C631*12,COLUMNS($F596:T596))+1)&amp;":"&amp;ADDRESS(ROW($F596),COLUMN(T596))))/$C631/12</f>
        <v>2.5</v>
      </c>
      <c r="U631" s="564">
        <f ca="1">SUM(INDIRECT(ADDRESS(ROW($F596),COLUMN(U596)-MIN($C631*12,COLUMNS($F596:U596))+1)&amp;":"&amp;ADDRESS(ROW($F596),COLUMN(U596))))/$C631/12</f>
        <v>2.5</v>
      </c>
      <c r="V631" s="564">
        <f ca="1">SUM(INDIRECT(ADDRESS(ROW($F596),COLUMN(V596)-MIN($C631*12,COLUMNS($F596:V596))+1)&amp;":"&amp;ADDRESS(ROW($F596),COLUMN(V596))))/$C631/12</f>
        <v>2.5</v>
      </c>
      <c r="W631" s="564">
        <f ca="1">SUM(INDIRECT(ADDRESS(ROW($F596),COLUMN(W596)-MIN($C631*12,COLUMNS($F596:W596))+1)&amp;":"&amp;ADDRESS(ROW($F596),COLUMN(W596))))/$C631/12</f>
        <v>5</v>
      </c>
      <c r="X631" s="564">
        <f ca="1">SUM(INDIRECT(ADDRESS(ROW($F596),COLUMN(X596)-MIN($C631*12,COLUMNS($F596:X596))+1)&amp;":"&amp;ADDRESS(ROW($F596),COLUMN(X596))))/$C631/12</f>
        <v>5</v>
      </c>
      <c r="Y631" s="564">
        <f ca="1">SUM(INDIRECT(ADDRESS(ROW($F596),COLUMN(Y596)-MIN($C631*12,COLUMNS($F596:Y596))+1)&amp;":"&amp;ADDRESS(ROW($F596),COLUMN(Y596))))/$C631/12</f>
        <v>5</v>
      </c>
      <c r="Z631" s="564">
        <f ca="1">SUM(INDIRECT(ADDRESS(ROW($F596),COLUMN(Z596)-MIN($C631*12,COLUMNS($F596:Z596))+1)&amp;":"&amp;ADDRESS(ROW($F596),COLUMN(Z596))))/$C631/12</f>
        <v>5</v>
      </c>
      <c r="AA631" s="564">
        <f ca="1">SUM(INDIRECT(ADDRESS(ROW($F596),COLUMN(AA596)-MIN($C631*12,COLUMNS($F596:AA596))+1)&amp;":"&amp;ADDRESS(ROW($F596),COLUMN(AA596))))/$C631/12</f>
        <v>5</v>
      </c>
      <c r="AB631" s="564">
        <f ca="1">SUM(INDIRECT(ADDRESS(ROW($F596),COLUMN(AB596)-MIN($C631*12,COLUMNS($F596:AB596))+1)&amp;":"&amp;ADDRESS(ROW($F596),COLUMN(AB596))))/$C631/12</f>
        <v>5</v>
      </c>
      <c r="AC631" s="564">
        <f ca="1">SUM(INDIRECT(ADDRESS(ROW($F596),COLUMN(AC596)-MIN($C631*12,COLUMNS($F596:AC596))+1)&amp;":"&amp;ADDRESS(ROW($F596),COLUMN(AC596))))/$C631/12</f>
        <v>5</v>
      </c>
      <c r="AD631" s="564">
        <f ca="1">SUM(INDIRECT(ADDRESS(ROW($F596),COLUMN(AD596)-MIN($C631*12,COLUMNS($F596:AD596))+1)&amp;":"&amp;ADDRESS(ROW($F596),COLUMN(AD596))))/$C631/12</f>
        <v>5</v>
      </c>
      <c r="AE631" s="564">
        <f ca="1">SUM(INDIRECT(ADDRESS(ROW($F596),COLUMN(AE596)-MIN($C631*12,COLUMNS($F596:AE596))+1)&amp;":"&amp;ADDRESS(ROW($F596),COLUMN(AE596))))/$C631/12</f>
        <v>5</v>
      </c>
      <c r="AF631" s="564">
        <f ca="1">SUM(INDIRECT(ADDRESS(ROW($F596),COLUMN(AF596)-MIN($C631*12,COLUMNS($F596:AF596))+1)&amp;":"&amp;ADDRESS(ROW($F596),COLUMN(AF596))))/$C631/12</f>
        <v>5</v>
      </c>
      <c r="AG631" s="564">
        <f ca="1">SUM(INDIRECT(ADDRESS(ROW($F596),COLUMN(AG596)-MIN($C631*12,COLUMNS($F596:AG596))+1)&amp;":"&amp;ADDRESS(ROW($F596),COLUMN(AG596))))/$C631/12</f>
        <v>5</v>
      </c>
      <c r="AH631" s="564">
        <f ca="1">SUM(INDIRECT(ADDRESS(ROW($F596),COLUMN(AH596)-MIN($C631*12,COLUMNS($F596:AH596))+1)&amp;":"&amp;ADDRESS(ROW($F596),COLUMN(AH596))))/$C631/12</f>
        <v>5</v>
      </c>
      <c r="AI631" s="564">
        <f ca="1">SUM(INDIRECT(ADDRESS(ROW($F596),COLUMN(AI596)-MIN($C631*12,COLUMNS($F596:AI596))+1)&amp;":"&amp;ADDRESS(ROW($F596),COLUMN(AI596))))/$C631/12</f>
        <v>10</v>
      </c>
      <c r="AJ631" s="564">
        <f ca="1">SUM(INDIRECT(ADDRESS(ROW($F596),COLUMN(AJ596)-MIN($C631*12,COLUMNS($F596:AJ596))+1)&amp;":"&amp;ADDRESS(ROW($F596),COLUMN(AJ596))))/$C631/12</f>
        <v>10</v>
      </c>
      <c r="AK631" s="564">
        <f ca="1">SUM(INDIRECT(ADDRESS(ROW($F596),COLUMN(AK596)-MIN($C631*12,COLUMNS($F596:AK596))+1)&amp;":"&amp;ADDRESS(ROW($F596),COLUMN(AK596))))/$C631/12</f>
        <v>10</v>
      </c>
      <c r="AL631" s="564">
        <f ca="1">SUM(INDIRECT(ADDRESS(ROW($F596),COLUMN(AL596)-MIN($C631*12,COLUMNS($F596:AL596))+1)&amp;":"&amp;ADDRESS(ROW($F596),COLUMN(AL596))))/$C631/12</f>
        <v>10</v>
      </c>
      <c r="AM631" s="564">
        <f ca="1">SUM(INDIRECT(ADDRESS(ROW($F596),COLUMN(AM596)-MIN($C631*12,COLUMNS($F596:AM596))+1)&amp;":"&amp;ADDRESS(ROW($F596),COLUMN(AM596))))/$C631/12</f>
        <v>10</v>
      </c>
      <c r="AN631" s="564">
        <f ca="1">SUM(INDIRECT(ADDRESS(ROW($F596),COLUMN(AN596)-MIN($C631*12,COLUMNS($F596:AN596))+1)&amp;":"&amp;ADDRESS(ROW($F596),COLUMN(AN596))))/$C631/12</f>
        <v>10</v>
      </c>
      <c r="AO631" s="564">
        <f ca="1">SUM(INDIRECT(ADDRESS(ROW($F596),COLUMN(AO596)-MIN($C631*12,COLUMNS($F596:AO596))+1)&amp;":"&amp;ADDRESS(ROW($F596),COLUMN(AO596))))/$C631/12</f>
        <v>10</v>
      </c>
      <c r="AP631" s="564">
        <f ca="1">SUM(INDIRECT(ADDRESS(ROW($F596),COLUMN(AP596)-MIN($C631*12,COLUMNS($F596:AP596))+1)&amp;":"&amp;ADDRESS(ROW($F596),COLUMN(AP596))))/$C631/12</f>
        <v>17.5</v>
      </c>
      <c r="AQ631" s="564">
        <f ca="1">SUM(INDIRECT(ADDRESS(ROW($F596),COLUMN(AQ596)-MIN($C631*12,COLUMNS($F596:AQ596))+1)&amp;":"&amp;ADDRESS(ROW($F596),COLUMN(AQ596))))/$C631/12</f>
        <v>17.5</v>
      </c>
      <c r="AR631" s="564">
        <f ca="1">SUM(INDIRECT(ADDRESS(ROW($F596),COLUMN(AR596)-MIN($C631*12,COLUMNS($F596:AR596))+1)&amp;":"&amp;ADDRESS(ROW($F596),COLUMN(AR596))))/$C631/12</f>
        <v>17.5</v>
      </c>
      <c r="AS631" s="564">
        <f ca="1">SUM(INDIRECT(ADDRESS(ROW($F596),COLUMN(AS596)-MIN($C631*12,COLUMNS($F596:AS596))+1)&amp;":"&amp;ADDRESS(ROW($F596),COLUMN(AS596))))/$C631/12</f>
        <v>17.5</v>
      </c>
      <c r="AT631" s="564">
        <f ca="1">SUM(INDIRECT(ADDRESS(ROW($F596),COLUMN(AT596)-MIN($C631*12,COLUMNS($F596:AT596))+1)&amp;":"&amp;ADDRESS(ROW($F596),COLUMN(AT596))))/$C631/12</f>
        <v>17.5</v>
      </c>
      <c r="AU631" s="564">
        <f ca="1">SUM(INDIRECT(ADDRESS(ROW($F596),COLUMN(AU596)-MIN($C631*12,COLUMNS($F596:AU596))+1)&amp;":"&amp;ADDRESS(ROW($F596),COLUMN(AU596))))/$C631/12</f>
        <v>20</v>
      </c>
      <c r="AV631" s="564">
        <f ca="1">SUM(INDIRECT(ADDRESS(ROW($F596),COLUMN(AV596)-MIN($C631*12,COLUMNS($F596:AV596))+1)&amp;":"&amp;ADDRESS(ROW($F596),COLUMN(AV596))))/$C631/12</f>
        <v>20</v>
      </c>
      <c r="AW631" s="564">
        <f ca="1">SUM(INDIRECT(ADDRESS(ROW($F596),COLUMN(AW596)-MIN($C631*12,COLUMNS($F596:AW596))+1)&amp;":"&amp;ADDRESS(ROW($F596),COLUMN(AW596))))/$C631/12</f>
        <v>20</v>
      </c>
      <c r="AX631" s="564">
        <f ca="1">SUM(INDIRECT(ADDRESS(ROW($F596),COLUMN(AX596)-MIN($C631*12,COLUMNS($F596:AX596))+1)&amp;":"&amp;ADDRESS(ROW($F596),COLUMN(AX596))))/$C631/12</f>
        <v>20</v>
      </c>
      <c r="AY631" s="564">
        <f ca="1">SUM(INDIRECT(ADDRESS(ROW($F596),COLUMN(AY596)-MIN($C631*12,COLUMNS($F596:AY596))+1)&amp;":"&amp;ADDRESS(ROW($F596),COLUMN(AY596))))/$C631/12</f>
        <v>20</v>
      </c>
      <c r="AZ631" s="564">
        <f ca="1">SUM(INDIRECT(ADDRESS(ROW($F596),COLUMN(AZ596)-MIN($C631*12,COLUMNS($F596:AZ596))+1)&amp;":"&amp;ADDRESS(ROW($F596),COLUMN(AZ596))))/$C631/12</f>
        <v>20</v>
      </c>
      <c r="BA631" s="564">
        <f ca="1">SUM(INDIRECT(ADDRESS(ROW($F596),COLUMN(BA596)-MIN($C631*12,COLUMNS($F596:BA596))+1)&amp;":"&amp;ADDRESS(ROW($F596),COLUMN(BA596))))/$C631/12</f>
        <v>20</v>
      </c>
      <c r="BB631" s="564">
        <f ca="1">SUM(INDIRECT(ADDRESS(ROW($F596),COLUMN(BB596)-MIN($C631*12,COLUMNS($F596:BB596))+1)&amp;":"&amp;ADDRESS(ROW($F596),COLUMN(BB596))))/$C631/12</f>
        <v>20</v>
      </c>
      <c r="BC631" s="564">
        <f ca="1">SUM(INDIRECT(ADDRESS(ROW($F596),COLUMN(BC596)-MIN($C631*12,COLUMNS($F596:BC596))+1)&amp;":"&amp;ADDRESS(ROW($F596),COLUMN(BC596))))/$C631/12</f>
        <v>20</v>
      </c>
      <c r="BD631" s="564">
        <f ca="1">SUM(INDIRECT(ADDRESS(ROW($F596),COLUMN(BD596)-MIN($C631*12,COLUMNS($F596:BD596))+1)&amp;":"&amp;ADDRESS(ROW($F596),COLUMN(BD596))))/$C631/12</f>
        <v>20</v>
      </c>
      <c r="BE631" s="564">
        <f ca="1">SUM(INDIRECT(ADDRESS(ROW($F596),COLUMN(BE596)-MIN($C631*12,COLUMNS($F596:BE596))+1)&amp;":"&amp;ADDRESS(ROW($F596),COLUMN(BE596))))/$C631/12</f>
        <v>20</v>
      </c>
      <c r="BF631" s="564">
        <f ca="1">SUM(INDIRECT(ADDRESS(ROW($F596),COLUMN(BF596)-MIN($C631*12,COLUMNS($F596:BF596))+1)&amp;":"&amp;ADDRESS(ROW($F596),COLUMN(BF596))))/$C631/12</f>
        <v>20</v>
      </c>
      <c r="BG631" s="564">
        <f ca="1">SUM(INDIRECT(ADDRESS(ROW($F596),COLUMN(BG596)-MIN($C631*12,COLUMNS($F596:BG596))+1)&amp;":"&amp;ADDRESS(ROW($F596),COLUMN(BG596))))/$C631/12</f>
        <v>20</v>
      </c>
      <c r="BH631" s="564">
        <f ca="1">SUM(INDIRECT(ADDRESS(ROW($F596),COLUMN(BH596)-MIN($C631*12,COLUMNS($F596:BH596))+1)&amp;":"&amp;ADDRESS(ROW($F596),COLUMN(BH596))))/$C631/12</f>
        <v>20</v>
      </c>
      <c r="BI631" s="564">
        <f ca="1">SUM(INDIRECT(ADDRESS(ROW($F596),COLUMN(BI596)-MIN($C631*12,COLUMNS($F596:BI596))+1)&amp;":"&amp;ADDRESS(ROW($F596),COLUMN(BI596))))/$C631/12</f>
        <v>20</v>
      </c>
      <c r="BJ631" s="564">
        <f ca="1">SUM(INDIRECT(ADDRESS(ROW($F596),COLUMN(BJ596)-MIN($C631*12,COLUMNS($F596:BJ596))+1)&amp;":"&amp;ADDRESS(ROW($F596),COLUMN(BJ596))))/$C631/12</f>
        <v>20</v>
      </c>
      <c r="BK631" s="564">
        <f ca="1">SUM(INDIRECT(ADDRESS(ROW($F596),COLUMN(BK596)-MIN($C631*12,COLUMNS($F596:BK596))+1)&amp;":"&amp;ADDRESS(ROW($F596),COLUMN(BK596))))/$C631/12</f>
        <v>20</v>
      </c>
      <c r="BL631" s="564">
        <f ca="1">SUM(INDIRECT(ADDRESS(ROW($F596),COLUMN(BL596)-MIN($C631*12,COLUMNS($F596:BL596))+1)&amp;":"&amp;ADDRESS(ROW($F596),COLUMN(BL596))))/$C631/12</f>
        <v>20</v>
      </c>
      <c r="BM631" s="564">
        <f ca="1">SUM(INDIRECT(ADDRESS(ROW($F596),COLUMN(BM596)-MIN($C631*12,COLUMNS($F596:BM596))+1)&amp;":"&amp;ADDRESS(ROW($F596),COLUMN(BM596))))/$C631/12</f>
        <v>20</v>
      </c>
      <c r="BN631" s="201"/>
      <c r="BO631" s="564">
        <f ca="1">SUM(F631:H631)</f>
        <v>0</v>
      </c>
      <c r="BP631" s="564">
        <f ca="1">SUM(I631:K631)</f>
        <v>5</v>
      </c>
      <c r="BQ631" s="564">
        <f ca="1">SUM(L631:N631)</f>
        <v>7.5</v>
      </c>
      <c r="BR631" s="564">
        <f ca="1">SUM(O631:Q631)</f>
        <v>7.5</v>
      </c>
      <c r="BS631" s="564">
        <f ca="1">SUM(R631:T631)</f>
        <v>7.5</v>
      </c>
      <c r="BT631" s="564">
        <f ca="1">SUM(U631:W631)</f>
        <v>10</v>
      </c>
      <c r="BU631" s="564">
        <f ca="1">SUM(X631:Z631)</f>
        <v>15</v>
      </c>
      <c r="BV631" s="564">
        <f ca="1">SUM(AA631:AC631)</f>
        <v>15</v>
      </c>
      <c r="BW631" s="564">
        <f ca="1">SUM(AD631:AF631)</f>
        <v>15</v>
      </c>
      <c r="BX631" s="564">
        <f ca="1">SUM(AG631:AI631)</f>
        <v>20</v>
      </c>
      <c r="BY631" s="564">
        <f ca="1">SUM(AJ631:AL631)</f>
        <v>30</v>
      </c>
      <c r="BZ631" s="564">
        <f ca="1">SUM(AM631:AO631)</f>
        <v>30</v>
      </c>
      <c r="CA631" s="564">
        <f ca="1">SUM(AP631:AR631)</f>
        <v>52.5</v>
      </c>
      <c r="CB631" s="564">
        <f ca="1">SUM(AS631:AU631)</f>
        <v>55</v>
      </c>
      <c r="CC631" s="564">
        <f ca="1">SUM(AV631:AX631)</f>
        <v>60</v>
      </c>
      <c r="CD631" s="564">
        <f ca="1">SUM(AY631:BA631)</f>
        <v>60</v>
      </c>
      <c r="CE631" s="564">
        <f ca="1">SUM(BB631:BD631)</f>
        <v>60</v>
      </c>
      <c r="CF631" s="564">
        <f ca="1">SUM(BE631:BG631)</f>
        <v>60</v>
      </c>
      <c r="CG631" s="564">
        <f ca="1">SUM(BH631:BJ631)</f>
        <v>60</v>
      </c>
      <c r="CH631" s="564">
        <f ca="1">SUM(BK631:BM631)</f>
        <v>60</v>
      </c>
      <c r="CI631" s="201"/>
      <c r="CJ631" s="121">
        <f ca="1">SUM(BO631:BR631)</f>
        <v>20</v>
      </c>
      <c r="CK631" s="121">
        <f ca="1">SUM(BS631:BV631)</f>
        <v>47.5</v>
      </c>
      <c r="CL631" s="121">
        <f ca="1">SUM(BW631:BZ631)</f>
        <v>95</v>
      </c>
      <c r="CM631" s="121">
        <f ca="1">SUM(CA631:CD631)</f>
        <v>227.5</v>
      </c>
      <c r="CN631" s="121">
        <f ca="1">SUM(CE631:CH631)</f>
        <v>240</v>
      </c>
      <c r="CO631" s="177"/>
      <c r="CP631" s="115"/>
      <c r="CQ631" s="115"/>
      <c r="CR631" s="202">
        <f ca="1">SUM(F631:BM631)</f>
        <v>630</v>
      </c>
      <c r="CS631" s="202">
        <f ca="1">SUM(BO631:CH631)</f>
        <v>630</v>
      </c>
      <c r="CT631" s="202">
        <f ca="1">SUM(CJ631:CN631)</f>
        <v>630</v>
      </c>
      <c r="CU631" s="202">
        <f t="shared" ca="1" si="2215"/>
        <v>0</v>
      </c>
      <c r="CV631" s="202">
        <f t="shared" ca="1" si="2215"/>
        <v>0</v>
      </c>
      <c r="CW631" s="115"/>
      <c r="CX631" s="121">
        <f t="shared" ca="1" si="2198"/>
        <v>0</v>
      </c>
      <c r="CY631" s="121">
        <f t="shared" ca="1" si="2199"/>
        <v>5</v>
      </c>
      <c r="CZ631" s="121">
        <f t="shared" ca="1" si="2200"/>
        <v>7.5</v>
      </c>
      <c r="DA631" s="121">
        <f t="shared" ca="1" si="2201"/>
        <v>7.5</v>
      </c>
      <c r="DB631" s="203">
        <f t="shared" ca="1" si="2202"/>
        <v>20</v>
      </c>
      <c r="DC631" s="121">
        <f t="shared" ca="1" si="2203"/>
        <v>7.5</v>
      </c>
      <c r="DD631" s="121">
        <f t="shared" ca="1" si="2204"/>
        <v>10</v>
      </c>
      <c r="DE631" s="121">
        <f t="shared" ca="1" si="2205"/>
        <v>15</v>
      </c>
      <c r="DF631" s="121">
        <f t="shared" ca="1" si="2206"/>
        <v>15</v>
      </c>
      <c r="DG631" s="203">
        <f t="shared" ca="1" si="2207"/>
        <v>47.5</v>
      </c>
      <c r="DH631" s="203">
        <f t="shared" ca="1" si="2208"/>
        <v>95</v>
      </c>
      <c r="DI631" s="203">
        <f t="shared" ca="1" si="2209"/>
        <v>227.5</v>
      </c>
      <c r="DJ631" s="203">
        <f t="shared" ca="1" si="2210"/>
        <v>240</v>
      </c>
    </row>
    <row r="632" spans="1:114" s="7" customFormat="1" ht="14.25" x14ac:dyDescent="0.35">
      <c r="A632" s="284" t="s">
        <v>350</v>
      </c>
      <c r="B632" s="115" t="s">
        <v>370</v>
      </c>
      <c r="C632" s="115">
        <f>C620</f>
        <v>5</v>
      </c>
      <c r="D632" s="115"/>
      <c r="E632" s="115"/>
      <c r="F632" s="563">
        <f ca="1">SUM(INDIRECT(ADDRESS(ROW($F597),COLUMN(F597)-MIN($C632*12,COLUMNS($F597:F597))+1)&amp;":"&amp;ADDRESS(ROW($F597),COLUMN(F597))))/$C632/12</f>
        <v>0</v>
      </c>
      <c r="G632" s="563">
        <f ca="1">SUM(INDIRECT(ADDRESS(ROW($F597),COLUMN(G597)-MIN($C632*12,COLUMNS($F597:G597))+1)&amp;":"&amp;ADDRESS(ROW($F597),COLUMN(G597))))/$C632/12</f>
        <v>0</v>
      </c>
      <c r="H632" s="563">
        <f ca="1">SUM(INDIRECT(ADDRESS(ROW($F597),COLUMN(H597)-MIN($C632*12,COLUMNS($F597:H597))+1)&amp;":"&amp;ADDRESS(ROW($F597),COLUMN(H597))))/$C632/12</f>
        <v>0</v>
      </c>
      <c r="I632" s="563">
        <f ca="1">SUM(INDIRECT(ADDRESS(ROW($F597),COLUMN(I597)-MIN($C632*12,COLUMNS($F597:I597))+1)&amp;":"&amp;ADDRESS(ROW($F597),COLUMN(I597))))/$C632/12</f>
        <v>0</v>
      </c>
      <c r="J632" s="563">
        <f ca="1">SUM(INDIRECT(ADDRESS(ROW($F597),COLUMN(J597)-MIN($C632*12,COLUMNS($F597:J597))+1)&amp;":"&amp;ADDRESS(ROW($F597),COLUMN(J597))))/$C632/12</f>
        <v>0.83333333333333337</v>
      </c>
      <c r="K632" s="563">
        <f ca="1">SUM(INDIRECT(ADDRESS(ROW($F597),COLUMN(K597)-MIN($C632*12,COLUMNS($F597:K597))+1)&amp;":"&amp;ADDRESS(ROW($F597),COLUMN(K597))))/$C632/12</f>
        <v>0.83333333333333337</v>
      </c>
      <c r="L632" s="563">
        <f ca="1">SUM(INDIRECT(ADDRESS(ROW($F597),COLUMN(L597)-MIN($C632*12,COLUMNS($F597:L597))+1)&amp;":"&amp;ADDRESS(ROW($F597),COLUMN(L597))))/$C632/12</f>
        <v>0.83333333333333337</v>
      </c>
      <c r="M632" s="563">
        <f ca="1">SUM(INDIRECT(ADDRESS(ROW($F597),COLUMN(M597)-MIN($C632*12,COLUMNS($F597:M597))+1)&amp;":"&amp;ADDRESS(ROW($F597),COLUMN(M597))))/$C632/12</f>
        <v>0.83333333333333337</v>
      </c>
      <c r="N632" s="563">
        <f ca="1">SUM(INDIRECT(ADDRESS(ROW($F597),COLUMN(N597)-MIN($C632*12,COLUMNS($F597:N597))+1)&amp;":"&amp;ADDRESS(ROW($F597),COLUMN(N597))))/$C632/12</f>
        <v>0.83333333333333337</v>
      </c>
      <c r="O632" s="563">
        <f ca="1">SUM(INDIRECT(ADDRESS(ROW($F597),COLUMN(O597)-MIN($C632*12,COLUMNS($F597:O597))+1)&amp;":"&amp;ADDRESS(ROW($F597),COLUMN(O597))))/$C632/12</f>
        <v>0.83333333333333337</v>
      </c>
      <c r="P632" s="563">
        <f ca="1">SUM(INDIRECT(ADDRESS(ROW($F597),COLUMN(P597)-MIN($C632*12,COLUMNS($F597:P597))+1)&amp;":"&amp;ADDRESS(ROW($F597),COLUMN(P597))))/$C632/12</f>
        <v>0.83333333333333337</v>
      </c>
      <c r="Q632" s="563">
        <f ca="1">SUM(INDIRECT(ADDRESS(ROW($F597),COLUMN(Q597)-MIN($C632*12,COLUMNS($F597:Q597))+1)&amp;":"&amp;ADDRESS(ROW($F597),COLUMN(Q597))))/$C632/12</f>
        <v>0.83333333333333337</v>
      </c>
      <c r="R632" s="563">
        <f ca="1">SUM(INDIRECT(ADDRESS(ROW($F597),COLUMN(R597)-MIN($C632*12,COLUMNS($F597:R597))+1)&amp;":"&amp;ADDRESS(ROW($F597),COLUMN(R597))))/$C632/12</f>
        <v>0.83333333333333337</v>
      </c>
      <c r="S632" s="563">
        <f ca="1">SUM(INDIRECT(ADDRESS(ROW($F597),COLUMN(S597)-MIN($C632*12,COLUMNS($F597:S597))+1)&amp;":"&amp;ADDRESS(ROW($F597),COLUMN(S597))))/$C632/12</f>
        <v>0.83333333333333337</v>
      </c>
      <c r="T632" s="563">
        <f ca="1">SUM(INDIRECT(ADDRESS(ROW($F597),COLUMN(T597)-MIN($C632*12,COLUMNS($F597:T597))+1)&amp;":"&amp;ADDRESS(ROW($F597),COLUMN(T597))))/$C632/12</f>
        <v>0.83333333333333337</v>
      </c>
      <c r="U632" s="563">
        <f ca="1">SUM(INDIRECT(ADDRESS(ROW($F597),COLUMN(U597)-MIN($C632*12,COLUMNS($F597:U597))+1)&amp;":"&amp;ADDRESS(ROW($F597),COLUMN(U597))))/$C632/12</f>
        <v>0.83333333333333337</v>
      </c>
      <c r="V632" s="563">
        <f ca="1">SUM(INDIRECT(ADDRESS(ROW($F597),COLUMN(V597)-MIN($C632*12,COLUMNS($F597:V597))+1)&amp;":"&amp;ADDRESS(ROW($F597),COLUMN(V597))))/$C632/12</f>
        <v>0.83333333333333337</v>
      </c>
      <c r="W632" s="563">
        <f ca="1">SUM(INDIRECT(ADDRESS(ROW($F597),COLUMN(W597)-MIN($C632*12,COLUMNS($F597:W597))+1)&amp;":"&amp;ADDRESS(ROW($F597),COLUMN(W597))))/$C632/12</f>
        <v>1.6666666666666667</v>
      </c>
      <c r="X632" s="563">
        <f ca="1">SUM(INDIRECT(ADDRESS(ROW($F597),COLUMN(X597)-MIN($C632*12,COLUMNS($F597:X597))+1)&amp;":"&amp;ADDRESS(ROW($F597),COLUMN(X597))))/$C632/12</f>
        <v>1.6666666666666667</v>
      </c>
      <c r="Y632" s="563">
        <f ca="1">SUM(INDIRECT(ADDRESS(ROW($F597),COLUMN(Y597)-MIN($C632*12,COLUMNS($F597:Y597))+1)&amp;":"&amp;ADDRESS(ROW($F597),COLUMN(Y597))))/$C632/12</f>
        <v>1.6666666666666667</v>
      </c>
      <c r="Z632" s="563">
        <f ca="1">SUM(INDIRECT(ADDRESS(ROW($F597),COLUMN(Z597)-MIN($C632*12,COLUMNS($F597:Z597))+1)&amp;":"&amp;ADDRESS(ROW($F597),COLUMN(Z597))))/$C632/12</f>
        <v>1.6666666666666667</v>
      </c>
      <c r="AA632" s="563">
        <f ca="1">SUM(INDIRECT(ADDRESS(ROW($F597),COLUMN(AA597)-MIN($C632*12,COLUMNS($F597:AA597))+1)&amp;":"&amp;ADDRESS(ROW($F597),COLUMN(AA597))))/$C632/12</f>
        <v>1.6666666666666667</v>
      </c>
      <c r="AB632" s="563">
        <f ca="1">SUM(INDIRECT(ADDRESS(ROW($F597),COLUMN(AB597)-MIN($C632*12,COLUMNS($F597:AB597))+1)&amp;":"&amp;ADDRESS(ROW($F597),COLUMN(AB597))))/$C632/12</f>
        <v>1.6666666666666667</v>
      </c>
      <c r="AC632" s="563">
        <f ca="1">SUM(INDIRECT(ADDRESS(ROW($F597),COLUMN(AC597)-MIN($C632*12,COLUMNS($F597:AC597))+1)&amp;":"&amp;ADDRESS(ROW($F597),COLUMN(AC597))))/$C632/12</f>
        <v>1.6666666666666667</v>
      </c>
      <c r="AD632" s="563">
        <f ca="1">SUM(INDIRECT(ADDRESS(ROW($F597),COLUMN(AD597)-MIN($C632*12,COLUMNS($F597:AD597))+1)&amp;":"&amp;ADDRESS(ROW($F597),COLUMN(AD597))))/$C632/12</f>
        <v>1.6666666666666667</v>
      </c>
      <c r="AE632" s="563">
        <f ca="1">SUM(INDIRECT(ADDRESS(ROW($F597),COLUMN(AE597)-MIN($C632*12,COLUMNS($F597:AE597))+1)&amp;":"&amp;ADDRESS(ROW($F597),COLUMN(AE597))))/$C632/12</f>
        <v>1.6666666666666667</v>
      </c>
      <c r="AF632" s="563">
        <f ca="1">SUM(INDIRECT(ADDRESS(ROW($F597),COLUMN(AF597)-MIN($C632*12,COLUMNS($F597:AF597))+1)&amp;":"&amp;ADDRESS(ROW($F597),COLUMN(AF597))))/$C632/12</f>
        <v>1.6666666666666667</v>
      </c>
      <c r="AG632" s="563">
        <f ca="1">SUM(INDIRECT(ADDRESS(ROW($F597),COLUMN(AG597)-MIN($C632*12,COLUMNS($F597:AG597))+1)&amp;":"&amp;ADDRESS(ROW($F597),COLUMN(AG597))))/$C632/12</f>
        <v>1.6666666666666667</v>
      </c>
      <c r="AH632" s="563">
        <f ca="1">SUM(INDIRECT(ADDRESS(ROW($F597),COLUMN(AH597)-MIN($C632*12,COLUMNS($F597:AH597))+1)&amp;":"&amp;ADDRESS(ROW($F597),COLUMN(AH597))))/$C632/12</f>
        <v>1.6666666666666667</v>
      </c>
      <c r="AI632" s="563">
        <f ca="1">SUM(INDIRECT(ADDRESS(ROW($F597),COLUMN(AI597)-MIN($C632*12,COLUMNS($F597:AI597))+1)&amp;":"&amp;ADDRESS(ROW($F597),COLUMN(AI597))))/$C632/12</f>
        <v>3.3333333333333335</v>
      </c>
      <c r="AJ632" s="563">
        <f ca="1">SUM(INDIRECT(ADDRESS(ROW($F597),COLUMN(AJ597)-MIN($C632*12,COLUMNS($F597:AJ597))+1)&amp;":"&amp;ADDRESS(ROW($F597),COLUMN(AJ597))))/$C632/12</f>
        <v>3.3333333333333335</v>
      </c>
      <c r="AK632" s="563">
        <f ca="1">SUM(INDIRECT(ADDRESS(ROW($F597),COLUMN(AK597)-MIN($C632*12,COLUMNS($F597:AK597))+1)&amp;":"&amp;ADDRESS(ROW($F597),COLUMN(AK597))))/$C632/12</f>
        <v>3.3333333333333335</v>
      </c>
      <c r="AL632" s="563">
        <f ca="1">SUM(INDIRECT(ADDRESS(ROW($F597),COLUMN(AL597)-MIN($C632*12,COLUMNS($F597:AL597))+1)&amp;":"&amp;ADDRESS(ROW($F597),COLUMN(AL597))))/$C632/12</f>
        <v>3.3333333333333335</v>
      </c>
      <c r="AM632" s="563">
        <f ca="1">SUM(INDIRECT(ADDRESS(ROW($F597),COLUMN(AM597)-MIN($C632*12,COLUMNS($F597:AM597))+1)&amp;":"&amp;ADDRESS(ROW($F597),COLUMN(AM597))))/$C632/12</f>
        <v>3.3333333333333335</v>
      </c>
      <c r="AN632" s="563">
        <f ca="1">SUM(INDIRECT(ADDRESS(ROW($F597),COLUMN(AN597)-MIN($C632*12,COLUMNS($F597:AN597))+1)&amp;":"&amp;ADDRESS(ROW($F597),COLUMN(AN597))))/$C632/12</f>
        <v>3.3333333333333335</v>
      </c>
      <c r="AO632" s="563">
        <f ca="1">SUM(INDIRECT(ADDRESS(ROW($F597),COLUMN(AO597)-MIN($C632*12,COLUMNS($F597:AO597))+1)&amp;":"&amp;ADDRESS(ROW($F597),COLUMN(AO597))))/$C632/12</f>
        <v>3.3333333333333335</v>
      </c>
      <c r="AP632" s="563">
        <f ca="1">SUM(INDIRECT(ADDRESS(ROW($F597),COLUMN(AP597)-MIN($C632*12,COLUMNS($F597:AP597))+1)&amp;":"&amp;ADDRESS(ROW($F597),COLUMN(AP597))))/$C632/12</f>
        <v>5.833333333333333</v>
      </c>
      <c r="AQ632" s="563">
        <f ca="1">SUM(INDIRECT(ADDRESS(ROW($F597),COLUMN(AQ597)-MIN($C632*12,COLUMNS($F597:AQ597))+1)&amp;":"&amp;ADDRESS(ROW($F597),COLUMN(AQ597))))/$C632/12</f>
        <v>5.833333333333333</v>
      </c>
      <c r="AR632" s="563">
        <f ca="1">SUM(INDIRECT(ADDRESS(ROW($F597),COLUMN(AR597)-MIN($C632*12,COLUMNS($F597:AR597))+1)&amp;":"&amp;ADDRESS(ROW($F597),COLUMN(AR597))))/$C632/12</f>
        <v>5.833333333333333</v>
      </c>
      <c r="AS632" s="563">
        <f ca="1">SUM(INDIRECT(ADDRESS(ROW($F597),COLUMN(AS597)-MIN($C632*12,COLUMNS($F597:AS597))+1)&amp;":"&amp;ADDRESS(ROW($F597),COLUMN(AS597))))/$C632/12</f>
        <v>5.833333333333333</v>
      </c>
      <c r="AT632" s="563">
        <f ca="1">SUM(INDIRECT(ADDRESS(ROW($F597),COLUMN(AT597)-MIN($C632*12,COLUMNS($F597:AT597))+1)&amp;":"&amp;ADDRESS(ROW($F597),COLUMN(AT597))))/$C632/12</f>
        <v>5.833333333333333</v>
      </c>
      <c r="AU632" s="563">
        <f ca="1">SUM(INDIRECT(ADDRESS(ROW($F597),COLUMN(AU597)-MIN($C632*12,COLUMNS($F597:AU597))+1)&amp;":"&amp;ADDRESS(ROW($F597),COLUMN(AU597))))/$C632/12</f>
        <v>6.666666666666667</v>
      </c>
      <c r="AV632" s="563">
        <f ca="1">SUM(INDIRECT(ADDRESS(ROW($F597),COLUMN(AV597)-MIN($C632*12,COLUMNS($F597:AV597))+1)&amp;":"&amp;ADDRESS(ROW($F597),COLUMN(AV597))))/$C632/12</f>
        <v>6.666666666666667</v>
      </c>
      <c r="AW632" s="563">
        <f ca="1">SUM(INDIRECT(ADDRESS(ROW($F597),COLUMN(AW597)-MIN($C632*12,COLUMNS($F597:AW597))+1)&amp;":"&amp;ADDRESS(ROW($F597),COLUMN(AW597))))/$C632/12</f>
        <v>6.666666666666667</v>
      </c>
      <c r="AX632" s="563">
        <f ca="1">SUM(INDIRECT(ADDRESS(ROW($F597),COLUMN(AX597)-MIN($C632*12,COLUMNS($F597:AX597))+1)&amp;":"&amp;ADDRESS(ROW($F597),COLUMN(AX597))))/$C632/12</f>
        <v>6.666666666666667</v>
      </c>
      <c r="AY632" s="563">
        <f ca="1">SUM(INDIRECT(ADDRESS(ROW($F597),COLUMN(AY597)-MIN($C632*12,COLUMNS($F597:AY597))+1)&amp;":"&amp;ADDRESS(ROW($F597),COLUMN(AY597))))/$C632/12</f>
        <v>6.666666666666667</v>
      </c>
      <c r="AZ632" s="563">
        <f ca="1">SUM(INDIRECT(ADDRESS(ROW($F597),COLUMN(AZ597)-MIN($C632*12,COLUMNS($F597:AZ597))+1)&amp;":"&amp;ADDRESS(ROW($F597),COLUMN(AZ597))))/$C632/12</f>
        <v>6.666666666666667</v>
      </c>
      <c r="BA632" s="563">
        <f ca="1">SUM(INDIRECT(ADDRESS(ROW($F597),COLUMN(BA597)-MIN($C632*12,COLUMNS($F597:BA597))+1)&amp;":"&amp;ADDRESS(ROW($F597),COLUMN(BA597))))/$C632/12</f>
        <v>6.666666666666667</v>
      </c>
      <c r="BB632" s="563">
        <f ca="1">SUM(INDIRECT(ADDRESS(ROW($F597),COLUMN(BB597)-MIN($C632*12,COLUMNS($F597:BB597))+1)&amp;":"&amp;ADDRESS(ROW($F597),COLUMN(BB597))))/$C632/12</f>
        <v>6.666666666666667</v>
      </c>
      <c r="BC632" s="563">
        <f ca="1">SUM(INDIRECT(ADDRESS(ROW($F597),COLUMN(BC597)-MIN($C632*12,COLUMNS($F597:BC597))+1)&amp;":"&amp;ADDRESS(ROW($F597),COLUMN(BC597))))/$C632/12</f>
        <v>6.666666666666667</v>
      </c>
      <c r="BD632" s="563">
        <f ca="1">SUM(INDIRECT(ADDRESS(ROW($F597),COLUMN(BD597)-MIN($C632*12,COLUMNS($F597:BD597))+1)&amp;":"&amp;ADDRESS(ROW($F597),COLUMN(BD597))))/$C632/12</f>
        <v>6.666666666666667</v>
      </c>
      <c r="BE632" s="563">
        <f ca="1">SUM(INDIRECT(ADDRESS(ROW($F597),COLUMN(BE597)-MIN($C632*12,COLUMNS($F597:BE597))+1)&amp;":"&amp;ADDRESS(ROW($F597),COLUMN(BE597))))/$C632/12</f>
        <v>6.666666666666667</v>
      </c>
      <c r="BF632" s="563">
        <f ca="1">SUM(INDIRECT(ADDRESS(ROW($F597),COLUMN(BF597)-MIN($C632*12,COLUMNS($F597:BF597))+1)&amp;":"&amp;ADDRESS(ROW($F597),COLUMN(BF597))))/$C632/12</f>
        <v>6.666666666666667</v>
      </c>
      <c r="BG632" s="563">
        <f ca="1">SUM(INDIRECT(ADDRESS(ROW($F597),COLUMN(BG597)-MIN($C632*12,COLUMNS($F597:BG597))+1)&amp;":"&amp;ADDRESS(ROW($F597),COLUMN(BG597))))/$C632/12</f>
        <v>6.666666666666667</v>
      </c>
      <c r="BH632" s="563">
        <f ca="1">SUM(INDIRECT(ADDRESS(ROW($F597),COLUMN(BH597)-MIN($C632*12,COLUMNS($F597:BH597))+1)&amp;":"&amp;ADDRESS(ROW($F597),COLUMN(BH597))))/$C632/12</f>
        <v>6.666666666666667</v>
      </c>
      <c r="BI632" s="563">
        <f ca="1">SUM(INDIRECT(ADDRESS(ROW($F597),COLUMN(BI597)-MIN($C632*12,COLUMNS($F597:BI597))+1)&amp;":"&amp;ADDRESS(ROW($F597),COLUMN(BI597))))/$C632/12</f>
        <v>6.666666666666667</v>
      </c>
      <c r="BJ632" s="563">
        <f ca="1">SUM(INDIRECT(ADDRESS(ROW($F597),COLUMN(BJ597)-MIN($C632*12,COLUMNS($F597:BJ597))+1)&amp;":"&amp;ADDRESS(ROW($F597),COLUMN(BJ597))))/$C632/12</f>
        <v>6.666666666666667</v>
      </c>
      <c r="BK632" s="563">
        <f ca="1">SUM(INDIRECT(ADDRESS(ROW($F597),COLUMN(BK597)-MIN($C632*12,COLUMNS($F597:BK597))+1)&amp;":"&amp;ADDRESS(ROW($F597),COLUMN(BK597))))/$C632/12</f>
        <v>6.666666666666667</v>
      </c>
      <c r="BL632" s="563">
        <f ca="1">SUM(INDIRECT(ADDRESS(ROW($F597),COLUMN(BL597)-MIN($C632*12,COLUMNS($F597:BL597))+1)&amp;":"&amp;ADDRESS(ROW($F597),COLUMN(BL597))))/$C632/12</f>
        <v>6.666666666666667</v>
      </c>
      <c r="BM632" s="563">
        <f ca="1">SUM(INDIRECT(ADDRESS(ROW($F597),COLUMN(BM597)-MIN($C632*12,COLUMNS($F597:BM597))+1)&amp;":"&amp;ADDRESS(ROW($F597),COLUMN(BM597))))/$C632/12</f>
        <v>6.666666666666667</v>
      </c>
      <c r="BN632" s="201"/>
      <c r="BO632" s="563">
        <f ca="1">SUM(F632:H632)</f>
        <v>0</v>
      </c>
      <c r="BP632" s="563">
        <f ca="1">SUM(I632:K632)</f>
        <v>1.6666666666666667</v>
      </c>
      <c r="BQ632" s="563">
        <f ca="1">SUM(L632:N632)</f>
        <v>2.5</v>
      </c>
      <c r="BR632" s="563">
        <f ca="1">SUM(O632:Q632)</f>
        <v>2.5</v>
      </c>
      <c r="BS632" s="563">
        <f ca="1">SUM(R632:T632)</f>
        <v>2.5</v>
      </c>
      <c r="BT632" s="563">
        <f ca="1">SUM(U632:W632)</f>
        <v>3.3333333333333335</v>
      </c>
      <c r="BU632" s="563">
        <f ca="1">SUM(X632:Z632)</f>
        <v>5</v>
      </c>
      <c r="BV632" s="563">
        <f ca="1">SUM(AA632:AC632)</f>
        <v>5</v>
      </c>
      <c r="BW632" s="563">
        <f ca="1">SUM(AD632:AF632)</f>
        <v>5</v>
      </c>
      <c r="BX632" s="563">
        <f ca="1">SUM(AG632:AI632)</f>
        <v>6.666666666666667</v>
      </c>
      <c r="BY632" s="563">
        <f ca="1">SUM(AJ632:AL632)</f>
        <v>10</v>
      </c>
      <c r="BZ632" s="563">
        <f ca="1">SUM(AM632:AO632)</f>
        <v>10</v>
      </c>
      <c r="CA632" s="563">
        <f ca="1">SUM(AP632:AR632)</f>
        <v>17.5</v>
      </c>
      <c r="CB632" s="563">
        <f ca="1">SUM(AS632:AU632)</f>
        <v>18.333333333333332</v>
      </c>
      <c r="CC632" s="563">
        <f ca="1">SUM(AV632:AX632)</f>
        <v>20</v>
      </c>
      <c r="CD632" s="563">
        <f ca="1">SUM(AY632:BA632)</f>
        <v>20</v>
      </c>
      <c r="CE632" s="563">
        <f ca="1">SUM(BB632:BD632)</f>
        <v>20</v>
      </c>
      <c r="CF632" s="563">
        <f ca="1">SUM(BE632:BG632)</f>
        <v>20</v>
      </c>
      <c r="CG632" s="563">
        <f ca="1">SUM(BH632:BJ632)</f>
        <v>20</v>
      </c>
      <c r="CH632" s="563">
        <f ca="1">SUM(BK632:BM632)</f>
        <v>20</v>
      </c>
      <c r="CI632" s="201"/>
      <c r="CJ632" s="172">
        <f ca="1">SUM(BO632:BR632)</f>
        <v>6.666666666666667</v>
      </c>
      <c r="CK632" s="172">
        <f ca="1">SUM(BS632:BV632)</f>
        <v>15.833333333333334</v>
      </c>
      <c r="CL632" s="172">
        <f ca="1">SUM(BW632:BZ632)</f>
        <v>31.666666666666668</v>
      </c>
      <c r="CM632" s="172">
        <f ca="1">SUM(CA632:CD632)</f>
        <v>75.833333333333329</v>
      </c>
      <c r="CN632" s="172">
        <f ca="1">SUM(CE632:CH632)</f>
        <v>80</v>
      </c>
      <c r="CO632" s="177"/>
      <c r="CP632" s="115"/>
      <c r="CQ632" s="115"/>
      <c r="CR632" s="202">
        <f ca="1">SUM(F632:BM632)</f>
        <v>209.99999999999991</v>
      </c>
      <c r="CS632" s="202">
        <f ca="1">SUM(BO632:CH632)</f>
        <v>210</v>
      </c>
      <c r="CT632" s="202">
        <f ca="1">SUM(CJ632:CN632)</f>
        <v>210</v>
      </c>
      <c r="CU632" s="202">
        <f t="shared" ca="1" si="2215"/>
        <v>0</v>
      </c>
      <c r="CV632" s="202">
        <f t="shared" ca="1" si="2215"/>
        <v>0</v>
      </c>
      <c r="CW632" s="115"/>
      <c r="CX632" s="172">
        <f t="shared" ref="CX632:DA633" ca="1" si="2216">IF(BO632="","",BO632)</f>
        <v>0</v>
      </c>
      <c r="CY632" s="172">
        <f t="shared" ca="1" si="2216"/>
        <v>1.6666666666666667</v>
      </c>
      <c r="CZ632" s="172">
        <f t="shared" ca="1" si="2216"/>
        <v>2.5</v>
      </c>
      <c r="DA632" s="172">
        <f t="shared" ca="1" si="2216"/>
        <v>2.5</v>
      </c>
      <c r="DB632" s="338">
        <f ca="1">IF(CJ632="","",CJ632)</f>
        <v>6.666666666666667</v>
      </c>
      <c r="DC632" s="172">
        <f t="shared" ref="DC632:DF633" ca="1" si="2217">IF(BS632="","",BS632)</f>
        <v>2.5</v>
      </c>
      <c r="DD632" s="172">
        <f t="shared" ca="1" si="2217"/>
        <v>3.3333333333333335</v>
      </c>
      <c r="DE632" s="172">
        <f t="shared" ca="1" si="2217"/>
        <v>5</v>
      </c>
      <c r="DF632" s="172">
        <f t="shared" ca="1" si="2217"/>
        <v>5</v>
      </c>
      <c r="DG632" s="338">
        <f t="shared" ref="DG632:DJ633" ca="1" si="2218">IF(CK632="","",CK632)</f>
        <v>15.833333333333334</v>
      </c>
      <c r="DH632" s="338">
        <f t="shared" ca="1" si="2218"/>
        <v>31.666666666666668</v>
      </c>
      <c r="DI632" s="338">
        <f t="shared" ca="1" si="2218"/>
        <v>75.833333333333329</v>
      </c>
      <c r="DJ632" s="338">
        <f t="shared" ca="1" si="2218"/>
        <v>80</v>
      </c>
    </row>
    <row r="633" spans="1:114" s="7" customFormat="1" ht="14.25" x14ac:dyDescent="0.35">
      <c r="A633" s="308" t="s">
        <v>269</v>
      </c>
      <c r="B633" s="115" t="s">
        <v>370</v>
      </c>
      <c r="C633" s="115"/>
      <c r="D633" s="115"/>
      <c r="E633" s="115"/>
      <c r="F633" s="563">
        <f ca="1">SUM(F630:F632)</f>
        <v>0</v>
      </c>
      <c r="G633" s="563">
        <f ca="1">SUM(G630:G632)</f>
        <v>0</v>
      </c>
      <c r="H633" s="563">
        <f ca="1">SUM(H630:H632)</f>
        <v>0</v>
      </c>
      <c r="I633" s="563">
        <f t="shared" ref="I633:BM633" ca="1" si="2219">SUM(I630:I632)</f>
        <v>0</v>
      </c>
      <c r="J633" s="563">
        <f t="shared" ca="1" si="2219"/>
        <v>20</v>
      </c>
      <c r="K633" s="563">
        <f t="shared" ca="1" si="2219"/>
        <v>20</v>
      </c>
      <c r="L633" s="563">
        <f t="shared" ca="1" si="2219"/>
        <v>20</v>
      </c>
      <c r="M633" s="563">
        <f t="shared" ca="1" si="2219"/>
        <v>20</v>
      </c>
      <c r="N633" s="563">
        <f t="shared" ca="1" si="2219"/>
        <v>20</v>
      </c>
      <c r="O633" s="563">
        <f t="shared" ca="1" si="2219"/>
        <v>20</v>
      </c>
      <c r="P633" s="563">
        <f t="shared" ca="1" si="2219"/>
        <v>20</v>
      </c>
      <c r="Q633" s="563">
        <f t="shared" ca="1" si="2219"/>
        <v>20</v>
      </c>
      <c r="R633" s="563">
        <f t="shared" ca="1" si="2219"/>
        <v>20</v>
      </c>
      <c r="S633" s="563">
        <f t="shared" ca="1" si="2219"/>
        <v>20</v>
      </c>
      <c r="T633" s="563">
        <f t="shared" ca="1" si="2219"/>
        <v>20</v>
      </c>
      <c r="U633" s="563">
        <f t="shared" ca="1" si="2219"/>
        <v>20</v>
      </c>
      <c r="V633" s="563">
        <f t="shared" ca="1" si="2219"/>
        <v>20</v>
      </c>
      <c r="W633" s="563">
        <f t="shared" ca="1" si="2219"/>
        <v>40</v>
      </c>
      <c r="X633" s="563">
        <f t="shared" ca="1" si="2219"/>
        <v>40</v>
      </c>
      <c r="Y633" s="563">
        <f t="shared" ca="1" si="2219"/>
        <v>40</v>
      </c>
      <c r="Z633" s="563">
        <f t="shared" ca="1" si="2219"/>
        <v>40</v>
      </c>
      <c r="AA633" s="563">
        <f t="shared" ca="1" si="2219"/>
        <v>40</v>
      </c>
      <c r="AB633" s="563">
        <f t="shared" ca="1" si="2219"/>
        <v>40</v>
      </c>
      <c r="AC633" s="563">
        <f t="shared" ca="1" si="2219"/>
        <v>40</v>
      </c>
      <c r="AD633" s="563">
        <f t="shared" ca="1" si="2219"/>
        <v>40</v>
      </c>
      <c r="AE633" s="563">
        <f t="shared" ca="1" si="2219"/>
        <v>40</v>
      </c>
      <c r="AF633" s="563">
        <f t="shared" ca="1" si="2219"/>
        <v>40</v>
      </c>
      <c r="AG633" s="563">
        <f t="shared" ca="1" si="2219"/>
        <v>40</v>
      </c>
      <c r="AH633" s="563">
        <f t="shared" ca="1" si="2219"/>
        <v>40</v>
      </c>
      <c r="AI633" s="563">
        <f t="shared" ca="1" si="2219"/>
        <v>80</v>
      </c>
      <c r="AJ633" s="563">
        <f t="shared" ca="1" si="2219"/>
        <v>80</v>
      </c>
      <c r="AK633" s="563">
        <f t="shared" ca="1" si="2219"/>
        <v>80</v>
      </c>
      <c r="AL633" s="563">
        <f t="shared" ca="1" si="2219"/>
        <v>80</v>
      </c>
      <c r="AM633" s="563">
        <f t="shared" ca="1" si="2219"/>
        <v>80</v>
      </c>
      <c r="AN633" s="563">
        <f t="shared" ca="1" si="2219"/>
        <v>80</v>
      </c>
      <c r="AO633" s="563">
        <f t="shared" ca="1" si="2219"/>
        <v>80</v>
      </c>
      <c r="AP633" s="563">
        <f t="shared" ca="1" si="2219"/>
        <v>140.00000000000003</v>
      </c>
      <c r="AQ633" s="563">
        <f t="shared" ca="1" si="2219"/>
        <v>140.00000000000003</v>
      </c>
      <c r="AR633" s="563">
        <f t="shared" ca="1" si="2219"/>
        <v>140.00000000000003</v>
      </c>
      <c r="AS633" s="563">
        <f t="shared" ca="1" si="2219"/>
        <v>140.00000000000003</v>
      </c>
      <c r="AT633" s="563">
        <f t="shared" ca="1" si="2219"/>
        <v>140.00000000000003</v>
      </c>
      <c r="AU633" s="563">
        <f t="shared" ca="1" si="2219"/>
        <v>160</v>
      </c>
      <c r="AV633" s="563">
        <f t="shared" ca="1" si="2219"/>
        <v>160</v>
      </c>
      <c r="AW633" s="563">
        <f t="shared" ca="1" si="2219"/>
        <v>160</v>
      </c>
      <c r="AX633" s="563">
        <f t="shared" ca="1" si="2219"/>
        <v>160</v>
      </c>
      <c r="AY633" s="563">
        <f t="shared" ca="1" si="2219"/>
        <v>160</v>
      </c>
      <c r="AZ633" s="563">
        <f t="shared" ca="1" si="2219"/>
        <v>160</v>
      </c>
      <c r="BA633" s="563">
        <f t="shared" ca="1" si="2219"/>
        <v>160</v>
      </c>
      <c r="BB633" s="563">
        <f t="shared" ca="1" si="2219"/>
        <v>160</v>
      </c>
      <c r="BC633" s="563">
        <f t="shared" ca="1" si="2219"/>
        <v>160</v>
      </c>
      <c r="BD633" s="563">
        <f t="shared" ca="1" si="2219"/>
        <v>160</v>
      </c>
      <c r="BE633" s="563">
        <f t="shared" ca="1" si="2219"/>
        <v>160</v>
      </c>
      <c r="BF633" s="563">
        <f t="shared" ca="1" si="2219"/>
        <v>160</v>
      </c>
      <c r="BG633" s="563">
        <f t="shared" ca="1" si="2219"/>
        <v>160</v>
      </c>
      <c r="BH633" s="563">
        <f t="shared" ca="1" si="2219"/>
        <v>160</v>
      </c>
      <c r="BI633" s="563">
        <f t="shared" ca="1" si="2219"/>
        <v>160</v>
      </c>
      <c r="BJ633" s="563">
        <f t="shared" ca="1" si="2219"/>
        <v>160</v>
      </c>
      <c r="BK633" s="563">
        <f t="shared" ca="1" si="2219"/>
        <v>160</v>
      </c>
      <c r="BL633" s="563">
        <f t="shared" ca="1" si="2219"/>
        <v>160</v>
      </c>
      <c r="BM633" s="563">
        <f t="shared" ca="1" si="2219"/>
        <v>160</v>
      </c>
      <c r="BN633" s="201"/>
      <c r="BO633" s="563">
        <f ca="1">SUM(F633:H633)</f>
        <v>0</v>
      </c>
      <c r="BP633" s="563">
        <f ca="1">SUM(I633:K633)</f>
        <v>40</v>
      </c>
      <c r="BQ633" s="563">
        <f ca="1">SUM(L633:N633)</f>
        <v>60</v>
      </c>
      <c r="BR633" s="563">
        <f ca="1">SUM(O633:Q633)</f>
        <v>60</v>
      </c>
      <c r="BS633" s="563">
        <f ca="1">SUM(R633:T633)</f>
        <v>60</v>
      </c>
      <c r="BT633" s="563">
        <f ca="1">SUM(U633:W633)</f>
        <v>80</v>
      </c>
      <c r="BU633" s="563">
        <f ca="1">SUM(X633:Z633)</f>
        <v>120</v>
      </c>
      <c r="BV633" s="563">
        <f ca="1">SUM(AA633:AC633)</f>
        <v>120</v>
      </c>
      <c r="BW633" s="563">
        <f ca="1">SUM(AD633:AF633)</f>
        <v>120</v>
      </c>
      <c r="BX633" s="563">
        <f ca="1">SUM(AG633:AI633)</f>
        <v>160</v>
      </c>
      <c r="BY633" s="563">
        <f ca="1">SUM(AJ633:AL633)</f>
        <v>240</v>
      </c>
      <c r="BZ633" s="563">
        <f ca="1">SUM(AM633:AO633)</f>
        <v>240</v>
      </c>
      <c r="CA633" s="563">
        <f ca="1">SUM(AP633:AR633)</f>
        <v>420.00000000000011</v>
      </c>
      <c r="CB633" s="563">
        <f ca="1">SUM(AS633:AU633)</f>
        <v>440.00000000000006</v>
      </c>
      <c r="CC633" s="563">
        <f ca="1">SUM(AV633:AX633)</f>
        <v>480</v>
      </c>
      <c r="CD633" s="563">
        <f ca="1">SUM(AY633:BA633)</f>
        <v>480</v>
      </c>
      <c r="CE633" s="563">
        <f ca="1">SUM(BB633:BD633)</f>
        <v>480</v>
      </c>
      <c r="CF633" s="563">
        <f ca="1">SUM(BE633:BG633)</f>
        <v>480</v>
      </c>
      <c r="CG633" s="563">
        <f ca="1">SUM(BH633:BJ633)</f>
        <v>480</v>
      </c>
      <c r="CH633" s="563">
        <f ca="1">SUM(BK633:BM633)</f>
        <v>480</v>
      </c>
      <c r="CI633" s="201"/>
      <c r="CJ633" s="172">
        <f ca="1">SUM(BO633:BR633)</f>
        <v>160</v>
      </c>
      <c r="CK633" s="172">
        <f ca="1">SUM(BS633:BV633)</f>
        <v>380</v>
      </c>
      <c r="CL633" s="172">
        <f ca="1">SUM(BW633:BZ633)</f>
        <v>760</v>
      </c>
      <c r="CM633" s="172">
        <f ca="1">SUM(CA633:CD633)</f>
        <v>1820.0000000000002</v>
      </c>
      <c r="CN633" s="172">
        <f ca="1">SUM(CE633:CH633)</f>
        <v>1920</v>
      </c>
      <c r="CO633" s="177"/>
      <c r="CP633" s="115"/>
      <c r="CQ633" s="115"/>
      <c r="CR633" s="202">
        <f ca="1">SUM(F633:BM633)</f>
        <v>5040</v>
      </c>
      <c r="CS633" s="202">
        <f ca="1">SUM(BO633:CH633)</f>
        <v>5040</v>
      </c>
      <c r="CT633" s="202">
        <f ca="1">SUM(CJ633:CN633)</f>
        <v>5040</v>
      </c>
      <c r="CU633" s="202">
        <f t="shared" ca="1" si="2215"/>
        <v>0</v>
      </c>
      <c r="CV633" s="202">
        <f t="shared" ca="1" si="2215"/>
        <v>0</v>
      </c>
      <c r="CW633" s="115"/>
      <c r="CX633" s="172">
        <f t="shared" ca="1" si="2216"/>
        <v>0</v>
      </c>
      <c r="CY633" s="172">
        <f t="shared" ca="1" si="2216"/>
        <v>40</v>
      </c>
      <c r="CZ633" s="172">
        <f t="shared" ca="1" si="2216"/>
        <v>60</v>
      </c>
      <c r="DA633" s="172">
        <f t="shared" ca="1" si="2216"/>
        <v>60</v>
      </c>
      <c r="DB633" s="338">
        <f ca="1">IF(CJ633="","",CJ633)</f>
        <v>160</v>
      </c>
      <c r="DC633" s="172">
        <f t="shared" ca="1" si="2217"/>
        <v>60</v>
      </c>
      <c r="DD633" s="172">
        <f t="shared" ca="1" si="2217"/>
        <v>80</v>
      </c>
      <c r="DE633" s="172">
        <f t="shared" ca="1" si="2217"/>
        <v>120</v>
      </c>
      <c r="DF633" s="172">
        <f t="shared" ca="1" si="2217"/>
        <v>120</v>
      </c>
      <c r="DG633" s="338">
        <f t="shared" ca="1" si="2218"/>
        <v>380</v>
      </c>
      <c r="DH633" s="338">
        <f t="shared" ca="1" si="2218"/>
        <v>760</v>
      </c>
      <c r="DI633" s="338">
        <f t="shared" ca="1" si="2218"/>
        <v>1820.0000000000002</v>
      </c>
      <c r="DJ633" s="338">
        <f t="shared" ca="1" si="2218"/>
        <v>1920</v>
      </c>
    </row>
    <row r="634" spans="1:114" s="7" customFormat="1" ht="14.25" x14ac:dyDescent="0.35">
      <c r="A634" s="308"/>
      <c r="B634" s="115" t="s">
        <v>370</v>
      </c>
      <c r="C634" s="115"/>
      <c r="D634" s="115"/>
      <c r="E634" s="115"/>
      <c r="F634" s="563"/>
      <c r="G634" s="563"/>
      <c r="H634" s="563"/>
      <c r="I634" s="563"/>
      <c r="J634" s="563"/>
      <c r="K634" s="563"/>
      <c r="L634" s="563"/>
      <c r="M634" s="563"/>
      <c r="N634" s="563"/>
      <c r="O634" s="563"/>
      <c r="P634" s="563"/>
      <c r="Q634" s="563"/>
      <c r="R634" s="563"/>
      <c r="S634" s="563"/>
      <c r="T634" s="563"/>
      <c r="U634" s="563"/>
      <c r="V634" s="563"/>
      <c r="W634" s="563"/>
      <c r="X634" s="563"/>
      <c r="Y634" s="563"/>
      <c r="Z634" s="563"/>
      <c r="AA634" s="563"/>
      <c r="AB634" s="563"/>
      <c r="AC634" s="563"/>
      <c r="AD634" s="563"/>
      <c r="AE634" s="563"/>
      <c r="AF634" s="563"/>
      <c r="AG634" s="563"/>
      <c r="AH634" s="563"/>
      <c r="AI634" s="563"/>
      <c r="AJ634" s="563"/>
      <c r="AK634" s="563"/>
      <c r="AL634" s="563"/>
      <c r="AM634" s="563"/>
      <c r="AN634" s="563"/>
      <c r="AO634" s="563"/>
      <c r="AP634" s="563"/>
      <c r="AQ634" s="563"/>
      <c r="AR634" s="563"/>
      <c r="AS634" s="563"/>
      <c r="AT634" s="563"/>
      <c r="AU634" s="563"/>
      <c r="AV634" s="563"/>
      <c r="AW634" s="563"/>
      <c r="AX634" s="563"/>
      <c r="AY634" s="563"/>
      <c r="AZ634" s="563"/>
      <c r="BA634" s="563"/>
      <c r="BB634" s="563"/>
      <c r="BC634" s="563"/>
      <c r="BD634" s="563"/>
      <c r="BE634" s="563"/>
      <c r="BF634" s="563"/>
      <c r="BG634" s="563"/>
      <c r="BH634" s="563"/>
      <c r="BI634" s="563"/>
      <c r="BJ634" s="563"/>
      <c r="BK634" s="563"/>
      <c r="BL634" s="563"/>
      <c r="BM634" s="563"/>
      <c r="BN634" s="201"/>
      <c r="BO634" s="563"/>
      <c r="BP634" s="563"/>
      <c r="BQ634" s="563"/>
      <c r="BR634" s="563"/>
      <c r="BS634" s="563"/>
      <c r="BT634" s="563"/>
      <c r="BU634" s="563"/>
      <c r="BV634" s="563"/>
      <c r="BW634" s="563"/>
      <c r="BX634" s="563"/>
      <c r="BY634" s="563"/>
      <c r="BZ634" s="563"/>
      <c r="CA634" s="563"/>
      <c r="CB634" s="563"/>
      <c r="CC634" s="563"/>
      <c r="CD634" s="563"/>
      <c r="CE634" s="563"/>
      <c r="CF634" s="563"/>
      <c r="CG634" s="563"/>
      <c r="CH634" s="563"/>
      <c r="CI634" s="201"/>
      <c r="CJ634" s="172"/>
      <c r="CK634" s="172"/>
      <c r="CL634" s="172"/>
      <c r="CM634" s="172"/>
      <c r="CN634" s="172"/>
      <c r="CO634" s="177"/>
      <c r="CP634" s="115"/>
      <c r="CQ634" s="115"/>
      <c r="CR634" s="202"/>
      <c r="CS634" s="202"/>
      <c r="CT634" s="202"/>
      <c r="CU634" s="202"/>
      <c r="CV634" s="202"/>
      <c r="CW634" s="115"/>
      <c r="CX634" s="172"/>
      <c r="CY634" s="172"/>
      <c r="CZ634" s="172"/>
      <c r="DA634" s="172"/>
      <c r="DB634" s="338"/>
      <c r="DC634" s="172"/>
      <c r="DD634" s="172"/>
      <c r="DE634" s="172"/>
      <c r="DF634" s="172"/>
      <c r="DG634" s="338"/>
      <c r="DH634" s="338"/>
      <c r="DI634" s="338"/>
      <c r="DJ634" s="338"/>
    </row>
    <row r="635" spans="1:114" s="7" customFormat="1" x14ac:dyDescent="0.2">
      <c r="A635" s="298" t="str">
        <f>+Salaries!A231</f>
        <v>Operations</v>
      </c>
      <c r="B635" s="115" t="s">
        <v>370</v>
      </c>
      <c r="C635" s="115"/>
      <c r="D635" s="115"/>
      <c r="E635" s="115"/>
      <c r="F635" s="564"/>
      <c r="G635" s="564"/>
      <c r="H635" s="564"/>
      <c r="I635" s="564"/>
      <c r="J635" s="564"/>
      <c r="K635" s="564"/>
      <c r="L635" s="564"/>
      <c r="M635" s="564"/>
      <c r="N635" s="564"/>
      <c r="O635" s="564"/>
      <c r="P635" s="564"/>
      <c r="Q635" s="564"/>
      <c r="R635" s="564"/>
      <c r="S635" s="564"/>
      <c r="T635" s="564"/>
      <c r="U635" s="564"/>
      <c r="V635" s="564"/>
      <c r="W635" s="564"/>
      <c r="X635" s="564"/>
      <c r="Y635" s="564"/>
      <c r="Z635" s="564"/>
      <c r="AA635" s="564"/>
      <c r="AB635" s="564"/>
      <c r="AC635" s="564"/>
      <c r="AD635" s="564"/>
      <c r="AE635" s="564"/>
      <c r="AF635" s="564"/>
      <c r="AG635" s="564"/>
      <c r="AH635" s="564"/>
      <c r="AI635" s="564"/>
      <c r="AJ635" s="564"/>
      <c r="AK635" s="564"/>
      <c r="AL635" s="564"/>
      <c r="AM635" s="564"/>
      <c r="AN635" s="564"/>
      <c r="AO635" s="564"/>
      <c r="AP635" s="564"/>
      <c r="AQ635" s="564"/>
      <c r="AR635" s="564"/>
      <c r="AS635" s="564"/>
      <c r="AT635" s="564"/>
      <c r="AU635" s="564"/>
      <c r="AV635" s="564"/>
      <c r="AW635" s="564"/>
      <c r="AX635" s="564"/>
      <c r="AY635" s="564"/>
      <c r="AZ635" s="564"/>
      <c r="BA635" s="564"/>
      <c r="BB635" s="564"/>
      <c r="BC635" s="564"/>
      <c r="BD635" s="564"/>
      <c r="BE635" s="564"/>
      <c r="BF635" s="564"/>
      <c r="BG635" s="564"/>
      <c r="BH635" s="564"/>
      <c r="BI635" s="564"/>
      <c r="BJ635" s="564"/>
      <c r="BK635" s="564"/>
      <c r="BL635" s="564"/>
      <c r="BM635" s="564"/>
      <c r="BN635" s="201"/>
      <c r="BO635" s="564"/>
      <c r="BP635" s="564"/>
      <c r="BQ635" s="564"/>
      <c r="BR635" s="564"/>
      <c r="BS635" s="564"/>
      <c r="BT635" s="564"/>
      <c r="BU635" s="564"/>
      <c r="BV635" s="564"/>
      <c r="BW635" s="564"/>
      <c r="BX635" s="564"/>
      <c r="BY635" s="564"/>
      <c r="BZ635" s="564"/>
      <c r="CA635" s="564"/>
      <c r="CB635" s="564"/>
      <c r="CC635" s="564"/>
      <c r="CD635" s="564"/>
      <c r="CE635" s="564"/>
      <c r="CF635" s="564"/>
      <c r="CG635" s="564"/>
      <c r="CH635" s="564"/>
      <c r="CI635" s="201"/>
      <c r="CJ635" s="121"/>
      <c r="CK635" s="121"/>
      <c r="CL635" s="121"/>
      <c r="CM635" s="121"/>
      <c r="CN635" s="121"/>
      <c r="CO635" s="177"/>
      <c r="CP635" s="115"/>
      <c r="CQ635" s="115"/>
      <c r="CR635" s="202"/>
      <c r="CS635" s="202"/>
      <c r="CT635" s="202"/>
      <c r="CU635" s="202"/>
      <c r="CV635" s="202"/>
      <c r="CW635" s="115"/>
      <c r="CX635" s="121" t="str">
        <f t="shared" ref="CX635:DA637" si="2220">IF(BO635="","",BO635)</f>
        <v/>
      </c>
      <c r="CY635" s="121" t="str">
        <f t="shared" si="2220"/>
        <v/>
      </c>
      <c r="CZ635" s="121" t="str">
        <f t="shared" si="2220"/>
        <v/>
      </c>
      <c r="DA635" s="121" t="str">
        <f t="shared" si="2220"/>
        <v/>
      </c>
      <c r="DB635" s="203" t="str">
        <f t="shared" ref="DB635:DB647" si="2221">IF(CJ635="","",CJ635)</f>
        <v/>
      </c>
      <c r="DC635" s="121" t="str">
        <f t="shared" ref="DC635:DF637" si="2222">IF(BS635="","",BS635)</f>
        <v/>
      </c>
      <c r="DD635" s="121" t="str">
        <f t="shared" si="2222"/>
        <v/>
      </c>
      <c r="DE635" s="121" t="str">
        <f t="shared" si="2222"/>
        <v/>
      </c>
      <c r="DF635" s="121" t="str">
        <f t="shared" si="2222"/>
        <v/>
      </c>
      <c r="DG635" s="203" t="str">
        <f t="shared" ref="DG635:DJ637" si="2223">IF(CK635="","",CK635)</f>
        <v/>
      </c>
      <c r="DH635" s="203" t="str">
        <f t="shared" si="2223"/>
        <v/>
      </c>
      <c r="DI635" s="203" t="str">
        <f t="shared" si="2223"/>
        <v/>
      </c>
      <c r="DJ635" s="203" t="str">
        <f t="shared" si="2223"/>
        <v/>
      </c>
    </row>
    <row r="636" spans="1:114" s="7" customFormat="1" x14ac:dyDescent="0.2">
      <c r="A636" s="284" t="s">
        <v>319</v>
      </c>
      <c r="B636" s="115" t="s">
        <v>370</v>
      </c>
      <c r="C636" s="115">
        <f>C618</f>
        <v>5</v>
      </c>
      <c r="D636" s="115"/>
      <c r="E636" s="115"/>
      <c r="F636" s="564">
        <f ca="1">SUM(INDIRECT(ADDRESS(ROW($F601),COLUMN(F601)-MIN($C636*12,COLUMNS($F601:F601))+1)&amp;":"&amp;ADDRESS(ROW($F601),COLUMN(F601))))/$C636/12</f>
        <v>16.666666666666668</v>
      </c>
      <c r="G636" s="564">
        <f ca="1">SUM(INDIRECT(ADDRESS(ROW($F601),COLUMN(G601)-MIN($C636*12,COLUMNS($F601:G601))+1)&amp;":"&amp;ADDRESS(ROW($F601),COLUMN(G601))))/$C636/12</f>
        <v>16.666666666666668</v>
      </c>
      <c r="H636" s="564">
        <f ca="1">SUM(INDIRECT(ADDRESS(ROW($F601),COLUMN(H601)-MIN($C636*12,COLUMNS($F601:H601))+1)&amp;":"&amp;ADDRESS(ROW($F601),COLUMN(H601))))/$C636/12</f>
        <v>16.666666666666668</v>
      </c>
      <c r="I636" s="564">
        <f ca="1">SUM(INDIRECT(ADDRESS(ROW($F601),COLUMN(I601)-MIN($C636*12,COLUMNS($F601:I601))+1)&amp;":"&amp;ADDRESS(ROW($F601),COLUMN(I601))))/$C636/12</f>
        <v>16.666666666666668</v>
      </c>
      <c r="J636" s="564">
        <f ca="1">SUM(INDIRECT(ADDRESS(ROW($F601),COLUMN(J601)-MIN($C636*12,COLUMNS($F601:J601))+1)&amp;":"&amp;ADDRESS(ROW($F601),COLUMN(J601))))/$C636/12</f>
        <v>16.666666666666668</v>
      </c>
      <c r="K636" s="564">
        <f ca="1">SUM(INDIRECT(ADDRESS(ROW($F601),COLUMN(K601)-MIN($C636*12,COLUMNS($F601:K601))+1)&amp;":"&amp;ADDRESS(ROW($F601),COLUMN(K601))))/$C636/12</f>
        <v>16.666666666666668</v>
      </c>
      <c r="L636" s="564">
        <f ca="1">SUM(INDIRECT(ADDRESS(ROW($F601),COLUMN(L601)-MIN($C636*12,COLUMNS($F601:L601))+1)&amp;":"&amp;ADDRESS(ROW($F601),COLUMN(L601))))/$C636/12</f>
        <v>16.666666666666668</v>
      </c>
      <c r="M636" s="564">
        <f ca="1">SUM(INDIRECT(ADDRESS(ROW($F601),COLUMN(M601)-MIN($C636*12,COLUMNS($F601:M601))+1)&amp;":"&amp;ADDRESS(ROW($F601),COLUMN(M601))))/$C636/12</f>
        <v>16.666666666666668</v>
      </c>
      <c r="N636" s="564">
        <f ca="1">SUM(INDIRECT(ADDRESS(ROW($F601),COLUMN(N601)-MIN($C636*12,COLUMNS($F601:N601))+1)&amp;":"&amp;ADDRESS(ROW($F601),COLUMN(N601))))/$C636/12</f>
        <v>16.666666666666668</v>
      </c>
      <c r="O636" s="564">
        <f ca="1">SUM(INDIRECT(ADDRESS(ROW($F601),COLUMN(O601)-MIN($C636*12,COLUMNS($F601:O601))+1)&amp;":"&amp;ADDRESS(ROW($F601),COLUMN(O601))))/$C636/12</f>
        <v>16.666666666666668</v>
      </c>
      <c r="P636" s="564">
        <f ca="1">SUM(INDIRECT(ADDRESS(ROW($F601),COLUMN(P601)-MIN($C636*12,COLUMNS($F601:P601))+1)&amp;":"&amp;ADDRESS(ROW($F601),COLUMN(P601))))/$C636/12</f>
        <v>16.666666666666668</v>
      </c>
      <c r="Q636" s="564">
        <f ca="1">SUM(INDIRECT(ADDRESS(ROW($F601),COLUMN(Q601)-MIN($C636*12,COLUMNS($F601:Q601))+1)&amp;":"&amp;ADDRESS(ROW($F601),COLUMN(Q601))))/$C636/12</f>
        <v>16.666666666666668</v>
      </c>
      <c r="R636" s="564">
        <f ca="1">SUM(INDIRECT(ADDRESS(ROW($F601),COLUMN(R601)-MIN($C636*12,COLUMNS($F601:R601))+1)&amp;":"&amp;ADDRESS(ROW($F601),COLUMN(R601))))/$C636/12</f>
        <v>16.666666666666668</v>
      </c>
      <c r="S636" s="564">
        <f ca="1">SUM(INDIRECT(ADDRESS(ROW($F601),COLUMN(S601)-MIN($C636*12,COLUMNS($F601:S601))+1)&amp;":"&amp;ADDRESS(ROW($F601),COLUMN(S601))))/$C636/12</f>
        <v>16.666666666666668</v>
      </c>
      <c r="T636" s="564">
        <f ca="1">SUM(INDIRECT(ADDRESS(ROW($F601),COLUMN(T601)-MIN($C636*12,COLUMNS($F601:T601))+1)&amp;":"&amp;ADDRESS(ROW($F601),COLUMN(T601))))/$C636/12</f>
        <v>16.666666666666668</v>
      </c>
      <c r="U636" s="564">
        <f ca="1">SUM(INDIRECT(ADDRESS(ROW($F601),COLUMN(U601)-MIN($C636*12,COLUMNS($F601:U601))+1)&amp;":"&amp;ADDRESS(ROW($F601),COLUMN(U601))))/$C636/12</f>
        <v>16.666666666666668</v>
      </c>
      <c r="V636" s="564">
        <f ca="1">SUM(INDIRECT(ADDRESS(ROW($F601),COLUMN(V601)-MIN($C636*12,COLUMNS($F601:V601))+1)&amp;":"&amp;ADDRESS(ROW($F601),COLUMN(V601))))/$C636/12</f>
        <v>16.666666666666668</v>
      </c>
      <c r="W636" s="564">
        <f ca="1">SUM(INDIRECT(ADDRESS(ROW($F601),COLUMN(W601)-MIN($C636*12,COLUMNS($F601:W601))+1)&amp;":"&amp;ADDRESS(ROW($F601),COLUMN(W601))))/$C636/12</f>
        <v>16.666666666666668</v>
      </c>
      <c r="X636" s="564">
        <f ca="1">SUM(INDIRECT(ADDRESS(ROW($F601),COLUMN(X601)-MIN($C636*12,COLUMNS($F601:X601))+1)&amp;":"&amp;ADDRESS(ROW($F601),COLUMN(X601))))/$C636/12</f>
        <v>16.666666666666668</v>
      </c>
      <c r="Y636" s="564">
        <f ca="1">SUM(INDIRECT(ADDRESS(ROW($F601),COLUMN(Y601)-MIN($C636*12,COLUMNS($F601:Y601))+1)&amp;":"&amp;ADDRESS(ROW($F601),COLUMN(Y601))))/$C636/12</f>
        <v>16.666666666666668</v>
      </c>
      <c r="Z636" s="564">
        <f ca="1">SUM(INDIRECT(ADDRESS(ROW($F601),COLUMN(Z601)-MIN($C636*12,COLUMNS($F601:Z601))+1)&amp;":"&amp;ADDRESS(ROW($F601),COLUMN(Z601))))/$C636/12</f>
        <v>16.666666666666668</v>
      </c>
      <c r="AA636" s="564">
        <f ca="1">SUM(INDIRECT(ADDRESS(ROW($F601),COLUMN(AA601)-MIN($C636*12,COLUMNS($F601:AA601))+1)&amp;":"&amp;ADDRESS(ROW($F601),COLUMN(AA601))))/$C636/12</f>
        <v>16.666666666666668</v>
      </c>
      <c r="AB636" s="564">
        <f ca="1">SUM(INDIRECT(ADDRESS(ROW($F601),COLUMN(AB601)-MIN($C636*12,COLUMNS($F601:AB601))+1)&amp;":"&amp;ADDRESS(ROW($F601),COLUMN(AB601))))/$C636/12</f>
        <v>16.666666666666668</v>
      </c>
      <c r="AC636" s="564">
        <f ca="1">SUM(INDIRECT(ADDRESS(ROW($F601),COLUMN(AC601)-MIN($C636*12,COLUMNS($F601:AC601))+1)&amp;":"&amp;ADDRESS(ROW($F601),COLUMN(AC601))))/$C636/12</f>
        <v>16.666666666666668</v>
      </c>
      <c r="AD636" s="564">
        <f ca="1">SUM(INDIRECT(ADDRESS(ROW($F601),COLUMN(AD601)-MIN($C636*12,COLUMNS($F601:AD601))+1)&amp;":"&amp;ADDRESS(ROW($F601),COLUMN(AD601))))/$C636/12</f>
        <v>66.666666666666671</v>
      </c>
      <c r="AE636" s="564">
        <f ca="1">SUM(INDIRECT(ADDRESS(ROW($F601),COLUMN(AE601)-MIN($C636*12,COLUMNS($F601:AE601))+1)&amp;":"&amp;ADDRESS(ROW($F601),COLUMN(AE601))))/$C636/12</f>
        <v>66.666666666666671</v>
      </c>
      <c r="AF636" s="564">
        <f ca="1">SUM(INDIRECT(ADDRESS(ROW($F601),COLUMN(AF601)-MIN($C636*12,COLUMNS($F601:AF601))+1)&amp;":"&amp;ADDRESS(ROW($F601),COLUMN(AF601))))/$C636/12</f>
        <v>66.666666666666671</v>
      </c>
      <c r="AG636" s="564">
        <f ca="1">SUM(INDIRECT(ADDRESS(ROW($F601),COLUMN(AG601)-MIN($C636*12,COLUMNS($F601:AG601))+1)&amp;":"&amp;ADDRESS(ROW($F601),COLUMN(AG601))))/$C636/12</f>
        <v>66.666666666666671</v>
      </c>
      <c r="AH636" s="564">
        <f ca="1">SUM(INDIRECT(ADDRESS(ROW($F601),COLUMN(AH601)-MIN($C636*12,COLUMNS($F601:AH601))+1)&amp;":"&amp;ADDRESS(ROW($F601),COLUMN(AH601))))/$C636/12</f>
        <v>66.666666666666671</v>
      </c>
      <c r="AI636" s="564">
        <f ca="1">SUM(INDIRECT(ADDRESS(ROW($F601),COLUMN(AI601)-MIN($C636*12,COLUMNS($F601:AI601))+1)&amp;":"&amp;ADDRESS(ROW($F601),COLUMN(AI601))))/$C636/12</f>
        <v>66.666666666666671</v>
      </c>
      <c r="AJ636" s="564">
        <f ca="1">SUM(INDIRECT(ADDRESS(ROW($F601),COLUMN(AJ601)-MIN($C636*12,COLUMNS($F601:AJ601))+1)&amp;":"&amp;ADDRESS(ROW($F601),COLUMN(AJ601))))/$C636/12</f>
        <v>66.666666666666671</v>
      </c>
      <c r="AK636" s="564">
        <f ca="1">SUM(INDIRECT(ADDRESS(ROW($F601),COLUMN(AK601)-MIN($C636*12,COLUMNS($F601:AK601))+1)&amp;":"&amp;ADDRESS(ROW($F601),COLUMN(AK601))))/$C636/12</f>
        <v>66.666666666666671</v>
      </c>
      <c r="AL636" s="564">
        <f ca="1">SUM(INDIRECT(ADDRESS(ROW($F601),COLUMN(AL601)-MIN($C636*12,COLUMNS($F601:AL601))+1)&amp;":"&amp;ADDRESS(ROW($F601),COLUMN(AL601))))/$C636/12</f>
        <v>66.666666666666671</v>
      </c>
      <c r="AM636" s="564">
        <f ca="1">SUM(INDIRECT(ADDRESS(ROW($F601),COLUMN(AM601)-MIN($C636*12,COLUMNS($F601:AM601))+1)&amp;":"&amp;ADDRESS(ROW($F601),COLUMN(AM601))))/$C636/12</f>
        <v>66.666666666666671</v>
      </c>
      <c r="AN636" s="564">
        <f ca="1">SUM(INDIRECT(ADDRESS(ROW($F601),COLUMN(AN601)-MIN($C636*12,COLUMNS($F601:AN601))+1)&amp;":"&amp;ADDRESS(ROW($F601),COLUMN(AN601))))/$C636/12</f>
        <v>66.666666666666671</v>
      </c>
      <c r="AO636" s="564">
        <f ca="1">SUM(INDIRECT(ADDRESS(ROW($F601),COLUMN(AO601)-MIN($C636*12,COLUMNS($F601:AO601))+1)&amp;":"&amp;ADDRESS(ROW($F601),COLUMN(AO601))))/$C636/12</f>
        <v>66.666666666666671</v>
      </c>
      <c r="AP636" s="564">
        <f ca="1">SUM(INDIRECT(ADDRESS(ROW($F601),COLUMN(AP601)-MIN($C636*12,COLUMNS($F601:AP601))+1)&amp;":"&amp;ADDRESS(ROW($F601),COLUMN(AP601))))/$C636/12</f>
        <v>66.666666666666671</v>
      </c>
      <c r="AQ636" s="564">
        <f ca="1">SUM(INDIRECT(ADDRESS(ROW($F601),COLUMN(AQ601)-MIN($C636*12,COLUMNS($F601:AQ601))+1)&amp;":"&amp;ADDRESS(ROW($F601),COLUMN(AQ601))))/$C636/12</f>
        <v>66.666666666666671</v>
      </c>
      <c r="AR636" s="564">
        <f ca="1">SUM(INDIRECT(ADDRESS(ROW($F601),COLUMN(AR601)-MIN($C636*12,COLUMNS($F601:AR601))+1)&amp;":"&amp;ADDRESS(ROW($F601),COLUMN(AR601))))/$C636/12</f>
        <v>66.666666666666671</v>
      </c>
      <c r="AS636" s="564">
        <f ca="1">SUM(INDIRECT(ADDRESS(ROW($F601),COLUMN(AS601)-MIN($C636*12,COLUMNS($F601:AS601))+1)&amp;":"&amp;ADDRESS(ROW($F601),COLUMN(AS601))))/$C636/12</f>
        <v>66.666666666666671</v>
      </c>
      <c r="AT636" s="564">
        <f ca="1">SUM(INDIRECT(ADDRESS(ROW($F601),COLUMN(AT601)-MIN($C636*12,COLUMNS($F601:AT601))+1)&amp;":"&amp;ADDRESS(ROW($F601),COLUMN(AT601))))/$C636/12</f>
        <v>66.666666666666671</v>
      </c>
      <c r="AU636" s="564">
        <f ca="1">SUM(INDIRECT(ADDRESS(ROW($F601),COLUMN(AU601)-MIN($C636*12,COLUMNS($F601:AU601))+1)&amp;":"&amp;ADDRESS(ROW($F601),COLUMN(AU601))))/$C636/12</f>
        <v>66.666666666666671</v>
      </c>
      <c r="AV636" s="564">
        <f ca="1">SUM(INDIRECT(ADDRESS(ROW($F601),COLUMN(AV601)-MIN($C636*12,COLUMNS($F601:AV601))+1)&amp;":"&amp;ADDRESS(ROW($F601),COLUMN(AV601))))/$C636/12</f>
        <v>66.666666666666671</v>
      </c>
      <c r="AW636" s="564">
        <f ca="1">SUM(INDIRECT(ADDRESS(ROW($F601),COLUMN(AW601)-MIN($C636*12,COLUMNS($F601:AW601))+1)&amp;":"&amp;ADDRESS(ROW($F601),COLUMN(AW601))))/$C636/12</f>
        <v>66.666666666666671</v>
      </c>
      <c r="AX636" s="564">
        <f ca="1">SUM(INDIRECT(ADDRESS(ROW($F601),COLUMN(AX601)-MIN($C636*12,COLUMNS($F601:AX601))+1)&amp;":"&amp;ADDRESS(ROW($F601),COLUMN(AX601))))/$C636/12</f>
        <v>66.666666666666671</v>
      </c>
      <c r="AY636" s="564">
        <f ca="1">SUM(INDIRECT(ADDRESS(ROW($F601),COLUMN(AY601)-MIN($C636*12,COLUMNS($F601:AY601))+1)&amp;":"&amp;ADDRESS(ROW($F601),COLUMN(AY601))))/$C636/12</f>
        <v>66.666666666666671</v>
      </c>
      <c r="AZ636" s="564">
        <f ca="1">SUM(INDIRECT(ADDRESS(ROW($F601),COLUMN(AZ601)-MIN($C636*12,COLUMNS($F601:AZ601))+1)&amp;":"&amp;ADDRESS(ROW($F601),COLUMN(AZ601))))/$C636/12</f>
        <v>66.666666666666671</v>
      </c>
      <c r="BA636" s="564">
        <f ca="1">SUM(INDIRECT(ADDRESS(ROW($F601),COLUMN(BA601)-MIN($C636*12,COLUMNS($F601:BA601))+1)&amp;":"&amp;ADDRESS(ROW($F601),COLUMN(BA601))))/$C636/12</f>
        <v>66.666666666666671</v>
      </c>
      <c r="BB636" s="564">
        <f ca="1">SUM(INDIRECT(ADDRESS(ROW($F601),COLUMN(BB601)-MIN($C636*12,COLUMNS($F601:BB601))+1)&amp;":"&amp;ADDRESS(ROW($F601),COLUMN(BB601))))/$C636/12</f>
        <v>66.666666666666671</v>
      </c>
      <c r="BC636" s="564">
        <f ca="1">SUM(INDIRECT(ADDRESS(ROW($F601),COLUMN(BC601)-MIN($C636*12,COLUMNS($F601:BC601))+1)&amp;":"&amp;ADDRESS(ROW($F601),COLUMN(BC601))))/$C636/12</f>
        <v>66.666666666666671</v>
      </c>
      <c r="BD636" s="564">
        <f ca="1">SUM(INDIRECT(ADDRESS(ROW($F601),COLUMN(BD601)-MIN($C636*12,COLUMNS($F601:BD601))+1)&amp;":"&amp;ADDRESS(ROW($F601),COLUMN(BD601))))/$C636/12</f>
        <v>66.666666666666671</v>
      </c>
      <c r="BE636" s="564">
        <f ca="1">SUM(INDIRECT(ADDRESS(ROW($F601),COLUMN(BE601)-MIN($C636*12,COLUMNS($F601:BE601))+1)&amp;":"&amp;ADDRESS(ROW($F601),COLUMN(BE601))))/$C636/12</f>
        <v>66.666666666666671</v>
      </c>
      <c r="BF636" s="564">
        <f ca="1">SUM(INDIRECT(ADDRESS(ROW($F601),COLUMN(BF601)-MIN($C636*12,COLUMNS($F601:BF601))+1)&amp;":"&amp;ADDRESS(ROW($F601),COLUMN(BF601))))/$C636/12</f>
        <v>66.666666666666671</v>
      </c>
      <c r="BG636" s="564">
        <f ca="1">SUM(INDIRECT(ADDRESS(ROW($F601),COLUMN(BG601)-MIN($C636*12,COLUMNS($F601:BG601))+1)&amp;":"&amp;ADDRESS(ROW($F601),COLUMN(BG601))))/$C636/12</f>
        <v>66.666666666666671</v>
      </c>
      <c r="BH636" s="564">
        <f ca="1">SUM(INDIRECT(ADDRESS(ROW($F601),COLUMN(BH601)-MIN($C636*12,COLUMNS($F601:BH601))+1)&amp;":"&amp;ADDRESS(ROW($F601),COLUMN(BH601))))/$C636/12</f>
        <v>66.666666666666671</v>
      </c>
      <c r="BI636" s="564">
        <f ca="1">SUM(INDIRECT(ADDRESS(ROW($F601),COLUMN(BI601)-MIN($C636*12,COLUMNS($F601:BI601))+1)&amp;":"&amp;ADDRESS(ROW($F601),COLUMN(BI601))))/$C636/12</f>
        <v>66.666666666666671</v>
      </c>
      <c r="BJ636" s="564">
        <f ca="1">SUM(INDIRECT(ADDRESS(ROW($F601),COLUMN(BJ601)-MIN($C636*12,COLUMNS($F601:BJ601))+1)&amp;":"&amp;ADDRESS(ROW($F601),COLUMN(BJ601))))/$C636/12</f>
        <v>66.666666666666671</v>
      </c>
      <c r="BK636" s="564">
        <f ca="1">SUM(INDIRECT(ADDRESS(ROW($F601),COLUMN(BK601)-MIN($C636*12,COLUMNS($F601:BK601))+1)&amp;":"&amp;ADDRESS(ROW($F601),COLUMN(BK601))))/$C636/12</f>
        <v>66.666666666666671</v>
      </c>
      <c r="BL636" s="564">
        <f ca="1">SUM(INDIRECT(ADDRESS(ROW($F601),COLUMN(BL601)-MIN($C636*12,COLUMNS($F601:BL601))+1)&amp;":"&amp;ADDRESS(ROW($F601),COLUMN(BL601))))/$C636/12</f>
        <v>66.666666666666671</v>
      </c>
      <c r="BM636" s="564">
        <f ca="1">SUM(INDIRECT(ADDRESS(ROW($F601),COLUMN(BM601)-MIN($C636*12,COLUMNS($F601:BM601))+1)&amp;":"&amp;ADDRESS(ROW($F601),COLUMN(BM601))))/$C636/12</f>
        <v>66.666666666666671</v>
      </c>
      <c r="BN636" s="201"/>
      <c r="BO636" s="564">
        <f ca="1">SUM(F636:H636)</f>
        <v>50</v>
      </c>
      <c r="BP636" s="564">
        <f ca="1">SUM(I636:K636)</f>
        <v>50</v>
      </c>
      <c r="BQ636" s="564">
        <f ca="1">SUM(L636:N636)</f>
        <v>50</v>
      </c>
      <c r="BR636" s="564">
        <f ca="1">SUM(O636:Q636)</f>
        <v>50</v>
      </c>
      <c r="BS636" s="564">
        <f ca="1">SUM(R636:T636)</f>
        <v>50</v>
      </c>
      <c r="BT636" s="564">
        <f ca="1">SUM(U636:W636)</f>
        <v>50</v>
      </c>
      <c r="BU636" s="564">
        <f ca="1">SUM(X636:Z636)</f>
        <v>50</v>
      </c>
      <c r="BV636" s="564">
        <f ca="1">SUM(AA636:AC636)</f>
        <v>50</v>
      </c>
      <c r="BW636" s="564">
        <f ca="1">SUM(AD636:AF636)</f>
        <v>200</v>
      </c>
      <c r="BX636" s="564">
        <f ca="1">SUM(AG636:AI636)</f>
        <v>200</v>
      </c>
      <c r="BY636" s="564">
        <f ca="1">SUM(AJ636:AL636)</f>
        <v>200</v>
      </c>
      <c r="BZ636" s="564">
        <f ca="1">SUM(AM636:AO636)</f>
        <v>200</v>
      </c>
      <c r="CA636" s="564">
        <f ca="1">SUM(AP636:AR636)</f>
        <v>200</v>
      </c>
      <c r="CB636" s="564">
        <f ca="1">SUM(AS636:AU636)</f>
        <v>200</v>
      </c>
      <c r="CC636" s="564">
        <f ca="1">SUM(AV636:AX636)</f>
        <v>200</v>
      </c>
      <c r="CD636" s="564">
        <f ca="1">SUM(AY636:BA636)</f>
        <v>200</v>
      </c>
      <c r="CE636" s="564">
        <f ca="1">SUM(BB636:BD636)</f>
        <v>200</v>
      </c>
      <c r="CF636" s="564">
        <f ca="1">SUM(BE636:BG636)</f>
        <v>200</v>
      </c>
      <c r="CG636" s="564">
        <f ca="1">SUM(BH636:BJ636)</f>
        <v>200</v>
      </c>
      <c r="CH636" s="564">
        <f ca="1">SUM(BK636:BM636)</f>
        <v>200</v>
      </c>
      <c r="CI636" s="201"/>
      <c r="CJ636" s="121">
        <f ca="1">SUM(BO636:BR636)</f>
        <v>200</v>
      </c>
      <c r="CK636" s="121">
        <f ca="1">SUM(BS636:BV636)</f>
        <v>200</v>
      </c>
      <c r="CL636" s="121">
        <f ca="1">SUM(BW636:BZ636)</f>
        <v>800</v>
      </c>
      <c r="CM636" s="121">
        <f ca="1">SUM(CA636:CD636)</f>
        <v>800</v>
      </c>
      <c r="CN636" s="121">
        <f ca="1">SUM(CE636:CH636)</f>
        <v>800</v>
      </c>
      <c r="CO636" s="177"/>
      <c r="CP636" s="115"/>
      <c r="CQ636" s="115"/>
      <c r="CR636" s="202">
        <f ca="1">SUM(F636:BM636)</f>
        <v>2799.9999999999991</v>
      </c>
      <c r="CS636" s="202">
        <f ca="1">SUM(BO636:CH636)</f>
        <v>2800</v>
      </c>
      <c r="CT636" s="202">
        <f ca="1">SUM(CJ636:CN636)</f>
        <v>2800</v>
      </c>
      <c r="CU636" s="202">
        <f t="shared" ref="CU636:CV639" ca="1" si="2224">CR636-CS636</f>
        <v>0</v>
      </c>
      <c r="CV636" s="202">
        <f t="shared" ca="1" si="2224"/>
        <v>0</v>
      </c>
      <c r="CW636" s="115"/>
      <c r="CX636" s="121">
        <f t="shared" ca="1" si="2220"/>
        <v>50</v>
      </c>
      <c r="CY636" s="121">
        <f t="shared" ca="1" si="2220"/>
        <v>50</v>
      </c>
      <c r="CZ636" s="121">
        <f t="shared" ca="1" si="2220"/>
        <v>50</v>
      </c>
      <c r="DA636" s="121">
        <f t="shared" ca="1" si="2220"/>
        <v>50</v>
      </c>
      <c r="DB636" s="203">
        <f t="shared" ca="1" si="2221"/>
        <v>200</v>
      </c>
      <c r="DC636" s="121">
        <f t="shared" ca="1" si="2222"/>
        <v>50</v>
      </c>
      <c r="DD636" s="121">
        <f t="shared" ca="1" si="2222"/>
        <v>50</v>
      </c>
      <c r="DE636" s="121">
        <f t="shared" ca="1" si="2222"/>
        <v>50</v>
      </c>
      <c r="DF636" s="121">
        <f t="shared" ca="1" si="2222"/>
        <v>50</v>
      </c>
      <c r="DG636" s="203">
        <f t="shared" ca="1" si="2223"/>
        <v>200</v>
      </c>
      <c r="DH636" s="203">
        <f t="shared" ca="1" si="2223"/>
        <v>800</v>
      </c>
      <c r="DI636" s="203">
        <f t="shared" ca="1" si="2223"/>
        <v>800</v>
      </c>
      <c r="DJ636" s="203">
        <f t="shared" ca="1" si="2223"/>
        <v>800</v>
      </c>
    </row>
    <row r="637" spans="1:114" s="7" customFormat="1" x14ac:dyDescent="0.2">
      <c r="A637" s="284" t="s">
        <v>290</v>
      </c>
      <c r="B637" s="115" t="s">
        <v>370</v>
      </c>
      <c r="C637" s="115">
        <f>C619</f>
        <v>5</v>
      </c>
      <c r="D637" s="115"/>
      <c r="E637" s="115"/>
      <c r="F637" s="564">
        <f ca="1">SUM(INDIRECT(ADDRESS(ROW($F602),COLUMN(F602)-MIN($C637*12,COLUMNS($F602:F602))+1)&amp;":"&amp;ADDRESS(ROW($F602),COLUMN(F602))))/$C637/12</f>
        <v>2.5</v>
      </c>
      <c r="G637" s="564">
        <f ca="1">SUM(INDIRECT(ADDRESS(ROW($F602),COLUMN(G602)-MIN($C637*12,COLUMNS($F602:G602))+1)&amp;":"&amp;ADDRESS(ROW($F602),COLUMN(G602))))/$C637/12</f>
        <v>2.5</v>
      </c>
      <c r="H637" s="564">
        <f ca="1">SUM(INDIRECT(ADDRESS(ROW($F602),COLUMN(H602)-MIN($C637*12,COLUMNS($F602:H602))+1)&amp;":"&amp;ADDRESS(ROW($F602),COLUMN(H602))))/$C637/12</f>
        <v>2.5</v>
      </c>
      <c r="I637" s="564">
        <f ca="1">SUM(INDIRECT(ADDRESS(ROW($F602),COLUMN(I602)-MIN($C637*12,COLUMNS($F602:I602))+1)&amp;":"&amp;ADDRESS(ROW($F602),COLUMN(I602))))/$C637/12</f>
        <v>2.5</v>
      </c>
      <c r="J637" s="564">
        <f ca="1">SUM(INDIRECT(ADDRESS(ROW($F602),COLUMN(J602)-MIN($C637*12,COLUMNS($F602:J602))+1)&amp;":"&amp;ADDRESS(ROW($F602),COLUMN(J602))))/$C637/12</f>
        <v>2.5</v>
      </c>
      <c r="K637" s="564">
        <f ca="1">SUM(INDIRECT(ADDRESS(ROW($F602),COLUMN(K602)-MIN($C637*12,COLUMNS($F602:K602))+1)&amp;":"&amp;ADDRESS(ROW($F602),COLUMN(K602))))/$C637/12</f>
        <v>2.5</v>
      </c>
      <c r="L637" s="564">
        <f ca="1">SUM(INDIRECT(ADDRESS(ROW($F602),COLUMN(L602)-MIN($C637*12,COLUMNS($F602:L602))+1)&amp;":"&amp;ADDRESS(ROW($F602),COLUMN(L602))))/$C637/12</f>
        <v>2.5</v>
      </c>
      <c r="M637" s="564">
        <f ca="1">SUM(INDIRECT(ADDRESS(ROW($F602),COLUMN(M602)-MIN($C637*12,COLUMNS($F602:M602))+1)&amp;":"&amp;ADDRESS(ROW($F602),COLUMN(M602))))/$C637/12</f>
        <v>2.5</v>
      </c>
      <c r="N637" s="564">
        <f ca="1">SUM(INDIRECT(ADDRESS(ROW($F602),COLUMN(N602)-MIN($C637*12,COLUMNS($F602:N602))+1)&amp;":"&amp;ADDRESS(ROW($F602),COLUMN(N602))))/$C637/12</f>
        <v>2.5</v>
      </c>
      <c r="O637" s="564">
        <f ca="1">SUM(INDIRECT(ADDRESS(ROW($F602),COLUMN(O602)-MIN($C637*12,COLUMNS($F602:O602))+1)&amp;":"&amp;ADDRESS(ROW($F602),COLUMN(O602))))/$C637/12</f>
        <v>2.5</v>
      </c>
      <c r="P637" s="564">
        <f ca="1">SUM(INDIRECT(ADDRESS(ROW($F602),COLUMN(P602)-MIN($C637*12,COLUMNS($F602:P602))+1)&amp;":"&amp;ADDRESS(ROW($F602),COLUMN(P602))))/$C637/12</f>
        <v>2.5</v>
      </c>
      <c r="Q637" s="564">
        <f ca="1">SUM(INDIRECT(ADDRESS(ROW($F602),COLUMN(Q602)-MIN($C637*12,COLUMNS($F602:Q602))+1)&amp;":"&amp;ADDRESS(ROW($F602),COLUMN(Q602))))/$C637/12</f>
        <v>2.5</v>
      </c>
      <c r="R637" s="564">
        <f ca="1">SUM(INDIRECT(ADDRESS(ROW($F602),COLUMN(R602)-MIN($C637*12,COLUMNS($F602:R602))+1)&amp;":"&amp;ADDRESS(ROW($F602),COLUMN(R602))))/$C637/12</f>
        <v>2.5</v>
      </c>
      <c r="S637" s="564">
        <f ca="1">SUM(INDIRECT(ADDRESS(ROW($F602),COLUMN(S602)-MIN($C637*12,COLUMNS($F602:S602))+1)&amp;":"&amp;ADDRESS(ROW($F602),COLUMN(S602))))/$C637/12</f>
        <v>2.5</v>
      </c>
      <c r="T637" s="564">
        <f ca="1">SUM(INDIRECT(ADDRESS(ROW($F602),COLUMN(T602)-MIN($C637*12,COLUMNS($F602:T602))+1)&amp;":"&amp;ADDRESS(ROW($F602),COLUMN(T602))))/$C637/12</f>
        <v>2.5</v>
      </c>
      <c r="U637" s="564">
        <f ca="1">SUM(INDIRECT(ADDRESS(ROW($F602),COLUMN(U602)-MIN($C637*12,COLUMNS($F602:U602))+1)&amp;":"&amp;ADDRESS(ROW($F602),COLUMN(U602))))/$C637/12</f>
        <v>2.5</v>
      </c>
      <c r="V637" s="564">
        <f ca="1">SUM(INDIRECT(ADDRESS(ROW($F602),COLUMN(V602)-MIN($C637*12,COLUMNS($F602:V602))+1)&amp;":"&amp;ADDRESS(ROW($F602),COLUMN(V602))))/$C637/12</f>
        <v>2.5</v>
      </c>
      <c r="W637" s="564">
        <f ca="1">SUM(INDIRECT(ADDRESS(ROW($F602),COLUMN(W602)-MIN($C637*12,COLUMNS($F602:W602))+1)&amp;":"&amp;ADDRESS(ROW($F602),COLUMN(W602))))/$C637/12</f>
        <v>2.5</v>
      </c>
      <c r="X637" s="564">
        <f ca="1">SUM(INDIRECT(ADDRESS(ROW($F602),COLUMN(X602)-MIN($C637*12,COLUMNS($F602:X602))+1)&amp;":"&amp;ADDRESS(ROW($F602),COLUMN(X602))))/$C637/12</f>
        <v>2.5</v>
      </c>
      <c r="Y637" s="564">
        <f ca="1">SUM(INDIRECT(ADDRESS(ROW($F602),COLUMN(Y602)-MIN($C637*12,COLUMNS($F602:Y602))+1)&amp;":"&amp;ADDRESS(ROW($F602),COLUMN(Y602))))/$C637/12</f>
        <v>2.5</v>
      </c>
      <c r="Z637" s="564">
        <f ca="1">SUM(INDIRECT(ADDRESS(ROW($F602),COLUMN(Z602)-MIN($C637*12,COLUMNS($F602:Z602))+1)&amp;":"&amp;ADDRESS(ROW($F602),COLUMN(Z602))))/$C637/12</f>
        <v>2.5</v>
      </c>
      <c r="AA637" s="564">
        <f ca="1">SUM(INDIRECT(ADDRESS(ROW($F602),COLUMN(AA602)-MIN($C637*12,COLUMNS($F602:AA602))+1)&amp;":"&amp;ADDRESS(ROW($F602),COLUMN(AA602))))/$C637/12</f>
        <v>2.5</v>
      </c>
      <c r="AB637" s="564">
        <f ca="1">SUM(INDIRECT(ADDRESS(ROW($F602),COLUMN(AB602)-MIN($C637*12,COLUMNS($F602:AB602))+1)&amp;":"&amp;ADDRESS(ROW($F602),COLUMN(AB602))))/$C637/12</f>
        <v>2.5</v>
      </c>
      <c r="AC637" s="564">
        <f ca="1">SUM(INDIRECT(ADDRESS(ROW($F602),COLUMN(AC602)-MIN($C637*12,COLUMNS($F602:AC602))+1)&amp;":"&amp;ADDRESS(ROW($F602),COLUMN(AC602))))/$C637/12</f>
        <v>2.5</v>
      </c>
      <c r="AD637" s="564">
        <f ca="1">SUM(INDIRECT(ADDRESS(ROW($F602),COLUMN(AD602)-MIN($C637*12,COLUMNS($F602:AD602))+1)&amp;":"&amp;ADDRESS(ROW($F602),COLUMN(AD602))))/$C637/12</f>
        <v>10</v>
      </c>
      <c r="AE637" s="564">
        <f ca="1">SUM(INDIRECT(ADDRESS(ROW($F602),COLUMN(AE602)-MIN($C637*12,COLUMNS($F602:AE602))+1)&amp;":"&amp;ADDRESS(ROW($F602),COLUMN(AE602))))/$C637/12</f>
        <v>10</v>
      </c>
      <c r="AF637" s="564">
        <f ca="1">SUM(INDIRECT(ADDRESS(ROW($F602),COLUMN(AF602)-MIN($C637*12,COLUMNS($F602:AF602))+1)&amp;":"&amp;ADDRESS(ROW($F602),COLUMN(AF602))))/$C637/12</f>
        <v>10</v>
      </c>
      <c r="AG637" s="564">
        <f ca="1">SUM(INDIRECT(ADDRESS(ROW($F602),COLUMN(AG602)-MIN($C637*12,COLUMNS($F602:AG602))+1)&amp;":"&amp;ADDRESS(ROW($F602),COLUMN(AG602))))/$C637/12</f>
        <v>10</v>
      </c>
      <c r="AH637" s="564">
        <f ca="1">SUM(INDIRECT(ADDRESS(ROW($F602),COLUMN(AH602)-MIN($C637*12,COLUMNS($F602:AH602))+1)&amp;":"&amp;ADDRESS(ROW($F602),COLUMN(AH602))))/$C637/12</f>
        <v>10</v>
      </c>
      <c r="AI637" s="564">
        <f ca="1">SUM(INDIRECT(ADDRESS(ROW($F602),COLUMN(AI602)-MIN($C637*12,COLUMNS($F602:AI602))+1)&amp;":"&amp;ADDRESS(ROW($F602),COLUMN(AI602))))/$C637/12</f>
        <v>10</v>
      </c>
      <c r="AJ637" s="564">
        <f ca="1">SUM(INDIRECT(ADDRESS(ROW($F602),COLUMN(AJ602)-MIN($C637*12,COLUMNS($F602:AJ602))+1)&amp;":"&amp;ADDRESS(ROW($F602),COLUMN(AJ602))))/$C637/12</f>
        <v>10</v>
      </c>
      <c r="AK637" s="564">
        <f ca="1">SUM(INDIRECT(ADDRESS(ROW($F602),COLUMN(AK602)-MIN($C637*12,COLUMNS($F602:AK602))+1)&amp;":"&amp;ADDRESS(ROW($F602),COLUMN(AK602))))/$C637/12</f>
        <v>10</v>
      </c>
      <c r="AL637" s="564">
        <f ca="1">SUM(INDIRECT(ADDRESS(ROW($F602),COLUMN(AL602)-MIN($C637*12,COLUMNS($F602:AL602))+1)&amp;":"&amp;ADDRESS(ROW($F602),COLUMN(AL602))))/$C637/12</f>
        <v>10</v>
      </c>
      <c r="AM637" s="564">
        <f ca="1">SUM(INDIRECT(ADDRESS(ROW($F602),COLUMN(AM602)-MIN($C637*12,COLUMNS($F602:AM602))+1)&amp;":"&amp;ADDRESS(ROW($F602),COLUMN(AM602))))/$C637/12</f>
        <v>10</v>
      </c>
      <c r="AN637" s="564">
        <f ca="1">SUM(INDIRECT(ADDRESS(ROW($F602),COLUMN(AN602)-MIN($C637*12,COLUMNS($F602:AN602))+1)&amp;":"&amp;ADDRESS(ROW($F602),COLUMN(AN602))))/$C637/12</f>
        <v>10</v>
      </c>
      <c r="AO637" s="564">
        <f ca="1">SUM(INDIRECT(ADDRESS(ROW($F602),COLUMN(AO602)-MIN($C637*12,COLUMNS($F602:AO602))+1)&amp;":"&amp;ADDRESS(ROW($F602),COLUMN(AO602))))/$C637/12</f>
        <v>10</v>
      </c>
      <c r="AP637" s="564">
        <f ca="1">SUM(INDIRECT(ADDRESS(ROW($F602),COLUMN(AP602)-MIN($C637*12,COLUMNS($F602:AP602))+1)&amp;":"&amp;ADDRESS(ROW($F602),COLUMN(AP602))))/$C637/12</f>
        <v>10</v>
      </c>
      <c r="AQ637" s="564">
        <f ca="1">SUM(INDIRECT(ADDRESS(ROW($F602),COLUMN(AQ602)-MIN($C637*12,COLUMNS($F602:AQ602))+1)&amp;":"&amp;ADDRESS(ROW($F602),COLUMN(AQ602))))/$C637/12</f>
        <v>10</v>
      </c>
      <c r="AR637" s="564">
        <f ca="1">SUM(INDIRECT(ADDRESS(ROW($F602),COLUMN(AR602)-MIN($C637*12,COLUMNS($F602:AR602))+1)&amp;":"&amp;ADDRESS(ROW($F602),COLUMN(AR602))))/$C637/12</f>
        <v>10</v>
      </c>
      <c r="AS637" s="564">
        <f ca="1">SUM(INDIRECT(ADDRESS(ROW($F602),COLUMN(AS602)-MIN($C637*12,COLUMNS($F602:AS602))+1)&amp;":"&amp;ADDRESS(ROW($F602),COLUMN(AS602))))/$C637/12</f>
        <v>10</v>
      </c>
      <c r="AT637" s="564">
        <f ca="1">SUM(INDIRECT(ADDRESS(ROW($F602),COLUMN(AT602)-MIN($C637*12,COLUMNS($F602:AT602))+1)&amp;":"&amp;ADDRESS(ROW($F602),COLUMN(AT602))))/$C637/12</f>
        <v>10</v>
      </c>
      <c r="AU637" s="564">
        <f ca="1">SUM(INDIRECT(ADDRESS(ROW($F602),COLUMN(AU602)-MIN($C637*12,COLUMNS($F602:AU602))+1)&amp;":"&amp;ADDRESS(ROW($F602),COLUMN(AU602))))/$C637/12</f>
        <v>10</v>
      </c>
      <c r="AV637" s="564">
        <f ca="1">SUM(INDIRECT(ADDRESS(ROW($F602),COLUMN(AV602)-MIN($C637*12,COLUMNS($F602:AV602))+1)&amp;":"&amp;ADDRESS(ROW($F602),COLUMN(AV602))))/$C637/12</f>
        <v>10</v>
      </c>
      <c r="AW637" s="564">
        <f ca="1">SUM(INDIRECT(ADDRESS(ROW($F602),COLUMN(AW602)-MIN($C637*12,COLUMNS($F602:AW602))+1)&amp;":"&amp;ADDRESS(ROW($F602),COLUMN(AW602))))/$C637/12</f>
        <v>10</v>
      </c>
      <c r="AX637" s="564">
        <f ca="1">SUM(INDIRECT(ADDRESS(ROW($F602),COLUMN(AX602)-MIN($C637*12,COLUMNS($F602:AX602))+1)&amp;":"&amp;ADDRESS(ROW($F602),COLUMN(AX602))))/$C637/12</f>
        <v>10</v>
      </c>
      <c r="AY637" s="564">
        <f ca="1">SUM(INDIRECT(ADDRESS(ROW($F602),COLUMN(AY602)-MIN($C637*12,COLUMNS($F602:AY602))+1)&amp;":"&amp;ADDRESS(ROW($F602),COLUMN(AY602))))/$C637/12</f>
        <v>10</v>
      </c>
      <c r="AZ637" s="564">
        <f ca="1">SUM(INDIRECT(ADDRESS(ROW($F602),COLUMN(AZ602)-MIN($C637*12,COLUMNS($F602:AZ602))+1)&amp;":"&amp;ADDRESS(ROW($F602),COLUMN(AZ602))))/$C637/12</f>
        <v>10</v>
      </c>
      <c r="BA637" s="564">
        <f ca="1">SUM(INDIRECT(ADDRESS(ROW($F602),COLUMN(BA602)-MIN($C637*12,COLUMNS($F602:BA602))+1)&amp;":"&amp;ADDRESS(ROW($F602),COLUMN(BA602))))/$C637/12</f>
        <v>10</v>
      </c>
      <c r="BB637" s="564">
        <f ca="1">SUM(INDIRECT(ADDRESS(ROW($F602),COLUMN(BB602)-MIN($C637*12,COLUMNS($F602:BB602))+1)&amp;":"&amp;ADDRESS(ROW($F602),COLUMN(BB602))))/$C637/12</f>
        <v>10</v>
      </c>
      <c r="BC637" s="564">
        <f ca="1">SUM(INDIRECT(ADDRESS(ROW($F602),COLUMN(BC602)-MIN($C637*12,COLUMNS($F602:BC602))+1)&amp;":"&amp;ADDRESS(ROW($F602),COLUMN(BC602))))/$C637/12</f>
        <v>10</v>
      </c>
      <c r="BD637" s="564">
        <f ca="1">SUM(INDIRECT(ADDRESS(ROW($F602),COLUMN(BD602)-MIN($C637*12,COLUMNS($F602:BD602))+1)&amp;":"&amp;ADDRESS(ROW($F602),COLUMN(BD602))))/$C637/12</f>
        <v>10</v>
      </c>
      <c r="BE637" s="564">
        <f ca="1">SUM(INDIRECT(ADDRESS(ROW($F602),COLUMN(BE602)-MIN($C637*12,COLUMNS($F602:BE602))+1)&amp;":"&amp;ADDRESS(ROW($F602),COLUMN(BE602))))/$C637/12</f>
        <v>10</v>
      </c>
      <c r="BF637" s="564">
        <f ca="1">SUM(INDIRECT(ADDRESS(ROW($F602),COLUMN(BF602)-MIN($C637*12,COLUMNS($F602:BF602))+1)&amp;":"&amp;ADDRESS(ROW($F602),COLUMN(BF602))))/$C637/12</f>
        <v>10</v>
      </c>
      <c r="BG637" s="564">
        <f ca="1">SUM(INDIRECT(ADDRESS(ROW($F602),COLUMN(BG602)-MIN($C637*12,COLUMNS($F602:BG602))+1)&amp;":"&amp;ADDRESS(ROW($F602),COLUMN(BG602))))/$C637/12</f>
        <v>10</v>
      </c>
      <c r="BH637" s="564">
        <f ca="1">SUM(INDIRECT(ADDRESS(ROW($F602),COLUMN(BH602)-MIN($C637*12,COLUMNS($F602:BH602))+1)&amp;":"&amp;ADDRESS(ROW($F602),COLUMN(BH602))))/$C637/12</f>
        <v>10</v>
      </c>
      <c r="BI637" s="564">
        <f ca="1">SUM(INDIRECT(ADDRESS(ROW($F602),COLUMN(BI602)-MIN($C637*12,COLUMNS($F602:BI602))+1)&amp;":"&amp;ADDRESS(ROW($F602),COLUMN(BI602))))/$C637/12</f>
        <v>10</v>
      </c>
      <c r="BJ637" s="564">
        <f ca="1">SUM(INDIRECT(ADDRESS(ROW($F602),COLUMN(BJ602)-MIN($C637*12,COLUMNS($F602:BJ602))+1)&amp;":"&amp;ADDRESS(ROW($F602),COLUMN(BJ602))))/$C637/12</f>
        <v>10</v>
      </c>
      <c r="BK637" s="564">
        <f ca="1">SUM(INDIRECT(ADDRESS(ROW($F602),COLUMN(BK602)-MIN($C637*12,COLUMNS($F602:BK602))+1)&amp;":"&amp;ADDRESS(ROW($F602),COLUMN(BK602))))/$C637/12</f>
        <v>10</v>
      </c>
      <c r="BL637" s="564">
        <f ca="1">SUM(INDIRECT(ADDRESS(ROW($F602),COLUMN(BL602)-MIN($C637*12,COLUMNS($F602:BL602))+1)&amp;":"&amp;ADDRESS(ROW($F602),COLUMN(BL602))))/$C637/12</f>
        <v>10</v>
      </c>
      <c r="BM637" s="564">
        <f ca="1">SUM(INDIRECT(ADDRESS(ROW($F602),COLUMN(BM602)-MIN($C637*12,COLUMNS($F602:BM602))+1)&amp;":"&amp;ADDRESS(ROW($F602),COLUMN(BM602))))/$C637/12</f>
        <v>10</v>
      </c>
      <c r="BN637" s="201"/>
      <c r="BO637" s="564">
        <f ca="1">SUM(F637:H637)</f>
        <v>7.5</v>
      </c>
      <c r="BP637" s="564">
        <f ca="1">SUM(I637:K637)</f>
        <v>7.5</v>
      </c>
      <c r="BQ637" s="564">
        <f ca="1">SUM(L637:N637)</f>
        <v>7.5</v>
      </c>
      <c r="BR637" s="564">
        <f ca="1">SUM(O637:Q637)</f>
        <v>7.5</v>
      </c>
      <c r="BS637" s="564">
        <f ca="1">SUM(R637:T637)</f>
        <v>7.5</v>
      </c>
      <c r="BT637" s="564">
        <f ca="1">SUM(U637:W637)</f>
        <v>7.5</v>
      </c>
      <c r="BU637" s="564">
        <f ca="1">SUM(X637:Z637)</f>
        <v>7.5</v>
      </c>
      <c r="BV637" s="564">
        <f ca="1">SUM(AA637:AC637)</f>
        <v>7.5</v>
      </c>
      <c r="BW637" s="564">
        <f ca="1">SUM(AD637:AF637)</f>
        <v>30</v>
      </c>
      <c r="BX637" s="564">
        <f ca="1">SUM(AG637:AI637)</f>
        <v>30</v>
      </c>
      <c r="BY637" s="564">
        <f ca="1">SUM(AJ637:AL637)</f>
        <v>30</v>
      </c>
      <c r="BZ637" s="564">
        <f ca="1">SUM(AM637:AO637)</f>
        <v>30</v>
      </c>
      <c r="CA637" s="564">
        <f ca="1">SUM(AP637:AR637)</f>
        <v>30</v>
      </c>
      <c r="CB637" s="564">
        <f ca="1">SUM(AS637:AU637)</f>
        <v>30</v>
      </c>
      <c r="CC637" s="564">
        <f ca="1">SUM(AV637:AX637)</f>
        <v>30</v>
      </c>
      <c r="CD637" s="564">
        <f ca="1">SUM(AY637:BA637)</f>
        <v>30</v>
      </c>
      <c r="CE637" s="564">
        <f ca="1">SUM(BB637:BD637)</f>
        <v>30</v>
      </c>
      <c r="CF637" s="564">
        <f ca="1">SUM(BE637:BG637)</f>
        <v>30</v>
      </c>
      <c r="CG637" s="564">
        <f ca="1">SUM(BH637:BJ637)</f>
        <v>30</v>
      </c>
      <c r="CH637" s="564">
        <f ca="1">SUM(BK637:BM637)</f>
        <v>30</v>
      </c>
      <c r="CI637" s="201"/>
      <c r="CJ637" s="121">
        <f ca="1">SUM(BO637:BR637)</f>
        <v>30</v>
      </c>
      <c r="CK637" s="121">
        <f ca="1">SUM(BS637:BV637)</f>
        <v>30</v>
      </c>
      <c r="CL637" s="121">
        <f ca="1">SUM(BW637:BZ637)</f>
        <v>120</v>
      </c>
      <c r="CM637" s="121">
        <f ca="1">SUM(CA637:CD637)</f>
        <v>120</v>
      </c>
      <c r="CN637" s="121">
        <f ca="1">SUM(CE637:CH637)</f>
        <v>120</v>
      </c>
      <c r="CO637" s="177"/>
      <c r="CP637" s="115"/>
      <c r="CQ637" s="115"/>
      <c r="CR637" s="202">
        <f ca="1">SUM(F637:BM637)</f>
        <v>420</v>
      </c>
      <c r="CS637" s="202">
        <f ca="1">SUM(BO637:CH637)</f>
        <v>420</v>
      </c>
      <c r="CT637" s="202">
        <f ca="1">SUM(CJ637:CN637)</f>
        <v>420</v>
      </c>
      <c r="CU637" s="202">
        <f t="shared" ca="1" si="2224"/>
        <v>0</v>
      </c>
      <c r="CV637" s="202">
        <f t="shared" ca="1" si="2224"/>
        <v>0</v>
      </c>
      <c r="CW637" s="115"/>
      <c r="CX637" s="121">
        <f t="shared" ca="1" si="2220"/>
        <v>7.5</v>
      </c>
      <c r="CY637" s="121">
        <f t="shared" ca="1" si="2220"/>
        <v>7.5</v>
      </c>
      <c r="CZ637" s="121">
        <f t="shared" ca="1" si="2220"/>
        <v>7.5</v>
      </c>
      <c r="DA637" s="121">
        <f t="shared" ca="1" si="2220"/>
        <v>7.5</v>
      </c>
      <c r="DB637" s="203">
        <f t="shared" ca="1" si="2221"/>
        <v>30</v>
      </c>
      <c r="DC637" s="121">
        <f t="shared" ca="1" si="2222"/>
        <v>7.5</v>
      </c>
      <c r="DD637" s="121">
        <f t="shared" ca="1" si="2222"/>
        <v>7.5</v>
      </c>
      <c r="DE637" s="121">
        <f t="shared" ca="1" si="2222"/>
        <v>7.5</v>
      </c>
      <c r="DF637" s="121">
        <f t="shared" ca="1" si="2222"/>
        <v>7.5</v>
      </c>
      <c r="DG637" s="203">
        <f t="shared" ca="1" si="2223"/>
        <v>30</v>
      </c>
      <c r="DH637" s="203">
        <f t="shared" ca="1" si="2223"/>
        <v>120</v>
      </c>
      <c r="DI637" s="203">
        <f t="shared" ca="1" si="2223"/>
        <v>120</v>
      </c>
      <c r="DJ637" s="203">
        <f t="shared" ca="1" si="2223"/>
        <v>120</v>
      </c>
    </row>
    <row r="638" spans="1:114" s="7" customFormat="1" ht="14.25" x14ac:dyDescent="0.35">
      <c r="A638" s="284" t="s">
        <v>350</v>
      </c>
      <c r="B638" s="115" t="s">
        <v>370</v>
      </c>
      <c r="C638" s="115">
        <f>C620</f>
        <v>5</v>
      </c>
      <c r="D638" s="115"/>
      <c r="E638" s="115"/>
      <c r="F638" s="563">
        <f ca="1">SUM(INDIRECT(ADDRESS(ROW($F603),COLUMN(F603)-MIN($C638*12,COLUMNS($F603:F603))+1)&amp;":"&amp;ADDRESS(ROW($F603),COLUMN(F603))))/$C638/12</f>
        <v>0.83333333333333337</v>
      </c>
      <c r="G638" s="563">
        <f ca="1">SUM(INDIRECT(ADDRESS(ROW($F603),COLUMN(G603)-MIN($C638*12,COLUMNS($F603:G603))+1)&amp;":"&amp;ADDRESS(ROW($F603),COLUMN(G603))))/$C638/12</f>
        <v>0.83333333333333337</v>
      </c>
      <c r="H638" s="563">
        <f ca="1">SUM(INDIRECT(ADDRESS(ROW($F603),COLUMN(H603)-MIN($C638*12,COLUMNS($F603:H603))+1)&amp;":"&amp;ADDRESS(ROW($F603),COLUMN(H603))))/$C638/12</f>
        <v>0.83333333333333337</v>
      </c>
      <c r="I638" s="563">
        <f ca="1">SUM(INDIRECT(ADDRESS(ROW($F603),COLUMN(I603)-MIN($C638*12,COLUMNS($F603:I603))+1)&amp;":"&amp;ADDRESS(ROW($F603),COLUMN(I603))))/$C638/12</f>
        <v>0.83333333333333337</v>
      </c>
      <c r="J638" s="563">
        <f ca="1">SUM(INDIRECT(ADDRESS(ROW($F603),COLUMN(J603)-MIN($C638*12,COLUMNS($F603:J603))+1)&amp;":"&amp;ADDRESS(ROW($F603),COLUMN(J603))))/$C638/12</f>
        <v>0.83333333333333337</v>
      </c>
      <c r="K638" s="563">
        <f ca="1">SUM(INDIRECT(ADDRESS(ROW($F603),COLUMN(K603)-MIN($C638*12,COLUMNS($F603:K603))+1)&amp;":"&amp;ADDRESS(ROW($F603),COLUMN(K603))))/$C638/12</f>
        <v>0.83333333333333337</v>
      </c>
      <c r="L638" s="563">
        <f ca="1">SUM(INDIRECT(ADDRESS(ROW($F603),COLUMN(L603)-MIN($C638*12,COLUMNS($F603:L603))+1)&amp;":"&amp;ADDRESS(ROW($F603),COLUMN(L603))))/$C638/12</f>
        <v>0.83333333333333337</v>
      </c>
      <c r="M638" s="563">
        <f ca="1">SUM(INDIRECT(ADDRESS(ROW($F603),COLUMN(M603)-MIN($C638*12,COLUMNS($F603:M603))+1)&amp;":"&amp;ADDRESS(ROW($F603),COLUMN(M603))))/$C638/12</f>
        <v>0.83333333333333337</v>
      </c>
      <c r="N638" s="563">
        <f ca="1">SUM(INDIRECT(ADDRESS(ROW($F603),COLUMN(N603)-MIN($C638*12,COLUMNS($F603:N603))+1)&amp;":"&amp;ADDRESS(ROW($F603),COLUMN(N603))))/$C638/12</f>
        <v>0.83333333333333337</v>
      </c>
      <c r="O638" s="563">
        <f ca="1">SUM(INDIRECT(ADDRESS(ROW($F603),COLUMN(O603)-MIN($C638*12,COLUMNS($F603:O603))+1)&amp;":"&amp;ADDRESS(ROW($F603),COLUMN(O603))))/$C638/12</f>
        <v>0.83333333333333337</v>
      </c>
      <c r="P638" s="563">
        <f ca="1">SUM(INDIRECT(ADDRESS(ROW($F603),COLUMN(P603)-MIN($C638*12,COLUMNS($F603:P603))+1)&amp;":"&amp;ADDRESS(ROW($F603),COLUMN(P603))))/$C638/12</f>
        <v>0.83333333333333337</v>
      </c>
      <c r="Q638" s="563">
        <f ca="1">SUM(INDIRECT(ADDRESS(ROW($F603),COLUMN(Q603)-MIN($C638*12,COLUMNS($F603:Q603))+1)&amp;":"&amp;ADDRESS(ROW($F603),COLUMN(Q603))))/$C638/12</f>
        <v>0.83333333333333337</v>
      </c>
      <c r="R638" s="563">
        <f ca="1">SUM(INDIRECT(ADDRESS(ROW($F603),COLUMN(R603)-MIN($C638*12,COLUMNS($F603:R603))+1)&amp;":"&amp;ADDRESS(ROW($F603),COLUMN(R603))))/$C638/12</f>
        <v>0.83333333333333337</v>
      </c>
      <c r="S638" s="563">
        <f ca="1">SUM(INDIRECT(ADDRESS(ROW($F603),COLUMN(S603)-MIN($C638*12,COLUMNS($F603:S603))+1)&amp;":"&amp;ADDRESS(ROW($F603),COLUMN(S603))))/$C638/12</f>
        <v>0.83333333333333337</v>
      </c>
      <c r="T638" s="563">
        <f ca="1">SUM(INDIRECT(ADDRESS(ROW($F603),COLUMN(T603)-MIN($C638*12,COLUMNS($F603:T603))+1)&amp;":"&amp;ADDRESS(ROW($F603),COLUMN(T603))))/$C638/12</f>
        <v>0.83333333333333337</v>
      </c>
      <c r="U638" s="563">
        <f ca="1">SUM(INDIRECT(ADDRESS(ROW($F603),COLUMN(U603)-MIN($C638*12,COLUMNS($F603:U603))+1)&amp;":"&amp;ADDRESS(ROW($F603),COLUMN(U603))))/$C638/12</f>
        <v>0.83333333333333337</v>
      </c>
      <c r="V638" s="563">
        <f ca="1">SUM(INDIRECT(ADDRESS(ROW($F603),COLUMN(V603)-MIN($C638*12,COLUMNS($F603:V603))+1)&amp;":"&amp;ADDRESS(ROW($F603),COLUMN(V603))))/$C638/12</f>
        <v>0.83333333333333337</v>
      </c>
      <c r="W638" s="563">
        <f ca="1">SUM(INDIRECT(ADDRESS(ROW($F603),COLUMN(W603)-MIN($C638*12,COLUMNS($F603:W603))+1)&amp;":"&amp;ADDRESS(ROW($F603),COLUMN(W603))))/$C638/12</f>
        <v>0.83333333333333337</v>
      </c>
      <c r="X638" s="563">
        <f ca="1">SUM(INDIRECT(ADDRESS(ROW($F603),COLUMN(X603)-MIN($C638*12,COLUMNS($F603:X603))+1)&amp;":"&amp;ADDRESS(ROW($F603),COLUMN(X603))))/$C638/12</f>
        <v>0.83333333333333337</v>
      </c>
      <c r="Y638" s="563">
        <f ca="1">SUM(INDIRECT(ADDRESS(ROW($F603),COLUMN(Y603)-MIN($C638*12,COLUMNS($F603:Y603))+1)&amp;":"&amp;ADDRESS(ROW($F603),COLUMN(Y603))))/$C638/12</f>
        <v>0.83333333333333337</v>
      </c>
      <c r="Z638" s="563">
        <f ca="1">SUM(INDIRECT(ADDRESS(ROW($F603),COLUMN(Z603)-MIN($C638*12,COLUMNS($F603:Z603))+1)&amp;":"&amp;ADDRESS(ROW($F603),COLUMN(Z603))))/$C638/12</f>
        <v>0.83333333333333337</v>
      </c>
      <c r="AA638" s="563">
        <f ca="1">SUM(INDIRECT(ADDRESS(ROW($F603),COLUMN(AA603)-MIN($C638*12,COLUMNS($F603:AA603))+1)&amp;":"&amp;ADDRESS(ROW($F603),COLUMN(AA603))))/$C638/12</f>
        <v>0.83333333333333337</v>
      </c>
      <c r="AB638" s="563">
        <f ca="1">SUM(INDIRECT(ADDRESS(ROW($F603),COLUMN(AB603)-MIN($C638*12,COLUMNS($F603:AB603))+1)&amp;":"&amp;ADDRESS(ROW($F603),COLUMN(AB603))))/$C638/12</f>
        <v>0.83333333333333337</v>
      </c>
      <c r="AC638" s="563">
        <f ca="1">SUM(INDIRECT(ADDRESS(ROW($F603),COLUMN(AC603)-MIN($C638*12,COLUMNS($F603:AC603))+1)&amp;":"&amp;ADDRESS(ROW($F603),COLUMN(AC603))))/$C638/12</f>
        <v>0.83333333333333337</v>
      </c>
      <c r="AD638" s="563">
        <f ca="1">SUM(INDIRECT(ADDRESS(ROW($F603),COLUMN(AD603)-MIN($C638*12,COLUMNS($F603:AD603))+1)&amp;":"&amp;ADDRESS(ROW($F603),COLUMN(AD603))))/$C638/12</f>
        <v>3.3333333333333335</v>
      </c>
      <c r="AE638" s="563">
        <f ca="1">SUM(INDIRECT(ADDRESS(ROW($F603),COLUMN(AE603)-MIN($C638*12,COLUMNS($F603:AE603))+1)&amp;":"&amp;ADDRESS(ROW($F603),COLUMN(AE603))))/$C638/12</f>
        <v>3.3333333333333335</v>
      </c>
      <c r="AF638" s="563">
        <f ca="1">SUM(INDIRECT(ADDRESS(ROW($F603),COLUMN(AF603)-MIN($C638*12,COLUMNS($F603:AF603))+1)&amp;":"&amp;ADDRESS(ROW($F603),COLUMN(AF603))))/$C638/12</f>
        <v>3.3333333333333335</v>
      </c>
      <c r="AG638" s="563">
        <f ca="1">SUM(INDIRECT(ADDRESS(ROW($F603),COLUMN(AG603)-MIN($C638*12,COLUMNS($F603:AG603))+1)&amp;":"&amp;ADDRESS(ROW($F603),COLUMN(AG603))))/$C638/12</f>
        <v>3.3333333333333335</v>
      </c>
      <c r="AH638" s="563">
        <f ca="1">SUM(INDIRECT(ADDRESS(ROW($F603),COLUMN(AH603)-MIN($C638*12,COLUMNS($F603:AH603))+1)&amp;":"&amp;ADDRESS(ROW($F603),COLUMN(AH603))))/$C638/12</f>
        <v>3.3333333333333335</v>
      </c>
      <c r="AI638" s="563">
        <f ca="1">SUM(INDIRECT(ADDRESS(ROW($F603),COLUMN(AI603)-MIN($C638*12,COLUMNS($F603:AI603))+1)&amp;":"&amp;ADDRESS(ROW($F603),COLUMN(AI603))))/$C638/12</f>
        <v>3.3333333333333335</v>
      </c>
      <c r="AJ638" s="563">
        <f ca="1">SUM(INDIRECT(ADDRESS(ROW($F603),COLUMN(AJ603)-MIN($C638*12,COLUMNS($F603:AJ603))+1)&amp;":"&amp;ADDRESS(ROW($F603),COLUMN(AJ603))))/$C638/12</f>
        <v>3.3333333333333335</v>
      </c>
      <c r="AK638" s="563">
        <f ca="1">SUM(INDIRECT(ADDRESS(ROW($F603),COLUMN(AK603)-MIN($C638*12,COLUMNS($F603:AK603))+1)&amp;":"&amp;ADDRESS(ROW($F603),COLUMN(AK603))))/$C638/12</f>
        <v>3.3333333333333335</v>
      </c>
      <c r="AL638" s="563">
        <f ca="1">SUM(INDIRECT(ADDRESS(ROW($F603),COLUMN(AL603)-MIN($C638*12,COLUMNS($F603:AL603))+1)&amp;":"&amp;ADDRESS(ROW($F603),COLUMN(AL603))))/$C638/12</f>
        <v>3.3333333333333335</v>
      </c>
      <c r="AM638" s="563">
        <f ca="1">SUM(INDIRECT(ADDRESS(ROW($F603),COLUMN(AM603)-MIN($C638*12,COLUMNS($F603:AM603))+1)&amp;":"&amp;ADDRESS(ROW($F603),COLUMN(AM603))))/$C638/12</f>
        <v>3.3333333333333335</v>
      </c>
      <c r="AN638" s="563">
        <f ca="1">SUM(INDIRECT(ADDRESS(ROW($F603),COLUMN(AN603)-MIN($C638*12,COLUMNS($F603:AN603))+1)&amp;":"&amp;ADDRESS(ROW($F603),COLUMN(AN603))))/$C638/12</f>
        <v>3.3333333333333335</v>
      </c>
      <c r="AO638" s="563">
        <f ca="1">SUM(INDIRECT(ADDRESS(ROW($F603),COLUMN(AO603)-MIN($C638*12,COLUMNS($F603:AO603))+1)&amp;":"&amp;ADDRESS(ROW($F603),COLUMN(AO603))))/$C638/12</f>
        <v>3.3333333333333335</v>
      </c>
      <c r="AP638" s="563">
        <f ca="1">SUM(INDIRECT(ADDRESS(ROW($F603),COLUMN(AP603)-MIN($C638*12,COLUMNS($F603:AP603))+1)&amp;":"&amp;ADDRESS(ROW($F603),COLUMN(AP603))))/$C638/12</f>
        <v>3.3333333333333335</v>
      </c>
      <c r="AQ638" s="563">
        <f ca="1">SUM(INDIRECT(ADDRESS(ROW($F603),COLUMN(AQ603)-MIN($C638*12,COLUMNS($F603:AQ603))+1)&amp;":"&amp;ADDRESS(ROW($F603),COLUMN(AQ603))))/$C638/12</f>
        <v>3.3333333333333335</v>
      </c>
      <c r="AR638" s="563">
        <f ca="1">SUM(INDIRECT(ADDRESS(ROW($F603),COLUMN(AR603)-MIN($C638*12,COLUMNS($F603:AR603))+1)&amp;":"&amp;ADDRESS(ROW($F603),COLUMN(AR603))))/$C638/12</f>
        <v>3.3333333333333335</v>
      </c>
      <c r="AS638" s="563">
        <f ca="1">SUM(INDIRECT(ADDRESS(ROW($F603),COLUMN(AS603)-MIN($C638*12,COLUMNS($F603:AS603))+1)&amp;":"&amp;ADDRESS(ROW($F603),COLUMN(AS603))))/$C638/12</f>
        <v>3.3333333333333335</v>
      </c>
      <c r="AT638" s="563">
        <f ca="1">SUM(INDIRECT(ADDRESS(ROW($F603),COLUMN(AT603)-MIN($C638*12,COLUMNS($F603:AT603))+1)&amp;":"&amp;ADDRESS(ROW($F603),COLUMN(AT603))))/$C638/12</f>
        <v>3.3333333333333335</v>
      </c>
      <c r="AU638" s="563">
        <f ca="1">SUM(INDIRECT(ADDRESS(ROW($F603),COLUMN(AU603)-MIN($C638*12,COLUMNS($F603:AU603))+1)&amp;":"&amp;ADDRESS(ROW($F603),COLUMN(AU603))))/$C638/12</f>
        <v>3.3333333333333335</v>
      </c>
      <c r="AV638" s="563">
        <f ca="1">SUM(INDIRECT(ADDRESS(ROW($F603),COLUMN(AV603)-MIN($C638*12,COLUMNS($F603:AV603))+1)&amp;":"&amp;ADDRESS(ROW($F603),COLUMN(AV603))))/$C638/12</f>
        <v>3.3333333333333335</v>
      </c>
      <c r="AW638" s="563">
        <f ca="1">SUM(INDIRECT(ADDRESS(ROW($F603),COLUMN(AW603)-MIN($C638*12,COLUMNS($F603:AW603))+1)&amp;":"&amp;ADDRESS(ROW($F603),COLUMN(AW603))))/$C638/12</f>
        <v>3.3333333333333335</v>
      </c>
      <c r="AX638" s="563">
        <f ca="1">SUM(INDIRECT(ADDRESS(ROW($F603),COLUMN(AX603)-MIN($C638*12,COLUMNS($F603:AX603))+1)&amp;":"&amp;ADDRESS(ROW($F603),COLUMN(AX603))))/$C638/12</f>
        <v>3.3333333333333335</v>
      </c>
      <c r="AY638" s="563">
        <f ca="1">SUM(INDIRECT(ADDRESS(ROW($F603),COLUMN(AY603)-MIN($C638*12,COLUMNS($F603:AY603))+1)&amp;":"&amp;ADDRESS(ROW($F603),COLUMN(AY603))))/$C638/12</f>
        <v>3.3333333333333335</v>
      </c>
      <c r="AZ638" s="563">
        <f ca="1">SUM(INDIRECT(ADDRESS(ROW($F603),COLUMN(AZ603)-MIN($C638*12,COLUMNS($F603:AZ603))+1)&amp;":"&amp;ADDRESS(ROW($F603),COLUMN(AZ603))))/$C638/12</f>
        <v>3.3333333333333335</v>
      </c>
      <c r="BA638" s="563">
        <f ca="1">SUM(INDIRECT(ADDRESS(ROW($F603),COLUMN(BA603)-MIN($C638*12,COLUMNS($F603:BA603))+1)&amp;":"&amp;ADDRESS(ROW($F603),COLUMN(BA603))))/$C638/12</f>
        <v>3.3333333333333335</v>
      </c>
      <c r="BB638" s="563">
        <f ca="1">SUM(INDIRECT(ADDRESS(ROW($F603),COLUMN(BB603)-MIN($C638*12,COLUMNS($F603:BB603))+1)&amp;":"&amp;ADDRESS(ROW($F603),COLUMN(BB603))))/$C638/12</f>
        <v>3.3333333333333335</v>
      </c>
      <c r="BC638" s="563">
        <f ca="1">SUM(INDIRECT(ADDRESS(ROW($F603),COLUMN(BC603)-MIN($C638*12,COLUMNS($F603:BC603))+1)&amp;":"&amp;ADDRESS(ROW($F603),COLUMN(BC603))))/$C638/12</f>
        <v>3.3333333333333335</v>
      </c>
      <c r="BD638" s="563">
        <f ca="1">SUM(INDIRECT(ADDRESS(ROW($F603),COLUMN(BD603)-MIN($C638*12,COLUMNS($F603:BD603))+1)&amp;":"&amp;ADDRESS(ROW($F603),COLUMN(BD603))))/$C638/12</f>
        <v>3.3333333333333335</v>
      </c>
      <c r="BE638" s="563">
        <f ca="1">SUM(INDIRECT(ADDRESS(ROW($F603),COLUMN(BE603)-MIN($C638*12,COLUMNS($F603:BE603))+1)&amp;":"&amp;ADDRESS(ROW($F603),COLUMN(BE603))))/$C638/12</f>
        <v>3.3333333333333335</v>
      </c>
      <c r="BF638" s="563">
        <f ca="1">SUM(INDIRECT(ADDRESS(ROW($F603),COLUMN(BF603)-MIN($C638*12,COLUMNS($F603:BF603))+1)&amp;":"&amp;ADDRESS(ROW($F603),COLUMN(BF603))))/$C638/12</f>
        <v>3.3333333333333335</v>
      </c>
      <c r="BG638" s="563">
        <f ca="1">SUM(INDIRECT(ADDRESS(ROW($F603),COLUMN(BG603)-MIN($C638*12,COLUMNS($F603:BG603))+1)&amp;":"&amp;ADDRESS(ROW($F603),COLUMN(BG603))))/$C638/12</f>
        <v>3.3333333333333335</v>
      </c>
      <c r="BH638" s="563">
        <f ca="1">SUM(INDIRECT(ADDRESS(ROW($F603),COLUMN(BH603)-MIN($C638*12,COLUMNS($F603:BH603))+1)&amp;":"&amp;ADDRESS(ROW($F603),COLUMN(BH603))))/$C638/12</f>
        <v>3.3333333333333335</v>
      </c>
      <c r="BI638" s="563">
        <f ca="1">SUM(INDIRECT(ADDRESS(ROW($F603),COLUMN(BI603)-MIN($C638*12,COLUMNS($F603:BI603))+1)&amp;":"&amp;ADDRESS(ROW($F603),COLUMN(BI603))))/$C638/12</f>
        <v>3.3333333333333335</v>
      </c>
      <c r="BJ638" s="563">
        <f ca="1">SUM(INDIRECT(ADDRESS(ROW($F603),COLUMN(BJ603)-MIN($C638*12,COLUMNS($F603:BJ603))+1)&amp;":"&amp;ADDRESS(ROW($F603),COLUMN(BJ603))))/$C638/12</f>
        <v>3.3333333333333335</v>
      </c>
      <c r="BK638" s="563">
        <f ca="1">SUM(INDIRECT(ADDRESS(ROW($F603),COLUMN(BK603)-MIN($C638*12,COLUMNS($F603:BK603))+1)&amp;":"&amp;ADDRESS(ROW($F603),COLUMN(BK603))))/$C638/12</f>
        <v>3.3333333333333335</v>
      </c>
      <c r="BL638" s="563">
        <f ca="1">SUM(INDIRECT(ADDRESS(ROW($F603),COLUMN(BL603)-MIN($C638*12,COLUMNS($F603:BL603))+1)&amp;":"&amp;ADDRESS(ROW($F603),COLUMN(BL603))))/$C638/12</f>
        <v>3.3333333333333335</v>
      </c>
      <c r="BM638" s="563">
        <f ca="1">SUM(INDIRECT(ADDRESS(ROW($F603),COLUMN(BM603)-MIN($C638*12,COLUMNS($F603:BM603))+1)&amp;":"&amp;ADDRESS(ROW($F603),COLUMN(BM603))))/$C638/12</f>
        <v>3.3333333333333335</v>
      </c>
      <c r="BN638" s="201"/>
      <c r="BO638" s="563">
        <f ca="1">SUM(F638:H638)</f>
        <v>2.5</v>
      </c>
      <c r="BP638" s="563">
        <f ca="1">SUM(I638:K638)</f>
        <v>2.5</v>
      </c>
      <c r="BQ638" s="563">
        <f ca="1">SUM(L638:N638)</f>
        <v>2.5</v>
      </c>
      <c r="BR638" s="563">
        <f ca="1">SUM(O638:Q638)</f>
        <v>2.5</v>
      </c>
      <c r="BS638" s="563">
        <f ca="1">SUM(R638:T638)</f>
        <v>2.5</v>
      </c>
      <c r="BT638" s="563">
        <f ca="1">SUM(U638:W638)</f>
        <v>2.5</v>
      </c>
      <c r="BU638" s="563">
        <f ca="1">SUM(X638:Z638)</f>
        <v>2.5</v>
      </c>
      <c r="BV638" s="563">
        <f ca="1">SUM(AA638:AC638)</f>
        <v>2.5</v>
      </c>
      <c r="BW638" s="563">
        <f ca="1">SUM(AD638:AF638)</f>
        <v>10</v>
      </c>
      <c r="BX638" s="563">
        <f ca="1">SUM(AG638:AI638)</f>
        <v>10</v>
      </c>
      <c r="BY638" s="563">
        <f ca="1">SUM(AJ638:AL638)</f>
        <v>10</v>
      </c>
      <c r="BZ638" s="563">
        <f ca="1">SUM(AM638:AO638)</f>
        <v>10</v>
      </c>
      <c r="CA638" s="563">
        <f ca="1">SUM(AP638:AR638)</f>
        <v>10</v>
      </c>
      <c r="CB638" s="563">
        <f ca="1">SUM(AS638:AU638)</f>
        <v>10</v>
      </c>
      <c r="CC638" s="563">
        <f ca="1">SUM(AV638:AX638)</f>
        <v>10</v>
      </c>
      <c r="CD638" s="563">
        <f ca="1">SUM(AY638:BA638)</f>
        <v>10</v>
      </c>
      <c r="CE638" s="563">
        <f ca="1">SUM(BB638:BD638)</f>
        <v>10</v>
      </c>
      <c r="CF638" s="563">
        <f ca="1">SUM(BE638:BG638)</f>
        <v>10</v>
      </c>
      <c r="CG638" s="563">
        <f ca="1">SUM(BH638:BJ638)</f>
        <v>10</v>
      </c>
      <c r="CH638" s="563">
        <f ca="1">SUM(BK638:BM638)</f>
        <v>10</v>
      </c>
      <c r="CI638" s="201"/>
      <c r="CJ638" s="172">
        <f ca="1">SUM(BO638:BR638)</f>
        <v>10</v>
      </c>
      <c r="CK638" s="172">
        <f ca="1">SUM(BS638:BV638)</f>
        <v>10</v>
      </c>
      <c r="CL638" s="172">
        <f ca="1">SUM(BW638:BZ638)</f>
        <v>40</v>
      </c>
      <c r="CM638" s="172">
        <f ca="1">SUM(CA638:CD638)</f>
        <v>40</v>
      </c>
      <c r="CN638" s="172">
        <f ca="1">SUM(CE638:CH638)</f>
        <v>40</v>
      </c>
      <c r="CO638" s="177"/>
      <c r="CP638" s="115"/>
      <c r="CQ638" s="115"/>
      <c r="CR638" s="202">
        <f ca="1">SUM(F638:BM638)</f>
        <v>139.99999999999997</v>
      </c>
      <c r="CS638" s="202">
        <f ca="1">SUM(BO638:CH638)</f>
        <v>140</v>
      </c>
      <c r="CT638" s="202">
        <f ca="1">SUM(CJ638:CN638)</f>
        <v>140</v>
      </c>
      <c r="CU638" s="202">
        <f t="shared" ca="1" si="2224"/>
        <v>0</v>
      </c>
      <c r="CV638" s="202">
        <f t="shared" ca="1" si="2224"/>
        <v>0</v>
      </c>
      <c r="CW638" s="115"/>
      <c r="CX638" s="172">
        <f t="shared" ref="CX638:DA639" ca="1" si="2225">IF(BO638="","",BO638)</f>
        <v>2.5</v>
      </c>
      <c r="CY638" s="172">
        <f t="shared" ca="1" si="2225"/>
        <v>2.5</v>
      </c>
      <c r="CZ638" s="172">
        <f t="shared" ca="1" si="2225"/>
        <v>2.5</v>
      </c>
      <c r="DA638" s="172">
        <f t="shared" ca="1" si="2225"/>
        <v>2.5</v>
      </c>
      <c r="DB638" s="338">
        <f t="shared" ca="1" si="2221"/>
        <v>10</v>
      </c>
      <c r="DC638" s="172">
        <f t="shared" ref="DC638:DF639" ca="1" si="2226">IF(BS638="","",BS638)</f>
        <v>2.5</v>
      </c>
      <c r="DD638" s="172">
        <f t="shared" ca="1" si="2226"/>
        <v>2.5</v>
      </c>
      <c r="DE638" s="172">
        <f t="shared" ca="1" si="2226"/>
        <v>2.5</v>
      </c>
      <c r="DF638" s="172">
        <f t="shared" ca="1" si="2226"/>
        <v>2.5</v>
      </c>
      <c r="DG638" s="338">
        <f t="shared" ref="DG638:DJ639" ca="1" si="2227">IF(CK638="","",CK638)</f>
        <v>10</v>
      </c>
      <c r="DH638" s="338">
        <f t="shared" ca="1" si="2227"/>
        <v>40</v>
      </c>
      <c r="DI638" s="338">
        <f t="shared" ca="1" si="2227"/>
        <v>40</v>
      </c>
      <c r="DJ638" s="338">
        <f t="shared" ca="1" si="2227"/>
        <v>40</v>
      </c>
    </row>
    <row r="639" spans="1:114" s="7" customFormat="1" ht="14.25" x14ac:dyDescent="0.35">
      <c r="A639" s="308" t="s">
        <v>327</v>
      </c>
      <c r="B639" s="300" t="s">
        <v>370</v>
      </c>
      <c r="C639" s="115"/>
      <c r="D639" s="115"/>
      <c r="E639" s="115"/>
      <c r="F639" s="563">
        <f t="shared" ref="F639:AK639" ca="1" si="2228">SUM(F636:F638)</f>
        <v>20</v>
      </c>
      <c r="G639" s="563">
        <f t="shared" ca="1" si="2228"/>
        <v>20</v>
      </c>
      <c r="H639" s="563">
        <f t="shared" ca="1" si="2228"/>
        <v>20</v>
      </c>
      <c r="I639" s="563">
        <f t="shared" ca="1" si="2228"/>
        <v>20</v>
      </c>
      <c r="J639" s="563">
        <f t="shared" ca="1" si="2228"/>
        <v>20</v>
      </c>
      <c r="K639" s="563">
        <f t="shared" ca="1" si="2228"/>
        <v>20</v>
      </c>
      <c r="L639" s="563">
        <f t="shared" ca="1" si="2228"/>
        <v>20</v>
      </c>
      <c r="M639" s="563">
        <f t="shared" ca="1" si="2228"/>
        <v>20</v>
      </c>
      <c r="N639" s="563">
        <f t="shared" ca="1" si="2228"/>
        <v>20</v>
      </c>
      <c r="O639" s="563">
        <f t="shared" ca="1" si="2228"/>
        <v>20</v>
      </c>
      <c r="P639" s="563">
        <f t="shared" ca="1" si="2228"/>
        <v>20</v>
      </c>
      <c r="Q639" s="563">
        <f t="shared" ca="1" si="2228"/>
        <v>20</v>
      </c>
      <c r="R639" s="563">
        <f t="shared" ca="1" si="2228"/>
        <v>20</v>
      </c>
      <c r="S639" s="563">
        <f t="shared" ca="1" si="2228"/>
        <v>20</v>
      </c>
      <c r="T639" s="563">
        <f t="shared" ca="1" si="2228"/>
        <v>20</v>
      </c>
      <c r="U639" s="563">
        <f t="shared" ca="1" si="2228"/>
        <v>20</v>
      </c>
      <c r="V639" s="563">
        <f t="shared" ca="1" si="2228"/>
        <v>20</v>
      </c>
      <c r="W639" s="563">
        <f t="shared" ca="1" si="2228"/>
        <v>20</v>
      </c>
      <c r="X639" s="563">
        <f t="shared" ca="1" si="2228"/>
        <v>20</v>
      </c>
      <c r="Y639" s="563">
        <f t="shared" ca="1" si="2228"/>
        <v>20</v>
      </c>
      <c r="Z639" s="563">
        <f t="shared" ca="1" si="2228"/>
        <v>20</v>
      </c>
      <c r="AA639" s="563">
        <f t="shared" ca="1" si="2228"/>
        <v>20</v>
      </c>
      <c r="AB639" s="563">
        <f t="shared" ca="1" si="2228"/>
        <v>20</v>
      </c>
      <c r="AC639" s="563">
        <f t="shared" ca="1" si="2228"/>
        <v>20</v>
      </c>
      <c r="AD639" s="563">
        <f t="shared" ca="1" si="2228"/>
        <v>80</v>
      </c>
      <c r="AE639" s="563">
        <f t="shared" ca="1" si="2228"/>
        <v>80</v>
      </c>
      <c r="AF639" s="563">
        <f t="shared" ca="1" si="2228"/>
        <v>80</v>
      </c>
      <c r="AG639" s="563">
        <f t="shared" ca="1" si="2228"/>
        <v>80</v>
      </c>
      <c r="AH639" s="563">
        <f t="shared" ca="1" si="2228"/>
        <v>80</v>
      </c>
      <c r="AI639" s="563">
        <f t="shared" ca="1" si="2228"/>
        <v>80</v>
      </c>
      <c r="AJ639" s="563">
        <f t="shared" ca="1" si="2228"/>
        <v>80</v>
      </c>
      <c r="AK639" s="563">
        <f t="shared" ca="1" si="2228"/>
        <v>80</v>
      </c>
      <c r="AL639" s="563">
        <f t="shared" ref="AL639:BM639" ca="1" si="2229">SUM(AL636:AL638)</f>
        <v>80</v>
      </c>
      <c r="AM639" s="563">
        <f t="shared" ca="1" si="2229"/>
        <v>80</v>
      </c>
      <c r="AN639" s="563">
        <f t="shared" ca="1" si="2229"/>
        <v>80</v>
      </c>
      <c r="AO639" s="563">
        <f t="shared" ca="1" si="2229"/>
        <v>80</v>
      </c>
      <c r="AP639" s="563">
        <f t="shared" ca="1" si="2229"/>
        <v>80</v>
      </c>
      <c r="AQ639" s="563">
        <f t="shared" ca="1" si="2229"/>
        <v>80</v>
      </c>
      <c r="AR639" s="563">
        <f t="shared" ca="1" si="2229"/>
        <v>80</v>
      </c>
      <c r="AS639" s="563">
        <f t="shared" ca="1" si="2229"/>
        <v>80</v>
      </c>
      <c r="AT639" s="563">
        <f t="shared" ca="1" si="2229"/>
        <v>80</v>
      </c>
      <c r="AU639" s="563">
        <f t="shared" ca="1" si="2229"/>
        <v>80</v>
      </c>
      <c r="AV639" s="563">
        <f t="shared" ca="1" si="2229"/>
        <v>80</v>
      </c>
      <c r="AW639" s="563">
        <f t="shared" ca="1" si="2229"/>
        <v>80</v>
      </c>
      <c r="AX639" s="563">
        <f t="shared" ca="1" si="2229"/>
        <v>80</v>
      </c>
      <c r="AY639" s="563">
        <f t="shared" ca="1" si="2229"/>
        <v>80</v>
      </c>
      <c r="AZ639" s="563">
        <f t="shared" ca="1" si="2229"/>
        <v>80</v>
      </c>
      <c r="BA639" s="563">
        <f t="shared" ca="1" si="2229"/>
        <v>80</v>
      </c>
      <c r="BB639" s="563">
        <f t="shared" ca="1" si="2229"/>
        <v>80</v>
      </c>
      <c r="BC639" s="563">
        <f t="shared" ca="1" si="2229"/>
        <v>80</v>
      </c>
      <c r="BD639" s="563">
        <f t="shared" ca="1" si="2229"/>
        <v>80</v>
      </c>
      <c r="BE639" s="563">
        <f t="shared" ca="1" si="2229"/>
        <v>80</v>
      </c>
      <c r="BF639" s="563">
        <f t="shared" ca="1" si="2229"/>
        <v>80</v>
      </c>
      <c r="BG639" s="563">
        <f t="shared" ca="1" si="2229"/>
        <v>80</v>
      </c>
      <c r="BH639" s="563">
        <f t="shared" ca="1" si="2229"/>
        <v>80</v>
      </c>
      <c r="BI639" s="563">
        <f t="shared" ca="1" si="2229"/>
        <v>80</v>
      </c>
      <c r="BJ639" s="563">
        <f t="shared" ca="1" si="2229"/>
        <v>80</v>
      </c>
      <c r="BK639" s="563">
        <f t="shared" ca="1" si="2229"/>
        <v>80</v>
      </c>
      <c r="BL639" s="563">
        <f t="shared" ca="1" si="2229"/>
        <v>80</v>
      </c>
      <c r="BM639" s="563">
        <f t="shared" ca="1" si="2229"/>
        <v>80</v>
      </c>
      <c r="BN639" s="201"/>
      <c r="BO639" s="563">
        <f ca="1">SUM(F639:H639)</f>
        <v>60</v>
      </c>
      <c r="BP639" s="563">
        <f ca="1">SUM(I639:K639)</f>
        <v>60</v>
      </c>
      <c r="BQ639" s="563">
        <f ca="1">SUM(L639:N639)</f>
        <v>60</v>
      </c>
      <c r="BR639" s="563">
        <f ca="1">SUM(O639:Q639)</f>
        <v>60</v>
      </c>
      <c r="BS639" s="563">
        <f ca="1">SUM(R639:T639)</f>
        <v>60</v>
      </c>
      <c r="BT639" s="563">
        <f ca="1">SUM(U639:W639)</f>
        <v>60</v>
      </c>
      <c r="BU639" s="563">
        <f ca="1">SUM(X639:Z639)</f>
        <v>60</v>
      </c>
      <c r="BV639" s="563">
        <f ca="1">SUM(AA639:AC639)</f>
        <v>60</v>
      </c>
      <c r="BW639" s="563">
        <f ca="1">SUM(AD639:AF639)</f>
        <v>240</v>
      </c>
      <c r="BX639" s="563">
        <f ca="1">SUM(AG639:AI639)</f>
        <v>240</v>
      </c>
      <c r="BY639" s="563">
        <f ca="1">SUM(AJ639:AL639)</f>
        <v>240</v>
      </c>
      <c r="BZ639" s="563">
        <f ca="1">SUM(AM639:AO639)</f>
        <v>240</v>
      </c>
      <c r="CA639" s="563">
        <f ca="1">SUM(AP639:AR639)</f>
        <v>240</v>
      </c>
      <c r="CB639" s="563">
        <f ca="1">SUM(AS639:AU639)</f>
        <v>240</v>
      </c>
      <c r="CC639" s="563">
        <f ca="1">SUM(AV639:AX639)</f>
        <v>240</v>
      </c>
      <c r="CD639" s="563">
        <f ca="1">SUM(AY639:BA639)</f>
        <v>240</v>
      </c>
      <c r="CE639" s="563">
        <f ca="1">SUM(BB639:BD639)</f>
        <v>240</v>
      </c>
      <c r="CF639" s="563">
        <f ca="1">SUM(BE639:BG639)</f>
        <v>240</v>
      </c>
      <c r="CG639" s="563">
        <f ca="1">SUM(BH639:BJ639)</f>
        <v>240</v>
      </c>
      <c r="CH639" s="563">
        <f ca="1">SUM(BK639:BM639)</f>
        <v>240</v>
      </c>
      <c r="CI639" s="201"/>
      <c r="CJ639" s="172">
        <f ca="1">SUM(BO639:BR639)</f>
        <v>240</v>
      </c>
      <c r="CK639" s="172">
        <f ca="1">SUM(BS639:BV639)</f>
        <v>240</v>
      </c>
      <c r="CL639" s="172">
        <f ca="1">SUM(BW639:BZ639)</f>
        <v>960</v>
      </c>
      <c r="CM639" s="172">
        <f ca="1">SUM(CA639:CD639)</f>
        <v>960</v>
      </c>
      <c r="CN639" s="172">
        <f ca="1">SUM(CE639:CH639)</f>
        <v>960</v>
      </c>
      <c r="CO639" s="177"/>
      <c r="CP639" s="115"/>
      <c r="CQ639" s="115"/>
      <c r="CR639" s="202">
        <f ca="1">SUM(F639:BM639)</f>
        <v>3360</v>
      </c>
      <c r="CS639" s="202">
        <f ca="1">SUM(BO639:CH639)</f>
        <v>3360</v>
      </c>
      <c r="CT639" s="202">
        <f ca="1">SUM(CJ639:CN639)</f>
        <v>3360</v>
      </c>
      <c r="CU639" s="202">
        <f t="shared" ca="1" si="2224"/>
        <v>0</v>
      </c>
      <c r="CV639" s="202">
        <f t="shared" ca="1" si="2224"/>
        <v>0</v>
      </c>
      <c r="CW639" s="115"/>
      <c r="CX639" s="172">
        <f t="shared" ca="1" si="2225"/>
        <v>60</v>
      </c>
      <c r="CY639" s="172">
        <f t="shared" ca="1" si="2225"/>
        <v>60</v>
      </c>
      <c r="CZ639" s="172">
        <f t="shared" ca="1" si="2225"/>
        <v>60</v>
      </c>
      <c r="DA639" s="172">
        <f t="shared" ca="1" si="2225"/>
        <v>60</v>
      </c>
      <c r="DB639" s="338">
        <f t="shared" ca="1" si="2221"/>
        <v>240</v>
      </c>
      <c r="DC639" s="172">
        <f t="shared" ca="1" si="2226"/>
        <v>60</v>
      </c>
      <c r="DD639" s="172">
        <f t="shared" ca="1" si="2226"/>
        <v>60</v>
      </c>
      <c r="DE639" s="172">
        <f t="shared" ca="1" si="2226"/>
        <v>60</v>
      </c>
      <c r="DF639" s="172">
        <f t="shared" ca="1" si="2226"/>
        <v>60</v>
      </c>
      <c r="DG639" s="338">
        <f t="shared" ca="1" si="2227"/>
        <v>240</v>
      </c>
      <c r="DH639" s="338">
        <f t="shared" ca="1" si="2227"/>
        <v>960</v>
      </c>
      <c r="DI639" s="338">
        <f t="shared" ca="1" si="2227"/>
        <v>960</v>
      </c>
      <c r="DJ639" s="338">
        <f t="shared" ca="1" si="2227"/>
        <v>960</v>
      </c>
    </row>
    <row r="640" spans="1:114" s="7" customFormat="1" x14ac:dyDescent="0.2">
      <c r="A640" s="298"/>
      <c r="B640" s="300" t="s">
        <v>370</v>
      </c>
      <c r="C640" s="115"/>
      <c r="D640" s="115"/>
      <c r="E640" s="115"/>
      <c r="F640" s="564"/>
      <c r="G640" s="564"/>
      <c r="H640" s="564"/>
      <c r="I640" s="564"/>
      <c r="J640" s="564"/>
      <c r="K640" s="564"/>
      <c r="L640" s="564"/>
      <c r="M640" s="564"/>
      <c r="N640" s="564"/>
      <c r="O640" s="564"/>
      <c r="P640" s="564"/>
      <c r="Q640" s="564"/>
      <c r="R640" s="564"/>
      <c r="S640" s="564"/>
      <c r="T640" s="564"/>
      <c r="U640" s="564"/>
      <c r="V640" s="564"/>
      <c r="W640" s="564"/>
      <c r="X640" s="564"/>
      <c r="Y640" s="564"/>
      <c r="Z640" s="564"/>
      <c r="AA640" s="564"/>
      <c r="AB640" s="564"/>
      <c r="AC640" s="564"/>
      <c r="AD640" s="564"/>
      <c r="AE640" s="564"/>
      <c r="AF640" s="564"/>
      <c r="AG640" s="564"/>
      <c r="AH640" s="564"/>
      <c r="AI640" s="564"/>
      <c r="AJ640" s="564"/>
      <c r="AK640" s="564"/>
      <c r="AL640" s="564"/>
      <c r="AM640" s="564"/>
      <c r="AN640" s="564"/>
      <c r="AO640" s="564"/>
      <c r="AP640" s="564"/>
      <c r="AQ640" s="564"/>
      <c r="AR640" s="564"/>
      <c r="AS640" s="564"/>
      <c r="AT640" s="564"/>
      <c r="AU640" s="564"/>
      <c r="AV640" s="564"/>
      <c r="AW640" s="564"/>
      <c r="AX640" s="564"/>
      <c r="AY640" s="564"/>
      <c r="AZ640" s="564"/>
      <c r="BA640" s="564"/>
      <c r="BB640" s="564"/>
      <c r="BC640" s="564"/>
      <c r="BD640" s="564"/>
      <c r="BE640" s="564"/>
      <c r="BF640" s="564"/>
      <c r="BG640" s="564"/>
      <c r="BH640" s="564"/>
      <c r="BI640" s="564"/>
      <c r="BJ640" s="564"/>
      <c r="BK640" s="564"/>
      <c r="BL640" s="564"/>
      <c r="BM640" s="564"/>
      <c r="BN640" s="201"/>
      <c r="BO640" s="564"/>
      <c r="BP640" s="564"/>
      <c r="BQ640" s="564"/>
      <c r="BR640" s="564"/>
      <c r="BS640" s="564"/>
      <c r="BT640" s="564"/>
      <c r="BU640" s="564"/>
      <c r="BV640" s="564"/>
      <c r="BW640" s="564"/>
      <c r="BX640" s="564"/>
      <c r="BY640" s="564"/>
      <c r="BZ640" s="564"/>
      <c r="CA640" s="564"/>
      <c r="CB640" s="564"/>
      <c r="CC640" s="564"/>
      <c r="CD640" s="564"/>
      <c r="CE640" s="564"/>
      <c r="CF640" s="564"/>
      <c r="CG640" s="564"/>
      <c r="CH640" s="564"/>
      <c r="CI640" s="201"/>
      <c r="CJ640" s="121"/>
      <c r="CK640" s="121"/>
      <c r="CL640" s="121"/>
      <c r="CM640" s="121"/>
      <c r="CN640" s="121"/>
      <c r="CO640" s="177"/>
      <c r="CP640" s="115"/>
      <c r="CQ640" s="115"/>
      <c r="CR640" s="202"/>
      <c r="CS640" s="202"/>
      <c r="CT640" s="202"/>
      <c r="CU640" s="202"/>
      <c r="CV640" s="202"/>
      <c r="CW640" s="115"/>
      <c r="CX640" s="121" t="str">
        <f t="shared" ref="CX640:DA647" si="2230">IF(BO640="","",BO640)</f>
        <v/>
      </c>
      <c r="CY640" s="121" t="str">
        <f t="shared" si="2230"/>
        <v/>
      </c>
      <c r="CZ640" s="121" t="str">
        <f t="shared" si="2230"/>
        <v/>
      </c>
      <c r="DA640" s="121" t="str">
        <f t="shared" si="2230"/>
        <v/>
      </c>
      <c r="DB640" s="203" t="str">
        <f t="shared" si="2221"/>
        <v/>
      </c>
      <c r="DC640" s="121" t="str">
        <f t="shared" ref="DC640:DF647" si="2231">IF(BS640="","",BS640)</f>
        <v/>
      </c>
      <c r="DD640" s="121" t="str">
        <f t="shared" si="2231"/>
        <v/>
      </c>
      <c r="DE640" s="121" t="str">
        <f t="shared" si="2231"/>
        <v/>
      </c>
      <c r="DF640" s="121" t="str">
        <f t="shared" si="2231"/>
        <v/>
      </c>
      <c r="DG640" s="203" t="str">
        <f t="shared" ref="DG640:DJ647" si="2232">IF(CK640="","",CK640)</f>
        <v/>
      </c>
      <c r="DH640" s="203" t="str">
        <f t="shared" si="2232"/>
        <v/>
      </c>
      <c r="DI640" s="203" t="str">
        <f t="shared" si="2232"/>
        <v/>
      </c>
      <c r="DJ640" s="203" t="str">
        <f t="shared" si="2232"/>
        <v/>
      </c>
    </row>
    <row r="641" spans="1:114" s="7" customFormat="1" x14ac:dyDescent="0.2">
      <c r="A641" s="298" t="s">
        <v>360</v>
      </c>
      <c r="B641" s="115" t="s">
        <v>370</v>
      </c>
      <c r="C641" s="115"/>
      <c r="D641" s="115"/>
      <c r="E641" s="115"/>
      <c r="F641" s="564"/>
      <c r="G641" s="564"/>
      <c r="H641" s="564"/>
      <c r="I641" s="564"/>
      <c r="J641" s="564"/>
      <c r="K641" s="564"/>
      <c r="L641" s="564"/>
      <c r="M641" s="564"/>
      <c r="N641" s="564"/>
      <c r="O641" s="564"/>
      <c r="P641" s="564"/>
      <c r="Q641" s="564"/>
      <c r="R641" s="564"/>
      <c r="S641" s="564"/>
      <c r="T641" s="564"/>
      <c r="U641" s="564"/>
      <c r="V641" s="564"/>
      <c r="W641" s="564"/>
      <c r="X641" s="564"/>
      <c r="Y641" s="564"/>
      <c r="Z641" s="564"/>
      <c r="AA641" s="564"/>
      <c r="AB641" s="564"/>
      <c r="AC641" s="564"/>
      <c r="AD641" s="564"/>
      <c r="AE641" s="564"/>
      <c r="AF641" s="564"/>
      <c r="AG641" s="564"/>
      <c r="AH641" s="564"/>
      <c r="AI641" s="564"/>
      <c r="AJ641" s="564"/>
      <c r="AK641" s="564"/>
      <c r="AL641" s="564"/>
      <c r="AM641" s="564"/>
      <c r="AN641" s="564"/>
      <c r="AO641" s="564"/>
      <c r="AP641" s="564"/>
      <c r="AQ641" s="564"/>
      <c r="AR641" s="564"/>
      <c r="AS641" s="564"/>
      <c r="AT641" s="564"/>
      <c r="AU641" s="564"/>
      <c r="AV641" s="564"/>
      <c r="AW641" s="564"/>
      <c r="AX641" s="564"/>
      <c r="AY641" s="564"/>
      <c r="AZ641" s="564"/>
      <c r="BA641" s="564"/>
      <c r="BB641" s="564"/>
      <c r="BC641" s="564"/>
      <c r="BD641" s="564"/>
      <c r="BE641" s="564"/>
      <c r="BF641" s="564"/>
      <c r="BG641" s="564"/>
      <c r="BH641" s="564"/>
      <c r="BI641" s="564"/>
      <c r="BJ641" s="564"/>
      <c r="BK641" s="564"/>
      <c r="BL641" s="564"/>
      <c r="BM641" s="564"/>
      <c r="BN641" s="201"/>
      <c r="BO641" s="564"/>
      <c r="BP641" s="564"/>
      <c r="BQ641" s="564"/>
      <c r="BR641" s="564"/>
      <c r="BS641" s="564"/>
      <c r="BT641" s="564"/>
      <c r="BU641" s="564"/>
      <c r="BV641" s="564"/>
      <c r="BW641" s="564"/>
      <c r="BX641" s="564"/>
      <c r="BY641" s="564"/>
      <c r="BZ641" s="564"/>
      <c r="CA641" s="564"/>
      <c r="CB641" s="564"/>
      <c r="CC641" s="564"/>
      <c r="CD641" s="564"/>
      <c r="CE641" s="564"/>
      <c r="CF641" s="564"/>
      <c r="CG641" s="564"/>
      <c r="CH641" s="564"/>
      <c r="CI641" s="201"/>
      <c r="CJ641" s="121"/>
      <c r="CK641" s="121"/>
      <c r="CL641" s="121"/>
      <c r="CM641" s="121"/>
      <c r="CN641" s="121"/>
      <c r="CO641" s="177"/>
      <c r="CP641" s="115"/>
      <c r="CQ641" s="115"/>
      <c r="CR641" s="202"/>
      <c r="CS641" s="202"/>
      <c r="CT641" s="202"/>
      <c r="CU641" s="202"/>
      <c r="CV641" s="202"/>
      <c r="CW641" s="115"/>
      <c r="CX641" s="121" t="str">
        <f t="shared" si="2230"/>
        <v/>
      </c>
      <c r="CY641" s="121" t="str">
        <f t="shared" si="2230"/>
        <v/>
      </c>
      <c r="CZ641" s="121" t="str">
        <f t="shared" si="2230"/>
        <v/>
      </c>
      <c r="DA641" s="121" t="str">
        <f t="shared" si="2230"/>
        <v/>
      </c>
      <c r="DB641" s="203" t="str">
        <f t="shared" si="2221"/>
        <v/>
      </c>
      <c r="DC641" s="121" t="str">
        <f t="shared" si="2231"/>
        <v/>
      </c>
      <c r="DD641" s="121" t="str">
        <f t="shared" si="2231"/>
        <v/>
      </c>
      <c r="DE641" s="121" t="str">
        <f t="shared" si="2231"/>
        <v/>
      </c>
      <c r="DF641" s="121" t="str">
        <f t="shared" si="2231"/>
        <v/>
      </c>
      <c r="DG641" s="203" t="str">
        <f t="shared" si="2232"/>
        <v/>
      </c>
      <c r="DH641" s="203" t="str">
        <f t="shared" si="2232"/>
        <v/>
      </c>
      <c r="DI641" s="203" t="str">
        <f t="shared" si="2232"/>
        <v/>
      </c>
      <c r="DJ641" s="203" t="str">
        <f t="shared" si="2232"/>
        <v/>
      </c>
    </row>
    <row r="642" spans="1:114" s="7" customFormat="1" x14ac:dyDescent="0.2">
      <c r="A642" s="284" t="s">
        <v>319</v>
      </c>
      <c r="B642" s="115" t="s">
        <v>370</v>
      </c>
      <c r="C642" s="115">
        <f>C624</f>
        <v>5</v>
      </c>
      <c r="D642" s="115"/>
      <c r="E642" s="115"/>
      <c r="F642" s="564">
        <f ca="1">SUM(INDIRECT(ADDRESS(ROW($F607),COLUMN(F607)-MIN($C642*12,COLUMNS($F607:F607))+1)&amp;":"&amp;ADDRESS(ROW($F607),COLUMN(F607))))/$C642/12</f>
        <v>348.33333333333331</v>
      </c>
      <c r="G642" s="564">
        <f ca="1">SUM(INDIRECT(ADDRESS(ROW($F607),COLUMN(G607)-MIN($C642*12,COLUMNS($F607:G607))+1)&amp;":"&amp;ADDRESS(ROW($F607),COLUMN(G607))))/$C642/12</f>
        <v>515</v>
      </c>
      <c r="H642" s="564">
        <f ca="1">SUM(INDIRECT(ADDRESS(ROW($F607),COLUMN(H607)-MIN($C642*12,COLUMNS($F607:H607))+1)&amp;":"&amp;ADDRESS(ROW($F607),COLUMN(H607))))/$C642/12</f>
        <v>681.66666666666663</v>
      </c>
      <c r="I642" s="564">
        <f ca="1">SUM(INDIRECT(ADDRESS(ROW($F607),COLUMN(I607)-MIN($C642*12,COLUMNS($F607:I607))+1)&amp;":"&amp;ADDRESS(ROW($F607),COLUMN(I607))))/$C642/12</f>
        <v>1098.3333333333333</v>
      </c>
      <c r="J642" s="564">
        <f ca="1">SUM(INDIRECT(ADDRESS(ROW($F607),COLUMN(J607)-MIN($C642*12,COLUMNS($F607:J607))+1)&amp;":"&amp;ADDRESS(ROW($F607),COLUMN(J607))))/$C642/12</f>
        <v>1148.3333333333333</v>
      </c>
      <c r="K642" s="564">
        <f ca="1">SUM(INDIRECT(ADDRESS(ROW($F607),COLUMN(K607)-MIN($C642*12,COLUMNS($F607:K607))+1)&amp;":"&amp;ADDRESS(ROW($F607),COLUMN(K607))))/$C642/12</f>
        <v>1223.3333333333333</v>
      </c>
      <c r="L642" s="564">
        <f ca="1">SUM(INDIRECT(ADDRESS(ROW($F607),COLUMN(L607)-MIN($C642*12,COLUMNS($F607:L607))+1)&amp;":"&amp;ADDRESS(ROW($F607),COLUMN(L607))))/$C642/12</f>
        <v>1223.3333333333333</v>
      </c>
      <c r="M642" s="564">
        <f ca="1">SUM(INDIRECT(ADDRESS(ROW($F607),COLUMN(M607)-MIN($C642*12,COLUMNS($F607:M607))+1)&amp;":"&amp;ADDRESS(ROW($F607),COLUMN(M607))))/$C642/12</f>
        <v>1223.3333333333333</v>
      </c>
      <c r="N642" s="564">
        <f ca="1">SUM(INDIRECT(ADDRESS(ROW($F607),COLUMN(N607)-MIN($C642*12,COLUMNS($F607:N607))+1)&amp;":"&amp;ADDRESS(ROW($F607),COLUMN(N607))))/$C642/12</f>
        <v>1223.3333333333333</v>
      </c>
      <c r="O642" s="564">
        <f ca="1">SUM(INDIRECT(ADDRESS(ROW($F607),COLUMN(O607)-MIN($C642*12,COLUMNS($F607:O607))+1)&amp;":"&amp;ADDRESS(ROW($F607),COLUMN(O607))))/$C642/12</f>
        <v>1223.3333333333333</v>
      </c>
      <c r="P642" s="564">
        <f ca="1">SUM(INDIRECT(ADDRESS(ROW($F607),COLUMN(P607)-MIN($C642*12,COLUMNS($F607:P607))+1)&amp;":"&amp;ADDRESS(ROW($F607),COLUMN(P607))))/$C642/12</f>
        <v>1223.3333333333333</v>
      </c>
      <c r="Q642" s="564">
        <f ca="1">SUM(INDIRECT(ADDRESS(ROW($F607),COLUMN(Q607)-MIN($C642*12,COLUMNS($F607:Q607))+1)&amp;":"&amp;ADDRESS(ROW($F607),COLUMN(Q607))))/$C642/12</f>
        <v>1223.3333333333333</v>
      </c>
      <c r="R642" s="564">
        <f ca="1">SUM(INDIRECT(ADDRESS(ROW($F607),COLUMN(R607)-MIN($C642*12,COLUMNS($F607:R607))+1)&amp;":"&amp;ADDRESS(ROW($F607),COLUMN(R607))))/$C642/12</f>
        <v>1323.3333333333333</v>
      </c>
      <c r="S642" s="564">
        <f ca="1">SUM(INDIRECT(ADDRESS(ROW($F607),COLUMN(S607)-MIN($C642*12,COLUMNS($F607:S607))+1)&amp;":"&amp;ADDRESS(ROW($F607),COLUMN(S607))))/$C642/12</f>
        <v>1381.6666666666667</v>
      </c>
      <c r="T642" s="564">
        <f ca="1">SUM(INDIRECT(ADDRESS(ROW($F607),COLUMN(T607)-MIN($C642*12,COLUMNS($F607:T607))+1)&amp;":"&amp;ADDRESS(ROW($F607),COLUMN(T607))))/$C642/12</f>
        <v>1381.6666666666667</v>
      </c>
      <c r="U642" s="564">
        <f ca="1">SUM(INDIRECT(ADDRESS(ROW($F607),COLUMN(U607)-MIN($C642*12,COLUMNS($F607:U607))+1)&amp;":"&amp;ADDRESS(ROW($F607),COLUMN(U607))))/$C642/12</f>
        <v>1381.6666666666667</v>
      </c>
      <c r="V642" s="564">
        <f ca="1">SUM(INDIRECT(ADDRESS(ROW($F607),COLUMN(V607)-MIN($C642*12,COLUMNS($F607:V607))+1)&amp;":"&amp;ADDRESS(ROW($F607),COLUMN(V607))))/$C642/12</f>
        <v>1381.6666666666667</v>
      </c>
      <c r="W642" s="564">
        <f ca="1">SUM(INDIRECT(ADDRESS(ROW($F607),COLUMN(W607)-MIN($C642*12,COLUMNS($F607:W607))+1)&amp;":"&amp;ADDRESS(ROW($F607),COLUMN(W607))))/$C642/12</f>
        <v>1481.6666666666667</v>
      </c>
      <c r="X642" s="564">
        <f ca="1">SUM(INDIRECT(ADDRESS(ROW($F607),COLUMN(X607)-MIN($C642*12,COLUMNS($F607:X607))+1)&amp;":"&amp;ADDRESS(ROW($F607),COLUMN(X607))))/$C642/12</f>
        <v>1481.6666666666667</v>
      </c>
      <c r="Y642" s="564">
        <f ca="1">SUM(INDIRECT(ADDRESS(ROW($F607),COLUMN(Y607)-MIN($C642*12,COLUMNS($F607:Y607))+1)&amp;":"&amp;ADDRESS(ROW($F607),COLUMN(Y607))))/$C642/12</f>
        <v>1481.6666666666667</v>
      </c>
      <c r="Z642" s="564">
        <f ca="1">SUM(INDIRECT(ADDRESS(ROW($F607),COLUMN(Z607)-MIN($C642*12,COLUMNS($F607:Z607))+1)&amp;":"&amp;ADDRESS(ROW($F607),COLUMN(Z607))))/$C642/12</f>
        <v>1481.6666666666667</v>
      </c>
      <c r="AA642" s="564">
        <f ca="1">SUM(INDIRECT(ADDRESS(ROW($F607),COLUMN(AA607)-MIN($C642*12,COLUMNS($F607:AA607))+1)&amp;":"&amp;ADDRESS(ROW($F607),COLUMN(AA607))))/$C642/12</f>
        <v>1481.6666666666667</v>
      </c>
      <c r="AB642" s="564">
        <f ca="1">SUM(INDIRECT(ADDRESS(ROW($F607),COLUMN(AB607)-MIN($C642*12,COLUMNS($F607:AB607))+1)&amp;":"&amp;ADDRESS(ROW($F607),COLUMN(AB607))))/$C642/12</f>
        <v>1481.6666666666667</v>
      </c>
      <c r="AC642" s="564">
        <f ca="1">SUM(INDIRECT(ADDRESS(ROW($F607),COLUMN(AC607)-MIN($C642*12,COLUMNS($F607:AC607))+1)&amp;":"&amp;ADDRESS(ROW($F607),COLUMN(AC607))))/$C642/12</f>
        <v>1481.6666666666667</v>
      </c>
      <c r="AD642" s="564">
        <f ca="1">SUM(INDIRECT(ADDRESS(ROW($F607),COLUMN(AD607)-MIN($C642*12,COLUMNS($F607:AD607))+1)&amp;":"&amp;ADDRESS(ROW($F607),COLUMN(AD607))))/$C642/12</f>
        <v>1581.6666666666667</v>
      </c>
      <c r="AE642" s="564">
        <f ca="1">SUM(INDIRECT(ADDRESS(ROW($F607),COLUMN(AE607)-MIN($C642*12,COLUMNS($F607:AE607))+1)&amp;":"&amp;ADDRESS(ROW($F607),COLUMN(AE607))))/$C642/12</f>
        <v>1581.6666666666667</v>
      </c>
      <c r="AF642" s="564">
        <f ca="1">SUM(INDIRECT(ADDRESS(ROW($F607),COLUMN(AF607)-MIN($C642*12,COLUMNS($F607:AF607))+1)&amp;":"&amp;ADDRESS(ROW($F607),COLUMN(AF607))))/$C642/12</f>
        <v>1581.6666666666667</v>
      </c>
      <c r="AG642" s="564">
        <f ca="1">SUM(INDIRECT(ADDRESS(ROW($F607),COLUMN(AG607)-MIN($C642*12,COLUMNS($F607:AG607))+1)&amp;":"&amp;ADDRESS(ROW($F607),COLUMN(AG607))))/$C642/12</f>
        <v>1581.6666666666667</v>
      </c>
      <c r="AH642" s="564">
        <f ca="1">SUM(INDIRECT(ADDRESS(ROW($F607),COLUMN(AH607)-MIN($C642*12,COLUMNS($F607:AH607))+1)&amp;":"&amp;ADDRESS(ROW($F607),COLUMN(AH607))))/$C642/12</f>
        <v>1581.6666666666667</v>
      </c>
      <c r="AI642" s="564">
        <f ca="1">SUM(INDIRECT(ADDRESS(ROW($F607),COLUMN(AI607)-MIN($C642*12,COLUMNS($F607:AI607))+1)&amp;":"&amp;ADDRESS(ROW($F607),COLUMN(AI607))))/$C642/12</f>
        <v>1681.6666666666667</v>
      </c>
      <c r="AJ642" s="564">
        <f ca="1">SUM(INDIRECT(ADDRESS(ROW($F607),COLUMN(AJ607)-MIN($C642*12,COLUMNS($F607:AJ607))+1)&amp;":"&amp;ADDRESS(ROW($F607),COLUMN(AJ607))))/$C642/12</f>
        <v>1740</v>
      </c>
      <c r="AK642" s="564">
        <f ca="1">SUM(INDIRECT(ADDRESS(ROW($F607),COLUMN(AK607)-MIN($C642*12,COLUMNS($F607:AK607))+1)&amp;":"&amp;ADDRESS(ROW($F607),COLUMN(AK607))))/$C642/12</f>
        <v>1740</v>
      </c>
      <c r="AL642" s="564">
        <f ca="1">SUM(INDIRECT(ADDRESS(ROW($F607),COLUMN(AL607)-MIN($C642*12,COLUMNS($F607:AL607))+1)&amp;":"&amp;ADDRESS(ROW($F607),COLUMN(AL607))))/$C642/12</f>
        <v>1740</v>
      </c>
      <c r="AM642" s="564">
        <f ca="1">SUM(INDIRECT(ADDRESS(ROW($F607),COLUMN(AM607)-MIN($C642*12,COLUMNS($F607:AM607))+1)&amp;":"&amp;ADDRESS(ROW($F607),COLUMN(AM607))))/$C642/12</f>
        <v>1740</v>
      </c>
      <c r="AN642" s="564">
        <f ca="1">SUM(INDIRECT(ADDRESS(ROW($F607),COLUMN(AN607)-MIN($C642*12,COLUMNS($F607:AN607))+1)&amp;":"&amp;ADDRESS(ROW($F607),COLUMN(AN607))))/$C642/12</f>
        <v>1740</v>
      </c>
      <c r="AO642" s="564">
        <f ca="1">SUM(INDIRECT(ADDRESS(ROW($F607),COLUMN(AO607)-MIN($C642*12,COLUMNS($F607:AO607))+1)&amp;":"&amp;ADDRESS(ROW($F607),COLUMN(AO607))))/$C642/12</f>
        <v>1740</v>
      </c>
      <c r="AP642" s="564">
        <f ca="1">SUM(INDIRECT(ADDRESS(ROW($F607),COLUMN(AP607)-MIN($C642*12,COLUMNS($F607:AP607))+1)&amp;":"&amp;ADDRESS(ROW($F607),COLUMN(AP607))))/$C642/12</f>
        <v>1840</v>
      </c>
      <c r="AQ642" s="564">
        <f ca="1">SUM(INDIRECT(ADDRESS(ROW($F607),COLUMN(AQ607)-MIN($C642*12,COLUMNS($F607:AQ607))+1)&amp;":"&amp;ADDRESS(ROW($F607),COLUMN(AQ607))))/$C642/12</f>
        <v>1840</v>
      </c>
      <c r="AR642" s="564">
        <f ca="1">SUM(INDIRECT(ADDRESS(ROW($F607),COLUMN(AR607)-MIN($C642*12,COLUMNS($F607:AR607))+1)&amp;":"&amp;ADDRESS(ROW($F607),COLUMN(AR607))))/$C642/12</f>
        <v>1840</v>
      </c>
      <c r="AS642" s="564">
        <f ca="1">SUM(INDIRECT(ADDRESS(ROW($F607),COLUMN(AS607)-MIN($C642*12,COLUMNS($F607:AS607))+1)&amp;":"&amp;ADDRESS(ROW($F607),COLUMN(AS607))))/$C642/12</f>
        <v>1840</v>
      </c>
      <c r="AT642" s="564">
        <f ca="1">SUM(INDIRECT(ADDRESS(ROW($F607),COLUMN(AT607)-MIN($C642*12,COLUMNS($F607:AT607))+1)&amp;":"&amp;ADDRESS(ROW($F607),COLUMN(AT607))))/$C642/12</f>
        <v>1840</v>
      </c>
      <c r="AU642" s="564">
        <f ca="1">SUM(INDIRECT(ADDRESS(ROW($F607),COLUMN(AU607)-MIN($C642*12,COLUMNS($F607:AU607))+1)&amp;":"&amp;ADDRESS(ROW($F607),COLUMN(AU607))))/$C642/12</f>
        <v>1940</v>
      </c>
      <c r="AV642" s="564">
        <f ca="1">SUM(INDIRECT(ADDRESS(ROW($F607),COLUMN(AV607)-MIN($C642*12,COLUMNS($F607:AV607))+1)&amp;":"&amp;ADDRESS(ROW($F607),COLUMN(AV607))))/$C642/12</f>
        <v>1998.3333333333333</v>
      </c>
      <c r="AW642" s="564">
        <f ca="1">SUM(INDIRECT(ADDRESS(ROW($F607),COLUMN(AW607)-MIN($C642*12,COLUMNS($F607:AW607))+1)&amp;":"&amp;ADDRESS(ROW($F607),COLUMN(AW607))))/$C642/12</f>
        <v>1998.3333333333333</v>
      </c>
      <c r="AX642" s="564">
        <f ca="1">SUM(INDIRECT(ADDRESS(ROW($F607),COLUMN(AX607)-MIN($C642*12,COLUMNS($F607:AX607))+1)&amp;":"&amp;ADDRESS(ROW($F607),COLUMN(AX607))))/$C642/12</f>
        <v>2115</v>
      </c>
      <c r="AY642" s="564">
        <f ca="1">SUM(INDIRECT(ADDRESS(ROW($F607),COLUMN(AY607)-MIN($C642*12,COLUMNS($F607:AY607))+1)&amp;":"&amp;ADDRESS(ROW($F607),COLUMN(AY607))))/$C642/12</f>
        <v>2115</v>
      </c>
      <c r="AZ642" s="564">
        <f ca="1">SUM(INDIRECT(ADDRESS(ROW($F607),COLUMN(AZ607)-MIN($C642*12,COLUMNS($F607:AZ607))+1)&amp;":"&amp;ADDRESS(ROW($F607),COLUMN(AZ607))))/$C642/12</f>
        <v>2115</v>
      </c>
      <c r="BA642" s="564">
        <f ca="1">SUM(INDIRECT(ADDRESS(ROW($F607),COLUMN(BA607)-MIN($C642*12,COLUMNS($F607:BA607))+1)&amp;":"&amp;ADDRESS(ROW($F607),COLUMN(BA607))))/$C642/12</f>
        <v>2115</v>
      </c>
      <c r="BB642" s="564">
        <f ca="1">SUM(INDIRECT(ADDRESS(ROW($F607),COLUMN(BB607)-MIN($C642*12,COLUMNS($F607:BB607))+1)&amp;":"&amp;ADDRESS(ROW($F607),COLUMN(BB607))))/$C642/12</f>
        <v>2115</v>
      </c>
      <c r="BC642" s="564">
        <f ca="1">SUM(INDIRECT(ADDRESS(ROW($F607),COLUMN(BC607)-MIN($C642*12,COLUMNS($F607:BC607))+1)&amp;":"&amp;ADDRESS(ROW($F607),COLUMN(BC607))))/$C642/12</f>
        <v>2115</v>
      </c>
      <c r="BD642" s="564">
        <f ca="1">SUM(INDIRECT(ADDRESS(ROW($F607),COLUMN(BD607)-MIN($C642*12,COLUMNS($F607:BD607))+1)&amp;":"&amp;ADDRESS(ROW($F607),COLUMN(BD607))))/$C642/12</f>
        <v>2115</v>
      </c>
      <c r="BE642" s="564">
        <f ca="1">SUM(INDIRECT(ADDRESS(ROW($F607),COLUMN(BE607)-MIN($C642*12,COLUMNS($F607:BE607))+1)&amp;":"&amp;ADDRESS(ROW($F607),COLUMN(BE607))))/$C642/12</f>
        <v>2115</v>
      </c>
      <c r="BF642" s="564">
        <f ca="1">SUM(INDIRECT(ADDRESS(ROW($F607),COLUMN(BF607)-MIN($C642*12,COLUMNS($F607:BF607))+1)&amp;":"&amp;ADDRESS(ROW($F607),COLUMN(BF607))))/$C642/12</f>
        <v>2115</v>
      </c>
      <c r="BG642" s="564">
        <f ca="1">SUM(INDIRECT(ADDRESS(ROW($F607),COLUMN(BG607)-MIN($C642*12,COLUMNS($F607:BG607))+1)&amp;":"&amp;ADDRESS(ROW($F607),COLUMN(BG607))))/$C642/12</f>
        <v>2115</v>
      </c>
      <c r="BH642" s="564">
        <f ca="1">SUM(INDIRECT(ADDRESS(ROW($F607),COLUMN(BH607)-MIN($C642*12,COLUMNS($F607:BH607))+1)&amp;":"&amp;ADDRESS(ROW($F607),COLUMN(BH607))))/$C642/12</f>
        <v>2115</v>
      </c>
      <c r="BI642" s="564">
        <f ca="1">SUM(INDIRECT(ADDRESS(ROW($F607),COLUMN(BI607)-MIN($C642*12,COLUMNS($F607:BI607))+1)&amp;":"&amp;ADDRESS(ROW($F607),COLUMN(BI607))))/$C642/12</f>
        <v>2115</v>
      </c>
      <c r="BJ642" s="564">
        <f ca="1">SUM(INDIRECT(ADDRESS(ROW($F607),COLUMN(BJ607)-MIN($C642*12,COLUMNS($F607:BJ607))+1)&amp;":"&amp;ADDRESS(ROW($F607),COLUMN(BJ607))))/$C642/12</f>
        <v>2115</v>
      </c>
      <c r="BK642" s="564">
        <f ca="1">SUM(INDIRECT(ADDRESS(ROW($F607),COLUMN(BK607)-MIN($C642*12,COLUMNS($F607:BK607))+1)&amp;":"&amp;ADDRESS(ROW($F607),COLUMN(BK607))))/$C642/12</f>
        <v>2115</v>
      </c>
      <c r="BL642" s="564">
        <f ca="1">SUM(INDIRECT(ADDRESS(ROW($F607),COLUMN(BL607)-MIN($C642*12,COLUMNS($F607:BL607))+1)&amp;":"&amp;ADDRESS(ROW($F607),COLUMN(BL607))))/$C642/12</f>
        <v>2115</v>
      </c>
      <c r="BM642" s="564">
        <f ca="1">SUM(INDIRECT(ADDRESS(ROW($F607),COLUMN(BM607)-MIN($C642*12,COLUMNS($F607:BM607))+1)&amp;":"&amp;ADDRESS(ROW($F607),COLUMN(BM607))))/$C642/12</f>
        <v>2115</v>
      </c>
      <c r="BN642" s="201"/>
      <c r="BO642" s="564">
        <f ca="1">SUM(F642:H642)</f>
        <v>1545</v>
      </c>
      <c r="BP642" s="564">
        <f ca="1">SUM(I642:K642)</f>
        <v>3470</v>
      </c>
      <c r="BQ642" s="564">
        <f ca="1">SUM(L642:N642)</f>
        <v>3670</v>
      </c>
      <c r="BR642" s="564">
        <f ca="1">SUM(O642:Q642)</f>
        <v>3670</v>
      </c>
      <c r="BS642" s="564">
        <f ca="1">SUM(R642:T642)</f>
        <v>4086.666666666667</v>
      </c>
      <c r="BT642" s="564">
        <f ca="1">SUM(U642:W642)</f>
        <v>4245</v>
      </c>
      <c r="BU642" s="564">
        <f ca="1">SUM(X642:Z642)</f>
        <v>4445</v>
      </c>
      <c r="BV642" s="564">
        <f ca="1">SUM(AA642:AC642)</f>
        <v>4445</v>
      </c>
      <c r="BW642" s="564">
        <f ca="1">SUM(AD642:AF642)</f>
        <v>4745</v>
      </c>
      <c r="BX642" s="564">
        <f ca="1">SUM(AG642:AI642)</f>
        <v>4845</v>
      </c>
      <c r="BY642" s="564">
        <f ca="1">SUM(AJ642:AL642)</f>
        <v>5220</v>
      </c>
      <c r="BZ642" s="564">
        <f ca="1">SUM(AM642:AO642)</f>
        <v>5220</v>
      </c>
      <c r="CA642" s="564">
        <f ca="1">SUM(AP642:AR642)</f>
        <v>5520</v>
      </c>
      <c r="CB642" s="564">
        <f ca="1">SUM(AS642:AU642)</f>
        <v>5620</v>
      </c>
      <c r="CC642" s="564">
        <f ca="1">SUM(AV642:AX642)</f>
        <v>6111.6666666666661</v>
      </c>
      <c r="CD642" s="564">
        <f ca="1">SUM(AY642:BA642)</f>
        <v>6345</v>
      </c>
      <c r="CE642" s="564">
        <f ca="1">SUM(BB642:BD642)</f>
        <v>6345</v>
      </c>
      <c r="CF642" s="564">
        <f ca="1">SUM(BE642:BG642)</f>
        <v>6345</v>
      </c>
      <c r="CG642" s="564">
        <f ca="1">SUM(BH642:BJ642)</f>
        <v>6345</v>
      </c>
      <c r="CH642" s="564">
        <f ca="1">SUM(BK642:BM642)</f>
        <v>6345</v>
      </c>
      <c r="CI642" s="201"/>
      <c r="CJ642" s="121">
        <f ca="1">SUM(BO642:BR642)</f>
        <v>12355</v>
      </c>
      <c r="CK642" s="121">
        <f ca="1">SUM(BS642:BV642)</f>
        <v>17221.666666666668</v>
      </c>
      <c r="CL642" s="121">
        <f ca="1">SUM(BW642:BZ642)</f>
        <v>20030</v>
      </c>
      <c r="CM642" s="121">
        <f ca="1">SUM(CA642:CD642)</f>
        <v>23596.666666666664</v>
      </c>
      <c r="CN642" s="121">
        <f ca="1">SUM(CE642:CH642)</f>
        <v>25380</v>
      </c>
      <c r="CO642" s="177"/>
      <c r="CP642" s="115"/>
      <c r="CQ642" s="115"/>
      <c r="CR642" s="202">
        <f ca="1">SUM(F642:BM642)</f>
        <v>98583.333333333343</v>
      </c>
      <c r="CS642" s="202">
        <f ca="1">SUM(BO642:CH642)</f>
        <v>98583.333333333343</v>
      </c>
      <c r="CT642" s="202">
        <f ca="1">SUM(CJ642:CN642)</f>
        <v>98583.333333333343</v>
      </c>
      <c r="CU642" s="202">
        <f t="shared" ref="CU642:CV644" ca="1" si="2233">CR642-CS642</f>
        <v>0</v>
      </c>
      <c r="CV642" s="202">
        <f t="shared" ca="1" si="2233"/>
        <v>0</v>
      </c>
      <c r="CW642" s="115"/>
      <c r="CX642" s="121">
        <f t="shared" ca="1" si="2230"/>
        <v>1545</v>
      </c>
      <c r="CY642" s="121">
        <f t="shared" ca="1" si="2230"/>
        <v>3470</v>
      </c>
      <c r="CZ642" s="121">
        <f t="shared" ca="1" si="2230"/>
        <v>3670</v>
      </c>
      <c r="DA642" s="121">
        <f t="shared" ca="1" si="2230"/>
        <v>3670</v>
      </c>
      <c r="DB642" s="203">
        <f t="shared" ca="1" si="2221"/>
        <v>12355</v>
      </c>
      <c r="DC642" s="121">
        <f t="shared" ca="1" si="2231"/>
        <v>4086.666666666667</v>
      </c>
      <c r="DD642" s="121">
        <f t="shared" ca="1" si="2231"/>
        <v>4245</v>
      </c>
      <c r="DE642" s="121">
        <f t="shared" ca="1" si="2231"/>
        <v>4445</v>
      </c>
      <c r="DF642" s="121">
        <f t="shared" ca="1" si="2231"/>
        <v>4445</v>
      </c>
      <c r="DG642" s="203">
        <f t="shared" ca="1" si="2232"/>
        <v>17221.666666666668</v>
      </c>
      <c r="DH642" s="203">
        <f t="shared" ca="1" si="2232"/>
        <v>20030</v>
      </c>
      <c r="DI642" s="203">
        <f t="shared" ca="1" si="2232"/>
        <v>23596.666666666664</v>
      </c>
      <c r="DJ642" s="203">
        <f t="shared" ca="1" si="2232"/>
        <v>25380</v>
      </c>
    </row>
    <row r="643" spans="1:114" s="7" customFormat="1" ht="14.25" x14ac:dyDescent="0.35">
      <c r="A643" s="284" t="s">
        <v>350</v>
      </c>
      <c r="B643" s="115" t="s">
        <v>370</v>
      </c>
      <c r="C643" s="115">
        <f>C626</f>
        <v>5</v>
      </c>
      <c r="D643" s="115"/>
      <c r="E643" s="115"/>
      <c r="F643" s="563">
        <f ca="1">SUM(INDIRECT(ADDRESS(ROW($F608),COLUMN(F608)-MIN($C643*12,COLUMNS($F608:F608))+1)&amp;":"&amp;ADDRESS(ROW($F608),COLUMN(F608))))/$C643/12</f>
        <v>3.3333333333333335</v>
      </c>
      <c r="G643" s="563">
        <f ca="1">SUM(INDIRECT(ADDRESS(ROW($F608),COLUMN(G608)-MIN($C643*12,COLUMNS($F608:G608))+1)&amp;":"&amp;ADDRESS(ROW($F608),COLUMN(G608))))/$C643/12</f>
        <v>3.3333333333333335</v>
      </c>
      <c r="H643" s="563">
        <f ca="1">SUM(INDIRECT(ADDRESS(ROW($F608),COLUMN(H608)-MIN($C643*12,COLUMNS($F608:H608))+1)&amp;":"&amp;ADDRESS(ROW($F608),COLUMN(H608))))/$C643/12</f>
        <v>3.3333333333333335</v>
      </c>
      <c r="I643" s="563">
        <f ca="1">SUM(INDIRECT(ADDRESS(ROW($F608),COLUMN(I608)-MIN($C643*12,COLUMNS($F608:I608))+1)&amp;":"&amp;ADDRESS(ROW($F608),COLUMN(I608))))/$C643/12</f>
        <v>3.3333333333333335</v>
      </c>
      <c r="J643" s="563">
        <f ca="1">SUM(INDIRECT(ADDRESS(ROW($F608),COLUMN(J608)-MIN($C643*12,COLUMNS($F608:J608))+1)&amp;":"&amp;ADDRESS(ROW($F608),COLUMN(J608))))/$C643/12</f>
        <v>3.3333333333333335</v>
      </c>
      <c r="K643" s="563">
        <f ca="1">SUM(INDIRECT(ADDRESS(ROW($F608),COLUMN(K608)-MIN($C643*12,COLUMNS($F608:K608))+1)&amp;":"&amp;ADDRESS(ROW($F608),COLUMN(K608))))/$C643/12</f>
        <v>3.3333333333333335</v>
      </c>
      <c r="L643" s="563">
        <f ca="1">SUM(INDIRECT(ADDRESS(ROW($F608),COLUMN(L608)-MIN($C643*12,COLUMNS($F608:L608))+1)&amp;":"&amp;ADDRESS(ROW($F608),COLUMN(L608))))/$C643/12</f>
        <v>3.3333333333333335</v>
      </c>
      <c r="M643" s="563">
        <f ca="1">SUM(INDIRECT(ADDRESS(ROW($F608),COLUMN(M608)-MIN($C643*12,COLUMNS($F608:M608))+1)&amp;":"&amp;ADDRESS(ROW($F608),COLUMN(M608))))/$C643/12</f>
        <v>3.3333333333333335</v>
      </c>
      <c r="N643" s="563">
        <f ca="1">SUM(INDIRECT(ADDRESS(ROW($F608),COLUMN(N608)-MIN($C643*12,COLUMNS($F608:N608))+1)&amp;":"&amp;ADDRESS(ROW($F608),COLUMN(N608))))/$C643/12</f>
        <v>3.3333333333333335</v>
      </c>
      <c r="O643" s="563">
        <f ca="1">SUM(INDIRECT(ADDRESS(ROW($F608),COLUMN(O608)-MIN($C643*12,COLUMNS($F608:O608))+1)&amp;":"&amp;ADDRESS(ROW($F608),COLUMN(O608))))/$C643/12</f>
        <v>3.3333333333333335</v>
      </c>
      <c r="P643" s="563">
        <f ca="1">SUM(INDIRECT(ADDRESS(ROW($F608),COLUMN(P608)-MIN($C643*12,COLUMNS($F608:P608))+1)&amp;":"&amp;ADDRESS(ROW($F608),COLUMN(P608))))/$C643/12</f>
        <v>3.3333333333333335</v>
      </c>
      <c r="Q643" s="563">
        <f ca="1">SUM(INDIRECT(ADDRESS(ROW($F608),COLUMN(Q608)-MIN($C643*12,COLUMNS($F608:Q608))+1)&amp;":"&amp;ADDRESS(ROW($F608),COLUMN(Q608))))/$C643/12</f>
        <v>3.3333333333333335</v>
      </c>
      <c r="R643" s="563">
        <f ca="1">SUM(INDIRECT(ADDRESS(ROW($F608),COLUMN(R608)-MIN($C643*12,COLUMNS($F608:R608))+1)&amp;":"&amp;ADDRESS(ROW($F608),COLUMN(R608))))/$C643/12</f>
        <v>3.3333333333333335</v>
      </c>
      <c r="S643" s="563">
        <f ca="1">SUM(INDIRECT(ADDRESS(ROW($F608),COLUMN(S608)-MIN($C643*12,COLUMNS($F608:S608))+1)&amp;":"&amp;ADDRESS(ROW($F608),COLUMN(S608))))/$C643/12</f>
        <v>3.3333333333333335</v>
      </c>
      <c r="T643" s="563">
        <f ca="1">SUM(INDIRECT(ADDRESS(ROW($F608),COLUMN(T608)-MIN($C643*12,COLUMNS($F608:T608))+1)&amp;":"&amp;ADDRESS(ROW($F608),COLUMN(T608))))/$C643/12</f>
        <v>3.3333333333333335</v>
      </c>
      <c r="U643" s="563">
        <f ca="1">SUM(INDIRECT(ADDRESS(ROW($F608),COLUMN(U608)-MIN($C643*12,COLUMNS($F608:U608))+1)&amp;":"&amp;ADDRESS(ROW($F608),COLUMN(U608))))/$C643/12</f>
        <v>3.3333333333333335</v>
      </c>
      <c r="V643" s="563">
        <f ca="1">SUM(INDIRECT(ADDRESS(ROW($F608),COLUMN(V608)-MIN($C643*12,COLUMNS($F608:V608))+1)&amp;":"&amp;ADDRESS(ROW($F608),COLUMN(V608))))/$C643/12</f>
        <v>3.3333333333333335</v>
      </c>
      <c r="W643" s="563">
        <f ca="1">SUM(INDIRECT(ADDRESS(ROW($F608),COLUMN(W608)-MIN($C643*12,COLUMNS($F608:W608))+1)&amp;":"&amp;ADDRESS(ROW($F608),COLUMN(W608))))/$C643/12</f>
        <v>3.3333333333333335</v>
      </c>
      <c r="X643" s="563">
        <f ca="1">SUM(INDIRECT(ADDRESS(ROW($F608),COLUMN(X608)-MIN($C643*12,COLUMNS($F608:X608))+1)&amp;":"&amp;ADDRESS(ROW($F608),COLUMN(X608))))/$C643/12</f>
        <v>3.3333333333333335</v>
      </c>
      <c r="Y643" s="563">
        <f ca="1">SUM(INDIRECT(ADDRESS(ROW($F608),COLUMN(Y608)-MIN($C643*12,COLUMNS($F608:Y608))+1)&amp;":"&amp;ADDRESS(ROW($F608),COLUMN(Y608))))/$C643/12</f>
        <v>3.3333333333333335</v>
      </c>
      <c r="Z643" s="563">
        <f ca="1">SUM(INDIRECT(ADDRESS(ROW($F608),COLUMN(Z608)-MIN($C643*12,COLUMNS($F608:Z608))+1)&amp;":"&amp;ADDRESS(ROW($F608),COLUMN(Z608))))/$C643/12</f>
        <v>3.3333333333333335</v>
      </c>
      <c r="AA643" s="563">
        <f ca="1">SUM(INDIRECT(ADDRESS(ROW($F608),COLUMN(AA608)-MIN($C643*12,COLUMNS($F608:AA608))+1)&amp;":"&amp;ADDRESS(ROW($F608),COLUMN(AA608))))/$C643/12</f>
        <v>3.3333333333333335</v>
      </c>
      <c r="AB643" s="563">
        <f ca="1">SUM(INDIRECT(ADDRESS(ROW($F608),COLUMN(AB608)-MIN($C643*12,COLUMNS($F608:AB608))+1)&amp;":"&amp;ADDRESS(ROW($F608),COLUMN(AB608))))/$C643/12</f>
        <v>3.3333333333333335</v>
      </c>
      <c r="AC643" s="563">
        <f ca="1">SUM(INDIRECT(ADDRESS(ROW($F608),COLUMN(AC608)-MIN($C643*12,COLUMNS($F608:AC608))+1)&amp;":"&amp;ADDRESS(ROW($F608),COLUMN(AC608))))/$C643/12</f>
        <v>3.3333333333333335</v>
      </c>
      <c r="AD643" s="563">
        <f ca="1">SUM(INDIRECT(ADDRESS(ROW($F608),COLUMN(AD608)-MIN($C643*12,COLUMNS($F608:AD608))+1)&amp;":"&amp;ADDRESS(ROW($F608),COLUMN(AD608))))/$C643/12</f>
        <v>3.3333333333333335</v>
      </c>
      <c r="AE643" s="563">
        <f ca="1">SUM(INDIRECT(ADDRESS(ROW($F608),COLUMN(AE608)-MIN($C643*12,COLUMNS($F608:AE608))+1)&amp;":"&amp;ADDRESS(ROW($F608),COLUMN(AE608))))/$C643/12</f>
        <v>3.3333333333333335</v>
      </c>
      <c r="AF643" s="563">
        <f ca="1">SUM(INDIRECT(ADDRESS(ROW($F608),COLUMN(AF608)-MIN($C643*12,COLUMNS($F608:AF608))+1)&amp;":"&amp;ADDRESS(ROW($F608),COLUMN(AF608))))/$C643/12</f>
        <v>3.3333333333333335</v>
      </c>
      <c r="AG643" s="563">
        <f ca="1">SUM(INDIRECT(ADDRESS(ROW($F608),COLUMN(AG608)-MIN($C643*12,COLUMNS($F608:AG608))+1)&amp;":"&amp;ADDRESS(ROW($F608),COLUMN(AG608))))/$C643/12</f>
        <v>3.3333333333333335</v>
      </c>
      <c r="AH643" s="563">
        <f ca="1">SUM(INDIRECT(ADDRESS(ROW($F608),COLUMN(AH608)-MIN($C643*12,COLUMNS($F608:AH608))+1)&amp;":"&amp;ADDRESS(ROW($F608),COLUMN(AH608))))/$C643/12</f>
        <v>3.3333333333333335</v>
      </c>
      <c r="AI643" s="563">
        <f ca="1">SUM(INDIRECT(ADDRESS(ROW($F608),COLUMN(AI608)-MIN($C643*12,COLUMNS($F608:AI608))+1)&amp;":"&amp;ADDRESS(ROW($F608),COLUMN(AI608))))/$C643/12</f>
        <v>3.3333333333333335</v>
      </c>
      <c r="AJ643" s="563">
        <f ca="1">SUM(INDIRECT(ADDRESS(ROW($F608),COLUMN(AJ608)-MIN($C643*12,COLUMNS($F608:AJ608))+1)&amp;":"&amp;ADDRESS(ROW($F608),COLUMN(AJ608))))/$C643/12</f>
        <v>3.3333333333333335</v>
      </c>
      <c r="AK643" s="563">
        <f ca="1">SUM(INDIRECT(ADDRESS(ROW($F608),COLUMN(AK608)-MIN($C643*12,COLUMNS($F608:AK608))+1)&amp;":"&amp;ADDRESS(ROW($F608),COLUMN(AK608))))/$C643/12</f>
        <v>3.3333333333333335</v>
      </c>
      <c r="AL643" s="563">
        <f ca="1">SUM(INDIRECT(ADDRESS(ROW($F608),COLUMN(AL608)-MIN($C643*12,COLUMNS($F608:AL608))+1)&amp;":"&amp;ADDRESS(ROW($F608),COLUMN(AL608))))/$C643/12</f>
        <v>3.3333333333333335</v>
      </c>
      <c r="AM643" s="563">
        <f ca="1">SUM(INDIRECT(ADDRESS(ROW($F608),COLUMN(AM608)-MIN($C643*12,COLUMNS($F608:AM608))+1)&amp;":"&amp;ADDRESS(ROW($F608),COLUMN(AM608))))/$C643/12</f>
        <v>3.3333333333333335</v>
      </c>
      <c r="AN643" s="563">
        <f ca="1">SUM(INDIRECT(ADDRESS(ROW($F608),COLUMN(AN608)-MIN($C643*12,COLUMNS($F608:AN608))+1)&amp;":"&amp;ADDRESS(ROW($F608),COLUMN(AN608))))/$C643/12</f>
        <v>3.3333333333333335</v>
      </c>
      <c r="AO643" s="563">
        <f ca="1">SUM(INDIRECT(ADDRESS(ROW($F608),COLUMN(AO608)-MIN($C643*12,COLUMNS($F608:AO608))+1)&amp;":"&amp;ADDRESS(ROW($F608),COLUMN(AO608))))/$C643/12</f>
        <v>3.3333333333333335</v>
      </c>
      <c r="AP643" s="563">
        <f ca="1">SUM(INDIRECT(ADDRESS(ROW($F608),COLUMN(AP608)-MIN($C643*12,COLUMNS($F608:AP608))+1)&amp;":"&amp;ADDRESS(ROW($F608),COLUMN(AP608))))/$C643/12</f>
        <v>3.3333333333333335</v>
      </c>
      <c r="AQ643" s="563">
        <f ca="1">SUM(INDIRECT(ADDRESS(ROW($F608),COLUMN(AQ608)-MIN($C643*12,COLUMNS($F608:AQ608))+1)&amp;":"&amp;ADDRESS(ROW($F608),COLUMN(AQ608))))/$C643/12</f>
        <v>3.3333333333333335</v>
      </c>
      <c r="AR643" s="563">
        <f ca="1">SUM(INDIRECT(ADDRESS(ROW($F608),COLUMN(AR608)-MIN($C643*12,COLUMNS($F608:AR608))+1)&amp;":"&amp;ADDRESS(ROW($F608),COLUMN(AR608))))/$C643/12</f>
        <v>3.3333333333333335</v>
      </c>
      <c r="AS643" s="563">
        <f ca="1">SUM(INDIRECT(ADDRESS(ROW($F608),COLUMN(AS608)-MIN($C643*12,COLUMNS($F608:AS608))+1)&amp;":"&amp;ADDRESS(ROW($F608),COLUMN(AS608))))/$C643/12</f>
        <v>3.3333333333333335</v>
      </c>
      <c r="AT643" s="563">
        <f ca="1">SUM(INDIRECT(ADDRESS(ROW($F608),COLUMN(AT608)-MIN($C643*12,COLUMNS($F608:AT608))+1)&amp;":"&amp;ADDRESS(ROW($F608),COLUMN(AT608))))/$C643/12</f>
        <v>3.3333333333333335</v>
      </c>
      <c r="AU643" s="563">
        <f ca="1">SUM(INDIRECT(ADDRESS(ROW($F608),COLUMN(AU608)-MIN($C643*12,COLUMNS($F608:AU608))+1)&amp;":"&amp;ADDRESS(ROW($F608),COLUMN(AU608))))/$C643/12</f>
        <v>3.3333333333333335</v>
      </c>
      <c r="AV643" s="563">
        <f ca="1">SUM(INDIRECT(ADDRESS(ROW($F608),COLUMN(AV608)-MIN($C643*12,COLUMNS($F608:AV608))+1)&amp;":"&amp;ADDRESS(ROW($F608),COLUMN(AV608))))/$C643/12</f>
        <v>3.3333333333333335</v>
      </c>
      <c r="AW643" s="563">
        <f ca="1">SUM(INDIRECT(ADDRESS(ROW($F608),COLUMN(AW608)-MIN($C643*12,COLUMNS($F608:AW608))+1)&amp;":"&amp;ADDRESS(ROW($F608),COLUMN(AW608))))/$C643/12</f>
        <v>3.3333333333333335</v>
      </c>
      <c r="AX643" s="563">
        <f ca="1">SUM(INDIRECT(ADDRESS(ROW($F608),COLUMN(AX608)-MIN($C643*12,COLUMNS($F608:AX608))+1)&amp;":"&amp;ADDRESS(ROW($F608),COLUMN(AX608))))/$C643/12</f>
        <v>3.3333333333333335</v>
      </c>
      <c r="AY643" s="563">
        <f ca="1">SUM(INDIRECT(ADDRESS(ROW($F608),COLUMN(AY608)-MIN($C643*12,COLUMNS($F608:AY608))+1)&amp;":"&amp;ADDRESS(ROW($F608),COLUMN(AY608))))/$C643/12</f>
        <v>3.3333333333333335</v>
      </c>
      <c r="AZ643" s="563">
        <f ca="1">SUM(INDIRECT(ADDRESS(ROW($F608),COLUMN(AZ608)-MIN($C643*12,COLUMNS($F608:AZ608))+1)&amp;":"&amp;ADDRESS(ROW($F608),COLUMN(AZ608))))/$C643/12</f>
        <v>3.3333333333333335</v>
      </c>
      <c r="BA643" s="563">
        <f ca="1">SUM(INDIRECT(ADDRESS(ROW($F608),COLUMN(BA608)-MIN($C643*12,COLUMNS($F608:BA608))+1)&amp;":"&amp;ADDRESS(ROW($F608),COLUMN(BA608))))/$C643/12</f>
        <v>3.3333333333333335</v>
      </c>
      <c r="BB643" s="563">
        <f ca="1">SUM(INDIRECT(ADDRESS(ROW($F608),COLUMN(BB608)-MIN($C643*12,COLUMNS($F608:BB608))+1)&amp;":"&amp;ADDRESS(ROW($F608),COLUMN(BB608))))/$C643/12</f>
        <v>3.3333333333333335</v>
      </c>
      <c r="BC643" s="563">
        <f ca="1">SUM(INDIRECT(ADDRESS(ROW($F608),COLUMN(BC608)-MIN($C643*12,COLUMNS($F608:BC608))+1)&amp;":"&amp;ADDRESS(ROW($F608),COLUMN(BC608))))/$C643/12</f>
        <v>3.3333333333333335</v>
      </c>
      <c r="BD643" s="563">
        <f ca="1">SUM(INDIRECT(ADDRESS(ROW($F608),COLUMN(BD608)-MIN($C643*12,COLUMNS($F608:BD608))+1)&amp;":"&amp;ADDRESS(ROW($F608),COLUMN(BD608))))/$C643/12</f>
        <v>3.3333333333333335</v>
      </c>
      <c r="BE643" s="563">
        <f ca="1">SUM(INDIRECT(ADDRESS(ROW($F608),COLUMN(BE608)-MIN($C643*12,COLUMNS($F608:BE608))+1)&amp;":"&amp;ADDRESS(ROW($F608),COLUMN(BE608))))/$C643/12</f>
        <v>3.3333333333333335</v>
      </c>
      <c r="BF643" s="563">
        <f ca="1">SUM(INDIRECT(ADDRESS(ROW($F608),COLUMN(BF608)-MIN($C643*12,COLUMNS($F608:BF608))+1)&amp;":"&amp;ADDRESS(ROW($F608),COLUMN(BF608))))/$C643/12</f>
        <v>3.3333333333333335</v>
      </c>
      <c r="BG643" s="563">
        <f ca="1">SUM(INDIRECT(ADDRESS(ROW($F608),COLUMN(BG608)-MIN($C643*12,COLUMNS($F608:BG608))+1)&amp;":"&amp;ADDRESS(ROW($F608),COLUMN(BG608))))/$C643/12</f>
        <v>3.3333333333333335</v>
      </c>
      <c r="BH643" s="563">
        <f ca="1">SUM(INDIRECT(ADDRESS(ROW($F608),COLUMN(BH608)-MIN($C643*12,COLUMNS($F608:BH608))+1)&amp;":"&amp;ADDRESS(ROW($F608),COLUMN(BH608))))/$C643/12</f>
        <v>3.3333333333333335</v>
      </c>
      <c r="BI643" s="563">
        <f ca="1">SUM(INDIRECT(ADDRESS(ROW($F608),COLUMN(BI608)-MIN($C643*12,COLUMNS($F608:BI608))+1)&amp;":"&amp;ADDRESS(ROW($F608),COLUMN(BI608))))/$C643/12</f>
        <v>3.3333333333333335</v>
      </c>
      <c r="BJ643" s="563">
        <f ca="1">SUM(INDIRECT(ADDRESS(ROW($F608),COLUMN(BJ608)-MIN($C643*12,COLUMNS($F608:BJ608))+1)&amp;":"&amp;ADDRESS(ROW($F608),COLUMN(BJ608))))/$C643/12</f>
        <v>3.3333333333333335</v>
      </c>
      <c r="BK643" s="563">
        <f ca="1">SUM(INDIRECT(ADDRESS(ROW($F608),COLUMN(BK608)-MIN($C643*12,COLUMNS($F608:BK608))+1)&amp;":"&amp;ADDRESS(ROW($F608),COLUMN(BK608))))/$C643/12</f>
        <v>3.3333333333333335</v>
      </c>
      <c r="BL643" s="563">
        <f ca="1">SUM(INDIRECT(ADDRESS(ROW($F608),COLUMN(BL608)-MIN($C643*12,COLUMNS($F608:BL608))+1)&amp;":"&amp;ADDRESS(ROW($F608),COLUMN(BL608))))/$C643/12</f>
        <v>3.3333333333333335</v>
      </c>
      <c r="BM643" s="563">
        <f ca="1">SUM(INDIRECT(ADDRESS(ROW($F608),COLUMN(BM608)-MIN($C643*12,COLUMNS($F608:BM608))+1)&amp;":"&amp;ADDRESS(ROW($F608),COLUMN(BM608))))/$C643/12</f>
        <v>3.3333333333333335</v>
      </c>
      <c r="BN643" s="201"/>
      <c r="BO643" s="563">
        <f ca="1">SUM(F643:H643)</f>
        <v>10</v>
      </c>
      <c r="BP643" s="563">
        <f ca="1">SUM(I643:K643)</f>
        <v>10</v>
      </c>
      <c r="BQ643" s="563">
        <f ca="1">SUM(L643:N643)</f>
        <v>10</v>
      </c>
      <c r="BR643" s="563">
        <f ca="1">SUM(O643:Q643)</f>
        <v>10</v>
      </c>
      <c r="BS643" s="563">
        <f ca="1">SUM(R643:T643)</f>
        <v>10</v>
      </c>
      <c r="BT643" s="563">
        <f ca="1">SUM(U643:W643)</f>
        <v>10</v>
      </c>
      <c r="BU643" s="563">
        <f ca="1">SUM(X643:Z643)</f>
        <v>10</v>
      </c>
      <c r="BV643" s="563">
        <f ca="1">SUM(AA643:AC643)</f>
        <v>10</v>
      </c>
      <c r="BW643" s="563">
        <f ca="1">SUM(AD643:AF643)</f>
        <v>10</v>
      </c>
      <c r="BX643" s="563">
        <f ca="1">SUM(AG643:AI643)</f>
        <v>10</v>
      </c>
      <c r="BY643" s="563">
        <f ca="1">SUM(AJ643:AL643)</f>
        <v>10</v>
      </c>
      <c r="BZ643" s="563">
        <f ca="1">SUM(AM643:AO643)</f>
        <v>10</v>
      </c>
      <c r="CA643" s="563">
        <f ca="1">SUM(AP643:AR643)</f>
        <v>10</v>
      </c>
      <c r="CB643" s="563">
        <f ca="1">SUM(AS643:AU643)</f>
        <v>10</v>
      </c>
      <c r="CC643" s="563">
        <f ca="1">SUM(AV643:AX643)</f>
        <v>10</v>
      </c>
      <c r="CD643" s="563">
        <f ca="1">SUM(AY643:BA643)</f>
        <v>10</v>
      </c>
      <c r="CE643" s="563">
        <f ca="1">SUM(BB643:BD643)</f>
        <v>10</v>
      </c>
      <c r="CF643" s="563">
        <f ca="1">SUM(BE643:BG643)</f>
        <v>10</v>
      </c>
      <c r="CG643" s="563">
        <f ca="1">SUM(BH643:BJ643)</f>
        <v>10</v>
      </c>
      <c r="CH643" s="563">
        <f ca="1">SUM(BK643:BM643)</f>
        <v>10</v>
      </c>
      <c r="CI643" s="201"/>
      <c r="CJ643" s="172">
        <f ca="1">SUM(BO643:BR643)</f>
        <v>40</v>
      </c>
      <c r="CK643" s="172">
        <f ca="1">SUM(BS643:BV643)</f>
        <v>40</v>
      </c>
      <c r="CL643" s="172">
        <f ca="1">SUM(BW643:BZ643)</f>
        <v>40</v>
      </c>
      <c r="CM643" s="172">
        <f ca="1">SUM(CA643:CD643)</f>
        <v>40</v>
      </c>
      <c r="CN643" s="172">
        <f ca="1">SUM(CE643:CH643)</f>
        <v>40</v>
      </c>
      <c r="CO643" s="177"/>
      <c r="CP643" s="115"/>
      <c r="CQ643" s="115"/>
      <c r="CR643" s="202">
        <f ca="1">SUM(F643:BM643)</f>
        <v>200.00000000000014</v>
      </c>
      <c r="CS643" s="202">
        <f ca="1">SUM(BO643:CH643)</f>
        <v>200</v>
      </c>
      <c r="CT643" s="202">
        <f ca="1">SUM(CJ643:CN643)</f>
        <v>200</v>
      </c>
      <c r="CU643" s="202">
        <f t="shared" ca="1" si="2233"/>
        <v>0</v>
      </c>
      <c r="CV643" s="202">
        <f t="shared" ca="1" si="2233"/>
        <v>0</v>
      </c>
      <c r="CW643" s="115"/>
      <c r="CX643" s="172">
        <f t="shared" ca="1" si="2230"/>
        <v>10</v>
      </c>
      <c r="CY643" s="172">
        <f t="shared" ca="1" si="2230"/>
        <v>10</v>
      </c>
      <c r="CZ643" s="172">
        <f t="shared" ca="1" si="2230"/>
        <v>10</v>
      </c>
      <c r="DA643" s="172">
        <f t="shared" ca="1" si="2230"/>
        <v>10</v>
      </c>
      <c r="DB643" s="338">
        <f t="shared" ca="1" si="2221"/>
        <v>40</v>
      </c>
      <c r="DC643" s="172">
        <f t="shared" ca="1" si="2231"/>
        <v>10</v>
      </c>
      <c r="DD643" s="172">
        <f t="shared" ca="1" si="2231"/>
        <v>10</v>
      </c>
      <c r="DE643" s="172">
        <f t="shared" ca="1" si="2231"/>
        <v>10</v>
      </c>
      <c r="DF643" s="172">
        <f t="shared" ca="1" si="2231"/>
        <v>10</v>
      </c>
      <c r="DG643" s="338">
        <f t="shared" ca="1" si="2232"/>
        <v>40</v>
      </c>
      <c r="DH643" s="338">
        <f t="shared" ca="1" si="2232"/>
        <v>40</v>
      </c>
      <c r="DI643" s="338">
        <f t="shared" ca="1" si="2232"/>
        <v>40</v>
      </c>
      <c r="DJ643" s="338">
        <f t="shared" ca="1" si="2232"/>
        <v>40</v>
      </c>
    </row>
    <row r="644" spans="1:114" s="7" customFormat="1" ht="14.25" x14ac:dyDescent="0.35">
      <c r="A644" s="308" t="s">
        <v>98</v>
      </c>
      <c r="B644" s="300" t="s">
        <v>370</v>
      </c>
      <c r="C644" s="115"/>
      <c r="D644" s="115"/>
      <c r="E644" s="115"/>
      <c r="F644" s="563">
        <f t="shared" ref="F644:AK644" ca="1" si="2234">SUM(F642:F643)</f>
        <v>351.66666666666663</v>
      </c>
      <c r="G644" s="563">
        <f t="shared" ca="1" si="2234"/>
        <v>518.33333333333337</v>
      </c>
      <c r="H644" s="563">
        <f t="shared" ca="1" si="2234"/>
        <v>685</v>
      </c>
      <c r="I644" s="563">
        <f t="shared" ca="1" si="2234"/>
        <v>1101.6666666666665</v>
      </c>
      <c r="J644" s="563">
        <f t="shared" ca="1" si="2234"/>
        <v>1151.6666666666665</v>
      </c>
      <c r="K644" s="563">
        <f t="shared" ca="1" si="2234"/>
        <v>1226.6666666666665</v>
      </c>
      <c r="L644" s="563">
        <f t="shared" ca="1" si="2234"/>
        <v>1226.6666666666665</v>
      </c>
      <c r="M644" s="563">
        <f t="shared" ca="1" si="2234"/>
        <v>1226.6666666666665</v>
      </c>
      <c r="N644" s="563">
        <f t="shared" ca="1" si="2234"/>
        <v>1226.6666666666665</v>
      </c>
      <c r="O644" s="563">
        <f t="shared" ca="1" si="2234"/>
        <v>1226.6666666666665</v>
      </c>
      <c r="P644" s="563">
        <f t="shared" ca="1" si="2234"/>
        <v>1226.6666666666665</v>
      </c>
      <c r="Q644" s="563">
        <f t="shared" ca="1" si="2234"/>
        <v>1226.6666666666665</v>
      </c>
      <c r="R644" s="563">
        <f t="shared" ca="1" si="2234"/>
        <v>1326.6666666666665</v>
      </c>
      <c r="S644" s="563">
        <f t="shared" ca="1" si="2234"/>
        <v>1385</v>
      </c>
      <c r="T644" s="563">
        <f t="shared" ca="1" si="2234"/>
        <v>1385</v>
      </c>
      <c r="U644" s="563">
        <f t="shared" ca="1" si="2234"/>
        <v>1385</v>
      </c>
      <c r="V644" s="563">
        <f t="shared" ca="1" si="2234"/>
        <v>1385</v>
      </c>
      <c r="W644" s="563">
        <f t="shared" ca="1" si="2234"/>
        <v>1485</v>
      </c>
      <c r="X644" s="563">
        <f t="shared" ca="1" si="2234"/>
        <v>1485</v>
      </c>
      <c r="Y644" s="563">
        <f t="shared" ca="1" si="2234"/>
        <v>1485</v>
      </c>
      <c r="Z644" s="563">
        <f t="shared" ca="1" si="2234"/>
        <v>1485</v>
      </c>
      <c r="AA644" s="563">
        <f t="shared" ca="1" si="2234"/>
        <v>1485</v>
      </c>
      <c r="AB644" s="563">
        <f t="shared" ca="1" si="2234"/>
        <v>1485</v>
      </c>
      <c r="AC644" s="563">
        <f t="shared" ca="1" si="2234"/>
        <v>1485</v>
      </c>
      <c r="AD644" s="563">
        <f t="shared" ca="1" si="2234"/>
        <v>1585</v>
      </c>
      <c r="AE644" s="563">
        <f t="shared" ca="1" si="2234"/>
        <v>1585</v>
      </c>
      <c r="AF644" s="563">
        <f t="shared" ca="1" si="2234"/>
        <v>1585</v>
      </c>
      <c r="AG644" s="563">
        <f t="shared" ca="1" si="2234"/>
        <v>1585</v>
      </c>
      <c r="AH644" s="563">
        <f t="shared" ca="1" si="2234"/>
        <v>1585</v>
      </c>
      <c r="AI644" s="563">
        <f t="shared" ca="1" si="2234"/>
        <v>1685</v>
      </c>
      <c r="AJ644" s="563">
        <f t="shared" ca="1" si="2234"/>
        <v>1743.3333333333333</v>
      </c>
      <c r="AK644" s="563">
        <f t="shared" ca="1" si="2234"/>
        <v>1743.3333333333333</v>
      </c>
      <c r="AL644" s="563">
        <f t="shared" ref="AL644:BM644" ca="1" si="2235">SUM(AL642:AL643)</f>
        <v>1743.3333333333333</v>
      </c>
      <c r="AM644" s="563">
        <f t="shared" ca="1" si="2235"/>
        <v>1743.3333333333333</v>
      </c>
      <c r="AN644" s="563">
        <f t="shared" ca="1" si="2235"/>
        <v>1743.3333333333333</v>
      </c>
      <c r="AO644" s="563">
        <f t="shared" ca="1" si="2235"/>
        <v>1743.3333333333333</v>
      </c>
      <c r="AP644" s="563">
        <f t="shared" ca="1" si="2235"/>
        <v>1843.3333333333333</v>
      </c>
      <c r="AQ644" s="563">
        <f t="shared" ca="1" si="2235"/>
        <v>1843.3333333333333</v>
      </c>
      <c r="AR644" s="563">
        <f t="shared" ca="1" si="2235"/>
        <v>1843.3333333333333</v>
      </c>
      <c r="AS644" s="563">
        <f t="shared" ca="1" si="2235"/>
        <v>1843.3333333333333</v>
      </c>
      <c r="AT644" s="563">
        <f t="shared" ca="1" si="2235"/>
        <v>1843.3333333333333</v>
      </c>
      <c r="AU644" s="563">
        <f t="shared" ca="1" si="2235"/>
        <v>1943.3333333333333</v>
      </c>
      <c r="AV644" s="563">
        <f t="shared" ca="1" si="2235"/>
        <v>2001.6666666666665</v>
      </c>
      <c r="AW644" s="563">
        <f t="shared" ca="1" si="2235"/>
        <v>2001.6666666666665</v>
      </c>
      <c r="AX644" s="563">
        <f t="shared" ca="1" si="2235"/>
        <v>2118.3333333333335</v>
      </c>
      <c r="AY644" s="563">
        <f t="shared" ca="1" si="2235"/>
        <v>2118.3333333333335</v>
      </c>
      <c r="AZ644" s="563">
        <f t="shared" ca="1" si="2235"/>
        <v>2118.3333333333335</v>
      </c>
      <c r="BA644" s="563">
        <f t="shared" ca="1" si="2235"/>
        <v>2118.3333333333335</v>
      </c>
      <c r="BB644" s="563">
        <f t="shared" ca="1" si="2235"/>
        <v>2118.3333333333335</v>
      </c>
      <c r="BC644" s="563">
        <f t="shared" ca="1" si="2235"/>
        <v>2118.3333333333335</v>
      </c>
      <c r="BD644" s="563">
        <f t="shared" ca="1" si="2235"/>
        <v>2118.3333333333335</v>
      </c>
      <c r="BE644" s="563">
        <f t="shared" ca="1" si="2235"/>
        <v>2118.3333333333335</v>
      </c>
      <c r="BF644" s="563">
        <f t="shared" ca="1" si="2235"/>
        <v>2118.3333333333335</v>
      </c>
      <c r="BG644" s="563">
        <f t="shared" ca="1" si="2235"/>
        <v>2118.3333333333335</v>
      </c>
      <c r="BH644" s="563">
        <f t="shared" ca="1" si="2235"/>
        <v>2118.3333333333335</v>
      </c>
      <c r="BI644" s="563">
        <f t="shared" ca="1" si="2235"/>
        <v>2118.3333333333335</v>
      </c>
      <c r="BJ644" s="563">
        <f t="shared" ca="1" si="2235"/>
        <v>2118.3333333333335</v>
      </c>
      <c r="BK644" s="563">
        <f t="shared" ca="1" si="2235"/>
        <v>2118.3333333333335</v>
      </c>
      <c r="BL644" s="563">
        <f t="shared" ca="1" si="2235"/>
        <v>2118.3333333333335</v>
      </c>
      <c r="BM644" s="563">
        <f t="shared" ca="1" si="2235"/>
        <v>2118.3333333333335</v>
      </c>
      <c r="BN644" s="201"/>
      <c r="BO644" s="563">
        <f ca="1">SUM(F644:H644)</f>
        <v>1555</v>
      </c>
      <c r="BP644" s="563">
        <f ca="1">SUM(I644:K644)</f>
        <v>3479.9999999999995</v>
      </c>
      <c r="BQ644" s="563">
        <f ca="1">SUM(L644:N644)</f>
        <v>3679.9999999999995</v>
      </c>
      <c r="BR644" s="563">
        <f ca="1">SUM(O644:Q644)</f>
        <v>3679.9999999999995</v>
      </c>
      <c r="BS644" s="563">
        <f ca="1">SUM(R644:T644)</f>
        <v>4096.6666666666661</v>
      </c>
      <c r="BT644" s="563">
        <f ca="1">SUM(U644:W644)</f>
        <v>4255</v>
      </c>
      <c r="BU644" s="563">
        <f ca="1">SUM(X644:Z644)</f>
        <v>4455</v>
      </c>
      <c r="BV644" s="563">
        <f ca="1">SUM(AA644:AC644)</f>
        <v>4455</v>
      </c>
      <c r="BW644" s="563">
        <f ca="1">SUM(AD644:AF644)</f>
        <v>4755</v>
      </c>
      <c r="BX644" s="563">
        <f ca="1">SUM(AG644:AI644)</f>
        <v>4855</v>
      </c>
      <c r="BY644" s="563">
        <f ca="1">SUM(AJ644:AL644)</f>
        <v>5230</v>
      </c>
      <c r="BZ644" s="563">
        <f ca="1">SUM(AM644:AO644)</f>
        <v>5230</v>
      </c>
      <c r="CA644" s="563">
        <f ca="1">SUM(AP644:AR644)</f>
        <v>5530</v>
      </c>
      <c r="CB644" s="563">
        <f ca="1">SUM(AS644:AU644)</f>
        <v>5630</v>
      </c>
      <c r="CC644" s="563">
        <f ca="1">SUM(AV644:AX644)</f>
        <v>6121.6666666666661</v>
      </c>
      <c r="CD644" s="563">
        <f ca="1">SUM(AY644:BA644)</f>
        <v>6355</v>
      </c>
      <c r="CE644" s="563">
        <f ca="1">SUM(BB644:BD644)</f>
        <v>6355</v>
      </c>
      <c r="CF644" s="563">
        <f ca="1">SUM(BE644:BG644)</f>
        <v>6355</v>
      </c>
      <c r="CG644" s="563">
        <f ca="1">SUM(BH644:BJ644)</f>
        <v>6355</v>
      </c>
      <c r="CH644" s="563">
        <f ca="1">SUM(BK644:BM644)</f>
        <v>6355</v>
      </c>
      <c r="CI644" s="201"/>
      <c r="CJ644" s="172">
        <f ca="1">SUM(BO644:BR644)</f>
        <v>12395</v>
      </c>
      <c r="CK644" s="172">
        <f ca="1">SUM(BS644:BV644)</f>
        <v>17261.666666666664</v>
      </c>
      <c r="CL644" s="172">
        <f ca="1">SUM(BW644:BZ644)</f>
        <v>20070</v>
      </c>
      <c r="CM644" s="172">
        <f ca="1">SUM(CA644:CD644)</f>
        <v>23636.666666666664</v>
      </c>
      <c r="CN644" s="172">
        <f ca="1">SUM(CE644:CH644)</f>
        <v>25420</v>
      </c>
      <c r="CO644" s="177"/>
      <c r="CP644" s="115"/>
      <c r="CQ644" s="115"/>
      <c r="CR644" s="202">
        <f ca="1">SUM(F644:BM644)</f>
        <v>98783.333333333285</v>
      </c>
      <c r="CS644" s="202">
        <f ca="1">SUM(BO644:CH644)</f>
        <v>98783.333333333328</v>
      </c>
      <c r="CT644" s="202">
        <f ca="1">SUM(CJ644:CN644)</f>
        <v>98783.333333333328</v>
      </c>
      <c r="CU644" s="202">
        <f t="shared" ca="1" si="2233"/>
        <v>0</v>
      </c>
      <c r="CV644" s="202">
        <f t="shared" ca="1" si="2233"/>
        <v>0</v>
      </c>
      <c r="CW644" s="115"/>
      <c r="CX644" s="172">
        <f t="shared" ca="1" si="2230"/>
        <v>1555</v>
      </c>
      <c r="CY644" s="172">
        <f t="shared" ca="1" si="2230"/>
        <v>3479.9999999999995</v>
      </c>
      <c r="CZ644" s="172">
        <f t="shared" ca="1" si="2230"/>
        <v>3679.9999999999995</v>
      </c>
      <c r="DA644" s="172">
        <f t="shared" ca="1" si="2230"/>
        <v>3679.9999999999995</v>
      </c>
      <c r="DB644" s="338">
        <f t="shared" ca="1" si="2221"/>
        <v>12395</v>
      </c>
      <c r="DC644" s="172">
        <f t="shared" ca="1" si="2231"/>
        <v>4096.6666666666661</v>
      </c>
      <c r="DD644" s="172">
        <f t="shared" ca="1" si="2231"/>
        <v>4255</v>
      </c>
      <c r="DE644" s="172">
        <f t="shared" ca="1" si="2231"/>
        <v>4455</v>
      </c>
      <c r="DF644" s="172">
        <f t="shared" ca="1" si="2231"/>
        <v>4455</v>
      </c>
      <c r="DG644" s="338">
        <f t="shared" ca="1" si="2232"/>
        <v>17261.666666666664</v>
      </c>
      <c r="DH644" s="338">
        <f t="shared" ca="1" si="2232"/>
        <v>20070</v>
      </c>
      <c r="DI644" s="338">
        <f t="shared" ca="1" si="2232"/>
        <v>23636.666666666664</v>
      </c>
      <c r="DJ644" s="338">
        <f t="shared" ca="1" si="2232"/>
        <v>25420</v>
      </c>
    </row>
    <row r="645" spans="1:114" s="7" customFormat="1" x14ac:dyDescent="0.2">
      <c r="A645" s="298"/>
      <c r="B645" s="300" t="s">
        <v>370</v>
      </c>
      <c r="C645" s="115"/>
      <c r="D645" s="115"/>
      <c r="E645" s="115"/>
      <c r="F645" s="564"/>
      <c r="G645" s="564"/>
      <c r="H645" s="564"/>
      <c r="I645" s="564"/>
      <c r="J645" s="564"/>
      <c r="K645" s="564"/>
      <c r="L645" s="564"/>
      <c r="M645" s="564"/>
      <c r="N645" s="564"/>
      <c r="O645" s="564"/>
      <c r="P645" s="564"/>
      <c r="Q645" s="564"/>
      <c r="R645" s="564"/>
      <c r="S645" s="564"/>
      <c r="T645" s="564"/>
      <c r="U645" s="564"/>
      <c r="V645" s="564"/>
      <c r="W645" s="564"/>
      <c r="X645" s="564"/>
      <c r="Y645" s="564"/>
      <c r="Z645" s="564"/>
      <c r="AA645" s="564"/>
      <c r="AB645" s="564"/>
      <c r="AC645" s="564"/>
      <c r="AD645" s="564"/>
      <c r="AE645" s="564"/>
      <c r="AF645" s="564"/>
      <c r="AG645" s="564"/>
      <c r="AH645" s="564"/>
      <c r="AI645" s="564"/>
      <c r="AJ645" s="564"/>
      <c r="AK645" s="564"/>
      <c r="AL645" s="564"/>
      <c r="AM645" s="564"/>
      <c r="AN645" s="564"/>
      <c r="AO645" s="564"/>
      <c r="AP645" s="564"/>
      <c r="AQ645" s="564"/>
      <c r="AR645" s="564"/>
      <c r="AS645" s="564"/>
      <c r="AT645" s="564"/>
      <c r="AU645" s="564"/>
      <c r="AV645" s="564"/>
      <c r="AW645" s="564"/>
      <c r="AX645" s="564"/>
      <c r="AY645" s="564"/>
      <c r="AZ645" s="564"/>
      <c r="BA645" s="564"/>
      <c r="BB645" s="564"/>
      <c r="BC645" s="564"/>
      <c r="BD645" s="564"/>
      <c r="BE645" s="564"/>
      <c r="BF645" s="564"/>
      <c r="BG645" s="564"/>
      <c r="BH645" s="564"/>
      <c r="BI645" s="564"/>
      <c r="BJ645" s="564"/>
      <c r="BK645" s="564"/>
      <c r="BL645" s="564"/>
      <c r="BM645" s="564"/>
      <c r="BN645" s="201"/>
      <c r="BO645" s="564"/>
      <c r="BP645" s="564"/>
      <c r="BQ645" s="564"/>
      <c r="BR645" s="564"/>
      <c r="BS645" s="564"/>
      <c r="BT645" s="564"/>
      <c r="BU645" s="564"/>
      <c r="BV645" s="564"/>
      <c r="BW645" s="564"/>
      <c r="BX645" s="564"/>
      <c r="BY645" s="564"/>
      <c r="BZ645" s="564"/>
      <c r="CA645" s="564"/>
      <c r="CB645" s="564"/>
      <c r="CC645" s="564"/>
      <c r="CD645" s="564"/>
      <c r="CE645" s="564"/>
      <c r="CF645" s="564"/>
      <c r="CG645" s="564"/>
      <c r="CH645" s="564"/>
      <c r="CI645" s="201"/>
      <c r="CJ645" s="121"/>
      <c r="CK645" s="121"/>
      <c r="CL645" s="121"/>
      <c r="CM645" s="121"/>
      <c r="CN645" s="121"/>
      <c r="CO645" s="177"/>
      <c r="CP645" s="115"/>
      <c r="CQ645" s="115"/>
      <c r="CR645" s="202"/>
      <c r="CS645" s="202"/>
      <c r="CT645" s="202"/>
      <c r="CU645" s="202"/>
      <c r="CV645" s="202"/>
      <c r="CW645" s="115"/>
      <c r="CX645" s="121" t="str">
        <f t="shared" si="2230"/>
        <v/>
      </c>
      <c r="CY645" s="121" t="str">
        <f t="shared" si="2230"/>
        <v/>
      </c>
      <c r="CZ645" s="121" t="str">
        <f t="shared" si="2230"/>
        <v/>
      </c>
      <c r="DA645" s="121" t="str">
        <f t="shared" si="2230"/>
        <v/>
      </c>
      <c r="DB645" s="203" t="str">
        <f t="shared" si="2221"/>
        <v/>
      </c>
      <c r="DC645" s="121" t="str">
        <f t="shared" si="2231"/>
        <v/>
      </c>
      <c r="DD645" s="121" t="str">
        <f t="shared" si="2231"/>
        <v/>
      </c>
      <c r="DE645" s="121" t="str">
        <f t="shared" si="2231"/>
        <v/>
      </c>
      <c r="DF645" s="121" t="str">
        <f t="shared" si="2231"/>
        <v/>
      </c>
      <c r="DG645" s="203" t="str">
        <f t="shared" si="2232"/>
        <v/>
      </c>
      <c r="DH645" s="203" t="str">
        <f t="shared" si="2232"/>
        <v/>
      </c>
      <c r="DI645" s="203" t="str">
        <f t="shared" si="2232"/>
        <v/>
      </c>
      <c r="DJ645" s="203" t="str">
        <f t="shared" si="2232"/>
        <v/>
      </c>
    </row>
    <row r="646" spans="1:114" s="7" customFormat="1" ht="14.25" x14ac:dyDescent="0.35">
      <c r="A646" s="175" t="s">
        <v>95</v>
      </c>
      <c r="B646" s="301" t="s">
        <v>370</v>
      </c>
      <c r="C646" s="119"/>
      <c r="D646" s="119"/>
      <c r="E646" s="119"/>
      <c r="F646" s="605">
        <f ca="1">F621+F627+F633+F639+F644</f>
        <v>391.66666666666663</v>
      </c>
      <c r="G646" s="605">
        <f t="shared" ref="G646:BM646" ca="1" si="2236">G621+G627+G633+G639+G644</f>
        <v>558.33333333333337</v>
      </c>
      <c r="H646" s="605">
        <f t="shared" ca="1" si="2236"/>
        <v>725</v>
      </c>
      <c r="I646" s="605">
        <f t="shared" ca="1" si="2236"/>
        <v>1161.6666666666665</v>
      </c>
      <c r="J646" s="605">
        <f t="shared" ca="1" si="2236"/>
        <v>1251.6666666666665</v>
      </c>
      <c r="K646" s="605">
        <f t="shared" ca="1" si="2236"/>
        <v>1346.6666666666665</v>
      </c>
      <c r="L646" s="605">
        <f t="shared" ca="1" si="2236"/>
        <v>1346.6666666666665</v>
      </c>
      <c r="M646" s="605">
        <f t="shared" ca="1" si="2236"/>
        <v>1346.6666666666665</v>
      </c>
      <c r="N646" s="605">
        <f t="shared" ca="1" si="2236"/>
        <v>1346.6666666666665</v>
      </c>
      <c r="O646" s="605">
        <f t="shared" ca="1" si="2236"/>
        <v>1346.6666666666665</v>
      </c>
      <c r="P646" s="605">
        <f t="shared" ca="1" si="2236"/>
        <v>1346.6666666666665</v>
      </c>
      <c r="Q646" s="605">
        <f t="shared" ca="1" si="2236"/>
        <v>1346.6666666666665</v>
      </c>
      <c r="R646" s="605">
        <f t="shared" ca="1" si="2236"/>
        <v>1526.6666666666665</v>
      </c>
      <c r="S646" s="605">
        <f t="shared" ca="1" si="2236"/>
        <v>1585</v>
      </c>
      <c r="T646" s="605">
        <f t="shared" ca="1" si="2236"/>
        <v>1585</v>
      </c>
      <c r="U646" s="605">
        <f t="shared" ca="1" si="2236"/>
        <v>1585</v>
      </c>
      <c r="V646" s="605">
        <f t="shared" ca="1" si="2236"/>
        <v>1585</v>
      </c>
      <c r="W646" s="605">
        <f t="shared" ca="1" si="2236"/>
        <v>1725</v>
      </c>
      <c r="X646" s="605">
        <f t="shared" ca="1" si="2236"/>
        <v>1725</v>
      </c>
      <c r="Y646" s="605">
        <f t="shared" ca="1" si="2236"/>
        <v>1725</v>
      </c>
      <c r="Z646" s="605">
        <f t="shared" ca="1" si="2236"/>
        <v>1725</v>
      </c>
      <c r="AA646" s="605">
        <f t="shared" ca="1" si="2236"/>
        <v>1725</v>
      </c>
      <c r="AB646" s="605">
        <f t="shared" ca="1" si="2236"/>
        <v>1725</v>
      </c>
      <c r="AC646" s="605">
        <f t="shared" ca="1" si="2236"/>
        <v>1725</v>
      </c>
      <c r="AD646" s="605">
        <f t="shared" ca="1" si="2236"/>
        <v>2025</v>
      </c>
      <c r="AE646" s="605">
        <f t="shared" ca="1" si="2236"/>
        <v>2025</v>
      </c>
      <c r="AF646" s="605">
        <f t="shared" ca="1" si="2236"/>
        <v>2025</v>
      </c>
      <c r="AG646" s="605">
        <f t="shared" ca="1" si="2236"/>
        <v>2025</v>
      </c>
      <c r="AH646" s="605">
        <f t="shared" ca="1" si="2236"/>
        <v>2025</v>
      </c>
      <c r="AI646" s="605">
        <f t="shared" ca="1" si="2236"/>
        <v>2185</v>
      </c>
      <c r="AJ646" s="605">
        <f t="shared" ca="1" si="2236"/>
        <v>2243.333333333333</v>
      </c>
      <c r="AK646" s="605">
        <f t="shared" ca="1" si="2236"/>
        <v>2243.333333333333</v>
      </c>
      <c r="AL646" s="605">
        <f t="shared" ca="1" si="2236"/>
        <v>2243.333333333333</v>
      </c>
      <c r="AM646" s="605">
        <f t="shared" ca="1" si="2236"/>
        <v>2243.333333333333</v>
      </c>
      <c r="AN646" s="605">
        <f t="shared" ca="1" si="2236"/>
        <v>2243.333333333333</v>
      </c>
      <c r="AO646" s="605">
        <f t="shared" ca="1" si="2236"/>
        <v>2243.333333333333</v>
      </c>
      <c r="AP646" s="605">
        <f t="shared" ca="1" si="2236"/>
        <v>2403.333333333333</v>
      </c>
      <c r="AQ646" s="605">
        <f t="shared" ca="1" si="2236"/>
        <v>2403.333333333333</v>
      </c>
      <c r="AR646" s="605">
        <f t="shared" ca="1" si="2236"/>
        <v>2403.333333333333</v>
      </c>
      <c r="AS646" s="605">
        <f t="shared" ca="1" si="2236"/>
        <v>2403.333333333333</v>
      </c>
      <c r="AT646" s="605">
        <f t="shared" ca="1" si="2236"/>
        <v>2403.333333333333</v>
      </c>
      <c r="AU646" s="605">
        <f t="shared" ca="1" si="2236"/>
        <v>2583.333333333333</v>
      </c>
      <c r="AV646" s="605">
        <f t="shared" ca="1" si="2236"/>
        <v>2641.6666666666665</v>
      </c>
      <c r="AW646" s="605">
        <f t="shared" ca="1" si="2236"/>
        <v>2641.6666666666665</v>
      </c>
      <c r="AX646" s="605">
        <f t="shared" ca="1" si="2236"/>
        <v>2758.3333333333335</v>
      </c>
      <c r="AY646" s="605">
        <f t="shared" ca="1" si="2236"/>
        <v>2758.3333333333335</v>
      </c>
      <c r="AZ646" s="605">
        <f t="shared" ca="1" si="2236"/>
        <v>2758.3333333333335</v>
      </c>
      <c r="BA646" s="605">
        <f t="shared" ca="1" si="2236"/>
        <v>2758.3333333333335</v>
      </c>
      <c r="BB646" s="605">
        <f t="shared" ca="1" si="2236"/>
        <v>2798.3333333333335</v>
      </c>
      <c r="BC646" s="605">
        <f t="shared" ca="1" si="2236"/>
        <v>2798.3333333333335</v>
      </c>
      <c r="BD646" s="605">
        <f t="shared" ca="1" si="2236"/>
        <v>2798.3333333333335</v>
      </c>
      <c r="BE646" s="605">
        <f t="shared" ca="1" si="2236"/>
        <v>2798.3333333333335</v>
      </c>
      <c r="BF646" s="605">
        <f t="shared" ca="1" si="2236"/>
        <v>2798.3333333333335</v>
      </c>
      <c r="BG646" s="605">
        <f t="shared" ca="1" si="2236"/>
        <v>2798.3333333333335</v>
      </c>
      <c r="BH646" s="605">
        <f t="shared" ca="1" si="2236"/>
        <v>2798.3333333333335</v>
      </c>
      <c r="BI646" s="605">
        <f t="shared" ca="1" si="2236"/>
        <v>2798.3333333333335</v>
      </c>
      <c r="BJ646" s="605">
        <f t="shared" ca="1" si="2236"/>
        <v>2798.3333333333335</v>
      </c>
      <c r="BK646" s="605">
        <f t="shared" ca="1" si="2236"/>
        <v>2798.3333333333335</v>
      </c>
      <c r="BL646" s="605">
        <f t="shared" ca="1" si="2236"/>
        <v>2798.3333333333335</v>
      </c>
      <c r="BM646" s="605">
        <f t="shared" ca="1" si="2236"/>
        <v>2798.3333333333335</v>
      </c>
      <c r="BN646" s="185"/>
      <c r="BO646" s="605">
        <f ca="1">SUM(F646:H646)</f>
        <v>1675</v>
      </c>
      <c r="BP646" s="605">
        <f ca="1">SUM(I646:K646)</f>
        <v>3759.9999999999995</v>
      </c>
      <c r="BQ646" s="605">
        <f ca="1">SUM(L646:N646)</f>
        <v>4039.9999999999995</v>
      </c>
      <c r="BR646" s="605">
        <f ca="1">SUM(O646:Q646)</f>
        <v>4039.9999999999995</v>
      </c>
      <c r="BS646" s="605">
        <f ca="1">SUM(R646:T646)</f>
        <v>4696.6666666666661</v>
      </c>
      <c r="BT646" s="605">
        <f ca="1">SUM(U646:W646)</f>
        <v>4895</v>
      </c>
      <c r="BU646" s="605">
        <f ca="1">SUM(X646:Z646)</f>
        <v>5175</v>
      </c>
      <c r="BV646" s="605">
        <f ca="1">SUM(AA646:AC646)</f>
        <v>5175</v>
      </c>
      <c r="BW646" s="605">
        <f ca="1">SUM(AD646:AF646)</f>
        <v>6075</v>
      </c>
      <c r="BX646" s="605">
        <f ca="1">SUM(AG646:AI646)</f>
        <v>6235</v>
      </c>
      <c r="BY646" s="605">
        <f ca="1">SUM(AJ646:AL646)</f>
        <v>6729.9999999999991</v>
      </c>
      <c r="BZ646" s="605">
        <f ca="1">SUM(AM646:AO646)</f>
        <v>6729.9999999999991</v>
      </c>
      <c r="CA646" s="605">
        <f ca="1">SUM(AP646:AR646)</f>
        <v>7209.9999999999991</v>
      </c>
      <c r="CB646" s="605">
        <f ca="1">SUM(AS646:AU646)</f>
        <v>7389.9999999999991</v>
      </c>
      <c r="CC646" s="605">
        <f ca="1">SUM(AV646:AX646)</f>
        <v>8041.6666666666661</v>
      </c>
      <c r="CD646" s="605">
        <f ca="1">SUM(AY646:BA646)</f>
        <v>8275</v>
      </c>
      <c r="CE646" s="605">
        <f ca="1">SUM(BB646:BD646)</f>
        <v>8395</v>
      </c>
      <c r="CF646" s="605">
        <f ca="1">SUM(BE646:BG646)</f>
        <v>8395</v>
      </c>
      <c r="CG646" s="605">
        <f ca="1">SUM(BH646:BJ646)</f>
        <v>8395</v>
      </c>
      <c r="CH646" s="605">
        <f ca="1">SUM(BK646:BM646)</f>
        <v>8395</v>
      </c>
      <c r="CI646" s="185"/>
      <c r="CJ646" s="239">
        <f ca="1">SUM(BO646:BR646)</f>
        <v>13515</v>
      </c>
      <c r="CK646" s="239">
        <f ca="1">SUM(BS646:BV646)</f>
        <v>19941.666666666664</v>
      </c>
      <c r="CL646" s="239">
        <f ca="1">SUM(BW646:BZ646)</f>
        <v>25770</v>
      </c>
      <c r="CM646" s="239">
        <f ca="1">SUM(CA646:CD646)</f>
        <v>30916.666666666664</v>
      </c>
      <c r="CN646" s="239">
        <f ca="1">SUM(CE646:CH646)</f>
        <v>33580</v>
      </c>
      <c r="CO646" s="177"/>
      <c r="CP646" s="119"/>
      <c r="CQ646" s="119"/>
      <c r="CR646" s="186">
        <f ca="1">SUM(F646:BM646)</f>
        <v>123723.33333333327</v>
      </c>
      <c r="CS646" s="186">
        <f ca="1">SUM(BO646:CH646)</f>
        <v>123723.33333333333</v>
      </c>
      <c r="CT646" s="186">
        <f ca="1">SUM(CJ646:CN646)</f>
        <v>123723.33333333333</v>
      </c>
      <c r="CU646" s="186">
        <f ca="1">CR646-CS646</f>
        <v>0</v>
      </c>
      <c r="CV646" s="186">
        <f ca="1">CS646-CT646</f>
        <v>0</v>
      </c>
      <c r="CW646" s="119"/>
      <c r="CX646" s="239">
        <f t="shared" ca="1" si="2230"/>
        <v>1675</v>
      </c>
      <c r="CY646" s="239">
        <f t="shared" ca="1" si="2230"/>
        <v>3759.9999999999995</v>
      </c>
      <c r="CZ646" s="239">
        <f t="shared" ca="1" si="2230"/>
        <v>4039.9999999999995</v>
      </c>
      <c r="DA646" s="239">
        <f t="shared" ca="1" si="2230"/>
        <v>4039.9999999999995</v>
      </c>
      <c r="DB646" s="345">
        <f t="shared" ca="1" si="2221"/>
        <v>13515</v>
      </c>
      <c r="DC646" s="239">
        <f t="shared" ca="1" si="2231"/>
        <v>4696.6666666666661</v>
      </c>
      <c r="DD646" s="239">
        <f t="shared" ca="1" si="2231"/>
        <v>4895</v>
      </c>
      <c r="DE646" s="239">
        <f t="shared" ca="1" si="2231"/>
        <v>5175</v>
      </c>
      <c r="DF646" s="239">
        <f t="shared" ca="1" si="2231"/>
        <v>5175</v>
      </c>
      <c r="DG646" s="345">
        <f t="shared" ca="1" si="2232"/>
        <v>19941.666666666664</v>
      </c>
      <c r="DH646" s="345">
        <f t="shared" ca="1" si="2232"/>
        <v>25770</v>
      </c>
      <c r="DI646" s="345">
        <f t="shared" ca="1" si="2232"/>
        <v>30916.666666666664</v>
      </c>
      <c r="DJ646" s="345">
        <f t="shared" ca="1" si="2232"/>
        <v>33580</v>
      </c>
    </row>
    <row r="647" spans="1:114" s="7" customFormat="1" ht="12.75" thickBot="1" x14ac:dyDescent="0.25">
      <c r="A647" s="309"/>
      <c r="B647" s="240" t="s">
        <v>370</v>
      </c>
      <c r="C647" s="240"/>
      <c r="D647" s="240"/>
      <c r="E647" s="240"/>
      <c r="F647" s="580"/>
      <c r="G647" s="580"/>
      <c r="H647" s="580"/>
      <c r="I647" s="580"/>
      <c r="J647" s="580"/>
      <c r="K647" s="580"/>
      <c r="L647" s="580"/>
      <c r="M647" s="580"/>
      <c r="N647" s="580"/>
      <c r="O647" s="580"/>
      <c r="P647" s="580"/>
      <c r="Q647" s="580"/>
      <c r="R647" s="580"/>
      <c r="S647" s="580"/>
      <c r="T647" s="580"/>
      <c r="U647" s="580"/>
      <c r="V647" s="580"/>
      <c r="W647" s="580"/>
      <c r="X647" s="580"/>
      <c r="Y647" s="580"/>
      <c r="Z647" s="580"/>
      <c r="AA647" s="580"/>
      <c r="AB647" s="580"/>
      <c r="AC647" s="580"/>
      <c r="AD647" s="580"/>
      <c r="AE647" s="580"/>
      <c r="AF647" s="580"/>
      <c r="AG647" s="580"/>
      <c r="AH647" s="580"/>
      <c r="AI647" s="580"/>
      <c r="AJ647" s="580"/>
      <c r="AK647" s="580"/>
      <c r="AL647" s="580"/>
      <c r="AM647" s="580"/>
      <c r="AN647" s="580"/>
      <c r="AO647" s="580"/>
      <c r="AP647" s="580"/>
      <c r="AQ647" s="580"/>
      <c r="AR647" s="580"/>
      <c r="AS647" s="580"/>
      <c r="AT647" s="580"/>
      <c r="AU647" s="580"/>
      <c r="AV647" s="580"/>
      <c r="AW647" s="580"/>
      <c r="AX647" s="580"/>
      <c r="AY647" s="580"/>
      <c r="AZ647" s="580"/>
      <c r="BA647" s="580"/>
      <c r="BB647" s="580"/>
      <c r="BC647" s="580"/>
      <c r="BD647" s="580"/>
      <c r="BE647" s="580"/>
      <c r="BF647" s="580"/>
      <c r="BG647" s="580"/>
      <c r="BH647" s="580"/>
      <c r="BI647" s="580"/>
      <c r="BJ647" s="580"/>
      <c r="BK647" s="580"/>
      <c r="BL647" s="580"/>
      <c r="BM647" s="580"/>
      <c r="BN647" s="185"/>
      <c r="BO647" s="580"/>
      <c r="BP647" s="580"/>
      <c r="BQ647" s="580"/>
      <c r="BR647" s="580"/>
      <c r="BS647" s="580"/>
      <c r="BT647" s="580"/>
      <c r="BU647" s="580"/>
      <c r="BV647" s="580"/>
      <c r="BW647" s="580"/>
      <c r="BX647" s="580"/>
      <c r="BY647" s="580"/>
      <c r="BZ647" s="580"/>
      <c r="CA647" s="580"/>
      <c r="CB647" s="580"/>
      <c r="CC647" s="580"/>
      <c r="CD647" s="580"/>
      <c r="CE647" s="580"/>
      <c r="CF647" s="580"/>
      <c r="CG647" s="580"/>
      <c r="CH647" s="580"/>
      <c r="CI647" s="185"/>
      <c r="CJ647" s="242"/>
      <c r="CK647" s="242"/>
      <c r="CL647" s="242"/>
      <c r="CM647" s="242"/>
      <c r="CN647" s="242"/>
      <c r="CO647" s="177"/>
      <c r="CP647" s="119"/>
      <c r="CQ647" s="119"/>
      <c r="CR647" s="186"/>
      <c r="CS647" s="186"/>
      <c r="CT647" s="186"/>
      <c r="CU647" s="186"/>
      <c r="CV647" s="186"/>
      <c r="CW647" s="119"/>
      <c r="CX647" s="242" t="str">
        <f t="shared" si="2230"/>
        <v/>
      </c>
      <c r="CY647" s="242" t="str">
        <f t="shared" si="2230"/>
        <v/>
      </c>
      <c r="CZ647" s="242" t="str">
        <f t="shared" si="2230"/>
        <v/>
      </c>
      <c r="DA647" s="242" t="str">
        <f t="shared" si="2230"/>
        <v/>
      </c>
      <c r="DB647" s="243" t="str">
        <f t="shared" si="2221"/>
        <v/>
      </c>
      <c r="DC647" s="242" t="str">
        <f t="shared" si="2231"/>
        <v/>
      </c>
      <c r="DD647" s="242" t="str">
        <f t="shared" si="2231"/>
        <v/>
      </c>
      <c r="DE647" s="242" t="str">
        <f t="shared" si="2231"/>
        <v/>
      </c>
      <c r="DF647" s="242" t="str">
        <f t="shared" si="2231"/>
        <v/>
      </c>
      <c r="DG647" s="243" t="str">
        <f t="shared" si="2232"/>
        <v/>
      </c>
      <c r="DH647" s="243" t="str">
        <f t="shared" si="2232"/>
        <v/>
      </c>
      <c r="DI647" s="243" t="str">
        <f t="shared" si="2232"/>
        <v/>
      </c>
      <c r="DJ647" s="243" t="str">
        <f t="shared" si="2232"/>
        <v/>
      </c>
    </row>
    <row r="648" spans="1:114" s="7" customFormat="1" x14ac:dyDescent="0.2">
      <c r="A648" s="290"/>
      <c r="B648" s="417" t="s">
        <v>370</v>
      </c>
      <c r="C648" s="119"/>
      <c r="D648" s="119"/>
      <c r="E648" s="119"/>
      <c r="F648" s="561"/>
      <c r="G648" s="561"/>
      <c r="H648" s="561"/>
      <c r="I648" s="561"/>
      <c r="J648" s="561"/>
      <c r="K648" s="561"/>
      <c r="L648" s="561"/>
      <c r="M648" s="561"/>
      <c r="N648" s="561"/>
      <c r="O648" s="561"/>
      <c r="P648" s="561"/>
      <c r="Q648" s="561"/>
      <c r="R648" s="561"/>
      <c r="S648" s="561"/>
      <c r="T648" s="561"/>
      <c r="U648" s="561"/>
      <c r="V648" s="561"/>
      <c r="W648" s="561"/>
      <c r="X648" s="561"/>
      <c r="Y648" s="561"/>
      <c r="Z648" s="561"/>
      <c r="AA648" s="561"/>
      <c r="AB648" s="561"/>
      <c r="AC648" s="561"/>
      <c r="AD648" s="561"/>
      <c r="AE648" s="561"/>
      <c r="AF648" s="561"/>
      <c r="AG648" s="561"/>
      <c r="AH648" s="561"/>
      <c r="AI648" s="561"/>
      <c r="AJ648" s="561"/>
      <c r="AK648" s="561"/>
      <c r="AL648" s="561"/>
      <c r="AM648" s="561"/>
      <c r="AN648" s="561"/>
      <c r="AO648" s="561"/>
      <c r="AP648" s="561"/>
      <c r="AQ648" s="561"/>
      <c r="AR648" s="561"/>
      <c r="AS648" s="561"/>
      <c r="AT648" s="561"/>
      <c r="AU648" s="561"/>
      <c r="AV648" s="561"/>
      <c r="AW648" s="561"/>
      <c r="AX648" s="561"/>
      <c r="AY648" s="561"/>
      <c r="AZ648" s="561"/>
      <c r="BA648" s="561"/>
      <c r="BB648" s="561"/>
      <c r="BC648" s="561"/>
      <c r="BD648" s="561"/>
      <c r="BE648" s="561"/>
      <c r="BF648" s="561"/>
      <c r="BG648" s="561"/>
      <c r="BH648" s="561"/>
      <c r="BI648" s="561"/>
      <c r="BJ648" s="561"/>
      <c r="BK648" s="561"/>
      <c r="BL648" s="561"/>
      <c r="BM648" s="561"/>
      <c r="BN648" s="185"/>
      <c r="BO648" s="561"/>
      <c r="BP648" s="561"/>
      <c r="BQ648" s="561"/>
      <c r="BR648" s="561"/>
      <c r="BS648" s="561"/>
      <c r="BT648" s="561"/>
      <c r="BU648" s="561"/>
      <c r="BV648" s="561"/>
      <c r="BW648" s="561"/>
      <c r="BX648" s="561"/>
      <c r="BY648" s="561"/>
      <c r="BZ648" s="561"/>
      <c r="CA648" s="561"/>
      <c r="CB648" s="561"/>
      <c r="CC648" s="561"/>
      <c r="CD648" s="561"/>
      <c r="CE648" s="561"/>
      <c r="CF648" s="561"/>
      <c r="CG648" s="561"/>
      <c r="CH648" s="561"/>
      <c r="CI648" s="215"/>
      <c r="CJ648" s="119"/>
      <c r="CK648" s="119"/>
      <c r="CL648" s="119"/>
      <c r="CM648" s="119"/>
      <c r="CN648" s="119"/>
      <c r="CO648" s="177"/>
      <c r="CP648" s="119"/>
      <c r="CQ648" s="119"/>
      <c r="CR648" s="186"/>
      <c r="CS648" s="186"/>
      <c r="CT648" s="186"/>
      <c r="CU648" s="186"/>
      <c r="CV648" s="186"/>
      <c r="CW648" s="119"/>
      <c r="CX648" s="119"/>
      <c r="CY648" s="119"/>
      <c r="CZ648" s="119"/>
      <c r="DA648" s="119"/>
      <c r="DB648" s="216"/>
      <c r="DC648" s="119"/>
      <c r="DD648" s="119"/>
      <c r="DE648" s="119"/>
      <c r="DF648" s="119"/>
      <c r="DG648" s="216"/>
      <c r="DH648" s="216"/>
      <c r="DI648" s="216"/>
      <c r="DJ648" s="216"/>
    </row>
    <row r="649" spans="1:114" s="7" customFormat="1" ht="19.5" x14ac:dyDescent="0.4">
      <c r="A649" s="176" t="s">
        <v>336</v>
      </c>
      <c r="B649" s="417" t="s">
        <v>370</v>
      </c>
      <c r="C649" s="119"/>
      <c r="D649" s="119"/>
      <c r="E649" s="119"/>
      <c r="F649" s="561"/>
      <c r="G649" s="561"/>
      <c r="H649" s="561"/>
      <c r="I649" s="561"/>
      <c r="J649" s="561"/>
      <c r="K649" s="561"/>
      <c r="L649" s="561"/>
      <c r="M649" s="561"/>
      <c r="N649" s="561"/>
      <c r="O649" s="561"/>
      <c r="P649" s="561"/>
      <c r="Q649" s="561"/>
      <c r="R649" s="561"/>
      <c r="S649" s="561"/>
      <c r="T649" s="561"/>
      <c r="U649" s="561"/>
      <c r="V649" s="561"/>
      <c r="W649" s="561"/>
      <c r="X649" s="561"/>
      <c r="Y649" s="561"/>
      <c r="Z649" s="561"/>
      <c r="AA649" s="561"/>
      <c r="AB649" s="561"/>
      <c r="AC649" s="561"/>
      <c r="AD649" s="561"/>
      <c r="AE649" s="561"/>
      <c r="AF649" s="561"/>
      <c r="AG649" s="561"/>
      <c r="AH649" s="561"/>
      <c r="AI649" s="561"/>
      <c r="AJ649" s="561"/>
      <c r="AK649" s="561"/>
      <c r="AL649" s="561"/>
      <c r="AM649" s="561"/>
      <c r="AN649" s="561"/>
      <c r="AO649" s="561"/>
      <c r="AP649" s="561"/>
      <c r="AQ649" s="561"/>
      <c r="AR649" s="561"/>
      <c r="AS649" s="561"/>
      <c r="AT649" s="561"/>
      <c r="AU649" s="561"/>
      <c r="AV649" s="561"/>
      <c r="AW649" s="561"/>
      <c r="AX649" s="561"/>
      <c r="AY649" s="561"/>
      <c r="AZ649" s="561"/>
      <c r="BA649" s="561"/>
      <c r="BB649" s="561"/>
      <c r="BC649" s="561"/>
      <c r="BD649" s="561"/>
      <c r="BE649" s="561"/>
      <c r="BF649" s="561"/>
      <c r="BG649" s="561"/>
      <c r="BH649" s="561"/>
      <c r="BI649" s="561"/>
      <c r="BJ649" s="561"/>
      <c r="BK649" s="561"/>
      <c r="BL649" s="561"/>
      <c r="BM649" s="561"/>
      <c r="BN649" s="185"/>
      <c r="BO649" s="561"/>
      <c r="BP649" s="561"/>
      <c r="BQ649" s="561"/>
      <c r="BR649" s="561"/>
      <c r="BS649" s="561"/>
      <c r="BT649" s="561"/>
      <c r="BU649" s="561"/>
      <c r="BV649" s="561"/>
      <c r="BW649" s="561"/>
      <c r="BX649" s="561"/>
      <c r="BY649" s="561"/>
      <c r="BZ649" s="561"/>
      <c r="CA649" s="561"/>
      <c r="CB649" s="561"/>
      <c r="CC649" s="561"/>
      <c r="CD649" s="561"/>
      <c r="CE649" s="561"/>
      <c r="CF649" s="561"/>
      <c r="CG649" s="561"/>
      <c r="CH649" s="561"/>
      <c r="CI649" s="215"/>
      <c r="CJ649" s="119"/>
      <c r="CK649" s="119"/>
      <c r="CL649" s="119"/>
      <c r="CM649" s="119"/>
      <c r="CN649" s="119"/>
      <c r="CO649" s="177"/>
      <c r="CP649" s="119"/>
      <c r="CQ649" s="119"/>
      <c r="CR649" s="186"/>
      <c r="CS649" s="186"/>
      <c r="CT649" s="186"/>
      <c r="CU649" s="186"/>
      <c r="CV649" s="186"/>
      <c r="CW649" s="119"/>
      <c r="CX649" s="119"/>
      <c r="CY649" s="119"/>
      <c r="CZ649" s="119"/>
      <c r="DA649" s="119"/>
      <c r="DB649" s="216"/>
      <c r="DC649" s="119"/>
      <c r="DD649" s="119"/>
      <c r="DE649" s="119"/>
      <c r="DF649" s="119"/>
      <c r="DG649" s="216"/>
      <c r="DH649" s="216"/>
      <c r="DI649" s="216"/>
      <c r="DJ649" s="216"/>
    </row>
    <row r="650" spans="1:114" s="7" customFormat="1" x14ac:dyDescent="0.2">
      <c r="A650" s="190" t="s">
        <v>381</v>
      </c>
      <c r="B650" s="417" t="s">
        <v>370</v>
      </c>
      <c r="C650" s="119"/>
      <c r="D650" s="119"/>
      <c r="E650" s="119"/>
      <c r="F650" s="561"/>
      <c r="G650" s="561"/>
      <c r="H650" s="561"/>
      <c r="I650" s="561"/>
      <c r="J650" s="561"/>
      <c r="K650" s="561"/>
      <c r="L650" s="561"/>
      <c r="M650" s="561"/>
      <c r="N650" s="561"/>
      <c r="O650" s="561"/>
      <c r="P650" s="561"/>
      <c r="Q650" s="561"/>
      <c r="R650" s="561"/>
      <c r="S650" s="561"/>
      <c r="T650" s="561"/>
      <c r="U650" s="561"/>
      <c r="V650" s="561"/>
      <c r="W650" s="561"/>
      <c r="X650" s="561"/>
      <c r="Y650" s="561"/>
      <c r="Z650" s="561"/>
      <c r="AA650" s="561"/>
      <c r="AB650" s="561"/>
      <c r="AC650" s="561"/>
      <c r="AD650" s="561"/>
      <c r="AE650" s="561"/>
      <c r="AF650" s="561"/>
      <c r="AG650" s="561"/>
      <c r="AH650" s="561"/>
      <c r="AI650" s="561"/>
      <c r="AJ650" s="561"/>
      <c r="AK650" s="561"/>
      <c r="AL650" s="561"/>
      <c r="AM650" s="561"/>
      <c r="AN650" s="561"/>
      <c r="AO650" s="561"/>
      <c r="AP650" s="561"/>
      <c r="AQ650" s="561"/>
      <c r="AR650" s="561"/>
      <c r="AS650" s="561"/>
      <c r="AT650" s="561"/>
      <c r="AU650" s="561"/>
      <c r="AV650" s="561"/>
      <c r="AW650" s="561"/>
      <c r="AX650" s="561"/>
      <c r="AY650" s="561"/>
      <c r="AZ650" s="561"/>
      <c r="BA650" s="561"/>
      <c r="BB650" s="561"/>
      <c r="BC650" s="561"/>
      <c r="BD650" s="561"/>
      <c r="BE650" s="561"/>
      <c r="BF650" s="561"/>
      <c r="BG650" s="561"/>
      <c r="BH650" s="561"/>
      <c r="BI650" s="561"/>
      <c r="BJ650" s="561"/>
      <c r="BK650" s="561"/>
      <c r="BL650" s="561"/>
      <c r="BM650" s="561"/>
      <c r="BN650" s="185"/>
      <c r="BO650" s="561"/>
      <c r="BP650" s="561"/>
      <c r="BQ650" s="561"/>
      <c r="BR650" s="561"/>
      <c r="BS650" s="561"/>
      <c r="BT650" s="561"/>
      <c r="BU650" s="561"/>
      <c r="BV650" s="561"/>
      <c r="BW650" s="561"/>
      <c r="BX650" s="561"/>
      <c r="BY650" s="561"/>
      <c r="BZ650" s="561"/>
      <c r="CA650" s="561"/>
      <c r="CB650" s="561"/>
      <c r="CC650" s="561"/>
      <c r="CD650" s="561"/>
      <c r="CE650" s="561"/>
      <c r="CF650" s="561"/>
      <c r="CG650" s="561"/>
      <c r="CH650" s="561"/>
      <c r="CI650" s="215"/>
      <c r="CJ650" s="119"/>
      <c r="CK650" s="119"/>
      <c r="CL650" s="119"/>
      <c r="CM650" s="119"/>
      <c r="CN650" s="119"/>
      <c r="CO650" s="177"/>
      <c r="CP650" s="119"/>
      <c r="CQ650" s="119"/>
      <c r="CR650" s="186"/>
      <c r="CS650" s="186"/>
      <c r="CT650" s="186"/>
      <c r="CU650" s="186"/>
      <c r="CV650" s="186"/>
      <c r="CW650" s="119"/>
      <c r="CX650" s="119"/>
      <c r="CY650" s="119"/>
      <c r="CZ650" s="119"/>
      <c r="DA650" s="119"/>
      <c r="DB650" s="216"/>
      <c r="DC650" s="119"/>
      <c r="DD650" s="119"/>
      <c r="DE650" s="119"/>
      <c r="DF650" s="119"/>
      <c r="DG650" s="216"/>
      <c r="DH650" s="216"/>
      <c r="DI650" s="216"/>
      <c r="DJ650" s="216"/>
    </row>
    <row r="651" spans="1:114" s="7" customFormat="1" x14ac:dyDescent="0.2">
      <c r="A651" s="282" t="s">
        <v>301</v>
      </c>
      <c r="B651" s="119" t="s">
        <v>370</v>
      </c>
      <c r="C651" s="119"/>
      <c r="D651" s="119"/>
      <c r="E651" s="119"/>
      <c r="F651" s="564">
        <f>(IF(F485&lt;0,0,F485*Assumptions!$B$183)+((F486*Assumptions!$B$174*Assumptions!$B$183)/12))</f>
        <v>1316.25</v>
      </c>
      <c r="G651" s="564">
        <f>(IF(G485&lt;0,0,G485*Assumptions!$B$183)+((G486*Assumptions!$B$174*Assumptions!$B$183)/12))</f>
        <v>16.250000000000004</v>
      </c>
      <c r="H651" s="564">
        <f>(IF(H485&lt;0,0,H485*Assumptions!$B$183)+((H486*Assumptions!$B$174*Assumptions!$B$183)/12))</f>
        <v>16.250000000000004</v>
      </c>
      <c r="I651" s="564">
        <f>(IF(I485&lt;0,0,I485*Assumptions!$B$183)+((I486*Assumptions!$B$174*Assumptions!$B$183)/12))</f>
        <v>666.25</v>
      </c>
      <c r="J651" s="564">
        <f>(IF(J485&lt;0,0,J485*Assumptions!$B$183)+((J486*Assumptions!$B$174*Assumptions!$B$183)/12))</f>
        <v>1316.25</v>
      </c>
      <c r="K651" s="564">
        <f>(IF(K485&lt;0,0,K485*Assumptions!$B$183)+((K486*Assumptions!$B$174*Assumptions!$B$183)/12))</f>
        <v>666.25</v>
      </c>
      <c r="L651" s="564">
        <f>(IF(L485&lt;0,0,L485*Assumptions!$B$183)+((L486*Assumptions!$B$174*Assumptions!$B$183)/12))</f>
        <v>16.250000000000004</v>
      </c>
      <c r="M651" s="564">
        <f>(IF(M485&lt;0,0,M485*Assumptions!$B$183)+((M486*Assumptions!$B$174*Assumptions!$B$183)/12))</f>
        <v>16.250000000000004</v>
      </c>
      <c r="N651" s="564">
        <f>(IF(N485&lt;0,0,N485*Assumptions!$B$183)+((N486*Assumptions!$B$174*Assumptions!$B$183)/12))</f>
        <v>16.250000000000004</v>
      </c>
      <c r="O651" s="564">
        <f>(IF(O485&lt;0,0,O485*Assumptions!$B$183)+((O486*Assumptions!$B$174*Assumptions!$B$183)/12))</f>
        <v>16.250000000000004</v>
      </c>
      <c r="P651" s="564">
        <f>(IF(P485&lt;0,0,P485*Assumptions!$B$183)+((P486*Assumptions!$B$174*Assumptions!$B$183)/12))</f>
        <v>16.250000000000004</v>
      </c>
      <c r="Q651" s="564">
        <f>(IF(Q485&lt;0,0,Q485*Assumptions!$B$183)+((Q486*Assumptions!$B$174*Assumptions!$B$183)/12))</f>
        <v>16.250000000000004</v>
      </c>
      <c r="R651" s="564">
        <f>(IF(R485&lt;0,0,R485*Assumptions!$B$183)+((R486*Assumptions!$B$174*Assumptions!$B$183)/12))</f>
        <v>2632.5</v>
      </c>
      <c r="S651" s="564">
        <f>(IF(S485&lt;0,0,S485*Assumptions!$B$183)+((S486*Assumptions!$B$174*Assumptions!$B$183)/12))</f>
        <v>32.500000000000007</v>
      </c>
      <c r="T651" s="564">
        <f>(IF(T485&lt;0,0,T485*Assumptions!$B$183)+((T486*Assumptions!$B$174*Assumptions!$B$183)/12))</f>
        <v>32.500000000000007</v>
      </c>
      <c r="U651" s="564">
        <f>(IF(U485&lt;0,0,U485*Assumptions!$B$183)+((U486*Assumptions!$B$174*Assumptions!$B$183)/12))</f>
        <v>32.500000000000007</v>
      </c>
      <c r="V651" s="564">
        <f>(IF(V485&lt;0,0,V485*Assumptions!$B$183)+((V486*Assumptions!$B$174*Assumptions!$B$183)/12))</f>
        <v>32.500000000000007</v>
      </c>
      <c r="W651" s="564">
        <f>(IF(W485&lt;0,0,W485*Assumptions!$B$183)+((W486*Assumptions!$B$174*Assumptions!$B$183)/12))</f>
        <v>1332.5</v>
      </c>
      <c r="X651" s="564">
        <f>(IF(X485&lt;0,0,X485*Assumptions!$B$183)+((X486*Assumptions!$B$174*Assumptions!$B$183)/12))</f>
        <v>32.500000000000007</v>
      </c>
      <c r="Y651" s="564">
        <f>(IF(Y485&lt;0,0,Y485*Assumptions!$B$183)+((Y486*Assumptions!$B$174*Assumptions!$B$183)/12))</f>
        <v>32.500000000000007</v>
      </c>
      <c r="Z651" s="564">
        <f>(IF(Z485&lt;0,0,Z485*Assumptions!$B$183)+((Z486*Assumptions!$B$174*Assumptions!$B$183)/12))</f>
        <v>32.500000000000007</v>
      </c>
      <c r="AA651" s="564">
        <f>(IF(AA485&lt;0,0,AA485*Assumptions!$B$183)+((AA486*Assumptions!$B$174*Assumptions!$B$183)/12))</f>
        <v>32.500000000000007</v>
      </c>
      <c r="AB651" s="564">
        <f>(IF(AB485&lt;0,0,AB485*Assumptions!$B$183)+((AB486*Assumptions!$B$174*Assumptions!$B$183)/12))</f>
        <v>32.500000000000007</v>
      </c>
      <c r="AC651" s="564">
        <f>(IF(AC485&lt;0,0,AC485*Assumptions!$B$183)+((AC486*Assumptions!$B$174*Assumptions!$B$183)/12))</f>
        <v>32.500000000000007</v>
      </c>
      <c r="AD651" s="564">
        <f>(IF(AD485&lt;0,0,AD485*Assumptions!$B$183)+((AD486*Assumptions!$B$174*Assumptions!$B$183)/12))</f>
        <v>6567.708333333333</v>
      </c>
      <c r="AE651" s="564">
        <f>(IF(AE485&lt;0,0,AE485*Assumptions!$B$183)+((AE486*Assumptions!$B$174*Assumptions!$B$183)/12))</f>
        <v>67.708333333333329</v>
      </c>
      <c r="AF651" s="564">
        <f>(IF(AF485&lt;0,0,AF485*Assumptions!$B$183)+((AF486*Assumptions!$B$174*Assumptions!$B$183)/12))</f>
        <v>67.708333333333329</v>
      </c>
      <c r="AG651" s="564">
        <f>(IF(AG485&lt;0,0,AG485*Assumptions!$B$183)+((AG486*Assumptions!$B$174*Assumptions!$B$183)/12))</f>
        <v>67.708333333333329</v>
      </c>
      <c r="AH651" s="564">
        <f>(IF(AH485&lt;0,0,AH485*Assumptions!$B$183)+((AH486*Assumptions!$B$174*Assumptions!$B$183)/12))</f>
        <v>67.708333333333329</v>
      </c>
      <c r="AI651" s="564">
        <f>(IF(AI485&lt;0,0,AI485*Assumptions!$B$183)+((AI486*Assumptions!$B$174*Assumptions!$B$183)/12))</f>
        <v>2017.7083333333333</v>
      </c>
      <c r="AJ651" s="564">
        <f>(IF(AJ485&lt;0,0,AJ485*Assumptions!$B$183)+((AJ486*Assumptions!$B$174*Assumptions!$B$183)/12))</f>
        <v>67.708333333333329</v>
      </c>
      <c r="AK651" s="564">
        <f>(IF(AK485&lt;0,0,AK485*Assumptions!$B$183)+((AK486*Assumptions!$B$174*Assumptions!$B$183)/12))</f>
        <v>67.708333333333329</v>
      </c>
      <c r="AL651" s="564">
        <f>(IF(AL485&lt;0,0,AL485*Assumptions!$B$183)+((AL486*Assumptions!$B$174*Assumptions!$B$183)/12))</f>
        <v>67.708333333333329</v>
      </c>
      <c r="AM651" s="564">
        <f>(IF(AM485&lt;0,0,AM485*Assumptions!$B$183)+((AM486*Assumptions!$B$174*Assumptions!$B$183)/12))</f>
        <v>67.708333333333329</v>
      </c>
      <c r="AN651" s="564">
        <f>(IF(AN485&lt;0,0,AN485*Assumptions!$B$183)+((AN486*Assumptions!$B$174*Assumptions!$B$183)/12))</f>
        <v>67.708333333333329</v>
      </c>
      <c r="AO651" s="564">
        <f>(IF(AO485&lt;0,0,AO485*Assumptions!$B$183)+((AO486*Assumptions!$B$174*Assumptions!$B$183)/12))</f>
        <v>67.708333333333329</v>
      </c>
      <c r="AP651" s="564">
        <f>(IF(AP485&lt;0,0,AP485*Assumptions!$B$183)+((AP486*Assumptions!$B$174*Assumptions!$B$183)/12))</f>
        <v>2036.6666666666667</v>
      </c>
      <c r="AQ651" s="564">
        <f>(IF(AQ485&lt;0,0,AQ485*Assumptions!$B$183)+((AQ486*Assumptions!$B$174*Assumptions!$B$183)/12))</f>
        <v>86.666666666666671</v>
      </c>
      <c r="AR651" s="564">
        <f>(IF(AR485&lt;0,0,AR485*Assumptions!$B$183)+((AR486*Assumptions!$B$174*Assumptions!$B$183)/12))</f>
        <v>86.666666666666671</v>
      </c>
      <c r="AS651" s="564">
        <f>(IF(AS485&lt;0,0,AS485*Assumptions!$B$183)+((AS486*Assumptions!$B$174*Assumptions!$B$183)/12))</f>
        <v>86.666666666666671</v>
      </c>
      <c r="AT651" s="564">
        <f>(IF(AT485&lt;0,0,AT485*Assumptions!$B$183)+((AT486*Assumptions!$B$174*Assumptions!$B$183)/12))</f>
        <v>86.666666666666671</v>
      </c>
      <c r="AU651" s="564">
        <f>(IF(AU485&lt;0,0,AU485*Assumptions!$B$183)+((AU486*Assumptions!$B$174*Assumptions!$B$183)/12))</f>
        <v>2686.6666666666665</v>
      </c>
      <c r="AV651" s="564">
        <f>(IF(AV485&lt;0,0,AV485*Assumptions!$B$183)+((AV486*Assumptions!$B$174*Assumptions!$B$183)/12))</f>
        <v>86.666666666666671</v>
      </c>
      <c r="AW651" s="564">
        <f>(IF(AW485&lt;0,0,AW485*Assumptions!$B$183)+((AW486*Assumptions!$B$174*Assumptions!$B$183)/12))</f>
        <v>86.666666666666671</v>
      </c>
      <c r="AX651" s="564">
        <f>(IF(AX485&lt;0,0,AX485*Assumptions!$B$183)+((AX486*Assumptions!$B$174*Assumptions!$B$183)/12))</f>
        <v>86.666666666666671</v>
      </c>
      <c r="AY651" s="564">
        <f>(IF(AY485&lt;0,0,AY485*Assumptions!$B$183)+((AY486*Assumptions!$B$174*Assumptions!$B$183)/12))</f>
        <v>86.666666666666671</v>
      </c>
      <c r="AZ651" s="564">
        <f>(IF(AZ485&lt;0,0,AZ485*Assumptions!$B$183)+((AZ486*Assumptions!$B$174*Assumptions!$B$183)/12))</f>
        <v>86.666666666666671</v>
      </c>
      <c r="BA651" s="564">
        <f>(IF(BA485&lt;0,0,BA485*Assumptions!$B$183)+((BA486*Assumptions!$B$174*Assumptions!$B$183)/12))</f>
        <v>86.666666666666671</v>
      </c>
      <c r="BB651" s="564">
        <f>(IF(BB485&lt;0,0,BB485*Assumptions!$B$183)+((BB486*Assumptions!$B$174*Assumptions!$B$183)/12))</f>
        <v>1392.0833333333333</v>
      </c>
      <c r="BC651" s="564">
        <f>(IF(BC485&lt;0,0,BC485*Assumptions!$B$183)+((BC486*Assumptions!$B$174*Assumptions!$B$183)/12))</f>
        <v>92.083333333333357</v>
      </c>
      <c r="BD651" s="564">
        <f>(IF(BD485&lt;0,0,BD485*Assumptions!$B$183)+((BD486*Assumptions!$B$174*Assumptions!$B$183)/12))</f>
        <v>92.083333333333357</v>
      </c>
      <c r="BE651" s="564">
        <f>(IF(BE485&lt;0,0,BE485*Assumptions!$B$183)+((BE486*Assumptions!$B$174*Assumptions!$B$183)/12))</f>
        <v>92.083333333333357</v>
      </c>
      <c r="BF651" s="564">
        <f>(IF(BF485&lt;0,0,BF485*Assumptions!$B$183)+((BF486*Assumptions!$B$174*Assumptions!$B$183)/12))</f>
        <v>92.083333333333357</v>
      </c>
      <c r="BG651" s="564">
        <f>(IF(BG485&lt;0,0,BG485*Assumptions!$B$183)+((BG486*Assumptions!$B$174*Assumptions!$B$183)/12))</f>
        <v>92.083333333333357</v>
      </c>
      <c r="BH651" s="564">
        <f>(IF(BH485&lt;0,0,BH485*Assumptions!$B$183)+((BH486*Assumptions!$B$174*Assumptions!$B$183)/12))</f>
        <v>92.083333333333357</v>
      </c>
      <c r="BI651" s="564">
        <f>(IF(BI485&lt;0,0,BI485*Assumptions!$B$183)+((BI486*Assumptions!$B$174*Assumptions!$B$183)/12))</f>
        <v>92.083333333333357</v>
      </c>
      <c r="BJ651" s="564">
        <f>(IF(BJ485&lt;0,0,BJ485*Assumptions!$B$183)+((BJ486*Assumptions!$B$174*Assumptions!$B$183)/12))</f>
        <v>92.083333333333357</v>
      </c>
      <c r="BK651" s="564">
        <f>(IF(BK485&lt;0,0,BK485*Assumptions!$B$183)+((BK486*Assumptions!$B$174*Assumptions!$B$183)/12))</f>
        <v>92.083333333333357</v>
      </c>
      <c r="BL651" s="564">
        <f>(IF(BL485&lt;0,0,BL485*Assumptions!$B$183)+((BL486*Assumptions!$B$174*Assumptions!$B$183)/12))</f>
        <v>92.083333333333357</v>
      </c>
      <c r="BM651" s="564">
        <f>(IF(BM485&lt;0,0,BM485*Assumptions!$B$183)+((BM486*Assumptions!$B$174*Assumptions!$B$183)/12))</f>
        <v>92.083333333333357</v>
      </c>
      <c r="BN651" s="185"/>
      <c r="BO651" s="564">
        <f t="shared" ref="BO651:BO659" si="2237">SUM(F651:H651)</f>
        <v>1348.75</v>
      </c>
      <c r="BP651" s="564">
        <f t="shared" ref="BP651:BP659" si="2238">SUM(I651:K651)</f>
        <v>2648.75</v>
      </c>
      <c r="BQ651" s="564">
        <f t="shared" ref="BQ651:BQ659" si="2239">SUM(L651:N651)</f>
        <v>48.750000000000014</v>
      </c>
      <c r="BR651" s="564">
        <f t="shared" ref="BR651:BR659" si="2240">SUM(O651:Q651)</f>
        <v>48.750000000000014</v>
      </c>
      <c r="BS651" s="564">
        <f t="shared" ref="BS651:BS659" si="2241">SUM(R651:T651)</f>
        <v>2697.5</v>
      </c>
      <c r="BT651" s="564">
        <f t="shared" ref="BT651:BT659" si="2242">SUM(U651:W651)</f>
        <v>1397.5</v>
      </c>
      <c r="BU651" s="564">
        <f t="shared" ref="BU651:BU659" si="2243">SUM(X651:Z651)</f>
        <v>97.500000000000028</v>
      </c>
      <c r="BV651" s="564">
        <f t="shared" ref="BV651:BV659" si="2244">SUM(AA651:AC651)</f>
        <v>97.500000000000028</v>
      </c>
      <c r="BW651" s="564">
        <f t="shared" ref="BW651:BW659" si="2245">SUM(AD651:AF651)</f>
        <v>6703.1249999999991</v>
      </c>
      <c r="BX651" s="564">
        <f t="shared" ref="BX651:BX659" si="2246">SUM(AG651:AI651)</f>
        <v>2153.125</v>
      </c>
      <c r="BY651" s="564">
        <f t="shared" ref="BY651:BY659" si="2247">SUM(AJ651:AL651)</f>
        <v>203.125</v>
      </c>
      <c r="BZ651" s="564">
        <f t="shared" ref="BZ651:BZ659" si="2248">SUM(AM651:AO651)</f>
        <v>203.125</v>
      </c>
      <c r="CA651" s="564">
        <f t="shared" ref="CA651:CA659" si="2249">SUM(AP651:AR651)</f>
        <v>2210</v>
      </c>
      <c r="CB651" s="564">
        <f t="shared" ref="CB651:CB659" si="2250">SUM(AS651:AU651)</f>
        <v>2860</v>
      </c>
      <c r="CC651" s="564">
        <f t="shared" ref="CC651:CC659" si="2251">SUM(AV651:AX651)</f>
        <v>260</v>
      </c>
      <c r="CD651" s="564">
        <f t="shared" ref="CD651:CD659" si="2252">SUM(AY651:BA651)</f>
        <v>260</v>
      </c>
      <c r="CE651" s="564">
        <f t="shared" ref="CE651:CE659" si="2253">SUM(BB651:BD651)</f>
        <v>1576.2499999999998</v>
      </c>
      <c r="CF651" s="564">
        <f t="shared" ref="CF651:CF659" si="2254">SUM(BE651:BG651)</f>
        <v>276.25000000000006</v>
      </c>
      <c r="CG651" s="564">
        <f t="shared" ref="CG651:CG659" si="2255">SUM(BH651:BJ651)</f>
        <v>276.25000000000006</v>
      </c>
      <c r="CH651" s="564">
        <f t="shared" ref="CH651:CH659" si="2256">SUM(BK651:BM651)</f>
        <v>276.25000000000006</v>
      </c>
      <c r="CI651" s="185"/>
      <c r="CJ651" s="124">
        <f t="shared" ref="CJ651:CJ659" si="2257">SUM(BO651:BR651)</f>
        <v>4095</v>
      </c>
      <c r="CK651" s="124">
        <f t="shared" ref="CK651:CK659" si="2258">SUM(BS651:BV651)</f>
        <v>4290</v>
      </c>
      <c r="CL651" s="124">
        <f t="shared" ref="CL651:CL659" si="2259">SUM(BW651:BZ651)</f>
        <v>9262.5</v>
      </c>
      <c r="CM651" s="124">
        <f t="shared" ref="CM651:CM659" si="2260">SUM(CA651:CD651)</f>
        <v>5590</v>
      </c>
      <c r="CN651" s="124">
        <f t="shared" ref="CN651:CN659" si="2261">SUM(CE651:CH651)</f>
        <v>2405</v>
      </c>
      <c r="CO651" s="177"/>
      <c r="CP651" s="124"/>
      <c r="CQ651" s="119"/>
      <c r="CR651" s="186">
        <f t="shared" ref="CR651:CR660" si="2262">SUM(F651:BM651)</f>
        <v>25642.499999999993</v>
      </c>
      <c r="CS651" s="186">
        <f t="shared" ref="CS651:CS660" si="2263">SUM(BO651:CH651)</f>
        <v>25642.5</v>
      </c>
      <c r="CT651" s="186">
        <f t="shared" ref="CT651:CT660" si="2264">SUM(CJ651:CN651)</f>
        <v>25642.5</v>
      </c>
      <c r="CU651" s="186">
        <f t="shared" ref="CU651:CU660" si="2265">CR651-CS651</f>
        <v>0</v>
      </c>
      <c r="CV651" s="186">
        <f t="shared" ref="CV651:CV660" si="2266">CS651-CT651</f>
        <v>0</v>
      </c>
      <c r="CW651" s="119"/>
      <c r="CX651" s="124">
        <f t="shared" ref="CX651:CX660" si="2267">IF(BO651="","",BO651)</f>
        <v>1348.75</v>
      </c>
      <c r="CY651" s="124">
        <f t="shared" ref="CY651:CY660" si="2268">IF(BP651="","",BP651)</f>
        <v>2648.75</v>
      </c>
      <c r="CZ651" s="124">
        <f t="shared" ref="CZ651:CZ660" si="2269">IF(BQ651="","",BQ651)</f>
        <v>48.750000000000014</v>
      </c>
      <c r="DA651" s="124">
        <f t="shared" ref="DA651:DA660" si="2270">IF(BR651="","",BR651)</f>
        <v>48.750000000000014</v>
      </c>
      <c r="DB651" s="209">
        <f t="shared" ref="DB651:DB660" si="2271">IF(CJ651="","",CJ651)</f>
        <v>4095</v>
      </c>
      <c r="DC651" s="124">
        <f t="shared" ref="DC651:DC660" si="2272">IF(BS651="","",BS651)</f>
        <v>2697.5</v>
      </c>
      <c r="DD651" s="124">
        <f t="shared" ref="DD651:DD660" si="2273">IF(BT651="","",BT651)</f>
        <v>1397.5</v>
      </c>
      <c r="DE651" s="124">
        <f t="shared" ref="DE651:DE660" si="2274">IF(BU651="","",BU651)</f>
        <v>97.500000000000028</v>
      </c>
      <c r="DF651" s="124">
        <f t="shared" ref="DF651:DF660" si="2275">IF(BV651="","",BV651)</f>
        <v>97.500000000000028</v>
      </c>
      <c r="DG651" s="209">
        <f t="shared" ref="DG651:DG660" si="2276">IF(CK651="","",CK651)</f>
        <v>4290</v>
      </c>
      <c r="DH651" s="209">
        <f t="shared" ref="DH651:DH660" si="2277">IF(CL651="","",CL651)</f>
        <v>9262.5</v>
      </c>
      <c r="DI651" s="209">
        <f t="shared" ref="DI651:DI660" si="2278">IF(CM651="","",CM651)</f>
        <v>5590</v>
      </c>
      <c r="DJ651" s="209">
        <f t="shared" ref="DJ651:DJ660" si="2279">IF(CN651="","",CN651)</f>
        <v>2405</v>
      </c>
    </row>
    <row r="652" spans="1:114" s="7" customFormat="1" x14ac:dyDescent="0.2">
      <c r="A652" s="282" t="s">
        <v>302</v>
      </c>
      <c r="B652" s="119" t="s">
        <v>370</v>
      </c>
      <c r="C652" s="119"/>
      <c r="D652" s="119"/>
      <c r="E652" s="119"/>
      <c r="F652" s="564">
        <f t="shared" ref="F652:AK652" si="2280">F687</f>
        <v>1170</v>
      </c>
      <c r="G652" s="564">
        <f t="shared" si="2280"/>
        <v>1170</v>
      </c>
      <c r="H652" s="564">
        <f t="shared" si="2280"/>
        <v>1170</v>
      </c>
      <c r="I652" s="564">
        <f t="shared" si="2280"/>
        <v>1170</v>
      </c>
      <c r="J652" s="564">
        <f t="shared" si="2280"/>
        <v>1170</v>
      </c>
      <c r="K652" s="564">
        <f t="shared" si="2280"/>
        <v>1170</v>
      </c>
      <c r="L652" s="564">
        <f t="shared" si="2280"/>
        <v>1170</v>
      </c>
      <c r="M652" s="564">
        <f t="shared" si="2280"/>
        <v>1170</v>
      </c>
      <c r="N652" s="564">
        <f t="shared" si="2280"/>
        <v>1170</v>
      </c>
      <c r="O652" s="564">
        <f t="shared" si="2280"/>
        <v>1170</v>
      </c>
      <c r="P652" s="564">
        <f t="shared" si="2280"/>
        <v>1170</v>
      </c>
      <c r="Q652" s="564">
        <f t="shared" si="2280"/>
        <v>1170</v>
      </c>
      <c r="R652" s="564">
        <f t="shared" si="2280"/>
        <v>2340</v>
      </c>
      <c r="S652" s="564">
        <f t="shared" si="2280"/>
        <v>2340</v>
      </c>
      <c r="T652" s="564">
        <f t="shared" si="2280"/>
        <v>2340</v>
      </c>
      <c r="U652" s="564">
        <f t="shared" si="2280"/>
        <v>2340</v>
      </c>
      <c r="V652" s="564">
        <f t="shared" si="2280"/>
        <v>2340</v>
      </c>
      <c r="W652" s="564">
        <f t="shared" si="2280"/>
        <v>2340</v>
      </c>
      <c r="X652" s="564">
        <f t="shared" si="2280"/>
        <v>2340</v>
      </c>
      <c r="Y652" s="564">
        <f t="shared" si="2280"/>
        <v>2340</v>
      </c>
      <c r="Z652" s="564">
        <f t="shared" si="2280"/>
        <v>2340</v>
      </c>
      <c r="AA652" s="564">
        <f t="shared" si="2280"/>
        <v>2340</v>
      </c>
      <c r="AB652" s="564">
        <f t="shared" si="2280"/>
        <v>2340</v>
      </c>
      <c r="AC652" s="564">
        <f t="shared" si="2280"/>
        <v>2340</v>
      </c>
      <c r="AD652" s="564">
        <f t="shared" si="2280"/>
        <v>4875</v>
      </c>
      <c r="AE652" s="564">
        <f t="shared" si="2280"/>
        <v>4875</v>
      </c>
      <c r="AF652" s="564">
        <f t="shared" si="2280"/>
        <v>4875</v>
      </c>
      <c r="AG652" s="564">
        <f t="shared" si="2280"/>
        <v>4875</v>
      </c>
      <c r="AH652" s="564">
        <f t="shared" si="2280"/>
        <v>4875</v>
      </c>
      <c r="AI652" s="564">
        <f t="shared" si="2280"/>
        <v>4875</v>
      </c>
      <c r="AJ652" s="564">
        <f t="shared" si="2280"/>
        <v>4875</v>
      </c>
      <c r="AK652" s="564">
        <f t="shared" si="2280"/>
        <v>4875</v>
      </c>
      <c r="AL652" s="564">
        <f t="shared" ref="AL652:BM652" si="2281">AL687</f>
        <v>4875</v>
      </c>
      <c r="AM652" s="564">
        <f t="shared" si="2281"/>
        <v>4875</v>
      </c>
      <c r="AN652" s="564">
        <f t="shared" si="2281"/>
        <v>4875</v>
      </c>
      <c r="AO652" s="564">
        <f t="shared" si="2281"/>
        <v>4875</v>
      </c>
      <c r="AP652" s="564">
        <f t="shared" si="2281"/>
        <v>6240</v>
      </c>
      <c r="AQ652" s="564">
        <f t="shared" si="2281"/>
        <v>6240</v>
      </c>
      <c r="AR652" s="564">
        <f t="shared" si="2281"/>
        <v>6240</v>
      </c>
      <c r="AS652" s="564">
        <f t="shared" si="2281"/>
        <v>6240</v>
      </c>
      <c r="AT652" s="564">
        <f t="shared" si="2281"/>
        <v>6240</v>
      </c>
      <c r="AU652" s="564">
        <f t="shared" si="2281"/>
        <v>6240</v>
      </c>
      <c r="AV652" s="564">
        <f t="shared" si="2281"/>
        <v>6240</v>
      </c>
      <c r="AW652" s="564">
        <f t="shared" si="2281"/>
        <v>6240</v>
      </c>
      <c r="AX652" s="564">
        <f t="shared" si="2281"/>
        <v>6240</v>
      </c>
      <c r="AY652" s="564">
        <f t="shared" si="2281"/>
        <v>6240</v>
      </c>
      <c r="AZ652" s="564">
        <f t="shared" si="2281"/>
        <v>6240</v>
      </c>
      <c r="BA652" s="564">
        <f t="shared" si="2281"/>
        <v>6240</v>
      </c>
      <c r="BB652" s="564">
        <f t="shared" si="2281"/>
        <v>6630</v>
      </c>
      <c r="BC652" s="564">
        <f t="shared" si="2281"/>
        <v>6630</v>
      </c>
      <c r="BD652" s="564">
        <f t="shared" si="2281"/>
        <v>6630</v>
      </c>
      <c r="BE652" s="564">
        <f t="shared" si="2281"/>
        <v>6630</v>
      </c>
      <c r="BF652" s="564">
        <f t="shared" si="2281"/>
        <v>6630</v>
      </c>
      <c r="BG652" s="564">
        <f t="shared" si="2281"/>
        <v>6630</v>
      </c>
      <c r="BH652" s="564">
        <f t="shared" si="2281"/>
        <v>6630</v>
      </c>
      <c r="BI652" s="564">
        <f t="shared" si="2281"/>
        <v>6630</v>
      </c>
      <c r="BJ652" s="564">
        <f t="shared" si="2281"/>
        <v>6630</v>
      </c>
      <c r="BK652" s="564">
        <f t="shared" si="2281"/>
        <v>6630</v>
      </c>
      <c r="BL652" s="564">
        <f t="shared" si="2281"/>
        <v>6630</v>
      </c>
      <c r="BM652" s="564">
        <f t="shared" si="2281"/>
        <v>6630</v>
      </c>
      <c r="BN652" s="185"/>
      <c r="BO652" s="564">
        <f t="shared" si="2237"/>
        <v>3510</v>
      </c>
      <c r="BP652" s="564">
        <f t="shared" si="2238"/>
        <v>3510</v>
      </c>
      <c r="BQ652" s="564">
        <f t="shared" si="2239"/>
        <v>3510</v>
      </c>
      <c r="BR652" s="564">
        <f t="shared" si="2240"/>
        <v>3510</v>
      </c>
      <c r="BS652" s="564">
        <f t="shared" si="2241"/>
        <v>7020</v>
      </c>
      <c r="BT652" s="564">
        <f t="shared" si="2242"/>
        <v>7020</v>
      </c>
      <c r="BU652" s="564">
        <f t="shared" si="2243"/>
        <v>7020</v>
      </c>
      <c r="BV652" s="564">
        <f t="shared" si="2244"/>
        <v>7020</v>
      </c>
      <c r="BW652" s="564">
        <f t="shared" si="2245"/>
        <v>14625</v>
      </c>
      <c r="BX652" s="564">
        <f t="shared" si="2246"/>
        <v>14625</v>
      </c>
      <c r="BY652" s="564">
        <f t="shared" si="2247"/>
        <v>14625</v>
      </c>
      <c r="BZ652" s="564">
        <f t="shared" si="2248"/>
        <v>14625</v>
      </c>
      <c r="CA652" s="564">
        <f t="shared" si="2249"/>
        <v>18720</v>
      </c>
      <c r="CB652" s="564">
        <f t="shared" si="2250"/>
        <v>18720</v>
      </c>
      <c r="CC652" s="564">
        <f t="shared" si="2251"/>
        <v>18720</v>
      </c>
      <c r="CD652" s="564">
        <f t="shared" si="2252"/>
        <v>18720</v>
      </c>
      <c r="CE652" s="564">
        <f t="shared" si="2253"/>
        <v>19890</v>
      </c>
      <c r="CF652" s="564">
        <f t="shared" si="2254"/>
        <v>19890</v>
      </c>
      <c r="CG652" s="564">
        <f t="shared" si="2255"/>
        <v>19890</v>
      </c>
      <c r="CH652" s="564">
        <f t="shared" si="2256"/>
        <v>19890</v>
      </c>
      <c r="CI652" s="185"/>
      <c r="CJ652" s="124">
        <f t="shared" si="2257"/>
        <v>14040</v>
      </c>
      <c r="CK652" s="124">
        <f t="shared" si="2258"/>
        <v>28080</v>
      </c>
      <c r="CL652" s="124">
        <f t="shared" si="2259"/>
        <v>58500</v>
      </c>
      <c r="CM652" s="124">
        <f t="shared" si="2260"/>
        <v>74880</v>
      </c>
      <c r="CN652" s="124">
        <f t="shared" si="2261"/>
        <v>79560</v>
      </c>
      <c r="CO652" s="177"/>
      <c r="CP652" s="124"/>
      <c r="CQ652" s="119"/>
      <c r="CR652" s="186">
        <f t="shared" si="2262"/>
        <v>255060</v>
      </c>
      <c r="CS652" s="186">
        <f t="shared" si="2263"/>
        <v>255060</v>
      </c>
      <c r="CT652" s="186">
        <f t="shared" si="2264"/>
        <v>255060</v>
      </c>
      <c r="CU652" s="186">
        <f t="shared" si="2265"/>
        <v>0</v>
      </c>
      <c r="CV652" s="186">
        <f t="shared" si="2266"/>
        <v>0</v>
      </c>
      <c r="CW652" s="119"/>
      <c r="CX652" s="124">
        <f t="shared" si="2267"/>
        <v>3510</v>
      </c>
      <c r="CY652" s="124">
        <f t="shared" si="2268"/>
        <v>3510</v>
      </c>
      <c r="CZ652" s="124">
        <f t="shared" si="2269"/>
        <v>3510</v>
      </c>
      <c r="DA652" s="124">
        <f t="shared" si="2270"/>
        <v>3510</v>
      </c>
      <c r="DB652" s="209">
        <f t="shared" si="2271"/>
        <v>14040</v>
      </c>
      <c r="DC652" s="124">
        <f t="shared" si="2272"/>
        <v>7020</v>
      </c>
      <c r="DD652" s="124">
        <f t="shared" si="2273"/>
        <v>7020</v>
      </c>
      <c r="DE652" s="124">
        <f t="shared" si="2274"/>
        <v>7020</v>
      </c>
      <c r="DF652" s="124">
        <f t="shared" si="2275"/>
        <v>7020</v>
      </c>
      <c r="DG652" s="209">
        <f t="shared" si="2276"/>
        <v>28080</v>
      </c>
      <c r="DH652" s="209">
        <f t="shared" si="2277"/>
        <v>58500</v>
      </c>
      <c r="DI652" s="209">
        <f t="shared" si="2278"/>
        <v>74880</v>
      </c>
      <c r="DJ652" s="209">
        <f t="shared" si="2279"/>
        <v>79560</v>
      </c>
    </row>
    <row r="653" spans="1:114" s="7" customFormat="1" x14ac:dyDescent="0.2">
      <c r="A653" s="282" t="s">
        <v>303</v>
      </c>
      <c r="B653" s="119" t="s">
        <v>370</v>
      </c>
      <c r="C653" s="119"/>
      <c r="D653" s="119"/>
      <c r="E653" s="119"/>
      <c r="F653" s="564">
        <f>F$484*Assumptions!$B$192</f>
        <v>0</v>
      </c>
      <c r="G653" s="564">
        <f>G$484*Assumptions!$B$192</f>
        <v>0</v>
      </c>
      <c r="H653" s="564">
        <f>H$484*Assumptions!$B$192</f>
        <v>0</v>
      </c>
      <c r="I653" s="564">
        <f>I$484*Assumptions!$B$192</f>
        <v>0</v>
      </c>
      <c r="J653" s="564">
        <f>J$484*Assumptions!$B$192</f>
        <v>0</v>
      </c>
      <c r="K653" s="564">
        <f>K$484*Assumptions!$B$192</f>
        <v>0</v>
      </c>
      <c r="L653" s="564">
        <f>L$484*Assumptions!$B$192</f>
        <v>0</v>
      </c>
      <c r="M653" s="564">
        <f>M$484*Assumptions!$B$192</f>
        <v>0</v>
      </c>
      <c r="N653" s="564">
        <f>N$484*Assumptions!$B$192</f>
        <v>0</v>
      </c>
      <c r="O653" s="564">
        <f>O$484*Assumptions!$B$192</f>
        <v>0</v>
      </c>
      <c r="P653" s="564">
        <f>P$484*Assumptions!$B$192</f>
        <v>0</v>
      </c>
      <c r="Q653" s="564">
        <f>Q$484*Assumptions!$B$192</f>
        <v>0</v>
      </c>
      <c r="R653" s="564">
        <f>R$484*Assumptions!$B$192</f>
        <v>0</v>
      </c>
      <c r="S653" s="564">
        <f>S$484*Assumptions!$B$192</f>
        <v>0</v>
      </c>
      <c r="T653" s="564">
        <f>T$484*Assumptions!$B$192</f>
        <v>0</v>
      </c>
      <c r="U653" s="564">
        <f>U$484*Assumptions!$B$192</f>
        <v>0</v>
      </c>
      <c r="V653" s="564">
        <f>V$484*Assumptions!$B$192</f>
        <v>0</v>
      </c>
      <c r="W653" s="564">
        <f>W$484*Assumptions!$B$192</f>
        <v>0</v>
      </c>
      <c r="X653" s="564">
        <f>X$484*Assumptions!$B$192</f>
        <v>0</v>
      </c>
      <c r="Y653" s="564">
        <f>Y$484*Assumptions!$B$192</f>
        <v>0</v>
      </c>
      <c r="Z653" s="564">
        <f>Z$484*Assumptions!$B$192</f>
        <v>0</v>
      </c>
      <c r="AA653" s="564">
        <f>AA$484*Assumptions!$B$192</f>
        <v>0</v>
      </c>
      <c r="AB653" s="564">
        <f>AB$484*Assumptions!$B$192</f>
        <v>0</v>
      </c>
      <c r="AC653" s="564">
        <f>AC$484*Assumptions!$B$192</f>
        <v>0</v>
      </c>
      <c r="AD653" s="564">
        <f>AD$484*Assumptions!$B$192</f>
        <v>0</v>
      </c>
      <c r="AE653" s="564">
        <f>AE$484*Assumptions!$B$192</f>
        <v>0</v>
      </c>
      <c r="AF653" s="564">
        <f>AF$484*Assumptions!$B$192</f>
        <v>0</v>
      </c>
      <c r="AG653" s="564">
        <f>AG$484*Assumptions!$B$192</f>
        <v>0</v>
      </c>
      <c r="AH653" s="564">
        <f>AH$484*Assumptions!$B$192</f>
        <v>0</v>
      </c>
      <c r="AI653" s="564">
        <f>AI$484*Assumptions!$B$192</f>
        <v>0</v>
      </c>
      <c r="AJ653" s="564">
        <f>AJ$484*Assumptions!$B$192</f>
        <v>0</v>
      </c>
      <c r="AK653" s="564">
        <f>AK$484*Assumptions!$B$192</f>
        <v>0</v>
      </c>
      <c r="AL653" s="564">
        <f>AL$484*Assumptions!$B$192</f>
        <v>0</v>
      </c>
      <c r="AM653" s="564">
        <f>AM$484*Assumptions!$B$192</f>
        <v>0</v>
      </c>
      <c r="AN653" s="564">
        <f>AN$484*Assumptions!$B$192</f>
        <v>0</v>
      </c>
      <c r="AO653" s="564">
        <f>AO$484*Assumptions!$B$192</f>
        <v>0</v>
      </c>
      <c r="AP653" s="564">
        <f>AP$484*Assumptions!$B$192</f>
        <v>0</v>
      </c>
      <c r="AQ653" s="564">
        <f>AQ$484*Assumptions!$B$192</f>
        <v>0</v>
      </c>
      <c r="AR653" s="564">
        <f>AR$484*Assumptions!$B$192</f>
        <v>0</v>
      </c>
      <c r="AS653" s="564">
        <f>AS$484*Assumptions!$B$192</f>
        <v>0</v>
      </c>
      <c r="AT653" s="564">
        <f>AT$484*Assumptions!$B$192</f>
        <v>0</v>
      </c>
      <c r="AU653" s="564">
        <f>AU$484*Assumptions!$B$192</f>
        <v>0</v>
      </c>
      <c r="AV653" s="564">
        <f>AV$484*Assumptions!$B$192</f>
        <v>0</v>
      </c>
      <c r="AW653" s="564">
        <f>AW$484*Assumptions!$B$192</f>
        <v>0</v>
      </c>
      <c r="AX653" s="564">
        <f>AX$484*Assumptions!$B$192</f>
        <v>0</v>
      </c>
      <c r="AY653" s="564">
        <f>AY$484*Assumptions!$B$192</f>
        <v>0</v>
      </c>
      <c r="AZ653" s="564">
        <f>AZ$484*Assumptions!$B$192</f>
        <v>0</v>
      </c>
      <c r="BA653" s="564">
        <f>BA$484*Assumptions!$B$192</f>
        <v>0</v>
      </c>
      <c r="BB653" s="564">
        <f>BB$484*Assumptions!$B$192</f>
        <v>0</v>
      </c>
      <c r="BC653" s="564">
        <f>BC$484*Assumptions!$B$192</f>
        <v>0</v>
      </c>
      <c r="BD653" s="564">
        <f>BD$484*Assumptions!$B$192</f>
        <v>0</v>
      </c>
      <c r="BE653" s="564">
        <f>BE$484*Assumptions!$B$192</f>
        <v>0</v>
      </c>
      <c r="BF653" s="564">
        <f>BF$484*Assumptions!$B$192</f>
        <v>0</v>
      </c>
      <c r="BG653" s="564">
        <f>BG$484*Assumptions!$B$192</f>
        <v>0</v>
      </c>
      <c r="BH653" s="564">
        <f>BH$484*Assumptions!$B$192</f>
        <v>0</v>
      </c>
      <c r="BI653" s="564">
        <f>BI$484*Assumptions!$B$192</f>
        <v>0</v>
      </c>
      <c r="BJ653" s="564">
        <f>BJ$484*Assumptions!$B$192</f>
        <v>0</v>
      </c>
      <c r="BK653" s="564">
        <f>BK$484*Assumptions!$B$192</f>
        <v>0</v>
      </c>
      <c r="BL653" s="564">
        <f>BL$484*Assumptions!$B$192</f>
        <v>0</v>
      </c>
      <c r="BM653" s="564">
        <f>BM$484*Assumptions!$B$192</f>
        <v>0</v>
      </c>
      <c r="BN653" s="185"/>
      <c r="BO653" s="564">
        <f t="shared" si="2237"/>
        <v>0</v>
      </c>
      <c r="BP653" s="564">
        <f t="shared" si="2238"/>
        <v>0</v>
      </c>
      <c r="BQ653" s="564">
        <f t="shared" si="2239"/>
        <v>0</v>
      </c>
      <c r="BR653" s="564">
        <f t="shared" si="2240"/>
        <v>0</v>
      </c>
      <c r="BS653" s="564">
        <f t="shared" si="2241"/>
        <v>0</v>
      </c>
      <c r="BT653" s="564">
        <f t="shared" si="2242"/>
        <v>0</v>
      </c>
      <c r="BU653" s="564">
        <f t="shared" si="2243"/>
        <v>0</v>
      </c>
      <c r="BV653" s="564">
        <f t="shared" si="2244"/>
        <v>0</v>
      </c>
      <c r="BW653" s="564">
        <f t="shared" si="2245"/>
        <v>0</v>
      </c>
      <c r="BX653" s="564">
        <f t="shared" si="2246"/>
        <v>0</v>
      </c>
      <c r="BY653" s="564">
        <f t="shared" si="2247"/>
        <v>0</v>
      </c>
      <c r="BZ653" s="564">
        <f t="shared" si="2248"/>
        <v>0</v>
      </c>
      <c r="CA653" s="564">
        <f t="shared" si="2249"/>
        <v>0</v>
      </c>
      <c r="CB653" s="564">
        <f t="shared" si="2250"/>
        <v>0</v>
      </c>
      <c r="CC653" s="564">
        <f t="shared" si="2251"/>
        <v>0</v>
      </c>
      <c r="CD653" s="564">
        <f t="shared" si="2252"/>
        <v>0</v>
      </c>
      <c r="CE653" s="564">
        <f t="shared" si="2253"/>
        <v>0</v>
      </c>
      <c r="CF653" s="564">
        <f t="shared" si="2254"/>
        <v>0</v>
      </c>
      <c r="CG653" s="564">
        <f t="shared" si="2255"/>
        <v>0</v>
      </c>
      <c r="CH653" s="564">
        <f t="shared" si="2256"/>
        <v>0</v>
      </c>
      <c r="CI653" s="185"/>
      <c r="CJ653" s="124">
        <f t="shared" si="2257"/>
        <v>0</v>
      </c>
      <c r="CK653" s="124">
        <f t="shared" si="2258"/>
        <v>0</v>
      </c>
      <c r="CL653" s="124">
        <f t="shared" si="2259"/>
        <v>0</v>
      </c>
      <c r="CM653" s="124">
        <f t="shared" si="2260"/>
        <v>0</v>
      </c>
      <c r="CN653" s="124">
        <f t="shared" si="2261"/>
        <v>0</v>
      </c>
      <c r="CO653" s="177"/>
      <c r="CP653" s="124"/>
      <c r="CQ653" s="119"/>
      <c r="CR653" s="186">
        <f t="shared" si="2262"/>
        <v>0</v>
      </c>
      <c r="CS653" s="186">
        <f t="shared" si="2263"/>
        <v>0</v>
      </c>
      <c r="CT653" s="186">
        <f t="shared" si="2264"/>
        <v>0</v>
      </c>
      <c r="CU653" s="186">
        <f t="shared" si="2265"/>
        <v>0</v>
      </c>
      <c r="CV653" s="186">
        <f t="shared" si="2266"/>
        <v>0</v>
      </c>
      <c r="CW653" s="119"/>
      <c r="CX653" s="124">
        <f t="shared" si="2267"/>
        <v>0</v>
      </c>
      <c r="CY653" s="124">
        <f t="shared" si="2268"/>
        <v>0</v>
      </c>
      <c r="CZ653" s="124">
        <f t="shared" si="2269"/>
        <v>0</v>
      </c>
      <c r="DA653" s="124">
        <f t="shared" si="2270"/>
        <v>0</v>
      </c>
      <c r="DB653" s="209">
        <f t="shared" si="2271"/>
        <v>0</v>
      </c>
      <c r="DC653" s="124">
        <f t="shared" si="2272"/>
        <v>0</v>
      </c>
      <c r="DD653" s="124">
        <f t="shared" si="2273"/>
        <v>0</v>
      </c>
      <c r="DE653" s="124">
        <f t="shared" si="2274"/>
        <v>0</v>
      </c>
      <c r="DF653" s="124">
        <f t="shared" si="2275"/>
        <v>0</v>
      </c>
      <c r="DG653" s="209">
        <f t="shared" si="2276"/>
        <v>0</v>
      </c>
      <c r="DH653" s="209">
        <f t="shared" si="2277"/>
        <v>0</v>
      </c>
      <c r="DI653" s="209">
        <f t="shared" si="2278"/>
        <v>0</v>
      </c>
      <c r="DJ653" s="209">
        <f t="shared" si="2279"/>
        <v>0</v>
      </c>
    </row>
    <row r="654" spans="1:114" s="7" customFormat="1" x14ac:dyDescent="0.2">
      <c r="A654" s="282" t="s">
        <v>304</v>
      </c>
      <c r="B654" s="119" t="s">
        <v>370</v>
      </c>
      <c r="C654" s="119"/>
      <c r="D654" s="119"/>
      <c r="E654" s="119"/>
      <c r="F654" s="564">
        <f>F$484*Assumptions!$B$193</f>
        <v>20</v>
      </c>
      <c r="G654" s="564">
        <f>G$484*Assumptions!$B$193</f>
        <v>20</v>
      </c>
      <c r="H654" s="564">
        <f>H$484*Assumptions!$B$193</f>
        <v>20</v>
      </c>
      <c r="I654" s="564">
        <f>I$484*Assumptions!$B$193</f>
        <v>30</v>
      </c>
      <c r="J654" s="564">
        <f>J$484*Assumptions!$B$193</f>
        <v>50</v>
      </c>
      <c r="K654" s="564">
        <f>K$484*Assumptions!$B$193</f>
        <v>60</v>
      </c>
      <c r="L654" s="564">
        <f>L$484*Assumptions!$B$193</f>
        <v>60</v>
      </c>
      <c r="M654" s="564">
        <f>M$484*Assumptions!$B$193</f>
        <v>60</v>
      </c>
      <c r="N654" s="564">
        <f>N$484*Assumptions!$B$193</f>
        <v>60</v>
      </c>
      <c r="O654" s="564">
        <f>O$484*Assumptions!$B$193</f>
        <v>60</v>
      </c>
      <c r="P654" s="564">
        <f>P$484*Assumptions!$B$193</f>
        <v>60</v>
      </c>
      <c r="Q654" s="564">
        <f>Q$484*Assumptions!$B$193</f>
        <v>60</v>
      </c>
      <c r="R654" s="564">
        <f>R$484*Assumptions!$B$193</f>
        <v>100</v>
      </c>
      <c r="S654" s="564">
        <f>S$484*Assumptions!$B$193</f>
        <v>100</v>
      </c>
      <c r="T654" s="564">
        <f>T$484*Assumptions!$B$193</f>
        <v>100</v>
      </c>
      <c r="U654" s="564">
        <f>U$484*Assumptions!$B$193</f>
        <v>100</v>
      </c>
      <c r="V654" s="564">
        <f>V$484*Assumptions!$B$193</f>
        <v>100</v>
      </c>
      <c r="W654" s="564">
        <f>W$484*Assumptions!$B$193</f>
        <v>120</v>
      </c>
      <c r="X654" s="564">
        <f>X$484*Assumptions!$B$193</f>
        <v>120</v>
      </c>
      <c r="Y654" s="564">
        <f>Y$484*Assumptions!$B$193</f>
        <v>120</v>
      </c>
      <c r="Z654" s="564">
        <f>Z$484*Assumptions!$B$193</f>
        <v>120</v>
      </c>
      <c r="AA654" s="564">
        <f>AA$484*Assumptions!$B$193</f>
        <v>120</v>
      </c>
      <c r="AB654" s="564">
        <f>AB$484*Assumptions!$B$193</f>
        <v>120</v>
      </c>
      <c r="AC654" s="564">
        <f>AC$484*Assumptions!$B$193</f>
        <v>120</v>
      </c>
      <c r="AD654" s="564">
        <f>AD$484*Assumptions!$B$193</f>
        <v>220</v>
      </c>
      <c r="AE654" s="564">
        <f>AE$484*Assumptions!$B$193</f>
        <v>220</v>
      </c>
      <c r="AF654" s="564">
        <f>AF$484*Assumptions!$B$193</f>
        <v>220</v>
      </c>
      <c r="AG654" s="564">
        <f>AG$484*Assumptions!$B$193</f>
        <v>220</v>
      </c>
      <c r="AH654" s="564">
        <f>AH$484*Assumptions!$B$193</f>
        <v>220</v>
      </c>
      <c r="AI654" s="564">
        <f>AI$484*Assumptions!$B$193</f>
        <v>250</v>
      </c>
      <c r="AJ654" s="564">
        <f>AJ$484*Assumptions!$B$193</f>
        <v>250</v>
      </c>
      <c r="AK654" s="564">
        <f>AK$484*Assumptions!$B$193</f>
        <v>250</v>
      </c>
      <c r="AL654" s="564">
        <f>AL$484*Assumptions!$B$193</f>
        <v>250</v>
      </c>
      <c r="AM654" s="564">
        <f>AM$484*Assumptions!$B$193</f>
        <v>250</v>
      </c>
      <c r="AN654" s="564">
        <f>AN$484*Assumptions!$B$193</f>
        <v>250</v>
      </c>
      <c r="AO654" s="564">
        <f>AO$484*Assumptions!$B$193</f>
        <v>250</v>
      </c>
      <c r="AP654" s="564">
        <f>AP$484*Assumptions!$B$193</f>
        <v>280</v>
      </c>
      <c r="AQ654" s="564">
        <f>AQ$484*Assumptions!$B$193</f>
        <v>280</v>
      </c>
      <c r="AR654" s="564">
        <f>AR$484*Assumptions!$B$193</f>
        <v>280</v>
      </c>
      <c r="AS654" s="564">
        <f>AS$484*Assumptions!$B$193</f>
        <v>280</v>
      </c>
      <c r="AT654" s="564">
        <f>AT$484*Assumptions!$B$193</f>
        <v>280</v>
      </c>
      <c r="AU654" s="564">
        <f>AU$484*Assumptions!$B$193</f>
        <v>320</v>
      </c>
      <c r="AV654" s="564">
        <f>AV$484*Assumptions!$B$193</f>
        <v>320</v>
      </c>
      <c r="AW654" s="564">
        <f>AW$484*Assumptions!$B$193</f>
        <v>320</v>
      </c>
      <c r="AX654" s="564">
        <f>AX$484*Assumptions!$B$193</f>
        <v>320</v>
      </c>
      <c r="AY654" s="564">
        <f>AY$484*Assumptions!$B$193</f>
        <v>320</v>
      </c>
      <c r="AZ654" s="564">
        <f>AZ$484*Assumptions!$B$193</f>
        <v>320</v>
      </c>
      <c r="BA654" s="564">
        <f>BA$484*Assumptions!$B$193</f>
        <v>320</v>
      </c>
      <c r="BB654" s="564">
        <f>BB$484*Assumptions!$B$193</f>
        <v>340</v>
      </c>
      <c r="BC654" s="564">
        <f>BC$484*Assumptions!$B$193</f>
        <v>340</v>
      </c>
      <c r="BD654" s="564">
        <f>BD$484*Assumptions!$B$193</f>
        <v>340</v>
      </c>
      <c r="BE654" s="564">
        <f>BE$484*Assumptions!$B$193</f>
        <v>340</v>
      </c>
      <c r="BF654" s="564">
        <f>BF$484*Assumptions!$B$193</f>
        <v>340</v>
      </c>
      <c r="BG654" s="564">
        <f>BG$484*Assumptions!$B$193</f>
        <v>340</v>
      </c>
      <c r="BH654" s="564">
        <f>BH$484*Assumptions!$B$193</f>
        <v>340</v>
      </c>
      <c r="BI654" s="564">
        <f>BI$484*Assumptions!$B$193</f>
        <v>340</v>
      </c>
      <c r="BJ654" s="564">
        <f>BJ$484*Assumptions!$B$193</f>
        <v>340</v>
      </c>
      <c r="BK654" s="564">
        <f>BK$484*Assumptions!$B$193</f>
        <v>340</v>
      </c>
      <c r="BL654" s="564">
        <f>BL$484*Assumptions!$B$193</f>
        <v>340</v>
      </c>
      <c r="BM654" s="564">
        <f>BM$484*Assumptions!$B$193</f>
        <v>340</v>
      </c>
      <c r="BN654" s="185"/>
      <c r="BO654" s="564">
        <f t="shared" si="2237"/>
        <v>60</v>
      </c>
      <c r="BP654" s="564">
        <f t="shared" si="2238"/>
        <v>140</v>
      </c>
      <c r="BQ654" s="564">
        <f t="shared" si="2239"/>
        <v>180</v>
      </c>
      <c r="BR654" s="564">
        <f t="shared" si="2240"/>
        <v>180</v>
      </c>
      <c r="BS654" s="564">
        <f t="shared" si="2241"/>
        <v>300</v>
      </c>
      <c r="BT654" s="564">
        <f t="shared" si="2242"/>
        <v>320</v>
      </c>
      <c r="BU654" s="564">
        <f t="shared" si="2243"/>
        <v>360</v>
      </c>
      <c r="BV654" s="564">
        <f t="shared" si="2244"/>
        <v>360</v>
      </c>
      <c r="BW654" s="564">
        <f t="shared" si="2245"/>
        <v>660</v>
      </c>
      <c r="BX654" s="564">
        <f t="shared" si="2246"/>
        <v>690</v>
      </c>
      <c r="BY654" s="564">
        <f t="shared" si="2247"/>
        <v>750</v>
      </c>
      <c r="BZ654" s="564">
        <f t="shared" si="2248"/>
        <v>750</v>
      </c>
      <c r="CA654" s="564">
        <f t="shared" si="2249"/>
        <v>840</v>
      </c>
      <c r="CB654" s="564">
        <f t="shared" si="2250"/>
        <v>880</v>
      </c>
      <c r="CC654" s="564">
        <f t="shared" si="2251"/>
        <v>960</v>
      </c>
      <c r="CD654" s="564">
        <f t="shared" si="2252"/>
        <v>960</v>
      </c>
      <c r="CE654" s="564">
        <f t="shared" si="2253"/>
        <v>1020</v>
      </c>
      <c r="CF654" s="564">
        <f t="shared" si="2254"/>
        <v>1020</v>
      </c>
      <c r="CG654" s="564">
        <f t="shared" si="2255"/>
        <v>1020</v>
      </c>
      <c r="CH654" s="564">
        <f t="shared" si="2256"/>
        <v>1020</v>
      </c>
      <c r="CI654" s="185"/>
      <c r="CJ654" s="124">
        <f t="shared" si="2257"/>
        <v>560</v>
      </c>
      <c r="CK654" s="124">
        <f t="shared" si="2258"/>
        <v>1340</v>
      </c>
      <c r="CL654" s="124">
        <f t="shared" si="2259"/>
        <v>2850</v>
      </c>
      <c r="CM654" s="124">
        <f t="shared" si="2260"/>
        <v>3640</v>
      </c>
      <c r="CN654" s="124">
        <f t="shared" si="2261"/>
        <v>4080</v>
      </c>
      <c r="CO654" s="177"/>
      <c r="CP654" s="124"/>
      <c r="CQ654" s="119"/>
      <c r="CR654" s="186">
        <f t="shared" si="2262"/>
        <v>12470</v>
      </c>
      <c r="CS654" s="186">
        <f t="shared" si="2263"/>
        <v>12470</v>
      </c>
      <c r="CT654" s="186">
        <f t="shared" si="2264"/>
        <v>12470</v>
      </c>
      <c r="CU654" s="186">
        <f t="shared" si="2265"/>
        <v>0</v>
      </c>
      <c r="CV654" s="186">
        <f t="shared" si="2266"/>
        <v>0</v>
      </c>
      <c r="CW654" s="119"/>
      <c r="CX654" s="124">
        <f t="shared" si="2267"/>
        <v>60</v>
      </c>
      <c r="CY654" s="124">
        <f t="shared" si="2268"/>
        <v>140</v>
      </c>
      <c r="CZ654" s="124">
        <f t="shared" si="2269"/>
        <v>180</v>
      </c>
      <c r="DA654" s="124">
        <f t="shared" si="2270"/>
        <v>180</v>
      </c>
      <c r="DB654" s="209">
        <f t="shared" si="2271"/>
        <v>560</v>
      </c>
      <c r="DC654" s="124">
        <f t="shared" si="2272"/>
        <v>300</v>
      </c>
      <c r="DD654" s="124">
        <f t="shared" si="2273"/>
        <v>320</v>
      </c>
      <c r="DE654" s="124">
        <f t="shared" si="2274"/>
        <v>360</v>
      </c>
      <c r="DF654" s="124">
        <f t="shared" si="2275"/>
        <v>360</v>
      </c>
      <c r="DG654" s="209">
        <f t="shared" si="2276"/>
        <v>1340</v>
      </c>
      <c r="DH654" s="209">
        <f t="shared" si="2277"/>
        <v>2850</v>
      </c>
      <c r="DI654" s="209">
        <f t="shared" si="2278"/>
        <v>3640</v>
      </c>
      <c r="DJ654" s="209">
        <f t="shared" si="2279"/>
        <v>4080</v>
      </c>
    </row>
    <row r="655" spans="1:114" s="7" customFormat="1" x14ac:dyDescent="0.2">
      <c r="A655" s="282" t="s">
        <v>268</v>
      </c>
      <c r="B655" s="119" t="s">
        <v>370</v>
      </c>
      <c r="C655" s="123"/>
      <c r="D655" s="119"/>
      <c r="E655" s="119"/>
      <c r="F655" s="564">
        <f>F$484*Assumptions!$B$194</f>
        <v>50</v>
      </c>
      <c r="G655" s="564">
        <f>G$484*Assumptions!$B$194</f>
        <v>50</v>
      </c>
      <c r="H655" s="564">
        <f>H$484*Assumptions!$B$194</f>
        <v>50</v>
      </c>
      <c r="I655" s="564">
        <f>I$484*Assumptions!$B$194</f>
        <v>75</v>
      </c>
      <c r="J655" s="564">
        <f>J$484*Assumptions!$B$194</f>
        <v>125</v>
      </c>
      <c r="K655" s="564">
        <f>K$484*Assumptions!$B$194</f>
        <v>150</v>
      </c>
      <c r="L655" s="564">
        <f>L$484*Assumptions!$B$194</f>
        <v>150</v>
      </c>
      <c r="M655" s="564">
        <f>M$484*Assumptions!$B$194</f>
        <v>150</v>
      </c>
      <c r="N655" s="564">
        <f>N$484*Assumptions!$B$194</f>
        <v>150</v>
      </c>
      <c r="O655" s="564">
        <f>O$484*Assumptions!$B$194</f>
        <v>150</v>
      </c>
      <c r="P655" s="564">
        <f>P$484*Assumptions!$B$194</f>
        <v>150</v>
      </c>
      <c r="Q655" s="564">
        <f>Q$484*Assumptions!$B$194</f>
        <v>150</v>
      </c>
      <c r="R655" s="564">
        <f>R$484*Assumptions!$B$194</f>
        <v>250</v>
      </c>
      <c r="S655" s="564">
        <f>S$484*Assumptions!$B$194</f>
        <v>250</v>
      </c>
      <c r="T655" s="564">
        <f>T$484*Assumptions!$B$194</f>
        <v>250</v>
      </c>
      <c r="U655" s="564">
        <f>U$484*Assumptions!$B$194</f>
        <v>250</v>
      </c>
      <c r="V655" s="564">
        <f>V$484*Assumptions!$B$194</f>
        <v>250</v>
      </c>
      <c r="W655" s="564">
        <f>W$484*Assumptions!$B$194</f>
        <v>300</v>
      </c>
      <c r="X655" s="564">
        <f>X$484*Assumptions!$B$194</f>
        <v>300</v>
      </c>
      <c r="Y655" s="564">
        <f>Y$484*Assumptions!$B$194</f>
        <v>300</v>
      </c>
      <c r="Z655" s="564">
        <f>Z$484*Assumptions!$B$194</f>
        <v>300</v>
      </c>
      <c r="AA655" s="564">
        <f>AA$484*Assumptions!$B$194</f>
        <v>300</v>
      </c>
      <c r="AB655" s="564">
        <f>AB$484*Assumptions!$B$194</f>
        <v>300</v>
      </c>
      <c r="AC655" s="564">
        <f>AC$484*Assumptions!$B$194</f>
        <v>300</v>
      </c>
      <c r="AD655" s="564">
        <f>AD$484*Assumptions!$B$194</f>
        <v>550</v>
      </c>
      <c r="AE655" s="564">
        <f>AE$484*Assumptions!$B$194</f>
        <v>550</v>
      </c>
      <c r="AF655" s="564">
        <f>AF$484*Assumptions!$B$194</f>
        <v>550</v>
      </c>
      <c r="AG655" s="564">
        <f>AG$484*Assumptions!$B$194</f>
        <v>550</v>
      </c>
      <c r="AH655" s="564">
        <f>AH$484*Assumptions!$B$194</f>
        <v>550</v>
      </c>
      <c r="AI655" s="564">
        <f>AI$484*Assumptions!$B$194</f>
        <v>625</v>
      </c>
      <c r="AJ655" s="564">
        <f>AJ$484*Assumptions!$B$194</f>
        <v>625</v>
      </c>
      <c r="AK655" s="564">
        <f>AK$484*Assumptions!$B$194</f>
        <v>625</v>
      </c>
      <c r="AL655" s="564">
        <f>AL$484*Assumptions!$B$194</f>
        <v>625</v>
      </c>
      <c r="AM655" s="564">
        <f>AM$484*Assumptions!$B$194</f>
        <v>625</v>
      </c>
      <c r="AN655" s="564">
        <f>AN$484*Assumptions!$B$194</f>
        <v>625</v>
      </c>
      <c r="AO655" s="564">
        <f>AO$484*Assumptions!$B$194</f>
        <v>625</v>
      </c>
      <c r="AP655" s="564">
        <f>AP$484*Assumptions!$B$194</f>
        <v>700</v>
      </c>
      <c r="AQ655" s="564">
        <f>AQ$484*Assumptions!$B$194</f>
        <v>700</v>
      </c>
      <c r="AR655" s="564">
        <f>AR$484*Assumptions!$B$194</f>
        <v>700</v>
      </c>
      <c r="AS655" s="564">
        <f>AS$484*Assumptions!$B$194</f>
        <v>700</v>
      </c>
      <c r="AT655" s="564">
        <f>AT$484*Assumptions!$B$194</f>
        <v>700</v>
      </c>
      <c r="AU655" s="564">
        <f>AU$484*Assumptions!$B$194</f>
        <v>800</v>
      </c>
      <c r="AV655" s="564">
        <f>AV$484*Assumptions!$B$194</f>
        <v>800</v>
      </c>
      <c r="AW655" s="564">
        <f>AW$484*Assumptions!$B$194</f>
        <v>800</v>
      </c>
      <c r="AX655" s="564">
        <f>AX$484*Assumptions!$B$194</f>
        <v>800</v>
      </c>
      <c r="AY655" s="564">
        <f>AY$484*Assumptions!$B$194</f>
        <v>800</v>
      </c>
      <c r="AZ655" s="564">
        <f>AZ$484*Assumptions!$B$194</f>
        <v>800</v>
      </c>
      <c r="BA655" s="564">
        <f>BA$484*Assumptions!$B$194</f>
        <v>800</v>
      </c>
      <c r="BB655" s="564">
        <f>BB$484*Assumptions!$B$194</f>
        <v>850</v>
      </c>
      <c r="BC655" s="564">
        <f>BC$484*Assumptions!$B$194</f>
        <v>850</v>
      </c>
      <c r="BD655" s="564">
        <f>BD$484*Assumptions!$B$194</f>
        <v>850</v>
      </c>
      <c r="BE655" s="564">
        <f>BE$484*Assumptions!$B$194</f>
        <v>850</v>
      </c>
      <c r="BF655" s="564">
        <f>BF$484*Assumptions!$B$194</f>
        <v>850</v>
      </c>
      <c r="BG655" s="564">
        <f>BG$484*Assumptions!$B$194</f>
        <v>850</v>
      </c>
      <c r="BH655" s="564">
        <f>BH$484*Assumptions!$B$194</f>
        <v>850</v>
      </c>
      <c r="BI655" s="564">
        <f>BI$484*Assumptions!$B$194</f>
        <v>850</v>
      </c>
      <c r="BJ655" s="564">
        <f>BJ$484*Assumptions!$B$194</f>
        <v>850</v>
      </c>
      <c r="BK655" s="564">
        <f>BK$484*Assumptions!$B$194</f>
        <v>850</v>
      </c>
      <c r="BL655" s="564">
        <f>BL$484*Assumptions!$B$194</f>
        <v>850</v>
      </c>
      <c r="BM655" s="564">
        <f>BM$484*Assumptions!$B$194</f>
        <v>850</v>
      </c>
      <c r="BN655" s="185"/>
      <c r="BO655" s="564">
        <f t="shared" si="2237"/>
        <v>150</v>
      </c>
      <c r="BP655" s="564">
        <f t="shared" si="2238"/>
        <v>350</v>
      </c>
      <c r="BQ655" s="564">
        <f t="shared" si="2239"/>
        <v>450</v>
      </c>
      <c r="BR655" s="564">
        <f t="shared" si="2240"/>
        <v>450</v>
      </c>
      <c r="BS655" s="564">
        <f t="shared" si="2241"/>
        <v>750</v>
      </c>
      <c r="BT655" s="564">
        <f t="shared" si="2242"/>
        <v>800</v>
      </c>
      <c r="BU655" s="564">
        <f t="shared" si="2243"/>
        <v>900</v>
      </c>
      <c r="BV655" s="564">
        <f t="shared" si="2244"/>
        <v>900</v>
      </c>
      <c r="BW655" s="564">
        <f t="shared" si="2245"/>
        <v>1650</v>
      </c>
      <c r="BX655" s="564">
        <f t="shared" si="2246"/>
        <v>1725</v>
      </c>
      <c r="BY655" s="564">
        <f t="shared" si="2247"/>
        <v>1875</v>
      </c>
      <c r="BZ655" s="564">
        <f t="shared" si="2248"/>
        <v>1875</v>
      </c>
      <c r="CA655" s="564">
        <f t="shared" si="2249"/>
        <v>2100</v>
      </c>
      <c r="CB655" s="564">
        <f t="shared" si="2250"/>
        <v>2200</v>
      </c>
      <c r="CC655" s="564">
        <f t="shared" si="2251"/>
        <v>2400</v>
      </c>
      <c r="CD655" s="564">
        <f t="shared" si="2252"/>
        <v>2400</v>
      </c>
      <c r="CE655" s="564">
        <f t="shared" si="2253"/>
        <v>2550</v>
      </c>
      <c r="CF655" s="564">
        <f t="shared" si="2254"/>
        <v>2550</v>
      </c>
      <c r="CG655" s="564">
        <f t="shared" si="2255"/>
        <v>2550</v>
      </c>
      <c r="CH655" s="564">
        <f t="shared" si="2256"/>
        <v>2550</v>
      </c>
      <c r="CI655" s="185"/>
      <c r="CJ655" s="124">
        <f t="shared" si="2257"/>
        <v>1400</v>
      </c>
      <c r="CK655" s="124">
        <f t="shared" si="2258"/>
        <v>3350</v>
      </c>
      <c r="CL655" s="124">
        <f t="shared" si="2259"/>
        <v>7125</v>
      </c>
      <c r="CM655" s="124">
        <f t="shared" si="2260"/>
        <v>9100</v>
      </c>
      <c r="CN655" s="124">
        <f t="shared" si="2261"/>
        <v>10200</v>
      </c>
      <c r="CO655" s="177"/>
      <c r="CP655" s="124"/>
      <c r="CQ655" s="119"/>
      <c r="CR655" s="186">
        <f t="shared" si="2262"/>
        <v>31175</v>
      </c>
      <c r="CS655" s="186">
        <f t="shared" si="2263"/>
        <v>31175</v>
      </c>
      <c r="CT655" s="186">
        <f t="shared" si="2264"/>
        <v>31175</v>
      </c>
      <c r="CU655" s="186">
        <f t="shared" si="2265"/>
        <v>0</v>
      </c>
      <c r="CV655" s="186">
        <f t="shared" si="2266"/>
        <v>0</v>
      </c>
      <c r="CW655" s="119"/>
      <c r="CX655" s="124">
        <f t="shared" si="2267"/>
        <v>150</v>
      </c>
      <c r="CY655" s="124">
        <f t="shared" si="2268"/>
        <v>350</v>
      </c>
      <c r="CZ655" s="124">
        <f t="shared" si="2269"/>
        <v>450</v>
      </c>
      <c r="DA655" s="124">
        <f t="shared" si="2270"/>
        <v>450</v>
      </c>
      <c r="DB655" s="209">
        <f t="shared" si="2271"/>
        <v>1400</v>
      </c>
      <c r="DC655" s="124">
        <f t="shared" si="2272"/>
        <v>750</v>
      </c>
      <c r="DD655" s="124">
        <f t="shared" si="2273"/>
        <v>800</v>
      </c>
      <c r="DE655" s="124">
        <f t="shared" si="2274"/>
        <v>900</v>
      </c>
      <c r="DF655" s="124">
        <f t="shared" si="2275"/>
        <v>900</v>
      </c>
      <c r="DG655" s="209">
        <f t="shared" si="2276"/>
        <v>3350</v>
      </c>
      <c r="DH655" s="209">
        <f t="shared" si="2277"/>
        <v>7125</v>
      </c>
      <c r="DI655" s="209">
        <f t="shared" si="2278"/>
        <v>9100</v>
      </c>
      <c r="DJ655" s="209">
        <f t="shared" si="2279"/>
        <v>10200</v>
      </c>
    </row>
    <row r="656" spans="1:114" s="7" customFormat="1" x14ac:dyDescent="0.2">
      <c r="A656" s="282" t="s">
        <v>338</v>
      </c>
      <c r="B656" s="119" t="s">
        <v>370</v>
      </c>
      <c r="C656" s="119"/>
      <c r="D656" s="119"/>
      <c r="E656" s="119"/>
      <c r="F656" s="564">
        <f>F484*Assumptions!$B$195</f>
        <v>50</v>
      </c>
      <c r="G656" s="564">
        <f>G484*Assumptions!$B$195</f>
        <v>50</v>
      </c>
      <c r="H656" s="564">
        <f>H484*Assumptions!$B$195</f>
        <v>50</v>
      </c>
      <c r="I656" s="564">
        <f>I484*Assumptions!$B$195</f>
        <v>75</v>
      </c>
      <c r="J656" s="564">
        <f>J484*Assumptions!$B$195</f>
        <v>125</v>
      </c>
      <c r="K656" s="564">
        <f>K484*Assumptions!$B$195</f>
        <v>150</v>
      </c>
      <c r="L656" s="564">
        <f>L484*Assumptions!$B$195</f>
        <v>150</v>
      </c>
      <c r="M656" s="564">
        <f>M484*Assumptions!$B$195</f>
        <v>150</v>
      </c>
      <c r="N656" s="564">
        <f>N484*Assumptions!$B$195</f>
        <v>150</v>
      </c>
      <c r="O656" s="564">
        <f>O484*Assumptions!$B$195</f>
        <v>150</v>
      </c>
      <c r="P656" s="564">
        <f>P484*Assumptions!$B$195</f>
        <v>150</v>
      </c>
      <c r="Q656" s="564">
        <f>Q484*Assumptions!$B$195</f>
        <v>150</v>
      </c>
      <c r="R656" s="564">
        <f>R484*Assumptions!$B$195</f>
        <v>250</v>
      </c>
      <c r="S656" s="564">
        <f>S484*Assumptions!$B$195</f>
        <v>250</v>
      </c>
      <c r="T656" s="564">
        <f>T484*Assumptions!$B$195</f>
        <v>250</v>
      </c>
      <c r="U656" s="564">
        <f>U484*Assumptions!$B$195</f>
        <v>250</v>
      </c>
      <c r="V656" s="564">
        <f>V484*Assumptions!$B$195</f>
        <v>250</v>
      </c>
      <c r="W656" s="564">
        <f>W484*Assumptions!$B$195</f>
        <v>300</v>
      </c>
      <c r="X656" s="564">
        <f>X484*Assumptions!$B$195</f>
        <v>300</v>
      </c>
      <c r="Y656" s="564">
        <f>Y484*Assumptions!$B$195</f>
        <v>300</v>
      </c>
      <c r="Z656" s="564">
        <f>Z484*Assumptions!$B$195</f>
        <v>300</v>
      </c>
      <c r="AA656" s="564">
        <f>AA484*Assumptions!$B$195</f>
        <v>300</v>
      </c>
      <c r="AB656" s="564">
        <f>AB484*Assumptions!$B$195</f>
        <v>300</v>
      </c>
      <c r="AC656" s="564">
        <f>AC484*Assumptions!$B$195</f>
        <v>300</v>
      </c>
      <c r="AD656" s="564">
        <f>AD484*Assumptions!$B$195</f>
        <v>550</v>
      </c>
      <c r="AE656" s="564">
        <f>AE484*Assumptions!$B$195</f>
        <v>550</v>
      </c>
      <c r="AF656" s="564">
        <f>AF484*Assumptions!$B$195</f>
        <v>550</v>
      </c>
      <c r="AG656" s="564">
        <f>AG484*Assumptions!$B$195</f>
        <v>550</v>
      </c>
      <c r="AH656" s="564">
        <f>AH484*Assumptions!$B$195</f>
        <v>550</v>
      </c>
      <c r="AI656" s="564">
        <f>AI484*Assumptions!$B$195</f>
        <v>625</v>
      </c>
      <c r="AJ656" s="564">
        <f>AJ484*Assumptions!$B$195</f>
        <v>625</v>
      </c>
      <c r="AK656" s="564">
        <f>AK484*Assumptions!$B$195</f>
        <v>625</v>
      </c>
      <c r="AL656" s="564">
        <f>AL484*Assumptions!$B$195</f>
        <v>625</v>
      </c>
      <c r="AM656" s="564">
        <f>AM484*Assumptions!$B$195</f>
        <v>625</v>
      </c>
      <c r="AN656" s="564">
        <f>AN484*Assumptions!$B$195</f>
        <v>625</v>
      </c>
      <c r="AO656" s="564">
        <f>AO484*Assumptions!$B$195</f>
        <v>625</v>
      </c>
      <c r="AP656" s="564">
        <f>AP484*Assumptions!$B$195</f>
        <v>700</v>
      </c>
      <c r="AQ656" s="564">
        <f>AQ484*Assumptions!$B$195</f>
        <v>700</v>
      </c>
      <c r="AR656" s="564">
        <f>AR484*Assumptions!$B$195</f>
        <v>700</v>
      </c>
      <c r="AS656" s="564">
        <f>AS484*Assumptions!$B$195</f>
        <v>700</v>
      </c>
      <c r="AT656" s="564">
        <f>AT484*Assumptions!$B$195</f>
        <v>700</v>
      </c>
      <c r="AU656" s="564">
        <f>AU484*Assumptions!$B$195</f>
        <v>800</v>
      </c>
      <c r="AV656" s="564">
        <f>AV484*Assumptions!$B$195</f>
        <v>800</v>
      </c>
      <c r="AW656" s="564">
        <f>AW484*Assumptions!$B$195</f>
        <v>800</v>
      </c>
      <c r="AX656" s="564">
        <f>AX484*Assumptions!$B$195</f>
        <v>800</v>
      </c>
      <c r="AY656" s="564">
        <f>AY484*Assumptions!$B$195</f>
        <v>800</v>
      </c>
      <c r="AZ656" s="564">
        <f>AZ484*Assumptions!$B$195</f>
        <v>800</v>
      </c>
      <c r="BA656" s="564">
        <f>BA484*Assumptions!$B$195</f>
        <v>800</v>
      </c>
      <c r="BB656" s="564">
        <f>BB484*Assumptions!$B$195</f>
        <v>850</v>
      </c>
      <c r="BC656" s="564">
        <f>BC484*Assumptions!$B$195</f>
        <v>850</v>
      </c>
      <c r="BD656" s="564">
        <f>BD484*Assumptions!$B$195</f>
        <v>850</v>
      </c>
      <c r="BE656" s="564">
        <f>BE484*Assumptions!$B$195</f>
        <v>850</v>
      </c>
      <c r="BF656" s="564">
        <f>BF484*Assumptions!$B$195</f>
        <v>850</v>
      </c>
      <c r="BG656" s="564">
        <f>BG484*Assumptions!$B$195</f>
        <v>850</v>
      </c>
      <c r="BH656" s="564">
        <f>BH484*Assumptions!$B$195</f>
        <v>850</v>
      </c>
      <c r="BI656" s="564">
        <f>BI484*Assumptions!$B$195</f>
        <v>850</v>
      </c>
      <c r="BJ656" s="564">
        <f>BJ484*Assumptions!$B$195</f>
        <v>850</v>
      </c>
      <c r="BK656" s="564">
        <f>BK484*Assumptions!$B$195</f>
        <v>850</v>
      </c>
      <c r="BL656" s="564">
        <f>BL484*Assumptions!$B$195</f>
        <v>850</v>
      </c>
      <c r="BM656" s="564">
        <f>BM484*Assumptions!$B$195</f>
        <v>850</v>
      </c>
      <c r="BN656" s="185"/>
      <c r="BO656" s="564">
        <f t="shared" si="2237"/>
        <v>150</v>
      </c>
      <c r="BP656" s="564">
        <f t="shared" si="2238"/>
        <v>350</v>
      </c>
      <c r="BQ656" s="564">
        <f t="shared" si="2239"/>
        <v>450</v>
      </c>
      <c r="BR656" s="564">
        <f t="shared" si="2240"/>
        <v>450</v>
      </c>
      <c r="BS656" s="564">
        <f t="shared" si="2241"/>
        <v>750</v>
      </c>
      <c r="BT656" s="564">
        <f t="shared" si="2242"/>
        <v>800</v>
      </c>
      <c r="BU656" s="564">
        <f t="shared" si="2243"/>
        <v>900</v>
      </c>
      <c r="BV656" s="564">
        <f t="shared" si="2244"/>
        <v>900</v>
      </c>
      <c r="BW656" s="564">
        <f t="shared" si="2245"/>
        <v>1650</v>
      </c>
      <c r="BX656" s="564">
        <f t="shared" si="2246"/>
        <v>1725</v>
      </c>
      <c r="BY656" s="564">
        <f t="shared" si="2247"/>
        <v>1875</v>
      </c>
      <c r="BZ656" s="564">
        <f t="shared" si="2248"/>
        <v>1875</v>
      </c>
      <c r="CA656" s="564">
        <f t="shared" si="2249"/>
        <v>2100</v>
      </c>
      <c r="CB656" s="564">
        <f t="shared" si="2250"/>
        <v>2200</v>
      </c>
      <c r="CC656" s="564">
        <f t="shared" si="2251"/>
        <v>2400</v>
      </c>
      <c r="CD656" s="564">
        <f t="shared" si="2252"/>
        <v>2400</v>
      </c>
      <c r="CE656" s="564">
        <f t="shared" si="2253"/>
        <v>2550</v>
      </c>
      <c r="CF656" s="564">
        <f t="shared" si="2254"/>
        <v>2550</v>
      </c>
      <c r="CG656" s="564">
        <f t="shared" si="2255"/>
        <v>2550</v>
      </c>
      <c r="CH656" s="564">
        <f t="shared" si="2256"/>
        <v>2550</v>
      </c>
      <c r="CI656" s="185"/>
      <c r="CJ656" s="124">
        <f t="shared" si="2257"/>
        <v>1400</v>
      </c>
      <c r="CK656" s="124">
        <f t="shared" si="2258"/>
        <v>3350</v>
      </c>
      <c r="CL656" s="124">
        <f t="shared" si="2259"/>
        <v>7125</v>
      </c>
      <c r="CM656" s="124">
        <f t="shared" si="2260"/>
        <v>9100</v>
      </c>
      <c r="CN656" s="124">
        <f t="shared" si="2261"/>
        <v>10200</v>
      </c>
      <c r="CO656" s="177"/>
      <c r="CP656" s="124"/>
      <c r="CQ656" s="119"/>
      <c r="CR656" s="186">
        <f t="shared" si="2262"/>
        <v>31175</v>
      </c>
      <c r="CS656" s="186">
        <f t="shared" si="2263"/>
        <v>31175</v>
      </c>
      <c r="CT656" s="186">
        <f t="shared" si="2264"/>
        <v>31175</v>
      </c>
      <c r="CU656" s="186">
        <f t="shared" si="2265"/>
        <v>0</v>
      </c>
      <c r="CV656" s="186">
        <f t="shared" si="2266"/>
        <v>0</v>
      </c>
      <c r="CW656" s="119"/>
      <c r="CX656" s="124">
        <f t="shared" si="2267"/>
        <v>150</v>
      </c>
      <c r="CY656" s="124">
        <f t="shared" si="2268"/>
        <v>350</v>
      </c>
      <c r="CZ656" s="124">
        <f t="shared" si="2269"/>
        <v>450</v>
      </c>
      <c r="DA656" s="124">
        <f t="shared" si="2270"/>
        <v>450</v>
      </c>
      <c r="DB656" s="209">
        <f t="shared" si="2271"/>
        <v>1400</v>
      </c>
      <c r="DC656" s="124">
        <f t="shared" si="2272"/>
        <v>750</v>
      </c>
      <c r="DD656" s="124">
        <f t="shared" si="2273"/>
        <v>800</v>
      </c>
      <c r="DE656" s="124">
        <f t="shared" si="2274"/>
        <v>900</v>
      </c>
      <c r="DF656" s="124">
        <f t="shared" si="2275"/>
        <v>900</v>
      </c>
      <c r="DG656" s="209">
        <f t="shared" si="2276"/>
        <v>3350</v>
      </c>
      <c r="DH656" s="209">
        <f t="shared" si="2277"/>
        <v>7125</v>
      </c>
      <c r="DI656" s="209">
        <f t="shared" si="2278"/>
        <v>9100</v>
      </c>
      <c r="DJ656" s="209">
        <f t="shared" si="2279"/>
        <v>10200</v>
      </c>
    </row>
    <row r="657" spans="1:114" s="7" customFormat="1" x14ac:dyDescent="0.2">
      <c r="A657" s="282" t="s">
        <v>343</v>
      </c>
      <c r="B657" s="119" t="s">
        <v>370</v>
      </c>
      <c r="C657" s="119"/>
      <c r="D657" s="119"/>
      <c r="E657" s="119"/>
      <c r="F657" s="568">
        <f t="shared" ref="F657:AK657" ca="1" si="2282">F644</f>
        <v>351.66666666666663</v>
      </c>
      <c r="G657" s="568">
        <f t="shared" ca="1" si="2282"/>
        <v>518.33333333333337</v>
      </c>
      <c r="H657" s="568">
        <f t="shared" ca="1" si="2282"/>
        <v>685</v>
      </c>
      <c r="I657" s="568">
        <f t="shared" ca="1" si="2282"/>
        <v>1101.6666666666665</v>
      </c>
      <c r="J657" s="568">
        <f t="shared" ca="1" si="2282"/>
        <v>1151.6666666666665</v>
      </c>
      <c r="K657" s="568">
        <f t="shared" ca="1" si="2282"/>
        <v>1226.6666666666665</v>
      </c>
      <c r="L657" s="568">
        <f t="shared" ca="1" si="2282"/>
        <v>1226.6666666666665</v>
      </c>
      <c r="M657" s="568">
        <f t="shared" ca="1" si="2282"/>
        <v>1226.6666666666665</v>
      </c>
      <c r="N657" s="568">
        <f t="shared" ca="1" si="2282"/>
        <v>1226.6666666666665</v>
      </c>
      <c r="O657" s="568">
        <f t="shared" ca="1" si="2282"/>
        <v>1226.6666666666665</v>
      </c>
      <c r="P657" s="568">
        <f t="shared" ca="1" si="2282"/>
        <v>1226.6666666666665</v>
      </c>
      <c r="Q657" s="568">
        <f t="shared" ca="1" si="2282"/>
        <v>1226.6666666666665</v>
      </c>
      <c r="R657" s="568">
        <f t="shared" ca="1" si="2282"/>
        <v>1326.6666666666665</v>
      </c>
      <c r="S657" s="568">
        <f t="shared" ca="1" si="2282"/>
        <v>1385</v>
      </c>
      <c r="T657" s="568">
        <f t="shared" ca="1" si="2282"/>
        <v>1385</v>
      </c>
      <c r="U657" s="568">
        <f t="shared" ca="1" si="2282"/>
        <v>1385</v>
      </c>
      <c r="V657" s="568">
        <f t="shared" ca="1" si="2282"/>
        <v>1385</v>
      </c>
      <c r="W657" s="568">
        <f t="shared" ca="1" si="2282"/>
        <v>1485</v>
      </c>
      <c r="X657" s="568">
        <f t="shared" ca="1" si="2282"/>
        <v>1485</v>
      </c>
      <c r="Y657" s="568">
        <f t="shared" ca="1" si="2282"/>
        <v>1485</v>
      </c>
      <c r="Z657" s="568">
        <f t="shared" ca="1" si="2282"/>
        <v>1485</v>
      </c>
      <c r="AA657" s="568">
        <f t="shared" ca="1" si="2282"/>
        <v>1485</v>
      </c>
      <c r="AB657" s="568">
        <f t="shared" ca="1" si="2282"/>
        <v>1485</v>
      </c>
      <c r="AC657" s="568">
        <f t="shared" ca="1" si="2282"/>
        <v>1485</v>
      </c>
      <c r="AD657" s="568">
        <f t="shared" ca="1" si="2282"/>
        <v>1585</v>
      </c>
      <c r="AE657" s="568">
        <f t="shared" ca="1" si="2282"/>
        <v>1585</v>
      </c>
      <c r="AF657" s="568">
        <f t="shared" ca="1" si="2282"/>
        <v>1585</v>
      </c>
      <c r="AG657" s="568">
        <f t="shared" ca="1" si="2282"/>
        <v>1585</v>
      </c>
      <c r="AH657" s="568">
        <f t="shared" ca="1" si="2282"/>
        <v>1585</v>
      </c>
      <c r="AI657" s="568">
        <f t="shared" ca="1" si="2282"/>
        <v>1685</v>
      </c>
      <c r="AJ657" s="568">
        <f t="shared" ca="1" si="2282"/>
        <v>1743.3333333333333</v>
      </c>
      <c r="AK657" s="568">
        <f t="shared" ca="1" si="2282"/>
        <v>1743.3333333333333</v>
      </c>
      <c r="AL657" s="568">
        <f t="shared" ref="AL657:BM657" ca="1" si="2283">AL644</f>
        <v>1743.3333333333333</v>
      </c>
      <c r="AM657" s="568">
        <f t="shared" ca="1" si="2283"/>
        <v>1743.3333333333333</v>
      </c>
      <c r="AN657" s="568">
        <f t="shared" ca="1" si="2283"/>
        <v>1743.3333333333333</v>
      </c>
      <c r="AO657" s="568">
        <f t="shared" ca="1" si="2283"/>
        <v>1743.3333333333333</v>
      </c>
      <c r="AP657" s="568">
        <f t="shared" ca="1" si="2283"/>
        <v>1843.3333333333333</v>
      </c>
      <c r="AQ657" s="568">
        <f t="shared" ca="1" si="2283"/>
        <v>1843.3333333333333</v>
      </c>
      <c r="AR657" s="568">
        <f t="shared" ca="1" si="2283"/>
        <v>1843.3333333333333</v>
      </c>
      <c r="AS657" s="568">
        <f t="shared" ca="1" si="2283"/>
        <v>1843.3333333333333</v>
      </c>
      <c r="AT657" s="568">
        <f t="shared" ca="1" si="2283"/>
        <v>1843.3333333333333</v>
      </c>
      <c r="AU657" s="568">
        <f t="shared" ca="1" si="2283"/>
        <v>1943.3333333333333</v>
      </c>
      <c r="AV657" s="568">
        <f t="shared" ca="1" si="2283"/>
        <v>2001.6666666666665</v>
      </c>
      <c r="AW657" s="568">
        <f t="shared" ca="1" si="2283"/>
        <v>2001.6666666666665</v>
      </c>
      <c r="AX657" s="568">
        <f t="shared" ca="1" si="2283"/>
        <v>2118.3333333333335</v>
      </c>
      <c r="AY657" s="568">
        <f t="shared" ca="1" si="2283"/>
        <v>2118.3333333333335</v>
      </c>
      <c r="AZ657" s="568">
        <f t="shared" ca="1" si="2283"/>
        <v>2118.3333333333335</v>
      </c>
      <c r="BA657" s="568">
        <f t="shared" ca="1" si="2283"/>
        <v>2118.3333333333335</v>
      </c>
      <c r="BB657" s="568">
        <f t="shared" ca="1" si="2283"/>
        <v>2118.3333333333335</v>
      </c>
      <c r="BC657" s="568">
        <f t="shared" ca="1" si="2283"/>
        <v>2118.3333333333335</v>
      </c>
      <c r="BD657" s="568">
        <f t="shared" ca="1" si="2283"/>
        <v>2118.3333333333335</v>
      </c>
      <c r="BE657" s="568">
        <f t="shared" ca="1" si="2283"/>
        <v>2118.3333333333335</v>
      </c>
      <c r="BF657" s="568">
        <f t="shared" ca="1" si="2283"/>
        <v>2118.3333333333335</v>
      </c>
      <c r="BG657" s="568">
        <f t="shared" ca="1" si="2283"/>
        <v>2118.3333333333335</v>
      </c>
      <c r="BH657" s="568">
        <f t="shared" ca="1" si="2283"/>
        <v>2118.3333333333335</v>
      </c>
      <c r="BI657" s="568">
        <f t="shared" ca="1" si="2283"/>
        <v>2118.3333333333335</v>
      </c>
      <c r="BJ657" s="568">
        <f t="shared" ca="1" si="2283"/>
        <v>2118.3333333333335</v>
      </c>
      <c r="BK657" s="568">
        <f t="shared" ca="1" si="2283"/>
        <v>2118.3333333333335</v>
      </c>
      <c r="BL657" s="568">
        <f t="shared" ca="1" si="2283"/>
        <v>2118.3333333333335</v>
      </c>
      <c r="BM657" s="568">
        <f t="shared" ca="1" si="2283"/>
        <v>2118.3333333333335</v>
      </c>
      <c r="BN657" s="185"/>
      <c r="BO657" s="564">
        <f ca="1">SUM(F657:H657)</f>
        <v>1555</v>
      </c>
      <c r="BP657" s="564">
        <f ca="1">SUM(I657:K657)</f>
        <v>3479.9999999999995</v>
      </c>
      <c r="BQ657" s="564">
        <f ca="1">SUM(L657:N657)</f>
        <v>3679.9999999999995</v>
      </c>
      <c r="BR657" s="564">
        <f ca="1">SUM(O657:Q657)</f>
        <v>3679.9999999999995</v>
      </c>
      <c r="BS657" s="564">
        <f ca="1">SUM(R657:T657)</f>
        <v>4096.6666666666661</v>
      </c>
      <c r="BT657" s="564">
        <f ca="1">SUM(U657:W657)</f>
        <v>4255</v>
      </c>
      <c r="BU657" s="564">
        <f ca="1">SUM(X657:Z657)</f>
        <v>4455</v>
      </c>
      <c r="BV657" s="564">
        <f ca="1">SUM(AA657:AC657)</f>
        <v>4455</v>
      </c>
      <c r="BW657" s="564">
        <f ca="1">SUM(AD657:AF657)</f>
        <v>4755</v>
      </c>
      <c r="BX657" s="564">
        <f ca="1">SUM(AG657:AI657)</f>
        <v>4855</v>
      </c>
      <c r="BY657" s="564">
        <f ca="1">SUM(AJ657:AL657)</f>
        <v>5230</v>
      </c>
      <c r="BZ657" s="564">
        <f ca="1">SUM(AM657:AO657)</f>
        <v>5230</v>
      </c>
      <c r="CA657" s="564">
        <f ca="1">SUM(AP657:AR657)</f>
        <v>5530</v>
      </c>
      <c r="CB657" s="564">
        <f ca="1">SUM(AS657:AU657)</f>
        <v>5630</v>
      </c>
      <c r="CC657" s="564">
        <f ca="1">SUM(AV657:AX657)</f>
        <v>6121.6666666666661</v>
      </c>
      <c r="CD657" s="564">
        <f ca="1">SUM(AY657:BA657)</f>
        <v>6355</v>
      </c>
      <c r="CE657" s="564">
        <f ca="1">SUM(BB657:BD657)</f>
        <v>6355</v>
      </c>
      <c r="CF657" s="564">
        <f ca="1">SUM(BE657:BG657)</f>
        <v>6355</v>
      </c>
      <c r="CG657" s="564">
        <f ca="1">SUM(BH657:BJ657)</f>
        <v>6355</v>
      </c>
      <c r="CH657" s="564">
        <f ca="1">SUM(BK657:BM657)</f>
        <v>6355</v>
      </c>
      <c r="CI657" s="185"/>
      <c r="CJ657" s="124">
        <f ca="1">SUM(BO657:BR657)</f>
        <v>12395</v>
      </c>
      <c r="CK657" s="124">
        <f ca="1">SUM(BS657:BV657)</f>
        <v>17261.666666666664</v>
      </c>
      <c r="CL657" s="124">
        <f ca="1">SUM(BW657:BZ657)</f>
        <v>20070</v>
      </c>
      <c r="CM657" s="124">
        <f ca="1">SUM(CA657:CD657)</f>
        <v>23636.666666666664</v>
      </c>
      <c r="CN657" s="124">
        <f ca="1">SUM(CE657:CH657)</f>
        <v>25420</v>
      </c>
      <c r="CO657" s="177"/>
      <c r="CP657" s="124"/>
      <c r="CQ657" s="119"/>
      <c r="CR657" s="186">
        <f ca="1">SUM(F657:BM657)</f>
        <v>98783.333333333285</v>
      </c>
      <c r="CS657" s="186">
        <f ca="1">SUM(BO657:CH657)</f>
        <v>98783.333333333328</v>
      </c>
      <c r="CT657" s="186">
        <f ca="1">SUM(CJ657:CN657)</f>
        <v>98783.333333333328</v>
      </c>
      <c r="CU657" s="186">
        <f ca="1">CR657-CS657</f>
        <v>0</v>
      </c>
      <c r="CV657" s="186">
        <f ca="1">CS657-CT657</f>
        <v>0</v>
      </c>
      <c r="CW657" s="119"/>
      <c r="CX657" s="124">
        <f ca="1">IF(BO657="","",BO657)</f>
        <v>1555</v>
      </c>
      <c r="CY657" s="124">
        <f ca="1">IF(BP657="","",BP657)</f>
        <v>3479.9999999999995</v>
      </c>
      <c r="CZ657" s="124">
        <f ca="1">IF(BQ657="","",BQ657)</f>
        <v>3679.9999999999995</v>
      </c>
      <c r="DA657" s="124">
        <f ca="1">IF(BR657="","",BR657)</f>
        <v>3679.9999999999995</v>
      </c>
      <c r="DB657" s="209">
        <f ca="1">IF(CJ657="","",CJ657)</f>
        <v>12395</v>
      </c>
      <c r="DC657" s="124">
        <f ca="1">IF(BS657="","",BS657)</f>
        <v>4096.6666666666661</v>
      </c>
      <c r="DD657" s="124">
        <f ca="1">IF(BT657="","",BT657)</f>
        <v>4255</v>
      </c>
      <c r="DE657" s="124">
        <f ca="1">IF(BU657="","",BU657)</f>
        <v>4455</v>
      </c>
      <c r="DF657" s="124">
        <f ca="1">IF(BV657="","",BV657)</f>
        <v>4455</v>
      </c>
      <c r="DG657" s="209">
        <f ca="1">IF(CK657="","",CK657)</f>
        <v>17261.666666666664</v>
      </c>
      <c r="DH657" s="209">
        <f ca="1">IF(CL657="","",CL657)</f>
        <v>20070</v>
      </c>
      <c r="DI657" s="209">
        <f ca="1">IF(CM657="","",CM657)</f>
        <v>23636.666666666664</v>
      </c>
      <c r="DJ657" s="209">
        <f ca="1">IF(CN657="","",CN657)</f>
        <v>25420</v>
      </c>
    </row>
    <row r="658" spans="1:114" s="7" customFormat="1" x14ac:dyDescent="0.2">
      <c r="A658" s="282" t="s">
        <v>337</v>
      </c>
      <c r="B658" s="119" t="s">
        <v>370</v>
      </c>
      <c r="C658" s="119"/>
      <c r="D658" s="119"/>
      <c r="E658" s="119"/>
      <c r="F658" s="564">
        <f t="shared" ref="F658:AK658" si="2284">Contingency*F194</f>
        <v>0</v>
      </c>
      <c r="G658" s="564">
        <f t="shared" si="2284"/>
        <v>0</v>
      </c>
      <c r="H658" s="564">
        <f t="shared" si="2284"/>
        <v>0.1003476</v>
      </c>
      <c r="I658" s="564">
        <f t="shared" si="2284"/>
        <v>0.1387158</v>
      </c>
      <c r="J658" s="564">
        <f t="shared" si="2284"/>
        <v>0.19685838000000003</v>
      </c>
      <c r="K658" s="564">
        <f t="shared" si="2284"/>
        <v>0.38341637399999995</v>
      </c>
      <c r="L658" s="564">
        <f t="shared" si="2284"/>
        <v>403.7731296535872</v>
      </c>
      <c r="M658" s="564">
        <f t="shared" si="2284"/>
        <v>553.86639846566334</v>
      </c>
      <c r="N658" s="564">
        <f t="shared" si="2284"/>
        <v>730.34600048436243</v>
      </c>
      <c r="O658" s="564">
        <f t="shared" si="2284"/>
        <v>910.05842327667131</v>
      </c>
      <c r="P658" s="564">
        <f t="shared" si="2284"/>
        <v>1134.3637491881727</v>
      </c>
      <c r="Q658" s="564">
        <f t="shared" si="2284"/>
        <v>1416.6398491546245</v>
      </c>
      <c r="R658" s="564">
        <f t="shared" si="2284"/>
        <v>4591.5012924660005</v>
      </c>
      <c r="S658" s="564">
        <f t="shared" si="2284"/>
        <v>4926.1529011282209</v>
      </c>
      <c r="T658" s="564">
        <f t="shared" si="2284"/>
        <v>2881.314529508556</v>
      </c>
      <c r="U658" s="564">
        <f t="shared" si="2284"/>
        <v>3268.6765196984497</v>
      </c>
      <c r="V658" s="564">
        <f t="shared" si="2284"/>
        <v>3685.5065818068679</v>
      </c>
      <c r="W658" s="564">
        <f t="shared" si="2284"/>
        <v>4134.1027541286285</v>
      </c>
      <c r="X658" s="564">
        <f t="shared" si="2284"/>
        <v>7316.9474649652384</v>
      </c>
      <c r="Y658" s="564">
        <f t="shared" si="2284"/>
        <v>7836.7227926579726</v>
      </c>
      <c r="Z658" s="564">
        <f t="shared" si="2284"/>
        <v>8396.3270290965156</v>
      </c>
      <c r="AA658" s="564">
        <f t="shared" si="2284"/>
        <v>8998.8926614738029</v>
      </c>
      <c r="AB658" s="564">
        <f t="shared" si="2284"/>
        <v>9352.6658974443562</v>
      </c>
      <c r="AC658" s="564">
        <f t="shared" si="2284"/>
        <v>10051.587870192383</v>
      </c>
      <c r="AD658" s="564">
        <f t="shared" si="2284"/>
        <v>14009.772983249999</v>
      </c>
      <c r="AE658" s="564">
        <f t="shared" si="2284"/>
        <v>14409.847706042998</v>
      </c>
      <c r="AF658" s="564">
        <f t="shared" si="2284"/>
        <v>11608.985496522659</v>
      </c>
      <c r="AG658" s="564">
        <f t="shared" si="2284"/>
        <v>12044.145206168872</v>
      </c>
      <c r="AH658" s="564">
        <f t="shared" si="2284"/>
        <v>12498.37354599995</v>
      </c>
      <c r="AI658" s="564">
        <f t="shared" si="2284"/>
        <v>12972.777469139026</v>
      </c>
      <c r="AJ658" s="564">
        <f t="shared" si="2284"/>
        <v>17218.536858408053</v>
      </c>
      <c r="AK658" s="564">
        <f t="shared" si="2284"/>
        <v>17736.909540266352</v>
      </c>
      <c r="AL658" s="564">
        <f t="shared" ref="AL658:BM658" si="2285">Contingency*AL194</f>
        <v>18279.236647901958</v>
      </c>
      <c r="AM658" s="564">
        <f t="shared" si="2285"/>
        <v>18846.948357880239</v>
      </c>
      <c r="AN658" s="564">
        <f t="shared" si="2285"/>
        <v>18909.562026461346</v>
      </c>
      <c r="AO658" s="564">
        <f t="shared" si="2285"/>
        <v>19532.720753525551</v>
      </c>
      <c r="AP658" s="564">
        <f t="shared" si="2285"/>
        <v>24332.252017862884</v>
      </c>
      <c r="AQ658" s="564">
        <f t="shared" si="2285"/>
        <v>24742.987671189509</v>
      </c>
      <c r="AR658" s="564">
        <f t="shared" si="2285"/>
        <v>21101.236176701823</v>
      </c>
      <c r="AS658" s="564">
        <f t="shared" si="2285"/>
        <v>21532.876955269519</v>
      </c>
      <c r="AT658" s="564">
        <f t="shared" si="2285"/>
        <v>21975.460199203153</v>
      </c>
      <c r="AU658" s="564">
        <f t="shared" si="2285"/>
        <v>22429.327245171688</v>
      </c>
      <c r="AV658" s="564">
        <f t="shared" si="2285"/>
        <v>27844.830960131341</v>
      </c>
      <c r="AW658" s="564">
        <f t="shared" si="2285"/>
        <v>28322.336140720599</v>
      </c>
      <c r="AX658" s="564">
        <f t="shared" si="2285"/>
        <v>28812.219926592563</v>
      </c>
      <c r="AY658" s="564">
        <f t="shared" si="2285"/>
        <v>29314.87222817176</v>
      </c>
      <c r="AZ658" s="564">
        <f t="shared" si="2285"/>
        <v>28943.476169339949</v>
      </c>
      <c r="BA658" s="564">
        <f t="shared" si="2285"/>
        <v>29472.888545573092</v>
      </c>
      <c r="BB658" s="564">
        <f t="shared" si="2285"/>
        <v>34901.45968736869</v>
      </c>
      <c r="BC658" s="564">
        <f t="shared" si="2285"/>
        <v>35485.208336727977</v>
      </c>
      <c r="BD658" s="564">
        <f t="shared" si="2285"/>
        <v>32611.580260406943</v>
      </c>
      <c r="BE658" s="564">
        <f t="shared" si="2285"/>
        <v>33222.333264783563</v>
      </c>
      <c r="BF658" s="564">
        <f t="shared" si="2285"/>
        <v>33847.135471508649</v>
      </c>
      <c r="BG658" s="564">
        <f t="shared" si="2285"/>
        <v>34486.365622774822</v>
      </c>
      <c r="BH658" s="564">
        <f t="shared" si="2285"/>
        <v>40090.413395701726</v>
      </c>
      <c r="BI658" s="564">
        <f t="shared" si="2285"/>
        <v>40759.679726110371</v>
      </c>
      <c r="BJ658" s="564">
        <f t="shared" si="2285"/>
        <v>41444.577141968184</v>
      </c>
      <c r="BK658" s="564">
        <f t="shared" si="2285"/>
        <v>42145.530106794009</v>
      </c>
      <c r="BL658" s="564">
        <f t="shared" si="2285"/>
        <v>41383.675373321777</v>
      </c>
      <c r="BM658" s="564">
        <f t="shared" si="2285"/>
        <v>42118.062347730149</v>
      </c>
      <c r="BN658" s="185"/>
      <c r="BO658" s="564">
        <f>SUM(F658:H658)</f>
        <v>0.1003476</v>
      </c>
      <c r="BP658" s="564">
        <f>SUM(I658:K658)</f>
        <v>0.718990554</v>
      </c>
      <c r="BQ658" s="564">
        <f>SUM(L658:N658)</f>
        <v>1687.9855286036131</v>
      </c>
      <c r="BR658" s="564">
        <f>SUM(O658:Q658)</f>
        <v>3461.0620216194684</v>
      </c>
      <c r="BS658" s="564">
        <f>SUM(R658:T658)</f>
        <v>12398.968723102778</v>
      </c>
      <c r="BT658" s="564">
        <f>SUM(U658:W658)</f>
        <v>11088.285855633945</v>
      </c>
      <c r="BU658" s="564">
        <f>SUM(X658:Z658)</f>
        <v>23549.997286719728</v>
      </c>
      <c r="BV658" s="564">
        <f>SUM(AA658:AC658)</f>
        <v>28403.14642911054</v>
      </c>
      <c r="BW658" s="564">
        <f>SUM(AD658:AF658)</f>
        <v>40028.606185815661</v>
      </c>
      <c r="BX658" s="564">
        <f>SUM(AG658:AI658)</f>
        <v>37515.296221307843</v>
      </c>
      <c r="BY658" s="564">
        <f>SUM(AJ658:AL658)</f>
        <v>53234.683046576363</v>
      </c>
      <c r="BZ658" s="564">
        <f>SUM(AM658:AO658)</f>
        <v>57289.231137867137</v>
      </c>
      <c r="CA658" s="564">
        <f>SUM(AP658:AR658)</f>
        <v>70176.475865754212</v>
      </c>
      <c r="CB658" s="564">
        <f>SUM(AS658:AU658)</f>
        <v>65937.66439964436</v>
      </c>
      <c r="CC658" s="564">
        <f>SUM(AV658:AX658)</f>
        <v>84979.387027444507</v>
      </c>
      <c r="CD658" s="564">
        <f>SUM(AY658:BA658)</f>
        <v>87731.236943084805</v>
      </c>
      <c r="CE658" s="564">
        <f>SUM(BB658:BD658)</f>
        <v>102998.24828450361</v>
      </c>
      <c r="CF658" s="564">
        <f>SUM(BE658:BG658)</f>
        <v>101555.83435906703</v>
      </c>
      <c r="CG658" s="564">
        <f>SUM(BH658:BJ658)</f>
        <v>122294.67026378028</v>
      </c>
      <c r="CH658" s="564">
        <f>SUM(BK658:BM658)</f>
        <v>125647.26782784594</v>
      </c>
      <c r="CI658" s="185"/>
      <c r="CJ658" s="124">
        <f>SUM(BO658:BR658)</f>
        <v>5149.8668883770815</v>
      </c>
      <c r="CK658" s="124">
        <f>SUM(BS658:BV658)</f>
        <v>75440.398294566985</v>
      </c>
      <c r="CL658" s="124">
        <f>SUM(BW658:BZ658)</f>
        <v>188067.81659156701</v>
      </c>
      <c r="CM658" s="124">
        <f>SUM(CA658:CD658)</f>
        <v>308824.7642359279</v>
      </c>
      <c r="CN658" s="124">
        <f>SUM(CE658:CH658)</f>
        <v>452496.02073519683</v>
      </c>
      <c r="CO658" s="177"/>
      <c r="CP658" s="178"/>
      <c r="CQ658" s="119"/>
      <c r="CR658" s="186">
        <f t="shared" si="2262"/>
        <v>1029978.8667456358</v>
      </c>
      <c r="CS658" s="186">
        <f t="shared" si="2263"/>
        <v>1029978.8667456359</v>
      </c>
      <c r="CT658" s="186">
        <f t="shared" si="2264"/>
        <v>1029978.8667456359</v>
      </c>
      <c r="CU658" s="186">
        <f t="shared" si="2265"/>
        <v>0</v>
      </c>
      <c r="CV658" s="186">
        <f t="shared" si="2266"/>
        <v>0</v>
      </c>
      <c r="CW658" s="119"/>
      <c r="CX658" s="124">
        <f t="shared" si="2267"/>
        <v>0.1003476</v>
      </c>
      <c r="CY658" s="124">
        <f t="shared" si="2268"/>
        <v>0.718990554</v>
      </c>
      <c r="CZ658" s="124">
        <f t="shared" si="2269"/>
        <v>1687.9855286036131</v>
      </c>
      <c r="DA658" s="124">
        <f t="shared" si="2270"/>
        <v>3461.0620216194684</v>
      </c>
      <c r="DB658" s="209">
        <f t="shared" si="2271"/>
        <v>5149.8668883770815</v>
      </c>
      <c r="DC658" s="124">
        <f t="shared" si="2272"/>
        <v>12398.968723102778</v>
      </c>
      <c r="DD658" s="124">
        <f t="shared" si="2273"/>
        <v>11088.285855633945</v>
      </c>
      <c r="DE658" s="124">
        <f t="shared" si="2274"/>
        <v>23549.997286719728</v>
      </c>
      <c r="DF658" s="124">
        <f t="shared" si="2275"/>
        <v>28403.14642911054</v>
      </c>
      <c r="DG658" s="209">
        <f t="shared" si="2276"/>
        <v>75440.398294566985</v>
      </c>
      <c r="DH658" s="209">
        <f t="shared" si="2277"/>
        <v>188067.81659156701</v>
      </c>
      <c r="DI658" s="209">
        <f t="shared" si="2278"/>
        <v>308824.7642359279</v>
      </c>
      <c r="DJ658" s="209">
        <f t="shared" si="2279"/>
        <v>452496.02073519683</v>
      </c>
    </row>
    <row r="659" spans="1:114" s="7" customFormat="1" ht="14.25" x14ac:dyDescent="0.35">
      <c r="A659" s="282" t="s">
        <v>306</v>
      </c>
      <c r="B659" s="119" t="s">
        <v>370</v>
      </c>
      <c r="C659" s="119"/>
      <c r="D659" s="119"/>
      <c r="E659" s="119"/>
      <c r="F659" s="563">
        <f>F$484*Assumptions!$B$196</f>
        <v>20</v>
      </c>
      <c r="G659" s="563">
        <f>G$484*Assumptions!$B$196</f>
        <v>20</v>
      </c>
      <c r="H659" s="563">
        <f>H$484*Assumptions!$B$196</f>
        <v>20</v>
      </c>
      <c r="I659" s="563">
        <f>I$484*Assumptions!$B$196</f>
        <v>30</v>
      </c>
      <c r="J659" s="563">
        <f>J$484*Assumptions!$B$196</f>
        <v>50</v>
      </c>
      <c r="K659" s="563">
        <f>K$484*Assumptions!$B$196</f>
        <v>60</v>
      </c>
      <c r="L659" s="563">
        <f>L$484*Assumptions!$B$196</f>
        <v>60</v>
      </c>
      <c r="M659" s="563">
        <f>M$484*Assumptions!$B$196</f>
        <v>60</v>
      </c>
      <c r="N659" s="563">
        <f>N$484*Assumptions!$B$196</f>
        <v>60</v>
      </c>
      <c r="O659" s="563">
        <f>O$484*Assumptions!$B$196</f>
        <v>60</v>
      </c>
      <c r="P659" s="563">
        <f>P$484*Assumptions!$B$196</f>
        <v>60</v>
      </c>
      <c r="Q659" s="563">
        <f>Q$484*Assumptions!$B$196</f>
        <v>60</v>
      </c>
      <c r="R659" s="563">
        <f>R$484*Assumptions!$B$196</f>
        <v>100</v>
      </c>
      <c r="S659" s="563">
        <f>S$484*Assumptions!$B$196</f>
        <v>100</v>
      </c>
      <c r="T659" s="563">
        <f>T$484*Assumptions!$B$196</f>
        <v>100</v>
      </c>
      <c r="U659" s="563">
        <f>U$484*Assumptions!$B$196</f>
        <v>100</v>
      </c>
      <c r="V659" s="563">
        <f>V$484*Assumptions!$B$196</f>
        <v>100</v>
      </c>
      <c r="W659" s="563">
        <f>W$484*Assumptions!$B$196</f>
        <v>120</v>
      </c>
      <c r="X659" s="563">
        <f>X$484*Assumptions!$B$196</f>
        <v>120</v>
      </c>
      <c r="Y659" s="563">
        <f>Y$484*Assumptions!$B$196</f>
        <v>120</v>
      </c>
      <c r="Z659" s="563">
        <f>Z$484*Assumptions!$B$196</f>
        <v>120</v>
      </c>
      <c r="AA659" s="563">
        <f>AA$484*Assumptions!$B$196</f>
        <v>120</v>
      </c>
      <c r="AB659" s="563">
        <f>AB$484*Assumptions!$B$196</f>
        <v>120</v>
      </c>
      <c r="AC659" s="563">
        <f>AC$484*Assumptions!$B$196</f>
        <v>120</v>
      </c>
      <c r="AD659" s="563">
        <f>AD$484*Assumptions!$B$196</f>
        <v>220</v>
      </c>
      <c r="AE659" s="563">
        <f>AE$484*Assumptions!$B$196</f>
        <v>220</v>
      </c>
      <c r="AF659" s="563">
        <f>AF$484*Assumptions!$B$196</f>
        <v>220</v>
      </c>
      <c r="AG659" s="563">
        <f>AG$484*Assumptions!$B$196</f>
        <v>220</v>
      </c>
      <c r="AH659" s="563">
        <f>AH$484*Assumptions!$B$196</f>
        <v>220</v>
      </c>
      <c r="AI659" s="563">
        <f>AI$484*Assumptions!$B$196</f>
        <v>250</v>
      </c>
      <c r="AJ659" s="563">
        <f>AJ$484*Assumptions!$B$196</f>
        <v>250</v>
      </c>
      <c r="AK659" s="563">
        <f>AK$484*Assumptions!$B$196</f>
        <v>250</v>
      </c>
      <c r="AL659" s="563">
        <f>AL$484*Assumptions!$B$196</f>
        <v>250</v>
      </c>
      <c r="AM659" s="563">
        <f>AM$484*Assumptions!$B$196</f>
        <v>250</v>
      </c>
      <c r="AN659" s="563">
        <f>AN$484*Assumptions!$B$196</f>
        <v>250</v>
      </c>
      <c r="AO659" s="563">
        <f>AO$484*Assumptions!$B$196</f>
        <v>250</v>
      </c>
      <c r="AP659" s="563">
        <f>AP$484*Assumptions!$B$196</f>
        <v>280</v>
      </c>
      <c r="AQ659" s="563">
        <f>AQ$484*Assumptions!$B$196</f>
        <v>280</v>
      </c>
      <c r="AR659" s="563">
        <f>AR$484*Assumptions!$B$196</f>
        <v>280</v>
      </c>
      <c r="AS659" s="563">
        <f>AS$484*Assumptions!$B$196</f>
        <v>280</v>
      </c>
      <c r="AT659" s="563">
        <f>AT$484*Assumptions!$B$196</f>
        <v>280</v>
      </c>
      <c r="AU659" s="563">
        <f>AU$484*Assumptions!$B$196</f>
        <v>320</v>
      </c>
      <c r="AV659" s="563">
        <f>AV$484*Assumptions!$B$196</f>
        <v>320</v>
      </c>
      <c r="AW659" s="563">
        <f>AW$484*Assumptions!$B$196</f>
        <v>320</v>
      </c>
      <c r="AX659" s="563">
        <f>AX$484*Assumptions!$B$196</f>
        <v>320</v>
      </c>
      <c r="AY659" s="563">
        <f>AY$484*Assumptions!$B$196</f>
        <v>320</v>
      </c>
      <c r="AZ659" s="563">
        <f>AZ$484*Assumptions!$B$196</f>
        <v>320</v>
      </c>
      <c r="BA659" s="563">
        <f>BA$484*Assumptions!$B$196</f>
        <v>320</v>
      </c>
      <c r="BB659" s="563">
        <f>BB$484*Assumptions!$B$196</f>
        <v>340</v>
      </c>
      <c r="BC659" s="563">
        <f>BC$484*Assumptions!$B$196</f>
        <v>340</v>
      </c>
      <c r="BD659" s="563">
        <f>BD$484*Assumptions!$B$196</f>
        <v>340</v>
      </c>
      <c r="BE659" s="563">
        <f>BE$484*Assumptions!$B$196</f>
        <v>340</v>
      </c>
      <c r="BF659" s="563">
        <f>BF$484*Assumptions!$B$196</f>
        <v>340</v>
      </c>
      <c r="BG659" s="563">
        <f>BG$484*Assumptions!$B$196</f>
        <v>340</v>
      </c>
      <c r="BH659" s="563">
        <f>BH$484*Assumptions!$B$196</f>
        <v>340</v>
      </c>
      <c r="BI659" s="563">
        <f>BI$484*Assumptions!$B$196</f>
        <v>340</v>
      </c>
      <c r="BJ659" s="563">
        <f>BJ$484*Assumptions!$B$196</f>
        <v>340</v>
      </c>
      <c r="BK659" s="563">
        <f>BK$484*Assumptions!$B$196</f>
        <v>340</v>
      </c>
      <c r="BL659" s="563">
        <f>BL$484*Assumptions!$B$196</f>
        <v>340</v>
      </c>
      <c r="BM659" s="563">
        <f>BM$484*Assumptions!$B$196</f>
        <v>340</v>
      </c>
      <c r="BN659" s="185"/>
      <c r="BO659" s="563">
        <f t="shared" si="2237"/>
        <v>60</v>
      </c>
      <c r="BP659" s="563">
        <f t="shared" si="2238"/>
        <v>140</v>
      </c>
      <c r="BQ659" s="563">
        <f t="shared" si="2239"/>
        <v>180</v>
      </c>
      <c r="BR659" s="563">
        <f t="shared" si="2240"/>
        <v>180</v>
      </c>
      <c r="BS659" s="563">
        <f t="shared" si="2241"/>
        <v>300</v>
      </c>
      <c r="BT659" s="563">
        <f t="shared" si="2242"/>
        <v>320</v>
      </c>
      <c r="BU659" s="563">
        <f t="shared" si="2243"/>
        <v>360</v>
      </c>
      <c r="BV659" s="563">
        <f t="shared" si="2244"/>
        <v>360</v>
      </c>
      <c r="BW659" s="563">
        <f t="shared" si="2245"/>
        <v>660</v>
      </c>
      <c r="BX659" s="563">
        <f t="shared" si="2246"/>
        <v>690</v>
      </c>
      <c r="BY659" s="563">
        <f t="shared" si="2247"/>
        <v>750</v>
      </c>
      <c r="BZ659" s="563">
        <f t="shared" si="2248"/>
        <v>750</v>
      </c>
      <c r="CA659" s="563">
        <f t="shared" si="2249"/>
        <v>840</v>
      </c>
      <c r="CB659" s="563">
        <f t="shared" si="2250"/>
        <v>880</v>
      </c>
      <c r="CC659" s="563">
        <f t="shared" si="2251"/>
        <v>960</v>
      </c>
      <c r="CD659" s="563">
        <f t="shared" si="2252"/>
        <v>960</v>
      </c>
      <c r="CE659" s="563">
        <f t="shared" si="2253"/>
        <v>1020</v>
      </c>
      <c r="CF659" s="563">
        <f t="shared" si="2254"/>
        <v>1020</v>
      </c>
      <c r="CG659" s="563">
        <f t="shared" si="2255"/>
        <v>1020</v>
      </c>
      <c r="CH659" s="563">
        <f t="shared" si="2256"/>
        <v>1020</v>
      </c>
      <c r="CI659" s="185"/>
      <c r="CJ659" s="172">
        <f t="shared" si="2257"/>
        <v>560</v>
      </c>
      <c r="CK659" s="172">
        <f t="shared" si="2258"/>
        <v>1340</v>
      </c>
      <c r="CL659" s="172">
        <f t="shared" si="2259"/>
        <v>2850</v>
      </c>
      <c r="CM659" s="172">
        <f t="shared" si="2260"/>
        <v>3640</v>
      </c>
      <c r="CN659" s="172">
        <f t="shared" si="2261"/>
        <v>4080</v>
      </c>
      <c r="CO659" s="177"/>
      <c r="CP659" s="124"/>
      <c r="CQ659" s="119"/>
      <c r="CR659" s="186">
        <f t="shared" si="2262"/>
        <v>12470</v>
      </c>
      <c r="CS659" s="186">
        <f t="shared" si="2263"/>
        <v>12470</v>
      </c>
      <c r="CT659" s="186">
        <f t="shared" si="2264"/>
        <v>12470</v>
      </c>
      <c r="CU659" s="186">
        <f t="shared" si="2265"/>
        <v>0</v>
      </c>
      <c r="CV659" s="186">
        <f t="shared" si="2266"/>
        <v>0</v>
      </c>
      <c r="CW659" s="119"/>
      <c r="CX659" s="172">
        <f t="shared" si="2267"/>
        <v>60</v>
      </c>
      <c r="CY659" s="172">
        <f t="shared" si="2268"/>
        <v>140</v>
      </c>
      <c r="CZ659" s="172">
        <f t="shared" si="2269"/>
        <v>180</v>
      </c>
      <c r="DA659" s="172">
        <f t="shared" si="2270"/>
        <v>180</v>
      </c>
      <c r="DB659" s="338">
        <f t="shared" si="2271"/>
        <v>560</v>
      </c>
      <c r="DC659" s="172">
        <f t="shared" si="2272"/>
        <v>300</v>
      </c>
      <c r="DD659" s="172">
        <f t="shared" si="2273"/>
        <v>320</v>
      </c>
      <c r="DE659" s="172">
        <f t="shared" si="2274"/>
        <v>360</v>
      </c>
      <c r="DF659" s="172">
        <f t="shared" si="2275"/>
        <v>360</v>
      </c>
      <c r="DG659" s="338">
        <f t="shared" si="2276"/>
        <v>1340</v>
      </c>
      <c r="DH659" s="338">
        <f t="shared" si="2277"/>
        <v>2850</v>
      </c>
      <c r="DI659" s="338">
        <f t="shared" si="2278"/>
        <v>3640</v>
      </c>
      <c r="DJ659" s="338">
        <f t="shared" si="2279"/>
        <v>4080</v>
      </c>
    </row>
    <row r="660" spans="1:114" s="7" customFormat="1" ht="14.25" x14ac:dyDescent="0.35">
      <c r="A660" s="283" t="s">
        <v>380</v>
      </c>
      <c r="B660" s="119" t="s">
        <v>370</v>
      </c>
      <c r="C660" s="119"/>
      <c r="D660" s="119"/>
      <c r="E660" s="119"/>
      <c r="F660" s="563">
        <f t="shared" ref="F660:AK660" ca="1" si="2286">SUM(F651:F659)</f>
        <v>2977.9166666666665</v>
      </c>
      <c r="G660" s="563">
        <f t="shared" ca="1" si="2286"/>
        <v>1844.5833333333335</v>
      </c>
      <c r="H660" s="563">
        <f t="shared" ca="1" si="2286"/>
        <v>2011.3503476000001</v>
      </c>
      <c r="I660" s="563">
        <f t="shared" ca="1" si="2286"/>
        <v>3148.0553824666667</v>
      </c>
      <c r="J660" s="563">
        <f t="shared" ca="1" si="2286"/>
        <v>3988.1135250466664</v>
      </c>
      <c r="K660" s="563">
        <f t="shared" ca="1" si="2286"/>
        <v>3483.3000830406663</v>
      </c>
      <c r="L660" s="563">
        <f t="shared" ca="1" si="2286"/>
        <v>3236.6897963202537</v>
      </c>
      <c r="M660" s="563">
        <f t="shared" ca="1" si="2286"/>
        <v>3386.7830651323297</v>
      </c>
      <c r="N660" s="563">
        <f t="shared" ca="1" si="2286"/>
        <v>3563.2626671510288</v>
      </c>
      <c r="O660" s="563">
        <f t="shared" ca="1" si="2286"/>
        <v>3742.9750899433379</v>
      </c>
      <c r="P660" s="563">
        <f t="shared" ca="1" si="2286"/>
        <v>3967.2804158548392</v>
      </c>
      <c r="Q660" s="563">
        <f t="shared" ca="1" si="2286"/>
        <v>4249.5565158212912</v>
      </c>
      <c r="R660" s="563">
        <f t="shared" ca="1" si="2286"/>
        <v>11590.667959132667</v>
      </c>
      <c r="S660" s="563">
        <f t="shared" ca="1" si="2286"/>
        <v>9383.6529011282219</v>
      </c>
      <c r="T660" s="563">
        <f t="shared" ca="1" si="2286"/>
        <v>7338.814529508556</v>
      </c>
      <c r="U660" s="563">
        <f t="shared" ca="1" si="2286"/>
        <v>7726.1765196984497</v>
      </c>
      <c r="V660" s="563">
        <f t="shared" ca="1" si="2286"/>
        <v>8143.0065818068679</v>
      </c>
      <c r="W660" s="563">
        <f t="shared" ca="1" si="2286"/>
        <v>10131.602754128628</v>
      </c>
      <c r="X660" s="563">
        <f t="shared" ca="1" si="2286"/>
        <v>12014.447464965238</v>
      </c>
      <c r="Y660" s="563">
        <f t="shared" ca="1" si="2286"/>
        <v>12534.222792657973</v>
      </c>
      <c r="Z660" s="563">
        <f t="shared" ca="1" si="2286"/>
        <v>13093.827029096516</v>
      </c>
      <c r="AA660" s="563">
        <f t="shared" ca="1" si="2286"/>
        <v>13696.392661473803</v>
      </c>
      <c r="AB660" s="563">
        <f t="shared" ca="1" si="2286"/>
        <v>14050.165897444356</v>
      </c>
      <c r="AC660" s="563">
        <f t="shared" ca="1" si="2286"/>
        <v>14749.087870192383</v>
      </c>
      <c r="AD660" s="563">
        <f t="shared" ca="1" si="2286"/>
        <v>28577.481316583333</v>
      </c>
      <c r="AE660" s="563">
        <f t="shared" ca="1" si="2286"/>
        <v>22477.55603937633</v>
      </c>
      <c r="AF660" s="563">
        <f t="shared" ca="1" si="2286"/>
        <v>19676.693829855991</v>
      </c>
      <c r="AG660" s="563">
        <f t="shared" ca="1" si="2286"/>
        <v>20111.853539502205</v>
      </c>
      <c r="AH660" s="563">
        <f t="shared" ca="1" si="2286"/>
        <v>20566.081879333284</v>
      </c>
      <c r="AI660" s="563">
        <f t="shared" ca="1" si="2286"/>
        <v>23300.485802472358</v>
      </c>
      <c r="AJ660" s="563">
        <f t="shared" ca="1" si="2286"/>
        <v>25654.578525074721</v>
      </c>
      <c r="AK660" s="563">
        <f t="shared" ca="1" si="2286"/>
        <v>26172.951206933016</v>
      </c>
      <c r="AL660" s="563">
        <f t="shared" ref="AL660:BM660" ca="1" si="2287">SUM(AL651:AL659)</f>
        <v>26715.278314568626</v>
      </c>
      <c r="AM660" s="563">
        <f t="shared" ca="1" si="2287"/>
        <v>27282.990024546903</v>
      </c>
      <c r="AN660" s="563">
        <f t="shared" ca="1" si="2287"/>
        <v>27345.60369312801</v>
      </c>
      <c r="AO660" s="563">
        <f t="shared" ca="1" si="2287"/>
        <v>27968.762420192215</v>
      </c>
      <c r="AP660" s="563">
        <f t="shared" ca="1" si="2287"/>
        <v>36412.252017862884</v>
      </c>
      <c r="AQ660" s="563">
        <f t="shared" ca="1" si="2287"/>
        <v>34872.987671189505</v>
      </c>
      <c r="AR660" s="563">
        <f t="shared" ca="1" si="2287"/>
        <v>31231.236176701823</v>
      </c>
      <c r="AS660" s="563">
        <f t="shared" ca="1" si="2287"/>
        <v>31662.876955269519</v>
      </c>
      <c r="AT660" s="563">
        <f t="shared" ca="1" si="2287"/>
        <v>32105.460199203153</v>
      </c>
      <c r="AU660" s="563">
        <f t="shared" ca="1" si="2287"/>
        <v>35539.327245171691</v>
      </c>
      <c r="AV660" s="563">
        <f t="shared" ca="1" si="2287"/>
        <v>38413.164293464673</v>
      </c>
      <c r="AW660" s="563">
        <f t="shared" ca="1" si="2287"/>
        <v>38890.669474053931</v>
      </c>
      <c r="AX660" s="563">
        <f t="shared" ca="1" si="2287"/>
        <v>39497.219926592566</v>
      </c>
      <c r="AY660" s="563">
        <f t="shared" ca="1" si="2287"/>
        <v>39999.872228171764</v>
      </c>
      <c r="AZ660" s="563">
        <f t="shared" ca="1" si="2287"/>
        <v>39628.476169339949</v>
      </c>
      <c r="BA660" s="563">
        <f t="shared" ca="1" si="2287"/>
        <v>40157.888545573092</v>
      </c>
      <c r="BB660" s="563">
        <f t="shared" ca="1" si="2287"/>
        <v>47421.876354035354</v>
      </c>
      <c r="BC660" s="563">
        <f t="shared" ca="1" si="2287"/>
        <v>46705.625003394642</v>
      </c>
      <c r="BD660" s="563">
        <f t="shared" ca="1" si="2287"/>
        <v>43831.996927073611</v>
      </c>
      <c r="BE660" s="563">
        <f t="shared" ca="1" si="2287"/>
        <v>44442.749931450227</v>
      </c>
      <c r="BF660" s="563">
        <f t="shared" ca="1" si="2287"/>
        <v>45067.552138175313</v>
      </c>
      <c r="BG660" s="563">
        <f t="shared" ca="1" si="2287"/>
        <v>45706.782289441486</v>
      </c>
      <c r="BH660" s="563">
        <f t="shared" ca="1" si="2287"/>
        <v>51310.83006236839</v>
      </c>
      <c r="BI660" s="563">
        <f t="shared" ca="1" si="2287"/>
        <v>51980.096392777035</v>
      </c>
      <c r="BJ660" s="563">
        <f t="shared" ca="1" si="2287"/>
        <v>52664.993808634848</v>
      </c>
      <c r="BK660" s="563">
        <f t="shared" ca="1" si="2287"/>
        <v>53365.946773460673</v>
      </c>
      <c r="BL660" s="563">
        <f t="shared" ca="1" si="2287"/>
        <v>52604.092039988442</v>
      </c>
      <c r="BM660" s="563">
        <f t="shared" ca="1" si="2287"/>
        <v>53338.479014396813</v>
      </c>
      <c r="BN660" s="185"/>
      <c r="BO660" s="563">
        <f t="shared" ref="BO660:CH660" ca="1" si="2288">SUM(BO651:BO659)</f>
        <v>6833.8503475999996</v>
      </c>
      <c r="BP660" s="563">
        <f t="shared" ca="1" si="2288"/>
        <v>10619.468990554</v>
      </c>
      <c r="BQ660" s="563">
        <f t="shared" ca="1" si="2288"/>
        <v>10186.735528603613</v>
      </c>
      <c r="BR660" s="563">
        <f t="shared" ca="1" si="2288"/>
        <v>11959.812021619469</v>
      </c>
      <c r="BS660" s="563">
        <f t="shared" ca="1" si="2288"/>
        <v>28313.135389769443</v>
      </c>
      <c r="BT660" s="563">
        <f t="shared" ca="1" si="2288"/>
        <v>26000.785855633945</v>
      </c>
      <c r="BU660" s="563">
        <f t="shared" ca="1" si="2288"/>
        <v>37642.497286719728</v>
      </c>
      <c r="BV660" s="563">
        <f t="shared" ca="1" si="2288"/>
        <v>42495.646429110537</v>
      </c>
      <c r="BW660" s="563">
        <f t="shared" ca="1" si="2288"/>
        <v>70731.731185815661</v>
      </c>
      <c r="BX660" s="563">
        <f t="shared" ca="1" si="2288"/>
        <v>63978.421221307843</v>
      </c>
      <c r="BY660" s="563">
        <f t="shared" ca="1" si="2288"/>
        <v>78542.808046576363</v>
      </c>
      <c r="BZ660" s="563">
        <f t="shared" ca="1" si="2288"/>
        <v>82597.356137867144</v>
      </c>
      <c r="CA660" s="563">
        <f t="shared" ca="1" si="2288"/>
        <v>102516.47586575421</v>
      </c>
      <c r="CB660" s="563">
        <f t="shared" ca="1" si="2288"/>
        <v>99307.66439964436</v>
      </c>
      <c r="CC660" s="563">
        <f t="shared" ca="1" si="2288"/>
        <v>116801.05369411118</v>
      </c>
      <c r="CD660" s="563">
        <f t="shared" ca="1" si="2288"/>
        <v>119786.2369430848</v>
      </c>
      <c r="CE660" s="563">
        <f t="shared" ca="1" si="2288"/>
        <v>137959.49828450361</v>
      </c>
      <c r="CF660" s="563">
        <f t="shared" ca="1" si="2288"/>
        <v>135217.08435906703</v>
      </c>
      <c r="CG660" s="563">
        <f t="shared" ca="1" si="2288"/>
        <v>155955.92026378028</v>
      </c>
      <c r="CH660" s="563">
        <f t="shared" ca="1" si="2288"/>
        <v>159308.51782784594</v>
      </c>
      <c r="CI660" s="185"/>
      <c r="CJ660" s="172">
        <f ca="1">SUM(CJ651:CJ659)</f>
        <v>39599.866888377081</v>
      </c>
      <c r="CK660" s="172">
        <f ca="1">SUM(CK651:CK659)</f>
        <v>134452.06496123364</v>
      </c>
      <c r="CL660" s="172">
        <f ca="1">SUM(CL651:CL659)</f>
        <v>295850.31659156701</v>
      </c>
      <c r="CM660" s="172">
        <f ca="1">SUM(CM651:CM659)</f>
        <v>438411.43090259458</v>
      </c>
      <c r="CN660" s="172">
        <f ca="1">SUM(CN651:CN659)</f>
        <v>588441.02073519677</v>
      </c>
      <c r="CO660" s="177"/>
      <c r="CP660" s="124"/>
      <c r="CQ660" s="119"/>
      <c r="CR660" s="186">
        <f t="shared" ca="1" si="2262"/>
        <v>1496754.7000789689</v>
      </c>
      <c r="CS660" s="186">
        <f t="shared" ca="1" si="2263"/>
        <v>1496754.7000789691</v>
      </c>
      <c r="CT660" s="186">
        <f t="shared" ca="1" si="2264"/>
        <v>1496754.7000789691</v>
      </c>
      <c r="CU660" s="186">
        <f t="shared" ca="1" si="2265"/>
        <v>0</v>
      </c>
      <c r="CV660" s="186">
        <f t="shared" ca="1" si="2266"/>
        <v>0</v>
      </c>
      <c r="CW660" s="119"/>
      <c r="CX660" s="172">
        <f t="shared" ca="1" si="2267"/>
        <v>6833.8503475999996</v>
      </c>
      <c r="CY660" s="172">
        <f t="shared" ca="1" si="2268"/>
        <v>10619.468990554</v>
      </c>
      <c r="CZ660" s="172">
        <f t="shared" ca="1" si="2269"/>
        <v>10186.735528603613</v>
      </c>
      <c r="DA660" s="172">
        <f t="shared" ca="1" si="2270"/>
        <v>11959.812021619469</v>
      </c>
      <c r="DB660" s="338">
        <f t="shared" ca="1" si="2271"/>
        <v>39599.866888377081</v>
      </c>
      <c r="DC660" s="172">
        <f t="shared" ca="1" si="2272"/>
        <v>28313.135389769443</v>
      </c>
      <c r="DD660" s="172">
        <f t="shared" ca="1" si="2273"/>
        <v>26000.785855633945</v>
      </c>
      <c r="DE660" s="172">
        <f t="shared" ca="1" si="2274"/>
        <v>37642.497286719728</v>
      </c>
      <c r="DF660" s="172">
        <f t="shared" ca="1" si="2275"/>
        <v>42495.646429110537</v>
      </c>
      <c r="DG660" s="338">
        <f t="shared" ca="1" si="2276"/>
        <v>134452.06496123364</v>
      </c>
      <c r="DH660" s="338">
        <f t="shared" ca="1" si="2277"/>
        <v>295850.31659156701</v>
      </c>
      <c r="DI660" s="338">
        <f t="shared" ca="1" si="2278"/>
        <v>438411.43090259458</v>
      </c>
      <c r="DJ660" s="338">
        <f t="shared" ca="1" si="2279"/>
        <v>588441.02073519677</v>
      </c>
    </row>
    <row r="661" spans="1:114" s="7" customFormat="1" x14ac:dyDescent="0.2">
      <c r="A661" s="290"/>
      <c r="B661" s="119" t="s">
        <v>370</v>
      </c>
      <c r="C661" s="119"/>
      <c r="D661" s="119"/>
      <c r="E661" s="119"/>
      <c r="F661" s="561"/>
      <c r="G661" s="561"/>
      <c r="H661" s="561"/>
      <c r="I661" s="561"/>
      <c r="J661" s="561"/>
      <c r="K661" s="561"/>
      <c r="L661" s="561"/>
      <c r="M661" s="561"/>
      <c r="N661" s="561"/>
      <c r="O661" s="561"/>
      <c r="P661" s="561"/>
      <c r="Q661" s="561"/>
      <c r="R661" s="561"/>
      <c r="S661" s="561"/>
      <c r="T661" s="561"/>
      <c r="U661" s="561"/>
      <c r="V661" s="561"/>
      <c r="W661" s="561"/>
      <c r="X661" s="561"/>
      <c r="Y661" s="561"/>
      <c r="Z661" s="561"/>
      <c r="AA661" s="561"/>
      <c r="AB661" s="561"/>
      <c r="AC661" s="561"/>
      <c r="AD661" s="561"/>
      <c r="AE661" s="561"/>
      <c r="AF661" s="561"/>
      <c r="AG661" s="561"/>
      <c r="AH661" s="561"/>
      <c r="AI661" s="561"/>
      <c r="AJ661" s="561"/>
      <c r="AK661" s="561"/>
      <c r="AL661" s="561"/>
      <c r="AM661" s="561"/>
      <c r="AN661" s="561"/>
      <c r="AO661" s="561"/>
      <c r="AP661" s="561"/>
      <c r="AQ661" s="561"/>
      <c r="AR661" s="561"/>
      <c r="AS661" s="561"/>
      <c r="AT661" s="561"/>
      <c r="AU661" s="561"/>
      <c r="AV661" s="561"/>
      <c r="AW661" s="561"/>
      <c r="AX661" s="561"/>
      <c r="AY661" s="561"/>
      <c r="AZ661" s="561"/>
      <c r="BA661" s="561"/>
      <c r="BB661" s="561"/>
      <c r="BC661" s="561"/>
      <c r="BD661" s="561"/>
      <c r="BE661" s="561"/>
      <c r="BF661" s="561"/>
      <c r="BG661" s="561"/>
      <c r="BH661" s="561"/>
      <c r="BI661" s="561"/>
      <c r="BJ661" s="561"/>
      <c r="BK661" s="561"/>
      <c r="BL661" s="561"/>
      <c r="BM661" s="561"/>
      <c r="BN661" s="185"/>
      <c r="BO661" s="561"/>
      <c r="BP661" s="561"/>
      <c r="BQ661" s="561"/>
      <c r="BR661" s="561"/>
      <c r="BS661" s="561"/>
      <c r="BT661" s="561"/>
      <c r="BU661" s="561"/>
      <c r="BV661" s="561"/>
      <c r="BW661" s="561"/>
      <c r="BX661" s="561"/>
      <c r="BY661" s="561"/>
      <c r="BZ661" s="561"/>
      <c r="CA661" s="561"/>
      <c r="CB661" s="561"/>
      <c r="CC661" s="561"/>
      <c r="CD661" s="561"/>
      <c r="CE661" s="561"/>
      <c r="CF661" s="561"/>
      <c r="CG661" s="561"/>
      <c r="CH661" s="561"/>
      <c r="CI661" s="215"/>
      <c r="CJ661" s="119"/>
      <c r="CK661" s="119"/>
      <c r="CL661" s="119"/>
      <c r="CM661" s="119"/>
      <c r="CN661" s="119"/>
      <c r="CO661" s="177"/>
      <c r="CP661" s="119"/>
      <c r="CQ661" s="119"/>
      <c r="CR661" s="186"/>
      <c r="CS661" s="186"/>
      <c r="CT661" s="186"/>
      <c r="CU661" s="186"/>
      <c r="CV661" s="186"/>
      <c r="CW661" s="119"/>
      <c r="CX661" s="119"/>
      <c r="CY661" s="119"/>
      <c r="CZ661" s="119"/>
      <c r="DA661" s="119"/>
      <c r="DB661" s="216"/>
      <c r="DC661" s="119"/>
      <c r="DD661" s="119"/>
      <c r="DE661" s="119"/>
      <c r="DF661" s="119"/>
      <c r="DG661" s="216"/>
      <c r="DH661" s="216"/>
      <c r="DI661" s="216"/>
      <c r="DJ661" s="216"/>
    </row>
    <row r="662" spans="1:114" s="7" customFormat="1" x14ac:dyDescent="0.2">
      <c r="A662" s="190" t="s">
        <v>442</v>
      </c>
      <c r="B662" s="119" t="s">
        <v>370</v>
      </c>
      <c r="C662" s="119"/>
      <c r="D662" s="119"/>
      <c r="E662" s="119"/>
      <c r="F662" s="561"/>
      <c r="G662" s="561"/>
      <c r="H662" s="561"/>
      <c r="I662" s="561"/>
      <c r="J662" s="561"/>
      <c r="K662" s="561"/>
      <c r="L662" s="561"/>
      <c r="M662" s="561"/>
      <c r="N662" s="561"/>
      <c r="O662" s="561"/>
      <c r="P662" s="561"/>
      <c r="Q662" s="561"/>
      <c r="R662" s="561"/>
      <c r="S662" s="561"/>
      <c r="T662" s="561"/>
      <c r="U662" s="561"/>
      <c r="V662" s="561"/>
      <c r="W662" s="561"/>
      <c r="X662" s="561"/>
      <c r="Y662" s="561"/>
      <c r="Z662" s="561"/>
      <c r="AA662" s="561"/>
      <c r="AB662" s="561"/>
      <c r="AC662" s="561"/>
      <c r="AD662" s="561"/>
      <c r="AE662" s="561"/>
      <c r="AF662" s="561"/>
      <c r="AG662" s="561"/>
      <c r="AH662" s="561"/>
      <c r="AI662" s="561"/>
      <c r="AJ662" s="561"/>
      <c r="AK662" s="561"/>
      <c r="AL662" s="561"/>
      <c r="AM662" s="561"/>
      <c r="AN662" s="561"/>
      <c r="AO662" s="561"/>
      <c r="AP662" s="561"/>
      <c r="AQ662" s="561"/>
      <c r="AR662" s="561"/>
      <c r="AS662" s="561"/>
      <c r="AT662" s="561"/>
      <c r="AU662" s="561"/>
      <c r="AV662" s="561"/>
      <c r="AW662" s="561"/>
      <c r="AX662" s="561"/>
      <c r="AY662" s="561"/>
      <c r="AZ662" s="561"/>
      <c r="BA662" s="561"/>
      <c r="BB662" s="561"/>
      <c r="BC662" s="561"/>
      <c r="BD662" s="561"/>
      <c r="BE662" s="561"/>
      <c r="BF662" s="561"/>
      <c r="BG662" s="561"/>
      <c r="BH662" s="561"/>
      <c r="BI662" s="561"/>
      <c r="BJ662" s="561"/>
      <c r="BK662" s="561"/>
      <c r="BL662" s="561"/>
      <c r="BM662" s="561"/>
      <c r="BN662" s="185"/>
      <c r="BO662" s="561"/>
      <c r="BP662" s="561"/>
      <c r="BQ662" s="561"/>
      <c r="BR662" s="561"/>
      <c r="BS662" s="561"/>
      <c r="BT662" s="561"/>
      <c r="BU662" s="561"/>
      <c r="BV662" s="561"/>
      <c r="BW662" s="561"/>
      <c r="BX662" s="561"/>
      <c r="BY662" s="561"/>
      <c r="BZ662" s="561"/>
      <c r="CA662" s="561"/>
      <c r="CB662" s="561"/>
      <c r="CC662" s="561"/>
      <c r="CD662" s="561"/>
      <c r="CE662" s="561"/>
      <c r="CF662" s="561"/>
      <c r="CG662" s="561"/>
      <c r="CH662" s="561"/>
      <c r="CI662" s="215"/>
      <c r="CJ662" s="119"/>
      <c r="CK662" s="119"/>
      <c r="CL662" s="119"/>
      <c r="CM662" s="119"/>
      <c r="CN662" s="119"/>
      <c r="CO662" s="177"/>
      <c r="CP662" s="119"/>
      <c r="CQ662" s="119"/>
      <c r="CR662" s="186"/>
      <c r="CS662" s="186"/>
      <c r="CT662" s="186"/>
      <c r="CU662" s="186"/>
      <c r="CV662" s="186"/>
      <c r="CW662" s="119"/>
      <c r="CX662" s="119"/>
      <c r="CY662" s="119"/>
      <c r="CZ662" s="119"/>
      <c r="DA662" s="119"/>
      <c r="DB662" s="216"/>
      <c r="DC662" s="119"/>
      <c r="DD662" s="119"/>
      <c r="DE662" s="119"/>
      <c r="DF662" s="119"/>
      <c r="DG662" s="216"/>
      <c r="DH662" s="216"/>
      <c r="DI662" s="216"/>
      <c r="DJ662" s="216"/>
    </row>
    <row r="663" spans="1:114" s="7" customFormat="1" x14ac:dyDescent="0.2">
      <c r="A663" s="282" t="s">
        <v>164</v>
      </c>
      <c r="B663" s="119" t="s">
        <v>370</v>
      </c>
      <c r="C663" s="119"/>
      <c r="D663" s="119"/>
      <c r="E663" s="119"/>
      <c r="F663" s="562">
        <f t="shared" ref="F663:AK663" si="2289">F470</f>
        <v>1</v>
      </c>
      <c r="G663" s="735">
        <f t="shared" si="2289"/>
        <v>1</v>
      </c>
      <c r="H663" s="735">
        <f t="shared" si="2289"/>
        <v>1</v>
      </c>
      <c r="I663" s="562">
        <f t="shared" si="2289"/>
        <v>2</v>
      </c>
      <c r="J663" s="562">
        <f t="shared" si="2289"/>
        <v>3</v>
      </c>
      <c r="K663" s="562">
        <f t="shared" si="2289"/>
        <v>4</v>
      </c>
      <c r="L663" s="562">
        <f t="shared" si="2289"/>
        <v>4</v>
      </c>
      <c r="M663" s="562">
        <f t="shared" si="2289"/>
        <v>4</v>
      </c>
      <c r="N663" s="562">
        <f t="shared" si="2289"/>
        <v>4</v>
      </c>
      <c r="O663" s="562">
        <f t="shared" si="2289"/>
        <v>4</v>
      </c>
      <c r="P663" s="562">
        <f t="shared" si="2289"/>
        <v>4</v>
      </c>
      <c r="Q663" s="562">
        <f t="shared" si="2289"/>
        <v>4</v>
      </c>
      <c r="R663" s="562">
        <f t="shared" si="2289"/>
        <v>7</v>
      </c>
      <c r="S663" s="562">
        <f t="shared" si="2289"/>
        <v>7</v>
      </c>
      <c r="T663" s="562">
        <f t="shared" si="2289"/>
        <v>7</v>
      </c>
      <c r="U663" s="562">
        <f t="shared" si="2289"/>
        <v>7</v>
      </c>
      <c r="V663" s="562">
        <f t="shared" si="2289"/>
        <v>7</v>
      </c>
      <c r="W663" s="562">
        <f t="shared" si="2289"/>
        <v>7</v>
      </c>
      <c r="X663" s="562">
        <f t="shared" si="2289"/>
        <v>7</v>
      </c>
      <c r="Y663" s="562">
        <f t="shared" si="2289"/>
        <v>7</v>
      </c>
      <c r="Z663" s="562">
        <f t="shared" si="2289"/>
        <v>7</v>
      </c>
      <c r="AA663" s="562">
        <f t="shared" si="2289"/>
        <v>7</v>
      </c>
      <c r="AB663" s="562">
        <f t="shared" si="2289"/>
        <v>7</v>
      </c>
      <c r="AC663" s="562">
        <f t="shared" si="2289"/>
        <v>7</v>
      </c>
      <c r="AD663" s="562">
        <f t="shared" si="2289"/>
        <v>12</v>
      </c>
      <c r="AE663" s="562">
        <f t="shared" si="2289"/>
        <v>12</v>
      </c>
      <c r="AF663" s="562">
        <f t="shared" si="2289"/>
        <v>12</v>
      </c>
      <c r="AG663" s="562">
        <f t="shared" si="2289"/>
        <v>12</v>
      </c>
      <c r="AH663" s="562">
        <f t="shared" si="2289"/>
        <v>12</v>
      </c>
      <c r="AI663" s="562">
        <f t="shared" si="2289"/>
        <v>12</v>
      </c>
      <c r="AJ663" s="562">
        <f t="shared" si="2289"/>
        <v>12</v>
      </c>
      <c r="AK663" s="562">
        <f t="shared" si="2289"/>
        <v>12</v>
      </c>
      <c r="AL663" s="562">
        <f t="shared" ref="AL663:BM663" si="2290">AL470</f>
        <v>12</v>
      </c>
      <c r="AM663" s="562">
        <f t="shared" si="2290"/>
        <v>12</v>
      </c>
      <c r="AN663" s="562">
        <f t="shared" si="2290"/>
        <v>12</v>
      </c>
      <c r="AO663" s="562">
        <f t="shared" si="2290"/>
        <v>12</v>
      </c>
      <c r="AP663" s="562">
        <f t="shared" si="2290"/>
        <v>12</v>
      </c>
      <c r="AQ663" s="562">
        <f t="shared" si="2290"/>
        <v>12</v>
      </c>
      <c r="AR663" s="562">
        <f t="shared" si="2290"/>
        <v>12</v>
      </c>
      <c r="AS663" s="562">
        <f t="shared" si="2290"/>
        <v>12</v>
      </c>
      <c r="AT663" s="562">
        <f t="shared" si="2290"/>
        <v>12</v>
      </c>
      <c r="AU663" s="562">
        <f t="shared" si="2290"/>
        <v>12</v>
      </c>
      <c r="AV663" s="562">
        <f t="shared" si="2290"/>
        <v>12</v>
      </c>
      <c r="AW663" s="562">
        <f t="shared" si="2290"/>
        <v>12</v>
      </c>
      <c r="AX663" s="562">
        <f t="shared" si="2290"/>
        <v>12</v>
      </c>
      <c r="AY663" s="562">
        <f t="shared" si="2290"/>
        <v>12</v>
      </c>
      <c r="AZ663" s="562">
        <f t="shared" si="2290"/>
        <v>12</v>
      </c>
      <c r="BA663" s="562">
        <f t="shared" si="2290"/>
        <v>12</v>
      </c>
      <c r="BB663" s="562">
        <f t="shared" si="2290"/>
        <v>12</v>
      </c>
      <c r="BC663" s="562">
        <f t="shared" si="2290"/>
        <v>12</v>
      </c>
      <c r="BD663" s="562">
        <f t="shared" si="2290"/>
        <v>12</v>
      </c>
      <c r="BE663" s="562">
        <f t="shared" si="2290"/>
        <v>12</v>
      </c>
      <c r="BF663" s="562">
        <f t="shared" si="2290"/>
        <v>12</v>
      </c>
      <c r="BG663" s="562">
        <f t="shared" si="2290"/>
        <v>12</v>
      </c>
      <c r="BH663" s="562">
        <f t="shared" si="2290"/>
        <v>12</v>
      </c>
      <c r="BI663" s="562">
        <f t="shared" si="2290"/>
        <v>12</v>
      </c>
      <c r="BJ663" s="562">
        <f t="shared" si="2290"/>
        <v>12</v>
      </c>
      <c r="BK663" s="562">
        <f t="shared" si="2290"/>
        <v>12</v>
      </c>
      <c r="BL663" s="562">
        <f t="shared" si="2290"/>
        <v>12</v>
      </c>
      <c r="BM663" s="562">
        <f t="shared" si="2290"/>
        <v>12</v>
      </c>
      <c r="BN663" s="185"/>
      <c r="BO663" s="564">
        <f>H663</f>
        <v>1</v>
      </c>
      <c r="BP663" s="564">
        <f>K663</f>
        <v>4</v>
      </c>
      <c r="BQ663" s="564">
        <f>N663</f>
        <v>4</v>
      </c>
      <c r="BR663" s="564">
        <f>Q663</f>
        <v>4</v>
      </c>
      <c r="BS663" s="564">
        <f>T663</f>
        <v>7</v>
      </c>
      <c r="BT663" s="564">
        <f>W663</f>
        <v>7</v>
      </c>
      <c r="BU663" s="564">
        <f>Z663</f>
        <v>7</v>
      </c>
      <c r="BV663" s="564">
        <f>AC663</f>
        <v>7</v>
      </c>
      <c r="BW663" s="564">
        <f>AF663</f>
        <v>12</v>
      </c>
      <c r="BX663" s="564">
        <f>AI663</f>
        <v>12</v>
      </c>
      <c r="BY663" s="564">
        <f>AL663</f>
        <v>12</v>
      </c>
      <c r="BZ663" s="564">
        <f>AO663</f>
        <v>12</v>
      </c>
      <c r="CA663" s="564">
        <f>AR663</f>
        <v>12</v>
      </c>
      <c r="CB663" s="564">
        <f>AU663</f>
        <v>12</v>
      </c>
      <c r="CC663" s="564">
        <f>AX663</f>
        <v>12</v>
      </c>
      <c r="CD663" s="564">
        <f>BA663</f>
        <v>12</v>
      </c>
      <c r="CE663" s="564">
        <f>BD663</f>
        <v>12</v>
      </c>
      <c r="CF663" s="564">
        <f>BG663</f>
        <v>12</v>
      </c>
      <c r="CG663" s="564">
        <f>BJ663</f>
        <v>12</v>
      </c>
      <c r="CH663" s="564">
        <f>BM663</f>
        <v>12</v>
      </c>
      <c r="CI663" s="201"/>
      <c r="CJ663" s="121">
        <f>BR663</f>
        <v>4</v>
      </c>
      <c r="CK663" s="121">
        <f>BV663</f>
        <v>7</v>
      </c>
      <c r="CL663" s="121">
        <f>BZ663</f>
        <v>12</v>
      </c>
      <c r="CM663" s="121">
        <f>CE663</f>
        <v>12</v>
      </c>
      <c r="CN663" s="121">
        <f>CH663</f>
        <v>12</v>
      </c>
      <c r="CO663" s="198"/>
      <c r="CP663" s="115"/>
      <c r="CQ663" s="115"/>
      <c r="CR663" s="202">
        <f>BM663</f>
        <v>12</v>
      </c>
      <c r="CS663" s="202">
        <f>CH663</f>
        <v>12</v>
      </c>
      <c r="CT663" s="202">
        <f>CN663</f>
        <v>12</v>
      </c>
      <c r="CU663" s="202">
        <f t="shared" ref="CU663:CV667" si="2291">CR663-CS663</f>
        <v>0</v>
      </c>
      <c r="CV663" s="202">
        <f t="shared" si="2291"/>
        <v>0</v>
      </c>
      <c r="CW663" s="115"/>
      <c r="CX663" s="121">
        <f t="shared" ref="CX663:DA667" si="2292">IF(BO663="","",BO663)</f>
        <v>1</v>
      </c>
      <c r="CY663" s="121">
        <f t="shared" si="2292"/>
        <v>4</v>
      </c>
      <c r="CZ663" s="121">
        <f t="shared" si="2292"/>
        <v>4</v>
      </c>
      <c r="DA663" s="121">
        <f t="shared" si="2292"/>
        <v>4</v>
      </c>
      <c r="DB663" s="203">
        <f>IF(CJ663="","",CJ663)</f>
        <v>4</v>
      </c>
      <c r="DC663" s="121">
        <f t="shared" ref="DC663:DF667" si="2293">IF(BS663="","",BS663)</f>
        <v>7</v>
      </c>
      <c r="DD663" s="121">
        <f t="shared" si="2293"/>
        <v>7</v>
      </c>
      <c r="DE663" s="121">
        <f t="shared" si="2293"/>
        <v>7</v>
      </c>
      <c r="DF663" s="121">
        <f t="shared" si="2293"/>
        <v>7</v>
      </c>
      <c r="DG663" s="203">
        <f t="shared" ref="DG663:DJ667" si="2294">IF(CK663="","",CK663)</f>
        <v>7</v>
      </c>
      <c r="DH663" s="203">
        <f t="shared" si="2294"/>
        <v>12</v>
      </c>
      <c r="DI663" s="203">
        <f t="shared" si="2294"/>
        <v>12</v>
      </c>
      <c r="DJ663" s="203">
        <f t="shared" si="2294"/>
        <v>12</v>
      </c>
    </row>
    <row r="664" spans="1:114" s="7" customFormat="1" x14ac:dyDescent="0.2">
      <c r="A664" s="282" t="s">
        <v>130</v>
      </c>
      <c r="B664" s="119" t="s">
        <v>370</v>
      </c>
      <c r="C664" s="119"/>
      <c r="D664" s="119"/>
      <c r="E664" s="119"/>
      <c r="F664" s="562">
        <f t="shared" ref="F664:AK664" si="2295">F473</f>
        <v>0</v>
      </c>
      <c r="G664" s="562">
        <f t="shared" si="2295"/>
        <v>0</v>
      </c>
      <c r="H664" s="562">
        <f t="shared" si="2295"/>
        <v>0</v>
      </c>
      <c r="I664" s="562">
        <f t="shared" si="2295"/>
        <v>0</v>
      </c>
      <c r="J664" s="562">
        <f t="shared" si="2295"/>
        <v>0</v>
      </c>
      <c r="K664" s="562">
        <f t="shared" si="2295"/>
        <v>0</v>
      </c>
      <c r="L664" s="562">
        <f t="shared" si="2295"/>
        <v>0</v>
      </c>
      <c r="M664" s="562">
        <f t="shared" si="2295"/>
        <v>0</v>
      </c>
      <c r="N664" s="562">
        <f t="shared" si="2295"/>
        <v>0</v>
      </c>
      <c r="O664" s="562">
        <f t="shared" si="2295"/>
        <v>0</v>
      </c>
      <c r="P664" s="562">
        <f t="shared" si="2295"/>
        <v>0</v>
      </c>
      <c r="Q664" s="562">
        <f t="shared" si="2295"/>
        <v>0</v>
      </c>
      <c r="R664" s="562">
        <f t="shared" si="2295"/>
        <v>1</v>
      </c>
      <c r="S664" s="562">
        <f t="shared" si="2295"/>
        <v>1</v>
      </c>
      <c r="T664" s="562">
        <f t="shared" si="2295"/>
        <v>1</v>
      </c>
      <c r="U664" s="562">
        <f t="shared" si="2295"/>
        <v>1</v>
      </c>
      <c r="V664" s="562">
        <f t="shared" si="2295"/>
        <v>1</v>
      </c>
      <c r="W664" s="562">
        <f t="shared" si="2295"/>
        <v>2</v>
      </c>
      <c r="X664" s="562">
        <f t="shared" si="2295"/>
        <v>2</v>
      </c>
      <c r="Y664" s="562">
        <f t="shared" si="2295"/>
        <v>2</v>
      </c>
      <c r="Z664" s="562">
        <f t="shared" si="2295"/>
        <v>2</v>
      </c>
      <c r="AA664" s="562">
        <f t="shared" si="2295"/>
        <v>2</v>
      </c>
      <c r="AB664" s="562">
        <f t="shared" si="2295"/>
        <v>2</v>
      </c>
      <c r="AC664" s="562">
        <f t="shared" si="2295"/>
        <v>2</v>
      </c>
      <c r="AD664" s="562">
        <f t="shared" si="2295"/>
        <v>4</v>
      </c>
      <c r="AE664" s="562">
        <f t="shared" si="2295"/>
        <v>4</v>
      </c>
      <c r="AF664" s="562">
        <f t="shared" si="2295"/>
        <v>4</v>
      </c>
      <c r="AG664" s="562">
        <f t="shared" si="2295"/>
        <v>4</v>
      </c>
      <c r="AH664" s="562">
        <f t="shared" si="2295"/>
        <v>4</v>
      </c>
      <c r="AI664" s="562">
        <f t="shared" si="2295"/>
        <v>5</v>
      </c>
      <c r="AJ664" s="562">
        <f t="shared" si="2295"/>
        <v>5</v>
      </c>
      <c r="AK664" s="562">
        <f t="shared" si="2295"/>
        <v>5</v>
      </c>
      <c r="AL664" s="562">
        <f t="shared" ref="AL664:BM664" si="2296">AL473</f>
        <v>5</v>
      </c>
      <c r="AM664" s="562">
        <f t="shared" si="2296"/>
        <v>5</v>
      </c>
      <c r="AN664" s="562">
        <f t="shared" si="2296"/>
        <v>5</v>
      </c>
      <c r="AO664" s="562">
        <f t="shared" si="2296"/>
        <v>5</v>
      </c>
      <c r="AP664" s="562">
        <f t="shared" si="2296"/>
        <v>5</v>
      </c>
      <c r="AQ664" s="562">
        <f t="shared" si="2296"/>
        <v>5</v>
      </c>
      <c r="AR664" s="562">
        <f t="shared" si="2296"/>
        <v>5</v>
      </c>
      <c r="AS664" s="562">
        <f t="shared" si="2296"/>
        <v>5</v>
      </c>
      <c r="AT664" s="562">
        <f t="shared" si="2296"/>
        <v>5</v>
      </c>
      <c r="AU664" s="562">
        <f t="shared" si="2296"/>
        <v>8</v>
      </c>
      <c r="AV664" s="562">
        <f t="shared" si="2296"/>
        <v>8</v>
      </c>
      <c r="AW664" s="562">
        <f t="shared" si="2296"/>
        <v>8</v>
      </c>
      <c r="AX664" s="562">
        <f t="shared" si="2296"/>
        <v>8</v>
      </c>
      <c r="AY664" s="562">
        <f t="shared" si="2296"/>
        <v>8</v>
      </c>
      <c r="AZ664" s="562">
        <f t="shared" si="2296"/>
        <v>8</v>
      </c>
      <c r="BA664" s="562">
        <f t="shared" si="2296"/>
        <v>8</v>
      </c>
      <c r="BB664" s="562">
        <f t="shared" si="2296"/>
        <v>10</v>
      </c>
      <c r="BC664" s="562">
        <f t="shared" si="2296"/>
        <v>10</v>
      </c>
      <c r="BD664" s="562">
        <f t="shared" si="2296"/>
        <v>10</v>
      </c>
      <c r="BE664" s="562">
        <f t="shared" si="2296"/>
        <v>10</v>
      </c>
      <c r="BF664" s="562">
        <f t="shared" si="2296"/>
        <v>10</v>
      </c>
      <c r="BG664" s="562">
        <f t="shared" si="2296"/>
        <v>10</v>
      </c>
      <c r="BH664" s="562">
        <f t="shared" si="2296"/>
        <v>10</v>
      </c>
      <c r="BI664" s="562">
        <f t="shared" si="2296"/>
        <v>10</v>
      </c>
      <c r="BJ664" s="562">
        <f t="shared" si="2296"/>
        <v>10</v>
      </c>
      <c r="BK664" s="562">
        <f t="shared" si="2296"/>
        <v>10</v>
      </c>
      <c r="BL664" s="562">
        <f t="shared" si="2296"/>
        <v>10</v>
      </c>
      <c r="BM664" s="562">
        <f t="shared" si="2296"/>
        <v>10</v>
      </c>
      <c r="BN664" s="185"/>
      <c r="BO664" s="564">
        <f>H664</f>
        <v>0</v>
      </c>
      <c r="BP664" s="564">
        <f>K664</f>
        <v>0</v>
      </c>
      <c r="BQ664" s="564">
        <f>N664</f>
        <v>0</v>
      </c>
      <c r="BR664" s="564">
        <f>Q664</f>
        <v>0</v>
      </c>
      <c r="BS664" s="564">
        <f>T664</f>
        <v>1</v>
      </c>
      <c r="BT664" s="564">
        <f>W664</f>
        <v>2</v>
      </c>
      <c r="BU664" s="564">
        <f>Z664</f>
        <v>2</v>
      </c>
      <c r="BV664" s="564">
        <f>AC664</f>
        <v>2</v>
      </c>
      <c r="BW664" s="564">
        <f>AF664</f>
        <v>4</v>
      </c>
      <c r="BX664" s="564">
        <f>AI664</f>
        <v>5</v>
      </c>
      <c r="BY664" s="564">
        <f>AL664</f>
        <v>5</v>
      </c>
      <c r="BZ664" s="564">
        <f>AO664</f>
        <v>5</v>
      </c>
      <c r="CA664" s="564">
        <f>AR664</f>
        <v>5</v>
      </c>
      <c r="CB664" s="564">
        <f>AU664</f>
        <v>8</v>
      </c>
      <c r="CC664" s="564">
        <f>AX664</f>
        <v>8</v>
      </c>
      <c r="CD664" s="564">
        <f>BA664</f>
        <v>8</v>
      </c>
      <c r="CE664" s="564">
        <f>BD664</f>
        <v>10</v>
      </c>
      <c r="CF664" s="564">
        <f>BG664</f>
        <v>10</v>
      </c>
      <c r="CG664" s="564">
        <f>BJ664</f>
        <v>10</v>
      </c>
      <c r="CH664" s="564">
        <f>BM664</f>
        <v>10</v>
      </c>
      <c r="CI664" s="201"/>
      <c r="CJ664" s="121">
        <f>BR664</f>
        <v>0</v>
      </c>
      <c r="CK664" s="121">
        <f>BV664</f>
        <v>2</v>
      </c>
      <c r="CL664" s="121">
        <f>BZ664</f>
        <v>5</v>
      </c>
      <c r="CM664" s="121">
        <f>CE664</f>
        <v>10</v>
      </c>
      <c r="CN664" s="121">
        <f>CH664</f>
        <v>10</v>
      </c>
      <c r="CO664" s="198"/>
      <c r="CP664" s="115"/>
      <c r="CQ664" s="115"/>
      <c r="CR664" s="202">
        <f>BM664</f>
        <v>10</v>
      </c>
      <c r="CS664" s="202">
        <f>CH664</f>
        <v>10</v>
      </c>
      <c r="CT664" s="202">
        <f>CN664</f>
        <v>10</v>
      </c>
      <c r="CU664" s="202">
        <f t="shared" si="2291"/>
        <v>0</v>
      </c>
      <c r="CV664" s="202">
        <f t="shared" si="2291"/>
        <v>0</v>
      </c>
      <c r="CW664" s="115"/>
      <c r="CX664" s="121">
        <f t="shared" si="2292"/>
        <v>0</v>
      </c>
      <c r="CY664" s="121">
        <f t="shared" si="2292"/>
        <v>0</v>
      </c>
      <c r="CZ664" s="121">
        <f t="shared" si="2292"/>
        <v>0</v>
      </c>
      <c r="DA664" s="121">
        <f t="shared" si="2292"/>
        <v>0</v>
      </c>
      <c r="DB664" s="203">
        <f>IF(CJ664="","",CJ664)</f>
        <v>0</v>
      </c>
      <c r="DC664" s="121">
        <f t="shared" si="2293"/>
        <v>1</v>
      </c>
      <c r="DD664" s="121">
        <f t="shared" si="2293"/>
        <v>2</v>
      </c>
      <c r="DE664" s="121">
        <f t="shared" si="2293"/>
        <v>2</v>
      </c>
      <c r="DF664" s="121">
        <f t="shared" si="2293"/>
        <v>2</v>
      </c>
      <c r="DG664" s="203">
        <f t="shared" si="2294"/>
        <v>2</v>
      </c>
      <c r="DH664" s="203">
        <f t="shared" si="2294"/>
        <v>5</v>
      </c>
      <c r="DI664" s="203">
        <f t="shared" si="2294"/>
        <v>10</v>
      </c>
      <c r="DJ664" s="203">
        <f t="shared" si="2294"/>
        <v>10</v>
      </c>
    </row>
    <row r="665" spans="1:114" s="7" customFormat="1" x14ac:dyDescent="0.2">
      <c r="A665" s="542" t="s">
        <v>120</v>
      </c>
      <c r="B665" s="119" t="s">
        <v>370</v>
      </c>
      <c r="C665" s="119"/>
      <c r="D665" s="119"/>
      <c r="E665" s="119"/>
      <c r="F665" s="562">
        <f t="shared" ref="F665:AK665" si="2297">F477</f>
        <v>0</v>
      </c>
      <c r="G665" s="562">
        <f t="shared" si="2297"/>
        <v>0</v>
      </c>
      <c r="H665" s="562">
        <f t="shared" si="2297"/>
        <v>0</v>
      </c>
      <c r="I665" s="562">
        <f t="shared" si="2297"/>
        <v>0</v>
      </c>
      <c r="J665" s="562">
        <f t="shared" si="2297"/>
        <v>1</v>
      </c>
      <c r="K665" s="562">
        <f t="shared" si="2297"/>
        <v>1</v>
      </c>
      <c r="L665" s="562">
        <f t="shared" si="2297"/>
        <v>1</v>
      </c>
      <c r="M665" s="562">
        <f t="shared" si="2297"/>
        <v>1</v>
      </c>
      <c r="N665" s="562">
        <f t="shared" si="2297"/>
        <v>1</v>
      </c>
      <c r="O665" s="562">
        <f t="shared" si="2297"/>
        <v>1</v>
      </c>
      <c r="P665" s="562">
        <f t="shared" si="2297"/>
        <v>1</v>
      </c>
      <c r="Q665" s="562">
        <f t="shared" si="2297"/>
        <v>1</v>
      </c>
      <c r="R665" s="562">
        <f t="shared" si="2297"/>
        <v>1</v>
      </c>
      <c r="S665" s="562">
        <f t="shared" si="2297"/>
        <v>1</v>
      </c>
      <c r="T665" s="562">
        <f t="shared" si="2297"/>
        <v>1</v>
      </c>
      <c r="U665" s="562">
        <f t="shared" si="2297"/>
        <v>1</v>
      </c>
      <c r="V665" s="562">
        <f t="shared" si="2297"/>
        <v>1</v>
      </c>
      <c r="W665" s="562">
        <f t="shared" si="2297"/>
        <v>2</v>
      </c>
      <c r="X665" s="562">
        <f t="shared" si="2297"/>
        <v>2</v>
      </c>
      <c r="Y665" s="562">
        <f t="shared" si="2297"/>
        <v>2</v>
      </c>
      <c r="Z665" s="562">
        <f t="shared" si="2297"/>
        <v>2</v>
      </c>
      <c r="AA665" s="562">
        <f t="shared" si="2297"/>
        <v>2</v>
      </c>
      <c r="AB665" s="562">
        <f t="shared" si="2297"/>
        <v>2</v>
      </c>
      <c r="AC665" s="562">
        <f t="shared" si="2297"/>
        <v>2</v>
      </c>
      <c r="AD665" s="562">
        <f t="shared" si="2297"/>
        <v>2</v>
      </c>
      <c r="AE665" s="562">
        <f t="shared" si="2297"/>
        <v>2</v>
      </c>
      <c r="AF665" s="562">
        <f t="shared" si="2297"/>
        <v>2</v>
      </c>
      <c r="AG665" s="562">
        <f t="shared" si="2297"/>
        <v>2</v>
      </c>
      <c r="AH665" s="562">
        <f t="shared" si="2297"/>
        <v>2</v>
      </c>
      <c r="AI665" s="562">
        <f t="shared" si="2297"/>
        <v>4</v>
      </c>
      <c r="AJ665" s="562">
        <f t="shared" si="2297"/>
        <v>4</v>
      </c>
      <c r="AK665" s="562">
        <f t="shared" si="2297"/>
        <v>4</v>
      </c>
      <c r="AL665" s="562">
        <f t="shared" ref="AL665:BM665" si="2298">AL477</f>
        <v>4</v>
      </c>
      <c r="AM665" s="562">
        <f t="shared" si="2298"/>
        <v>4</v>
      </c>
      <c r="AN665" s="562">
        <f t="shared" si="2298"/>
        <v>4</v>
      </c>
      <c r="AO665" s="562">
        <f t="shared" si="2298"/>
        <v>4</v>
      </c>
      <c r="AP665" s="562">
        <f t="shared" si="2298"/>
        <v>7</v>
      </c>
      <c r="AQ665" s="562">
        <f t="shared" si="2298"/>
        <v>7</v>
      </c>
      <c r="AR665" s="562">
        <f t="shared" si="2298"/>
        <v>7</v>
      </c>
      <c r="AS665" s="562">
        <f t="shared" si="2298"/>
        <v>7</v>
      </c>
      <c r="AT665" s="562">
        <f t="shared" si="2298"/>
        <v>7</v>
      </c>
      <c r="AU665" s="562">
        <f t="shared" si="2298"/>
        <v>8</v>
      </c>
      <c r="AV665" s="562">
        <f t="shared" si="2298"/>
        <v>8</v>
      </c>
      <c r="AW665" s="562">
        <f t="shared" si="2298"/>
        <v>8</v>
      </c>
      <c r="AX665" s="562">
        <f t="shared" si="2298"/>
        <v>8</v>
      </c>
      <c r="AY665" s="562">
        <f t="shared" si="2298"/>
        <v>8</v>
      </c>
      <c r="AZ665" s="562">
        <f t="shared" si="2298"/>
        <v>8</v>
      </c>
      <c r="BA665" s="562">
        <f t="shared" si="2298"/>
        <v>8</v>
      </c>
      <c r="BB665" s="562">
        <f t="shared" si="2298"/>
        <v>8</v>
      </c>
      <c r="BC665" s="562">
        <f t="shared" si="2298"/>
        <v>8</v>
      </c>
      <c r="BD665" s="562">
        <f t="shared" si="2298"/>
        <v>8</v>
      </c>
      <c r="BE665" s="562">
        <f t="shared" si="2298"/>
        <v>8</v>
      </c>
      <c r="BF665" s="562">
        <f t="shared" si="2298"/>
        <v>8</v>
      </c>
      <c r="BG665" s="562">
        <f t="shared" si="2298"/>
        <v>8</v>
      </c>
      <c r="BH665" s="562">
        <f t="shared" si="2298"/>
        <v>8</v>
      </c>
      <c r="BI665" s="562">
        <f t="shared" si="2298"/>
        <v>8</v>
      </c>
      <c r="BJ665" s="562">
        <f t="shared" si="2298"/>
        <v>8</v>
      </c>
      <c r="BK665" s="562">
        <f t="shared" si="2298"/>
        <v>8</v>
      </c>
      <c r="BL665" s="562">
        <f t="shared" si="2298"/>
        <v>8</v>
      </c>
      <c r="BM665" s="562">
        <f t="shared" si="2298"/>
        <v>8</v>
      </c>
      <c r="BN665" s="185"/>
      <c r="BO665" s="564">
        <f>H665</f>
        <v>0</v>
      </c>
      <c r="BP665" s="564">
        <f>K665</f>
        <v>1</v>
      </c>
      <c r="BQ665" s="564">
        <f>N665</f>
        <v>1</v>
      </c>
      <c r="BR665" s="564">
        <f>Q665</f>
        <v>1</v>
      </c>
      <c r="BS665" s="564">
        <f>T665</f>
        <v>1</v>
      </c>
      <c r="BT665" s="564">
        <f>W665</f>
        <v>2</v>
      </c>
      <c r="BU665" s="564">
        <f>Z665</f>
        <v>2</v>
      </c>
      <c r="BV665" s="564">
        <f>AC665</f>
        <v>2</v>
      </c>
      <c r="BW665" s="564">
        <f>AF665</f>
        <v>2</v>
      </c>
      <c r="BX665" s="564">
        <f>AI665</f>
        <v>4</v>
      </c>
      <c r="BY665" s="564">
        <f>AL665</f>
        <v>4</v>
      </c>
      <c r="BZ665" s="564">
        <f>AO665</f>
        <v>4</v>
      </c>
      <c r="CA665" s="564">
        <f>AR665</f>
        <v>7</v>
      </c>
      <c r="CB665" s="564">
        <f>AU665</f>
        <v>8</v>
      </c>
      <c r="CC665" s="564">
        <f>AX665</f>
        <v>8</v>
      </c>
      <c r="CD665" s="564">
        <f>BA665</f>
        <v>8</v>
      </c>
      <c r="CE665" s="564">
        <f>BD665</f>
        <v>8</v>
      </c>
      <c r="CF665" s="564">
        <f>BG665</f>
        <v>8</v>
      </c>
      <c r="CG665" s="564">
        <f>BJ665</f>
        <v>8</v>
      </c>
      <c r="CH665" s="564">
        <f>BM665</f>
        <v>8</v>
      </c>
      <c r="CI665" s="201"/>
      <c r="CJ665" s="121">
        <f>BR665</f>
        <v>1</v>
      </c>
      <c r="CK665" s="121">
        <f>BV665</f>
        <v>2</v>
      </c>
      <c r="CL665" s="121">
        <f>BZ665</f>
        <v>4</v>
      </c>
      <c r="CM665" s="121">
        <f>CE665</f>
        <v>8</v>
      </c>
      <c r="CN665" s="121">
        <f>CH665</f>
        <v>8</v>
      </c>
      <c r="CO665" s="198"/>
      <c r="CP665" s="115"/>
      <c r="CQ665" s="115"/>
      <c r="CR665" s="202">
        <f>BM665</f>
        <v>8</v>
      </c>
      <c r="CS665" s="202">
        <f>CH665</f>
        <v>8</v>
      </c>
      <c r="CT665" s="202">
        <f>CN665</f>
        <v>8</v>
      </c>
      <c r="CU665" s="202">
        <f t="shared" si="2291"/>
        <v>0</v>
      </c>
      <c r="CV665" s="202">
        <f t="shared" si="2291"/>
        <v>0</v>
      </c>
      <c r="CW665" s="115"/>
      <c r="CX665" s="121">
        <f t="shared" si="2292"/>
        <v>0</v>
      </c>
      <c r="CY665" s="121">
        <f t="shared" si="2292"/>
        <v>1</v>
      </c>
      <c r="CZ665" s="121">
        <f t="shared" si="2292"/>
        <v>1</v>
      </c>
      <c r="DA665" s="121">
        <f t="shared" si="2292"/>
        <v>1</v>
      </c>
      <c r="DB665" s="203">
        <f>IF(CJ665="","",CJ665)</f>
        <v>1</v>
      </c>
      <c r="DC665" s="121">
        <f t="shared" si="2293"/>
        <v>1</v>
      </c>
      <c r="DD665" s="121">
        <f t="shared" si="2293"/>
        <v>2</v>
      </c>
      <c r="DE665" s="121">
        <f t="shared" si="2293"/>
        <v>2</v>
      </c>
      <c r="DF665" s="121">
        <f t="shared" si="2293"/>
        <v>2</v>
      </c>
      <c r="DG665" s="203">
        <f t="shared" si="2294"/>
        <v>2</v>
      </c>
      <c r="DH665" s="203">
        <f t="shared" si="2294"/>
        <v>4</v>
      </c>
      <c r="DI665" s="203">
        <f t="shared" si="2294"/>
        <v>8</v>
      </c>
      <c r="DJ665" s="203">
        <f t="shared" si="2294"/>
        <v>8</v>
      </c>
    </row>
    <row r="666" spans="1:114" s="7" customFormat="1" ht="14.25" x14ac:dyDescent="0.35">
      <c r="A666" s="282" t="s">
        <v>131</v>
      </c>
      <c r="B666" s="119" t="s">
        <v>370</v>
      </c>
      <c r="C666" s="119"/>
      <c r="D666" s="119"/>
      <c r="E666" s="119"/>
      <c r="F666" s="604">
        <f t="shared" ref="F666:AK666" si="2299">F481</f>
        <v>1</v>
      </c>
      <c r="G666" s="604">
        <f t="shared" si="2299"/>
        <v>1</v>
      </c>
      <c r="H666" s="604">
        <f t="shared" si="2299"/>
        <v>1</v>
      </c>
      <c r="I666" s="604">
        <f t="shared" si="2299"/>
        <v>1</v>
      </c>
      <c r="J666" s="604">
        <f t="shared" si="2299"/>
        <v>1</v>
      </c>
      <c r="K666" s="604">
        <f t="shared" si="2299"/>
        <v>1</v>
      </c>
      <c r="L666" s="604">
        <f t="shared" si="2299"/>
        <v>1</v>
      </c>
      <c r="M666" s="604">
        <f t="shared" si="2299"/>
        <v>1</v>
      </c>
      <c r="N666" s="604">
        <f t="shared" si="2299"/>
        <v>1</v>
      </c>
      <c r="O666" s="604">
        <f t="shared" si="2299"/>
        <v>1</v>
      </c>
      <c r="P666" s="604">
        <f t="shared" si="2299"/>
        <v>1</v>
      </c>
      <c r="Q666" s="604">
        <f t="shared" si="2299"/>
        <v>1</v>
      </c>
      <c r="R666" s="604">
        <f t="shared" si="2299"/>
        <v>1</v>
      </c>
      <c r="S666" s="604">
        <f t="shared" si="2299"/>
        <v>1</v>
      </c>
      <c r="T666" s="604">
        <f t="shared" si="2299"/>
        <v>1</v>
      </c>
      <c r="U666" s="604">
        <f t="shared" si="2299"/>
        <v>1</v>
      </c>
      <c r="V666" s="604">
        <f t="shared" si="2299"/>
        <v>1</v>
      </c>
      <c r="W666" s="604">
        <f t="shared" si="2299"/>
        <v>1</v>
      </c>
      <c r="X666" s="604">
        <f t="shared" si="2299"/>
        <v>1</v>
      </c>
      <c r="Y666" s="604">
        <f t="shared" si="2299"/>
        <v>1</v>
      </c>
      <c r="Z666" s="604">
        <f t="shared" si="2299"/>
        <v>1</v>
      </c>
      <c r="AA666" s="604">
        <f t="shared" si="2299"/>
        <v>1</v>
      </c>
      <c r="AB666" s="604">
        <f t="shared" si="2299"/>
        <v>1</v>
      </c>
      <c r="AC666" s="604">
        <f t="shared" si="2299"/>
        <v>1</v>
      </c>
      <c r="AD666" s="604">
        <f t="shared" si="2299"/>
        <v>4</v>
      </c>
      <c r="AE666" s="604">
        <f t="shared" si="2299"/>
        <v>4</v>
      </c>
      <c r="AF666" s="604">
        <f t="shared" si="2299"/>
        <v>4</v>
      </c>
      <c r="AG666" s="604">
        <f t="shared" si="2299"/>
        <v>4</v>
      </c>
      <c r="AH666" s="604">
        <f t="shared" si="2299"/>
        <v>4</v>
      </c>
      <c r="AI666" s="604">
        <f t="shared" si="2299"/>
        <v>4</v>
      </c>
      <c r="AJ666" s="604">
        <f t="shared" si="2299"/>
        <v>4</v>
      </c>
      <c r="AK666" s="604">
        <f t="shared" si="2299"/>
        <v>4</v>
      </c>
      <c r="AL666" s="604">
        <f t="shared" ref="AL666:BM666" si="2300">AL481</f>
        <v>4</v>
      </c>
      <c r="AM666" s="604">
        <f t="shared" si="2300"/>
        <v>4</v>
      </c>
      <c r="AN666" s="604">
        <f t="shared" si="2300"/>
        <v>4</v>
      </c>
      <c r="AO666" s="604">
        <f t="shared" si="2300"/>
        <v>4</v>
      </c>
      <c r="AP666" s="604">
        <f t="shared" si="2300"/>
        <v>4</v>
      </c>
      <c r="AQ666" s="604">
        <f t="shared" si="2300"/>
        <v>4</v>
      </c>
      <c r="AR666" s="604">
        <f t="shared" si="2300"/>
        <v>4</v>
      </c>
      <c r="AS666" s="604">
        <f t="shared" si="2300"/>
        <v>4</v>
      </c>
      <c r="AT666" s="604">
        <f t="shared" si="2300"/>
        <v>4</v>
      </c>
      <c r="AU666" s="604">
        <f t="shared" si="2300"/>
        <v>4</v>
      </c>
      <c r="AV666" s="604">
        <f t="shared" si="2300"/>
        <v>4</v>
      </c>
      <c r="AW666" s="604">
        <f t="shared" si="2300"/>
        <v>4</v>
      </c>
      <c r="AX666" s="604">
        <f t="shared" si="2300"/>
        <v>4</v>
      </c>
      <c r="AY666" s="604">
        <f t="shared" si="2300"/>
        <v>4</v>
      </c>
      <c r="AZ666" s="604">
        <f t="shared" si="2300"/>
        <v>4</v>
      </c>
      <c r="BA666" s="604">
        <f t="shared" si="2300"/>
        <v>4</v>
      </c>
      <c r="BB666" s="604">
        <f t="shared" si="2300"/>
        <v>4</v>
      </c>
      <c r="BC666" s="604">
        <f t="shared" si="2300"/>
        <v>4</v>
      </c>
      <c r="BD666" s="604">
        <f t="shared" si="2300"/>
        <v>4</v>
      </c>
      <c r="BE666" s="604">
        <f t="shared" si="2300"/>
        <v>4</v>
      </c>
      <c r="BF666" s="604">
        <f t="shared" si="2300"/>
        <v>4</v>
      </c>
      <c r="BG666" s="604">
        <f t="shared" si="2300"/>
        <v>4</v>
      </c>
      <c r="BH666" s="604">
        <f t="shared" si="2300"/>
        <v>4</v>
      </c>
      <c r="BI666" s="604">
        <f t="shared" si="2300"/>
        <v>4</v>
      </c>
      <c r="BJ666" s="604">
        <f t="shared" si="2300"/>
        <v>4</v>
      </c>
      <c r="BK666" s="604">
        <f t="shared" si="2300"/>
        <v>4</v>
      </c>
      <c r="BL666" s="604">
        <f t="shared" si="2300"/>
        <v>4</v>
      </c>
      <c r="BM666" s="604">
        <f t="shared" si="2300"/>
        <v>4</v>
      </c>
      <c r="BN666" s="185"/>
      <c r="BO666" s="563">
        <f>H666</f>
        <v>1</v>
      </c>
      <c r="BP666" s="563">
        <f>K666</f>
        <v>1</v>
      </c>
      <c r="BQ666" s="563">
        <f>N666</f>
        <v>1</v>
      </c>
      <c r="BR666" s="563">
        <f>Q666</f>
        <v>1</v>
      </c>
      <c r="BS666" s="563">
        <f>T666</f>
        <v>1</v>
      </c>
      <c r="BT666" s="563">
        <f>W666</f>
        <v>1</v>
      </c>
      <c r="BU666" s="563">
        <f>Z666</f>
        <v>1</v>
      </c>
      <c r="BV666" s="563">
        <f>AC666</f>
        <v>1</v>
      </c>
      <c r="BW666" s="563">
        <f>AF666</f>
        <v>4</v>
      </c>
      <c r="BX666" s="563">
        <f>AI666</f>
        <v>4</v>
      </c>
      <c r="BY666" s="563">
        <f>AL666</f>
        <v>4</v>
      </c>
      <c r="BZ666" s="563">
        <f>AO666</f>
        <v>4</v>
      </c>
      <c r="CA666" s="563">
        <f>AR666</f>
        <v>4</v>
      </c>
      <c r="CB666" s="563">
        <f>AU666</f>
        <v>4</v>
      </c>
      <c r="CC666" s="563">
        <f>AX666</f>
        <v>4</v>
      </c>
      <c r="CD666" s="563">
        <f>BA666</f>
        <v>4</v>
      </c>
      <c r="CE666" s="563">
        <f>BD666</f>
        <v>4</v>
      </c>
      <c r="CF666" s="563">
        <f>BG666</f>
        <v>4</v>
      </c>
      <c r="CG666" s="563">
        <f>BJ666</f>
        <v>4</v>
      </c>
      <c r="CH666" s="563">
        <f>BM666</f>
        <v>4</v>
      </c>
      <c r="CI666" s="360"/>
      <c r="CJ666" s="172">
        <f>BR666</f>
        <v>1</v>
      </c>
      <c r="CK666" s="172">
        <f>BV666</f>
        <v>1</v>
      </c>
      <c r="CL666" s="172">
        <f>BZ666</f>
        <v>4</v>
      </c>
      <c r="CM666" s="172">
        <f>CE666</f>
        <v>4</v>
      </c>
      <c r="CN666" s="172">
        <f>CH666</f>
        <v>4</v>
      </c>
      <c r="CO666" s="361"/>
      <c r="CP666" s="363"/>
      <c r="CQ666" s="363"/>
      <c r="CR666" s="362">
        <f>BM666</f>
        <v>4</v>
      </c>
      <c r="CS666" s="362">
        <f>CH666</f>
        <v>4</v>
      </c>
      <c r="CT666" s="362">
        <f>CN666</f>
        <v>4</v>
      </c>
      <c r="CU666" s="362">
        <f t="shared" si="2291"/>
        <v>0</v>
      </c>
      <c r="CV666" s="362">
        <f t="shared" si="2291"/>
        <v>0</v>
      </c>
      <c r="CW666" s="363"/>
      <c r="CX666" s="172">
        <f t="shared" si="2292"/>
        <v>1</v>
      </c>
      <c r="CY666" s="172">
        <f t="shared" si="2292"/>
        <v>1</v>
      </c>
      <c r="CZ666" s="172">
        <f t="shared" si="2292"/>
        <v>1</v>
      </c>
      <c r="DA666" s="172">
        <f t="shared" si="2292"/>
        <v>1</v>
      </c>
      <c r="DB666" s="338">
        <f>IF(CJ666="","",CJ666)</f>
        <v>1</v>
      </c>
      <c r="DC666" s="172">
        <f t="shared" si="2293"/>
        <v>1</v>
      </c>
      <c r="DD666" s="172">
        <f t="shared" si="2293"/>
        <v>1</v>
      </c>
      <c r="DE666" s="172">
        <f t="shared" si="2293"/>
        <v>1</v>
      </c>
      <c r="DF666" s="172">
        <f t="shared" si="2293"/>
        <v>1</v>
      </c>
      <c r="DG666" s="338">
        <f t="shared" si="2294"/>
        <v>1</v>
      </c>
      <c r="DH666" s="338">
        <f t="shared" si="2294"/>
        <v>4</v>
      </c>
      <c r="DI666" s="338">
        <f t="shared" si="2294"/>
        <v>4</v>
      </c>
      <c r="DJ666" s="338">
        <f t="shared" si="2294"/>
        <v>4</v>
      </c>
    </row>
    <row r="667" spans="1:114" s="7" customFormat="1" ht="14.25" x14ac:dyDescent="0.35">
      <c r="A667" s="283" t="s">
        <v>248</v>
      </c>
      <c r="B667" s="119" t="s">
        <v>370</v>
      </c>
      <c r="C667" s="119"/>
      <c r="D667" s="119"/>
      <c r="E667" s="119"/>
      <c r="F667" s="604">
        <f>SUM(F663:F666)</f>
        <v>2</v>
      </c>
      <c r="G667" s="604">
        <f t="shared" ref="G667:BM667" si="2301">SUM(G663:G666)</f>
        <v>2</v>
      </c>
      <c r="H667" s="604">
        <f t="shared" si="2301"/>
        <v>2</v>
      </c>
      <c r="I667" s="604">
        <f t="shared" si="2301"/>
        <v>3</v>
      </c>
      <c r="J667" s="604">
        <f t="shared" si="2301"/>
        <v>5</v>
      </c>
      <c r="K667" s="604">
        <f t="shared" si="2301"/>
        <v>6</v>
      </c>
      <c r="L667" s="604">
        <f t="shared" si="2301"/>
        <v>6</v>
      </c>
      <c r="M667" s="604">
        <f t="shared" si="2301"/>
        <v>6</v>
      </c>
      <c r="N667" s="604">
        <f t="shared" si="2301"/>
        <v>6</v>
      </c>
      <c r="O667" s="604">
        <f t="shared" si="2301"/>
        <v>6</v>
      </c>
      <c r="P667" s="604">
        <f t="shared" si="2301"/>
        <v>6</v>
      </c>
      <c r="Q667" s="604">
        <f t="shared" si="2301"/>
        <v>6</v>
      </c>
      <c r="R667" s="604">
        <f t="shared" si="2301"/>
        <v>10</v>
      </c>
      <c r="S667" s="604">
        <f t="shared" si="2301"/>
        <v>10</v>
      </c>
      <c r="T667" s="604">
        <f t="shared" si="2301"/>
        <v>10</v>
      </c>
      <c r="U667" s="604">
        <f t="shared" si="2301"/>
        <v>10</v>
      </c>
      <c r="V667" s="604">
        <f t="shared" si="2301"/>
        <v>10</v>
      </c>
      <c r="W667" s="604">
        <f t="shared" si="2301"/>
        <v>12</v>
      </c>
      <c r="X667" s="604">
        <f t="shared" si="2301"/>
        <v>12</v>
      </c>
      <c r="Y667" s="604">
        <f t="shared" si="2301"/>
        <v>12</v>
      </c>
      <c r="Z667" s="604">
        <f t="shared" si="2301"/>
        <v>12</v>
      </c>
      <c r="AA667" s="604">
        <f t="shared" si="2301"/>
        <v>12</v>
      </c>
      <c r="AB667" s="604">
        <f t="shared" si="2301"/>
        <v>12</v>
      </c>
      <c r="AC667" s="604">
        <f t="shared" si="2301"/>
        <v>12</v>
      </c>
      <c r="AD667" s="604">
        <f t="shared" si="2301"/>
        <v>22</v>
      </c>
      <c r="AE667" s="604">
        <f t="shared" si="2301"/>
        <v>22</v>
      </c>
      <c r="AF667" s="604">
        <f t="shared" si="2301"/>
        <v>22</v>
      </c>
      <c r="AG667" s="604">
        <f t="shared" si="2301"/>
        <v>22</v>
      </c>
      <c r="AH667" s="604">
        <f t="shared" si="2301"/>
        <v>22</v>
      </c>
      <c r="AI667" s="604">
        <f t="shared" si="2301"/>
        <v>25</v>
      </c>
      <c r="AJ667" s="604">
        <f t="shared" si="2301"/>
        <v>25</v>
      </c>
      <c r="AK667" s="604">
        <f t="shared" si="2301"/>
        <v>25</v>
      </c>
      <c r="AL667" s="604">
        <f t="shared" si="2301"/>
        <v>25</v>
      </c>
      <c r="AM667" s="604">
        <f t="shared" si="2301"/>
        <v>25</v>
      </c>
      <c r="AN667" s="604">
        <f t="shared" si="2301"/>
        <v>25</v>
      </c>
      <c r="AO667" s="604">
        <f t="shared" si="2301"/>
        <v>25</v>
      </c>
      <c r="AP667" s="604">
        <f t="shared" si="2301"/>
        <v>28</v>
      </c>
      <c r="AQ667" s="604">
        <f t="shared" si="2301"/>
        <v>28</v>
      </c>
      <c r="AR667" s="604">
        <f t="shared" si="2301"/>
        <v>28</v>
      </c>
      <c r="AS667" s="604">
        <f t="shared" si="2301"/>
        <v>28</v>
      </c>
      <c r="AT667" s="604">
        <f t="shared" si="2301"/>
        <v>28</v>
      </c>
      <c r="AU667" s="604">
        <f t="shared" si="2301"/>
        <v>32</v>
      </c>
      <c r="AV667" s="604">
        <f t="shared" si="2301"/>
        <v>32</v>
      </c>
      <c r="AW667" s="604">
        <f t="shared" si="2301"/>
        <v>32</v>
      </c>
      <c r="AX667" s="604">
        <f t="shared" si="2301"/>
        <v>32</v>
      </c>
      <c r="AY667" s="604">
        <f t="shared" si="2301"/>
        <v>32</v>
      </c>
      <c r="AZ667" s="604">
        <f t="shared" si="2301"/>
        <v>32</v>
      </c>
      <c r="BA667" s="604">
        <f t="shared" si="2301"/>
        <v>32</v>
      </c>
      <c r="BB667" s="604">
        <f t="shared" si="2301"/>
        <v>34</v>
      </c>
      <c r="BC667" s="604">
        <f t="shared" si="2301"/>
        <v>34</v>
      </c>
      <c r="BD667" s="604">
        <f t="shared" si="2301"/>
        <v>34</v>
      </c>
      <c r="BE667" s="604">
        <f t="shared" si="2301"/>
        <v>34</v>
      </c>
      <c r="BF667" s="604">
        <f t="shared" si="2301"/>
        <v>34</v>
      </c>
      <c r="BG667" s="604">
        <f t="shared" si="2301"/>
        <v>34</v>
      </c>
      <c r="BH667" s="604">
        <f t="shared" si="2301"/>
        <v>34</v>
      </c>
      <c r="BI667" s="604">
        <f t="shared" si="2301"/>
        <v>34</v>
      </c>
      <c r="BJ667" s="604">
        <f t="shared" si="2301"/>
        <v>34</v>
      </c>
      <c r="BK667" s="604">
        <f t="shared" si="2301"/>
        <v>34</v>
      </c>
      <c r="BL667" s="604">
        <f t="shared" si="2301"/>
        <v>34</v>
      </c>
      <c r="BM667" s="604">
        <f t="shared" si="2301"/>
        <v>34</v>
      </c>
      <c r="BN667" s="185"/>
      <c r="BO667" s="563">
        <f>H667</f>
        <v>2</v>
      </c>
      <c r="BP667" s="563">
        <f>K667</f>
        <v>6</v>
      </c>
      <c r="BQ667" s="563">
        <f>N667</f>
        <v>6</v>
      </c>
      <c r="BR667" s="563">
        <f>Q667</f>
        <v>6</v>
      </c>
      <c r="BS667" s="563">
        <f>T667</f>
        <v>10</v>
      </c>
      <c r="BT667" s="563">
        <f>W667</f>
        <v>12</v>
      </c>
      <c r="BU667" s="563">
        <f>Z667</f>
        <v>12</v>
      </c>
      <c r="BV667" s="563">
        <f>AC667</f>
        <v>12</v>
      </c>
      <c r="BW667" s="563">
        <f>AF667</f>
        <v>22</v>
      </c>
      <c r="BX667" s="563">
        <f>AI667</f>
        <v>25</v>
      </c>
      <c r="BY667" s="563">
        <f>AL667</f>
        <v>25</v>
      </c>
      <c r="BZ667" s="563">
        <f>AO667</f>
        <v>25</v>
      </c>
      <c r="CA667" s="563">
        <f>AR667</f>
        <v>28</v>
      </c>
      <c r="CB667" s="563">
        <f>AU667</f>
        <v>32</v>
      </c>
      <c r="CC667" s="563">
        <f>AX667</f>
        <v>32</v>
      </c>
      <c r="CD667" s="563">
        <f>BA667</f>
        <v>32</v>
      </c>
      <c r="CE667" s="563">
        <f>BD667</f>
        <v>34</v>
      </c>
      <c r="CF667" s="563">
        <f>BG667</f>
        <v>34</v>
      </c>
      <c r="CG667" s="563">
        <f>BJ667</f>
        <v>34</v>
      </c>
      <c r="CH667" s="563">
        <f>BM667</f>
        <v>34</v>
      </c>
      <c r="CI667" s="360"/>
      <c r="CJ667" s="172">
        <f>BR667</f>
        <v>6</v>
      </c>
      <c r="CK667" s="172">
        <f>BV667</f>
        <v>12</v>
      </c>
      <c r="CL667" s="172">
        <f>BZ667</f>
        <v>25</v>
      </c>
      <c r="CM667" s="172">
        <f>CE667</f>
        <v>34</v>
      </c>
      <c r="CN667" s="172">
        <f>CH667</f>
        <v>34</v>
      </c>
      <c r="CO667" s="361"/>
      <c r="CP667" s="363"/>
      <c r="CQ667" s="363"/>
      <c r="CR667" s="362">
        <f>BM667</f>
        <v>34</v>
      </c>
      <c r="CS667" s="362">
        <f>CH667</f>
        <v>34</v>
      </c>
      <c r="CT667" s="362">
        <f>CN667</f>
        <v>34</v>
      </c>
      <c r="CU667" s="362">
        <f t="shared" si="2291"/>
        <v>0</v>
      </c>
      <c r="CV667" s="362">
        <f t="shared" si="2291"/>
        <v>0</v>
      </c>
      <c r="CW667" s="363"/>
      <c r="CX667" s="172">
        <f t="shared" si="2292"/>
        <v>2</v>
      </c>
      <c r="CY667" s="172">
        <f t="shared" si="2292"/>
        <v>6</v>
      </c>
      <c r="CZ667" s="172">
        <f t="shared" si="2292"/>
        <v>6</v>
      </c>
      <c r="DA667" s="172">
        <f t="shared" si="2292"/>
        <v>6</v>
      </c>
      <c r="DB667" s="338">
        <f>IF(CJ667="","",CJ667)</f>
        <v>6</v>
      </c>
      <c r="DC667" s="172">
        <f t="shared" si="2293"/>
        <v>10</v>
      </c>
      <c r="DD667" s="172">
        <f t="shared" si="2293"/>
        <v>12</v>
      </c>
      <c r="DE667" s="172">
        <f t="shared" si="2293"/>
        <v>12</v>
      </c>
      <c r="DF667" s="172">
        <f t="shared" si="2293"/>
        <v>12</v>
      </c>
      <c r="DG667" s="338">
        <f t="shared" si="2294"/>
        <v>12</v>
      </c>
      <c r="DH667" s="338">
        <f t="shared" si="2294"/>
        <v>25</v>
      </c>
      <c r="DI667" s="338">
        <f t="shared" si="2294"/>
        <v>34</v>
      </c>
      <c r="DJ667" s="338">
        <f t="shared" si="2294"/>
        <v>34</v>
      </c>
    </row>
    <row r="668" spans="1:114" s="7" customFormat="1" x14ac:dyDescent="0.2">
      <c r="A668" s="290"/>
      <c r="B668" s="119" t="s">
        <v>370</v>
      </c>
      <c r="C668" s="119"/>
      <c r="D668" s="119"/>
      <c r="E668" s="119"/>
      <c r="F668" s="561"/>
      <c r="G668" s="561"/>
      <c r="H668" s="561"/>
      <c r="I668" s="561"/>
      <c r="J668" s="561"/>
      <c r="K668" s="561"/>
      <c r="L668" s="561"/>
      <c r="M668" s="561"/>
      <c r="N668" s="561"/>
      <c r="O668" s="561"/>
      <c r="P668" s="561"/>
      <c r="Q668" s="561"/>
      <c r="R668" s="561"/>
      <c r="S668" s="561"/>
      <c r="T668" s="561"/>
      <c r="U668" s="561"/>
      <c r="V668" s="561"/>
      <c r="W668" s="561"/>
      <c r="X668" s="561"/>
      <c r="Y668" s="561"/>
      <c r="Z668" s="561"/>
      <c r="AA668" s="561"/>
      <c r="AB668" s="561"/>
      <c r="AC668" s="561"/>
      <c r="AD668" s="561"/>
      <c r="AE668" s="561"/>
      <c r="AF668" s="561"/>
      <c r="AG668" s="561"/>
      <c r="AH668" s="561"/>
      <c r="AI668" s="561"/>
      <c r="AJ668" s="561"/>
      <c r="AK668" s="561"/>
      <c r="AL668" s="561"/>
      <c r="AM668" s="561"/>
      <c r="AN668" s="561"/>
      <c r="AO668" s="561"/>
      <c r="AP668" s="561"/>
      <c r="AQ668" s="561"/>
      <c r="AR668" s="561"/>
      <c r="AS668" s="561"/>
      <c r="AT668" s="561"/>
      <c r="AU668" s="561"/>
      <c r="AV668" s="561"/>
      <c r="AW668" s="561"/>
      <c r="AX668" s="561"/>
      <c r="AY668" s="561"/>
      <c r="AZ668" s="561"/>
      <c r="BA668" s="561"/>
      <c r="BB668" s="561"/>
      <c r="BC668" s="561"/>
      <c r="BD668" s="561"/>
      <c r="BE668" s="561"/>
      <c r="BF668" s="561"/>
      <c r="BG668" s="561"/>
      <c r="BH668" s="561"/>
      <c r="BI668" s="561"/>
      <c r="BJ668" s="561"/>
      <c r="BK668" s="561"/>
      <c r="BL668" s="561"/>
      <c r="BM668" s="561"/>
      <c r="BN668" s="185"/>
      <c r="BO668" s="561"/>
      <c r="BP668" s="561"/>
      <c r="BQ668" s="561"/>
      <c r="BR668" s="561"/>
      <c r="BS668" s="561"/>
      <c r="BT668" s="561"/>
      <c r="BU668" s="561"/>
      <c r="BV668" s="561"/>
      <c r="BW668" s="561"/>
      <c r="BX668" s="561"/>
      <c r="BY668" s="561"/>
      <c r="BZ668" s="561"/>
      <c r="CA668" s="561"/>
      <c r="CB668" s="561"/>
      <c r="CC668" s="561"/>
      <c r="CD668" s="561"/>
      <c r="CE668" s="561"/>
      <c r="CF668" s="561"/>
      <c r="CG668" s="561"/>
      <c r="CH668" s="561"/>
      <c r="CI668" s="215"/>
      <c r="CJ668" s="119"/>
      <c r="CK668" s="119"/>
      <c r="CL668" s="119"/>
      <c r="CM668" s="119"/>
      <c r="CN668" s="119"/>
      <c r="CO668" s="177"/>
      <c r="CP668" s="119"/>
      <c r="CQ668" s="119"/>
      <c r="CR668" s="186"/>
      <c r="CS668" s="186"/>
      <c r="CT668" s="186"/>
      <c r="CU668" s="186"/>
      <c r="CV668" s="186"/>
      <c r="CW668" s="119"/>
      <c r="CX668" s="119"/>
      <c r="CY668" s="119"/>
      <c r="CZ668" s="119"/>
      <c r="DA668" s="119"/>
      <c r="DB668" s="216"/>
      <c r="DC668" s="119"/>
      <c r="DD668" s="119"/>
      <c r="DE668" s="119"/>
      <c r="DF668" s="119"/>
      <c r="DG668" s="216"/>
      <c r="DH668" s="216"/>
      <c r="DI668" s="216"/>
      <c r="DJ668" s="216"/>
    </row>
    <row r="669" spans="1:114" s="7" customFormat="1" x14ac:dyDescent="0.2">
      <c r="A669" s="190" t="s">
        <v>336</v>
      </c>
      <c r="B669" s="119" t="s">
        <v>370</v>
      </c>
      <c r="C669" s="119"/>
      <c r="D669" s="119"/>
      <c r="E669" s="119"/>
      <c r="F669" s="607"/>
      <c r="G669" s="561"/>
      <c r="H669" s="561"/>
      <c r="I669" s="561"/>
      <c r="J669" s="561"/>
      <c r="K669" s="561"/>
      <c r="L669" s="561"/>
      <c r="M669" s="561"/>
      <c r="N669" s="561"/>
      <c r="O669" s="561"/>
      <c r="P669" s="561"/>
      <c r="Q669" s="561"/>
      <c r="R669" s="561"/>
      <c r="S669" s="561"/>
      <c r="T669" s="561"/>
      <c r="U669" s="561"/>
      <c r="V669" s="561"/>
      <c r="W669" s="561"/>
      <c r="X669" s="561"/>
      <c r="Y669" s="561"/>
      <c r="Z669" s="561"/>
      <c r="AA669" s="561"/>
      <c r="AB669" s="561"/>
      <c r="AC669" s="561"/>
      <c r="AD669" s="561"/>
      <c r="AE669" s="561"/>
      <c r="AF669" s="561"/>
      <c r="AG669" s="561"/>
      <c r="AH669" s="561"/>
      <c r="AI669" s="561"/>
      <c r="AJ669" s="561"/>
      <c r="AK669" s="561"/>
      <c r="AL669" s="561"/>
      <c r="AM669" s="561"/>
      <c r="AN669" s="561"/>
      <c r="AO669" s="561"/>
      <c r="AP669" s="561"/>
      <c r="AQ669" s="561"/>
      <c r="AR669" s="561"/>
      <c r="AS669" s="561"/>
      <c r="AT669" s="561"/>
      <c r="AU669" s="561"/>
      <c r="AV669" s="561"/>
      <c r="AW669" s="561"/>
      <c r="AX669" s="561"/>
      <c r="AY669" s="561"/>
      <c r="AZ669" s="561"/>
      <c r="BA669" s="561"/>
      <c r="BB669" s="561"/>
      <c r="BC669" s="561"/>
      <c r="BD669" s="561"/>
      <c r="BE669" s="561"/>
      <c r="BF669" s="561"/>
      <c r="BG669" s="561"/>
      <c r="BH669" s="561"/>
      <c r="BI669" s="561"/>
      <c r="BJ669" s="561"/>
      <c r="BK669" s="561"/>
      <c r="BL669" s="561"/>
      <c r="BM669" s="561"/>
      <c r="BN669" s="185"/>
      <c r="BO669" s="561"/>
      <c r="BP669" s="561"/>
      <c r="BQ669" s="561"/>
      <c r="BR669" s="561"/>
      <c r="BS669" s="561"/>
      <c r="BT669" s="561"/>
      <c r="BU669" s="561"/>
      <c r="BV669" s="561"/>
      <c r="BW669" s="561"/>
      <c r="BX669" s="561"/>
      <c r="BY669" s="561"/>
      <c r="BZ669" s="561"/>
      <c r="CA669" s="561"/>
      <c r="CB669" s="561"/>
      <c r="CC669" s="561"/>
      <c r="CD669" s="561"/>
      <c r="CE669" s="561"/>
      <c r="CF669" s="561"/>
      <c r="CG669" s="561"/>
      <c r="CH669" s="561"/>
      <c r="CI669" s="215"/>
      <c r="CJ669" s="119"/>
      <c r="CK669" s="119"/>
      <c r="CL669" s="119"/>
      <c r="CM669" s="119"/>
      <c r="CN669" s="119"/>
      <c r="CO669" s="177"/>
      <c r="CP669" s="119"/>
      <c r="CQ669" s="119"/>
      <c r="CR669" s="186"/>
      <c r="CS669" s="186"/>
      <c r="CT669" s="186"/>
      <c r="CU669" s="186"/>
      <c r="CV669" s="186"/>
      <c r="CW669" s="119"/>
      <c r="CX669" s="119"/>
      <c r="CY669" s="119"/>
      <c r="CZ669" s="119"/>
      <c r="DA669" s="119"/>
      <c r="DB669" s="216"/>
      <c r="DC669" s="119"/>
      <c r="DD669" s="119"/>
      <c r="DE669" s="119"/>
      <c r="DF669" s="119"/>
      <c r="DG669" s="216"/>
      <c r="DH669" s="216"/>
      <c r="DI669" s="216"/>
      <c r="DJ669" s="216"/>
    </row>
    <row r="670" spans="1:114" s="7" customFormat="1" x14ac:dyDescent="0.2">
      <c r="A670" s="282" t="s">
        <v>164</v>
      </c>
      <c r="B670" s="119" t="s">
        <v>370</v>
      </c>
      <c r="C670" s="119"/>
      <c r="D670" s="119"/>
      <c r="E670" s="119"/>
      <c r="F670" s="564">
        <f ca="1">IF(F663&gt;0,F$660*F663/F$667,0)</f>
        <v>1488.9583333333333</v>
      </c>
      <c r="G670" s="564">
        <f t="shared" ref="G670:BM670" ca="1" si="2302">IF(G663&gt;0,G$660*G663/G$667,0)</f>
        <v>922.29166666666674</v>
      </c>
      <c r="H670" s="564">
        <f t="shared" ca="1" si="2302"/>
        <v>1005.6751738</v>
      </c>
      <c r="I670" s="564">
        <f t="shared" ca="1" si="2302"/>
        <v>2098.7035883111112</v>
      </c>
      <c r="J670" s="564">
        <f t="shared" ca="1" si="2302"/>
        <v>2392.8681150279999</v>
      </c>
      <c r="K670" s="564">
        <f t="shared" ca="1" si="2302"/>
        <v>2322.2000553604444</v>
      </c>
      <c r="L670" s="564">
        <f t="shared" ca="1" si="2302"/>
        <v>2157.7931975468359</v>
      </c>
      <c r="M670" s="564">
        <f t="shared" ca="1" si="2302"/>
        <v>2257.8553767548865</v>
      </c>
      <c r="N670" s="564">
        <f t="shared" ca="1" si="2302"/>
        <v>2375.5084447673526</v>
      </c>
      <c r="O670" s="564">
        <f t="shared" ca="1" si="2302"/>
        <v>2495.316726628892</v>
      </c>
      <c r="P670" s="564">
        <f t="shared" ca="1" si="2302"/>
        <v>2644.8536105698927</v>
      </c>
      <c r="Q670" s="564">
        <f t="shared" ca="1" si="2302"/>
        <v>2833.037677214194</v>
      </c>
      <c r="R670" s="564">
        <f t="shared" ca="1" si="2302"/>
        <v>8113.4675713928664</v>
      </c>
      <c r="S670" s="564">
        <f t="shared" ca="1" si="2302"/>
        <v>6568.5570307897551</v>
      </c>
      <c r="T670" s="564">
        <f t="shared" ca="1" si="2302"/>
        <v>5137.1701706559888</v>
      </c>
      <c r="U670" s="564">
        <f t="shared" ca="1" si="2302"/>
        <v>5408.3235637889147</v>
      </c>
      <c r="V670" s="564">
        <f t="shared" ca="1" si="2302"/>
        <v>5700.1046072648078</v>
      </c>
      <c r="W670" s="564">
        <f t="shared" ca="1" si="2302"/>
        <v>5910.1016065750327</v>
      </c>
      <c r="X670" s="564">
        <f t="shared" ca="1" si="2302"/>
        <v>7008.4276878963892</v>
      </c>
      <c r="Y670" s="564">
        <f t="shared" ca="1" si="2302"/>
        <v>7311.6299623838177</v>
      </c>
      <c r="Z670" s="564">
        <f t="shared" ca="1" si="2302"/>
        <v>7638.0657669729671</v>
      </c>
      <c r="AA670" s="564">
        <f t="shared" ca="1" si="2302"/>
        <v>7989.5623858597182</v>
      </c>
      <c r="AB670" s="564">
        <f t="shared" ca="1" si="2302"/>
        <v>8195.9301068425411</v>
      </c>
      <c r="AC670" s="564">
        <f t="shared" ca="1" si="2302"/>
        <v>8603.6345909455576</v>
      </c>
      <c r="AD670" s="564">
        <f t="shared" ca="1" si="2302"/>
        <v>15587.717081772727</v>
      </c>
      <c r="AE670" s="564">
        <f t="shared" ca="1" si="2302"/>
        <v>12260.485112387089</v>
      </c>
      <c r="AF670" s="564">
        <f t="shared" ca="1" si="2302"/>
        <v>10732.742089012359</v>
      </c>
      <c r="AG670" s="564">
        <f t="shared" ca="1" si="2302"/>
        <v>10970.101930637566</v>
      </c>
      <c r="AH670" s="564">
        <f t="shared" ca="1" si="2302"/>
        <v>11217.8628432727</v>
      </c>
      <c r="AI670" s="564">
        <f t="shared" ca="1" si="2302"/>
        <v>11184.233185186731</v>
      </c>
      <c r="AJ670" s="564">
        <f t="shared" ca="1" si="2302"/>
        <v>12314.197692035865</v>
      </c>
      <c r="AK670" s="564">
        <f t="shared" ca="1" si="2302"/>
        <v>12563.016579327848</v>
      </c>
      <c r="AL670" s="564">
        <f t="shared" ca="1" si="2302"/>
        <v>12823.333590992941</v>
      </c>
      <c r="AM670" s="564">
        <f t="shared" ca="1" si="2302"/>
        <v>13095.835211782514</v>
      </c>
      <c r="AN670" s="564">
        <f t="shared" ca="1" si="2302"/>
        <v>13125.889772701445</v>
      </c>
      <c r="AO670" s="564">
        <f t="shared" ca="1" si="2302"/>
        <v>13425.005961692263</v>
      </c>
      <c r="AP670" s="564">
        <f t="shared" ca="1" si="2302"/>
        <v>15605.250864798378</v>
      </c>
      <c r="AQ670" s="564">
        <f t="shared" ca="1" si="2302"/>
        <v>14945.566144795503</v>
      </c>
      <c r="AR670" s="564">
        <f t="shared" ca="1" si="2302"/>
        <v>13384.815504300783</v>
      </c>
      <c r="AS670" s="564">
        <f t="shared" ca="1" si="2302"/>
        <v>13569.804409401224</v>
      </c>
      <c r="AT670" s="564">
        <f t="shared" ca="1" si="2302"/>
        <v>13759.482942515637</v>
      </c>
      <c r="AU670" s="564">
        <f t="shared" ca="1" si="2302"/>
        <v>13327.247716939384</v>
      </c>
      <c r="AV670" s="564">
        <f t="shared" ca="1" si="2302"/>
        <v>14404.936610049252</v>
      </c>
      <c r="AW670" s="564">
        <f t="shared" ca="1" si="2302"/>
        <v>14584.001052770225</v>
      </c>
      <c r="AX670" s="564">
        <f t="shared" ca="1" si="2302"/>
        <v>14811.457472472212</v>
      </c>
      <c r="AY670" s="564">
        <f t="shared" ca="1" si="2302"/>
        <v>14999.952085564411</v>
      </c>
      <c r="AZ670" s="564">
        <f t="shared" ca="1" si="2302"/>
        <v>14860.678563502481</v>
      </c>
      <c r="BA670" s="564">
        <f t="shared" ca="1" si="2302"/>
        <v>15059.20820458991</v>
      </c>
      <c r="BB670" s="564">
        <f t="shared" ca="1" si="2302"/>
        <v>16737.13283083601</v>
      </c>
      <c r="BC670" s="564">
        <f t="shared" ca="1" si="2302"/>
        <v>16484.338236492225</v>
      </c>
      <c r="BD670" s="564">
        <f t="shared" ca="1" si="2302"/>
        <v>15470.116562496569</v>
      </c>
      <c r="BE670" s="564">
        <f t="shared" ca="1" si="2302"/>
        <v>15685.676446394196</v>
      </c>
      <c r="BF670" s="564">
        <f t="shared" ca="1" si="2302"/>
        <v>15906.194872297168</v>
      </c>
      <c r="BG670" s="564">
        <f t="shared" ca="1" si="2302"/>
        <v>16131.805513920523</v>
      </c>
      <c r="BH670" s="564">
        <f t="shared" ca="1" si="2302"/>
        <v>18109.704727894725</v>
      </c>
      <c r="BI670" s="564">
        <f t="shared" ca="1" si="2302"/>
        <v>18345.916373921304</v>
      </c>
      <c r="BJ670" s="564">
        <f t="shared" ca="1" si="2302"/>
        <v>18587.644873635829</v>
      </c>
      <c r="BK670" s="564">
        <f t="shared" ca="1" si="2302"/>
        <v>18835.040037692004</v>
      </c>
      <c r="BL670" s="564">
        <f t="shared" ca="1" si="2302"/>
        <v>18566.150131760627</v>
      </c>
      <c r="BM670" s="564">
        <f t="shared" ca="1" si="2302"/>
        <v>18825.345534492993</v>
      </c>
      <c r="BN670" s="185"/>
      <c r="BO670" s="564">
        <f ca="1">SUM(F670:H670)</f>
        <v>3416.9251738000003</v>
      </c>
      <c r="BP670" s="564">
        <f ca="1">SUM(I670:K670)</f>
        <v>6813.771758699555</v>
      </c>
      <c r="BQ670" s="564">
        <f ca="1">SUM(L670:N670)</f>
        <v>6791.1570190690745</v>
      </c>
      <c r="BR670" s="564">
        <f ca="1">SUM(O670:Q670)</f>
        <v>7973.2080144129777</v>
      </c>
      <c r="BS670" s="564">
        <f ca="1">SUM(R670:T670)</f>
        <v>19819.194772838608</v>
      </c>
      <c r="BT670" s="564">
        <f ca="1">SUM(U670:W670)</f>
        <v>17018.529777628755</v>
      </c>
      <c r="BU670" s="564">
        <f ca="1">SUM(X670:Z670)</f>
        <v>21958.123417253173</v>
      </c>
      <c r="BV670" s="564">
        <f ca="1">SUM(AA670:AC670)</f>
        <v>24789.127083647814</v>
      </c>
      <c r="BW670" s="564">
        <f ca="1">SUM(AD670:AF670)</f>
        <v>38580.944283172175</v>
      </c>
      <c r="BX670" s="564">
        <f ca="1">SUM(AG670:AI670)</f>
        <v>33372.197959097</v>
      </c>
      <c r="BY670" s="564">
        <f ca="1">SUM(AJ670:AL670)</f>
        <v>37700.54786235666</v>
      </c>
      <c r="BZ670" s="564">
        <f ca="1">SUM(AM670:AO670)</f>
        <v>39646.73094617622</v>
      </c>
      <c r="CA670" s="564">
        <f ca="1">SUM(AP670:AR670)</f>
        <v>43935.632513894663</v>
      </c>
      <c r="CB670" s="564">
        <f ca="1">SUM(AS670:AU670)</f>
        <v>40656.535068856247</v>
      </c>
      <c r="CC670" s="564">
        <f ca="1">SUM(AV670:AX670)</f>
        <v>43800.395135291692</v>
      </c>
      <c r="CD670" s="564">
        <f ca="1">SUM(AY670:BA670)</f>
        <v>44919.838853656802</v>
      </c>
      <c r="CE670" s="564">
        <f ca="1">SUM(BB670:BD670)</f>
        <v>48691.587629824804</v>
      </c>
      <c r="CF670" s="564">
        <f ca="1">SUM(BE670:BG670)</f>
        <v>47723.676832611891</v>
      </c>
      <c r="CG670" s="564">
        <f ca="1">SUM(BH670:BJ670)</f>
        <v>55043.265975451854</v>
      </c>
      <c r="CH670" s="564">
        <f ca="1">SUM(BK670:BM670)</f>
        <v>56226.535703945628</v>
      </c>
      <c r="CI670" s="185"/>
      <c r="CJ670" s="124">
        <f ca="1">SUM(BO670:BR670)</f>
        <v>24995.061965981607</v>
      </c>
      <c r="CK670" s="124">
        <f ca="1">SUM(BS670:BV670)</f>
        <v>83584.975051368354</v>
      </c>
      <c r="CL670" s="124">
        <f ca="1">SUM(BW670:BZ670)</f>
        <v>149300.42105080205</v>
      </c>
      <c r="CM670" s="124">
        <f ca="1">SUM(CA670:CD670)</f>
        <v>173312.40157169939</v>
      </c>
      <c r="CN670" s="124">
        <f ca="1">SUM(CE670:CH670)</f>
        <v>207685.06614183419</v>
      </c>
      <c r="CO670" s="177"/>
      <c r="CP670" s="124"/>
      <c r="CQ670" s="119"/>
      <c r="CR670" s="186">
        <f ca="1">SUM(F670:BM670)</f>
        <v>638877.92578168574</v>
      </c>
      <c r="CS670" s="186">
        <f ca="1">SUM(BO670:CH670)</f>
        <v>638877.92578168563</v>
      </c>
      <c r="CT670" s="186">
        <f ca="1">SUM(CJ670:CN670)</f>
        <v>638877.92578168563</v>
      </c>
      <c r="CU670" s="186">
        <f t="shared" ref="CU670:CV674" ca="1" si="2303">CR670-CS670</f>
        <v>0</v>
      </c>
      <c r="CV670" s="186">
        <f t="shared" ca="1" si="2303"/>
        <v>0</v>
      </c>
      <c r="CW670" s="119"/>
      <c r="CX670" s="124">
        <f t="shared" ref="CX670:DA675" ca="1" si="2304">IF(BO670="","",BO670)</f>
        <v>3416.9251738000003</v>
      </c>
      <c r="CY670" s="124">
        <f t="shared" ca="1" si="2304"/>
        <v>6813.771758699555</v>
      </c>
      <c r="CZ670" s="124">
        <f t="shared" ca="1" si="2304"/>
        <v>6791.1570190690745</v>
      </c>
      <c r="DA670" s="124">
        <f t="shared" ca="1" si="2304"/>
        <v>7973.2080144129777</v>
      </c>
      <c r="DB670" s="209">
        <f t="shared" ref="DB670:DB675" ca="1" si="2305">IF(CJ670="","",CJ670)</f>
        <v>24995.061965981607</v>
      </c>
      <c r="DC670" s="124">
        <f t="shared" ref="DC670:DF675" ca="1" si="2306">IF(BS670="","",BS670)</f>
        <v>19819.194772838608</v>
      </c>
      <c r="DD670" s="124">
        <f t="shared" ca="1" si="2306"/>
        <v>17018.529777628755</v>
      </c>
      <c r="DE670" s="124">
        <f t="shared" ca="1" si="2306"/>
        <v>21958.123417253173</v>
      </c>
      <c r="DF670" s="124">
        <f t="shared" ca="1" si="2306"/>
        <v>24789.127083647814</v>
      </c>
      <c r="DG670" s="209">
        <f t="shared" ref="DG670:DJ675" ca="1" si="2307">IF(CK670="","",CK670)</f>
        <v>83584.975051368354</v>
      </c>
      <c r="DH670" s="209">
        <f t="shared" ca="1" si="2307"/>
        <v>149300.42105080205</v>
      </c>
      <c r="DI670" s="209">
        <f t="shared" ca="1" si="2307"/>
        <v>173312.40157169939</v>
      </c>
      <c r="DJ670" s="209">
        <f t="shared" ca="1" si="2307"/>
        <v>207685.06614183419</v>
      </c>
    </row>
    <row r="671" spans="1:114" s="7" customFormat="1" x14ac:dyDescent="0.2">
      <c r="A671" s="282" t="s">
        <v>130</v>
      </c>
      <c r="B671" s="119" t="s">
        <v>370</v>
      </c>
      <c r="C671" s="119"/>
      <c r="D671" s="119"/>
      <c r="E671" s="119"/>
      <c r="F671" s="564">
        <f t="shared" ref="F671:BM671" si="2308">IF(F664&gt;0,F$660*F664/F$667,0)</f>
        <v>0</v>
      </c>
      <c r="G671" s="564">
        <f t="shared" si="2308"/>
        <v>0</v>
      </c>
      <c r="H671" s="564">
        <f t="shared" si="2308"/>
        <v>0</v>
      </c>
      <c r="I671" s="564">
        <f t="shared" si="2308"/>
        <v>0</v>
      </c>
      <c r="J671" s="564">
        <f t="shared" si="2308"/>
        <v>0</v>
      </c>
      <c r="K671" s="564">
        <f t="shared" si="2308"/>
        <v>0</v>
      </c>
      <c r="L671" s="564">
        <f t="shared" si="2308"/>
        <v>0</v>
      </c>
      <c r="M671" s="564">
        <f t="shared" si="2308"/>
        <v>0</v>
      </c>
      <c r="N671" s="564">
        <f t="shared" si="2308"/>
        <v>0</v>
      </c>
      <c r="O671" s="564">
        <f t="shared" si="2308"/>
        <v>0</v>
      </c>
      <c r="P671" s="564">
        <f t="shared" si="2308"/>
        <v>0</v>
      </c>
      <c r="Q671" s="564">
        <f t="shared" si="2308"/>
        <v>0</v>
      </c>
      <c r="R671" s="564">
        <f t="shared" ca="1" si="2308"/>
        <v>1159.0667959132666</v>
      </c>
      <c r="S671" s="564">
        <f t="shared" ca="1" si="2308"/>
        <v>938.36529011282221</v>
      </c>
      <c r="T671" s="564">
        <f t="shared" ca="1" si="2308"/>
        <v>733.88145295085565</v>
      </c>
      <c r="U671" s="564">
        <f t="shared" ca="1" si="2308"/>
        <v>772.61765196984493</v>
      </c>
      <c r="V671" s="564">
        <f t="shared" ca="1" si="2308"/>
        <v>814.30065818068681</v>
      </c>
      <c r="W671" s="564">
        <f t="shared" ca="1" si="2308"/>
        <v>1688.6004590214379</v>
      </c>
      <c r="X671" s="564">
        <f t="shared" ca="1" si="2308"/>
        <v>2002.4079108275398</v>
      </c>
      <c r="Y671" s="564">
        <f t="shared" ca="1" si="2308"/>
        <v>2089.0371321096623</v>
      </c>
      <c r="Z671" s="564">
        <f t="shared" ca="1" si="2308"/>
        <v>2182.3045048494191</v>
      </c>
      <c r="AA671" s="564">
        <f t="shared" ca="1" si="2308"/>
        <v>2282.732110245634</v>
      </c>
      <c r="AB671" s="564">
        <f t="shared" ca="1" si="2308"/>
        <v>2341.694316240726</v>
      </c>
      <c r="AC671" s="564">
        <f t="shared" ca="1" si="2308"/>
        <v>2458.1813116987305</v>
      </c>
      <c r="AD671" s="564">
        <f t="shared" ca="1" si="2308"/>
        <v>5195.9056939242428</v>
      </c>
      <c r="AE671" s="564">
        <f t="shared" ca="1" si="2308"/>
        <v>4086.8283707956962</v>
      </c>
      <c r="AF671" s="564">
        <f t="shared" ca="1" si="2308"/>
        <v>3577.580696337453</v>
      </c>
      <c r="AG671" s="564">
        <f t="shared" ca="1" si="2308"/>
        <v>3656.7006435458552</v>
      </c>
      <c r="AH671" s="564">
        <f t="shared" ca="1" si="2308"/>
        <v>3739.2876144242332</v>
      </c>
      <c r="AI671" s="564">
        <f t="shared" ca="1" si="2308"/>
        <v>4660.0971604944716</v>
      </c>
      <c r="AJ671" s="564">
        <f t="shared" ca="1" si="2308"/>
        <v>5130.9157050149443</v>
      </c>
      <c r="AK671" s="564">
        <f t="shared" ca="1" si="2308"/>
        <v>5234.5902413866024</v>
      </c>
      <c r="AL671" s="564">
        <f t="shared" ca="1" si="2308"/>
        <v>5343.0556629137254</v>
      </c>
      <c r="AM671" s="564">
        <f t="shared" ca="1" si="2308"/>
        <v>5456.5980049093814</v>
      </c>
      <c r="AN671" s="564">
        <f t="shared" ca="1" si="2308"/>
        <v>5469.1207386256019</v>
      </c>
      <c r="AO671" s="564">
        <f t="shared" ca="1" si="2308"/>
        <v>5593.7524840384431</v>
      </c>
      <c r="AP671" s="564">
        <f t="shared" ca="1" si="2308"/>
        <v>6502.1878603326577</v>
      </c>
      <c r="AQ671" s="564">
        <f t="shared" ca="1" si="2308"/>
        <v>6227.3192269981255</v>
      </c>
      <c r="AR671" s="564">
        <f t="shared" ca="1" si="2308"/>
        <v>5577.0064601253252</v>
      </c>
      <c r="AS671" s="564">
        <f t="shared" ca="1" si="2308"/>
        <v>5654.0851705838431</v>
      </c>
      <c r="AT671" s="564">
        <f t="shared" ca="1" si="2308"/>
        <v>5733.1178927148494</v>
      </c>
      <c r="AU671" s="564">
        <f t="shared" ca="1" si="2308"/>
        <v>8884.8318112929228</v>
      </c>
      <c r="AV671" s="564">
        <f t="shared" ca="1" si="2308"/>
        <v>9603.2910733661683</v>
      </c>
      <c r="AW671" s="564">
        <f t="shared" ca="1" si="2308"/>
        <v>9722.6673685134829</v>
      </c>
      <c r="AX671" s="564">
        <f t="shared" ca="1" si="2308"/>
        <v>9874.3049816481416</v>
      </c>
      <c r="AY671" s="564">
        <f t="shared" ca="1" si="2308"/>
        <v>9999.9680570429409</v>
      </c>
      <c r="AZ671" s="564">
        <f t="shared" ca="1" si="2308"/>
        <v>9907.1190423349872</v>
      </c>
      <c r="BA671" s="564">
        <f t="shared" ca="1" si="2308"/>
        <v>10039.472136393273</v>
      </c>
      <c r="BB671" s="564">
        <f t="shared" ca="1" si="2308"/>
        <v>13947.610692363338</v>
      </c>
      <c r="BC671" s="564">
        <f t="shared" ca="1" si="2308"/>
        <v>13736.948530410189</v>
      </c>
      <c r="BD671" s="564">
        <f t="shared" ca="1" si="2308"/>
        <v>12891.763802080473</v>
      </c>
      <c r="BE671" s="564">
        <f t="shared" ca="1" si="2308"/>
        <v>13071.397038661831</v>
      </c>
      <c r="BF671" s="564">
        <f t="shared" ca="1" si="2308"/>
        <v>13255.162393580975</v>
      </c>
      <c r="BG671" s="564">
        <f t="shared" ca="1" si="2308"/>
        <v>13443.171261600437</v>
      </c>
      <c r="BH671" s="564">
        <f t="shared" ca="1" si="2308"/>
        <v>15091.420606578939</v>
      </c>
      <c r="BI671" s="564">
        <f t="shared" ca="1" si="2308"/>
        <v>15288.263644934423</v>
      </c>
      <c r="BJ671" s="564">
        <f t="shared" ca="1" si="2308"/>
        <v>15489.704061363191</v>
      </c>
      <c r="BK671" s="564">
        <f t="shared" ca="1" si="2308"/>
        <v>15695.866698076668</v>
      </c>
      <c r="BL671" s="564">
        <f t="shared" ca="1" si="2308"/>
        <v>15471.791776467189</v>
      </c>
      <c r="BM671" s="564">
        <f t="shared" ca="1" si="2308"/>
        <v>15687.787945410826</v>
      </c>
      <c r="BN671" s="185"/>
      <c r="BO671" s="564">
        <f>SUM(F671:H671)</f>
        <v>0</v>
      </c>
      <c r="BP671" s="564">
        <f>SUM(I671:K671)</f>
        <v>0</v>
      </c>
      <c r="BQ671" s="564">
        <f>SUM(L671:N671)</f>
        <v>0</v>
      </c>
      <c r="BR671" s="564">
        <f>SUM(O671:Q671)</f>
        <v>0</v>
      </c>
      <c r="BS671" s="564">
        <f ca="1">SUM(R671:T671)</f>
        <v>2831.3135389769441</v>
      </c>
      <c r="BT671" s="564">
        <f ca="1">SUM(U671:W671)</f>
        <v>3275.5187691719698</v>
      </c>
      <c r="BU671" s="564">
        <f ca="1">SUM(X671:Z671)</f>
        <v>6273.7495477866214</v>
      </c>
      <c r="BV671" s="564">
        <f ca="1">SUM(AA671:AC671)</f>
        <v>7082.6077381850901</v>
      </c>
      <c r="BW671" s="564">
        <f ca="1">SUM(AD671:AF671)</f>
        <v>12860.314761057391</v>
      </c>
      <c r="BX671" s="564">
        <f ca="1">SUM(AG671:AI671)</f>
        <v>12056.08541846456</v>
      </c>
      <c r="BY671" s="564">
        <f ca="1">SUM(AJ671:AL671)</f>
        <v>15708.561609315271</v>
      </c>
      <c r="BZ671" s="564">
        <f ca="1">SUM(AM671:AO671)</f>
        <v>16519.471227573427</v>
      </c>
      <c r="CA671" s="564">
        <f ca="1">SUM(AP671:AR671)</f>
        <v>18306.51354745611</v>
      </c>
      <c r="CB671" s="564">
        <f ca="1">SUM(AS671:AU671)</f>
        <v>20272.034874591616</v>
      </c>
      <c r="CC671" s="564">
        <f ca="1">SUM(AV671:AX671)</f>
        <v>29200.263423527795</v>
      </c>
      <c r="CD671" s="564">
        <f ca="1">SUM(AY671:BA671)</f>
        <v>29946.559235771201</v>
      </c>
      <c r="CE671" s="564">
        <f ca="1">SUM(BB671:BD671)</f>
        <v>40576.323024853999</v>
      </c>
      <c r="CF671" s="564">
        <f ca="1">SUM(BE671:BG671)</f>
        <v>39769.730693843245</v>
      </c>
      <c r="CG671" s="564">
        <f ca="1">SUM(BH671:BJ671)</f>
        <v>45869.388312876552</v>
      </c>
      <c r="CH671" s="564">
        <f ca="1">SUM(BK671:BM671)</f>
        <v>46855.446419954686</v>
      </c>
      <c r="CI671" s="185"/>
      <c r="CJ671" s="124">
        <f>SUM(BO671:BR671)</f>
        <v>0</v>
      </c>
      <c r="CK671" s="124">
        <f ca="1">SUM(BS671:BV671)</f>
        <v>19463.189594120624</v>
      </c>
      <c r="CL671" s="124">
        <f ca="1">SUM(BW671:BZ671)</f>
        <v>57144.43301641065</v>
      </c>
      <c r="CM671" s="124">
        <f ca="1">SUM(CA671:CD671)</f>
        <v>97725.371081346719</v>
      </c>
      <c r="CN671" s="124">
        <f ca="1">SUM(CE671:CH671)</f>
        <v>173070.88845152847</v>
      </c>
      <c r="CO671" s="177"/>
      <c r="CP671" s="124"/>
      <c r="CQ671" s="119"/>
      <c r="CR671" s="186">
        <f ca="1">SUM(F671:BM671)</f>
        <v>347403.88214340637</v>
      </c>
      <c r="CS671" s="186">
        <f ca="1">SUM(BO671:CH671)</f>
        <v>347403.88214340649</v>
      </c>
      <c r="CT671" s="186">
        <f ca="1">SUM(CJ671:CN671)</f>
        <v>347403.88214340643</v>
      </c>
      <c r="CU671" s="186">
        <f t="shared" ca="1" si="2303"/>
        <v>0</v>
      </c>
      <c r="CV671" s="186">
        <f t="shared" ca="1" si="2303"/>
        <v>0</v>
      </c>
      <c r="CW671" s="119"/>
      <c r="CX671" s="124">
        <f t="shared" si="2304"/>
        <v>0</v>
      </c>
      <c r="CY671" s="124">
        <f t="shared" si="2304"/>
        <v>0</v>
      </c>
      <c r="CZ671" s="124">
        <f t="shared" si="2304"/>
        <v>0</v>
      </c>
      <c r="DA671" s="124">
        <f t="shared" si="2304"/>
        <v>0</v>
      </c>
      <c r="DB671" s="209">
        <f t="shared" si="2305"/>
        <v>0</v>
      </c>
      <c r="DC671" s="124">
        <f t="shared" ca="1" si="2306"/>
        <v>2831.3135389769441</v>
      </c>
      <c r="DD671" s="124">
        <f t="shared" ca="1" si="2306"/>
        <v>3275.5187691719698</v>
      </c>
      <c r="DE671" s="124">
        <f t="shared" ca="1" si="2306"/>
        <v>6273.7495477866214</v>
      </c>
      <c r="DF671" s="124">
        <f t="shared" ca="1" si="2306"/>
        <v>7082.6077381850901</v>
      </c>
      <c r="DG671" s="209">
        <f t="shared" ca="1" si="2307"/>
        <v>19463.189594120624</v>
      </c>
      <c r="DH671" s="209">
        <f t="shared" ca="1" si="2307"/>
        <v>57144.43301641065</v>
      </c>
      <c r="DI671" s="209">
        <f t="shared" ca="1" si="2307"/>
        <v>97725.371081346719</v>
      </c>
      <c r="DJ671" s="209">
        <f t="shared" ca="1" si="2307"/>
        <v>173070.88845152847</v>
      </c>
    </row>
    <row r="672" spans="1:114" s="7" customFormat="1" x14ac:dyDescent="0.2">
      <c r="A672" s="542" t="s">
        <v>120</v>
      </c>
      <c r="B672" s="119" t="s">
        <v>370</v>
      </c>
      <c r="C672" s="119"/>
      <c r="D672" s="119"/>
      <c r="E672" s="119"/>
      <c r="F672" s="564">
        <f t="shared" ref="F672:BM672" si="2309">IF(F665&gt;0,F$660*F665/F$667,0)</f>
        <v>0</v>
      </c>
      <c r="G672" s="564">
        <f t="shared" si="2309"/>
        <v>0</v>
      </c>
      <c r="H672" s="564">
        <f t="shared" si="2309"/>
        <v>0</v>
      </c>
      <c r="I672" s="564">
        <f t="shared" si="2309"/>
        <v>0</v>
      </c>
      <c r="J672" s="564">
        <f t="shared" ca="1" si="2309"/>
        <v>797.62270500933323</v>
      </c>
      <c r="K672" s="564">
        <f t="shared" ca="1" si="2309"/>
        <v>580.55001384011109</v>
      </c>
      <c r="L672" s="564">
        <f t="shared" ca="1" si="2309"/>
        <v>539.44829938670898</v>
      </c>
      <c r="M672" s="564">
        <f t="shared" ca="1" si="2309"/>
        <v>564.46384418872162</v>
      </c>
      <c r="N672" s="564">
        <f t="shared" ca="1" si="2309"/>
        <v>593.87711119183814</v>
      </c>
      <c r="O672" s="564">
        <f t="shared" ca="1" si="2309"/>
        <v>623.82918165722299</v>
      </c>
      <c r="P672" s="564">
        <f t="shared" ca="1" si="2309"/>
        <v>661.21340264247317</v>
      </c>
      <c r="Q672" s="564">
        <f t="shared" ca="1" si="2309"/>
        <v>708.2594193035485</v>
      </c>
      <c r="R672" s="564">
        <f t="shared" ca="1" si="2309"/>
        <v>1159.0667959132666</v>
      </c>
      <c r="S672" s="564">
        <f t="shared" ca="1" si="2309"/>
        <v>938.36529011282221</v>
      </c>
      <c r="T672" s="564">
        <f t="shared" ca="1" si="2309"/>
        <v>733.88145295085565</v>
      </c>
      <c r="U672" s="564">
        <f t="shared" ca="1" si="2309"/>
        <v>772.61765196984493</v>
      </c>
      <c r="V672" s="564">
        <f t="shared" ca="1" si="2309"/>
        <v>814.30065818068681</v>
      </c>
      <c r="W672" s="564">
        <f t="shared" ca="1" si="2309"/>
        <v>1688.6004590214379</v>
      </c>
      <c r="X672" s="564">
        <f t="shared" ca="1" si="2309"/>
        <v>2002.4079108275398</v>
      </c>
      <c r="Y672" s="564">
        <f t="shared" ca="1" si="2309"/>
        <v>2089.0371321096623</v>
      </c>
      <c r="Z672" s="564">
        <f t="shared" ca="1" si="2309"/>
        <v>2182.3045048494191</v>
      </c>
      <c r="AA672" s="564">
        <f t="shared" ca="1" si="2309"/>
        <v>2282.732110245634</v>
      </c>
      <c r="AB672" s="564">
        <f t="shared" ca="1" si="2309"/>
        <v>2341.694316240726</v>
      </c>
      <c r="AC672" s="564">
        <f t="shared" ca="1" si="2309"/>
        <v>2458.1813116987305</v>
      </c>
      <c r="AD672" s="564">
        <f t="shared" ca="1" si="2309"/>
        <v>2597.9528469621214</v>
      </c>
      <c r="AE672" s="564">
        <f t="shared" ca="1" si="2309"/>
        <v>2043.4141853978481</v>
      </c>
      <c r="AF672" s="564">
        <f t="shared" ca="1" si="2309"/>
        <v>1788.7903481687265</v>
      </c>
      <c r="AG672" s="564">
        <f t="shared" ca="1" si="2309"/>
        <v>1828.3503217729276</v>
      </c>
      <c r="AH672" s="564">
        <f t="shared" ca="1" si="2309"/>
        <v>1869.6438072121166</v>
      </c>
      <c r="AI672" s="564">
        <f t="shared" ca="1" si="2309"/>
        <v>3728.0777283955772</v>
      </c>
      <c r="AJ672" s="564">
        <f t="shared" ca="1" si="2309"/>
        <v>4104.7325640119552</v>
      </c>
      <c r="AK672" s="564">
        <f t="shared" ca="1" si="2309"/>
        <v>4187.6721931092825</v>
      </c>
      <c r="AL672" s="564">
        <f t="shared" ca="1" si="2309"/>
        <v>4274.4445303309803</v>
      </c>
      <c r="AM672" s="564">
        <f t="shared" ca="1" si="2309"/>
        <v>4365.2784039275048</v>
      </c>
      <c r="AN672" s="564">
        <f t="shared" ca="1" si="2309"/>
        <v>4375.2965909004815</v>
      </c>
      <c r="AO672" s="564">
        <f t="shared" ca="1" si="2309"/>
        <v>4475.0019872307548</v>
      </c>
      <c r="AP672" s="564">
        <f t="shared" ca="1" si="2309"/>
        <v>9103.063004465721</v>
      </c>
      <c r="AQ672" s="564">
        <f t="shared" ca="1" si="2309"/>
        <v>8718.2469177973762</v>
      </c>
      <c r="AR672" s="564">
        <f t="shared" ca="1" si="2309"/>
        <v>7807.8090441754557</v>
      </c>
      <c r="AS672" s="564">
        <f t="shared" ca="1" si="2309"/>
        <v>7915.7192388173798</v>
      </c>
      <c r="AT672" s="564">
        <f t="shared" ca="1" si="2309"/>
        <v>8026.3650498007873</v>
      </c>
      <c r="AU672" s="564">
        <f t="shared" ca="1" si="2309"/>
        <v>8884.8318112929228</v>
      </c>
      <c r="AV672" s="564">
        <f t="shared" ca="1" si="2309"/>
        <v>9603.2910733661683</v>
      </c>
      <c r="AW672" s="564">
        <f t="shared" ca="1" si="2309"/>
        <v>9722.6673685134829</v>
      </c>
      <c r="AX672" s="564">
        <f t="shared" ca="1" si="2309"/>
        <v>9874.3049816481416</v>
      </c>
      <c r="AY672" s="564">
        <f t="shared" ca="1" si="2309"/>
        <v>9999.9680570429409</v>
      </c>
      <c r="AZ672" s="564">
        <f t="shared" ca="1" si="2309"/>
        <v>9907.1190423349872</v>
      </c>
      <c r="BA672" s="564">
        <f t="shared" ca="1" si="2309"/>
        <v>10039.472136393273</v>
      </c>
      <c r="BB672" s="564">
        <f t="shared" ca="1" si="2309"/>
        <v>11158.088553890671</v>
      </c>
      <c r="BC672" s="564">
        <f t="shared" ca="1" si="2309"/>
        <v>10989.558824328151</v>
      </c>
      <c r="BD672" s="564">
        <f t="shared" ca="1" si="2309"/>
        <v>10313.41104166438</v>
      </c>
      <c r="BE672" s="564">
        <f t="shared" ca="1" si="2309"/>
        <v>10457.117630929466</v>
      </c>
      <c r="BF672" s="564">
        <f t="shared" ca="1" si="2309"/>
        <v>10604.129914864779</v>
      </c>
      <c r="BG672" s="564">
        <f t="shared" ca="1" si="2309"/>
        <v>10754.53700928035</v>
      </c>
      <c r="BH672" s="564">
        <f t="shared" ca="1" si="2309"/>
        <v>12073.13648526315</v>
      </c>
      <c r="BI672" s="564">
        <f t="shared" ca="1" si="2309"/>
        <v>12230.610915947538</v>
      </c>
      <c r="BJ672" s="564">
        <f t="shared" ca="1" si="2309"/>
        <v>12391.763249090553</v>
      </c>
      <c r="BK672" s="564">
        <f t="shared" ca="1" si="2309"/>
        <v>12556.693358461334</v>
      </c>
      <c r="BL672" s="564">
        <f t="shared" ca="1" si="2309"/>
        <v>12377.433421173751</v>
      </c>
      <c r="BM672" s="564">
        <f t="shared" ca="1" si="2309"/>
        <v>12550.230356328662</v>
      </c>
      <c r="BN672" s="185"/>
      <c r="BO672" s="564">
        <f>SUM(F672:H672)</f>
        <v>0</v>
      </c>
      <c r="BP672" s="564">
        <f ca="1">SUM(I672:K672)</f>
        <v>1378.1727188494442</v>
      </c>
      <c r="BQ672" s="564">
        <f ca="1">SUM(L672:N672)</f>
        <v>1697.7892547672686</v>
      </c>
      <c r="BR672" s="564">
        <f ca="1">SUM(O672:Q672)</f>
        <v>1993.3020036032444</v>
      </c>
      <c r="BS672" s="564">
        <f ca="1">SUM(R672:T672)</f>
        <v>2831.3135389769441</v>
      </c>
      <c r="BT672" s="564">
        <f ca="1">SUM(U672:W672)</f>
        <v>3275.5187691719698</v>
      </c>
      <c r="BU672" s="564">
        <f ca="1">SUM(X672:Z672)</f>
        <v>6273.7495477866214</v>
      </c>
      <c r="BV672" s="564">
        <f ca="1">SUM(AA672:AC672)</f>
        <v>7082.6077381850901</v>
      </c>
      <c r="BW672" s="564">
        <f ca="1">SUM(AD672:AF672)</f>
        <v>6430.1573805286953</v>
      </c>
      <c r="BX672" s="564">
        <f ca="1">SUM(AG672:AI672)</f>
        <v>7426.0718573806207</v>
      </c>
      <c r="BY672" s="564">
        <f ca="1">SUM(AJ672:AL672)</f>
        <v>12566.849287452218</v>
      </c>
      <c r="BZ672" s="564">
        <f ca="1">SUM(AM672:AO672)</f>
        <v>13215.576982058741</v>
      </c>
      <c r="CA672" s="564">
        <f ca="1">SUM(AP672:AR672)</f>
        <v>25629.118966438553</v>
      </c>
      <c r="CB672" s="564">
        <f ca="1">SUM(AS672:AU672)</f>
        <v>24826.91609991109</v>
      </c>
      <c r="CC672" s="564">
        <f ca="1">SUM(AV672:AX672)</f>
        <v>29200.263423527795</v>
      </c>
      <c r="CD672" s="564">
        <f ca="1">SUM(AY672:BA672)</f>
        <v>29946.559235771201</v>
      </c>
      <c r="CE672" s="564">
        <f ca="1">SUM(BB672:BD672)</f>
        <v>32461.0584198832</v>
      </c>
      <c r="CF672" s="564">
        <f ca="1">SUM(BE672:BG672)</f>
        <v>31815.784555074595</v>
      </c>
      <c r="CG672" s="564">
        <f ca="1">SUM(BH672:BJ672)</f>
        <v>36695.510650301243</v>
      </c>
      <c r="CH672" s="564">
        <f ca="1">SUM(BK672:BM672)</f>
        <v>37484.35713596375</v>
      </c>
      <c r="CI672" s="185"/>
      <c r="CJ672" s="124">
        <f ca="1">SUM(BO672:BR672)</f>
        <v>5069.2639772199573</v>
      </c>
      <c r="CK672" s="124">
        <f ca="1">SUM(BS672:BV672)</f>
        <v>19463.189594120624</v>
      </c>
      <c r="CL672" s="124">
        <f ca="1">SUM(BW672:BZ672)</f>
        <v>39638.655507420277</v>
      </c>
      <c r="CM672" s="124">
        <f ca="1">SUM(CA672:CD672)</f>
        <v>109602.85772564863</v>
      </c>
      <c r="CN672" s="124">
        <f ca="1">SUM(CE672:CH672)</f>
        <v>138456.71076122278</v>
      </c>
      <c r="CO672" s="177"/>
      <c r="CP672" s="124"/>
      <c r="CQ672" s="119"/>
      <c r="CR672" s="186">
        <f ca="1">SUM(F672:BM672)</f>
        <v>312230.67756563227</v>
      </c>
      <c r="CS672" s="186">
        <f ca="1">SUM(BO672:CH672)</f>
        <v>312230.67756563227</v>
      </c>
      <c r="CT672" s="186">
        <f ca="1">SUM(CJ672:CN672)</f>
        <v>312230.67756563227</v>
      </c>
      <c r="CU672" s="186">
        <f t="shared" ca="1" si="2303"/>
        <v>0</v>
      </c>
      <c r="CV672" s="186">
        <f t="shared" ca="1" si="2303"/>
        <v>0</v>
      </c>
      <c r="CW672" s="119"/>
      <c r="CX672" s="124">
        <f t="shared" si="2304"/>
        <v>0</v>
      </c>
      <c r="CY672" s="124">
        <f t="shared" ca="1" si="2304"/>
        <v>1378.1727188494442</v>
      </c>
      <c r="CZ672" s="124">
        <f t="shared" ca="1" si="2304"/>
        <v>1697.7892547672686</v>
      </c>
      <c r="DA672" s="124">
        <f t="shared" ca="1" si="2304"/>
        <v>1993.3020036032444</v>
      </c>
      <c r="DB672" s="209">
        <f t="shared" ca="1" si="2305"/>
        <v>5069.2639772199573</v>
      </c>
      <c r="DC672" s="124">
        <f t="shared" ca="1" si="2306"/>
        <v>2831.3135389769441</v>
      </c>
      <c r="DD672" s="124">
        <f t="shared" ca="1" si="2306"/>
        <v>3275.5187691719698</v>
      </c>
      <c r="DE672" s="124">
        <f t="shared" ca="1" si="2306"/>
        <v>6273.7495477866214</v>
      </c>
      <c r="DF672" s="124">
        <f t="shared" ca="1" si="2306"/>
        <v>7082.6077381850901</v>
      </c>
      <c r="DG672" s="209">
        <f t="shared" ca="1" si="2307"/>
        <v>19463.189594120624</v>
      </c>
      <c r="DH672" s="209">
        <f t="shared" ca="1" si="2307"/>
        <v>39638.655507420277</v>
      </c>
      <c r="DI672" s="209">
        <f t="shared" ca="1" si="2307"/>
        <v>109602.85772564863</v>
      </c>
      <c r="DJ672" s="209">
        <f t="shared" ca="1" si="2307"/>
        <v>138456.71076122278</v>
      </c>
    </row>
    <row r="673" spans="1:114" s="7" customFormat="1" ht="14.25" x14ac:dyDescent="0.35">
      <c r="A673" s="282" t="s">
        <v>131</v>
      </c>
      <c r="B673" s="119" t="s">
        <v>370</v>
      </c>
      <c r="C673" s="119"/>
      <c r="D673" s="119"/>
      <c r="E673" s="119"/>
      <c r="F673" s="564">
        <f t="shared" ref="F673:BM673" ca="1" si="2310">IF(F666&gt;0,F$660*F666/F$667,0)</f>
        <v>1488.9583333333333</v>
      </c>
      <c r="G673" s="564">
        <f t="shared" ca="1" si="2310"/>
        <v>922.29166666666674</v>
      </c>
      <c r="H673" s="564">
        <f t="shared" ca="1" si="2310"/>
        <v>1005.6751738</v>
      </c>
      <c r="I673" s="564">
        <f t="shared" ca="1" si="2310"/>
        <v>1049.3517941555556</v>
      </c>
      <c r="J673" s="564">
        <f t="shared" ca="1" si="2310"/>
        <v>797.62270500933323</v>
      </c>
      <c r="K673" s="564">
        <f t="shared" ca="1" si="2310"/>
        <v>580.55001384011109</v>
      </c>
      <c r="L673" s="564">
        <f t="shared" ca="1" si="2310"/>
        <v>539.44829938670898</v>
      </c>
      <c r="M673" s="564">
        <f t="shared" ca="1" si="2310"/>
        <v>564.46384418872162</v>
      </c>
      <c r="N673" s="564">
        <f t="shared" ca="1" si="2310"/>
        <v>593.87711119183814</v>
      </c>
      <c r="O673" s="564">
        <f t="shared" ca="1" si="2310"/>
        <v>623.82918165722299</v>
      </c>
      <c r="P673" s="564">
        <f t="shared" ca="1" si="2310"/>
        <v>661.21340264247317</v>
      </c>
      <c r="Q673" s="564">
        <f t="shared" ca="1" si="2310"/>
        <v>708.2594193035485</v>
      </c>
      <c r="R673" s="564">
        <f t="shared" ca="1" si="2310"/>
        <v>1159.0667959132666</v>
      </c>
      <c r="S673" s="564">
        <f t="shared" ca="1" si="2310"/>
        <v>938.36529011282221</v>
      </c>
      <c r="T673" s="564">
        <f t="shared" ca="1" si="2310"/>
        <v>733.88145295085565</v>
      </c>
      <c r="U673" s="564">
        <f t="shared" ca="1" si="2310"/>
        <v>772.61765196984493</v>
      </c>
      <c r="V673" s="564">
        <f t="shared" ca="1" si="2310"/>
        <v>814.30065818068681</v>
      </c>
      <c r="W673" s="564">
        <f t="shared" ca="1" si="2310"/>
        <v>844.30022951071896</v>
      </c>
      <c r="X673" s="564">
        <f t="shared" ca="1" si="2310"/>
        <v>1001.2039554137699</v>
      </c>
      <c r="Y673" s="564">
        <f t="shared" ca="1" si="2310"/>
        <v>1044.5185660548311</v>
      </c>
      <c r="Z673" s="564">
        <f t="shared" ca="1" si="2310"/>
        <v>1091.1522524247096</v>
      </c>
      <c r="AA673" s="564">
        <f t="shared" ca="1" si="2310"/>
        <v>1141.366055122817</v>
      </c>
      <c r="AB673" s="564">
        <f t="shared" ca="1" si="2310"/>
        <v>1170.847158120363</v>
      </c>
      <c r="AC673" s="564">
        <f t="shared" ca="1" si="2310"/>
        <v>1229.0906558493652</v>
      </c>
      <c r="AD673" s="564">
        <f t="shared" ca="1" si="2310"/>
        <v>5195.9056939242428</v>
      </c>
      <c r="AE673" s="564">
        <f t="shared" ca="1" si="2310"/>
        <v>4086.8283707956962</v>
      </c>
      <c r="AF673" s="564">
        <f t="shared" ca="1" si="2310"/>
        <v>3577.580696337453</v>
      </c>
      <c r="AG673" s="564">
        <f t="shared" ca="1" si="2310"/>
        <v>3656.7006435458552</v>
      </c>
      <c r="AH673" s="564">
        <f t="shared" ca="1" si="2310"/>
        <v>3739.2876144242332</v>
      </c>
      <c r="AI673" s="564">
        <f t="shared" ca="1" si="2310"/>
        <v>3728.0777283955772</v>
      </c>
      <c r="AJ673" s="564">
        <f t="shared" ca="1" si="2310"/>
        <v>4104.7325640119552</v>
      </c>
      <c r="AK673" s="564">
        <f t="shared" ca="1" si="2310"/>
        <v>4187.6721931092825</v>
      </c>
      <c r="AL673" s="564">
        <f t="shared" ca="1" si="2310"/>
        <v>4274.4445303309803</v>
      </c>
      <c r="AM673" s="564">
        <f t="shared" ca="1" si="2310"/>
        <v>4365.2784039275048</v>
      </c>
      <c r="AN673" s="564">
        <f t="shared" ca="1" si="2310"/>
        <v>4375.2965909004815</v>
      </c>
      <c r="AO673" s="564">
        <f t="shared" ca="1" si="2310"/>
        <v>4475.0019872307548</v>
      </c>
      <c r="AP673" s="564">
        <f t="shared" ca="1" si="2310"/>
        <v>5201.7502882661265</v>
      </c>
      <c r="AQ673" s="564">
        <f t="shared" ca="1" si="2310"/>
        <v>4981.8553815985006</v>
      </c>
      <c r="AR673" s="564">
        <f t="shared" ca="1" si="2310"/>
        <v>4461.60516810026</v>
      </c>
      <c r="AS673" s="564">
        <f t="shared" ca="1" si="2310"/>
        <v>4523.2681364670743</v>
      </c>
      <c r="AT673" s="564">
        <f t="shared" ca="1" si="2310"/>
        <v>4586.4943141718786</v>
      </c>
      <c r="AU673" s="564">
        <f t="shared" ca="1" si="2310"/>
        <v>4442.4159056464614</v>
      </c>
      <c r="AV673" s="564">
        <f t="shared" ca="1" si="2310"/>
        <v>4801.6455366830842</v>
      </c>
      <c r="AW673" s="564">
        <f t="shared" ca="1" si="2310"/>
        <v>4861.3336842567414</v>
      </c>
      <c r="AX673" s="564">
        <f t="shared" ca="1" si="2310"/>
        <v>4937.1524908240708</v>
      </c>
      <c r="AY673" s="564">
        <f t="shared" ca="1" si="2310"/>
        <v>4999.9840285214705</v>
      </c>
      <c r="AZ673" s="564">
        <f t="shared" ca="1" si="2310"/>
        <v>4953.5595211674936</v>
      </c>
      <c r="BA673" s="564">
        <f t="shared" ca="1" si="2310"/>
        <v>5019.7360681966366</v>
      </c>
      <c r="BB673" s="564">
        <f t="shared" ca="1" si="2310"/>
        <v>5579.0442769453357</v>
      </c>
      <c r="BC673" s="564">
        <f t="shared" ca="1" si="2310"/>
        <v>5494.7794121640754</v>
      </c>
      <c r="BD673" s="564">
        <f t="shared" ca="1" si="2310"/>
        <v>5156.7055208321899</v>
      </c>
      <c r="BE673" s="564">
        <f t="shared" ca="1" si="2310"/>
        <v>5228.558815464733</v>
      </c>
      <c r="BF673" s="564">
        <f t="shared" ca="1" si="2310"/>
        <v>5302.0649574323897</v>
      </c>
      <c r="BG673" s="564">
        <f t="shared" ca="1" si="2310"/>
        <v>5377.2685046401748</v>
      </c>
      <c r="BH673" s="564">
        <f t="shared" ca="1" si="2310"/>
        <v>6036.5682426315752</v>
      </c>
      <c r="BI673" s="564">
        <f t="shared" ca="1" si="2310"/>
        <v>6115.3054579737691</v>
      </c>
      <c r="BJ673" s="564">
        <f t="shared" ca="1" si="2310"/>
        <v>6195.8816245452763</v>
      </c>
      <c r="BK673" s="564">
        <f t="shared" ca="1" si="2310"/>
        <v>6278.3466792306672</v>
      </c>
      <c r="BL673" s="564">
        <f t="shared" ca="1" si="2310"/>
        <v>6188.7167105868757</v>
      </c>
      <c r="BM673" s="564">
        <f t="shared" ca="1" si="2310"/>
        <v>6275.1151781643312</v>
      </c>
      <c r="BN673" s="185"/>
      <c r="BO673" s="563">
        <f ca="1">SUM(F673:H673)</f>
        <v>3416.9251738000003</v>
      </c>
      <c r="BP673" s="563">
        <f ca="1">SUM(I673:K673)</f>
        <v>2427.5245130049998</v>
      </c>
      <c r="BQ673" s="563">
        <f ca="1">SUM(L673:N673)</f>
        <v>1697.7892547672686</v>
      </c>
      <c r="BR673" s="563">
        <f ca="1">SUM(O673:Q673)</f>
        <v>1993.3020036032444</v>
      </c>
      <c r="BS673" s="563">
        <f ca="1">SUM(R673:T673)</f>
        <v>2831.3135389769441</v>
      </c>
      <c r="BT673" s="563">
        <f ca="1">SUM(U673:W673)</f>
        <v>2431.2185396612508</v>
      </c>
      <c r="BU673" s="563">
        <f ca="1">SUM(X673:Z673)</f>
        <v>3136.8747738933107</v>
      </c>
      <c r="BV673" s="563">
        <f ca="1">SUM(AA673:AC673)</f>
        <v>3541.303869092545</v>
      </c>
      <c r="BW673" s="563">
        <f ca="1">SUM(AD673:AF673)</f>
        <v>12860.314761057391</v>
      </c>
      <c r="BX673" s="563">
        <f ca="1">SUM(AG673:AI673)</f>
        <v>11124.065986365666</v>
      </c>
      <c r="BY673" s="563">
        <f ca="1">SUM(AJ673:AL673)</f>
        <v>12566.849287452218</v>
      </c>
      <c r="BZ673" s="563">
        <f ca="1">SUM(AM673:AO673)</f>
        <v>13215.576982058741</v>
      </c>
      <c r="CA673" s="563">
        <f ca="1">SUM(AP673:AR673)</f>
        <v>14645.210837964889</v>
      </c>
      <c r="CB673" s="563">
        <f ca="1">SUM(AS673:AU673)</f>
        <v>13552.178356285414</v>
      </c>
      <c r="CC673" s="563">
        <f ca="1">SUM(AV673:AX673)</f>
        <v>14600.131711763897</v>
      </c>
      <c r="CD673" s="563">
        <f ca="1">SUM(AY673:BA673)</f>
        <v>14973.279617885601</v>
      </c>
      <c r="CE673" s="563">
        <f ca="1">SUM(BB673:BD673)</f>
        <v>16230.5292099416</v>
      </c>
      <c r="CF673" s="563">
        <f ca="1">SUM(BE673:BG673)</f>
        <v>15907.892277537298</v>
      </c>
      <c r="CG673" s="563">
        <f ca="1">SUM(BH673:BJ673)</f>
        <v>18347.755325150622</v>
      </c>
      <c r="CH673" s="563">
        <f ca="1">SUM(BK673:BM673)</f>
        <v>18742.178567981875</v>
      </c>
      <c r="CI673" s="360"/>
      <c r="CJ673" s="172">
        <f ca="1">SUM(BO673:BR673)</f>
        <v>9535.5409451755131</v>
      </c>
      <c r="CK673" s="172">
        <f ca="1">SUM(BS673:BV673)</f>
        <v>11940.710721624051</v>
      </c>
      <c r="CL673" s="172">
        <f ca="1">SUM(BW673:BZ673)</f>
        <v>49766.807016934021</v>
      </c>
      <c r="CM673" s="172">
        <f ca="1">SUM(CA673:CD673)</f>
        <v>57770.800523899801</v>
      </c>
      <c r="CN673" s="172">
        <f ca="1">SUM(CE673:CH673)</f>
        <v>69228.355380611392</v>
      </c>
      <c r="CO673" s="361"/>
      <c r="CP673" s="172"/>
      <c r="CQ673" s="363"/>
      <c r="CR673" s="362">
        <f ca="1">SUM(F673:BM673)</f>
        <v>198242.21458824474</v>
      </c>
      <c r="CS673" s="362">
        <f ca="1">SUM(BO673:CH673)</f>
        <v>198242.21458824477</v>
      </c>
      <c r="CT673" s="362">
        <f ca="1">SUM(CJ673:CN673)</f>
        <v>198242.21458824479</v>
      </c>
      <c r="CU673" s="362">
        <f t="shared" ca="1" si="2303"/>
        <v>0</v>
      </c>
      <c r="CV673" s="362">
        <f t="shared" ca="1" si="2303"/>
        <v>0</v>
      </c>
      <c r="CW673" s="363"/>
      <c r="CX673" s="172">
        <f t="shared" ca="1" si="2304"/>
        <v>3416.9251738000003</v>
      </c>
      <c r="CY673" s="172">
        <f t="shared" ca="1" si="2304"/>
        <v>2427.5245130049998</v>
      </c>
      <c r="CZ673" s="172">
        <f t="shared" ca="1" si="2304"/>
        <v>1697.7892547672686</v>
      </c>
      <c r="DA673" s="172">
        <f t="shared" ca="1" si="2304"/>
        <v>1993.3020036032444</v>
      </c>
      <c r="DB673" s="338">
        <f t="shared" ca="1" si="2305"/>
        <v>9535.5409451755131</v>
      </c>
      <c r="DC673" s="172">
        <f t="shared" ca="1" si="2306"/>
        <v>2831.3135389769441</v>
      </c>
      <c r="DD673" s="172">
        <f t="shared" ca="1" si="2306"/>
        <v>2431.2185396612508</v>
      </c>
      <c r="DE673" s="172">
        <f t="shared" ca="1" si="2306"/>
        <v>3136.8747738933107</v>
      </c>
      <c r="DF673" s="172">
        <f t="shared" ca="1" si="2306"/>
        <v>3541.303869092545</v>
      </c>
      <c r="DG673" s="338">
        <f t="shared" ca="1" si="2307"/>
        <v>11940.710721624051</v>
      </c>
      <c r="DH673" s="338">
        <f t="shared" ca="1" si="2307"/>
        <v>49766.807016934021</v>
      </c>
      <c r="DI673" s="338">
        <f t="shared" ca="1" si="2307"/>
        <v>57770.800523899801</v>
      </c>
      <c r="DJ673" s="338">
        <f t="shared" ca="1" si="2307"/>
        <v>69228.355380611392</v>
      </c>
    </row>
    <row r="674" spans="1:114" s="7" customFormat="1" ht="14.25" x14ac:dyDescent="0.35">
      <c r="A674" s="283" t="s">
        <v>248</v>
      </c>
      <c r="B674" s="119" t="s">
        <v>370</v>
      </c>
      <c r="C674" s="119"/>
      <c r="D674" s="119"/>
      <c r="E674" s="119"/>
      <c r="F674" s="569">
        <f ca="1">SUM(F670:F673)</f>
        <v>2977.9166666666665</v>
      </c>
      <c r="G674" s="569">
        <f t="shared" ref="G674:BM674" ca="1" si="2311">SUM(G670:G673)</f>
        <v>1844.5833333333335</v>
      </c>
      <c r="H674" s="569">
        <f t="shared" ca="1" si="2311"/>
        <v>2011.3503476000001</v>
      </c>
      <c r="I674" s="569">
        <f t="shared" ca="1" si="2311"/>
        <v>3148.0553824666667</v>
      </c>
      <c r="J674" s="569">
        <f t="shared" ca="1" si="2311"/>
        <v>3988.1135250466659</v>
      </c>
      <c r="K674" s="569">
        <f t="shared" ca="1" si="2311"/>
        <v>3483.3000830406668</v>
      </c>
      <c r="L674" s="569">
        <f t="shared" ca="1" si="2311"/>
        <v>3236.6897963202541</v>
      </c>
      <c r="M674" s="569">
        <f t="shared" ca="1" si="2311"/>
        <v>3386.7830651323302</v>
      </c>
      <c r="N674" s="569">
        <f t="shared" ca="1" si="2311"/>
        <v>3563.2626671510288</v>
      </c>
      <c r="O674" s="569">
        <f t="shared" ca="1" si="2311"/>
        <v>3742.9750899433375</v>
      </c>
      <c r="P674" s="569">
        <f t="shared" ca="1" si="2311"/>
        <v>3967.2804158548392</v>
      </c>
      <c r="Q674" s="569">
        <f t="shared" ca="1" si="2311"/>
        <v>4249.5565158212912</v>
      </c>
      <c r="R674" s="569">
        <f t="shared" ca="1" si="2311"/>
        <v>11590.667959132665</v>
      </c>
      <c r="S674" s="569">
        <f t="shared" ca="1" si="2311"/>
        <v>9383.6529011282219</v>
      </c>
      <c r="T674" s="569">
        <f t="shared" ca="1" si="2311"/>
        <v>7338.8145295085551</v>
      </c>
      <c r="U674" s="569">
        <f t="shared" ca="1" si="2311"/>
        <v>7726.1765196984488</v>
      </c>
      <c r="V674" s="569">
        <f t="shared" ca="1" si="2311"/>
        <v>8143.0065818068679</v>
      </c>
      <c r="W674" s="569">
        <f t="shared" ca="1" si="2311"/>
        <v>10131.602754128628</v>
      </c>
      <c r="X674" s="569">
        <f t="shared" ca="1" si="2311"/>
        <v>12014.447464965238</v>
      </c>
      <c r="Y674" s="569">
        <f t="shared" ca="1" si="2311"/>
        <v>12534.222792657973</v>
      </c>
      <c r="Z674" s="569">
        <f t="shared" ca="1" si="2311"/>
        <v>13093.827029096516</v>
      </c>
      <c r="AA674" s="569">
        <f t="shared" ca="1" si="2311"/>
        <v>13696.392661473803</v>
      </c>
      <c r="AB674" s="569">
        <f t="shared" ca="1" si="2311"/>
        <v>14050.165897444356</v>
      </c>
      <c r="AC674" s="569">
        <f t="shared" ca="1" si="2311"/>
        <v>14749.087870192383</v>
      </c>
      <c r="AD674" s="569">
        <f t="shared" ca="1" si="2311"/>
        <v>28577.481316583337</v>
      </c>
      <c r="AE674" s="569">
        <f t="shared" ca="1" si="2311"/>
        <v>22477.55603937633</v>
      </c>
      <c r="AF674" s="569">
        <f t="shared" ca="1" si="2311"/>
        <v>19676.693829855991</v>
      </c>
      <c r="AG674" s="569">
        <f t="shared" ca="1" si="2311"/>
        <v>20111.853539502205</v>
      </c>
      <c r="AH674" s="569">
        <f t="shared" ca="1" si="2311"/>
        <v>20566.081879333284</v>
      </c>
      <c r="AI674" s="569">
        <f t="shared" ca="1" si="2311"/>
        <v>23300.485802472354</v>
      </c>
      <c r="AJ674" s="569">
        <f t="shared" ca="1" si="2311"/>
        <v>25654.578525074721</v>
      </c>
      <c r="AK674" s="569">
        <f t="shared" ca="1" si="2311"/>
        <v>26172.951206933016</v>
      </c>
      <c r="AL674" s="569">
        <f t="shared" ca="1" si="2311"/>
        <v>26715.278314568626</v>
      </c>
      <c r="AM674" s="569">
        <f t="shared" ca="1" si="2311"/>
        <v>27282.990024546911</v>
      </c>
      <c r="AN674" s="569">
        <f t="shared" ca="1" si="2311"/>
        <v>27345.60369312801</v>
      </c>
      <c r="AO674" s="569">
        <f t="shared" ca="1" si="2311"/>
        <v>27968.762420192215</v>
      </c>
      <c r="AP674" s="569">
        <f t="shared" ca="1" si="2311"/>
        <v>36412.252017862884</v>
      </c>
      <c r="AQ674" s="569">
        <f t="shared" ca="1" si="2311"/>
        <v>34872.987671189505</v>
      </c>
      <c r="AR674" s="569">
        <f t="shared" ca="1" si="2311"/>
        <v>31231.236176701826</v>
      </c>
      <c r="AS674" s="569">
        <f t="shared" ca="1" si="2311"/>
        <v>31662.876955269519</v>
      </c>
      <c r="AT674" s="569">
        <f t="shared" ca="1" si="2311"/>
        <v>32105.460199203153</v>
      </c>
      <c r="AU674" s="569">
        <f t="shared" ca="1" si="2311"/>
        <v>35539.327245171691</v>
      </c>
      <c r="AV674" s="569">
        <f t="shared" ca="1" si="2311"/>
        <v>38413.164293464673</v>
      </c>
      <c r="AW674" s="569">
        <f t="shared" ca="1" si="2311"/>
        <v>38890.669474053931</v>
      </c>
      <c r="AX674" s="569">
        <f t="shared" ca="1" si="2311"/>
        <v>39497.219926592566</v>
      </c>
      <c r="AY674" s="569">
        <f t="shared" ca="1" si="2311"/>
        <v>39999.872228171764</v>
      </c>
      <c r="AZ674" s="569">
        <f t="shared" ca="1" si="2311"/>
        <v>39628.476169339949</v>
      </c>
      <c r="BA674" s="569">
        <f t="shared" ca="1" si="2311"/>
        <v>40157.888545573092</v>
      </c>
      <c r="BB674" s="569">
        <f t="shared" ca="1" si="2311"/>
        <v>47421.876354035354</v>
      </c>
      <c r="BC674" s="569">
        <f t="shared" ca="1" si="2311"/>
        <v>46705.625003394642</v>
      </c>
      <c r="BD674" s="569">
        <f t="shared" ca="1" si="2311"/>
        <v>43831.996927073611</v>
      </c>
      <c r="BE674" s="569">
        <f t="shared" ca="1" si="2311"/>
        <v>44442.749931450227</v>
      </c>
      <c r="BF674" s="569">
        <f t="shared" ca="1" si="2311"/>
        <v>45067.552138175313</v>
      </c>
      <c r="BG674" s="569">
        <f t="shared" ca="1" si="2311"/>
        <v>45706.782289441486</v>
      </c>
      <c r="BH674" s="569">
        <f t="shared" ca="1" si="2311"/>
        <v>51310.83006236839</v>
      </c>
      <c r="BI674" s="569">
        <f t="shared" ca="1" si="2311"/>
        <v>51980.096392777035</v>
      </c>
      <c r="BJ674" s="569">
        <f t="shared" ca="1" si="2311"/>
        <v>52664.993808634848</v>
      </c>
      <c r="BK674" s="569">
        <f t="shared" ca="1" si="2311"/>
        <v>53365.946773460673</v>
      </c>
      <c r="BL674" s="569">
        <f t="shared" ca="1" si="2311"/>
        <v>52604.092039988449</v>
      </c>
      <c r="BM674" s="569">
        <f t="shared" ca="1" si="2311"/>
        <v>53338.479014396813</v>
      </c>
      <c r="BN674" s="185"/>
      <c r="BO674" s="563">
        <f ca="1">SUM(F674:H674)</f>
        <v>6833.8503476000005</v>
      </c>
      <c r="BP674" s="563">
        <f ca="1">SUM(I674:K674)</f>
        <v>10619.468990554</v>
      </c>
      <c r="BQ674" s="563">
        <f ca="1">SUM(L674:N674)</f>
        <v>10186.735528603615</v>
      </c>
      <c r="BR674" s="563">
        <f ca="1">SUM(O674:Q674)</f>
        <v>11959.812021619469</v>
      </c>
      <c r="BS674" s="563">
        <f ca="1">SUM(R674:T674)</f>
        <v>28313.135389769443</v>
      </c>
      <c r="BT674" s="563">
        <f ca="1">SUM(U674:W674)</f>
        <v>26000.785855633945</v>
      </c>
      <c r="BU674" s="563">
        <f ca="1">SUM(X674:Z674)</f>
        <v>37642.497286719728</v>
      </c>
      <c r="BV674" s="563">
        <f ca="1">SUM(AA674:AC674)</f>
        <v>42495.646429110537</v>
      </c>
      <c r="BW674" s="563">
        <f ca="1">SUM(AD674:AF674)</f>
        <v>70731.731185815646</v>
      </c>
      <c r="BX674" s="563">
        <f ca="1">SUM(AG674:AI674)</f>
        <v>63978.421221307843</v>
      </c>
      <c r="BY674" s="563">
        <f ca="1">SUM(AJ674:AL674)</f>
        <v>78542.808046576363</v>
      </c>
      <c r="BZ674" s="563">
        <f ca="1">SUM(AM674:AO674)</f>
        <v>82597.356137867144</v>
      </c>
      <c r="CA674" s="563">
        <f ca="1">SUM(AP674:AR674)</f>
        <v>102516.47586575423</v>
      </c>
      <c r="CB674" s="563">
        <f ca="1">SUM(AS674:AU674)</f>
        <v>99307.66439964436</v>
      </c>
      <c r="CC674" s="563">
        <f ca="1">SUM(AV674:AX674)</f>
        <v>116801.05369411118</v>
      </c>
      <c r="CD674" s="563">
        <f ca="1">SUM(AY674:BA674)</f>
        <v>119786.2369430848</v>
      </c>
      <c r="CE674" s="563">
        <f ca="1">SUM(BB674:BD674)</f>
        <v>137959.49828450361</v>
      </c>
      <c r="CF674" s="563">
        <f ca="1">SUM(BE674:BG674)</f>
        <v>135217.08435906703</v>
      </c>
      <c r="CG674" s="563">
        <f ca="1">SUM(BH674:BJ674)</f>
        <v>155955.92026378028</v>
      </c>
      <c r="CH674" s="563">
        <f ca="1">SUM(BK674:BM674)</f>
        <v>159308.51782784594</v>
      </c>
      <c r="CI674" s="360"/>
      <c r="CJ674" s="172">
        <f ca="1">SUM(BO674:BR674)</f>
        <v>39599.866888377088</v>
      </c>
      <c r="CK674" s="172">
        <f ca="1">SUM(BS674:BV674)</f>
        <v>134452.06496123364</v>
      </c>
      <c r="CL674" s="172">
        <f ca="1">SUM(BW674:BZ674)</f>
        <v>295850.31659156701</v>
      </c>
      <c r="CM674" s="172">
        <f ca="1">SUM(CA674:CD674)</f>
        <v>438411.43090259458</v>
      </c>
      <c r="CN674" s="172">
        <f ca="1">SUM(CE674:CH674)</f>
        <v>588441.02073519677</v>
      </c>
      <c r="CO674" s="361"/>
      <c r="CP674" s="172"/>
      <c r="CQ674" s="363"/>
      <c r="CR674" s="362">
        <f ca="1">SUM(F674:BM674)</f>
        <v>1496754.7000789689</v>
      </c>
      <c r="CS674" s="362">
        <f ca="1">SUM(BO674:CH674)</f>
        <v>1496754.7000789691</v>
      </c>
      <c r="CT674" s="362">
        <f ca="1">SUM(CJ674:CN674)</f>
        <v>1496754.7000789691</v>
      </c>
      <c r="CU674" s="362">
        <f t="shared" ca="1" si="2303"/>
        <v>0</v>
      </c>
      <c r="CV674" s="362">
        <f t="shared" ca="1" si="2303"/>
        <v>0</v>
      </c>
      <c r="CW674" s="363"/>
      <c r="CX674" s="172">
        <f t="shared" ca="1" si="2304"/>
        <v>6833.8503476000005</v>
      </c>
      <c r="CY674" s="172">
        <f t="shared" ca="1" si="2304"/>
        <v>10619.468990554</v>
      </c>
      <c r="CZ674" s="172">
        <f t="shared" ca="1" si="2304"/>
        <v>10186.735528603615</v>
      </c>
      <c r="DA674" s="172">
        <f t="shared" ca="1" si="2304"/>
        <v>11959.812021619469</v>
      </c>
      <c r="DB674" s="338">
        <f t="shared" ca="1" si="2305"/>
        <v>39599.866888377088</v>
      </c>
      <c r="DC674" s="172">
        <f t="shared" ca="1" si="2306"/>
        <v>28313.135389769443</v>
      </c>
      <c r="DD674" s="172">
        <f t="shared" ca="1" si="2306"/>
        <v>26000.785855633945</v>
      </c>
      <c r="DE674" s="172">
        <f t="shared" ca="1" si="2306"/>
        <v>37642.497286719728</v>
      </c>
      <c r="DF674" s="172">
        <f t="shared" ca="1" si="2306"/>
        <v>42495.646429110537</v>
      </c>
      <c r="DG674" s="338">
        <f t="shared" ca="1" si="2307"/>
        <v>134452.06496123364</v>
      </c>
      <c r="DH674" s="338">
        <f t="shared" ca="1" si="2307"/>
        <v>295850.31659156701</v>
      </c>
      <c r="DI674" s="338">
        <f t="shared" ca="1" si="2307"/>
        <v>438411.43090259458</v>
      </c>
      <c r="DJ674" s="338">
        <f t="shared" ca="1" si="2307"/>
        <v>588441.02073519677</v>
      </c>
    </row>
    <row r="675" spans="1:114" s="7" customFormat="1" ht="12.75" thickBot="1" x14ac:dyDescent="0.25">
      <c r="A675" s="302"/>
      <c r="B675" s="307" t="s">
        <v>370</v>
      </c>
      <c r="C675" s="240"/>
      <c r="D675" s="240"/>
      <c r="E675" s="240"/>
      <c r="F675" s="560"/>
      <c r="G675" s="560"/>
      <c r="H675" s="560"/>
      <c r="I675" s="560"/>
      <c r="J675" s="560"/>
      <c r="K675" s="560"/>
      <c r="L675" s="560"/>
      <c r="M675" s="560"/>
      <c r="N675" s="560"/>
      <c r="O675" s="560"/>
      <c r="P675" s="560"/>
      <c r="Q675" s="560"/>
      <c r="R675" s="560"/>
      <c r="S675" s="560"/>
      <c r="T675" s="560"/>
      <c r="U675" s="560"/>
      <c r="V675" s="560"/>
      <c r="W675" s="560"/>
      <c r="X675" s="560"/>
      <c r="Y675" s="560"/>
      <c r="Z675" s="560"/>
      <c r="AA675" s="560"/>
      <c r="AB675" s="560"/>
      <c r="AC675" s="560"/>
      <c r="AD675" s="560"/>
      <c r="AE675" s="560"/>
      <c r="AF675" s="560"/>
      <c r="AG675" s="560"/>
      <c r="AH675" s="560"/>
      <c r="AI675" s="560"/>
      <c r="AJ675" s="560"/>
      <c r="AK675" s="560"/>
      <c r="AL675" s="560"/>
      <c r="AM675" s="560"/>
      <c r="AN675" s="560"/>
      <c r="AO675" s="560"/>
      <c r="AP675" s="560"/>
      <c r="AQ675" s="560"/>
      <c r="AR675" s="560"/>
      <c r="AS675" s="560"/>
      <c r="AT675" s="560"/>
      <c r="AU675" s="560"/>
      <c r="AV675" s="560"/>
      <c r="AW675" s="560"/>
      <c r="AX675" s="560"/>
      <c r="AY675" s="560"/>
      <c r="AZ675" s="560"/>
      <c r="BA675" s="560"/>
      <c r="BB675" s="560"/>
      <c r="BC675" s="560"/>
      <c r="BD675" s="560"/>
      <c r="BE675" s="560"/>
      <c r="BF675" s="560"/>
      <c r="BG675" s="560"/>
      <c r="BH675" s="560"/>
      <c r="BI675" s="560"/>
      <c r="BJ675" s="560"/>
      <c r="BK675" s="560"/>
      <c r="BL675" s="560"/>
      <c r="BM675" s="560"/>
      <c r="BN675" s="185"/>
      <c r="BO675" s="560"/>
      <c r="BP675" s="560"/>
      <c r="BQ675" s="560"/>
      <c r="BR675" s="560"/>
      <c r="BS675" s="560"/>
      <c r="BT675" s="560"/>
      <c r="BU675" s="560"/>
      <c r="BV675" s="560"/>
      <c r="BW675" s="560"/>
      <c r="BX675" s="560"/>
      <c r="BY675" s="560"/>
      <c r="BZ675" s="560"/>
      <c r="CA675" s="560"/>
      <c r="CB675" s="560"/>
      <c r="CC675" s="560"/>
      <c r="CD675" s="560"/>
      <c r="CE675" s="560"/>
      <c r="CF675" s="560"/>
      <c r="CG675" s="560"/>
      <c r="CH675" s="560"/>
      <c r="CI675" s="215"/>
      <c r="CJ675" s="240"/>
      <c r="CK675" s="240"/>
      <c r="CL675" s="240"/>
      <c r="CM675" s="240"/>
      <c r="CN675" s="240"/>
      <c r="CO675" s="177"/>
      <c r="CP675" s="119"/>
      <c r="CQ675" s="119"/>
      <c r="CR675" s="186"/>
      <c r="CS675" s="186"/>
      <c r="CT675" s="186"/>
      <c r="CU675" s="186"/>
      <c r="CV675" s="186"/>
      <c r="CW675" s="119"/>
      <c r="CX675" s="240" t="str">
        <f t="shared" si="2304"/>
        <v/>
      </c>
      <c r="CY675" s="240" t="str">
        <f t="shared" si="2304"/>
        <v/>
      </c>
      <c r="CZ675" s="240" t="str">
        <f t="shared" si="2304"/>
        <v/>
      </c>
      <c r="DA675" s="240" t="str">
        <f t="shared" si="2304"/>
        <v/>
      </c>
      <c r="DB675" s="241" t="str">
        <f t="shared" si="2305"/>
        <v/>
      </c>
      <c r="DC675" s="240" t="str">
        <f t="shared" si="2306"/>
        <v/>
      </c>
      <c r="DD675" s="240" t="str">
        <f t="shared" si="2306"/>
        <v/>
      </c>
      <c r="DE675" s="240" t="str">
        <f t="shared" si="2306"/>
        <v/>
      </c>
      <c r="DF675" s="240" t="str">
        <f t="shared" si="2306"/>
        <v/>
      </c>
      <c r="DG675" s="241" t="str">
        <f t="shared" si="2307"/>
        <v/>
      </c>
      <c r="DH675" s="241" t="str">
        <f t="shared" si="2307"/>
        <v/>
      </c>
      <c r="DI675" s="241" t="str">
        <f t="shared" si="2307"/>
        <v/>
      </c>
      <c r="DJ675" s="241" t="str">
        <f t="shared" si="2307"/>
        <v/>
      </c>
    </row>
    <row r="676" spans="1:114" s="7" customFormat="1" x14ac:dyDescent="0.2">
      <c r="A676" s="290"/>
      <c r="B676" s="417" t="s">
        <v>370</v>
      </c>
      <c r="C676" s="119"/>
      <c r="D676" s="119"/>
      <c r="E676" s="119"/>
      <c r="F676" s="561"/>
      <c r="G676" s="561"/>
      <c r="H676" s="561"/>
      <c r="I676" s="561"/>
      <c r="J676" s="561"/>
      <c r="K676" s="561"/>
      <c r="L676" s="561"/>
      <c r="M676" s="561"/>
      <c r="N676" s="561"/>
      <c r="O676" s="561"/>
      <c r="P676" s="561"/>
      <c r="Q676" s="561"/>
      <c r="R676" s="561"/>
      <c r="S676" s="561"/>
      <c r="T676" s="561"/>
      <c r="U676" s="561"/>
      <c r="V676" s="561"/>
      <c r="W676" s="561"/>
      <c r="X676" s="561"/>
      <c r="Y676" s="561"/>
      <c r="Z676" s="561"/>
      <c r="AA676" s="561"/>
      <c r="AB676" s="561"/>
      <c r="AC676" s="561"/>
      <c r="AD676" s="561"/>
      <c r="AE676" s="561"/>
      <c r="AF676" s="561"/>
      <c r="AG676" s="561"/>
      <c r="AH676" s="561"/>
      <c r="AI676" s="561"/>
      <c r="AJ676" s="561"/>
      <c r="AK676" s="561"/>
      <c r="AL676" s="561"/>
      <c r="AM676" s="561"/>
      <c r="AN676" s="561"/>
      <c r="AO676" s="561"/>
      <c r="AP676" s="561"/>
      <c r="AQ676" s="561"/>
      <c r="AR676" s="561"/>
      <c r="AS676" s="561"/>
      <c r="AT676" s="561"/>
      <c r="AU676" s="561"/>
      <c r="AV676" s="561"/>
      <c r="AW676" s="561"/>
      <c r="AX676" s="561"/>
      <c r="AY676" s="561"/>
      <c r="AZ676" s="561"/>
      <c r="BA676" s="561"/>
      <c r="BB676" s="561"/>
      <c r="BC676" s="561"/>
      <c r="BD676" s="561"/>
      <c r="BE676" s="561"/>
      <c r="BF676" s="561"/>
      <c r="BG676" s="561"/>
      <c r="BH676" s="561"/>
      <c r="BI676" s="561"/>
      <c r="BJ676" s="561"/>
      <c r="BK676" s="561"/>
      <c r="BL676" s="561"/>
      <c r="BM676" s="561"/>
      <c r="BN676" s="185"/>
      <c r="BO676" s="561"/>
      <c r="BP676" s="561"/>
      <c r="BQ676" s="561"/>
      <c r="BR676" s="561"/>
      <c r="BS676" s="561"/>
      <c r="BT676" s="561"/>
      <c r="BU676" s="561"/>
      <c r="BV676" s="561"/>
      <c r="BW676" s="561"/>
      <c r="BX676" s="561"/>
      <c r="BY676" s="561"/>
      <c r="BZ676" s="561"/>
      <c r="CA676" s="561"/>
      <c r="CB676" s="561"/>
      <c r="CC676" s="561"/>
      <c r="CD676" s="561"/>
      <c r="CE676" s="561"/>
      <c r="CF676" s="561"/>
      <c r="CG676" s="561"/>
      <c r="CH676" s="561"/>
      <c r="CI676" s="215"/>
      <c r="CJ676" s="119"/>
      <c r="CK676" s="119"/>
      <c r="CL676" s="119"/>
      <c r="CM676" s="119"/>
      <c r="CN676" s="119"/>
      <c r="CO676" s="177"/>
      <c r="CP676" s="119"/>
      <c r="CQ676" s="119"/>
      <c r="CR676" s="186"/>
      <c r="CS676" s="186"/>
      <c r="CT676" s="186"/>
      <c r="CU676" s="186"/>
      <c r="CV676" s="186"/>
      <c r="CW676" s="119"/>
      <c r="CX676" s="119"/>
      <c r="CY676" s="119"/>
      <c r="CZ676" s="119"/>
      <c r="DA676" s="119"/>
      <c r="DB676" s="216"/>
      <c r="DC676" s="119"/>
      <c r="DD676" s="119"/>
      <c r="DE676" s="119"/>
      <c r="DF676" s="119"/>
      <c r="DG676" s="216"/>
      <c r="DH676" s="216"/>
      <c r="DI676" s="216"/>
      <c r="DJ676" s="216"/>
    </row>
    <row r="677" spans="1:114" s="7" customFormat="1" ht="19.5" x14ac:dyDescent="0.4">
      <c r="A677" s="176" t="s">
        <v>330</v>
      </c>
      <c r="B677" s="162" t="s">
        <v>370</v>
      </c>
      <c r="C677" s="116"/>
      <c r="D677" s="116"/>
      <c r="E677" s="116"/>
      <c r="F677" s="561"/>
      <c r="G677" s="561"/>
      <c r="H677" s="561"/>
      <c r="I677" s="561"/>
      <c r="J677" s="561"/>
      <c r="K677" s="561"/>
      <c r="L677" s="561"/>
      <c r="M677" s="561"/>
      <c r="N677" s="561"/>
      <c r="O677" s="561"/>
      <c r="P677" s="561"/>
      <c r="Q677" s="561"/>
      <c r="R677" s="561"/>
      <c r="S677" s="561"/>
      <c r="T677" s="561"/>
      <c r="U677" s="561"/>
      <c r="V677" s="561"/>
      <c r="W677" s="561"/>
      <c r="X677" s="561"/>
      <c r="Y677" s="561"/>
      <c r="Z677" s="561"/>
      <c r="AA677" s="561"/>
      <c r="AB677" s="561"/>
      <c r="AC677" s="561"/>
      <c r="AD677" s="561"/>
      <c r="AE677" s="561"/>
      <c r="AF677" s="561"/>
      <c r="AG677" s="561"/>
      <c r="AH677" s="561"/>
      <c r="AI677" s="561"/>
      <c r="AJ677" s="561"/>
      <c r="AK677" s="561"/>
      <c r="AL677" s="561"/>
      <c r="AM677" s="561"/>
      <c r="AN677" s="561"/>
      <c r="AO677" s="561"/>
      <c r="AP677" s="561"/>
      <c r="AQ677" s="561"/>
      <c r="AR677" s="561"/>
      <c r="AS677" s="561"/>
      <c r="AT677" s="561"/>
      <c r="AU677" s="561"/>
      <c r="AV677" s="561"/>
      <c r="AW677" s="561"/>
      <c r="AX677" s="561"/>
      <c r="AY677" s="561"/>
      <c r="AZ677" s="561"/>
      <c r="BA677" s="561"/>
      <c r="BB677" s="561"/>
      <c r="BC677" s="561"/>
      <c r="BD677" s="561"/>
      <c r="BE677" s="561"/>
      <c r="BF677" s="561"/>
      <c r="BG677" s="561"/>
      <c r="BH677" s="561"/>
      <c r="BI677" s="561"/>
      <c r="BJ677" s="561"/>
      <c r="BK677" s="561"/>
      <c r="BL677" s="561"/>
      <c r="BM677" s="561"/>
      <c r="BN677" s="185"/>
      <c r="BO677" s="561"/>
      <c r="BP677" s="561"/>
      <c r="BQ677" s="561"/>
      <c r="BR677" s="561"/>
      <c r="BS677" s="561"/>
      <c r="BT677" s="561"/>
      <c r="BU677" s="561"/>
      <c r="BV677" s="561"/>
      <c r="BW677" s="561"/>
      <c r="BX677" s="561"/>
      <c r="BY677" s="561"/>
      <c r="BZ677" s="561"/>
      <c r="CA677" s="561"/>
      <c r="CB677" s="561"/>
      <c r="CC677" s="561"/>
      <c r="CD677" s="561"/>
      <c r="CE677" s="561"/>
      <c r="CF677" s="561"/>
      <c r="CG677" s="561"/>
      <c r="CH677" s="561"/>
      <c r="CI677" s="215"/>
      <c r="CJ677" s="119"/>
      <c r="CK677" s="119"/>
      <c r="CL677" s="119"/>
      <c r="CM677" s="119"/>
      <c r="CN677" s="119"/>
      <c r="CO677" s="177"/>
      <c r="CP677" s="119"/>
      <c r="CQ677" s="119"/>
      <c r="CR677" s="186"/>
      <c r="CS677" s="186"/>
      <c r="CT677" s="186"/>
      <c r="CU677" s="186"/>
      <c r="CV677" s="186"/>
      <c r="CW677" s="119"/>
      <c r="CX677" s="119" t="str">
        <f t="shared" ref="CX677:CX712" si="2312">IF(BO677="","",BO677)</f>
        <v/>
      </c>
      <c r="CY677" s="119" t="str">
        <f t="shared" ref="CY677:CY712" si="2313">IF(BP677="","",BP677)</f>
        <v/>
      </c>
      <c r="CZ677" s="119" t="str">
        <f t="shared" ref="CZ677:CZ712" si="2314">IF(BQ677="","",BQ677)</f>
        <v/>
      </c>
      <c r="DA677" s="119" t="str">
        <f t="shared" ref="DA677:DA712" si="2315">IF(BR677="","",BR677)</f>
        <v/>
      </c>
      <c r="DB677" s="216" t="str">
        <f t="shared" ref="DB677:DB715" si="2316">IF(CJ677="","",CJ677)</f>
        <v/>
      </c>
      <c r="DC677" s="119" t="str">
        <f t="shared" ref="DC677:DC712" si="2317">IF(BS677="","",BS677)</f>
        <v/>
      </c>
      <c r="DD677" s="119" t="str">
        <f t="shared" ref="DD677:DD712" si="2318">IF(BT677="","",BT677)</f>
        <v/>
      </c>
      <c r="DE677" s="119" t="str">
        <f t="shared" ref="DE677:DE712" si="2319">IF(BU677="","",BU677)</f>
        <v/>
      </c>
      <c r="DF677" s="119" t="str">
        <f t="shared" ref="DF677:DF712" si="2320">IF(BV677="","",BV677)</f>
        <v/>
      </c>
      <c r="DG677" s="216" t="str">
        <f t="shared" ref="DG677:DG712" si="2321">IF(CK677="","",CK677)</f>
        <v/>
      </c>
      <c r="DH677" s="216" t="str">
        <f t="shared" ref="DH677:DH712" si="2322">IF(CL677="","",CL677)</f>
        <v/>
      </c>
      <c r="DI677" s="216" t="str">
        <f t="shared" ref="DI677:DI712" si="2323">IF(CM677="","",CM677)</f>
        <v/>
      </c>
      <c r="DJ677" s="216" t="str">
        <f t="shared" ref="DJ677:DJ712" si="2324">IF(CN677="","",CN677)</f>
        <v/>
      </c>
    </row>
    <row r="678" spans="1:114" s="7" customFormat="1" x14ac:dyDescent="0.2">
      <c r="A678" s="284"/>
      <c r="B678" s="300" t="s">
        <v>370</v>
      </c>
      <c r="C678" s="115"/>
      <c r="D678" s="115"/>
      <c r="E678" s="115"/>
      <c r="F678" s="561"/>
      <c r="G678" s="561"/>
      <c r="H678" s="561"/>
      <c r="I678" s="561"/>
      <c r="J678" s="561"/>
      <c r="K678" s="561"/>
      <c r="L678" s="561"/>
      <c r="M678" s="561"/>
      <c r="N678" s="561"/>
      <c r="O678" s="561"/>
      <c r="P678" s="561"/>
      <c r="Q678" s="561"/>
      <c r="R678" s="561"/>
      <c r="S678" s="561"/>
      <c r="T678" s="561"/>
      <c r="U678" s="561"/>
      <c r="V678" s="561"/>
      <c r="W678" s="561"/>
      <c r="X678" s="561"/>
      <c r="Y678" s="561"/>
      <c r="Z678" s="561"/>
      <c r="AA678" s="561"/>
      <c r="AB678" s="561"/>
      <c r="AC678" s="561"/>
      <c r="AD678" s="561"/>
      <c r="AE678" s="561"/>
      <c r="AF678" s="561"/>
      <c r="AG678" s="561"/>
      <c r="AH678" s="561"/>
      <c r="AI678" s="561"/>
      <c r="AJ678" s="561"/>
      <c r="AK678" s="561"/>
      <c r="AL678" s="561"/>
      <c r="AM678" s="561"/>
      <c r="AN678" s="561"/>
      <c r="AO678" s="561"/>
      <c r="AP678" s="561"/>
      <c r="AQ678" s="561"/>
      <c r="AR678" s="561"/>
      <c r="AS678" s="561"/>
      <c r="AT678" s="561"/>
      <c r="AU678" s="561"/>
      <c r="AV678" s="561"/>
      <c r="AW678" s="561"/>
      <c r="AX678" s="561"/>
      <c r="AY678" s="561"/>
      <c r="AZ678" s="561"/>
      <c r="BA678" s="561"/>
      <c r="BB678" s="561"/>
      <c r="BC678" s="561"/>
      <c r="BD678" s="561"/>
      <c r="BE678" s="561"/>
      <c r="BF678" s="561"/>
      <c r="BG678" s="561"/>
      <c r="BH678" s="561"/>
      <c r="BI678" s="561"/>
      <c r="BJ678" s="561"/>
      <c r="BK678" s="561"/>
      <c r="BL678" s="561"/>
      <c r="BM678" s="561"/>
      <c r="BN678" s="201"/>
      <c r="BO678" s="561"/>
      <c r="BP678" s="561"/>
      <c r="BQ678" s="561"/>
      <c r="BR678" s="561"/>
      <c r="BS678" s="561"/>
      <c r="BT678" s="561"/>
      <c r="BU678" s="561"/>
      <c r="BV678" s="561"/>
      <c r="BW678" s="561"/>
      <c r="BX678" s="561"/>
      <c r="BY678" s="561"/>
      <c r="BZ678" s="561"/>
      <c r="CA678" s="561"/>
      <c r="CB678" s="561"/>
      <c r="CC678" s="561"/>
      <c r="CD678" s="561"/>
      <c r="CE678" s="561"/>
      <c r="CF678" s="561"/>
      <c r="CG678" s="561"/>
      <c r="CH678" s="561"/>
      <c r="CI678" s="196"/>
      <c r="CJ678" s="115"/>
      <c r="CK678" s="115"/>
      <c r="CL678" s="115"/>
      <c r="CM678" s="115"/>
      <c r="CN678" s="115"/>
      <c r="CO678" s="177"/>
      <c r="CP678" s="115"/>
      <c r="CQ678" s="115"/>
      <c r="CR678" s="202"/>
      <c r="CS678" s="202"/>
      <c r="CT678" s="202"/>
      <c r="CU678" s="202"/>
      <c r="CV678" s="202"/>
      <c r="CW678" s="115"/>
      <c r="CX678" s="115" t="str">
        <f t="shared" si="2312"/>
        <v/>
      </c>
      <c r="CY678" s="115" t="str">
        <f t="shared" si="2313"/>
        <v/>
      </c>
      <c r="CZ678" s="115" t="str">
        <f t="shared" si="2314"/>
        <v/>
      </c>
      <c r="DA678" s="115" t="str">
        <f t="shared" si="2315"/>
        <v/>
      </c>
      <c r="DB678" s="200" t="str">
        <f t="shared" si="2316"/>
        <v/>
      </c>
      <c r="DC678" s="115" t="str">
        <f t="shared" si="2317"/>
        <v/>
      </c>
      <c r="DD678" s="115" t="str">
        <f t="shared" si="2318"/>
        <v/>
      </c>
      <c r="DE678" s="115" t="str">
        <f t="shared" si="2319"/>
        <v/>
      </c>
      <c r="DF678" s="115" t="str">
        <f t="shared" si="2320"/>
        <v/>
      </c>
      <c r="DG678" s="200" t="str">
        <f t="shared" si="2321"/>
        <v/>
      </c>
      <c r="DH678" s="200" t="str">
        <f t="shared" si="2322"/>
        <v/>
      </c>
      <c r="DI678" s="200" t="str">
        <f t="shared" si="2323"/>
        <v/>
      </c>
      <c r="DJ678" s="200" t="str">
        <f t="shared" si="2324"/>
        <v/>
      </c>
    </row>
    <row r="679" spans="1:114" s="7" customFormat="1" x14ac:dyDescent="0.2">
      <c r="A679" s="298"/>
      <c r="B679" s="300" t="s">
        <v>370</v>
      </c>
      <c r="C679" s="115"/>
      <c r="D679" s="115"/>
      <c r="E679" s="115"/>
      <c r="F679" s="561"/>
      <c r="G679" s="561"/>
      <c r="H679" s="561"/>
      <c r="I679" s="561"/>
      <c r="J679" s="561"/>
      <c r="K679" s="561"/>
      <c r="L679" s="561"/>
      <c r="M679" s="561"/>
      <c r="N679" s="561"/>
      <c r="O679" s="561"/>
      <c r="P679" s="561"/>
      <c r="Q679" s="561"/>
      <c r="R679" s="561"/>
      <c r="S679" s="561"/>
      <c r="T679" s="561"/>
      <c r="U679" s="561"/>
      <c r="V679" s="561"/>
      <c r="W679" s="561"/>
      <c r="X679" s="561"/>
      <c r="Y679" s="561"/>
      <c r="Z679" s="561"/>
      <c r="AA679" s="561"/>
      <c r="AB679" s="561"/>
      <c r="AC679" s="561"/>
      <c r="AD679" s="561"/>
      <c r="AE679" s="561"/>
      <c r="AF679" s="561"/>
      <c r="AG679" s="561"/>
      <c r="AH679" s="561"/>
      <c r="AI679" s="561"/>
      <c r="AJ679" s="561"/>
      <c r="AK679" s="561"/>
      <c r="AL679" s="561"/>
      <c r="AM679" s="561"/>
      <c r="AN679" s="561"/>
      <c r="AO679" s="561"/>
      <c r="AP679" s="561"/>
      <c r="AQ679" s="561"/>
      <c r="AR679" s="561"/>
      <c r="AS679" s="561"/>
      <c r="AT679" s="561"/>
      <c r="AU679" s="561"/>
      <c r="AV679" s="561"/>
      <c r="AW679" s="561"/>
      <c r="AX679" s="561"/>
      <c r="AY679" s="561"/>
      <c r="AZ679" s="561"/>
      <c r="BA679" s="561"/>
      <c r="BB679" s="561"/>
      <c r="BC679" s="561"/>
      <c r="BD679" s="561"/>
      <c r="BE679" s="561"/>
      <c r="BF679" s="561"/>
      <c r="BG679" s="561"/>
      <c r="BH679" s="561"/>
      <c r="BI679" s="561"/>
      <c r="BJ679" s="561"/>
      <c r="BK679" s="561"/>
      <c r="BL679" s="561"/>
      <c r="BM679" s="561"/>
      <c r="BN679" s="201"/>
      <c r="BO679" s="561"/>
      <c r="BP679" s="561"/>
      <c r="BQ679" s="561"/>
      <c r="BR679" s="561"/>
      <c r="BS679" s="561"/>
      <c r="BT679" s="561"/>
      <c r="BU679" s="561"/>
      <c r="BV679" s="561"/>
      <c r="BW679" s="561"/>
      <c r="BX679" s="561"/>
      <c r="BY679" s="561"/>
      <c r="BZ679" s="561"/>
      <c r="CA679" s="561"/>
      <c r="CB679" s="561"/>
      <c r="CC679" s="561"/>
      <c r="CD679" s="561"/>
      <c r="CE679" s="561"/>
      <c r="CF679" s="561"/>
      <c r="CG679" s="561"/>
      <c r="CH679" s="561"/>
      <c r="CI679" s="196"/>
      <c r="CJ679" s="115"/>
      <c r="CK679" s="115"/>
      <c r="CL679" s="115"/>
      <c r="CM679" s="115"/>
      <c r="CN679" s="115"/>
      <c r="CO679" s="177"/>
      <c r="CP679" s="115"/>
      <c r="CQ679" s="115"/>
      <c r="CR679" s="202"/>
      <c r="CS679" s="202"/>
      <c r="CT679" s="202"/>
      <c r="CU679" s="202"/>
      <c r="CV679" s="202"/>
      <c r="CW679" s="115"/>
      <c r="CX679" s="115" t="str">
        <f t="shared" si="2312"/>
        <v/>
      </c>
      <c r="CY679" s="115" t="str">
        <f t="shared" si="2313"/>
        <v/>
      </c>
      <c r="CZ679" s="115" t="str">
        <f t="shared" si="2314"/>
        <v/>
      </c>
      <c r="DA679" s="115" t="str">
        <f t="shared" si="2315"/>
        <v/>
      </c>
      <c r="DB679" s="200" t="str">
        <f t="shared" si="2316"/>
        <v/>
      </c>
      <c r="DC679" s="115" t="str">
        <f t="shared" si="2317"/>
        <v/>
      </c>
      <c r="DD679" s="115" t="str">
        <f t="shared" si="2318"/>
        <v/>
      </c>
      <c r="DE679" s="115" t="str">
        <f t="shared" si="2319"/>
        <v/>
      </c>
      <c r="DF679" s="115" t="str">
        <f t="shared" si="2320"/>
        <v/>
      </c>
      <c r="DG679" s="200" t="str">
        <f t="shared" si="2321"/>
        <v/>
      </c>
      <c r="DH679" s="200" t="str">
        <f t="shared" si="2322"/>
        <v/>
      </c>
      <c r="DI679" s="200" t="str">
        <f t="shared" si="2323"/>
        <v/>
      </c>
      <c r="DJ679" s="200" t="str">
        <f t="shared" si="2324"/>
        <v/>
      </c>
    </row>
    <row r="680" spans="1:114" s="7" customFormat="1" x14ac:dyDescent="0.2">
      <c r="A680" s="190" t="s">
        <v>492</v>
      </c>
      <c r="B680" s="301" t="s">
        <v>370</v>
      </c>
      <c r="C680" s="119"/>
      <c r="D680" s="119"/>
      <c r="E680" s="119"/>
      <c r="F680" s="561"/>
      <c r="G680" s="561"/>
      <c r="H680" s="561"/>
      <c r="I680" s="561"/>
      <c r="J680" s="561"/>
      <c r="K680" s="561"/>
      <c r="L680" s="561"/>
      <c r="M680" s="561"/>
      <c r="N680" s="561"/>
      <c r="O680" s="561"/>
      <c r="P680" s="561"/>
      <c r="Q680" s="561"/>
      <c r="R680" s="561"/>
      <c r="S680" s="561"/>
      <c r="T680" s="561"/>
      <c r="U680" s="561"/>
      <c r="V680" s="561"/>
      <c r="W680" s="561"/>
      <c r="X680" s="561"/>
      <c r="Y680" s="561"/>
      <c r="Z680" s="561"/>
      <c r="AA680" s="561"/>
      <c r="AB680" s="561"/>
      <c r="AC680" s="561"/>
      <c r="AD680" s="561"/>
      <c r="AE680" s="561"/>
      <c r="AF680" s="561"/>
      <c r="AG680" s="561"/>
      <c r="AH680" s="561"/>
      <c r="AI680" s="561"/>
      <c r="AJ680" s="561"/>
      <c r="AK680" s="561"/>
      <c r="AL680" s="561"/>
      <c r="AM680" s="561"/>
      <c r="AN680" s="561"/>
      <c r="AO680" s="561"/>
      <c r="AP680" s="561"/>
      <c r="AQ680" s="561"/>
      <c r="AR680" s="561"/>
      <c r="AS680" s="561"/>
      <c r="AT680" s="561"/>
      <c r="AU680" s="561"/>
      <c r="AV680" s="561"/>
      <c r="AW680" s="561"/>
      <c r="AX680" s="561"/>
      <c r="AY680" s="561"/>
      <c r="AZ680" s="561"/>
      <c r="BA680" s="561"/>
      <c r="BB680" s="561"/>
      <c r="BC680" s="561"/>
      <c r="BD680" s="561"/>
      <c r="BE680" s="561"/>
      <c r="BF680" s="561"/>
      <c r="BG680" s="561"/>
      <c r="BH680" s="561"/>
      <c r="BI680" s="561"/>
      <c r="BJ680" s="561"/>
      <c r="BK680" s="561"/>
      <c r="BL680" s="561"/>
      <c r="BM680" s="561"/>
      <c r="BN680" s="185"/>
      <c r="BO680" s="561"/>
      <c r="BP680" s="561"/>
      <c r="BQ680" s="561"/>
      <c r="BR680" s="561"/>
      <c r="BS680" s="561"/>
      <c r="BT680" s="561"/>
      <c r="BU680" s="561"/>
      <c r="BV680" s="561"/>
      <c r="BW680" s="561"/>
      <c r="BX680" s="561"/>
      <c r="BY680" s="561"/>
      <c r="BZ680" s="561"/>
      <c r="CA680" s="561"/>
      <c r="CB680" s="561"/>
      <c r="CC680" s="561"/>
      <c r="CD680" s="561"/>
      <c r="CE680" s="561"/>
      <c r="CF680" s="561"/>
      <c r="CG680" s="561"/>
      <c r="CH680" s="561"/>
      <c r="CI680" s="215"/>
      <c r="CJ680" s="119"/>
      <c r="CK680" s="119"/>
      <c r="CL680" s="119"/>
      <c r="CM680" s="119"/>
      <c r="CN680" s="119"/>
      <c r="CO680" s="177"/>
      <c r="CP680" s="119"/>
      <c r="CQ680" s="119"/>
      <c r="CR680" s="186"/>
      <c r="CS680" s="186"/>
      <c r="CT680" s="186"/>
      <c r="CU680" s="186"/>
      <c r="CV680" s="186"/>
      <c r="CW680" s="119"/>
      <c r="CX680" s="119" t="str">
        <f t="shared" si="2312"/>
        <v/>
      </c>
      <c r="CY680" s="119" t="str">
        <f t="shared" si="2313"/>
        <v/>
      </c>
      <c r="CZ680" s="119" t="str">
        <f t="shared" si="2314"/>
        <v/>
      </c>
      <c r="DA680" s="119" t="str">
        <f t="shared" si="2315"/>
        <v/>
      </c>
      <c r="DB680" s="216" t="str">
        <f t="shared" si="2316"/>
        <v/>
      </c>
      <c r="DC680" s="119" t="str">
        <f t="shared" si="2317"/>
        <v/>
      </c>
      <c r="DD680" s="119" t="str">
        <f t="shared" si="2318"/>
        <v/>
      </c>
      <c r="DE680" s="119" t="str">
        <f t="shared" si="2319"/>
        <v/>
      </c>
      <c r="DF680" s="119" t="str">
        <f t="shared" si="2320"/>
        <v/>
      </c>
      <c r="DG680" s="216" t="str">
        <f t="shared" si="2321"/>
        <v/>
      </c>
      <c r="DH680" s="216" t="str">
        <f t="shared" si="2322"/>
        <v/>
      </c>
      <c r="DI680" s="216" t="str">
        <f t="shared" si="2323"/>
        <v/>
      </c>
      <c r="DJ680" s="216" t="str">
        <f t="shared" si="2324"/>
        <v/>
      </c>
    </row>
    <row r="681" spans="1:114" s="7" customFormat="1" x14ac:dyDescent="0.2">
      <c r="A681" s="367" t="s">
        <v>128</v>
      </c>
      <c r="B681" s="301" t="s">
        <v>370</v>
      </c>
      <c r="C681" s="119"/>
      <c r="D681" s="119"/>
      <c r="E681" s="119"/>
      <c r="F681" s="561"/>
      <c r="G681" s="561"/>
      <c r="H681" s="561"/>
      <c r="I681" s="561"/>
      <c r="J681" s="561"/>
      <c r="K681" s="561"/>
      <c r="L681" s="561"/>
      <c r="M681" s="561"/>
      <c r="N681" s="561"/>
      <c r="O681" s="561"/>
      <c r="P681" s="561"/>
      <c r="Q681" s="561"/>
      <c r="R681" s="561"/>
      <c r="S681" s="561"/>
      <c r="T681" s="561"/>
      <c r="U681" s="561"/>
      <c r="V681" s="561"/>
      <c r="W681" s="561"/>
      <c r="X681" s="561"/>
      <c r="Y681" s="561"/>
      <c r="Z681" s="561"/>
      <c r="AA681" s="561"/>
      <c r="AB681" s="561"/>
      <c r="AC681" s="561"/>
      <c r="AD681" s="561"/>
      <c r="AE681" s="561"/>
      <c r="AF681" s="561"/>
      <c r="AG681" s="561"/>
      <c r="AH681" s="561"/>
      <c r="AI681" s="561"/>
      <c r="AJ681" s="561"/>
      <c r="AK681" s="561"/>
      <c r="AL681" s="561"/>
      <c r="AM681" s="561"/>
      <c r="AN681" s="561"/>
      <c r="AO681" s="561"/>
      <c r="AP681" s="561"/>
      <c r="AQ681" s="561"/>
      <c r="AR681" s="561"/>
      <c r="AS681" s="561"/>
      <c r="AT681" s="561"/>
      <c r="AU681" s="561"/>
      <c r="AV681" s="561"/>
      <c r="AW681" s="561"/>
      <c r="AX681" s="561"/>
      <c r="AY681" s="561"/>
      <c r="AZ681" s="561"/>
      <c r="BA681" s="561"/>
      <c r="BB681" s="561"/>
      <c r="BC681" s="561"/>
      <c r="BD681" s="561"/>
      <c r="BE681" s="561"/>
      <c r="BF681" s="561"/>
      <c r="BG681" s="561"/>
      <c r="BH681" s="561"/>
      <c r="BI681" s="561"/>
      <c r="BJ681" s="561"/>
      <c r="BK681" s="561"/>
      <c r="BL681" s="561"/>
      <c r="BM681" s="561"/>
      <c r="BN681" s="185"/>
      <c r="BO681" s="561"/>
      <c r="BP681" s="561"/>
      <c r="BQ681" s="561"/>
      <c r="BR681" s="561"/>
      <c r="BS681" s="561"/>
      <c r="BT681" s="561"/>
      <c r="BU681" s="561"/>
      <c r="BV681" s="561"/>
      <c r="BW681" s="561"/>
      <c r="BX681" s="561"/>
      <c r="BY681" s="561"/>
      <c r="BZ681" s="561"/>
      <c r="CA681" s="561"/>
      <c r="CB681" s="561"/>
      <c r="CC681" s="561"/>
      <c r="CD681" s="561"/>
      <c r="CE681" s="561"/>
      <c r="CF681" s="561"/>
      <c r="CG681" s="561"/>
      <c r="CH681" s="561"/>
      <c r="CI681" s="215"/>
      <c r="CJ681" s="119"/>
      <c r="CK681" s="119"/>
      <c r="CL681" s="119"/>
      <c r="CM681" s="119"/>
      <c r="CN681" s="119"/>
      <c r="CO681" s="177"/>
      <c r="CP681" s="119"/>
      <c r="CQ681" s="119"/>
      <c r="CR681" s="186"/>
      <c r="CS681" s="186"/>
      <c r="CT681" s="186"/>
      <c r="CU681" s="186"/>
      <c r="CV681" s="186"/>
      <c r="CW681" s="119"/>
      <c r="CX681" s="119"/>
      <c r="CY681" s="119"/>
      <c r="CZ681" s="119"/>
      <c r="DA681" s="119"/>
      <c r="DB681" s="216"/>
      <c r="DC681" s="119"/>
      <c r="DD681" s="119"/>
      <c r="DE681" s="119"/>
      <c r="DF681" s="119"/>
      <c r="DG681" s="216"/>
      <c r="DH681" s="216"/>
      <c r="DI681" s="216"/>
      <c r="DJ681" s="216"/>
    </row>
    <row r="682" spans="1:114" s="7" customFormat="1" x14ac:dyDescent="0.2">
      <c r="A682" s="371" t="s">
        <v>51</v>
      </c>
      <c r="B682" s="191" t="s">
        <v>370</v>
      </c>
      <c r="C682" s="191"/>
      <c r="D682" s="191"/>
      <c r="E682"/>
      <c r="F682" s="564">
        <f>IF(F667&gt;0,Assumptions!$B$320*F486,0)</f>
        <v>90</v>
      </c>
      <c r="G682" s="564">
        <f>IF(G667&gt;0,Assumptions!$B$320*G486,0)</f>
        <v>90</v>
      </c>
      <c r="H682" s="564">
        <f>IF(H667&gt;0,Assumptions!$B$320*H486,0)</f>
        <v>90</v>
      </c>
      <c r="I682" s="564">
        <f>IF(I667&gt;0,Assumptions!$B$320*I486,0)</f>
        <v>90</v>
      </c>
      <c r="J682" s="564">
        <f>IF(J667&gt;0,Assumptions!$B$320*J486,0)</f>
        <v>90</v>
      </c>
      <c r="K682" s="564">
        <f>IF(K667&gt;0,Assumptions!$B$320*K486,0)</f>
        <v>90</v>
      </c>
      <c r="L682" s="564">
        <f>IF(L667&gt;0,Assumptions!$B$320*L486,0)</f>
        <v>90</v>
      </c>
      <c r="M682" s="564">
        <f>IF(M667&gt;0,Assumptions!$B$320*M486,0)</f>
        <v>90</v>
      </c>
      <c r="N682" s="564">
        <f>IF(N667&gt;0,Assumptions!$B$320*N486,0)</f>
        <v>90</v>
      </c>
      <c r="O682" s="564">
        <f>IF(O667&gt;0,Assumptions!$B$320*O486,0)</f>
        <v>90</v>
      </c>
      <c r="P682" s="564">
        <f>IF(P667&gt;0,Assumptions!$B$320*P486,0)</f>
        <v>90</v>
      </c>
      <c r="Q682" s="564">
        <f>IF(Q667&gt;0,Assumptions!$B$320*Q486,0)</f>
        <v>90</v>
      </c>
      <c r="R682" s="564">
        <f>IF(R667&gt;0,Assumptions!$B$320*R486,0)</f>
        <v>180</v>
      </c>
      <c r="S682" s="564">
        <f>IF(S667&gt;0,Assumptions!$B$320*S486,0)</f>
        <v>180</v>
      </c>
      <c r="T682" s="564">
        <f>IF(T667&gt;0,Assumptions!$B$320*T486,0)</f>
        <v>180</v>
      </c>
      <c r="U682" s="564">
        <f>IF(U667&gt;0,Assumptions!$B$320*U486,0)</f>
        <v>180</v>
      </c>
      <c r="V682" s="564">
        <f>IF(V667&gt;0,Assumptions!$B$320*V486,0)</f>
        <v>180</v>
      </c>
      <c r="W682" s="564">
        <f>IF(W667&gt;0,Assumptions!$B$320*W486,0)</f>
        <v>180</v>
      </c>
      <c r="X682" s="564">
        <f>IF(X667&gt;0,Assumptions!$B$320*X486,0)</f>
        <v>180</v>
      </c>
      <c r="Y682" s="564">
        <f>IF(Y667&gt;0,Assumptions!$B$320*Y486,0)</f>
        <v>180</v>
      </c>
      <c r="Z682" s="564">
        <f>IF(Z667&gt;0,Assumptions!$B$320*Z486,0)</f>
        <v>180</v>
      </c>
      <c r="AA682" s="564">
        <f>IF(AA667&gt;0,Assumptions!$B$320*AA486,0)</f>
        <v>180</v>
      </c>
      <c r="AB682" s="564">
        <f>IF(AB667&gt;0,Assumptions!$B$320*AB486,0)</f>
        <v>180</v>
      </c>
      <c r="AC682" s="564">
        <f>IF(AC667&gt;0,Assumptions!$B$320*AC486,0)</f>
        <v>180</v>
      </c>
      <c r="AD682" s="564">
        <f>IF(AD667&gt;0,Assumptions!$B$320*AD486,0)</f>
        <v>375</v>
      </c>
      <c r="AE682" s="564">
        <f>IF(AE667&gt;0,Assumptions!$B$320*AE486,0)</f>
        <v>375</v>
      </c>
      <c r="AF682" s="564">
        <f>IF(AF667&gt;0,Assumptions!$B$320*AF486,0)</f>
        <v>375</v>
      </c>
      <c r="AG682" s="564">
        <f>IF(AG667&gt;0,Assumptions!$B$320*AG486,0)</f>
        <v>375</v>
      </c>
      <c r="AH682" s="564">
        <f>IF(AH667&gt;0,Assumptions!$B$320*AH486,0)</f>
        <v>375</v>
      </c>
      <c r="AI682" s="564">
        <f>IF(AI667&gt;0,Assumptions!$B$320*AI486,0)</f>
        <v>375</v>
      </c>
      <c r="AJ682" s="564">
        <f>IF(AJ667&gt;0,Assumptions!$B$320*AJ486,0)</f>
        <v>375</v>
      </c>
      <c r="AK682" s="564">
        <f>IF(AK667&gt;0,Assumptions!$B$320*AK486,0)</f>
        <v>375</v>
      </c>
      <c r="AL682" s="564">
        <f>IF(AL667&gt;0,Assumptions!$B$320*AL486,0)</f>
        <v>375</v>
      </c>
      <c r="AM682" s="564">
        <f>IF(AM667&gt;0,Assumptions!$B$320*AM486,0)</f>
        <v>375</v>
      </c>
      <c r="AN682" s="564">
        <f>IF(AN667&gt;0,Assumptions!$B$320*AN486,0)</f>
        <v>375</v>
      </c>
      <c r="AO682" s="564">
        <f>IF(AO667&gt;0,Assumptions!$B$320*AO486,0)</f>
        <v>375</v>
      </c>
      <c r="AP682" s="564">
        <f>IF(AP667&gt;0,Assumptions!$B$320*AP486,0)</f>
        <v>480</v>
      </c>
      <c r="AQ682" s="564">
        <f>IF(AQ667&gt;0,Assumptions!$B$320*AQ486,0)</f>
        <v>480</v>
      </c>
      <c r="AR682" s="564">
        <f>IF(AR667&gt;0,Assumptions!$B$320*AR486,0)</f>
        <v>480</v>
      </c>
      <c r="AS682" s="564">
        <f>IF(AS667&gt;0,Assumptions!$B$320*AS486,0)</f>
        <v>480</v>
      </c>
      <c r="AT682" s="564">
        <f>IF(AT667&gt;0,Assumptions!$B$320*AT486,0)</f>
        <v>480</v>
      </c>
      <c r="AU682" s="564">
        <f>IF(AU667&gt;0,Assumptions!$B$320*AU486,0)</f>
        <v>480</v>
      </c>
      <c r="AV682" s="564">
        <f>IF(AV667&gt;0,Assumptions!$B$320*AV486,0)</f>
        <v>480</v>
      </c>
      <c r="AW682" s="564">
        <f>IF(AW667&gt;0,Assumptions!$B$320*AW486,0)</f>
        <v>480</v>
      </c>
      <c r="AX682" s="564">
        <f>IF(AX667&gt;0,Assumptions!$B$320*AX486,0)</f>
        <v>480</v>
      </c>
      <c r="AY682" s="564">
        <f>IF(AY667&gt;0,Assumptions!$B$320*AY486,0)</f>
        <v>480</v>
      </c>
      <c r="AZ682" s="564">
        <f>IF(AZ667&gt;0,Assumptions!$B$320*AZ486,0)</f>
        <v>480</v>
      </c>
      <c r="BA682" s="564">
        <f>IF(BA667&gt;0,Assumptions!$B$320*BA486,0)</f>
        <v>480</v>
      </c>
      <c r="BB682" s="564">
        <f>IF(BB667&gt;0,Assumptions!$B$320*BB486,0)</f>
        <v>510</v>
      </c>
      <c r="BC682" s="564">
        <f>IF(BC667&gt;0,Assumptions!$B$320*BC486,0)</f>
        <v>510</v>
      </c>
      <c r="BD682" s="564">
        <f>IF(BD667&gt;0,Assumptions!$B$320*BD486,0)</f>
        <v>510</v>
      </c>
      <c r="BE682" s="564">
        <f>IF(BE667&gt;0,Assumptions!$B$320*BE486,0)</f>
        <v>510</v>
      </c>
      <c r="BF682" s="564">
        <f>IF(BF667&gt;0,Assumptions!$B$320*BF486,0)</f>
        <v>510</v>
      </c>
      <c r="BG682" s="564">
        <f>IF(BG667&gt;0,Assumptions!$B$320*BG486,0)</f>
        <v>510</v>
      </c>
      <c r="BH682" s="564">
        <f>IF(BH667&gt;0,Assumptions!$B$320*BH486,0)</f>
        <v>510</v>
      </c>
      <c r="BI682" s="564">
        <f>IF(BI667&gt;0,Assumptions!$B$320*BI486,0)</f>
        <v>510</v>
      </c>
      <c r="BJ682" s="564">
        <f>IF(BJ667&gt;0,Assumptions!$B$320*BJ486,0)</f>
        <v>510</v>
      </c>
      <c r="BK682" s="564">
        <f>IF(BK667&gt;0,Assumptions!$B$320*BK486,0)</f>
        <v>510</v>
      </c>
      <c r="BL682" s="564">
        <f>IF(BL667&gt;0,Assumptions!$B$320*BL486,0)</f>
        <v>510</v>
      </c>
      <c r="BM682" s="564">
        <f>IF(BM667&gt;0,Assumptions!$B$320*BM486,0)</f>
        <v>510</v>
      </c>
      <c r="BN682" s="201"/>
      <c r="BO682" s="564">
        <f>H682</f>
        <v>90</v>
      </c>
      <c r="BP682" s="564">
        <f>K682</f>
        <v>90</v>
      </c>
      <c r="BQ682" s="564">
        <f>N682</f>
        <v>90</v>
      </c>
      <c r="BR682" s="564">
        <f>Q682</f>
        <v>90</v>
      </c>
      <c r="BS682" s="564">
        <f>T682</f>
        <v>180</v>
      </c>
      <c r="BT682" s="564">
        <f>W682</f>
        <v>180</v>
      </c>
      <c r="BU682" s="564">
        <f>Z682</f>
        <v>180</v>
      </c>
      <c r="BV682" s="564">
        <f>AC682</f>
        <v>180</v>
      </c>
      <c r="BW682" s="564">
        <f>AF682</f>
        <v>375</v>
      </c>
      <c r="BX682" s="564">
        <f>AI682</f>
        <v>375</v>
      </c>
      <c r="BY682" s="564">
        <f>AL682</f>
        <v>375</v>
      </c>
      <c r="BZ682" s="564">
        <f>AO682</f>
        <v>375</v>
      </c>
      <c r="CA682" s="564">
        <f>AR682</f>
        <v>480</v>
      </c>
      <c r="CB682" s="564">
        <f>AU682</f>
        <v>480</v>
      </c>
      <c r="CC682" s="564">
        <f>AX682</f>
        <v>480</v>
      </c>
      <c r="CD682" s="564">
        <f>BA682</f>
        <v>480</v>
      </c>
      <c r="CE682" s="564">
        <f>BD682</f>
        <v>510</v>
      </c>
      <c r="CF682" s="564">
        <f>BG682</f>
        <v>510</v>
      </c>
      <c r="CG682" s="564">
        <f>BJ682</f>
        <v>510</v>
      </c>
      <c r="CH682" s="564">
        <f>BM682</f>
        <v>510</v>
      </c>
      <c r="CI682" s="201"/>
      <c r="CJ682" s="121">
        <f>BR682</f>
        <v>90</v>
      </c>
      <c r="CK682" s="121">
        <f>BV682</f>
        <v>180</v>
      </c>
      <c r="CL682" s="121">
        <f>BZ682</f>
        <v>375</v>
      </c>
      <c r="CM682" s="121">
        <f>CE682</f>
        <v>510</v>
      </c>
      <c r="CN682" s="121">
        <f>CH682</f>
        <v>510</v>
      </c>
      <c r="CO682" s="198"/>
      <c r="CP682" s="115"/>
      <c r="CQ682" s="115"/>
      <c r="CR682" s="202">
        <f>BM682</f>
        <v>510</v>
      </c>
      <c r="CS682" s="202">
        <f>CH682</f>
        <v>510</v>
      </c>
      <c r="CT682" s="202">
        <f>CN682</f>
        <v>510</v>
      </c>
      <c r="CU682" s="202">
        <f t="shared" ref="CU682:CV685" si="2325">CR682-CS682</f>
        <v>0</v>
      </c>
      <c r="CV682" s="202">
        <f t="shared" si="2325"/>
        <v>0</v>
      </c>
      <c r="CW682" s="115"/>
      <c r="CX682" s="121">
        <f t="shared" si="2312"/>
        <v>90</v>
      </c>
      <c r="CY682" s="121">
        <f t="shared" si="2313"/>
        <v>90</v>
      </c>
      <c r="CZ682" s="121">
        <f t="shared" si="2314"/>
        <v>90</v>
      </c>
      <c r="DA682" s="121">
        <f t="shared" si="2315"/>
        <v>90</v>
      </c>
      <c r="DB682" s="203">
        <f t="shared" si="2316"/>
        <v>90</v>
      </c>
      <c r="DC682" s="121">
        <f t="shared" si="2317"/>
        <v>180</v>
      </c>
      <c r="DD682" s="121">
        <f t="shared" si="2318"/>
        <v>180</v>
      </c>
      <c r="DE682" s="121">
        <f t="shared" si="2319"/>
        <v>180</v>
      </c>
      <c r="DF682" s="121">
        <f t="shared" si="2320"/>
        <v>180</v>
      </c>
      <c r="DG682" s="203">
        <f t="shared" si="2321"/>
        <v>180</v>
      </c>
      <c r="DH682" s="203">
        <f t="shared" si="2322"/>
        <v>375</v>
      </c>
      <c r="DI682" s="203">
        <f t="shared" si="2323"/>
        <v>510</v>
      </c>
      <c r="DJ682" s="203">
        <f t="shared" si="2324"/>
        <v>510</v>
      </c>
    </row>
    <row r="683" spans="1:114" s="7" customFormat="1" x14ac:dyDescent="0.2">
      <c r="A683" s="371" t="s">
        <v>50</v>
      </c>
      <c r="B683" s="191" t="s">
        <v>370</v>
      </c>
      <c r="C683" s="191"/>
      <c r="D683" s="191"/>
      <c r="E683" s="191"/>
      <c r="F683" s="564">
        <f t="shared" ref="F683:AK683" si="2326">IF(F484=0,0,F682/F484)</f>
        <v>45</v>
      </c>
      <c r="G683" s="564">
        <f t="shared" si="2326"/>
        <v>45</v>
      </c>
      <c r="H683" s="564">
        <f t="shared" si="2326"/>
        <v>45</v>
      </c>
      <c r="I683" s="564">
        <f t="shared" si="2326"/>
        <v>30</v>
      </c>
      <c r="J683" s="564">
        <f t="shared" si="2326"/>
        <v>18</v>
      </c>
      <c r="K683" s="564">
        <f t="shared" si="2326"/>
        <v>15</v>
      </c>
      <c r="L683" s="564">
        <f t="shared" si="2326"/>
        <v>15</v>
      </c>
      <c r="M683" s="564">
        <f t="shared" si="2326"/>
        <v>15</v>
      </c>
      <c r="N683" s="564">
        <f t="shared" si="2326"/>
        <v>15</v>
      </c>
      <c r="O683" s="564">
        <f t="shared" si="2326"/>
        <v>15</v>
      </c>
      <c r="P683" s="564">
        <f t="shared" si="2326"/>
        <v>15</v>
      </c>
      <c r="Q683" s="564">
        <f t="shared" si="2326"/>
        <v>15</v>
      </c>
      <c r="R683" s="564">
        <f t="shared" si="2326"/>
        <v>18</v>
      </c>
      <c r="S683" s="564">
        <f t="shared" si="2326"/>
        <v>18</v>
      </c>
      <c r="T683" s="564">
        <f t="shared" si="2326"/>
        <v>18</v>
      </c>
      <c r="U683" s="564">
        <f t="shared" si="2326"/>
        <v>18</v>
      </c>
      <c r="V683" s="564">
        <f t="shared" si="2326"/>
        <v>18</v>
      </c>
      <c r="W683" s="564">
        <f t="shared" si="2326"/>
        <v>15</v>
      </c>
      <c r="X683" s="564">
        <f t="shared" si="2326"/>
        <v>15</v>
      </c>
      <c r="Y683" s="564">
        <f t="shared" si="2326"/>
        <v>15</v>
      </c>
      <c r="Z683" s="564">
        <f t="shared" si="2326"/>
        <v>15</v>
      </c>
      <c r="AA683" s="564">
        <f t="shared" si="2326"/>
        <v>15</v>
      </c>
      <c r="AB683" s="564">
        <f t="shared" si="2326"/>
        <v>15</v>
      </c>
      <c r="AC683" s="564">
        <f t="shared" si="2326"/>
        <v>15</v>
      </c>
      <c r="AD683" s="564">
        <f t="shared" si="2326"/>
        <v>17.045454545454547</v>
      </c>
      <c r="AE683" s="564">
        <f t="shared" si="2326"/>
        <v>17.045454545454547</v>
      </c>
      <c r="AF683" s="564">
        <f t="shared" si="2326"/>
        <v>17.045454545454547</v>
      </c>
      <c r="AG683" s="564">
        <f t="shared" si="2326"/>
        <v>17.045454545454547</v>
      </c>
      <c r="AH683" s="564">
        <f t="shared" si="2326"/>
        <v>17.045454545454547</v>
      </c>
      <c r="AI683" s="564">
        <f t="shared" si="2326"/>
        <v>15</v>
      </c>
      <c r="AJ683" s="564">
        <f t="shared" si="2326"/>
        <v>15</v>
      </c>
      <c r="AK683" s="564">
        <f t="shared" si="2326"/>
        <v>15</v>
      </c>
      <c r="AL683" s="564">
        <f t="shared" ref="AL683:BM683" si="2327">IF(AL484=0,0,AL682/AL484)</f>
        <v>15</v>
      </c>
      <c r="AM683" s="564">
        <f t="shared" si="2327"/>
        <v>15</v>
      </c>
      <c r="AN683" s="564">
        <f t="shared" si="2327"/>
        <v>15</v>
      </c>
      <c r="AO683" s="564">
        <f t="shared" si="2327"/>
        <v>15</v>
      </c>
      <c r="AP683" s="564">
        <f t="shared" si="2327"/>
        <v>17.142857142857142</v>
      </c>
      <c r="AQ683" s="564">
        <f t="shared" si="2327"/>
        <v>17.142857142857142</v>
      </c>
      <c r="AR683" s="564">
        <f t="shared" si="2327"/>
        <v>17.142857142857142</v>
      </c>
      <c r="AS683" s="564">
        <f t="shared" si="2327"/>
        <v>17.142857142857142</v>
      </c>
      <c r="AT683" s="564">
        <f t="shared" si="2327"/>
        <v>17.142857142857142</v>
      </c>
      <c r="AU683" s="564">
        <f t="shared" si="2327"/>
        <v>15</v>
      </c>
      <c r="AV683" s="564">
        <f t="shared" si="2327"/>
        <v>15</v>
      </c>
      <c r="AW683" s="564">
        <f t="shared" si="2327"/>
        <v>15</v>
      </c>
      <c r="AX683" s="564">
        <f t="shared" si="2327"/>
        <v>15</v>
      </c>
      <c r="AY683" s="564">
        <f t="shared" si="2327"/>
        <v>15</v>
      </c>
      <c r="AZ683" s="564">
        <f t="shared" si="2327"/>
        <v>15</v>
      </c>
      <c r="BA683" s="564">
        <f t="shared" si="2327"/>
        <v>15</v>
      </c>
      <c r="BB683" s="564">
        <f t="shared" si="2327"/>
        <v>15</v>
      </c>
      <c r="BC683" s="564">
        <f t="shared" si="2327"/>
        <v>15</v>
      </c>
      <c r="BD683" s="564">
        <f t="shared" si="2327"/>
        <v>15</v>
      </c>
      <c r="BE683" s="564">
        <f t="shared" si="2327"/>
        <v>15</v>
      </c>
      <c r="BF683" s="564">
        <f t="shared" si="2327"/>
        <v>15</v>
      </c>
      <c r="BG683" s="564">
        <f t="shared" si="2327"/>
        <v>15</v>
      </c>
      <c r="BH683" s="564">
        <f t="shared" si="2327"/>
        <v>15</v>
      </c>
      <c r="BI683" s="564">
        <f t="shared" si="2327"/>
        <v>15</v>
      </c>
      <c r="BJ683" s="564">
        <f t="shared" si="2327"/>
        <v>15</v>
      </c>
      <c r="BK683" s="564">
        <f t="shared" si="2327"/>
        <v>15</v>
      </c>
      <c r="BL683" s="564">
        <f t="shared" si="2327"/>
        <v>15</v>
      </c>
      <c r="BM683" s="564">
        <f t="shared" si="2327"/>
        <v>15</v>
      </c>
      <c r="BN683" s="201"/>
      <c r="BO683" s="564">
        <f>H683</f>
        <v>45</v>
      </c>
      <c r="BP683" s="564">
        <f>K683</f>
        <v>15</v>
      </c>
      <c r="BQ683" s="564">
        <f>N683</f>
        <v>15</v>
      </c>
      <c r="BR683" s="564">
        <f>Q683</f>
        <v>15</v>
      </c>
      <c r="BS683" s="564">
        <f>T683</f>
        <v>18</v>
      </c>
      <c r="BT683" s="564">
        <f>W683</f>
        <v>15</v>
      </c>
      <c r="BU683" s="564">
        <f>Z683</f>
        <v>15</v>
      </c>
      <c r="BV683" s="564">
        <f>AC683</f>
        <v>15</v>
      </c>
      <c r="BW683" s="564">
        <f>AF683</f>
        <v>17.045454545454547</v>
      </c>
      <c r="BX683" s="564">
        <f>AI683</f>
        <v>15</v>
      </c>
      <c r="BY683" s="564">
        <f>AL683</f>
        <v>15</v>
      </c>
      <c r="BZ683" s="564">
        <f>AO683</f>
        <v>15</v>
      </c>
      <c r="CA683" s="564">
        <f>AR683</f>
        <v>17.142857142857142</v>
      </c>
      <c r="CB683" s="564">
        <f>AU683</f>
        <v>15</v>
      </c>
      <c r="CC683" s="564">
        <f>AX683</f>
        <v>15</v>
      </c>
      <c r="CD683" s="564">
        <f>BA683</f>
        <v>15</v>
      </c>
      <c r="CE683" s="564">
        <f>BD683</f>
        <v>15</v>
      </c>
      <c r="CF683" s="564">
        <f>BG683</f>
        <v>15</v>
      </c>
      <c r="CG683" s="564">
        <f>BJ683</f>
        <v>15</v>
      </c>
      <c r="CH683" s="564">
        <f>BM683</f>
        <v>15</v>
      </c>
      <c r="CI683" s="201"/>
      <c r="CJ683" s="121">
        <f>BR683</f>
        <v>15</v>
      </c>
      <c r="CK683" s="121">
        <f>BV683</f>
        <v>15</v>
      </c>
      <c r="CL683" s="121">
        <f>BZ683</f>
        <v>15</v>
      </c>
      <c r="CM683" s="121">
        <f>CE683</f>
        <v>15</v>
      </c>
      <c r="CN683" s="121">
        <f>CH683</f>
        <v>15</v>
      </c>
      <c r="CO683" s="198"/>
      <c r="CP683" s="115"/>
      <c r="CQ683" s="115"/>
      <c r="CR683" s="202">
        <f>BM683</f>
        <v>15</v>
      </c>
      <c r="CS683" s="202">
        <f>CH683</f>
        <v>15</v>
      </c>
      <c r="CT683" s="202">
        <f>CN683</f>
        <v>15</v>
      </c>
      <c r="CU683" s="202">
        <f t="shared" si="2325"/>
        <v>0</v>
      </c>
      <c r="CV683" s="202">
        <f t="shared" si="2325"/>
        <v>0</v>
      </c>
      <c r="CW683" s="115"/>
      <c r="CX683" s="121">
        <f t="shared" si="2312"/>
        <v>45</v>
      </c>
      <c r="CY683" s="121">
        <f t="shared" si="2313"/>
        <v>15</v>
      </c>
      <c r="CZ683" s="121">
        <f t="shared" si="2314"/>
        <v>15</v>
      </c>
      <c r="DA683" s="121">
        <f t="shared" si="2315"/>
        <v>15</v>
      </c>
      <c r="DB683" s="203">
        <f t="shared" si="2316"/>
        <v>15</v>
      </c>
      <c r="DC683" s="121">
        <f t="shared" si="2317"/>
        <v>18</v>
      </c>
      <c r="DD683" s="121">
        <f t="shared" si="2318"/>
        <v>15</v>
      </c>
      <c r="DE683" s="121">
        <f t="shared" si="2319"/>
        <v>15</v>
      </c>
      <c r="DF683" s="121">
        <f t="shared" si="2320"/>
        <v>15</v>
      </c>
      <c r="DG683" s="203">
        <f t="shared" si="2321"/>
        <v>15</v>
      </c>
      <c r="DH683" s="203">
        <f t="shared" si="2322"/>
        <v>15</v>
      </c>
      <c r="DI683" s="203">
        <f t="shared" si="2323"/>
        <v>15</v>
      </c>
      <c r="DJ683" s="203">
        <f t="shared" si="2324"/>
        <v>15</v>
      </c>
    </row>
    <row r="684" spans="1:114" s="7" customFormat="1" x14ac:dyDescent="0.2">
      <c r="A684" s="371" t="s">
        <v>82</v>
      </c>
      <c r="B684" s="191" t="s">
        <v>370</v>
      </c>
      <c r="C684" s="303"/>
      <c r="D684" s="191"/>
      <c r="E684" s="191"/>
      <c r="F684" s="608">
        <f>Assumptions!B319</f>
        <v>13</v>
      </c>
      <c r="G684" s="608">
        <f>F684</f>
        <v>13</v>
      </c>
      <c r="H684" s="608">
        <f>G684</f>
        <v>13</v>
      </c>
      <c r="I684" s="608">
        <f t="shared" ref="I684:BM684" si="2328">H684</f>
        <v>13</v>
      </c>
      <c r="J684" s="608">
        <f t="shared" si="2328"/>
        <v>13</v>
      </c>
      <c r="K684" s="608">
        <f t="shared" si="2328"/>
        <v>13</v>
      </c>
      <c r="L684" s="608">
        <f t="shared" si="2328"/>
        <v>13</v>
      </c>
      <c r="M684" s="608">
        <f t="shared" si="2328"/>
        <v>13</v>
      </c>
      <c r="N684" s="608">
        <f t="shared" si="2328"/>
        <v>13</v>
      </c>
      <c r="O684" s="608">
        <f t="shared" si="2328"/>
        <v>13</v>
      </c>
      <c r="P684" s="608">
        <f t="shared" si="2328"/>
        <v>13</v>
      </c>
      <c r="Q684" s="608">
        <f t="shared" si="2328"/>
        <v>13</v>
      </c>
      <c r="R684" s="608">
        <f t="shared" si="2328"/>
        <v>13</v>
      </c>
      <c r="S684" s="608">
        <f t="shared" si="2328"/>
        <v>13</v>
      </c>
      <c r="T684" s="608">
        <f t="shared" si="2328"/>
        <v>13</v>
      </c>
      <c r="U684" s="608">
        <f t="shared" si="2328"/>
        <v>13</v>
      </c>
      <c r="V684" s="608">
        <f t="shared" si="2328"/>
        <v>13</v>
      </c>
      <c r="W684" s="608">
        <f t="shared" si="2328"/>
        <v>13</v>
      </c>
      <c r="X684" s="608">
        <f t="shared" si="2328"/>
        <v>13</v>
      </c>
      <c r="Y684" s="608">
        <f t="shared" si="2328"/>
        <v>13</v>
      </c>
      <c r="Z684" s="608">
        <f t="shared" si="2328"/>
        <v>13</v>
      </c>
      <c r="AA684" s="608">
        <f t="shared" si="2328"/>
        <v>13</v>
      </c>
      <c r="AB684" s="608">
        <f t="shared" si="2328"/>
        <v>13</v>
      </c>
      <c r="AC684" s="608">
        <f t="shared" si="2328"/>
        <v>13</v>
      </c>
      <c r="AD684" s="608">
        <f t="shared" si="2328"/>
        <v>13</v>
      </c>
      <c r="AE684" s="608">
        <f t="shared" si="2328"/>
        <v>13</v>
      </c>
      <c r="AF684" s="608">
        <f t="shared" si="2328"/>
        <v>13</v>
      </c>
      <c r="AG684" s="608">
        <f t="shared" si="2328"/>
        <v>13</v>
      </c>
      <c r="AH684" s="608">
        <f t="shared" si="2328"/>
        <v>13</v>
      </c>
      <c r="AI684" s="608">
        <f t="shared" si="2328"/>
        <v>13</v>
      </c>
      <c r="AJ684" s="608">
        <f t="shared" si="2328"/>
        <v>13</v>
      </c>
      <c r="AK684" s="608">
        <f t="shared" si="2328"/>
        <v>13</v>
      </c>
      <c r="AL684" s="608">
        <f t="shared" si="2328"/>
        <v>13</v>
      </c>
      <c r="AM684" s="608">
        <f t="shared" si="2328"/>
        <v>13</v>
      </c>
      <c r="AN684" s="608">
        <f t="shared" si="2328"/>
        <v>13</v>
      </c>
      <c r="AO684" s="608">
        <f t="shared" si="2328"/>
        <v>13</v>
      </c>
      <c r="AP684" s="608">
        <f t="shared" si="2328"/>
        <v>13</v>
      </c>
      <c r="AQ684" s="608">
        <f t="shared" si="2328"/>
        <v>13</v>
      </c>
      <c r="AR684" s="608">
        <f t="shared" si="2328"/>
        <v>13</v>
      </c>
      <c r="AS684" s="608">
        <f t="shared" si="2328"/>
        <v>13</v>
      </c>
      <c r="AT684" s="608">
        <f t="shared" si="2328"/>
        <v>13</v>
      </c>
      <c r="AU684" s="608">
        <f t="shared" si="2328"/>
        <v>13</v>
      </c>
      <c r="AV684" s="608">
        <f t="shared" si="2328"/>
        <v>13</v>
      </c>
      <c r="AW684" s="608">
        <f t="shared" si="2328"/>
        <v>13</v>
      </c>
      <c r="AX684" s="608">
        <f t="shared" si="2328"/>
        <v>13</v>
      </c>
      <c r="AY684" s="608">
        <f t="shared" si="2328"/>
        <v>13</v>
      </c>
      <c r="AZ684" s="608">
        <f t="shared" si="2328"/>
        <v>13</v>
      </c>
      <c r="BA684" s="608">
        <f t="shared" si="2328"/>
        <v>13</v>
      </c>
      <c r="BB684" s="608">
        <f t="shared" si="2328"/>
        <v>13</v>
      </c>
      <c r="BC684" s="608">
        <f t="shared" si="2328"/>
        <v>13</v>
      </c>
      <c r="BD684" s="608">
        <f t="shared" si="2328"/>
        <v>13</v>
      </c>
      <c r="BE684" s="608">
        <f t="shared" si="2328"/>
        <v>13</v>
      </c>
      <c r="BF684" s="608">
        <f t="shared" si="2328"/>
        <v>13</v>
      </c>
      <c r="BG684" s="608">
        <f t="shared" si="2328"/>
        <v>13</v>
      </c>
      <c r="BH684" s="608">
        <f t="shared" si="2328"/>
        <v>13</v>
      </c>
      <c r="BI684" s="608">
        <f t="shared" si="2328"/>
        <v>13</v>
      </c>
      <c r="BJ684" s="608">
        <f t="shared" si="2328"/>
        <v>13</v>
      </c>
      <c r="BK684" s="608">
        <f t="shared" si="2328"/>
        <v>13</v>
      </c>
      <c r="BL684" s="608">
        <f t="shared" si="2328"/>
        <v>13</v>
      </c>
      <c r="BM684" s="608">
        <f t="shared" si="2328"/>
        <v>13</v>
      </c>
      <c r="BN684" s="201"/>
      <c r="BO684" s="608">
        <f>H684</f>
        <v>13</v>
      </c>
      <c r="BP684" s="608">
        <f>K684</f>
        <v>13</v>
      </c>
      <c r="BQ684" s="608">
        <f>N684</f>
        <v>13</v>
      </c>
      <c r="BR684" s="608">
        <f>Q684</f>
        <v>13</v>
      </c>
      <c r="BS684" s="608">
        <f>T684</f>
        <v>13</v>
      </c>
      <c r="BT684" s="608">
        <f>W684</f>
        <v>13</v>
      </c>
      <c r="BU684" s="608">
        <f>Z684</f>
        <v>13</v>
      </c>
      <c r="BV684" s="608">
        <f>AC684</f>
        <v>13</v>
      </c>
      <c r="BW684" s="608">
        <f>AF684</f>
        <v>13</v>
      </c>
      <c r="BX684" s="608">
        <f>AI684</f>
        <v>13</v>
      </c>
      <c r="BY684" s="608">
        <f>AL684</f>
        <v>13</v>
      </c>
      <c r="BZ684" s="608">
        <f>AO684</f>
        <v>13</v>
      </c>
      <c r="CA684" s="608">
        <f>AR684</f>
        <v>13</v>
      </c>
      <c r="CB684" s="608">
        <f>AU684</f>
        <v>13</v>
      </c>
      <c r="CC684" s="608">
        <f>AX684</f>
        <v>13</v>
      </c>
      <c r="CD684" s="608">
        <f>BA684</f>
        <v>13</v>
      </c>
      <c r="CE684" s="608">
        <f>BD684</f>
        <v>13</v>
      </c>
      <c r="CF684" s="608">
        <f>BG684</f>
        <v>13</v>
      </c>
      <c r="CG684" s="608">
        <f>BJ684</f>
        <v>13</v>
      </c>
      <c r="CH684" s="608">
        <f>BM684</f>
        <v>13</v>
      </c>
      <c r="CI684" s="400"/>
      <c r="CJ684" s="399">
        <f>BR684</f>
        <v>13</v>
      </c>
      <c r="CK684" s="399">
        <f>BV684</f>
        <v>13</v>
      </c>
      <c r="CL684" s="399">
        <f>BZ684</f>
        <v>13</v>
      </c>
      <c r="CM684" s="399">
        <f>CE684</f>
        <v>13</v>
      </c>
      <c r="CN684" s="399">
        <f>CH684</f>
        <v>13</v>
      </c>
      <c r="CO684" s="198"/>
      <c r="CP684" s="115"/>
      <c r="CQ684" s="115"/>
      <c r="CR684" s="202">
        <f>BM684</f>
        <v>13</v>
      </c>
      <c r="CS684" s="202">
        <f>CH684</f>
        <v>13</v>
      </c>
      <c r="CT684" s="202">
        <f>CN684</f>
        <v>13</v>
      </c>
      <c r="CU684" s="202">
        <f t="shared" si="2325"/>
        <v>0</v>
      </c>
      <c r="CV684" s="202">
        <f t="shared" si="2325"/>
        <v>0</v>
      </c>
      <c r="CW684" s="115"/>
      <c r="CX684" s="399">
        <f t="shared" si="2312"/>
        <v>13</v>
      </c>
      <c r="CY684" s="399">
        <f t="shared" si="2313"/>
        <v>13</v>
      </c>
      <c r="CZ684" s="399">
        <f t="shared" si="2314"/>
        <v>13</v>
      </c>
      <c r="DA684" s="399">
        <f t="shared" si="2315"/>
        <v>13</v>
      </c>
      <c r="DB684" s="401">
        <f t="shared" si="2316"/>
        <v>13</v>
      </c>
      <c r="DC684" s="399">
        <f t="shared" si="2317"/>
        <v>13</v>
      </c>
      <c r="DD684" s="399">
        <f t="shared" si="2318"/>
        <v>13</v>
      </c>
      <c r="DE684" s="399">
        <f t="shared" si="2319"/>
        <v>13</v>
      </c>
      <c r="DF684" s="399">
        <f t="shared" si="2320"/>
        <v>13</v>
      </c>
      <c r="DG684" s="401">
        <f t="shared" si="2321"/>
        <v>13</v>
      </c>
      <c r="DH684" s="401">
        <f t="shared" si="2322"/>
        <v>13</v>
      </c>
      <c r="DI684" s="401">
        <f t="shared" si="2323"/>
        <v>13</v>
      </c>
      <c r="DJ684" s="401">
        <f t="shared" si="2324"/>
        <v>13</v>
      </c>
    </row>
    <row r="685" spans="1:114" s="7" customFormat="1" x14ac:dyDescent="0.2">
      <c r="A685" s="383" t="s">
        <v>83</v>
      </c>
      <c r="B685" s="125" t="s">
        <v>370</v>
      </c>
      <c r="C685" s="125"/>
      <c r="D685" s="125"/>
      <c r="E685" s="125"/>
      <c r="F685" s="609">
        <f>F682*F684</f>
        <v>1170</v>
      </c>
      <c r="G685" s="609">
        <f t="shared" ref="G685:BM685" si="2329">G682*G684</f>
        <v>1170</v>
      </c>
      <c r="H685" s="609">
        <f t="shared" si="2329"/>
        <v>1170</v>
      </c>
      <c r="I685" s="609">
        <f t="shared" si="2329"/>
        <v>1170</v>
      </c>
      <c r="J685" s="609">
        <f t="shared" si="2329"/>
        <v>1170</v>
      </c>
      <c r="K685" s="609">
        <f t="shared" si="2329"/>
        <v>1170</v>
      </c>
      <c r="L685" s="609">
        <f t="shared" si="2329"/>
        <v>1170</v>
      </c>
      <c r="M685" s="609">
        <f t="shared" si="2329"/>
        <v>1170</v>
      </c>
      <c r="N685" s="609">
        <f t="shared" si="2329"/>
        <v>1170</v>
      </c>
      <c r="O685" s="609">
        <f t="shared" si="2329"/>
        <v>1170</v>
      </c>
      <c r="P685" s="609">
        <f t="shared" si="2329"/>
        <v>1170</v>
      </c>
      <c r="Q685" s="609">
        <f t="shared" si="2329"/>
        <v>1170</v>
      </c>
      <c r="R685" s="609">
        <f t="shared" si="2329"/>
        <v>2340</v>
      </c>
      <c r="S685" s="609">
        <f t="shared" si="2329"/>
        <v>2340</v>
      </c>
      <c r="T685" s="609">
        <f t="shared" si="2329"/>
        <v>2340</v>
      </c>
      <c r="U685" s="609">
        <f t="shared" si="2329"/>
        <v>2340</v>
      </c>
      <c r="V685" s="609">
        <f t="shared" si="2329"/>
        <v>2340</v>
      </c>
      <c r="W685" s="609">
        <f t="shared" si="2329"/>
        <v>2340</v>
      </c>
      <c r="X685" s="609">
        <f t="shared" si="2329"/>
        <v>2340</v>
      </c>
      <c r="Y685" s="609">
        <f t="shared" si="2329"/>
        <v>2340</v>
      </c>
      <c r="Z685" s="609">
        <f t="shared" si="2329"/>
        <v>2340</v>
      </c>
      <c r="AA685" s="609">
        <f t="shared" si="2329"/>
        <v>2340</v>
      </c>
      <c r="AB685" s="609">
        <f t="shared" si="2329"/>
        <v>2340</v>
      </c>
      <c r="AC685" s="609">
        <f t="shared" si="2329"/>
        <v>2340</v>
      </c>
      <c r="AD685" s="609">
        <f t="shared" si="2329"/>
        <v>4875</v>
      </c>
      <c r="AE685" s="609">
        <f t="shared" si="2329"/>
        <v>4875</v>
      </c>
      <c r="AF685" s="609">
        <f t="shared" si="2329"/>
        <v>4875</v>
      </c>
      <c r="AG685" s="609">
        <f t="shared" si="2329"/>
        <v>4875</v>
      </c>
      <c r="AH685" s="609">
        <f t="shared" si="2329"/>
        <v>4875</v>
      </c>
      <c r="AI685" s="609">
        <f t="shared" si="2329"/>
        <v>4875</v>
      </c>
      <c r="AJ685" s="609">
        <f t="shared" si="2329"/>
        <v>4875</v>
      </c>
      <c r="AK685" s="609">
        <f t="shared" si="2329"/>
        <v>4875</v>
      </c>
      <c r="AL685" s="609">
        <f t="shared" si="2329"/>
        <v>4875</v>
      </c>
      <c r="AM685" s="609">
        <f t="shared" si="2329"/>
        <v>4875</v>
      </c>
      <c r="AN685" s="609">
        <f t="shared" si="2329"/>
        <v>4875</v>
      </c>
      <c r="AO685" s="609">
        <f t="shared" si="2329"/>
        <v>4875</v>
      </c>
      <c r="AP685" s="609">
        <f t="shared" si="2329"/>
        <v>6240</v>
      </c>
      <c r="AQ685" s="609">
        <f t="shared" si="2329"/>
        <v>6240</v>
      </c>
      <c r="AR685" s="609">
        <f t="shared" si="2329"/>
        <v>6240</v>
      </c>
      <c r="AS685" s="609">
        <f t="shared" si="2329"/>
        <v>6240</v>
      </c>
      <c r="AT685" s="609">
        <f t="shared" si="2329"/>
        <v>6240</v>
      </c>
      <c r="AU685" s="609">
        <f t="shared" si="2329"/>
        <v>6240</v>
      </c>
      <c r="AV685" s="609">
        <f t="shared" si="2329"/>
        <v>6240</v>
      </c>
      <c r="AW685" s="609">
        <f t="shared" si="2329"/>
        <v>6240</v>
      </c>
      <c r="AX685" s="609">
        <f t="shared" si="2329"/>
        <v>6240</v>
      </c>
      <c r="AY685" s="609">
        <f t="shared" si="2329"/>
        <v>6240</v>
      </c>
      <c r="AZ685" s="609">
        <f t="shared" si="2329"/>
        <v>6240</v>
      </c>
      <c r="BA685" s="609">
        <f t="shared" si="2329"/>
        <v>6240</v>
      </c>
      <c r="BB685" s="609">
        <f t="shared" si="2329"/>
        <v>6630</v>
      </c>
      <c r="BC685" s="609">
        <f t="shared" si="2329"/>
        <v>6630</v>
      </c>
      <c r="BD685" s="609">
        <f t="shared" si="2329"/>
        <v>6630</v>
      </c>
      <c r="BE685" s="609">
        <f t="shared" si="2329"/>
        <v>6630</v>
      </c>
      <c r="BF685" s="609">
        <f t="shared" si="2329"/>
        <v>6630</v>
      </c>
      <c r="BG685" s="609">
        <f t="shared" si="2329"/>
        <v>6630</v>
      </c>
      <c r="BH685" s="609">
        <f t="shared" si="2329"/>
        <v>6630</v>
      </c>
      <c r="BI685" s="609">
        <f t="shared" si="2329"/>
        <v>6630</v>
      </c>
      <c r="BJ685" s="609">
        <f t="shared" si="2329"/>
        <v>6630</v>
      </c>
      <c r="BK685" s="609">
        <f t="shared" si="2329"/>
        <v>6630</v>
      </c>
      <c r="BL685" s="609">
        <f t="shared" si="2329"/>
        <v>6630</v>
      </c>
      <c r="BM685" s="609">
        <f t="shared" si="2329"/>
        <v>6630</v>
      </c>
      <c r="BN685" s="201"/>
      <c r="BO685" s="564">
        <f>SUM(F685:H685)</f>
        <v>3510</v>
      </c>
      <c r="BP685" s="564">
        <f>SUM(I685:K685)</f>
        <v>3510</v>
      </c>
      <c r="BQ685" s="564">
        <f>SUM(L685:N685)</f>
        <v>3510</v>
      </c>
      <c r="BR685" s="564">
        <f>SUM(O685:Q685)</f>
        <v>3510</v>
      </c>
      <c r="BS685" s="564">
        <f>SUM(R685:T685)</f>
        <v>7020</v>
      </c>
      <c r="BT685" s="564">
        <f>SUM(U685:W685)</f>
        <v>7020</v>
      </c>
      <c r="BU685" s="564">
        <f>SUM(X685:Z685)</f>
        <v>7020</v>
      </c>
      <c r="BV685" s="564">
        <f>SUM(AA685:AC685)</f>
        <v>7020</v>
      </c>
      <c r="BW685" s="564">
        <f>SUM(AD685:AF685)</f>
        <v>14625</v>
      </c>
      <c r="BX685" s="564">
        <f>SUM(AG685:AI685)</f>
        <v>14625</v>
      </c>
      <c r="BY685" s="564">
        <f>SUM(AJ685:AL685)</f>
        <v>14625</v>
      </c>
      <c r="BZ685" s="564">
        <f>SUM(AM685:AO685)</f>
        <v>14625</v>
      </c>
      <c r="CA685" s="564">
        <f>SUM(AP685:AR685)</f>
        <v>18720</v>
      </c>
      <c r="CB685" s="564">
        <f>SUM(AS685:AU685)</f>
        <v>18720</v>
      </c>
      <c r="CC685" s="564">
        <f>SUM(AV685:AX685)</f>
        <v>18720</v>
      </c>
      <c r="CD685" s="564">
        <f>SUM(AY685:BA685)</f>
        <v>18720</v>
      </c>
      <c r="CE685" s="564">
        <f>SUM(BB685:BD685)</f>
        <v>19890</v>
      </c>
      <c r="CF685" s="564">
        <f>SUM(BE685:BG685)</f>
        <v>19890</v>
      </c>
      <c r="CG685" s="564">
        <f>SUM(BH685:BJ685)</f>
        <v>19890</v>
      </c>
      <c r="CH685" s="564">
        <f>SUM(BK685:BM685)</f>
        <v>19890</v>
      </c>
      <c r="CI685" s="185"/>
      <c r="CJ685" s="124">
        <f>SUM(BO685:BR685)</f>
        <v>14040</v>
      </c>
      <c r="CK685" s="124">
        <f>SUM(BS685:BV685)</f>
        <v>28080</v>
      </c>
      <c r="CL685" s="124">
        <f>SUM(BW685:BZ685)</f>
        <v>58500</v>
      </c>
      <c r="CM685" s="124">
        <f>SUM(CA685:CD685)</f>
        <v>74880</v>
      </c>
      <c r="CN685" s="124">
        <f>SUM(CE685:CH685)</f>
        <v>79560</v>
      </c>
      <c r="CO685" s="177"/>
      <c r="CP685" s="124"/>
      <c r="CQ685" s="119"/>
      <c r="CR685" s="186">
        <f>SUM(F685:BM685)</f>
        <v>255060</v>
      </c>
      <c r="CS685" s="186">
        <f>SUM(BO685:CH685)</f>
        <v>255060</v>
      </c>
      <c r="CT685" s="186">
        <f>SUM(CJ685:CN685)</f>
        <v>255060</v>
      </c>
      <c r="CU685" s="186">
        <f t="shared" si="2325"/>
        <v>0</v>
      </c>
      <c r="CV685" s="186">
        <f t="shared" si="2325"/>
        <v>0</v>
      </c>
      <c r="CW685" s="119"/>
      <c r="CX685" s="124">
        <f t="shared" si="2312"/>
        <v>3510</v>
      </c>
      <c r="CY685" s="124">
        <f t="shared" si="2313"/>
        <v>3510</v>
      </c>
      <c r="CZ685" s="124">
        <f t="shared" si="2314"/>
        <v>3510</v>
      </c>
      <c r="DA685" s="124">
        <f t="shared" si="2315"/>
        <v>3510</v>
      </c>
      <c r="DB685" s="209">
        <f t="shared" si="2316"/>
        <v>14040</v>
      </c>
      <c r="DC685" s="124">
        <f t="shared" si="2317"/>
        <v>7020</v>
      </c>
      <c r="DD685" s="124">
        <f t="shared" si="2318"/>
        <v>7020</v>
      </c>
      <c r="DE685" s="124">
        <f t="shared" si="2319"/>
        <v>7020</v>
      </c>
      <c r="DF685" s="124">
        <f t="shared" si="2320"/>
        <v>7020</v>
      </c>
      <c r="DG685" s="209">
        <f t="shared" si="2321"/>
        <v>28080</v>
      </c>
      <c r="DH685" s="209">
        <f t="shared" si="2322"/>
        <v>58500</v>
      </c>
      <c r="DI685" s="209">
        <f t="shared" si="2323"/>
        <v>74880</v>
      </c>
      <c r="DJ685" s="209">
        <f t="shared" si="2324"/>
        <v>79560</v>
      </c>
    </row>
    <row r="686" spans="1:114" s="7" customFormat="1" x14ac:dyDescent="0.2">
      <c r="A686" s="383" t="s">
        <v>121</v>
      </c>
      <c r="B686" s="125" t="s">
        <v>370</v>
      </c>
      <c r="C686" s="125"/>
      <c r="D686" s="125"/>
      <c r="E686" s="125"/>
      <c r="F686" s="609">
        <f>Assumptions!B321</f>
        <v>0</v>
      </c>
      <c r="G686" s="609">
        <f>F686</f>
        <v>0</v>
      </c>
      <c r="H686" s="609">
        <f t="shared" ref="H686:BM686" si="2330">G686</f>
        <v>0</v>
      </c>
      <c r="I686" s="609">
        <f t="shared" si="2330"/>
        <v>0</v>
      </c>
      <c r="J686" s="609">
        <f t="shared" si="2330"/>
        <v>0</v>
      </c>
      <c r="K686" s="609">
        <f t="shared" si="2330"/>
        <v>0</v>
      </c>
      <c r="L686" s="609">
        <f t="shared" si="2330"/>
        <v>0</v>
      </c>
      <c r="M686" s="609">
        <f t="shared" si="2330"/>
        <v>0</v>
      </c>
      <c r="N686" s="609">
        <f t="shared" si="2330"/>
        <v>0</v>
      </c>
      <c r="O686" s="609">
        <f t="shared" si="2330"/>
        <v>0</v>
      </c>
      <c r="P686" s="609">
        <f t="shared" si="2330"/>
        <v>0</v>
      </c>
      <c r="Q686" s="609">
        <f t="shared" si="2330"/>
        <v>0</v>
      </c>
      <c r="R686" s="609">
        <f t="shared" si="2330"/>
        <v>0</v>
      </c>
      <c r="S686" s="609">
        <f t="shared" si="2330"/>
        <v>0</v>
      </c>
      <c r="T686" s="609">
        <f t="shared" si="2330"/>
        <v>0</v>
      </c>
      <c r="U686" s="609">
        <f t="shared" si="2330"/>
        <v>0</v>
      </c>
      <c r="V686" s="609">
        <f t="shared" si="2330"/>
        <v>0</v>
      </c>
      <c r="W686" s="609">
        <f t="shared" si="2330"/>
        <v>0</v>
      </c>
      <c r="X686" s="609">
        <f t="shared" si="2330"/>
        <v>0</v>
      </c>
      <c r="Y686" s="609">
        <f t="shared" si="2330"/>
        <v>0</v>
      </c>
      <c r="Z686" s="609">
        <f t="shared" si="2330"/>
        <v>0</v>
      </c>
      <c r="AA686" s="609">
        <f t="shared" si="2330"/>
        <v>0</v>
      </c>
      <c r="AB686" s="609">
        <f t="shared" si="2330"/>
        <v>0</v>
      </c>
      <c r="AC686" s="609">
        <f t="shared" si="2330"/>
        <v>0</v>
      </c>
      <c r="AD686" s="609">
        <f t="shared" si="2330"/>
        <v>0</v>
      </c>
      <c r="AE686" s="609">
        <f t="shared" si="2330"/>
        <v>0</v>
      </c>
      <c r="AF686" s="609">
        <f t="shared" si="2330"/>
        <v>0</v>
      </c>
      <c r="AG686" s="609">
        <f t="shared" si="2330"/>
        <v>0</v>
      </c>
      <c r="AH686" s="609">
        <f t="shared" si="2330"/>
        <v>0</v>
      </c>
      <c r="AI686" s="609">
        <f t="shared" si="2330"/>
        <v>0</v>
      </c>
      <c r="AJ686" s="609">
        <f t="shared" si="2330"/>
        <v>0</v>
      </c>
      <c r="AK686" s="609">
        <f t="shared" si="2330"/>
        <v>0</v>
      </c>
      <c r="AL686" s="609">
        <f t="shared" si="2330"/>
        <v>0</v>
      </c>
      <c r="AM686" s="609">
        <f t="shared" si="2330"/>
        <v>0</v>
      </c>
      <c r="AN686" s="609">
        <f t="shared" si="2330"/>
        <v>0</v>
      </c>
      <c r="AO686" s="609">
        <f t="shared" si="2330"/>
        <v>0</v>
      </c>
      <c r="AP686" s="609">
        <f t="shared" si="2330"/>
        <v>0</v>
      </c>
      <c r="AQ686" s="609">
        <f t="shared" si="2330"/>
        <v>0</v>
      </c>
      <c r="AR686" s="609">
        <f t="shared" si="2330"/>
        <v>0</v>
      </c>
      <c r="AS686" s="609">
        <f t="shared" si="2330"/>
        <v>0</v>
      </c>
      <c r="AT686" s="609">
        <f t="shared" si="2330"/>
        <v>0</v>
      </c>
      <c r="AU686" s="609">
        <f t="shared" si="2330"/>
        <v>0</v>
      </c>
      <c r="AV686" s="609">
        <f t="shared" si="2330"/>
        <v>0</v>
      </c>
      <c r="AW686" s="609">
        <f t="shared" si="2330"/>
        <v>0</v>
      </c>
      <c r="AX686" s="609">
        <f t="shared" si="2330"/>
        <v>0</v>
      </c>
      <c r="AY686" s="609">
        <f t="shared" si="2330"/>
        <v>0</v>
      </c>
      <c r="AZ686" s="609">
        <f t="shared" si="2330"/>
        <v>0</v>
      </c>
      <c r="BA686" s="609">
        <f t="shared" si="2330"/>
        <v>0</v>
      </c>
      <c r="BB686" s="609">
        <f t="shared" si="2330"/>
        <v>0</v>
      </c>
      <c r="BC686" s="609">
        <f t="shared" si="2330"/>
        <v>0</v>
      </c>
      <c r="BD686" s="609">
        <f t="shared" si="2330"/>
        <v>0</v>
      </c>
      <c r="BE686" s="609">
        <f t="shared" si="2330"/>
        <v>0</v>
      </c>
      <c r="BF686" s="609">
        <f t="shared" si="2330"/>
        <v>0</v>
      </c>
      <c r="BG686" s="609">
        <f t="shared" si="2330"/>
        <v>0</v>
      </c>
      <c r="BH686" s="609">
        <f t="shared" si="2330"/>
        <v>0</v>
      </c>
      <c r="BI686" s="609">
        <f t="shared" si="2330"/>
        <v>0</v>
      </c>
      <c r="BJ686" s="609">
        <f t="shared" si="2330"/>
        <v>0</v>
      </c>
      <c r="BK686" s="609">
        <f t="shared" si="2330"/>
        <v>0</v>
      </c>
      <c r="BL686" s="609">
        <f t="shared" si="2330"/>
        <v>0</v>
      </c>
      <c r="BM686" s="609">
        <f t="shared" si="2330"/>
        <v>0</v>
      </c>
      <c r="BN686" s="201"/>
      <c r="BO686" s="564"/>
      <c r="BP686" s="564"/>
      <c r="BQ686" s="564"/>
      <c r="BR686" s="564"/>
      <c r="BS686" s="564"/>
      <c r="BT686" s="564"/>
      <c r="BU686" s="564"/>
      <c r="BV686" s="564"/>
      <c r="BW686" s="564"/>
      <c r="BX686" s="564"/>
      <c r="BY686" s="564"/>
      <c r="BZ686" s="564"/>
      <c r="CA686" s="564"/>
      <c r="CB686" s="564"/>
      <c r="CC686" s="564"/>
      <c r="CD686" s="564"/>
      <c r="CE686" s="564"/>
      <c r="CF686" s="564"/>
      <c r="CG686" s="564"/>
      <c r="CH686" s="564"/>
      <c r="CI686" s="185"/>
      <c r="CJ686" s="124"/>
      <c r="CK686" s="124"/>
      <c r="CL686" s="124"/>
      <c r="CM686" s="124"/>
      <c r="CN686" s="124"/>
      <c r="CO686" s="177"/>
      <c r="CP686" s="124"/>
      <c r="CQ686" s="119"/>
      <c r="CR686" s="186"/>
      <c r="CS686" s="186"/>
      <c r="CT686" s="186"/>
      <c r="CU686" s="186"/>
      <c r="CV686" s="186"/>
      <c r="CW686" s="119"/>
      <c r="CX686" s="124"/>
      <c r="CY686" s="124"/>
      <c r="CZ686" s="124"/>
      <c r="DA686" s="124"/>
      <c r="DB686" s="209"/>
      <c r="DC686" s="124"/>
      <c r="DD686" s="124"/>
      <c r="DE686" s="124"/>
      <c r="DF686" s="124"/>
      <c r="DG686" s="209"/>
      <c r="DH686" s="209"/>
      <c r="DI686" s="209"/>
      <c r="DJ686" s="209"/>
    </row>
    <row r="687" spans="1:114" s="7" customFormat="1" x14ac:dyDescent="0.2">
      <c r="A687" s="170" t="s">
        <v>231</v>
      </c>
      <c r="B687" s="125" t="s">
        <v>370</v>
      </c>
      <c r="C687" s="125"/>
      <c r="D687" s="125"/>
      <c r="E687" s="125"/>
      <c r="F687" s="610">
        <f>MAX(F685,F686)</f>
        <v>1170</v>
      </c>
      <c r="G687" s="610">
        <f t="shared" ref="G687:BM687" si="2331">MAX(G685,G686)</f>
        <v>1170</v>
      </c>
      <c r="H687" s="610">
        <f t="shared" si="2331"/>
        <v>1170</v>
      </c>
      <c r="I687" s="610">
        <f t="shared" si="2331"/>
        <v>1170</v>
      </c>
      <c r="J687" s="610">
        <f t="shared" si="2331"/>
        <v>1170</v>
      </c>
      <c r="K687" s="610">
        <f t="shared" si="2331"/>
        <v>1170</v>
      </c>
      <c r="L687" s="610">
        <f t="shared" si="2331"/>
        <v>1170</v>
      </c>
      <c r="M687" s="610">
        <f t="shared" si="2331"/>
        <v>1170</v>
      </c>
      <c r="N687" s="610">
        <f t="shared" si="2331"/>
        <v>1170</v>
      </c>
      <c r="O687" s="610">
        <f t="shared" si="2331"/>
        <v>1170</v>
      </c>
      <c r="P687" s="610">
        <f t="shared" si="2331"/>
        <v>1170</v>
      </c>
      <c r="Q687" s="610">
        <f t="shared" si="2331"/>
        <v>1170</v>
      </c>
      <c r="R687" s="610">
        <f t="shared" si="2331"/>
        <v>2340</v>
      </c>
      <c r="S687" s="610">
        <f t="shared" si="2331"/>
        <v>2340</v>
      </c>
      <c r="T687" s="610">
        <f t="shared" si="2331"/>
        <v>2340</v>
      </c>
      <c r="U687" s="610">
        <f t="shared" si="2331"/>
        <v>2340</v>
      </c>
      <c r="V687" s="610">
        <f t="shared" si="2331"/>
        <v>2340</v>
      </c>
      <c r="W687" s="610">
        <f t="shared" si="2331"/>
        <v>2340</v>
      </c>
      <c r="X687" s="610">
        <f t="shared" si="2331"/>
        <v>2340</v>
      </c>
      <c r="Y687" s="610">
        <f t="shared" si="2331"/>
        <v>2340</v>
      </c>
      <c r="Z687" s="610">
        <f t="shared" si="2331"/>
        <v>2340</v>
      </c>
      <c r="AA687" s="610">
        <f t="shared" si="2331"/>
        <v>2340</v>
      </c>
      <c r="AB687" s="610">
        <f t="shared" si="2331"/>
        <v>2340</v>
      </c>
      <c r="AC687" s="610">
        <f t="shared" si="2331"/>
        <v>2340</v>
      </c>
      <c r="AD687" s="610">
        <f t="shared" si="2331"/>
        <v>4875</v>
      </c>
      <c r="AE687" s="610">
        <f t="shared" si="2331"/>
        <v>4875</v>
      </c>
      <c r="AF687" s="610">
        <f t="shared" si="2331"/>
        <v>4875</v>
      </c>
      <c r="AG687" s="610">
        <f t="shared" si="2331"/>
        <v>4875</v>
      </c>
      <c r="AH687" s="610">
        <f t="shared" si="2331"/>
        <v>4875</v>
      </c>
      <c r="AI687" s="610">
        <f t="shared" si="2331"/>
        <v>4875</v>
      </c>
      <c r="AJ687" s="610">
        <f t="shared" si="2331"/>
        <v>4875</v>
      </c>
      <c r="AK687" s="610">
        <f t="shared" si="2331"/>
        <v>4875</v>
      </c>
      <c r="AL687" s="610">
        <f t="shared" si="2331"/>
        <v>4875</v>
      </c>
      <c r="AM687" s="610">
        <f t="shared" si="2331"/>
        <v>4875</v>
      </c>
      <c r="AN687" s="610">
        <f t="shared" si="2331"/>
        <v>4875</v>
      </c>
      <c r="AO687" s="610">
        <f t="shared" si="2331"/>
        <v>4875</v>
      </c>
      <c r="AP687" s="610">
        <f t="shared" si="2331"/>
        <v>6240</v>
      </c>
      <c r="AQ687" s="610">
        <f t="shared" si="2331"/>
        <v>6240</v>
      </c>
      <c r="AR687" s="610">
        <f t="shared" si="2331"/>
        <v>6240</v>
      </c>
      <c r="AS687" s="610">
        <f t="shared" si="2331"/>
        <v>6240</v>
      </c>
      <c r="AT687" s="610">
        <f t="shared" si="2331"/>
        <v>6240</v>
      </c>
      <c r="AU687" s="610">
        <f t="shared" si="2331"/>
        <v>6240</v>
      </c>
      <c r="AV687" s="610">
        <f t="shared" si="2331"/>
        <v>6240</v>
      </c>
      <c r="AW687" s="610">
        <f t="shared" si="2331"/>
        <v>6240</v>
      </c>
      <c r="AX687" s="610">
        <f t="shared" si="2331"/>
        <v>6240</v>
      </c>
      <c r="AY687" s="610">
        <f t="shared" si="2331"/>
        <v>6240</v>
      </c>
      <c r="AZ687" s="610">
        <f t="shared" si="2331"/>
        <v>6240</v>
      </c>
      <c r="BA687" s="610">
        <f t="shared" si="2331"/>
        <v>6240</v>
      </c>
      <c r="BB687" s="610">
        <f t="shared" si="2331"/>
        <v>6630</v>
      </c>
      <c r="BC687" s="610">
        <f t="shared" si="2331"/>
        <v>6630</v>
      </c>
      <c r="BD687" s="610">
        <f t="shared" si="2331"/>
        <v>6630</v>
      </c>
      <c r="BE687" s="610">
        <f t="shared" si="2331"/>
        <v>6630</v>
      </c>
      <c r="BF687" s="610">
        <f t="shared" si="2331"/>
        <v>6630</v>
      </c>
      <c r="BG687" s="610">
        <f t="shared" si="2331"/>
        <v>6630</v>
      </c>
      <c r="BH687" s="610">
        <f t="shared" si="2331"/>
        <v>6630</v>
      </c>
      <c r="BI687" s="610">
        <f t="shared" si="2331"/>
        <v>6630</v>
      </c>
      <c r="BJ687" s="610">
        <f t="shared" si="2331"/>
        <v>6630</v>
      </c>
      <c r="BK687" s="610">
        <f t="shared" si="2331"/>
        <v>6630</v>
      </c>
      <c r="BL687" s="610">
        <f t="shared" si="2331"/>
        <v>6630</v>
      </c>
      <c r="BM687" s="610">
        <f t="shared" si="2331"/>
        <v>6630</v>
      </c>
      <c r="BN687" s="220"/>
      <c r="BO687" s="583">
        <f>SUM(F687:H687)</f>
        <v>3510</v>
      </c>
      <c r="BP687" s="583">
        <f>SUM(I687:K687)</f>
        <v>3510</v>
      </c>
      <c r="BQ687" s="583">
        <f>SUM(L687:N687)</f>
        <v>3510</v>
      </c>
      <c r="BR687" s="583">
        <f>SUM(O687:Q687)</f>
        <v>3510</v>
      </c>
      <c r="BS687" s="583">
        <f>SUM(R687:T687)</f>
        <v>7020</v>
      </c>
      <c r="BT687" s="583">
        <f>SUM(U687:W687)</f>
        <v>7020</v>
      </c>
      <c r="BU687" s="583">
        <f>SUM(X687:Z687)</f>
        <v>7020</v>
      </c>
      <c r="BV687" s="583">
        <f>SUM(AA687:AC687)</f>
        <v>7020</v>
      </c>
      <c r="BW687" s="583">
        <f>SUM(AD687:AF687)</f>
        <v>14625</v>
      </c>
      <c r="BX687" s="583">
        <f>SUM(AG687:AI687)</f>
        <v>14625</v>
      </c>
      <c r="BY687" s="583">
        <f>SUM(AJ687:AL687)</f>
        <v>14625</v>
      </c>
      <c r="BZ687" s="583">
        <f>SUM(AM687:AO687)</f>
        <v>14625</v>
      </c>
      <c r="CA687" s="583">
        <f>SUM(AP687:AR687)</f>
        <v>18720</v>
      </c>
      <c r="CB687" s="583">
        <f>SUM(AS687:AU687)</f>
        <v>18720</v>
      </c>
      <c r="CC687" s="583">
        <f>SUM(AV687:AX687)</f>
        <v>18720</v>
      </c>
      <c r="CD687" s="583">
        <f>SUM(AY687:BA687)</f>
        <v>18720</v>
      </c>
      <c r="CE687" s="583">
        <f>SUM(BB687:BD687)</f>
        <v>19890</v>
      </c>
      <c r="CF687" s="583">
        <f>SUM(BE687:BG687)</f>
        <v>19890</v>
      </c>
      <c r="CG687" s="583">
        <f>SUM(BH687:BJ687)</f>
        <v>19890</v>
      </c>
      <c r="CH687" s="583">
        <f>SUM(BK687:BM687)</f>
        <v>19890</v>
      </c>
      <c r="CI687" s="220"/>
      <c r="CJ687" s="178">
        <f>SUM(BO687:BR687)</f>
        <v>14040</v>
      </c>
      <c r="CK687" s="178">
        <f>SUM(BS687:BV687)</f>
        <v>28080</v>
      </c>
      <c r="CL687" s="178">
        <f>SUM(BW687:BZ687)</f>
        <v>58500</v>
      </c>
      <c r="CM687" s="178">
        <f>SUM(CA687:CD687)</f>
        <v>74880</v>
      </c>
      <c r="CN687" s="178">
        <f>SUM(CE687:CH687)</f>
        <v>79560</v>
      </c>
      <c r="CO687" s="188"/>
      <c r="CP687" s="125"/>
      <c r="CQ687" s="125"/>
      <c r="CR687" s="402">
        <f>SUM(F687:BM687)</f>
        <v>255060</v>
      </c>
      <c r="CS687" s="402">
        <f>SUM(BO687:CH687)</f>
        <v>255060</v>
      </c>
      <c r="CT687" s="402">
        <f>SUM(CJ687:CN687)</f>
        <v>255060</v>
      </c>
      <c r="CU687" s="402">
        <f>CR687-CS687</f>
        <v>0</v>
      </c>
      <c r="CV687" s="402">
        <f>CS687-CT687</f>
        <v>0</v>
      </c>
      <c r="CW687" s="125"/>
      <c r="CX687" s="178">
        <f>IF(BO687="","",BO687)</f>
        <v>3510</v>
      </c>
      <c r="CY687" s="178">
        <f>IF(BP687="","",BP687)</f>
        <v>3510</v>
      </c>
      <c r="CZ687" s="178">
        <f>IF(BQ687="","",BQ687)</f>
        <v>3510</v>
      </c>
      <c r="DA687" s="178">
        <f>IF(BR687="","",BR687)</f>
        <v>3510</v>
      </c>
      <c r="DB687" s="234">
        <f>IF(CJ687="","",CJ687)</f>
        <v>14040</v>
      </c>
      <c r="DC687" s="178">
        <f>IF(BS687="","",BS687)</f>
        <v>7020</v>
      </c>
      <c r="DD687" s="178">
        <f>IF(BT687="","",BT687)</f>
        <v>7020</v>
      </c>
      <c r="DE687" s="178">
        <f>IF(BU687="","",BU687)</f>
        <v>7020</v>
      </c>
      <c r="DF687" s="178">
        <f>IF(BV687="","",BV687)</f>
        <v>7020</v>
      </c>
      <c r="DG687" s="234">
        <f>IF(CK687="","",CK687)</f>
        <v>28080</v>
      </c>
      <c r="DH687" s="234">
        <f>IF(CL687="","",CL687)</f>
        <v>58500</v>
      </c>
      <c r="DI687" s="234">
        <f>IF(CM687="","",CM687)</f>
        <v>74880</v>
      </c>
      <c r="DJ687" s="234">
        <f>IF(CN687="","",CN687)</f>
        <v>79560</v>
      </c>
    </row>
    <row r="688" spans="1:114" s="7" customFormat="1" x14ac:dyDescent="0.2">
      <c r="A688" s="170"/>
      <c r="B688" s="125" t="s">
        <v>370</v>
      </c>
      <c r="C688" s="125"/>
      <c r="D688" s="125"/>
      <c r="E688" s="125"/>
      <c r="F688" s="610"/>
      <c r="G688" s="610"/>
      <c r="H688" s="610"/>
      <c r="I688" s="610"/>
      <c r="J688" s="610"/>
      <c r="K688" s="610"/>
      <c r="L688" s="610"/>
      <c r="M688" s="610"/>
      <c r="N688" s="610"/>
      <c r="O688" s="610"/>
      <c r="P688" s="610"/>
      <c r="Q688" s="610"/>
      <c r="R688" s="610"/>
      <c r="S688" s="610"/>
      <c r="T688" s="610"/>
      <c r="U688" s="610"/>
      <c r="V688" s="610"/>
      <c r="W688" s="610"/>
      <c r="X688" s="610"/>
      <c r="Y688" s="610"/>
      <c r="Z688" s="610"/>
      <c r="AA688" s="610"/>
      <c r="AB688" s="610"/>
      <c r="AC688" s="610"/>
      <c r="AD688" s="610"/>
      <c r="AE688" s="610"/>
      <c r="AF688" s="610"/>
      <c r="AG688" s="610"/>
      <c r="AH688" s="610"/>
      <c r="AI688" s="610"/>
      <c r="AJ688" s="610"/>
      <c r="AK688" s="610"/>
      <c r="AL688" s="610"/>
      <c r="AM688" s="610"/>
      <c r="AN688" s="610"/>
      <c r="AO688" s="610"/>
      <c r="AP688" s="610"/>
      <c r="AQ688" s="610"/>
      <c r="AR688" s="610"/>
      <c r="AS688" s="610"/>
      <c r="AT688" s="610"/>
      <c r="AU688" s="610"/>
      <c r="AV688" s="610"/>
      <c r="AW688" s="610"/>
      <c r="AX688" s="610"/>
      <c r="AY688" s="610"/>
      <c r="AZ688" s="610"/>
      <c r="BA688" s="610"/>
      <c r="BB688" s="610"/>
      <c r="BC688" s="610"/>
      <c r="BD688" s="610"/>
      <c r="BE688" s="610"/>
      <c r="BF688" s="610"/>
      <c r="BG688" s="610"/>
      <c r="BH688" s="610"/>
      <c r="BI688" s="610"/>
      <c r="BJ688" s="610"/>
      <c r="BK688" s="610"/>
      <c r="BL688" s="610"/>
      <c r="BM688" s="610"/>
      <c r="BN688" s="185"/>
      <c r="BO688" s="583"/>
      <c r="BP688" s="583"/>
      <c r="BQ688" s="583"/>
      <c r="BR688" s="583"/>
      <c r="BS688" s="583"/>
      <c r="BT688" s="583"/>
      <c r="BU688" s="583"/>
      <c r="BV688" s="583"/>
      <c r="BW688" s="583"/>
      <c r="BX688" s="583"/>
      <c r="BY688" s="583"/>
      <c r="BZ688" s="583"/>
      <c r="CA688" s="583"/>
      <c r="CB688" s="583"/>
      <c r="CC688" s="583"/>
      <c r="CD688" s="583"/>
      <c r="CE688" s="583"/>
      <c r="CF688" s="583"/>
      <c r="CG688" s="583"/>
      <c r="CH688" s="583"/>
      <c r="CI688" s="220"/>
      <c r="CJ688" s="178"/>
      <c r="CK688" s="178"/>
      <c r="CL688" s="178"/>
      <c r="CM688" s="178"/>
      <c r="CN688" s="178"/>
      <c r="CO688" s="177"/>
      <c r="CP688" s="119"/>
      <c r="CQ688" s="119"/>
      <c r="CR688" s="186"/>
      <c r="CS688" s="186"/>
      <c r="CT688" s="186"/>
      <c r="CU688" s="186"/>
      <c r="CV688" s="186"/>
      <c r="CW688" s="119"/>
      <c r="CX688" s="178"/>
      <c r="CY688" s="178"/>
      <c r="CZ688" s="178"/>
      <c r="DA688" s="178"/>
      <c r="DB688" s="234"/>
      <c r="DC688" s="178"/>
      <c r="DD688" s="178"/>
      <c r="DE688" s="178"/>
      <c r="DF688" s="178"/>
      <c r="DG688" s="234"/>
      <c r="DH688" s="234"/>
      <c r="DI688" s="234"/>
      <c r="DJ688" s="234"/>
    </row>
    <row r="689" spans="1:114" s="7" customFormat="1" x14ac:dyDescent="0.2">
      <c r="A689" s="287"/>
      <c r="B689" s="301" t="s">
        <v>370</v>
      </c>
      <c r="C689" s="119"/>
      <c r="D689" s="119"/>
      <c r="E689" s="119"/>
      <c r="F689" s="564"/>
      <c r="G689" s="564"/>
      <c r="H689" s="564"/>
      <c r="I689" s="564"/>
      <c r="J689" s="564"/>
      <c r="K689" s="564"/>
      <c r="L689" s="564"/>
      <c r="M689" s="564"/>
      <c r="N689" s="564"/>
      <c r="O689" s="564"/>
      <c r="P689" s="564"/>
      <c r="Q689" s="564"/>
      <c r="R689" s="564"/>
      <c r="S689" s="564"/>
      <c r="T689" s="564"/>
      <c r="U689" s="564"/>
      <c r="V689" s="564"/>
      <c r="W689" s="564"/>
      <c r="X689" s="564"/>
      <c r="Y689" s="564"/>
      <c r="Z689" s="564"/>
      <c r="AA689" s="564"/>
      <c r="AB689" s="564"/>
      <c r="AC689" s="564"/>
      <c r="AD689" s="564"/>
      <c r="AE689" s="564"/>
      <c r="AF689" s="564"/>
      <c r="AG689" s="564"/>
      <c r="AH689" s="564"/>
      <c r="AI689" s="564"/>
      <c r="AJ689" s="564"/>
      <c r="AK689" s="564"/>
      <c r="AL689" s="564"/>
      <c r="AM689" s="564"/>
      <c r="AN689" s="564"/>
      <c r="AO689" s="564"/>
      <c r="AP689" s="564"/>
      <c r="AQ689" s="564"/>
      <c r="AR689" s="564"/>
      <c r="AS689" s="564"/>
      <c r="AT689" s="564"/>
      <c r="AU689" s="564"/>
      <c r="AV689" s="564"/>
      <c r="AW689" s="564"/>
      <c r="AX689" s="564"/>
      <c r="AY689" s="564"/>
      <c r="AZ689" s="564"/>
      <c r="BA689" s="564"/>
      <c r="BB689" s="564"/>
      <c r="BC689" s="564"/>
      <c r="BD689" s="564"/>
      <c r="BE689" s="564"/>
      <c r="BF689" s="564"/>
      <c r="BG689" s="564"/>
      <c r="BH689" s="564"/>
      <c r="BI689" s="564"/>
      <c r="BJ689" s="564"/>
      <c r="BK689" s="564"/>
      <c r="BL689" s="564"/>
      <c r="BM689" s="564"/>
      <c r="BN689" s="185"/>
      <c r="BO689" s="564"/>
      <c r="BP689" s="564"/>
      <c r="BQ689" s="564"/>
      <c r="BR689" s="564"/>
      <c r="BS689" s="564"/>
      <c r="BT689" s="564"/>
      <c r="BU689" s="564"/>
      <c r="BV689" s="564"/>
      <c r="BW689" s="564"/>
      <c r="BX689" s="564"/>
      <c r="BY689" s="564"/>
      <c r="BZ689" s="564"/>
      <c r="CA689" s="564"/>
      <c r="CB689" s="564"/>
      <c r="CC689" s="564"/>
      <c r="CD689" s="564"/>
      <c r="CE689" s="564"/>
      <c r="CF689" s="564"/>
      <c r="CG689" s="564"/>
      <c r="CH689" s="564"/>
      <c r="CI689" s="185"/>
      <c r="CJ689" s="124"/>
      <c r="CK689" s="124"/>
      <c r="CL689" s="124"/>
      <c r="CM689" s="124"/>
      <c r="CN689" s="124"/>
      <c r="CO689" s="177"/>
      <c r="CP689" s="119"/>
      <c r="CQ689" s="119"/>
      <c r="CR689" s="186"/>
      <c r="CS689" s="186"/>
      <c r="CT689" s="186"/>
      <c r="CU689" s="186"/>
      <c r="CV689" s="186"/>
      <c r="CW689" s="119"/>
      <c r="CX689" s="124" t="str">
        <f t="shared" si="2312"/>
        <v/>
      </c>
      <c r="CY689" s="124" t="str">
        <f t="shared" si="2313"/>
        <v/>
      </c>
      <c r="CZ689" s="124" t="str">
        <f t="shared" si="2314"/>
        <v/>
      </c>
      <c r="DA689" s="124" t="str">
        <f t="shared" si="2315"/>
        <v/>
      </c>
      <c r="DB689" s="209" t="str">
        <f t="shared" si="2316"/>
        <v/>
      </c>
      <c r="DC689" s="124" t="str">
        <f t="shared" si="2317"/>
        <v/>
      </c>
      <c r="DD689" s="124" t="str">
        <f t="shared" si="2318"/>
        <v/>
      </c>
      <c r="DE689" s="124" t="str">
        <f t="shared" si="2319"/>
        <v/>
      </c>
      <c r="DF689" s="124" t="str">
        <f t="shared" si="2320"/>
        <v/>
      </c>
      <c r="DG689" s="209" t="str">
        <f t="shared" si="2321"/>
        <v/>
      </c>
      <c r="DH689" s="209" t="str">
        <f t="shared" si="2322"/>
        <v/>
      </c>
      <c r="DI689" s="209" t="str">
        <f t="shared" si="2323"/>
        <v/>
      </c>
      <c r="DJ689" s="209" t="str">
        <f t="shared" si="2324"/>
        <v/>
      </c>
    </row>
    <row r="690" spans="1:114" s="7" customFormat="1" x14ac:dyDescent="0.2">
      <c r="A690" s="190" t="s">
        <v>163</v>
      </c>
      <c r="B690" s="301" t="s">
        <v>370</v>
      </c>
      <c r="C690" s="119"/>
      <c r="D690" s="119"/>
      <c r="E690" s="119"/>
      <c r="F690" s="564"/>
      <c r="G690" s="564"/>
      <c r="H690" s="564"/>
      <c r="I690" s="564"/>
      <c r="J690" s="564"/>
      <c r="K690" s="564"/>
      <c r="L690" s="564"/>
      <c r="M690" s="564"/>
      <c r="N690" s="564"/>
      <c r="O690" s="564"/>
      <c r="P690" s="564"/>
      <c r="Q690" s="564"/>
      <c r="R690" s="564"/>
      <c r="S690" s="564"/>
      <c r="T690" s="564"/>
      <c r="U690" s="564"/>
      <c r="V690" s="564"/>
      <c r="W690" s="564"/>
      <c r="X690" s="564"/>
      <c r="Y690" s="564"/>
      <c r="Z690" s="564"/>
      <c r="AA690" s="564"/>
      <c r="AB690" s="564"/>
      <c r="AC690" s="564"/>
      <c r="AD690" s="564"/>
      <c r="AE690" s="564"/>
      <c r="AF690" s="564"/>
      <c r="AG690" s="564"/>
      <c r="AH690" s="564"/>
      <c r="AI690" s="564"/>
      <c r="AJ690" s="564"/>
      <c r="AK690" s="564"/>
      <c r="AL690" s="564"/>
      <c r="AM690" s="564"/>
      <c r="AN690" s="564"/>
      <c r="AO690" s="564"/>
      <c r="AP690" s="564"/>
      <c r="AQ690" s="564"/>
      <c r="AR690" s="564"/>
      <c r="AS690" s="564"/>
      <c r="AT690" s="564"/>
      <c r="AU690" s="564"/>
      <c r="AV690" s="564"/>
      <c r="AW690" s="564"/>
      <c r="AX690" s="564"/>
      <c r="AY690" s="564"/>
      <c r="AZ690" s="564"/>
      <c r="BA690" s="564"/>
      <c r="BB690" s="564"/>
      <c r="BC690" s="564"/>
      <c r="BD690" s="564"/>
      <c r="BE690" s="564"/>
      <c r="BF690" s="564"/>
      <c r="BG690" s="564"/>
      <c r="BH690" s="564"/>
      <c r="BI690" s="564"/>
      <c r="BJ690" s="564"/>
      <c r="BK690" s="564"/>
      <c r="BL690" s="564"/>
      <c r="BM690" s="564"/>
      <c r="BN690" s="185"/>
      <c r="BO690" s="564"/>
      <c r="BP690" s="564"/>
      <c r="BQ690" s="564"/>
      <c r="BR690" s="564"/>
      <c r="BS690" s="564"/>
      <c r="BT690" s="564"/>
      <c r="BU690" s="564"/>
      <c r="BV690" s="564"/>
      <c r="BW690" s="564"/>
      <c r="BX690" s="564"/>
      <c r="BY690" s="564"/>
      <c r="BZ690" s="564"/>
      <c r="CA690" s="564"/>
      <c r="CB690" s="564"/>
      <c r="CC690" s="564"/>
      <c r="CD690" s="564"/>
      <c r="CE690" s="564"/>
      <c r="CF690" s="564"/>
      <c r="CG690" s="564"/>
      <c r="CH690" s="564"/>
      <c r="CI690" s="185"/>
      <c r="CJ690" s="124"/>
      <c r="CK690" s="124"/>
      <c r="CL690" s="124"/>
      <c r="CM690" s="124"/>
      <c r="CN690" s="124"/>
      <c r="CO690" s="177"/>
      <c r="CP690" s="119"/>
      <c r="CQ690" s="119"/>
      <c r="CR690" s="186"/>
      <c r="CS690" s="186"/>
      <c r="CT690" s="186"/>
      <c r="CU690" s="186"/>
      <c r="CV690" s="186"/>
      <c r="CW690" s="119"/>
      <c r="CX690" s="124" t="str">
        <f t="shared" si="2312"/>
        <v/>
      </c>
      <c r="CY690" s="124" t="str">
        <f t="shared" si="2313"/>
        <v/>
      </c>
      <c r="CZ690" s="124" t="str">
        <f t="shared" si="2314"/>
        <v/>
      </c>
      <c r="DA690" s="124" t="str">
        <f t="shared" si="2315"/>
        <v/>
      </c>
      <c r="DB690" s="209" t="str">
        <f t="shared" si="2316"/>
        <v/>
      </c>
      <c r="DC690" s="124" t="str">
        <f t="shared" si="2317"/>
        <v/>
      </c>
      <c r="DD690" s="124" t="str">
        <f t="shared" si="2318"/>
        <v/>
      </c>
      <c r="DE690" s="124" t="str">
        <f t="shared" si="2319"/>
        <v/>
      </c>
      <c r="DF690" s="124" t="str">
        <f t="shared" si="2320"/>
        <v/>
      </c>
      <c r="DG690" s="209" t="str">
        <f t="shared" si="2321"/>
        <v/>
      </c>
      <c r="DH690" s="209" t="str">
        <f t="shared" si="2322"/>
        <v/>
      </c>
      <c r="DI690" s="209" t="str">
        <f t="shared" si="2323"/>
        <v/>
      </c>
      <c r="DJ690" s="209" t="str">
        <f t="shared" si="2324"/>
        <v/>
      </c>
    </row>
    <row r="691" spans="1:114" s="7" customFormat="1" x14ac:dyDescent="0.2">
      <c r="A691" s="282" t="s">
        <v>190</v>
      </c>
      <c r="B691" s="119" t="s">
        <v>370</v>
      </c>
      <c r="C691" s="119"/>
      <c r="D691" s="119"/>
      <c r="E691" s="124">
        <f>Assumptions!B403</f>
        <v>0</v>
      </c>
      <c r="F691" s="564">
        <f t="shared" ref="F691:AK691" ca="1" si="2332">MIN(0,F308+E691)</f>
        <v>-12057.916666666668</v>
      </c>
      <c r="G691" s="564">
        <f t="shared" ca="1" si="2332"/>
        <v>-22982.5</v>
      </c>
      <c r="H691" s="564">
        <f t="shared" ca="1" si="2332"/>
        <v>-34070.505427600001</v>
      </c>
      <c r="I691" s="564">
        <f t="shared" ca="1" si="2332"/>
        <v>-49388.936950066665</v>
      </c>
      <c r="J691" s="564">
        <f t="shared" ca="1" si="2332"/>
        <v>-71380.488529113325</v>
      </c>
      <c r="K691" s="564">
        <f t="shared" ca="1" si="2332"/>
        <v>-133481.008066354</v>
      </c>
      <c r="L691" s="564">
        <f t="shared" ca="1" si="2332"/>
        <v>-181661.26020755467</v>
      </c>
      <c r="M691" s="564">
        <f t="shared" ca="1" si="2332"/>
        <v>-225616.17026827601</v>
      </c>
      <c r="N691" s="564">
        <f t="shared" ca="1" si="2332"/>
        <v>-264503.792670439</v>
      </c>
      <c r="O691" s="564">
        <f t="shared" ca="1" si="2332"/>
        <v>-298231.02168441127</v>
      </c>
      <c r="P691" s="564">
        <f t="shared" ca="1" si="2332"/>
        <v>-325367.65597593016</v>
      </c>
      <c r="Q691" s="564">
        <f t="shared" ca="1" si="2332"/>
        <v>-344051.16097104031</v>
      </c>
      <c r="R691" s="564">
        <f t="shared" ca="1" si="2332"/>
        <v>-281937.10322506854</v>
      </c>
      <c r="S691" s="564">
        <f t="shared" ca="1" si="2332"/>
        <v>-204159.15328883743</v>
      </c>
      <c r="T691" s="564">
        <f t="shared" ca="1" si="2332"/>
        <v>-208208.35412317968</v>
      </c>
      <c r="U691" s="564">
        <f t="shared" ca="1" si="2332"/>
        <v>-200706.32988216792</v>
      </c>
      <c r="V691" s="564">
        <f t="shared" ca="1" si="2332"/>
        <v>-180717.45566096005</v>
      </c>
      <c r="W691" s="564">
        <f t="shared" ca="1" si="2332"/>
        <v>-157065.45107211248</v>
      </c>
      <c r="X691" s="564">
        <f t="shared" ca="1" si="2332"/>
        <v>-33227.424300859071</v>
      </c>
      <c r="Y691" s="564">
        <f t="shared" ca="1" si="2332"/>
        <v>0</v>
      </c>
      <c r="Z691" s="564">
        <f t="shared" ca="1" si="2332"/>
        <v>0</v>
      </c>
      <c r="AA691" s="564">
        <f t="shared" ca="1" si="2332"/>
        <v>0</v>
      </c>
      <c r="AB691" s="564">
        <f t="shared" ca="1" si="2332"/>
        <v>0</v>
      </c>
      <c r="AC691" s="564">
        <f t="shared" ca="1" si="2332"/>
        <v>0</v>
      </c>
      <c r="AD691" s="564">
        <f t="shared" ca="1" si="2332"/>
        <v>0</v>
      </c>
      <c r="AE691" s="564">
        <f t="shared" ca="1" si="2332"/>
        <v>0</v>
      </c>
      <c r="AF691" s="564">
        <f t="shared" ca="1" si="2332"/>
        <v>0</v>
      </c>
      <c r="AG691" s="564">
        <f t="shared" ca="1" si="2332"/>
        <v>0</v>
      </c>
      <c r="AH691" s="564">
        <f t="shared" ca="1" si="2332"/>
        <v>0</v>
      </c>
      <c r="AI691" s="564">
        <f t="shared" ca="1" si="2332"/>
        <v>0</v>
      </c>
      <c r="AJ691" s="564">
        <f t="shared" ca="1" si="2332"/>
        <v>0</v>
      </c>
      <c r="AK691" s="564">
        <f t="shared" ca="1" si="2332"/>
        <v>0</v>
      </c>
      <c r="AL691" s="564">
        <f t="shared" ref="AL691:BM691" ca="1" si="2333">MIN(0,AL308+AK691)</f>
        <v>0</v>
      </c>
      <c r="AM691" s="564">
        <f t="shared" ca="1" si="2333"/>
        <v>0</v>
      </c>
      <c r="AN691" s="564">
        <f t="shared" ca="1" si="2333"/>
        <v>0</v>
      </c>
      <c r="AO691" s="564">
        <f t="shared" ca="1" si="2333"/>
        <v>0</v>
      </c>
      <c r="AP691" s="564">
        <f t="shared" ca="1" si="2333"/>
        <v>0</v>
      </c>
      <c r="AQ691" s="564">
        <f t="shared" ca="1" si="2333"/>
        <v>0</v>
      </c>
      <c r="AR691" s="564">
        <f t="shared" ca="1" si="2333"/>
        <v>0</v>
      </c>
      <c r="AS691" s="564">
        <f t="shared" ca="1" si="2333"/>
        <v>0</v>
      </c>
      <c r="AT691" s="564">
        <f t="shared" ca="1" si="2333"/>
        <v>0</v>
      </c>
      <c r="AU691" s="564">
        <f t="shared" ca="1" si="2333"/>
        <v>0</v>
      </c>
      <c r="AV691" s="564">
        <f t="shared" ca="1" si="2333"/>
        <v>0</v>
      </c>
      <c r="AW691" s="564">
        <f t="shared" ca="1" si="2333"/>
        <v>0</v>
      </c>
      <c r="AX691" s="564">
        <f t="shared" ca="1" si="2333"/>
        <v>0</v>
      </c>
      <c r="AY691" s="564">
        <f t="shared" ca="1" si="2333"/>
        <v>0</v>
      </c>
      <c r="AZ691" s="564">
        <f t="shared" ca="1" si="2333"/>
        <v>0</v>
      </c>
      <c r="BA691" s="564">
        <f t="shared" ca="1" si="2333"/>
        <v>0</v>
      </c>
      <c r="BB691" s="564">
        <f t="shared" ca="1" si="2333"/>
        <v>0</v>
      </c>
      <c r="BC691" s="564">
        <f t="shared" ca="1" si="2333"/>
        <v>0</v>
      </c>
      <c r="BD691" s="564">
        <f t="shared" ca="1" si="2333"/>
        <v>0</v>
      </c>
      <c r="BE691" s="564">
        <f t="shared" ca="1" si="2333"/>
        <v>0</v>
      </c>
      <c r="BF691" s="564">
        <f t="shared" ca="1" si="2333"/>
        <v>0</v>
      </c>
      <c r="BG691" s="564">
        <f t="shared" ca="1" si="2333"/>
        <v>0</v>
      </c>
      <c r="BH691" s="564">
        <f t="shared" ca="1" si="2333"/>
        <v>0</v>
      </c>
      <c r="BI691" s="564">
        <f t="shared" ca="1" si="2333"/>
        <v>0</v>
      </c>
      <c r="BJ691" s="564">
        <f t="shared" ca="1" si="2333"/>
        <v>0</v>
      </c>
      <c r="BK691" s="564">
        <f t="shared" ca="1" si="2333"/>
        <v>0</v>
      </c>
      <c r="BL691" s="564">
        <f t="shared" ca="1" si="2333"/>
        <v>0</v>
      </c>
      <c r="BM691" s="564">
        <f t="shared" ca="1" si="2333"/>
        <v>0</v>
      </c>
      <c r="BN691" s="185"/>
      <c r="BO691" s="564">
        <f ca="1">H691</f>
        <v>-34070.505427600001</v>
      </c>
      <c r="BP691" s="564">
        <f ca="1">K691</f>
        <v>-133481.008066354</v>
      </c>
      <c r="BQ691" s="564">
        <f ca="1">N691</f>
        <v>-264503.792670439</v>
      </c>
      <c r="BR691" s="564">
        <f ca="1">Q691</f>
        <v>-344051.16097104031</v>
      </c>
      <c r="BS691" s="564">
        <f ca="1">T691</f>
        <v>-208208.35412317968</v>
      </c>
      <c r="BT691" s="646">
        <f ca="1">W691</f>
        <v>-157065.45107211248</v>
      </c>
      <c r="BU691" s="646">
        <f ca="1">Z691</f>
        <v>0</v>
      </c>
      <c r="BV691" s="646">
        <f ca="1">AC691</f>
        <v>0</v>
      </c>
      <c r="BW691" s="646">
        <f ca="1">AF691</f>
        <v>0</v>
      </c>
      <c r="BX691" s="646">
        <f ca="1">AI691</f>
        <v>0</v>
      </c>
      <c r="BY691" s="646">
        <f ca="1">AL691</f>
        <v>0</v>
      </c>
      <c r="BZ691" s="646">
        <f ca="1">AO691</f>
        <v>0</v>
      </c>
      <c r="CA691" s="564">
        <f ca="1">AR691</f>
        <v>0</v>
      </c>
      <c r="CB691" s="564">
        <f ca="1">AU691</f>
        <v>0</v>
      </c>
      <c r="CC691" s="564">
        <f ca="1">AX691</f>
        <v>0</v>
      </c>
      <c r="CD691" s="564">
        <f ca="1">BA691</f>
        <v>0</v>
      </c>
      <c r="CE691" s="564">
        <f ca="1">BD691</f>
        <v>0</v>
      </c>
      <c r="CF691" s="564">
        <f ca="1">BG691</f>
        <v>0</v>
      </c>
      <c r="CG691" s="564">
        <f ca="1">BJ691</f>
        <v>0</v>
      </c>
      <c r="CH691" s="564">
        <f ca="1">BM691</f>
        <v>0</v>
      </c>
      <c r="CI691" s="185"/>
      <c r="CJ691" s="124">
        <f ca="1">BR691</f>
        <v>-344051.16097104031</v>
      </c>
      <c r="CK691" s="124">
        <f ca="1">BV691</f>
        <v>0</v>
      </c>
      <c r="CL691" s="124">
        <f ca="1">BZ691</f>
        <v>0</v>
      </c>
      <c r="CM691" s="124">
        <f ca="1">CE691</f>
        <v>0</v>
      </c>
      <c r="CN691" s="124">
        <f ca="1">CH691</f>
        <v>0</v>
      </c>
      <c r="CO691" s="177"/>
      <c r="CP691" s="119"/>
      <c r="CQ691" s="119"/>
      <c r="CR691" s="186">
        <f ca="1">BM691</f>
        <v>0</v>
      </c>
      <c r="CS691" s="186">
        <f ca="1">CH691</f>
        <v>0</v>
      </c>
      <c r="CT691" s="186">
        <f ca="1">CN691</f>
        <v>0</v>
      </c>
      <c r="CU691" s="186">
        <f t="shared" ref="CU691:CV693" ca="1" si="2334">CR691-CS691</f>
        <v>0</v>
      </c>
      <c r="CV691" s="186">
        <f t="shared" ca="1" si="2334"/>
        <v>0</v>
      </c>
      <c r="CW691" s="119"/>
      <c r="CX691" s="124">
        <f t="shared" ca="1" si="2312"/>
        <v>-34070.505427600001</v>
      </c>
      <c r="CY691" s="124">
        <f t="shared" ca="1" si="2313"/>
        <v>-133481.008066354</v>
      </c>
      <c r="CZ691" s="124">
        <f t="shared" ca="1" si="2314"/>
        <v>-264503.792670439</v>
      </c>
      <c r="DA691" s="124">
        <f t="shared" ca="1" si="2315"/>
        <v>-344051.16097104031</v>
      </c>
      <c r="DB691" s="209">
        <f t="shared" ca="1" si="2316"/>
        <v>-344051.16097104031</v>
      </c>
      <c r="DC691" s="124">
        <f t="shared" ca="1" si="2317"/>
        <v>-208208.35412317968</v>
      </c>
      <c r="DD691" s="124">
        <f t="shared" ca="1" si="2318"/>
        <v>-157065.45107211248</v>
      </c>
      <c r="DE691" s="124">
        <f t="shared" ca="1" si="2319"/>
        <v>0</v>
      </c>
      <c r="DF691" s="124">
        <f t="shared" ca="1" si="2320"/>
        <v>0</v>
      </c>
      <c r="DG691" s="209">
        <f t="shared" ca="1" si="2321"/>
        <v>0</v>
      </c>
      <c r="DH691" s="209">
        <f t="shared" ca="1" si="2322"/>
        <v>0</v>
      </c>
      <c r="DI691" s="209">
        <f t="shared" ca="1" si="2323"/>
        <v>0</v>
      </c>
      <c r="DJ691" s="209">
        <f t="shared" ca="1" si="2324"/>
        <v>0</v>
      </c>
    </row>
    <row r="692" spans="1:114" s="7" customFormat="1" x14ac:dyDescent="0.2">
      <c r="A692" s="282" t="s">
        <v>143</v>
      </c>
      <c r="B692" s="119" t="s">
        <v>370</v>
      </c>
      <c r="C692" s="119"/>
      <c r="D692" s="119"/>
      <c r="E692" s="119"/>
      <c r="F692" s="564">
        <f t="shared" ref="F692:AK692" ca="1" si="2335">MAX(0,F308+E691)</f>
        <v>0</v>
      </c>
      <c r="G692" s="564">
        <f t="shared" ca="1" si="2335"/>
        <v>0</v>
      </c>
      <c r="H692" s="564">
        <f t="shared" ca="1" si="2335"/>
        <v>0</v>
      </c>
      <c r="I692" s="564">
        <f t="shared" ca="1" si="2335"/>
        <v>0</v>
      </c>
      <c r="J692" s="564">
        <f t="shared" ca="1" si="2335"/>
        <v>0</v>
      </c>
      <c r="K692" s="564">
        <f t="shared" ca="1" si="2335"/>
        <v>0</v>
      </c>
      <c r="L692" s="564">
        <f t="shared" ca="1" si="2335"/>
        <v>0</v>
      </c>
      <c r="M692" s="564">
        <f t="shared" ca="1" si="2335"/>
        <v>0</v>
      </c>
      <c r="N692" s="564">
        <f t="shared" ca="1" si="2335"/>
        <v>0</v>
      </c>
      <c r="O692" s="564">
        <f t="shared" ca="1" si="2335"/>
        <v>0</v>
      </c>
      <c r="P692" s="564">
        <f t="shared" ca="1" si="2335"/>
        <v>0</v>
      </c>
      <c r="Q692" s="564">
        <f t="shared" ca="1" si="2335"/>
        <v>0</v>
      </c>
      <c r="R692" s="564">
        <f t="shared" ca="1" si="2335"/>
        <v>0</v>
      </c>
      <c r="S692" s="564">
        <f t="shared" ca="1" si="2335"/>
        <v>0</v>
      </c>
      <c r="T692" s="564">
        <f t="shared" ca="1" si="2335"/>
        <v>0</v>
      </c>
      <c r="U692" s="564">
        <f t="shared" ca="1" si="2335"/>
        <v>0</v>
      </c>
      <c r="V692" s="564">
        <f t="shared" ca="1" si="2335"/>
        <v>0</v>
      </c>
      <c r="W692" s="564">
        <f t="shared" ca="1" si="2335"/>
        <v>0</v>
      </c>
      <c r="X692" s="564">
        <f t="shared" ca="1" si="2335"/>
        <v>0</v>
      </c>
      <c r="Y692" s="564">
        <f t="shared" ca="1" si="2335"/>
        <v>109372.57712772116</v>
      </c>
      <c r="Z692" s="564">
        <f t="shared" ca="1" si="2335"/>
        <v>159631.30721847716</v>
      </c>
      <c r="AA692" s="564">
        <f t="shared" ca="1" si="2335"/>
        <v>178119.51256041325</v>
      </c>
      <c r="AB692" s="564">
        <f t="shared" ca="1" si="2335"/>
        <v>188864.21115168542</v>
      </c>
      <c r="AC692" s="564">
        <f t="shared" ca="1" si="2335"/>
        <v>190620.55268883859</v>
      </c>
      <c r="AD692" s="564">
        <f t="shared" ca="1" si="2335"/>
        <v>267563.36164668947</v>
      </c>
      <c r="AE692" s="564">
        <f t="shared" ca="1" si="2335"/>
        <v>288976.87811612088</v>
      </c>
      <c r="AF692" s="564">
        <f t="shared" ca="1" si="2335"/>
        <v>144805.26012743614</v>
      </c>
      <c r="AG692" s="564">
        <f t="shared" ca="1" si="2335"/>
        <v>179414.26440166222</v>
      </c>
      <c r="AH692" s="564">
        <f t="shared" ca="1" si="2335"/>
        <v>192237.80864325946</v>
      </c>
      <c r="AI692" s="564">
        <f t="shared" ca="1" si="2335"/>
        <v>171167.24465348994</v>
      </c>
      <c r="AJ692" s="564">
        <f t="shared" ca="1" si="2335"/>
        <v>329086.55531298975</v>
      </c>
      <c r="AK692" s="564">
        <f t="shared" ca="1" si="2335"/>
        <v>347467.83066804346</v>
      </c>
      <c r="AL692" s="564">
        <f t="shared" ref="AL692:BM692" ca="1" si="2336">MAX(0,AL308+AK691)</f>
        <v>338142.47264258348</v>
      </c>
      <c r="AM692" s="564">
        <f t="shared" ca="1" si="2336"/>
        <v>380000.57147598226</v>
      </c>
      <c r="AN692" s="564">
        <f t="shared" ca="1" si="2336"/>
        <v>380596.83089198079</v>
      </c>
      <c r="AO692" s="564">
        <f t="shared" ca="1" si="2336"/>
        <v>373788.95700927451</v>
      </c>
      <c r="AP692" s="564">
        <f t="shared" ca="1" si="2336"/>
        <v>527554.8402640057</v>
      </c>
      <c r="AQ692" s="564">
        <f t="shared" ca="1" si="2336"/>
        <v>544404.99169537041</v>
      </c>
      <c r="AR692" s="564">
        <f t="shared" ca="1" si="2336"/>
        <v>349895.02911150176</v>
      </c>
      <c r="AS692" s="564">
        <f t="shared" ca="1" si="2336"/>
        <v>406343.60705443419</v>
      </c>
      <c r="AT692" s="564">
        <f t="shared" ca="1" si="2336"/>
        <v>418152.43056937651</v>
      </c>
      <c r="AU692" s="564">
        <f t="shared" ca="1" si="2336"/>
        <v>366050.67107999173</v>
      </c>
      <c r="AV692" s="564">
        <f t="shared" ca="1" si="2336"/>
        <v>585757.90603969037</v>
      </c>
      <c r="AW692" s="564">
        <f t="shared" ca="1" si="2336"/>
        <v>602405.54322272912</v>
      </c>
      <c r="AX692" s="564">
        <f t="shared" ca="1" si="2336"/>
        <v>564336.11223047867</v>
      </c>
      <c r="AY692" s="564">
        <f t="shared" ca="1" si="2336"/>
        <v>629648.60928165785</v>
      </c>
      <c r="AZ692" s="564">
        <f t="shared" ca="1" si="2336"/>
        <v>615712.97646588064</v>
      </c>
      <c r="BA692" s="564">
        <f t="shared" ca="1" si="2336"/>
        <v>578863.13705261168</v>
      </c>
      <c r="BB692" s="564">
        <f t="shared" ca="1" si="2336"/>
        <v>782077.88458137459</v>
      </c>
      <c r="BC692" s="564">
        <f t="shared" ca="1" si="2336"/>
        <v>803304.8063255694</v>
      </c>
      <c r="BD692" s="564">
        <f t="shared" ca="1" si="2336"/>
        <v>650239.29696846067</v>
      </c>
      <c r="BE692" s="564">
        <f t="shared" ca="1" si="2336"/>
        <v>724952.24572957866</v>
      </c>
      <c r="BF692" s="564">
        <f t="shared" ca="1" si="2336"/>
        <v>742485.65165618283</v>
      </c>
      <c r="BG692" s="564">
        <f t="shared" ca="1" si="2336"/>
        <v>702413.77712369291</v>
      </c>
      <c r="BH692" s="564">
        <f t="shared" ca="1" si="2336"/>
        <v>936417.40378786915</v>
      </c>
      <c r="BI692" s="564">
        <f t="shared" ca="1" si="2336"/>
        <v>959354.61462968844</v>
      </c>
      <c r="BJ692" s="564">
        <f t="shared" ca="1" si="2336"/>
        <v>920717.19079643115</v>
      </c>
      <c r="BK692" s="564">
        <f t="shared" ca="1" si="2336"/>
        <v>999059.08295382047</v>
      </c>
      <c r="BL692" s="564">
        <f t="shared" ca="1" si="2336"/>
        <v>972585.66147561569</v>
      </c>
      <c r="BM692" s="564">
        <f t="shared" ca="1" si="2336"/>
        <v>935335.11760356731</v>
      </c>
      <c r="BN692" s="185"/>
      <c r="BO692" s="564">
        <f ca="1">SUM(F692:H692)</f>
        <v>0</v>
      </c>
      <c r="BP692" s="564">
        <f ca="1">SUM(I692:K692)</f>
        <v>0</v>
      </c>
      <c r="BQ692" s="564">
        <f ca="1">SUM(L692:N692)</f>
        <v>0</v>
      </c>
      <c r="BR692" s="564">
        <f ca="1">SUM(O692:Q692)</f>
        <v>0</v>
      </c>
      <c r="BS692" s="564">
        <f ca="1">SUM(R692:T692)</f>
        <v>0</v>
      </c>
      <c r="BT692" s="564">
        <f ca="1">SUM(U692:W692)</f>
        <v>0</v>
      </c>
      <c r="BU692" s="564">
        <f ca="1">SUM(X692:Z692)</f>
        <v>269003.88434619829</v>
      </c>
      <c r="BV692" s="564">
        <f ca="1">SUM(AA692:AC692)</f>
        <v>557604.27640093723</v>
      </c>
      <c r="BW692" s="564">
        <f ca="1">SUM(AD692:AF692)</f>
        <v>701345.49989024643</v>
      </c>
      <c r="BX692" s="564">
        <f ca="1">SUM(AG692:AI692)</f>
        <v>542819.31769841164</v>
      </c>
      <c r="BY692" s="564">
        <f ca="1">SUM(AJ692:AL692)</f>
        <v>1014696.8586236166</v>
      </c>
      <c r="BZ692" s="564">
        <f ca="1">SUM(AM692:AO692)</f>
        <v>1134386.3593772375</v>
      </c>
      <c r="CA692" s="564">
        <f ca="1">SUM(AP692:AR692)</f>
        <v>1421854.8610708779</v>
      </c>
      <c r="CB692" s="564">
        <f ca="1">SUM(AS692:AU692)</f>
        <v>1190546.7087038024</v>
      </c>
      <c r="CC692" s="564">
        <f ca="1">SUM(AV692:AX692)</f>
        <v>1752499.561492898</v>
      </c>
      <c r="CD692" s="564">
        <f ca="1">SUM(AY692:BA692)</f>
        <v>1824224.7228001503</v>
      </c>
      <c r="CE692" s="564">
        <f ca="1">SUM(BB692:BD692)</f>
        <v>2235621.9878754048</v>
      </c>
      <c r="CF692" s="564">
        <f ca="1">SUM(BE692:BG692)</f>
        <v>2169851.6745094545</v>
      </c>
      <c r="CG692" s="564">
        <f ca="1">SUM(BH692:BJ692)</f>
        <v>2816489.2092139889</v>
      </c>
      <c r="CH692" s="564">
        <f ca="1">SUM(BK692:BM692)</f>
        <v>2906979.8620330035</v>
      </c>
      <c r="CI692" s="185"/>
      <c r="CJ692" s="124">
        <f ca="1">SUM(BO692:BR692)</f>
        <v>0</v>
      </c>
      <c r="CK692" s="124">
        <f ca="1">SUM(BS692:BV692)</f>
        <v>826608.16074713552</v>
      </c>
      <c r="CL692" s="124">
        <f ca="1">SUM(BW692:BZ692)</f>
        <v>3393248.035589512</v>
      </c>
      <c r="CM692" s="124">
        <f ca="1">SUM(CA692:CD692)</f>
        <v>6189125.8540677289</v>
      </c>
      <c r="CN692" s="124">
        <f ca="1">SUM(CE692:CH692)</f>
        <v>10128942.733631851</v>
      </c>
      <c r="CO692" s="177"/>
      <c r="CP692" s="119"/>
      <c r="CQ692" s="119"/>
      <c r="CR692" s="186">
        <f ca="1">SUM(F692:BM692)</f>
        <v>20537924.78403623</v>
      </c>
      <c r="CS692" s="186">
        <f ca="1">SUM(BO692:CH692)</f>
        <v>20537924.784036227</v>
      </c>
      <c r="CT692" s="186">
        <f ca="1">SUM(CJ692:CN692)</f>
        <v>20537924.784036227</v>
      </c>
      <c r="CU692" s="186">
        <f t="shared" ca="1" si="2334"/>
        <v>0</v>
      </c>
      <c r="CV692" s="186">
        <f t="shared" ca="1" si="2334"/>
        <v>0</v>
      </c>
      <c r="CW692" s="119"/>
      <c r="CX692" s="124">
        <f t="shared" ca="1" si="2312"/>
        <v>0</v>
      </c>
      <c r="CY692" s="124">
        <f t="shared" ca="1" si="2313"/>
        <v>0</v>
      </c>
      <c r="CZ692" s="124">
        <f t="shared" ca="1" si="2314"/>
        <v>0</v>
      </c>
      <c r="DA692" s="124">
        <f t="shared" ca="1" si="2315"/>
        <v>0</v>
      </c>
      <c r="DB692" s="209">
        <f t="shared" ca="1" si="2316"/>
        <v>0</v>
      </c>
      <c r="DC692" s="124">
        <f t="shared" ca="1" si="2317"/>
        <v>0</v>
      </c>
      <c r="DD692" s="124">
        <f t="shared" ca="1" si="2318"/>
        <v>0</v>
      </c>
      <c r="DE692" s="124">
        <f t="shared" ca="1" si="2319"/>
        <v>269003.88434619829</v>
      </c>
      <c r="DF692" s="124">
        <f t="shared" ca="1" si="2320"/>
        <v>557604.27640093723</v>
      </c>
      <c r="DG692" s="209">
        <f t="shared" ca="1" si="2321"/>
        <v>826608.16074713552</v>
      </c>
      <c r="DH692" s="209">
        <f t="shared" ca="1" si="2322"/>
        <v>3393248.035589512</v>
      </c>
      <c r="DI692" s="209">
        <f t="shared" ca="1" si="2323"/>
        <v>6189125.8540677289</v>
      </c>
      <c r="DJ692" s="209">
        <f t="shared" ca="1" si="2324"/>
        <v>10128942.733631851</v>
      </c>
    </row>
    <row r="693" spans="1:114" s="7" customFormat="1" x14ac:dyDescent="0.2">
      <c r="A693" s="170" t="s">
        <v>93</v>
      </c>
      <c r="B693" s="125" t="s">
        <v>370</v>
      </c>
      <c r="C693" s="304">
        <f>Assumptions!B330</f>
        <v>0.25</v>
      </c>
      <c r="D693" s="125"/>
      <c r="E693" s="125"/>
      <c r="F693" s="583">
        <f ca="1">$C$693*F692</f>
        <v>0</v>
      </c>
      <c r="G693" s="583">
        <f t="shared" ref="G693:BM693" ca="1" si="2337">$C$693*G692</f>
        <v>0</v>
      </c>
      <c r="H693" s="583">
        <f t="shared" ca="1" si="2337"/>
        <v>0</v>
      </c>
      <c r="I693" s="583">
        <f t="shared" ca="1" si="2337"/>
        <v>0</v>
      </c>
      <c r="J693" s="583">
        <f t="shared" ca="1" si="2337"/>
        <v>0</v>
      </c>
      <c r="K693" s="583">
        <f t="shared" ca="1" si="2337"/>
        <v>0</v>
      </c>
      <c r="L693" s="583">
        <f t="shared" ca="1" si="2337"/>
        <v>0</v>
      </c>
      <c r="M693" s="583">
        <f t="shared" ca="1" si="2337"/>
        <v>0</v>
      </c>
      <c r="N693" s="583">
        <f t="shared" ca="1" si="2337"/>
        <v>0</v>
      </c>
      <c r="O693" s="583">
        <f t="shared" ca="1" si="2337"/>
        <v>0</v>
      </c>
      <c r="P693" s="583">
        <f t="shared" ca="1" si="2337"/>
        <v>0</v>
      </c>
      <c r="Q693" s="583">
        <f t="shared" ca="1" si="2337"/>
        <v>0</v>
      </c>
      <c r="R693" s="583">
        <f t="shared" ca="1" si="2337"/>
        <v>0</v>
      </c>
      <c r="S693" s="583">
        <f t="shared" ca="1" si="2337"/>
        <v>0</v>
      </c>
      <c r="T693" s="583">
        <f t="shared" ca="1" si="2337"/>
        <v>0</v>
      </c>
      <c r="U693" s="583">
        <f t="shared" ca="1" si="2337"/>
        <v>0</v>
      </c>
      <c r="V693" s="583">
        <f t="shared" ca="1" si="2337"/>
        <v>0</v>
      </c>
      <c r="W693" s="583">
        <f t="shared" ca="1" si="2337"/>
        <v>0</v>
      </c>
      <c r="X693" s="583">
        <f t="shared" ca="1" si="2337"/>
        <v>0</v>
      </c>
      <c r="Y693" s="583">
        <f t="shared" ca="1" si="2337"/>
        <v>27343.14428193029</v>
      </c>
      <c r="Z693" s="583">
        <f t="shared" ca="1" si="2337"/>
        <v>39907.82680461929</v>
      </c>
      <c r="AA693" s="583">
        <f t="shared" ca="1" si="2337"/>
        <v>44529.878140103312</v>
      </c>
      <c r="AB693" s="583">
        <f t="shared" ca="1" si="2337"/>
        <v>47216.052787921355</v>
      </c>
      <c r="AC693" s="583">
        <f t="shared" ca="1" si="2337"/>
        <v>47655.138172209648</v>
      </c>
      <c r="AD693" s="583">
        <f t="shared" ca="1" si="2337"/>
        <v>66890.840411672369</v>
      </c>
      <c r="AE693" s="583">
        <f t="shared" ca="1" si="2337"/>
        <v>72244.219529030219</v>
      </c>
      <c r="AF693" s="583">
        <f t="shared" ca="1" si="2337"/>
        <v>36201.315031859034</v>
      </c>
      <c r="AG693" s="583">
        <f t="shared" ca="1" si="2337"/>
        <v>44853.566100415555</v>
      </c>
      <c r="AH693" s="583">
        <f t="shared" ca="1" si="2337"/>
        <v>48059.452160814864</v>
      </c>
      <c r="AI693" s="583">
        <f t="shared" ca="1" si="2337"/>
        <v>42791.811163372484</v>
      </c>
      <c r="AJ693" s="583">
        <f t="shared" ca="1" si="2337"/>
        <v>82271.638828247436</v>
      </c>
      <c r="AK693" s="583">
        <f t="shared" ca="1" si="2337"/>
        <v>86866.957667010865</v>
      </c>
      <c r="AL693" s="583">
        <f t="shared" ca="1" si="2337"/>
        <v>84535.61816064587</v>
      </c>
      <c r="AM693" s="583">
        <f t="shared" ca="1" si="2337"/>
        <v>95000.142868995565</v>
      </c>
      <c r="AN693" s="583">
        <f t="shared" ca="1" si="2337"/>
        <v>95149.207722995197</v>
      </c>
      <c r="AO693" s="583">
        <f t="shared" ca="1" si="2337"/>
        <v>93447.239252318628</v>
      </c>
      <c r="AP693" s="583">
        <f t="shared" ca="1" si="2337"/>
        <v>131888.71006600143</v>
      </c>
      <c r="AQ693" s="583">
        <f t="shared" ca="1" si="2337"/>
        <v>136101.2479238426</v>
      </c>
      <c r="AR693" s="583">
        <f t="shared" ca="1" si="2337"/>
        <v>87473.75727787544</v>
      </c>
      <c r="AS693" s="583">
        <f t="shared" ca="1" si="2337"/>
        <v>101585.90176360855</v>
      </c>
      <c r="AT693" s="583">
        <f t="shared" ca="1" si="2337"/>
        <v>104538.10764234413</v>
      </c>
      <c r="AU693" s="583">
        <f t="shared" ca="1" si="2337"/>
        <v>91512.667769997934</v>
      </c>
      <c r="AV693" s="583">
        <f t="shared" ca="1" si="2337"/>
        <v>146439.47650992259</v>
      </c>
      <c r="AW693" s="583">
        <f t="shared" ca="1" si="2337"/>
        <v>150601.38580568228</v>
      </c>
      <c r="AX693" s="583">
        <f t="shared" ca="1" si="2337"/>
        <v>141084.02805761967</v>
      </c>
      <c r="AY693" s="583">
        <f t="shared" ca="1" si="2337"/>
        <v>157412.15232041446</v>
      </c>
      <c r="AZ693" s="583">
        <f t="shared" ca="1" si="2337"/>
        <v>153928.24411647016</v>
      </c>
      <c r="BA693" s="583">
        <f t="shared" ca="1" si="2337"/>
        <v>144715.78426315292</v>
      </c>
      <c r="BB693" s="583">
        <f t="shared" ca="1" si="2337"/>
        <v>195519.47114534365</v>
      </c>
      <c r="BC693" s="583">
        <f t="shared" ca="1" si="2337"/>
        <v>200826.20158139235</v>
      </c>
      <c r="BD693" s="583">
        <f t="shared" ca="1" si="2337"/>
        <v>162559.82424211517</v>
      </c>
      <c r="BE693" s="583">
        <f t="shared" ca="1" si="2337"/>
        <v>181238.06143239466</v>
      </c>
      <c r="BF693" s="583">
        <f t="shared" ca="1" si="2337"/>
        <v>185621.41291404571</v>
      </c>
      <c r="BG693" s="583">
        <f t="shared" ca="1" si="2337"/>
        <v>175603.44428092323</v>
      </c>
      <c r="BH693" s="583">
        <f t="shared" ca="1" si="2337"/>
        <v>234104.35094696729</v>
      </c>
      <c r="BI693" s="583">
        <f t="shared" ca="1" si="2337"/>
        <v>239838.65365742211</v>
      </c>
      <c r="BJ693" s="583">
        <f t="shared" ca="1" si="2337"/>
        <v>230179.29769910779</v>
      </c>
      <c r="BK693" s="583">
        <f t="shared" ca="1" si="2337"/>
        <v>249764.77073845512</v>
      </c>
      <c r="BL693" s="583">
        <f t="shared" ca="1" si="2337"/>
        <v>243146.41536890392</v>
      </c>
      <c r="BM693" s="583">
        <f t="shared" ca="1" si="2337"/>
        <v>233833.77940089183</v>
      </c>
      <c r="BN693" s="185"/>
      <c r="BO693" s="583">
        <f ca="1">SUM(F693:H693)</f>
        <v>0</v>
      </c>
      <c r="BP693" s="583">
        <f ca="1">SUM(I693:K693)</f>
        <v>0</v>
      </c>
      <c r="BQ693" s="583">
        <f ca="1">SUM(L693:N693)</f>
        <v>0</v>
      </c>
      <c r="BR693" s="583">
        <f ca="1">SUM(O693:Q693)</f>
        <v>0</v>
      </c>
      <c r="BS693" s="583">
        <f ca="1">SUM(R693:T693)</f>
        <v>0</v>
      </c>
      <c r="BT693" s="583">
        <f ca="1">SUM(U693:W693)</f>
        <v>0</v>
      </c>
      <c r="BU693" s="583">
        <f ca="1">SUM(X693:Z693)</f>
        <v>67250.971086549573</v>
      </c>
      <c r="BV693" s="583">
        <f ca="1">SUM(AA693:AC693)</f>
        <v>139401.06910023431</v>
      </c>
      <c r="BW693" s="583">
        <f ca="1">SUM(AD693:AF693)</f>
        <v>175336.37497256161</v>
      </c>
      <c r="BX693" s="583">
        <f ca="1">SUM(AG693:AI693)</f>
        <v>135704.82942460291</v>
      </c>
      <c r="BY693" s="583">
        <f ca="1">SUM(AJ693:AL693)</f>
        <v>253674.21465590416</v>
      </c>
      <c r="BZ693" s="583">
        <f ca="1">SUM(AM693:AO693)</f>
        <v>283596.58984430938</v>
      </c>
      <c r="CA693" s="583">
        <f ca="1">SUM(AP693:AR693)</f>
        <v>355463.71526771947</v>
      </c>
      <c r="CB693" s="583">
        <f ca="1">SUM(AS693:AU693)</f>
        <v>297636.67717595061</v>
      </c>
      <c r="CC693" s="583">
        <f ca="1">SUM(AV693:AX693)</f>
        <v>438124.89037322451</v>
      </c>
      <c r="CD693" s="583">
        <f ca="1">SUM(AY693:BA693)</f>
        <v>456056.18070003757</v>
      </c>
      <c r="CE693" s="583">
        <f ca="1">SUM(BB693:BD693)</f>
        <v>558905.49696885119</v>
      </c>
      <c r="CF693" s="583">
        <f ca="1">SUM(BE693:BG693)</f>
        <v>542462.91862736363</v>
      </c>
      <c r="CG693" s="583">
        <f ca="1">SUM(BH693:BJ693)</f>
        <v>704122.30230349721</v>
      </c>
      <c r="CH693" s="583">
        <f ca="1">SUM(BK693:BM693)</f>
        <v>726744.96550825087</v>
      </c>
      <c r="CI693" s="220"/>
      <c r="CJ693" s="178">
        <f ca="1">SUM(BO693:BR693)</f>
        <v>0</v>
      </c>
      <c r="CK693" s="178">
        <f ca="1">SUM(BS693:BV693)</f>
        <v>206652.04018678388</v>
      </c>
      <c r="CL693" s="178">
        <f ca="1">SUM(BW693:BZ693)</f>
        <v>848312.00889737799</v>
      </c>
      <c r="CM693" s="178">
        <f ca="1">SUM(CA693:CD693)</f>
        <v>1547281.4635169322</v>
      </c>
      <c r="CN693" s="178">
        <f ca="1">SUM(CE693:CH693)</f>
        <v>2532235.6834079628</v>
      </c>
      <c r="CO693" s="177"/>
      <c r="CP693" s="119"/>
      <c r="CQ693" s="119"/>
      <c r="CR693" s="186">
        <f ca="1">SUM(F693:BM693)</f>
        <v>5134481.1960090576</v>
      </c>
      <c r="CS693" s="186">
        <f ca="1">SUM(BO693:CH693)</f>
        <v>5134481.1960090566</v>
      </c>
      <c r="CT693" s="186">
        <f ca="1">SUM(CJ693:CN693)</f>
        <v>5134481.1960090566</v>
      </c>
      <c r="CU693" s="186">
        <f t="shared" ca="1" si="2334"/>
        <v>0</v>
      </c>
      <c r="CV693" s="186">
        <f t="shared" ca="1" si="2334"/>
        <v>0</v>
      </c>
      <c r="CW693" s="119"/>
      <c r="CX693" s="178">
        <f t="shared" ca="1" si="2312"/>
        <v>0</v>
      </c>
      <c r="CY693" s="178">
        <f t="shared" ca="1" si="2313"/>
        <v>0</v>
      </c>
      <c r="CZ693" s="178">
        <f t="shared" ca="1" si="2314"/>
        <v>0</v>
      </c>
      <c r="DA693" s="178">
        <f t="shared" ca="1" si="2315"/>
        <v>0</v>
      </c>
      <c r="DB693" s="234">
        <f t="shared" ca="1" si="2316"/>
        <v>0</v>
      </c>
      <c r="DC693" s="178">
        <f t="shared" ca="1" si="2317"/>
        <v>0</v>
      </c>
      <c r="DD693" s="178">
        <f t="shared" ca="1" si="2318"/>
        <v>0</v>
      </c>
      <c r="DE693" s="178">
        <f t="shared" ca="1" si="2319"/>
        <v>67250.971086549573</v>
      </c>
      <c r="DF693" s="178">
        <f t="shared" ca="1" si="2320"/>
        <v>139401.06910023431</v>
      </c>
      <c r="DG693" s="234">
        <f t="shared" ca="1" si="2321"/>
        <v>206652.04018678388</v>
      </c>
      <c r="DH693" s="234">
        <f t="shared" ca="1" si="2322"/>
        <v>848312.00889737799</v>
      </c>
      <c r="DI693" s="234">
        <f t="shared" ca="1" si="2323"/>
        <v>1547281.4635169322</v>
      </c>
      <c r="DJ693" s="234">
        <f t="shared" ca="1" si="2324"/>
        <v>2532235.6834079628</v>
      </c>
    </row>
    <row r="694" spans="1:114" s="7" customFormat="1" ht="12.75" thickBot="1" x14ac:dyDescent="0.25">
      <c r="A694" s="305"/>
      <c r="B694" s="240" t="s">
        <v>370</v>
      </c>
      <c r="C694" s="306"/>
      <c r="D694" s="240"/>
      <c r="E694" s="240"/>
      <c r="F694" s="580"/>
      <c r="G694" s="580"/>
      <c r="H694" s="580"/>
      <c r="I694" s="580"/>
      <c r="J694" s="580"/>
      <c r="K694" s="580"/>
      <c r="L694" s="580"/>
      <c r="M694" s="580"/>
      <c r="N694" s="580"/>
      <c r="O694" s="580"/>
      <c r="P694" s="580"/>
      <c r="Q694" s="580"/>
      <c r="R694" s="580"/>
      <c r="S694" s="580"/>
      <c r="T694" s="580"/>
      <c r="U694" s="580"/>
      <c r="V694" s="580"/>
      <c r="W694" s="580"/>
      <c r="X694" s="580"/>
      <c r="Y694" s="580"/>
      <c r="Z694" s="580"/>
      <c r="AA694" s="580"/>
      <c r="AB694" s="580"/>
      <c r="AC694" s="580"/>
      <c r="AD694" s="580"/>
      <c r="AE694" s="580"/>
      <c r="AF694" s="580"/>
      <c r="AG694" s="580"/>
      <c r="AH694" s="580"/>
      <c r="AI694" s="580"/>
      <c r="AJ694" s="580"/>
      <c r="AK694" s="580"/>
      <c r="AL694" s="580"/>
      <c r="AM694" s="580"/>
      <c r="AN694" s="580"/>
      <c r="AO694" s="580"/>
      <c r="AP694" s="580"/>
      <c r="AQ694" s="580"/>
      <c r="AR694" s="580"/>
      <c r="AS694" s="580"/>
      <c r="AT694" s="580"/>
      <c r="AU694" s="580"/>
      <c r="AV694" s="580"/>
      <c r="AW694" s="580"/>
      <c r="AX694" s="580"/>
      <c r="AY694" s="580"/>
      <c r="AZ694" s="580"/>
      <c r="BA694" s="580"/>
      <c r="BB694" s="580"/>
      <c r="BC694" s="580"/>
      <c r="BD694" s="580"/>
      <c r="BE694" s="580"/>
      <c r="BF694" s="580"/>
      <c r="BG694" s="580"/>
      <c r="BH694" s="580"/>
      <c r="BI694" s="580"/>
      <c r="BJ694" s="580"/>
      <c r="BK694" s="580"/>
      <c r="BL694" s="580"/>
      <c r="BM694" s="580"/>
      <c r="BN694" s="185"/>
      <c r="BO694" s="580"/>
      <c r="BP694" s="580"/>
      <c r="BQ694" s="580"/>
      <c r="BR694" s="580"/>
      <c r="BS694" s="580"/>
      <c r="BT694" s="580"/>
      <c r="BU694" s="580"/>
      <c r="BV694" s="580"/>
      <c r="BW694" s="580"/>
      <c r="BX694" s="580"/>
      <c r="BY694" s="580"/>
      <c r="BZ694" s="580"/>
      <c r="CA694" s="580"/>
      <c r="CB694" s="580"/>
      <c r="CC694" s="580"/>
      <c r="CD694" s="580"/>
      <c r="CE694" s="580"/>
      <c r="CF694" s="580"/>
      <c r="CG694" s="580"/>
      <c r="CH694" s="580"/>
      <c r="CI694" s="185"/>
      <c r="CJ694" s="242"/>
      <c r="CK694" s="242"/>
      <c r="CL694" s="242"/>
      <c r="CM694" s="242"/>
      <c r="CN694" s="242"/>
      <c r="CO694" s="177"/>
      <c r="CP694" s="119"/>
      <c r="CQ694" s="119"/>
      <c r="CR694" s="186"/>
      <c r="CS694" s="186"/>
      <c r="CT694" s="186"/>
      <c r="CU694" s="186"/>
      <c r="CV694" s="186"/>
      <c r="CW694" s="119"/>
      <c r="CX694" s="242" t="str">
        <f t="shared" si="2312"/>
        <v/>
      </c>
      <c r="CY694" s="242" t="str">
        <f t="shared" si="2313"/>
        <v/>
      </c>
      <c r="CZ694" s="242" t="str">
        <f t="shared" si="2314"/>
        <v/>
      </c>
      <c r="DA694" s="242" t="str">
        <f t="shared" si="2315"/>
        <v/>
      </c>
      <c r="DB694" s="243" t="str">
        <f t="shared" si="2316"/>
        <v/>
      </c>
      <c r="DC694" s="242" t="str">
        <f t="shared" si="2317"/>
        <v/>
      </c>
      <c r="DD694" s="242" t="str">
        <f t="shared" si="2318"/>
        <v/>
      </c>
      <c r="DE694" s="242" t="str">
        <f t="shared" si="2319"/>
        <v/>
      </c>
      <c r="DF694" s="242" t="str">
        <f t="shared" si="2320"/>
        <v/>
      </c>
      <c r="DG694" s="243" t="str">
        <f t="shared" si="2321"/>
        <v/>
      </c>
      <c r="DH694" s="243" t="str">
        <f t="shared" si="2322"/>
        <v/>
      </c>
      <c r="DI694" s="243" t="str">
        <f t="shared" si="2323"/>
        <v/>
      </c>
      <c r="DJ694" s="243" t="str">
        <f t="shared" si="2324"/>
        <v/>
      </c>
    </row>
    <row r="695" spans="1:114" s="7" customFormat="1" x14ac:dyDescent="0.2">
      <c r="A695" s="290"/>
      <c r="B695" s="301" t="s">
        <v>370</v>
      </c>
      <c r="C695" s="119"/>
      <c r="D695" s="119"/>
      <c r="E695" s="119"/>
      <c r="F695" s="564"/>
      <c r="G695" s="564"/>
      <c r="H695" s="564"/>
      <c r="I695" s="564"/>
      <c r="J695" s="564"/>
      <c r="K695" s="564"/>
      <c r="L695" s="564"/>
      <c r="M695" s="564"/>
      <c r="N695" s="564"/>
      <c r="O695" s="564"/>
      <c r="P695" s="564"/>
      <c r="Q695" s="564"/>
      <c r="R695" s="564"/>
      <c r="S695" s="564"/>
      <c r="T695" s="564"/>
      <c r="U695" s="564"/>
      <c r="V695" s="564"/>
      <c r="W695" s="564"/>
      <c r="X695" s="564"/>
      <c r="Y695" s="564"/>
      <c r="Z695" s="564"/>
      <c r="AA695" s="564"/>
      <c r="AB695" s="564"/>
      <c r="AC695" s="564"/>
      <c r="AD695" s="564"/>
      <c r="AE695" s="564"/>
      <c r="AF695" s="564"/>
      <c r="AG695" s="564"/>
      <c r="AH695" s="564"/>
      <c r="AI695" s="564"/>
      <c r="AJ695" s="564"/>
      <c r="AK695" s="564"/>
      <c r="AL695" s="564"/>
      <c r="AM695" s="564"/>
      <c r="AN695" s="564"/>
      <c r="AO695" s="564"/>
      <c r="AP695" s="564"/>
      <c r="AQ695" s="564"/>
      <c r="AR695" s="564"/>
      <c r="AS695" s="564"/>
      <c r="AT695" s="564"/>
      <c r="AU695" s="564"/>
      <c r="AV695" s="564"/>
      <c r="AW695" s="564"/>
      <c r="AX695" s="564"/>
      <c r="AY695" s="564"/>
      <c r="AZ695" s="564"/>
      <c r="BA695" s="564"/>
      <c r="BB695" s="564"/>
      <c r="BC695" s="564"/>
      <c r="BD695" s="564"/>
      <c r="BE695" s="564"/>
      <c r="BF695" s="564"/>
      <c r="BG695" s="564"/>
      <c r="BH695" s="564"/>
      <c r="BI695" s="564"/>
      <c r="BJ695" s="564"/>
      <c r="BK695" s="564"/>
      <c r="BL695" s="564"/>
      <c r="BM695" s="564"/>
      <c r="BN695" s="185"/>
      <c r="BO695" s="564"/>
      <c r="BP695" s="564"/>
      <c r="BQ695" s="564"/>
      <c r="BR695" s="564"/>
      <c r="BS695" s="564"/>
      <c r="BT695" s="564"/>
      <c r="BU695" s="564"/>
      <c r="BV695" s="564"/>
      <c r="BW695" s="564"/>
      <c r="BX695" s="564"/>
      <c r="BY695" s="564"/>
      <c r="BZ695" s="564"/>
      <c r="CA695" s="564"/>
      <c r="CB695" s="564"/>
      <c r="CC695" s="564"/>
      <c r="CD695" s="564"/>
      <c r="CE695" s="564"/>
      <c r="CF695" s="564"/>
      <c r="CG695" s="564"/>
      <c r="CH695" s="564"/>
      <c r="CI695" s="185"/>
      <c r="CJ695" s="124"/>
      <c r="CK695" s="124"/>
      <c r="CL695" s="124"/>
      <c r="CM695" s="124"/>
      <c r="CN695" s="124"/>
      <c r="CO695" s="177"/>
      <c r="CP695" s="119"/>
      <c r="CQ695" s="119"/>
      <c r="CR695" s="186"/>
      <c r="CS695" s="186"/>
      <c r="CT695" s="186"/>
      <c r="CU695" s="186"/>
      <c r="CV695" s="186"/>
      <c r="CW695" s="119"/>
      <c r="CX695" s="124" t="str">
        <f t="shared" si="2312"/>
        <v/>
      </c>
      <c r="CY695" s="124" t="str">
        <f t="shared" si="2313"/>
        <v/>
      </c>
      <c r="CZ695" s="124" t="str">
        <f t="shared" si="2314"/>
        <v/>
      </c>
      <c r="DA695" s="124" t="str">
        <f t="shared" si="2315"/>
        <v/>
      </c>
      <c r="DB695" s="209" t="str">
        <f t="shared" si="2316"/>
        <v/>
      </c>
      <c r="DC695" s="124" t="str">
        <f t="shared" si="2317"/>
        <v/>
      </c>
      <c r="DD695" s="124" t="str">
        <f t="shared" si="2318"/>
        <v/>
      </c>
      <c r="DE695" s="124" t="str">
        <f t="shared" si="2319"/>
        <v/>
      </c>
      <c r="DF695" s="124" t="str">
        <f t="shared" si="2320"/>
        <v/>
      </c>
      <c r="DG695" s="209" t="str">
        <f t="shared" si="2321"/>
        <v/>
      </c>
      <c r="DH695" s="209" t="str">
        <f t="shared" si="2322"/>
        <v/>
      </c>
      <c r="DI695" s="209" t="str">
        <f t="shared" si="2323"/>
        <v/>
      </c>
      <c r="DJ695" s="209" t="str">
        <f t="shared" si="2324"/>
        <v/>
      </c>
    </row>
    <row r="696" spans="1:114" s="7" customFormat="1" ht="19.5" x14ac:dyDescent="0.4">
      <c r="A696" s="176" t="s">
        <v>331</v>
      </c>
      <c r="B696" s="162" t="s">
        <v>370</v>
      </c>
      <c r="C696" s="116"/>
      <c r="D696" s="116"/>
      <c r="E696" s="116"/>
      <c r="F696" s="564"/>
      <c r="G696" s="564"/>
      <c r="H696" s="564"/>
      <c r="I696" s="564"/>
      <c r="J696" s="564"/>
      <c r="K696" s="564"/>
      <c r="L696" s="564"/>
      <c r="M696" s="564"/>
      <c r="N696" s="564"/>
      <c r="O696" s="564"/>
      <c r="P696" s="564"/>
      <c r="Q696" s="564"/>
      <c r="R696" s="564"/>
      <c r="S696" s="564"/>
      <c r="T696" s="564"/>
      <c r="U696" s="564"/>
      <c r="V696" s="564"/>
      <c r="W696" s="564"/>
      <c r="X696" s="564"/>
      <c r="Y696" s="564"/>
      <c r="Z696" s="564"/>
      <c r="AA696" s="564"/>
      <c r="AB696" s="564"/>
      <c r="AC696" s="564"/>
      <c r="AD696" s="564"/>
      <c r="AE696" s="564"/>
      <c r="AF696" s="564"/>
      <c r="AG696" s="564"/>
      <c r="AH696" s="564"/>
      <c r="AI696" s="564"/>
      <c r="AJ696" s="564"/>
      <c r="AK696" s="564"/>
      <c r="AL696" s="564"/>
      <c r="AM696" s="564"/>
      <c r="AN696" s="564"/>
      <c r="AO696" s="564"/>
      <c r="AP696" s="564"/>
      <c r="AQ696" s="564"/>
      <c r="AR696" s="564"/>
      <c r="AS696" s="564"/>
      <c r="AT696" s="564"/>
      <c r="AU696" s="564"/>
      <c r="AV696" s="564"/>
      <c r="AW696" s="564"/>
      <c r="AX696" s="564"/>
      <c r="AY696" s="564"/>
      <c r="AZ696" s="564"/>
      <c r="BA696" s="564"/>
      <c r="BB696" s="564"/>
      <c r="BC696" s="564"/>
      <c r="BD696" s="564"/>
      <c r="BE696" s="564"/>
      <c r="BF696" s="564"/>
      <c r="BG696" s="564"/>
      <c r="BH696" s="564"/>
      <c r="BI696" s="564"/>
      <c r="BJ696" s="564"/>
      <c r="BK696" s="564"/>
      <c r="BL696" s="564"/>
      <c r="BM696" s="564"/>
      <c r="BN696" s="185"/>
      <c r="BO696" s="564"/>
      <c r="BP696" s="564"/>
      <c r="BQ696" s="564"/>
      <c r="BR696" s="564"/>
      <c r="BS696" s="564"/>
      <c r="BT696" s="564"/>
      <c r="BU696" s="564"/>
      <c r="BV696" s="564"/>
      <c r="BW696" s="564"/>
      <c r="BX696" s="564"/>
      <c r="BY696" s="564"/>
      <c r="BZ696" s="564"/>
      <c r="CA696" s="564"/>
      <c r="CB696" s="564"/>
      <c r="CC696" s="564"/>
      <c r="CD696" s="564"/>
      <c r="CE696" s="564"/>
      <c r="CF696" s="564"/>
      <c r="CG696" s="564"/>
      <c r="CH696" s="564"/>
      <c r="CI696" s="185"/>
      <c r="CJ696" s="124"/>
      <c r="CK696" s="124"/>
      <c r="CL696" s="124"/>
      <c r="CM696" s="124"/>
      <c r="CN696" s="124"/>
      <c r="CO696" s="177"/>
      <c r="CP696" s="119"/>
      <c r="CQ696" s="119"/>
      <c r="CR696" s="186"/>
      <c r="CS696" s="186"/>
      <c r="CT696" s="186"/>
      <c r="CU696" s="186"/>
      <c r="CV696" s="186"/>
      <c r="CW696" s="119"/>
      <c r="CX696" s="124" t="str">
        <f t="shared" si="2312"/>
        <v/>
      </c>
      <c r="CY696" s="124" t="str">
        <f t="shared" si="2313"/>
        <v/>
      </c>
      <c r="CZ696" s="124" t="str">
        <f t="shared" si="2314"/>
        <v/>
      </c>
      <c r="DA696" s="124" t="str">
        <f t="shared" si="2315"/>
        <v/>
      </c>
      <c r="DB696" s="209" t="str">
        <f t="shared" si="2316"/>
        <v/>
      </c>
      <c r="DC696" s="124" t="str">
        <f t="shared" si="2317"/>
        <v/>
      </c>
      <c r="DD696" s="124" t="str">
        <f t="shared" si="2318"/>
        <v/>
      </c>
      <c r="DE696" s="124" t="str">
        <f t="shared" si="2319"/>
        <v/>
      </c>
      <c r="DF696" s="124" t="str">
        <f t="shared" si="2320"/>
        <v/>
      </c>
      <c r="DG696" s="209" t="str">
        <f t="shared" si="2321"/>
        <v/>
      </c>
      <c r="DH696" s="209" t="str">
        <f t="shared" si="2322"/>
        <v/>
      </c>
      <c r="DI696" s="209" t="str">
        <f t="shared" si="2323"/>
        <v/>
      </c>
      <c r="DJ696" s="209" t="str">
        <f t="shared" si="2324"/>
        <v/>
      </c>
    </row>
    <row r="697" spans="1:114" s="7" customFormat="1" x14ac:dyDescent="0.2">
      <c r="A697" s="284" t="str">
        <f>"in "&amp;UnitLabel</f>
        <v>in UK£</v>
      </c>
      <c r="B697" s="300" t="s">
        <v>370</v>
      </c>
      <c r="C697" s="115"/>
      <c r="D697" s="115"/>
      <c r="E697" s="115"/>
      <c r="F697" s="561"/>
      <c r="G697" s="561"/>
      <c r="H697" s="561"/>
      <c r="I697" s="561"/>
      <c r="J697" s="561"/>
      <c r="K697" s="561"/>
      <c r="L697" s="561"/>
      <c r="M697" s="561"/>
      <c r="N697" s="561"/>
      <c r="O697" s="561"/>
      <c r="P697" s="561"/>
      <c r="Q697" s="561"/>
      <c r="R697" s="561"/>
      <c r="S697" s="561"/>
      <c r="T697" s="561"/>
      <c r="U697" s="561"/>
      <c r="V697" s="561"/>
      <c r="W697" s="561"/>
      <c r="X697" s="561"/>
      <c r="Y697" s="561"/>
      <c r="Z697" s="561"/>
      <c r="AA697" s="561"/>
      <c r="AB697" s="561"/>
      <c r="AC697" s="561"/>
      <c r="AD697" s="561"/>
      <c r="AE697" s="561"/>
      <c r="AF697" s="561"/>
      <c r="AG697" s="561"/>
      <c r="AH697" s="561"/>
      <c r="AI697" s="561"/>
      <c r="AJ697" s="561"/>
      <c r="AK697" s="561"/>
      <c r="AL697" s="561"/>
      <c r="AM697" s="561"/>
      <c r="AN697" s="561"/>
      <c r="AO697" s="561"/>
      <c r="AP697" s="561"/>
      <c r="AQ697" s="561"/>
      <c r="AR697" s="561"/>
      <c r="AS697" s="561"/>
      <c r="AT697" s="561"/>
      <c r="AU697" s="561"/>
      <c r="AV697" s="561"/>
      <c r="AW697" s="561"/>
      <c r="AX697" s="561"/>
      <c r="AY697" s="561"/>
      <c r="AZ697" s="561"/>
      <c r="BA697" s="561"/>
      <c r="BB697" s="561"/>
      <c r="BC697" s="561"/>
      <c r="BD697" s="561"/>
      <c r="BE697" s="561"/>
      <c r="BF697" s="561"/>
      <c r="BG697" s="561"/>
      <c r="BH697" s="561"/>
      <c r="BI697" s="561"/>
      <c r="BJ697" s="561"/>
      <c r="BK697" s="561"/>
      <c r="BL697" s="561"/>
      <c r="BM697" s="561"/>
      <c r="BN697" s="201"/>
      <c r="BO697" s="561"/>
      <c r="BP697" s="561"/>
      <c r="BQ697" s="561"/>
      <c r="BR697" s="561"/>
      <c r="BS697" s="561"/>
      <c r="BT697" s="561"/>
      <c r="BU697" s="561"/>
      <c r="BV697" s="561"/>
      <c r="BW697" s="561"/>
      <c r="BX697" s="561"/>
      <c r="BY697" s="561"/>
      <c r="BZ697" s="561"/>
      <c r="CA697" s="561"/>
      <c r="CB697" s="561"/>
      <c r="CC697" s="561"/>
      <c r="CD697" s="561"/>
      <c r="CE697" s="561"/>
      <c r="CF697" s="561"/>
      <c r="CG697" s="561"/>
      <c r="CH697" s="561"/>
      <c r="CI697" s="196"/>
      <c r="CJ697" s="115"/>
      <c r="CK697" s="115"/>
      <c r="CL697" s="115"/>
      <c r="CM697" s="115"/>
      <c r="CN697" s="115"/>
      <c r="CO697" s="177"/>
      <c r="CP697" s="115"/>
      <c r="CQ697" s="115"/>
      <c r="CR697" s="202"/>
      <c r="CS697" s="202"/>
      <c r="CT697" s="202"/>
      <c r="CU697" s="202"/>
      <c r="CV697" s="202"/>
      <c r="CW697" s="115"/>
      <c r="CX697" s="115" t="str">
        <f t="shared" si="2312"/>
        <v/>
      </c>
      <c r="CY697" s="115" t="str">
        <f t="shared" si="2313"/>
        <v/>
      </c>
      <c r="CZ697" s="115" t="str">
        <f t="shared" si="2314"/>
        <v/>
      </c>
      <c r="DA697" s="115" t="str">
        <f t="shared" si="2315"/>
        <v/>
      </c>
      <c r="DB697" s="200" t="str">
        <f t="shared" si="2316"/>
        <v/>
      </c>
      <c r="DC697" s="115" t="str">
        <f t="shared" si="2317"/>
        <v/>
      </c>
      <c r="DD697" s="115" t="str">
        <f t="shared" si="2318"/>
        <v/>
      </c>
      <c r="DE697" s="115" t="str">
        <f t="shared" si="2319"/>
        <v/>
      </c>
      <c r="DF697" s="115" t="str">
        <f t="shared" si="2320"/>
        <v/>
      </c>
      <c r="DG697" s="200" t="str">
        <f t="shared" si="2321"/>
        <v/>
      </c>
      <c r="DH697" s="200" t="str">
        <f t="shared" si="2322"/>
        <v/>
      </c>
      <c r="DI697" s="200" t="str">
        <f t="shared" si="2323"/>
        <v/>
      </c>
      <c r="DJ697" s="200" t="str">
        <f t="shared" si="2324"/>
        <v/>
      </c>
    </row>
    <row r="698" spans="1:114" s="7" customFormat="1" x14ac:dyDescent="0.2">
      <c r="A698" s="290"/>
      <c r="B698" s="301" t="s">
        <v>370</v>
      </c>
      <c r="C698" s="119"/>
      <c r="D698" s="119"/>
      <c r="E698" s="214"/>
      <c r="F698" s="568"/>
      <c r="G698" s="568"/>
      <c r="H698" s="568"/>
      <c r="I698" s="568"/>
      <c r="J698" s="568"/>
      <c r="K698" s="568"/>
      <c r="L698" s="568"/>
      <c r="M698" s="568"/>
      <c r="N698" s="568"/>
      <c r="O698" s="568"/>
      <c r="P698" s="568"/>
      <c r="Q698" s="568"/>
      <c r="R698" s="568"/>
      <c r="S698" s="568"/>
      <c r="T698" s="568"/>
      <c r="U698" s="568"/>
      <c r="V698" s="568"/>
      <c r="W698" s="568"/>
      <c r="X698" s="568"/>
      <c r="Y698" s="568"/>
      <c r="Z698" s="568"/>
      <c r="AA698" s="568"/>
      <c r="AB698" s="568"/>
      <c r="AC698" s="568"/>
      <c r="AD698" s="568"/>
      <c r="AE698" s="568"/>
      <c r="AF698" s="568"/>
      <c r="AG698" s="568"/>
      <c r="AH698" s="568"/>
      <c r="AI698" s="568"/>
      <c r="AJ698" s="568"/>
      <c r="AK698" s="568"/>
      <c r="AL698" s="568"/>
      <c r="AM698" s="568"/>
      <c r="AN698" s="568"/>
      <c r="AO698" s="568"/>
      <c r="AP698" s="568"/>
      <c r="AQ698" s="568"/>
      <c r="AR698" s="568"/>
      <c r="AS698" s="568"/>
      <c r="AT698" s="568"/>
      <c r="AU698" s="568"/>
      <c r="AV698" s="568"/>
      <c r="AW698" s="568"/>
      <c r="AX698" s="568"/>
      <c r="AY698" s="568"/>
      <c r="AZ698" s="568"/>
      <c r="BA698" s="568"/>
      <c r="BB698" s="568"/>
      <c r="BC698" s="568"/>
      <c r="BD698" s="568"/>
      <c r="BE698" s="568"/>
      <c r="BF698" s="568"/>
      <c r="BG698" s="568"/>
      <c r="BH698" s="568"/>
      <c r="BI698" s="568"/>
      <c r="BJ698" s="568"/>
      <c r="BK698" s="568"/>
      <c r="BL698" s="568"/>
      <c r="BM698" s="568"/>
      <c r="BN698" s="185"/>
      <c r="BO698" s="568"/>
      <c r="BP698" s="568"/>
      <c r="BQ698" s="568"/>
      <c r="BR698" s="568"/>
      <c r="BS698" s="568"/>
      <c r="BT698" s="568"/>
      <c r="BU698" s="568"/>
      <c r="BV698" s="568"/>
      <c r="BW698" s="568"/>
      <c r="BX698" s="568"/>
      <c r="BY698" s="568"/>
      <c r="BZ698" s="568"/>
      <c r="CA698" s="568"/>
      <c r="CB698" s="568"/>
      <c r="CC698" s="568"/>
      <c r="CD698" s="568"/>
      <c r="CE698" s="568"/>
      <c r="CF698" s="568"/>
      <c r="CG698" s="568"/>
      <c r="CH698" s="568"/>
      <c r="CI698" s="185"/>
      <c r="CJ698" s="208"/>
      <c r="CK698" s="208"/>
      <c r="CL698" s="208"/>
      <c r="CM698" s="208"/>
      <c r="CN698" s="208"/>
      <c r="CO698" s="177"/>
      <c r="CP698" s="119"/>
      <c r="CQ698" s="119"/>
      <c r="CR698" s="186"/>
      <c r="CS698" s="186"/>
      <c r="CT698" s="186"/>
      <c r="CU698" s="186"/>
      <c r="CV698" s="186"/>
      <c r="CW698" s="119"/>
      <c r="CX698" s="208" t="str">
        <f t="shared" si="2312"/>
        <v/>
      </c>
      <c r="CY698" s="208" t="str">
        <f t="shared" si="2313"/>
        <v/>
      </c>
      <c r="CZ698" s="208" t="str">
        <f t="shared" si="2314"/>
        <v/>
      </c>
      <c r="DA698" s="208" t="str">
        <f t="shared" si="2315"/>
        <v/>
      </c>
      <c r="DB698" s="209" t="str">
        <f t="shared" si="2316"/>
        <v/>
      </c>
      <c r="DC698" s="208" t="str">
        <f t="shared" si="2317"/>
        <v/>
      </c>
      <c r="DD698" s="208" t="str">
        <f t="shared" si="2318"/>
        <v/>
      </c>
      <c r="DE698" s="208" t="str">
        <f t="shared" si="2319"/>
        <v/>
      </c>
      <c r="DF698" s="208" t="str">
        <f t="shared" si="2320"/>
        <v/>
      </c>
      <c r="DG698" s="209" t="str">
        <f t="shared" si="2321"/>
        <v/>
      </c>
      <c r="DH698" s="209" t="str">
        <f t="shared" si="2322"/>
        <v/>
      </c>
      <c r="DI698" s="209" t="str">
        <f t="shared" si="2323"/>
        <v/>
      </c>
      <c r="DJ698" s="209" t="str">
        <f t="shared" si="2324"/>
        <v/>
      </c>
    </row>
    <row r="699" spans="1:114" s="7" customFormat="1" x14ac:dyDescent="0.2">
      <c r="A699" s="290"/>
      <c r="B699" s="301"/>
      <c r="C699" s="119"/>
      <c r="D699" s="119"/>
      <c r="E699" s="214"/>
      <c r="F699" s="568"/>
      <c r="G699" s="568"/>
      <c r="H699" s="568"/>
      <c r="I699" s="568"/>
      <c r="J699" s="568"/>
      <c r="K699" s="568"/>
      <c r="L699" s="568"/>
      <c r="M699" s="568"/>
      <c r="N699" s="568"/>
      <c r="O699" s="568"/>
      <c r="P699" s="568"/>
      <c r="Q699" s="568"/>
      <c r="R699" s="568"/>
      <c r="S699" s="568"/>
      <c r="T699" s="568"/>
      <c r="U699" s="568"/>
      <c r="V699" s="568"/>
      <c r="W699" s="568"/>
      <c r="X699" s="568"/>
      <c r="Y699" s="568"/>
      <c r="Z699" s="568"/>
      <c r="AA699" s="568"/>
      <c r="AB699" s="568"/>
      <c r="AC699" s="568"/>
      <c r="AD699" s="568"/>
      <c r="AE699" s="568"/>
      <c r="AF699" s="568"/>
      <c r="AG699" s="568"/>
      <c r="AH699" s="568"/>
      <c r="AI699" s="568"/>
      <c r="AJ699" s="568"/>
      <c r="AK699" s="568"/>
      <c r="AL699" s="568"/>
      <c r="AM699" s="568"/>
      <c r="AN699" s="568"/>
      <c r="AO699" s="568"/>
      <c r="AP699" s="568"/>
      <c r="AQ699" s="568"/>
      <c r="AR699" s="568"/>
      <c r="AS699" s="568"/>
      <c r="AT699" s="568"/>
      <c r="AU699" s="568"/>
      <c r="AV699" s="568"/>
      <c r="AW699" s="568"/>
      <c r="AX699" s="568"/>
      <c r="AY699" s="568"/>
      <c r="AZ699" s="568"/>
      <c r="BA699" s="568"/>
      <c r="BB699" s="568"/>
      <c r="BC699" s="568"/>
      <c r="BD699" s="568"/>
      <c r="BE699" s="568"/>
      <c r="BF699" s="568"/>
      <c r="BG699" s="568"/>
      <c r="BH699" s="568"/>
      <c r="BI699" s="568"/>
      <c r="BJ699" s="568"/>
      <c r="BK699" s="568"/>
      <c r="BL699" s="568"/>
      <c r="BM699" s="568"/>
      <c r="BN699" s="185"/>
      <c r="BO699" s="568"/>
      <c r="BP699" s="568"/>
      <c r="BQ699" s="568"/>
      <c r="BR699" s="568"/>
      <c r="BS699" s="568"/>
      <c r="BT699" s="568"/>
      <c r="BU699" s="568"/>
      <c r="BV699" s="568"/>
      <c r="BW699" s="568"/>
      <c r="BX699" s="568"/>
      <c r="BY699" s="568"/>
      <c r="BZ699" s="568"/>
      <c r="CA699" s="568"/>
      <c r="CB699" s="568"/>
      <c r="CC699" s="568"/>
      <c r="CD699" s="568"/>
      <c r="CE699" s="568"/>
      <c r="CF699" s="568"/>
      <c r="CG699" s="568"/>
      <c r="CH699" s="568"/>
      <c r="CI699" s="185"/>
      <c r="CJ699" s="208"/>
      <c r="CK699" s="208"/>
      <c r="CL699" s="208"/>
      <c r="CM699" s="208"/>
      <c r="CN699" s="208"/>
      <c r="CO699" s="177"/>
      <c r="CP699" s="119"/>
      <c r="CQ699" s="119"/>
      <c r="CR699" s="186"/>
      <c r="CS699" s="186"/>
      <c r="CT699" s="186"/>
      <c r="CU699" s="186"/>
      <c r="CV699" s="186"/>
      <c r="CW699" s="119"/>
      <c r="CX699" s="208"/>
      <c r="CY699" s="208"/>
      <c r="CZ699" s="208"/>
      <c r="DA699" s="208"/>
      <c r="DB699" s="209"/>
      <c r="DC699" s="208"/>
      <c r="DD699" s="208"/>
      <c r="DE699" s="208"/>
      <c r="DF699" s="208"/>
      <c r="DG699" s="209"/>
      <c r="DH699" s="209"/>
      <c r="DI699" s="209"/>
      <c r="DJ699" s="209"/>
    </row>
    <row r="700" spans="1:114" s="7" customFormat="1" x14ac:dyDescent="0.2">
      <c r="A700" s="175" t="s">
        <v>289</v>
      </c>
      <c r="B700" s="301" t="s">
        <v>370</v>
      </c>
      <c r="C700" s="119"/>
      <c r="D700" s="119"/>
      <c r="E700" s="214"/>
      <c r="F700" s="568"/>
      <c r="G700" s="568"/>
      <c r="H700" s="568"/>
      <c r="I700" s="568"/>
      <c r="J700" s="568"/>
      <c r="K700" s="568"/>
      <c r="L700" s="568"/>
      <c r="M700" s="568"/>
      <c r="N700" s="568"/>
      <c r="O700" s="568"/>
      <c r="P700" s="568"/>
      <c r="Q700" s="568"/>
      <c r="R700" s="568"/>
      <c r="S700" s="568"/>
      <c r="T700" s="568"/>
      <c r="U700" s="568"/>
      <c r="V700" s="568"/>
      <c r="W700" s="568"/>
      <c r="X700" s="568"/>
      <c r="Y700" s="568"/>
      <c r="Z700" s="568"/>
      <c r="AA700" s="568"/>
      <c r="AB700" s="568"/>
      <c r="AC700" s="568"/>
      <c r="AD700" s="568"/>
      <c r="AE700" s="568"/>
      <c r="AF700" s="568"/>
      <c r="AG700" s="568"/>
      <c r="AH700" s="568"/>
      <c r="AI700" s="568"/>
      <c r="AJ700" s="568"/>
      <c r="AK700" s="568"/>
      <c r="AL700" s="568"/>
      <c r="AM700" s="568"/>
      <c r="AN700" s="568"/>
      <c r="AO700" s="568"/>
      <c r="AP700" s="568"/>
      <c r="AQ700" s="568"/>
      <c r="AR700" s="568"/>
      <c r="AS700" s="568"/>
      <c r="AT700" s="568"/>
      <c r="AU700" s="568"/>
      <c r="AV700" s="568"/>
      <c r="AW700" s="568"/>
      <c r="AX700" s="568"/>
      <c r="AY700" s="568"/>
      <c r="AZ700" s="568"/>
      <c r="BA700" s="568"/>
      <c r="BB700" s="568"/>
      <c r="BC700" s="568"/>
      <c r="BD700" s="568"/>
      <c r="BE700" s="568"/>
      <c r="BF700" s="568"/>
      <c r="BG700" s="568"/>
      <c r="BH700" s="568"/>
      <c r="BI700" s="568"/>
      <c r="BJ700" s="568"/>
      <c r="BK700" s="568"/>
      <c r="BL700" s="568"/>
      <c r="BM700" s="568"/>
      <c r="BN700" s="185"/>
      <c r="BO700" s="568"/>
      <c r="BP700" s="568"/>
      <c r="BQ700" s="568"/>
      <c r="BR700" s="568"/>
      <c r="BS700" s="568"/>
      <c r="BT700" s="568"/>
      <c r="BU700" s="568"/>
      <c r="BV700" s="568"/>
      <c r="BW700" s="568"/>
      <c r="BX700" s="568"/>
      <c r="BY700" s="568"/>
      <c r="BZ700" s="568"/>
      <c r="CA700" s="568"/>
      <c r="CB700" s="568"/>
      <c r="CC700" s="568"/>
      <c r="CD700" s="568"/>
      <c r="CE700" s="568"/>
      <c r="CF700" s="568"/>
      <c r="CG700" s="568"/>
      <c r="CH700" s="568"/>
      <c r="CI700" s="185"/>
      <c r="CJ700" s="208"/>
      <c r="CK700" s="208"/>
      <c r="CL700" s="208"/>
      <c r="CM700" s="208"/>
      <c r="CN700" s="208"/>
      <c r="CO700" s="177"/>
      <c r="CP700" s="119"/>
      <c r="CQ700" s="119"/>
      <c r="CR700" s="186"/>
      <c r="CS700" s="186"/>
      <c r="CT700" s="186"/>
      <c r="CU700" s="186"/>
      <c r="CV700" s="186"/>
      <c r="CW700" s="119"/>
      <c r="CX700" s="208"/>
      <c r="CY700" s="208"/>
      <c r="CZ700" s="208"/>
      <c r="DA700" s="208"/>
      <c r="DB700" s="209"/>
      <c r="DC700" s="208"/>
      <c r="DD700" s="208"/>
      <c r="DE700" s="208"/>
      <c r="DF700" s="208"/>
      <c r="DG700" s="209"/>
      <c r="DH700" s="209"/>
      <c r="DI700" s="209"/>
      <c r="DJ700" s="209"/>
    </row>
    <row r="701" spans="1:114" s="7" customFormat="1" x14ac:dyDescent="0.2">
      <c r="A701" s="284" t="s">
        <v>325</v>
      </c>
      <c r="B701" s="301" t="s">
        <v>370</v>
      </c>
      <c r="C701" s="119"/>
      <c r="D701" s="119"/>
      <c r="E701" s="214"/>
      <c r="F701" s="568">
        <f>E704</f>
        <v>0</v>
      </c>
      <c r="G701" s="568">
        <f t="shared" ref="G701:BM701" ca="1" si="2338">F704</f>
        <v>0</v>
      </c>
      <c r="H701" s="568">
        <f t="shared" ca="1" si="2338"/>
        <v>0</v>
      </c>
      <c r="I701" s="568">
        <f t="shared" ca="1" si="2338"/>
        <v>0</v>
      </c>
      <c r="J701" s="568">
        <f t="shared" ca="1" si="2338"/>
        <v>0</v>
      </c>
      <c r="K701" s="568">
        <f t="shared" ca="1" si="2338"/>
        <v>0</v>
      </c>
      <c r="L701" s="568">
        <f t="shared" ca="1" si="2338"/>
        <v>0</v>
      </c>
      <c r="M701" s="568">
        <f t="shared" ca="1" si="2338"/>
        <v>0</v>
      </c>
      <c r="N701" s="568">
        <f t="shared" ca="1" si="2338"/>
        <v>0</v>
      </c>
      <c r="O701" s="568">
        <f t="shared" ca="1" si="2338"/>
        <v>0</v>
      </c>
      <c r="P701" s="568">
        <f t="shared" ca="1" si="2338"/>
        <v>0</v>
      </c>
      <c r="Q701" s="568">
        <f t="shared" ca="1" si="2338"/>
        <v>0</v>
      </c>
      <c r="R701" s="568">
        <f t="shared" ca="1" si="2338"/>
        <v>0</v>
      </c>
      <c r="S701" s="568">
        <f t="shared" ca="1" si="2338"/>
        <v>0</v>
      </c>
      <c r="T701" s="568">
        <f t="shared" ca="1" si="2338"/>
        <v>0</v>
      </c>
      <c r="U701" s="568">
        <f t="shared" ca="1" si="2338"/>
        <v>0</v>
      </c>
      <c r="V701" s="568">
        <f t="shared" ca="1" si="2338"/>
        <v>0</v>
      </c>
      <c r="W701" s="568">
        <f t="shared" ca="1" si="2338"/>
        <v>0</v>
      </c>
      <c r="X701" s="568">
        <f t="shared" ca="1" si="2338"/>
        <v>0</v>
      </c>
      <c r="Y701" s="568">
        <f t="shared" ca="1" si="2338"/>
        <v>0</v>
      </c>
      <c r="Z701" s="568">
        <f t="shared" ca="1" si="2338"/>
        <v>0</v>
      </c>
      <c r="AA701" s="568">
        <f t="shared" ca="1" si="2338"/>
        <v>0</v>
      </c>
      <c r="AB701" s="568">
        <f t="shared" ca="1" si="2338"/>
        <v>0</v>
      </c>
      <c r="AC701" s="568">
        <f t="shared" ca="1" si="2338"/>
        <v>0</v>
      </c>
      <c r="AD701" s="568">
        <f t="shared" ca="1" si="2338"/>
        <v>0</v>
      </c>
      <c r="AE701" s="568">
        <f t="shared" ca="1" si="2338"/>
        <v>0</v>
      </c>
      <c r="AF701" s="568">
        <f t="shared" ca="1" si="2338"/>
        <v>0</v>
      </c>
      <c r="AG701" s="568">
        <f t="shared" ca="1" si="2338"/>
        <v>0</v>
      </c>
      <c r="AH701" s="568">
        <f t="shared" ca="1" si="2338"/>
        <v>0</v>
      </c>
      <c r="AI701" s="568">
        <f t="shared" ca="1" si="2338"/>
        <v>0</v>
      </c>
      <c r="AJ701" s="568">
        <f t="shared" ca="1" si="2338"/>
        <v>0</v>
      </c>
      <c r="AK701" s="568">
        <f t="shared" ca="1" si="2338"/>
        <v>0</v>
      </c>
      <c r="AL701" s="568">
        <f t="shared" ca="1" si="2338"/>
        <v>0</v>
      </c>
      <c r="AM701" s="568">
        <f t="shared" ca="1" si="2338"/>
        <v>0</v>
      </c>
      <c r="AN701" s="568">
        <f t="shared" ca="1" si="2338"/>
        <v>0</v>
      </c>
      <c r="AO701" s="568">
        <f t="shared" ca="1" si="2338"/>
        <v>0</v>
      </c>
      <c r="AP701" s="568">
        <f t="shared" ca="1" si="2338"/>
        <v>0</v>
      </c>
      <c r="AQ701" s="568">
        <f t="shared" ca="1" si="2338"/>
        <v>0</v>
      </c>
      <c r="AR701" s="568">
        <f t="shared" ca="1" si="2338"/>
        <v>0</v>
      </c>
      <c r="AS701" s="568">
        <f t="shared" ca="1" si="2338"/>
        <v>0</v>
      </c>
      <c r="AT701" s="568">
        <f t="shared" ca="1" si="2338"/>
        <v>0</v>
      </c>
      <c r="AU701" s="568">
        <f t="shared" ca="1" si="2338"/>
        <v>0</v>
      </c>
      <c r="AV701" s="568">
        <f t="shared" ca="1" si="2338"/>
        <v>0</v>
      </c>
      <c r="AW701" s="568">
        <f t="shared" ca="1" si="2338"/>
        <v>0</v>
      </c>
      <c r="AX701" s="568">
        <f t="shared" ca="1" si="2338"/>
        <v>0</v>
      </c>
      <c r="AY701" s="568">
        <f t="shared" ca="1" si="2338"/>
        <v>0</v>
      </c>
      <c r="AZ701" s="568">
        <f t="shared" ca="1" si="2338"/>
        <v>0</v>
      </c>
      <c r="BA701" s="568">
        <f t="shared" ca="1" si="2338"/>
        <v>0</v>
      </c>
      <c r="BB701" s="568">
        <f t="shared" ca="1" si="2338"/>
        <v>0</v>
      </c>
      <c r="BC701" s="568">
        <f t="shared" ca="1" si="2338"/>
        <v>0</v>
      </c>
      <c r="BD701" s="568">
        <f t="shared" ca="1" si="2338"/>
        <v>0</v>
      </c>
      <c r="BE701" s="568">
        <f t="shared" ca="1" si="2338"/>
        <v>0</v>
      </c>
      <c r="BF701" s="568">
        <f t="shared" ca="1" si="2338"/>
        <v>0</v>
      </c>
      <c r="BG701" s="568">
        <f t="shared" ca="1" si="2338"/>
        <v>0</v>
      </c>
      <c r="BH701" s="568">
        <f t="shared" ca="1" si="2338"/>
        <v>0</v>
      </c>
      <c r="BI701" s="568">
        <f t="shared" ca="1" si="2338"/>
        <v>0</v>
      </c>
      <c r="BJ701" s="568">
        <f t="shared" ca="1" si="2338"/>
        <v>0</v>
      </c>
      <c r="BK701" s="568">
        <f t="shared" ca="1" si="2338"/>
        <v>0</v>
      </c>
      <c r="BL701" s="568">
        <f t="shared" ca="1" si="2338"/>
        <v>0</v>
      </c>
      <c r="BM701" s="568">
        <f t="shared" ca="1" si="2338"/>
        <v>0</v>
      </c>
      <c r="BN701" s="185"/>
      <c r="BO701" s="568">
        <f>F701</f>
        <v>0</v>
      </c>
      <c r="BP701" s="568">
        <f ca="1">I701</f>
        <v>0</v>
      </c>
      <c r="BQ701" s="568">
        <f ca="1">L701</f>
        <v>0</v>
      </c>
      <c r="BR701" s="568">
        <f ca="1">O701</f>
        <v>0</v>
      </c>
      <c r="BS701" s="568">
        <f ca="1">R701</f>
        <v>0</v>
      </c>
      <c r="BT701" s="568">
        <f ca="1">U701</f>
        <v>0</v>
      </c>
      <c r="BU701" s="568">
        <f ca="1">X701</f>
        <v>0</v>
      </c>
      <c r="BV701" s="568">
        <f ca="1">AA701</f>
        <v>0</v>
      </c>
      <c r="BW701" s="568">
        <f ca="1">AD701</f>
        <v>0</v>
      </c>
      <c r="BX701" s="568">
        <f ca="1">AG701</f>
        <v>0</v>
      </c>
      <c r="BY701" s="568">
        <f ca="1">AJ701</f>
        <v>0</v>
      </c>
      <c r="BZ701" s="568">
        <f ca="1">AM701</f>
        <v>0</v>
      </c>
      <c r="CA701" s="568">
        <f ca="1">AP701</f>
        <v>0</v>
      </c>
      <c r="CB701" s="568">
        <f ca="1">AS701</f>
        <v>0</v>
      </c>
      <c r="CC701" s="568">
        <f ca="1">AV701</f>
        <v>0</v>
      </c>
      <c r="CD701" s="568">
        <f ca="1">AY701</f>
        <v>0</v>
      </c>
      <c r="CE701" s="568">
        <f ca="1">BB701</f>
        <v>0</v>
      </c>
      <c r="CF701" s="568">
        <f ca="1">BE701</f>
        <v>0</v>
      </c>
      <c r="CG701" s="568">
        <f ca="1">BH701</f>
        <v>0</v>
      </c>
      <c r="CH701" s="568">
        <f ca="1">BK701</f>
        <v>0</v>
      </c>
      <c r="CI701" s="185"/>
      <c r="CJ701" s="208">
        <f>BO701</f>
        <v>0</v>
      </c>
      <c r="CK701" s="208">
        <f ca="1">BS701</f>
        <v>0</v>
      </c>
      <c r="CL701" s="208">
        <f ca="1">BW701</f>
        <v>0</v>
      </c>
      <c r="CM701" s="208">
        <f ca="1">CA701</f>
        <v>0</v>
      </c>
      <c r="CN701" s="208">
        <f ca="1">CE701</f>
        <v>0</v>
      </c>
      <c r="CO701" s="177"/>
      <c r="CP701" s="119"/>
      <c r="CQ701" s="119"/>
      <c r="CR701" s="186"/>
      <c r="CS701" s="186"/>
      <c r="CT701" s="186"/>
      <c r="CU701" s="186">
        <f t="shared" ref="CU701:CV704" si="2339">CR701-CS701</f>
        <v>0</v>
      </c>
      <c r="CV701" s="186">
        <f t="shared" si="2339"/>
        <v>0</v>
      </c>
      <c r="CW701" s="119"/>
      <c r="CX701" s="208">
        <f t="shared" ref="CX701:DA704" si="2340">IF(BO701="","",BO701)</f>
        <v>0</v>
      </c>
      <c r="CY701" s="208">
        <f t="shared" ca="1" si="2340"/>
        <v>0</v>
      </c>
      <c r="CZ701" s="208">
        <f t="shared" ca="1" si="2340"/>
        <v>0</v>
      </c>
      <c r="DA701" s="208">
        <f t="shared" ca="1" si="2340"/>
        <v>0</v>
      </c>
      <c r="DB701" s="209">
        <f>IF(CJ701="","",CJ701)</f>
        <v>0</v>
      </c>
      <c r="DC701" s="208">
        <f t="shared" ref="DC701:DF704" ca="1" si="2341">IF(BS701="","",BS701)</f>
        <v>0</v>
      </c>
      <c r="DD701" s="208">
        <f t="shared" ca="1" si="2341"/>
        <v>0</v>
      </c>
      <c r="DE701" s="208">
        <f t="shared" ca="1" si="2341"/>
        <v>0</v>
      </c>
      <c r="DF701" s="208">
        <f t="shared" ca="1" si="2341"/>
        <v>0</v>
      </c>
      <c r="DG701" s="209">
        <f t="shared" ref="DG701:DJ704" ca="1" si="2342">IF(CK701="","",CK701)</f>
        <v>0</v>
      </c>
      <c r="DH701" s="209">
        <f t="shared" ca="1" si="2342"/>
        <v>0</v>
      </c>
      <c r="DI701" s="209">
        <f t="shared" ca="1" si="2342"/>
        <v>0</v>
      </c>
      <c r="DJ701" s="209">
        <f t="shared" ca="1" si="2342"/>
        <v>0</v>
      </c>
    </row>
    <row r="702" spans="1:114" s="7" customFormat="1" x14ac:dyDescent="0.2">
      <c r="A702" s="850" t="s">
        <v>264</v>
      </c>
      <c r="B702" s="851" t="s">
        <v>370</v>
      </c>
      <c r="C702" s="852"/>
      <c r="D702" s="852"/>
      <c r="E702" s="852"/>
      <c r="F702" s="853">
        <v>0</v>
      </c>
      <c r="G702" s="853">
        <v>0</v>
      </c>
      <c r="H702" s="853">
        <v>0</v>
      </c>
      <c r="I702" s="853">
        <v>0</v>
      </c>
      <c r="J702" s="853">
        <v>0</v>
      </c>
      <c r="K702" s="853">
        <v>0</v>
      </c>
      <c r="L702" s="853">
        <v>0</v>
      </c>
      <c r="M702" s="853">
        <v>0</v>
      </c>
      <c r="N702" s="853">
        <v>0</v>
      </c>
      <c r="O702" s="853">
        <v>0</v>
      </c>
      <c r="P702" s="853">
        <v>0</v>
      </c>
      <c r="Q702" s="853">
        <v>0</v>
      </c>
      <c r="R702" s="853">
        <v>0</v>
      </c>
      <c r="S702" s="853">
        <v>0</v>
      </c>
      <c r="T702" s="853">
        <v>0</v>
      </c>
      <c r="U702" s="853">
        <v>0</v>
      </c>
      <c r="V702" s="853">
        <v>0</v>
      </c>
      <c r="W702" s="853">
        <v>0</v>
      </c>
      <c r="X702" s="853">
        <v>0</v>
      </c>
      <c r="Y702" s="853">
        <v>0</v>
      </c>
      <c r="Z702" s="853">
        <v>0</v>
      </c>
      <c r="AA702" s="853">
        <v>0</v>
      </c>
      <c r="AB702" s="853">
        <v>0</v>
      </c>
      <c r="AC702" s="853">
        <v>0</v>
      </c>
      <c r="AD702" s="853">
        <v>0</v>
      </c>
      <c r="AE702" s="853">
        <v>0</v>
      </c>
      <c r="AF702" s="853">
        <v>0</v>
      </c>
      <c r="AG702" s="853">
        <v>0</v>
      </c>
      <c r="AH702" s="853">
        <v>0</v>
      </c>
      <c r="AI702" s="853">
        <v>0</v>
      </c>
      <c r="AJ702" s="853">
        <v>0</v>
      </c>
      <c r="AK702" s="853">
        <v>0</v>
      </c>
      <c r="AL702" s="853">
        <v>0</v>
      </c>
      <c r="AM702" s="853">
        <v>0</v>
      </c>
      <c r="AN702" s="853">
        <v>0</v>
      </c>
      <c r="AO702" s="853">
        <v>0</v>
      </c>
      <c r="AP702" s="853">
        <v>0</v>
      </c>
      <c r="AQ702" s="853">
        <v>0</v>
      </c>
      <c r="AR702" s="853">
        <v>0</v>
      </c>
      <c r="AS702" s="853">
        <v>0</v>
      </c>
      <c r="AT702" s="853">
        <v>0</v>
      </c>
      <c r="AU702" s="853">
        <v>0</v>
      </c>
      <c r="AV702" s="853">
        <v>0</v>
      </c>
      <c r="AW702" s="853">
        <v>0</v>
      </c>
      <c r="AX702" s="853">
        <v>0</v>
      </c>
      <c r="AY702" s="853">
        <v>0</v>
      </c>
      <c r="AZ702" s="853">
        <v>0</v>
      </c>
      <c r="BA702" s="853">
        <v>0</v>
      </c>
      <c r="BB702" s="853">
        <v>0</v>
      </c>
      <c r="BC702" s="853">
        <v>0</v>
      </c>
      <c r="BD702" s="853">
        <v>0</v>
      </c>
      <c r="BE702" s="853">
        <v>0</v>
      </c>
      <c r="BF702" s="853">
        <v>0</v>
      </c>
      <c r="BG702" s="853">
        <v>0</v>
      </c>
      <c r="BH702" s="853">
        <v>0</v>
      </c>
      <c r="BI702" s="853">
        <v>0</v>
      </c>
      <c r="BJ702" s="853">
        <v>0</v>
      </c>
      <c r="BK702" s="853">
        <v>0</v>
      </c>
      <c r="BL702" s="853">
        <v>0</v>
      </c>
      <c r="BM702" s="853">
        <v>0</v>
      </c>
      <c r="BN702" s="854"/>
      <c r="BO702" s="853">
        <f>SUM(F702:H702)</f>
        <v>0</v>
      </c>
      <c r="BP702" s="853">
        <f>SUM(I702:K702)</f>
        <v>0</v>
      </c>
      <c r="BQ702" s="853">
        <f>SUM(L702:N702)</f>
        <v>0</v>
      </c>
      <c r="BR702" s="853">
        <f>SUM(O702:Q702)</f>
        <v>0</v>
      </c>
      <c r="BS702" s="853">
        <f>SUM(R702:T702)</f>
        <v>0</v>
      </c>
      <c r="BT702" s="853">
        <f>SUM(U702:W702)</f>
        <v>0</v>
      </c>
      <c r="BU702" s="853">
        <f>SUM(X702:Z702)</f>
        <v>0</v>
      </c>
      <c r="BV702" s="853">
        <f>SUM(AA702:AC702)</f>
        <v>0</v>
      </c>
      <c r="BW702" s="853">
        <f>SUM(AD702:AF702)</f>
        <v>0</v>
      </c>
      <c r="BX702" s="853">
        <f>SUM(AG702:AI702)</f>
        <v>0</v>
      </c>
      <c r="BY702" s="853">
        <f>SUM(AJ702:AL702)</f>
        <v>0</v>
      </c>
      <c r="BZ702" s="853">
        <f>SUM(AM702:AO702)</f>
        <v>0</v>
      </c>
      <c r="CA702" s="853">
        <f>SUM(AP702:AR702)</f>
        <v>0</v>
      </c>
      <c r="CB702" s="853">
        <f>SUM(AS702:AU702)</f>
        <v>0</v>
      </c>
      <c r="CC702" s="853">
        <f>SUM(AV702:AX702)</f>
        <v>0</v>
      </c>
      <c r="CD702" s="853">
        <f>SUM(AY702:BA702)</f>
        <v>0</v>
      </c>
      <c r="CE702" s="853">
        <f>SUM(BB702:BD702)</f>
        <v>0</v>
      </c>
      <c r="CF702" s="853">
        <f>SUM(BE702:BG702)</f>
        <v>0</v>
      </c>
      <c r="CG702" s="853">
        <f>SUM(BH702:BJ702)</f>
        <v>0</v>
      </c>
      <c r="CH702" s="853">
        <f>SUM(BK702:BM702)</f>
        <v>0</v>
      </c>
      <c r="CI702" s="854"/>
      <c r="CJ702" s="854">
        <f>SUM(BO702:BR702)</f>
        <v>0</v>
      </c>
      <c r="CK702" s="854">
        <f>SUM(BS702:BV702)</f>
        <v>0</v>
      </c>
      <c r="CL702" s="854">
        <f>SUM(BW702:BZ702)</f>
        <v>0</v>
      </c>
      <c r="CM702" s="854">
        <f>SUM(CA702:CD702)</f>
        <v>0</v>
      </c>
      <c r="CN702" s="854">
        <f>SUM(CE702:CH702)</f>
        <v>0</v>
      </c>
      <c r="CO702" s="177"/>
      <c r="CP702" s="119"/>
      <c r="CQ702" s="119"/>
      <c r="CR702" s="186">
        <f>SUM(F702:BM702)</f>
        <v>0</v>
      </c>
      <c r="CS702" s="186">
        <f>SUM(BO702:CH702)</f>
        <v>0</v>
      </c>
      <c r="CT702" s="186">
        <f>SUM(CJ702:CN702)</f>
        <v>0</v>
      </c>
      <c r="CU702" s="186">
        <f t="shared" si="2339"/>
        <v>0</v>
      </c>
      <c r="CV702" s="186">
        <f t="shared" si="2339"/>
        <v>0</v>
      </c>
      <c r="CW702" s="119"/>
      <c r="CX702" s="208">
        <f t="shared" si="2340"/>
        <v>0</v>
      </c>
      <c r="CY702" s="208">
        <f t="shared" si="2340"/>
        <v>0</v>
      </c>
      <c r="CZ702" s="208">
        <f t="shared" si="2340"/>
        <v>0</v>
      </c>
      <c r="DA702" s="208">
        <f t="shared" si="2340"/>
        <v>0</v>
      </c>
      <c r="DB702" s="209">
        <f>IF(CJ702="","",CJ702)</f>
        <v>0</v>
      </c>
      <c r="DC702" s="208">
        <f t="shared" si="2341"/>
        <v>0</v>
      </c>
      <c r="DD702" s="208">
        <f t="shared" si="2341"/>
        <v>0</v>
      </c>
      <c r="DE702" s="208">
        <f t="shared" si="2341"/>
        <v>0</v>
      </c>
      <c r="DF702" s="208">
        <f t="shared" si="2341"/>
        <v>0</v>
      </c>
      <c r="DG702" s="209">
        <f t="shared" si="2342"/>
        <v>0</v>
      </c>
      <c r="DH702" s="209">
        <f t="shared" si="2342"/>
        <v>0</v>
      </c>
      <c r="DI702" s="209">
        <f t="shared" si="2342"/>
        <v>0</v>
      </c>
      <c r="DJ702" s="209">
        <f t="shared" si="2342"/>
        <v>0</v>
      </c>
    </row>
    <row r="703" spans="1:114" s="7" customFormat="1" ht="14.25" x14ac:dyDescent="0.35">
      <c r="A703" s="282" t="s">
        <v>200</v>
      </c>
      <c r="B703" s="301" t="s">
        <v>370</v>
      </c>
      <c r="C703" s="123">
        <f>Assumptions!B401</f>
        <v>0.2</v>
      </c>
      <c r="D703" s="119"/>
      <c r="E703" s="214"/>
      <c r="F703" s="569">
        <f t="shared" ref="F703:AK703" ca="1" si="2343">IF(F372&gt;0,MIN(F701,$C$703*F372),0)</f>
        <v>0</v>
      </c>
      <c r="G703" s="569">
        <f t="shared" ca="1" si="2343"/>
        <v>0</v>
      </c>
      <c r="H703" s="569">
        <f t="shared" ca="1" si="2343"/>
        <v>0</v>
      </c>
      <c r="I703" s="569">
        <f t="shared" ca="1" si="2343"/>
        <v>0</v>
      </c>
      <c r="J703" s="569">
        <f t="shared" ca="1" si="2343"/>
        <v>0</v>
      </c>
      <c r="K703" s="569">
        <f t="shared" ca="1" si="2343"/>
        <v>0</v>
      </c>
      <c r="L703" s="569">
        <f t="shared" ca="1" si="2343"/>
        <v>0</v>
      </c>
      <c r="M703" s="569">
        <f t="shared" ca="1" si="2343"/>
        <v>0</v>
      </c>
      <c r="N703" s="569">
        <f t="shared" ca="1" si="2343"/>
        <v>0</v>
      </c>
      <c r="O703" s="569">
        <f t="shared" ca="1" si="2343"/>
        <v>0</v>
      </c>
      <c r="P703" s="569">
        <f t="shared" ca="1" si="2343"/>
        <v>0</v>
      </c>
      <c r="Q703" s="569">
        <f t="shared" ca="1" si="2343"/>
        <v>0</v>
      </c>
      <c r="R703" s="569">
        <f t="shared" ca="1" si="2343"/>
        <v>0</v>
      </c>
      <c r="S703" s="569">
        <f t="shared" ca="1" si="2343"/>
        <v>0</v>
      </c>
      <c r="T703" s="569">
        <f t="shared" ca="1" si="2343"/>
        <v>0</v>
      </c>
      <c r="U703" s="569">
        <f t="shared" ca="1" si="2343"/>
        <v>0</v>
      </c>
      <c r="V703" s="569">
        <f t="shared" ca="1" si="2343"/>
        <v>0</v>
      </c>
      <c r="W703" s="569">
        <f t="shared" ca="1" si="2343"/>
        <v>0</v>
      </c>
      <c r="X703" s="569">
        <f t="shared" ca="1" si="2343"/>
        <v>0</v>
      </c>
      <c r="Y703" s="569">
        <f t="shared" ca="1" si="2343"/>
        <v>0</v>
      </c>
      <c r="Z703" s="569">
        <f t="shared" ca="1" si="2343"/>
        <v>0</v>
      </c>
      <c r="AA703" s="569">
        <f t="shared" ca="1" si="2343"/>
        <v>0</v>
      </c>
      <c r="AB703" s="569">
        <f t="shared" ca="1" si="2343"/>
        <v>0</v>
      </c>
      <c r="AC703" s="569">
        <f t="shared" ca="1" si="2343"/>
        <v>0</v>
      </c>
      <c r="AD703" s="569">
        <f t="shared" ca="1" si="2343"/>
        <v>0</v>
      </c>
      <c r="AE703" s="569">
        <f t="shared" ca="1" si="2343"/>
        <v>0</v>
      </c>
      <c r="AF703" s="569">
        <f t="shared" ca="1" si="2343"/>
        <v>0</v>
      </c>
      <c r="AG703" s="569">
        <f t="shared" ca="1" si="2343"/>
        <v>0</v>
      </c>
      <c r="AH703" s="569">
        <f t="shared" ca="1" si="2343"/>
        <v>0</v>
      </c>
      <c r="AI703" s="569">
        <f t="shared" ca="1" si="2343"/>
        <v>0</v>
      </c>
      <c r="AJ703" s="569">
        <f t="shared" ca="1" si="2343"/>
        <v>0</v>
      </c>
      <c r="AK703" s="569">
        <f t="shared" ca="1" si="2343"/>
        <v>0</v>
      </c>
      <c r="AL703" s="569">
        <f t="shared" ref="AL703:BM703" ca="1" si="2344">IF(AL372&gt;0,MIN(AL701,$C$703*AL372),0)</f>
        <v>0</v>
      </c>
      <c r="AM703" s="569">
        <f t="shared" ca="1" si="2344"/>
        <v>0</v>
      </c>
      <c r="AN703" s="569">
        <f t="shared" ca="1" si="2344"/>
        <v>0</v>
      </c>
      <c r="AO703" s="569">
        <f t="shared" ca="1" si="2344"/>
        <v>0</v>
      </c>
      <c r="AP703" s="569">
        <f t="shared" ca="1" si="2344"/>
        <v>0</v>
      </c>
      <c r="AQ703" s="569">
        <f t="shared" ca="1" si="2344"/>
        <v>0</v>
      </c>
      <c r="AR703" s="569">
        <f t="shared" ca="1" si="2344"/>
        <v>0</v>
      </c>
      <c r="AS703" s="569">
        <f t="shared" ca="1" si="2344"/>
        <v>0</v>
      </c>
      <c r="AT703" s="569">
        <f t="shared" ca="1" si="2344"/>
        <v>0</v>
      </c>
      <c r="AU703" s="569">
        <f t="shared" ca="1" si="2344"/>
        <v>0</v>
      </c>
      <c r="AV703" s="569">
        <f t="shared" ca="1" si="2344"/>
        <v>0</v>
      </c>
      <c r="AW703" s="569">
        <f t="shared" ca="1" si="2344"/>
        <v>0</v>
      </c>
      <c r="AX703" s="569">
        <f t="shared" ca="1" si="2344"/>
        <v>0</v>
      </c>
      <c r="AY703" s="569">
        <f t="shared" ca="1" si="2344"/>
        <v>0</v>
      </c>
      <c r="AZ703" s="569">
        <f t="shared" ca="1" si="2344"/>
        <v>0</v>
      </c>
      <c r="BA703" s="569">
        <f t="shared" ca="1" si="2344"/>
        <v>0</v>
      </c>
      <c r="BB703" s="569">
        <f t="shared" ca="1" si="2344"/>
        <v>0</v>
      </c>
      <c r="BC703" s="569">
        <f t="shared" ca="1" si="2344"/>
        <v>0</v>
      </c>
      <c r="BD703" s="569">
        <f t="shared" ca="1" si="2344"/>
        <v>0</v>
      </c>
      <c r="BE703" s="569">
        <f t="shared" ca="1" si="2344"/>
        <v>0</v>
      </c>
      <c r="BF703" s="569">
        <f t="shared" ca="1" si="2344"/>
        <v>0</v>
      </c>
      <c r="BG703" s="569">
        <f t="shared" ca="1" si="2344"/>
        <v>0</v>
      </c>
      <c r="BH703" s="569">
        <f t="shared" ca="1" si="2344"/>
        <v>0</v>
      </c>
      <c r="BI703" s="569">
        <f t="shared" ca="1" si="2344"/>
        <v>0</v>
      </c>
      <c r="BJ703" s="569">
        <f t="shared" ca="1" si="2344"/>
        <v>0</v>
      </c>
      <c r="BK703" s="569">
        <f t="shared" ca="1" si="2344"/>
        <v>0</v>
      </c>
      <c r="BL703" s="569">
        <f t="shared" ca="1" si="2344"/>
        <v>0</v>
      </c>
      <c r="BM703" s="569">
        <f t="shared" ca="1" si="2344"/>
        <v>0</v>
      </c>
      <c r="BN703" s="360"/>
      <c r="BO703" s="569">
        <f ca="1">SUM(F703:H703)</f>
        <v>0</v>
      </c>
      <c r="BP703" s="569">
        <f ca="1">SUM(I703:K703)</f>
        <v>0</v>
      </c>
      <c r="BQ703" s="569">
        <f ca="1">SUM(L703:N703)</f>
        <v>0</v>
      </c>
      <c r="BR703" s="569">
        <f ca="1">SUM(O703:Q703)</f>
        <v>0</v>
      </c>
      <c r="BS703" s="569">
        <f ca="1">SUM(R703:T703)</f>
        <v>0</v>
      </c>
      <c r="BT703" s="569">
        <f ca="1">SUM(U703:W703)</f>
        <v>0</v>
      </c>
      <c r="BU703" s="569">
        <f ca="1">SUM(X703:Z703)</f>
        <v>0</v>
      </c>
      <c r="BV703" s="569">
        <f ca="1">SUM(AA703:AC703)</f>
        <v>0</v>
      </c>
      <c r="BW703" s="569">
        <f ca="1">SUM(AD703:AF703)</f>
        <v>0</v>
      </c>
      <c r="BX703" s="569">
        <f ca="1">SUM(AG703:AI703)</f>
        <v>0</v>
      </c>
      <c r="BY703" s="569">
        <f ca="1">SUM(AJ703:AL703)</f>
        <v>0</v>
      </c>
      <c r="BZ703" s="569">
        <f ca="1">SUM(AM703:AO703)</f>
        <v>0</v>
      </c>
      <c r="CA703" s="569">
        <f ca="1">SUM(AP703:AR703)</f>
        <v>0</v>
      </c>
      <c r="CB703" s="569">
        <f ca="1">SUM(AS703:AU703)</f>
        <v>0</v>
      </c>
      <c r="CC703" s="569">
        <f ca="1">SUM(AV703:AX703)</f>
        <v>0</v>
      </c>
      <c r="CD703" s="569">
        <f ca="1">SUM(AY703:BA703)</f>
        <v>0</v>
      </c>
      <c r="CE703" s="569">
        <f ca="1">SUM(BB703:BD703)</f>
        <v>0</v>
      </c>
      <c r="CF703" s="569">
        <f ca="1">SUM(BE703:BG703)</f>
        <v>0</v>
      </c>
      <c r="CG703" s="569">
        <f ca="1">SUM(BH703:BJ703)</f>
        <v>0</v>
      </c>
      <c r="CH703" s="569">
        <f ca="1">SUM(BK703:BM703)</f>
        <v>0</v>
      </c>
      <c r="CI703" s="360"/>
      <c r="CJ703" s="173">
        <f ca="1">SUM(BO703:BR703)</f>
        <v>0</v>
      </c>
      <c r="CK703" s="173">
        <f ca="1">SUM(BS703:BV703)</f>
        <v>0</v>
      </c>
      <c r="CL703" s="173">
        <f ca="1">SUM(BW703:BZ703)</f>
        <v>0</v>
      </c>
      <c r="CM703" s="173">
        <f ca="1">SUM(CA703:CD703)</f>
        <v>0</v>
      </c>
      <c r="CN703" s="173">
        <f ca="1">SUM(CE703:CH703)</f>
        <v>0</v>
      </c>
      <c r="CO703" s="361"/>
      <c r="CP703" s="363"/>
      <c r="CQ703" s="363"/>
      <c r="CR703" s="362">
        <f ca="1">SUM(F703:BM703)</f>
        <v>0</v>
      </c>
      <c r="CS703" s="362">
        <f ca="1">SUM(BO703:CH703)</f>
        <v>0</v>
      </c>
      <c r="CT703" s="362">
        <f ca="1">SUM(CJ703:CN703)</f>
        <v>0</v>
      </c>
      <c r="CU703" s="362">
        <f t="shared" ca="1" si="2339"/>
        <v>0</v>
      </c>
      <c r="CV703" s="362">
        <f t="shared" ca="1" si="2339"/>
        <v>0</v>
      </c>
      <c r="CW703" s="363"/>
      <c r="CX703" s="173">
        <f t="shared" ca="1" si="2340"/>
        <v>0</v>
      </c>
      <c r="CY703" s="173">
        <f t="shared" ca="1" si="2340"/>
        <v>0</v>
      </c>
      <c r="CZ703" s="173">
        <f t="shared" ca="1" si="2340"/>
        <v>0</v>
      </c>
      <c r="DA703" s="173">
        <f t="shared" ca="1" si="2340"/>
        <v>0</v>
      </c>
      <c r="DB703" s="338">
        <f ca="1">IF(CJ703="","",CJ703)</f>
        <v>0</v>
      </c>
      <c r="DC703" s="173">
        <f t="shared" ca="1" si="2341"/>
        <v>0</v>
      </c>
      <c r="DD703" s="173">
        <f t="shared" ca="1" si="2341"/>
        <v>0</v>
      </c>
      <c r="DE703" s="173">
        <f t="shared" ca="1" si="2341"/>
        <v>0</v>
      </c>
      <c r="DF703" s="173">
        <f t="shared" ca="1" si="2341"/>
        <v>0</v>
      </c>
      <c r="DG703" s="338">
        <f t="shared" ca="1" si="2342"/>
        <v>0</v>
      </c>
      <c r="DH703" s="338">
        <f t="shared" ca="1" si="2342"/>
        <v>0</v>
      </c>
      <c r="DI703" s="338">
        <f t="shared" ca="1" si="2342"/>
        <v>0</v>
      </c>
      <c r="DJ703" s="338">
        <f t="shared" ca="1" si="2342"/>
        <v>0</v>
      </c>
    </row>
    <row r="704" spans="1:114" s="7" customFormat="1" ht="14.25" x14ac:dyDescent="0.35">
      <c r="A704" s="287" t="s">
        <v>201</v>
      </c>
      <c r="B704" s="301" t="s">
        <v>370</v>
      </c>
      <c r="C704" s="119"/>
      <c r="D704" s="119"/>
      <c r="E704" s="208">
        <f>Div*Assumptions!B400</f>
        <v>0</v>
      </c>
      <c r="F704" s="569">
        <f ca="1">F701+F702-F703</f>
        <v>0</v>
      </c>
      <c r="G704" s="569">
        <f t="shared" ref="G704:BM704" ca="1" si="2345">G701+G702-G703</f>
        <v>0</v>
      </c>
      <c r="H704" s="569">
        <f t="shared" ca="1" si="2345"/>
        <v>0</v>
      </c>
      <c r="I704" s="569">
        <f t="shared" ca="1" si="2345"/>
        <v>0</v>
      </c>
      <c r="J704" s="569">
        <f t="shared" ca="1" si="2345"/>
        <v>0</v>
      </c>
      <c r="K704" s="569">
        <f t="shared" ca="1" si="2345"/>
        <v>0</v>
      </c>
      <c r="L704" s="569">
        <f t="shared" ca="1" si="2345"/>
        <v>0</v>
      </c>
      <c r="M704" s="569">
        <f t="shared" ca="1" si="2345"/>
        <v>0</v>
      </c>
      <c r="N704" s="569">
        <f t="shared" ca="1" si="2345"/>
        <v>0</v>
      </c>
      <c r="O704" s="569">
        <f t="shared" ca="1" si="2345"/>
        <v>0</v>
      </c>
      <c r="P704" s="569">
        <f t="shared" ca="1" si="2345"/>
        <v>0</v>
      </c>
      <c r="Q704" s="569">
        <f t="shared" ca="1" si="2345"/>
        <v>0</v>
      </c>
      <c r="R704" s="569">
        <f t="shared" ca="1" si="2345"/>
        <v>0</v>
      </c>
      <c r="S704" s="569">
        <f t="shared" ca="1" si="2345"/>
        <v>0</v>
      </c>
      <c r="T704" s="569">
        <f t="shared" ca="1" si="2345"/>
        <v>0</v>
      </c>
      <c r="U704" s="569">
        <f t="shared" ca="1" si="2345"/>
        <v>0</v>
      </c>
      <c r="V704" s="569">
        <f t="shared" ca="1" si="2345"/>
        <v>0</v>
      </c>
      <c r="W704" s="569">
        <f t="shared" ca="1" si="2345"/>
        <v>0</v>
      </c>
      <c r="X704" s="569">
        <f t="shared" ca="1" si="2345"/>
        <v>0</v>
      </c>
      <c r="Y704" s="569">
        <f t="shared" ca="1" si="2345"/>
        <v>0</v>
      </c>
      <c r="Z704" s="569">
        <f t="shared" ca="1" si="2345"/>
        <v>0</v>
      </c>
      <c r="AA704" s="569">
        <f t="shared" ca="1" si="2345"/>
        <v>0</v>
      </c>
      <c r="AB704" s="569">
        <f t="shared" ca="1" si="2345"/>
        <v>0</v>
      </c>
      <c r="AC704" s="569">
        <f t="shared" ca="1" si="2345"/>
        <v>0</v>
      </c>
      <c r="AD704" s="569">
        <f t="shared" ca="1" si="2345"/>
        <v>0</v>
      </c>
      <c r="AE704" s="569">
        <f t="shared" ca="1" si="2345"/>
        <v>0</v>
      </c>
      <c r="AF704" s="569">
        <f t="shared" ca="1" si="2345"/>
        <v>0</v>
      </c>
      <c r="AG704" s="569">
        <f t="shared" ca="1" si="2345"/>
        <v>0</v>
      </c>
      <c r="AH704" s="569">
        <f t="shared" ca="1" si="2345"/>
        <v>0</v>
      </c>
      <c r="AI704" s="569">
        <f t="shared" ca="1" si="2345"/>
        <v>0</v>
      </c>
      <c r="AJ704" s="569">
        <f t="shared" ca="1" si="2345"/>
        <v>0</v>
      </c>
      <c r="AK704" s="569">
        <f t="shared" ca="1" si="2345"/>
        <v>0</v>
      </c>
      <c r="AL704" s="569">
        <f t="shared" ca="1" si="2345"/>
        <v>0</v>
      </c>
      <c r="AM704" s="569">
        <f t="shared" ca="1" si="2345"/>
        <v>0</v>
      </c>
      <c r="AN704" s="569">
        <f t="shared" ca="1" si="2345"/>
        <v>0</v>
      </c>
      <c r="AO704" s="569">
        <f t="shared" ca="1" si="2345"/>
        <v>0</v>
      </c>
      <c r="AP704" s="569">
        <f t="shared" ca="1" si="2345"/>
        <v>0</v>
      </c>
      <c r="AQ704" s="569">
        <f t="shared" ca="1" si="2345"/>
        <v>0</v>
      </c>
      <c r="AR704" s="569">
        <f t="shared" ca="1" si="2345"/>
        <v>0</v>
      </c>
      <c r="AS704" s="569">
        <f t="shared" ca="1" si="2345"/>
        <v>0</v>
      </c>
      <c r="AT704" s="569">
        <f t="shared" ca="1" si="2345"/>
        <v>0</v>
      </c>
      <c r="AU704" s="569">
        <f t="shared" ca="1" si="2345"/>
        <v>0</v>
      </c>
      <c r="AV704" s="569">
        <f t="shared" ca="1" si="2345"/>
        <v>0</v>
      </c>
      <c r="AW704" s="569">
        <f t="shared" ca="1" si="2345"/>
        <v>0</v>
      </c>
      <c r="AX704" s="569">
        <f t="shared" ca="1" si="2345"/>
        <v>0</v>
      </c>
      <c r="AY704" s="569">
        <f t="shared" ca="1" si="2345"/>
        <v>0</v>
      </c>
      <c r="AZ704" s="569">
        <f t="shared" ca="1" si="2345"/>
        <v>0</v>
      </c>
      <c r="BA704" s="569">
        <f t="shared" ca="1" si="2345"/>
        <v>0</v>
      </c>
      <c r="BB704" s="569">
        <f t="shared" ca="1" si="2345"/>
        <v>0</v>
      </c>
      <c r="BC704" s="569">
        <f t="shared" ca="1" si="2345"/>
        <v>0</v>
      </c>
      <c r="BD704" s="569">
        <f t="shared" ca="1" si="2345"/>
        <v>0</v>
      </c>
      <c r="BE704" s="569">
        <f t="shared" ca="1" si="2345"/>
        <v>0</v>
      </c>
      <c r="BF704" s="569">
        <f t="shared" ca="1" si="2345"/>
        <v>0</v>
      </c>
      <c r="BG704" s="569">
        <f t="shared" ca="1" si="2345"/>
        <v>0</v>
      </c>
      <c r="BH704" s="569">
        <f t="shared" ca="1" si="2345"/>
        <v>0</v>
      </c>
      <c r="BI704" s="569">
        <f t="shared" ca="1" si="2345"/>
        <v>0</v>
      </c>
      <c r="BJ704" s="569">
        <f t="shared" ca="1" si="2345"/>
        <v>0</v>
      </c>
      <c r="BK704" s="569">
        <f t="shared" ca="1" si="2345"/>
        <v>0</v>
      </c>
      <c r="BL704" s="569">
        <f t="shared" ca="1" si="2345"/>
        <v>0</v>
      </c>
      <c r="BM704" s="569">
        <f t="shared" ca="1" si="2345"/>
        <v>0</v>
      </c>
      <c r="BN704" s="360"/>
      <c r="BO704" s="569">
        <f ca="1">H704</f>
        <v>0</v>
      </c>
      <c r="BP704" s="569">
        <f ca="1">K704</f>
        <v>0</v>
      </c>
      <c r="BQ704" s="569">
        <f ca="1">N704</f>
        <v>0</v>
      </c>
      <c r="BR704" s="569">
        <f ca="1">Q704</f>
        <v>0</v>
      </c>
      <c r="BS704" s="569">
        <f ca="1">T704</f>
        <v>0</v>
      </c>
      <c r="BT704" s="569">
        <f ca="1">W704</f>
        <v>0</v>
      </c>
      <c r="BU704" s="569">
        <f ca="1">Z704</f>
        <v>0</v>
      </c>
      <c r="BV704" s="569">
        <f ca="1">AC704</f>
        <v>0</v>
      </c>
      <c r="BW704" s="569">
        <f ca="1">AF704</f>
        <v>0</v>
      </c>
      <c r="BX704" s="569">
        <f ca="1">AI704</f>
        <v>0</v>
      </c>
      <c r="BY704" s="569">
        <f ca="1">AL704</f>
        <v>0</v>
      </c>
      <c r="BZ704" s="569">
        <f ca="1">AO704</f>
        <v>0</v>
      </c>
      <c r="CA704" s="569">
        <f ca="1">AR704</f>
        <v>0</v>
      </c>
      <c r="CB704" s="569">
        <f ca="1">AU704</f>
        <v>0</v>
      </c>
      <c r="CC704" s="569">
        <f ca="1">AX704</f>
        <v>0</v>
      </c>
      <c r="CD704" s="569">
        <f ca="1">BA704</f>
        <v>0</v>
      </c>
      <c r="CE704" s="569">
        <f ca="1">BD704</f>
        <v>0</v>
      </c>
      <c r="CF704" s="569">
        <f ca="1">BG704</f>
        <v>0</v>
      </c>
      <c r="CG704" s="569">
        <f ca="1">BJ704</f>
        <v>0</v>
      </c>
      <c r="CH704" s="569">
        <f ca="1">BM704</f>
        <v>0</v>
      </c>
      <c r="CI704" s="360"/>
      <c r="CJ704" s="173">
        <f ca="1">BR704</f>
        <v>0</v>
      </c>
      <c r="CK704" s="173">
        <f ca="1">BV704</f>
        <v>0</v>
      </c>
      <c r="CL704" s="173">
        <f ca="1">BZ704</f>
        <v>0</v>
      </c>
      <c r="CM704" s="173">
        <f ca="1">CD704</f>
        <v>0</v>
      </c>
      <c r="CN704" s="173">
        <f ca="1">CH704</f>
        <v>0</v>
      </c>
      <c r="CO704" s="361"/>
      <c r="CP704" s="363"/>
      <c r="CQ704" s="363"/>
      <c r="CR704" s="362"/>
      <c r="CS704" s="362"/>
      <c r="CT704" s="362"/>
      <c r="CU704" s="362">
        <f t="shared" si="2339"/>
        <v>0</v>
      </c>
      <c r="CV704" s="362">
        <f t="shared" si="2339"/>
        <v>0</v>
      </c>
      <c r="CW704" s="363"/>
      <c r="CX704" s="173">
        <f t="shared" ca="1" si="2340"/>
        <v>0</v>
      </c>
      <c r="CY704" s="173">
        <f t="shared" ca="1" si="2340"/>
        <v>0</v>
      </c>
      <c r="CZ704" s="173">
        <f t="shared" ca="1" si="2340"/>
        <v>0</v>
      </c>
      <c r="DA704" s="173">
        <f t="shared" ca="1" si="2340"/>
        <v>0</v>
      </c>
      <c r="DB704" s="338">
        <f ca="1">IF(CJ704="","",CJ704)</f>
        <v>0</v>
      </c>
      <c r="DC704" s="173">
        <f t="shared" ca="1" si="2341"/>
        <v>0</v>
      </c>
      <c r="DD704" s="173">
        <f t="shared" ca="1" si="2341"/>
        <v>0</v>
      </c>
      <c r="DE704" s="173">
        <f t="shared" ca="1" si="2341"/>
        <v>0</v>
      </c>
      <c r="DF704" s="173">
        <f t="shared" ca="1" si="2341"/>
        <v>0</v>
      </c>
      <c r="DG704" s="338">
        <f t="shared" ca="1" si="2342"/>
        <v>0</v>
      </c>
      <c r="DH704" s="338">
        <f t="shared" ca="1" si="2342"/>
        <v>0</v>
      </c>
      <c r="DI704" s="338">
        <f t="shared" ca="1" si="2342"/>
        <v>0</v>
      </c>
      <c r="DJ704" s="338">
        <f t="shared" ca="1" si="2342"/>
        <v>0</v>
      </c>
    </row>
    <row r="705" spans="1:114" s="7" customFormat="1" x14ac:dyDescent="0.2">
      <c r="A705" s="290"/>
      <c r="B705" s="301" t="s">
        <v>370</v>
      </c>
      <c r="C705" s="119"/>
      <c r="D705" s="119"/>
      <c r="E705" s="214"/>
      <c r="F705" s="568"/>
      <c r="G705" s="568"/>
      <c r="H705" s="568"/>
      <c r="I705" s="568"/>
      <c r="J705" s="568"/>
      <c r="K705" s="568"/>
      <c r="L705" s="568"/>
      <c r="M705" s="568"/>
      <c r="N705" s="568"/>
      <c r="O705" s="568"/>
      <c r="P705" s="568"/>
      <c r="Q705" s="568"/>
      <c r="R705" s="568"/>
      <c r="S705" s="568"/>
      <c r="T705" s="568"/>
      <c r="U705" s="568"/>
      <c r="V705" s="568"/>
      <c r="W705" s="568"/>
      <c r="X705" s="568"/>
      <c r="Y705" s="568"/>
      <c r="Z705" s="568"/>
      <c r="AA705" s="568"/>
      <c r="AB705" s="568"/>
      <c r="AC705" s="568"/>
      <c r="AD705" s="568"/>
      <c r="AE705" s="568"/>
      <c r="AF705" s="568"/>
      <c r="AG705" s="568"/>
      <c r="AH705" s="568"/>
      <c r="AI705" s="568"/>
      <c r="AJ705" s="568"/>
      <c r="AK705" s="568"/>
      <c r="AL705" s="568"/>
      <c r="AM705" s="568"/>
      <c r="AN705" s="568"/>
      <c r="AO705" s="568"/>
      <c r="AP705" s="568"/>
      <c r="AQ705" s="568"/>
      <c r="AR705" s="568"/>
      <c r="AS705" s="568"/>
      <c r="AT705" s="568"/>
      <c r="AU705" s="568"/>
      <c r="AV705" s="568"/>
      <c r="AW705" s="568"/>
      <c r="AX705" s="568"/>
      <c r="AY705" s="568"/>
      <c r="AZ705" s="568"/>
      <c r="BA705" s="568"/>
      <c r="BB705" s="568"/>
      <c r="BC705" s="568"/>
      <c r="BD705" s="568"/>
      <c r="BE705" s="568"/>
      <c r="BF705" s="568"/>
      <c r="BG705" s="568"/>
      <c r="BH705" s="568"/>
      <c r="BI705" s="568"/>
      <c r="BJ705" s="568"/>
      <c r="BK705" s="568"/>
      <c r="BL705" s="568"/>
      <c r="BM705" s="568"/>
      <c r="BN705" s="185"/>
      <c r="BO705" s="568"/>
      <c r="BP705" s="568"/>
      <c r="BQ705" s="568"/>
      <c r="BR705" s="568"/>
      <c r="BS705" s="568"/>
      <c r="BT705" s="568"/>
      <c r="BU705" s="568"/>
      <c r="BV705" s="568"/>
      <c r="BW705" s="568"/>
      <c r="BX705" s="568"/>
      <c r="BY705" s="568"/>
      <c r="BZ705" s="568"/>
      <c r="CA705" s="568"/>
      <c r="CB705" s="568"/>
      <c r="CC705" s="568"/>
      <c r="CD705" s="568"/>
      <c r="CE705" s="568"/>
      <c r="CF705" s="568"/>
      <c r="CG705" s="568"/>
      <c r="CH705" s="568"/>
      <c r="CI705" s="185"/>
      <c r="CJ705" s="208"/>
      <c r="CK705" s="208"/>
      <c r="CL705" s="208"/>
      <c r="CM705" s="208"/>
      <c r="CN705" s="208"/>
      <c r="CO705" s="177"/>
      <c r="CP705" s="119"/>
      <c r="CQ705" s="119"/>
      <c r="CR705" s="186"/>
      <c r="CS705" s="186"/>
      <c r="CT705" s="186"/>
      <c r="CU705" s="186"/>
      <c r="CV705" s="186"/>
      <c r="CW705" s="119"/>
      <c r="CX705" s="208"/>
      <c r="CY705" s="208"/>
      <c r="CZ705" s="208"/>
      <c r="DA705" s="208"/>
      <c r="DB705" s="209"/>
      <c r="DC705" s="208"/>
      <c r="DD705" s="208"/>
      <c r="DE705" s="208"/>
      <c r="DF705" s="208"/>
      <c r="DG705" s="209"/>
      <c r="DH705" s="209"/>
      <c r="DI705" s="209"/>
      <c r="DJ705" s="209"/>
    </row>
    <row r="706" spans="1:114" s="7" customFormat="1" x14ac:dyDescent="0.2">
      <c r="A706" s="175" t="s">
        <v>487</v>
      </c>
      <c r="B706" s="301" t="s">
        <v>370</v>
      </c>
      <c r="C706" s="119"/>
      <c r="D706" s="119"/>
      <c r="E706" s="214"/>
      <c r="F706" s="568"/>
      <c r="G706" s="568"/>
      <c r="H706" s="568"/>
      <c r="I706" s="568"/>
      <c r="J706" s="568"/>
      <c r="K706" s="568"/>
      <c r="L706" s="568"/>
      <c r="M706" s="568"/>
      <c r="N706" s="568"/>
      <c r="O706" s="568"/>
      <c r="P706" s="568"/>
      <c r="Q706" s="568"/>
      <c r="R706" s="568"/>
      <c r="S706" s="568"/>
      <c r="T706" s="568"/>
      <c r="U706" s="568"/>
      <c r="V706" s="568"/>
      <c r="W706" s="568"/>
      <c r="X706" s="568"/>
      <c r="Y706" s="568"/>
      <c r="Z706" s="568"/>
      <c r="AA706" s="568"/>
      <c r="AB706" s="568"/>
      <c r="AC706" s="568"/>
      <c r="AD706" s="568"/>
      <c r="AE706" s="568"/>
      <c r="AF706" s="568"/>
      <c r="AG706" s="568"/>
      <c r="AH706" s="568"/>
      <c r="AI706" s="568"/>
      <c r="AJ706" s="568"/>
      <c r="AK706" s="568"/>
      <c r="AL706" s="568"/>
      <c r="AM706" s="568"/>
      <c r="AN706" s="568"/>
      <c r="AO706" s="568"/>
      <c r="AP706" s="568"/>
      <c r="AQ706" s="568"/>
      <c r="AR706" s="568"/>
      <c r="AS706" s="568"/>
      <c r="AT706" s="568"/>
      <c r="AU706" s="568"/>
      <c r="AV706" s="568"/>
      <c r="AW706" s="568"/>
      <c r="AX706" s="568"/>
      <c r="AY706" s="568"/>
      <c r="AZ706" s="568"/>
      <c r="BA706" s="568"/>
      <c r="BB706" s="568"/>
      <c r="BC706" s="568"/>
      <c r="BD706" s="568"/>
      <c r="BE706" s="568"/>
      <c r="BF706" s="568"/>
      <c r="BG706" s="568"/>
      <c r="BH706" s="568"/>
      <c r="BI706" s="568"/>
      <c r="BJ706" s="568"/>
      <c r="BK706" s="568"/>
      <c r="BL706" s="568"/>
      <c r="BM706" s="568"/>
      <c r="BN706" s="185"/>
      <c r="BO706" s="568"/>
      <c r="BP706" s="568"/>
      <c r="BQ706" s="568"/>
      <c r="BR706" s="568"/>
      <c r="BS706" s="568"/>
      <c r="BT706" s="568"/>
      <c r="BU706" s="568"/>
      <c r="BV706" s="568"/>
      <c r="BW706" s="568"/>
      <c r="BX706" s="568"/>
      <c r="BY706" s="568"/>
      <c r="BZ706" s="568"/>
      <c r="CA706" s="568"/>
      <c r="CB706" s="568"/>
      <c r="CC706" s="568"/>
      <c r="CD706" s="568"/>
      <c r="CE706" s="568"/>
      <c r="CF706" s="568"/>
      <c r="CG706" s="568"/>
      <c r="CH706" s="568"/>
      <c r="CI706" s="185"/>
      <c r="CJ706" s="208"/>
      <c r="CK706" s="208"/>
      <c r="CL706" s="208"/>
      <c r="CM706" s="208"/>
      <c r="CN706" s="208"/>
      <c r="CO706" s="177"/>
      <c r="CP706" s="119"/>
      <c r="CQ706" s="119"/>
      <c r="CR706" s="186"/>
      <c r="CS706" s="186"/>
      <c r="CT706" s="186"/>
      <c r="CU706" s="186"/>
      <c r="CV706" s="186"/>
      <c r="CW706" s="119"/>
      <c r="CX706" s="208" t="str">
        <f t="shared" si="2312"/>
        <v/>
      </c>
      <c r="CY706" s="208" t="str">
        <f t="shared" si="2313"/>
        <v/>
      </c>
      <c r="CZ706" s="208" t="str">
        <f t="shared" si="2314"/>
        <v/>
      </c>
      <c r="DA706" s="208" t="str">
        <f t="shared" si="2315"/>
        <v/>
      </c>
      <c r="DB706" s="209" t="str">
        <f t="shared" si="2316"/>
        <v/>
      </c>
      <c r="DC706" s="208" t="str">
        <f t="shared" si="2317"/>
        <v/>
      </c>
      <c r="DD706" s="208" t="str">
        <f t="shared" si="2318"/>
        <v/>
      </c>
      <c r="DE706" s="208" t="str">
        <f t="shared" si="2319"/>
        <v/>
      </c>
      <c r="DF706" s="208" t="str">
        <f t="shared" si="2320"/>
        <v/>
      </c>
      <c r="DG706" s="209" t="str">
        <f t="shared" si="2321"/>
        <v/>
      </c>
      <c r="DH706" s="209" t="str">
        <f t="shared" si="2322"/>
        <v/>
      </c>
      <c r="DI706" s="209" t="str">
        <f t="shared" si="2323"/>
        <v/>
      </c>
      <c r="DJ706" s="209" t="str">
        <f t="shared" si="2324"/>
        <v/>
      </c>
    </row>
    <row r="707" spans="1:114" s="7" customFormat="1" x14ac:dyDescent="0.2">
      <c r="A707" s="287" t="s">
        <v>488</v>
      </c>
      <c r="B707" s="301" t="s">
        <v>370</v>
      </c>
      <c r="C707" s="119"/>
      <c r="D707" s="119"/>
      <c r="E707" s="214"/>
      <c r="F707" s="568"/>
      <c r="G707" s="568"/>
      <c r="H707" s="568"/>
      <c r="I707" s="568"/>
      <c r="J707" s="568"/>
      <c r="K707" s="568"/>
      <c r="L707" s="568"/>
      <c r="M707" s="568"/>
      <c r="N707" s="568"/>
      <c r="O707" s="568"/>
      <c r="P707" s="568"/>
      <c r="Q707" s="568"/>
      <c r="R707" s="568"/>
      <c r="S707" s="568"/>
      <c r="T707" s="568"/>
      <c r="U707" s="568"/>
      <c r="V707" s="568"/>
      <c r="W707" s="568"/>
      <c r="X707" s="568"/>
      <c r="Y707" s="568"/>
      <c r="Z707" s="568"/>
      <c r="AA707" s="568"/>
      <c r="AB707" s="568"/>
      <c r="AC707" s="568"/>
      <c r="AD707" s="568"/>
      <c r="AE707" s="568"/>
      <c r="AF707" s="568"/>
      <c r="AG707" s="568"/>
      <c r="AH707" s="568"/>
      <c r="AI707" s="568"/>
      <c r="AJ707" s="568"/>
      <c r="AK707" s="568"/>
      <c r="AL707" s="568"/>
      <c r="AM707" s="568"/>
      <c r="AN707" s="568"/>
      <c r="AO707" s="568"/>
      <c r="AP707" s="568"/>
      <c r="AQ707" s="568"/>
      <c r="AR707" s="568"/>
      <c r="AS707" s="568"/>
      <c r="AT707" s="568"/>
      <c r="AU707" s="568"/>
      <c r="AV707" s="568"/>
      <c r="AW707" s="568"/>
      <c r="AX707" s="568"/>
      <c r="AY707" s="568"/>
      <c r="AZ707" s="568"/>
      <c r="BA707" s="568"/>
      <c r="BB707" s="568"/>
      <c r="BC707" s="568"/>
      <c r="BD707" s="568"/>
      <c r="BE707" s="568"/>
      <c r="BF707" s="568"/>
      <c r="BG707" s="568"/>
      <c r="BH707" s="568"/>
      <c r="BI707" s="568"/>
      <c r="BJ707" s="568"/>
      <c r="BK707" s="568"/>
      <c r="BL707" s="568"/>
      <c r="BM707" s="568"/>
      <c r="BN707" s="185"/>
      <c r="BO707" s="568"/>
      <c r="BP707" s="568"/>
      <c r="BQ707" s="568"/>
      <c r="BR707" s="568"/>
      <c r="BS707" s="568"/>
      <c r="BT707" s="568"/>
      <c r="BU707" s="568"/>
      <c r="BV707" s="568"/>
      <c r="BW707" s="568"/>
      <c r="BX707" s="568"/>
      <c r="BY707" s="568"/>
      <c r="BZ707" s="568"/>
      <c r="CA707" s="568"/>
      <c r="CB707" s="568"/>
      <c r="CC707" s="568"/>
      <c r="CD707" s="568"/>
      <c r="CE707" s="568"/>
      <c r="CF707" s="568"/>
      <c r="CG707" s="568"/>
      <c r="CH707" s="568"/>
      <c r="CI707" s="185"/>
      <c r="CJ707" s="208"/>
      <c r="CK707" s="208"/>
      <c r="CL707" s="208"/>
      <c r="CM707" s="208"/>
      <c r="CN707" s="208"/>
      <c r="CO707" s="177"/>
      <c r="CP707" s="119"/>
      <c r="CQ707" s="119"/>
      <c r="CR707" s="186"/>
      <c r="CS707" s="186"/>
      <c r="CT707" s="186"/>
      <c r="CU707" s="186"/>
      <c r="CV707" s="186"/>
      <c r="CW707" s="119"/>
      <c r="CX707" s="208" t="str">
        <f t="shared" si="2312"/>
        <v/>
      </c>
      <c r="CY707" s="208" t="str">
        <f t="shared" si="2313"/>
        <v/>
      </c>
      <c r="CZ707" s="208" t="str">
        <f t="shared" si="2314"/>
        <v/>
      </c>
      <c r="DA707" s="208" t="str">
        <f t="shared" si="2315"/>
        <v/>
      </c>
      <c r="DB707" s="209" t="str">
        <f t="shared" si="2316"/>
        <v/>
      </c>
      <c r="DC707" s="208" t="str">
        <f t="shared" si="2317"/>
        <v/>
      </c>
      <c r="DD707" s="208" t="str">
        <f t="shared" si="2318"/>
        <v/>
      </c>
      <c r="DE707" s="208" t="str">
        <f t="shared" si="2319"/>
        <v/>
      </c>
      <c r="DF707" s="208" t="str">
        <f t="shared" si="2320"/>
        <v/>
      </c>
      <c r="DG707" s="209" t="str">
        <f t="shared" si="2321"/>
        <v/>
      </c>
      <c r="DH707" s="209" t="str">
        <f t="shared" si="2322"/>
        <v/>
      </c>
      <c r="DI707" s="209" t="str">
        <f t="shared" si="2323"/>
        <v/>
      </c>
      <c r="DJ707" s="209" t="str">
        <f t="shared" si="2324"/>
        <v/>
      </c>
    </row>
    <row r="708" spans="1:114" s="7" customFormat="1" x14ac:dyDescent="0.2">
      <c r="A708" s="282" t="s">
        <v>215</v>
      </c>
      <c r="B708" s="119" t="s">
        <v>370</v>
      </c>
      <c r="C708" s="119"/>
      <c r="D708" s="119"/>
      <c r="E708" s="214"/>
      <c r="F708" s="568">
        <f>Div*IF(ISNA(MATCH(F2,Funding!$B$8:$B$12,0)),0,INDEX(Funding!$D$8:$D$12,MATCH(F2,Funding!$B$8:$B$12,0)))</f>
        <v>0</v>
      </c>
      <c r="G708" s="568">
        <f>Div*IF(ISNA(MATCH(G2,Funding!$B$8:$B$12,0)),0,INDEX(Funding!$D$8:$D$12,MATCH(G2,Funding!$B$8:$B$12,0)))</f>
        <v>0</v>
      </c>
      <c r="H708" s="568">
        <f>Div*IF(ISNA(MATCH(H2,Funding!$B$8:$B$12,0)),0,INDEX(Funding!$D$8:$D$12,MATCH(H2,Funding!$B$8:$B$12,0)))</f>
        <v>0</v>
      </c>
      <c r="I708" s="568">
        <f>Div*IF(ISNA(MATCH(I2,Funding!$B$8:$B$12,0)),0,INDEX(Funding!$D$8:$D$12,MATCH(I2,Funding!$B$8:$B$12,0)))</f>
        <v>0</v>
      </c>
      <c r="J708" s="568">
        <f>Div*IF(ISNA(MATCH(J2,Funding!$B$8:$B$12,0)),0,INDEX(Funding!$D$8:$D$12,MATCH(J2,Funding!$B$8:$B$12,0)))</f>
        <v>0</v>
      </c>
      <c r="K708" s="568">
        <f>Div*IF(ISNA(MATCH(K2,Funding!$B$8:$B$12,0)),0,INDEX(Funding!$D$8:$D$12,MATCH(K2,Funding!$B$8:$B$12,0)))</f>
        <v>0</v>
      </c>
      <c r="L708" s="568">
        <f>Div*IF(ISNA(MATCH(L2,Funding!$B$8:$B$12,0)),0,INDEX(Funding!$D$8:$D$12,MATCH(L2,Funding!$B$8:$B$12,0)))</f>
        <v>0</v>
      </c>
      <c r="M708" s="568">
        <f>Div*IF(ISNA(MATCH(M2,Funding!$B$8:$B$12,0)),0,INDEX(Funding!$D$8:$D$12,MATCH(M2,Funding!$B$8:$B$12,0)))</f>
        <v>0</v>
      </c>
      <c r="N708" s="568">
        <f>Div*IF(ISNA(MATCH(N2,Funding!$B$8:$B$12,0)),0,INDEX(Funding!$D$8:$D$12,MATCH(N2,Funding!$B$8:$B$12,0)))</f>
        <v>0</v>
      </c>
      <c r="O708" s="568">
        <f>Div*IF(ISNA(MATCH(O2,Funding!$B$8:$B$12,0)),0,INDEX(Funding!$D$8:$D$12,MATCH(O2,Funding!$B$8:$B$12,0)))</f>
        <v>0</v>
      </c>
      <c r="P708" s="568">
        <f>Div*IF(ISNA(MATCH(P2,Funding!$B$8:$B$12,0)),0,INDEX(Funding!$D$8:$D$12,MATCH(P2,Funding!$B$8:$B$12,0)))</f>
        <v>0</v>
      </c>
      <c r="Q708" s="568">
        <f>Div*IF(ISNA(MATCH(Q2,Funding!$B$8:$B$12,0)),0,INDEX(Funding!$D$8:$D$12,MATCH(Q2,Funding!$B$8:$B$12,0)))</f>
        <v>0</v>
      </c>
      <c r="R708" s="568">
        <f>Div*IF(ISNA(MATCH(R2,Funding!$B$8:$B$12,0)),0,INDEX(Funding!$D$8:$D$12,MATCH(R2,Funding!$B$8:$B$12,0)))</f>
        <v>0</v>
      </c>
      <c r="S708" s="568">
        <f>Div*IF(ISNA(MATCH(S2,Funding!$B$8:$B$12,0)),0,INDEX(Funding!$D$8:$D$12,MATCH(S2,Funding!$B$8:$B$12,0)))</f>
        <v>0</v>
      </c>
      <c r="T708" s="568">
        <f>Div*IF(ISNA(MATCH(T2,Funding!$B$8:$B$12,0)),0,INDEX(Funding!$D$8:$D$12,MATCH(T2,Funding!$B$8:$B$12,0)))</f>
        <v>0</v>
      </c>
      <c r="U708" s="568">
        <f>Div*IF(ISNA(MATCH(U2,Funding!$B$8:$B$12,0)),0,INDEX(Funding!$D$8:$D$12,MATCH(U2,Funding!$B$8:$B$12,0)))</f>
        <v>0</v>
      </c>
      <c r="V708" s="568">
        <f>Div*IF(ISNA(MATCH(V2,Funding!$B$8:$B$12,0)),0,INDEX(Funding!$D$8:$D$12,MATCH(V2,Funding!$B$8:$B$12,0)))</f>
        <v>0</v>
      </c>
      <c r="W708" s="568">
        <f>Div*IF(ISNA(MATCH(W2,Funding!$B$8:$B$12,0)),0,INDEX(Funding!$D$8:$D$12,MATCH(W2,Funding!$B$8:$B$12,0)))</f>
        <v>0</v>
      </c>
      <c r="X708" s="568">
        <f>Div*IF(ISNA(MATCH(X2,Funding!$B$8:$B$12,0)),0,INDEX(Funding!$D$8:$D$12,MATCH(X2,Funding!$B$8:$B$12,0)))</f>
        <v>0</v>
      </c>
      <c r="Y708" s="568">
        <f>Div*IF(ISNA(MATCH(Y2,Funding!$B$8:$B$12,0)),0,INDEX(Funding!$D$8:$D$12,MATCH(Y2,Funding!$B$8:$B$12,0)))</f>
        <v>0</v>
      </c>
      <c r="Z708" s="568">
        <f>Div*IF(ISNA(MATCH(Z2,Funding!$B$8:$B$12,0)),0,INDEX(Funding!$D$8:$D$12,MATCH(Z2,Funding!$B$8:$B$12,0)))</f>
        <v>0</v>
      </c>
      <c r="AA708" s="568">
        <f>Div*IF(ISNA(MATCH(AA2,Funding!$B$8:$B$12,0)),0,INDEX(Funding!$D$8:$D$12,MATCH(AA2,Funding!$B$8:$B$12,0)))</f>
        <v>0</v>
      </c>
      <c r="AB708" s="568">
        <f>Div*IF(ISNA(MATCH(AB2,Funding!$B$8:$B$12,0)),0,INDEX(Funding!$D$8:$D$12,MATCH(AB2,Funding!$B$8:$B$12,0)))</f>
        <v>0</v>
      </c>
      <c r="AC708" s="568">
        <f>Div*IF(ISNA(MATCH(AC2,Funding!$B$8:$B$12,0)),0,INDEX(Funding!$D$8:$D$12,MATCH(AC2,Funding!$B$8:$B$12,0)))</f>
        <v>0</v>
      </c>
      <c r="AD708" s="568">
        <f>Div*IF(ISNA(MATCH(AD2,Funding!$B$8:$B$12,0)),0,INDEX(Funding!$D$8:$D$12,MATCH(AD2,Funding!$B$8:$B$12,0)))</f>
        <v>0</v>
      </c>
      <c r="AE708" s="568">
        <f>Div*IF(ISNA(MATCH(AE2,Funding!$B$8:$B$12,0)),0,INDEX(Funding!$D$8:$D$12,MATCH(AE2,Funding!$B$8:$B$12,0)))</f>
        <v>0</v>
      </c>
      <c r="AF708" s="568">
        <f>Div*IF(ISNA(MATCH(AF2,Funding!$B$8:$B$12,0)),0,INDEX(Funding!$D$8:$D$12,MATCH(AF2,Funding!$B$8:$B$12,0)))</f>
        <v>0</v>
      </c>
      <c r="AG708" s="568">
        <f>Div*IF(ISNA(MATCH(AG2,Funding!$B$8:$B$12,0)),0,INDEX(Funding!$D$8:$D$12,MATCH(AG2,Funding!$B$8:$B$12,0)))</f>
        <v>0</v>
      </c>
      <c r="AH708" s="568">
        <f>Div*IF(ISNA(MATCH(AH2,Funding!$B$8:$B$12,0)),0,INDEX(Funding!$D$8:$D$12,MATCH(AH2,Funding!$B$8:$B$12,0)))</f>
        <v>0</v>
      </c>
      <c r="AI708" s="568">
        <f>Div*IF(ISNA(MATCH(AI2,Funding!$B$8:$B$12,0)),0,INDEX(Funding!$D$8:$D$12,MATCH(AI2,Funding!$B$8:$B$12,0)))</f>
        <v>0</v>
      </c>
      <c r="AJ708" s="568">
        <f>Div*IF(ISNA(MATCH(AJ2,Funding!$B$8:$B$12,0)),0,INDEX(Funding!$D$8:$D$12,MATCH(AJ2,Funding!$B$8:$B$12,0)))</f>
        <v>0</v>
      </c>
      <c r="AK708" s="568">
        <f>Div*IF(ISNA(MATCH(AK2,Funding!$B$8:$B$12,0)),0,INDEX(Funding!$D$8:$D$12,MATCH(AK2,Funding!$B$8:$B$12,0)))</f>
        <v>0</v>
      </c>
      <c r="AL708" s="568">
        <f>Div*IF(ISNA(MATCH(AL2,Funding!$B$8:$B$12,0)),0,INDEX(Funding!$D$8:$D$12,MATCH(AL2,Funding!$B$8:$B$12,0)))</f>
        <v>0</v>
      </c>
      <c r="AM708" s="568">
        <f>Div*IF(ISNA(MATCH(AM2,Funding!$B$8:$B$12,0)),0,INDEX(Funding!$D$8:$D$12,MATCH(AM2,Funding!$B$8:$B$12,0)))</f>
        <v>0</v>
      </c>
      <c r="AN708" s="568">
        <f>Div*IF(ISNA(MATCH(AN2,Funding!$B$8:$B$12,0)),0,INDEX(Funding!$D$8:$D$12,MATCH(AN2,Funding!$B$8:$B$12,0)))</f>
        <v>0</v>
      </c>
      <c r="AO708" s="568">
        <f>Div*IF(ISNA(MATCH(AO2,Funding!$B$8:$B$12,0)),0,INDEX(Funding!$D$8:$D$12,MATCH(AO2,Funding!$B$8:$B$12,0)))</f>
        <v>0</v>
      </c>
      <c r="AP708" s="568">
        <f>Div*IF(ISNA(MATCH(AP2,Funding!$B$8:$B$12,0)),0,INDEX(Funding!$D$8:$D$12,MATCH(AP2,Funding!$B$8:$B$12,0)))</f>
        <v>0</v>
      </c>
      <c r="AQ708" s="568">
        <f>Div*IF(ISNA(MATCH(AQ2,Funding!$B$8:$B$12,0)),0,INDEX(Funding!$D$8:$D$12,MATCH(AQ2,Funding!$B$8:$B$12,0)))</f>
        <v>0</v>
      </c>
      <c r="AR708" s="568">
        <f>Div*IF(ISNA(MATCH(AR2,Funding!$B$8:$B$12,0)),0,INDEX(Funding!$D$8:$D$12,MATCH(AR2,Funding!$B$8:$B$12,0)))</f>
        <v>0</v>
      </c>
      <c r="AS708" s="568">
        <f>Div*IF(ISNA(MATCH(AS2,Funding!$B$8:$B$12,0)),0,INDEX(Funding!$D$8:$D$12,MATCH(AS2,Funding!$B$8:$B$12,0)))</f>
        <v>0</v>
      </c>
      <c r="AT708" s="568">
        <f>Div*IF(ISNA(MATCH(AT2,Funding!$B$8:$B$12,0)),0,INDEX(Funding!$D$8:$D$12,MATCH(AT2,Funding!$B$8:$B$12,0)))</f>
        <v>0</v>
      </c>
      <c r="AU708" s="568">
        <f>Div*IF(ISNA(MATCH(AU2,Funding!$B$8:$B$12,0)),0,INDEX(Funding!$D$8:$D$12,MATCH(AU2,Funding!$B$8:$B$12,0)))</f>
        <v>0</v>
      </c>
      <c r="AV708" s="568">
        <f>Div*IF(ISNA(MATCH(AV2,Funding!$B$8:$B$12,0)),0,INDEX(Funding!$D$8:$D$12,MATCH(AV2,Funding!$B$8:$B$12,0)))</f>
        <v>0</v>
      </c>
      <c r="AW708" s="568">
        <f>Div*IF(ISNA(MATCH(AW2,Funding!$B$8:$B$12,0)),0,INDEX(Funding!$D$8:$D$12,MATCH(AW2,Funding!$B$8:$B$12,0)))</f>
        <v>0</v>
      </c>
      <c r="AX708" s="568">
        <f>Div*IF(ISNA(MATCH(AX2,Funding!$B$8:$B$12,0)),0,INDEX(Funding!$D$8:$D$12,MATCH(AX2,Funding!$B$8:$B$12,0)))</f>
        <v>0</v>
      </c>
      <c r="AY708" s="568">
        <f>Div*IF(ISNA(MATCH(AY2,Funding!$B$8:$B$12,0)),0,INDEX(Funding!$D$8:$D$12,MATCH(AY2,Funding!$B$8:$B$12,0)))</f>
        <v>0</v>
      </c>
      <c r="AZ708" s="568">
        <f>Div*IF(ISNA(MATCH(AZ2,Funding!$B$8:$B$12,0)),0,INDEX(Funding!$D$8:$D$12,MATCH(AZ2,Funding!$B$8:$B$12,0)))</f>
        <v>0</v>
      </c>
      <c r="BA708" s="568">
        <f>Div*IF(ISNA(MATCH(BA2,Funding!$B$8:$B$12,0)),0,INDEX(Funding!$D$8:$D$12,MATCH(BA2,Funding!$B$8:$B$12,0)))</f>
        <v>0</v>
      </c>
      <c r="BB708" s="568">
        <f>Div*IF(ISNA(MATCH(BB2,Funding!$B$8:$B$12,0)),0,INDEX(Funding!$D$8:$D$12,MATCH(BB2,Funding!$B$8:$B$12,0)))</f>
        <v>0</v>
      </c>
      <c r="BC708" s="568">
        <f>Div*IF(ISNA(MATCH(BC2,Funding!$B$8:$B$12,0)),0,INDEX(Funding!$D$8:$D$12,MATCH(BC2,Funding!$B$8:$B$12,0)))</f>
        <v>0</v>
      </c>
      <c r="BD708" s="568">
        <f>Div*IF(ISNA(MATCH(BD2,Funding!$B$8:$B$12,0)),0,INDEX(Funding!$D$8:$D$12,MATCH(BD2,Funding!$B$8:$B$12,0)))</f>
        <v>0</v>
      </c>
      <c r="BE708" s="568">
        <f>Div*IF(ISNA(MATCH(BE2,Funding!$B$8:$B$12,0)),0,INDEX(Funding!$D$8:$D$12,MATCH(BE2,Funding!$B$8:$B$12,0)))</f>
        <v>0</v>
      </c>
      <c r="BF708" s="568">
        <f>Div*IF(ISNA(MATCH(BF2,Funding!$B$8:$B$12,0)),0,INDEX(Funding!$D$8:$D$12,MATCH(BF2,Funding!$B$8:$B$12,0)))</f>
        <v>0</v>
      </c>
      <c r="BG708" s="568">
        <f>Div*IF(ISNA(MATCH(BG2,Funding!$B$8:$B$12,0)),0,INDEX(Funding!$D$8:$D$12,MATCH(BG2,Funding!$B$8:$B$12,0)))</f>
        <v>0</v>
      </c>
      <c r="BH708" s="568">
        <f>Div*IF(ISNA(MATCH(BH2,Funding!$B$8:$B$12,0)),0,INDEX(Funding!$D$8:$D$12,MATCH(BH2,Funding!$B$8:$B$12,0)))</f>
        <v>0</v>
      </c>
      <c r="BI708" s="568">
        <f>Div*IF(ISNA(MATCH(BI2,Funding!$B$8:$B$12,0)),0,INDEX(Funding!$D$8:$D$12,MATCH(BI2,Funding!$B$8:$B$12,0)))</f>
        <v>0</v>
      </c>
      <c r="BJ708" s="568">
        <f>Div*IF(ISNA(MATCH(BJ2,Funding!$B$8:$B$12,0)),0,INDEX(Funding!$D$8:$D$12,MATCH(BJ2,Funding!$B$8:$B$12,0)))</f>
        <v>0</v>
      </c>
      <c r="BK708" s="568">
        <f>Div*IF(ISNA(MATCH(BK2,Funding!$B$8:$B$12,0)),0,INDEX(Funding!$D$8:$D$12,MATCH(BK2,Funding!$B$8:$B$12,0)))</f>
        <v>0</v>
      </c>
      <c r="BL708" s="568">
        <f>Div*IF(ISNA(MATCH(BL2,Funding!$B$8:$B$12,0)),0,INDEX(Funding!$D$8:$D$12,MATCH(BL2,Funding!$B$8:$B$12,0)))</f>
        <v>0</v>
      </c>
      <c r="BM708" s="568">
        <f>Div*IF(ISNA(MATCH(BM2,Funding!$B$8:$B$12,0)),0,INDEX(Funding!$D$8:$D$12,MATCH(BM2,Funding!$B$8:$B$12,0)))</f>
        <v>0</v>
      </c>
      <c r="BN708" s="185"/>
      <c r="BO708" s="568">
        <f>SUM(F708:H708)</f>
        <v>0</v>
      </c>
      <c r="BP708" s="568">
        <f>SUM(I708:K708)</f>
        <v>0</v>
      </c>
      <c r="BQ708" s="568">
        <f>SUM(L708:N708)</f>
        <v>0</v>
      </c>
      <c r="BR708" s="568">
        <f>SUM(O708:Q708)</f>
        <v>0</v>
      </c>
      <c r="BS708" s="568">
        <f>SUM(R708:T708)</f>
        <v>0</v>
      </c>
      <c r="BT708" s="568">
        <f>SUM(U708:W708)</f>
        <v>0</v>
      </c>
      <c r="BU708" s="568">
        <f>SUM(X708:Z708)</f>
        <v>0</v>
      </c>
      <c r="BV708" s="568">
        <f>SUM(AA708:AC708)</f>
        <v>0</v>
      </c>
      <c r="BW708" s="568">
        <f>SUM(AD708:AF708)</f>
        <v>0</v>
      </c>
      <c r="BX708" s="568">
        <f>SUM(AG708:AI708)</f>
        <v>0</v>
      </c>
      <c r="BY708" s="568">
        <f>SUM(AJ708:AL708)</f>
        <v>0</v>
      </c>
      <c r="BZ708" s="568">
        <f>SUM(AM708:AO708)</f>
        <v>0</v>
      </c>
      <c r="CA708" s="568">
        <f>SUM(AP708:AR708)</f>
        <v>0</v>
      </c>
      <c r="CB708" s="568">
        <f>SUM(AS708:AU708)</f>
        <v>0</v>
      </c>
      <c r="CC708" s="568">
        <f>SUM(AV708:AX708)</f>
        <v>0</v>
      </c>
      <c r="CD708" s="568">
        <f>SUM(AY708:BA708)</f>
        <v>0</v>
      </c>
      <c r="CE708" s="568">
        <f>SUM(BB708:BD708)</f>
        <v>0</v>
      </c>
      <c r="CF708" s="568">
        <f>SUM(BE708:BG708)</f>
        <v>0</v>
      </c>
      <c r="CG708" s="568">
        <f>SUM(BH708:BJ708)</f>
        <v>0</v>
      </c>
      <c r="CH708" s="568">
        <f>SUM(BK708:BM708)</f>
        <v>0</v>
      </c>
      <c r="CI708" s="185"/>
      <c r="CJ708" s="208">
        <f>SUM(BO708:BR708)</f>
        <v>0</v>
      </c>
      <c r="CK708" s="208">
        <f>SUM(BS708:BV708)</f>
        <v>0</v>
      </c>
      <c r="CL708" s="208">
        <f>SUM(BW708:BZ708)</f>
        <v>0</v>
      </c>
      <c r="CM708" s="208">
        <f>SUM(CA708:CD708)</f>
        <v>0</v>
      </c>
      <c r="CN708" s="208">
        <f>SUM(CE708:CH708)</f>
        <v>0</v>
      </c>
      <c r="CO708" s="177"/>
      <c r="CP708" s="119"/>
      <c r="CQ708" s="119"/>
      <c r="CR708" s="186">
        <f>SUM(F708:BM708)</f>
        <v>0</v>
      </c>
      <c r="CS708" s="186">
        <f>SUM(BO708:CH708)</f>
        <v>0</v>
      </c>
      <c r="CT708" s="186">
        <f>SUM(CJ708:CN708)</f>
        <v>0</v>
      </c>
      <c r="CU708" s="186">
        <f>CR708-CS708</f>
        <v>0</v>
      </c>
      <c r="CV708" s="186">
        <f>CS708-CT708</f>
        <v>0</v>
      </c>
      <c r="CW708" s="119"/>
      <c r="CX708" s="208">
        <f t="shared" si="2312"/>
        <v>0</v>
      </c>
      <c r="CY708" s="208">
        <f t="shared" si="2313"/>
        <v>0</v>
      </c>
      <c r="CZ708" s="208">
        <f t="shared" si="2314"/>
        <v>0</v>
      </c>
      <c r="DA708" s="208">
        <f t="shared" si="2315"/>
        <v>0</v>
      </c>
      <c r="DB708" s="209">
        <f t="shared" si="2316"/>
        <v>0</v>
      </c>
      <c r="DC708" s="208">
        <f t="shared" si="2317"/>
        <v>0</v>
      </c>
      <c r="DD708" s="208">
        <f t="shared" si="2318"/>
        <v>0</v>
      </c>
      <c r="DE708" s="208">
        <f t="shared" si="2319"/>
        <v>0</v>
      </c>
      <c r="DF708" s="208">
        <f t="shared" si="2320"/>
        <v>0</v>
      </c>
      <c r="DG708" s="209">
        <f t="shared" si="2321"/>
        <v>0</v>
      </c>
      <c r="DH708" s="209">
        <f t="shared" si="2322"/>
        <v>0</v>
      </c>
      <c r="DI708" s="209">
        <f t="shared" si="2323"/>
        <v>0</v>
      </c>
      <c r="DJ708" s="209">
        <f t="shared" si="2324"/>
        <v>0</v>
      </c>
    </row>
    <row r="709" spans="1:114" s="7" customFormat="1" ht="14.25" x14ac:dyDescent="0.35">
      <c r="A709" s="282" t="s">
        <v>216</v>
      </c>
      <c r="B709" s="119" t="s">
        <v>370</v>
      </c>
      <c r="C709" s="119"/>
      <c r="D709" s="119"/>
      <c r="E709" s="214"/>
      <c r="F709" s="569">
        <v>0</v>
      </c>
      <c r="G709" s="569">
        <v>0</v>
      </c>
      <c r="H709" s="569">
        <v>0</v>
      </c>
      <c r="I709" s="569">
        <v>0</v>
      </c>
      <c r="J709" s="569">
        <v>0</v>
      </c>
      <c r="K709" s="569">
        <v>0</v>
      </c>
      <c r="L709" s="569">
        <v>0</v>
      </c>
      <c r="M709" s="569">
        <v>0</v>
      </c>
      <c r="N709" s="569">
        <v>0</v>
      </c>
      <c r="O709" s="569">
        <v>0</v>
      </c>
      <c r="P709" s="569">
        <v>0</v>
      </c>
      <c r="Q709" s="569">
        <v>0</v>
      </c>
      <c r="R709" s="569">
        <v>0</v>
      </c>
      <c r="S709" s="569">
        <v>0</v>
      </c>
      <c r="T709" s="569">
        <v>0</v>
      </c>
      <c r="U709" s="569">
        <v>0</v>
      </c>
      <c r="V709" s="569">
        <v>0</v>
      </c>
      <c r="W709" s="569">
        <v>0</v>
      </c>
      <c r="X709" s="569">
        <v>0</v>
      </c>
      <c r="Y709" s="569">
        <v>0</v>
      </c>
      <c r="Z709" s="569">
        <v>0</v>
      </c>
      <c r="AA709" s="569">
        <v>0</v>
      </c>
      <c r="AB709" s="569">
        <v>0</v>
      </c>
      <c r="AC709" s="569">
        <v>0</v>
      </c>
      <c r="AD709" s="569">
        <v>0</v>
      </c>
      <c r="AE709" s="569">
        <v>0</v>
      </c>
      <c r="AF709" s="569">
        <v>0</v>
      </c>
      <c r="AG709" s="569">
        <v>0</v>
      </c>
      <c r="AH709" s="569">
        <v>0</v>
      </c>
      <c r="AI709" s="569">
        <v>0</v>
      </c>
      <c r="AJ709" s="569">
        <v>0</v>
      </c>
      <c r="AK709" s="569">
        <v>0</v>
      </c>
      <c r="AL709" s="569">
        <v>0</v>
      </c>
      <c r="AM709" s="569">
        <v>0</v>
      </c>
      <c r="AN709" s="569">
        <v>0</v>
      </c>
      <c r="AO709" s="569">
        <v>0</v>
      </c>
      <c r="AP709" s="569">
        <v>0</v>
      </c>
      <c r="AQ709" s="569">
        <v>0</v>
      </c>
      <c r="AR709" s="569">
        <v>0</v>
      </c>
      <c r="AS709" s="569">
        <v>0</v>
      </c>
      <c r="AT709" s="569">
        <v>0</v>
      </c>
      <c r="AU709" s="569">
        <v>0</v>
      </c>
      <c r="AV709" s="569">
        <v>0</v>
      </c>
      <c r="AW709" s="569">
        <v>0</v>
      </c>
      <c r="AX709" s="569">
        <v>0</v>
      </c>
      <c r="AY709" s="569">
        <v>0</v>
      </c>
      <c r="AZ709" s="569">
        <v>0</v>
      </c>
      <c r="BA709" s="569">
        <v>0</v>
      </c>
      <c r="BB709" s="569">
        <v>0</v>
      </c>
      <c r="BC709" s="569">
        <v>0</v>
      </c>
      <c r="BD709" s="569">
        <v>0</v>
      </c>
      <c r="BE709" s="569">
        <v>0</v>
      </c>
      <c r="BF709" s="569">
        <v>0</v>
      </c>
      <c r="BG709" s="569">
        <v>0</v>
      </c>
      <c r="BH709" s="569">
        <v>0</v>
      </c>
      <c r="BI709" s="569">
        <v>0</v>
      </c>
      <c r="BJ709" s="569">
        <v>0</v>
      </c>
      <c r="BK709" s="569">
        <v>0</v>
      </c>
      <c r="BL709" s="569">
        <v>0</v>
      </c>
      <c r="BM709" s="569">
        <v>0</v>
      </c>
      <c r="BN709" s="185"/>
      <c r="BO709" s="569">
        <f>SUM(F709:H709)</f>
        <v>0</v>
      </c>
      <c r="BP709" s="569">
        <f>SUM(I709:K709)</f>
        <v>0</v>
      </c>
      <c r="BQ709" s="569">
        <f>SUM(L709:N709)</f>
        <v>0</v>
      </c>
      <c r="BR709" s="569">
        <f>SUM(O709:Q709)</f>
        <v>0</v>
      </c>
      <c r="BS709" s="569">
        <f>SUM(R709:T709)</f>
        <v>0</v>
      </c>
      <c r="BT709" s="569">
        <f>SUM(U709:W709)</f>
        <v>0</v>
      </c>
      <c r="BU709" s="569">
        <f>SUM(X709:Z709)</f>
        <v>0</v>
      </c>
      <c r="BV709" s="569">
        <f>SUM(AA709:AC709)</f>
        <v>0</v>
      </c>
      <c r="BW709" s="569">
        <f>SUM(AD709:AF709)</f>
        <v>0</v>
      </c>
      <c r="BX709" s="569">
        <f>SUM(AG709:AI709)</f>
        <v>0</v>
      </c>
      <c r="BY709" s="569">
        <f>SUM(AJ709:AL709)</f>
        <v>0</v>
      </c>
      <c r="BZ709" s="569">
        <f>SUM(AM709:AO709)</f>
        <v>0</v>
      </c>
      <c r="CA709" s="569">
        <f>SUM(AP709:AR709)</f>
        <v>0</v>
      </c>
      <c r="CB709" s="569">
        <f>SUM(AS709:AU709)</f>
        <v>0</v>
      </c>
      <c r="CC709" s="569">
        <f>SUM(AV709:AX709)</f>
        <v>0</v>
      </c>
      <c r="CD709" s="569">
        <f>SUM(AY709:BA709)</f>
        <v>0</v>
      </c>
      <c r="CE709" s="569">
        <f>SUM(BB709:BD709)</f>
        <v>0</v>
      </c>
      <c r="CF709" s="569">
        <f>SUM(BE709:BG709)</f>
        <v>0</v>
      </c>
      <c r="CG709" s="569">
        <f>SUM(BH709:BJ709)</f>
        <v>0</v>
      </c>
      <c r="CH709" s="569">
        <f>SUM(BK709:BM709)</f>
        <v>0</v>
      </c>
      <c r="CI709" s="185"/>
      <c r="CJ709" s="173">
        <f>SUM(BO709:BR709)</f>
        <v>0</v>
      </c>
      <c r="CK709" s="173">
        <f>SUM(BS709:BV709)</f>
        <v>0</v>
      </c>
      <c r="CL709" s="173">
        <f>SUM(BW709:BZ709)</f>
        <v>0</v>
      </c>
      <c r="CM709" s="173">
        <f>SUM(CA709:CD709)</f>
        <v>0</v>
      </c>
      <c r="CN709" s="173">
        <f>SUM(CE709:CH709)</f>
        <v>0</v>
      </c>
      <c r="CO709" s="177"/>
      <c r="CP709" s="119"/>
      <c r="CQ709" s="119"/>
      <c r="CR709" s="186">
        <f>SUM(F709:BM709)</f>
        <v>0</v>
      </c>
      <c r="CS709" s="186">
        <f>SUM(BO709:CH709)</f>
        <v>0</v>
      </c>
      <c r="CT709" s="186">
        <f>SUM(CJ709:CN709)</f>
        <v>0</v>
      </c>
      <c r="CU709" s="186">
        <f>CR709-CS709</f>
        <v>0</v>
      </c>
      <c r="CV709" s="186">
        <f>CS709-CT709</f>
        <v>0</v>
      </c>
      <c r="CW709" s="119"/>
      <c r="CX709" s="173">
        <f t="shared" si="2312"/>
        <v>0</v>
      </c>
      <c r="CY709" s="173">
        <f t="shared" si="2313"/>
        <v>0</v>
      </c>
      <c r="CZ709" s="173">
        <f t="shared" si="2314"/>
        <v>0</v>
      </c>
      <c r="DA709" s="173">
        <f t="shared" si="2315"/>
        <v>0</v>
      </c>
      <c r="DB709" s="338">
        <f t="shared" si="2316"/>
        <v>0</v>
      </c>
      <c r="DC709" s="173">
        <f t="shared" si="2317"/>
        <v>0</v>
      </c>
      <c r="DD709" s="173">
        <f t="shared" si="2318"/>
        <v>0</v>
      </c>
      <c r="DE709" s="173">
        <f t="shared" si="2319"/>
        <v>0</v>
      </c>
      <c r="DF709" s="173">
        <f t="shared" si="2320"/>
        <v>0</v>
      </c>
      <c r="DG709" s="338">
        <f t="shared" si="2321"/>
        <v>0</v>
      </c>
      <c r="DH709" s="338">
        <f t="shared" si="2322"/>
        <v>0</v>
      </c>
      <c r="DI709" s="338">
        <f t="shared" si="2323"/>
        <v>0</v>
      </c>
      <c r="DJ709" s="338">
        <f t="shared" si="2324"/>
        <v>0</v>
      </c>
    </row>
    <row r="710" spans="1:114" s="7" customFormat="1" ht="14.25" x14ac:dyDescent="0.35">
      <c r="A710" s="283" t="s">
        <v>144</v>
      </c>
      <c r="B710" s="301" t="s">
        <v>370</v>
      </c>
      <c r="C710" s="119"/>
      <c r="D710" s="119"/>
      <c r="E710" s="214"/>
      <c r="F710" s="569">
        <f>SUM(F708:F709)</f>
        <v>0</v>
      </c>
      <c r="G710" s="569">
        <f>SUM(G708:G709)</f>
        <v>0</v>
      </c>
      <c r="H710" s="569">
        <f>SUM(H708:H709)</f>
        <v>0</v>
      </c>
      <c r="I710" s="569">
        <f t="shared" ref="I710:BM710" si="2346">SUM(I708:I709)</f>
        <v>0</v>
      </c>
      <c r="J710" s="569">
        <f t="shared" si="2346"/>
        <v>0</v>
      </c>
      <c r="K710" s="569">
        <f t="shared" si="2346"/>
        <v>0</v>
      </c>
      <c r="L710" s="569">
        <f t="shared" si="2346"/>
        <v>0</v>
      </c>
      <c r="M710" s="569">
        <f t="shared" si="2346"/>
        <v>0</v>
      </c>
      <c r="N710" s="569">
        <f t="shared" si="2346"/>
        <v>0</v>
      </c>
      <c r="O710" s="569">
        <f t="shared" si="2346"/>
        <v>0</v>
      </c>
      <c r="P710" s="569">
        <f t="shared" si="2346"/>
        <v>0</v>
      </c>
      <c r="Q710" s="569">
        <f t="shared" si="2346"/>
        <v>0</v>
      </c>
      <c r="R710" s="569">
        <f t="shared" si="2346"/>
        <v>0</v>
      </c>
      <c r="S710" s="569">
        <f t="shared" si="2346"/>
        <v>0</v>
      </c>
      <c r="T710" s="569">
        <f t="shared" si="2346"/>
        <v>0</v>
      </c>
      <c r="U710" s="569">
        <f t="shared" si="2346"/>
        <v>0</v>
      </c>
      <c r="V710" s="569">
        <f t="shared" si="2346"/>
        <v>0</v>
      </c>
      <c r="W710" s="569">
        <f t="shared" si="2346"/>
        <v>0</v>
      </c>
      <c r="X710" s="569">
        <f t="shared" si="2346"/>
        <v>0</v>
      </c>
      <c r="Y710" s="569">
        <f t="shared" si="2346"/>
        <v>0</v>
      </c>
      <c r="Z710" s="569">
        <f t="shared" si="2346"/>
        <v>0</v>
      </c>
      <c r="AA710" s="569">
        <f t="shared" si="2346"/>
        <v>0</v>
      </c>
      <c r="AB710" s="569">
        <f t="shared" si="2346"/>
        <v>0</v>
      </c>
      <c r="AC710" s="569">
        <f t="shared" si="2346"/>
        <v>0</v>
      </c>
      <c r="AD710" s="569">
        <f t="shared" si="2346"/>
        <v>0</v>
      </c>
      <c r="AE710" s="569">
        <f t="shared" si="2346"/>
        <v>0</v>
      </c>
      <c r="AF710" s="569">
        <f t="shared" si="2346"/>
        <v>0</v>
      </c>
      <c r="AG710" s="569">
        <f t="shared" si="2346"/>
        <v>0</v>
      </c>
      <c r="AH710" s="569">
        <f t="shared" si="2346"/>
        <v>0</v>
      </c>
      <c r="AI710" s="569">
        <f t="shared" si="2346"/>
        <v>0</v>
      </c>
      <c r="AJ710" s="569">
        <f t="shared" si="2346"/>
        <v>0</v>
      </c>
      <c r="AK710" s="569">
        <f t="shared" si="2346"/>
        <v>0</v>
      </c>
      <c r="AL710" s="569">
        <f t="shared" si="2346"/>
        <v>0</v>
      </c>
      <c r="AM710" s="569">
        <f t="shared" si="2346"/>
        <v>0</v>
      </c>
      <c r="AN710" s="569">
        <f t="shared" si="2346"/>
        <v>0</v>
      </c>
      <c r="AO710" s="569">
        <f t="shared" si="2346"/>
        <v>0</v>
      </c>
      <c r="AP710" s="569">
        <f t="shared" si="2346"/>
        <v>0</v>
      </c>
      <c r="AQ710" s="569">
        <f t="shared" si="2346"/>
        <v>0</v>
      </c>
      <c r="AR710" s="569">
        <f t="shared" si="2346"/>
        <v>0</v>
      </c>
      <c r="AS710" s="569">
        <f t="shared" si="2346"/>
        <v>0</v>
      </c>
      <c r="AT710" s="569">
        <f t="shared" si="2346"/>
        <v>0</v>
      </c>
      <c r="AU710" s="569">
        <f t="shared" si="2346"/>
        <v>0</v>
      </c>
      <c r="AV710" s="569">
        <f t="shared" si="2346"/>
        <v>0</v>
      </c>
      <c r="AW710" s="569">
        <f t="shared" si="2346"/>
        <v>0</v>
      </c>
      <c r="AX710" s="569">
        <f t="shared" si="2346"/>
        <v>0</v>
      </c>
      <c r="AY710" s="569">
        <f t="shared" si="2346"/>
        <v>0</v>
      </c>
      <c r="AZ710" s="569">
        <f t="shared" si="2346"/>
        <v>0</v>
      </c>
      <c r="BA710" s="569">
        <f t="shared" si="2346"/>
        <v>0</v>
      </c>
      <c r="BB710" s="569">
        <f t="shared" si="2346"/>
        <v>0</v>
      </c>
      <c r="BC710" s="569">
        <f t="shared" si="2346"/>
        <v>0</v>
      </c>
      <c r="BD710" s="569">
        <f t="shared" si="2346"/>
        <v>0</v>
      </c>
      <c r="BE710" s="569">
        <f t="shared" si="2346"/>
        <v>0</v>
      </c>
      <c r="BF710" s="569">
        <f t="shared" si="2346"/>
        <v>0</v>
      </c>
      <c r="BG710" s="569">
        <f t="shared" si="2346"/>
        <v>0</v>
      </c>
      <c r="BH710" s="569">
        <f t="shared" si="2346"/>
        <v>0</v>
      </c>
      <c r="BI710" s="569">
        <f t="shared" si="2346"/>
        <v>0</v>
      </c>
      <c r="BJ710" s="569">
        <f t="shared" si="2346"/>
        <v>0</v>
      </c>
      <c r="BK710" s="569">
        <f t="shared" si="2346"/>
        <v>0</v>
      </c>
      <c r="BL710" s="569">
        <f t="shared" si="2346"/>
        <v>0</v>
      </c>
      <c r="BM710" s="569">
        <f t="shared" si="2346"/>
        <v>0</v>
      </c>
      <c r="BN710" s="185"/>
      <c r="BO710" s="569">
        <f>SUM(F710:H710)</f>
        <v>0</v>
      </c>
      <c r="BP710" s="569">
        <f>SUM(I710:K710)</f>
        <v>0</v>
      </c>
      <c r="BQ710" s="569">
        <f>SUM(L710:N710)</f>
        <v>0</v>
      </c>
      <c r="BR710" s="569">
        <f>SUM(O710:Q710)</f>
        <v>0</v>
      </c>
      <c r="BS710" s="569">
        <f>SUM(R710:T710)</f>
        <v>0</v>
      </c>
      <c r="BT710" s="569">
        <f>SUM(U710:W710)</f>
        <v>0</v>
      </c>
      <c r="BU710" s="569">
        <f>SUM(X710:Z710)</f>
        <v>0</v>
      </c>
      <c r="BV710" s="569">
        <f>SUM(AA710:AC710)</f>
        <v>0</v>
      </c>
      <c r="BW710" s="569">
        <f>SUM(AD710:AF710)</f>
        <v>0</v>
      </c>
      <c r="BX710" s="569">
        <f>SUM(AG710:AI710)</f>
        <v>0</v>
      </c>
      <c r="BY710" s="569">
        <f>SUM(AJ710:AL710)</f>
        <v>0</v>
      </c>
      <c r="BZ710" s="569">
        <f>SUM(AM710:AO710)</f>
        <v>0</v>
      </c>
      <c r="CA710" s="569">
        <f>SUM(AP710:AR710)</f>
        <v>0</v>
      </c>
      <c r="CB710" s="569">
        <f>SUM(AS710:AU710)</f>
        <v>0</v>
      </c>
      <c r="CC710" s="569">
        <f>SUM(AV710:AX710)</f>
        <v>0</v>
      </c>
      <c r="CD710" s="569">
        <f>SUM(AY710:BA710)</f>
        <v>0</v>
      </c>
      <c r="CE710" s="569">
        <f>SUM(BB710:BD710)</f>
        <v>0</v>
      </c>
      <c r="CF710" s="569">
        <f>SUM(BE710:BG710)</f>
        <v>0</v>
      </c>
      <c r="CG710" s="569">
        <f>SUM(BH710:BJ710)</f>
        <v>0</v>
      </c>
      <c r="CH710" s="569">
        <f>SUM(BK710:BM710)</f>
        <v>0</v>
      </c>
      <c r="CI710" s="185"/>
      <c r="CJ710" s="173">
        <f>SUM(BO710:BR710)</f>
        <v>0</v>
      </c>
      <c r="CK710" s="173">
        <f>SUM(BS710:BV710)</f>
        <v>0</v>
      </c>
      <c r="CL710" s="173">
        <f>SUM(BW710:BZ710)</f>
        <v>0</v>
      </c>
      <c r="CM710" s="173">
        <f>SUM(CA710:CD710)</f>
        <v>0</v>
      </c>
      <c r="CN710" s="173">
        <f>SUM(CE710:CH710)</f>
        <v>0</v>
      </c>
      <c r="CO710" s="177"/>
      <c r="CP710" s="119"/>
      <c r="CQ710" s="119"/>
      <c r="CR710" s="186"/>
      <c r="CS710" s="186"/>
      <c r="CT710" s="186"/>
      <c r="CU710" s="186"/>
      <c r="CV710" s="186"/>
      <c r="CW710" s="119"/>
      <c r="CX710" s="173">
        <f t="shared" si="2312"/>
        <v>0</v>
      </c>
      <c r="CY710" s="173">
        <f t="shared" si="2313"/>
        <v>0</v>
      </c>
      <c r="CZ710" s="173">
        <f t="shared" si="2314"/>
        <v>0</v>
      </c>
      <c r="DA710" s="173">
        <f t="shared" si="2315"/>
        <v>0</v>
      </c>
      <c r="DB710" s="338">
        <f t="shared" si="2316"/>
        <v>0</v>
      </c>
      <c r="DC710" s="173">
        <f t="shared" si="2317"/>
        <v>0</v>
      </c>
      <c r="DD710" s="173">
        <f t="shared" si="2318"/>
        <v>0</v>
      </c>
      <c r="DE710" s="173">
        <f t="shared" si="2319"/>
        <v>0</v>
      </c>
      <c r="DF710" s="173">
        <f t="shared" si="2320"/>
        <v>0</v>
      </c>
      <c r="DG710" s="338">
        <f t="shared" si="2321"/>
        <v>0</v>
      </c>
      <c r="DH710" s="338">
        <f t="shared" si="2322"/>
        <v>0</v>
      </c>
      <c r="DI710" s="338">
        <f t="shared" si="2323"/>
        <v>0</v>
      </c>
      <c r="DJ710" s="338">
        <f t="shared" si="2324"/>
        <v>0</v>
      </c>
    </row>
    <row r="711" spans="1:114" s="7" customFormat="1" x14ac:dyDescent="0.2">
      <c r="A711" s="287" t="s">
        <v>489</v>
      </c>
      <c r="B711" s="301" t="s">
        <v>370</v>
      </c>
      <c r="C711" s="119"/>
      <c r="D711" s="119"/>
      <c r="E711" s="214"/>
      <c r="F711" s="568"/>
      <c r="G711" s="568"/>
      <c r="H711" s="568"/>
      <c r="I711" s="568"/>
      <c r="J711" s="568"/>
      <c r="K711" s="568"/>
      <c r="L711" s="568"/>
      <c r="M711" s="568"/>
      <c r="N711" s="568"/>
      <c r="O711" s="568"/>
      <c r="P711" s="568"/>
      <c r="Q711" s="568"/>
      <c r="R711" s="568"/>
      <c r="S711" s="568"/>
      <c r="T711" s="568"/>
      <c r="U711" s="568"/>
      <c r="V711" s="568"/>
      <c r="W711" s="568"/>
      <c r="X711" s="568"/>
      <c r="Y711" s="568"/>
      <c r="Z711" s="568"/>
      <c r="AA711" s="568"/>
      <c r="AB711" s="568"/>
      <c r="AC711" s="568"/>
      <c r="AD711" s="568"/>
      <c r="AE711" s="568"/>
      <c r="AF711" s="568"/>
      <c r="AG711" s="568"/>
      <c r="AH711" s="568"/>
      <c r="AI711" s="568"/>
      <c r="AJ711" s="568"/>
      <c r="AK711" s="568"/>
      <c r="AL711" s="568"/>
      <c r="AM711" s="568"/>
      <c r="AN711" s="568"/>
      <c r="AO711" s="568"/>
      <c r="AP711" s="568"/>
      <c r="AQ711" s="568"/>
      <c r="AR711" s="568"/>
      <c r="AS711" s="568"/>
      <c r="AT711" s="568"/>
      <c r="AU711" s="568"/>
      <c r="AV711" s="568"/>
      <c r="AW711" s="568"/>
      <c r="AX711" s="568"/>
      <c r="AY711" s="568"/>
      <c r="AZ711" s="568"/>
      <c r="BA711" s="568"/>
      <c r="BB711" s="568"/>
      <c r="BC711" s="568"/>
      <c r="BD711" s="568"/>
      <c r="BE711" s="568"/>
      <c r="BF711" s="568"/>
      <c r="BG711" s="568"/>
      <c r="BH711" s="568"/>
      <c r="BI711" s="568"/>
      <c r="BJ711" s="568"/>
      <c r="BK711" s="568"/>
      <c r="BL711" s="568"/>
      <c r="BM711" s="568"/>
      <c r="BN711" s="185"/>
      <c r="BO711" s="568"/>
      <c r="BP711" s="568"/>
      <c r="BQ711" s="568"/>
      <c r="BR711" s="568"/>
      <c r="BS711" s="568"/>
      <c r="BT711" s="568"/>
      <c r="BU711" s="568"/>
      <c r="BV711" s="568"/>
      <c r="BW711" s="568"/>
      <c r="BX711" s="568"/>
      <c r="BY711" s="568"/>
      <c r="BZ711" s="568"/>
      <c r="CA711" s="568"/>
      <c r="CB711" s="568"/>
      <c r="CC711" s="568"/>
      <c r="CD711" s="568"/>
      <c r="CE711" s="568"/>
      <c r="CF711" s="568"/>
      <c r="CG711" s="568"/>
      <c r="CH711" s="568"/>
      <c r="CI711" s="185"/>
      <c r="CJ711" s="208"/>
      <c r="CK711" s="208"/>
      <c r="CL711" s="208"/>
      <c r="CM711" s="208"/>
      <c r="CN711" s="208"/>
      <c r="CO711" s="177"/>
      <c r="CP711" s="119"/>
      <c r="CQ711" s="119"/>
      <c r="CR711" s="186">
        <f>SUM(F711:BM711)</f>
        <v>0</v>
      </c>
      <c r="CS711" s="186">
        <f>SUM(BO711:CH711)</f>
        <v>0</v>
      </c>
      <c r="CT711" s="186">
        <f>SUM(CJ711:CN711)</f>
        <v>0</v>
      </c>
      <c r="CU711" s="186">
        <f t="shared" ref="CU711:CV714" si="2347">CR711-CS711</f>
        <v>0</v>
      </c>
      <c r="CV711" s="186">
        <f t="shared" si="2347"/>
        <v>0</v>
      </c>
      <c r="CW711" s="119"/>
      <c r="CX711" s="208" t="str">
        <f t="shared" si="2312"/>
        <v/>
      </c>
      <c r="CY711" s="208" t="str">
        <f t="shared" si="2313"/>
        <v/>
      </c>
      <c r="CZ711" s="208" t="str">
        <f t="shared" si="2314"/>
        <v/>
      </c>
      <c r="DA711" s="208" t="str">
        <f t="shared" si="2315"/>
        <v/>
      </c>
      <c r="DB711" s="209" t="str">
        <f t="shared" si="2316"/>
        <v/>
      </c>
      <c r="DC711" s="208" t="str">
        <f t="shared" si="2317"/>
        <v/>
      </c>
      <c r="DD711" s="208" t="str">
        <f t="shared" si="2318"/>
        <v/>
      </c>
      <c r="DE711" s="208" t="str">
        <f t="shared" si="2319"/>
        <v/>
      </c>
      <c r="DF711" s="208" t="str">
        <f t="shared" si="2320"/>
        <v/>
      </c>
      <c r="DG711" s="209" t="str">
        <f t="shared" si="2321"/>
        <v/>
      </c>
      <c r="DH711" s="209" t="str">
        <f t="shared" si="2322"/>
        <v/>
      </c>
      <c r="DI711" s="209" t="str">
        <f t="shared" si="2323"/>
        <v/>
      </c>
      <c r="DJ711" s="209" t="str">
        <f t="shared" si="2324"/>
        <v/>
      </c>
    </row>
    <row r="712" spans="1:114" s="7" customFormat="1" x14ac:dyDescent="0.2">
      <c r="A712" s="282" t="s">
        <v>215</v>
      </c>
      <c r="B712" s="119" t="s">
        <v>370</v>
      </c>
      <c r="C712" s="119"/>
      <c r="D712" s="119"/>
      <c r="E712" s="214"/>
      <c r="F712" s="568">
        <v>0</v>
      </c>
      <c r="G712" s="568">
        <v>0</v>
      </c>
      <c r="H712" s="568">
        <v>0</v>
      </c>
      <c r="I712" s="568">
        <v>0</v>
      </c>
      <c r="J712" s="568">
        <v>0</v>
      </c>
      <c r="K712" s="568">
        <v>0</v>
      </c>
      <c r="L712" s="568">
        <v>0</v>
      </c>
      <c r="M712" s="568">
        <v>0</v>
      </c>
      <c r="N712" s="568">
        <v>0</v>
      </c>
      <c r="O712" s="568">
        <v>0</v>
      </c>
      <c r="P712" s="568">
        <v>0</v>
      </c>
      <c r="Q712" s="568">
        <v>0</v>
      </c>
      <c r="R712" s="568">
        <v>0</v>
      </c>
      <c r="S712" s="568">
        <v>0</v>
      </c>
      <c r="T712" s="568">
        <v>0</v>
      </c>
      <c r="U712" s="568">
        <v>0</v>
      </c>
      <c r="V712" s="568">
        <v>0</v>
      </c>
      <c r="W712" s="568">
        <v>0</v>
      </c>
      <c r="X712" s="568">
        <v>0</v>
      </c>
      <c r="Y712" s="568">
        <v>0</v>
      </c>
      <c r="Z712" s="568">
        <v>0</v>
      </c>
      <c r="AA712" s="568">
        <v>0</v>
      </c>
      <c r="AB712" s="568">
        <v>0</v>
      </c>
      <c r="AC712" s="568">
        <v>0</v>
      </c>
      <c r="AD712" s="568">
        <v>0</v>
      </c>
      <c r="AE712" s="568">
        <v>0</v>
      </c>
      <c r="AF712" s="568">
        <v>0</v>
      </c>
      <c r="AG712" s="568">
        <v>0</v>
      </c>
      <c r="AH712" s="568">
        <v>0</v>
      </c>
      <c r="AI712" s="568">
        <v>0</v>
      </c>
      <c r="AJ712" s="568">
        <v>0</v>
      </c>
      <c r="AK712" s="568">
        <v>0</v>
      </c>
      <c r="AL712" s="568">
        <v>0</v>
      </c>
      <c r="AM712" s="568">
        <v>0</v>
      </c>
      <c r="AN712" s="568">
        <v>0</v>
      </c>
      <c r="AO712" s="568">
        <v>0</v>
      </c>
      <c r="AP712" s="568">
        <v>0</v>
      </c>
      <c r="AQ712" s="568">
        <v>0</v>
      </c>
      <c r="AR712" s="568">
        <v>0</v>
      </c>
      <c r="AS712" s="568">
        <v>0</v>
      </c>
      <c r="AT712" s="568">
        <v>0</v>
      </c>
      <c r="AU712" s="568">
        <v>0</v>
      </c>
      <c r="AV712" s="568">
        <v>0</v>
      </c>
      <c r="AW712" s="568">
        <v>0</v>
      </c>
      <c r="AX712" s="568">
        <v>0</v>
      </c>
      <c r="AY712" s="568">
        <v>0</v>
      </c>
      <c r="AZ712" s="568">
        <v>0</v>
      </c>
      <c r="BA712" s="568">
        <v>0</v>
      </c>
      <c r="BB712" s="568">
        <v>0</v>
      </c>
      <c r="BC712" s="568">
        <v>0</v>
      </c>
      <c r="BD712" s="568">
        <v>0</v>
      </c>
      <c r="BE712" s="568">
        <v>0</v>
      </c>
      <c r="BF712" s="568">
        <v>0</v>
      </c>
      <c r="BG712" s="568">
        <v>0</v>
      </c>
      <c r="BH712" s="568">
        <v>0</v>
      </c>
      <c r="BI712" s="568">
        <v>0</v>
      </c>
      <c r="BJ712" s="568">
        <v>0</v>
      </c>
      <c r="BK712" s="568">
        <v>0</v>
      </c>
      <c r="BL712" s="568">
        <v>0</v>
      </c>
      <c r="BM712" s="568">
        <v>0</v>
      </c>
      <c r="BN712" s="185"/>
      <c r="BO712" s="568">
        <f>SUM(F712:H712)</f>
        <v>0</v>
      </c>
      <c r="BP712" s="568">
        <f>SUM(I712:K712)</f>
        <v>0</v>
      </c>
      <c r="BQ712" s="568">
        <f>SUM(L712:N712)</f>
        <v>0</v>
      </c>
      <c r="BR712" s="568">
        <f>SUM(O712:Q712)</f>
        <v>0</v>
      </c>
      <c r="BS712" s="568">
        <f>SUM(R712:T712)</f>
        <v>0</v>
      </c>
      <c r="BT712" s="568">
        <f>SUM(U712:W712)</f>
        <v>0</v>
      </c>
      <c r="BU712" s="568">
        <f>SUM(X712:Z712)</f>
        <v>0</v>
      </c>
      <c r="BV712" s="568">
        <f>SUM(AA712:AC712)</f>
        <v>0</v>
      </c>
      <c r="BW712" s="568">
        <f>SUM(AD712:AF712)</f>
        <v>0</v>
      </c>
      <c r="BX712" s="568">
        <f>SUM(AG712:AI712)</f>
        <v>0</v>
      </c>
      <c r="BY712" s="568">
        <f>SUM(AJ712:AL712)</f>
        <v>0</v>
      </c>
      <c r="BZ712" s="568">
        <f>SUM(AM712:AO712)</f>
        <v>0</v>
      </c>
      <c r="CA712" s="568">
        <f>SUM(AP712:AR712)</f>
        <v>0</v>
      </c>
      <c r="CB712" s="568">
        <f>SUM(AS712:AU712)</f>
        <v>0</v>
      </c>
      <c r="CC712" s="568">
        <f>SUM(AV712:AX712)</f>
        <v>0</v>
      </c>
      <c r="CD712" s="568">
        <f>SUM(AY712:BA712)</f>
        <v>0</v>
      </c>
      <c r="CE712" s="568">
        <f>SUM(BB712:BD712)</f>
        <v>0</v>
      </c>
      <c r="CF712" s="568">
        <f>SUM(BE712:BG712)</f>
        <v>0</v>
      </c>
      <c r="CG712" s="568">
        <f>SUM(BH712:BJ712)</f>
        <v>0</v>
      </c>
      <c r="CH712" s="568">
        <f>SUM(BK712:BM712)</f>
        <v>0</v>
      </c>
      <c r="CI712" s="185"/>
      <c r="CJ712" s="208">
        <f>SUM(BO712:BR712)</f>
        <v>0</v>
      </c>
      <c r="CK712" s="208">
        <f>SUM(BS712:BV712)</f>
        <v>0</v>
      </c>
      <c r="CL712" s="208">
        <f>SUM(BW712:BZ712)</f>
        <v>0</v>
      </c>
      <c r="CM712" s="208">
        <f>SUM(CA712:CD712)</f>
        <v>0</v>
      </c>
      <c r="CN712" s="208">
        <f>SUM(CE712:CH712)</f>
        <v>0</v>
      </c>
      <c r="CO712" s="177"/>
      <c r="CP712" s="119"/>
      <c r="CQ712" s="119"/>
      <c r="CR712" s="186">
        <f>SUM(F712:BM712)</f>
        <v>0</v>
      </c>
      <c r="CS712" s="186">
        <f>SUM(BO712:CH712)</f>
        <v>0</v>
      </c>
      <c r="CT712" s="186">
        <f>SUM(CJ712:CN712)</f>
        <v>0</v>
      </c>
      <c r="CU712" s="186">
        <f t="shared" si="2347"/>
        <v>0</v>
      </c>
      <c r="CV712" s="186">
        <f t="shared" si="2347"/>
        <v>0</v>
      </c>
      <c r="CW712" s="119"/>
      <c r="CX712" s="208">
        <f t="shared" si="2312"/>
        <v>0</v>
      </c>
      <c r="CY712" s="208">
        <f t="shared" si="2313"/>
        <v>0</v>
      </c>
      <c r="CZ712" s="208">
        <f t="shared" si="2314"/>
        <v>0</v>
      </c>
      <c r="DA712" s="208">
        <f t="shared" si="2315"/>
        <v>0</v>
      </c>
      <c r="DB712" s="209">
        <f t="shared" si="2316"/>
        <v>0</v>
      </c>
      <c r="DC712" s="208">
        <f t="shared" si="2317"/>
        <v>0</v>
      </c>
      <c r="DD712" s="208">
        <f t="shared" si="2318"/>
        <v>0</v>
      </c>
      <c r="DE712" s="208">
        <f t="shared" si="2319"/>
        <v>0</v>
      </c>
      <c r="DF712" s="208">
        <f t="shared" si="2320"/>
        <v>0</v>
      </c>
      <c r="DG712" s="209">
        <f t="shared" si="2321"/>
        <v>0</v>
      </c>
      <c r="DH712" s="209">
        <f t="shared" si="2322"/>
        <v>0</v>
      </c>
      <c r="DI712" s="209">
        <f t="shared" si="2323"/>
        <v>0</v>
      </c>
      <c r="DJ712" s="209">
        <f t="shared" si="2324"/>
        <v>0</v>
      </c>
    </row>
    <row r="713" spans="1:114" s="7" customFormat="1" ht="14.25" x14ac:dyDescent="0.35">
      <c r="A713" s="282" t="s">
        <v>216</v>
      </c>
      <c r="B713" s="119" t="s">
        <v>370</v>
      </c>
      <c r="C713" s="119"/>
      <c r="D713" s="119"/>
      <c r="E713" s="214"/>
      <c r="F713" s="569">
        <v>0</v>
      </c>
      <c r="G713" s="569">
        <v>0</v>
      </c>
      <c r="H713" s="569">
        <v>0</v>
      </c>
      <c r="I713" s="569">
        <v>0</v>
      </c>
      <c r="J713" s="569">
        <v>0</v>
      </c>
      <c r="K713" s="569">
        <v>0</v>
      </c>
      <c r="L713" s="569">
        <v>0</v>
      </c>
      <c r="M713" s="569">
        <v>0</v>
      </c>
      <c r="N713" s="569">
        <v>0</v>
      </c>
      <c r="O713" s="569">
        <v>0</v>
      </c>
      <c r="P713" s="569">
        <v>0</v>
      </c>
      <c r="Q713" s="569">
        <v>0</v>
      </c>
      <c r="R713" s="569">
        <v>0</v>
      </c>
      <c r="S713" s="569">
        <v>0</v>
      </c>
      <c r="T713" s="569">
        <v>0</v>
      </c>
      <c r="U713" s="569">
        <v>0</v>
      </c>
      <c r="V713" s="569">
        <v>0</v>
      </c>
      <c r="W713" s="569">
        <v>0</v>
      </c>
      <c r="X713" s="569">
        <v>0</v>
      </c>
      <c r="Y713" s="569">
        <v>0</v>
      </c>
      <c r="Z713" s="569">
        <v>0</v>
      </c>
      <c r="AA713" s="569">
        <v>0</v>
      </c>
      <c r="AB713" s="569">
        <v>0</v>
      </c>
      <c r="AC713" s="569">
        <v>0</v>
      </c>
      <c r="AD713" s="569">
        <v>0</v>
      </c>
      <c r="AE713" s="569">
        <v>0</v>
      </c>
      <c r="AF713" s="569">
        <v>0</v>
      </c>
      <c r="AG713" s="569">
        <v>0</v>
      </c>
      <c r="AH713" s="569">
        <v>0</v>
      </c>
      <c r="AI713" s="569">
        <v>0</v>
      </c>
      <c r="AJ713" s="569">
        <v>0</v>
      </c>
      <c r="AK713" s="569">
        <v>0</v>
      </c>
      <c r="AL713" s="569">
        <v>0</v>
      </c>
      <c r="AM713" s="569">
        <v>0</v>
      </c>
      <c r="AN713" s="569">
        <v>0</v>
      </c>
      <c r="AO713" s="569">
        <v>0</v>
      </c>
      <c r="AP713" s="569">
        <v>0</v>
      </c>
      <c r="AQ713" s="569">
        <v>0</v>
      </c>
      <c r="AR713" s="569">
        <v>0</v>
      </c>
      <c r="AS713" s="569">
        <v>0</v>
      </c>
      <c r="AT713" s="569">
        <v>0</v>
      </c>
      <c r="AU713" s="569">
        <v>0</v>
      </c>
      <c r="AV713" s="569">
        <v>0</v>
      </c>
      <c r="AW713" s="569">
        <v>0</v>
      </c>
      <c r="AX713" s="569">
        <v>0</v>
      </c>
      <c r="AY713" s="569">
        <v>0</v>
      </c>
      <c r="AZ713" s="569">
        <v>0</v>
      </c>
      <c r="BA713" s="569">
        <v>0</v>
      </c>
      <c r="BB713" s="569">
        <v>0</v>
      </c>
      <c r="BC713" s="569">
        <v>0</v>
      </c>
      <c r="BD713" s="569">
        <v>0</v>
      </c>
      <c r="BE713" s="569">
        <v>0</v>
      </c>
      <c r="BF713" s="569">
        <v>0</v>
      </c>
      <c r="BG713" s="569">
        <v>0</v>
      </c>
      <c r="BH713" s="569">
        <v>0</v>
      </c>
      <c r="BI713" s="569">
        <v>0</v>
      </c>
      <c r="BJ713" s="569">
        <v>0</v>
      </c>
      <c r="BK713" s="569">
        <v>0</v>
      </c>
      <c r="BL713" s="569">
        <v>0</v>
      </c>
      <c r="BM713" s="569">
        <v>0</v>
      </c>
      <c r="BN713" s="185"/>
      <c r="BO713" s="569">
        <f>SUM(F713:H713)</f>
        <v>0</v>
      </c>
      <c r="BP713" s="569">
        <f>SUM(I713:K713)</f>
        <v>0</v>
      </c>
      <c r="BQ713" s="569">
        <f>SUM(L713:N713)</f>
        <v>0</v>
      </c>
      <c r="BR713" s="569">
        <f>SUM(O713:Q713)</f>
        <v>0</v>
      </c>
      <c r="BS713" s="569">
        <f>SUM(R713:T713)</f>
        <v>0</v>
      </c>
      <c r="BT713" s="569">
        <f>SUM(U713:W713)</f>
        <v>0</v>
      </c>
      <c r="BU713" s="569">
        <f>SUM(X713:Z713)</f>
        <v>0</v>
      </c>
      <c r="BV713" s="569">
        <f>SUM(AA713:AC713)</f>
        <v>0</v>
      </c>
      <c r="BW713" s="569">
        <f>SUM(AD713:AF713)</f>
        <v>0</v>
      </c>
      <c r="BX713" s="569">
        <f>SUM(AG713:AI713)</f>
        <v>0</v>
      </c>
      <c r="BY713" s="569">
        <f>SUM(AJ713:AL713)</f>
        <v>0</v>
      </c>
      <c r="BZ713" s="569">
        <f>SUM(AM713:AO713)</f>
        <v>0</v>
      </c>
      <c r="CA713" s="569">
        <f>SUM(AP713:AR713)</f>
        <v>0</v>
      </c>
      <c r="CB713" s="569">
        <f>SUM(AS713:AU713)</f>
        <v>0</v>
      </c>
      <c r="CC713" s="569">
        <f>SUM(AV713:AX713)</f>
        <v>0</v>
      </c>
      <c r="CD713" s="569">
        <f>SUM(AY713:BA713)</f>
        <v>0</v>
      </c>
      <c r="CE713" s="569">
        <f>SUM(BB713:BD713)</f>
        <v>0</v>
      </c>
      <c r="CF713" s="569">
        <f>SUM(BE713:BG713)</f>
        <v>0</v>
      </c>
      <c r="CG713" s="569">
        <f>SUM(BH713:BJ713)</f>
        <v>0</v>
      </c>
      <c r="CH713" s="569">
        <f>SUM(BK713:BM713)</f>
        <v>0</v>
      </c>
      <c r="CI713" s="185"/>
      <c r="CJ713" s="173">
        <f>SUM(BO713:BR713)</f>
        <v>0</v>
      </c>
      <c r="CK713" s="173">
        <f>SUM(BS713:BV713)</f>
        <v>0</v>
      </c>
      <c r="CL713" s="173">
        <f>SUM(BW713:BZ713)</f>
        <v>0</v>
      </c>
      <c r="CM713" s="173">
        <f>SUM(CA713:CD713)</f>
        <v>0</v>
      </c>
      <c r="CN713" s="173">
        <f>SUM(CE713:CH713)</f>
        <v>0</v>
      </c>
      <c r="CO713" s="177"/>
      <c r="CP713" s="119"/>
      <c r="CQ713" s="119"/>
      <c r="CR713" s="186">
        <f>SUM(F713:BM713)</f>
        <v>0</v>
      </c>
      <c r="CS713" s="186">
        <f>SUM(BO713:CH713)</f>
        <v>0</v>
      </c>
      <c r="CT713" s="186">
        <f>SUM(CJ713:CN713)</f>
        <v>0</v>
      </c>
      <c r="CU713" s="186">
        <f t="shared" si="2347"/>
        <v>0</v>
      </c>
      <c r="CV713" s="186">
        <f t="shared" si="2347"/>
        <v>0</v>
      </c>
      <c r="CW713" s="119"/>
      <c r="CX713" s="173">
        <f t="shared" ref="CX713:DA715" si="2348">IF(BO713="","",BO713)</f>
        <v>0</v>
      </c>
      <c r="CY713" s="173">
        <f t="shared" si="2348"/>
        <v>0</v>
      </c>
      <c r="CZ713" s="173">
        <f t="shared" si="2348"/>
        <v>0</v>
      </c>
      <c r="DA713" s="173">
        <f t="shared" si="2348"/>
        <v>0</v>
      </c>
      <c r="DB713" s="338">
        <f t="shared" si="2316"/>
        <v>0</v>
      </c>
      <c r="DC713" s="173">
        <f t="shared" ref="DC713:DF715" si="2349">IF(BS713="","",BS713)</f>
        <v>0</v>
      </c>
      <c r="DD713" s="173">
        <f t="shared" si="2349"/>
        <v>0</v>
      </c>
      <c r="DE713" s="173">
        <f t="shared" si="2349"/>
        <v>0</v>
      </c>
      <c r="DF713" s="173">
        <f t="shared" si="2349"/>
        <v>0</v>
      </c>
      <c r="DG713" s="338">
        <f t="shared" ref="DG713:DJ715" si="2350">IF(CK713="","",CK713)</f>
        <v>0</v>
      </c>
      <c r="DH713" s="338">
        <f t="shared" si="2350"/>
        <v>0</v>
      </c>
      <c r="DI713" s="338">
        <f t="shared" si="2350"/>
        <v>0</v>
      </c>
      <c r="DJ713" s="338">
        <f t="shared" si="2350"/>
        <v>0</v>
      </c>
    </row>
    <row r="714" spans="1:114" s="7" customFormat="1" ht="14.25" x14ac:dyDescent="0.35">
      <c r="A714" s="283" t="s">
        <v>145</v>
      </c>
      <c r="B714" s="119" t="s">
        <v>370</v>
      </c>
      <c r="C714" s="119"/>
      <c r="D714" s="119"/>
      <c r="E714" s="119"/>
      <c r="F714" s="563">
        <f>SUM(F712:F713)</f>
        <v>0</v>
      </c>
      <c r="G714" s="563">
        <f>SUM(G712:G713)</f>
        <v>0</v>
      </c>
      <c r="H714" s="563">
        <f>SUM(H712:H713)</f>
        <v>0</v>
      </c>
      <c r="I714" s="563">
        <f t="shared" ref="I714:BM714" si="2351">SUM(I712:I713)</f>
        <v>0</v>
      </c>
      <c r="J714" s="563">
        <f t="shared" si="2351"/>
        <v>0</v>
      </c>
      <c r="K714" s="563">
        <f t="shared" si="2351"/>
        <v>0</v>
      </c>
      <c r="L714" s="563">
        <f t="shared" si="2351"/>
        <v>0</v>
      </c>
      <c r="M714" s="563">
        <f t="shared" si="2351"/>
        <v>0</v>
      </c>
      <c r="N714" s="563">
        <f t="shared" si="2351"/>
        <v>0</v>
      </c>
      <c r="O714" s="563">
        <f t="shared" si="2351"/>
        <v>0</v>
      </c>
      <c r="P714" s="563">
        <f t="shared" si="2351"/>
        <v>0</v>
      </c>
      <c r="Q714" s="563">
        <f t="shared" si="2351"/>
        <v>0</v>
      </c>
      <c r="R714" s="563">
        <f t="shared" si="2351"/>
        <v>0</v>
      </c>
      <c r="S714" s="563">
        <f t="shared" si="2351"/>
        <v>0</v>
      </c>
      <c r="T714" s="563">
        <f t="shared" si="2351"/>
        <v>0</v>
      </c>
      <c r="U714" s="563">
        <f t="shared" si="2351"/>
        <v>0</v>
      </c>
      <c r="V714" s="563">
        <f t="shared" si="2351"/>
        <v>0</v>
      </c>
      <c r="W714" s="563">
        <f t="shared" si="2351"/>
        <v>0</v>
      </c>
      <c r="X714" s="563">
        <f t="shared" si="2351"/>
        <v>0</v>
      </c>
      <c r="Y714" s="563">
        <f t="shared" si="2351"/>
        <v>0</v>
      </c>
      <c r="Z714" s="563">
        <f t="shared" si="2351"/>
        <v>0</v>
      </c>
      <c r="AA714" s="563">
        <f t="shared" si="2351"/>
        <v>0</v>
      </c>
      <c r="AB714" s="563">
        <f t="shared" si="2351"/>
        <v>0</v>
      </c>
      <c r="AC714" s="563">
        <f t="shared" si="2351"/>
        <v>0</v>
      </c>
      <c r="AD714" s="563">
        <f t="shared" si="2351"/>
        <v>0</v>
      </c>
      <c r="AE714" s="563">
        <f t="shared" si="2351"/>
        <v>0</v>
      </c>
      <c r="AF714" s="563">
        <f t="shared" si="2351"/>
        <v>0</v>
      </c>
      <c r="AG714" s="563">
        <f t="shared" si="2351"/>
        <v>0</v>
      </c>
      <c r="AH714" s="563">
        <f t="shared" si="2351"/>
        <v>0</v>
      </c>
      <c r="AI714" s="563">
        <f t="shared" si="2351"/>
        <v>0</v>
      </c>
      <c r="AJ714" s="563">
        <f t="shared" si="2351"/>
        <v>0</v>
      </c>
      <c r="AK714" s="563">
        <f t="shared" si="2351"/>
        <v>0</v>
      </c>
      <c r="AL714" s="563">
        <f t="shared" si="2351"/>
        <v>0</v>
      </c>
      <c r="AM714" s="563">
        <f t="shared" si="2351"/>
        <v>0</v>
      </c>
      <c r="AN714" s="563">
        <f t="shared" si="2351"/>
        <v>0</v>
      </c>
      <c r="AO714" s="563">
        <f t="shared" si="2351"/>
        <v>0</v>
      </c>
      <c r="AP714" s="563">
        <f t="shared" si="2351"/>
        <v>0</v>
      </c>
      <c r="AQ714" s="563">
        <f t="shared" si="2351"/>
        <v>0</v>
      </c>
      <c r="AR714" s="563">
        <f t="shared" si="2351"/>
        <v>0</v>
      </c>
      <c r="AS714" s="563">
        <f t="shared" si="2351"/>
        <v>0</v>
      </c>
      <c r="AT714" s="563">
        <f t="shared" si="2351"/>
        <v>0</v>
      </c>
      <c r="AU714" s="563">
        <f t="shared" si="2351"/>
        <v>0</v>
      </c>
      <c r="AV714" s="563">
        <f t="shared" si="2351"/>
        <v>0</v>
      </c>
      <c r="AW714" s="563">
        <f t="shared" si="2351"/>
        <v>0</v>
      </c>
      <c r="AX714" s="563">
        <f t="shared" si="2351"/>
        <v>0</v>
      </c>
      <c r="AY714" s="563">
        <f t="shared" si="2351"/>
        <v>0</v>
      </c>
      <c r="AZ714" s="563">
        <f t="shared" si="2351"/>
        <v>0</v>
      </c>
      <c r="BA714" s="563">
        <f t="shared" si="2351"/>
        <v>0</v>
      </c>
      <c r="BB714" s="563">
        <f t="shared" si="2351"/>
        <v>0</v>
      </c>
      <c r="BC714" s="563">
        <f t="shared" si="2351"/>
        <v>0</v>
      </c>
      <c r="BD714" s="563">
        <f t="shared" si="2351"/>
        <v>0</v>
      </c>
      <c r="BE714" s="563">
        <f t="shared" si="2351"/>
        <v>0</v>
      </c>
      <c r="BF714" s="563">
        <f t="shared" si="2351"/>
        <v>0</v>
      </c>
      <c r="BG714" s="563">
        <f t="shared" si="2351"/>
        <v>0</v>
      </c>
      <c r="BH714" s="563">
        <f t="shared" si="2351"/>
        <v>0</v>
      </c>
      <c r="BI714" s="563">
        <f t="shared" si="2351"/>
        <v>0</v>
      </c>
      <c r="BJ714" s="563">
        <f t="shared" si="2351"/>
        <v>0</v>
      </c>
      <c r="BK714" s="563">
        <f t="shared" si="2351"/>
        <v>0</v>
      </c>
      <c r="BL714" s="563">
        <f t="shared" si="2351"/>
        <v>0</v>
      </c>
      <c r="BM714" s="563">
        <f t="shared" si="2351"/>
        <v>0</v>
      </c>
      <c r="BN714" s="185"/>
      <c r="BO714" s="563">
        <f>SUM(F714:H714)</f>
        <v>0</v>
      </c>
      <c r="BP714" s="563">
        <f>SUM(I714:K714)</f>
        <v>0</v>
      </c>
      <c r="BQ714" s="563">
        <f>SUM(L714:N714)</f>
        <v>0</v>
      </c>
      <c r="BR714" s="563">
        <f>SUM(O714:Q714)</f>
        <v>0</v>
      </c>
      <c r="BS714" s="563">
        <f>SUM(R714:T714)</f>
        <v>0</v>
      </c>
      <c r="BT714" s="563">
        <f>SUM(U714:W714)</f>
        <v>0</v>
      </c>
      <c r="BU714" s="563">
        <f>SUM(X714:Z714)</f>
        <v>0</v>
      </c>
      <c r="BV714" s="563">
        <f>SUM(AA714:AC714)</f>
        <v>0</v>
      </c>
      <c r="BW714" s="563">
        <f>SUM(AD714:AF714)</f>
        <v>0</v>
      </c>
      <c r="BX714" s="563">
        <f>SUM(AG714:AI714)</f>
        <v>0</v>
      </c>
      <c r="BY714" s="563">
        <f>SUM(AJ714:AL714)</f>
        <v>0</v>
      </c>
      <c r="BZ714" s="563">
        <f>SUM(AM714:AO714)</f>
        <v>0</v>
      </c>
      <c r="CA714" s="563">
        <f>SUM(AP714:AR714)</f>
        <v>0</v>
      </c>
      <c r="CB714" s="563">
        <f>SUM(AS714:AU714)</f>
        <v>0</v>
      </c>
      <c r="CC714" s="563">
        <f>SUM(AV714:AX714)</f>
        <v>0</v>
      </c>
      <c r="CD714" s="563">
        <f>SUM(AY714:BA714)</f>
        <v>0</v>
      </c>
      <c r="CE714" s="563">
        <f>SUM(BB714:BD714)</f>
        <v>0</v>
      </c>
      <c r="CF714" s="563">
        <f>SUM(BE714:BG714)</f>
        <v>0</v>
      </c>
      <c r="CG714" s="563">
        <f>SUM(BH714:BJ714)</f>
        <v>0</v>
      </c>
      <c r="CH714" s="563">
        <f>SUM(BK714:BM714)</f>
        <v>0</v>
      </c>
      <c r="CI714" s="185"/>
      <c r="CJ714" s="172">
        <f>SUM(BO714:BR714)</f>
        <v>0</v>
      </c>
      <c r="CK714" s="172">
        <f>SUM(BS714:BV714)</f>
        <v>0</v>
      </c>
      <c r="CL714" s="172">
        <f>SUM(BW714:BZ714)</f>
        <v>0</v>
      </c>
      <c r="CM714" s="172">
        <f>SUM(CA714:CD714)</f>
        <v>0</v>
      </c>
      <c r="CN714" s="172">
        <f>SUM(CE714:CH714)</f>
        <v>0</v>
      </c>
      <c r="CO714" s="177"/>
      <c r="CP714" s="119"/>
      <c r="CQ714" s="119"/>
      <c r="CR714" s="186">
        <f>SUM(F714:BM714)</f>
        <v>0</v>
      </c>
      <c r="CS714" s="186">
        <f>SUM(BO714:CH714)</f>
        <v>0</v>
      </c>
      <c r="CT714" s="186">
        <f>SUM(CJ714:CN714)</f>
        <v>0</v>
      </c>
      <c r="CU714" s="186">
        <f t="shared" si="2347"/>
        <v>0</v>
      </c>
      <c r="CV714" s="186">
        <f t="shared" si="2347"/>
        <v>0</v>
      </c>
      <c r="CW714" s="119"/>
      <c r="CX714" s="172">
        <f t="shared" si="2348"/>
        <v>0</v>
      </c>
      <c r="CY714" s="172">
        <f t="shared" si="2348"/>
        <v>0</v>
      </c>
      <c r="CZ714" s="172">
        <f t="shared" si="2348"/>
        <v>0</v>
      </c>
      <c r="DA714" s="172">
        <f t="shared" si="2348"/>
        <v>0</v>
      </c>
      <c r="DB714" s="338">
        <f t="shared" si="2316"/>
        <v>0</v>
      </c>
      <c r="DC714" s="172">
        <f t="shared" si="2349"/>
        <v>0</v>
      </c>
      <c r="DD714" s="172">
        <f t="shared" si="2349"/>
        <v>0</v>
      </c>
      <c r="DE714" s="172">
        <f t="shared" si="2349"/>
        <v>0</v>
      </c>
      <c r="DF714" s="172">
        <f t="shared" si="2349"/>
        <v>0</v>
      </c>
      <c r="DG714" s="338">
        <f t="shared" si="2350"/>
        <v>0</v>
      </c>
      <c r="DH714" s="338">
        <f t="shared" si="2350"/>
        <v>0</v>
      </c>
      <c r="DI714" s="338">
        <f t="shared" si="2350"/>
        <v>0</v>
      </c>
      <c r="DJ714" s="338">
        <f t="shared" si="2350"/>
        <v>0</v>
      </c>
    </row>
    <row r="715" spans="1:114" s="7" customFormat="1" ht="12.75" thickBot="1" x14ac:dyDescent="0.25">
      <c r="A715" s="302"/>
      <c r="B715" s="240" t="s">
        <v>370</v>
      </c>
      <c r="C715" s="240"/>
      <c r="D715" s="240"/>
      <c r="E715" s="240"/>
      <c r="F715" s="560"/>
      <c r="G715" s="560"/>
      <c r="H715" s="560"/>
      <c r="I715" s="560"/>
      <c r="J715" s="560"/>
      <c r="K715" s="560"/>
      <c r="L715" s="560"/>
      <c r="M715" s="560"/>
      <c r="N715" s="560"/>
      <c r="O715" s="560"/>
      <c r="P715" s="560"/>
      <c r="Q715" s="560"/>
      <c r="R715" s="560"/>
      <c r="S715" s="560"/>
      <c r="T715" s="560"/>
      <c r="U715" s="560"/>
      <c r="V715" s="560"/>
      <c r="W715" s="560"/>
      <c r="X715" s="560"/>
      <c r="Y715" s="560"/>
      <c r="Z715" s="560"/>
      <c r="AA715" s="560"/>
      <c r="AB715" s="560"/>
      <c r="AC715" s="560"/>
      <c r="AD715" s="560"/>
      <c r="AE715" s="560"/>
      <c r="AF715" s="560"/>
      <c r="AG715" s="560"/>
      <c r="AH715" s="560"/>
      <c r="AI715" s="560"/>
      <c r="AJ715" s="560"/>
      <c r="AK715" s="560"/>
      <c r="AL715" s="560"/>
      <c r="AM715" s="560"/>
      <c r="AN715" s="560"/>
      <c r="AO715" s="560"/>
      <c r="AP715" s="560"/>
      <c r="AQ715" s="560"/>
      <c r="AR715" s="560"/>
      <c r="AS715" s="560"/>
      <c r="AT715" s="560"/>
      <c r="AU715" s="560"/>
      <c r="AV715" s="560"/>
      <c r="AW715" s="560"/>
      <c r="AX715" s="560"/>
      <c r="AY715" s="560"/>
      <c r="AZ715" s="560"/>
      <c r="BA715" s="560"/>
      <c r="BB715" s="560"/>
      <c r="BC715" s="560"/>
      <c r="BD715" s="560"/>
      <c r="BE715" s="560"/>
      <c r="BF715" s="560"/>
      <c r="BG715" s="560"/>
      <c r="BH715" s="560"/>
      <c r="BI715" s="560"/>
      <c r="BJ715" s="560"/>
      <c r="BK715" s="560"/>
      <c r="BL715" s="560"/>
      <c r="BM715" s="560"/>
      <c r="BN715" s="185"/>
      <c r="BO715" s="560"/>
      <c r="BP715" s="560"/>
      <c r="BQ715" s="560"/>
      <c r="BR715" s="560"/>
      <c r="BS715" s="560"/>
      <c r="BT715" s="560"/>
      <c r="BU715" s="560"/>
      <c r="BV715" s="560"/>
      <c r="BW715" s="560"/>
      <c r="BX715" s="560"/>
      <c r="BY715" s="560"/>
      <c r="BZ715" s="560"/>
      <c r="CA715" s="560"/>
      <c r="CB715" s="560"/>
      <c r="CC715" s="560"/>
      <c r="CD715" s="560"/>
      <c r="CE715" s="560"/>
      <c r="CF715" s="560"/>
      <c r="CG715" s="560"/>
      <c r="CH715" s="560"/>
      <c r="CI715" s="215"/>
      <c r="CJ715" s="240"/>
      <c r="CK715" s="240"/>
      <c r="CL715" s="240"/>
      <c r="CM715" s="240"/>
      <c r="CN715" s="240"/>
      <c r="CO715" s="177"/>
      <c r="CP715" s="119"/>
      <c r="CQ715" s="119"/>
      <c r="CR715" s="186"/>
      <c r="CS715" s="186"/>
      <c r="CT715" s="186"/>
      <c r="CU715" s="186"/>
      <c r="CV715" s="186"/>
      <c r="CW715" s="119"/>
      <c r="CX715" s="240" t="str">
        <f t="shared" si="2348"/>
        <v/>
      </c>
      <c r="CY715" s="240" t="str">
        <f t="shared" si="2348"/>
        <v/>
      </c>
      <c r="CZ715" s="240" t="str">
        <f t="shared" si="2348"/>
        <v/>
      </c>
      <c r="DA715" s="240" t="str">
        <f t="shared" si="2348"/>
        <v/>
      </c>
      <c r="DB715" s="241" t="str">
        <f t="shared" si="2316"/>
        <v/>
      </c>
      <c r="DC715" s="240" t="str">
        <f t="shared" si="2349"/>
        <v/>
      </c>
      <c r="DD715" s="240" t="str">
        <f t="shared" si="2349"/>
        <v/>
      </c>
      <c r="DE715" s="240" t="str">
        <f t="shared" si="2349"/>
        <v/>
      </c>
      <c r="DF715" s="240" t="str">
        <f t="shared" si="2349"/>
        <v/>
      </c>
      <c r="DG715" s="241" t="str">
        <f t="shared" si="2350"/>
        <v/>
      </c>
      <c r="DH715" s="241" t="str">
        <f t="shared" si="2350"/>
        <v/>
      </c>
      <c r="DI715" s="241" t="str">
        <f t="shared" si="2350"/>
        <v/>
      </c>
      <c r="DJ715" s="241" t="str">
        <f t="shared" si="2350"/>
        <v/>
      </c>
    </row>
    <row r="716" spans="1:114" s="7" customFormat="1" x14ac:dyDescent="0.2">
      <c r="A716" s="392"/>
      <c r="B716" s="150" t="s">
        <v>370</v>
      </c>
      <c r="C716" s="150"/>
      <c r="D716" s="150"/>
      <c r="E716" s="150"/>
      <c r="F716" s="611"/>
      <c r="G716" s="611"/>
      <c r="H716" s="611"/>
      <c r="I716" s="611"/>
      <c r="J716" s="611"/>
      <c r="K716" s="611"/>
      <c r="L716" s="611"/>
      <c r="M716" s="611"/>
      <c r="N716" s="611"/>
      <c r="O716" s="611"/>
      <c r="P716" s="611"/>
      <c r="Q716" s="611"/>
      <c r="R716" s="611"/>
      <c r="S716" s="611"/>
      <c r="T716" s="611"/>
      <c r="U716" s="611"/>
      <c r="V716" s="611"/>
      <c r="W716" s="611"/>
      <c r="X716" s="611"/>
      <c r="Y716" s="611"/>
      <c r="Z716" s="611"/>
      <c r="AA716" s="612"/>
      <c r="AB716" s="611"/>
      <c r="AC716" s="611"/>
      <c r="AD716" s="611"/>
      <c r="AE716" s="611"/>
      <c r="AF716" s="611"/>
      <c r="AG716" s="611"/>
      <c r="AH716" s="611"/>
      <c r="AI716" s="611"/>
      <c r="AJ716" s="611"/>
      <c r="AK716" s="611"/>
      <c r="AL716" s="611"/>
      <c r="AM716" s="611"/>
      <c r="AN716" s="611"/>
      <c r="AO716" s="611"/>
      <c r="AP716" s="611"/>
      <c r="AQ716" s="611"/>
      <c r="AR716" s="611"/>
      <c r="AS716" s="611"/>
      <c r="AT716" s="611"/>
      <c r="AU716" s="611"/>
      <c r="AV716" s="611"/>
      <c r="AW716" s="611"/>
      <c r="AX716" s="611"/>
      <c r="AY716" s="611"/>
      <c r="AZ716" s="611"/>
      <c r="BA716" s="611"/>
      <c r="BB716" s="611"/>
      <c r="BC716" s="611"/>
      <c r="BD716" s="611"/>
      <c r="BE716" s="611"/>
      <c r="BF716" s="611"/>
      <c r="BG716" s="611"/>
      <c r="BH716" s="611"/>
      <c r="BI716" s="611"/>
      <c r="BJ716" s="611"/>
      <c r="BK716" s="611"/>
      <c r="BL716" s="611"/>
      <c r="BM716" s="611"/>
      <c r="BN716" s="205"/>
      <c r="BO716" s="611"/>
      <c r="BP716" s="611"/>
      <c r="BQ716" s="611"/>
      <c r="BR716" s="611"/>
      <c r="BS716" s="611"/>
      <c r="BT716" s="611"/>
      <c r="BU716" s="611"/>
      <c r="BV716" s="611"/>
      <c r="BW716" s="611"/>
      <c r="BX716" s="611"/>
      <c r="BY716" s="611"/>
      <c r="BZ716" s="611"/>
      <c r="CA716" s="611"/>
      <c r="CB716" s="611"/>
      <c r="CC716" s="611"/>
      <c r="CD716" s="611"/>
      <c r="CE716" s="611"/>
      <c r="CF716" s="611"/>
      <c r="CG716" s="611"/>
      <c r="CH716" s="611"/>
      <c r="CI716" s="235"/>
      <c r="CJ716" s="393"/>
      <c r="CK716" s="393"/>
      <c r="CL716" s="393"/>
      <c r="CM716" s="393"/>
      <c r="CN716" s="393"/>
      <c r="CO716" s="177"/>
      <c r="CP716" s="235"/>
      <c r="CQ716" s="235"/>
      <c r="CR716" s="394"/>
      <c r="CS716" s="394"/>
      <c r="CT716" s="394"/>
      <c r="CU716" s="394"/>
      <c r="CV716" s="394"/>
      <c r="CW716" s="235"/>
      <c r="CX716" s="393" t="str">
        <f>IF(BO716="","",BO716)</f>
        <v/>
      </c>
      <c r="CY716" s="393" t="str">
        <f>IF(BP716="","",BP716)</f>
        <v/>
      </c>
      <c r="CZ716" s="393" t="str">
        <f>IF(BQ716="","",BQ716)</f>
        <v/>
      </c>
      <c r="DA716" s="393" t="str">
        <f>IF(BR716="","",BR716)</f>
        <v/>
      </c>
      <c r="DB716" s="393" t="str">
        <f>IF(CJ716="","",CJ716)</f>
        <v/>
      </c>
      <c r="DC716" s="393" t="str">
        <f>IF(BS716="","",BS716)</f>
        <v/>
      </c>
      <c r="DD716" s="393" t="str">
        <f>IF(BT716="","",BT716)</f>
        <v/>
      </c>
      <c r="DE716" s="393" t="str">
        <f>IF(BU716="","",BU716)</f>
        <v/>
      </c>
      <c r="DF716" s="393" t="str">
        <f>IF(BV716="","",BV716)</f>
        <v/>
      </c>
      <c r="DG716" s="393" t="str">
        <f>IF(CK716="","",CK716)</f>
        <v/>
      </c>
      <c r="DH716" s="393" t="str">
        <f>IF(CL716="","",CL716)</f>
        <v/>
      </c>
      <c r="DI716" s="393" t="str">
        <f>IF(CM716="","",CM716)</f>
        <v/>
      </c>
      <c r="DJ716" s="393" t="str">
        <f>IF(CN716="","",CN716)</f>
        <v/>
      </c>
    </row>
    <row r="717" spans="1:114" s="7" customFormat="1" x14ac:dyDescent="0.2">
      <c r="A717" s="392"/>
      <c r="B717" s="150"/>
      <c r="C717" s="150"/>
      <c r="D717" s="150"/>
      <c r="E717" s="150"/>
      <c r="F717" s="611"/>
      <c r="G717" s="611"/>
      <c r="H717" s="611"/>
      <c r="I717" s="611"/>
      <c r="J717" s="611"/>
      <c r="K717" s="611"/>
      <c r="L717" s="611"/>
      <c r="M717" s="611"/>
      <c r="N717" s="611"/>
      <c r="O717" s="611"/>
      <c r="P717" s="611"/>
      <c r="Q717" s="611"/>
      <c r="R717" s="611"/>
      <c r="S717" s="611"/>
      <c r="T717" s="611"/>
      <c r="U717" s="611"/>
      <c r="V717" s="611"/>
      <c r="W717" s="611"/>
      <c r="X717" s="611"/>
      <c r="Y717" s="611"/>
      <c r="Z717" s="611"/>
      <c r="AA717" s="612"/>
      <c r="AB717" s="611"/>
      <c r="AC717" s="611"/>
      <c r="AD717" s="611"/>
      <c r="AE717" s="611"/>
      <c r="AF717" s="611"/>
      <c r="AG717" s="611"/>
      <c r="AH717" s="611"/>
      <c r="AI717" s="611"/>
      <c r="AJ717" s="611"/>
      <c r="AK717" s="611"/>
      <c r="AL717" s="611"/>
      <c r="AM717" s="611"/>
      <c r="AN717" s="611"/>
      <c r="AO717" s="611"/>
      <c r="AP717" s="611"/>
      <c r="AQ717" s="611"/>
      <c r="AR717" s="611"/>
      <c r="AS717" s="611"/>
      <c r="AT717" s="611"/>
      <c r="AU717" s="611"/>
      <c r="AV717" s="611"/>
      <c r="AW717" s="611"/>
      <c r="AX717" s="611"/>
      <c r="AY717" s="611"/>
      <c r="AZ717" s="611"/>
      <c r="BA717" s="611"/>
      <c r="BB717" s="611"/>
      <c r="BC717" s="611"/>
      <c r="BD717" s="611"/>
      <c r="BE717" s="611"/>
      <c r="BF717" s="611"/>
      <c r="BG717" s="611"/>
      <c r="BH717" s="611"/>
      <c r="BI717" s="611"/>
      <c r="BJ717" s="611"/>
      <c r="BK717" s="611"/>
      <c r="BL717" s="611"/>
      <c r="BM717" s="611"/>
      <c r="BN717" s="205"/>
      <c r="BO717" s="611"/>
      <c r="BP717" s="611"/>
      <c r="BQ717" s="611"/>
      <c r="BR717" s="611"/>
      <c r="BS717" s="611"/>
      <c r="BT717" s="611"/>
      <c r="BU717" s="611"/>
      <c r="BV717" s="611"/>
      <c r="BW717" s="611"/>
      <c r="BX717" s="611"/>
      <c r="BY717" s="611"/>
      <c r="BZ717" s="611"/>
      <c r="CA717" s="611"/>
      <c r="CB717" s="611"/>
      <c r="CC717" s="611"/>
      <c r="CD717" s="611"/>
      <c r="CE717" s="611"/>
      <c r="CF717" s="611"/>
      <c r="CG717" s="611"/>
      <c r="CH717" s="611"/>
      <c r="CI717" s="235"/>
      <c r="CJ717" s="393"/>
      <c r="CK717" s="393"/>
      <c r="CL717" s="393"/>
      <c r="CM717" s="393"/>
      <c r="CN717" s="393"/>
      <c r="CO717" s="177"/>
      <c r="CP717" s="235"/>
      <c r="CQ717" s="235"/>
      <c r="CR717" s="394"/>
      <c r="CS717" s="394"/>
      <c r="CT717" s="394"/>
      <c r="CU717" s="394"/>
      <c r="CV717" s="394"/>
      <c r="CW717" s="235"/>
      <c r="CX717" s="393"/>
      <c r="CY717" s="393"/>
      <c r="CZ717" s="393"/>
      <c r="DA717" s="393"/>
      <c r="DB717" s="393"/>
      <c r="DC717" s="393"/>
      <c r="DD717" s="393"/>
      <c r="DE717" s="393"/>
      <c r="DF717" s="393"/>
      <c r="DG717" s="393"/>
      <c r="DH717" s="393"/>
      <c r="DI717" s="393"/>
      <c r="DJ717" s="393"/>
    </row>
    <row r="718" spans="1:114" s="7" customFormat="1" x14ac:dyDescent="0.2">
      <c r="A718" s="392"/>
      <c r="B718" s="150"/>
      <c r="C718" s="150"/>
      <c r="D718" s="150"/>
      <c r="E718" s="150"/>
      <c r="F718" s="611"/>
      <c r="G718" s="611"/>
      <c r="H718" s="611"/>
      <c r="I718" s="611"/>
      <c r="J718" s="611"/>
      <c r="K718" s="611"/>
      <c r="L718" s="611"/>
      <c r="M718" s="611"/>
      <c r="N718" s="611"/>
      <c r="O718" s="611"/>
      <c r="P718" s="611"/>
      <c r="Q718" s="611"/>
      <c r="R718" s="611"/>
      <c r="S718" s="611"/>
      <c r="T718" s="611"/>
      <c r="U718" s="611"/>
      <c r="V718" s="611"/>
      <c r="W718" s="611"/>
      <c r="X718" s="611"/>
      <c r="Y718" s="611"/>
      <c r="Z718" s="611"/>
      <c r="AA718" s="612"/>
      <c r="AB718" s="611"/>
      <c r="AC718" s="611"/>
      <c r="AD718" s="611"/>
      <c r="AE718" s="611"/>
      <c r="AF718" s="611"/>
      <c r="AG718" s="611"/>
      <c r="AH718" s="611"/>
      <c r="AI718" s="611"/>
      <c r="AJ718" s="611"/>
      <c r="AK718" s="611"/>
      <c r="AL718" s="611"/>
      <c r="AM718" s="611"/>
      <c r="AN718" s="611"/>
      <c r="AO718" s="611"/>
      <c r="AP718" s="611"/>
      <c r="AQ718" s="611"/>
      <c r="AR718" s="611"/>
      <c r="AS718" s="611"/>
      <c r="AT718" s="611"/>
      <c r="AU718" s="611"/>
      <c r="AV718" s="611"/>
      <c r="AW718" s="611"/>
      <c r="AX718" s="611"/>
      <c r="AY718" s="611"/>
      <c r="AZ718" s="611"/>
      <c r="BA718" s="611"/>
      <c r="BB718" s="611"/>
      <c r="BC718" s="611"/>
      <c r="BD718" s="611"/>
      <c r="BE718" s="611"/>
      <c r="BF718" s="611"/>
      <c r="BG718" s="611"/>
      <c r="BH718" s="611"/>
      <c r="BI718" s="611"/>
      <c r="BJ718" s="611"/>
      <c r="BK718" s="611"/>
      <c r="BL718" s="611"/>
      <c r="BM718" s="611"/>
      <c r="BN718" s="205"/>
      <c r="BO718" s="611"/>
      <c r="BP718" s="611"/>
      <c r="BQ718" s="611"/>
      <c r="BR718" s="611"/>
      <c r="BS718" s="611"/>
      <c r="BT718" s="611"/>
      <c r="BU718" s="611"/>
      <c r="BV718" s="611"/>
      <c r="BW718" s="611"/>
      <c r="BX718" s="611"/>
      <c r="BY718" s="611"/>
      <c r="BZ718" s="611"/>
      <c r="CA718" s="611"/>
      <c r="CB718" s="611"/>
      <c r="CC718" s="611"/>
      <c r="CD718" s="611"/>
      <c r="CE718" s="611"/>
      <c r="CF718" s="611"/>
      <c r="CG718" s="611"/>
      <c r="CH718" s="611"/>
      <c r="CI718" s="235"/>
      <c r="CJ718" s="393"/>
      <c r="CK718" s="393"/>
      <c r="CL718" s="393"/>
      <c r="CM718" s="393"/>
      <c r="CN718" s="393"/>
      <c r="CO718" s="177"/>
      <c r="CP718" s="235"/>
      <c r="CQ718" s="235"/>
      <c r="CR718" s="394"/>
      <c r="CS718" s="394"/>
      <c r="CT718" s="394"/>
      <c r="CU718" s="394"/>
      <c r="CV718" s="394"/>
      <c r="CW718" s="235"/>
      <c r="CX718" s="393"/>
      <c r="CY718" s="393"/>
      <c r="CZ718" s="393"/>
      <c r="DA718" s="393"/>
      <c r="DB718" s="393"/>
      <c r="DC718" s="393"/>
      <c r="DD718" s="393"/>
      <c r="DE718" s="393"/>
      <c r="DF718" s="393"/>
      <c r="DG718" s="393"/>
      <c r="DH718" s="393"/>
      <c r="DI718" s="393"/>
      <c r="DJ718" s="393"/>
    </row>
    <row r="719" spans="1:114" s="7" customFormat="1" x14ac:dyDescent="0.2">
      <c r="A719" s="392"/>
      <c r="B719" s="150"/>
      <c r="C719" s="150"/>
      <c r="D719" s="150"/>
      <c r="E719" s="150"/>
      <c r="F719" s="611"/>
      <c r="G719" s="611"/>
      <c r="H719" s="611"/>
      <c r="I719" s="611"/>
      <c r="J719" s="611"/>
      <c r="K719" s="611"/>
      <c r="L719" s="611"/>
      <c r="M719" s="611"/>
      <c r="N719" s="611"/>
      <c r="O719" s="611"/>
      <c r="P719" s="611"/>
      <c r="Q719" s="611"/>
      <c r="R719" s="611"/>
      <c r="S719" s="611"/>
      <c r="T719" s="611"/>
      <c r="U719" s="611"/>
      <c r="V719" s="611"/>
      <c r="W719" s="611"/>
      <c r="X719" s="611"/>
      <c r="Y719" s="611"/>
      <c r="Z719" s="611"/>
      <c r="AA719" s="612"/>
      <c r="AB719" s="611"/>
      <c r="AC719" s="611"/>
      <c r="AD719" s="611"/>
      <c r="AE719" s="611"/>
      <c r="AF719" s="611"/>
      <c r="AG719" s="611"/>
      <c r="AH719" s="611"/>
      <c r="AI719" s="611"/>
      <c r="AJ719" s="611"/>
      <c r="AK719" s="611"/>
      <c r="AL719" s="611"/>
      <c r="AM719" s="611"/>
      <c r="AN719" s="611"/>
      <c r="AO719" s="611"/>
      <c r="AP719" s="611"/>
      <c r="AQ719" s="611"/>
      <c r="AR719" s="611"/>
      <c r="AS719" s="611"/>
      <c r="AT719" s="611"/>
      <c r="AU719" s="611"/>
      <c r="AV719" s="611"/>
      <c r="AW719" s="611"/>
      <c r="AX719" s="611"/>
      <c r="AY719" s="611"/>
      <c r="AZ719" s="611"/>
      <c r="BA719" s="611"/>
      <c r="BB719" s="611"/>
      <c r="BC719" s="611"/>
      <c r="BD719" s="611"/>
      <c r="BE719" s="611"/>
      <c r="BF719" s="611"/>
      <c r="BG719" s="611"/>
      <c r="BH719" s="611"/>
      <c r="BI719" s="611"/>
      <c r="BJ719" s="611"/>
      <c r="BK719" s="611"/>
      <c r="BL719" s="611"/>
      <c r="BM719" s="611"/>
      <c r="BN719" s="205"/>
      <c r="BO719" s="611"/>
      <c r="BP719" s="611"/>
      <c r="BQ719" s="611"/>
      <c r="BR719" s="611"/>
      <c r="BS719" s="611"/>
      <c r="BT719" s="611"/>
      <c r="BU719" s="611"/>
      <c r="BV719" s="611"/>
      <c r="BW719" s="611"/>
      <c r="BX719" s="611"/>
      <c r="BY719" s="611"/>
      <c r="BZ719" s="611"/>
      <c r="CA719" s="611"/>
      <c r="CB719" s="611"/>
      <c r="CC719" s="611"/>
      <c r="CD719" s="611"/>
      <c r="CE719" s="611"/>
      <c r="CF719" s="611"/>
      <c r="CG719" s="611"/>
      <c r="CH719" s="611"/>
      <c r="CI719" s="235"/>
      <c r="CJ719" s="393"/>
      <c r="CK719" s="393"/>
      <c r="CL719" s="393"/>
      <c r="CM719" s="393"/>
      <c r="CN719" s="393"/>
      <c r="CO719" s="177"/>
      <c r="CP719" s="235"/>
      <c r="CQ719" s="235"/>
      <c r="CR719" s="394"/>
      <c r="CS719" s="394"/>
      <c r="CT719" s="394"/>
      <c r="CU719" s="394"/>
      <c r="CV719" s="394"/>
      <c r="CW719" s="235"/>
      <c r="CX719" s="393"/>
      <c r="CY719" s="393"/>
      <c r="CZ719" s="393"/>
      <c r="DA719" s="393"/>
      <c r="DB719" s="393"/>
      <c r="DC719" s="393"/>
      <c r="DD719" s="393"/>
      <c r="DE719" s="393"/>
      <c r="DF719" s="393"/>
      <c r="DG719" s="393"/>
      <c r="DH719" s="393"/>
      <c r="DI719" s="393"/>
      <c r="DJ719" s="393"/>
    </row>
    <row r="720" spans="1:114" s="7" customFormat="1" x14ac:dyDescent="0.2">
      <c r="A720" s="392"/>
      <c r="B720" s="150"/>
      <c r="C720" s="150"/>
      <c r="D720" s="150"/>
      <c r="E720" s="150"/>
      <c r="F720" s="611"/>
      <c r="G720" s="611"/>
      <c r="H720" s="611"/>
      <c r="I720" s="611"/>
      <c r="J720" s="611"/>
      <c r="K720" s="611"/>
      <c r="L720" s="611"/>
      <c r="M720" s="611"/>
      <c r="N720" s="611"/>
      <c r="O720" s="611"/>
      <c r="P720" s="611"/>
      <c r="Q720" s="611"/>
      <c r="R720" s="611"/>
      <c r="S720" s="611"/>
      <c r="T720" s="611"/>
      <c r="U720" s="611"/>
      <c r="V720" s="611"/>
      <c r="W720" s="611"/>
      <c r="X720" s="611"/>
      <c r="Y720" s="611"/>
      <c r="Z720" s="611"/>
      <c r="AA720" s="612"/>
      <c r="AB720" s="611"/>
      <c r="AC720" s="611"/>
      <c r="AD720" s="611"/>
      <c r="AE720" s="611"/>
      <c r="AF720" s="611"/>
      <c r="AG720" s="611"/>
      <c r="AH720" s="611"/>
      <c r="AI720" s="611"/>
      <c r="AJ720" s="611"/>
      <c r="AK720" s="611"/>
      <c r="AL720" s="611"/>
      <c r="AM720" s="611"/>
      <c r="AN720" s="611"/>
      <c r="AO720" s="611"/>
      <c r="AP720" s="611"/>
      <c r="AQ720" s="611"/>
      <c r="AR720" s="611"/>
      <c r="AS720" s="611"/>
      <c r="AT720" s="611"/>
      <c r="AU720" s="611"/>
      <c r="AV720" s="611"/>
      <c r="AW720" s="611"/>
      <c r="AX720" s="611"/>
      <c r="AY720" s="611"/>
      <c r="AZ720" s="611"/>
      <c r="BA720" s="611"/>
      <c r="BB720" s="611"/>
      <c r="BC720" s="611"/>
      <c r="BD720" s="611"/>
      <c r="BE720" s="611"/>
      <c r="BF720" s="611"/>
      <c r="BG720" s="611"/>
      <c r="BH720" s="611"/>
      <c r="BI720" s="611"/>
      <c r="BJ720" s="611"/>
      <c r="BK720" s="611"/>
      <c r="BL720" s="611"/>
      <c r="BM720" s="611"/>
      <c r="BN720" s="205"/>
      <c r="BO720" s="611"/>
      <c r="BP720" s="611"/>
      <c r="BQ720" s="611"/>
      <c r="BR720" s="611"/>
      <c r="BS720" s="611"/>
      <c r="BT720" s="611"/>
      <c r="BU720" s="611"/>
      <c r="BV720" s="611"/>
      <c r="BW720" s="611"/>
      <c r="BX720" s="611"/>
      <c r="BY720" s="611"/>
      <c r="BZ720" s="611"/>
      <c r="CA720" s="611"/>
      <c r="CB720" s="611"/>
      <c r="CC720" s="611"/>
      <c r="CD720" s="611"/>
      <c r="CE720" s="611"/>
      <c r="CF720" s="611"/>
      <c r="CG720" s="611"/>
      <c r="CH720" s="611"/>
      <c r="CI720" s="235"/>
      <c r="CJ720" s="393"/>
      <c r="CK720" s="393"/>
      <c r="CL720" s="393"/>
      <c r="CM720" s="393"/>
      <c r="CN720" s="393"/>
      <c r="CO720" s="177"/>
      <c r="CP720" s="235"/>
      <c r="CQ720" s="235"/>
      <c r="CR720" s="394"/>
      <c r="CS720" s="394"/>
      <c r="CT720" s="394"/>
      <c r="CU720" s="394"/>
      <c r="CV720" s="394"/>
      <c r="CW720" s="235"/>
      <c r="CX720" s="393"/>
      <c r="CY720" s="393"/>
      <c r="CZ720" s="393"/>
      <c r="DA720" s="393"/>
      <c r="DB720" s="393"/>
      <c r="DC720" s="393"/>
      <c r="DD720" s="393"/>
      <c r="DE720" s="393"/>
      <c r="DF720" s="393"/>
      <c r="DG720" s="393"/>
      <c r="DH720" s="393"/>
      <c r="DI720" s="393"/>
      <c r="DJ720" s="393"/>
    </row>
    <row r="721" spans="1:114" s="7" customFormat="1" x14ac:dyDescent="0.2">
      <c r="A721" s="392"/>
      <c r="B721" s="150"/>
      <c r="C721" s="150"/>
      <c r="D721" s="150"/>
      <c r="E721" s="150"/>
      <c r="F721" s="611"/>
      <c r="G721" s="611"/>
      <c r="H721" s="611"/>
      <c r="I721" s="611"/>
      <c r="J721" s="611"/>
      <c r="K721" s="611"/>
      <c r="L721" s="611"/>
      <c r="M721" s="611"/>
      <c r="N721" s="611"/>
      <c r="O721" s="611"/>
      <c r="P721" s="611"/>
      <c r="Q721" s="611"/>
      <c r="R721" s="611"/>
      <c r="S721" s="611"/>
      <c r="T721" s="611"/>
      <c r="U721" s="611"/>
      <c r="V721" s="611"/>
      <c r="W721" s="611"/>
      <c r="X721" s="611"/>
      <c r="Y721" s="611"/>
      <c r="Z721" s="611"/>
      <c r="AA721" s="612"/>
      <c r="AB721" s="611"/>
      <c r="AC721" s="611"/>
      <c r="AD721" s="611"/>
      <c r="AE721" s="611"/>
      <c r="AF721" s="611"/>
      <c r="AG721" s="611"/>
      <c r="AH721" s="611"/>
      <c r="AI721" s="611"/>
      <c r="AJ721" s="611"/>
      <c r="AK721" s="611"/>
      <c r="AL721" s="611"/>
      <c r="AM721" s="611"/>
      <c r="AN721" s="611"/>
      <c r="AO721" s="611"/>
      <c r="AP721" s="611"/>
      <c r="AQ721" s="611"/>
      <c r="AR721" s="611"/>
      <c r="AS721" s="611"/>
      <c r="AT721" s="611"/>
      <c r="AU721" s="611"/>
      <c r="AV721" s="611"/>
      <c r="AW721" s="611"/>
      <c r="AX721" s="611"/>
      <c r="AY721" s="611"/>
      <c r="AZ721" s="611"/>
      <c r="BA721" s="611"/>
      <c r="BB721" s="611"/>
      <c r="BC721" s="611"/>
      <c r="BD721" s="611"/>
      <c r="BE721" s="611"/>
      <c r="BF721" s="611"/>
      <c r="BG721" s="611"/>
      <c r="BH721" s="611"/>
      <c r="BI721" s="611"/>
      <c r="BJ721" s="611"/>
      <c r="BK721" s="611"/>
      <c r="BL721" s="611"/>
      <c r="BM721" s="611"/>
      <c r="BN721" s="205"/>
      <c r="BO721" s="611"/>
      <c r="BP721" s="611"/>
      <c r="BQ721" s="611"/>
      <c r="BR721" s="611"/>
      <c r="BS721" s="611"/>
      <c r="BT721" s="611"/>
      <c r="BU721" s="611"/>
      <c r="BV721" s="611"/>
      <c r="BW721" s="611"/>
      <c r="BX721" s="611"/>
      <c r="BY721" s="611"/>
      <c r="BZ721" s="611"/>
      <c r="CA721" s="611"/>
      <c r="CB721" s="611"/>
      <c r="CC721" s="611"/>
      <c r="CD721" s="611"/>
      <c r="CE721" s="611"/>
      <c r="CF721" s="611"/>
      <c r="CG721" s="611"/>
      <c r="CH721" s="611"/>
      <c r="CI721" s="235"/>
      <c r="CJ721" s="393"/>
      <c r="CK721" s="393"/>
      <c r="CL721" s="393"/>
      <c r="CM721" s="393"/>
      <c r="CN721" s="393"/>
      <c r="CO721" s="177"/>
      <c r="CP721" s="235"/>
      <c r="CQ721" s="235"/>
      <c r="CR721" s="394"/>
      <c r="CS721" s="394"/>
      <c r="CT721" s="394"/>
      <c r="CU721" s="394"/>
      <c r="CV721" s="394"/>
      <c r="CW721" s="235"/>
      <c r="CX721" s="393"/>
      <c r="CY721" s="393"/>
      <c r="CZ721" s="393"/>
      <c r="DA721" s="393"/>
      <c r="DB721" s="393"/>
      <c r="DC721" s="393"/>
      <c r="DD721" s="393"/>
      <c r="DE721" s="393"/>
      <c r="DF721" s="393"/>
      <c r="DG721" s="393"/>
      <c r="DH721" s="393"/>
      <c r="DI721" s="393"/>
      <c r="DJ721" s="393"/>
    </row>
    <row r="722" spans="1:114" s="7" customFormat="1" x14ac:dyDescent="0.2">
      <c r="A722" s="392"/>
      <c r="B722" s="150"/>
      <c r="C722" s="150"/>
      <c r="D722" s="150"/>
      <c r="E722" s="150"/>
      <c r="F722" s="611"/>
      <c r="G722" s="611"/>
      <c r="H722" s="611"/>
      <c r="I722" s="611"/>
      <c r="J722" s="611"/>
      <c r="K722" s="611"/>
      <c r="L722" s="611"/>
      <c r="M722" s="611"/>
      <c r="N722" s="611"/>
      <c r="O722" s="611"/>
      <c r="P722" s="611"/>
      <c r="Q722" s="611"/>
      <c r="R722" s="611"/>
      <c r="S722" s="611"/>
      <c r="T722" s="611"/>
      <c r="U722" s="611"/>
      <c r="V722" s="611"/>
      <c r="W722" s="611"/>
      <c r="X722" s="611"/>
      <c r="Y722" s="611"/>
      <c r="Z722" s="611"/>
      <c r="AA722" s="612"/>
      <c r="AB722" s="611"/>
      <c r="AC722" s="611"/>
      <c r="AD722" s="611"/>
      <c r="AE722" s="611"/>
      <c r="AF722" s="611"/>
      <c r="AG722" s="611"/>
      <c r="AH722" s="611"/>
      <c r="AI722" s="611"/>
      <c r="AJ722" s="611"/>
      <c r="AK722" s="611"/>
      <c r="AL722" s="611"/>
      <c r="AM722" s="611"/>
      <c r="AN722" s="611"/>
      <c r="AO722" s="611"/>
      <c r="AP722" s="611"/>
      <c r="AQ722" s="611"/>
      <c r="AR722" s="611"/>
      <c r="AS722" s="611"/>
      <c r="AT722" s="611"/>
      <c r="AU722" s="611"/>
      <c r="AV722" s="611"/>
      <c r="AW722" s="611"/>
      <c r="AX722" s="611"/>
      <c r="AY722" s="611"/>
      <c r="AZ722" s="611"/>
      <c r="BA722" s="611"/>
      <c r="BB722" s="611"/>
      <c r="BC722" s="611"/>
      <c r="BD722" s="611"/>
      <c r="BE722" s="611"/>
      <c r="BF722" s="611"/>
      <c r="BG722" s="611"/>
      <c r="BH722" s="611"/>
      <c r="BI722" s="611"/>
      <c r="BJ722" s="611"/>
      <c r="BK722" s="611"/>
      <c r="BL722" s="611"/>
      <c r="BM722" s="611"/>
      <c r="BN722" s="205"/>
      <c r="BO722" s="611"/>
      <c r="BP722" s="611"/>
      <c r="BQ722" s="611"/>
      <c r="BR722" s="611"/>
      <c r="BS722" s="611"/>
      <c r="BT722" s="611"/>
      <c r="BU722" s="611"/>
      <c r="BV722" s="611"/>
      <c r="BW722" s="611"/>
      <c r="BX722" s="611"/>
      <c r="BY722" s="611"/>
      <c r="BZ722" s="611"/>
      <c r="CA722" s="611"/>
      <c r="CB722" s="611"/>
      <c r="CC722" s="611"/>
      <c r="CD722" s="611"/>
      <c r="CE722" s="611"/>
      <c r="CF722" s="611"/>
      <c r="CG722" s="611"/>
      <c r="CH722" s="611"/>
      <c r="CI722" s="235"/>
      <c r="CJ722" s="393"/>
      <c r="CK722" s="393"/>
      <c r="CL722" s="393"/>
      <c r="CM722" s="393"/>
      <c r="CN722" s="393"/>
      <c r="CO722" s="177"/>
      <c r="CP722" s="235"/>
      <c r="CQ722" s="235"/>
      <c r="CR722" s="394"/>
      <c r="CS722" s="394"/>
      <c r="CT722" s="394"/>
      <c r="CU722" s="394"/>
      <c r="CV722" s="394"/>
      <c r="CW722" s="235"/>
      <c r="CX722" s="393"/>
      <c r="CY722" s="393"/>
      <c r="CZ722" s="393"/>
      <c r="DA722" s="393"/>
      <c r="DB722" s="393"/>
      <c r="DC722" s="393"/>
      <c r="DD722" s="393"/>
      <c r="DE722" s="393"/>
      <c r="DF722" s="393"/>
      <c r="DG722" s="393"/>
      <c r="DH722" s="393"/>
      <c r="DI722" s="393"/>
      <c r="DJ722" s="393"/>
    </row>
    <row r="723" spans="1:114" s="7" customFormat="1" x14ac:dyDescent="0.2">
      <c r="A723" s="392"/>
      <c r="B723" s="150"/>
      <c r="C723" s="150"/>
      <c r="D723" s="150"/>
      <c r="E723" s="150"/>
      <c r="F723" s="611"/>
      <c r="G723" s="611"/>
      <c r="H723" s="611"/>
      <c r="I723" s="611"/>
      <c r="J723" s="611"/>
      <c r="K723" s="611"/>
      <c r="L723" s="611"/>
      <c r="M723" s="611"/>
      <c r="N723" s="611"/>
      <c r="O723" s="611"/>
      <c r="P723" s="611"/>
      <c r="Q723" s="611"/>
      <c r="R723" s="611"/>
      <c r="S723" s="611"/>
      <c r="T723" s="611"/>
      <c r="U723" s="611"/>
      <c r="V723" s="611"/>
      <c r="W723" s="611"/>
      <c r="X723" s="611"/>
      <c r="Y723" s="611"/>
      <c r="Z723" s="611"/>
      <c r="AA723" s="612"/>
      <c r="AB723" s="611"/>
      <c r="AC723" s="611"/>
      <c r="AD723" s="611"/>
      <c r="AE723" s="611"/>
      <c r="AF723" s="611"/>
      <c r="AG723" s="611"/>
      <c r="AH723" s="611"/>
      <c r="AI723" s="611"/>
      <c r="AJ723" s="611"/>
      <c r="AK723" s="611"/>
      <c r="AL723" s="611"/>
      <c r="AM723" s="611"/>
      <c r="AN723" s="611"/>
      <c r="AO723" s="611"/>
      <c r="AP723" s="611"/>
      <c r="AQ723" s="611"/>
      <c r="AR723" s="611"/>
      <c r="AS723" s="611"/>
      <c r="AT723" s="611"/>
      <c r="AU723" s="611"/>
      <c r="AV723" s="611"/>
      <c r="AW723" s="611"/>
      <c r="AX723" s="611"/>
      <c r="AY723" s="611"/>
      <c r="AZ723" s="611"/>
      <c r="BA723" s="611"/>
      <c r="BB723" s="611"/>
      <c r="BC723" s="611"/>
      <c r="BD723" s="611"/>
      <c r="BE723" s="611"/>
      <c r="BF723" s="611"/>
      <c r="BG723" s="611"/>
      <c r="BH723" s="611"/>
      <c r="BI723" s="611"/>
      <c r="BJ723" s="611"/>
      <c r="BK723" s="611"/>
      <c r="BL723" s="611"/>
      <c r="BM723" s="611"/>
      <c r="BN723" s="205"/>
      <c r="BO723" s="611"/>
      <c r="BP723" s="611"/>
      <c r="BQ723" s="611"/>
      <c r="BR723" s="611"/>
      <c r="BS723" s="611"/>
      <c r="BT723" s="611"/>
      <c r="BU723" s="611"/>
      <c r="BV723" s="611"/>
      <c r="BW723" s="611"/>
      <c r="BX723" s="611"/>
      <c r="BY723" s="611"/>
      <c r="BZ723" s="611"/>
      <c r="CA723" s="611"/>
      <c r="CB723" s="611"/>
      <c r="CC723" s="611"/>
      <c r="CD723" s="611"/>
      <c r="CE723" s="611"/>
      <c r="CF723" s="611"/>
      <c r="CG723" s="611"/>
      <c r="CH723" s="611"/>
      <c r="CI723" s="235"/>
      <c r="CJ723" s="393"/>
      <c r="CK723" s="393"/>
      <c r="CL723" s="393"/>
      <c r="CM723" s="393"/>
      <c r="CN723" s="393"/>
      <c r="CO723" s="177"/>
      <c r="CP723" s="235"/>
      <c r="CQ723" s="235"/>
      <c r="CR723" s="394"/>
      <c r="CS723" s="394"/>
      <c r="CT723" s="394"/>
      <c r="CU723" s="394"/>
      <c r="CV723" s="394"/>
      <c r="CW723" s="235"/>
      <c r="CX723" s="393"/>
      <c r="CY723" s="393"/>
      <c r="CZ723" s="393"/>
      <c r="DA723" s="393"/>
      <c r="DB723" s="393"/>
      <c r="DC723" s="393"/>
      <c r="DD723" s="393"/>
      <c r="DE723" s="393"/>
      <c r="DF723" s="393"/>
      <c r="DG723" s="393"/>
      <c r="DH723" s="393"/>
      <c r="DI723" s="393"/>
      <c r="DJ723" s="393"/>
    </row>
    <row r="724" spans="1:114" s="7" customFormat="1" x14ac:dyDescent="0.2">
      <c r="A724" s="392"/>
      <c r="B724" s="150"/>
      <c r="C724" s="150"/>
      <c r="D724" s="150"/>
      <c r="E724" s="150"/>
      <c r="F724" s="611"/>
      <c r="G724" s="611"/>
      <c r="H724" s="611"/>
      <c r="I724" s="611"/>
      <c r="J724" s="611"/>
      <c r="K724" s="611"/>
      <c r="L724" s="611"/>
      <c r="M724" s="611"/>
      <c r="N724" s="611"/>
      <c r="O724" s="611"/>
      <c r="P724" s="611"/>
      <c r="Q724" s="611"/>
      <c r="R724" s="611"/>
      <c r="S724" s="611"/>
      <c r="T724" s="611"/>
      <c r="U724" s="611"/>
      <c r="V724" s="611"/>
      <c r="W724" s="611"/>
      <c r="X724" s="611"/>
      <c r="Y724" s="611"/>
      <c r="Z724" s="611"/>
      <c r="AA724" s="612"/>
      <c r="AB724" s="611"/>
      <c r="AC724" s="611"/>
      <c r="AD724" s="611"/>
      <c r="AE724" s="611"/>
      <c r="AF724" s="611"/>
      <c r="AG724" s="611"/>
      <c r="AH724" s="611"/>
      <c r="AI724" s="611"/>
      <c r="AJ724" s="611"/>
      <c r="AK724" s="611"/>
      <c r="AL724" s="611"/>
      <c r="AM724" s="611"/>
      <c r="AN724" s="611"/>
      <c r="AO724" s="611"/>
      <c r="AP724" s="611"/>
      <c r="AQ724" s="611"/>
      <c r="AR724" s="611"/>
      <c r="AS724" s="611"/>
      <c r="AT724" s="611"/>
      <c r="AU724" s="611"/>
      <c r="AV724" s="611"/>
      <c r="AW724" s="611"/>
      <c r="AX724" s="611"/>
      <c r="AY724" s="611"/>
      <c r="AZ724" s="611"/>
      <c r="BA724" s="611"/>
      <c r="BB724" s="611"/>
      <c r="BC724" s="611"/>
      <c r="BD724" s="611"/>
      <c r="BE724" s="611"/>
      <c r="BF724" s="611"/>
      <c r="BG724" s="611"/>
      <c r="BH724" s="611"/>
      <c r="BI724" s="611"/>
      <c r="BJ724" s="611"/>
      <c r="BK724" s="611"/>
      <c r="BL724" s="611"/>
      <c r="BM724" s="611"/>
      <c r="BN724" s="205"/>
      <c r="BO724" s="611"/>
      <c r="BP724" s="611"/>
      <c r="BQ724" s="611"/>
      <c r="BR724" s="611"/>
      <c r="BS724" s="611"/>
      <c r="BT724" s="611"/>
      <c r="BU724" s="611"/>
      <c r="BV724" s="611"/>
      <c r="BW724" s="611"/>
      <c r="BX724" s="611"/>
      <c r="BY724" s="611"/>
      <c r="BZ724" s="611"/>
      <c r="CA724" s="611"/>
      <c r="CB724" s="611"/>
      <c r="CC724" s="611"/>
      <c r="CD724" s="611"/>
      <c r="CE724" s="611"/>
      <c r="CF724" s="611"/>
      <c r="CG724" s="611"/>
      <c r="CH724" s="611"/>
      <c r="CI724" s="235"/>
      <c r="CJ724" s="393"/>
      <c r="CK724" s="393"/>
      <c r="CL724" s="393"/>
      <c r="CM724" s="393"/>
      <c r="CN724" s="393"/>
      <c r="CO724" s="177"/>
      <c r="CP724" s="235"/>
      <c r="CQ724" s="235"/>
      <c r="CR724" s="394"/>
      <c r="CS724" s="394"/>
      <c r="CT724" s="394"/>
      <c r="CU724" s="394"/>
      <c r="CV724" s="394"/>
      <c r="CW724" s="235"/>
      <c r="CX724" s="393"/>
      <c r="CY724" s="393"/>
      <c r="CZ724" s="393"/>
      <c r="DA724" s="393"/>
      <c r="DB724" s="393"/>
      <c r="DC724" s="393"/>
      <c r="DD724" s="393"/>
      <c r="DE724" s="393"/>
      <c r="DF724" s="393"/>
      <c r="DG724" s="393"/>
      <c r="DH724" s="393"/>
      <c r="DI724" s="393"/>
      <c r="DJ724" s="393"/>
    </row>
    <row r="725" spans="1:114" s="7" customFormat="1" x14ac:dyDescent="0.2">
      <c r="A725" s="392"/>
      <c r="B725" s="150"/>
      <c r="C725" s="150"/>
      <c r="D725" s="150"/>
      <c r="E725" s="150"/>
      <c r="F725" s="611"/>
      <c r="G725" s="611"/>
      <c r="H725" s="611"/>
      <c r="I725" s="611"/>
      <c r="J725" s="611"/>
      <c r="K725" s="611"/>
      <c r="L725" s="611"/>
      <c r="M725" s="611"/>
      <c r="N725" s="611"/>
      <c r="O725" s="611"/>
      <c r="P725" s="611"/>
      <c r="Q725" s="611"/>
      <c r="R725" s="611"/>
      <c r="S725" s="611"/>
      <c r="T725" s="611"/>
      <c r="U725" s="611"/>
      <c r="V725" s="611"/>
      <c r="W725" s="611"/>
      <c r="X725" s="611"/>
      <c r="Y725" s="611"/>
      <c r="Z725" s="611"/>
      <c r="AA725" s="612"/>
      <c r="AB725" s="611"/>
      <c r="AC725" s="611"/>
      <c r="AD725" s="611"/>
      <c r="AE725" s="611"/>
      <c r="AF725" s="611"/>
      <c r="AG725" s="611"/>
      <c r="AH725" s="611"/>
      <c r="AI725" s="611"/>
      <c r="AJ725" s="611"/>
      <c r="AK725" s="611"/>
      <c r="AL725" s="611"/>
      <c r="AM725" s="611"/>
      <c r="AN725" s="611"/>
      <c r="AO725" s="611"/>
      <c r="AP725" s="611"/>
      <c r="AQ725" s="611"/>
      <c r="AR725" s="611"/>
      <c r="AS725" s="611"/>
      <c r="AT725" s="611"/>
      <c r="AU725" s="611"/>
      <c r="AV725" s="611"/>
      <c r="AW725" s="611"/>
      <c r="AX725" s="611"/>
      <c r="AY725" s="611"/>
      <c r="AZ725" s="611"/>
      <c r="BA725" s="611"/>
      <c r="BB725" s="611"/>
      <c r="BC725" s="611"/>
      <c r="BD725" s="611"/>
      <c r="BE725" s="611"/>
      <c r="BF725" s="611"/>
      <c r="BG725" s="611"/>
      <c r="BH725" s="611"/>
      <c r="BI725" s="611"/>
      <c r="BJ725" s="611"/>
      <c r="BK725" s="611"/>
      <c r="BL725" s="611"/>
      <c r="BM725" s="611"/>
      <c r="BN725" s="205"/>
      <c r="BO725" s="611"/>
      <c r="BP725" s="611"/>
      <c r="BQ725" s="611"/>
      <c r="BR725" s="611"/>
      <c r="BS725" s="611"/>
      <c r="BT725" s="611"/>
      <c r="BU725" s="611"/>
      <c r="BV725" s="611"/>
      <c r="BW725" s="611"/>
      <c r="BX725" s="611"/>
      <c r="BY725" s="611"/>
      <c r="BZ725" s="611"/>
      <c r="CA725" s="611"/>
      <c r="CB725" s="611"/>
      <c r="CC725" s="611"/>
      <c r="CD725" s="611"/>
      <c r="CE725" s="611"/>
      <c r="CF725" s="611"/>
      <c r="CG725" s="611"/>
      <c r="CH725" s="611"/>
      <c r="CI725" s="235"/>
      <c r="CJ725" s="393"/>
      <c r="CK725" s="393"/>
      <c r="CL725" s="393"/>
      <c r="CM725" s="393"/>
      <c r="CN725" s="393"/>
      <c r="CO725" s="177"/>
      <c r="CP725" s="235"/>
      <c r="CQ725" s="235"/>
      <c r="CR725" s="394"/>
      <c r="CS725" s="394"/>
      <c r="CT725" s="394"/>
      <c r="CU725" s="394"/>
      <c r="CV725" s="394"/>
      <c r="CW725" s="235"/>
      <c r="CX725" s="393"/>
      <c r="CY725" s="393"/>
      <c r="CZ725" s="393"/>
      <c r="DA725" s="393"/>
      <c r="DB725" s="393"/>
      <c r="DC725" s="393"/>
      <c r="DD725" s="393"/>
      <c r="DE725" s="393"/>
      <c r="DF725" s="393"/>
      <c r="DG725" s="393"/>
      <c r="DH725" s="393"/>
      <c r="DI725" s="393"/>
      <c r="DJ725" s="393"/>
    </row>
    <row r="726" spans="1:114" s="7" customFormat="1" x14ac:dyDescent="0.2">
      <c r="A726" s="392"/>
      <c r="B726" s="150"/>
      <c r="C726" s="150"/>
      <c r="D726" s="150"/>
      <c r="E726" s="150"/>
      <c r="F726" s="611"/>
      <c r="G726" s="611"/>
      <c r="H726" s="611"/>
      <c r="I726" s="611"/>
      <c r="J726" s="611"/>
      <c r="K726" s="611"/>
      <c r="L726" s="611"/>
      <c r="M726" s="611"/>
      <c r="N726" s="611"/>
      <c r="O726" s="611"/>
      <c r="P726" s="611"/>
      <c r="Q726" s="611"/>
      <c r="R726" s="611"/>
      <c r="S726" s="611"/>
      <c r="T726" s="611"/>
      <c r="U726" s="611"/>
      <c r="V726" s="611"/>
      <c r="W726" s="611"/>
      <c r="X726" s="611"/>
      <c r="Y726" s="611"/>
      <c r="Z726" s="611"/>
      <c r="AA726" s="612"/>
      <c r="AB726" s="611"/>
      <c r="AC726" s="611"/>
      <c r="AD726" s="611"/>
      <c r="AE726" s="611"/>
      <c r="AF726" s="611"/>
      <c r="AG726" s="611"/>
      <c r="AH726" s="611"/>
      <c r="AI726" s="611"/>
      <c r="AJ726" s="611"/>
      <c r="AK726" s="611"/>
      <c r="AL726" s="611"/>
      <c r="AM726" s="611"/>
      <c r="AN726" s="611"/>
      <c r="AO726" s="611"/>
      <c r="AP726" s="611"/>
      <c r="AQ726" s="611"/>
      <c r="AR726" s="611"/>
      <c r="AS726" s="611"/>
      <c r="AT726" s="611"/>
      <c r="AU726" s="611"/>
      <c r="AV726" s="611"/>
      <c r="AW726" s="611"/>
      <c r="AX726" s="611"/>
      <c r="AY726" s="611"/>
      <c r="AZ726" s="611"/>
      <c r="BA726" s="611"/>
      <c r="BB726" s="611"/>
      <c r="BC726" s="611"/>
      <c r="BD726" s="611"/>
      <c r="BE726" s="611"/>
      <c r="BF726" s="611"/>
      <c r="BG726" s="611"/>
      <c r="BH726" s="611"/>
      <c r="BI726" s="611"/>
      <c r="BJ726" s="611"/>
      <c r="BK726" s="611"/>
      <c r="BL726" s="611"/>
      <c r="BM726" s="611"/>
      <c r="BN726" s="205"/>
      <c r="BO726" s="611"/>
      <c r="BP726" s="611"/>
      <c r="BQ726" s="611"/>
      <c r="BR726" s="611"/>
      <c r="BS726" s="611"/>
      <c r="BT726" s="611"/>
      <c r="BU726" s="611"/>
      <c r="BV726" s="611"/>
      <c r="BW726" s="611"/>
      <c r="BX726" s="611"/>
      <c r="BY726" s="611"/>
      <c r="BZ726" s="611"/>
      <c r="CA726" s="611"/>
      <c r="CB726" s="611"/>
      <c r="CC726" s="611"/>
      <c r="CD726" s="611"/>
      <c r="CE726" s="611"/>
      <c r="CF726" s="611"/>
      <c r="CG726" s="611"/>
      <c r="CH726" s="611"/>
      <c r="CI726" s="235"/>
      <c r="CJ726" s="393"/>
      <c r="CK726" s="393"/>
      <c r="CL726" s="393"/>
      <c r="CM726" s="393"/>
      <c r="CN726" s="393"/>
      <c r="CO726" s="177"/>
      <c r="CP726" s="235"/>
      <c r="CQ726" s="235"/>
      <c r="CR726" s="394"/>
      <c r="CS726" s="394"/>
      <c r="CT726" s="394"/>
      <c r="CU726" s="394"/>
      <c r="CV726" s="394"/>
      <c r="CW726" s="235"/>
      <c r="CX726" s="393"/>
      <c r="CY726" s="393"/>
      <c r="CZ726" s="393"/>
      <c r="DA726" s="393"/>
      <c r="DB726" s="393"/>
      <c r="DC726" s="393"/>
      <c r="DD726" s="393"/>
      <c r="DE726" s="393"/>
      <c r="DF726" s="393"/>
      <c r="DG726" s="393"/>
      <c r="DH726" s="393"/>
      <c r="DI726" s="393"/>
      <c r="DJ726" s="393"/>
    </row>
    <row r="727" spans="1:114" s="7" customFormat="1" x14ac:dyDescent="0.2">
      <c r="A727" s="392"/>
      <c r="B727" s="150"/>
      <c r="C727" s="150"/>
      <c r="D727" s="150"/>
      <c r="E727" s="150"/>
      <c r="F727" s="611"/>
      <c r="G727" s="611"/>
      <c r="H727" s="611"/>
      <c r="I727" s="611"/>
      <c r="J727" s="611"/>
      <c r="K727" s="611"/>
      <c r="L727" s="611"/>
      <c r="M727" s="611"/>
      <c r="N727" s="611"/>
      <c r="O727" s="611"/>
      <c r="P727" s="611"/>
      <c r="Q727" s="611"/>
      <c r="R727" s="611"/>
      <c r="S727" s="611"/>
      <c r="T727" s="611"/>
      <c r="U727" s="611"/>
      <c r="V727" s="611"/>
      <c r="W727" s="611"/>
      <c r="X727" s="611"/>
      <c r="Y727" s="611"/>
      <c r="Z727" s="611"/>
      <c r="AA727" s="612"/>
      <c r="AB727" s="611"/>
      <c r="AC727" s="611"/>
      <c r="AD727" s="611"/>
      <c r="AE727" s="611"/>
      <c r="AF727" s="611"/>
      <c r="AG727" s="611"/>
      <c r="AH727" s="611"/>
      <c r="AI727" s="611"/>
      <c r="AJ727" s="611"/>
      <c r="AK727" s="611"/>
      <c r="AL727" s="611"/>
      <c r="AM727" s="611"/>
      <c r="AN727" s="611"/>
      <c r="AO727" s="611"/>
      <c r="AP727" s="611"/>
      <c r="AQ727" s="611"/>
      <c r="AR727" s="611"/>
      <c r="AS727" s="611"/>
      <c r="AT727" s="611"/>
      <c r="AU727" s="611"/>
      <c r="AV727" s="611"/>
      <c r="AW727" s="611"/>
      <c r="AX727" s="611"/>
      <c r="AY727" s="611"/>
      <c r="AZ727" s="611"/>
      <c r="BA727" s="611"/>
      <c r="BB727" s="611"/>
      <c r="BC727" s="611"/>
      <c r="BD727" s="611"/>
      <c r="BE727" s="611"/>
      <c r="BF727" s="611"/>
      <c r="BG727" s="611"/>
      <c r="BH727" s="611"/>
      <c r="BI727" s="611"/>
      <c r="BJ727" s="611"/>
      <c r="BK727" s="611"/>
      <c r="BL727" s="611"/>
      <c r="BM727" s="611"/>
      <c r="BN727" s="205"/>
      <c r="BO727" s="611"/>
      <c r="BP727" s="611"/>
      <c r="BQ727" s="611"/>
      <c r="BR727" s="611"/>
      <c r="BS727" s="611"/>
      <c r="BT727" s="611"/>
      <c r="BU727" s="611"/>
      <c r="BV727" s="611"/>
      <c r="BW727" s="611"/>
      <c r="BX727" s="611"/>
      <c r="BY727" s="611"/>
      <c r="BZ727" s="611"/>
      <c r="CA727" s="611"/>
      <c r="CB727" s="611"/>
      <c r="CC727" s="611"/>
      <c r="CD727" s="611"/>
      <c r="CE727" s="611"/>
      <c r="CF727" s="611"/>
      <c r="CG727" s="611"/>
      <c r="CH727" s="611"/>
      <c r="CI727" s="235"/>
      <c r="CJ727" s="393"/>
      <c r="CK727" s="393"/>
      <c r="CL727" s="393"/>
      <c r="CM727" s="393"/>
      <c r="CN727" s="393"/>
      <c r="CO727" s="177"/>
      <c r="CP727" s="235"/>
      <c r="CQ727" s="235"/>
      <c r="CR727" s="394"/>
      <c r="CS727" s="394"/>
      <c r="CT727" s="394"/>
      <c r="CU727" s="394"/>
      <c r="CV727" s="394"/>
      <c r="CW727" s="235"/>
      <c r="CX727" s="393"/>
      <c r="CY727" s="393"/>
      <c r="CZ727" s="393"/>
      <c r="DA727" s="393"/>
      <c r="DB727" s="393"/>
      <c r="DC727" s="393"/>
      <c r="DD727" s="393"/>
      <c r="DE727" s="393"/>
      <c r="DF727" s="393"/>
      <c r="DG727" s="393"/>
      <c r="DH727" s="393"/>
      <c r="DI727" s="393"/>
      <c r="DJ727" s="393"/>
    </row>
    <row r="728" spans="1:114" s="7" customFormat="1" x14ac:dyDescent="0.2">
      <c r="A728" s="392"/>
      <c r="B728" s="150"/>
      <c r="C728" s="150"/>
      <c r="D728" s="150"/>
      <c r="E728" s="150"/>
      <c r="F728" s="611"/>
      <c r="G728" s="611"/>
      <c r="H728" s="611"/>
      <c r="I728" s="611"/>
      <c r="J728" s="611"/>
      <c r="K728" s="611"/>
      <c r="L728" s="611"/>
      <c r="M728" s="611"/>
      <c r="N728" s="611"/>
      <c r="O728" s="611"/>
      <c r="P728" s="611"/>
      <c r="Q728" s="611"/>
      <c r="R728" s="611"/>
      <c r="S728" s="611"/>
      <c r="T728" s="611"/>
      <c r="U728" s="611"/>
      <c r="V728" s="611"/>
      <c r="W728" s="611"/>
      <c r="X728" s="611"/>
      <c r="Y728" s="611"/>
      <c r="Z728" s="611"/>
      <c r="AA728" s="612"/>
      <c r="AB728" s="611"/>
      <c r="AC728" s="611"/>
      <c r="AD728" s="611"/>
      <c r="AE728" s="611"/>
      <c r="AF728" s="611"/>
      <c r="AG728" s="611"/>
      <c r="AH728" s="611"/>
      <c r="AI728" s="611"/>
      <c r="AJ728" s="611"/>
      <c r="AK728" s="611"/>
      <c r="AL728" s="611"/>
      <c r="AM728" s="611"/>
      <c r="AN728" s="611"/>
      <c r="AO728" s="611"/>
      <c r="AP728" s="611"/>
      <c r="AQ728" s="611"/>
      <c r="AR728" s="611"/>
      <c r="AS728" s="611"/>
      <c r="AT728" s="611"/>
      <c r="AU728" s="611"/>
      <c r="AV728" s="611"/>
      <c r="AW728" s="611"/>
      <c r="AX728" s="611"/>
      <c r="AY728" s="611"/>
      <c r="AZ728" s="611"/>
      <c r="BA728" s="611"/>
      <c r="BB728" s="611"/>
      <c r="BC728" s="611"/>
      <c r="BD728" s="611"/>
      <c r="BE728" s="611"/>
      <c r="BF728" s="611"/>
      <c r="BG728" s="611"/>
      <c r="BH728" s="611"/>
      <c r="BI728" s="611"/>
      <c r="BJ728" s="611"/>
      <c r="BK728" s="611"/>
      <c r="BL728" s="611"/>
      <c r="BM728" s="611"/>
      <c r="BN728" s="205"/>
      <c r="BO728" s="611"/>
      <c r="BP728" s="611"/>
      <c r="BQ728" s="611"/>
      <c r="BR728" s="611"/>
      <c r="BS728" s="611"/>
      <c r="BT728" s="611"/>
      <c r="BU728" s="611"/>
      <c r="BV728" s="611"/>
      <c r="BW728" s="611"/>
      <c r="BX728" s="611"/>
      <c r="BY728" s="611"/>
      <c r="BZ728" s="611"/>
      <c r="CA728" s="611"/>
      <c r="CB728" s="611"/>
      <c r="CC728" s="611"/>
      <c r="CD728" s="611"/>
      <c r="CE728" s="611"/>
      <c r="CF728" s="611"/>
      <c r="CG728" s="611"/>
      <c r="CH728" s="611"/>
      <c r="CI728" s="235"/>
      <c r="CJ728" s="393"/>
      <c r="CK728" s="393"/>
      <c r="CL728" s="393"/>
      <c r="CM728" s="393"/>
      <c r="CN728" s="393"/>
      <c r="CO728" s="177"/>
      <c r="CP728" s="235"/>
      <c r="CQ728" s="235"/>
      <c r="CR728" s="394"/>
      <c r="CS728" s="394"/>
      <c r="CT728" s="394"/>
      <c r="CU728" s="394"/>
      <c r="CV728" s="394"/>
      <c r="CW728" s="235"/>
      <c r="CX728" s="393"/>
      <c r="CY728" s="393"/>
      <c r="CZ728" s="393"/>
      <c r="DA728" s="393"/>
      <c r="DB728" s="393"/>
      <c r="DC728" s="393"/>
      <c r="DD728" s="393"/>
      <c r="DE728" s="393"/>
      <c r="DF728" s="393"/>
      <c r="DG728" s="393"/>
      <c r="DH728" s="393"/>
      <c r="DI728" s="393"/>
      <c r="DJ728" s="393"/>
    </row>
    <row r="729" spans="1:114" s="7" customFormat="1" x14ac:dyDescent="0.2">
      <c r="A729" s="392"/>
      <c r="B729" s="150"/>
      <c r="C729" s="150"/>
      <c r="D729" s="150"/>
      <c r="E729" s="150"/>
      <c r="F729" s="611"/>
      <c r="G729" s="611"/>
      <c r="H729" s="611"/>
      <c r="I729" s="611"/>
      <c r="J729" s="611"/>
      <c r="K729" s="611"/>
      <c r="L729" s="611"/>
      <c r="M729" s="611"/>
      <c r="N729" s="611"/>
      <c r="O729" s="611"/>
      <c r="P729" s="611"/>
      <c r="Q729" s="611"/>
      <c r="R729" s="611"/>
      <c r="S729" s="611"/>
      <c r="T729" s="611"/>
      <c r="U729" s="611"/>
      <c r="V729" s="611"/>
      <c r="W729" s="611"/>
      <c r="X729" s="611"/>
      <c r="Y729" s="611"/>
      <c r="Z729" s="611"/>
      <c r="AA729" s="612"/>
      <c r="AB729" s="611"/>
      <c r="AC729" s="611"/>
      <c r="AD729" s="611"/>
      <c r="AE729" s="611"/>
      <c r="AF729" s="611"/>
      <c r="AG729" s="611"/>
      <c r="AH729" s="611"/>
      <c r="AI729" s="611"/>
      <c r="AJ729" s="611"/>
      <c r="AK729" s="611"/>
      <c r="AL729" s="611"/>
      <c r="AM729" s="611"/>
      <c r="AN729" s="611"/>
      <c r="AO729" s="611"/>
      <c r="AP729" s="611"/>
      <c r="AQ729" s="611"/>
      <c r="AR729" s="611"/>
      <c r="AS729" s="611"/>
      <c r="AT729" s="611"/>
      <c r="AU729" s="611"/>
      <c r="AV729" s="611"/>
      <c r="AW729" s="611"/>
      <c r="AX729" s="611"/>
      <c r="AY729" s="611"/>
      <c r="AZ729" s="611"/>
      <c r="BA729" s="611"/>
      <c r="BB729" s="611"/>
      <c r="BC729" s="611"/>
      <c r="BD729" s="611"/>
      <c r="BE729" s="611"/>
      <c r="BF729" s="611"/>
      <c r="BG729" s="611"/>
      <c r="BH729" s="611"/>
      <c r="BI729" s="611"/>
      <c r="BJ729" s="611"/>
      <c r="BK729" s="611"/>
      <c r="BL729" s="611"/>
      <c r="BM729" s="611"/>
      <c r="BN729" s="205"/>
      <c r="BO729" s="611"/>
      <c r="BP729" s="611"/>
      <c r="BQ729" s="611"/>
      <c r="BR729" s="611"/>
      <c r="BS729" s="611"/>
      <c r="BT729" s="611"/>
      <c r="BU729" s="611"/>
      <c r="BV729" s="611"/>
      <c r="BW729" s="611"/>
      <c r="BX729" s="611"/>
      <c r="BY729" s="611"/>
      <c r="BZ729" s="611"/>
      <c r="CA729" s="611"/>
      <c r="CB729" s="611"/>
      <c r="CC729" s="611"/>
      <c r="CD729" s="611"/>
      <c r="CE729" s="611"/>
      <c r="CF729" s="611"/>
      <c r="CG729" s="611"/>
      <c r="CH729" s="611"/>
      <c r="CI729" s="235"/>
      <c r="CJ729" s="393"/>
      <c r="CK729" s="393"/>
      <c r="CL729" s="393"/>
      <c r="CM729" s="393"/>
      <c r="CN729" s="393"/>
      <c r="CO729" s="177"/>
      <c r="CP729" s="235"/>
      <c r="CQ729" s="235"/>
      <c r="CR729" s="394"/>
      <c r="CS729" s="394"/>
      <c r="CT729" s="394"/>
      <c r="CU729" s="394"/>
      <c r="CV729" s="394"/>
      <c r="CW729" s="235"/>
      <c r="CX729" s="393"/>
      <c r="CY729" s="393"/>
      <c r="CZ729" s="393"/>
      <c r="DA729" s="393"/>
      <c r="DB729" s="393"/>
      <c r="DC729" s="393"/>
      <c r="DD729" s="393"/>
      <c r="DE729" s="393"/>
      <c r="DF729" s="393"/>
      <c r="DG729" s="393"/>
      <c r="DH729" s="393"/>
      <c r="DI729" s="393"/>
      <c r="DJ729" s="393"/>
    </row>
    <row r="730" spans="1:114" s="7" customFormat="1" x14ac:dyDescent="0.2">
      <c r="A730" s="392"/>
      <c r="B730" s="150"/>
      <c r="C730" s="150"/>
      <c r="D730" s="150"/>
      <c r="E730" s="150"/>
      <c r="F730" s="611"/>
      <c r="G730" s="611"/>
      <c r="H730" s="611"/>
      <c r="I730" s="611"/>
      <c r="J730" s="611"/>
      <c r="K730" s="611"/>
      <c r="L730" s="611"/>
      <c r="M730" s="611"/>
      <c r="N730" s="611"/>
      <c r="O730" s="611"/>
      <c r="P730" s="611"/>
      <c r="Q730" s="611"/>
      <c r="R730" s="611"/>
      <c r="S730" s="611"/>
      <c r="T730" s="611"/>
      <c r="U730" s="611"/>
      <c r="V730" s="611"/>
      <c r="W730" s="611"/>
      <c r="X730" s="611"/>
      <c r="Y730" s="611"/>
      <c r="Z730" s="611"/>
      <c r="AA730" s="612"/>
      <c r="AB730" s="611"/>
      <c r="AC730" s="611"/>
      <c r="AD730" s="611"/>
      <c r="AE730" s="611"/>
      <c r="AF730" s="611"/>
      <c r="AG730" s="611"/>
      <c r="AH730" s="611"/>
      <c r="AI730" s="611"/>
      <c r="AJ730" s="611"/>
      <c r="AK730" s="611"/>
      <c r="AL730" s="611"/>
      <c r="AM730" s="611"/>
      <c r="AN730" s="611"/>
      <c r="AO730" s="611"/>
      <c r="AP730" s="611"/>
      <c r="AQ730" s="611"/>
      <c r="AR730" s="611"/>
      <c r="AS730" s="611"/>
      <c r="AT730" s="611"/>
      <c r="AU730" s="611"/>
      <c r="AV730" s="611"/>
      <c r="AW730" s="611"/>
      <c r="AX730" s="611"/>
      <c r="AY730" s="611"/>
      <c r="AZ730" s="611"/>
      <c r="BA730" s="611"/>
      <c r="BB730" s="611"/>
      <c r="BC730" s="611"/>
      <c r="BD730" s="611"/>
      <c r="BE730" s="611"/>
      <c r="BF730" s="611"/>
      <c r="BG730" s="611"/>
      <c r="BH730" s="611"/>
      <c r="BI730" s="611"/>
      <c r="BJ730" s="611"/>
      <c r="BK730" s="611"/>
      <c r="BL730" s="611"/>
      <c r="BM730" s="611"/>
      <c r="BN730" s="205"/>
      <c r="BO730" s="611"/>
      <c r="BP730" s="611"/>
      <c r="BQ730" s="611"/>
      <c r="BR730" s="611"/>
      <c r="BS730" s="611"/>
      <c r="BT730" s="611"/>
      <c r="BU730" s="611"/>
      <c r="BV730" s="611"/>
      <c r="BW730" s="611"/>
      <c r="BX730" s="611"/>
      <c r="BY730" s="611"/>
      <c r="BZ730" s="611"/>
      <c r="CA730" s="611"/>
      <c r="CB730" s="611"/>
      <c r="CC730" s="611"/>
      <c r="CD730" s="611"/>
      <c r="CE730" s="611"/>
      <c r="CF730" s="611"/>
      <c r="CG730" s="611"/>
      <c r="CH730" s="611"/>
      <c r="CI730" s="235"/>
      <c r="CJ730" s="393"/>
      <c r="CK730" s="393"/>
      <c r="CL730" s="393"/>
      <c r="CM730" s="393"/>
      <c r="CN730" s="393"/>
      <c r="CO730" s="177"/>
      <c r="CP730" s="235"/>
      <c r="CQ730" s="235"/>
      <c r="CR730" s="394"/>
      <c r="CS730" s="394"/>
      <c r="CT730" s="394"/>
      <c r="CU730" s="394"/>
      <c r="CV730" s="394"/>
      <c r="CW730" s="235"/>
      <c r="CX730" s="393"/>
      <c r="CY730" s="393"/>
      <c r="CZ730" s="393"/>
      <c r="DA730" s="393"/>
      <c r="DB730" s="393"/>
      <c r="DC730" s="393"/>
      <c r="DD730" s="393"/>
      <c r="DE730" s="393"/>
      <c r="DF730" s="393"/>
      <c r="DG730" s="393"/>
      <c r="DH730" s="393"/>
      <c r="DI730" s="393"/>
      <c r="DJ730" s="393"/>
    </row>
    <row r="731" spans="1:114" s="7" customFormat="1" x14ac:dyDescent="0.2">
      <c r="A731" s="392"/>
      <c r="B731" s="150"/>
      <c r="C731" s="150"/>
      <c r="D731" s="150"/>
      <c r="E731" s="150"/>
      <c r="F731" s="611"/>
      <c r="G731" s="611"/>
      <c r="H731" s="611"/>
      <c r="I731" s="611"/>
      <c r="J731" s="611"/>
      <c r="K731" s="611"/>
      <c r="L731" s="611"/>
      <c r="M731" s="611"/>
      <c r="N731" s="611"/>
      <c r="O731" s="611"/>
      <c r="P731" s="611"/>
      <c r="Q731" s="611"/>
      <c r="R731" s="611"/>
      <c r="S731" s="611"/>
      <c r="T731" s="611"/>
      <c r="U731" s="611"/>
      <c r="V731" s="611"/>
      <c r="W731" s="611"/>
      <c r="X731" s="611"/>
      <c r="Y731" s="611"/>
      <c r="Z731" s="611"/>
      <c r="AA731" s="612"/>
      <c r="AB731" s="611"/>
      <c r="AC731" s="611"/>
      <c r="AD731" s="611"/>
      <c r="AE731" s="611"/>
      <c r="AF731" s="611"/>
      <c r="AG731" s="611"/>
      <c r="AH731" s="611"/>
      <c r="AI731" s="611"/>
      <c r="AJ731" s="611"/>
      <c r="AK731" s="611"/>
      <c r="AL731" s="611"/>
      <c r="AM731" s="611"/>
      <c r="AN731" s="611"/>
      <c r="AO731" s="611"/>
      <c r="AP731" s="611"/>
      <c r="AQ731" s="611"/>
      <c r="AR731" s="611"/>
      <c r="AS731" s="611"/>
      <c r="AT731" s="611"/>
      <c r="AU731" s="611"/>
      <c r="AV731" s="611"/>
      <c r="AW731" s="611"/>
      <c r="AX731" s="611"/>
      <c r="AY731" s="611"/>
      <c r="AZ731" s="611"/>
      <c r="BA731" s="611"/>
      <c r="BB731" s="611"/>
      <c r="BC731" s="611"/>
      <c r="BD731" s="611"/>
      <c r="BE731" s="611"/>
      <c r="BF731" s="611"/>
      <c r="BG731" s="611"/>
      <c r="BH731" s="611"/>
      <c r="BI731" s="611"/>
      <c r="BJ731" s="611"/>
      <c r="BK731" s="611"/>
      <c r="BL731" s="611"/>
      <c r="BM731" s="611"/>
      <c r="BN731" s="205"/>
      <c r="BO731" s="611"/>
      <c r="BP731" s="611"/>
      <c r="BQ731" s="611"/>
      <c r="BR731" s="611"/>
      <c r="BS731" s="611"/>
      <c r="BT731" s="611"/>
      <c r="BU731" s="611"/>
      <c r="BV731" s="611"/>
      <c r="BW731" s="611"/>
      <c r="BX731" s="611"/>
      <c r="BY731" s="611"/>
      <c r="BZ731" s="611"/>
      <c r="CA731" s="611"/>
      <c r="CB731" s="611"/>
      <c r="CC731" s="611"/>
      <c r="CD731" s="611"/>
      <c r="CE731" s="611"/>
      <c r="CF731" s="611"/>
      <c r="CG731" s="611"/>
      <c r="CH731" s="611"/>
      <c r="CI731" s="235"/>
      <c r="CJ731" s="393"/>
      <c r="CK731" s="393"/>
      <c r="CL731" s="393"/>
      <c r="CM731" s="393"/>
      <c r="CN731" s="393"/>
      <c r="CO731" s="177"/>
      <c r="CP731" s="235"/>
      <c r="CQ731" s="235"/>
      <c r="CR731" s="394"/>
      <c r="CS731" s="394"/>
      <c r="CT731" s="394"/>
      <c r="CU731" s="394"/>
      <c r="CV731" s="394"/>
      <c r="CW731" s="235"/>
      <c r="CX731" s="393"/>
      <c r="CY731" s="393"/>
      <c r="CZ731" s="393"/>
      <c r="DA731" s="393"/>
      <c r="DB731" s="393"/>
      <c r="DC731" s="393"/>
      <c r="DD731" s="393"/>
      <c r="DE731" s="393"/>
      <c r="DF731" s="393"/>
      <c r="DG731" s="393"/>
      <c r="DH731" s="393"/>
      <c r="DI731" s="393"/>
      <c r="DJ731" s="393"/>
    </row>
    <row r="732" spans="1:114" s="7" customFormat="1" x14ac:dyDescent="0.2">
      <c r="A732" s="392"/>
      <c r="B732" s="150"/>
      <c r="C732" s="150"/>
      <c r="D732" s="150"/>
      <c r="E732" s="150"/>
      <c r="F732" s="611"/>
      <c r="G732" s="611"/>
      <c r="H732" s="611"/>
      <c r="I732" s="611"/>
      <c r="J732" s="611"/>
      <c r="K732" s="611"/>
      <c r="L732" s="611"/>
      <c r="M732" s="611"/>
      <c r="N732" s="611"/>
      <c r="O732" s="611"/>
      <c r="P732" s="611"/>
      <c r="Q732" s="611"/>
      <c r="R732" s="611"/>
      <c r="S732" s="611"/>
      <c r="T732" s="611"/>
      <c r="U732" s="611"/>
      <c r="V732" s="611"/>
      <c r="W732" s="611"/>
      <c r="X732" s="611"/>
      <c r="Y732" s="611"/>
      <c r="Z732" s="611"/>
      <c r="AA732" s="612"/>
      <c r="AB732" s="611"/>
      <c r="AC732" s="611"/>
      <c r="AD732" s="611"/>
      <c r="AE732" s="611"/>
      <c r="AF732" s="611"/>
      <c r="AG732" s="611"/>
      <c r="AH732" s="611"/>
      <c r="AI732" s="611"/>
      <c r="AJ732" s="611"/>
      <c r="AK732" s="611"/>
      <c r="AL732" s="611"/>
      <c r="AM732" s="611"/>
      <c r="AN732" s="611"/>
      <c r="AO732" s="611"/>
      <c r="AP732" s="611"/>
      <c r="AQ732" s="611"/>
      <c r="AR732" s="611"/>
      <c r="AS732" s="611"/>
      <c r="AT732" s="611"/>
      <c r="AU732" s="611"/>
      <c r="AV732" s="611"/>
      <c r="AW732" s="611"/>
      <c r="AX732" s="611"/>
      <c r="AY732" s="611"/>
      <c r="AZ732" s="611"/>
      <c r="BA732" s="611"/>
      <c r="BB732" s="611"/>
      <c r="BC732" s="611"/>
      <c r="BD732" s="611"/>
      <c r="BE732" s="611"/>
      <c r="BF732" s="611"/>
      <c r="BG732" s="611"/>
      <c r="BH732" s="611"/>
      <c r="BI732" s="611"/>
      <c r="BJ732" s="611"/>
      <c r="BK732" s="611"/>
      <c r="BL732" s="611"/>
      <c r="BM732" s="611"/>
      <c r="BN732" s="205"/>
      <c r="BO732" s="611"/>
      <c r="BP732" s="611"/>
      <c r="BQ732" s="611"/>
      <c r="BR732" s="611"/>
      <c r="BS732" s="611"/>
      <c r="BT732" s="611"/>
      <c r="BU732" s="611"/>
      <c r="BV732" s="611"/>
      <c r="BW732" s="611"/>
      <c r="BX732" s="611"/>
      <c r="BY732" s="611"/>
      <c r="BZ732" s="611"/>
      <c r="CA732" s="611"/>
      <c r="CB732" s="611"/>
      <c r="CC732" s="611"/>
      <c r="CD732" s="611"/>
      <c r="CE732" s="611"/>
      <c r="CF732" s="611"/>
      <c r="CG732" s="611"/>
      <c r="CH732" s="611"/>
      <c r="CI732" s="235"/>
      <c r="CJ732" s="393"/>
      <c r="CK732" s="393"/>
      <c r="CL732" s="393"/>
      <c r="CM732" s="393"/>
      <c r="CN732" s="393"/>
      <c r="CO732" s="177"/>
      <c r="CP732" s="235"/>
      <c r="CQ732" s="235"/>
      <c r="CR732" s="394"/>
      <c r="CS732" s="394"/>
      <c r="CT732" s="394"/>
      <c r="CU732" s="394"/>
      <c r="CV732" s="394"/>
      <c r="CW732" s="235"/>
      <c r="CX732" s="393"/>
      <c r="CY732" s="393"/>
      <c r="CZ732" s="393"/>
      <c r="DA732" s="393"/>
      <c r="DB732" s="393"/>
      <c r="DC732" s="393"/>
      <c r="DD732" s="393"/>
      <c r="DE732" s="393"/>
      <c r="DF732" s="393"/>
      <c r="DG732" s="393"/>
      <c r="DH732" s="393"/>
      <c r="DI732" s="393"/>
      <c r="DJ732" s="393"/>
    </row>
    <row r="733" spans="1:114" s="7" customFormat="1" x14ac:dyDescent="0.2">
      <c r="A733" s="392"/>
      <c r="B733" s="150"/>
      <c r="C733" s="150"/>
      <c r="D733" s="150"/>
      <c r="E733" s="150"/>
      <c r="F733" s="611"/>
      <c r="G733" s="611"/>
      <c r="H733" s="611"/>
      <c r="I733" s="611"/>
      <c r="J733" s="611"/>
      <c r="K733" s="611"/>
      <c r="L733" s="611"/>
      <c r="M733" s="611"/>
      <c r="N733" s="611"/>
      <c r="O733" s="611"/>
      <c r="P733" s="611"/>
      <c r="Q733" s="611"/>
      <c r="R733" s="611"/>
      <c r="S733" s="611"/>
      <c r="T733" s="611"/>
      <c r="U733" s="611"/>
      <c r="V733" s="611"/>
      <c r="W733" s="611"/>
      <c r="X733" s="611"/>
      <c r="Y733" s="611"/>
      <c r="Z733" s="611"/>
      <c r="AA733" s="612"/>
      <c r="AB733" s="611"/>
      <c r="AC733" s="611"/>
      <c r="AD733" s="611"/>
      <c r="AE733" s="611"/>
      <c r="AF733" s="611"/>
      <c r="AG733" s="611"/>
      <c r="AH733" s="611"/>
      <c r="AI733" s="611"/>
      <c r="AJ733" s="611"/>
      <c r="AK733" s="611"/>
      <c r="AL733" s="611"/>
      <c r="AM733" s="611"/>
      <c r="AN733" s="611"/>
      <c r="AO733" s="611"/>
      <c r="AP733" s="611"/>
      <c r="AQ733" s="611"/>
      <c r="AR733" s="611"/>
      <c r="AS733" s="611"/>
      <c r="AT733" s="611"/>
      <c r="AU733" s="611"/>
      <c r="AV733" s="611"/>
      <c r="AW733" s="611"/>
      <c r="AX733" s="611"/>
      <c r="AY733" s="611"/>
      <c r="AZ733" s="611"/>
      <c r="BA733" s="611"/>
      <c r="BB733" s="611"/>
      <c r="BC733" s="611"/>
      <c r="BD733" s="611"/>
      <c r="BE733" s="611"/>
      <c r="BF733" s="611"/>
      <c r="BG733" s="611"/>
      <c r="BH733" s="611"/>
      <c r="BI733" s="611"/>
      <c r="BJ733" s="611"/>
      <c r="BK733" s="611"/>
      <c r="BL733" s="611"/>
      <c r="BM733" s="611"/>
      <c r="BN733" s="205"/>
      <c r="BO733" s="611"/>
      <c r="BP733" s="611"/>
      <c r="BQ733" s="611"/>
      <c r="BR733" s="611"/>
      <c r="BS733" s="611"/>
      <c r="BT733" s="611"/>
      <c r="BU733" s="611"/>
      <c r="BV733" s="611"/>
      <c r="BW733" s="611"/>
      <c r="BX733" s="611"/>
      <c r="BY733" s="611"/>
      <c r="BZ733" s="611"/>
      <c r="CA733" s="611"/>
      <c r="CB733" s="611"/>
      <c r="CC733" s="611"/>
      <c r="CD733" s="611"/>
      <c r="CE733" s="611"/>
      <c r="CF733" s="611"/>
      <c r="CG733" s="611"/>
      <c r="CH733" s="611"/>
      <c r="CI733" s="235"/>
      <c r="CJ733" s="393"/>
      <c r="CK733" s="393"/>
      <c r="CL733" s="393"/>
      <c r="CM733" s="393"/>
      <c r="CN733" s="393"/>
      <c r="CO733" s="177"/>
      <c r="CP733" s="235"/>
      <c r="CQ733" s="235"/>
      <c r="CR733" s="394"/>
      <c r="CS733" s="394"/>
      <c r="CT733" s="394"/>
      <c r="CU733" s="394"/>
      <c r="CV733" s="394"/>
      <c r="CW733" s="235"/>
      <c r="CX733" s="393"/>
      <c r="CY733" s="393"/>
      <c r="CZ733" s="393"/>
      <c r="DA733" s="393"/>
      <c r="DB733" s="393"/>
      <c r="DC733" s="393"/>
      <c r="DD733" s="393"/>
      <c r="DE733" s="393"/>
      <c r="DF733" s="393"/>
      <c r="DG733" s="393"/>
      <c r="DH733" s="393"/>
      <c r="DI733" s="393"/>
      <c r="DJ733" s="393"/>
    </row>
    <row r="734" spans="1:114" s="7" customFormat="1" x14ac:dyDescent="0.2">
      <c r="A734" s="392"/>
      <c r="B734" s="150"/>
      <c r="C734" s="150"/>
      <c r="D734" s="150"/>
      <c r="E734" s="150"/>
      <c r="F734" s="611"/>
      <c r="G734" s="611"/>
      <c r="H734" s="611"/>
      <c r="I734" s="611"/>
      <c r="J734" s="611"/>
      <c r="K734" s="611"/>
      <c r="L734" s="611"/>
      <c r="M734" s="611"/>
      <c r="N734" s="611"/>
      <c r="O734" s="611"/>
      <c r="P734" s="611"/>
      <c r="Q734" s="611"/>
      <c r="R734" s="611"/>
      <c r="S734" s="611"/>
      <c r="T734" s="611"/>
      <c r="U734" s="611"/>
      <c r="V734" s="611"/>
      <c r="W734" s="611"/>
      <c r="X734" s="611"/>
      <c r="Y734" s="611"/>
      <c r="Z734" s="611"/>
      <c r="AA734" s="612"/>
      <c r="AB734" s="611"/>
      <c r="AC734" s="611"/>
      <c r="AD734" s="611"/>
      <c r="AE734" s="611"/>
      <c r="AF734" s="611"/>
      <c r="AG734" s="611"/>
      <c r="AH734" s="611"/>
      <c r="AI734" s="611"/>
      <c r="AJ734" s="611"/>
      <c r="AK734" s="611"/>
      <c r="AL734" s="611"/>
      <c r="AM734" s="611"/>
      <c r="AN734" s="611"/>
      <c r="AO734" s="611"/>
      <c r="AP734" s="611"/>
      <c r="AQ734" s="611"/>
      <c r="AR734" s="611"/>
      <c r="AS734" s="611"/>
      <c r="AT734" s="611"/>
      <c r="AU734" s="611"/>
      <c r="AV734" s="611"/>
      <c r="AW734" s="611"/>
      <c r="AX734" s="611"/>
      <c r="AY734" s="611"/>
      <c r="AZ734" s="611"/>
      <c r="BA734" s="611"/>
      <c r="BB734" s="611"/>
      <c r="BC734" s="611"/>
      <c r="BD734" s="611"/>
      <c r="BE734" s="611"/>
      <c r="BF734" s="611"/>
      <c r="BG734" s="611"/>
      <c r="BH734" s="611"/>
      <c r="BI734" s="611"/>
      <c r="BJ734" s="611"/>
      <c r="BK734" s="611"/>
      <c r="BL734" s="611"/>
      <c r="BM734" s="611"/>
      <c r="BN734" s="205"/>
      <c r="BO734" s="611"/>
      <c r="BP734" s="611"/>
      <c r="BQ734" s="611"/>
      <c r="BR734" s="611"/>
      <c r="BS734" s="611"/>
      <c r="BT734" s="611"/>
      <c r="BU734" s="611"/>
      <c r="BV734" s="611"/>
      <c r="BW734" s="611"/>
      <c r="BX734" s="611"/>
      <c r="BY734" s="611"/>
      <c r="BZ734" s="611"/>
      <c r="CA734" s="611"/>
      <c r="CB734" s="611"/>
      <c r="CC734" s="611"/>
      <c r="CD734" s="611"/>
      <c r="CE734" s="611"/>
      <c r="CF734" s="611"/>
      <c r="CG734" s="611"/>
      <c r="CH734" s="611"/>
      <c r="CI734" s="235"/>
      <c r="CJ734" s="393"/>
      <c r="CK734" s="393"/>
      <c r="CL734" s="393"/>
      <c r="CM734" s="393"/>
      <c r="CN734" s="393"/>
      <c r="CO734" s="177"/>
      <c r="CP734" s="235"/>
      <c r="CQ734" s="235"/>
      <c r="CR734" s="394"/>
      <c r="CS734" s="394"/>
      <c r="CT734" s="394"/>
      <c r="CU734" s="394"/>
      <c r="CV734" s="394"/>
      <c r="CW734" s="235"/>
      <c r="CX734" s="393"/>
      <c r="CY734" s="393"/>
      <c r="CZ734" s="393"/>
      <c r="DA734" s="393"/>
      <c r="DB734" s="393"/>
      <c r="DC734" s="393"/>
      <c r="DD734" s="393"/>
      <c r="DE734" s="393"/>
      <c r="DF734" s="393"/>
      <c r="DG734" s="393"/>
      <c r="DH734" s="393"/>
      <c r="DI734" s="393"/>
      <c r="DJ734" s="393"/>
    </row>
    <row r="735" spans="1:114" s="7" customFormat="1" x14ac:dyDescent="0.2">
      <c r="A735" s="392"/>
      <c r="B735" s="150"/>
      <c r="C735" s="150"/>
      <c r="D735" s="150"/>
      <c r="E735" s="150"/>
      <c r="F735" s="611"/>
      <c r="G735" s="611"/>
      <c r="H735" s="611"/>
      <c r="I735" s="611"/>
      <c r="J735" s="611"/>
      <c r="K735" s="611"/>
      <c r="L735" s="611"/>
      <c r="M735" s="611"/>
      <c r="N735" s="611"/>
      <c r="O735" s="611"/>
      <c r="P735" s="611"/>
      <c r="Q735" s="611"/>
      <c r="R735" s="611"/>
      <c r="S735" s="611"/>
      <c r="T735" s="611"/>
      <c r="U735" s="611"/>
      <c r="V735" s="611"/>
      <c r="W735" s="611"/>
      <c r="X735" s="611"/>
      <c r="Y735" s="611"/>
      <c r="Z735" s="611"/>
      <c r="AA735" s="612"/>
      <c r="AB735" s="611"/>
      <c r="AC735" s="611"/>
      <c r="AD735" s="611"/>
      <c r="AE735" s="611"/>
      <c r="AF735" s="611"/>
      <c r="AG735" s="611"/>
      <c r="AH735" s="611"/>
      <c r="AI735" s="611"/>
      <c r="AJ735" s="611"/>
      <c r="AK735" s="611"/>
      <c r="AL735" s="611"/>
      <c r="AM735" s="611"/>
      <c r="AN735" s="611"/>
      <c r="AO735" s="611"/>
      <c r="AP735" s="611"/>
      <c r="AQ735" s="611"/>
      <c r="AR735" s="611"/>
      <c r="AS735" s="611"/>
      <c r="AT735" s="611"/>
      <c r="AU735" s="611"/>
      <c r="AV735" s="611"/>
      <c r="AW735" s="611"/>
      <c r="AX735" s="611"/>
      <c r="AY735" s="611"/>
      <c r="AZ735" s="611"/>
      <c r="BA735" s="611"/>
      <c r="BB735" s="611"/>
      <c r="BC735" s="611"/>
      <c r="BD735" s="611"/>
      <c r="BE735" s="611"/>
      <c r="BF735" s="611"/>
      <c r="BG735" s="611"/>
      <c r="BH735" s="611"/>
      <c r="BI735" s="611"/>
      <c r="BJ735" s="611"/>
      <c r="BK735" s="611"/>
      <c r="BL735" s="611"/>
      <c r="BM735" s="611"/>
      <c r="BN735" s="205"/>
      <c r="BO735" s="611"/>
      <c r="BP735" s="611"/>
      <c r="BQ735" s="611"/>
      <c r="BR735" s="611"/>
      <c r="BS735" s="611"/>
      <c r="BT735" s="611"/>
      <c r="BU735" s="611"/>
      <c r="BV735" s="611"/>
      <c r="BW735" s="611"/>
      <c r="BX735" s="611"/>
      <c r="BY735" s="611"/>
      <c r="BZ735" s="611"/>
      <c r="CA735" s="611"/>
      <c r="CB735" s="611"/>
      <c r="CC735" s="611"/>
      <c r="CD735" s="611"/>
      <c r="CE735" s="611"/>
      <c r="CF735" s="611"/>
      <c r="CG735" s="611"/>
      <c r="CH735" s="611"/>
      <c r="CI735" s="235"/>
      <c r="CJ735" s="393"/>
      <c r="CK735" s="393"/>
      <c r="CL735" s="393"/>
      <c r="CM735" s="393"/>
      <c r="CN735" s="393"/>
      <c r="CO735" s="177"/>
      <c r="CP735" s="235"/>
      <c r="CQ735" s="235"/>
      <c r="CR735" s="394"/>
      <c r="CS735" s="394"/>
      <c r="CT735" s="394"/>
      <c r="CU735" s="394"/>
      <c r="CV735" s="394"/>
      <c r="CW735" s="235"/>
      <c r="CX735" s="393"/>
      <c r="CY735" s="393"/>
      <c r="CZ735" s="393"/>
      <c r="DA735" s="393"/>
      <c r="DB735" s="393"/>
      <c r="DC735" s="393"/>
      <c r="DD735" s="393"/>
      <c r="DE735" s="393"/>
      <c r="DF735" s="393"/>
      <c r="DG735" s="393"/>
      <c r="DH735" s="393"/>
      <c r="DI735" s="393"/>
      <c r="DJ735" s="393"/>
    </row>
    <row r="736" spans="1:114" s="7" customFormat="1" x14ac:dyDescent="0.2">
      <c r="A736" s="392"/>
      <c r="B736" s="150"/>
      <c r="C736" s="150"/>
      <c r="D736" s="150"/>
      <c r="E736" s="150"/>
      <c r="F736" s="611"/>
      <c r="G736" s="611"/>
      <c r="H736" s="611"/>
      <c r="I736" s="611"/>
      <c r="J736" s="611"/>
      <c r="K736" s="611"/>
      <c r="L736" s="611"/>
      <c r="M736" s="611"/>
      <c r="N736" s="611"/>
      <c r="O736" s="611"/>
      <c r="P736" s="611"/>
      <c r="Q736" s="611"/>
      <c r="R736" s="611"/>
      <c r="S736" s="611"/>
      <c r="T736" s="611"/>
      <c r="U736" s="611"/>
      <c r="V736" s="611"/>
      <c r="W736" s="611"/>
      <c r="X736" s="611"/>
      <c r="Y736" s="611"/>
      <c r="Z736" s="611"/>
      <c r="AA736" s="612"/>
      <c r="AB736" s="611"/>
      <c r="AC736" s="611"/>
      <c r="AD736" s="611"/>
      <c r="AE736" s="611"/>
      <c r="AF736" s="611"/>
      <c r="AG736" s="611"/>
      <c r="AH736" s="611"/>
      <c r="AI736" s="611"/>
      <c r="AJ736" s="611"/>
      <c r="AK736" s="611"/>
      <c r="AL736" s="611"/>
      <c r="AM736" s="611"/>
      <c r="AN736" s="611"/>
      <c r="AO736" s="611"/>
      <c r="AP736" s="611"/>
      <c r="AQ736" s="611"/>
      <c r="AR736" s="611"/>
      <c r="AS736" s="611"/>
      <c r="AT736" s="611"/>
      <c r="AU736" s="611"/>
      <c r="AV736" s="611"/>
      <c r="AW736" s="611"/>
      <c r="AX736" s="611"/>
      <c r="AY736" s="611"/>
      <c r="AZ736" s="611"/>
      <c r="BA736" s="611"/>
      <c r="BB736" s="611"/>
      <c r="BC736" s="611"/>
      <c r="BD736" s="611"/>
      <c r="BE736" s="611"/>
      <c r="BF736" s="611"/>
      <c r="BG736" s="611"/>
      <c r="BH736" s="611"/>
      <c r="BI736" s="611"/>
      <c r="BJ736" s="611"/>
      <c r="BK736" s="611"/>
      <c r="BL736" s="611"/>
      <c r="BM736" s="611"/>
      <c r="BN736" s="205"/>
      <c r="BO736" s="611"/>
      <c r="BP736" s="611"/>
      <c r="BQ736" s="611"/>
      <c r="BR736" s="611"/>
      <c r="BS736" s="611"/>
      <c r="BT736" s="611"/>
      <c r="BU736" s="611"/>
      <c r="BV736" s="611"/>
      <c r="BW736" s="611"/>
      <c r="BX736" s="611"/>
      <c r="BY736" s="611"/>
      <c r="BZ736" s="611"/>
      <c r="CA736" s="611"/>
      <c r="CB736" s="611"/>
      <c r="CC736" s="611"/>
      <c r="CD736" s="611"/>
      <c r="CE736" s="611"/>
      <c r="CF736" s="611"/>
      <c r="CG736" s="611"/>
      <c r="CH736" s="611"/>
      <c r="CI736" s="235"/>
      <c r="CJ736" s="393"/>
      <c r="CK736" s="393"/>
      <c r="CL736" s="393"/>
      <c r="CM736" s="393"/>
      <c r="CN736" s="393"/>
      <c r="CO736" s="177"/>
      <c r="CP736" s="235"/>
      <c r="CQ736" s="235"/>
      <c r="CR736" s="394"/>
      <c r="CS736" s="394"/>
      <c r="CT736" s="394"/>
      <c r="CU736" s="394"/>
      <c r="CV736" s="394"/>
      <c r="CW736" s="235"/>
      <c r="CX736" s="393"/>
      <c r="CY736" s="393"/>
      <c r="CZ736" s="393"/>
      <c r="DA736" s="393"/>
      <c r="DB736" s="393"/>
      <c r="DC736" s="393"/>
      <c r="DD736" s="393"/>
      <c r="DE736" s="393"/>
      <c r="DF736" s="393"/>
      <c r="DG736" s="393"/>
      <c r="DH736" s="393"/>
      <c r="DI736" s="393"/>
      <c r="DJ736" s="393"/>
    </row>
    <row r="737" spans="1:114" s="7" customFormat="1" x14ac:dyDescent="0.2">
      <c r="A737" s="392"/>
      <c r="B737" s="150"/>
      <c r="C737" s="150"/>
      <c r="D737" s="150"/>
      <c r="E737" s="150"/>
      <c r="F737" s="611"/>
      <c r="G737" s="611"/>
      <c r="H737" s="611"/>
      <c r="I737" s="611"/>
      <c r="J737" s="611"/>
      <c r="K737" s="611"/>
      <c r="L737" s="611"/>
      <c r="M737" s="611"/>
      <c r="N737" s="611"/>
      <c r="O737" s="611"/>
      <c r="P737" s="611"/>
      <c r="Q737" s="611"/>
      <c r="R737" s="611"/>
      <c r="S737" s="611"/>
      <c r="T737" s="611"/>
      <c r="U737" s="611"/>
      <c r="V737" s="611"/>
      <c r="W737" s="611"/>
      <c r="X737" s="611"/>
      <c r="Y737" s="611"/>
      <c r="Z737" s="611"/>
      <c r="AA737" s="612"/>
      <c r="AB737" s="611"/>
      <c r="AC737" s="611"/>
      <c r="AD737" s="611"/>
      <c r="AE737" s="611"/>
      <c r="AF737" s="611"/>
      <c r="AG737" s="611"/>
      <c r="AH737" s="611"/>
      <c r="AI737" s="611"/>
      <c r="AJ737" s="611"/>
      <c r="AK737" s="611"/>
      <c r="AL737" s="611"/>
      <c r="AM737" s="611"/>
      <c r="AN737" s="611"/>
      <c r="AO737" s="611"/>
      <c r="AP737" s="611"/>
      <c r="AQ737" s="611"/>
      <c r="AR737" s="611"/>
      <c r="AS737" s="611"/>
      <c r="AT737" s="611"/>
      <c r="AU737" s="611"/>
      <c r="AV737" s="611"/>
      <c r="AW737" s="611"/>
      <c r="AX737" s="611"/>
      <c r="AY737" s="611"/>
      <c r="AZ737" s="611"/>
      <c r="BA737" s="611"/>
      <c r="BB737" s="611"/>
      <c r="BC737" s="611"/>
      <c r="BD737" s="611"/>
      <c r="BE737" s="611"/>
      <c r="BF737" s="611"/>
      <c r="BG737" s="611"/>
      <c r="BH737" s="611"/>
      <c r="BI737" s="611"/>
      <c r="BJ737" s="611"/>
      <c r="BK737" s="611"/>
      <c r="BL737" s="611"/>
      <c r="BM737" s="611"/>
      <c r="BN737" s="205"/>
      <c r="BO737" s="611"/>
      <c r="BP737" s="611"/>
      <c r="BQ737" s="611"/>
      <c r="BR737" s="611"/>
      <c r="BS737" s="611"/>
      <c r="BT737" s="611"/>
      <c r="BU737" s="611"/>
      <c r="BV737" s="611"/>
      <c r="BW737" s="611"/>
      <c r="BX737" s="611"/>
      <c r="BY737" s="611"/>
      <c r="BZ737" s="611"/>
      <c r="CA737" s="611"/>
      <c r="CB737" s="611"/>
      <c r="CC737" s="611"/>
      <c r="CD737" s="611"/>
      <c r="CE737" s="611"/>
      <c r="CF737" s="611"/>
      <c r="CG737" s="611"/>
      <c r="CH737" s="611"/>
      <c r="CI737" s="235"/>
      <c r="CJ737" s="393"/>
      <c r="CK737" s="393"/>
      <c r="CL737" s="393"/>
      <c r="CM737" s="393"/>
      <c r="CN737" s="393"/>
      <c r="CO737" s="177"/>
      <c r="CP737" s="235"/>
      <c r="CQ737" s="235"/>
      <c r="CR737" s="394"/>
      <c r="CS737" s="394"/>
      <c r="CT737" s="394"/>
      <c r="CU737" s="394"/>
      <c r="CV737" s="394"/>
      <c r="CW737" s="235"/>
      <c r="CX737" s="393"/>
      <c r="CY737" s="393"/>
      <c r="CZ737" s="393"/>
      <c r="DA737" s="393"/>
      <c r="DB737" s="393"/>
      <c r="DC737" s="393"/>
      <c r="DD737" s="393"/>
      <c r="DE737" s="393"/>
      <c r="DF737" s="393"/>
      <c r="DG737" s="393"/>
      <c r="DH737" s="393"/>
      <c r="DI737" s="393"/>
      <c r="DJ737" s="393"/>
    </row>
    <row r="738" spans="1:114" s="7" customFormat="1" x14ac:dyDescent="0.2">
      <c r="A738" s="392"/>
      <c r="B738" s="150"/>
      <c r="C738" s="150"/>
      <c r="D738" s="150"/>
      <c r="E738" s="150"/>
      <c r="F738" s="611"/>
      <c r="G738" s="611"/>
      <c r="H738" s="611"/>
      <c r="I738" s="611"/>
      <c r="J738" s="611"/>
      <c r="K738" s="611"/>
      <c r="L738" s="611"/>
      <c r="M738" s="611"/>
      <c r="N738" s="611"/>
      <c r="O738" s="611"/>
      <c r="P738" s="611"/>
      <c r="Q738" s="611"/>
      <c r="R738" s="611"/>
      <c r="S738" s="611"/>
      <c r="T738" s="611"/>
      <c r="U738" s="611"/>
      <c r="V738" s="611"/>
      <c r="W738" s="611"/>
      <c r="X738" s="611"/>
      <c r="Y738" s="611"/>
      <c r="Z738" s="611"/>
      <c r="AA738" s="612"/>
      <c r="AB738" s="611"/>
      <c r="AC738" s="611"/>
      <c r="AD738" s="611"/>
      <c r="AE738" s="611"/>
      <c r="AF738" s="611"/>
      <c r="AG738" s="611"/>
      <c r="AH738" s="611"/>
      <c r="AI738" s="611"/>
      <c r="AJ738" s="611"/>
      <c r="AK738" s="611"/>
      <c r="AL738" s="611"/>
      <c r="AM738" s="611"/>
      <c r="AN738" s="611"/>
      <c r="AO738" s="611"/>
      <c r="AP738" s="611"/>
      <c r="AQ738" s="611"/>
      <c r="AR738" s="611"/>
      <c r="AS738" s="611"/>
      <c r="AT738" s="611"/>
      <c r="AU738" s="611"/>
      <c r="AV738" s="611"/>
      <c r="AW738" s="611"/>
      <c r="AX738" s="611"/>
      <c r="AY738" s="611"/>
      <c r="AZ738" s="611"/>
      <c r="BA738" s="611"/>
      <c r="BB738" s="611"/>
      <c r="BC738" s="611"/>
      <c r="BD738" s="611"/>
      <c r="BE738" s="611"/>
      <c r="BF738" s="611"/>
      <c r="BG738" s="611"/>
      <c r="BH738" s="611"/>
      <c r="BI738" s="611"/>
      <c r="BJ738" s="611"/>
      <c r="BK738" s="611"/>
      <c r="BL738" s="611"/>
      <c r="BM738" s="611"/>
      <c r="BN738" s="205"/>
      <c r="BO738" s="611"/>
      <c r="BP738" s="611"/>
      <c r="BQ738" s="611"/>
      <c r="BR738" s="611"/>
      <c r="BS738" s="611"/>
      <c r="BT738" s="611"/>
      <c r="BU738" s="611"/>
      <c r="BV738" s="611"/>
      <c r="BW738" s="611"/>
      <c r="BX738" s="611"/>
      <c r="BY738" s="611"/>
      <c r="BZ738" s="611"/>
      <c r="CA738" s="611"/>
      <c r="CB738" s="611"/>
      <c r="CC738" s="611"/>
      <c r="CD738" s="611"/>
      <c r="CE738" s="611"/>
      <c r="CF738" s="611"/>
      <c r="CG738" s="611"/>
      <c r="CH738" s="611"/>
      <c r="CI738" s="235"/>
      <c r="CJ738" s="393"/>
      <c r="CK738" s="393"/>
      <c r="CL738" s="393"/>
      <c r="CM738" s="393"/>
      <c r="CN738" s="393"/>
      <c r="CO738" s="177"/>
      <c r="CP738" s="235"/>
      <c r="CQ738" s="235"/>
      <c r="CR738" s="394"/>
      <c r="CS738" s="394"/>
      <c r="CT738" s="394"/>
      <c r="CU738" s="394"/>
      <c r="CV738" s="394"/>
      <c r="CW738" s="235"/>
      <c r="CX738" s="393"/>
      <c r="CY738" s="393"/>
      <c r="CZ738" s="393"/>
      <c r="DA738" s="393"/>
      <c r="DB738" s="393"/>
      <c r="DC738" s="393"/>
      <c r="DD738" s="393"/>
      <c r="DE738" s="393"/>
      <c r="DF738" s="393"/>
      <c r="DG738" s="393"/>
      <c r="DH738" s="393"/>
      <c r="DI738" s="393"/>
      <c r="DJ738" s="393"/>
    </row>
    <row r="739" spans="1:114" s="7" customFormat="1" x14ac:dyDescent="0.2">
      <c r="A739" s="392"/>
      <c r="B739" s="150"/>
      <c r="C739" s="150"/>
      <c r="D739" s="150"/>
      <c r="E739" s="150"/>
      <c r="F739" s="611"/>
      <c r="G739" s="611"/>
      <c r="H739" s="611"/>
      <c r="I739" s="611"/>
      <c r="J739" s="611"/>
      <c r="K739" s="611"/>
      <c r="L739" s="611"/>
      <c r="M739" s="611"/>
      <c r="N739" s="611"/>
      <c r="O739" s="611"/>
      <c r="P739" s="611"/>
      <c r="Q739" s="611"/>
      <c r="R739" s="611"/>
      <c r="S739" s="611"/>
      <c r="T739" s="611"/>
      <c r="U739" s="611"/>
      <c r="V739" s="611"/>
      <c r="W739" s="611"/>
      <c r="X739" s="611"/>
      <c r="Y739" s="611"/>
      <c r="Z739" s="611"/>
      <c r="AA739" s="612"/>
      <c r="AB739" s="611"/>
      <c r="AC739" s="611"/>
      <c r="AD739" s="611"/>
      <c r="AE739" s="611"/>
      <c r="AF739" s="611"/>
      <c r="AG739" s="611"/>
      <c r="AH739" s="611"/>
      <c r="AI739" s="611"/>
      <c r="AJ739" s="611"/>
      <c r="AK739" s="611"/>
      <c r="AL739" s="611"/>
      <c r="AM739" s="611"/>
      <c r="AN739" s="611"/>
      <c r="AO739" s="611"/>
      <c r="AP739" s="611"/>
      <c r="AQ739" s="611"/>
      <c r="AR739" s="611"/>
      <c r="AS739" s="611"/>
      <c r="AT739" s="611"/>
      <c r="AU739" s="611"/>
      <c r="AV739" s="611"/>
      <c r="AW739" s="611"/>
      <c r="AX739" s="611"/>
      <c r="AY739" s="611"/>
      <c r="AZ739" s="611"/>
      <c r="BA739" s="611"/>
      <c r="BB739" s="611"/>
      <c r="BC739" s="611"/>
      <c r="BD739" s="611"/>
      <c r="BE739" s="611"/>
      <c r="BF739" s="611"/>
      <c r="BG739" s="611"/>
      <c r="BH739" s="611"/>
      <c r="BI739" s="611"/>
      <c r="BJ739" s="611"/>
      <c r="BK739" s="611"/>
      <c r="BL739" s="611"/>
      <c r="BM739" s="611"/>
      <c r="BN739" s="205"/>
      <c r="BO739" s="611"/>
      <c r="BP739" s="611"/>
      <c r="BQ739" s="611"/>
      <c r="BR739" s="611"/>
      <c r="BS739" s="611"/>
      <c r="BT739" s="611"/>
      <c r="BU739" s="611"/>
      <c r="BV739" s="611"/>
      <c r="BW739" s="611"/>
      <c r="BX739" s="611"/>
      <c r="BY739" s="611"/>
      <c r="BZ739" s="611"/>
      <c r="CA739" s="611"/>
      <c r="CB739" s="611"/>
      <c r="CC739" s="611"/>
      <c r="CD739" s="611"/>
      <c r="CE739" s="611"/>
      <c r="CF739" s="611"/>
      <c r="CG739" s="611"/>
      <c r="CH739" s="611"/>
      <c r="CI739" s="235"/>
      <c r="CJ739" s="393"/>
      <c r="CK739" s="393"/>
      <c r="CL739" s="393"/>
      <c r="CM739" s="393"/>
      <c r="CN739" s="393"/>
      <c r="CO739" s="177"/>
      <c r="CP739" s="235"/>
      <c r="CQ739" s="235"/>
      <c r="CR739" s="394"/>
      <c r="CS739" s="394"/>
      <c r="CT739" s="394"/>
      <c r="CU739" s="394"/>
      <c r="CV739" s="394"/>
      <c r="CW739" s="235"/>
      <c r="CX739" s="393"/>
      <c r="CY739" s="393"/>
      <c r="CZ739" s="393"/>
      <c r="DA739" s="393"/>
      <c r="DB739" s="393"/>
      <c r="DC739" s="393"/>
      <c r="DD739" s="393"/>
      <c r="DE739" s="393"/>
      <c r="DF739" s="393"/>
      <c r="DG739" s="393"/>
      <c r="DH739" s="393"/>
      <c r="DI739" s="393"/>
      <c r="DJ739" s="393"/>
    </row>
    <row r="740" spans="1:114" s="7" customFormat="1" x14ac:dyDescent="0.2">
      <c r="A740" s="392"/>
      <c r="B740" s="150"/>
      <c r="C740" s="150"/>
      <c r="D740" s="150"/>
      <c r="E740" s="150"/>
      <c r="F740" s="611"/>
      <c r="G740" s="611"/>
      <c r="H740" s="611"/>
      <c r="I740" s="611"/>
      <c r="J740" s="611"/>
      <c r="K740" s="611"/>
      <c r="L740" s="611"/>
      <c r="M740" s="611"/>
      <c r="N740" s="611"/>
      <c r="O740" s="611"/>
      <c r="P740" s="611"/>
      <c r="Q740" s="611"/>
      <c r="R740" s="611"/>
      <c r="S740" s="611"/>
      <c r="T740" s="611"/>
      <c r="U740" s="611"/>
      <c r="V740" s="611"/>
      <c r="W740" s="611"/>
      <c r="X740" s="611"/>
      <c r="Y740" s="611"/>
      <c r="Z740" s="611"/>
      <c r="AA740" s="612"/>
      <c r="AB740" s="611"/>
      <c r="AC740" s="611"/>
      <c r="AD740" s="611"/>
      <c r="AE740" s="611"/>
      <c r="AF740" s="611"/>
      <c r="AG740" s="611"/>
      <c r="AH740" s="611"/>
      <c r="AI740" s="611"/>
      <c r="AJ740" s="611"/>
      <c r="AK740" s="611"/>
      <c r="AL740" s="611"/>
      <c r="AM740" s="611"/>
      <c r="AN740" s="611"/>
      <c r="AO740" s="611"/>
      <c r="AP740" s="611"/>
      <c r="AQ740" s="611"/>
      <c r="AR740" s="611"/>
      <c r="AS740" s="611"/>
      <c r="AT740" s="611"/>
      <c r="AU740" s="611"/>
      <c r="AV740" s="611"/>
      <c r="AW740" s="611"/>
      <c r="AX740" s="611"/>
      <c r="AY740" s="611"/>
      <c r="AZ740" s="611"/>
      <c r="BA740" s="611"/>
      <c r="BB740" s="611"/>
      <c r="BC740" s="611"/>
      <c r="BD740" s="611"/>
      <c r="BE740" s="611"/>
      <c r="BF740" s="611"/>
      <c r="BG740" s="611"/>
      <c r="BH740" s="611"/>
      <c r="BI740" s="611"/>
      <c r="BJ740" s="611"/>
      <c r="BK740" s="611"/>
      <c r="BL740" s="611"/>
      <c r="BM740" s="611"/>
      <c r="BN740" s="205"/>
      <c r="BO740" s="611"/>
      <c r="BP740" s="611"/>
      <c r="BQ740" s="611"/>
      <c r="BR740" s="611"/>
      <c r="BS740" s="611"/>
      <c r="BT740" s="611"/>
      <c r="BU740" s="611"/>
      <c r="BV740" s="611"/>
      <c r="BW740" s="611"/>
      <c r="BX740" s="611"/>
      <c r="BY740" s="611"/>
      <c r="BZ740" s="611"/>
      <c r="CA740" s="611"/>
      <c r="CB740" s="611"/>
      <c r="CC740" s="611"/>
      <c r="CD740" s="611"/>
      <c r="CE740" s="611"/>
      <c r="CF740" s="611"/>
      <c r="CG740" s="611"/>
      <c r="CH740" s="611"/>
      <c r="CI740" s="235"/>
      <c r="CJ740" s="393"/>
      <c r="CK740" s="393"/>
      <c r="CL740" s="393"/>
      <c r="CM740" s="393"/>
      <c r="CN740" s="393"/>
      <c r="CO740" s="177"/>
      <c r="CP740" s="235"/>
      <c r="CQ740" s="235"/>
      <c r="CR740" s="394"/>
      <c r="CS740" s="394"/>
      <c r="CT740" s="394"/>
      <c r="CU740" s="394"/>
      <c r="CV740" s="394"/>
      <c r="CW740" s="235"/>
      <c r="CX740" s="393"/>
      <c r="CY740" s="393"/>
      <c r="CZ740" s="393"/>
      <c r="DA740" s="393"/>
      <c r="DB740" s="393"/>
      <c r="DC740" s="393"/>
      <c r="DD740" s="393"/>
      <c r="DE740" s="393"/>
      <c r="DF740" s="393"/>
      <c r="DG740" s="393"/>
      <c r="DH740" s="393"/>
      <c r="DI740" s="393"/>
      <c r="DJ740" s="393"/>
    </row>
    <row r="741" spans="1:114" s="7" customFormat="1" x14ac:dyDescent="0.2">
      <c r="A741" s="392"/>
      <c r="B741" s="150"/>
      <c r="C741" s="150"/>
      <c r="D741" s="150"/>
      <c r="E741" s="150"/>
      <c r="F741" s="611"/>
      <c r="G741" s="611"/>
      <c r="H741" s="611"/>
      <c r="I741" s="611"/>
      <c r="J741" s="611"/>
      <c r="K741" s="611"/>
      <c r="L741" s="611"/>
      <c r="M741" s="611"/>
      <c r="N741" s="611"/>
      <c r="O741" s="611"/>
      <c r="P741" s="611"/>
      <c r="Q741" s="611"/>
      <c r="R741" s="611"/>
      <c r="S741" s="611"/>
      <c r="T741" s="611"/>
      <c r="U741" s="611"/>
      <c r="V741" s="611"/>
      <c r="W741" s="611"/>
      <c r="X741" s="611"/>
      <c r="Y741" s="611"/>
      <c r="Z741" s="611"/>
      <c r="AA741" s="612"/>
      <c r="AB741" s="611"/>
      <c r="AC741" s="611"/>
      <c r="AD741" s="611"/>
      <c r="AE741" s="611"/>
      <c r="AF741" s="611"/>
      <c r="AG741" s="611"/>
      <c r="AH741" s="611"/>
      <c r="AI741" s="611"/>
      <c r="AJ741" s="611"/>
      <c r="AK741" s="611"/>
      <c r="AL741" s="611"/>
      <c r="AM741" s="611"/>
      <c r="AN741" s="611"/>
      <c r="AO741" s="611"/>
      <c r="AP741" s="611"/>
      <c r="AQ741" s="611"/>
      <c r="AR741" s="611"/>
      <c r="AS741" s="611"/>
      <c r="AT741" s="611"/>
      <c r="AU741" s="611"/>
      <c r="AV741" s="611"/>
      <c r="AW741" s="611"/>
      <c r="AX741" s="611"/>
      <c r="AY741" s="611"/>
      <c r="AZ741" s="611"/>
      <c r="BA741" s="611"/>
      <c r="BB741" s="611"/>
      <c r="BC741" s="611"/>
      <c r="BD741" s="611"/>
      <c r="BE741" s="611"/>
      <c r="BF741" s="611"/>
      <c r="BG741" s="611"/>
      <c r="BH741" s="611"/>
      <c r="BI741" s="611"/>
      <c r="BJ741" s="611"/>
      <c r="BK741" s="611"/>
      <c r="BL741" s="611"/>
      <c r="BM741" s="611"/>
      <c r="BN741" s="205"/>
      <c r="BO741" s="611"/>
      <c r="BP741" s="611"/>
      <c r="BQ741" s="611"/>
      <c r="BR741" s="611"/>
      <c r="BS741" s="611"/>
      <c r="BT741" s="611"/>
      <c r="BU741" s="611"/>
      <c r="BV741" s="611"/>
      <c r="BW741" s="611"/>
      <c r="BX741" s="611"/>
      <c r="BY741" s="611"/>
      <c r="BZ741" s="611"/>
      <c r="CA741" s="611"/>
      <c r="CB741" s="611"/>
      <c r="CC741" s="611"/>
      <c r="CD741" s="611"/>
      <c r="CE741" s="611"/>
      <c r="CF741" s="611"/>
      <c r="CG741" s="611"/>
      <c r="CH741" s="611"/>
      <c r="CI741" s="235"/>
      <c r="CJ741" s="393"/>
      <c r="CK741" s="393"/>
      <c r="CL741" s="393"/>
      <c r="CM741" s="393"/>
      <c r="CN741" s="393"/>
      <c r="CO741" s="177"/>
      <c r="CP741" s="235"/>
      <c r="CQ741" s="235"/>
      <c r="CR741" s="394"/>
      <c r="CS741" s="394"/>
      <c r="CT741" s="394"/>
      <c r="CU741" s="394"/>
      <c r="CV741" s="394"/>
      <c r="CW741" s="235"/>
      <c r="CX741" s="393"/>
      <c r="CY741" s="393"/>
      <c r="CZ741" s="393"/>
      <c r="DA741" s="393"/>
      <c r="DB741" s="393"/>
      <c r="DC741" s="393"/>
      <c r="DD741" s="393"/>
      <c r="DE741" s="393"/>
      <c r="DF741" s="393"/>
      <c r="DG741" s="393"/>
      <c r="DH741" s="393"/>
      <c r="DI741" s="393"/>
      <c r="DJ741" s="393"/>
    </row>
    <row r="742" spans="1:114" s="7" customFormat="1" x14ac:dyDescent="0.2">
      <c r="A742" s="392"/>
      <c r="B742" s="150"/>
      <c r="C742" s="150"/>
      <c r="D742" s="150"/>
      <c r="E742" s="150"/>
      <c r="F742" s="611"/>
      <c r="G742" s="611"/>
      <c r="H742" s="611"/>
      <c r="I742" s="611"/>
      <c r="J742" s="611"/>
      <c r="K742" s="611"/>
      <c r="L742" s="611"/>
      <c r="M742" s="611"/>
      <c r="N742" s="611"/>
      <c r="O742" s="611"/>
      <c r="P742" s="611"/>
      <c r="Q742" s="611"/>
      <c r="R742" s="611"/>
      <c r="S742" s="611"/>
      <c r="T742" s="611"/>
      <c r="U742" s="611"/>
      <c r="V742" s="611"/>
      <c r="W742" s="611"/>
      <c r="X742" s="611"/>
      <c r="Y742" s="611"/>
      <c r="Z742" s="611"/>
      <c r="AA742" s="612"/>
      <c r="AB742" s="611"/>
      <c r="AC742" s="611"/>
      <c r="AD742" s="611"/>
      <c r="AE742" s="611"/>
      <c r="AF742" s="611"/>
      <c r="AG742" s="611"/>
      <c r="AH742" s="611"/>
      <c r="AI742" s="611"/>
      <c r="AJ742" s="611"/>
      <c r="AK742" s="611"/>
      <c r="AL742" s="611"/>
      <c r="AM742" s="611"/>
      <c r="AN742" s="611"/>
      <c r="AO742" s="611"/>
      <c r="AP742" s="611"/>
      <c r="AQ742" s="611"/>
      <c r="AR742" s="611"/>
      <c r="AS742" s="611"/>
      <c r="AT742" s="611"/>
      <c r="AU742" s="611"/>
      <c r="AV742" s="611"/>
      <c r="AW742" s="611"/>
      <c r="AX742" s="611"/>
      <c r="AY742" s="611"/>
      <c r="AZ742" s="611"/>
      <c r="BA742" s="611"/>
      <c r="BB742" s="611"/>
      <c r="BC742" s="611"/>
      <c r="BD742" s="611"/>
      <c r="BE742" s="611"/>
      <c r="BF742" s="611"/>
      <c r="BG742" s="611"/>
      <c r="BH742" s="611"/>
      <c r="BI742" s="611"/>
      <c r="BJ742" s="611"/>
      <c r="BK742" s="611"/>
      <c r="BL742" s="611"/>
      <c r="BM742" s="611"/>
      <c r="BN742" s="205"/>
      <c r="BO742" s="611"/>
      <c r="BP742" s="611"/>
      <c r="BQ742" s="611"/>
      <c r="BR742" s="611"/>
      <c r="BS742" s="611"/>
      <c r="BT742" s="611"/>
      <c r="BU742" s="611"/>
      <c r="BV742" s="611"/>
      <c r="BW742" s="611"/>
      <c r="BX742" s="611"/>
      <c r="BY742" s="611"/>
      <c r="BZ742" s="611"/>
      <c r="CA742" s="611"/>
      <c r="CB742" s="611"/>
      <c r="CC742" s="611"/>
      <c r="CD742" s="611"/>
      <c r="CE742" s="611"/>
      <c r="CF742" s="611"/>
      <c r="CG742" s="611"/>
      <c r="CH742" s="611"/>
      <c r="CI742" s="235"/>
      <c r="CJ742" s="393"/>
      <c r="CK742" s="393"/>
      <c r="CL742" s="393"/>
      <c r="CM742" s="393"/>
      <c r="CN742" s="393"/>
      <c r="CO742" s="177"/>
      <c r="CP742" s="235"/>
      <c r="CQ742" s="235"/>
      <c r="CR742" s="394"/>
      <c r="CS742" s="394"/>
      <c r="CT742" s="394"/>
      <c r="CU742" s="394"/>
      <c r="CV742" s="394"/>
      <c r="CW742" s="235"/>
      <c r="CX742" s="393"/>
      <c r="CY742" s="393"/>
      <c r="CZ742" s="393"/>
      <c r="DA742" s="393"/>
      <c r="DB742" s="393"/>
      <c r="DC742" s="393"/>
      <c r="DD742" s="393"/>
      <c r="DE742" s="393"/>
      <c r="DF742" s="393"/>
      <c r="DG742" s="393"/>
      <c r="DH742" s="393"/>
      <c r="DI742" s="393"/>
      <c r="DJ742" s="393"/>
    </row>
    <row r="743" spans="1:114" s="7" customFormat="1" x14ac:dyDescent="0.2">
      <c r="A743" s="392"/>
      <c r="B743" s="150"/>
      <c r="C743" s="150"/>
      <c r="D743" s="150"/>
      <c r="E743" s="150"/>
      <c r="F743" s="611"/>
      <c r="G743" s="611"/>
      <c r="H743" s="611"/>
      <c r="I743" s="611"/>
      <c r="J743" s="611"/>
      <c r="K743" s="611"/>
      <c r="L743" s="611"/>
      <c r="M743" s="611"/>
      <c r="N743" s="611"/>
      <c r="O743" s="611"/>
      <c r="P743" s="611"/>
      <c r="Q743" s="611"/>
      <c r="R743" s="611"/>
      <c r="S743" s="611"/>
      <c r="T743" s="611"/>
      <c r="U743" s="611"/>
      <c r="V743" s="611"/>
      <c r="W743" s="611"/>
      <c r="X743" s="611"/>
      <c r="Y743" s="611"/>
      <c r="Z743" s="611"/>
      <c r="AA743" s="612"/>
      <c r="AB743" s="611"/>
      <c r="AC743" s="611"/>
      <c r="AD743" s="611"/>
      <c r="AE743" s="611"/>
      <c r="AF743" s="611"/>
      <c r="AG743" s="611"/>
      <c r="AH743" s="611"/>
      <c r="AI743" s="611"/>
      <c r="AJ743" s="611"/>
      <c r="AK743" s="611"/>
      <c r="AL743" s="611"/>
      <c r="AM743" s="611"/>
      <c r="AN743" s="611"/>
      <c r="AO743" s="611"/>
      <c r="AP743" s="611"/>
      <c r="AQ743" s="611"/>
      <c r="AR743" s="611"/>
      <c r="AS743" s="611"/>
      <c r="AT743" s="611"/>
      <c r="AU743" s="611"/>
      <c r="AV743" s="611"/>
      <c r="AW743" s="611"/>
      <c r="AX743" s="611"/>
      <c r="AY743" s="611"/>
      <c r="AZ743" s="611"/>
      <c r="BA743" s="611"/>
      <c r="BB743" s="611"/>
      <c r="BC743" s="611"/>
      <c r="BD743" s="611"/>
      <c r="BE743" s="611"/>
      <c r="BF743" s="611"/>
      <c r="BG743" s="611"/>
      <c r="BH743" s="611"/>
      <c r="BI743" s="611"/>
      <c r="BJ743" s="611"/>
      <c r="BK743" s="611"/>
      <c r="BL743" s="611"/>
      <c r="BM743" s="611"/>
      <c r="BN743" s="205"/>
      <c r="BO743" s="611"/>
      <c r="BP743" s="611"/>
      <c r="BQ743" s="611"/>
      <c r="BR743" s="611"/>
      <c r="BS743" s="611"/>
      <c r="BT743" s="611"/>
      <c r="BU743" s="611"/>
      <c r="BV743" s="611"/>
      <c r="BW743" s="611"/>
      <c r="BX743" s="611"/>
      <c r="BY743" s="611"/>
      <c r="BZ743" s="611"/>
      <c r="CA743" s="611"/>
      <c r="CB743" s="611"/>
      <c r="CC743" s="611"/>
      <c r="CD743" s="611"/>
      <c r="CE743" s="611"/>
      <c r="CF743" s="611"/>
      <c r="CG743" s="611"/>
      <c r="CH743" s="611"/>
      <c r="CI743" s="235"/>
      <c r="CJ743" s="393"/>
      <c r="CK743" s="393"/>
      <c r="CL743" s="393"/>
      <c r="CM743" s="393"/>
      <c r="CN743" s="393"/>
      <c r="CO743" s="177"/>
      <c r="CP743" s="235"/>
      <c r="CQ743" s="235"/>
      <c r="CR743" s="394"/>
      <c r="CS743" s="394"/>
      <c r="CT743" s="394"/>
      <c r="CU743" s="394"/>
      <c r="CV743" s="394"/>
      <c r="CW743" s="235"/>
      <c r="CX743" s="393"/>
      <c r="CY743" s="393"/>
      <c r="CZ743" s="393"/>
      <c r="DA743" s="393"/>
      <c r="DB743" s="393"/>
      <c r="DC743" s="393"/>
      <c r="DD743" s="393"/>
      <c r="DE743" s="393"/>
      <c r="DF743" s="393"/>
      <c r="DG743" s="393"/>
      <c r="DH743" s="393"/>
      <c r="DI743" s="393"/>
      <c r="DJ743" s="393"/>
    </row>
    <row r="744" spans="1:114" s="7" customFormat="1" x14ac:dyDescent="0.2">
      <c r="A744" s="392"/>
      <c r="B744" s="150"/>
      <c r="C744" s="150"/>
      <c r="D744" s="150"/>
      <c r="E744" s="150"/>
      <c r="F744" s="611"/>
      <c r="G744" s="611"/>
      <c r="H744" s="611"/>
      <c r="I744" s="611"/>
      <c r="J744" s="611"/>
      <c r="K744" s="611"/>
      <c r="L744" s="611"/>
      <c r="M744" s="611"/>
      <c r="N744" s="611"/>
      <c r="O744" s="611"/>
      <c r="P744" s="611"/>
      <c r="Q744" s="611"/>
      <c r="R744" s="611"/>
      <c r="S744" s="611"/>
      <c r="T744" s="611"/>
      <c r="U744" s="611"/>
      <c r="V744" s="611"/>
      <c r="W744" s="611"/>
      <c r="X744" s="611"/>
      <c r="Y744" s="611"/>
      <c r="Z744" s="611"/>
      <c r="AA744" s="612"/>
      <c r="AB744" s="611"/>
      <c r="AC744" s="611"/>
      <c r="AD744" s="611"/>
      <c r="AE744" s="611"/>
      <c r="AF744" s="611"/>
      <c r="AG744" s="611"/>
      <c r="AH744" s="611"/>
      <c r="AI744" s="611"/>
      <c r="AJ744" s="611"/>
      <c r="AK744" s="611"/>
      <c r="AL744" s="611"/>
      <c r="AM744" s="611"/>
      <c r="AN744" s="611"/>
      <c r="AO744" s="611"/>
      <c r="AP744" s="611"/>
      <c r="AQ744" s="611"/>
      <c r="AR744" s="611"/>
      <c r="AS744" s="611"/>
      <c r="AT744" s="611"/>
      <c r="AU744" s="611"/>
      <c r="AV744" s="611"/>
      <c r="AW744" s="611"/>
      <c r="AX744" s="611"/>
      <c r="AY744" s="611"/>
      <c r="AZ744" s="611"/>
      <c r="BA744" s="611"/>
      <c r="BB744" s="611"/>
      <c r="BC744" s="611"/>
      <c r="BD744" s="611"/>
      <c r="BE744" s="611"/>
      <c r="BF744" s="611"/>
      <c r="BG744" s="611"/>
      <c r="BH744" s="611"/>
      <c r="BI744" s="611"/>
      <c r="BJ744" s="611"/>
      <c r="BK744" s="611"/>
      <c r="BL744" s="611"/>
      <c r="BM744" s="611"/>
      <c r="BN744" s="205"/>
      <c r="BO744" s="611"/>
      <c r="BP744" s="611"/>
      <c r="BQ744" s="611"/>
      <c r="BR744" s="611"/>
      <c r="BS744" s="611"/>
      <c r="BT744" s="611"/>
      <c r="BU744" s="611"/>
      <c r="BV744" s="611"/>
      <c r="BW744" s="611"/>
      <c r="BX744" s="611"/>
      <c r="BY744" s="611"/>
      <c r="BZ744" s="611"/>
      <c r="CA744" s="611"/>
      <c r="CB744" s="611"/>
      <c r="CC744" s="611"/>
      <c r="CD744" s="611"/>
      <c r="CE744" s="611"/>
      <c r="CF744" s="611"/>
      <c r="CG744" s="611"/>
      <c r="CH744" s="611"/>
      <c r="CI744" s="235"/>
      <c r="CJ744" s="393"/>
      <c r="CK744" s="393"/>
      <c r="CL744" s="393"/>
      <c r="CM744" s="393"/>
      <c r="CN744" s="393"/>
      <c r="CO744" s="177"/>
      <c r="CP744" s="235"/>
      <c r="CQ744" s="235"/>
      <c r="CR744" s="394"/>
      <c r="CS744" s="394"/>
      <c r="CT744" s="394"/>
      <c r="CU744" s="394"/>
      <c r="CV744" s="394"/>
      <c r="CW744" s="235"/>
      <c r="CX744" s="393"/>
      <c r="CY744" s="393"/>
      <c r="CZ744" s="393"/>
      <c r="DA744" s="393"/>
      <c r="DB744" s="393"/>
      <c r="DC744" s="393"/>
      <c r="DD744" s="393"/>
      <c r="DE744" s="393"/>
      <c r="DF744" s="393"/>
      <c r="DG744" s="393"/>
      <c r="DH744" s="393"/>
      <c r="DI744" s="393"/>
      <c r="DJ744" s="393"/>
    </row>
    <row r="745" spans="1:114" s="7" customFormat="1" x14ac:dyDescent="0.2">
      <c r="A745" s="392"/>
      <c r="B745" s="150"/>
      <c r="C745" s="150"/>
      <c r="D745" s="150"/>
      <c r="E745" s="150"/>
      <c r="F745" s="611"/>
      <c r="G745" s="611"/>
      <c r="H745" s="611"/>
      <c r="I745" s="611"/>
      <c r="J745" s="611"/>
      <c r="K745" s="611"/>
      <c r="L745" s="611"/>
      <c r="M745" s="611"/>
      <c r="N745" s="611"/>
      <c r="O745" s="611"/>
      <c r="P745" s="611"/>
      <c r="Q745" s="611"/>
      <c r="R745" s="611"/>
      <c r="S745" s="611"/>
      <c r="T745" s="611"/>
      <c r="U745" s="611"/>
      <c r="V745" s="611"/>
      <c r="W745" s="611"/>
      <c r="X745" s="611"/>
      <c r="Y745" s="611"/>
      <c r="Z745" s="611"/>
      <c r="AA745" s="612"/>
      <c r="AB745" s="611"/>
      <c r="AC745" s="611"/>
      <c r="AD745" s="611"/>
      <c r="AE745" s="611"/>
      <c r="AF745" s="611"/>
      <c r="AG745" s="611"/>
      <c r="AH745" s="611"/>
      <c r="AI745" s="611"/>
      <c r="AJ745" s="611"/>
      <c r="AK745" s="611"/>
      <c r="AL745" s="611"/>
      <c r="AM745" s="611"/>
      <c r="AN745" s="611"/>
      <c r="AO745" s="611"/>
      <c r="AP745" s="611"/>
      <c r="AQ745" s="611"/>
      <c r="AR745" s="611"/>
      <c r="AS745" s="611"/>
      <c r="AT745" s="611"/>
      <c r="AU745" s="611"/>
      <c r="AV745" s="611"/>
      <c r="AW745" s="611"/>
      <c r="AX745" s="611"/>
      <c r="AY745" s="611"/>
      <c r="AZ745" s="611"/>
      <c r="BA745" s="611"/>
      <c r="BB745" s="611"/>
      <c r="BC745" s="611"/>
      <c r="BD745" s="611"/>
      <c r="BE745" s="611"/>
      <c r="BF745" s="611"/>
      <c r="BG745" s="611"/>
      <c r="BH745" s="611"/>
      <c r="BI745" s="611"/>
      <c r="BJ745" s="611"/>
      <c r="BK745" s="611"/>
      <c r="BL745" s="611"/>
      <c r="BM745" s="611"/>
      <c r="BN745" s="205"/>
      <c r="BO745" s="611"/>
      <c r="BP745" s="611"/>
      <c r="BQ745" s="611"/>
      <c r="BR745" s="611"/>
      <c r="BS745" s="611"/>
      <c r="BT745" s="611"/>
      <c r="BU745" s="611"/>
      <c r="BV745" s="611"/>
      <c r="BW745" s="611"/>
      <c r="BX745" s="611"/>
      <c r="BY745" s="611"/>
      <c r="BZ745" s="611"/>
      <c r="CA745" s="611"/>
      <c r="CB745" s="611"/>
      <c r="CC745" s="611"/>
      <c r="CD745" s="611"/>
      <c r="CE745" s="611"/>
      <c r="CF745" s="611"/>
      <c r="CG745" s="611"/>
      <c r="CH745" s="611"/>
      <c r="CI745" s="235"/>
      <c r="CJ745" s="393"/>
      <c r="CK745" s="393"/>
      <c r="CL745" s="393"/>
      <c r="CM745" s="393"/>
      <c r="CN745" s="393"/>
      <c r="CO745" s="177"/>
      <c r="CP745" s="235"/>
      <c r="CQ745" s="235"/>
      <c r="CR745" s="394"/>
      <c r="CS745" s="394"/>
      <c r="CT745" s="394"/>
      <c r="CU745" s="394"/>
      <c r="CV745" s="394"/>
      <c r="CW745" s="235"/>
      <c r="CX745" s="393"/>
      <c r="CY745" s="393"/>
      <c r="CZ745" s="393"/>
      <c r="DA745" s="393"/>
      <c r="DB745" s="393"/>
      <c r="DC745" s="393"/>
      <c r="DD745" s="393"/>
      <c r="DE745" s="393"/>
      <c r="DF745" s="393"/>
      <c r="DG745" s="393"/>
      <c r="DH745" s="393"/>
      <c r="DI745" s="393"/>
      <c r="DJ745" s="393"/>
    </row>
    <row r="746" spans="1:114" s="7" customFormat="1" x14ac:dyDescent="0.2">
      <c r="A746" s="291" t="s">
        <v>396</v>
      </c>
      <c r="B746" s="115" t="s">
        <v>370</v>
      </c>
      <c r="C746" s="115"/>
      <c r="D746" s="115"/>
      <c r="E746" s="115"/>
      <c r="F746" s="564">
        <v>1</v>
      </c>
      <c r="G746" s="613">
        <v>2</v>
      </c>
      <c r="H746" s="613">
        <v>3</v>
      </c>
      <c r="I746" s="613">
        <v>4</v>
      </c>
      <c r="J746" s="613">
        <v>5</v>
      </c>
      <c r="K746" s="613">
        <v>6</v>
      </c>
      <c r="L746" s="613">
        <v>7</v>
      </c>
      <c r="M746" s="613">
        <v>8</v>
      </c>
      <c r="N746" s="613">
        <v>9</v>
      </c>
      <c r="O746" s="613">
        <v>10</v>
      </c>
      <c r="P746" s="613">
        <v>11</v>
      </c>
      <c r="Q746" s="613">
        <v>12</v>
      </c>
      <c r="R746" s="613">
        <v>13</v>
      </c>
      <c r="S746" s="613">
        <v>14</v>
      </c>
      <c r="T746" s="613">
        <v>15</v>
      </c>
      <c r="U746" s="613">
        <v>16</v>
      </c>
      <c r="V746" s="613">
        <v>17</v>
      </c>
      <c r="W746" s="613">
        <v>18</v>
      </c>
      <c r="X746" s="613">
        <v>19</v>
      </c>
      <c r="Y746" s="613">
        <v>20</v>
      </c>
      <c r="Z746" s="613">
        <v>21</v>
      </c>
      <c r="AA746" s="613">
        <v>22</v>
      </c>
      <c r="AB746" s="613">
        <v>23</v>
      </c>
      <c r="AC746" s="613">
        <v>24</v>
      </c>
      <c r="AD746" s="613">
        <v>25</v>
      </c>
      <c r="AE746" s="613">
        <v>26</v>
      </c>
      <c r="AF746" s="613">
        <v>27</v>
      </c>
      <c r="AG746" s="613">
        <v>28</v>
      </c>
      <c r="AH746" s="613">
        <v>29</v>
      </c>
      <c r="AI746" s="613">
        <v>30</v>
      </c>
      <c r="AJ746" s="613">
        <v>31</v>
      </c>
      <c r="AK746" s="613">
        <v>32</v>
      </c>
      <c r="AL746" s="613">
        <v>33</v>
      </c>
      <c r="AM746" s="613">
        <v>34</v>
      </c>
      <c r="AN746" s="613">
        <v>35</v>
      </c>
      <c r="AO746" s="613">
        <v>36</v>
      </c>
      <c r="AP746" s="613">
        <v>37</v>
      </c>
      <c r="AQ746" s="613">
        <v>38</v>
      </c>
      <c r="AR746" s="613">
        <v>39</v>
      </c>
      <c r="AS746" s="613">
        <v>40</v>
      </c>
      <c r="AT746" s="613">
        <v>41</v>
      </c>
      <c r="AU746" s="613">
        <v>42</v>
      </c>
      <c r="AV746" s="613">
        <v>43</v>
      </c>
      <c r="AW746" s="613">
        <v>44</v>
      </c>
      <c r="AX746" s="613">
        <v>45</v>
      </c>
      <c r="AY746" s="613">
        <v>46</v>
      </c>
      <c r="AZ746" s="613">
        <v>47</v>
      </c>
      <c r="BA746" s="613">
        <v>48</v>
      </c>
      <c r="BB746" s="613">
        <v>49</v>
      </c>
      <c r="BC746" s="613">
        <v>50</v>
      </c>
      <c r="BD746" s="613">
        <v>51</v>
      </c>
      <c r="BE746" s="613">
        <v>52</v>
      </c>
      <c r="BF746" s="613">
        <v>53</v>
      </c>
      <c r="BG746" s="613">
        <v>54</v>
      </c>
      <c r="BH746" s="613">
        <v>55</v>
      </c>
      <c r="BI746" s="613">
        <v>56</v>
      </c>
      <c r="BJ746" s="613">
        <v>57</v>
      </c>
      <c r="BK746" s="613">
        <v>58</v>
      </c>
      <c r="BL746" s="613">
        <v>59</v>
      </c>
      <c r="BM746" s="613">
        <v>60</v>
      </c>
      <c r="BN746" s="201"/>
      <c r="BO746" s="626"/>
      <c r="BP746" s="626"/>
      <c r="BQ746" s="626"/>
      <c r="BR746" s="626"/>
      <c r="BS746" s="626"/>
      <c r="BT746" s="626"/>
      <c r="BU746" s="626"/>
      <c r="BV746" s="626"/>
      <c r="BW746" s="626"/>
      <c r="BX746" s="626"/>
      <c r="BY746" s="626"/>
      <c r="BZ746" s="626"/>
      <c r="CA746" s="626"/>
      <c r="CB746" s="626"/>
      <c r="CC746" s="626"/>
      <c r="CD746" s="626"/>
      <c r="CE746" s="626"/>
      <c r="CF746" s="626"/>
      <c r="CG746" s="626"/>
      <c r="CH746" s="626"/>
      <c r="CI746" s="196"/>
      <c r="CJ746" s="292"/>
      <c r="CK746" s="292"/>
      <c r="CL746" s="292"/>
      <c r="CM746" s="292"/>
      <c r="CN746" s="292"/>
      <c r="CO746" s="177"/>
      <c r="CP746" s="115"/>
      <c r="CQ746" s="115"/>
      <c r="CR746" s="202"/>
      <c r="CS746" s="202"/>
      <c r="CT746" s="202"/>
      <c r="CU746" s="202"/>
      <c r="CV746" s="202"/>
      <c r="CW746" s="115"/>
      <c r="CX746" s="292" t="str">
        <f t="shared" ref="CX746:DA752" si="2352">IF(BO746="","",BO746)</f>
        <v/>
      </c>
      <c r="CY746" s="292" t="str">
        <f t="shared" si="2352"/>
        <v/>
      </c>
      <c r="CZ746" s="292" t="str">
        <f t="shared" si="2352"/>
        <v/>
      </c>
      <c r="DA746" s="292" t="str">
        <f t="shared" si="2352"/>
        <v/>
      </c>
      <c r="DB746" s="293" t="str">
        <f t="shared" ref="DB746:DB752" si="2353">IF(CJ746="","",CJ746)</f>
        <v/>
      </c>
      <c r="DC746" s="292" t="str">
        <f t="shared" ref="DC746:DF752" si="2354">IF(BS746="","",BS746)</f>
        <v/>
      </c>
      <c r="DD746" s="292" t="str">
        <f t="shared" si="2354"/>
        <v/>
      </c>
      <c r="DE746" s="292" t="str">
        <f t="shared" si="2354"/>
        <v/>
      </c>
      <c r="DF746" s="292" t="str">
        <f t="shared" si="2354"/>
        <v/>
      </c>
      <c r="DG746" s="293" t="str">
        <f t="shared" ref="DG746:DJ752" si="2355">IF(CK746="","",CK746)</f>
        <v/>
      </c>
      <c r="DH746" s="293" t="str">
        <f t="shared" si="2355"/>
        <v/>
      </c>
      <c r="DI746" s="293" t="str">
        <f t="shared" si="2355"/>
        <v/>
      </c>
      <c r="DJ746" s="293" t="str">
        <f t="shared" si="2355"/>
        <v/>
      </c>
    </row>
    <row r="747" spans="1:114" s="7" customFormat="1" x14ac:dyDescent="0.2">
      <c r="A747" s="291" t="s">
        <v>369</v>
      </c>
      <c r="B747" s="115" t="s">
        <v>370</v>
      </c>
      <c r="C747" s="115"/>
      <c r="D747" s="115"/>
      <c r="E747" s="115"/>
      <c r="F747" s="564">
        <v>1</v>
      </c>
      <c r="G747" s="613">
        <v>1</v>
      </c>
      <c r="H747" s="613">
        <v>1</v>
      </c>
      <c r="I747" s="613">
        <v>1</v>
      </c>
      <c r="J747" s="613">
        <v>1</v>
      </c>
      <c r="K747" s="613">
        <v>1</v>
      </c>
      <c r="L747" s="613">
        <v>1</v>
      </c>
      <c r="M747" s="613">
        <v>1</v>
      </c>
      <c r="N747" s="613">
        <v>1</v>
      </c>
      <c r="O747" s="613">
        <v>1</v>
      </c>
      <c r="P747" s="613">
        <v>1</v>
      </c>
      <c r="Q747" s="613">
        <v>1</v>
      </c>
      <c r="R747" s="613">
        <v>2</v>
      </c>
      <c r="S747" s="613">
        <v>2</v>
      </c>
      <c r="T747" s="613">
        <v>2</v>
      </c>
      <c r="U747" s="613">
        <v>2</v>
      </c>
      <c r="V747" s="613">
        <v>2</v>
      </c>
      <c r="W747" s="613">
        <v>2</v>
      </c>
      <c r="X747" s="613">
        <v>2</v>
      </c>
      <c r="Y747" s="613">
        <v>2</v>
      </c>
      <c r="Z747" s="613">
        <v>2</v>
      </c>
      <c r="AA747" s="613">
        <v>2</v>
      </c>
      <c r="AB747" s="613">
        <v>2</v>
      </c>
      <c r="AC747" s="613">
        <v>2</v>
      </c>
      <c r="AD747" s="613">
        <v>3</v>
      </c>
      <c r="AE747" s="613">
        <v>3</v>
      </c>
      <c r="AF747" s="613">
        <v>3</v>
      </c>
      <c r="AG747" s="613">
        <v>3</v>
      </c>
      <c r="AH747" s="613">
        <v>3</v>
      </c>
      <c r="AI747" s="613">
        <v>3</v>
      </c>
      <c r="AJ747" s="613">
        <v>3</v>
      </c>
      <c r="AK747" s="613">
        <v>3</v>
      </c>
      <c r="AL747" s="613">
        <v>3</v>
      </c>
      <c r="AM747" s="613">
        <v>3</v>
      </c>
      <c r="AN747" s="613">
        <v>3</v>
      </c>
      <c r="AO747" s="613">
        <v>3</v>
      </c>
      <c r="AP747" s="613">
        <v>4</v>
      </c>
      <c r="AQ747" s="613">
        <v>4</v>
      </c>
      <c r="AR747" s="613">
        <v>4</v>
      </c>
      <c r="AS747" s="613">
        <v>4</v>
      </c>
      <c r="AT747" s="613">
        <v>4</v>
      </c>
      <c r="AU747" s="613">
        <v>4</v>
      </c>
      <c r="AV747" s="613">
        <v>4</v>
      </c>
      <c r="AW747" s="613">
        <v>4</v>
      </c>
      <c r="AX747" s="613">
        <v>4</v>
      </c>
      <c r="AY747" s="613">
        <v>4</v>
      </c>
      <c r="AZ747" s="613">
        <v>4</v>
      </c>
      <c r="BA747" s="613">
        <v>4</v>
      </c>
      <c r="BB747" s="613">
        <v>5</v>
      </c>
      <c r="BC747" s="613">
        <v>5</v>
      </c>
      <c r="BD747" s="613">
        <v>5</v>
      </c>
      <c r="BE747" s="613">
        <v>5</v>
      </c>
      <c r="BF747" s="613">
        <v>5</v>
      </c>
      <c r="BG747" s="613">
        <v>5</v>
      </c>
      <c r="BH747" s="613">
        <v>5</v>
      </c>
      <c r="BI747" s="613">
        <v>5</v>
      </c>
      <c r="BJ747" s="613">
        <v>5</v>
      </c>
      <c r="BK747" s="613">
        <v>5</v>
      </c>
      <c r="BL747" s="613">
        <v>5</v>
      </c>
      <c r="BM747" s="613">
        <v>5</v>
      </c>
      <c r="BN747" s="201"/>
      <c r="BO747" s="626"/>
      <c r="BP747" s="626"/>
      <c r="BQ747" s="626"/>
      <c r="BR747" s="626"/>
      <c r="BS747" s="626"/>
      <c r="BT747" s="626"/>
      <c r="BU747" s="626"/>
      <c r="BV747" s="626"/>
      <c r="BW747" s="626"/>
      <c r="BX747" s="626"/>
      <c r="BY747" s="626"/>
      <c r="BZ747" s="626"/>
      <c r="CA747" s="626"/>
      <c r="CB747" s="626"/>
      <c r="CC747" s="626"/>
      <c r="CD747" s="626"/>
      <c r="CE747" s="626"/>
      <c r="CF747" s="626"/>
      <c r="CG747" s="626"/>
      <c r="CH747" s="626"/>
      <c r="CI747" s="196"/>
      <c r="CJ747" s="292"/>
      <c r="CK747" s="292"/>
      <c r="CL747" s="292"/>
      <c r="CM747" s="292"/>
      <c r="CN747" s="292"/>
      <c r="CO747" s="177"/>
      <c r="CP747" s="115"/>
      <c r="CQ747" s="115"/>
      <c r="CR747" s="202"/>
      <c r="CS747" s="202"/>
      <c r="CT747" s="202"/>
      <c r="CU747" s="202"/>
      <c r="CV747" s="202"/>
      <c r="CW747" s="115"/>
      <c r="CX747" s="292" t="str">
        <f t="shared" si="2352"/>
        <v/>
      </c>
      <c r="CY747" s="292" t="str">
        <f t="shared" si="2352"/>
        <v/>
      </c>
      <c r="CZ747" s="292" t="str">
        <f t="shared" si="2352"/>
        <v/>
      </c>
      <c r="DA747" s="292" t="str">
        <f t="shared" si="2352"/>
        <v/>
      </c>
      <c r="DB747" s="293" t="str">
        <f t="shared" si="2353"/>
        <v/>
      </c>
      <c r="DC747" s="292" t="str">
        <f t="shared" si="2354"/>
        <v/>
      </c>
      <c r="DD747" s="292" t="str">
        <f t="shared" si="2354"/>
        <v/>
      </c>
      <c r="DE747" s="292" t="str">
        <f t="shared" si="2354"/>
        <v/>
      </c>
      <c r="DF747" s="292" t="str">
        <f t="shared" si="2354"/>
        <v/>
      </c>
      <c r="DG747" s="293" t="str">
        <f t="shared" si="2355"/>
        <v/>
      </c>
      <c r="DH747" s="293" t="str">
        <f t="shared" si="2355"/>
        <v/>
      </c>
      <c r="DI747" s="293" t="str">
        <f t="shared" si="2355"/>
        <v/>
      </c>
      <c r="DJ747" s="293" t="str">
        <f t="shared" si="2355"/>
        <v/>
      </c>
    </row>
    <row r="748" spans="1:114" s="7" customFormat="1" x14ac:dyDescent="0.2">
      <c r="A748" s="175" t="s">
        <v>101</v>
      </c>
      <c r="B748" s="119" t="s">
        <v>370</v>
      </c>
      <c r="C748" s="119"/>
      <c r="D748" s="119"/>
      <c r="E748" s="119"/>
      <c r="F748" s="561"/>
      <c r="G748" s="561"/>
      <c r="H748" s="561"/>
      <c r="I748" s="561"/>
      <c r="J748" s="561"/>
      <c r="K748" s="561"/>
      <c r="L748" s="561"/>
      <c r="M748" s="561"/>
      <c r="N748" s="561"/>
      <c r="O748" s="561"/>
      <c r="P748" s="561"/>
      <c r="Q748" s="561"/>
      <c r="R748" s="561"/>
      <c r="S748" s="561"/>
      <c r="T748" s="561"/>
      <c r="U748" s="561"/>
      <c r="V748" s="561"/>
      <c r="W748" s="561"/>
      <c r="X748" s="561"/>
      <c r="Y748" s="561"/>
      <c r="Z748" s="561"/>
      <c r="AA748" s="561"/>
      <c r="AB748" s="561"/>
      <c r="AC748" s="561"/>
      <c r="AD748" s="561"/>
      <c r="AE748" s="561"/>
      <c r="AF748" s="561"/>
      <c r="AG748" s="561"/>
      <c r="AH748" s="561"/>
      <c r="AI748" s="561"/>
      <c r="AJ748" s="561"/>
      <c r="AK748" s="561"/>
      <c r="AL748" s="561"/>
      <c r="AM748" s="561"/>
      <c r="AN748" s="561"/>
      <c r="AO748" s="561"/>
      <c r="AP748" s="561"/>
      <c r="AQ748" s="561"/>
      <c r="AR748" s="561"/>
      <c r="AS748" s="561"/>
      <c r="AT748" s="561"/>
      <c r="AU748" s="561"/>
      <c r="AV748" s="561"/>
      <c r="AW748" s="561"/>
      <c r="AX748" s="561"/>
      <c r="AY748" s="561"/>
      <c r="AZ748" s="561"/>
      <c r="BA748" s="561"/>
      <c r="BB748" s="561"/>
      <c r="BC748" s="561"/>
      <c r="BD748" s="561"/>
      <c r="BE748" s="561"/>
      <c r="BF748" s="561"/>
      <c r="BG748" s="561"/>
      <c r="BH748" s="561"/>
      <c r="BI748" s="561"/>
      <c r="BJ748" s="561"/>
      <c r="BK748" s="561"/>
      <c r="BL748" s="561"/>
      <c r="BM748" s="561"/>
      <c r="BN748" s="185"/>
      <c r="BO748" s="572"/>
      <c r="BP748" s="572"/>
      <c r="BQ748" s="572"/>
      <c r="BR748" s="572"/>
      <c r="BS748" s="572"/>
      <c r="BT748" s="572"/>
      <c r="BU748" s="572"/>
      <c r="BV748" s="572"/>
      <c r="BW748" s="572"/>
      <c r="BX748" s="572"/>
      <c r="BY748" s="572"/>
      <c r="BZ748" s="572"/>
      <c r="CA748" s="572"/>
      <c r="CB748" s="572"/>
      <c r="CC748" s="572"/>
      <c r="CD748" s="572"/>
      <c r="CE748" s="572"/>
      <c r="CF748" s="572"/>
      <c r="CG748" s="572"/>
      <c r="CH748" s="572"/>
      <c r="CI748" s="215"/>
      <c r="CJ748" s="214"/>
      <c r="CK748" s="214"/>
      <c r="CL748" s="214"/>
      <c r="CM748" s="214"/>
      <c r="CN748" s="214"/>
      <c r="CO748" s="177"/>
      <c r="CP748" s="119"/>
      <c r="CQ748" s="119"/>
      <c r="CR748" s="186"/>
      <c r="CS748" s="186"/>
      <c r="CT748" s="186"/>
      <c r="CU748" s="186"/>
      <c r="CV748" s="186"/>
      <c r="CW748" s="119"/>
      <c r="CX748" s="214" t="str">
        <f t="shared" si="2352"/>
        <v/>
      </c>
      <c r="CY748" s="214" t="str">
        <f t="shared" si="2352"/>
        <v/>
      </c>
      <c r="CZ748" s="214" t="str">
        <f t="shared" si="2352"/>
        <v/>
      </c>
      <c r="DA748" s="214" t="str">
        <f t="shared" si="2352"/>
        <v/>
      </c>
      <c r="DB748" s="216" t="str">
        <f t="shared" si="2353"/>
        <v/>
      </c>
      <c r="DC748" s="214" t="str">
        <f t="shared" si="2354"/>
        <v/>
      </c>
      <c r="DD748" s="214" t="str">
        <f t="shared" si="2354"/>
        <v/>
      </c>
      <c r="DE748" s="214" t="str">
        <f t="shared" si="2354"/>
        <v/>
      </c>
      <c r="DF748" s="214" t="str">
        <f t="shared" si="2354"/>
        <v/>
      </c>
      <c r="DG748" s="216" t="str">
        <f t="shared" si="2355"/>
        <v/>
      </c>
      <c r="DH748" s="216" t="str">
        <f t="shared" si="2355"/>
        <v/>
      </c>
      <c r="DI748" s="216" t="str">
        <f t="shared" si="2355"/>
        <v/>
      </c>
      <c r="DJ748" s="216" t="str">
        <f t="shared" si="2355"/>
        <v/>
      </c>
    </row>
    <row r="749" spans="1:114" s="7" customFormat="1" x14ac:dyDescent="0.2">
      <c r="A749" s="287" t="s">
        <v>416</v>
      </c>
      <c r="B749" s="119" t="s">
        <v>370</v>
      </c>
      <c r="C749" s="119"/>
      <c r="D749" s="119"/>
      <c r="E749" s="225">
        <v>0</v>
      </c>
      <c r="F749" s="614">
        <f t="shared" ref="F749:AK749" ca="1" si="2356">ABS(F384-F429)</f>
        <v>0</v>
      </c>
      <c r="G749" s="614">
        <f t="shared" ca="1" si="2356"/>
        <v>0</v>
      </c>
      <c r="H749" s="614">
        <f t="shared" ca="1" si="2356"/>
        <v>5.5079999998270068E-2</v>
      </c>
      <c r="I749" s="614">
        <f t="shared" ca="1" si="2356"/>
        <v>2.1059999991848599E-2</v>
      </c>
      <c r="J749" s="614">
        <f t="shared" ca="1" si="2356"/>
        <v>3.1913999999233056E-2</v>
      </c>
      <c r="K749" s="614">
        <f t="shared" ca="1" si="2356"/>
        <v>0.10240020000492223</v>
      </c>
      <c r="L749" s="614">
        <f t="shared" ca="1" si="2356"/>
        <v>1685.129543780211</v>
      </c>
      <c r="M749" s="614">
        <f t="shared" ca="1" si="2356"/>
        <v>82.385002194052504</v>
      </c>
      <c r="N749" s="614">
        <f t="shared" ca="1" si="2356"/>
        <v>96.868250752275344</v>
      </c>
      <c r="O749" s="614">
        <f t="shared" ca="1" si="2356"/>
        <v>98.642720377974911</v>
      </c>
      <c r="P749" s="614">
        <f t="shared" ca="1" si="2356"/>
        <v>123.11941044135529</v>
      </c>
      <c r="Q749" s="614">
        <f t="shared" ca="1" si="2356"/>
        <v>154.93910752377633</v>
      </c>
      <c r="R749" s="614">
        <f t="shared" ca="1" si="2356"/>
        <v>279.13142853033787</v>
      </c>
      <c r="S749" s="614">
        <f t="shared" ca="1" si="2356"/>
        <v>183.68760792601097</v>
      </c>
      <c r="T749" s="614">
        <f t="shared" ca="1" si="2356"/>
        <v>90359.613010088811</v>
      </c>
      <c r="U749" s="614">
        <f t="shared" ca="1" si="2356"/>
        <v>212.61991736387426</v>
      </c>
      <c r="V749" s="614">
        <f t="shared" ca="1" si="2356"/>
        <v>228.79470780499105</v>
      </c>
      <c r="W749" s="614">
        <f t="shared" ca="1" si="2356"/>
        <v>246.23087319951446</v>
      </c>
      <c r="X749" s="614">
        <f t="shared" ca="1" si="2356"/>
        <v>89734.970376243364</v>
      </c>
      <c r="Y749" s="614">
        <f t="shared" ca="1" si="2356"/>
        <v>285.30054579595162</v>
      </c>
      <c r="Z749" s="614">
        <f t="shared" ca="1" si="2356"/>
        <v>307.16231721569784</v>
      </c>
      <c r="AA749" s="614">
        <f t="shared" ca="1" si="2356"/>
        <v>330.74348595619085</v>
      </c>
      <c r="AB749" s="614">
        <f t="shared" ca="1" si="2356"/>
        <v>194.1833171620674</v>
      </c>
      <c r="AC749" s="614">
        <f t="shared" ca="1" si="2356"/>
        <v>383.63271527132019</v>
      </c>
      <c r="AD749" s="614">
        <f t="shared" ca="1" si="2356"/>
        <v>4698.6056856587238</v>
      </c>
      <c r="AE749" s="614">
        <f t="shared" ca="1" si="2356"/>
        <v>3400.3351569000515</v>
      </c>
      <c r="AF749" s="614">
        <f t="shared" ca="1" si="2356"/>
        <v>128675.27538567805</v>
      </c>
      <c r="AG749" s="614">
        <f t="shared" ca="1" si="2356"/>
        <v>3417.9037658263114</v>
      </c>
      <c r="AH749" s="614">
        <f t="shared" ca="1" si="2356"/>
        <v>3427.4522746481816</v>
      </c>
      <c r="AI749" s="614">
        <f t="shared" ca="1" si="2356"/>
        <v>3437.5550839917269</v>
      </c>
      <c r="AJ749" s="614">
        <f t="shared" ca="1" si="2356"/>
        <v>121551.75128700826</v>
      </c>
      <c r="AK749" s="614">
        <f t="shared" ca="1" si="2356"/>
        <v>3459.5721914840979</v>
      </c>
      <c r="AL749" s="614">
        <f t="shared" ref="AL749:BM749" ca="1" si="2357">ABS(AL384-AL429)</f>
        <v>3471.5672348425724</v>
      </c>
      <c r="AM749" s="614">
        <f t="shared" ca="1" si="2357"/>
        <v>3484.2784310352872</v>
      </c>
      <c r="AN749" s="614">
        <f t="shared" ca="1" si="2357"/>
        <v>3231.3534407565603</v>
      </c>
      <c r="AO749" s="614">
        <f t="shared" ca="1" si="2357"/>
        <v>3512.0432115490548</v>
      </c>
      <c r="AP749" s="614">
        <f t="shared" ca="1" si="2357"/>
        <v>8303.2292432005634</v>
      </c>
      <c r="AQ749" s="614">
        <f t="shared" ca="1" si="2357"/>
        <v>6597.2153336456977</v>
      </c>
      <c r="AR749" s="614">
        <f t="shared" ca="1" si="2357"/>
        <v>172028.15746190154</v>
      </c>
      <c r="AS749" s="614">
        <f t="shared" ca="1" si="2357"/>
        <v>6607.2529605620657</v>
      </c>
      <c r="AT749" s="614">
        <f t="shared" ca="1" si="2357"/>
        <v>6612.5070015506935</v>
      </c>
      <c r="AU749" s="614">
        <f t="shared" ca="1" si="2357"/>
        <v>6617.9249358474044</v>
      </c>
      <c r="AV749" s="614">
        <f t="shared" ca="1" si="2357"/>
        <v>158376.48770026275</v>
      </c>
      <c r="AW749" s="614">
        <f t="shared" ca="1" si="2357"/>
        <v>6629.2748212744482</v>
      </c>
      <c r="AX749" s="614">
        <f t="shared" ca="1" si="2357"/>
        <v>6635.2184269758291</v>
      </c>
      <c r="AY749" s="614">
        <f t="shared" ca="1" si="2357"/>
        <v>6641.3492487462936</v>
      </c>
      <c r="AZ749" s="614">
        <f t="shared" ca="1" si="2357"/>
        <v>6221.6736310470151</v>
      </c>
      <c r="BA749" s="614">
        <f t="shared" ca="1" si="2357"/>
        <v>6654.1981383144739</v>
      </c>
      <c r="BB749" s="614">
        <f t="shared" ca="1" si="2357"/>
        <v>11728.873683537589</v>
      </c>
      <c r="BC749" s="614">
        <f t="shared" ca="1" si="2357"/>
        <v>9872.2818684907397</v>
      </c>
      <c r="BD749" s="614">
        <f t="shared" ca="1" si="2357"/>
        <v>175568.49633430596</v>
      </c>
      <c r="BE749" s="614">
        <f t="shared" ca="1" si="2357"/>
        <v>9884.8776941932738</v>
      </c>
      <c r="BF749" s="614">
        <f t="shared" ca="1" si="2357"/>
        <v>9891.4307595756836</v>
      </c>
      <c r="BG749" s="614">
        <f t="shared" ca="1" si="2357"/>
        <v>9898.1604842654197</v>
      </c>
      <c r="BH749" s="614">
        <f t="shared" ca="1" si="2357"/>
        <v>155094.92803128529</v>
      </c>
      <c r="BI749" s="614">
        <f t="shared" ca="1" si="2357"/>
        <v>9912.170464396826</v>
      </c>
      <c r="BJ749" s="614">
        <f t="shared" ca="1" si="2357"/>
        <v>9919.4613783153472</v>
      </c>
      <c r="BK749" s="614">
        <f t="shared" ca="1" si="2357"/>
        <v>9926.9502776514273</v>
      </c>
      <c r="BL749" s="614">
        <f t="shared" ca="1" si="2357"/>
        <v>9244.6428945476655</v>
      </c>
      <c r="BM749" s="614">
        <f t="shared" ca="1" si="2357"/>
        <v>9942.5451310360804</v>
      </c>
      <c r="BN749" s="185"/>
      <c r="BO749" s="614">
        <f t="shared" ref="BO749:CH749" ca="1" si="2358">ABS(BO384-BO429)</f>
        <v>5.5079999990994111E-2</v>
      </c>
      <c r="BP749" s="614">
        <f t="shared" ca="1" si="2358"/>
        <v>0.15537419999600388</v>
      </c>
      <c r="BQ749" s="614">
        <f t="shared" ca="1" si="2358"/>
        <v>1864.3827967265388</v>
      </c>
      <c r="BR749" s="614">
        <f t="shared" ca="1" si="2358"/>
        <v>376.70123834312835</v>
      </c>
      <c r="BS749" s="614">
        <f t="shared" ca="1" si="2358"/>
        <v>90822.432046545175</v>
      </c>
      <c r="BT749" s="614">
        <f t="shared" ca="1" si="2358"/>
        <v>687.64549836840888</v>
      </c>
      <c r="BU749" s="614">
        <f t="shared" ca="1" si="2358"/>
        <v>89142.507513231831</v>
      </c>
      <c r="BV749" s="614">
        <f t="shared" ca="1" si="2358"/>
        <v>908.55951838963665</v>
      </c>
      <c r="BW749" s="614">
        <f t="shared" ca="1" si="2358"/>
        <v>136774.21622823668</v>
      </c>
      <c r="BX749" s="614">
        <f t="shared" ca="1" si="2358"/>
        <v>10282.911124466045</v>
      </c>
      <c r="BY749" s="614">
        <f t="shared" ca="1" si="2358"/>
        <v>114620.61186068156</v>
      </c>
      <c r="BZ749" s="614">
        <f t="shared" ca="1" si="2358"/>
        <v>10227.675083340961</v>
      </c>
      <c r="CA749" s="614">
        <f t="shared" ca="1" si="2358"/>
        <v>186928.6020387481</v>
      </c>
      <c r="CB749" s="614">
        <f t="shared" ca="1" si="2358"/>
        <v>19837.684897960222</v>
      </c>
      <c r="CC749" s="614">
        <f t="shared" ca="1" si="2358"/>
        <v>145111.9944520127</v>
      </c>
      <c r="CD749" s="614">
        <f t="shared" ca="1" si="2358"/>
        <v>19517.221018107841</v>
      </c>
      <c r="CE749" s="614">
        <f t="shared" ca="1" si="2358"/>
        <v>197169.65188633464</v>
      </c>
      <c r="CF749" s="614">
        <f t="shared" ca="1" si="2358"/>
        <v>29674.468938034726</v>
      </c>
      <c r="CG749" s="614">
        <f t="shared" ca="1" si="2358"/>
        <v>135263.29618857335</v>
      </c>
      <c r="CH749" s="614">
        <f t="shared" ca="1" si="2358"/>
        <v>29114.138303235173</v>
      </c>
      <c r="CI749" s="215"/>
      <c r="CJ749" s="186">
        <f ca="1">ABS(CJ384-CJ429)</f>
        <v>2241.2944892696105</v>
      </c>
      <c r="CK749" s="186">
        <f ca="1">ABS(CK384-CK429)</f>
        <v>3276.1295500715496</v>
      </c>
      <c r="CL749" s="186">
        <f ca="1">ABS(CL384-CL429)</f>
        <v>42664.190575362183</v>
      </c>
      <c r="CM749" s="186">
        <f ca="1">ABS(CM384-CM429)</f>
        <v>81171.513502804562</v>
      </c>
      <c r="CN749" s="186">
        <f ca="1">ABS(CN384-CN429)</f>
        <v>120694.96293902863</v>
      </c>
      <c r="CO749" s="177"/>
      <c r="CP749" s="294"/>
      <c r="CQ749" s="294"/>
      <c r="CR749" s="186"/>
      <c r="CS749" s="186"/>
      <c r="CT749" s="186"/>
      <c r="CU749" s="186">
        <f ca="1">ABS(SUM(CU182:CU715))</f>
        <v>124163.51382500585</v>
      </c>
      <c r="CV749" s="186">
        <f ca="1">ABS(SUM(CV182:CV715))</f>
        <v>241658.47676404193</v>
      </c>
      <c r="CW749" s="119"/>
      <c r="CX749" s="186">
        <f t="shared" ca="1" si="2352"/>
        <v>5.5079999990994111E-2</v>
      </c>
      <c r="CY749" s="186">
        <f t="shared" ca="1" si="2352"/>
        <v>0.15537419999600388</v>
      </c>
      <c r="CZ749" s="186">
        <f t="shared" ca="1" si="2352"/>
        <v>1864.3827967265388</v>
      </c>
      <c r="DA749" s="186">
        <f t="shared" ca="1" si="2352"/>
        <v>376.70123834312835</v>
      </c>
      <c r="DB749" s="258">
        <f t="shared" ca="1" si="2353"/>
        <v>2241.2944892696105</v>
      </c>
      <c r="DC749" s="186">
        <f t="shared" ca="1" si="2354"/>
        <v>90822.432046545175</v>
      </c>
      <c r="DD749" s="186">
        <f t="shared" ca="1" si="2354"/>
        <v>687.64549836840888</v>
      </c>
      <c r="DE749" s="186">
        <f t="shared" ca="1" si="2354"/>
        <v>89142.507513231831</v>
      </c>
      <c r="DF749" s="186">
        <f t="shared" ca="1" si="2354"/>
        <v>908.55951838963665</v>
      </c>
      <c r="DG749" s="258">
        <f t="shared" ca="1" si="2355"/>
        <v>3276.1295500715496</v>
      </c>
      <c r="DH749" s="258">
        <f t="shared" ca="1" si="2355"/>
        <v>42664.190575362183</v>
      </c>
      <c r="DI749" s="258">
        <f t="shared" ca="1" si="2355"/>
        <v>81171.513502804562</v>
      </c>
      <c r="DJ749" s="258">
        <f t="shared" ca="1" si="2355"/>
        <v>120694.96293902863</v>
      </c>
    </row>
    <row r="750" spans="1:114" s="7" customFormat="1" x14ac:dyDescent="0.2">
      <c r="A750" s="287" t="s">
        <v>157</v>
      </c>
      <c r="B750" s="119" t="s">
        <v>370</v>
      </c>
      <c r="C750" s="119"/>
      <c r="D750" s="119"/>
      <c r="E750" s="225">
        <v>0</v>
      </c>
      <c r="F750" s="614">
        <f t="shared" ref="F750:AK750" ca="1" si="2359">ABS(F431-F320)</f>
        <v>0</v>
      </c>
      <c r="G750" s="614">
        <f t="shared" ca="1" si="2359"/>
        <v>0</v>
      </c>
      <c r="H750" s="614">
        <f t="shared" ca="1" si="2359"/>
        <v>5.5079999990994111E-2</v>
      </c>
      <c r="I750" s="614">
        <f t="shared" ca="1" si="2359"/>
        <v>7.6140000004670583E-2</v>
      </c>
      <c r="J750" s="614">
        <f t="shared" ca="1" si="2359"/>
        <v>0.10805399998207577</v>
      </c>
      <c r="K750" s="614">
        <f t="shared" ca="1" si="2359"/>
        <v>0.21045419998699799</v>
      </c>
      <c r="L750" s="614">
        <f t="shared" ca="1" si="2359"/>
        <v>1685.3399979802198</v>
      </c>
      <c r="M750" s="614">
        <f t="shared" ca="1" si="2359"/>
        <v>1767.7250001742505</v>
      </c>
      <c r="N750" s="614">
        <f t="shared" ca="1" si="2359"/>
        <v>1864.593250926584</v>
      </c>
      <c r="O750" s="614">
        <f t="shared" ca="1" si="2359"/>
        <v>1963.235971304588</v>
      </c>
      <c r="P750" s="614">
        <f t="shared" ca="1" si="2359"/>
        <v>2086.3553817459033</v>
      </c>
      <c r="Q750" s="614">
        <f t="shared" ca="1" si="2359"/>
        <v>2241.2944892696687</v>
      </c>
      <c r="R750" s="614">
        <f t="shared" ca="1" si="2359"/>
        <v>2520.4259178001084</v>
      </c>
      <c r="S750" s="614">
        <f t="shared" ca="1" si="2359"/>
        <v>2704.113525726134</v>
      </c>
      <c r="T750" s="614">
        <f t="shared" ca="1" si="2359"/>
        <v>93063.726535814931</v>
      </c>
      <c r="U750" s="614">
        <f t="shared" ca="1" si="2359"/>
        <v>93276.346453178732</v>
      </c>
      <c r="V750" s="614">
        <f t="shared" ca="1" si="2359"/>
        <v>93505.141160983709</v>
      </c>
      <c r="W750" s="614">
        <f t="shared" ca="1" si="2359"/>
        <v>93751.372034183238</v>
      </c>
      <c r="X750" s="614">
        <f t="shared" ca="1" si="2359"/>
        <v>4016.4016579398885</v>
      </c>
      <c r="Y750" s="614">
        <f t="shared" ca="1" si="2359"/>
        <v>4301.7022037358256</v>
      </c>
      <c r="Z750" s="614">
        <f t="shared" ca="1" si="2359"/>
        <v>4608.864520951538</v>
      </c>
      <c r="AA750" s="614">
        <f t="shared" ca="1" si="2359"/>
        <v>4939.6080069077434</v>
      </c>
      <c r="AB750" s="614">
        <f t="shared" ca="1" si="2359"/>
        <v>5133.7913240697817</v>
      </c>
      <c r="AC750" s="614">
        <f t="shared" ca="1" si="2359"/>
        <v>5517.4240393411019</v>
      </c>
      <c r="AD750" s="614">
        <f t="shared" ca="1" si="2359"/>
        <v>7016.029724999913</v>
      </c>
      <c r="AE750" s="614">
        <f t="shared" ca="1" si="2359"/>
        <v>10416.364881900023</v>
      </c>
      <c r="AF750" s="614">
        <f t="shared" ca="1" si="2359"/>
        <v>139091.64026757784</v>
      </c>
      <c r="AG750" s="614">
        <f t="shared" ca="1" si="2359"/>
        <v>142509.54403340432</v>
      </c>
      <c r="AH750" s="614">
        <f t="shared" ca="1" si="2359"/>
        <v>145936.99630805268</v>
      </c>
      <c r="AI750" s="614">
        <f t="shared" ca="1" si="2359"/>
        <v>149374.55139204441</v>
      </c>
      <c r="AJ750" s="614">
        <f t="shared" ca="1" si="2359"/>
        <v>27822.800105035771</v>
      </c>
      <c r="AK750" s="614">
        <f t="shared" ca="1" si="2359"/>
        <v>31282.37229651981</v>
      </c>
      <c r="AL750" s="614">
        <f t="shared" ref="AL750:BM750" ca="1" si="2360">ABS(AL431-AL320)</f>
        <v>34753.939531363081</v>
      </c>
      <c r="AM750" s="614">
        <f t="shared" ca="1" si="2360"/>
        <v>38238.217962398194</v>
      </c>
      <c r="AN750" s="614">
        <f t="shared" ca="1" si="2360"/>
        <v>41469.571403154638</v>
      </c>
      <c r="AO750" s="614">
        <f t="shared" ca="1" si="2360"/>
        <v>44981.614614703692</v>
      </c>
      <c r="AP750" s="614">
        <f t="shared" ca="1" si="2360"/>
        <v>50084.843857903965</v>
      </c>
      <c r="AQ750" s="614">
        <f t="shared" ca="1" si="2360"/>
        <v>56682.059191550594</v>
      </c>
      <c r="AR750" s="614">
        <f t="shared" ca="1" si="2360"/>
        <v>228710.21665345132</v>
      </c>
      <c r="AS750" s="614">
        <f t="shared" ca="1" si="2360"/>
        <v>235317.46961401496</v>
      </c>
      <c r="AT750" s="614">
        <f t="shared" ca="1" si="2360"/>
        <v>241929.9766155649</v>
      </c>
      <c r="AU750" s="614">
        <f t="shared" ca="1" si="2360"/>
        <v>248547.90155141428</v>
      </c>
      <c r="AV750" s="614">
        <f t="shared" ca="1" si="2360"/>
        <v>90171.41385114938</v>
      </c>
      <c r="AW750" s="614">
        <f t="shared" ca="1" si="2360"/>
        <v>96800.688672424294</v>
      </c>
      <c r="AX750" s="614">
        <f t="shared" ca="1" si="2360"/>
        <v>103435.90709939972</v>
      </c>
      <c r="AY750" s="614">
        <f t="shared" ca="1" si="2360"/>
        <v>110077.25634814706</v>
      </c>
      <c r="AZ750" s="614">
        <f t="shared" ca="1" si="2360"/>
        <v>116298.92997919396</v>
      </c>
      <c r="BA750" s="614">
        <f t="shared" ca="1" si="2360"/>
        <v>122953.12811750825</v>
      </c>
      <c r="BB750" s="614">
        <f t="shared" ca="1" si="2360"/>
        <v>131482.00180104654</v>
      </c>
      <c r="BC750" s="614">
        <f t="shared" ca="1" si="2360"/>
        <v>141354.28366953693</v>
      </c>
      <c r="BD750" s="614">
        <f t="shared" ca="1" si="2360"/>
        <v>316922.78000384383</v>
      </c>
      <c r="BE750" s="614">
        <f t="shared" ca="1" si="2360"/>
        <v>326807.65769803524</v>
      </c>
      <c r="BF750" s="614">
        <f t="shared" ca="1" si="2360"/>
        <v>336699.08845761232</v>
      </c>
      <c r="BG750" s="614">
        <f t="shared" ca="1" si="2360"/>
        <v>346597.24894187786</v>
      </c>
      <c r="BH750" s="614">
        <f t="shared" ca="1" si="2360"/>
        <v>191502.32091059163</v>
      </c>
      <c r="BI750" s="614">
        <f t="shared" ca="1" si="2360"/>
        <v>201414.49137498997</v>
      </c>
      <c r="BJ750" s="614">
        <f t="shared" ca="1" si="2360"/>
        <v>211333.9527533073</v>
      </c>
      <c r="BK750" s="614">
        <f t="shared" ca="1" si="2360"/>
        <v>221260.90303095803</v>
      </c>
      <c r="BL750" s="614">
        <f t="shared" ca="1" si="2360"/>
        <v>230505.54592550546</v>
      </c>
      <c r="BM750" s="614">
        <f t="shared" ca="1" si="2360"/>
        <v>240448.09105654247</v>
      </c>
      <c r="BN750" s="185"/>
      <c r="BO750" s="614">
        <f t="shared" ref="BO750:CH750" ca="1" si="2361">ABS(BO431-BO320)</f>
        <v>5.5079999990994111E-2</v>
      </c>
      <c r="BP750" s="614">
        <f t="shared" ca="1" si="2361"/>
        <v>0.21045419998699799</v>
      </c>
      <c r="BQ750" s="614">
        <f t="shared" ca="1" si="2361"/>
        <v>1864.593250926584</v>
      </c>
      <c r="BR750" s="614">
        <f t="shared" ca="1" si="2361"/>
        <v>2241.2944892697269</v>
      </c>
      <c r="BS750" s="614">
        <f t="shared" ca="1" si="2361"/>
        <v>93063.726535814931</v>
      </c>
      <c r="BT750" s="614">
        <f t="shared" ca="1" si="2361"/>
        <v>93751.372034183296</v>
      </c>
      <c r="BU750" s="614">
        <f t="shared" ca="1" si="2361"/>
        <v>4608.8645209514507</v>
      </c>
      <c r="BV750" s="614">
        <f t="shared" ca="1" si="2361"/>
        <v>5517.4240393412183</v>
      </c>
      <c r="BW750" s="614">
        <f t="shared" ca="1" si="2361"/>
        <v>139091.64026757772</v>
      </c>
      <c r="BX750" s="614">
        <f t="shared" ca="1" si="2361"/>
        <v>149374.55139204417</v>
      </c>
      <c r="BY750" s="614">
        <f t="shared" ca="1" si="2361"/>
        <v>34753.939531363081</v>
      </c>
      <c r="BZ750" s="614">
        <f t="shared" ca="1" si="2361"/>
        <v>44981.614614703692</v>
      </c>
      <c r="CA750" s="614">
        <f t="shared" ca="1" si="2361"/>
        <v>228710.21665345179</v>
      </c>
      <c r="CB750" s="614">
        <f t="shared" ca="1" si="2361"/>
        <v>248547.90155141428</v>
      </c>
      <c r="CC750" s="614">
        <f t="shared" ca="1" si="2361"/>
        <v>103435.90709939972</v>
      </c>
      <c r="CD750" s="614">
        <f t="shared" ca="1" si="2361"/>
        <v>122953.12811750825</v>
      </c>
      <c r="CE750" s="614">
        <f t="shared" ca="1" si="2361"/>
        <v>316922.78000384383</v>
      </c>
      <c r="CF750" s="614">
        <f t="shared" ca="1" si="2361"/>
        <v>346597.24894187786</v>
      </c>
      <c r="CG750" s="614">
        <f t="shared" ca="1" si="2361"/>
        <v>211333.95275330544</v>
      </c>
      <c r="CH750" s="614">
        <f t="shared" ca="1" si="2361"/>
        <v>240448.09105654247</v>
      </c>
      <c r="CI750" s="215"/>
      <c r="CJ750" s="186">
        <f ca="1">ABS(CJ431-CJ320)</f>
        <v>2241.2944892696687</v>
      </c>
      <c r="CK750" s="186">
        <f ca="1">ABS(CK431-CK320)</f>
        <v>5517.4240393413347</v>
      </c>
      <c r="CL750" s="186">
        <f ca="1">ABS(CL431-CL320)</f>
        <v>44981.614614702761</v>
      </c>
      <c r="CM750" s="186">
        <f ca="1">ABS(CM431-CM320)</f>
        <v>122953.12811750825</v>
      </c>
      <c r="CN750" s="186">
        <f ca="1">ABS(CN431-CN320)</f>
        <v>240448.09105653688</v>
      </c>
      <c r="CO750" s="177"/>
      <c r="CP750" s="294"/>
      <c r="CQ750" s="294"/>
      <c r="CR750" s="186"/>
      <c r="CS750" s="186"/>
      <c r="CT750" s="186"/>
      <c r="CU750" s="186"/>
      <c r="CV750" s="186"/>
      <c r="CW750" s="119"/>
      <c r="CX750" s="186">
        <f t="shared" ca="1" si="2352"/>
        <v>5.5079999990994111E-2</v>
      </c>
      <c r="CY750" s="186">
        <f t="shared" ca="1" si="2352"/>
        <v>0.21045419998699799</v>
      </c>
      <c r="CZ750" s="186">
        <f t="shared" ca="1" si="2352"/>
        <v>1864.593250926584</v>
      </c>
      <c r="DA750" s="186">
        <f t="shared" ca="1" si="2352"/>
        <v>2241.2944892697269</v>
      </c>
      <c r="DB750" s="258">
        <f t="shared" ca="1" si="2353"/>
        <v>2241.2944892696687</v>
      </c>
      <c r="DC750" s="186">
        <f t="shared" ca="1" si="2354"/>
        <v>93063.726535814931</v>
      </c>
      <c r="DD750" s="186">
        <f t="shared" ca="1" si="2354"/>
        <v>93751.372034183296</v>
      </c>
      <c r="DE750" s="186">
        <f t="shared" ca="1" si="2354"/>
        <v>4608.8645209514507</v>
      </c>
      <c r="DF750" s="186">
        <f t="shared" ca="1" si="2354"/>
        <v>5517.4240393412183</v>
      </c>
      <c r="DG750" s="258">
        <f t="shared" ca="1" si="2355"/>
        <v>5517.4240393413347</v>
      </c>
      <c r="DH750" s="258">
        <f t="shared" ca="1" si="2355"/>
        <v>44981.614614702761</v>
      </c>
      <c r="DI750" s="258">
        <f t="shared" ca="1" si="2355"/>
        <v>122953.12811750825</v>
      </c>
      <c r="DJ750" s="258">
        <f t="shared" ca="1" si="2355"/>
        <v>240448.09105653688</v>
      </c>
    </row>
    <row r="751" spans="1:114" s="7" customFormat="1" x14ac:dyDescent="0.2">
      <c r="A751" s="287" t="s">
        <v>99</v>
      </c>
      <c r="B751" s="119" t="s">
        <v>370</v>
      </c>
      <c r="C751" s="119"/>
      <c r="D751" s="119"/>
      <c r="E751" s="225">
        <f ca="1">SUM(F751:BM751)</f>
        <v>3.8882717490196228E-8</v>
      </c>
      <c r="F751" s="614">
        <f t="shared" ref="F751:AK751" ca="1" si="2362">ABS(F463-F320)</f>
        <v>0</v>
      </c>
      <c r="G751" s="614">
        <f t="shared" ca="1" si="2362"/>
        <v>0</v>
      </c>
      <c r="H751" s="614">
        <f t="shared" ca="1" si="2362"/>
        <v>0</v>
      </c>
      <c r="I751" s="614">
        <f t="shared" ca="1" si="2362"/>
        <v>1.4551915228366852E-11</v>
      </c>
      <c r="J751" s="614">
        <f t="shared" ca="1" si="2362"/>
        <v>0</v>
      </c>
      <c r="K751" s="614">
        <f t="shared" ca="1" si="2362"/>
        <v>0</v>
      </c>
      <c r="L751" s="614">
        <f t="shared" ca="1" si="2362"/>
        <v>2.9103830456733704E-11</v>
      </c>
      <c r="M751" s="614">
        <f t="shared" ca="1" si="2362"/>
        <v>0</v>
      </c>
      <c r="N751" s="614">
        <f t="shared" ca="1" si="2362"/>
        <v>5.8207660913467407E-11</v>
      </c>
      <c r="O751" s="614">
        <f t="shared" ca="1" si="2362"/>
        <v>1.1641532182693481E-10</v>
      </c>
      <c r="P751" s="614">
        <f t="shared" ca="1" si="2362"/>
        <v>1.1641532182693481E-10</v>
      </c>
      <c r="Q751" s="614">
        <f t="shared" ca="1" si="2362"/>
        <v>1.1641532182693481E-10</v>
      </c>
      <c r="R751" s="614">
        <f t="shared" ca="1" si="2362"/>
        <v>1.7462298274040222E-10</v>
      </c>
      <c r="S751" s="614">
        <f t="shared" ca="1" si="2362"/>
        <v>1.7462298274040222E-10</v>
      </c>
      <c r="T751" s="614">
        <f t="shared" ca="1" si="2362"/>
        <v>1.7462298274040222E-10</v>
      </c>
      <c r="U751" s="614">
        <f t="shared" ca="1" si="2362"/>
        <v>1.1641532182693481E-10</v>
      </c>
      <c r="V751" s="614">
        <f t="shared" ca="1" si="2362"/>
        <v>1.1641532182693481E-10</v>
      </c>
      <c r="W751" s="614">
        <f t="shared" ca="1" si="2362"/>
        <v>1.1641532182693481E-10</v>
      </c>
      <c r="X751" s="614">
        <f t="shared" ca="1" si="2362"/>
        <v>1.1641532182693481E-10</v>
      </c>
      <c r="Y751" s="614">
        <f t="shared" ca="1" si="2362"/>
        <v>8.7311491370201111E-11</v>
      </c>
      <c r="Z751" s="614">
        <f t="shared" ca="1" si="2362"/>
        <v>1.0186340659856796E-10</v>
      </c>
      <c r="AA751" s="614">
        <f t="shared" ca="1" si="2362"/>
        <v>1.1641532182693481E-10</v>
      </c>
      <c r="AB751" s="614">
        <f t="shared" ca="1" si="2362"/>
        <v>1.1641532182693481E-10</v>
      </c>
      <c r="AC751" s="614">
        <f t="shared" ca="1" si="2362"/>
        <v>1.1641532182693481E-10</v>
      </c>
      <c r="AD751" s="614">
        <f t="shared" ca="1" si="2362"/>
        <v>2.3283064365386963E-10</v>
      </c>
      <c r="AE751" s="614">
        <f t="shared" ca="1" si="2362"/>
        <v>3.4924596548080444E-10</v>
      </c>
      <c r="AF751" s="614">
        <f t="shared" ca="1" si="2362"/>
        <v>2.3283064365386963E-10</v>
      </c>
      <c r="AG751" s="614">
        <f t="shared" ca="1" si="2362"/>
        <v>4.6566128730773926E-10</v>
      </c>
      <c r="AH751" s="614">
        <f t="shared" ca="1" si="2362"/>
        <v>4.6566128730773926E-10</v>
      </c>
      <c r="AI751" s="614">
        <f t="shared" ca="1" si="2362"/>
        <v>4.6566128730773926E-10</v>
      </c>
      <c r="AJ751" s="614">
        <f t="shared" ca="1" si="2362"/>
        <v>0</v>
      </c>
      <c r="AK751" s="614">
        <f t="shared" ca="1" si="2362"/>
        <v>0</v>
      </c>
      <c r="AL751" s="614">
        <f t="shared" ref="AL751:BM751" ca="1" si="2363">ABS(AL463-AL320)</f>
        <v>6.9849193096160889E-10</v>
      </c>
      <c r="AM751" s="614">
        <f t="shared" ca="1" si="2363"/>
        <v>4.6566128730773926E-10</v>
      </c>
      <c r="AN751" s="614">
        <f t="shared" ca="1" si="2363"/>
        <v>0</v>
      </c>
      <c r="AO751" s="614">
        <f t="shared" ca="1" si="2363"/>
        <v>0</v>
      </c>
      <c r="AP751" s="614">
        <f t="shared" ca="1" si="2363"/>
        <v>0</v>
      </c>
      <c r="AQ751" s="614">
        <f t="shared" ca="1" si="2363"/>
        <v>4.6566128730773926E-10</v>
      </c>
      <c r="AR751" s="614">
        <f t="shared" ca="1" si="2363"/>
        <v>4.6566128730773926E-10</v>
      </c>
      <c r="AS751" s="614">
        <f t="shared" ca="1" si="2363"/>
        <v>9.3132257461547852E-10</v>
      </c>
      <c r="AT751" s="614">
        <f t="shared" ca="1" si="2363"/>
        <v>0</v>
      </c>
      <c r="AU751" s="614">
        <f t="shared" ca="1" si="2363"/>
        <v>1.862645149230957E-9</v>
      </c>
      <c r="AV751" s="614">
        <f t="shared" ca="1" si="2363"/>
        <v>0</v>
      </c>
      <c r="AW751" s="614">
        <f t="shared" ca="1" si="2363"/>
        <v>9.3132257461547852E-10</v>
      </c>
      <c r="AX751" s="614">
        <f t="shared" ca="1" si="2363"/>
        <v>0</v>
      </c>
      <c r="AY751" s="614">
        <f t="shared" ca="1" si="2363"/>
        <v>9.3132257461547852E-10</v>
      </c>
      <c r="AZ751" s="614">
        <f t="shared" ca="1" si="2363"/>
        <v>9.3132257461547852E-10</v>
      </c>
      <c r="BA751" s="614">
        <f t="shared" ca="1" si="2363"/>
        <v>9.3132257461547852E-10</v>
      </c>
      <c r="BB751" s="614">
        <f t="shared" ca="1" si="2363"/>
        <v>1.862645149230957E-9</v>
      </c>
      <c r="BC751" s="614">
        <f t="shared" ca="1" si="2363"/>
        <v>1.862645149230957E-9</v>
      </c>
      <c r="BD751" s="614">
        <f t="shared" ca="1" si="2363"/>
        <v>1.862645149230957E-9</v>
      </c>
      <c r="BE751" s="614">
        <f t="shared" ca="1" si="2363"/>
        <v>0</v>
      </c>
      <c r="BF751" s="614">
        <f t="shared" ca="1" si="2363"/>
        <v>1.862645149230957E-9</v>
      </c>
      <c r="BG751" s="614">
        <f t="shared" ca="1" si="2363"/>
        <v>1.862645149230957E-9</v>
      </c>
      <c r="BH751" s="614">
        <f t="shared" ca="1" si="2363"/>
        <v>0</v>
      </c>
      <c r="BI751" s="614">
        <f t="shared" ca="1" si="2363"/>
        <v>1.862645149230957E-9</v>
      </c>
      <c r="BJ751" s="614">
        <f t="shared" ca="1" si="2363"/>
        <v>3.7252902984619141E-9</v>
      </c>
      <c r="BK751" s="614">
        <f t="shared" ca="1" si="2363"/>
        <v>3.7252902984619141E-9</v>
      </c>
      <c r="BL751" s="614">
        <f t="shared" ca="1" si="2363"/>
        <v>3.7252902984619141E-9</v>
      </c>
      <c r="BM751" s="614">
        <f t="shared" ca="1" si="2363"/>
        <v>3.7252902984619141E-9</v>
      </c>
      <c r="BN751" s="185"/>
      <c r="BO751" s="614">
        <f t="shared" ref="BO751:CH751" ca="1" si="2364">ABS(BO463-BO320)</f>
        <v>0</v>
      </c>
      <c r="BP751" s="614">
        <f t="shared" ca="1" si="2364"/>
        <v>0</v>
      </c>
      <c r="BQ751" s="614">
        <f t="shared" ca="1" si="2364"/>
        <v>0</v>
      </c>
      <c r="BR751" s="614">
        <f t="shared" ca="1" si="2364"/>
        <v>5.8207660913467407E-11</v>
      </c>
      <c r="BS751" s="614">
        <f t="shared" ca="1" si="2364"/>
        <v>1.7462298274040222E-10</v>
      </c>
      <c r="BT751" s="614">
        <f t="shared" ca="1" si="2364"/>
        <v>1.1641532182693481E-10</v>
      </c>
      <c r="BU751" s="614">
        <f t="shared" ca="1" si="2364"/>
        <v>1.0186340659856796E-10</v>
      </c>
      <c r="BV751" s="614">
        <f t="shared" ca="1" si="2364"/>
        <v>1.1641532182693481E-10</v>
      </c>
      <c r="BW751" s="614">
        <f t="shared" ca="1" si="2364"/>
        <v>0</v>
      </c>
      <c r="BX751" s="614">
        <f t="shared" ca="1" si="2364"/>
        <v>4.6566128730773926E-10</v>
      </c>
      <c r="BY751" s="614">
        <f t="shared" ca="1" si="2364"/>
        <v>6.9849193096160889E-10</v>
      </c>
      <c r="BZ751" s="614">
        <f t="shared" ca="1" si="2364"/>
        <v>0</v>
      </c>
      <c r="CA751" s="614">
        <f t="shared" ca="1" si="2364"/>
        <v>4.6566128730773926E-10</v>
      </c>
      <c r="CB751" s="614">
        <f t="shared" ca="1" si="2364"/>
        <v>1.862645149230957E-9</v>
      </c>
      <c r="CC751" s="614">
        <f t="shared" ca="1" si="2364"/>
        <v>0</v>
      </c>
      <c r="CD751" s="614">
        <f t="shared" ca="1" si="2364"/>
        <v>0</v>
      </c>
      <c r="CE751" s="614">
        <f t="shared" ca="1" si="2364"/>
        <v>1.862645149230957E-9</v>
      </c>
      <c r="CF751" s="614">
        <f t="shared" ca="1" si="2364"/>
        <v>0</v>
      </c>
      <c r="CG751" s="614">
        <f t="shared" ca="1" si="2364"/>
        <v>3.7252902984619141E-9</v>
      </c>
      <c r="CH751" s="614">
        <f t="shared" ca="1" si="2364"/>
        <v>3.7252902984619141E-9</v>
      </c>
      <c r="CI751" s="215"/>
      <c r="CJ751" s="186">
        <f ca="1">ABS(CJ463-CJ320)</f>
        <v>5.8207660913467407E-11</v>
      </c>
      <c r="CK751" s="186">
        <f ca="1">ABS(CK463-CK320)</f>
        <v>1.1641532182693481E-10</v>
      </c>
      <c r="CL751" s="186">
        <f ca="1">ABS(CL463-CL320)</f>
        <v>0</v>
      </c>
      <c r="CM751" s="186">
        <f ca="1">ABS(CM463-CM320)</f>
        <v>0</v>
      </c>
      <c r="CN751" s="186">
        <f ca="1">ABS(CN463-CN320)</f>
        <v>1.862645149230957E-9</v>
      </c>
      <c r="CO751" s="177"/>
      <c r="CP751" s="294"/>
      <c r="CQ751" s="294"/>
      <c r="CR751" s="186"/>
      <c r="CS751" s="186"/>
      <c r="CT751" s="186"/>
      <c r="CU751" s="186"/>
      <c r="CV751" s="186"/>
      <c r="CW751" s="119"/>
      <c r="CX751" s="186">
        <f t="shared" ca="1" si="2352"/>
        <v>0</v>
      </c>
      <c r="CY751" s="186">
        <f t="shared" ca="1" si="2352"/>
        <v>0</v>
      </c>
      <c r="CZ751" s="186">
        <f t="shared" ca="1" si="2352"/>
        <v>0</v>
      </c>
      <c r="DA751" s="186">
        <f t="shared" ca="1" si="2352"/>
        <v>5.8207660913467407E-11</v>
      </c>
      <c r="DB751" s="258">
        <f t="shared" ca="1" si="2353"/>
        <v>5.8207660913467407E-11</v>
      </c>
      <c r="DC751" s="186">
        <f t="shared" ca="1" si="2354"/>
        <v>1.7462298274040222E-10</v>
      </c>
      <c r="DD751" s="186">
        <f t="shared" ca="1" si="2354"/>
        <v>1.1641532182693481E-10</v>
      </c>
      <c r="DE751" s="186">
        <f t="shared" ca="1" si="2354"/>
        <v>1.0186340659856796E-10</v>
      </c>
      <c r="DF751" s="186">
        <f t="shared" ca="1" si="2354"/>
        <v>1.1641532182693481E-10</v>
      </c>
      <c r="DG751" s="258">
        <f t="shared" ca="1" si="2355"/>
        <v>1.1641532182693481E-10</v>
      </c>
      <c r="DH751" s="258">
        <f t="shared" ca="1" si="2355"/>
        <v>0</v>
      </c>
      <c r="DI751" s="258">
        <f t="shared" ca="1" si="2355"/>
        <v>0</v>
      </c>
      <c r="DJ751" s="258">
        <f t="shared" ca="1" si="2355"/>
        <v>1.862645149230957E-9</v>
      </c>
    </row>
    <row r="752" spans="1:114" s="7" customFormat="1" x14ac:dyDescent="0.2">
      <c r="A752" s="287" t="s">
        <v>100</v>
      </c>
      <c r="B752" s="119" t="s">
        <v>370</v>
      </c>
      <c r="C752" s="119"/>
      <c r="D752" s="119"/>
      <c r="E752" s="225">
        <f ca="1">SUM(F752:BM752)</f>
        <v>2.5247572921216488E-9</v>
      </c>
      <c r="F752" s="614">
        <f t="shared" ref="F752:AK752" ca="1" si="2365">ABS(F337-F360)</f>
        <v>0</v>
      </c>
      <c r="G752" s="614">
        <f t="shared" ca="1" si="2365"/>
        <v>0</v>
      </c>
      <c r="H752" s="614">
        <f t="shared" ca="1" si="2365"/>
        <v>7.2759576141834259E-12</v>
      </c>
      <c r="I752" s="614">
        <f t="shared" ca="1" si="2365"/>
        <v>0</v>
      </c>
      <c r="J752" s="614">
        <f t="shared" ca="1" si="2365"/>
        <v>1.4551915228366852E-11</v>
      </c>
      <c r="K752" s="614">
        <f t="shared" ca="1" si="2365"/>
        <v>2.9103830456733704E-11</v>
      </c>
      <c r="L752" s="614">
        <f t="shared" ca="1" si="2365"/>
        <v>1.4551915228366852E-11</v>
      </c>
      <c r="M752" s="614">
        <f t="shared" ca="1" si="2365"/>
        <v>0</v>
      </c>
      <c r="N752" s="614">
        <f t="shared" ca="1" si="2365"/>
        <v>0</v>
      </c>
      <c r="O752" s="614">
        <f t="shared" ca="1" si="2365"/>
        <v>2.9103830456733704E-11</v>
      </c>
      <c r="P752" s="614">
        <f t="shared" ca="1" si="2365"/>
        <v>0</v>
      </c>
      <c r="Q752" s="614">
        <f t="shared" ca="1" si="2365"/>
        <v>0</v>
      </c>
      <c r="R752" s="614">
        <f t="shared" ca="1" si="2365"/>
        <v>0</v>
      </c>
      <c r="S752" s="614">
        <f t="shared" ca="1" si="2365"/>
        <v>0</v>
      </c>
      <c r="T752" s="614">
        <f t="shared" ca="1" si="2365"/>
        <v>1.4551915228366852E-11</v>
      </c>
      <c r="U752" s="614">
        <f t="shared" ca="1" si="2365"/>
        <v>0</v>
      </c>
      <c r="V752" s="614">
        <f t="shared" ca="1" si="2365"/>
        <v>0</v>
      </c>
      <c r="W752" s="614">
        <f t="shared" ca="1" si="2365"/>
        <v>2.9103830456733704E-11</v>
      </c>
      <c r="X752" s="614">
        <f t="shared" ca="1" si="2365"/>
        <v>2.9103830456733704E-11</v>
      </c>
      <c r="Y752" s="614">
        <f t="shared" ca="1" si="2365"/>
        <v>2.9103830456733704E-11</v>
      </c>
      <c r="Z752" s="614">
        <f t="shared" ca="1" si="2365"/>
        <v>0</v>
      </c>
      <c r="AA752" s="614">
        <f t="shared" ca="1" si="2365"/>
        <v>0</v>
      </c>
      <c r="AB752" s="614">
        <f t="shared" ca="1" si="2365"/>
        <v>0</v>
      </c>
      <c r="AC752" s="614">
        <f t="shared" ca="1" si="2365"/>
        <v>0</v>
      </c>
      <c r="AD752" s="614">
        <f t="shared" ca="1" si="2365"/>
        <v>0</v>
      </c>
      <c r="AE752" s="614">
        <f t="shared" ca="1" si="2365"/>
        <v>0</v>
      </c>
      <c r="AF752" s="614">
        <f t="shared" ca="1" si="2365"/>
        <v>0</v>
      </c>
      <c r="AG752" s="614">
        <f t="shared" ca="1" si="2365"/>
        <v>0</v>
      </c>
      <c r="AH752" s="614">
        <f t="shared" ca="1" si="2365"/>
        <v>2.3283064365386963E-10</v>
      </c>
      <c r="AI752" s="614">
        <f t="shared" ca="1" si="2365"/>
        <v>2.3283064365386963E-10</v>
      </c>
      <c r="AJ752" s="614">
        <f t="shared" ca="1" si="2365"/>
        <v>0</v>
      </c>
      <c r="AK752" s="614">
        <f t="shared" ca="1" si="2365"/>
        <v>4.6566128730773926E-10</v>
      </c>
      <c r="AL752" s="614">
        <f t="shared" ref="AL752:BM752" ca="1" si="2366">ABS(AL337-AL360)</f>
        <v>4.6566128730773926E-10</v>
      </c>
      <c r="AM752" s="614">
        <f t="shared" ca="1" si="2366"/>
        <v>0</v>
      </c>
      <c r="AN752" s="614">
        <f t="shared" ca="1" si="2366"/>
        <v>0</v>
      </c>
      <c r="AO752" s="614">
        <f t="shared" ca="1" si="2366"/>
        <v>0</v>
      </c>
      <c r="AP752" s="614">
        <f t="shared" ca="1" si="2366"/>
        <v>0</v>
      </c>
      <c r="AQ752" s="614">
        <f t="shared" ca="1" si="2366"/>
        <v>0</v>
      </c>
      <c r="AR752" s="614">
        <f t="shared" ca="1" si="2366"/>
        <v>9.3132257461547852E-10</v>
      </c>
      <c r="AS752" s="614">
        <f t="shared" ca="1" si="2366"/>
        <v>0</v>
      </c>
      <c r="AT752" s="614">
        <f t="shared" ca="1" si="2366"/>
        <v>0</v>
      </c>
      <c r="AU752" s="614">
        <f t="shared" ca="1" si="2366"/>
        <v>0</v>
      </c>
      <c r="AV752" s="614">
        <f t="shared" ca="1" si="2366"/>
        <v>0</v>
      </c>
      <c r="AW752" s="614">
        <f t="shared" ca="1" si="2366"/>
        <v>0</v>
      </c>
      <c r="AX752" s="614">
        <f t="shared" ca="1" si="2366"/>
        <v>0</v>
      </c>
      <c r="AY752" s="614">
        <f t="shared" ca="1" si="2366"/>
        <v>0</v>
      </c>
      <c r="AZ752" s="614">
        <f t="shared" ca="1" si="2366"/>
        <v>0</v>
      </c>
      <c r="BA752" s="614">
        <f t="shared" ca="1" si="2366"/>
        <v>0</v>
      </c>
      <c r="BB752" s="614">
        <f t="shared" ca="1" si="2366"/>
        <v>0</v>
      </c>
      <c r="BC752" s="614">
        <f t="shared" ca="1" si="2366"/>
        <v>0</v>
      </c>
      <c r="BD752" s="614">
        <f t="shared" ca="1" si="2366"/>
        <v>0</v>
      </c>
      <c r="BE752" s="614">
        <f t="shared" ca="1" si="2366"/>
        <v>0</v>
      </c>
      <c r="BF752" s="614">
        <f t="shared" ca="1" si="2366"/>
        <v>0</v>
      </c>
      <c r="BG752" s="614">
        <f t="shared" ca="1" si="2366"/>
        <v>0</v>
      </c>
      <c r="BH752" s="614">
        <f t="shared" ca="1" si="2366"/>
        <v>0</v>
      </c>
      <c r="BI752" s="614">
        <f t="shared" ca="1" si="2366"/>
        <v>0</v>
      </c>
      <c r="BJ752" s="614">
        <f t="shared" ca="1" si="2366"/>
        <v>0</v>
      </c>
      <c r="BK752" s="614">
        <f t="shared" ca="1" si="2366"/>
        <v>0</v>
      </c>
      <c r="BL752" s="614">
        <f t="shared" ca="1" si="2366"/>
        <v>0</v>
      </c>
      <c r="BM752" s="614">
        <f t="shared" ca="1" si="2366"/>
        <v>0</v>
      </c>
      <c r="BN752" s="185"/>
      <c r="BO752" s="614">
        <f t="shared" ref="BO752:CH752" ca="1" si="2367">ABS(BO337-BO360)</f>
        <v>7.2759576141834259E-12</v>
      </c>
      <c r="BP752" s="614">
        <f t="shared" ca="1" si="2367"/>
        <v>2.9103830456733704E-11</v>
      </c>
      <c r="BQ752" s="614">
        <f t="shared" ca="1" si="2367"/>
        <v>0</v>
      </c>
      <c r="BR752" s="614">
        <f t="shared" ca="1" si="2367"/>
        <v>0</v>
      </c>
      <c r="BS752" s="614">
        <f t="shared" ca="1" si="2367"/>
        <v>1.4551915228366852E-11</v>
      </c>
      <c r="BT752" s="614">
        <f t="shared" ca="1" si="2367"/>
        <v>2.9103830456733704E-11</v>
      </c>
      <c r="BU752" s="614">
        <f t="shared" ca="1" si="2367"/>
        <v>0</v>
      </c>
      <c r="BV752" s="614">
        <f t="shared" ca="1" si="2367"/>
        <v>0</v>
      </c>
      <c r="BW752" s="614">
        <f t="shared" ca="1" si="2367"/>
        <v>0</v>
      </c>
      <c r="BX752" s="614">
        <f t="shared" ca="1" si="2367"/>
        <v>2.3283064365386963E-10</v>
      </c>
      <c r="BY752" s="614">
        <f t="shared" ca="1" si="2367"/>
        <v>4.6566128730773926E-10</v>
      </c>
      <c r="BZ752" s="614">
        <f t="shared" ca="1" si="2367"/>
        <v>0</v>
      </c>
      <c r="CA752" s="614">
        <f t="shared" ca="1" si="2367"/>
        <v>9.3132257461547852E-10</v>
      </c>
      <c r="CB752" s="614">
        <f t="shared" ca="1" si="2367"/>
        <v>0</v>
      </c>
      <c r="CC752" s="614">
        <f t="shared" ca="1" si="2367"/>
        <v>0</v>
      </c>
      <c r="CD752" s="614">
        <f t="shared" ca="1" si="2367"/>
        <v>0</v>
      </c>
      <c r="CE752" s="614">
        <f t="shared" ca="1" si="2367"/>
        <v>0</v>
      </c>
      <c r="CF752" s="614">
        <f t="shared" ca="1" si="2367"/>
        <v>0</v>
      </c>
      <c r="CG752" s="614">
        <f t="shared" ca="1" si="2367"/>
        <v>0</v>
      </c>
      <c r="CH752" s="614">
        <f t="shared" ca="1" si="2367"/>
        <v>0</v>
      </c>
      <c r="CI752" s="215"/>
      <c r="CJ752" s="186">
        <f ca="1">ABS(CJ337-CJ360)</f>
        <v>0</v>
      </c>
      <c r="CK752" s="186">
        <f ca="1">ABS(CK337-CK360)</f>
        <v>0</v>
      </c>
      <c r="CL752" s="186">
        <f ca="1">ABS(CL337-CL360)</f>
        <v>0</v>
      </c>
      <c r="CM752" s="186">
        <f ca="1">ABS(CM337-CM360)</f>
        <v>0</v>
      </c>
      <c r="CN752" s="186">
        <f ca="1">ABS(CN337-CN360)</f>
        <v>0</v>
      </c>
      <c r="CO752" s="177"/>
      <c r="CP752" s="294"/>
      <c r="CQ752" s="294"/>
      <c r="CR752" s="186"/>
      <c r="CS752" s="186"/>
      <c r="CT752" s="186"/>
      <c r="CU752" s="186"/>
      <c r="CV752" s="186"/>
      <c r="CW752" s="119"/>
      <c r="CX752" s="186">
        <f t="shared" ca="1" si="2352"/>
        <v>7.2759576141834259E-12</v>
      </c>
      <c r="CY752" s="186">
        <f t="shared" ca="1" si="2352"/>
        <v>2.9103830456733704E-11</v>
      </c>
      <c r="CZ752" s="186">
        <f t="shared" ca="1" si="2352"/>
        <v>0</v>
      </c>
      <c r="DA752" s="186">
        <f t="shared" ca="1" si="2352"/>
        <v>0</v>
      </c>
      <c r="DB752" s="258">
        <f t="shared" ca="1" si="2353"/>
        <v>0</v>
      </c>
      <c r="DC752" s="186">
        <f t="shared" ca="1" si="2354"/>
        <v>1.4551915228366852E-11</v>
      </c>
      <c r="DD752" s="186">
        <f t="shared" ca="1" si="2354"/>
        <v>2.9103830456733704E-11</v>
      </c>
      <c r="DE752" s="186">
        <f t="shared" ca="1" si="2354"/>
        <v>0</v>
      </c>
      <c r="DF752" s="186">
        <f t="shared" ca="1" si="2354"/>
        <v>0</v>
      </c>
      <c r="DG752" s="258">
        <f t="shared" ca="1" si="2355"/>
        <v>0</v>
      </c>
      <c r="DH752" s="258">
        <f t="shared" ca="1" si="2355"/>
        <v>0</v>
      </c>
      <c r="DI752" s="258">
        <f t="shared" ca="1" si="2355"/>
        <v>0</v>
      </c>
      <c r="DJ752" s="258">
        <f t="shared" ca="1" si="2355"/>
        <v>0</v>
      </c>
    </row>
    <row r="753" spans="1:114" s="7" customFormat="1" x14ac:dyDescent="0.2">
      <c r="A753" s="287" t="s">
        <v>313</v>
      </c>
      <c r="B753" s="119" t="s">
        <v>370</v>
      </c>
      <c r="C753" s="119"/>
      <c r="D753" s="119"/>
      <c r="E753" s="225">
        <f>SUM(F753:BM753)</f>
        <v>0</v>
      </c>
      <c r="F753" s="614"/>
      <c r="G753" s="614"/>
      <c r="H753" s="614"/>
      <c r="I753" s="614"/>
      <c r="J753" s="614"/>
      <c r="K753" s="614"/>
      <c r="L753" s="614"/>
      <c r="M753" s="614"/>
      <c r="N753" s="614"/>
      <c r="O753" s="614"/>
      <c r="P753" s="614"/>
      <c r="Q753" s="614"/>
      <c r="R753" s="614"/>
      <c r="S753" s="614"/>
      <c r="T753" s="614"/>
      <c r="U753" s="614"/>
      <c r="V753" s="614"/>
      <c r="W753" s="614"/>
      <c r="X753" s="614"/>
      <c r="Y753" s="614"/>
      <c r="Z753" s="614"/>
      <c r="AA753" s="614"/>
      <c r="AB753" s="614"/>
      <c r="AC753" s="614"/>
      <c r="AD753" s="614"/>
      <c r="AE753" s="614"/>
      <c r="AF753" s="614"/>
      <c r="AG753" s="614"/>
      <c r="AH753" s="614"/>
      <c r="AI753" s="614"/>
      <c r="AJ753" s="614"/>
      <c r="AK753" s="614"/>
      <c r="AL753" s="614"/>
      <c r="AM753" s="614"/>
      <c r="AN753" s="614"/>
      <c r="AO753" s="614"/>
      <c r="AP753" s="614"/>
      <c r="AQ753" s="614"/>
      <c r="AR753" s="614"/>
      <c r="AS753" s="614"/>
      <c r="AT753" s="614"/>
      <c r="AU753" s="614"/>
      <c r="AV753" s="614"/>
      <c r="AW753" s="614"/>
      <c r="AX753" s="614"/>
      <c r="AY753" s="614"/>
      <c r="AZ753" s="614"/>
      <c r="BA753" s="614"/>
      <c r="BB753" s="614"/>
      <c r="BC753" s="614"/>
      <c r="BD753" s="614"/>
      <c r="BE753" s="614"/>
      <c r="BF753" s="614"/>
      <c r="BG753" s="614"/>
      <c r="BH753" s="614"/>
      <c r="BI753" s="614"/>
      <c r="BJ753" s="614"/>
      <c r="BK753" s="614"/>
      <c r="BL753" s="614"/>
      <c r="BM753" s="614"/>
      <c r="BN753" s="185"/>
      <c r="BO753" s="614"/>
      <c r="BP753" s="614"/>
      <c r="BQ753" s="614"/>
      <c r="BR753" s="614"/>
      <c r="BS753" s="614"/>
      <c r="BT753" s="614"/>
      <c r="BU753" s="614"/>
      <c r="BV753" s="614"/>
      <c r="BW753" s="614"/>
      <c r="BX753" s="614"/>
      <c r="BY753" s="614"/>
      <c r="BZ753" s="614"/>
      <c r="CA753" s="614"/>
      <c r="CB753" s="614"/>
      <c r="CC753" s="614"/>
      <c r="CD753" s="614"/>
      <c r="CE753" s="614"/>
      <c r="CF753" s="614"/>
      <c r="CG753" s="614"/>
      <c r="CH753" s="614"/>
      <c r="CI753" s="215"/>
      <c r="CJ753" s="186"/>
      <c r="CK753" s="186"/>
      <c r="CL753" s="186"/>
      <c r="CM753" s="186"/>
      <c r="CN753" s="186"/>
      <c r="CO753" s="177"/>
      <c r="CP753" s="294"/>
      <c r="CQ753" s="294"/>
      <c r="CR753" s="186"/>
      <c r="CS753" s="186"/>
      <c r="CT753" s="186"/>
      <c r="CU753" s="186"/>
      <c r="CV753" s="186"/>
      <c r="CW753" s="119"/>
      <c r="CX753" s="186"/>
      <c r="CY753" s="186"/>
      <c r="CZ753" s="186"/>
      <c r="DA753" s="186"/>
      <c r="DB753" s="258"/>
      <c r="DC753" s="186"/>
      <c r="DD753" s="186"/>
      <c r="DE753" s="186"/>
      <c r="DF753" s="186"/>
      <c r="DG753" s="258"/>
      <c r="DH753" s="258"/>
      <c r="DI753" s="258"/>
      <c r="DJ753" s="258"/>
    </row>
    <row r="754" spans="1:114" s="7" customFormat="1" x14ac:dyDescent="0.2">
      <c r="A754" s="349" t="str">
        <f ca="1">IF(SUM(F749:CO753)+CU749+CV749&gt;1,"PROBLEM DETECTED","ok")</f>
        <v>PROBLEM DETECTED</v>
      </c>
      <c r="B754" s="119" t="s">
        <v>370</v>
      </c>
      <c r="C754" s="119"/>
      <c r="D754" s="119"/>
      <c r="E754" s="225"/>
      <c r="F754" s="561"/>
      <c r="G754" s="561"/>
      <c r="H754" s="561"/>
      <c r="I754" s="561"/>
      <c r="J754" s="561"/>
      <c r="K754" s="561"/>
      <c r="L754" s="561"/>
      <c r="M754" s="561"/>
      <c r="N754" s="561"/>
      <c r="O754" s="561"/>
      <c r="P754" s="561"/>
      <c r="Q754" s="561"/>
      <c r="R754" s="561"/>
      <c r="S754" s="561"/>
      <c r="T754" s="561"/>
      <c r="U754" s="561"/>
      <c r="V754" s="561"/>
      <c r="W754" s="561"/>
      <c r="X754" s="561"/>
      <c r="Y754" s="561"/>
      <c r="Z754" s="561"/>
      <c r="AA754" s="561"/>
      <c r="AB754" s="561"/>
      <c r="AC754" s="561"/>
      <c r="AD754" s="561"/>
      <c r="AE754" s="561"/>
      <c r="AF754" s="561"/>
      <c r="AG754" s="561"/>
      <c r="AH754" s="561"/>
      <c r="AI754" s="561"/>
      <c r="AJ754" s="561"/>
      <c r="AK754" s="561"/>
      <c r="AL754" s="561"/>
      <c r="AM754" s="561"/>
      <c r="AN754" s="561"/>
      <c r="AO754" s="561"/>
      <c r="AP754" s="561"/>
      <c r="AQ754" s="561"/>
      <c r="AR754" s="561"/>
      <c r="AS754" s="561"/>
      <c r="AT754" s="561"/>
      <c r="AU754" s="561"/>
      <c r="AV754" s="561"/>
      <c r="AW754" s="561"/>
      <c r="AX754" s="561"/>
      <c r="AY754" s="561"/>
      <c r="AZ754" s="561"/>
      <c r="BA754" s="561"/>
      <c r="BB754" s="561"/>
      <c r="BC754" s="561"/>
      <c r="BD754" s="561"/>
      <c r="BE754" s="561"/>
      <c r="BF754" s="561"/>
      <c r="BG754" s="561"/>
      <c r="BH754" s="561"/>
      <c r="BI754" s="561"/>
      <c r="BJ754" s="561"/>
      <c r="BK754" s="561"/>
      <c r="BL754" s="561"/>
      <c r="BM754" s="561"/>
      <c r="BN754" s="215"/>
      <c r="BO754" s="561"/>
      <c r="BP754" s="561"/>
      <c r="BQ754" s="561"/>
      <c r="BR754" s="561"/>
      <c r="BS754" s="561"/>
      <c r="BT754" s="561"/>
      <c r="BU754" s="561"/>
      <c r="BV754" s="561"/>
      <c r="BW754" s="561"/>
      <c r="BX754" s="561"/>
      <c r="BY754" s="561"/>
      <c r="BZ754" s="561"/>
      <c r="CA754" s="561"/>
      <c r="CB754" s="561"/>
      <c r="CC754" s="561"/>
      <c r="CD754" s="561"/>
      <c r="CE754" s="561"/>
      <c r="CF754" s="561"/>
      <c r="CG754" s="561"/>
      <c r="CH754" s="561"/>
      <c r="CI754" s="215"/>
      <c r="CJ754" s="119"/>
      <c r="CK754" s="119"/>
      <c r="CL754" s="119"/>
      <c r="CM754" s="119"/>
      <c r="CN754" s="119"/>
      <c r="CO754" s="177"/>
      <c r="CP754" s="119"/>
      <c r="CQ754" s="119"/>
      <c r="CR754" s="119"/>
      <c r="CS754" s="119"/>
      <c r="CT754" s="119"/>
      <c r="CU754" s="119"/>
      <c r="CV754" s="119"/>
      <c r="CW754" s="119"/>
      <c r="CX754" s="119" t="str">
        <f t="shared" ref="CX754:CX766" si="2368">IF(BO754="","",BO754)</f>
        <v/>
      </c>
      <c r="CY754" s="119" t="str">
        <f t="shared" ref="CY754:CY766" si="2369">IF(BP754="","",BP754)</f>
        <v/>
      </c>
      <c r="CZ754" s="119" t="str">
        <f t="shared" ref="CZ754:CZ766" si="2370">IF(BQ754="","",BQ754)</f>
        <v/>
      </c>
      <c r="DA754" s="119" t="str">
        <f t="shared" ref="DA754:DA766" si="2371">IF(BR754="","",BR754)</f>
        <v/>
      </c>
      <c r="DB754" s="216" t="str">
        <f t="shared" ref="DB754:DB766" si="2372">IF(CJ754="","",CJ754)</f>
        <v/>
      </c>
      <c r="DC754" s="119" t="str">
        <f t="shared" ref="DC754:DC766" si="2373">IF(BS754="","",BS754)</f>
        <v/>
      </c>
      <c r="DD754" s="119" t="str">
        <f t="shared" ref="DD754:DD766" si="2374">IF(BT754="","",BT754)</f>
        <v/>
      </c>
      <c r="DE754" s="119" t="str">
        <f t="shared" ref="DE754:DE766" si="2375">IF(BU754="","",BU754)</f>
        <v/>
      </c>
      <c r="DF754" s="119" t="str">
        <f t="shared" ref="DF754:DF766" si="2376">IF(BV754="","",BV754)</f>
        <v/>
      </c>
      <c r="DG754" s="216" t="str">
        <f t="shared" ref="DG754:DG766" si="2377">IF(CK754="","",CK754)</f>
        <v/>
      </c>
      <c r="DH754" s="216" t="str">
        <f t="shared" ref="DH754:DH766" si="2378">IF(CL754="","",CL754)</f>
        <v/>
      </c>
      <c r="DI754" s="216" t="str">
        <f t="shared" ref="DI754:DI766" si="2379">IF(CM754="","",CM754)</f>
        <v/>
      </c>
      <c r="DJ754" s="216" t="str">
        <f t="shared" ref="DJ754:DJ766" si="2380">IF(CN754="","",CN754)</f>
        <v/>
      </c>
    </row>
    <row r="755" spans="1:114" ht="12.75" thickBot="1" x14ac:dyDescent="0.25">
      <c r="A755" s="183" t="s">
        <v>526</v>
      </c>
      <c r="B755" s="106" t="s">
        <v>370</v>
      </c>
      <c r="C755" s="106"/>
      <c r="D755" s="106"/>
      <c r="E755" s="106"/>
      <c r="F755" s="560"/>
      <c r="G755" s="560"/>
      <c r="H755" s="560"/>
      <c r="I755" s="560"/>
      <c r="J755" s="560"/>
      <c r="K755" s="560"/>
      <c r="L755" s="560"/>
      <c r="M755" s="560"/>
      <c r="N755" s="560"/>
      <c r="O755" s="560"/>
      <c r="P755" s="560"/>
      <c r="Q755" s="560"/>
      <c r="R755" s="560"/>
      <c r="S755" s="560"/>
      <c r="T755" s="560"/>
      <c r="U755" s="560"/>
      <c r="V755" s="560"/>
      <c r="W755" s="560"/>
      <c r="X755" s="560"/>
      <c r="Y755" s="560"/>
      <c r="Z755" s="560"/>
      <c r="AA755" s="560"/>
      <c r="AB755" s="560"/>
      <c r="AC755" s="560"/>
      <c r="AD755" s="560"/>
      <c r="AE755" s="560"/>
      <c r="AF755" s="560"/>
      <c r="AG755" s="560"/>
      <c r="AH755" s="560"/>
      <c r="AI755" s="560"/>
      <c r="AJ755" s="560"/>
      <c r="AK755" s="560"/>
      <c r="AL755" s="560"/>
      <c r="AM755" s="560"/>
      <c r="AN755" s="560"/>
      <c r="AO755" s="560"/>
      <c r="AP755" s="560"/>
      <c r="AQ755" s="560"/>
      <c r="AR755" s="560"/>
      <c r="AS755" s="560"/>
      <c r="AT755" s="560"/>
      <c r="AU755" s="560"/>
      <c r="AV755" s="560"/>
      <c r="AW755" s="560"/>
      <c r="AX755" s="560"/>
      <c r="AY755" s="560"/>
      <c r="AZ755" s="560"/>
      <c r="BA755" s="560"/>
      <c r="BB755" s="560"/>
      <c r="BC755" s="560"/>
      <c r="BD755" s="560"/>
      <c r="BE755" s="560"/>
      <c r="BF755" s="560"/>
      <c r="BG755" s="560"/>
      <c r="BH755" s="560"/>
      <c r="BI755" s="560"/>
      <c r="BJ755" s="560"/>
      <c r="BK755" s="560"/>
      <c r="BL755" s="560"/>
      <c r="BM755" s="560"/>
      <c r="BN755" s="276"/>
      <c r="BO755" s="560"/>
      <c r="BP755" s="560"/>
      <c r="BQ755" s="560"/>
      <c r="BR755" s="560"/>
      <c r="BS755" s="560"/>
      <c r="BT755" s="560"/>
      <c r="BU755" s="560"/>
      <c r="BV755" s="560"/>
      <c r="BW755" s="560"/>
      <c r="BX755" s="560"/>
      <c r="BY755" s="560"/>
      <c r="BZ755" s="560"/>
      <c r="CA755" s="560"/>
      <c r="CB755" s="560"/>
      <c r="CC755" s="560"/>
      <c r="CD755" s="560"/>
      <c r="CE755" s="560"/>
      <c r="CF755" s="560"/>
      <c r="CG755" s="560"/>
      <c r="CH755" s="560"/>
      <c r="CI755" s="276"/>
      <c r="CJ755" s="275"/>
      <c r="CK755" s="275"/>
      <c r="CL755" s="275"/>
      <c r="CM755" s="275"/>
      <c r="CN755" s="275"/>
      <c r="CO755" s="177"/>
      <c r="CP755" s="250"/>
      <c r="CQ755" s="250"/>
      <c r="CR755" s="250"/>
      <c r="CS755" s="250"/>
      <c r="CT755" s="250"/>
      <c r="CU755" s="250"/>
      <c r="CV755" s="250"/>
      <c r="CW755" s="250"/>
      <c r="CX755" s="275" t="str">
        <f t="shared" si="2368"/>
        <v/>
      </c>
      <c r="CY755" s="275" t="str">
        <f t="shared" si="2369"/>
        <v/>
      </c>
      <c r="CZ755" s="275" t="str">
        <f t="shared" si="2370"/>
        <v/>
      </c>
      <c r="DA755" s="275" t="str">
        <f t="shared" si="2371"/>
        <v/>
      </c>
      <c r="DB755" s="277" t="str">
        <f t="shared" si="2372"/>
        <v/>
      </c>
      <c r="DC755" s="275" t="str">
        <f t="shared" si="2373"/>
        <v/>
      </c>
      <c r="DD755" s="275" t="str">
        <f t="shared" si="2374"/>
        <v/>
      </c>
      <c r="DE755" s="275" t="str">
        <f t="shared" si="2375"/>
        <v/>
      </c>
      <c r="DF755" s="275" t="str">
        <f t="shared" si="2376"/>
        <v/>
      </c>
      <c r="DG755" s="277" t="str">
        <f t="shared" si="2377"/>
        <v/>
      </c>
      <c r="DH755" s="277" t="str">
        <f t="shared" si="2378"/>
        <v/>
      </c>
      <c r="DI755" s="277" t="str">
        <f t="shared" si="2379"/>
        <v/>
      </c>
      <c r="DJ755" s="277" t="str">
        <f t="shared" si="2380"/>
        <v/>
      </c>
    </row>
    <row r="756" spans="1:114" x14ac:dyDescent="0.2">
      <c r="A756" s="88"/>
      <c r="B756" s="88" t="s">
        <v>370</v>
      </c>
      <c r="C756" s="88"/>
      <c r="D756" s="88"/>
      <c r="E756" s="88"/>
      <c r="F756" s="550"/>
      <c r="G756" s="550"/>
      <c r="H756" s="550"/>
      <c r="I756" s="550"/>
      <c r="J756" s="550"/>
      <c r="K756" s="550"/>
      <c r="L756" s="550"/>
      <c r="M756" s="550"/>
      <c r="N756" s="550"/>
      <c r="O756" s="550"/>
      <c r="P756" s="550"/>
      <c r="Q756" s="550"/>
      <c r="R756" s="550"/>
      <c r="S756" s="550"/>
      <c r="T756" s="550"/>
      <c r="U756" s="550"/>
      <c r="V756" s="550"/>
      <c r="W756" s="550"/>
      <c r="X756" s="550"/>
      <c r="Y756" s="550"/>
      <c r="Z756" s="550"/>
      <c r="AA756" s="550"/>
      <c r="AB756" s="550"/>
      <c r="AC756" s="550"/>
      <c r="AD756" s="550"/>
      <c r="AE756" s="550"/>
      <c r="AF756" s="550"/>
      <c r="AG756" s="550"/>
      <c r="AH756" s="550"/>
      <c r="AI756" s="550"/>
      <c r="AJ756" s="550"/>
      <c r="AK756" s="550"/>
      <c r="AL756" s="550"/>
      <c r="AM756" s="550"/>
      <c r="AN756" s="550"/>
      <c r="AO756" s="550"/>
      <c r="AP756" s="550"/>
      <c r="AQ756" s="550"/>
      <c r="AR756" s="550"/>
      <c r="AS756" s="550"/>
      <c r="AT756" s="550"/>
      <c r="AU756" s="550"/>
      <c r="AV756" s="550"/>
      <c r="AW756" s="550"/>
      <c r="AX756" s="550"/>
      <c r="AY756" s="550"/>
      <c r="AZ756" s="550"/>
      <c r="BA756" s="550"/>
      <c r="BB756" s="550"/>
      <c r="BC756" s="550"/>
      <c r="BD756" s="550"/>
      <c r="BE756" s="550"/>
      <c r="BF756" s="550"/>
      <c r="BG756" s="550"/>
      <c r="BH756" s="550"/>
      <c r="BI756" s="550"/>
      <c r="BJ756" s="550"/>
      <c r="BK756" s="550"/>
      <c r="BL756" s="550"/>
      <c r="BM756" s="550"/>
      <c r="BN756" s="250"/>
      <c r="BO756" s="550"/>
      <c r="BP756" s="550"/>
      <c r="BQ756" s="550"/>
      <c r="BR756" s="550"/>
      <c r="BS756" s="550"/>
      <c r="BT756" s="550"/>
      <c r="BU756" s="550"/>
      <c r="BV756" s="550"/>
      <c r="BW756" s="550"/>
      <c r="BX756" s="550"/>
      <c r="BY756" s="550"/>
      <c r="BZ756" s="550"/>
      <c r="CA756" s="550"/>
      <c r="CB756" s="550"/>
      <c r="CC756" s="550"/>
      <c r="CD756" s="550"/>
      <c r="CE756" s="550"/>
      <c r="CF756" s="550"/>
      <c r="CG756" s="550"/>
      <c r="CH756" s="550"/>
      <c r="CI756" s="250"/>
      <c r="CJ756" s="250"/>
      <c r="CK756" s="250"/>
      <c r="CL756" s="250"/>
      <c r="CM756" s="250"/>
      <c r="CN756" s="250"/>
      <c r="CO756" s="250"/>
      <c r="CP756" s="250"/>
      <c r="CQ756" s="250"/>
      <c r="CR756" s="250"/>
      <c r="CS756" s="250"/>
      <c r="CT756" s="250"/>
      <c r="CU756" s="250"/>
      <c r="CV756" s="250"/>
      <c r="CW756" s="250"/>
      <c r="CX756" s="250" t="str">
        <f t="shared" si="2368"/>
        <v/>
      </c>
      <c r="CY756" s="250" t="str">
        <f t="shared" si="2369"/>
        <v/>
      </c>
      <c r="CZ756" s="250" t="str">
        <f t="shared" si="2370"/>
        <v/>
      </c>
      <c r="DA756" s="250" t="str">
        <f t="shared" si="2371"/>
        <v/>
      </c>
      <c r="DB756" s="278" t="str">
        <f t="shared" si="2372"/>
        <v/>
      </c>
      <c r="DC756" s="250" t="str">
        <f t="shared" si="2373"/>
        <v/>
      </c>
      <c r="DD756" s="250" t="str">
        <f t="shared" si="2374"/>
        <v/>
      </c>
      <c r="DE756" s="250" t="str">
        <f t="shared" si="2375"/>
        <v/>
      </c>
      <c r="DF756" s="250" t="str">
        <f t="shared" si="2376"/>
        <v/>
      </c>
      <c r="DG756" s="278" t="str">
        <f t="shared" si="2377"/>
        <v/>
      </c>
      <c r="DH756" s="278" t="str">
        <f t="shared" si="2378"/>
        <v/>
      </c>
      <c r="DI756" s="278" t="str">
        <f t="shared" si="2379"/>
        <v/>
      </c>
      <c r="DJ756" s="278" t="str">
        <f t="shared" si="2380"/>
        <v/>
      </c>
    </row>
    <row r="757" spans="1:114" x14ac:dyDescent="0.2">
      <c r="A757" s="88"/>
      <c r="B757" s="88" t="s">
        <v>370</v>
      </c>
      <c r="C757" s="88"/>
      <c r="D757" s="88"/>
      <c r="E757" s="88"/>
      <c r="F757" s="550"/>
      <c r="G757" s="550"/>
      <c r="H757" s="550"/>
      <c r="I757" s="550"/>
      <c r="J757" s="550"/>
      <c r="K757" s="550"/>
      <c r="L757" s="550"/>
      <c r="M757" s="550"/>
      <c r="N757" s="550"/>
      <c r="O757" s="550"/>
      <c r="P757" s="550"/>
      <c r="Q757" s="550"/>
      <c r="R757" s="550"/>
      <c r="S757" s="550"/>
      <c r="T757" s="550"/>
      <c r="U757" s="550"/>
      <c r="V757" s="550"/>
      <c r="W757" s="550"/>
      <c r="X757" s="550"/>
      <c r="Y757" s="550"/>
      <c r="Z757" s="550"/>
      <c r="AA757" s="550"/>
      <c r="AB757" s="550"/>
      <c r="AC757" s="550"/>
      <c r="AD757" s="550"/>
      <c r="AE757" s="550"/>
      <c r="AF757" s="550"/>
      <c r="AG757" s="550"/>
      <c r="AH757" s="550"/>
      <c r="AI757" s="550"/>
      <c r="AJ757" s="550"/>
      <c r="AK757" s="550"/>
      <c r="AL757" s="550"/>
      <c r="AM757" s="550"/>
      <c r="AN757" s="550"/>
      <c r="AO757" s="550"/>
      <c r="AP757" s="550"/>
      <c r="AQ757" s="550"/>
      <c r="AR757" s="550"/>
      <c r="AS757" s="550"/>
      <c r="AT757" s="550"/>
      <c r="AU757" s="550"/>
      <c r="AV757" s="550"/>
      <c r="AW757" s="550"/>
      <c r="AX757" s="550"/>
      <c r="AY757" s="550"/>
      <c r="AZ757" s="550"/>
      <c r="BA757" s="550"/>
      <c r="BB757" s="550"/>
      <c r="BC757" s="550"/>
      <c r="BD757" s="550"/>
      <c r="BE757" s="550"/>
      <c r="BF757" s="550"/>
      <c r="BG757" s="550"/>
      <c r="BH757" s="550"/>
      <c r="BI757" s="550"/>
      <c r="BJ757" s="550"/>
      <c r="BK757" s="550"/>
      <c r="BL757" s="550"/>
      <c r="BM757" s="550"/>
      <c r="BN757" s="250"/>
      <c r="BO757" s="550"/>
      <c r="BP757" s="550"/>
      <c r="BQ757" s="550"/>
      <c r="BR757" s="550"/>
      <c r="BS757" s="550"/>
      <c r="BT757" s="550"/>
      <c r="BU757" s="550"/>
      <c r="BV757" s="550"/>
      <c r="BW757" s="550"/>
      <c r="BX757" s="550"/>
      <c r="BY757" s="550"/>
      <c r="BZ757" s="550"/>
      <c r="CA757" s="550"/>
      <c r="CB757" s="550"/>
      <c r="CC757" s="550"/>
      <c r="CD757" s="550"/>
      <c r="CE757" s="550"/>
      <c r="CF757" s="550"/>
      <c r="CG757" s="550"/>
      <c r="CH757" s="550"/>
      <c r="CI757" s="250"/>
      <c r="CJ757" s="250"/>
      <c r="CK757" s="250"/>
      <c r="CL757" s="250"/>
      <c r="CM757" s="250"/>
      <c r="CN757" s="250"/>
      <c r="CO757" s="250"/>
      <c r="CP757" s="250"/>
      <c r="CQ757" s="250"/>
      <c r="CR757" s="250"/>
      <c r="CS757" s="250"/>
      <c r="CT757" s="250"/>
      <c r="CU757" s="250"/>
      <c r="CV757" s="250"/>
      <c r="CW757" s="250"/>
      <c r="CX757" s="250" t="str">
        <f t="shared" si="2368"/>
        <v/>
      </c>
      <c r="CY757" s="250" t="str">
        <f t="shared" si="2369"/>
        <v/>
      </c>
      <c r="CZ757" s="250" t="str">
        <f t="shared" si="2370"/>
        <v/>
      </c>
      <c r="DA757" s="250" t="str">
        <f t="shared" si="2371"/>
        <v/>
      </c>
      <c r="DB757" s="278" t="str">
        <f t="shared" si="2372"/>
        <v/>
      </c>
      <c r="DC757" s="250" t="str">
        <f t="shared" si="2373"/>
        <v/>
      </c>
      <c r="DD757" s="250" t="str">
        <f t="shared" si="2374"/>
        <v/>
      </c>
      <c r="DE757" s="250" t="str">
        <f t="shared" si="2375"/>
        <v/>
      </c>
      <c r="DF757" s="250" t="str">
        <f t="shared" si="2376"/>
        <v/>
      </c>
      <c r="DG757" s="278" t="str">
        <f t="shared" si="2377"/>
        <v/>
      </c>
      <c r="DH757" s="278" t="str">
        <f t="shared" si="2378"/>
        <v/>
      </c>
      <c r="DI757" s="278" t="str">
        <f t="shared" si="2379"/>
        <v/>
      </c>
      <c r="DJ757" s="278" t="str">
        <f t="shared" si="2380"/>
        <v/>
      </c>
    </row>
    <row r="758" spans="1:114" x14ac:dyDescent="0.2">
      <c r="A758" s="181" t="s">
        <v>235</v>
      </c>
      <c r="B758" s="114" t="s">
        <v>370</v>
      </c>
      <c r="C758" s="114"/>
      <c r="D758" s="114"/>
      <c r="E758" s="114"/>
      <c r="F758" s="556"/>
      <c r="G758" s="556"/>
      <c r="H758" s="550"/>
      <c r="I758" s="550"/>
      <c r="J758" s="550"/>
      <c r="K758" s="550"/>
      <c r="L758" s="550"/>
      <c r="M758" s="550"/>
      <c r="N758" s="550"/>
      <c r="O758" s="550"/>
      <c r="P758" s="550"/>
      <c r="Q758" s="550"/>
      <c r="R758" s="550"/>
      <c r="S758" s="550"/>
      <c r="T758" s="550"/>
      <c r="U758" s="550"/>
      <c r="V758" s="550"/>
      <c r="W758" s="550"/>
      <c r="X758" s="550"/>
      <c r="Y758" s="550"/>
      <c r="Z758" s="550"/>
      <c r="AA758" s="550"/>
      <c r="AB758" s="550"/>
      <c r="AC758" s="550"/>
      <c r="AD758" s="550"/>
      <c r="AE758" s="550"/>
      <c r="AF758" s="550"/>
      <c r="AG758" s="550"/>
      <c r="AH758" s="550"/>
      <c r="AI758" s="550"/>
      <c r="AJ758" s="550"/>
      <c r="AK758" s="550"/>
      <c r="AL758" s="550"/>
      <c r="AM758" s="550"/>
      <c r="AN758" s="550"/>
      <c r="AO758" s="550"/>
      <c r="AP758" s="550"/>
      <c r="AQ758" s="550"/>
      <c r="AR758" s="550"/>
      <c r="AS758" s="550"/>
      <c r="AT758" s="550"/>
      <c r="AU758" s="550"/>
      <c r="AV758" s="550"/>
      <c r="AW758" s="550"/>
      <c r="AX758" s="550"/>
      <c r="AY758" s="550"/>
      <c r="AZ758" s="550"/>
      <c r="BA758" s="550"/>
      <c r="BB758" s="550"/>
      <c r="BC758" s="550"/>
      <c r="BD758" s="550"/>
      <c r="BE758" s="550"/>
      <c r="BF758" s="550"/>
      <c r="BG758" s="550"/>
      <c r="BH758" s="550"/>
      <c r="BI758" s="550"/>
      <c r="BJ758" s="550"/>
      <c r="BK758" s="550"/>
      <c r="BL758" s="550"/>
      <c r="BM758" s="550"/>
      <c r="BN758" s="114"/>
      <c r="BO758" s="550"/>
      <c r="BP758" s="550"/>
      <c r="BQ758" s="550"/>
      <c r="BR758" s="550"/>
      <c r="BS758" s="550"/>
      <c r="BT758" s="550"/>
      <c r="BU758" s="550"/>
      <c r="BV758" s="550"/>
      <c r="BW758" s="550"/>
      <c r="BX758" s="550"/>
      <c r="BY758" s="550"/>
      <c r="BZ758" s="550"/>
      <c r="CA758" s="550"/>
      <c r="CB758" s="550"/>
      <c r="CC758" s="550"/>
      <c r="CD758" s="550"/>
      <c r="CE758" s="550"/>
      <c r="CF758" s="550"/>
      <c r="CG758" s="550"/>
      <c r="CH758" s="550"/>
      <c r="CI758" s="114"/>
      <c r="CJ758" s="114"/>
      <c r="CK758" s="114"/>
      <c r="CL758" s="114"/>
      <c r="CM758" s="114"/>
      <c r="CN758" s="114"/>
      <c r="CO758" s="114"/>
      <c r="CP758" s="114"/>
      <c r="CQ758" s="114"/>
      <c r="CR758" s="114"/>
      <c r="CS758" s="114"/>
      <c r="CT758" s="114"/>
      <c r="CU758" s="114"/>
      <c r="CV758" s="114"/>
      <c r="CW758" s="114"/>
      <c r="CX758" s="114" t="str">
        <f t="shared" si="2368"/>
        <v/>
      </c>
      <c r="CY758" s="114" t="str">
        <f t="shared" si="2369"/>
        <v/>
      </c>
      <c r="CZ758" s="114" t="str">
        <f t="shared" si="2370"/>
        <v/>
      </c>
      <c r="DA758" s="114" t="str">
        <f t="shared" si="2371"/>
        <v/>
      </c>
      <c r="DB758" s="232" t="str">
        <f t="shared" si="2372"/>
        <v/>
      </c>
      <c r="DC758" s="114" t="str">
        <f t="shared" si="2373"/>
        <v/>
      </c>
      <c r="DD758" s="114" t="str">
        <f t="shared" si="2374"/>
        <v/>
      </c>
      <c r="DE758" s="114" t="str">
        <f t="shared" si="2375"/>
        <v/>
      </c>
      <c r="DF758" s="114" t="str">
        <f t="shared" si="2376"/>
        <v/>
      </c>
      <c r="DG758" s="232" t="str">
        <f t="shared" si="2377"/>
        <v/>
      </c>
      <c r="DH758" s="232" t="str">
        <f t="shared" si="2378"/>
        <v/>
      </c>
      <c r="DI758" s="232" t="str">
        <f t="shared" si="2379"/>
        <v/>
      </c>
      <c r="DJ758" s="232" t="str">
        <f t="shared" si="2380"/>
        <v/>
      </c>
    </row>
    <row r="759" spans="1:114" x14ac:dyDescent="0.2">
      <c r="A759" s="295" t="s">
        <v>203</v>
      </c>
      <c r="B759" s="114" t="s">
        <v>370</v>
      </c>
      <c r="C759" s="114"/>
      <c r="D759" s="114"/>
      <c r="E759" s="114"/>
      <c r="F759" s="559">
        <f t="shared" ref="F759:AK759" si="2381">E346</f>
        <v>0</v>
      </c>
      <c r="G759" s="559">
        <f t="shared" ca="1" si="2381"/>
        <v>6566.25</v>
      </c>
      <c r="H759" s="559">
        <f t="shared" ca="1" si="2381"/>
        <v>5266.25</v>
      </c>
      <c r="I759" s="559">
        <f t="shared" ca="1" si="2381"/>
        <v>5266.4054276000006</v>
      </c>
      <c r="J759" s="559">
        <f t="shared" ca="1" si="2381"/>
        <v>7361.4648558000008</v>
      </c>
      <c r="K759" s="559">
        <f t="shared" ca="1" si="2381"/>
        <v>10716.554912379999</v>
      </c>
      <c r="L759" s="559">
        <f t="shared" ca="1" si="2381"/>
        <v>49886.843870574005</v>
      </c>
      <c r="M759" s="559">
        <f t="shared" ca="1" si="2381"/>
        <v>51098.029794300477</v>
      </c>
      <c r="N759" s="559">
        <f t="shared" ca="1" si="2381"/>
        <v>51958.18167641772</v>
      </c>
      <c r="O759" s="559">
        <f t="shared" ca="1" si="2381"/>
        <v>52870.415669235001</v>
      </c>
      <c r="P759" s="559">
        <f t="shared" ca="1" si="2381"/>
        <v>53799.079094499211</v>
      </c>
      <c r="Q759" s="559">
        <f t="shared" ca="1" si="2381"/>
        <v>54808.447979537232</v>
      </c>
      <c r="R759" s="559">
        <f t="shared" ca="1" si="2381"/>
        <v>55919.461122867317</v>
      </c>
      <c r="S759" s="559">
        <f t="shared" ca="1" si="2381"/>
        <v>73575.41125402828</v>
      </c>
      <c r="T759" s="559">
        <f t="shared" ca="1" si="2381"/>
        <v>69191.926960435594</v>
      </c>
      <c r="U759" s="559">
        <f t="shared" ca="1" si="2381"/>
        <v>173217.41168710892</v>
      </c>
      <c r="V759" s="559">
        <f t="shared" ca="1" si="2381"/>
        <v>174790.87286878188</v>
      </c>
      <c r="W759" s="559">
        <f t="shared" ca="1" si="2381"/>
        <v>176427.15300000471</v>
      </c>
      <c r="X759" s="559">
        <f t="shared" ca="1" si="2381"/>
        <v>183176.79258295655</v>
      </c>
      <c r="Y759" s="559">
        <f t="shared" ca="1" si="2381"/>
        <v>99350.623718861068</v>
      </c>
      <c r="Z759" s="559">
        <f t="shared" ca="1" si="2381"/>
        <v>125542.93814568498</v>
      </c>
      <c r="AA759" s="559">
        <f t="shared" ca="1" si="2381"/>
        <v>140036.95174364417</v>
      </c>
      <c r="AB759" s="559">
        <f t="shared" ca="1" si="2381"/>
        <v>186581.51291926176</v>
      </c>
      <c r="AC759" s="559">
        <f t="shared" ca="1" si="2381"/>
        <v>235446.05121092004</v>
      </c>
      <c r="AD759" s="559">
        <f t="shared" ca="1" si="2381"/>
        <v>173650.02258282393</v>
      </c>
      <c r="AE759" s="559">
        <f t="shared" ca="1" si="2381"/>
        <v>276675.68134661508</v>
      </c>
      <c r="AF759" s="559">
        <f t="shared" ca="1" si="2381"/>
        <v>341519.33441258152</v>
      </c>
      <c r="AG759" s="559">
        <f t="shared" ca="1" si="2381"/>
        <v>531920.33957556856</v>
      </c>
      <c r="AH759" s="559">
        <f t="shared" ca="1" si="2381"/>
        <v>356487.46049972897</v>
      </c>
      <c r="AI759" s="559">
        <f t="shared" ca="1" si="2381"/>
        <v>407316.14176278631</v>
      </c>
      <c r="AJ759" s="559">
        <f t="shared" ca="1" si="2381"/>
        <v>366074.783889674</v>
      </c>
      <c r="AK759" s="559">
        <f t="shared" ca="1" si="2381"/>
        <v>331050.97205068415</v>
      </c>
      <c r="AL759" s="559">
        <f t="shared" ref="AL759:BM759" ca="1" si="2382">AK346</f>
        <v>417893.88788437529</v>
      </c>
      <c r="AM759" s="559">
        <f t="shared" ca="1" si="2382"/>
        <v>293549.14445857122</v>
      </c>
      <c r="AN759" s="559">
        <f t="shared" ca="1" si="2382"/>
        <v>391676.2462261694</v>
      </c>
      <c r="AO759" s="559">
        <f t="shared" ca="1" si="2382"/>
        <v>489233.8978857419</v>
      </c>
      <c r="AP759" s="559">
        <f t="shared" ca="1" si="2382"/>
        <v>311286.05894978077</v>
      </c>
      <c r="AQ759" s="559">
        <f t="shared" ca="1" si="2382"/>
        <v>467195.48993837985</v>
      </c>
      <c r="AR759" s="559">
        <f t="shared" ca="1" si="2382"/>
        <v>601391.96421933663</v>
      </c>
      <c r="AS759" s="559">
        <f t="shared" ca="1" si="2382"/>
        <v>883331.80438178102</v>
      </c>
      <c r="AT759" s="559">
        <f t="shared" ca="1" si="2382"/>
        <v>539668.48076961515</v>
      </c>
      <c r="AU759" s="559">
        <f t="shared" ca="1" si="2382"/>
        <v>647936.77676851652</v>
      </c>
      <c r="AV759" s="559">
        <f t="shared" ca="1" si="2382"/>
        <v>546153.84524839057</v>
      </c>
      <c r="AW759" s="559">
        <f t="shared" ca="1" si="2382"/>
        <v>536814.75004372688</v>
      </c>
      <c r="AX759" s="559">
        <f t="shared" ca="1" si="2382"/>
        <v>688360.41348501202</v>
      </c>
      <c r="AY759" s="559">
        <f t="shared" ca="1" si="2382"/>
        <v>444909.57199414051</v>
      </c>
      <c r="AZ759" s="559">
        <f t="shared" ca="1" si="2382"/>
        <v>606416.33796994668</v>
      </c>
      <c r="BA759" s="559">
        <f t="shared" ca="1" si="2382"/>
        <v>763203.53673223779</v>
      </c>
      <c r="BB759" s="559">
        <f t="shared" ca="1" si="2382"/>
        <v>459746.27868401568</v>
      </c>
      <c r="BC759" s="559">
        <f t="shared" ca="1" si="2382"/>
        <v>678829.21743131557</v>
      </c>
      <c r="BD759" s="559">
        <f t="shared" ca="1" si="2382"/>
        <v>879800.57476967166</v>
      </c>
      <c r="BE759" s="559">
        <f t="shared" ca="1" si="2382"/>
        <v>1209106.6901289334</v>
      </c>
      <c r="BF759" s="559">
        <f t="shared" ca="1" si="2382"/>
        <v>691333.92843659769</v>
      </c>
      <c r="BG759" s="559">
        <f t="shared" ca="1" si="2382"/>
        <v>881650.93345270702</v>
      </c>
      <c r="BH759" s="559">
        <f t="shared" ca="1" si="2382"/>
        <v>695177.33269457123</v>
      </c>
      <c r="BI759" s="559">
        <f t="shared" ca="1" si="2382"/>
        <v>777102.6904226992</v>
      </c>
      <c r="BJ759" s="559">
        <f t="shared" ca="1" si="2382"/>
        <v>1018902.7065350054</v>
      </c>
      <c r="BK759" s="559">
        <f t="shared" ca="1" si="2382"/>
        <v>604589.09050443198</v>
      </c>
      <c r="BL759" s="559">
        <f t="shared" ca="1" si="2382"/>
        <v>859501.42587160482</v>
      </c>
      <c r="BM759" s="559">
        <f t="shared" ca="1" si="2382"/>
        <v>1105722.0328014407</v>
      </c>
      <c r="BN759" s="114"/>
      <c r="BO759" s="559">
        <f>F759</f>
        <v>0</v>
      </c>
      <c r="BP759" s="559">
        <f ca="1">I759</f>
        <v>5266.4054276000006</v>
      </c>
      <c r="BQ759" s="559">
        <f ca="1">L759</f>
        <v>49886.843870574005</v>
      </c>
      <c r="BR759" s="559">
        <f ca="1">O759</f>
        <v>52870.415669235001</v>
      </c>
      <c r="BS759" s="559">
        <f ca="1">R759</f>
        <v>55919.461122867317</v>
      </c>
      <c r="BT759" s="559">
        <f ca="1">U759</f>
        <v>173217.41168710892</v>
      </c>
      <c r="BU759" s="559">
        <f ca="1">X759</f>
        <v>183176.79258295655</v>
      </c>
      <c r="BV759" s="559">
        <f ca="1">AA759</f>
        <v>140036.95174364417</v>
      </c>
      <c r="BW759" s="559">
        <f ca="1">AD759</f>
        <v>173650.02258282393</v>
      </c>
      <c r="BX759" s="559">
        <f ca="1">AG759</f>
        <v>531920.33957556856</v>
      </c>
      <c r="BY759" s="559">
        <f ca="1">AJ759</f>
        <v>366074.783889674</v>
      </c>
      <c r="BZ759" s="559">
        <f ca="1">AM759</f>
        <v>293549.14445857122</v>
      </c>
      <c r="CA759" s="559">
        <f ca="1">AP759</f>
        <v>311286.05894978077</v>
      </c>
      <c r="CB759" s="559">
        <f ca="1">AS759</f>
        <v>883331.80438178102</v>
      </c>
      <c r="CC759" s="559">
        <f ca="1">AV759</f>
        <v>546153.84524839057</v>
      </c>
      <c r="CD759" s="559">
        <f ca="1">AY759</f>
        <v>444909.57199414051</v>
      </c>
      <c r="CE759" s="559">
        <f ca="1">BB759</f>
        <v>459746.27868401568</v>
      </c>
      <c r="CF759" s="559">
        <f ca="1">BE759</f>
        <v>1209106.6901289334</v>
      </c>
      <c r="CG759" s="559">
        <f ca="1">BH759</f>
        <v>695177.33269457123</v>
      </c>
      <c r="CH759" s="559">
        <f ca="1">BK759</f>
        <v>604589.09050443198</v>
      </c>
      <c r="CI759" s="114"/>
      <c r="CJ759" s="274">
        <f>BO759</f>
        <v>0</v>
      </c>
      <c r="CK759" s="274">
        <f ca="1">BS759</f>
        <v>55919.461122867317</v>
      </c>
      <c r="CL759" s="274">
        <f ca="1">BW759</f>
        <v>173650.02258282393</v>
      </c>
      <c r="CM759" s="274">
        <f ca="1">CA759</f>
        <v>311286.05894978077</v>
      </c>
      <c r="CN759" s="274">
        <f ca="1">CE759</f>
        <v>459746.27868401568</v>
      </c>
      <c r="CO759" s="114"/>
      <c r="CP759" s="114"/>
      <c r="CQ759" s="114"/>
      <c r="CR759" s="114"/>
      <c r="CS759" s="114"/>
      <c r="CT759" s="114"/>
      <c r="CU759" s="114"/>
      <c r="CV759" s="114"/>
      <c r="CW759" s="114"/>
      <c r="CX759" s="274">
        <f t="shared" si="2368"/>
        <v>0</v>
      </c>
      <c r="CY759" s="274">
        <f t="shared" ca="1" si="2369"/>
        <v>5266.4054276000006</v>
      </c>
      <c r="CZ759" s="274">
        <f t="shared" ca="1" si="2370"/>
        <v>49886.843870574005</v>
      </c>
      <c r="DA759" s="274">
        <f t="shared" ca="1" si="2371"/>
        <v>52870.415669235001</v>
      </c>
      <c r="DB759" s="251">
        <f t="shared" si="2372"/>
        <v>0</v>
      </c>
      <c r="DC759" s="274">
        <f t="shared" ca="1" si="2373"/>
        <v>55919.461122867317</v>
      </c>
      <c r="DD759" s="274">
        <f t="shared" ca="1" si="2374"/>
        <v>173217.41168710892</v>
      </c>
      <c r="DE759" s="274">
        <f t="shared" ca="1" si="2375"/>
        <v>183176.79258295655</v>
      </c>
      <c r="DF759" s="274">
        <f t="shared" ca="1" si="2376"/>
        <v>140036.95174364417</v>
      </c>
      <c r="DG759" s="251">
        <f t="shared" ca="1" si="2377"/>
        <v>55919.461122867317</v>
      </c>
      <c r="DH759" s="251">
        <f t="shared" ca="1" si="2378"/>
        <v>173650.02258282393</v>
      </c>
      <c r="DI759" s="251">
        <f t="shared" ca="1" si="2379"/>
        <v>311286.05894978077</v>
      </c>
      <c r="DJ759" s="251">
        <f t="shared" ca="1" si="2380"/>
        <v>459746.27868401568</v>
      </c>
    </row>
    <row r="760" spans="1:114" x14ac:dyDescent="0.2">
      <c r="A760" s="295" t="s">
        <v>204</v>
      </c>
      <c r="B760" s="114" t="s">
        <v>370</v>
      </c>
      <c r="C760" s="114"/>
      <c r="D760" s="114"/>
      <c r="E760" s="114"/>
      <c r="F760" s="556">
        <f t="shared" ref="F760:AK760" ca="1" si="2383">F394+(SUM(F397:F398)-F427)/2</f>
        <v>-14300</v>
      </c>
      <c r="G760" s="556">
        <f t="shared" ca="1" si="2383"/>
        <v>-39433.125</v>
      </c>
      <c r="H760" s="556">
        <f t="shared" ca="1" si="2383"/>
        <v>-60449.402539999995</v>
      </c>
      <c r="I760" s="556">
        <f t="shared" ca="1" si="2383"/>
        <v>-89764.068323799991</v>
      </c>
      <c r="J760" s="556">
        <f t="shared" ca="1" si="2383"/>
        <v>-120288.9799525</v>
      </c>
      <c r="K760" s="556">
        <f t="shared" ca="1" si="2383"/>
        <v>-145327.37199368997</v>
      </c>
      <c r="L760" s="556">
        <f t="shared" ca="1" si="2383"/>
        <v>-190191.85685715708</v>
      </c>
      <c r="M760" s="556">
        <f t="shared" ca="1" si="2383"/>
        <v>-244869.33330269821</v>
      </c>
      <c r="N760" s="556">
        <f t="shared" ca="1" si="2383"/>
        <v>-289679.87436346576</v>
      </c>
      <c r="O760" s="556">
        <f t="shared" ca="1" si="2383"/>
        <v>-329852.2294138064</v>
      </c>
      <c r="P760" s="556">
        <f t="shared" ca="1" si="2383"/>
        <v>-364923.86952061701</v>
      </c>
      <c r="Q760" s="556">
        <f t="shared" ca="1" si="2383"/>
        <v>-394148.16376567847</v>
      </c>
      <c r="R760" s="556">
        <f t="shared" ca="1" si="2383"/>
        <v>-425065.7686770201</v>
      </c>
      <c r="S760" s="556">
        <f t="shared" ca="1" si="2383"/>
        <v>-413032.40181981749</v>
      </c>
      <c r="T760" s="556">
        <f t="shared" ca="1" si="2383"/>
        <v>-388552.21495439019</v>
      </c>
      <c r="U760" s="556">
        <f t="shared" ca="1" si="2383"/>
        <v>-395388.95686717209</v>
      </c>
      <c r="V760" s="556">
        <f t="shared" ca="1" si="2383"/>
        <v>-392298.25247642171</v>
      </c>
      <c r="W760" s="556">
        <f t="shared" ca="1" si="2383"/>
        <v>-383728.64936914749</v>
      </c>
      <c r="X760" s="556">
        <f t="shared" ca="1" si="2383"/>
        <v>-322032.17354593117</v>
      </c>
      <c r="Y760" s="556">
        <f t="shared" ca="1" si="2383"/>
        <v>-201837.32295065696</v>
      </c>
      <c r="Z760" s="556">
        <f t="shared" ca="1" si="2383"/>
        <v>-80861.112423211118</v>
      </c>
      <c r="AA760" s="556">
        <f t="shared" ca="1" si="2383"/>
        <v>57989.016857766474</v>
      </c>
      <c r="AB760" s="556">
        <f t="shared" ca="1" si="2383"/>
        <v>228370.27525177813</v>
      </c>
      <c r="AC760" s="556">
        <f t="shared" ca="1" si="2383"/>
        <v>347674.63001470314</v>
      </c>
      <c r="AD760" s="556">
        <f t="shared" ca="1" si="2383"/>
        <v>451739.76753282099</v>
      </c>
      <c r="AE760" s="556">
        <f t="shared" ca="1" si="2383"/>
        <v>659627.01320716739</v>
      </c>
      <c r="AF760" s="556">
        <f t="shared" ca="1" si="2383"/>
        <v>862839.65169546742</v>
      </c>
      <c r="AG760" s="556">
        <f t="shared" ca="1" si="2383"/>
        <v>904453.88137282978</v>
      </c>
      <c r="AH760" s="556">
        <f t="shared" ca="1" si="2383"/>
        <v>964965.63145577721</v>
      </c>
      <c r="AI760" s="556">
        <f t="shared" ca="1" si="2383"/>
        <v>1084060.6968723806</v>
      </c>
      <c r="AJ760" s="556">
        <f t="shared" ca="1" si="2383"/>
        <v>1271589.2586814892</v>
      </c>
      <c r="AK760" s="556">
        <f t="shared" ca="1" si="2383"/>
        <v>1593180.7306976428</v>
      </c>
      <c r="AL760" s="556">
        <f t="shared" ref="AL760:BM760" ca="1" si="2384">AL394+(SUM(AL397:AL398)-AL427)/2</f>
        <v>1812111.9729465004</v>
      </c>
      <c r="AM760" s="556">
        <f t="shared" ca="1" si="2384"/>
        <v>2047972.9030515719</v>
      </c>
      <c r="AN760" s="556">
        <f t="shared" ca="1" si="2384"/>
        <v>2418818.4703258043</v>
      </c>
      <c r="AO760" s="556">
        <f t="shared" ca="1" si="2384"/>
        <v>2648521.6394535387</v>
      </c>
      <c r="AP760" s="556">
        <f t="shared" ca="1" si="2384"/>
        <v>2875315.688784454</v>
      </c>
      <c r="AQ760" s="556">
        <f t="shared" ca="1" si="2384"/>
        <v>3324090.1981941131</v>
      </c>
      <c r="AR760" s="556">
        <f t="shared" ca="1" si="2384"/>
        <v>3751043.3539296668</v>
      </c>
      <c r="AS760" s="556">
        <f t="shared" ca="1" si="2384"/>
        <v>3887329.249041046</v>
      </c>
      <c r="AT760" s="556">
        <f t="shared" ca="1" si="2384"/>
        <v>4059544.0573034603</v>
      </c>
      <c r="AU760" s="556">
        <f t="shared" ca="1" si="2384"/>
        <v>4331867.1179614374</v>
      </c>
      <c r="AV760" s="556">
        <f t="shared" ca="1" si="2384"/>
        <v>4688565.4600628419</v>
      </c>
      <c r="AW760" s="556">
        <f t="shared" ca="1" si="2384"/>
        <v>5265329.2019522041</v>
      </c>
      <c r="AX760" s="556">
        <f t="shared" ca="1" si="2384"/>
        <v>5632689.4627203504</v>
      </c>
      <c r="AY760" s="556">
        <f t="shared" ca="1" si="2384"/>
        <v>6014772.8698790353</v>
      </c>
      <c r="AZ760" s="556">
        <f t="shared" ca="1" si="2384"/>
        <v>6634297.3948977981</v>
      </c>
      <c r="BA760" s="556">
        <f t="shared" ca="1" si="2384"/>
        <v>7002150.1122013303</v>
      </c>
      <c r="BB760" s="556">
        <f t="shared" ca="1" si="2384"/>
        <v>7361698.7158579519</v>
      </c>
      <c r="BC760" s="556">
        <f t="shared" ca="1" si="2384"/>
        <v>8054815.4672592618</v>
      </c>
      <c r="BD760" s="556">
        <f t="shared" ca="1" si="2384"/>
        <v>8729354.150268916</v>
      </c>
      <c r="BE760" s="556">
        <f t="shared" ca="1" si="2384"/>
        <v>9015188.511939995</v>
      </c>
      <c r="BF760" s="556">
        <f t="shared" ca="1" si="2384"/>
        <v>9373223.8696269486</v>
      </c>
      <c r="BG760" s="556">
        <f t="shared" ca="1" si="2384"/>
        <v>9887920.6720443834</v>
      </c>
      <c r="BH760" s="556">
        <f t="shared" ca="1" si="2384"/>
        <v>10502941.087994922</v>
      </c>
      <c r="BI760" s="556">
        <f t="shared" ca="1" si="2384"/>
        <v>11427605.375090342</v>
      </c>
      <c r="BJ760" s="556">
        <f t="shared" ca="1" si="2384"/>
        <v>12015688.079508351</v>
      </c>
      <c r="BK760" s="556">
        <f t="shared" ca="1" si="2384"/>
        <v>12624510.613661269</v>
      </c>
      <c r="BL760" s="556">
        <f t="shared" ca="1" si="2384"/>
        <v>13607509.991124094</v>
      </c>
      <c r="BM760" s="556">
        <f t="shared" ca="1" si="2384"/>
        <v>14197116.142905314</v>
      </c>
      <c r="BN760" s="114"/>
      <c r="BO760" s="559">
        <f ca="1">AVERAGE(F760:H760)</f>
        <v>-38060.842513333329</v>
      </c>
      <c r="BP760" s="559">
        <f ca="1">AVERAGE(I760:K760)</f>
        <v>-118460.14008999667</v>
      </c>
      <c r="BQ760" s="559">
        <f ca="1">AVERAGE(L760:N760)</f>
        <v>-241580.35484110704</v>
      </c>
      <c r="BR760" s="559">
        <f ca="1">AVERAGE(O760:Q760)</f>
        <v>-362974.75423336728</v>
      </c>
      <c r="BS760" s="559">
        <f ca="1">AVERAGE(R760:T760)</f>
        <v>-408883.46181707596</v>
      </c>
      <c r="BT760" s="559">
        <f ca="1">AVERAGE(U760:W760)</f>
        <v>-390471.95290424704</v>
      </c>
      <c r="BU760" s="559">
        <f ca="1">AVERAGE(X760:Z760)</f>
        <v>-201576.86963993308</v>
      </c>
      <c r="BV760" s="559">
        <f ca="1">AVERAGE(AA760:AC760)</f>
        <v>211344.64070808259</v>
      </c>
      <c r="BW760" s="559">
        <f ca="1">AVERAGE(AD760:AF760)</f>
        <v>658068.81081181858</v>
      </c>
      <c r="BX760" s="559">
        <f ca="1">AVERAGE(AG760:AI760)</f>
        <v>984493.4032336626</v>
      </c>
      <c r="BY760" s="559">
        <f ca="1">AVERAGE(AJ760:AL760)</f>
        <v>1558960.6541085441</v>
      </c>
      <c r="BZ760" s="559">
        <f ca="1">AVERAGE(AM760:AO760)</f>
        <v>2371771.0042769718</v>
      </c>
      <c r="CA760" s="559">
        <f ca="1">AVERAGE(AP760:AR760)</f>
        <v>3316816.4136360777</v>
      </c>
      <c r="CB760" s="559">
        <f ca="1">AVERAGE(AS760:AU760)</f>
        <v>4092913.4747686479</v>
      </c>
      <c r="CC760" s="559">
        <f ca="1">AVERAGE(AV760:AX760)</f>
        <v>5195528.0415784651</v>
      </c>
      <c r="CD760" s="559">
        <f ca="1">AVERAGE(AY760:BA760)</f>
        <v>6550406.7923260545</v>
      </c>
      <c r="CE760" s="559">
        <f ca="1">AVERAGE(BB760:BD760)</f>
        <v>8048622.7777953772</v>
      </c>
      <c r="CF760" s="559">
        <f ca="1">AVERAGE(BE760:BG760)</f>
        <v>9425444.351203775</v>
      </c>
      <c r="CG760" s="559">
        <f ca="1">AVERAGE(BH760:BJ760)</f>
        <v>11315411.514197871</v>
      </c>
      <c r="CH760" s="559">
        <f ca="1">AVERAGE(BK760:BM760)</f>
        <v>13476378.915896893</v>
      </c>
      <c r="CI760" s="274"/>
      <c r="CJ760" s="274">
        <f ca="1">AVERAGE(BO760:BR760)</f>
        <v>-190269.02291945106</v>
      </c>
      <c r="CK760" s="274">
        <f ca="1">AVERAGE(BS760:BV760)</f>
        <v>-197396.91091329337</v>
      </c>
      <c r="CL760" s="274">
        <f ca="1">AVERAGE(BW760:BZ760)</f>
        <v>1393323.4681077492</v>
      </c>
      <c r="CM760" s="274">
        <f ca="1">AVERAGE(CA760:CD760)</f>
        <v>4788916.1805773117</v>
      </c>
      <c r="CN760" s="274">
        <f ca="1">AVERAGE(CE760:CH760)</f>
        <v>10566464.389773479</v>
      </c>
      <c r="CO760" s="114"/>
      <c r="CP760" s="114"/>
      <c r="CQ760" s="114"/>
      <c r="CR760" s="114"/>
      <c r="CS760" s="114"/>
      <c r="CT760" s="114"/>
      <c r="CU760" s="114"/>
      <c r="CV760" s="114"/>
      <c r="CW760" s="114"/>
      <c r="CX760" s="274">
        <f t="shared" ca="1" si="2368"/>
        <v>-38060.842513333329</v>
      </c>
      <c r="CY760" s="274">
        <f t="shared" ca="1" si="2369"/>
        <v>-118460.14008999667</v>
      </c>
      <c r="CZ760" s="274">
        <f t="shared" ca="1" si="2370"/>
        <v>-241580.35484110704</v>
      </c>
      <c r="DA760" s="274">
        <f t="shared" ca="1" si="2371"/>
        <v>-362974.75423336728</v>
      </c>
      <c r="DB760" s="251">
        <f t="shared" ca="1" si="2372"/>
        <v>-190269.02291945106</v>
      </c>
      <c r="DC760" s="274">
        <f t="shared" ca="1" si="2373"/>
        <v>-408883.46181707596</v>
      </c>
      <c r="DD760" s="274">
        <f t="shared" ca="1" si="2374"/>
        <v>-390471.95290424704</v>
      </c>
      <c r="DE760" s="274">
        <f t="shared" ca="1" si="2375"/>
        <v>-201576.86963993308</v>
      </c>
      <c r="DF760" s="274">
        <f t="shared" ca="1" si="2376"/>
        <v>211344.64070808259</v>
      </c>
      <c r="DG760" s="251">
        <f t="shared" ca="1" si="2377"/>
        <v>-197396.91091329337</v>
      </c>
      <c r="DH760" s="251">
        <f t="shared" ca="1" si="2378"/>
        <v>1393323.4681077492</v>
      </c>
      <c r="DI760" s="251">
        <f t="shared" ca="1" si="2379"/>
        <v>4788916.1805773117</v>
      </c>
      <c r="DJ760" s="251">
        <f t="shared" ca="1" si="2380"/>
        <v>10566464.389773479</v>
      </c>
    </row>
    <row r="761" spans="1:114" x14ac:dyDescent="0.2">
      <c r="A761" s="295" t="s">
        <v>160</v>
      </c>
      <c r="B761" s="114" t="s">
        <v>370</v>
      </c>
      <c r="C761" s="114"/>
      <c r="D761" s="114"/>
      <c r="E761" s="114"/>
      <c r="F761" s="559">
        <f t="shared" ref="F761:W761" ca="1" si="2385">MIN(F760,F759*0.25)</f>
        <v>-14300</v>
      </c>
      <c r="G761" s="559">
        <f t="shared" ca="1" si="2385"/>
        <v>-39433.125</v>
      </c>
      <c r="H761" s="559">
        <f t="shared" ca="1" si="2385"/>
        <v>-60449.402539999995</v>
      </c>
      <c r="I761" s="559">
        <f t="shared" ca="1" si="2385"/>
        <v>-89764.068323799991</v>
      </c>
      <c r="J761" s="559">
        <f t="shared" ca="1" si="2385"/>
        <v>-120288.9799525</v>
      </c>
      <c r="K761" s="559">
        <f t="shared" ca="1" si="2385"/>
        <v>-145327.37199368997</v>
      </c>
      <c r="L761" s="559">
        <f t="shared" ca="1" si="2385"/>
        <v>-190191.85685715708</v>
      </c>
      <c r="M761" s="559">
        <f t="shared" ca="1" si="2385"/>
        <v>-244869.33330269821</v>
      </c>
      <c r="N761" s="559">
        <f t="shared" ca="1" si="2385"/>
        <v>-289679.87436346576</v>
      </c>
      <c r="O761" s="559">
        <f t="shared" ca="1" si="2385"/>
        <v>-329852.2294138064</v>
      </c>
      <c r="P761" s="559">
        <f t="shared" ca="1" si="2385"/>
        <v>-364923.86952061701</v>
      </c>
      <c r="Q761" s="559">
        <f t="shared" ca="1" si="2385"/>
        <v>-394148.16376567847</v>
      </c>
      <c r="R761" s="559">
        <f t="shared" ca="1" si="2385"/>
        <v>-425065.7686770201</v>
      </c>
      <c r="S761" s="559">
        <f t="shared" ca="1" si="2385"/>
        <v>-413032.40181981749</v>
      </c>
      <c r="T761" s="559">
        <f t="shared" ca="1" si="2385"/>
        <v>-388552.21495439019</v>
      </c>
      <c r="U761" s="559">
        <f t="shared" ca="1" si="2385"/>
        <v>-395388.95686717209</v>
      </c>
      <c r="V761" s="559">
        <f t="shared" ca="1" si="2385"/>
        <v>-392298.25247642171</v>
      </c>
      <c r="W761" s="559">
        <f t="shared" ca="1" si="2385"/>
        <v>-383728.64936914749</v>
      </c>
      <c r="X761" s="559">
        <f ca="1">MIN(X760,X759*0.25)</f>
        <v>-322032.17354593117</v>
      </c>
      <c r="Y761" s="559">
        <f t="shared" ref="Y761:BM761" ca="1" si="2386">MIN(Y760,Y759*0.25)</f>
        <v>-201837.32295065696</v>
      </c>
      <c r="Z761" s="559">
        <f t="shared" ca="1" si="2386"/>
        <v>-80861.112423211118</v>
      </c>
      <c r="AA761" s="559">
        <f t="shared" ca="1" si="2386"/>
        <v>35009.237935911042</v>
      </c>
      <c r="AB761" s="559">
        <f t="shared" ca="1" si="2386"/>
        <v>46645.37822981544</v>
      </c>
      <c r="AC761" s="559">
        <f t="shared" ca="1" si="2386"/>
        <v>58861.512802730009</v>
      </c>
      <c r="AD761" s="559">
        <f t="shared" ca="1" si="2386"/>
        <v>43412.505645705984</v>
      </c>
      <c r="AE761" s="559">
        <f t="shared" ca="1" si="2386"/>
        <v>69168.920336653769</v>
      </c>
      <c r="AF761" s="559">
        <f t="shared" ca="1" si="2386"/>
        <v>85379.83360314538</v>
      </c>
      <c r="AG761" s="559">
        <f t="shared" ca="1" si="2386"/>
        <v>132980.08489389214</v>
      </c>
      <c r="AH761" s="559">
        <f t="shared" ca="1" si="2386"/>
        <v>89121.865124932243</v>
      </c>
      <c r="AI761" s="559">
        <f t="shared" ca="1" si="2386"/>
        <v>101829.03544069658</v>
      </c>
      <c r="AJ761" s="559">
        <f t="shared" ca="1" si="2386"/>
        <v>91518.6959724185</v>
      </c>
      <c r="AK761" s="559">
        <f t="shared" ca="1" si="2386"/>
        <v>82762.743012671039</v>
      </c>
      <c r="AL761" s="559">
        <f t="shared" ca="1" si="2386"/>
        <v>104473.47197109382</v>
      </c>
      <c r="AM761" s="559">
        <f t="shared" ca="1" si="2386"/>
        <v>73387.286114642804</v>
      </c>
      <c r="AN761" s="559">
        <f t="shared" ca="1" si="2386"/>
        <v>97919.06155654235</v>
      </c>
      <c r="AO761" s="559">
        <f t="shared" ca="1" si="2386"/>
        <v>122308.47447143547</v>
      </c>
      <c r="AP761" s="559">
        <f t="shared" ca="1" si="2386"/>
        <v>77821.514737445192</v>
      </c>
      <c r="AQ761" s="559">
        <f t="shared" ca="1" si="2386"/>
        <v>116798.87248459496</v>
      </c>
      <c r="AR761" s="559">
        <f t="shared" ca="1" si="2386"/>
        <v>150347.99105483416</v>
      </c>
      <c r="AS761" s="559">
        <f t="shared" ca="1" si="2386"/>
        <v>220832.95109544526</v>
      </c>
      <c r="AT761" s="559">
        <f t="shared" ca="1" si="2386"/>
        <v>134917.12019240379</v>
      </c>
      <c r="AU761" s="559">
        <f t="shared" ca="1" si="2386"/>
        <v>161984.19419212913</v>
      </c>
      <c r="AV761" s="559">
        <f t="shared" ca="1" si="2386"/>
        <v>136538.46131209764</v>
      </c>
      <c r="AW761" s="559">
        <f t="shared" ca="1" si="2386"/>
        <v>134203.68751093172</v>
      </c>
      <c r="AX761" s="559">
        <f t="shared" ca="1" si="2386"/>
        <v>172090.103371253</v>
      </c>
      <c r="AY761" s="559">
        <f t="shared" ca="1" si="2386"/>
        <v>111227.39299853513</v>
      </c>
      <c r="AZ761" s="559">
        <f t="shared" ca="1" si="2386"/>
        <v>151604.08449248667</v>
      </c>
      <c r="BA761" s="559">
        <f t="shared" ca="1" si="2386"/>
        <v>190800.88418305945</v>
      </c>
      <c r="BB761" s="559">
        <f t="shared" ca="1" si="2386"/>
        <v>114936.56967100392</v>
      </c>
      <c r="BC761" s="559">
        <f t="shared" ca="1" si="2386"/>
        <v>169707.30435782889</v>
      </c>
      <c r="BD761" s="559">
        <f t="shared" ca="1" si="2386"/>
        <v>219950.14369241791</v>
      </c>
      <c r="BE761" s="559">
        <f t="shared" ca="1" si="2386"/>
        <v>302276.67253223335</v>
      </c>
      <c r="BF761" s="559">
        <f t="shared" ca="1" si="2386"/>
        <v>172833.48210914942</v>
      </c>
      <c r="BG761" s="559">
        <f t="shared" ca="1" si="2386"/>
        <v>220412.73336317675</v>
      </c>
      <c r="BH761" s="559">
        <f t="shared" ca="1" si="2386"/>
        <v>173794.33317364281</v>
      </c>
      <c r="BI761" s="559">
        <f t="shared" ca="1" si="2386"/>
        <v>194275.6726056748</v>
      </c>
      <c r="BJ761" s="559">
        <f t="shared" ca="1" si="2386"/>
        <v>254725.67663375134</v>
      </c>
      <c r="BK761" s="559">
        <f t="shared" ca="1" si="2386"/>
        <v>151147.272626108</v>
      </c>
      <c r="BL761" s="559">
        <f t="shared" ca="1" si="2386"/>
        <v>214875.35646790121</v>
      </c>
      <c r="BM761" s="559">
        <f t="shared" ca="1" si="2386"/>
        <v>276430.50820036017</v>
      </c>
      <c r="BN761" s="114"/>
      <c r="BO761" s="559">
        <f ca="1">AVERAGE(F761:H761)</f>
        <v>-38060.842513333329</v>
      </c>
      <c r="BP761" s="559">
        <f ca="1">AVERAGE(I761:K761)</f>
        <v>-118460.14008999667</v>
      </c>
      <c r="BQ761" s="559">
        <f ca="1">AVERAGE(L761:N761)</f>
        <v>-241580.35484110704</v>
      </c>
      <c r="BR761" s="559">
        <f ca="1">AVERAGE(O761:Q761)</f>
        <v>-362974.75423336728</v>
      </c>
      <c r="BS761" s="559">
        <f ca="1">AVERAGE(R761:T761)</f>
        <v>-408883.46181707596</v>
      </c>
      <c r="BT761" s="559">
        <f ca="1">AVERAGE(U761:W761)</f>
        <v>-390471.95290424704</v>
      </c>
      <c r="BU761" s="559">
        <f ca="1">AVERAGE(X761:Z761)</f>
        <v>-201576.86963993308</v>
      </c>
      <c r="BV761" s="559">
        <f ca="1">AVERAGE(AA761:AC761)</f>
        <v>46838.709656152154</v>
      </c>
      <c r="BW761" s="559">
        <f ca="1">AVERAGE(AD761:AF761)</f>
        <v>65987.086528501706</v>
      </c>
      <c r="BX761" s="559">
        <f ca="1">AVERAGE(AG761:AI761)</f>
        <v>107976.99515317364</v>
      </c>
      <c r="BY761" s="559">
        <f ca="1">AVERAGE(AJ761:AL761)</f>
        <v>92918.303652061106</v>
      </c>
      <c r="BZ761" s="559">
        <f ca="1">AVERAGE(AM761:AO761)</f>
        <v>97871.607380873538</v>
      </c>
      <c r="CA761" s="559">
        <f ca="1">AVERAGE(AP761:AR761)</f>
        <v>114989.45942562477</v>
      </c>
      <c r="CB761" s="559">
        <f ca="1">AVERAGE(AS761:AU761)</f>
        <v>172578.08849332607</v>
      </c>
      <c r="CC761" s="559">
        <f ca="1">AVERAGE(AV761:AX761)</f>
        <v>147610.75073142746</v>
      </c>
      <c r="CD761" s="559">
        <f ca="1">AVERAGE(AY761:BA761)</f>
        <v>151210.78722469375</v>
      </c>
      <c r="CE761" s="559">
        <f ca="1">AVERAGE(BB761:BD761)</f>
        <v>168198.0059070836</v>
      </c>
      <c r="CF761" s="559">
        <f ca="1">AVERAGE(BE761:BG761)</f>
        <v>231840.96266818652</v>
      </c>
      <c r="CG761" s="559">
        <f ca="1">AVERAGE(BH761:BJ761)</f>
        <v>207598.56080435633</v>
      </c>
      <c r="CH761" s="559">
        <f ca="1">AVERAGE(BK761:BM761)</f>
        <v>214151.04576478977</v>
      </c>
      <c r="CI761" s="274"/>
      <c r="CJ761" s="274">
        <f ca="1">AVERAGE(BO761:BR761)</f>
        <v>-190269.02291945106</v>
      </c>
      <c r="CK761" s="274">
        <f ca="1">AVERAGE(BS761:BV761)</f>
        <v>-238523.39367627597</v>
      </c>
      <c r="CL761" s="274">
        <f ca="1">AVERAGE(BW761:BZ761)</f>
        <v>91188.498178652488</v>
      </c>
      <c r="CM761" s="274">
        <f ca="1">AVERAGE(CA761:CD761)</f>
        <v>146597.27146876801</v>
      </c>
      <c r="CN761" s="274">
        <f ca="1">AVERAGE(CE761:CH761)</f>
        <v>205447.14378610408</v>
      </c>
      <c r="CO761" s="114"/>
      <c r="CP761" s="114"/>
      <c r="CQ761" s="114"/>
      <c r="CR761" s="114"/>
      <c r="CS761" s="114"/>
      <c r="CT761" s="114"/>
      <c r="CU761" s="114"/>
      <c r="CV761" s="114"/>
      <c r="CW761" s="114"/>
      <c r="CX761" s="274">
        <f t="shared" ca="1" si="2368"/>
        <v>-38060.842513333329</v>
      </c>
      <c r="CY761" s="274">
        <f t="shared" ca="1" si="2369"/>
        <v>-118460.14008999667</v>
      </c>
      <c r="CZ761" s="274">
        <f t="shared" ca="1" si="2370"/>
        <v>-241580.35484110704</v>
      </c>
      <c r="DA761" s="274">
        <f t="shared" ca="1" si="2371"/>
        <v>-362974.75423336728</v>
      </c>
      <c r="DB761" s="251">
        <f t="shared" ca="1" si="2372"/>
        <v>-190269.02291945106</v>
      </c>
      <c r="DC761" s="274">
        <f t="shared" ca="1" si="2373"/>
        <v>-408883.46181707596</v>
      </c>
      <c r="DD761" s="274">
        <f t="shared" ca="1" si="2374"/>
        <v>-390471.95290424704</v>
      </c>
      <c r="DE761" s="274">
        <f t="shared" ca="1" si="2375"/>
        <v>-201576.86963993308</v>
      </c>
      <c r="DF761" s="274">
        <f t="shared" ca="1" si="2376"/>
        <v>46838.709656152154</v>
      </c>
      <c r="DG761" s="251">
        <f t="shared" ca="1" si="2377"/>
        <v>-238523.39367627597</v>
      </c>
      <c r="DH761" s="251">
        <f t="shared" ca="1" si="2378"/>
        <v>91188.498178652488</v>
      </c>
      <c r="DI761" s="251">
        <f t="shared" ca="1" si="2379"/>
        <v>146597.27146876801</v>
      </c>
      <c r="DJ761" s="251">
        <f t="shared" ca="1" si="2380"/>
        <v>205447.14378610408</v>
      </c>
    </row>
    <row r="762" spans="1:114" x14ac:dyDescent="0.2">
      <c r="A762" s="295" t="s">
        <v>161</v>
      </c>
      <c r="B762" s="114" t="s">
        <v>370</v>
      </c>
      <c r="C762" s="114"/>
      <c r="D762" s="114"/>
      <c r="E762" s="114"/>
      <c r="F762" s="559">
        <f ca="1">F760-F761</f>
        <v>0</v>
      </c>
      <c r="G762" s="559">
        <f t="shared" ref="G762:BM762" ca="1" si="2387">G760-G761</f>
        <v>0</v>
      </c>
      <c r="H762" s="559">
        <f t="shared" ca="1" si="2387"/>
        <v>0</v>
      </c>
      <c r="I762" s="559">
        <f t="shared" ca="1" si="2387"/>
        <v>0</v>
      </c>
      <c r="J762" s="559">
        <f t="shared" ca="1" si="2387"/>
        <v>0</v>
      </c>
      <c r="K762" s="559">
        <f t="shared" ca="1" si="2387"/>
        <v>0</v>
      </c>
      <c r="L762" s="559">
        <f t="shared" ca="1" si="2387"/>
        <v>0</v>
      </c>
      <c r="M762" s="559">
        <f t="shared" ca="1" si="2387"/>
        <v>0</v>
      </c>
      <c r="N762" s="559">
        <f t="shared" ca="1" si="2387"/>
        <v>0</v>
      </c>
      <c r="O762" s="559">
        <f t="shared" ca="1" si="2387"/>
        <v>0</v>
      </c>
      <c r="P762" s="559">
        <f t="shared" ca="1" si="2387"/>
        <v>0</v>
      </c>
      <c r="Q762" s="559">
        <f t="shared" ca="1" si="2387"/>
        <v>0</v>
      </c>
      <c r="R762" s="559">
        <f t="shared" ca="1" si="2387"/>
        <v>0</v>
      </c>
      <c r="S762" s="559">
        <f t="shared" ca="1" si="2387"/>
        <v>0</v>
      </c>
      <c r="T762" s="559">
        <f t="shared" ca="1" si="2387"/>
        <v>0</v>
      </c>
      <c r="U762" s="559">
        <f t="shared" ca="1" si="2387"/>
        <v>0</v>
      </c>
      <c r="V762" s="559">
        <f t="shared" ca="1" si="2387"/>
        <v>0</v>
      </c>
      <c r="W762" s="559">
        <f t="shared" ca="1" si="2387"/>
        <v>0</v>
      </c>
      <c r="X762" s="559">
        <f t="shared" ca="1" si="2387"/>
        <v>0</v>
      </c>
      <c r="Y762" s="559">
        <f t="shared" ca="1" si="2387"/>
        <v>0</v>
      </c>
      <c r="Z762" s="559">
        <f t="shared" ca="1" si="2387"/>
        <v>0</v>
      </c>
      <c r="AA762" s="559">
        <f t="shared" ca="1" si="2387"/>
        <v>22979.778921855432</v>
      </c>
      <c r="AB762" s="559">
        <f t="shared" ca="1" si="2387"/>
        <v>181724.89702196268</v>
      </c>
      <c r="AC762" s="559">
        <f t="shared" ca="1" si="2387"/>
        <v>288813.11721197312</v>
      </c>
      <c r="AD762" s="559">
        <f t="shared" ca="1" si="2387"/>
        <v>408327.26188711502</v>
      </c>
      <c r="AE762" s="559">
        <f t="shared" ca="1" si="2387"/>
        <v>590458.09287051368</v>
      </c>
      <c r="AF762" s="559">
        <f t="shared" ca="1" si="2387"/>
        <v>777459.81809232198</v>
      </c>
      <c r="AG762" s="559">
        <f t="shared" ca="1" si="2387"/>
        <v>771473.79647893761</v>
      </c>
      <c r="AH762" s="559">
        <f t="shared" ca="1" si="2387"/>
        <v>875843.76633084496</v>
      </c>
      <c r="AI762" s="559">
        <f t="shared" ca="1" si="2387"/>
        <v>982231.66143168393</v>
      </c>
      <c r="AJ762" s="559">
        <f t="shared" ca="1" si="2387"/>
        <v>1180070.5627090707</v>
      </c>
      <c r="AK762" s="559">
        <f t="shared" ca="1" si="2387"/>
        <v>1510417.9876849717</v>
      </c>
      <c r="AL762" s="559">
        <f t="shared" ca="1" si="2387"/>
        <v>1707638.5009754065</v>
      </c>
      <c r="AM762" s="559">
        <f t="shared" ca="1" si="2387"/>
        <v>1974585.6169369291</v>
      </c>
      <c r="AN762" s="559">
        <f t="shared" ca="1" si="2387"/>
        <v>2320899.408769262</v>
      </c>
      <c r="AO762" s="559">
        <f t="shared" ca="1" si="2387"/>
        <v>2526213.1649821033</v>
      </c>
      <c r="AP762" s="559">
        <f t="shared" ca="1" si="2387"/>
        <v>2797494.1740470086</v>
      </c>
      <c r="AQ762" s="559">
        <f t="shared" ca="1" si="2387"/>
        <v>3207291.325709518</v>
      </c>
      <c r="AR762" s="559">
        <f t="shared" ca="1" si="2387"/>
        <v>3600695.3628748325</v>
      </c>
      <c r="AS762" s="559">
        <f t="shared" ca="1" si="2387"/>
        <v>3666496.2979456009</v>
      </c>
      <c r="AT762" s="559">
        <f t="shared" ca="1" si="2387"/>
        <v>3924626.9371110564</v>
      </c>
      <c r="AU762" s="559">
        <f t="shared" ca="1" si="2387"/>
        <v>4169882.9237693083</v>
      </c>
      <c r="AV762" s="559">
        <f t="shared" ca="1" si="2387"/>
        <v>4552026.9987507444</v>
      </c>
      <c r="AW762" s="559">
        <f t="shared" ca="1" si="2387"/>
        <v>5131125.5144412722</v>
      </c>
      <c r="AX762" s="559">
        <f t="shared" ca="1" si="2387"/>
        <v>5460599.3593490971</v>
      </c>
      <c r="AY762" s="559">
        <f t="shared" ca="1" si="2387"/>
        <v>5903545.4768805001</v>
      </c>
      <c r="AZ762" s="559">
        <f t="shared" ca="1" si="2387"/>
        <v>6482693.3104053112</v>
      </c>
      <c r="BA762" s="559">
        <f t="shared" ca="1" si="2387"/>
        <v>6811349.2280182708</v>
      </c>
      <c r="BB762" s="559">
        <f t="shared" ca="1" si="2387"/>
        <v>7246762.1461869478</v>
      </c>
      <c r="BC762" s="559">
        <f t="shared" ca="1" si="2387"/>
        <v>7885108.1629014332</v>
      </c>
      <c r="BD762" s="559">
        <f t="shared" ca="1" si="2387"/>
        <v>8509404.006576499</v>
      </c>
      <c r="BE762" s="559">
        <f t="shared" ca="1" si="2387"/>
        <v>8712911.8394077625</v>
      </c>
      <c r="BF762" s="559">
        <f t="shared" ca="1" si="2387"/>
        <v>9200390.3875177987</v>
      </c>
      <c r="BG762" s="559">
        <f t="shared" ca="1" si="2387"/>
        <v>9667507.9386812057</v>
      </c>
      <c r="BH762" s="559">
        <f t="shared" ca="1" si="2387"/>
        <v>10329146.75482128</v>
      </c>
      <c r="BI762" s="559">
        <f t="shared" ca="1" si="2387"/>
        <v>11233329.702484667</v>
      </c>
      <c r="BJ762" s="559">
        <f t="shared" ca="1" si="2387"/>
        <v>11760962.4028746</v>
      </c>
      <c r="BK762" s="559">
        <f t="shared" ca="1" si="2387"/>
        <v>12473363.341035161</v>
      </c>
      <c r="BL762" s="559">
        <f t="shared" ca="1" si="2387"/>
        <v>13392634.634656193</v>
      </c>
      <c r="BM762" s="559">
        <f t="shared" ca="1" si="2387"/>
        <v>13920685.634704953</v>
      </c>
      <c r="BN762" s="114"/>
      <c r="BO762" s="559">
        <f ca="1">AVERAGE(F762:H762)</f>
        <v>0</v>
      </c>
      <c r="BP762" s="559">
        <f ca="1">AVERAGE(I762:K762)</f>
        <v>0</v>
      </c>
      <c r="BQ762" s="559">
        <f ca="1">AVERAGE(L762:N762)</f>
        <v>0</v>
      </c>
      <c r="BR762" s="559">
        <f ca="1">AVERAGE(O762:Q762)</f>
        <v>0</v>
      </c>
      <c r="BS762" s="559">
        <f ca="1">AVERAGE(R762:T762)</f>
        <v>0</v>
      </c>
      <c r="BT762" s="559">
        <f ca="1">AVERAGE(U762:W762)</f>
        <v>0</v>
      </c>
      <c r="BU762" s="559">
        <f ca="1">AVERAGE(X762:Z762)</f>
        <v>0</v>
      </c>
      <c r="BV762" s="559">
        <f ca="1">AVERAGE(AA762:AC762)</f>
        <v>164505.93105193041</v>
      </c>
      <c r="BW762" s="559">
        <f ca="1">AVERAGE(AD762:AF762)</f>
        <v>592081.72428331687</v>
      </c>
      <c r="BX762" s="559">
        <f ca="1">AVERAGE(AG762:AI762)</f>
        <v>876516.40808048879</v>
      </c>
      <c r="BY762" s="559">
        <f ca="1">AVERAGE(AJ762:AL762)</f>
        <v>1466042.350456483</v>
      </c>
      <c r="BZ762" s="559">
        <f ca="1">AVERAGE(AM762:AO762)</f>
        <v>2273899.3968960978</v>
      </c>
      <c r="CA762" s="559">
        <f ca="1">AVERAGE(AP762:AR762)</f>
        <v>3201826.9542104527</v>
      </c>
      <c r="CB762" s="559">
        <f ca="1">AVERAGE(AS762:AU762)</f>
        <v>3920335.3862753217</v>
      </c>
      <c r="CC762" s="559">
        <f ca="1">AVERAGE(AV762:AX762)</f>
        <v>5047917.2908470379</v>
      </c>
      <c r="CD762" s="559">
        <f ca="1">AVERAGE(AY762:BA762)</f>
        <v>6399196.0051013604</v>
      </c>
      <c r="CE762" s="559">
        <f ca="1">AVERAGE(BB762:BD762)</f>
        <v>7880424.7718882933</v>
      </c>
      <c r="CF762" s="559">
        <f ca="1">AVERAGE(BE762:BG762)</f>
        <v>9193603.388535589</v>
      </c>
      <c r="CG762" s="559">
        <f ca="1">AVERAGE(BH762:BJ762)</f>
        <v>11107812.953393515</v>
      </c>
      <c r="CH762" s="559">
        <f ca="1">AVERAGE(BK762:BM762)</f>
        <v>13262227.870132104</v>
      </c>
      <c r="CI762" s="274"/>
      <c r="CJ762" s="274">
        <f ca="1">AVERAGE(BO762:BR762)</f>
        <v>0</v>
      </c>
      <c r="CK762" s="274">
        <f ca="1">AVERAGE(BS762:BV762)</f>
        <v>41126.482762982603</v>
      </c>
      <c r="CL762" s="274">
        <f ca="1">AVERAGE(BW762:BZ762)</f>
        <v>1302134.9699290965</v>
      </c>
      <c r="CM762" s="274">
        <f ca="1">AVERAGE(CA762:CD762)</f>
        <v>4642318.9091085428</v>
      </c>
      <c r="CN762" s="274">
        <f ca="1">AVERAGE(CE762:CH762)</f>
        <v>10361017.245987374</v>
      </c>
      <c r="CO762" s="114"/>
      <c r="CP762" s="114"/>
      <c r="CQ762" s="114"/>
      <c r="CR762" s="114"/>
      <c r="CS762" s="114"/>
      <c r="CT762" s="114"/>
      <c r="CU762" s="114"/>
      <c r="CV762" s="114"/>
      <c r="CW762" s="114"/>
      <c r="CX762" s="274">
        <f t="shared" ca="1" si="2368"/>
        <v>0</v>
      </c>
      <c r="CY762" s="274">
        <f t="shared" ca="1" si="2369"/>
        <v>0</v>
      </c>
      <c r="CZ762" s="274">
        <f t="shared" ca="1" si="2370"/>
        <v>0</v>
      </c>
      <c r="DA762" s="274">
        <f t="shared" ca="1" si="2371"/>
        <v>0</v>
      </c>
      <c r="DB762" s="251">
        <f t="shared" ca="1" si="2372"/>
        <v>0</v>
      </c>
      <c r="DC762" s="274">
        <f t="shared" ca="1" si="2373"/>
        <v>0</v>
      </c>
      <c r="DD762" s="274">
        <f t="shared" ca="1" si="2374"/>
        <v>0</v>
      </c>
      <c r="DE762" s="274">
        <f t="shared" ca="1" si="2375"/>
        <v>0</v>
      </c>
      <c r="DF762" s="274">
        <f t="shared" ca="1" si="2376"/>
        <v>164505.93105193041</v>
      </c>
      <c r="DG762" s="251">
        <f t="shared" ca="1" si="2377"/>
        <v>41126.482762982603</v>
      </c>
      <c r="DH762" s="251">
        <f t="shared" ca="1" si="2378"/>
        <v>1302134.9699290965</v>
      </c>
      <c r="DI762" s="251">
        <f t="shared" ca="1" si="2379"/>
        <v>4642318.9091085428</v>
      </c>
      <c r="DJ762" s="251">
        <f t="shared" ca="1" si="2380"/>
        <v>10361017.245987374</v>
      </c>
    </row>
    <row r="763" spans="1:114" x14ac:dyDescent="0.2">
      <c r="A763" s="295"/>
      <c r="B763" s="114" t="s">
        <v>370</v>
      </c>
      <c r="C763" s="114"/>
      <c r="D763" s="114"/>
      <c r="E763" s="114"/>
      <c r="F763" s="559"/>
      <c r="G763" s="559"/>
      <c r="H763" s="559"/>
      <c r="I763" s="559"/>
      <c r="J763" s="559"/>
      <c r="K763" s="559"/>
      <c r="L763" s="559"/>
      <c r="M763" s="559"/>
      <c r="N763" s="559"/>
      <c r="O763" s="559"/>
      <c r="P763" s="559"/>
      <c r="Q763" s="559"/>
      <c r="R763" s="559"/>
      <c r="S763" s="559"/>
      <c r="T763" s="559"/>
      <c r="U763" s="559"/>
      <c r="V763" s="559"/>
      <c r="W763" s="559"/>
      <c r="X763" s="559"/>
      <c r="Y763" s="559"/>
      <c r="Z763" s="559"/>
      <c r="AA763" s="559"/>
      <c r="AB763" s="559"/>
      <c r="AC763" s="559"/>
      <c r="AD763" s="559"/>
      <c r="AE763" s="559"/>
      <c r="AF763" s="559"/>
      <c r="AG763" s="559"/>
      <c r="AH763" s="559"/>
      <c r="AI763" s="559"/>
      <c r="AJ763" s="559"/>
      <c r="AK763" s="559"/>
      <c r="AL763" s="559"/>
      <c r="AM763" s="559"/>
      <c r="AN763" s="559"/>
      <c r="AO763" s="559"/>
      <c r="AP763" s="559"/>
      <c r="AQ763" s="559"/>
      <c r="AR763" s="559"/>
      <c r="AS763" s="559"/>
      <c r="AT763" s="559"/>
      <c r="AU763" s="559"/>
      <c r="AV763" s="559"/>
      <c r="AW763" s="559"/>
      <c r="AX763" s="559"/>
      <c r="AY763" s="559"/>
      <c r="AZ763" s="559"/>
      <c r="BA763" s="559"/>
      <c r="BB763" s="559"/>
      <c r="BC763" s="559"/>
      <c r="BD763" s="559"/>
      <c r="BE763" s="559"/>
      <c r="BF763" s="559"/>
      <c r="BG763" s="559"/>
      <c r="BH763" s="559"/>
      <c r="BI763" s="559"/>
      <c r="BJ763" s="559"/>
      <c r="BK763" s="559"/>
      <c r="BL763" s="559"/>
      <c r="BM763" s="559"/>
      <c r="BN763" s="114"/>
      <c r="BO763" s="550"/>
      <c r="BP763" s="550"/>
      <c r="BQ763" s="550"/>
      <c r="BR763" s="550"/>
      <c r="BS763" s="550"/>
      <c r="BT763" s="550"/>
      <c r="BU763" s="550"/>
      <c r="BV763" s="550"/>
      <c r="BW763" s="550"/>
      <c r="BX763" s="550"/>
      <c r="BY763" s="550"/>
      <c r="BZ763" s="550"/>
      <c r="CA763" s="550"/>
      <c r="CB763" s="550"/>
      <c r="CC763" s="550"/>
      <c r="CD763" s="550"/>
      <c r="CE763" s="550"/>
      <c r="CF763" s="550"/>
      <c r="CG763" s="550"/>
      <c r="CH763" s="550"/>
      <c r="CI763" s="114"/>
      <c r="CJ763" s="114"/>
      <c r="CK763" s="114"/>
      <c r="CL763" s="114"/>
      <c r="CM763" s="114"/>
      <c r="CN763" s="114"/>
      <c r="CO763" s="114"/>
      <c r="CP763" s="114"/>
      <c r="CQ763" s="114"/>
      <c r="CR763" s="114"/>
      <c r="CS763" s="114"/>
      <c r="CT763" s="114"/>
      <c r="CU763" s="114"/>
      <c r="CV763" s="114"/>
      <c r="CW763" s="114"/>
      <c r="CX763" s="114" t="str">
        <f t="shared" si="2368"/>
        <v/>
      </c>
      <c r="CY763" s="114" t="str">
        <f t="shared" si="2369"/>
        <v/>
      </c>
      <c r="CZ763" s="114" t="str">
        <f t="shared" si="2370"/>
        <v/>
      </c>
      <c r="DA763" s="114" t="str">
        <f t="shared" si="2371"/>
        <v/>
      </c>
      <c r="DB763" s="232" t="str">
        <f t="shared" si="2372"/>
        <v/>
      </c>
      <c r="DC763" s="114" t="str">
        <f t="shared" si="2373"/>
        <v/>
      </c>
      <c r="DD763" s="114" t="str">
        <f t="shared" si="2374"/>
        <v/>
      </c>
      <c r="DE763" s="114" t="str">
        <f t="shared" si="2375"/>
        <v/>
      </c>
      <c r="DF763" s="114" t="str">
        <f t="shared" si="2376"/>
        <v/>
      </c>
      <c r="DG763" s="232" t="str">
        <f t="shared" si="2377"/>
        <v/>
      </c>
      <c r="DH763" s="232" t="str">
        <f t="shared" si="2378"/>
        <v/>
      </c>
      <c r="DI763" s="232" t="str">
        <f t="shared" si="2379"/>
        <v/>
      </c>
      <c r="DJ763" s="232" t="str">
        <f t="shared" si="2380"/>
        <v/>
      </c>
    </row>
    <row r="764" spans="1:114" x14ac:dyDescent="0.2">
      <c r="A764" s="295" t="s">
        <v>245</v>
      </c>
      <c r="B764" s="114" t="s">
        <v>370</v>
      </c>
      <c r="C764" s="114"/>
      <c r="D764" s="114"/>
      <c r="E764" s="114"/>
      <c r="F764" s="559">
        <f t="shared" ref="F764:AK764" ca="1" si="2388">IF(F761&gt;0,IntEarned*F761/12,0)</f>
        <v>0</v>
      </c>
      <c r="G764" s="559">
        <f t="shared" ca="1" si="2388"/>
        <v>0</v>
      </c>
      <c r="H764" s="559">
        <f t="shared" ca="1" si="2388"/>
        <v>0</v>
      </c>
      <c r="I764" s="559">
        <f t="shared" ca="1" si="2388"/>
        <v>0</v>
      </c>
      <c r="J764" s="559">
        <f t="shared" ca="1" si="2388"/>
        <v>0</v>
      </c>
      <c r="K764" s="559">
        <f t="shared" ca="1" si="2388"/>
        <v>0</v>
      </c>
      <c r="L764" s="559">
        <f t="shared" ca="1" si="2388"/>
        <v>0</v>
      </c>
      <c r="M764" s="559">
        <f t="shared" ca="1" si="2388"/>
        <v>0</v>
      </c>
      <c r="N764" s="559">
        <f t="shared" ca="1" si="2388"/>
        <v>0</v>
      </c>
      <c r="O764" s="559">
        <f t="shared" ca="1" si="2388"/>
        <v>0</v>
      </c>
      <c r="P764" s="559">
        <f t="shared" ca="1" si="2388"/>
        <v>0</v>
      </c>
      <c r="Q764" s="559">
        <f t="shared" ca="1" si="2388"/>
        <v>0</v>
      </c>
      <c r="R764" s="559">
        <f t="shared" ca="1" si="2388"/>
        <v>0</v>
      </c>
      <c r="S764" s="559">
        <f t="shared" ca="1" si="2388"/>
        <v>0</v>
      </c>
      <c r="T764" s="559">
        <f t="shared" ca="1" si="2388"/>
        <v>0</v>
      </c>
      <c r="U764" s="559">
        <f t="shared" ca="1" si="2388"/>
        <v>0</v>
      </c>
      <c r="V764" s="559">
        <f t="shared" ca="1" si="2388"/>
        <v>0</v>
      </c>
      <c r="W764" s="559">
        <f t="shared" ca="1" si="2388"/>
        <v>0</v>
      </c>
      <c r="X764" s="559">
        <f t="shared" ca="1" si="2388"/>
        <v>0</v>
      </c>
      <c r="Y764" s="559">
        <f t="shared" ca="1" si="2388"/>
        <v>0</v>
      </c>
      <c r="Z764" s="559">
        <f t="shared" ca="1" si="2388"/>
        <v>0</v>
      </c>
      <c r="AA764" s="559">
        <f t="shared" ca="1" si="2388"/>
        <v>29.174364946592537</v>
      </c>
      <c r="AB764" s="559">
        <f t="shared" ca="1" si="2388"/>
        <v>38.871148524846198</v>
      </c>
      <c r="AC764" s="559">
        <f t="shared" ca="1" si="2388"/>
        <v>49.051260668941673</v>
      </c>
      <c r="AD764" s="559">
        <f t="shared" ca="1" si="2388"/>
        <v>36.177088038088321</v>
      </c>
      <c r="AE764" s="559">
        <f t="shared" ca="1" si="2388"/>
        <v>57.640766947211482</v>
      </c>
      <c r="AF764" s="559">
        <f t="shared" ca="1" si="2388"/>
        <v>71.149861335954483</v>
      </c>
      <c r="AG764" s="559">
        <f t="shared" ca="1" si="2388"/>
        <v>110.8167374115768</v>
      </c>
      <c r="AH764" s="559">
        <f t="shared" ca="1" si="2388"/>
        <v>74.26822093744353</v>
      </c>
      <c r="AI764" s="559">
        <f t="shared" ca="1" si="2388"/>
        <v>84.857529533913819</v>
      </c>
      <c r="AJ764" s="559">
        <f t="shared" ca="1" si="2388"/>
        <v>76.26557997701542</v>
      </c>
      <c r="AK764" s="559">
        <f t="shared" ca="1" si="2388"/>
        <v>68.968952510559191</v>
      </c>
      <c r="AL764" s="559">
        <f t="shared" ref="AL764:BM764" ca="1" si="2389">IF(AL761&gt;0,IntEarned*AL761/12,0)</f>
        <v>87.061226642578177</v>
      </c>
      <c r="AM764" s="559">
        <f t="shared" ca="1" si="2389"/>
        <v>61.156071762202338</v>
      </c>
      <c r="AN764" s="559">
        <f t="shared" ca="1" si="2389"/>
        <v>81.599217963785293</v>
      </c>
      <c r="AO764" s="559">
        <f t="shared" ca="1" si="2389"/>
        <v>101.92372872619625</v>
      </c>
      <c r="AP764" s="559">
        <f t="shared" ca="1" si="2389"/>
        <v>64.851262281204328</v>
      </c>
      <c r="AQ764" s="559">
        <f t="shared" ca="1" si="2389"/>
        <v>97.332393737162477</v>
      </c>
      <c r="AR764" s="559">
        <f t="shared" ca="1" si="2389"/>
        <v>125.28999254569514</v>
      </c>
      <c r="AS764" s="559">
        <f t="shared" ca="1" si="2389"/>
        <v>184.02745924620436</v>
      </c>
      <c r="AT764" s="559">
        <f t="shared" ca="1" si="2389"/>
        <v>112.43093349366983</v>
      </c>
      <c r="AU764" s="559">
        <f t="shared" ca="1" si="2389"/>
        <v>134.98682849344095</v>
      </c>
      <c r="AV764" s="559">
        <f t="shared" ca="1" si="2389"/>
        <v>113.78205109341469</v>
      </c>
      <c r="AW764" s="559">
        <f t="shared" ca="1" si="2389"/>
        <v>111.83640625910976</v>
      </c>
      <c r="AX764" s="559">
        <f t="shared" ca="1" si="2389"/>
        <v>143.40841947604417</v>
      </c>
      <c r="AY764" s="559">
        <f t="shared" ca="1" si="2389"/>
        <v>92.689494165445936</v>
      </c>
      <c r="AZ764" s="559">
        <f t="shared" ca="1" si="2389"/>
        <v>126.33673707707221</v>
      </c>
      <c r="BA764" s="559">
        <f t="shared" ca="1" si="2389"/>
        <v>159.0007368192162</v>
      </c>
      <c r="BB764" s="559">
        <f t="shared" ca="1" si="2389"/>
        <v>95.780474725836598</v>
      </c>
      <c r="BC764" s="559">
        <f t="shared" ca="1" si="2389"/>
        <v>141.42275363152407</v>
      </c>
      <c r="BD764" s="559">
        <f t="shared" ca="1" si="2389"/>
        <v>183.29178641034829</v>
      </c>
      <c r="BE764" s="559">
        <f t="shared" ca="1" si="2389"/>
        <v>251.89722711019445</v>
      </c>
      <c r="BF764" s="559">
        <f t="shared" ca="1" si="2389"/>
        <v>144.02790175762451</v>
      </c>
      <c r="BG764" s="559">
        <f t="shared" ca="1" si="2389"/>
        <v>183.6772778026473</v>
      </c>
      <c r="BH764" s="559">
        <f t="shared" ca="1" si="2389"/>
        <v>144.82861097803567</v>
      </c>
      <c r="BI764" s="559">
        <f t="shared" ca="1" si="2389"/>
        <v>161.89639383806232</v>
      </c>
      <c r="BJ764" s="559">
        <f t="shared" ca="1" si="2389"/>
        <v>212.2713971947928</v>
      </c>
      <c r="BK764" s="559">
        <f t="shared" ca="1" si="2389"/>
        <v>125.95606052175667</v>
      </c>
      <c r="BL764" s="559">
        <f t="shared" ca="1" si="2389"/>
        <v>179.06279705658434</v>
      </c>
      <c r="BM764" s="559">
        <f t="shared" ca="1" si="2389"/>
        <v>230.35875683363349</v>
      </c>
      <c r="BN764" s="114"/>
      <c r="BO764" s="559">
        <f ca="1">SUM(F764:H764)</f>
        <v>0</v>
      </c>
      <c r="BP764" s="559">
        <f ca="1">SUM(I764:K764)</f>
        <v>0</v>
      </c>
      <c r="BQ764" s="559">
        <f ca="1">SUM(L764:N764)</f>
        <v>0</v>
      </c>
      <c r="BR764" s="559">
        <f ca="1">SUM(O764:Q764)</f>
        <v>0</v>
      </c>
      <c r="BS764" s="559">
        <f ca="1">SUM(R764:T764)</f>
        <v>0</v>
      </c>
      <c r="BT764" s="559">
        <f ca="1">SUM(U764:W764)</f>
        <v>0</v>
      </c>
      <c r="BU764" s="559">
        <f ca="1">SUM(X764:Z764)</f>
        <v>0</v>
      </c>
      <c r="BV764" s="559">
        <f ca="1">SUM(AA764:AC764)</f>
        <v>117.0967741403804</v>
      </c>
      <c r="BW764" s="559">
        <f ca="1">SUM(AD764:AF764)</f>
        <v>164.96771632125427</v>
      </c>
      <c r="BX764" s="559">
        <f ca="1">SUM(AG764:AI764)</f>
        <v>269.94248788293413</v>
      </c>
      <c r="BY764" s="559">
        <f ca="1">SUM(AJ764:AL764)</f>
        <v>232.29575913015276</v>
      </c>
      <c r="BZ764" s="559">
        <f ca="1">SUM(AM764:AO764)</f>
        <v>244.67901845218387</v>
      </c>
      <c r="CA764" s="559">
        <f ca="1">SUM(AP764:AR764)</f>
        <v>287.47364856406193</v>
      </c>
      <c r="CB764" s="559">
        <f ca="1">SUM(AS764:AU764)</f>
        <v>431.44522123331512</v>
      </c>
      <c r="CC764" s="559">
        <f ca="1">SUM(AV764:AX764)</f>
        <v>369.02687682856862</v>
      </c>
      <c r="CD764" s="559">
        <f ca="1">SUM(AY764:BA764)</f>
        <v>378.02696806173435</v>
      </c>
      <c r="CE764" s="559">
        <f ca="1">SUM(BB764:BD764)</f>
        <v>420.49501476770899</v>
      </c>
      <c r="CF764" s="559">
        <f ca="1">SUM(BE764:BG764)</f>
        <v>579.60240667046628</v>
      </c>
      <c r="CG764" s="559">
        <f ca="1">SUM(BH764:BJ764)</f>
        <v>518.99640201089085</v>
      </c>
      <c r="CH764" s="559">
        <f ca="1">SUM(BK764:BM764)</f>
        <v>535.37761441197449</v>
      </c>
      <c r="CI764" s="274"/>
      <c r="CJ764" s="274">
        <f ca="1">SUM(BO764:BR764)</f>
        <v>0</v>
      </c>
      <c r="CK764" s="274">
        <f ca="1">SUM(BS764:BV764)</f>
        <v>117.0967741403804</v>
      </c>
      <c r="CL764" s="274">
        <f ca="1">SUM(BW764:BZ764)</f>
        <v>911.88498178652503</v>
      </c>
      <c r="CM764" s="274">
        <f ca="1">SUM(CA764:CD764)</f>
        <v>1465.9727146876801</v>
      </c>
      <c r="CN764" s="274">
        <f ca="1">SUM(CE764:CH764)</f>
        <v>2054.4714378610406</v>
      </c>
      <c r="CO764" s="114"/>
      <c r="CP764" s="114"/>
      <c r="CQ764" s="114"/>
      <c r="CR764" s="114"/>
      <c r="CS764" s="114"/>
      <c r="CT764" s="114"/>
      <c r="CU764" s="114"/>
      <c r="CV764" s="114"/>
      <c r="CW764" s="114"/>
      <c r="CX764" s="274">
        <f t="shared" ca="1" si="2368"/>
        <v>0</v>
      </c>
      <c r="CY764" s="274">
        <f t="shared" ca="1" si="2369"/>
        <v>0</v>
      </c>
      <c r="CZ764" s="274">
        <f t="shared" ca="1" si="2370"/>
        <v>0</v>
      </c>
      <c r="DA764" s="274">
        <f t="shared" ca="1" si="2371"/>
        <v>0</v>
      </c>
      <c r="DB764" s="251">
        <f t="shared" ca="1" si="2372"/>
        <v>0</v>
      </c>
      <c r="DC764" s="274">
        <f t="shared" ca="1" si="2373"/>
        <v>0</v>
      </c>
      <c r="DD764" s="274">
        <f t="shared" ca="1" si="2374"/>
        <v>0</v>
      </c>
      <c r="DE764" s="274">
        <f t="shared" ca="1" si="2375"/>
        <v>0</v>
      </c>
      <c r="DF764" s="274">
        <f t="shared" ca="1" si="2376"/>
        <v>117.0967741403804</v>
      </c>
      <c r="DG764" s="251">
        <f t="shared" ca="1" si="2377"/>
        <v>117.0967741403804</v>
      </c>
      <c r="DH764" s="251">
        <f t="shared" ca="1" si="2378"/>
        <v>911.88498178652503</v>
      </c>
      <c r="DI764" s="251">
        <f t="shared" ca="1" si="2379"/>
        <v>1465.9727146876801</v>
      </c>
      <c r="DJ764" s="251">
        <f t="shared" ca="1" si="2380"/>
        <v>2054.4714378610406</v>
      </c>
    </row>
    <row r="765" spans="1:114" x14ac:dyDescent="0.2">
      <c r="A765" s="295" t="s">
        <v>213</v>
      </c>
      <c r="B765" s="114" t="s">
        <v>370</v>
      </c>
      <c r="C765" s="114"/>
      <c r="D765" s="114"/>
      <c r="E765" s="114"/>
      <c r="F765" s="559">
        <f ca="1">SecYield*F762/12</f>
        <v>0</v>
      </c>
      <c r="G765" s="559">
        <f t="shared" ref="G765:BM765" ca="1" si="2390">SecYield*G762/12</f>
        <v>0</v>
      </c>
      <c r="H765" s="559">
        <f t="shared" ca="1" si="2390"/>
        <v>0</v>
      </c>
      <c r="I765" s="559">
        <f t="shared" ca="1" si="2390"/>
        <v>0</v>
      </c>
      <c r="J765" s="559">
        <f t="shared" ca="1" si="2390"/>
        <v>0</v>
      </c>
      <c r="K765" s="559">
        <f t="shared" ca="1" si="2390"/>
        <v>0</v>
      </c>
      <c r="L765" s="559">
        <f t="shared" ca="1" si="2390"/>
        <v>0</v>
      </c>
      <c r="M765" s="559">
        <f t="shared" ca="1" si="2390"/>
        <v>0</v>
      </c>
      <c r="N765" s="559">
        <f t="shared" ca="1" si="2390"/>
        <v>0</v>
      </c>
      <c r="O765" s="559">
        <f t="shared" ca="1" si="2390"/>
        <v>0</v>
      </c>
      <c r="P765" s="559">
        <f t="shared" ca="1" si="2390"/>
        <v>0</v>
      </c>
      <c r="Q765" s="559">
        <f t="shared" ca="1" si="2390"/>
        <v>0</v>
      </c>
      <c r="R765" s="559">
        <f t="shared" ca="1" si="2390"/>
        <v>0</v>
      </c>
      <c r="S765" s="559">
        <f t="shared" ca="1" si="2390"/>
        <v>0</v>
      </c>
      <c r="T765" s="559">
        <f t="shared" ca="1" si="2390"/>
        <v>0</v>
      </c>
      <c r="U765" s="559">
        <f t="shared" ca="1" si="2390"/>
        <v>0</v>
      </c>
      <c r="V765" s="559">
        <f t="shared" ca="1" si="2390"/>
        <v>0</v>
      </c>
      <c r="W765" s="559">
        <f t="shared" ca="1" si="2390"/>
        <v>0</v>
      </c>
      <c r="X765" s="559">
        <f t="shared" ca="1" si="2390"/>
        <v>0</v>
      </c>
      <c r="Y765" s="559">
        <f t="shared" ca="1" si="2390"/>
        <v>0</v>
      </c>
      <c r="Z765" s="559">
        <f t="shared" ca="1" si="2390"/>
        <v>0</v>
      </c>
      <c r="AA765" s="559">
        <f t="shared" ca="1" si="2390"/>
        <v>57.449447304638575</v>
      </c>
      <c r="AB765" s="559">
        <f t="shared" ca="1" si="2390"/>
        <v>454.31224255490673</v>
      </c>
      <c r="AC765" s="559">
        <f t="shared" ca="1" si="2390"/>
        <v>722.0327930299328</v>
      </c>
      <c r="AD765" s="559">
        <f t="shared" ca="1" si="2390"/>
        <v>1020.8181547177875</v>
      </c>
      <c r="AE765" s="559">
        <f t="shared" ca="1" si="2390"/>
        <v>1476.1452321762843</v>
      </c>
      <c r="AF765" s="559">
        <f t="shared" ca="1" si="2390"/>
        <v>1943.6495452308047</v>
      </c>
      <c r="AG765" s="559">
        <f t="shared" ca="1" si="2390"/>
        <v>1928.684491197344</v>
      </c>
      <c r="AH765" s="559">
        <f t="shared" ca="1" si="2390"/>
        <v>2189.6094158271121</v>
      </c>
      <c r="AI765" s="559">
        <f t="shared" ca="1" si="2390"/>
        <v>2455.57915357921</v>
      </c>
      <c r="AJ765" s="559">
        <f t="shared" ca="1" si="2390"/>
        <v>2950.1764067726767</v>
      </c>
      <c r="AK765" s="559">
        <f t="shared" ca="1" si="2390"/>
        <v>3776.0449692124289</v>
      </c>
      <c r="AL765" s="559">
        <f t="shared" ca="1" si="2390"/>
        <v>4269.0962524385159</v>
      </c>
      <c r="AM765" s="559">
        <f t="shared" ca="1" si="2390"/>
        <v>4936.4640423423225</v>
      </c>
      <c r="AN765" s="559">
        <f t="shared" ca="1" si="2390"/>
        <v>5802.2485219231557</v>
      </c>
      <c r="AO765" s="559">
        <f t="shared" ca="1" si="2390"/>
        <v>6315.5329124552582</v>
      </c>
      <c r="AP765" s="559">
        <f t="shared" ca="1" si="2390"/>
        <v>6993.7354351175209</v>
      </c>
      <c r="AQ765" s="559">
        <f t="shared" ca="1" si="2390"/>
        <v>8018.2283142737942</v>
      </c>
      <c r="AR765" s="559">
        <f t="shared" ca="1" si="2390"/>
        <v>9001.738407187082</v>
      </c>
      <c r="AS765" s="559">
        <f t="shared" ca="1" si="2390"/>
        <v>9166.2407448640024</v>
      </c>
      <c r="AT765" s="559">
        <f t="shared" ca="1" si="2390"/>
        <v>9811.5673427776401</v>
      </c>
      <c r="AU765" s="559">
        <f t="shared" ca="1" si="2390"/>
        <v>10424.707309423271</v>
      </c>
      <c r="AV765" s="559">
        <f t="shared" ca="1" si="2390"/>
        <v>11380.06749687686</v>
      </c>
      <c r="AW765" s="559">
        <f t="shared" ca="1" si="2390"/>
        <v>12827.813786103179</v>
      </c>
      <c r="AX765" s="559">
        <f t="shared" ca="1" si="2390"/>
        <v>13651.498398372743</v>
      </c>
      <c r="AY765" s="559">
        <f t="shared" ca="1" si="2390"/>
        <v>14758.86369220125</v>
      </c>
      <c r="AZ765" s="559">
        <f t="shared" ca="1" si="2390"/>
        <v>16206.733276013278</v>
      </c>
      <c r="BA765" s="559">
        <f t="shared" ca="1" si="2390"/>
        <v>17028.373070045676</v>
      </c>
      <c r="BB765" s="559">
        <f t="shared" ca="1" si="2390"/>
        <v>18116.90536546737</v>
      </c>
      <c r="BC765" s="559">
        <f t="shared" ca="1" si="2390"/>
        <v>19712.770407253582</v>
      </c>
      <c r="BD765" s="559">
        <f t="shared" ca="1" si="2390"/>
        <v>21273.510016441247</v>
      </c>
      <c r="BE765" s="559">
        <f t="shared" ca="1" si="2390"/>
        <v>21782.279598519406</v>
      </c>
      <c r="BF765" s="559">
        <f t="shared" ca="1" si="2390"/>
        <v>23000.975968794493</v>
      </c>
      <c r="BG765" s="559">
        <f t="shared" ca="1" si="2390"/>
        <v>24168.769846703013</v>
      </c>
      <c r="BH765" s="559">
        <f t="shared" ca="1" si="2390"/>
        <v>25822.866887053198</v>
      </c>
      <c r="BI765" s="559">
        <f t="shared" ca="1" si="2390"/>
        <v>28083.324256211668</v>
      </c>
      <c r="BJ765" s="559">
        <f t="shared" ca="1" si="2390"/>
        <v>29402.406007186499</v>
      </c>
      <c r="BK765" s="559">
        <f t="shared" ca="1" si="2390"/>
        <v>31183.4083525879</v>
      </c>
      <c r="BL765" s="559">
        <f t="shared" ca="1" si="2390"/>
        <v>33481.586586640478</v>
      </c>
      <c r="BM765" s="559">
        <f t="shared" ca="1" si="2390"/>
        <v>34801.714086762382</v>
      </c>
      <c r="BN765" s="114"/>
      <c r="BO765" s="559">
        <f ca="1">SUM(F765:H765)</f>
        <v>0</v>
      </c>
      <c r="BP765" s="559">
        <f ca="1">SUM(I765:K765)</f>
        <v>0</v>
      </c>
      <c r="BQ765" s="559">
        <f ca="1">SUM(L765:N765)</f>
        <v>0</v>
      </c>
      <c r="BR765" s="559">
        <f ca="1">SUM(O765:Q765)</f>
        <v>0</v>
      </c>
      <c r="BS765" s="559">
        <f ca="1">SUM(R765:T765)</f>
        <v>0</v>
      </c>
      <c r="BT765" s="559">
        <f ca="1">SUM(U765:W765)</f>
        <v>0</v>
      </c>
      <c r="BU765" s="559">
        <f ca="1">SUM(X765:Z765)</f>
        <v>0</v>
      </c>
      <c r="BV765" s="559">
        <f ca="1">SUM(AA765:AC765)</f>
        <v>1233.7944828894781</v>
      </c>
      <c r="BW765" s="559">
        <f ca="1">SUM(AD765:AF765)</f>
        <v>4440.6129321248764</v>
      </c>
      <c r="BX765" s="559">
        <f ca="1">SUM(AG765:AI765)</f>
        <v>6573.8730606036661</v>
      </c>
      <c r="BY765" s="559">
        <f ca="1">SUM(AJ765:AL765)</f>
        <v>10995.317628423621</v>
      </c>
      <c r="BZ765" s="559">
        <f ca="1">SUM(AM765:AO765)</f>
        <v>17054.245476720738</v>
      </c>
      <c r="CA765" s="559">
        <f ca="1">SUM(AP765:AR765)</f>
        <v>24013.702156578394</v>
      </c>
      <c r="CB765" s="559">
        <f ca="1">SUM(AS765:AU765)</f>
        <v>29402.515397064912</v>
      </c>
      <c r="CC765" s="559">
        <f ca="1">SUM(AV765:AX765)</f>
        <v>37859.379681352781</v>
      </c>
      <c r="CD765" s="559">
        <f ca="1">SUM(AY765:BA765)</f>
        <v>47993.970038260202</v>
      </c>
      <c r="CE765" s="559">
        <f ca="1">SUM(BB765:BD765)</f>
        <v>59103.185789162191</v>
      </c>
      <c r="CF765" s="559">
        <f ca="1">SUM(BE765:BG765)</f>
        <v>68952.025414016913</v>
      </c>
      <c r="CG765" s="559">
        <f ca="1">SUM(BH765:BJ765)</f>
        <v>83308.597150451358</v>
      </c>
      <c r="CH765" s="559">
        <f ca="1">SUM(BK765:BM765)</f>
        <v>99466.709025990756</v>
      </c>
      <c r="CI765" s="274"/>
      <c r="CJ765" s="274">
        <f ca="1">SUM(BO765:BR765)</f>
        <v>0</v>
      </c>
      <c r="CK765" s="274">
        <f ca="1">SUM(BS765:BV765)</f>
        <v>1233.7944828894781</v>
      </c>
      <c r="CL765" s="274">
        <f ca="1">SUM(BW765:BZ765)</f>
        <v>39064.049097872907</v>
      </c>
      <c r="CM765" s="274">
        <f ca="1">SUM(CA765:CD765)</f>
        <v>139269.56727325631</v>
      </c>
      <c r="CN765" s="274">
        <f ca="1">SUM(CE765:CH765)</f>
        <v>310830.51737962122</v>
      </c>
      <c r="CO765" s="114"/>
      <c r="CP765" s="114"/>
      <c r="CQ765" s="114"/>
      <c r="CR765" s="114"/>
      <c r="CS765" s="114"/>
      <c r="CT765" s="114"/>
      <c r="CU765" s="114"/>
      <c r="CV765" s="114"/>
      <c r="CW765" s="114"/>
      <c r="CX765" s="274">
        <f t="shared" ca="1" si="2368"/>
        <v>0</v>
      </c>
      <c r="CY765" s="274">
        <f t="shared" ca="1" si="2369"/>
        <v>0</v>
      </c>
      <c r="CZ765" s="274">
        <f t="shared" ca="1" si="2370"/>
        <v>0</v>
      </c>
      <c r="DA765" s="274">
        <f t="shared" ca="1" si="2371"/>
        <v>0</v>
      </c>
      <c r="DB765" s="251">
        <f t="shared" ca="1" si="2372"/>
        <v>0</v>
      </c>
      <c r="DC765" s="274">
        <f t="shared" ca="1" si="2373"/>
        <v>0</v>
      </c>
      <c r="DD765" s="274">
        <f t="shared" ca="1" si="2374"/>
        <v>0</v>
      </c>
      <c r="DE765" s="274">
        <f t="shared" ca="1" si="2375"/>
        <v>0</v>
      </c>
      <c r="DF765" s="274">
        <f t="shared" ca="1" si="2376"/>
        <v>1233.7944828894781</v>
      </c>
      <c r="DG765" s="251">
        <f t="shared" ca="1" si="2377"/>
        <v>1233.7944828894781</v>
      </c>
      <c r="DH765" s="251">
        <f t="shared" ca="1" si="2378"/>
        <v>39064.049097872907</v>
      </c>
      <c r="DI765" s="251">
        <f t="shared" ca="1" si="2379"/>
        <v>139269.56727325631</v>
      </c>
      <c r="DJ765" s="251">
        <f t="shared" ca="1" si="2380"/>
        <v>310830.51737962122</v>
      </c>
    </row>
    <row r="766" spans="1:114" x14ac:dyDescent="0.2">
      <c r="A766" s="296" t="s">
        <v>169</v>
      </c>
      <c r="B766" s="114" t="s">
        <v>370</v>
      </c>
      <c r="C766" s="114"/>
      <c r="D766" s="114"/>
      <c r="E766" s="114"/>
      <c r="F766" s="556">
        <f t="shared" ref="F766:AK766" ca="1" si="2391">F764+F765</f>
        <v>0</v>
      </c>
      <c r="G766" s="556">
        <f t="shared" ca="1" si="2391"/>
        <v>0</v>
      </c>
      <c r="H766" s="556">
        <f t="shared" ca="1" si="2391"/>
        <v>0</v>
      </c>
      <c r="I766" s="556">
        <f t="shared" ca="1" si="2391"/>
        <v>0</v>
      </c>
      <c r="J766" s="556">
        <f t="shared" ca="1" si="2391"/>
        <v>0</v>
      </c>
      <c r="K766" s="556">
        <f t="shared" ca="1" si="2391"/>
        <v>0</v>
      </c>
      <c r="L766" s="556">
        <f t="shared" ca="1" si="2391"/>
        <v>0</v>
      </c>
      <c r="M766" s="556">
        <f t="shared" ca="1" si="2391"/>
        <v>0</v>
      </c>
      <c r="N766" s="556">
        <f t="shared" ca="1" si="2391"/>
        <v>0</v>
      </c>
      <c r="O766" s="556">
        <f t="shared" ca="1" si="2391"/>
        <v>0</v>
      </c>
      <c r="P766" s="556">
        <f t="shared" ca="1" si="2391"/>
        <v>0</v>
      </c>
      <c r="Q766" s="556">
        <f t="shared" ca="1" si="2391"/>
        <v>0</v>
      </c>
      <c r="R766" s="556">
        <f t="shared" ca="1" si="2391"/>
        <v>0</v>
      </c>
      <c r="S766" s="556">
        <f t="shared" ca="1" si="2391"/>
        <v>0</v>
      </c>
      <c r="T766" s="556">
        <f t="shared" ca="1" si="2391"/>
        <v>0</v>
      </c>
      <c r="U766" s="556">
        <f t="shared" ca="1" si="2391"/>
        <v>0</v>
      </c>
      <c r="V766" s="556">
        <f t="shared" ca="1" si="2391"/>
        <v>0</v>
      </c>
      <c r="W766" s="556">
        <f t="shared" ca="1" si="2391"/>
        <v>0</v>
      </c>
      <c r="X766" s="556">
        <f t="shared" ca="1" si="2391"/>
        <v>0</v>
      </c>
      <c r="Y766" s="556">
        <f t="shared" ca="1" si="2391"/>
        <v>0</v>
      </c>
      <c r="Z766" s="556">
        <f t="shared" ca="1" si="2391"/>
        <v>0</v>
      </c>
      <c r="AA766" s="556">
        <f t="shared" ca="1" si="2391"/>
        <v>86.623812251231115</v>
      </c>
      <c r="AB766" s="556">
        <f t="shared" ca="1" si="2391"/>
        <v>493.18339107975294</v>
      </c>
      <c r="AC766" s="556">
        <f t="shared" ca="1" si="2391"/>
        <v>771.08405369887453</v>
      </c>
      <c r="AD766" s="556">
        <f t="shared" ca="1" si="2391"/>
        <v>1056.9952427558758</v>
      </c>
      <c r="AE766" s="556">
        <f t="shared" ca="1" si="2391"/>
        <v>1533.7859991234957</v>
      </c>
      <c r="AF766" s="556">
        <f t="shared" ca="1" si="2391"/>
        <v>2014.7994065667592</v>
      </c>
      <c r="AG766" s="556">
        <f t="shared" ca="1" si="2391"/>
        <v>2039.5012286089207</v>
      </c>
      <c r="AH766" s="556">
        <f t="shared" ca="1" si="2391"/>
        <v>2263.8776367645555</v>
      </c>
      <c r="AI766" s="556">
        <f t="shared" ca="1" si="2391"/>
        <v>2540.4366831131238</v>
      </c>
      <c r="AJ766" s="556">
        <f t="shared" ca="1" si="2391"/>
        <v>3026.4419867496922</v>
      </c>
      <c r="AK766" s="556">
        <f t="shared" ca="1" si="2391"/>
        <v>3845.013921722988</v>
      </c>
      <c r="AL766" s="556">
        <f t="shared" ref="AL766:BM766" ca="1" si="2392">AL764+AL765</f>
        <v>4356.1574790810937</v>
      </c>
      <c r="AM766" s="556">
        <f t="shared" ca="1" si="2392"/>
        <v>4997.6201141045249</v>
      </c>
      <c r="AN766" s="556">
        <f t="shared" ca="1" si="2392"/>
        <v>5883.8477398869409</v>
      </c>
      <c r="AO766" s="556">
        <f t="shared" ca="1" si="2392"/>
        <v>6417.456641181454</v>
      </c>
      <c r="AP766" s="556">
        <f t="shared" ca="1" si="2392"/>
        <v>7058.5866973987249</v>
      </c>
      <c r="AQ766" s="556">
        <f t="shared" ca="1" si="2392"/>
        <v>8115.5607080109567</v>
      </c>
      <c r="AR766" s="556">
        <f t="shared" ca="1" si="2392"/>
        <v>9127.028399732777</v>
      </c>
      <c r="AS766" s="556">
        <f t="shared" ca="1" si="2392"/>
        <v>9350.2682041102071</v>
      </c>
      <c r="AT766" s="556">
        <f t="shared" ca="1" si="2392"/>
        <v>9923.9982762713098</v>
      </c>
      <c r="AU766" s="556">
        <f t="shared" ca="1" si="2392"/>
        <v>10559.694137916711</v>
      </c>
      <c r="AV766" s="556">
        <f t="shared" ca="1" si="2392"/>
        <v>11493.849547970274</v>
      </c>
      <c r="AW766" s="556">
        <f t="shared" ca="1" si="2392"/>
        <v>12939.650192362289</v>
      </c>
      <c r="AX766" s="556">
        <f t="shared" ca="1" si="2392"/>
        <v>13794.906817848787</v>
      </c>
      <c r="AY766" s="556">
        <f t="shared" ca="1" si="2392"/>
        <v>14851.553186366697</v>
      </c>
      <c r="AZ766" s="556">
        <f t="shared" ca="1" si="2392"/>
        <v>16333.07001309035</v>
      </c>
      <c r="BA766" s="556">
        <f t="shared" ca="1" si="2392"/>
        <v>17187.373806864893</v>
      </c>
      <c r="BB766" s="556">
        <f t="shared" ca="1" si="2392"/>
        <v>18212.685840193208</v>
      </c>
      <c r="BC766" s="556">
        <f t="shared" ca="1" si="2392"/>
        <v>19854.193160885105</v>
      </c>
      <c r="BD766" s="556">
        <f t="shared" ca="1" si="2392"/>
        <v>21456.801802851594</v>
      </c>
      <c r="BE766" s="556">
        <f t="shared" ca="1" si="2392"/>
        <v>22034.176825629602</v>
      </c>
      <c r="BF766" s="556">
        <f t="shared" ca="1" si="2392"/>
        <v>23145.003870552118</v>
      </c>
      <c r="BG766" s="556">
        <f t="shared" ca="1" si="2392"/>
        <v>24352.447124505659</v>
      </c>
      <c r="BH766" s="556">
        <f t="shared" ca="1" si="2392"/>
        <v>25967.695498031233</v>
      </c>
      <c r="BI766" s="556">
        <f t="shared" ca="1" si="2392"/>
        <v>28245.22065004973</v>
      </c>
      <c r="BJ766" s="556">
        <f t="shared" ca="1" si="2392"/>
        <v>29614.677404381291</v>
      </c>
      <c r="BK766" s="556">
        <f t="shared" ca="1" si="2392"/>
        <v>31309.364413109655</v>
      </c>
      <c r="BL766" s="556">
        <f t="shared" ca="1" si="2392"/>
        <v>33660.649383697062</v>
      </c>
      <c r="BM766" s="556">
        <f t="shared" ca="1" si="2392"/>
        <v>35032.072843596019</v>
      </c>
      <c r="BN766" s="114"/>
      <c r="BO766" s="559">
        <f ca="1">SUM(F766:H766)</f>
        <v>0</v>
      </c>
      <c r="BP766" s="559">
        <f ca="1">SUM(I766:K766)</f>
        <v>0</v>
      </c>
      <c r="BQ766" s="559">
        <f ca="1">SUM(L766:N766)</f>
        <v>0</v>
      </c>
      <c r="BR766" s="559">
        <f ca="1">SUM(O766:Q766)</f>
        <v>0</v>
      </c>
      <c r="BS766" s="559">
        <f ca="1">SUM(R766:T766)</f>
        <v>0</v>
      </c>
      <c r="BT766" s="559">
        <f ca="1">SUM(U766:W766)</f>
        <v>0</v>
      </c>
      <c r="BU766" s="559">
        <f ca="1">SUM(X766:Z766)</f>
        <v>0</v>
      </c>
      <c r="BV766" s="559">
        <f ca="1">SUM(AA766:AC766)</f>
        <v>1350.8912570298585</v>
      </c>
      <c r="BW766" s="559">
        <f ca="1">SUM(AD766:AF766)</f>
        <v>4605.5806484461309</v>
      </c>
      <c r="BX766" s="559">
        <f ca="1">SUM(AG766:AI766)</f>
        <v>6843.8155484866002</v>
      </c>
      <c r="BY766" s="559">
        <f ca="1">SUM(AJ766:AL766)</f>
        <v>11227.613387553774</v>
      </c>
      <c r="BZ766" s="559">
        <f ca="1">SUM(AM766:AO766)</f>
        <v>17298.92449517292</v>
      </c>
      <c r="CA766" s="559">
        <f ca="1">SUM(AP766:AR766)</f>
        <v>24301.175805142459</v>
      </c>
      <c r="CB766" s="559">
        <f ca="1">SUM(AS766:AU766)</f>
        <v>29833.960618298228</v>
      </c>
      <c r="CC766" s="559">
        <f ca="1">SUM(AV766:AX766)</f>
        <v>38228.406558181348</v>
      </c>
      <c r="CD766" s="559">
        <f ca="1">SUM(AY766:BA766)</f>
        <v>48371.997006321937</v>
      </c>
      <c r="CE766" s="559">
        <f ca="1">SUM(BB766:BD766)</f>
        <v>59523.680803929907</v>
      </c>
      <c r="CF766" s="559">
        <f ca="1">SUM(BE766:BG766)</f>
        <v>69531.627820687383</v>
      </c>
      <c r="CG766" s="559">
        <f ca="1">SUM(BH766:BJ766)</f>
        <v>83827.593552462262</v>
      </c>
      <c r="CH766" s="559">
        <f ca="1">SUM(BK766:BM766)</f>
        <v>100002.08664040273</v>
      </c>
      <c r="CI766" s="274"/>
      <c r="CJ766" s="274">
        <f ca="1">SUM(BO766:BR766)</f>
        <v>0</v>
      </c>
      <c r="CK766" s="274">
        <f ca="1">SUM(BS766:BV766)</f>
        <v>1350.8912570298585</v>
      </c>
      <c r="CL766" s="274">
        <f ca="1">SUM(BW766:BZ766)</f>
        <v>39975.934079659426</v>
      </c>
      <c r="CM766" s="274">
        <f ca="1">SUM(CA766:CD766)</f>
        <v>140735.53998794398</v>
      </c>
      <c r="CN766" s="274">
        <f ca="1">SUM(CE766:CH766)</f>
        <v>312884.98881748226</v>
      </c>
      <c r="CO766" s="114"/>
      <c r="CP766" s="114"/>
      <c r="CQ766" s="114"/>
      <c r="CR766" s="114"/>
      <c r="CS766" s="114"/>
      <c r="CT766" s="114"/>
      <c r="CU766" s="114"/>
      <c r="CV766" s="114"/>
      <c r="CW766" s="114"/>
      <c r="CX766" s="274">
        <f t="shared" ca="1" si="2368"/>
        <v>0</v>
      </c>
      <c r="CY766" s="274">
        <f t="shared" ca="1" si="2369"/>
        <v>0</v>
      </c>
      <c r="CZ766" s="274">
        <f t="shared" ca="1" si="2370"/>
        <v>0</v>
      </c>
      <c r="DA766" s="274">
        <f t="shared" ca="1" si="2371"/>
        <v>0</v>
      </c>
      <c r="DB766" s="251">
        <f t="shared" ca="1" si="2372"/>
        <v>0</v>
      </c>
      <c r="DC766" s="274">
        <f t="shared" ca="1" si="2373"/>
        <v>0</v>
      </c>
      <c r="DD766" s="274">
        <f t="shared" ca="1" si="2374"/>
        <v>0</v>
      </c>
      <c r="DE766" s="274">
        <f t="shared" ca="1" si="2375"/>
        <v>0</v>
      </c>
      <c r="DF766" s="274">
        <f t="shared" ca="1" si="2376"/>
        <v>1350.8912570298585</v>
      </c>
      <c r="DG766" s="251">
        <f t="shared" ca="1" si="2377"/>
        <v>1350.8912570298585</v>
      </c>
      <c r="DH766" s="251">
        <f t="shared" ca="1" si="2378"/>
        <v>39975.934079659426</v>
      </c>
      <c r="DI766" s="251">
        <f t="shared" ca="1" si="2379"/>
        <v>140735.53998794398</v>
      </c>
      <c r="DJ766" s="251">
        <f t="shared" ca="1" si="2380"/>
        <v>312884.98881748226</v>
      </c>
    </row>
    <row r="767" spans="1:114" x14ac:dyDescent="0.2">
      <c r="F767" s="557"/>
      <c r="G767" s="557"/>
      <c r="H767" s="557"/>
      <c r="I767" s="557"/>
      <c r="J767" s="557"/>
      <c r="K767" s="557"/>
      <c r="L767" s="557"/>
      <c r="M767" s="557"/>
      <c r="N767" s="557"/>
      <c r="O767" s="557"/>
      <c r="P767" s="557"/>
      <c r="Q767" s="557"/>
      <c r="R767" s="557"/>
      <c r="S767" s="557"/>
      <c r="T767" s="557"/>
      <c r="U767" s="557"/>
      <c r="V767" s="557"/>
      <c r="W767" s="557"/>
      <c r="X767" s="557"/>
      <c r="Y767" s="557"/>
      <c r="Z767" s="557"/>
      <c r="AA767" s="557"/>
      <c r="AB767" s="557"/>
      <c r="AC767" s="557"/>
      <c r="AD767" s="557"/>
      <c r="AE767" s="557"/>
      <c r="AF767" s="557"/>
      <c r="AG767" s="557"/>
      <c r="AH767" s="557"/>
      <c r="AI767" s="557"/>
      <c r="AJ767" s="557"/>
      <c r="AK767" s="557"/>
      <c r="AL767" s="557"/>
      <c r="AM767" s="557"/>
      <c r="AN767" s="557"/>
      <c r="AO767" s="557"/>
      <c r="AP767" s="557"/>
      <c r="AQ767" s="557"/>
      <c r="AR767" s="557"/>
      <c r="AS767" s="557"/>
      <c r="AT767" s="557"/>
      <c r="AU767" s="557"/>
      <c r="AV767" s="557"/>
      <c r="AW767" s="557"/>
      <c r="AX767" s="557"/>
      <c r="AY767" s="557"/>
      <c r="AZ767" s="557"/>
      <c r="BA767" s="557"/>
      <c r="BB767" s="557"/>
      <c r="BC767" s="557"/>
      <c r="BD767" s="557"/>
      <c r="BE767" s="557"/>
      <c r="BF767" s="557"/>
      <c r="BG767" s="557"/>
      <c r="BH767" s="557"/>
      <c r="BI767" s="557"/>
      <c r="BJ767" s="557"/>
      <c r="BK767" s="557"/>
      <c r="BL767" s="557"/>
      <c r="BM767" s="557"/>
      <c r="BO767" s="557"/>
      <c r="BP767" s="557"/>
      <c r="BQ767" s="557"/>
      <c r="BR767" s="557"/>
      <c r="BS767" s="557"/>
      <c r="BT767" s="557"/>
      <c r="BU767" s="557"/>
      <c r="BV767" s="557"/>
      <c r="BW767" s="557"/>
      <c r="BX767" s="557"/>
      <c r="BY767" s="557"/>
      <c r="BZ767" s="557"/>
      <c r="CA767" s="557"/>
      <c r="CB767" s="557"/>
      <c r="CC767" s="557"/>
      <c r="CD767" s="557"/>
      <c r="CE767" s="557"/>
      <c r="CF767" s="557"/>
      <c r="CG767" s="557"/>
      <c r="CH767" s="557"/>
    </row>
    <row r="768" spans="1:114" x14ac:dyDescent="0.2">
      <c r="F768" s="557"/>
      <c r="G768" s="557"/>
      <c r="H768" s="557"/>
      <c r="I768" s="557"/>
      <c r="J768" s="557"/>
      <c r="K768" s="557"/>
      <c r="L768" s="557"/>
      <c r="M768" s="557"/>
      <c r="N768" s="557"/>
      <c r="O768" s="557"/>
      <c r="P768" s="557"/>
      <c r="Q768" s="557"/>
      <c r="R768" s="557"/>
      <c r="S768" s="557"/>
      <c r="T768" s="557"/>
      <c r="U768" s="557"/>
      <c r="V768" s="557"/>
      <c r="W768" s="557"/>
      <c r="X768" s="557"/>
      <c r="Y768" s="557"/>
      <c r="Z768" s="557"/>
      <c r="AA768" s="557"/>
      <c r="AB768" s="557"/>
      <c r="AC768" s="557"/>
      <c r="AD768" s="557"/>
      <c r="AE768" s="557"/>
      <c r="AF768" s="557"/>
      <c r="AG768" s="557"/>
      <c r="AH768" s="557"/>
      <c r="AI768" s="557"/>
      <c r="AJ768" s="557"/>
      <c r="AK768" s="557"/>
      <c r="AL768" s="557"/>
      <c r="AM768" s="557"/>
      <c r="AN768" s="557"/>
      <c r="AO768" s="557"/>
      <c r="AP768" s="557"/>
      <c r="AQ768" s="557"/>
      <c r="AR768" s="557"/>
      <c r="AS768" s="557"/>
      <c r="AT768" s="557"/>
      <c r="AU768" s="557"/>
      <c r="AV768" s="557"/>
      <c r="AW768" s="557"/>
      <c r="AX768" s="557"/>
      <c r="AY768" s="557"/>
      <c r="AZ768" s="557"/>
      <c r="BA768" s="557"/>
      <c r="BB768" s="557"/>
      <c r="BC768" s="557"/>
      <c r="BD768" s="557"/>
      <c r="BE768" s="557"/>
      <c r="BF768" s="557"/>
      <c r="BG768" s="557"/>
      <c r="BH768" s="557"/>
      <c r="BI768" s="557"/>
      <c r="BJ768" s="557"/>
      <c r="BK768" s="557"/>
      <c r="BL768" s="557"/>
      <c r="BM768" s="557"/>
      <c r="BO768" s="557"/>
      <c r="BP768" s="557"/>
      <c r="BQ768" s="557"/>
      <c r="BR768" s="557"/>
      <c r="BS768" s="557"/>
      <c r="BT768" s="557"/>
      <c r="BU768" s="557"/>
      <c r="BV768" s="557"/>
      <c r="BW768" s="557"/>
      <c r="BX768" s="557"/>
      <c r="BY768" s="557"/>
      <c r="BZ768" s="557"/>
      <c r="CA768" s="557"/>
      <c r="CB768" s="557"/>
      <c r="CC768" s="557"/>
      <c r="CD768" s="557"/>
      <c r="CE768" s="557"/>
      <c r="CF768" s="557"/>
      <c r="CG768" s="557"/>
      <c r="CH768" s="557"/>
    </row>
    <row r="769" spans="6:86" x14ac:dyDescent="0.2">
      <c r="F769" s="557"/>
      <c r="G769" s="557"/>
      <c r="H769" s="557"/>
      <c r="I769" s="557"/>
      <c r="J769" s="557"/>
      <c r="K769" s="557"/>
      <c r="L769" s="557"/>
      <c r="M769" s="557"/>
      <c r="N769" s="557"/>
      <c r="O769" s="557"/>
      <c r="P769" s="557"/>
      <c r="Q769" s="557"/>
      <c r="R769" s="557"/>
      <c r="S769" s="557"/>
      <c r="T769" s="557"/>
      <c r="U769" s="557"/>
      <c r="V769" s="557"/>
      <c r="W769" s="557"/>
      <c r="X769" s="557"/>
      <c r="Y769" s="557"/>
      <c r="Z769" s="557"/>
      <c r="AA769" s="557"/>
      <c r="AB769" s="557"/>
      <c r="AC769" s="557"/>
      <c r="AD769" s="557"/>
      <c r="AE769" s="557"/>
      <c r="AF769" s="557"/>
      <c r="AG769" s="557"/>
      <c r="AH769" s="557"/>
      <c r="AI769" s="557"/>
      <c r="AJ769" s="557"/>
      <c r="AK769" s="557"/>
      <c r="AL769" s="557"/>
      <c r="AM769" s="557"/>
      <c r="AN769" s="557"/>
      <c r="AO769" s="557"/>
      <c r="AP769" s="557"/>
      <c r="AQ769" s="557"/>
      <c r="AR769" s="557"/>
      <c r="AS769" s="557"/>
      <c r="AT769" s="557"/>
      <c r="AU769" s="557"/>
      <c r="AV769" s="557"/>
      <c r="AW769" s="557"/>
      <c r="AX769" s="557"/>
      <c r="AY769" s="557"/>
      <c r="AZ769" s="557"/>
      <c r="BA769" s="557"/>
      <c r="BB769" s="557"/>
      <c r="BC769" s="557"/>
      <c r="BD769" s="557"/>
      <c r="BE769" s="557"/>
      <c r="BF769" s="557"/>
      <c r="BG769" s="557"/>
      <c r="BH769" s="557"/>
      <c r="BI769" s="557"/>
      <c r="BJ769" s="557"/>
      <c r="BK769" s="557"/>
      <c r="BL769" s="557"/>
      <c r="BM769" s="557"/>
      <c r="BO769" s="557"/>
      <c r="BP769" s="557"/>
      <c r="BQ769" s="557"/>
      <c r="BR769" s="557"/>
      <c r="BS769" s="557"/>
      <c r="BT769" s="557"/>
      <c r="BU769" s="557"/>
      <c r="BV769" s="557"/>
      <c r="BW769" s="557"/>
      <c r="BX769" s="557"/>
      <c r="BY769" s="557"/>
      <c r="BZ769" s="557"/>
      <c r="CA769" s="557"/>
      <c r="CB769" s="557"/>
      <c r="CC769" s="557"/>
      <c r="CD769" s="557"/>
      <c r="CE769" s="557"/>
      <c r="CF769" s="557"/>
      <c r="CG769" s="557"/>
      <c r="CH769" s="557"/>
    </row>
    <row r="770" spans="6:86" x14ac:dyDescent="0.2">
      <c r="F770" s="557"/>
      <c r="G770" s="557"/>
      <c r="H770" s="557"/>
      <c r="I770" s="557"/>
      <c r="J770" s="557"/>
      <c r="K770" s="557"/>
      <c r="L770" s="557"/>
      <c r="M770" s="557"/>
      <c r="N770" s="557"/>
      <c r="O770" s="557"/>
      <c r="P770" s="557"/>
      <c r="Q770" s="557"/>
      <c r="R770" s="557"/>
      <c r="S770" s="557"/>
      <c r="T770" s="557"/>
      <c r="U770" s="557"/>
      <c r="V770" s="557"/>
      <c r="W770" s="557"/>
      <c r="X770" s="557"/>
      <c r="Y770" s="557"/>
      <c r="Z770" s="557"/>
      <c r="AA770" s="557"/>
      <c r="AB770" s="557"/>
      <c r="AC770" s="557"/>
      <c r="AD770" s="557"/>
      <c r="AE770" s="557"/>
      <c r="AF770" s="557"/>
      <c r="AG770" s="557"/>
      <c r="AH770" s="557"/>
      <c r="AI770" s="557"/>
      <c r="AJ770" s="557"/>
      <c r="AK770" s="557"/>
      <c r="AL770" s="557"/>
      <c r="AM770" s="557"/>
      <c r="AN770" s="557"/>
      <c r="AO770" s="557"/>
      <c r="AP770" s="557"/>
      <c r="AQ770" s="557"/>
      <c r="AR770" s="557"/>
      <c r="AS770" s="557"/>
      <c r="AT770" s="557"/>
      <c r="AU770" s="557"/>
      <c r="AV770" s="557"/>
      <c r="AW770" s="557"/>
      <c r="AX770" s="557"/>
      <c r="AY770" s="557"/>
      <c r="AZ770" s="557"/>
      <c r="BA770" s="557"/>
      <c r="BB770" s="557"/>
      <c r="BC770" s="557"/>
      <c r="BD770" s="557"/>
      <c r="BE770" s="557"/>
      <c r="BF770" s="557"/>
      <c r="BG770" s="557"/>
      <c r="BH770" s="557"/>
      <c r="BI770" s="557"/>
      <c r="BJ770" s="557"/>
      <c r="BK770" s="557"/>
      <c r="BL770" s="557"/>
      <c r="BM770" s="557"/>
      <c r="BO770" s="557"/>
      <c r="BP770" s="557"/>
      <c r="BQ770" s="557"/>
      <c r="BR770" s="557"/>
      <c r="BS770" s="557"/>
      <c r="BT770" s="557"/>
      <c r="BU770" s="557"/>
      <c r="BV770" s="557"/>
      <c r="BW770" s="557"/>
      <c r="BX770" s="557"/>
      <c r="BY770" s="557"/>
      <c r="BZ770" s="557"/>
      <c r="CA770" s="557"/>
      <c r="CB770" s="557"/>
      <c r="CC770" s="557"/>
      <c r="CD770" s="557"/>
      <c r="CE770" s="557"/>
      <c r="CF770" s="557"/>
      <c r="CG770" s="557"/>
      <c r="CH770" s="557"/>
    </row>
    <row r="771" spans="6:86" x14ac:dyDescent="0.2">
      <c r="F771" s="557"/>
      <c r="G771" s="557"/>
      <c r="H771" s="557"/>
      <c r="I771" s="557"/>
      <c r="J771" s="557"/>
      <c r="K771" s="557"/>
      <c r="L771" s="557"/>
      <c r="M771" s="557"/>
      <c r="N771" s="557"/>
      <c r="O771" s="557"/>
      <c r="P771" s="557"/>
      <c r="Q771" s="557"/>
      <c r="R771" s="557"/>
      <c r="S771" s="557"/>
      <c r="T771" s="557"/>
      <c r="U771" s="557"/>
      <c r="V771" s="557"/>
      <c r="W771" s="557"/>
      <c r="X771" s="557"/>
      <c r="Y771" s="557"/>
      <c r="Z771" s="557"/>
      <c r="AA771" s="557"/>
      <c r="AB771" s="557"/>
      <c r="AC771" s="557"/>
      <c r="AD771" s="557"/>
      <c r="AE771" s="557"/>
      <c r="AF771" s="557"/>
      <c r="AG771" s="557"/>
      <c r="AH771" s="557"/>
      <c r="AI771" s="557"/>
      <c r="AJ771" s="557"/>
      <c r="AK771" s="557"/>
      <c r="AL771" s="557"/>
      <c r="AM771" s="557"/>
      <c r="AN771" s="557"/>
      <c r="AO771" s="557"/>
      <c r="AP771" s="557"/>
      <c r="AQ771" s="557"/>
      <c r="AR771" s="557"/>
      <c r="AS771" s="557"/>
      <c r="AT771" s="557"/>
      <c r="AU771" s="557"/>
      <c r="AV771" s="557"/>
      <c r="AW771" s="557"/>
      <c r="AX771" s="557"/>
      <c r="AY771" s="557"/>
      <c r="AZ771" s="557"/>
      <c r="BA771" s="557"/>
      <c r="BB771" s="557"/>
      <c r="BC771" s="557"/>
      <c r="BD771" s="557"/>
      <c r="BE771" s="557"/>
      <c r="BF771" s="557"/>
      <c r="BG771" s="557"/>
      <c r="BH771" s="557"/>
      <c r="BI771" s="557"/>
      <c r="BJ771" s="557"/>
      <c r="BK771" s="557"/>
      <c r="BL771" s="557"/>
      <c r="BM771" s="557"/>
      <c r="BO771" s="557"/>
      <c r="BP771" s="557"/>
      <c r="BQ771" s="557"/>
      <c r="BR771" s="557"/>
      <c r="BS771" s="557"/>
      <c r="BT771" s="557"/>
      <c r="BU771" s="557"/>
      <c r="BV771" s="557"/>
      <c r="BW771" s="557"/>
      <c r="BX771" s="557"/>
      <c r="BY771" s="557"/>
      <c r="BZ771" s="557"/>
      <c r="CA771" s="557"/>
      <c r="CB771" s="557"/>
      <c r="CC771" s="557"/>
      <c r="CD771" s="557"/>
      <c r="CE771" s="557"/>
      <c r="CF771" s="557"/>
      <c r="CG771" s="557"/>
      <c r="CH771" s="557"/>
    </row>
    <row r="772" spans="6:86" x14ac:dyDescent="0.2">
      <c r="F772" s="557"/>
      <c r="G772" s="557"/>
      <c r="H772" s="557"/>
      <c r="I772" s="557"/>
      <c r="J772" s="557"/>
      <c r="K772" s="557"/>
      <c r="L772" s="557"/>
      <c r="M772" s="557"/>
      <c r="N772" s="557"/>
      <c r="O772" s="557"/>
      <c r="P772" s="557"/>
      <c r="Q772" s="557"/>
      <c r="R772" s="557"/>
      <c r="S772" s="557"/>
      <c r="T772" s="557"/>
      <c r="U772" s="557"/>
      <c r="V772" s="557"/>
      <c r="W772" s="557"/>
      <c r="X772" s="557"/>
      <c r="Y772" s="557"/>
      <c r="Z772" s="557"/>
      <c r="AA772" s="557"/>
      <c r="AB772" s="557"/>
      <c r="AC772" s="557"/>
      <c r="AD772" s="557"/>
      <c r="AE772" s="557"/>
      <c r="AF772" s="557"/>
      <c r="AG772" s="557"/>
      <c r="AH772" s="557"/>
      <c r="AI772" s="557"/>
      <c r="AJ772" s="557"/>
      <c r="AK772" s="557"/>
      <c r="AL772" s="557"/>
      <c r="AM772" s="557"/>
      <c r="AN772" s="557"/>
      <c r="AO772" s="557"/>
      <c r="AP772" s="557"/>
      <c r="AQ772" s="557"/>
      <c r="AR772" s="557"/>
      <c r="AS772" s="557"/>
      <c r="AT772" s="557"/>
      <c r="AU772" s="557"/>
      <c r="AV772" s="557"/>
      <c r="AW772" s="557"/>
      <c r="AX772" s="557"/>
      <c r="AY772" s="557"/>
      <c r="AZ772" s="557"/>
      <c r="BA772" s="557"/>
      <c r="BB772" s="557"/>
      <c r="BC772" s="557"/>
      <c r="BD772" s="557"/>
      <c r="BE772" s="557"/>
      <c r="BF772" s="557"/>
      <c r="BG772" s="557"/>
      <c r="BH772" s="557"/>
      <c r="BI772" s="557"/>
      <c r="BJ772" s="557"/>
      <c r="BK772" s="557"/>
      <c r="BL772" s="557"/>
      <c r="BM772" s="557"/>
      <c r="BO772" s="557"/>
      <c r="BP772" s="557"/>
      <c r="BQ772" s="557"/>
      <c r="BR772" s="557"/>
      <c r="BS772" s="557"/>
      <c r="BT772" s="557"/>
      <c r="BU772" s="557"/>
      <c r="BV772" s="557"/>
      <c r="BW772" s="557"/>
      <c r="BX772" s="557"/>
      <c r="BY772" s="557"/>
      <c r="BZ772" s="557"/>
      <c r="CA772" s="557"/>
      <c r="CB772" s="557"/>
      <c r="CC772" s="557"/>
      <c r="CD772" s="557"/>
      <c r="CE772" s="557"/>
      <c r="CF772" s="557"/>
      <c r="CG772" s="557"/>
      <c r="CH772" s="557"/>
    </row>
    <row r="773" spans="6:86" x14ac:dyDescent="0.2">
      <c r="F773" s="557"/>
      <c r="G773" s="557"/>
      <c r="H773" s="557"/>
      <c r="I773" s="557"/>
      <c r="J773" s="557"/>
      <c r="K773" s="557"/>
      <c r="L773" s="557"/>
      <c r="M773" s="557"/>
      <c r="N773" s="557"/>
      <c r="O773" s="557"/>
      <c r="P773" s="557"/>
      <c r="Q773" s="557"/>
      <c r="R773" s="557"/>
      <c r="S773" s="557"/>
      <c r="T773" s="557"/>
      <c r="U773" s="557"/>
      <c r="V773" s="557"/>
      <c r="W773" s="557"/>
      <c r="X773" s="557"/>
      <c r="Y773" s="557"/>
      <c r="Z773" s="557"/>
      <c r="AA773" s="557"/>
      <c r="AB773" s="557"/>
      <c r="AC773" s="557"/>
      <c r="AD773" s="557"/>
      <c r="AE773" s="557"/>
      <c r="AF773" s="557"/>
      <c r="AG773" s="557"/>
      <c r="AH773" s="557"/>
      <c r="AI773" s="557"/>
      <c r="AJ773" s="557"/>
      <c r="AK773" s="557"/>
      <c r="AL773" s="557"/>
      <c r="AM773" s="557"/>
      <c r="AN773" s="557"/>
      <c r="AO773" s="557"/>
      <c r="AP773" s="557"/>
      <c r="AQ773" s="557"/>
      <c r="AR773" s="557"/>
      <c r="AS773" s="557"/>
      <c r="AT773" s="557"/>
      <c r="AU773" s="557"/>
      <c r="AV773" s="557"/>
      <c r="AW773" s="557"/>
      <c r="AX773" s="557"/>
      <c r="AY773" s="557"/>
      <c r="AZ773" s="557"/>
      <c r="BA773" s="557"/>
      <c r="BB773" s="557"/>
      <c r="BC773" s="557"/>
      <c r="BD773" s="557"/>
      <c r="BE773" s="557"/>
      <c r="BF773" s="557"/>
      <c r="BG773" s="557"/>
      <c r="BH773" s="557"/>
      <c r="BI773" s="557"/>
      <c r="BJ773" s="557"/>
      <c r="BK773" s="557"/>
      <c r="BL773" s="557"/>
      <c r="BM773" s="557"/>
      <c r="BO773" s="557"/>
      <c r="BP773" s="557"/>
      <c r="BQ773" s="557"/>
      <c r="BR773" s="557"/>
      <c r="BS773" s="557"/>
      <c r="BT773" s="557"/>
      <c r="BU773" s="557"/>
      <c r="BV773" s="557"/>
      <c r="BW773" s="557"/>
      <c r="BX773" s="557"/>
      <c r="BY773" s="557"/>
      <c r="BZ773" s="557"/>
      <c r="CA773" s="557"/>
      <c r="CB773" s="557"/>
      <c r="CC773" s="557"/>
      <c r="CD773" s="557"/>
      <c r="CE773" s="557"/>
      <c r="CF773" s="557"/>
      <c r="CG773" s="557"/>
      <c r="CH773" s="557"/>
    </row>
    <row r="774" spans="6:86" x14ac:dyDescent="0.2">
      <c r="F774" s="557"/>
      <c r="G774" s="557"/>
      <c r="H774" s="557"/>
      <c r="I774" s="557"/>
      <c r="J774" s="557"/>
      <c r="K774" s="557"/>
      <c r="L774" s="557"/>
      <c r="M774" s="557"/>
      <c r="N774" s="557"/>
      <c r="O774" s="557"/>
      <c r="P774" s="557"/>
      <c r="Q774" s="557"/>
      <c r="R774" s="557"/>
      <c r="S774" s="557"/>
      <c r="T774" s="557"/>
      <c r="U774" s="557"/>
      <c r="V774" s="557"/>
      <c r="W774" s="557"/>
      <c r="X774" s="557"/>
      <c r="Y774" s="557"/>
      <c r="Z774" s="557"/>
      <c r="AA774" s="557"/>
      <c r="AB774" s="557"/>
      <c r="AC774" s="557"/>
      <c r="AD774" s="557"/>
      <c r="AE774" s="557"/>
      <c r="AF774" s="557"/>
      <c r="AG774" s="557"/>
      <c r="AH774" s="557"/>
      <c r="AI774" s="557"/>
      <c r="AJ774" s="557"/>
      <c r="AK774" s="557"/>
      <c r="AL774" s="557"/>
      <c r="AM774" s="557"/>
      <c r="AN774" s="557"/>
      <c r="AO774" s="557"/>
      <c r="AP774" s="557"/>
      <c r="AQ774" s="557"/>
      <c r="AR774" s="557"/>
      <c r="AS774" s="557"/>
      <c r="AT774" s="557"/>
      <c r="AU774" s="557"/>
      <c r="AV774" s="557"/>
      <c r="AW774" s="557"/>
      <c r="AX774" s="557"/>
      <c r="AY774" s="557"/>
      <c r="AZ774" s="557"/>
      <c r="BA774" s="557"/>
      <c r="BB774" s="557"/>
      <c r="BC774" s="557"/>
      <c r="BD774" s="557"/>
      <c r="BE774" s="557"/>
      <c r="BF774" s="557"/>
      <c r="BG774" s="557"/>
      <c r="BH774" s="557"/>
      <c r="BI774" s="557"/>
      <c r="BJ774" s="557"/>
      <c r="BK774" s="557"/>
      <c r="BL774" s="557"/>
      <c r="BM774" s="557"/>
      <c r="BO774" s="557"/>
      <c r="BP774" s="557"/>
      <c r="BQ774" s="557"/>
      <c r="BR774" s="557"/>
      <c r="BS774" s="557"/>
      <c r="BT774" s="557"/>
      <c r="BU774" s="557"/>
      <c r="BV774" s="557"/>
      <c r="BW774" s="557"/>
      <c r="BX774" s="557"/>
      <c r="BY774" s="557"/>
      <c r="BZ774" s="557"/>
      <c r="CA774" s="557"/>
      <c r="CB774" s="557"/>
      <c r="CC774" s="557"/>
      <c r="CD774" s="557"/>
      <c r="CE774" s="557"/>
      <c r="CF774" s="557"/>
      <c r="CG774" s="557"/>
      <c r="CH774" s="557"/>
    </row>
    <row r="775" spans="6:86" x14ac:dyDescent="0.2">
      <c r="F775" s="557"/>
      <c r="G775" s="557"/>
      <c r="H775" s="557"/>
      <c r="I775" s="557"/>
      <c r="J775" s="557"/>
      <c r="K775" s="557"/>
      <c r="L775" s="557"/>
      <c r="M775" s="557"/>
      <c r="N775" s="557"/>
      <c r="O775" s="557"/>
      <c r="P775" s="557"/>
      <c r="Q775" s="557"/>
      <c r="R775" s="557"/>
      <c r="S775" s="557"/>
      <c r="T775" s="557"/>
      <c r="U775" s="557"/>
      <c r="V775" s="557"/>
      <c r="W775" s="557"/>
      <c r="X775" s="557"/>
      <c r="Y775" s="557"/>
      <c r="Z775" s="557"/>
      <c r="AA775" s="557"/>
      <c r="AB775" s="557"/>
      <c r="AC775" s="557"/>
      <c r="AD775" s="557"/>
      <c r="AE775" s="557"/>
      <c r="AF775" s="557"/>
      <c r="AG775" s="557"/>
      <c r="AH775" s="557"/>
      <c r="AI775" s="557"/>
      <c r="AJ775" s="557"/>
      <c r="AK775" s="557"/>
      <c r="AL775" s="557"/>
      <c r="AM775" s="557"/>
      <c r="AN775" s="557"/>
      <c r="AO775" s="557"/>
      <c r="AP775" s="557"/>
      <c r="AQ775" s="557"/>
      <c r="AR775" s="557"/>
      <c r="AS775" s="557"/>
      <c r="AT775" s="557"/>
      <c r="AU775" s="557"/>
      <c r="AV775" s="557"/>
      <c r="AW775" s="557"/>
      <c r="AX775" s="557"/>
      <c r="AY775" s="557"/>
      <c r="AZ775" s="557"/>
      <c r="BA775" s="557"/>
      <c r="BB775" s="557"/>
      <c r="BC775" s="557"/>
      <c r="BD775" s="557"/>
      <c r="BE775" s="557"/>
      <c r="BF775" s="557"/>
      <c r="BG775" s="557"/>
      <c r="BH775" s="557"/>
      <c r="BI775" s="557"/>
      <c r="BJ775" s="557"/>
      <c r="BK775" s="557"/>
      <c r="BL775" s="557"/>
      <c r="BM775" s="557"/>
      <c r="BO775" s="557"/>
      <c r="BP775" s="557"/>
      <c r="BQ775" s="557"/>
      <c r="BR775" s="557"/>
      <c r="BS775" s="557"/>
      <c r="BT775" s="557"/>
      <c r="BU775" s="557"/>
      <c r="BV775" s="557"/>
      <c r="BW775" s="557"/>
      <c r="BX775" s="557"/>
      <c r="BY775" s="557"/>
      <c r="BZ775" s="557"/>
      <c r="CA775" s="557"/>
      <c r="CB775" s="557"/>
      <c r="CC775" s="557"/>
      <c r="CD775" s="557"/>
      <c r="CE775" s="557"/>
      <c r="CF775" s="557"/>
      <c r="CG775" s="557"/>
      <c r="CH775" s="557"/>
    </row>
    <row r="776" spans="6:86" x14ac:dyDescent="0.2">
      <c r="F776" s="557"/>
      <c r="G776" s="557"/>
      <c r="H776" s="557"/>
      <c r="I776" s="557"/>
      <c r="J776" s="557"/>
      <c r="K776" s="557"/>
      <c r="L776" s="557"/>
      <c r="M776" s="557"/>
      <c r="N776" s="557"/>
      <c r="O776" s="557"/>
      <c r="P776" s="557"/>
      <c r="Q776" s="557"/>
      <c r="R776" s="557"/>
      <c r="S776" s="557"/>
      <c r="T776" s="557"/>
      <c r="U776" s="557"/>
      <c r="V776" s="557"/>
      <c r="W776" s="557"/>
      <c r="X776" s="557"/>
      <c r="Y776" s="557"/>
      <c r="Z776" s="557"/>
      <c r="AA776" s="557"/>
      <c r="AB776" s="557"/>
      <c r="AC776" s="557"/>
      <c r="AD776" s="557"/>
      <c r="AE776" s="557"/>
      <c r="AF776" s="557"/>
      <c r="AG776" s="557"/>
      <c r="AH776" s="557"/>
      <c r="AI776" s="557"/>
      <c r="AJ776" s="557"/>
      <c r="AK776" s="557"/>
      <c r="AL776" s="557"/>
      <c r="AM776" s="557"/>
      <c r="AN776" s="557"/>
      <c r="AO776" s="557"/>
      <c r="AP776" s="557"/>
      <c r="AQ776" s="557"/>
      <c r="AR776" s="557"/>
      <c r="AS776" s="557"/>
      <c r="AT776" s="557"/>
      <c r="AU776" s="557"/>
      <c r="AV776" s="557"/>
      <c r="AW776" s="557"/>
      <c r="AX776" s="557"/>
      <c r="AY776" s="557"/>
      <c r="AZ776" s="557"/>
      <c r="BA776" s="557"/>
      <c r="BB776" s="557"/>
      <c r="BC776" s="557"/>
      <c r="BD776" s="557"/>
      <c r="BE776" s="557"/>
      <c r="BF776" s="557"/>
      <c r="BG776" s="557"/>
      <c r="BH776" s="557"/>
      <c r="BI776" s="557"/>
      <c r="BJ776" s="557"/>
      <c r="BK776" s="557"/>
      <c r="BL776" s="557"/>
      <c r="BM776" s="557"/>
      <c r="BO776" s="557"/>
      <c r="BP776" s="557"/>
      <c r="BQ776" s="557"/>
      <c r="BR776" s="557"/>
      <c r="BS776" s="557"/>
      <c r="BT776" s="557"/>
      <c r="BU776" s="557"/>
      <c r="BV776" s="557"/>
      <c r="BW776" s="557"/>
      <c r="BX776" s="557"/>
      <c r="BY776" s="557"/>
      <c r="BZ776" s="557"/>
      <c r="CA776" s="557"/>
      <c r="CB776" s="557"/>
      <c r="CC776" s="557"/>
      <c r="CD776" s="557"/>
      <c r="CE776" s="557"/>
      <c r="CF776" s="557"/>
      <c r="CG776" s="557"/>
      <c r="CH776" s="557"/>
    </row>
    <row r="777" spans="6:86" x14ac:dyDescent="0.2">
      <c r="F777" s="557"/>
      <c r="G777" s="557"/>
      <c r="H777" s="557"/>
      <c r="I777" s="557"/>
      <c r="J777" s="557"/>
      <c r="K777" s="557"/>
      <c r="L777" s="557"/>
      <c r="M777" s="557"/>
      <c r="N777" s="557"/>
      <c r="O777" s="557"/>
      <c r="P777" s="557"/>
      <c r="Q777" s="557"/>
      <c r="R777" s="557"/>
      <c r="S777" s="557"/>
      <c r="T777" s="557"/>
      <c r="U777" s="557"/>
      <c r="V777" s="557"/>
      <c r="W777" s="557"/>
      <c r="X777" s="557"/>
      <c r="Y777" s="557"/>
      <c r="Z777" s="557"/>
      <c r="AA777" s="557"/>
      <c r="AB777" s="557"/>
      <c r="AC777" s="557"/>
      <c r="AD777" s="557"/>
      <c r="AE777" s="557"/>
      <c r="AF777" s="557"/>
      <c r="AG777" s="557"/>
      <c r="AH777" s="557"/>
      <c r="AI777" s="557"/>
      <c r="AJ777" s="557"/>
      <c r="AK777" s="557"/>
      <c r="AL777" s="557"/>
      <c r="AM777" s="557"/>
      <c r="AN777" s="557"/>
      <c r="AO777" s="557"/>
      <c r="AP777" s="557"/>
      <c r="AQ777" s="557"/>
      <c r="AR777" s="557"/>
      <c r="AS777" s="557"/>
      <c r="AT777" s="557"/>
      <c r="AU777" s="557"/>
      <c r="AV777" s="557"/>
      <c r="AW777" s="557"/>
      <c r="AX777" s="557"/>
      <c r="AY777" s="557"/>
      <c r="AZ777" s="557"/>
      <c r="BA777" s="557"/>
      <c r="BB777" s="557"/>
      <c r="BC777" s="557"/>
      <c r="BD777" s="557"/>
      <c r="BE777" s="557"/>
      <c r="BF777" s="557"/>
      <c r="BG777" s="557"/>
      <c r="BH777" s="557"/>
      <c r="BI777" s="557"/>
      <c r="BJ777" s="557"/>
      <c r="BK777" s="557"/>
      <c r="BL777" s="557"/>
      <c r="BM777" s="557"/>
      <c r="BO777" s="557"/>
      <c r="BP777" s="557"/>
      <c r="BQ777" s="557"/>
      <c r="BR777" s="557"/>
      <c r="BS777" s="557"/>
      <c r="BT777" s="557"/>
      <c r="BU777" s="557"/>
      <c r="BV777" s="557"/>
      <c r="BW777" s="557"/>
      <c r="BX777" s="557"/>
      <c r="BY777" s="557"/>
      <c r="BZ777" s="557"/>
      <c r="CA777" s="557"/>
      <c r="CB777" s="557"/>
      <c r="CC777" s="557"/>
      <c r="CD777" s="557"/>
      <c r="CE777" s="557"/>
      <c r="CF777" s="557"/>
      <c r="CG777" s="557"/>
      <c r="CH777" s="557"/>
    </row>
    <row r="778" spans="6:86" x14ac:dyDescent="0.2">
      <c r="F778" s="557"/>
      <c r="G778" s="557"/>
      <c r="H778" s="557"/>
      <c r="I778" s="557"/>
      <c r="J778" s="557"/>
      <c r="K778" s="557"/>
      <c r="L778" s="557"/>
      <c r="M778" s="557"/>
      <c r="N778" s="557"/>
      <c r="O778" s="557"/>
      <c r="P778" s="557"/>
      <c r="Q778" s="557"/>
      <c r="R778" s="557"/>
      <c r="S778" s="557"/>
      <c r="T778" s="557"/>
      <c r="U778" s="557"/>
      <c r="V778" s="557"/>
      <c r="W778" s="557"/>
      <c r="X778" s="557"/>
      <c r="Y778" s="557"/>
      <c r="Z778" s="557"/>
      <c r="AA778" s="557"/>
      <c r="AB778" s="557"/>
      <c r="AC778" s="557"/>
      <c r="AD778" s="557"/>
      <c r="AE778" s="557"/>
      <c r="AF778" s="557"/>
      <c r="AG778" s="557"/>
      <c r="AH778" s="557"/>
      <c r="AI778" s="557"/>
      <c r="AJ778" s="557"/>
      <c r="AK778" s="557"/>
      <c r="AL778" s="557"/>
      <c r="AM778" s="557"/>
      <c r="AN778" s="557"/>
      <c r="AO778" s="557"/>
      <c r="AP778" s="557"/>
      <c r="AQ778" s="557"/>
      <c r="AR778" s="557"/>
      <c r="AS778" s="557"/>
      <c r="AT778" s="557"/>
      <c r="AU778" s="557"/>
      <c r="AV778" s="557"/>
      <c r="AW778" s="557"/>
      <c r="AX778" s="557"/>
      <c r="AY778" s="557"/>
      <c r="AZ778" s="557"/>
      <c r="BA778" s="557"/>
      <c r="BB778" s="557"/>
      <c r="BC778" s="557"/>
      <c r="BD778" s="557"/>
      <c r="BE778" s="557"/>
      <c r="BF778" s="557"/>
      <c r="BG778" s="557"/>
      <c r="BH778" s="557"/>
      <c r="BI778" s="557"/>
      <c r="BJ778" s="557"/>
      <c r="BK778" s="557"/>
      <c r="BL778" s="557"/>
      <c r="BM778" s="557"/>
      <c r="BO778" s="557"/>
      <c r="BP778" s="557"/>
      <c r="BQ778" s="557"/>
      <c r="BR778" s="557"/>
      <c r="BS778" s="557"/>
      <c r="BT778" s="557"/>
      <c r="BU778" s="557"/>
      <c r="BV778" s="557"/>
      <c r="BW778" s="557"/>
      <c r="BX778" s="557"/>
      <c r="BY778" s="557"/>
      <c r="BZ778" s="557"/>
      <c r="CA778" s="557"/>
      <c r="CB778" s="557"/>
      <c r="CC778" s="557"/>
      <c r="CD778" s="557"/>
      <c r="CE778" s="557"/>
      <c r="CF778" s="557"/>
      <c r="CG778" s="557"/>
      <c r="CH778" s="557"/>
    </row>
    <row r="779" spans="6:86" x14ac:dyDescent="0.2">
      <c r="F779" s="557"/>
      <c r="G779" s="557"/>
      <c r="H779" s="557"/>
      <c r="I779" s="557"/>
      <c r="J779" s="557"/>
      <c r="K779" s="557"/>
      <c r="L779" s="557"/>
      <c r="M779" s="557"/>
      <c r="N779" s="557"/>
      <c r="O779" s="557"/>
      <c r="P779" s="557"/>
      <c r="Q779" s="557"/>
      <c r="R779" s="557"/>
      <c r="S779" s="557"/>
      <c r="T779" s="557"/>
      <c r="U779" s="557"/>
      <c r="V779" s="557"/>
      <c r="W779" s="557"/>
      <c r="X779" s="557"/>
      <c r="Y779" s="557"/>
      <c r="Z779" s="557"/>
      <c r="AA779" s="557"/>
      <c r="AB779" s="557"/>
      <c r="AC779" s="557"/>
      <c r="AD779" s="557"/>
      <c r="AE779" s="557"/>
      <c r="AF779" s="557"/>
      <c r="AG779" s="557"/>
      <c r="AH779" s="557"/>
      <c r="AI779" s="557"/>
      <c r="AJ779" s="557"/>
      <c r="AK779" s="557"/>
      <c r="AL779" s="557"/>
      <c r="AM779" s="557"/>
      <c r="AN779" s="557"/>
      <c r="AO779" s="557"/>
      <c r="AP779" s="557"/>
      <c r="AQ779" s="557"/>
      <c r="AR779" s="557"/>
      <c r="AS779" s="557"/>
      <c r="AT779" s="557"/>
      <c r="AU779" s="557"/>
      <c r="AV779" s="557"/>
      <c r="AW779" s="557"/>
      <c r="AX779" s="557"/>
      <c r="AY779" s="557"/>
      <c r="AZ779" s="557"/>
      <c r="BA779" s="557"/>
      <c r="BB779" s="557"/>
      <c r="BC779" s="557"/>
      <c r="BD779" s="557"/>
      <c r="BE779" s="557"/>
      <c r="BF779" s="557"/>
      <c r="BG779" s="557"/>
      <c r="BH779" s="557"/>
      <c r="BI779" s="557"/>
      <c r="BJ779" s="557"/>
      <c r="BK779" s="557"/>
      <c r="BL779" s="557"/>
      <c r="BM779" s="557"/>
      <c r="BO779" s="557"/>
      <c r="BP779" s="557"/>
      <c r="BQ779" s="557"/>
      <c r="BR779" s="557"/>
      <c r="BS779" s="557"/>
      <c r="BT779" s="557"/>
      <c r="BU779" s="557"/>
      <c r="BV779" s="557"/>
      <c r="BW779" s="557"/>
      <c r="BX779" s="557"/>
      <c r="BY779" s="557"/>
      <c r="BZ779" s="557"/>
      <c r="CA779" s="557"/>
      <c r="CB779" s="557"/>
      <c r="CC779" s="557"/>
      <c r="CD779" s="557"/>
      <c r="CE779" s="557"/>
      <c r="CF779" s="557"/>
      <c r="CG779" s="557"/>
      <c r="CH779" s="557"/>
    </row>
    <row r="780" spans="6:86" x14ac:dyDescent="0.2">
      <c r="F780" s="557"/>
      <c r="G780" s="557"/>
      <c r="H780" s="557"/>
      <c r="I780" s="557"/>
      <c r="J780" s="557"/>
      <c r="K780" s="557"/>
      <c r="L780" s="557"/>
      <c r="M780" s="557"/>
      <c r="N780" s="557"/>
      <c r="O780" s="557"/>
      <c r="P780" s="557"/>
      <c r="Q780" s="557"/>
      <c r="R780" s="557"/>
      <c r="S780" s="557"/>
      <c r="T780" s="557"/>
      <c r="U780" s="557"/>
      <c r="V780" s="557"/>
      <c r="W780" s="557"/>
      <c r="X780" s="557"/>
      <c r="Y780" s="557"/>
      <c r="Z780" s="557"/>
      <c r="AA780" s="557"/>
      <c r="AB780" s="557"/>
      <c r="AC780" s="557"/>
      <c r="AD780" s="557"/>
      <c r="AE780" s="557"/>
      <c r="AF780" s="557"/>
      <c r="AG780" s="557"/>
      <c r="AH780" s="557"/>
      <c r="AI780" s="557"/>
      <c r="AJ780" s="557"/>
      <c r="AK780" s="557"/>
      <c r="AL780" s="557"/>
      <c r="AM780" s="557"/>
      <c r="AN780" s="557"/>
      <c r="AO780" s="557"/>
      <c r="AP780" s="557"/>
      <c r="AQ780" s="557"/>
      <c r="AR780" s="557"/>
      <c r="AS780" s="557"/>
      <c r="AT780" s="557"/>
      <c r="AU780" s="557"/>
      <c r="AV780" s="557"/>
      <c r="AW780" s="557"/>
      <c r="AX780" s="557"/>
      <c r="AY780" s="557"/>
      <c r="AZ780" s="557"/>
      <c r="BA780" s="557"/>
      <c r="BB780" s="557"/>
      <c r="BC780" s="557"/>
      <c r="BD780" s="557"/>
      <c r="BE780" s="557"/>
      <c r="BF780" s="557"/>
      <c r="BG780" s="557"/>
      <c r="BH780" s="557"/>
      <c r="BI780" s="557"/>
      <c r="BJ780" s="557"/>
      <c r="BK780" s="557"/>
      <c r="BL780" s="557"/>
      <c r="BM780" s="557"/>
      <c r="BO780" s="557"/>
      <c r="BP780" s="557"/>
      <c r="BQ780" s="557"/>
      <c r="BR780" s="557"/>
      <c r="BS780" s="557"/>
      <c r="BT780" s="557"/>
      <c r="BU780" s="557"/>
      <c r="BV780" s="557"/>
      <c r="BW780" s="557"/>
      <c r="BX780" s="557"/>
      <c r="BY780" s="557"/>
      <c r="BZ780" s="557"/>
      <c r="CA780" s="557"/>
      <c r="CB780" s="557"/>
      <c r="CC780" s="557"/>
      <c r="CD780" s="557"/>
      <c r="CE780" s="557"/>
      <c r="CF780" s="557"/>
      <c r="CG780" s="557"/>
      <c r="CH780" s="557"/>
    </row>
    <row r="781" spans="6:86" x14ac:dyDescent="0.2">
      <c r="F781" s="557"/>
      <c r="G781" s="557"/>
      <c r="H781" s="557"/>
      <c r="I781" s="557"/>
      <c r="J781" s="557"/>
      <c r="K781" s="557"/>
      <c r="L781" s="557"/>
      <c r="M781" s="557"/>
      <c r="N781" s="557"/>
      <c r="O781" s="557"/>
      <c r="P781" s="557"/>
      <c r="Q781" s="557"/>
      <c r="R781" s="557"/>
      <c r="S781" s="557"/>
      <c r="T781" s="557"/>
      <c r="U781" s="557"/>
      <c r="V781" s="557"/>
      <c r="W781" s="557"/>
      <c r="X781" s="557"/>
      <c r="Y781" s="557"/>
      <c r="Z781" s="557"/>
      <c r="AA781" s="557"/>
      <c r="AB781" s="557"/>
      <c r="AC781" s="557"/>
      <c r="AD781" s="557"/>
      <c r="AE781" s="557"/>
      <c r="AF781" s="557"/>
      <c r="AG781" s="557"/>
      <c r="AH781" s="557"/>
      <c r="AI781" s="557"/>
      <c r="AJ781" s="557"/>
      <c r="AK781" s="557"/>
      <c r="AL781" s="557"/>
      <c r="AM781" s="557"/>
      <c r="AN781" s="557"/>
      <c r="AO781" s="557"/>
      <c r="AP781" s="557"/>
      <c r="AQ781" s="557"/>
      <c r="AR781" s="557"/>
      <c r="AS781" s="557"/>
      <c r="AT781" s="557"/>
      <c r="AU781" s="557"/>
      <c r="AV781" s="557"/>
      <c r="AW781" s="557"/>
      <c r="AX781" s="557"/>
      <c r="AY781" s="557"/>
      <c r="AZ781" s="557"/>
      <c r="BA781" s="557"/>
      <c r="BB781" s="557"/>
      <c r="BC781" s="557"/>
      <c r="BD781" s="557"/>
      <c r="BE781" s="557"/>
      <c r="BF781" s="557"/>
      <c r="BG781" s="557"/>
      <c r="BH781" s="557"/>
      <c r="BI781" s="557"/>
      <c r="BJ781" s="557"/>
      <c r="BK781" s="557"/>
      <c r="BL781" s="557"/>
      <c r="BM781" s="557"/>
      <c r="BO781" s="557"/>
      <c r="BP781" s="557"/>
      <c r="BQ781" s="557"/>
      <c r="BR781" s="557"/>
      <c r="BS781" s="557"/>
      <c r="BT781" s="557"/>
      <c r="BU781" s="557"/>
      <c r="BV781" s="557"/>
      <c r="BW781" s="557"/>
      <c r="BX781" s="557"/>
      <c r="BY781" s="557"/>
      <c r="BZ781" s="557"/>
      <c r="CA781" s="557"/>
      <c r="CB781" s="557"/>
      <c r="CC781" s="557"/>
      <c r="CD781" s="557"/>
      <c r="CE781" s="557"/>
      <c r="CF781" s="557"/>
      <c r="CG781" s="557"/>
      <c r="CH781" s="557"/>
    </row>
    <row r="782" spans="6:86" x14ac:dyDescent="0.2">
      <c r="F782" s="557"/>
      <c r="G782" s="557"/>
      <c r="H782" s="557"/>
      <c r="I782" s="557"/>
      <c r="J782" s="557"/>
      <c r="K782" s="557"/>
      <c r="L782" s="557"/>
      <c r="M782" s="557"/>
      <c r="N782" s="557"/>
      <c r="O782" s="557"/>
      <c r="P782" s="557"/>
      <c r="Q782" s="557"/>
      <c r="R782" s="557"/>
      <c r="S782" s="557"/>
      <c r="T782" s="557"/>
      <c r="U782" s="557"/>
      <c r="V782" s="557"/>
      <c r="W782" s="557"/>
      <c r="X782" s="557"/>
      <c r="Y782" s="557"/>
      <c r="Z782" s="557"/>
      <c r="AA782" s="557"/>
      <c r="AB782" s="557"/>
      <c r="AC782" s="557"/>
      <c r="AD782" s="557"/>
      <c r="AE782" s="557"/>
      <c r="AF782" s="557"/>
      <c r="AG782" s="557"/>
      <c r="AH782" s="557"/>
      <c r="AI782" s="557"/>
      <c r="AJ782" s="557"/>
      <c r="AK782" s="557"/>
      <c r="AL782" s="557"/>
      <c r="AM782" s="557"/>
      <c r="AN782" s="557"/>
      <c r="AO782" s="557"/>
      <c r="AP782" s="557"/>
      <c r="AQ782" s="557"/>
      <c r="AR782" s="557"/>
      <c r="AS782" s="557"/>
      <c r="AT782" s="557"/>
      <c r="AU782" s="557"/>
      <c r="AV782" s="557"/>
      <c r="AW782" s="557"/>
      <c r="AX782" s="557"/>
      <c r="AY782" s="557"/>
      <c r="AZ782" s="557"/>
      <c r="BA782" s="557"/>
      <c r="BB782" s="557"/>
      <c r="BC782" s="557"/>
      <c r="BD782" s="557"/>
      <c r="BE782" s="557"/>
      <c r="BF782" s="557"/>
      <c r="BG782" s="557"/>
      <c r="BH782" s="557"/>
      <c r="BI782" s="557"/>
      <c r="BJ782" s="557"/>
      <c r="BK782" s="557"/>
      <c r="BL782" s="557"/>
      <c r="BM782" s="557"/>
      <c r="BO782" s="557"/>
      <c r="BP782" s="557"/>
      <c r="BQ782" s="557"/>
      <c r="BR782" s="557"/>
      <c r="BS782" s="557"/>
      <c r="BT782" s="557"/>
      <c r="BU782" s="557"/>
      <c r="BV782" s="557"/>
      <c r="BW782" s="557"/>
      <c r="BX782" s="557"/>
      <c r="BY782" s="557"/>
      <c r="BZ782" s="557"/>
      <c r="CA782" s="557"/>
      <c r="CB782" s="557"/>
      <c r="CC782" s="557"/>
      <c r="CD782" s="557"/>
      <c r="CE782" s="557"/>
      <c r="CF782" s="557"/>
      <c r="CG782" s="557"/>
      <c r="CH782" s="557"/>
    </row>
    <row r="783" spans="6:86" x14ac:dyDescent="0.2">
      <c r="F783" s="557"/>
      <c r="G783" s="557"/>
      <c r="H783" s="557"/>
      <c r="I783" s="557"/>
      <c r="J783" s="557"/>
      <c r="K783" s="557"/>
      <c r="L783" s="557"/>
      <c r="M783" s="557"/>
      <c r="N783" s="557"/>
      <c r="O783" s="557"/>
      <c r="P783" s="557"/>
      <c r="Q783" s="557"/>
      <c r="R783" s="557"/>
      <c r="S783" s="557"/>
      <c r="T783" s="557"/>
      <c r="U783" s="557"/>
      <c r="V783" s="557"/>
      <c r="W783" s="557"/>
      <c r="X783" s="557"/>
      <c r="Y783" s="557"/>
      <c r="Z783" s="557"/>
      <c r="AA783" s="557"/>
      <c r="AB783" s="557"/>
      <c r="AC783" s="557"/>
      <c r="AD783" s="557"/>
      <c r="AE783" s="557"/>
      <c r="AF783" s="557"/>
      <c r="AG783" s="557"/>
      <c r="AH783" s="557"/>
      <c r="AI783" s="557"/>
      <c r="AJ783" s="557"/>
      <c r="AK783" s="557"/>
      <c r="AL783" s="557"/>
      <c r="AM783" s="557"/>
      <c r="AN783" s="557"/>
      <c r="AO783" s="557"/>
      <c r="AP783" s="557"/>
      <c r="AQ783" s="557"/>
      <c r="AR783" s="557"/>
      <c r="AS783" s="557"/>
      <c r="AT783" s="557"/>
      <c r="AU783" s="557"/>
      <c r="AV783" s="557"/>
      <c r="AW783" s="557"/>
      <c r="AX783" s="557"/>
      <c r="AY783" s="557"/>
      <c r="AZ783" s="557"/>
      <c r="BA783" s="557"/>
      <c r="BB783" s="557"/>
      <c r="BC783" s="557"/>
      <c r="BD783" s="557"/>
      <c r="BE783" s="557"/>
      <c r="BF783" s="557"/>
      <c r="BG783" s="557"/>
      <c r="BH783" s="557"/>
      <c r="BI783" s="557"/>
      <c r="BJ783" s="557"/>
      <c r="BK783" s="557"/>
      <c r="BL783" s="557"/>
      <c r="BM783" s="557"/>
      <c r="BO783" s="557"/>
      <c r="BP783" s="557"/>
      <c r="BQ783" s="557"/>
      <c r="BR783" s="557"/>
      <c r="BS783" s="557"/>
      <c r="BT783" s="557"/>
      <c r="BU783" s="557"/>
      <c r="BV783" s="557"/>
      <c r="BW783" s="557"/>
      <c r="BX783" s="557"/>
      <c r="BY783" s="557"/>
      <c r="BZ783" s="557"/>
      <c r="CA783" s="557"/>
      <c r="CB783" s="557"/>
      <c r="CC783" s="557"/>
      <c r="CD783" s="557"/>
      <c r="CE783" s="557"/>
      <c r="CF783" s="557"/>
      <c r="CG783" s="557"/>
      <c r="CH783" s="557"/>
    </row>
    <row r="784" spans="6:86" x14ac:dyDescent="0.2">
      <c r="F784" s="557"/>
      <c r="G784" s="557"/>
      <c r="H784" s="557"/>
      <c r="I784" s="557"/>
      <c r="J784" s="557"/>
      <c r="K784" s="557"/>
      <c r="L784" s="557"/>
      <c r="M784" s="557"/>
      <c r="N784" s="557"/>
      <c r="O784" s="557"/>
      <c r="P784" s="557"/>
      <c r="Q784" s="557"/>
      <c r="R784" s="557"/>
      <c r="S784" s="557"/>
      <c r="T784" s="557"/>
      <c r="U784" s="557"/>
      <c r="V784" s="557"/>
      <c r="W784" s="557"/>
      <c r="X784" s="557"/>
      <c r="Y784" s="557"/>
      <c r="Z784" s="557"/>
      <c r="AA784" s="557"/>
      <c r="AB784" s="557"/>
      <c r="AC784" s="557"/>
      <c r="AD784" s="557"/>
      <c r="AE784" s="557"/>
      <c r="AF784" s="557"/>
      <c r="AG784" s="557"/>
      <c r="AH784" s="557"/>
      <c r="AI784" s="557"/>
      <c r="AJ784" s="557"/>
      <c r="AK784" s="557"/>
      <c r="AL784" s="557"/>
      <c r="AM784" s="557"/>
      <c r="AN784" s="557"/>
      <c r="AO784" s="557"/>
      <c r="AP784" s="557"/>
      <c r="AQ784" s="557"/>
      <c r="AR784" s="557"/>
      <c r="AS784" s="557"/>
      <c r="AT784" s="557"/>
      <c r="AU784" s="557"/>
      <c r="AV784" s="557"/>
      <c r="AW784" s="557"/>
      <c r="AX784" s="557"/>
      <c r="AY784" s="557"/>
      <c r="AZ784" s="557"/>
      <c r="BA784" s="557"/>
      <c r="BB784" s="557"/>
      <c r="BC784" s="557"/>
      <c r="BD784" s="557"/>
      <c r="BE784" s="557"/>
      <c r="BF784" s="557"/>
      <c r="BG784" s="557"/>
      <c r="BH784" s="557"/>
      <c r="BI784" s="557"/>
      <c r="BJ784" s="557"/>
      <c r="BK784" s="557"/>
      <c r="BL784" s="557"/>
      <c r="BM784" s="557"/>
      <c r="BO784" s="557"/>
      <c r="BP784" s="557"/>
      <c r="BQ784" s="557"/>
      <c r="BR784" s="557"/>
      <c r="BS784" s="557"/>
      <c r="BT784" s="557"/>
      <c r="BU784" s="557"/>
      <c r="BV784" s="557"/>
      <c r="BW784" s="557"/>
      <c r="BX784" s="557"/>
      <c r="BY784" s="557"/>
      <c r="BZ784" s="557"/>
      <c r="CA784" s="557"/>
      <c r="CB784" s="557"/>
      <c r="CC784" s="557"/>
      <c r="CD784" s="557"/>
      <c r="CE784" s="557"/>
      <c r="CF784" s="557"/>
      <c r="CG784" s="557"/>
      <c r="CH784" s="557"/>
    </row>
    <row r="785" spans="6:86" x14ac:dyDescent="0.2">
      <c r="F785" s="557"/>
      <c r="G785" s="557"/>
      <c r="H785" s="557"/>
      <c r="I785" s="557"/>
      <c r="J785" s="557"/>
      <c r="K785" s="557"/>
      <c r="L785" s="557"/>
      <c r="M785" s="557"/>
      <c r="N785" s="557"/>
      <c r="O785" s="557"/>
      <c r="P785" s="557"/>
      <c r="Q785" s="557"/>
      <c r="R785" s="557"/>
      <c r="S785" s="557"/>
      <c r="T785" s="557"/>
      <c r="U785" s="557"/>
      <c r="V785" s="557"/>
      <c r="W785" s="557"/>
      <c r="X785" s="557"/>
      <c r="Y785" s="557"/>
      <c r="Z785" s="557"/>
      <c r="AA785" s="557"/>
      <c r="AB785" s="557"/>
      <c r="AC785" s="557"/>
      <c r="AD785" s="557"/>
      <c r="AE785" s="557"/>
      <c r="AF785" s="557"/>
      <c r="AG785" s="557"/>
      <c r="AH785" s="557"/>
      <c r="AI785" s="557"/>
      <c r="AJ785" s="557"/>
      <c r="AK785" s="557"/>
      <c r="AL785" s="557"/>
      <c r="AM785" s="557"/>
      <c r="AN785" s="557"/>
      <c r="AO785" s="557"/>
      <c r="AP785" s="557"/>
      <c r="AQ785" s="557"/>
      <c r="AR785" s="557"/>
      <c r="AS785" s="557"/>
      <c r="AT785" s="557"/>
      <c r="AU785" s="557"/>
      <c r="AV785" s="557"/>
      <c r="AW785" s="557"/>
      <c r="AX785" s="557"/>
      <c r="AY785" s="557"/>
      <c r="AZ785" s="557"/>
      <c r="BA785" s="557"/>
      <c r="BB785" s="557"/>
      <c r="BC785" s="557"/>
      <c r="BD785" s="557"/>
      <c r="BE785" s="557"/>
      <c r="BF785" s="557"/>
      <c r="BG785" s="557"/>
      <c r="BH785" s="557"/>
      <c r="BI785" s="557"/>
      <c r="BJ785" s="557"/>
      <c r="BK785" s="557"/>
      <c r="BL785" s="557"/>
      <c r="BM785" s="557"/>
      <c r="BO785" s="557"/>
      <c r="BP785" s="557"/>
      <c r="BQ785" s="557"/>
      <c r="BR785" s="557"/>
      <c r="BS785" s="557"/>
      <c r="BT785" s="557"/>
      <c r="BU785" s="557"/>
      <c r="BV785" s="557"/>
      <c r="BW785" s="557"/>
      <c r="BX785" s="557"/>
      <c r="BY785" s="557"/>
      <c r="BZ785" s="557"/>
      <c r="CA785" s="557"/>
      <c r="CB785" s="557"/>
      <c r="CC785" s="557"/>
      <c r="CD785" s="557"/>
      <c r="CE785" s="557"/>
      <c r="CF785" s="557"/>
      <c r="CG785" s="557"/>
      <c r="CH785" s="557"/>
    </row>
    <row r="786" spans="6:86" x14ac:dyDescent="0.2">
      <c r="F786" s="557"/>
      <c r="G786" s="557"/>
      <c r="H786" s="557"/>
      <c r="I786" s="557"/>
      <c r="J786" s="557"/>
      <c r="K786" s="557"/>
      <c r="L786" s="557"/>
      <c r="M786" s="557"/>
      <c r="N786" s="557"/>
      <c r="O786" s="557"/>
      <c r="P786" s="557"/>
      <c r="Q786" s="557"/>
      <c r="R786" s="557"/>
      <c r="S786" s="557"/>
      <c r="T786" s="557"/>
      <c r="U786" s="557"/>
      <c r="V786" s="557"/>
      <c r="W786" s="557"/>
      <c r="X786" s="557"/>
      <c r="Y786" s="557"/>
      <c r="Z786" s="557"/>
      <c r="AA786" s="557"/>
      <c r="AB786" s="557"/>
      <c r="AC786" s="557"/>
      <c r="AD786" s="557"/>
      <c r="AE786" s="557"/>
      <c r="AF786" s="557"/>
      <c r="AG786" s="557"/>
      <c r="AH786" s="557"/>
      <c r="AI786" s="557"/>
      <c r="AJ786" s="557"/>
      <c r="AK786" s="557"/>
      <c r="AL786" s="557"/>
      <c r="AM786" s="557"/>
      <c r="AN786" s="557"/>
      <c r="AO786" s="557"/>
      <c r="AP786" s="557"/>
      <c r="AQ786" s="557"/>
      <c r="AR786" s="557"/>
      <c r="AS786" s="557"/>
      <c r="AT786" s="557"/>
      <c r="AU786" s="557"/>
      <c r="AV786" s="557"/>
      <c r="AW786" s="557"/>
      <c r="AX786" s="557"/>
      <c r="AY786" s="557"/>
      <c r="AZ786" s="557"/>
      <c r="BA786" s="557"/>
      <c r="BB786" s="557"/>
      <c r="BC786" s="557"/>
      <c r="BD786" s="557"/>
      <c r="BE786" s="557"/>
      <c r="BF786" s="557"/>
      <c r="BG786" s="557"/>
      <c r="BH786" s="557"/>
      <c r="BI786" s="557"/>
      <c r="BJ786" s="557"/>
      <c r="BK786" s="557"/>
      <c r="BL786" s="557"/>
      <c r="BM786" s="557"/>
      <c r="BO786" s="557"/>
      <c r="BP786" s="557"/>
      <c r="BQ786" s="557"/>
      <c r="BR786" s="557"/>
      <c r="BS786" s="557"/>
      <c r="BT786" s="557"/>
      <c r="BU786" s="557"/>
      <c r="BV786" s="557"/>
      <c r="BW786" s="557"/>
      <c r="BX786" s="557"/>
      <c r="BY786" s="557"/>
      <c r="BZ786" s="557"/>
      <c r="CA786" s="557"/>
      <c r="CB786" s="557"/>
      <c r="CC786" s="557"/>
      <c r="CD786" s="557"/>
      <c r="CE786" s="557"/>
      <c r="CF786" s="557"/>
      <c r="CG786" s="557"/>
      <c r="CH786" s="557"/>
    </row>
    <row r="787" spans="6:86" x14ac:dyDescent="0.2">
      <c r="F787" s="557"/>
      <c r="G787" s="557"/>
      <c r="H787" s="557"/>
      <c r="I787" s="557"/>
      <c r="J787" s="557"/>
      <c r="K787" s="557"/>
      <c r="L787" s="557"/>
      <c r="M787" s="557"/>
      <c r="N787" s="557"/>
      <c r="O787" s="557"/>
      <c r="P787" s="557"/>
      <c r="Q787" s="557"/>
      <c r="R787" s="557"/>
      <c r="S787" s="557"/>
      <c r="T787" s="557"/>
      <c r="U787" s="557"/>
      <c r="V787" s="557"/>
      <c r="W787" s="557"/>
      <c r="X787" s="557"/>
      <c r="Y787" s="557"/>
      <c r="Z787" s="557"/>
      <c r="AA787" s="557"/>
      <c r="AB787" s="557"/>
      <c r="AC787" s="557"/>
      <c r="AD787" s="557"/>
      <c r="AE787" s="557"/>
      <c r="AF787" s="557"/>
      <c r="AG787" s="557"/>
      <c r="AH787" s="557"/>
      <c r="AI787" s="557"/>
      <c r="AJ787" s="557"/>
      <c r="AK787" s="557"/>
      <c r="AL787" s="557"/>
      <c r="AM787" s="557"/>
      <c r="AN787" s="557"/>
      <c r="AO787" s="557"/>
      <c r="AP787" s="557"/>
      <c r="AQ787" s="557"/>
      <c r="AR787" s="557"/>
      <c r="AS787" s="557"/>
      <c r="AT787" s="557"/>
      <c r="AU787" s="557"/>
      <c r="AV787" s="557"/>
      <c r="AW787" s="557"/>
      <c r="AX787" s="557"/>
      <c r="AY787" s="557"/>
      <c r="AZ787" s="557"/>
      <c r="BA787" s="557"/>
      <c r="BB787" s="557"/>
      <c r="BC787" s="557"/>
      <c r="BD787" s="557"/>
      <c r="BE787" s="557"/>
      <c r="BF787" s="557"/>
      <c r="BG787" s="557"/>
      <c r="BH787" s="557"/>
      <c r="BI787" s="557"/>
      <c r="BJ787" s="557"/>
      <c r="BK787" s="557"/>
      <c r="BL787" s="557"/>
      <c r="BM787" s="557"/>
      <c r="BO787" s="557"/>
      <c r="BP787" s="557"/>
      <c r="BQ787" s="557"/>
      <c r="BR787" s="557"/>
      <c r="BS787" s="557"/>
      <c r="BT787" s="557"/>
      <c r="BU787" s="557"/>
      <c r="BV787" s="557"/>
      <c r="BW787" s="557"/>
      <c r="BX787" s="557"/>
      <c r="BY787" s="557"/>
      <c r="BZ787" s="557"/>
      <c r="CA787" s="557"/>
      <c r="CB787" s="557"/>
      <c r="CC787" s="557"/>
      <c r="CD787" s="557"/>
      <c r="CE787" s="557"/>
      <c r="CF787" s="557"/>
      <c r="CG787" s="557"/>
      <c r="CH787" s="557"/>
    </row>
    <row r="788" spans="6:86" x14ac:dyDescent="0.2">
      <c r="F788" s="557"/>
      <c r="G788" s="557"/>
      <c r="H788" s="557"/>
      <c r="I788" s="557"/>
      <c r="J788" s="557"/>
      <c r="K788" s="557"/>
      <c r="L788" s="557"/>
      <c r="M788" s="557"/>
      <c r="N788" s="557"/>
      <c r="O788" s="557"/>
      <c r="P788" s="557"/>
      <c r="Q788" s="557"/>
      <c r="R788" s="557"/>
      <c r="S788" s="557"/>
      <c r="T788" s="557"/>
      <c r="U788" s="557"/>
      <c r="V788" s="557"/>
      <c r="W788" s="557"/>
      <c r="X788" s="557"/>
      <c r="Y788" s="557"/>
      <c r="Z788" s="557"/>
      <c r="AA788" s="557"/>
      <c r="AB788" s="557"/>
      <c r="AC788" s="557"/>
      <c r="AD788" s="557"/>
      <c r="AE788" s="557"/>
      <c r="AF788" s="557"/>
      <c r="AG788" s="557"/>
      <c r="AH788" s="557"/>
      <c r="AI788" s="557"/>
      <c r="AJ788" s="557"/>
      <c r="AK788" s="557"/>
      <c r="AL788" s="557"/>
      <c r="AM788" s="557"/>
      <c r="AN788" s="557"/>
      <c r="AO788" s="557"/>
      <c r="AP788" s="557"/>
      <c r="AQ788" s="557"/>
      <c r="AR788" s="557"/>
      <c r="AS788" s="557"/>
      <c r="AT788" s="557"/>
      <c r="AU788" s="557"/>
      <c r="AV788" s="557"/>
      <c r="AW788" s="557"/>
      <c r="AX788" s="557"/>
      <c r="AY788" s="557"/>
      <c r="AZ788" s="557"/>
      <c r="BA788" s="557"/>
      <c r="BB788" s="557"/>
      <c r="BC788" s="557"/>
      <c r="BD788" s="557"/>
      <c r="BE788" s="557"/>
      <c r="BF788" s="557"/>
      <c r="BG788" s="557"/>
      <c r="BH788" s="557"/>
      <c r="BI788" s="557"/>
      <c r="BJ788" s="557"/>
      <c r="BK788" s="557"/>
      <c r="BL788" s="557"/>
      <c r="BM788" s="557"/>
      <c r="BO788" s="557"/>
      <c r="BP788" s="557"/>
      <c r="BQ788" s="557"/>
      <c r="BR788" s="557"/>
      <c r="BS788" s="557"/>
      <c r="BT788" s="557"/>
      <c r="BU788" s="557"/>
      <c r="BV788" s="557"/>
      <c r="BW788" s="557"/>
      <c r="BX788" s="557"/>
      <c r="BY788" s="557"/>
      <c r="BZ788" s="557"/>
      <c r="CA788" s="557"/>
      <c r="CB788" s="557"/>
      <c r="CC788" s="557"/>
      <c r="CD788" s="557"/>
      <c r="CE788" s="557"/>
      <c r="CF788" s="557"/>
      <c r="CG788" s="557"/>
      <c r="CH788" s="557"/>
    </row>
    <row r="789" spans="6:86" x14ac:dyDescent="0.2">
      <c r="F789" s="557"/>
      <c r="G789" s="557"/>
      <c r="H789" s="557"/>
      <c r="I789" s="557"/>
      <c r="J789" s="557"/>
      <c r="K789" s="557"/>
      <c r="L789" s="557"/>
      <c r="M789" s="557"/>
      <c r="N789" s="557"/>
      <c r="O789" s="557"/>
      <c r="P789" s="557"/>
      <c r="Q789" s="557"/>
      <c r="R789" s="557"/>
      <c r="S789" s="557"/>
      <c r="T789" s="557"/>
      <c r="U789" s="557"/>
      <c r="V789" s="557"/>
      <c r="W789" s="557"/>
      <c r="X789" s="557"/>
      <c r="Y789" s="557"/>
      <c r="Z789" s="557"/>
      <c r="AA789" s="557"/>
      <c r="AB789" s="557"/>
      <c r="AC789" s="557"/>
      <c r="AD789" s="557"/>
      <c r="AE789" s="557"/>
      <c r="AF789" s="557"/>
      <c r="AG789" s="557"/>
      <c r="AH789" s="557"/>
      <c r="AI789" s="557"/>
      <c r="AJ789" s="557"/>
      <c r="AK789" s="557"/>
      <c r="AL789" s="557"/>
      <c r="AM789" s="557"/>
      <c r="AN789" s="557"/>
      <c r="AO789" s="557"/>
      <c r="AP789" s="557"/>
      <c r="AQ789" s="557"/>
      <c r="AR789" s="557"/>
      <c r="AS789" s="557"/>
      <c r="AT789" s="557"/>
      <c r="AU789" s="557"/>
      <c r="AV789" s="557"/>
      <c r="AW789" s="557"/>
      <c r="AX789" s="557"/>
      <c r="AY789" s="557"/>
      <c r="AZ789" s="557"/>
      <c r="BA789" s="557"/>
      <c r="BB789" s="557"/>
      <c r="BC789" s="557"/>
      <c r="BD789" s="557"/>
      <c r="BE789" s="557"/>
      <c r="BF789" s="557"/>
      <c r="BG789" s="557"/>
      <c r="BH789" s="557"/>
      <c r="BI789" s="557"/>
      <c r="BJ789" s="557"/>
      <c r="BK789" s="557"/>
      <c r="BL789" s="557"/>
      <c r="BM789" s="557"/>
      <c r="BO789" s="557"/>
      <c r="BP789" s="557"/>
      <c r="BQ789" s="557"/>
      <c r="BR789" s="557"/>
      <c r="BS789" s="557"/>
      <c r="BT789" s="557"/>
      <c r="BU789" s="557"/>
      <c r="BV789" s="557"/>
      <c r="BW789" s="557"/>
      <c r="BX789" s="557"/>
      <c r="BY789" s="557"/>
      <c r="BZ789" s="557"/>
      <c r="CA789" s="557"/>
      <c r="CB789" s="557"/>
      <c r="CC789" s="557"/>
      <c r="CD789" s="557"/>
      <c r="CE789" s="557"/>
      <c r="CF789" s="557"/>
      <c r="CG789" s="557"/>
      <c r="CH789" s="557"/>
    </row>
    <row r="790" spans="6:86" x14ac:dyDescent="0.2">
      <c r="F790" s="557"/>
      <c r="G790" s="557"/>
      <c r="H790" s="557"/>
      <c r="I790" s="557"/>
      <c r="J790" s="557"/>
      <c r="K790" s="557"/>
      <c r="L790" s="557"/>
      <c r="M790" s="557"/>
      <c r="N790" s="557"/>
      <c r="O790" s="557"/>
      <c r="P790" s="557"/>
      <c r="Q790" s="557"/>
      <c r="R790" s="557"/>
      <c r="S790" s="557"/>
      <c r="T790" s="557"/>
      <c r="U790" s="557"/>
      <c r="V790" s="557"/>
      <c r="W790" s="557"/>
      <c r="X790" s="557"/>
      <c r="Y790" s="557"/>
      <c r="Z790" s="557"/>
      <c r="AA790" s="557"/>
      <c r="AB790" s="557"/>
      <c r="AC790" s="557"/>
      <c r="AD790" s="557"/>
      <c r="AE790" s="557"/>
      <c r="AF790" s="557"/>
      <c r="AG790" s="557"/>
      <c r="AH790" s="557"/>
      <c r="AI790" s="557"/>
      <c r="AJ790" s="557"/>
      <c r="AK790" s="557"/>
      <c r="AL790" s="557"/>
      <c r="AM790" s="557"/>
      <c r="AN790" s="557"/>
      <c r="AO790" s="557"/>
      <c r="AP790" s="557"/>
      <c r="AQ790" s="557"/>
      <c r="AR790" s="557"/>
      <c r="AS790" s="557"/>
      <c r="AT790" s="557"/>
      <c r="AU790" s="557"/>
      <c r="AV790" s="557"/>
      <c r="AW790" s="557"/>
      <c r="AX790" s="557"/>
      <c r="AY790" s="557"/>
      <c r="AZ790" s="557"/>
      <c r="BA790" s="557"/>
      <c r="BB790" s="557"/>
      <c r="BC790" s="557"/>
      <c r="BD790" s="557"/>
      <c r="BE790" s="557"/>
      <c r="BF790" s="557"/>
      <c r="BG790" s="557"/>
      <c r="BH790" s="557"/>
      <c r="BI790" s="557"/>
      <c r="BJ790" s="557"/>
      <c r="BK790" s="557"/>
      <c r="BL790" s="557"/>
      <c r="BM790" s="557"/>
      <c r="BO790" s="557"/>
      <c r="BP790" s="557"/>
      <c r="BQ790" s="557"/>
      <c r="BR790" s="557"/>
      <c r="BS790" s="557"/>
      <c r="BT790" s="557"/>
      <c r="BU790" s="557"/>
      <c r="BV790" s="557"/>
      <c r="BW790" s="557"/>
      <c r="BX790" s="557"/>
      <c r="BY790" s="557"/>
      <c r="BZ790" s="557"/>
      <c r="CA790" s="557"/>
      <c r="CB790" s="557"/>
      <c r="CC790" s="557"/>
      <c r="CD790" s="557"/>
      <c r="CE790" s="557"/>
      <c r="CF790" s="557"/>
      <c r="CG790" s="557"/>
      <c r="CH790" s="557"/>
    </row>
    <row r="791" spans="6:86" x14ac:dyDescent="0.2">
      <c r="F791" s="557"/>
      <c r="G791" s="557"/>
      <c r="H791" s="557"/>
      <c r="I791" s="557"/>
      <c r="J791" s="557"/>
      <c r="K791" s="557"/>
      <c r="L791" s="557"/>
      <c r="M791" s="557"/>
      <c r="N791" s="557"/>
      <c r="O791" s="557"/>
      <c r="P791" s="557"/>
      <c r="Q791" s="557"/>
      <c r="R791" s="557"/>
      <c r="S791" s="557"/>
      <c r="T791" s="557"/>
      <c r="U791" s="557"/>
      <c r="V791" s="557"/>
      <c r="W791" s="557"/>
      <c r="X791" s="557"/>
      <c r="Y791" s="557"/>
      <c r="Z791" s="557"/>
      <c r="AA791" s="557"/>
      <c r="AB791" s="557"/>
      <c r="AC791" s="557"/>
      <c r="AD791" s="557"/>
      <c r="AE791" s="557"/>
      <c r="AF791" s="557"/>
      <c r="AG791" s="557"/>
      <c r="AH791" s="557"/>
      <c r="AI791" s="557"/>
      <c r="AJ791" s="557"/>
      <c r="AK791" s="557"/>
      <c r="AL791" s="557"/>
      <c r="AM791" s="557"/>
      <c r="AN791" s="557"/>
      <c r="AO791" s="557"/>
      <c r="AP791" s="557"/>
      <c r="AQ791" s="557"/>
      <c r="AR791" s="557"/>
      <c r="AS791" s="557"/>
      <c r="AT791" s="557"/>
      <c r="AU791" s="557"/>
      <c r="AV791" s="557"/>
      <c r="AW791" s="557"/>
      <c r="AX791" s="557"/>
      <c r="AY791" s="557"/>
      <c r="AZ791" s="557"/>
      <c r="BA791" s="557"/>
      <c r="BB791" s="557"/>
      <c r="BC791" s="557"/>
      <c r="BD791" s="557"/>
      <c r="BE791" s="557"/>
      <c r="BF791" s="557"/>
      <c r="BG791" s="557"/>
      <c r="BH791" s="557"/>
      <c r="BI791" s="557"/>
      <c r="BJ791" s="557"/>
      <c r="BK791" s="557"/>
      <c r="BL791" s="557"/>
      <c r="BM791" s="557"/>
      <c r="BO791" s="557"/>
      <c r="BP791" s="557"/>
      <c r="BQ791" s="557"/>
      <c r="BR791" s="557"/>
      <c r="BS791" s="557"/>
      <c r="BT791" s="557"/>
      <c r="BU791" s="557"/>
      <c r="BV791" s="557"/>
      <c r="BW791" s="557"/>
      <c r="BX791" s="557"/>
      <c r="BY791" s="557"/>
      <c r="BZ791" s="557"/>
      <c r="CA791" s="557"/>
      <c r="CB791" s="557"/>
      <c r="CC791" s="557"/>
      <c r="CD791" s="557"/>
      <c r="CE791" s="557"/>
      <c r="CF791" s="557"/>
      <c r="CG791" s="557"/>
      <c r="CH791" s="557"/>
    </row>
    <row r="792" spans="6:86" x14ac:dyDescent="0.2">
      <c r="F792" s="557"/>
      <c r="G792" s="557"/>
      <c r="H792" s="557"/>
      <c r="I792" s="557"/>
      <c r="J792" s="557"/>
      <c r="K792" s="557"/>
      <c r="L792" s="557"/>
      <c r="M792" s="557"/>
      <c r="N792" s="557"/>
      <c r="O792" s="557"/>
      <c r="P792" s="557"/>
      <c r="Q792" s="557"/>
      <c r="R792" s="557"/>
      <c r="S792" s="557"/>
      <c r="T792" s="557"/>
      <c r="U792" s="557"/>
      <c r="V792" s="557"/>
      <c r="W792" s="557"/>
      <c r="X792" s="557"/>
      <c r="Y792" s="557"/>
      <c r="Z792" s="557"/>
      <c r="AA792" s="557"/>
      <c r="AB792" s="557"/>
      <c r="AC792" s="557"/>
      <c r="AD792" s="557"/>
      <c r="AE792" s="557"/>
      <c r="AF792" s="557"/>
      <c r="AG792" s="557"/>
      <c r="AH792" s="557"/>
      <c r="AI792" s="557"/>
      <c r="AJ792" s="557"/>
      <c r="AK792" s="557"/>
      <c r="AL792" s="557"/>
      <c r="AM792" s="557"/>
      <c r="AN792" s="557"/>
      <c r="AO792" s="557"/>
      <c r="AP792" s="557"/>
      <c r="AQ792" s="557"/>
      <c r="AR792" s="557"/>
      <c r="AS792" s="557"/>
      <c r="AT792" s="557"/>
      <c r="AU792" s="557"/>
      <c r="AV792" s="557"/>
      <c r="AW792" s="557"/>
      <c r="AX792" s="557"/>
      <c r="AY792" s="557"/>
      <c r="AZ792" s="557"/>
      <c r="BA792" s="557"/>
      <c r="BB792" s="557"/>
      <c r="BC792" s="557"/>
      <c r="BD792" s="557"/>
      <c r="BE792" s="557"/>
      <c r="BF792" s="557"/>
      <c r="BG792" s="557"/>
      <c r="BH792" s="557"/>
      <c r="BI792" s="557"/>
      <c r="BJ792" s="557"/>
      <c r="BK792" s="557"/>
      <c r="BL792" s="557"/>
      <c r="BM792" s="557"/>
      <c r="BO792" s="557"/>
      <c r="BP792" s="557"/>
      <c r="BQ792" s="557"/>
      <c r="BR792" s="557"/>
      <c r="BS792" s="557"/>
      <c r="BT792" s="557"/>
      <c r="BU792" s="557"/>
      <c r="BV792" s="557"/>
      <c r="BW792" s="557"/>
      <c r="BX792" s="557"/>
      <c r="BY792" s="557"/>
      <c r="BZ792" s="557"/>
      <c r="CA792" s="557"/>
      <c r="CB792" s="557"/>
      <c r="CC792" s="557"/>
      <c r="CD792" s="557"/>
      <c r="CE792" s="557"/>
      <c r="CF792" s="557"/>
      <c r="CG792" s="557"/>
      <c r="CH792" s="557"/>
    </row>
    <row r="793" spans="6:86" x14ac:dyDescent="0.2">
      <c r="F793" s="557"/>
      <c r="G793" s="557"/>
      <c r="H793" s="557"/>
      <c r="I793" s="557"/>
      <c r="J793" s="557"/>
      <c r="K793" s="557"/>
      <c r="L793" s="557"/>
      <c r="M793" s="557"/>
      <c r="N793" s="557"/>
      <c r="O793" s="557"/>
      <c r="P793" s="557"/>
      <c r="Q793" s="557"/>
      <c r="R793" s="557"/>
      <c r="S793" s="557"/>
      <c r="T793" s="557"/>
      <c r="U793" s="557"/>
      <c r="V793" s="557"/>
      <c r="W793" s="557"/>
      <c r="X793" s="557"/>
      <c r="Y793" s="557"/>
      <c r="Z793" s="557"/>
      <c r="AA793" s="557"/>
      <c r="AB793" s="557"/>
      <c r="AC793" s="557"/>
      <c r="AD793" s="557"/>
      <c r="AE793" s="557"/>
      <c r="AF793" s="557"/>
      <c r="AG793" s="557"/>
      <c r="AH793" s="557"/>
      <c r="AI793" s="557"/>
      <c r="AJ793" s="557"/>
      <c r="AK793" s="557"/>
      <c r="AL793" s="557"/>
      <c r="AM793" s="557"/>
      <c r="AN793" s="557"/>
      <c r="AO793" s="557"/>
      <c r="AP793" s="557"/>
      <c r="AQ793" s="557"/>
      <c r="AR793" s="557"/>
      <c r="AS793" s="557"/>
      <c r="AT793" s="557"/>
      <c r="AU793" s="557"/>
      <c r="AV793" s="557"/>
      <c r="AW793" s="557"/>
      <c r="AX793" s="557"/>
      <c r="AY793" s="557"/>
      <c r="AZ793" s="557"/>
      <c r="BA793" s="557"/>
      <c r="BB793" s="557"/>
      <c r="BC793" s="557"/>
      <c r="BD793" s="557"/>
      <c r="BE793" s="557"/>
      <c r="BF793" s="557"/>
      <c r="BG793" s="557"/>
      <c r="BH793" s="557"/>
      <c r="BI793" s="557"/>
      <c r="BJ793" s="557"/>
      <c r="BK793" s="557"/>
      <c r="BL793" s="557"/>
      <c r="BM793" s="557"/>
      <c r="BO793" s="557"/>
      <c r="BP793" s="557"/>
      <c r="BQ793" s="557"/>
      <c r="BR793" s="557"/>
      <c r="BS793" s="557"/>
      <c r="BT793" s="557"/>
      <c r="BU793" s="557"/>
      <c r="BV793" s="557"/>
      <c r="BW793" s="557"/>
      <c r="BX793" s="557"/>
      <c r="BY793" s="557"/>
      <c r="BZ793" s="557"/>
      <c r="CA793" s="557"/>
      <c r="CB793" s="557"/>
      <c r="CC793" s="557"/>
      <c r="CD793" s="557"/>
      <c r="CE793" s="557"/>
      <c r="CF793" s="557"/>
      <c r="CG793" s="557"/>
      <c r="CH793" s="557"/>
    </row>
    <row r="794" spans="6:86" x14ac:dyDescent="0.2">
      <c r="F794" s="557"/>
      <c r="G794" s="557"/>
      <c r="H794" s="557"/>
      <c r="I794" s="557"/>
      <c r="J794" s="557"/>
      <c r="K794" s="557"/>
      <c r="L794" s="557"/>
      <c r="M794" s="557"/>
      <c r="N794" s="557"/>
      <c r="O794" s="557"/>
      <c r="P794" s="557"/>
      <c r="Q794" s="557"/>
      <c r="R794" s="557"/>
      <c r="S794" s="557"/>
      <c r="T794" s="557"/>
      <c r="U794" s="557"/>
      <c r="V794" s="557"/>
      <c r="W794" s="557"/>
      <c r="X794" s="557"/>
      <c r="Y794" s="557"/>
      <c r="Z794" s="557"/>
      <c r="AA794" s="557"/>
      <c r="AB794" s="557"/>
      <c r="AC794" s="557"/>
      <c r="AD794" s="557"/>
      <c r="AE794" s="557"/>
      <c r="AF794" s="557"/>
      <c r="AG794" s="557"/>
      <c r="AH794" s="557"/>
      <c r="AI794" s="557"/>
      <c r="AJ794" s="557"/>
      <c r="AK794" s="557"/>
      <c r="AL794" s="557"/>
      <c r="AM794" s="557"/>
      <c r="AN794" s="557"/>
      <c r="AO794" s="557"/>
      <c r="AP794" s="557"/>
      <c r="AQ794" s="557"/>
      <c r="AR794" s="557"/>
      <c r="AS794" s="557"/>
      <c r="AT794" s="557"/>
      <c r="AU794" s="557"/>
      <c r="AV794" s="557"/>
      <c r="AW794" s="557"/>
      <c r="AX794" s="557"/>
      <c r="AY794" s="557"/>
      <c r="AZ794" s="557"/>
      <c r="BA794" s="557"/>
      <c r="BB794" s="557"/>
      <c r="BC794" s="557"/>
      <c r="BD794" s="557"/>
      <c r="BE794" s="557"/>
      <c r="BF794" s="557"/>
      <c r="BG794" s="557"/>
      <c r="BH794" s="557"/>
      <c r="BI794" s="557"/>
      <c r="BJ794" s="557"/>
      <c r="BK794" s="557"/>
      <c r="BL794" s="557"/>
      <c r="BM794" s="557"/>
      <c r="BO794" s="557"/>
      <c r="BP794" s="557"/>
      <c r="BQ794" s="557"/>
      <c r="BR794" s="557"/>
      <c r="BS794" s="557"/>
      <c r="BT794" s="557"/>
      <c r="BU794" s="557"/>
      <c r="BV794" s="557"/>
      <c r="BW794" s="557"/>
      <c r="BX794" s="557"/>
      <c r="BY794" s="557"/>
      <c r="BZ794" s="557"/>
      <c r="CA794" s="557"/>
      <c r="CB794" s="557"/>
      <c r="CC794" s="557"/>
      <c r="CD794" s="557"/>
      <c r="CE794" s="557"/>
      <c r="CF794" s="557"/>
      <c r="CG794" s="557"/>
      <c r="CH794" s="557"/>
    </row>
    <row r="795" spans="6:86" x14ac:dyDescent="0.2">
      <c r="F795" s="557"/>
      <c r="G795" s="557"/>
      <c r="H795" s="557"/>
      <c r="I795" s="557"/>
      <c r="J795" s="557"/>
      <c r="K795" s="557"/>
      <c r="L795" s="557"/>
      <c r="M795" s="557"/>
      <c r="N795" s="557"/>
      <c r="O795" s="557"/>
      <c r="P795" s="557"/>
      <c r="Q795" s="557"/>
      <c r="R795" s="557"/>
      <c r="S795" s="557"/>
      <c r="T795" s="557"/>
      <c r="U795" s="557"/>
      <c r="V795" s="557"/>
      <c r="W795" s="557"/>
      <c r="X795" s="557"/>
      <c r="Y795" s="557"/>
      <c r="Z795" s="557"/>
      <c r="AA795" s="557"/>
      <c r="AB795" s="557"/>
      <c r="AC795" s="557"/>
      <c r="AD795" s="557"/>
      <c r="AE795" s="557"/>
      <c r="AF795" s="557"/>
      <c r="AG795" s="557"/>
      <c r="AH795" s="557"/>
      <c r="AI795" s="557"/>
      <c r="AJ795" s="557"/>
      <c r="AK795" s="557"/>
      <c r="AL795" s="557"/>
      <c r="AM795" s="557"/>
      <c r="AN795" s="557"/>
      <c r="AO795" s="557"/>
      <c r="AP795" s="557"/>
      <c r="AQ795" s="557"/>
      <c r="AR795" s="557"/>
      <c r="AS795" s="557"/>
      <c r="AT795" s="557"/>
      <c r="AU795" s="557"/>
      <c r="AV795" s="557"/>
      <c r="AW795" s="557"/>
      <c r="AX795" s="557"/>
      <c r="AY795" s="557"/>
      <c r="AZ795" s="557"/>
      <c r="BA795" s="557"/>
      <c r="BB795" s="557"/>
      <c r="BC795" s="557"/>
      <c r="BD795" s="557"/>
      <c r="BE795" s="557"/>
      <c r="BF795" s="557"/>
      <c r="BG795" s="557"/>
      <c r="BH795" s="557"/>
      <c r="BI795" s="557"/>
      <c r="BJ795" s="557"/>
      <c r="BK795" s="557"/>
      <c r="BL795" s="557"/>
      <c r="BM795" s="557"/>
      <c r="BO795" s="557"/>
      <c r="BP795" s="557"/>
      <c r="BQ795" s="557"/>
      <c r="BR795" s="557"/>
      <c r="BS795" s="557"/>
      <c r="BT795" s="557"/>
      <c r="BU795" s="557"/>
      <c r="BV795" s="557"/>
      <c r="BW795" s="557"/>
      <c r="BX795" s="557"/>
      <c r="BY795" s="557"/>
      <c r="BZ795" s="557"/>
      <c r="CA795" s="557"/>
      <c r="CB795" s="557"/>
      <c r="CC795" s="557"/>
      <c r="CD795" s="557"/>
      <c r="CE795" s="557"/>
      <c r="CF795" s="557"/>
      <c r="CG795" s="557"/>
      <c r="CH795" s="557"/>
    </row>
    <row r="796" spans="6:86" x14ac:dyDescent="0.2">
      <c r="F796" s="557"/>
      <c r="G796" s="557"/>
      <c r="H796" s="557"/>
      <c r="I796" s="557"/>
      <c r="J796" s="557"/>
      <c r="K796" s="557"/>
      <c r="L796" s="557"/>
      <c r="M796" s="557"/>
      <c r="N796" s="557"/>
      <c r="O796" s="557"/>
      <c r="P796" s="557"/>
      <c r="Q796" s="557"/>
      <c r="R796" s="557"/>
      <c r="S796" s="557"/>
      <c r="T796" s="557"/>
      <c r="U796" s="557"/>
      <c r="V796" s="557"/>
      <c r="W796" s="557"/>
      <c r="X796" s="557"/>
      <c r="Y796" s="557"/>
      <c r="Z796" s="557"/>
      <c r="AA796" s="557"/>
      <c r="AB796" s="557"/>
      <c r="AC796" s="557"/>
      <c r="AD796" s="557"/>
      <c r="AE796" s="557"/>
      <c r="AF796" s="557"/>
      <c r="AG796" s="557"/>
      <c r="AH796" s="557"/>
      <c r="AI796" s="557"/>
      <c r="AJ796" s="557"/>
      <c r="AK796" s="557"/>
      <c r="AL796" s="557"/>
      <c r="AM796" s="557"/>
      <c r="AN796" s="557"/>
      <c r="AO796" s="557"/>
      <c r="AP796" s="557"/>
      <c r="AQ796" s="557"/>
      <c r="AR796" s="557"/>
      <c r="AS796" s="557"/>
      <c r="AT796" s="557"/>
      <c r="AU796" s="557"/>
      <c r="AV796" s="557"/>
      <c r="AW796" s="557"/>
      <c r="AX796" s="557"/>
      <c r="AY796" s="557"/>
      <c r="AZ796" s="557"/>
      <c r="BA796" s="557"/>
      <c r="BB796" s="557"/>
      <c r="BC796" s="557"/>
      <c r="BD796" s="557"/>
      <c r="BE796" s="557"/>
      <c r="BF796" s="557"/>
      <c r="BG796" s="557"/>
      <c r="BH796" s="557"/>
      <c r="BI796" s="557"/>
      <c r="BJ796" s="557"/>
      <c r="BK796" s="557"/>
      <c r="BL796" s="557"/>
      <c r="BM796" s="557"/>
      <c r="BO796" s="557"/>
      <c r="BP796" s="557"/>
      <c r="BQ796" s="557"/>
      <c r="BR796" s="557"/>
      <c r="BS796" s="557"/>
      <c r="BT796" s="557"/>
      <c r="BU796" s="557"/>
      <c r="BV796" s="557"/>
      <c r="BW796" s="557"/>
      <c r="BX796" s="557"/>
      <c r="BY796" s="557"/>
      <c r="BZ796" s="557"/>
      <c r="CA796" s="557"/>
      <c r="CB796" s="557"/>
      <c r="CC796" s="557"/>
      <c r="CD796" s="557"/>
      <c r="CE796" s="557"/>
      <c r="CF796" s="557"/>
      <c r="CG796" s="557"/>
      <c r="CH796" s="557"/>
    </row>
    <row r="797" spans="6:86" x14ac:dyDescent="0.2">
      <c r="F797" s="557"/>
      <c r="G797" s="557"/>
      <c r="H797" s="557"/>
      <c r="I797" s="557"/>
      <c r="J797" s="557"/>
      <c r="K797" s="557"/>
      <c r="L797" s="557"/>
      <c r="M797" s="557"/>
      <c r="N797" s="557"/>
      <c r="O797" s="557"/>
      <c r="P797" s="557"/>
      <c r="Q797" s="557"/>
      <c r="R797" s="557"/>
      <c r="S797" s="557"/>
      <c r="T797" s="557"/>
      <c r="U797" s="557"/>
      <c r="V797" s="557"/>
      <c r="W797" s="557"/>
      <c r="X797" s="557"/>
      <c r="Y797" s="557"/>
      <c r="Z797" s="557"/>
      <c r="AA797" s="557"/>
      <c r="AB797" s="557"/>
      <c r="AC797" s="557"/>
      <c r="AD797" s="557"/>
      <c r="AE797" s="557"/>
      <c r="AF797" s="557"/>
      <c r="AG797" s="557"/>
      <c r="AH797" s="557"/>
      <c r="AI797" s="557"/>
      <c r="AJ797" s="557"/>
      <c r="AK797" s="557"/>
      <c r="AL797" s="557"/>
      <c r="AM797" s="557"/>
      <c r="AN797" s="557"/>
      <c r="AO797" s="557"/>
      <c r="AP797" s="557"/>
      <c r="AQ797" s="557"/>
      <c r="AR797" s="557"/>
      <c r="AS797" s="557"/>
      <c r="AT797" s="557"/>
      <c r="AU797" s="557"/>
      <c r="AV797" s="557"/>
      <c r="AW797" s="557"/>
      <c r="AX797" s="557"/>
      <c r="AY797" s="557"/>
      <c r="AZ797" s="557"/>
      <c r="BA797" s="557"/>
      <c r="BB797" s="557"/>
      <c r="BC797" s="557"/>
      <c r="BD797" s="557"/>
      <c r="BE797" s="557"/>
      <c r="BF797" s="557"/>
      <c r="BG797" s="557"/>
      <c r="BH797" s="557"/>
      <c r="BI797" s="557"/>
      <c r="BJ797" s="557"/>
      <c r="BK797" s="557"/>
      <c r="BL797" s="557"/>
      <c r="BM797" s="557"/>
      <c r="BO797" s="557"/>
      <c r="BP797" s="557"/>
      <c r="BQ797" s="557"/>
      <c r="BR797" s="557"/>
      <c r="BS797" s="557"/>
      <c r="BT797" s="557"/>
      <c r="BU797" s="557"/>
      <c r="BV797" s="557"/>
      <c r="BW797" s="557"/>
      <c r="BX797" s="557"/>
      <c r="BY797" s="557"/>
      <c r="BZ797" s="557"/>
      <c r="CA797" s="557"/>
      <c r="CB797" s="557"/>
      <c r="CC797" s="557"/>
      <c r="CD797" s="557"/>
      <c r="CE797" s="557"/>
      <c r="CF797" s="557"/>
      <c r="CG797" s="557"/>
      <c r="CH797" s="557"/>
    </row>
    <row r="798" spans="6:86" x14ac:dyDescent="0.2">
      <c r="F798" s="557"/>
      <c r="G798" s="557"/>
      <c r="H798" s="557"/>
      <c r="I798" s="557"/>
      <c r="J798" s="557"/>
      <c r="K798" s="557"/>
      <c r="L798" s="557"/>
      <c r="M798" s="557"/>
      <c r="N798" s="557"/>
      <c r="O798" s="557"/>
      <c r="P798" s="557"/>
      <c r="Q798" s="557"/>
      <c r="R798" s="557"/>
      <c r="S798" s="557"/>
      <c r="T798" s="557"/>
      <c r="U798" s="557"/>
      <c r="V798" s="557"/>
      <c r="W798" s="557"/>
      <c r="X798" s="557"/>
      <c r="Y798" s="557"/>
      <c r="Z798" s="557"/>
      <c r="AA798" s="557"/>
      <c r="AB798" s="557"/>
      <c r="AC798" s="557"/>
      <c r="AD798" s="557"/>
      <c r="AE798" s="557"/>
      <c r="AF798" s="557"/>
      <c r="AG798" s="557"/>
      <c r="AH798" s="557"/>
      <c r="AI798" s="557"/>
      <c r="AJ798" s="557"/>
      <c r="AK798" s="557"/>
      <c r="AL798" s="557"/>
      <c r="AM798" s="557"/>
      <c r="AN798" s="557"/>
      <c r="AO798" s="557"/>
      <c r="AP798" s="557"/>
      <c r="AQ798" s="557"/>
      <c r="AR798" s="557"/>
      <c r="AS798" s="557"/>
      <c r="AT798" s="557"/>
      <c r="AU798" s="557"/>
      <c r="AV798" s="557"/>
      <c r="AW798" s="557"/>
      <c r="AX798" s="557"/>
      <c r="AY798" s="557"/>
      <c r="AZ798" s="557"/>
      <c r="BA798" s="557"/>
      <c r="BB798" s="557"/>
      <c r="BC798" s="557"/>
      <c r="BD798" s="557"/>
      <c r="BE798" s="557"/>
      <c r="BF798" s="557"/>
      <c r="BG798" s="557"/>
      <c r="BH798" s="557"/>
      <c r="BI798" s="557"/>
      <c r="BJ798" s="557"/>
      <c r="BK798" s="557"/>
      <c r="BL798" s="557"/>
      <c r="BM798" s="557"/>
      <c r="BO798" s="557"/>
      <c r="BP798" s="557"/>
      <c r="BQ798" s="557"/>
      <c r="BR798" s="557"/>
      <c r="BS798" s="557"/>
      <c r="BT798" s="557"/>
      <c r="BU798" s="557"/>
      <c r="BV798" s="557"/>
      <c r="BW798" s="557"/>
      <c r="BX798" s="557"/>
      <c r="BY798" s="557"/>
      <c r="BZ798" s="557"/>
      <c r="CA798" s="557"/>
      <c r="CB798" s="557"/>
      <c r="CC798" s="557"/>
      <c r="CD798" s="557"/>
      <c r="CE798" s="557"/>
      <c r="CF798" s="557"/>
      <c r="CG798" s="557"/>
      <c r="CH798" s="557"/>
    </row>
    <row r="799" spans="6:86" x14ac:dyDescent="0.2">
      <c r="F799" s="557"/>
      <c r="G799" s="557"/>
      <c r="H799" s="557"/>
      <c r="I799" s="557"/>
      <c r="J799" s="557"/>
      <c r="K799" s="557"/>
      <c r="L799" s="557"/>
      <c r="M799" s="557"/>
      <c r="N799" s="557"/>
      <c r="O799" s="557"/>
      <c r="P799" s="557"/>
      <c r="Q799" s="557"/>
      <c r="R799" s="557"/>
      <c r="S799" s="557"/>
      <c r="T799" s="557"/>
      <c r="U799" s="557"/>
      <c r="V799" s="557"/>
      <c r="W799" s="557"/>
      <c r="X799" s="557"/>
      <c r="Y799" s="557"/>
      <c r="Z799" s="557"/>
      <c r="AA799" s="557"/>
      <c r="AB799" s="557"/>
      <c r="AC799" s="557"/>
      <c r="AD799" s="557"/>
      <c r="AE799" s="557"/>
      <c r="AF799" s="557"/>
      <c r="AG799" s="557"/>
      <c r="AH799" s="557"/>
      <c r="AI799" s="557"/>
      <c r="AJ799" s="557"/>
      <c r="AK799" s="557"/>
      <c r="AL799" s="557"/>
      <c r="AM799" s="557"/>
      <c r="AN799" s="557"/>
      <c r="AO799" s="557"/>
      <c r="AP799" s="557"/>
      <c r="AQ799" s="557"/>
      <c r="AR799" s="557"/>
      <c r="AS799" s="557"/>
      <c r="AT799" s="557"/>
      <c r="AU799" s="557"/>
      <c r="AV799" s="557"/>
      <c r="AW799" s="557"/>
      <c r="AX799" s="557"/>
      <c r="AY799" s="557"/>
      <c r="AZ799" s="557"/>
      <c r="BA799" s="557"/>
      <c r="BB799" s="557"/>
      <c r="BC799" s="557"/>
      <c r="BD799" s="557"/>
      <c r="BE799" s="557"/>
      <c r="BF799" s="557"/>
      <c r="BG799" s="557"/>
      <c r="BH799" s="557"/>
      <c r="BI799" s="557"/>
      <c r="BJ799" s="557"/>
      <c r="BK799" s="557"/>
      <c r="BL799" s="557"/>
      <c r="BM799" s="557"/>
      <c r="BO799" s="557"/>
      <c r="BP799" s="557"/>
      <c r="BQ799" s="557"/>
      <c r="BR799" s="557"/>
      <c r="BS799" s="557"/>
      <c r="BT799" s="557"/>
      <c r="BU799" s="557"/>
      <c r="BV799" s="557"/>
      <c r="BW799" s="557"/>
      <c r="BX799" s="557"/>
      <c r="BY799" s="557"/>
      <c r="BZ799" s="557"/>
      <c r="CA799" s="557"/>
      <c r="CB799" s="557"/>
      <c r="CC799" s="557"/>
      <c r="CD799" s="557"/>
      <c r="CE799" s="557"/>
      <c r="CF799" s="557"/>
      <c r="CG799" s="557"/>
      <c r="CH799" s="557"/>
    </row>
    <row r="800" spans="6:86" x14ac:dyDescent="0.2">
      <c r="F800" s="557"/>
      <c r="G800" s="557"/>
      <c r="H800" s="557"/>
      <c r="I800" s="557"/>
      <c r="J800" s="557"/>
      <c r="K800" s="557"/>
      <c r="L800" s="557"/>
      <c r="M800" s="557"/>
      <c r="N800" s="557"/>
      <c r="O800" s="557"/>
      <c r="P800" s="557"/>
      <c r="Q800" s="557"/>
      <c r="R800" s="557"/>
      <c r="S800" s="557"/>
      <c r="T800" s="557"/>
      <c r="U800" s="557"/>
      <c r="V800" s="557"/>
      <c r="W800" s="557"/>
      <c r="X800" s="557"/>
      <c r="Y800" s="557"/>
      <c r="Z800" s="557"/>
      <c r="AA800" s="557"/>
      <c r="AB800" s="557"/>
      <c r="AC800" s="557"/>
      <c r="AD800" s="557"/>
      <c r="AE800" s="557"/>
      <c r="AF800" s="557"/>
      <c r="AG800" s="557"/>
      <c r="AH800" s="557"/>
      <c r="AI800" s="557"/>
      <c r="AJ800" s="557"/>
      <c r="AK800" s="557"/>
      <c r="AL800" s="557"/>
      <c r="AM800" s="557"/>
      <c r="AN800" s="557"/>
      <c r="AO800" s="557"/>
      <c r="AP800" s="557"/>
      <c r="AQ800" s="557"/>
      <c r="AR800" s="557"/>
      <c r="AS800" s="557"/>
      <c r="AT800" s="557"/>
      <c r="AU800" s="557"/>
      <c r="AV800" s="557"/>
      <c r="AW800" s="557"/>
      <c r="AX800" s="557"/>
      <c r="AY800" s="557"/>
      <c r="AZ800" s="557"/>
      <c r="BA800" s="557"/>
      <c r="BB800" s="557"/>
      <c r="BC800" s="557"/>
      <c r="BD800" s="557"/>
      <c r="BE800" s="557"/>
      <c r="BF800" s="557"/>
      <c r="BG800" s="557"/>
      <c r="BH800" s="557"/>
      <c r="BI800" s="557"/>
      <c r="BJ800" s="557"/>
      <c r="BK800" s="557"/>
      <c r="BL800" s="557"/>
      <c r="BM800" s="557"/>
      <c r="BO800" s="557"/>
      <c r="BP800" s="557"/>
      <c r="BQ800" s="557"/>
      <c r="BR800" s="557"/>
      <c r="BS800" s="557"/>
      <c r="BT800" s="557"/>
      <c r="BU800" s="557"/>
      <c r="BV800" s="557"/>
      <c r="BW800" s="557"/>
      <c r="BX800" s="557"/>
      <c r="BY800" s="557"/>
      <c r="BZ800" s="557"/>
      <c r="CA800" s="557"/>
      <c r="CB800" s="557"/>
      <c r="CC800" s="557"/>
      <c r="CD800" s="557"/>
      <c r="CE800" s="557"/>
      <c r="CF800" s="557"/>
      <c r="CG800" s="557"/>
      <c r="CH800" s="557"/>
    </row>
    <row r="801" spans="6:86" x14ac:dyDescent="0.2">
      <c r="F801" s="557"/>
      <c r="G801" s="557"/>
      <c r="H801" s="557"/>
      <c r="I801" s="557"/>
      <c r="J801" s="557"/>
      <c r="K801" s="557"/>
      <c r="L801" s="557"/>
      <c r="M801" s="557"/>
      <c r="N801" s="557"/>
      <c r="O801" s="557"/>
      <c r="P801" s="557"/>
      <c r="Q801" s="557"/>
      <c r="R801" s="557"/>
      <c r="S801" s="557"/>
      <c r="T801" s="557"/>
      <c r="U801" s="557"/>
      <c r="V801" s="557"/>
      <c r="W801" s="557"/>
      <c r="X801" s="557"/>
      <c r="Y801" s="557"/>
      <c r="Z801" s="557"/>
      <c r="AA801" s="557"/>
      <c r="AB801" s="557"/>
      <c r="AC801" s="557"/>
      <c r="AD801" s="557"/>
      <c r="AE801" s="557"/>
      <c r="AF801" s="557"/>
      <c r="AG801" s="557"/>
      <c r="AH801" s="557"/>
      <c r="AI801" s="557"/>
      <c r="AJ801" s="557"/>
      <c r="AK801" s="557"/>
      <c r="AL801" s="557"/>
      <c r="AM801" s="557"/>
      <c r="AN801" s="557"/>
      <c r="AO801" s="557"/>
      <c r="AP801" s="557"/>
      <c r="AQ801" s="557"/>
      <c r="AR801" s="557"/>
      <c r="AS801" s="557"/>
      <c r="AT801" s="557"/>
      <c r="AU801" s="557"/>
      <c r="AV801" s="557"/>
      <c r="AW801" s="557"/>
      <c r="AX801" s="557"/>
      <c r="AY801" s="557"/>
      <c r="AZ801" s="557"/>
      <c r="BA801" s="557"/>
      <c r="BB801" s="557"/>
      <c r="BC801" s="557"/>
      <c r="BD801" s="557"/>
      <c r="BE801" s="557"/>
      <c r="BF801" s="557"/>
      <c r="BG801" s="557"/>
      <c r="BH801" s="557"/>
      <c r="BI801" s="557"/>
      <c r="BJ801" s="557"/>
      <c r="BK801" s="557"/>
      <c r="BL801" s="557"/>
      <c r="BM801" s="557"/>
      <c r="BO801" s="557"/>
      <c r="BP801" s="557"/>
      <c r="BQ801" s="557"/>
      <c r="BR801" s="557"/>
      <c r="BS801" s="557"/>
      <c r="BT801" s="557"/>
      <c r="BU801" s="557"/>
      <c r="BV801" s="557"/>
      <c r="BW801" s="557"/>
      <c r="BX801" s="557"/>
      <c r="BY801" s="557"/>
      <c r="BZ801" s="557"/>
      <c r="CA801" s="557"/>
      <c r="CB801" s="557"/>
      <c r="CC801" s="557"/>
      <c r="CD801" s="557"/>
      <c r="CE801" s="557"/>
      <c r="CF801" s="557"/>
      <c r="CG801" s="557"/>
      <c r="CH801" s="557"/>
    </row>
    <row r="802" spans="6:86" x14ac:dyDescent="0.2">
      <c r="F802" s="557"/>
      <c r="G802" s="557"/>
      <c r="H802" s="557"/>
      <c r="I802" s="557"/>
      <c r="J802" s="557"/>
      <c r="K802" s="557"/>
      <c r="L802" s="557"/>
      <c r="M802" s="557"/>
      <c r="N802" s="557"/>
      <c r="O802" s="557"/>
      <c r="P802" s="557"/>
      <c r="Q802" s="557"/>
      <c r="R802" s="557"/>
      <c r="S802" s="557"/>
      <c r="T802" s="557"/>
      <c r="U802" s="557"/>
      <c r="V802" s="557"/>
      <c r="W802" s="557"/>
      <c r="X802" s="557"/>
      <c r="Y802" s="557"/>
      <c r="Z802" s="557"/>
      <c r="AA802" s="557"/>
      <c r="AB802" s="557"/>
      <c r="AC802" s="557"/>
      <c r="AD802" s="557"/>
      <c r="AE802" s="557"/>
      <c r="AF802" s="557"/>
      <c r="AG802" s="557"/>
      <c r="AH802" s="557"/>
      <c r="AI802" s="557"/>
      <c r="AJ802" s="557"/>
      <c r="AK802" s="557"/>
      <c r="AL802" s="557"/>
      <c r="AM802" s="557"/>
      <c r="AN802" s="557"/>
      <c r="AO802" s="557"/>
      <c r="AP802" s="557"/>
      <c r="AQ802" s="557"/>
      <c r="AR802" s="557"/>
      <c r="AS802" s="557"/>
      <c r="AT802" s="557"/>
      <c r="AU802" s="557"/>
      <c r="AV802" s="557"/>
      <c r="AW802" s="557"/>
      <c r="AX802" s="557"/>
      <c r="AY802" s="557"/>
      <c r="AZ802" s="557"/>
      <c r="BA802" s="557"/>
      <c r="BB802" s="557"/>
      <c r="BC802" s="557"/>
      <c r="BD802" s="557"/>
      <c r="BE802" s="557"/>
      <c r="BF802" s="557"/>
      <c r="BG802" s="557"/>
      <c r="BH802" s="557"/>
      <c r="BI802" s="557"/>
      <c r="BJ802" s="557"/>
      <c r="BK802" s="557"/>
      <c r="BL802" s="557"/>
      <c r="BM802" s="557"/>
      <c r="BO802" s="557"/>
      <c r="BP802" s="557"/>
      <c r="BQ802" s="557"/>
      <c r="BR802" s="557"/>
      <c r="BS802" s="557"/>
      <c r="BT802" s="557"/>
      <c r="BU802" s="557"/>
      <c r="BV802" s="557"/>
      <c r="BW802" s="557"/>
      <c r="BX802" s="557"/>
      <c r="BY802" s="557"/>
      <c r="BZ802" s="557"/>
      <c r="CA802" s="557"/>
      <c r="CB802" s="557"/>
      <c r="CC802" s="557"/>
      <c r="CD802" s="557"/>
      <c r="CE802" s="557"/>
      <c r="CF802" s="557"/>
      <c r="CG802" s="557"/>
      <c r="CH802" s="557"/>
    </row>
    <row r="803" spans="6:86" x14ac:dyDescent="0.2">
      <c r="F803" s="557"/>
      <c r="G803" s="557"/>
      <c r="H803" s="557"/>
      <c r="I803" s="557"/>
      <c r="J803" s="557"/>
      <c r="K803" s="557"/>
      <c r="L803" s="557"/>
      <c r="M803" s="557"/>
      <c r="N803" s="557"/>
      <c r="O803" s="557"/>
      <c r="P803" s="557"/>
      <c r="Q803" s="557"/>
      <c r="R803" s="557"/>
      <c r="S803" s="557"/>
      <c r="T803" s="557"/>
      <c r="U803" s="557"/>
      <c r="V803" s="557"/>
      <c r="W803" s="557"/>
      <c r="X803" s="557"/>
      <c r="Y803" s="557"/>
      <c r="Z803" s="557"/>
      <c r="AA803" s="557"/>
      <c r="AB803" s="557"/>
      <c r="AC803" s="557"/>
      <c r="AD803" s="557"/>
      <c r="AE803" s="557"/>
      <c r="AF803" s="557"/>
      <c r="AG803" s="557"/>
      <c r="AH803" s="557"/>
      <c r="AI803" s="557"/>
      <c r="AJ803" s="557"/>
      <c r="AK803" s="557"/>
      <c r="AL803" s="557"/>
      <c r="AM803" s="557"/>
      <c r="AN803" s="557"/>
      <c r="AO803" s="557"/>
      <c r="AP803" s="557"/>
      <c r="AQ803" s="557"/>
      <c r="AR803" s="557"/>
      <c r="AS803" s="557"/>
      <c r="AT803" s="557"/>
      <c r="AU803" s="557"/>
      <c r="AV803" s="557"/>
      <c r="AW803" s="557"/>
      <c r="AX803" s="557"/>
      <c r="AY803" s="557"/>
      <c r="AZ803" s="557"/>
      <c r="BA803" s="557"/>
      <c r="BB803" s="557"/>
      <c r="BC803" s="557"/>
      <c r="BD803" s="557"/>
      <c r="BE803" s="557"/>
      <c r="BF803" s="557"/>
      <c r="BG803" s="557"/>
      <c r="BH803" s="557"/>
      <c r="BI803" s="557"/>
      <c r="BJ803" s="557"/>
      <c r="BK803" s="557"/>
      <c r="BL803" s="557"/>
      <c r="BM803" s="557"/>
      <c r="BO803" s="557"/>
      <c r="BP803" s="557"/>
      <c r="BQ803" s="557"/>
      <c r="BR803" s="557"/>
      <c r="BS803" s="557"/>
      <c r="BT803" s="557"/>
      <c r="BU803" s="557"/>
      <c r="BV803" s="557"/>
      <c r="BW803" s="557"/>
      <c r="BX803" s="557"/>
      <c r="BY803" s="557"/>
      <c r="BZ803" s="557"/>
      <c r="CA803" s="557"/>
      <c r="CB803" s="557"/>
      <c r="CC803" s="557"/>
      <c r="CD803" s="557"/>
      <c r="CE803" s="557"/>
      <c r="CF803" s="557"/>
      <c r="CG803" s="557"/>
      <c r="CH803" s="557"/>
    </row>
    <row r="804" spans="6:86" x14ac:dyDescent="0.2">
      <c r="F804" s="557"/>
      <c r="G804" s="557"/>
      <c r="H804" s="557"/>
      <c r="I804" s="557"/>
      <c r="J804" s="557"/>
      <c r="K804" s="557"/>
      <c r="L804" s="557"/>
      <c r="M804" s="557"/>
      <c r="N804" s="557"/>
      <c r="O804" s="557"/>
      <c r="P804" s="557"/>
      <c r="Q804" s="557"/>
      <c r="R804" s="557"/>
      <c r="S804" s="557"/>
      <c r="T804" s="557"/>
      <c r="U804" s="557"/>
      <c r="V804" s="557"/>
      <c r="W804" s="557"/>
      <c r="X804" s="557"/>
      <c r="Y804" s="557"/>
      <c r="Z804" s="557"/>
      <c r="AA804" s="557"/>
      <c r="AB804" s="557"/>
      <c r="AC804" s="557"/>
      <c r="AD804" s="557"/>
      <c r="AE804" s="557"/>
      <c r="AF804" s="557"/>
      <c r="AG804" s="557"/>
      <c r="AH804" s="557"/>
      <c r="AI804" s="557"/>
      <c r="AJ804" s="557"/>
      <c r="AK804" s="557"/>
      <c r="AL804" s="557"/>
      <c r="AM804" s="557"/>
      <c r="AN804" s="557"/>
      <c r="AO804" s="557"/>
      <c r="AP804" s="557"/>
      <c r="AQ804" s="557"/>
      <c r="AR804" s="557"/>
      <c r="AS804" s="557"/>
      <c r="AT804" s="557"/>
      <c r="AU804" s="557"/>
      <c r="AV804" s="557"/>
      <c r="AW804" s="557"/>
      <c r="AX804" s="557"/>
      <c r="AY804" s="557"/>
      <c r="AZ804" s="557"/>
      <c r="BA804" s="557"/>
      <c r="BB804" s="557"/>
      <c r="BC804" s="557"/>
      <c r="BD804" s="557"/>
      <c r="BE804" s="557"/>
      <c r="BF804" s="557"/>
      <c r="BG804" s="557"/>
      <c r="BH804" s="557"/>
      <c r="BI804" s="557"/>
      <c r="BJ804" s="557"/>
      <c r="BK804" s="557"/>
      <c r="BL804" s="557"/>
      <c r="BM804" s="557"/>
      <c r="BO804" s="557"/>
      <c r="BP804" s="557"/>
      <c r="BQ804" s="557"/>
      <c r="BR804" s="557"/>
      <c r="BS804" s="557"/>
      <c r="BT804" s="557"/>
      <c r="BU804" s="557"/>
      <c r="BV804" s="557"/>
      <c r="BW804" s="557"/>
      <c r="BX804" s="557"/>
      <c r="BY804" s="557"/>
      <c r="BZ804" s="557"/>
      <c r="CA804" s="557"/>
      <c r="CB804" s="557"/>
      <c r="CC804" s="557"/>
      <c r="CD804" s="557"/>
      <c r="CE804" s="557"/>
      <c r="CF804" s="557"/>
      <c r="CG804" s="557"/>
      <c r="CH804" s="557"/>
    </row>
    <row r="805" spans="6:86" x14ac:dyDescent="0.2">
      <c r="F805" s="557"/>
      <c r="G805" s="557"/>
      <c r="H805" s="557"/>
      <c r="I805" s="557"/>
      <c r="J805" s="557"/>
      <c r="K805" s="557"/>
      <c r="L805" s="557"/>
      <c r="M805" s="557"/>
      <c r="N805" s="557"/>
      <c r="O805" s="557"/>
      <c r="P805" s="557"/>
      <c r="Q805" s="557"/>
      <c r="R805" s="557"/>
      <c r="S805" s="557"/>
      <c r="T805" s="557"/>
      <c r="U805" s="557"/>
      <c r="V805" s="557"/>
      <c r="W805" s="557"/>
      <c r="X805" s="557"/>
      <c r="Y805" s="557"/>
      <c r="Z805" s="557"/>
      <c r="AA805" s="557"/>
      <c r="AB805" s="557"/>
      <c r="AC805" s="557"/>
      <c r="AD805" s="557"/>
      <c r="AE805" s="557"/>
      <c r="AF805" s="557"/>
      <c r="AG805" s="557"/>
      <c r="AH805" s="557"/>
      <c r="AI805" s="557"/>
      <c r="AJ805" s="557"/>
      <c r="AK805" s="557"/>
      <c r="AL805" s="557"/>
      <c r="AM805" s="557"/>
      <c r="AN805" s="557"/>
      <c r="AO805" s="557"/>
      <c r="AP805" s="557"/>
      <c r="AQ805" s="557"/>
      <c r="AR805" s="557"/>
      <c r="AS805" s="557"/>
      <c r="AT805" s="557"/>
      <c r="AU805" s="557"/>
      <c r="AV805" s="557"/>
      <c r="AW805" s="557"/>
      <c r="AX805" s="557"/>
      <c r="AY805" s="557"/>
      <c r="AZ805" s="557"/>
      <c r="BA805" s="557"/>
      <c r="BB805" s="557"/>
      <c r="BC805" s="557"/>
      <c r="BD805" s="557"/>
      <c r="BE805" s="557"/>
      <c r="BF805" s="557"/>
      <c r="BG805" s="557"/>
      <c r="BH805" s="557"/>
      <c r="BI805" s="557"/>
      <c r="BJ805" s="557"/>
      <c r="BK805" s="557"/>
      <c r="BL805" s="557"/>
      <c r="BM805" s="557"/>
      <c r="BO805" s="557"/>
      <c r="BP805" s="557"/>
      <c r="BQ805" s="557"/>
      <c r="BR805" s="557"/>
      <c r="BS805" s="557"/>
      <c r="BT805" s="557"/>
      <c r="BU805" s="557"/>
      <c r="BV805" s="557"/>
      <c r="BW805" s="557"/>
      <c r="BX805" s="557"/>
      <c r="BY805" s="557"/>
      <c r="BZ805" s="557"/>
      <c r="CA805" s="557"/>
      <c r="CB805" s="557"/>
      <c r="CC805" s="557"/>
      <c r="CD805" s="557"/>
      <c r="CE805" s="557"/>
      <c r="CF805" s="557"/>
      <c r="CG805" s="557"/>
      <c r="CH805" s="557"/>
    </row>
    <row r="806" spans="6:86" x14ac:dyDescent="0.2">
      <c r="F806" s="557"/>
      <c r="G806" s="557"/>
      <c r="H806" s="557"/>
      <c r="I806" s="557"/>
      <c r="J806" s="557"/>
      <c r="K806" s="557"/>
      <c r="L806" s="557"/>
      <c r="M806" s="557"/>
      <c r="N806" s="557"/>
      <c r="O806" s="557"/>
      <c r="P806" s="557"/>
      <c r="Q806" s="557"/>
      <c r="R806" s="557"/>
      <c r="S806" s="557"/>
      <c r="T806" s="557"/>
      <c r="U806" s="557"/>
      <c r="V806" s="557"/>
      <c r="W806" s="557"/>
      <c r="X806" s="557"/>
      <c r="Y806" s="557"/>
      <c r="Z806" s="557"/>
      <c r="AA806" s="557"/>
      <c r="AB806" s="557"/>
      <c r="AC806" s="557"/>
      <c r="AD806" s="557"/>
      <c r="AE806" s="557"/>
      <c r="AF806" s="557"/>
      <c r="AG806" s="557"/>
      <c r="AH806" s="557"/>
      <c r="AI806" s="557"/>
      <c r="AJ806" s="557"/>
      <c r="AK806" s="557"/>
      <c r="AL806" s="557"/>
      <c r="AM806" s="557"/>
      <c r="AN806" s="557"/>
      <c r="AO806" s="557"/>
      <c r="AP806" s="557"/>
      <c r="AQ806" s="557"/>
      <c r="AR806" s="557"/>
      <c r="AS806" s="557"/>
      <c r="AT806" s="557"/>
      <c r="AU806" s="557"/>
      <c r="AV806" s="557"/>
      <c r="AW806" s="557"/>
      <c r="AX806" s="557"/>
      <c r="AY806" s="557"/>
      <c r="AZ806" s="557"/>
      <c r="BA806" s="557"/>
      <c r="BB806" s="557"/>
      <c r="BC806" s="557"/>
      <c r="BD806" s="557"/>
      <c r="BE806" s="557"/>
      <c r="BF806" s="557"/>
      <c r="BG806" s="557"/>
      <c r="BH806" s="557"/>
      <c r="BI806" s="557"/>
      <c r="BJ806" s="557"/>
      <c r="BK806" s="557"/>
      <c r="BL806" s="557"/>
      <c r="BM806" s="557"/>
      <c r="BO806" s="557"/>
      <c r="BP806" s="557"/>
      <c r="BQ806" s="557"/>
      <c r="BR806" s="557"/>
      <c r="BS806" s="557"/>
      <c r="BT806" s="557"/>
      <c r="BU806" s="557"/>
      <c r="BV806" s="557"/>
      <c r="BW806" s="557"/>
      <c r="BX806" s="557"/>
      <c r="BY806" s="557"/>
      <c r="BZ806" s="557"/>
      <c r="CA806" s="557"/>
      <c r="CB806" s="557"/>
      <c r="CC806" s="557"/>
      <c r="CD806" s="557"/>
      <c r="CE806" s="557"/>
      <c r="CF806" s="557"/>
      <c r="CG806" s="557"/>
      <c r="CH806" s="557"/>
    </row>
    <row r="807" spans="6:86" x14ac:dyDescent="0.2">
      <c r="F807" s="557"/>
      <c r="G807" s="557"/>
      <c r="H807" s="557"/>
      <c r="I807" s="557"/>
      <c r="J807" s="557"/>
      <c r="K807" s="557"/>
      <c r="L807" s="557"/>
      <c r="M807" s="557"/>
      <c r="N807" s="557"/>
      <c r="O807" s="557"/>
      <c r="P807" s="557"/>
      <c r="Q807" s="557"/>
      <c r="R807" s="557"/>
      <c r="S807" s="557"/>
      <c r="T807" s="557"/>
      <c r="U807" s="557"/>
      <c r="V807" s="557"/>
      <c r="W807" s="557"/>
      <c r="X807" s="557"/>
      <c r="Y807" s="557"/>
      <c r="Z807" s="557"/>
      <c r="AA807" s="557"/>
      <c r="AB807" s="557"/>
      <c r="AC807" s="557"/>
      <c r="AD807" s="557"/>
      <c r="AE807" s="557"/>
      <c r="AF807" s="557"/>
      <c r="AG807" s="557"/>
      <c r="AH807" s="557"/>
      <c r="AI807" s="557"/>
      <c r="AJ807" s="557"/>
      <c r="AK807" s="557"/>
      <c r="AL807" s="557"/>
      <c r="AM807" s="557"/>
      <c r="AN807" s="557"/>
      <c r="AO807" s="557"/>
      <c r="AP807" s="557"/>
      <c r="AQ807" s="557"/>
      <c r="AR807" s="557"/>
      <c r="AS807" s="557"/>
      <c r="AT807" s="557"/>
      <c r="AU807" s="557"/>
      <c r="AV807" s="557"/>
      <c r="AW807" s="557"/>
      <c r="AX807" s="557"/>
      <c r="AY807" s="557"/>
      <c r="AZ807" s="557"/>
      <c r="BA807" s="557"/>
      <c r="BB807" s="557"/>
      <c r="BC807" s="557"/>
      <c r="BD807" s="557"/>
      <c r="BE807" s="557"/>
      <c r="BF807" s="557"/>
      <c r="BG807" s="557"/>
      <c r="BH807" s="557"/>
      <c r="BI807" s="557"/>
      <c r="BJ807" s="557"/>
      <c r="BK807" s="557"/>
      <c r="BL807" s="557"/>
      <c r="BM807" s="557"/>
      <c r="BO807" s="557"/>
      <c r="BP807" s="557"/>
      <c r="BQ807" s="557"/>
      <c r="BR807" s="557"/>
      <c r="BS807" s="557"/>
      <c r="BT807" s="557"/>
      <c r="BU807" s="557"/>
      <c r="BV807" s="557"/>
      <c r="BW807" s="557"/>
      <c r="BX807" s="557"/>
      <c r="BY807" s="557"/>
      <c r="BZ807" s="557"/>
      <c r="CA807" s="557"/>
      <c r="CB807" s="557"/>
      <c r="CC807" s="557"/>
      <c r="CD807" s="557"/>
      <c r="CE807" s="557"/>
      <c r="CF807" s="557"/>
      <c r="CG807" s="557"/>
      <c r="CH807" s="557"/>
    </row>
    <row r="808" spans="6:86" x14ac:dyDescent="0.2">
      <c r="F808" s="557"/>
      <c r="G808" s="557"/>
      <c r="H808" s="557"/>
      <c r="I808" s="557"/>
      <c r="J808" s="557"/>
      <c r="K808" s="557"/>
      <c r="L808" s="557"/>
      <c r="M808" s="557"/>
      <c r="N808" s="557"/>
      <c r="O808" s="557"/>
      <c r="P808" s="557"/>
      <c r="Q808" s="557"/>
      <c r="R808" s="557"/>
      <c r="S808" s="557"/>
      <c r="T808" s="557"/>
      <c r="U808" s="557"/>
      <c r="V808" s="557"/>
      <c r="W808" s="557"/>
      <c r="X808" s="557"/>
      <c r="Y808" s="557"/>
      <c r="Z808" s="557"/>
      <c r="AA808" s="557"/>
      <c r="AB808" s="557"/>
      <c r="AC808" s="557"/>
      <c r="AD808" s="557"/>
      <c r="AE808" s="557"/>
      <c r="AF808" s="557"/>
      <c r="AG808" s="557"/>
      <c r="AH808" s="557"/>
      <c r="AI808" s="557"/>
      <c r="AJ808" s="557"/>
      <c r="AK808" s="557"/>
      <c r="AL808" s="557"/>
      <c r="AM808" s="557"/>
      <c r="AN808" s="557"/>
      <c r="AO808" s="557"/>
      <c r="AP808" s="557"/>
      <c r="AQ808" s="557"/>
      <c r="AR808" s="557"/>
      <c r="AS808" s="557"/>
      <c r="AT808" s="557"/>
      <c r="AU808" s="557"/>
      <c r="AV808" s="557"/>
      <c r="AW808" s="557"/>
      <c r="AX808" s="557"/>
      <c r="AY808" s="557"/>
      <c r="AZ808" s="557"/>
      <c r="BA808" s="557"/>
      <c r="BB808" s="557"/>
      <c r="BC808" s="557"/>
      <c r="BD808" s="557"/>
      <c r="BE808" s="557"/>
      <c r="BF808" s="557"/>
      <c r="BG808" s="557"/>
      <c r="BH808" s="557"/>
      <c r="BI808" s="557"/>
      <c r="BJ808" s="557"/>
      <c r="BK808" s="557"/>
      <c r="BL808" s="557"/>
      <c r="BM808" s="557"/>
      <c r="BO808" s="557"/>
      <c r="BP808" s="557"/>
      <c r="BQ808" s="557"/>
      <c r="BR808" s="557"/>
      <c r="BS808" s="557"/>
      <c r="BT808" s="557"/>
      <c r="BU808" s="557"/>
      <c r="BV808" s="557"/>
      <c r="BW808" s="557"/>
      <c r="BX808" s="557"/>
      <c r="BY808" s="557"/>
      <c r="BZ808" s="557"/>
      <c r="CA808" s="557"/>
      <c r="CB808" s="557"/>
      <c r="CC808" s="557"/>
      <c r="CD808" s="557"/>
      <c r="CE808" s="557"/>
      <c r="CF808" s="557"/>
      <c r="CG808" s="557"/>
      <c r="CH808" s="557"/>
    </row>
    <row r="809" spans="6:86" x14ac:dyDescent="0.2">
      <c r="F809" s="557"/>
      <c r="G809" s="557"/>
      <c r="H809" s="557"/>
      <c r="I809" s="557"/>
      <c r="J809" s="557"/>
      <c r="K809" s="557"/>
      <c r="L809" s="557"/>
      <c r="M809" s="557"/>
      <c r="N809" s="557"/>
      <c r="O809" s="557"/>
      <c r="P809" s="557"/>
      <c r="Q809" s="557"/>
      <c r="R809" s="557"/>
      <c r="S809" s="557"/>
      <c r="T809" s="557"/>
      <c r="U809" s="557"/>
      <c r="V809" s="557"/>
      <c r="W809" s="557"/>
      <c r="X809" s="557"/>
      <c r="Y809" s="557"/>
      <c r="Z809" s="557"/>
      <c r="AA809" s="557"/>
      <c r="AB809" s="557"/>
      <c r="AC809" s="557"/>
      <c r="AD809" s="557"/>
      <c r="AE809" s="557"/>
      <c r="AF809" s="557"/>
      <c r="AG809" s="557"/>
      <c r="AH809" s="557"/>
      <c r="AI809" s="557"/>
      <c r="AJ809" s="557"/>
      <c r="AK809" s="557"/>
      <c r="AL809" s="557"/>
      <c r="AM809" s="557"/>
      <c r="AN809" s="557"/>
      <c r="AO809" s="557"/>
      <c r="AP809" s="557"/>
      <c r="AQ809" s="557"/>
      <c r="AR809" s="557"/>
      <c r="AS809" s="557"/>
      <c r="AT809" s="557"/>
      <c r="AU809" s="557"/>
      <c r="AV809" s="557"/>
      <c r="AW809" s="557"/>
      <c r="AX809" s="557"/>
      <c r="AY809" s="557"/>
      <c r="AZ809" s="557"/>
      <c r="BA809" s="557"/>
      <c r="BB809" s="557"/>
      <c r="BC809" s="557"/>
      <c r="BD809" s="557"/>
      <c r="BE809" s="557"/>
      <c r="BF809" s="557"/>
      <c r="BG809" s="557"/>
      <c r="BH809" s="557"/>
      <c r="BI809" s="557"/>
      <c r="BJ809" s="557"/>
      <c r="BK809" s="557"/>
      <c r="BL809" s="557"/>
      <c r="BM809" s="557"/>
      <c r="BO809" s="557"/>
      <c r="BP809" s="557"/>
      <c r="BQ809" s="557"/>
      <c r="BR809" s="557"/>
      <c r="BS809" s="557"/>
      <c r="BT809" s="557"/>
      <c r="BU809" s="557"/>
      <c r="BV809" s="557"/>
      <c r="BW809" s="557"/>
      <c r="BX809" s="557"/>
      <c r="BY809" s="557"/>
      <c r="BZ809" s="557"/>
      <c r="CA809" s="557"/>
      <c r="CB809" s="557"/>
      <c r="CC809" s="557"/>
      <c r="CD809" s="557"/>
      <c r="CE809" s="557"/>
      <c r="CF809" s="557"/>
      <c r="CG809" s="557"/>
      <c r="CH809" s="557"/>
    </row>
    <row r="810" spans="6:86" x14ac:dyDescent="0.2">
      <c r="F810" s="557"/>
      <c r="G810" s="557"/>
      <c r="H810" s="557"/>
      <c r="I810" s="557"/>
      <c r="J810" s="557"/>
      <c r="K810" s="557"/>
      <c r="L810" s="557"/>
      <c r="M810" s="557"/>
      <c r="N810" s="557"/>
      <c r="O810" s="557"/>
      <c r="P810" s="557"/>
      <c r="Q810" s="557"/>
      <c r="R810" s="557"/>
      <c r="S810" s="557"/>
      <c r="T810" s="557"/>
      <c r="U810" s="557"/>
      <c r="V810" s="557"/>
      <c r="W810" s="557"/>
      <c r="X810" s="557"/>
      <c r="Y810" s="557"/>
      <c r="Z810" s="557"/>
      <c r="AA810" s="557"/>
      <c r="AB810" s="557"/>
      <c r="AC810" s="557"/>
      <c r="AD810" s="557"/>
      <c r="AE810" s="557"/>
      <c r="AF810" s="557"/>
      <c r="AG810" s="557"/>
      <c r="AH810" s="557"/>
      <c r="AI810" s="557"/>
      <c r="AJ810" s="557"/>
      <c r="AK810" s="557"/>
      <c r="AL810" s="557"/>
      <c r="AM810" s="557"/>
      <c r="AN810" s="557"/>
      <c r="AO810" s="557"/>
      <c r="AP810" s="557"/>
      <c r="AQ810" s="557"/>
      <c r="AR810" s="557"/>
      <c r="AS810" s="557"/>
      <c r="AT810" s="557"/>
      <c r="AU810" s="557"/>
      <c r="AV810" s="557"/>
      <c r="AW810" s="557"/>
      <c r="AX810" s="557"/>
      <c r="AY810" s="557"/>
      <c r="AZ810" s="557"/>
      <c r="BA810" s="557"/>
      <c r="BB810" s="557"/>
      <c r="BC810" s="557"/>
      <c r="BD810" s="557"/>
      <c r="BE810" s="557"/>
      <c r="BF810" s="557"/>
      <c r="BG810" s="557"/>
      <c r="BH810" s="557"/>
      <c r="BI810" s="557"/>
      <c r="BJ810" s="557"/>
      <c r="BK810" s="557"/>
      <c r="BL810" s="557"/>
      <c r="BM810" s="557"/>
      <c r="BO810" s="557"/>
      <c r="BP810" s="557"/>
      <c r="BQ810" s="557"/>
      <c r="BR810" s="557"/>
      <c r="BS810" s="557"/>
      <c r="BT810" s="557"/>
      <c r="BU810" s="557"/>
      <c r="BV810" s="557"/>
      <c r="BW810" s="557"/>
      <c r="BX810" s="557"/>
      <c r="BY810" s="557"/>
      <c r="BZ810" s="557"/>
      <c r="CA810" s="557"/>
      <c r="CB810" s="557"/>
      <c r="CC810" s="557"/>
      <c r="CD810" s="557"/>
      <c r="CE810" s="557"/>
      <c r="CF810" s="557"/>
      <c r="CG810" s="557"/>
      <c r="CH810" s="557"/>
    </row>
    <row r="811" spans="6:86" x14ac:dyDescent="0.2">
      <c r="F811" s="557"/>
      <c r="G811" s="557"/>
      <c r="H811" s="557"/>
      <c r="I811" s="557"/>
      <c r="J811" s="557"/>
      <c r="K811" s="557"/>
      <c r="L811" s="557"/>
      <c r="M811" s="557"/>
      <c r="N811" s="557"/>
      <c r="O811" s="557"/>
      <c r="P811" s="557"/>
      <c r="Q811" s="557"/>
      <c r="R811" s="557"/>
      <c r="S811" s="557"/>
      <c r="T811" s="557"/>
      <c r="U811" s="557"/>
      <c r="V811" s="557"/>
      <c r="W811" s="557"/>
      <c r="X811" s="557"/>
      <c r="Y811" s="557"/>
      <c r="Z811" s="557"/>
      <c r="AA811" s="557"/>
      <c r="AB811" s="557"/>
      <c r="AC811" s="557"/>
      <c r="AD811" s="557"/>
      <c r="AE811" s="557"/>
      <c r="AF811" s="557"/>
      <c r="AG811" s="557"/>
      <c r="AH811" s="557"/>
      <c r="AI811" s="557"/>
      <c r="AJ811" s="557"/>
      <c r="AK811" s="557"/>
      <c r="AL811" s="557"/>
      <c r="AM811" s="557"/>
      <c r="AN811" s="557"/>
      <c r="AO811" s="557"/>
      <c r="AP811" s="557"/>
      <c r="AQ811" s="557"/>
      <c r="AR811" s="557"/>
      <c r="AS811" s="557"/>
      <c r="AT811" s="557"/>
      <c r="AU811" s="557"/>
      <c r="AV811" s="557"/>
      <c r="AW811" s="557"/>
      <c r="AX811" s="557"/>
      <c r="AY811" s="557"/>
      <c r="AZ811" s="557"/>
      <c r="BA811" s="557"/>
      <c r="BB811" s="557"/>
      <c r="BC811" s="557"/>
      <c r="BD811" s="557"/>
      <c r="BE811" s="557"/>
      <c r="BF811" s="557"/>
      <c r="BG811" s="557"/>
      <c r="BH811" s="557"/>
      <c r="BI811" s="557"/>
      <c r="BJ811" s="557"/>
      <c r="BK811" s="557"/>
      <c r="BL811" s="557"/>
      <c r="BM811" s="557"/>
      <c r="BO811" s="557"/>
      <c r="BP811" s="557"/>
      <c r="BQ811" s="557"/>
      <c r="BR811" s="557"/>
      <c r="BS811" s="557"/>
      <c r="BT811" s="557"/>
      <c r="BU811" s="557"/>
      <c r="BV811" s="557"/>
      <c r="BW811" s="557"/>
      <c r="BX811" s="557"/>
      <c r="BY811" s="557"/>
      <c r="BZ811" s="557"/>
      <c r="CA811" s="557"/>
      <c r="CB811" s="557"/>
      <c r="CC811" s="557"/>
      <c r="CD811" s="557"/>
      <c r="CE811" s="557"/>
      <c r="CF811" s="557"/>
      <c r="CG811" s="557"/>
      <c r="CH811" s="557"/>
    </row>
    <row r="812" spans="6:86" x14ac:dyDescent="0.2">
      <c r="F812" s="557"/>
      <c r="G812" s="557"/>
      <c r="H812" s="557"/>
      <c r="I812" s="557"/>
      <c r="J812" s="557"/>
      <c r="K812" s="557"/>
      <c r="L812" s="557"/>
      <c r="M812" s="557"/>
      <c r="N812" s="557"/>
      <c r="O812" s="557"/>
      <c r="P812" s="557"/>
      <c r="Q812" s="557"/>
      <c r="R812" s="557"/>
      <c r="S812" s="557"/>
      <c r="T812" s="557"/>
      <c r="U812" s="557"/>
      <c r="V812" s="557"/>
      <c r="W812" s="557"/>
      <c r="X812" s="557"/>
      <c r="Y812" s="557"/>
      <c r="Z812" s="557"/>
      <c r="AA812" s="557"/>
      <c r="AB812" s="557"/>
      <c r="AC812" s="557"/>
      <c r="AD812" s="557"/>
      <c r="AE812" s="557"/>
      <c r="AF812" s="557"/>
      <c r="AG812" s="557"/>
      <c r="AH812" s="557"/>
      <c r="AI812" s="557"/>
      <c r="AJ812" s="557"/>
      <c r="AK812" s="557"/>
      <c r="AL812" s="557"/>
      <c r="AM812" s="557"/>
      <c r="AN812" s="557"/>
      <c r="AO812" s="557"/>
      <c r="AP812" s="557"/>
      <c r="AQ812" s="557"/>
      <c r="AR812" s="557"/>
      <c r="AS812" s="557"/>
      <c r="AT812" s="557"/>
      <c r="AU812" s="557"/>
      <c r="AV812" s="557"/>
      <c r="AW812" s="557"/>
      <c r="AX812" s="557"/>
      <c r="AY812" s="557"/>
      <c r="AZ812" s="557"/>
      <c r="BA812" s="557"/>
      <c r="BB812" s="557"/>
      <c r="BC812" s="557"/>
      <c r="BD812" s="557"/>
      <c r="BE812" s="557"/>
      <c r="BF812" s="557"/>
      <c r="BG812" s="557"/>
      <c r="BH812" s="557"/>
      <c r="BI812" s="557"/>
      <c r="BJ812" s="557"/>
      <c r="BK812" s="557"/>
      <c r="BL812" s="557"/>
      <c r="BM812" s="557"/>
      <c r="BO812" s="557"/>
      <c r="BP812" s="557"/>
      <c r="BQ812" s="557"/>
      <c r="BR812" s="557"/>
      <c r="BS812" s="557"/>
      <c r="BT812" s="557"/>
      <c r="BU812" s="557"/>
      <c r="BV812" s="557"/>
      <c r="BW812" s="557"/>
      <c r="BX812" s="557"/>
      <c r="BY812" s="557"/>
      <c r="BZ812" s="557"/>
      <c r="CA812" s="557"/>
      <c r="CB812" s="557"/>
      <c r="CC812" s="557"/>
      <c r="CD812" s="557"/>
      <c r="CE812" s="557"/>
      <c r="CF812" s="557"/>
      <c r="CG812" s="557"/>
      <c r="CH812" s="557"/>
    </row>
    <row r="813" spans="6:86" x14ac:dyDescent="0.2">
      <c r="F813" s="557"/>
      <c r="G813" s="557"/>
      <c r="H813" s="557"/>
      <c r="I813" s="557"/>
      <c r="J813" s="557"/>
      <c r="K813" s="557"/>
      <c r="L813" s="557"/>
      <c r="M813" s="557"/>
      <c r="N813" s="557"/>
      <c r="O813" s="557"/>
      <c r="P813" s="557"/>
      <c r="Q813" s="557"/>
      <c r="R813" s="557"/>
      <c r="S813" s="557"/>
      <c r="T813" s="557"/>
      <c r="U813" s="557"/>
      <c r="V813" s="557"/>
      <c r="W813" s="557"/>
      <c r="X813" s="557"/>
      <c r="Y813" s="557"/>
      <c r="Z813" s="557"/>
      <c r="AA813" s="557"/>
      <c r="AB813" s="557"/>
      <c r="AC813" s="557"/>
      <c r="AD813" s="557"/>
      <c r="AE813" s="557"/>
      <c r="AF813" s="557"/>
      <c r="AG813" s="557"/>
      <c r="AH813" s="557"/>
      <c r="AI813" s="557"/>
      <c r="AJ813" s="557"/>
      <c r="AK813" s="557"/>
      <c r="AL813" s="557"/>
      <c r="AM813" s="557"/>
      <c r="AN813" s="557"/>
      <c r="AO813" s="557"/>
      <c r="AP813" s="557"/>
      <c r="AQ813" s="557"/>
      <c r="AR813" s="557"/>
      <c r="AS813" s="557"/>
      <c r="AT813" s="557"/>
      <c r="AU813" s="557"/>
      <c r="AV813" s="557"/>
      <c r="AW813" s="557"/>
      <c r="AX813" s="557"/>
      <c r="AY813" s="557"/>
      <c r="AZ813" s="557"/>
      <c r="BA813" s="557"/>
      <c r="BB813" s="557"/>
      <c r="BC813" s="557"/>
      <c r="BD813" s="557"/>
      <c r="BE813" s="557"/>
      <c r="BF813" s="557"/>
      <c r="BG813" s="557"/>
      <c r="BH813" s="557"/>
      <c r="BI813" s="557"/>
      <c r="BJ813" s="557"/>
      <c r="BK813" s="557"/>
      <c r="BL813" s="557"/>
      <c r="BM813" s="557"/>
      <c r="BO813" s="557"/>
      <c r="BP813" s="557"/>
      <c r="BQ813" s="557"/>
      <c r="BR813" s="557"/>
      <c r="BS813" s="557"/>
      <c r="BT813" s="557"/>
      <c r="BU813" s="557"/>
      <c r="BV813" s="557"/>
      <c r="BW813" s="557"/>
      <c r="BX813" s="557"/>
      <c r="BY813" s="557"/>
      <c r="BZ813" s="557"/>
      <c r="CA813" s="557"/>
      <c r="CB813" s="557"/>
      <c r="CC813" s="557"/>
      <c r="CD813" s="557"/>
      <c r="CE813" s="557"/>
      <c r="CF813" s="557"/>
      <c r="CG813" s="557"/>
      <c r="CH813" s="557"/>
    </row>
    <row r="814" spans="6:86" x14ac:dyDescent="0.2">
      <c r="F814" s="557"/>
      <c r="G814" s="557"/>
      <c r="H814" s="557"/>
      <c r="I814" s="557"/>
      <c r="J814" s="557"/>
      <c r="K814" s="557"/>
      <c r="L814" s="557"/>
      <c r="M814" s="557"/>
      <c r="N814" s="557"/>
      <c r="O814" s="557"/>
      <c r="P814" s="557"/>
      <c r="Q814" s="557"/>
      <c r="R814" s="557"/>
      <c r="S814" s="557"/>
      <c r="T814" s="557"/>
      <c r="U814" s="557"/>
      <c r="V814" s="557"/>
      <c r="W814" s="557"/>
      <c r="X814" s="557"/>
      <c r="Y814" s="557"/>
      <c r="Z814" s="557"/>
      <c r="AA814" s="557"/>
      <c r="AB814" s="557"/>
      <c r="AC814" s="557"/>
      <c r="AD814" s="557"/>
      <c r="AE814" s="557"/>
      <c r="AF814" s="557"/>
      <c r="AG814" s="557"/>
      <c r="AH814" s="557"/>
      <c r="AI814" s="557"/>
      <c r="AJ814" s="557"/>
      <c r="AK814" s="557"/>
      <c r="AL814" s="557"/>
      <c r="AM814" s="557"/>
      <c r="AN814" s="557"/>
      <c r="AO814" s="557"/>
      <c r="AP814" s="557"/>
      <c r="AQ814" s="557"/>
      <c r="AR814" s="557"/>
      <c r="AS814" s="557"/>
      <c r="AT814" s="557"/>
      <c r="AU814" s="557"/>
      <c r="AV814" s="557"/>
      <c r="AW814" s="557"/>
      <c r="AX814" s="557"/>
      <c r="AY814" s="557"/>
      <c r="AZ814" s="557"/>
      <c r="BA814" s="557"/>
      <c r="BB814" s="557"/>
      <c r="BC814" s="557"/>
      <c r="BD814" s="557"/>
      <c r="BE814" s="557"/>
      <c r="BF814" s="557"/>
      <c r="BG814" s="557"/>
      <c r="BH814" s="557"/>
      <c r="BI814" s="557"/>
      <c r="BJ814" s="557"/>
      <c r="BK814" s="557"/>
      <c r="BL814" s="557"/>
      <c r="BM814" s="557"/>
      <c r="BO814" s="557"/>
      <c r="BP814" s="557"/>
      <c r="BQ814" s="557"/>
      <c r="BR814" s="557"/>
      <c r="BS814" s="557"/>
      <c r="BT814" s="557"/>
      <c r="BU814" s="557"/>
      <c r="BV814" s="557"/>
      <c r="BW814" s="557"/>
      <c r="BX814" s="557"/>
      <c r="BY814" s="557"/>
      <c r="BZ814" s="557"/>
      <c r="CA814" s="557"/>
      <c r="CB814" s="557"/>
      <c r="CC814" s="557"/>
      <c r="CD814" s="557"/>
      <c r="CE814" s="557"/>
      <c r="CF814" s="557"/>
      <c r="CG814" s="557"/>
      <c r="CH814" s="557"/>
    </row>
    <row r="815" spans="6:86" x14ac:dyDescent="0.2">
      <c r="F815" s="557"/>
      <c r="G815" s="557"/>
      <c r="H815" s="557"/>
      <c r="I815" s="557"/>
      <c r="J815" s="557"/>
      <c r="K815" s="557"/>
      <c r="L815" s="557"/>
      <c r="M815" s="557"/>
      <c r="N815" s="557"/>
      <c r="O815" s="557"/>
      <c r="P815" s="557"/>
      <c r="Q815" s="557"/>
      <c r="R815" s="557"/>
      <c r="S815" s="557"/>
      <c r="T815" s="557"/>
      <c r="U815" s="557"/>
      <c r="V815" s="557"/>
      <c r="W815" s="557"/>
      <c r="X815" s="557"/>
      <c r="Y815" s="557"/>
      <c r="Z815" s="557"/>
      <c r="AA815" s="557"/>
      <c r="AB815" s="557"/>
      <c r="AC815" s="557"/>
      <c r="AD815" s="557"/>
      <c r="AE815" s="557"/>
      <c r="AF815" s="557"/>
      <c r="AG815" s="557"/>
      <c r="AH815" s="557"/>
      <c r="AI815" s="557"/>
      <c r="AJ815" s="557"/>
      <c r="AK815" s="557"/>
      <c r="AL815" s="557"/>
      <c r="AM815" s="557"/>
      <c r="AN815" s="557"/>
      <c r="AO815" s="557"/>
      <c r="AP815" s="557"/>
      <c r="AQ815" s="557"/>
      <c r="AR815" s="557"/>
      <c r="AS815" s="557"/>
      <c r="AT815" s="557"/>
      <c r="AU815" s="557"/>
      <c r="AV815" s="557"/>
      <c r="AW815" s="557"/>
      <c r="AX815" s="557"/>
      <c r="AY815" s="557"/>
      <c r="AZ815" s="557"/>
      <c r="BA815" s="557"/>
      <c r="BB815" s="557"/>
      <c r="BC815" s="557"/>
      <c r="BD815" s="557"/>
      <c r="BE815" s="557"/>
      <c r="BF815" s="557"/>
      <c r="BG815" s="557"/>
      <c r="BH815" s="557"/>
      <c r="BI815" s="557"/>
      <c r="BJ815" s="557"/>
      <c r="BK815" s="557"/>
      <c r="BL815" s="557"/>
      <c r="BM815" s="557"/>
      <c r="BO815" s="557"/>
      <c r="BP815" s="557"/>
      <c r="BQ815" s="557"/>
      <c r="BR815" s="557"/>
      <c r="BS815" s="557"/>
      <c r="BT815" s="557"/>
      <c r="BU815" s="557"/>
      <c r="BV815" s="557"/>
      <c r="BW815" s="557"/>
      <c r="BX815" s="557"/>
      <c r="BY815" s="557"/>
      <c r="BZ815" s="557"/>
      <c r="CA815" s="557"/>
      <c r="CB815" s="557"/>
      <c r="CC815" s="557"/>
      <c r="CD815" s="557"/>
      <c r="CE815" s="557"/>
      <c r="CF815" s="557"/>
      <c r="CG815" s="557"/>
      <c r="CH815" s="557"/>
    </row>
    <row r="816" spans="6:86" x14ac:dyDescent="0.2">
      <c r="F816" s="557"/>
      <c r="G816" s="557"/>
      <c r="H816" s="557"/>
      <c r="I816" s="557"/>
      <c r="J816" s="557"/>
      <c r="K816" s="557"/>
      <c r="L816" s="557"/>
      <c r="M816" s="557"/>
      <c r="N816" s="557"/>
      <c r="O816" s="557"/>
      <c r="P816" s="557"/>
      <c r="Q816" s="557"/>
      <c r="R816" s="557"/>
      <c r="S816" s="557"/>
      <c r="T816" s="557"/>
      <c r="U816" s="557"/>
      <c r="V816" s="557"/>
      <c r="W816" s="557"/>
      <c r="X816" s="557"/>
      <c r="Y816" s="557"/>
      <c r="Z816" s="557"/>
      <c r="AA816" s="557"/>
      <c r="AB816" s="557"/>
      <c r="AC816" s="557"/>
      <c r="AD816" s="557"/>
      <c r="AE816" s="557"/>
      <c r="AF816" s="557"/>
      <c r="AG816" s="557"/>
      <c r="AH816" s="557"/>
      <c r="AI816" s="557"/>
      <c r="AJ816" s="557"/>
      <c r="AK816" s="557"/>
      <c r="AL816" s="557"/>
      <c r="AM816" s="557"/>
      <c r="AN816" s="557"/>
      <c r="AO816" s="557"/>
      <c r="AP816" s="557"/>
      <c r="AQ816" s="557"/>
      <c r="AR816" s="557"/>
      <c r="AS816" s="557"/>
      <c r="AT816" s="557"/>
      <c r="AU816" s="557"/>
      <c r="AV816" s="557"/>
      <c r="AW816" s="557"/>
      <c r="AX816" s="557"/>
      <c r="AY816" s="557"/>
      <c r="AZ816" s="557"/>
      <c r="BA816" s="557"/>
      <c r="BB816" s="557"/>
      <c r="BC816" s="557"/>
      <c r="BD816" s="557"/>
      <c r="BE816" s="557"/>
      <c r="BF816" s="557"/>
      <c r="BG816" s="557"/>
      <c r="BH816" s="557"/>
      <c r="BI816" s="557"/>
      <c r="BJ816" s="557"/>
      <c r="BK816" s="557"/>
      <c r="BL816" s="557"/>
      <c r="BM816" s="557"/>
      <c r="BO816" s="557"/>
      <c r="BP816" s="557"/>
      <c r="BQ816" s="557"/>
      <c r="BR816" s="557"/>
      <c r="BS816" s="557"/>
      <c r="BT816" s="557"/>
      <c r="BU816" s="557"/>
      <c r="BV816" s="557"/>
      <c r="BW816" s="557"/>
      <c r="BX816" s="557"/>
      <c r="BY816" s="557"/>
      <c r="BZ816" s="557"/>
      <c r="CA816" s="557"/>
      <c r="CB816" s="557"/>
      <c r="CC816" s="557"/>
      <c r="CD816" s="557"/>
      <c r="CE816" s="557"/>
      <c r="CF816" s="557"/>
      <c r="CG816" s="557"/>
      <c r="CH816" s="557"/>
    </row>
    <row r="817" spans="6:86" x14ac:dyDescent="0.2">
      <c r="F817" s="557"/>
      <c r="G817" s="557"/>
      <c r="H817" s="557"/>
      <c r="I817" s="557"/>
      <c r="J817" s="557"/>
      <c r="K817" s="557"/>
      <c r="L817" s="557"/>
      <c r="M817" s="557"/>
      <c r="N817" s="557"/>
      <c r="O817" s="557"/>
      <c r="P817" s="557"/>
      <c r="Q817" s="557"/>
      <c r="R817" s="557"/>
      <c r="S817" s="557"/>
      <c r="T817" s="557"/>
      <c r="U817" s="557"/>
      <c r="V817" s="557"/>
      <c r="W817" s="557"/>
      <c r="X817" s="557"/>
      <c r="Y817" s="557"/>
      <c r="Z817" s="557"/>
      <c r="AA817" s="557"/>
      <c r="AB817" s="557"/>
      <c r="AC817" s="557"/>
      <c r="AD817" s="557"/>
      <c r="AE817" s="557"/>
      <c r="AF817" s="557"/>
      <c r="AG817" s="557"/>
      <c r="AH817" s="557"/>
      <c r="AI817" s="557"/>
      <c r="AJ817" s="557"/>
      <c r="AK817" s="557"/>
      <c r="AL817" s="557"/>
      <c r="AM817" s="557"/>
      <c r="AN817" s="557"/>
      <c r="AO817" s="557"/>
      <c r="AP817" s="557"/>
      <c r="AQ817" s="557"/>
      <c r="AR817" s="557"/>
      <c r="AS817" s="557"/>
      <c r="AT817" s="557"/>
      <c r="AU817" s="557"/>
      <c r="AV817" s="557"/>
      <c r="AW817" s="557"/>
      <c r="AX817" s="557"/>
      <c r="AY817" s="557"/>
      <c r="AZ817" s="557"/>
      <c r="BA817" s="557"/>
      <c r="BB817" s="557"/>
      <c r="BC817" s="557"/>
      <c r="BD817" s="557"/>
      <c r="BE817" s="557"/>
      <c r="BF817" s="557"/>
      <c r="BG817" s="557"/>
      <c r="BH817" s="557"/>
      <c r="BI817" s="557"/>
      <c r="BJ817" s="557"/>
      <c r="BK817" s="557"/>
      <c r="BL817" s="557"/>
      <c r="BM817" s="557"/>
      <c r="BO817" s="557"/>
      <c r="BP817" s="557"/>
      <c r="BQ817" s="557"/>
      <c r="BR817" s="557"/>
      <c r="BS817" s="557"/>
      <c r="BT817" s="557"/>
      <c r="BU817" s="557"/>
      <c r="BV817" s="557"/>
      <c r="BW817" s="557"/>
      <c r="BX817" s="557"/>
      <c r="BY817" s="557"/>
      <c r="BZ817" s="557"/>
      <c r="CA817" s="557"/>
      <c r="CB817" s="557"/>
      <c r="CC817" s="557"/>
      <c r="CD817" s="557"/>
      <c r="CE817" s="557"/>
      <c r="CF817" s="557"/>
      <c r="CG817" s="557"/>
      <c r="CH817" s="557"/>
    </row>
    <row r="818" spans="6:86" x14ac:dyDescent="0.2">
      <c r="F818" s="557"/>
      <c r="G818" s="557"/>
      <c r="H818" s="557"/>
      <c r="I818" s="557"/>
      <c r="J818" s="557"/>
      <c r="K818" s="557"/>
      <c r="L818" s="557"/>
      <c r="M818" s="557"/>
      <c r="N818" s="557"/>
      <c r="O818" s="557"/>
      <c r="P818" s="557"/>
      <c r="Q818" s="557"/>
      <c r="R818" s="557"/>
      <c r="S818" s="557"/>
      <c r="T818" s="557"/>
      <c r="U818" s="557"/>
      <c r="V818" s="557"/>
      <c r="W818" s="557"/>
      <c r="X818" s="557"/>
      <c r="Y818" s="557"/>
      <c r="Z818" s="557"/>
      <c r="AA818" s="557"/>
      <c r="AB818" s="557"/>
      <c r="AC818" s="557"/>
      <c r="AD818" s="557"/>
      <c r="AE818" s="557"/>
      <c r="AF818" s="557"/>
      <c r="AG818" s="557"/>
      <c r="AH818" s="557"/>
      <c r="AI818" s="557"/>
      <c r="AJ818" s="557"/>
      <c r="AK818" s="557"/>
      <c r="AL818" s="557"/>
      <c r="AM818" s="557"/>
      <c r="AN818" s="557"/>
      <c r="AO818" s="557"/>
      <c r="AP818" s="557"/>
      <c r="AQ818" s="557"/>
      <c r="AR818" s="557"/>
      <c r="AS818" s="557"/>
      <c r="AT818" s="557"/>
      <c r="AU818" s="557"/>
      <c r="AV818" s="557"/>
      <c r="AW818" s="557"/>
      <c r="AX818" s="557"/>
      <c r="AY818" s="557"/>
      <c r="AZ818" s="557"/>
      <c r="BA818" s="557"/>
      <c r="BB818" s="557"/>
      <c r="BC818" s="557"/>
      <c r="BD818" s="557"/>
      <c r="BE818" s="557"/>
      <c r="BF818" s="557"/>
      <c r="BG818" s="557"/>
      <c r="BH818" s="557"/>
      <c r="BI818" s="557"/>
      <c r="BJ818" s="557"/>
      <c r="BK818" s="557"/>
      <c r="BL818" s="557"/>
      <c r="BM818" s="557"/>
      <c r="BO818" s="557"/>
      <c r="BP818" s="557"/>
      <c r="BQ818" s="557"/>
      <c r="BR818" s="557"/>
      <c r="BS818" s="557"/>
      <c r="BT818" s="557"/>
      <c r="BU818" s="557"/>
      <c r="BV818" s="557"/>
      <c r="BW818" s="557"/>
      <c r="BX818" s="557"/>
      <c r="BY818" s="557"/>
      <c r="BZ818" s="557"/>
      <c r="CA818" s="557"/>
      <c r="CB818" s="557"/>
      <c r="CC818" s="557"/>
      <c r="CD818" s="557"/>
      <c r="CE818" s="557"/>
      <c r="CF818" s="557"/>
      <c r="CG818" s="557"/>
      <c r="CH818" s="557"/>
    </row>
    <row r="819" spans="6:86" x14ac:dyDescent="0.2">
      <c r="F819" s="557"/>
      <c r="G819" s="557"/>
      <c r="H819" s="557"/>
      <c r="I819" s="557"/>
      <c r="J819" s="557"/>
      <c r="K819" s="557"/>
      <c r="L819" s="557"/>
      <c r="M819" s="557"/>
      <c r="N819" s="557"/>
      <c r="O819" s="557"/>
      <c r="P819" s="557"/>
      <c r="Q819" s="557"/>
      <c r="R819" s="557"/>
      <c r="S819" s="557"/>
      <c r="T819" s="557"/>
      <c r="U819" s="557"/>
      <c r="V819" s="557"/>
      <c r="W819" s="557"/>
      <c r="X819" s="557"/>
      <c r="Y819" s="557"/>
      <c r="Z819" s="557"/>
      <c r="AA819" s="557"/>
      <c r="AB819" s="557"/>
      <c r="AC819" s="557"/>
      <c r="AD819" s="557"/>
      <c r="AE819" s="557"/>
      <c r="AF819" s="557"/>
      <c r="AG819" s="557"/>
      <c r="AH819" s="557"/>
      <c r="AI819" s="557"/>
      <c r="AJ819" s="557"/>
      <c r="AK819" s="557"/>
      <c r="AL819" s="557"/>
      <c r="AM819" s="557"/>
      <c r="AN819" s="557"/>
      <c r="AO819" s="557"/>
      <c r="AP819" s="557"/>
      <c r="AQ819" s="557"/>
      <c r="AR819" s="557"/>
      <c r="AS819" s="557"/>
      <c r="AT819" s="557"/>
      <c r="AU819" s="557"/>
      <c r="AV819" s="557"/>
      <c r="AW819" s="557"/>
      <c r="AX819" s="557"/>
      <c r="AY819" s="557"/>
      <c r="AZ819" s="557"/>
      <c r="BA819" s="557"/>
      <c r="BB819" s="557"/>
      <c r="BC819" s="557"/>
      <c r="BD819" s="557"/>
      <c r="BE819" s="557"/>
      <c r="BF819" s="557"/>
      <c r="BG819" s="557"/>
      <c r="BH819" s="557"/>
      <c r="BI819" s="557"/>
      <c r="BJ819" s="557"/>
      <c r="BK819" s="557"/>
      <c r="BL819" s="557"/>
      <c r="BM819" s="557"/>
      <c r="BO819" s="557"/>
      <c r="BP819" s="557"/>
      <c r="BQ819" s="557"/>
      <c r="BR819" s="557"/>
      <c r="BS819" s="557"/>
      <c r="BT819" s="557"/>
      <c r="BU819" s="557"/>
      <c r="BV819" s="557"/>
      <c r="BW819" s="557"/>
      <c r="BX819" s="557"/>
      <c r="BY819" s="557"/>
      <c r="BZ819" s="557"/>
      <c r="CA819" s="557"/>
      <c r="CB819" s="557"/>
      <c r="CC819" s="557"/>
      <c r="CD819" s="557"/>
      <c r="CE819" s="557"/>
      <c r="CF819" s="557"/>
      <c r="CG819" s="557"/>
      <c r="CH819" s="557"/>
    </row>
    <row r="820" spans="6:86" x14ac:dyDescent="0.2">
      <c r="F820" s="557"/>
      <c r="G820" s="557"/>
      <c r="H820" s="557"/>
      <c r="I820" s="557"/>
      <c r="J820" s="557"/>
      <c r="K820" s="557"/>
      <c r="L820" s="557"/>
      <c r="M820" s="557"/>
      <c r="N820" s="557"/>
      <c r="O820" s="557"/>
      <c r="P820" s="557"/>
      <c r="Q820" s="557"/>
      <c r="R820" s="557"/>
      <c r="S820" s="557"/>
      <c r="T820" s="557"/>
      <c r="U820" s="557"/>
      <c r="V820" s="557"/>
      <c r="W820" s="557"/>
      <c r="X820" s="557"/>
      <c r="Y820" s="557"/>
      <c r="Z820" s="557"/>
      <c r="AA820" s="557"/>
      <c r="AB820" s="557"/>
      <c r="AC820" s="557"/>
      <c r="AD820" s="557"/>
      <c r="AE820" s="557"/>
      <c r="AF820" s="557"/>
      <c r="AG820" s="557"/>
      <c r="AH820" s="557"/>
      <c r="AI820" s="557"/>
      <c r="AJ820" s="557"/>
      <c r="AK820" s="557"/>
      <c r="AL820" s="557"/>
      <c r="AM820" s="557"/>
      <c r="AN820" s="557"/>
      <c r="AO820" s="557"/>
      <c r="AP820" s="557"/>
      <c r="AQ820" s="557"/>
      <c r="AR820" s="557"/>
      <c r="AS820" s="557"/>
      <c r="AT820" s="557"/>
      <c r="AU820" s="557"/>
      <c r="AV820" s="557"/>
      <c r="AW820" s="557"/>
      <c r="AX820" s="557"/>
      <c r="AY820" s="557"/>
      <c r="AZ820" s="557"/>
      <c r="BA820" s="557"/>
      <c r="BB820" s="557"/>
      <c r="BC820" s="557"/>
      <c r="BD820" s="557"/>
      <c r="BE820" s="557"/>
      <c r="BF820" s="557"/>
      <c r="BG820" s="557"/>
      <c r="BH820" s="557"/>
      <c r="BI820" s="557"/>
      <c r="BJ820" s="557"/>
      <c r="BK820" s="557"/>
      <c r="BL820" s="557"/>
      <c r="BM820" s="557"/>
    </row>
    <row r="821" spans="6:86" x14ac:dyDescent="0.2">
      <c r="F821" s="557"/>
      <c r="G821" s="557"/>
      <c r="H821" s="557"/>
      <c r="I821" s="557"/>
      <c r="J821" s="557"/>
      <c r="K821" s="557"/>
      <c r="L821" s="557"/>
      <c r="M821" s="557"/>
      <c r="N821" s="557"/>
      <c r="O821" s="557"/>
      <c r="P821" s="557"/>
      <c r="Q821" s="557"/>
      <c r="R821" s="557"/>
      <c r="S821" s="557"/>
      <c r="T821" s="557"/>
      <c r="U821" s="557"/>
      <c r="V821" s="557"/>
      <c r="W821" s="557"/>
      <c r="X821" s="557"/>
      <c r="Y821" s="557"/>
      <c r="Z821" s="557"/>
      <c r="AA821" s="557"/>
      <c r="AB821" s="557"/>
      <c r="AC821" s="557"/>
      <c r="AD821" s="557"/>
      <c r="AE821" s="557"/>
      <c r="AF821" s="557"/>
      <c r="AG821" s="557"/>
      <c r="AH821" s="557"/>
      <c r="AI821" s="557"/>
      <c r="AJ821" s="557"/>
      <c r="AK821" s="557"/>
      <c r="AL821" s="557"/>
      <c r="AM821" s="557"/>
      <c r="AN821" s="557"/>
      <c r="AO821" s="557"/>
      <c r="AP821" s="557"/>
      <c r="AQ821" s="557"/>
      <c r="AR821" s="557"/>
      <c r="AS821" s="557"/>
      <c r="AT821" s="557"/>
      <c r="AU821" s="557"/>
      <c r="AV821" s="557"/>
      <c r="AW821" s="557"/>
      <c r="AX821" s="557"/>
      <c r="AY821" s="557"/>
      <c r="AZ821" s="557"/>
      <c r="BA821" s="557"/>
      <c r="BB821" s="557"/>
      <c r="BC821" s="557"/>
      <c r="BD821" s="557"/>
      <c r="BE821" s="557"/>
      <c r="BF821" s="557"/>
      <c r="BG821" s="557"/>
      <c r="BH821" s="557"/>
      <c r="BI821" s="557"/>
      <c r="BJ821" s="557"/>
      <c r="BK821" s="557"/>
      <c r="BL821" s="557"/>
      <c r="BM821" s="557"/>
    </row>
  </sheetData>
  <customSheetViews>
    <customSheetView guid="{B2593E07-EA12-4A33-A6FE-333F1937D3C9}" scale="75" showPageBreaks="1" showGridLines="0" fitToPage="1" printArea="1" hiddenColumns="1" showRuler="0">
      <pane xSplit="4" ySplit="2" topLeftCell="DH399" activePane="bottomRight" state="frozenSplit"/>
      <selection pane="bottomRight" activeCell="DT399" sqref="DT399"/>
      <pageMargins left="0.7" right="0.7" top="0.75" bottom="0.75" header="0.3" footer="0.3"/>
      <headerFooter alignWithMargins="0">
        <oddFooter>&amp;LProprietary and Confidential - Do Not Distribute&amp;R&amp;D - &amp;T</oddFooter>
      </headerFooter>
    </customSheetView>
    <customSheetView guid="{3172C722-4D38-11D4-908A-0010B545C4E3}" scale="75" showGridLines="0" fitToPage="1" printArea="1" hiddenColumns="1" showRuler="0">
      <pane xSplit="4" ySplit="2" topLeftCell="F495" activePane="bottomRight" state="frozenSplit"/>
      <selection pane="bottomRight" activeCell="J526" sqref="J526"/>
      <pageMargins left="0.7" right="0.7" top="0.75" bottom="0.75" header="0.3" footer="0.3"/>
      <headerFooter alignWithMargins="0">
        <oddFooter>&amp;LProprietary and Confidential - Do Not Distribute&amp;R&amp;D - &amp;T</oddFooter>
      </headerFooter>
    </customSheetView>
    <customSheetView guid="{256BDF01-4D17-11D4-9F5E-0010A4D11FDF}" scale="75" showGridLines="0" hiddenColumns="1" showRuler="0">
      <pane xSplit="4" ySplit="2" topLeftCell="G478" activePane="bottomRight" state="frozenSplit"/>
      <selection pane="bottomRight" activeCell="N520" sqref="N520"/>
      <rowBreaks count="6" manualBreakCount="6">
        <brk id="106" max="16383" man="1"/>
        <brk id="234" max="16383" man="1"/>
        <brk id="300" max="16383" man="1"/>
        <brk id="354" max="16383" man="1"/>
        <brk id="452" max="16383" man="1"/>
        <brk id="488" max="16383" man="1"/>
      </rowBreaks>
      <pageMargins left="0.7" right="0.7" top="0.75" bottom="0.75" header="0.3" footer="0.3"/>
      <headerFooter alignWithMargins="0">
        <oddFooter>&amp;LProprietary and Confidential - Do Not Distribute&amp;R&amp;D - &amp;T</oddFooter>
      </headerFooter>
    </customSheetView>
    <customSheetView guid="{CB78D0E5-4B70-11D4-9EDD-0050DA0F285D}" scale="75" showPageBreaks="1" showGridLines="0" fitToPage="1" printArea="1" hiddenColumns="1" showRuler="0">
      <pane xSplit="4" ySplit="2" topLeftCell="F3" activePane="bottomRight" state="frozenSplit"/>
      <selection pane="bottomRight" activeCell="F3" sqref="F3"/>
      <pageMargins left="0.7" right="0.7" top="0.75" bottom="0.75" header="0.3" footer="0.3"/>
      <headerFooter alignWithMargins="0">
        <oddFooter>&amp;LProprietary and Confidential - Do Not Distribute&amp;R&amp;D - &amp;T</oddFooter>
      </headerFooter>
    </customSheetView>
  </customSheetViews>
  <mergeCells count="1">
    <mergeCell ref="BL1:BM1"/>
  </mergeCells>
  <phoneticPr fontId="0" type="noConversion"/>
  <pageMargins left="0.75" right="0.56000000000000005" top="0.75" bottom="0.75" header="0.5" footer="0.5"/>
  <pageSetup orientation="portrait" r:id="rId1"/>
  <headerFooter alignWithMargins="0">
    <oddFooter>&amp;LProprietary and Confidential - Do Not Distribute&amp;CD-&amp;P&amp;R&amp;D - &amp;T</oddFooter>
  </headerFooter>
  <rowBreaks count="7" manualBreakCount="7">
    <brk id="2" max="16383" man="1"/>
    <brk id="312" max="16383" man="1"/>
    <brk id="389" max="16383" man="1"/>
    <brk id="464" max="16383" man="1"/>
    <brk id="503" max="16383" man="1"/>
    <brk id="577" max="16383" man="1"/>
    <brk id="647" max="16383" man="1"/>
  </rowBreaks>
  <ignoredErrors>
    <ignoredError sqref="BT283:BU283" formula="1"/>
    <ignoredError sqref="CM518" unlockedFormula="1"/>
  </ignoredErrors>
  <extLst>
    <ext xmlns:mx="http://schemas.microsoft.com/office/mac/excel/2008/main" uri="http://schemas.microsoft.com/office/mac/excel/2008/main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enableFormatConditionsCalculation="0">
    <pageSetUpPr fitToPage="1"/>
  </sheetPr>
  <dimension ref="A1:N36"/>
  <sheetViews>
    <sheetView showGridLines="0" zoomScale="75" workbookViewId="0">
      <pane xSplit="1" ySplit="2" topLeftCell="B3" activePane="bottomRight" state="frozen"/>
      <selection activeCell="H26" sqref="H26"/>
      <selection pane="topRight" activeCell="H26" sqref="H26"/>
      <selection pane="bottomLeft" activeCell="H26" sqref="H26"/>
      <selection pane="bottomRight" activeCell="B3" sqref="B3"/>
    </sheetView>
  </sheetViews>
  <sheetFormatPr defaultColWidth="8.85546875" defaultRowHeight="12.75" x14ac:dyDescent="0.2"/>
  <cols>
    <col min="1" max="1" width="51.140625" customWidth="1"/>
    <col min="2" max="2" width="16.42578125" bestFit="1" customWidth="1"/>
    <col min="3" max="3" width="15" bestFit="1" customWidth="1"/>
    <col min="4" max="4" width="3" customWidth="1"/>
    <col min="5" max="6" width="12.7109375" customWidth="1"/>
    <col min="7" max="7" width="11.140625" style="1" customWidth="1"/>
    <col min="8" max="8" width="2.42578125" style="1" customWidth="1"/>
    <col min="9" max="10" width="12.7109375" customWidth="1"/>
    <col min="11" max="11" width="13.28515625" style="1" customWidth="1"/>
    <col min="12" max="13" width="13.42578125" customWidth="1"/>
    <col min="14" max="14" width="22" bestFit="1" customWidth="1"/>
    <col min="16" max="16" width="14.42578125" bestFit="1" customWidth="1"/>
  </cols>
  <sheetData>
    <row r="1" spans="1:14" ht="70.5" customHeight="1" x14ac:dyDescent="0.45">
      <c r="A1" s="16" t="str">
        <f>Company</f>
        <v>Mixspace</v>
      </c>
      <c r="B1" s="22" t="s">
        <v>388</v>
      </c>
      <c r="C1" s="28"/>
      <c r="D1" s="23"/>
      <c r="E1" s="939" t="s">
        <v>371</v>
      </c>
      <c r="F1" s="939"/>
      <c r="G1" s="22"/>
      <c r="H1" s="23"/>
      <c r="I1" s="939" t="s">
        <v>372</v>
      </c>
      <c r="J1" s="939"/>
      <c r="K1" s="22"/>
      <c r="L1" s="14"/>
    </row>
    <row r="2" spans="1:14" thickBot="1" x14ac:dyDescent="0.25">
      <c r="A2" s="17">
        <f ca="1">NOW()</f>
        <v>40808.853718287035</v>
      </c>
      <c r="B2" s="24" t="s">
        <v>389</v>
      </c>
      <c r="C2" s="68">
        <v>10</v>
      </c>
      <c r="D2" s="25"/>
      <c r="E2" s="24" t="s">
        <v>390</v>
      </c>
      <c r="F2" s="24" t="s">
        <v>391</v>
      </c>
      <c r="G2" s="24" t="s">
        <v>471</v>
      </c>
      <c r="H2" s="24"/>
      <c r="I2" s="24" t="s">
        <v>390</v>
      </c>
      <c r="J2" s="24" t="s">
        <v>391</v>
      </c>
      <c r="K2" s="24" t="s">
        <v>471</v>
      </c>
      <c r="L2" s="13"/>
    </row>
    <row r="3" spans="1:14" ht="12" x14ac:dyDescent="0.2">
      <c r="A3" s="11"/>
      <c r="B3" s="26"/>
      <c r="C3" s="27"/>
      <c r="D3" s="27"/>
      <c r="E3" s="26"/>
      <c r="F3" s="26"/>
      <c r="G3" s="26"/>
      <c r="H3" s="26"/>
      <c r="I3" s="26"/>
      <c r="J3" s="26"/>
      <c r="K3" s="26"/>
    </row>
    <row r="4" spans="1:14" ht="19.5" x14ac:dyDescent="0.4">
      <c r="A4" s="12" t="s">
        <v>392</v>
      </c>
      <c r="B4" s="26"/>
      <c r="C4" s="27"/>
      <c r="D4" s="27"/>
      <c r="E4" s="26"/>
      <c r="F4" s="26"/>
      <c r="G4" s="26"/>
      <c r="H4" s="26"/>
      <c r="I4" s="26"/>
      <c r="J4" s="26"/>
      <c r="K4" s="26"/>
    </row>
    <row r="5" spans="1:14" x14ac:dyDescent="0.2">
      <c r="A5" s="32"/>
      <c r="B5" s="55"/>
      <c r="C5" s="56"/>
      <c r="D5" s="56"/>
      <c r="E5" s="52"/>
      <c r="F5" s="52"/>
    </row>
    <row r="6" spans="1:14" ht="12" x14ac:dyDescent="0.2">
      <c r="A6" s="58" t="s">
        <v>282</v>
      </c>
      <c r="B6" s="55"/>
      <c r="C6" s="56"/>
      <c r="D6" s="56"/>
      <c r="E6" s="57"/>
      <c r="F6" s="59"/>
      <c r="G6" s="411">
        <v>0.02</v>
      </c>
      <c r="H6" s="55"/>
      <c r="I6" s="57"/>
      <c r="J6" s="34"/>
      <c r="K6" s="411">
        <v>0.04</v>
      </c>
      <c r="N6" t="s">
        <v>141</v>
      </c>
    </row>
    <row r="7" spans="1:14" ht="12" x14ac:dyDescent="0.2">
      <c r="A7" s="380"/>
      <c r="B7" s="55"/>
      <c r="C7" s="56"/>
      <c r="D7" s="56"/>
      <c r="E7" s="55"/>
      <c r="F7" s="55"/>
      <c r="G7" s="55"/>
      <c r="H7" s="55"/>
      <c r="I7" s="55"/>
      <c r="J7" s="55"/>
      <c r="K7" s="55"/>
    </row>
    <row r="8" spans="1:14" ht="12" x14ac:dyDescent="0.2">
      <c r="A8" s="374"/>
      <c r="B8" s="60"/>
      <c r="C8" s="280"/>
      <c r="D8" s="48"/>
      <c r="E8" s="52"/>
      <c r="F8" s="52"/>
      <c r="G8" s="53"/>
      <c r="H8" s="54"/>
      <c r="I8" s="52"/>
      <c r="J8" s="52"/>
      <c r="K8" s="53"/>
      <c r="N8" s="43"/>
    </row>
    <row r="9" spans="1:14" ht="12" x14ac:dyDescent="0.2">
      <c r="A9" s="368"/>
      <c r="B9" s="377" t="e">
        <f ca="1">INDIRECT(N9)</f>
        <v>#REF!</v>
      </c>
      <c r="C9" s="378" t="e">
        <f ca="1">B9*(1-$C$2/100)</f>
        <v>#REF!</v>
      </c>
      <c r="D9" s="61"/>
      <c r="E9" s="52">
        <f>Details!$CN$186</f>
        <v>15963529.056797028</v>
      </c>
      <c r="F9" s="52"/>
      <c r="G9" s="53">
        <f>F9/E9-1</f>
        <v>-1</v>
      </c>
      <c r="H9" s="54"/>
      <c r="I9" s="52">
        <f ca="1">Details!$CN$308</f>
        <v>10129547.926485602</v>
      </c>
      <c r="J9" s="52"/>
      <c r="K9" s="53">
        <f ca="1">J9/I9-1</f>
        <v>-1</v>
      </c>
      <c r="N9" s="44"/>
    </row>
    <row r="10" spans="1:14" ht="12" x14ac:dyDescent="0.2">
      <c r="A10" s="368"/>
      <c r="B10" s="377" t="e">
        <f ca="1">INDIRECT(N10)</f>
        <v>#REF!</v>
      </c>
      <c r="C10" s="378" t="e">
        <f ca="1">B10*(1-$C$2/100)</f>
        <v>#REF!</v>
      </c>
      <c r="D10" s="61"/>
      <c r="E10" s="52">
        <f>Details!$CN$186</f>
        <v>15963529.056797028</v>
      </c>
      <c r="F10" s="52"/>
      <c r="G10" s="53">
        <f>F10/E10-1</f>
        <v>-1</v>
      </c>
      <c r="H10" s="54"/>
      <c r="I10" s="52">
        <f ca="1">Details!$CN$308</f>
        <v>10129547.926485602</v>
      </c>
      <c r="J10" s="52"/>
      <c r="K10" s="53">
        <f ca="1">J10/I10-1</f>
        <v>-1</v>
      </c>
      <c r="N10" s="44"/>
    </row>
    <row r="11" spans="1:14" ht="12" x14ac:dyDescent="0.2">
      <c r="A11" s="368"/>
      <c r="B11" s="377" t="e">
        <f ca="1">INDIRECT(N11)</f>
        <v>#REF!</v>
      </c>
      <c r="C11" s="378" t="e">
        <f ca="1">B11*(1-$C$2/100)</f>
        <v>#REF!</v>
      </c>
      <c r="D11" s="61"/>
      <c r="E11" s="52">
        <f>Details!$CN$186</f>
        <v>15963529.056797028</v>
      </c>
      <c r="F11" s="52"/>
      <c r="G11" s="53">
        <f>F11/E11-1</f>
        <v>-1</v>
      </c>
      <c r="H11" s="54"/>
      <c r="I11" s="52">
        <f ca="1">Details!$CN$308</f>
        <v>10129547.926485602</v>
      </c>
      <c r="J11" s="52"/>
      <c r="K11" s="53">
        <f ca="1">J11/I11-1</f>
        <v>-1</v>
      </c>
      <c r="N11" s="44"/>
    </row>
    <row r="12" spans="1:14" ht="12" x14ac:dyDescent="0.2">
      <c r="A12" s="374"/>
      <c r="B12" s="377"/>
      <c r="C12" s="378"/>
      <c r="D12" s="61"/>
      <c r="E12" s="52"/>
      <c r="F12" s="52"/>
      <c r="G12" s="53"/>
      <c r="H12" s="54"/>
      <c r="I12" s="52"/>
      <c r="J12" s="52"/>
      <c r="K12" s="53"/>
      <c r="N12" s="44"/>
    </row>
    <row r="13" spans="1:14" ht="12" x14ac:dyDescent="0.2">
      <c r="A13" s="405"/>
      <c r="B13" s="377" t="e">
        <f ca="1">INDIRECT(N13)</f>
        <v>#REF!</v>
      </c>
      <c r="C13" s="378" t="e">
        <f ca="1">B13*(1-$C$2/100)</f>
        <v>#REF!</v>
      </c>
      <c r="D13" s="61"/>
      <c r="E13" s="52">
        <f>Details!$CN$186</f>
        <v>15963529.056797028</v>
      </c>
      <c r="F13" s="52"/>
      <c r="G13" s="53">
        <f>F13/E13-1</f>
        <v>-1</v>
      </c>
      <c r="H13" s="54"/>
      <c r="I13" s="52">
        <f ca="1">Details!$CN$308</f>
        <v>10129547.926485602</v>
      </c>
      <c r="J13" s="52"/>
      <c r="K13" s="53">
        <f ca="1">J13/I13-1</f>
        <v>-1</v>
      </c>
      <c r="N13" s="44"/>
    </row>
    <row r="14" spans="1:14" ht="12" x14ac:dyDescent="0.2">
      <c r="A14" s="405"/>
      <c r="B14" s="377" t="e">
        <f ca="1">INDIRECT(N14)</f>
        <v>#REF!</v>
      </c>
      <c r="C14" s="378" t="e">
        <f ca="1">B14*(1-$C$2/100)</f>
        <v>#REF!</v>
      </c>
      <c r="D14" s="61"/>
      <c r="E14" s="52">
        <f>Details!$CN$186</f>
        <v>15963529.056797028</v>
      </c>
      <c r="F14" s="52"/>
      <c r="G14" s="53">
        <f>F14/E14-1</f>
        <v>-1</v>
      </c>
      <c r="H14" s="54"/>
      <c r="I14" s="52">
        <f ca="1">Details!$CN$308</f>
        <v>10129547.926485602</v>
      </c>
      <c r="J14" s="52"/>
      <c r="K14" s="53">
        <f ca="1">J14/I14-1</f>
        <v>-1</v>
      </c>
      <c r="N14" s="44"/>
    </row>
    <row r="15" spans="1:14" ht="12" x14ac:dyDescent="0.2">
      <c r="A15" s="405"/>
      <c r="B15" s="377" t="e">
        <f ca="1">INDIRECT(N15)</f>
        <v>#REF!</v>
      </c>
      <c r="C15" s="378" t="e">
        <f ca="1">B15*(1-$C$2/100)</f>
        <v>#REF!</v>
      </c>
      <c r="D15" s="61"/>
      <c r="E15" s="52">
        <f>Details!$CN$186</f>
        <v>15963529.056797028</v>
      </c>
      <c r="F15" s="52"/>
      <c r="G15" s="53">
        <f>F15/E15-1</f>
        <v>-1</v>
      </c>
      <c r="H15" s="54"/>
      <c r="I15" s="52">
        <f ca="1">Details!$CN$308</f>
        <v>10129547.926485602</v>
      </c>
      <c r="J15" s="52"/>
      <c r="K15" s="53">
        <f ca="1">J15/I15-1</f>
        <v>-1</v>
      </c>
      <c r="N15" s="44"/>
    </row>
    <row r="16" spans="1:14" ht="12" x14ac:dyDescent="0.2">
      <c r="A16" s="368"/>
      <c r="B16" s="82"/>
      <c r="C16" s="83"/>
      <c r="D16" s="61"/>
      <c r="E16" s="52"/>
      <c r="F16" s="52"/>
      <c r="G16" s="53"/>
      <c r="H16" s="54"/>
      <c r="I16" s="52"/>
      <c r="J16" s="52"/>
      <c r="K16" s="53"/>
      <c r="N16" s="44"/>
    </row>
    <row r="17" spans="1:14" ht="12" x14ac:dyDescent="0.2">
      <c r="A17" s="369"/>
      <c r="B17" s="377"/>
      <c r="C17" s="378"/>
      <c r="D17" s="61"/>
      <c r="E17" s="52"/>
      <c r="F17" s="52"/>
      <c r="G17" s="53"/>
      <c r="H17" s="54"/>
      <c r="I17" s="52"/>
      <c r="J17" s="52"/>
      <c r="K17" s="53"/>
      <c r="N17" s="44"/>
    </row>
    <row r="18" spans="1:14" ht="12" x14ac:dyDescent="0.2">
      <c r="A18" s="58" t="s">
        <v>183</v>
      </c>
      <c r="B18" s="377"/>
      <c r="C18" s="378"/>
      <c r="D18" s="61"/>
      <c r="E18" s="52"/>
      <c r="F18" s="52"/>
      <c r="G18" s="53"/>
      <c r="H18" s="54"/>
      <c r="I18" s="52"/>
      <c r="J18" s="52"/>
      <c r="K18" s="53"/>
      <c r="N18" s="44"/>
    </row>
    <row r="19" spans="1:14" ht="12" x14ac:dyDescent="0.2">
      <c r="A19" s="380"/>
      <c r="B19" s="377"/>
      <c r="C19" s="378"/>
      <c r="D19" s="61"/>
      <c r="E19" s="52"/>
      <c r="F19" s="52"/>
      <c r="G19" s="53"/>
      <c r="H19" s="54"/>
      <c r="I19" s="52"/>
      <c r="J19" s="52"/>
      <c r="K19" s="53"/>
      <c r="N19" s="44"/>
    </row>
    <row r="20" spans="1:14" ht="12" x14ac:dyDescent="0.2">
      <c r="A20" s="406"/>
      <c r="B20" s="377" t="e">
        <f ca="1">INDIRECT(N20)</f>
        <v>#REF!</v>
      </c>
      <c r="C20" s="378" t="e">
        <f ca="1">B20*(1+$C$2/100)</f>
        <v>#REF!</v>
      </c>
      <c r="D20" s="61"/>
      <c r="E20" s="52"/>
      <c r="F20" s="52"/>
      <c r="G20" s="53"/>
      <c r="H20" s="54"/>
      <c r="I20" s="52">
        <f ca="1">Details!$CN$308</f>
        <v>10129547.926485602</v>
      </c>
      <c r="J20" s="52"/>
      <c r="K20" s="53">
        <f ca="1">J20/I20-1</f>
        <v>-1</v>
      </c>
      <c r="N20" s="44"/>
    </row>
    <row r="21" spans="1:14" ht="12" x14ac:dyDescent="0.2">
      <c r="A21" s="407"/>
      <c r="B21" s="377" t="e">
        <f ca="1">INDIRECT(N21)</f>
        <v>#REF!</v>
      </c>
      <c r="C21" s="378" t="e">
        <f ca="1">B21*(1+$C$2/100)</f>
        <v>#REF!</v>
      </c>
      <c r="D21" s="61"/>
      <c r="E21" s="52"/>
      <c r="F21" s="52"/>
      <c r="G21" s="53"/>
      <c r="H21" s="54"/>
      <c r="I21" s="52">
        <f ca="1">Details!$CN$308</f>
        <v>10129547.926485602</v>
      </c>
      <c r="J21" s="52"/>
      <c r="K21" s="404">
        <f ca="1">J21/I21-1</f>
        <v>-1</v>
      </c>
      <c r="N21" s="44"/>
    </row>
    <row r="22" spans="1:14" ht="12" x14ac:dyDescent="0.2">
      <c r="A22" s="407"/>
      <c r="B22" s="377" t="e">
        <f ca="1">INDIRECT(N22)</f>
        <v>#REF!</v>
      </c>
      <c r="C22" s="378" t="e">
        <f ca="1">B22*(1+$C$2/100)</f>
        <v>#REF!</v>
      </c>
      <c r="D22" s="61"/>
      <c r="E22" s="52"/>
      <c r="F22" s="52"/>
      <c r="G22" s="53"/>
      <c r="H22" s="54"/>
      <c r="I22" s="52">
        <f ca="1">Details!$CN$308</f>
        <v>10129547.926485602</v>
      </c>
      <c r="J22" s="52"/>
      <c r="K22" s="404">
        <f ca="1">J22/I22-1</f>
        <v>-1</v>
      </c>
      <c r="N22" s="44"/>
    </row>
    <row r="23" spans="1:14" ht="12" x14ac:dyDescent="0.2">
      <c r="A23" s="380"/>
      <c r="B23" s="375"/>
      <c r="C23" s="376"/>
      <c r="D23" s="61"/>
      <c r="E23" s="52"/>
      <c r="F23" s="52"/>
      <c r="G23" s="53"/>
      <c r="H23" s="54"/>
      <c r="I23" s="52"/>
      <c r="J23" s="52"/>
      <c r="K23" s="53"/>
      <c r="N23" s="44"/>
    </row>
    <row r="24" spans="1:14" ht="12" x14ac:dyDescent="0.2">
      <c r="A24" s="410"/>
      <c r="B24" s="408" t="e">
        <f ca="1">INDIRECT(N24)</f>
        <v>#REF!</v>
      </c>
      <c r="C24" s="409" t="e">
        <f ca="1">B24*(1+$C$2/100)</f>
        <v>#REF!</v>
      </c>
      <c r="D24" s="61"/>
      <c r="E24" s="52"/>
      <c r="F24" s="52"/>
      <c r="G24" s="53"/>
      <c r="H24" s="54"/>
      <c r="I24" s="52">
        <f ca="1">Details!$CN$308</f>
        <v>10129547.926485602</v>
      </c>
      <c r="J24" s="52"/>
      <c r="K24" s="404">
        <f ca="1">J24/I24-1</f>
        <v>-1</v>
      </c>
      <c r="N24" s="44"/>
    </row>
    <row r="25" spans="1:14" ht="12" x14ac:dyDescent="0.2">
      <c r="A25" s="406"/>
      <c r="B25" s="408"/>
      <c r="C25" s="409"/>
      <c r="D25" s="61"/>
      <c r="E25" s="52"/>
      <c r="F25" s="52"/>
      <c r="G25" s="53"/>
      <c r="H25" s="54"/>
      <c r="I25" s="52"/>
      <c r="J25" s="52"/>
      <c r="K25" s="53"/>
      <c r="N25" s="44"/>
    </row>
    <row r="26" spans="1:14" ht="12" x14ac:dyDescent="0.2">
      <c r="A26" s="406"/>
      <c r="B26" s="408"/>
      <c r="C26" s="409"/>
      <c r="D26" s="61"/>
      <c r="E26" s="52"/>
      <c r="F26" s="52"/>
      <c r="G26" s="53"/>
      <c r="H26" s="54"/>
      <c r="I26" s="52"/>
      <c r="J26" s="52"/>
      <c r="K26" s="53"/>
      <c r="N26" s="44"/>
    </row>
    <row r="27" spans="1:14" ht="12" x14ac:dyDescent="0.2">
      <c r="A27" s="368"/>
      <c r="B27" s="385"/>
      <c r="C27" s="378"/>
      <c r="D27" s="61"/>
      <c r="E27" s="52"/>
      <c r="F27" s="52"/>
      <c r="G27" s="53"/>
      <c r="H27" s="54"/>
      <c r="I27" s="52"/>
      <c r="J27" s="52"/>
      <c r="K27" s="53"/>
      <c r="N27" s="44"/>
    </row>
    <row r="28" spans="1:14" ht="12" x14ac:dyDescent="0.2">
      <c r="A28" s="371"/>
      <c r="B28" s="82"/>
      <c r="C28" s="83"/>
      <c r="D28" s="61"/>
      <c r="E28" s="52"/>
      <c r="F28" s="52"/>
      <c r="G28" s="53"/>
      <c r="H28" s="54"/>
      <c r="I28" s="52"/>
      <c r="J28" s="52"/>
      <c r="K28" s="53"/>
      <c r="N28" s="44"/>
    </row>
    <row r="29" spans="1:14" thickBot="1" x14ac:dyDescent="0.25">
      <c r="A29" s="33"/>
      <c r="B29" s="74"/>
      <c r="C29" s="75"/>
      <c r="D29" s="76"/>
      <c r="E29" s="77"/>
      <c r="F29" s="77"/>
      <c r="G29" s="78"/>
      <c r="H29" s="79"/>
      <c r="I29" s="80"/>
      <c r="J29" s="80"/>
      <c r="K29" s="81"/>
      <c r="L29" s="81"/>
      <c r="N29" s="45"/>
    </row>
    <row r="30" spans="1:14" ht="13.5" thickBot="1" x14ac:dyDescent="0.25"/>
    <row r="31" spans="1:14" x14ac:dyDescent="0.2">
      <c r="B31" s="91"/>
      <c r="C31" s="92"/>
      <c r="D31" s="92"/>
      <c r="E31" s="92"/>
      <c r="F31" s="92"/>
      <c r="G31" s="93"/>
      <c r="H31" s="93"/>
      <c r="I31" s="92"/>
      <c r="J31" s="92"/>
      <c r="K31" s="94"/>
    </row>
    <row r="32" spans="1:14" x14ac:dyDescent="0.2">
      <c r="B32" s="95" t="s">
        <v>281</v>
      </c>
      <c r="C32" s="15"/>
      <c r="D32" s="15"/>
      <c r="E32" s="15"/>
      <c r="F32" s="15"/>
      <c r="G32" s="96"/>
      <c r="H32" s="96"/>
      <c r="I32" s="15"/>
      <c r="J32" s="15"/>
      <c r="K32" s="97"/>
    </row>
    <row r="33" spans="2:11" x14ac:dyDescent="0.2">
      <c r="B33" s="95" t="s">
        <v>170</v>
      </c>
      <c r="C33" s="15"/>
      <c r="D33" s="15"/>
      <c r="E33" s="15"/>
      <c r="F33" s="15"/>
      <c r="G33" s="96"/>
      <c r="H33" s="96"/>
      <c r="I33" s="15"/>
      <c r="J33" s="15"/>
      <c r="K33" s="97"/>
    </row>
    <row r="34" spans="2:11" x14ac:dyDescent="0.2">
      <c r="B34" s="95" t="s">
        <v>171</v>
      </c>
      <c r="C34" s="15"/>
      <c r="D34" s="15"/>
      <c r="E34" s="15"/>
      <c r="F34" s="15"/>
      <c r="G34" s="96"/>
      <c r="H34" s="96"/>
      <c r="I34" s="15"/>
      <c r="J34" s="15"/>
      <c r="K34" s="97"/>
    </row>
    <row r="35" spans="2:11" x14ac:dyDescent="0.2">
      <c r="B35" s="95" t="s">
        <v>172</v>
      </c>
      <c r="C35" s="15"/>
      <c r="D35" s="15"/>
      <c r="E35" s="15"/>
      <c r="F35" s="15"/>
      <c r="G35" s="96"/>
      <c r="H35" s="96"/>
      <c r="I35" s="15"/>
      <c r="J35" s="15"/>
      <c r="K35" s="97"/>
    </row>
    <row r="36" spans="2:11" ht="13.5" thickBot="1" x14ac:dyDescent="0.25">
      <c r="B36" s="98"/>
      <c r="C36" s="99"/>
      <c r="D36" s="99"/>
      <c r="E36" s="99"/>
      <c r="F36" s="99"/>
      <c r="G36" s="100"/>
      <c r="H36" s="100"/>
      <c r="I36" s="99"/>
      <c r="J36" s="99"/>
      <c r="K36" s="101"/>
    </row>
  </sheetData>
  <customSheetViews>
    <customSheetView guid="{B2593E07-EA12-4A33-A6FE-333F1937D3C9}" scale="75" showPageBreaks="1" showGridLines="0" printArea="1" showRuler="0">
      <pane xSplit="1" ySplit="2" topLeftCell="B3" activePane="bottomRight" state="frozenSplit"/>
      <selection pane="bottomRight" activeCell="B1" sqref="B1"/>
      <pageMargins left="0.7" right="0.7" top="0.75" bottom="0.75" header="0.3" footer="0.3"/>
      <headerFooter alignWithMargins="0">
        <oddFooter>&amp;LProprietary and Confidential - Do Not Distribute&amp;R&amp;D - &amp;T</oddFooter>
      </headerFooter>
    </customSheetView>
    <customSheetView guid="{3172C722-4D38-11D4-908A-0010B545C4E3}" scale="75" fitToPage="1" showRuler="0">
      <pane xSplit="1" ySplit="1" topLeftCell="B3" activePane="bottomRight" state="frozenSplit"/>
      <selection pane="bottomRight" activeCell="M31" sqref="M31"/>
      <pageMargins left="0.7" right="0.7" top="0.75" bottom="0.75" header="0.3" footer="0.3"/>
      <headerFooter alignWithMargins="0">
        <oddFooter>&amp;LProprietary and Confidential - Do Not Distribute&amp;R&amp;D - &amp;T</oddFooter>
      </headerFooter>
    </customSheetView>
    <customSheetView guid="{256BDF01-4D17-11D4-9F5E-0010A4D11FDF}" scale="75" fitToPage="1" showRuler="0">
      <pane xSplit="1" ySplit="2" topLeftCell="B3" activePane="bottomRight" state="frozenSplit"/>
      <selection pane="bottomRight" activeCell="B11" sqref="B11"/>
      <pageMargins left="0.7" right="0.7" top="0.75" bottom="0.75" header="0.3" footer="0.3"/>
      <headerFooter alignWithMargins="0">
        <oddFooter>&amp;LProprietary and Confidential - Do Not Distribute&amp;R&amp;D - &amp;T</oddFooter>
      </headerFooter>
    </customSheetView>
    <customSheetView guid="{CB78D0E5-4B70-11D4-9EDD-0050DA0F285D}" scale="75" showPageBreaks="1" fitToPage="1" printArea="1" showRuler="0">
      <pane xSplit="1" ySplit="2" topLeftCell="B3" activePane="bottomRight" state="frozenSplit"/>
      <selection pane="bottomRight" activeCell="B3" sqref="B3"/>
      <pageMargins left="0.7" right="0.7" top="0.75" bottom="0.75" header="0.3" footer="0.3"/>
      <headerFooter alignWithMargins="0">
        <oddFooter>&amp;LProprietary and Confidential - Do Not Distribute&amp;R&amp;D - &amp;T</oddFooter>
      </headerFooter>
    </customSheetView>
  </customSheetViews>
  <mergeCells count="2">
    <mergeCell ref="E1:F1"/>
    <mergeCell ref="I1:J1"/>
  </mergeCells>
  <phoneticPr fontId="0" type="noConversion"/>
  <pageMargins left="0.75" right="0.75" top="1" bottom="1" header="0.5" footer="0.5"/>
  <pageSetup orientation="portrait" r:id="rId1"/>
  <headerFooter alignWithMargins="0">
    <oddFooter>&amp;LProprietary and Confidential - Do Not Distribute&amp;R&amp;D - &amp;T</oddFooter>
  </headerFooter>
  <drawing r:id="rId2"/>
  <extLst>
    <ext xmlns:mx="http://schemas.microsoft.com/office/mac/excel/2008/main" uri="http://schemas.microsoft.com/office/mac/excel/2008/main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 enableFormatConditionsCalculation="0">
    <pageSetUpPr fitToPage="1"/>
  </sheetPr>
  <dimension ref="A1:L74"/>
  <sheetViews>
    <sheetView showGridLines="0" zoomScale="75" workbookViewId="0">
      <pane ySplit="2" topLeftCell="A3" activePane="bottomLeft" state="frozen"/>
      <selection pane="bottomLeft" activeCell="A15" sqref="A15"/>
    </sheetView>
  </sheetViews>
  <sheetFormatPr defaultColWidth="8.85546875" defaultRowHeight="12" x14ac:dyDescent="0.2"/>
  <cols>
    <col min="1" max="1" width="25.28515625" customWidth="1"/>
    <col min="3" max="4" width="14.42578125" customWidth="1"/>
    <col min="5" max="5" width="14" customWidth="1"/>
    <col min="6" max="6" width="15" customWidth="1"/>
    <col min="7" max="7" width="13" customWidth="1"/>
    <col min="8" max="8" width="14.7109375" customWidth="1"/>
  </cols>
  <sheetData>
    <row r="1" spans="1:12" ht="41.25" customHeight="1" x14ac:dyDescent="0.45">
      <c r="A1" s="36" t="str">
        <f>Company</f>
        <v>Mixspace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</row>
    <row r="2" spans="1:12" ht="12.75" thickBot="1" x14ac:dyDescent="0.25">
      <c r="A2" s="31">
        <f ca="1">NOW()</f>
        <v>40808.853718287035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</row>
    <row r="4" spans="1:12" ht="22.5" x14ac:dyDescent="0.45">
      <c r="A4" s="2" t="s">
        <v>174</v>
      </c>
    </row>
    <row r="5" spans="1:12" x14ac:dyDescent="0.2">
      <c r="A5" s="19"/>
      <c r="B5" s="9"/>
    </row>
    <row r="6" spans="1:12" x14ac:dyDescent="0.2">
      <c r="A6" s="19"/>
      <c r="D6" s="51"/>
      <c r="F6" s="18" t="s">
        <v>438</v>
      </c>
      <c r="H6" t="s">
        <v>138</v>
      </c>
    </row>
    <row r="7" spans="1:12" x14ac:dyDescent="0.2">
      <c r="A7" s="19"/>
      <c r="B7" s="51" t="s">
        <v>400</v>
      </c>
      <c r="C7" s="51"/>
      <c r="D7" s="51" t="s">
        <v>173</v>
      </c>
    </row>
    <row r="8" spans="1:12" x14ac:dyDescent="0.2">
      <c r="A8" s="62"/>
      <c r="B8" s="38">
        <f t="shared" ref="B8:D12" si="0">CHOOSE(FundingScenario,F10,F18,F26,F34)</f>
        <v>38534</v>
      </c>
      <c r="C8" s="102"/>
      <c r="D8" s="39">
        <f t="shared" si="0"/>
        <v>0</v>
      </c>
      <c r="F8" s="47" t="s">
        <v>463</v>
      </c>
    </row>
    <row r="9" spans="1:12" x14ac:dyDescent="0.2">
      <c r="A9" s="63"/>
      <c r="B9" s="40">
        <f t="shared" si="0"/>
        <v>0</v>
      </c>
      <c r="C9" s="8"/>
      <c r="D9" s="41">
        <f t="shared" si="0"/>
        <v>0</v>
      </c>
      <c r="F9" s="51" t="s">
        <v>400</v>
      </c>
      <c r="G9" s="51"/>
      <c r="H9" s="51" t="s">
        <v>173</v>
      </c>
    </row>
    <row r="10" spans="1:12" x14ac:dyDescent="0.2">
      <c r="A10" s="63"/>
      <c r="B10" s="40">
        <f t="shared" si="0"/>
        <v>0</v>
      </c>
      <c r="C10" s="8"/>
      <c r="D10" s="41">
        <f t="shared" si="0"/>
        <v>0</v>
      </c>
      <c r="F10" s="350">
        <v>38534</v>
      </c>
      <c r="G10" s="351"/>
      <c r="H10" s="352">
        <v>0</v>
      </c>
    </row>
    <row r="11" spans="1:12" x14ac:dyDescent="0.2">
      <c r="A11" s="63"/>
      <c r="B11" s="40">
        <f t="shared" si="0"/>
        <v>0</v>
      </c>
      <c r="C11" s="8"/>
      <c r="D11" s="41">
        <f t="shared" si="0"/>
        <v>0</v>
      </c>
      <c r="F11" s="353"/>
      <c r="G11" s="354"/>
      <c r="H11" s="355">
        <v>0</v>
      </c>
    </row>
    <row r="12" spans="1:12" x14ac:dyDescent="0.2">
      <c r="A12" s="63"/>
      <c r="B12" s="50">
        <f t="shared" si="0"/>
        <v>0</v>
      </c>
      <c r="C12" s="70"/>
      <c r="D12" s="42">
        <f t="shared" si="0"/>
        <v>0</v>
      </c>
      <c r="F12" s="353"/>
      <c r="G12" s="354"/>
      <c r="H12" s="355">
        <v>0</v>
      </c>
    </row>
    <row r="13" spans="1:12" x14ac:dyDescent="0.2">
      <c r="D13" s="51"/>
      <c r="F13" s="353"/>
      <c r="G13" s="354"/>
      <c r="H13" s="355">
        <v>0</v>
      </c>
    </row>
    <row r="14" spans="1:12" ht="14.25" x14ac:dyDescent="0.35">
      <c r="B14" s="64" t="s">
        <v>396</v>
      </c>
      <c r="C14" s="69" t="s">
        <v>387</v>
      </c>
      <c r="D14" s="65" t="s">
        <v>139</v>
      </c>
      <c r="F14" s="356"/>
      <c r="G14" s="357"/>
      <c r="H14" s="358">
        <v>0</v>
      </c>
    </row>
    <row r="15" spans="1:12" x14ac:dyDescent="0.2">
      <c r="A15" s="51" t="str">
        <f ca="1">IF(C15=MIN($C$15:$C$74),"MINIMUM CASH &gt;&gt;","")</f>
        <v/>
      </c>
      <c r="B15" s="66">
        <f t="array" ref="B15:B74">TRANSPOSE(Details!F2:BM2)</f>
        <v>40909</v>
      </c>
      <c r="C15" s="8">
        <f t="array" aca="1" ref="C15:C74" ca="1">TRANSPOSE(Details!F431:BM431)</f>
        <v>-28600</v>
      </c>
      <c r="D15" s="41">
        <f t="array" aca="1" ref="D15:D74" ca="1">TRANSPOSE(Details!F461:BM461)-TRANSPOSE(Details!F398:BM398)</f>
        <v>-28600</v>
      </c>
      <c r="G15" s="7"/>
    </row>
    <row r="16" spans="1:12" x14ac:dyDescent="0.2">
      <c r="A16" s="51" t="str">
        <f t="shared" ref="A16:A74" ca="1" si="1">IF(C16=MIN($C$15:$C$74),"MINIMUM CASH &gt;&gt;","")</f>
        <v/>
      </c>
      <c r="B16" s="66">
        <v>40940</v>
      </c>
      <c r="C16" s="8">
        <f ca="1"/>
        <v>-50266.25</v>
      </c>
      <c r="D16" s="41">
        <f ca="1"/>
        <v>-21666.25</v>
      </c>
      <c r="F16" s="47" t="s">
        <v>464</v>
      </c>
      <c r="G16" s="8"/>
      <c r="H16" s="8"/>
    </row>
    <row r="17" spans="1:8" x14ac:dyDescent="0.2">
      <c r="A17" s="51" t="str">
        <f t="shared" ca="1" si="1"/>
        <v/>
      </c>
      <c r="B17" s="66">
        <v>40969</v>
      </c>
      <c r="C17" s="8">
        <f ca="1"/>
        <v>-70632.555079999991</v>
      </c>
      <c r="D17" s="41">
        <f ca="1"/>
        <v>-20366.25</v>
      </c>
      <c r="F17" s="51" t="s">
        <v>400</v>
      </c>
      <c r="G17" s="51"/>
      <c r="H17" s="51" t="s">
        <v>173</v>
      </c>
    </row>
    <row r="18" spans="1:8" x14ac:dyDescent="0.2">
      <c r="A18" s="51" t="str">
        <f t="shared" ca="1" si="1"/>
        <v/>
      </c>
      <c r="B18" s="66">
        <v>41000</v>
      </c>
      <c r="C18" s="8">
        <f ca="1"/>
        <v>-108895.58156759999</v>
      </c>
      <c r="D18" s="41">
        <f ca="1"/>
        <v>-38263.005427600001</v>
      </c>
      <c r="F18" s="350">
        <v>38534</v>
      </c>
      <c r="G18" s="351"/>
      <c r="H18" s="352">
        <v>0</v>
      </c>
    </row>
    <row r="19" spans="1:8" x14ac:dyDescent="0.2">
      <c r="A19" s="51" t="str">
        <f t="shared" ca="1" si="1"/>
        <v/>
      </c>
      <c r="B19" s="66">
        <v>41030</v>
      </c>
      <c r="C19" s="8">
        <f ca="1"/>
        <v>-131682.37833739998</v>
      </c>
      <c r="D19" s="41">
        <f ca="1"/>
        <v>-22786.7648558</v>
      </c>
      <c r="F19" s="353"/>
      <c r="G19" s="354"/>
      <c r="H19" s="355">
        <v>0</v>
      </c>
    </row>
    <row r="20" spans="1:8" x14ac:dyDescent="0.2">
      <c r="A20" s="51" t="str">
        <f t="shared" ca="1" si="1"/>
        <v/>
      </c>
      <c r="B20" s="66">
        <v>41061</v>
      </c>
      <c r="C20" s="8">
        <f ca="1"/>
        <v>-158972.36564997997</v>
      </c>
      <c r="D20" s="41">
        <f ca="1"/>
        <v>-27289.884912379999</v>
      </c>
      <c r="F20" s="353"/>
      <c r="G20" s="354"/>
      <c r="H20" s="355">
        <v>0</v>
      </c>
    </row>
    <row r="21" spans="1:8" x14ac:dyDescent="0.2">
      <c r="A21" s="51" t="str">
        <f t="shared" ca="1" si="1"/>
        <v/>
      </c>
      <c r="B21" s="66">
        <v>41091</v>
      </c>
      <c r="C21" s="8">
        <f ca="1"/>
        <v>-221411.34806433419</v>
      </c>
      <c r="D21" s="41">
        <f ca="1"/>
        <v>-60753.85287057401</v>
      </c>
      <c r="F21" s="353"/>
      <c r="G21" s="354"/>
      <c r="H21" s="355">
        <v>0</v>
      </c>
    </row>
    <row r="22" spans="1:8" x14ac:dyDescent="0.2">
      <c r="A22" s="51" t="str">
        <f t="shared" ca="1" si="1"/>
        <v/>
      </c>
      <c r="B22" s="66">
        <v>41122</v>
      </c>
      <c r="C22" s="8">
        <f ca="1"/>
        <v>-268327.3185410623</v>
      </c>
      <c r="D22" s="41">
        <f ca="1"/>
        <v>-46833.585474534026</v>
      </c>
      <c r="F22" s="356"/>
      <c r="G22" s="357"/>
      <c r="H22" s="358">
        <v>0</v>
      </c>
    </row>
    <row r="23" spans="1:8" x14ac:dyDescent="0.2">
      <c r="A23" s="51" t="str">
        <f t="shared" ca="1" si="1"/>
        <v/>
      </c>
      <c r="B23" s="66">
        <v>41153</v>
      </c>
      <c r="C23" s="8">
        <f ca="1"/>
        <v>-311032.43018586922</v>
      </c>
      <c r="D23" s="41">
        <f ca="1"/>
        <v>-42608.243394054662</v>
      </c>
      <c r="G23" s="7"/>
    </row>
    <row r="24" spans="1:8" x14ac:dyDescent="0.2">
      <c r="A24" s="51" t="str">
        <f t="shared" ca="1" si="1"/>
        <v/>
      </c>
      <c r="B24" s="66">
        <v>41183</v>
      </c>
      <c r="C24" s="8">
        <f ca="1"/>
        <v>-348672.02864174353</v>
      </c>
      <c r="D24" s="41">
        <f ca="1"/>
        <v>-37540.955735496347</v>
      </c>
      <c r="F24" s="47" t="s">
        <v>136</v>
      </c>
      <c r="G24" s="7"/>
    </row>
    <row r="25" spans="1:8" x14ac:dyDescent="0.2">
      <c r="A25" s="51" t="str">
        <f t="shared" ca="1" si="1"/>
        <v/>
      </c>
      <c r="B25" s="66">
        <v>41214</v>
      </c>
      <c r="C25" s="8">
        <f ca="1"/>
        <v>-381175.71039949049</v>
      </c>
      <c r="D25" s="41">
        <f ca="1"/>
        <v>-32380.562347305633</v>
      </c>
      <c r="F25" s="51" t="s">
        <v>400</v>
      </c>
      <c r="G25" s="51"/>
      <c r="H25" s="51" t="s">
        <v>173</v>
      </c>
    </row>
    <row r="26" spans="1:8" x14ac:dyDescent="0.2">
      <c r="A26" s="51" t="str">
        <f t="shared" ca="1" si="1"/>
        <v/>
      </c>
      <c r="B26" s="66">
        <v>41244</v>
      </c>
      <c r="C26" s="8">
        <f ca="1"/>
        <v>-407120.61713186651</v>
      </c>
      <c r="D26" s="41">
        <f ca="1"/>
        <v>-25789.967624852237</v>
      </c>
      <c r="F26" s="350">
        <v>38534</v>
      </c>
      <c r="G26" s="351"/>
      <c r="H26" s="352">
        <v>0</v>
      </c>
    </row>
    <row r="27" spans="1:8" x14ac:dyDescent="0.2">
      <c r="A27" s="51" t="str">
        <f t="shared" ca="1" si="1"/>
        <v>MINIMUM CASH &gt;&gt;</v>
      </c>
      <c r="B27" s="66">
        <v>41275</v>
      </c>
      <c r="C27" s="8">
        <f ca="1"/>
        <v>-443010.92022217368</v>
      </c>
      <c r="D27" s="41">
        <f ca="1"/>
        <v>-35611.171661776811</v>
      </c>
      <c r="F27" s="353"/>
      <c r="G27" s="354"/>
      <c r="H27" s="355">
        <v>0</v>
      </c>
    </row>
    <row r="28" spans="1:8" x14ac:dyDescent="0.2">
      <c r="A28" s="51" t="str">
        <f t="shared" ca="1" si="1"/>
        <v/>
      </c>
      <c r="B28" s="66">
        <v>41306</v>
      </c>
      <c r="C28" s="8">
        <f ca="1"/>
        <v>-383053.8834174613</v>
      </c>
      <c r="D28" s="41">
        <f ca="1"/>
        <v>60140.724412638403</v>
      </c>
      <c r="F28" s="353"/>
      <c r="G28" s="354"/>
      <c r="H28" s="355">
        <v>0</v>
      </c>
    </row>
    <row r="29" spans="1:8" x14ac:dyDescent="0.2">
      <c r="A29" s="51" t="str">
        <f t="shared" ca="1" si="1"/>
        <v/>
      </c>
      <c r="B29" s="66">
        <v>41334</v>
      </c>
      <c r="C29" s="8">
        <f ca="1"/>
        <v>-394050.54649131902</v>
      </c>
      <c r="D29" s="41">
        <f ca="1"/>
        <v>79362.949936231074</v>
      </c>
      <c r="F29" s="353"/>
      <c r="G29" s="354"/>
      <c r="H29" s="355">
        <v>0</v>
      </c>
    </row>
    <row r="30" spans="1:8" x14ac:dyDescent="0.2">
      <c r="A30" s="51" t="str">
        <f t="shared" ca="1" si="1"/>
        <v/>
      </c>
      <c r="B30" s="66">
        <v>41365</v>
      </c>
      <c r="C30" s="8">
        <f ca="1"/>
        <v>-396727.3672430251</v>
      </c>
      <c r="D30" s="41">
        <f ca="1"/>
        <v>-2464.2008343422385</v>
      </c>
      <c r="F30" s="356"/>
      <c r="G30" s="357"/>
      <c r="H30" s="358">
        <v>0</v>
      </c>
    </row>
    <row r="31" spans="1:8" x14ac:dyDescent="0.2">
      <c r="A31" s="51" t="str">
        <f t="shared" ca="1" si="1"/>
        <v/>
      </c>
      <c r="B31" s="66">
        <v>41395</v>
      </c>
      <c r="C31" s="8">
        <f ca="1"/>
        <v>-387869.13770981831</v>
      </c>
      <c r="D31" s="41">
        <f ca="1"/>
        <v>9087.0242410117789</v>
      </c>
      <c r="G31" s="7"/>
    </row>
    <row r="32" spans="1:8" x14ac:dyDescent="0.2">
      <c r="A32" s="51" t="str">
        <f t="shared" ca="1" si="1"/>
        <v/>
      </c>
      <c r="B32" s="66">
        <v>41426</v>
      </c>
      <c r="C32" s="8">
        <f ca="1"/>
        <v>-379588.16102847666</v>
      </c>
      <c r="D32" s="41">
        <f ca="1"/>
        <v>8527.2075545411717</v>
      </c>
      <c r="F32" s="47" t="s">
        <v>137</v>
      </c>
      <c r="G32" s="7"/>
    </row>
    <row r="33" spans="1:8" x14ac:dyDescent="0.2">
      <c r="A33" s="51" t="str">
        <f t="shared" ca="1" si="1"/>
        <v/>
      </c>
      <c r="B33" s="66">
        <v>41456</v>
      </c>
      <c r="C33" s="8">
        <f ca="1"/>
        <v>-264476.18606338568</v>
      </c>
      <c r="D33" s="41">
        <f ca="1"/>
        <v>25377.004588847616</v>
      </c>
      <c r="F33" s="51" t="s">
        <v>400</v>
      </c>
      <c r="G33" s="51"/>
      <c r="H33" s="51" t="s">
        <v>173</v>
      </c>
    </row>
    <row r="34" spans="1:8" x14ac:dyDescent="0.2">
      <c r="A34" s="51" t="str">
        <f t="shared" ca="1" si="1"/>
        <v/>
      </c>
      <c r="B34" s="66">
        <v>41487</v>
      </c>
      <c r="C34" s="8">
        <f ca="1"/>
        <v>-139198.45983792824</v>
      </c>
      <c r="D34" s="41">
        <f ca="1"/>
        <v>125563.02677125341</v>
      </c>
      <c r="F34" s="350"/>
      <c r="G34" s="351"/>
      <c r="H34" s="352">
        <v>0</v>
      </c>
    </row>
    <row r="35" spans="1:8" x14ac:dyDescent="0.2">
      <c r="A35" s="51" t="str">
        <f t="shared" ca="1" si="1"/>
        <v/>
      </c>
      <c r="B35" s="66">
        <v>41518</v>
      </c>
      <c r="C35" s="8">
        <f ca="1"/>
        <v>-22523.765008493996</v>
      </c>
      <c r="D35" s="41">
        <f ca="1"/>
        <v>116981.85714664994</v>
      </c>
      <c r="F35" s="353"/>
      <c r="G35" s="354"/>
      <c r="H35" s="355">
        <v>0</v>
      </c>
    </row>
    <row r="36" spans="1:8" x14ac:dyDescent="0.2">
      <c r="A36" s="51" t="str">
        <f t="shared" ca="1" si="1"/>
        <v/>
      </c>
      <c r="B36" s="66">
        <v>41548</v>
      </c>
      <c r="C36" s="8">
        <f ca="1"/>
        <v>138588.4225362782</v>
      </c>
      <c r="D36" s="41">
        <f ca="1"/>
        <v>161442.93103072839</v>
      </c>
      <c r="F36" s="353"/>
      <c r="G36" s="354"/>
      <c r="H36" s="355">
        <v>0</v>
      </c>
    </row>
    <row r="37" spans="1:8" x14ac:dyDescent="0.2">
      <c r="A37" s="51" t="str">
        <f t="shared" ca="1" si="1"/>
        <v/>
      </c>
      <c r="B37" s="66">
        <v>41579</v>
      </c>
      <c r="C37" s="8">
        <f ca="1"/>
        <v>318645.3113583579</v>
      </c>
      <c r="D37" s="41">
        <f ca="1"/>
        <v>180251.07213924173</v>
      </c>
      <c r="F37" s="353"/>
      <c r="G37" s="354"/>
      <c r="H37" s="355">
        <v>0</v>
      </c>
    </row>
    <row r="38" spans="1:8" x14ac:dyDescent="0.2">
      <c r="A38" s="51" t="str">
        <f t="shared" ca="1" si="1"/>
        <v/>
      </c>
      <c r="B38" s="66">
        <v>41609</v>
      </c>
      <c r="C38" s="8">
        <f ca="1"/>
        <v>377475.0327247472</v>
      </c>
      <c r="D38" s="41">
        <f ca="1"/>
        <v>59213.354081660626</v>
      </c>
      <c r="F38" s="356"/>
      <c r="G38" s="357"/>
      <c r="H38" s="358">
        <v>0</v>
      </c>
    </row>
    <row r="39" spans="1:8" x14ac:dyDescent="0.2">
      <c r="A39" s="51" t="str">
        <f t="shared" ca="1" si="1"/>
        <v/>
      </c>
      <c r="B39" s="66">
        <v>41640</v>
      </c>
      <c r="C39" s="8">
        <f ca="1"/>
        <v>527061.49758365063</v>
      </c>
      <c r="D39" s="41">
        <f ca="1"/>
        <v>151085.07054456219</v>
      </c>
    </row>
    <row r="40" spans="1:8" x14ac:dyDescent="0.2">
      <c r="A40" s="51" t="str">
        <f t="shared" ca="1" si="1"/>
        <v/>
      </c>
      <c r="B40" s="66">
        <v>41671</v>
      </c>
      <c r="C40" s="8">
        <f ca="1"/>
        <v>793726.31482980773</v>
      </c>
      <c r="D40" s="41">
        <f ca="1"/>
        <v>270065.15240305715</v>
      </c>
    </row>
    <row r="41" spans="1:8" x14ac:dyDescent="0.2">
      <c r="A41" s="51" t="str">
        <f t="shared" ca="1" si="1"/>
        <v/>
      </c>
      <c r="B41" s="66">
        <v>41699</v>
      </c>
      <c r="C41" s="8">
        <f ca="1"/>
        <v>933967.78796769388</v>
      </c>
      <c r="D41" s="41">
        <f ca="1"/>
        <v>268916.74852356419</v>
      </c>
    </row>
    <row r="42" spans="1:8" x14ac:dyDescent="0.2">
      <c r="A42" s="51" t="str">
        <f t="shared" ca="1" si="1"/>
        <v/>
      </c>
      <c r="B42" s="66">
        <v>41730</v>
      </c>
      <c r="C42" s="8">
        <f ca="1"/>
        <v>876979.47600657458</v>
      </c>
      <c r="D42" s="41">
        <f ca="1"/>
        <v>-53570.408195292985</v>
      </c>
    </row>
    <row r="43" spans="1:8" x14ac:dyDescent="0.2">
      <c r="A43" s="51" t="str">
        <f t="shared" ca="1" si="1"/>
        <v/>
      </c>
      <c r="B43" s="66">
        <v>41760</v>
      </c>
      <c r="C43" s="8">
        <f ca="1"/>
        <v>1055215.6645417442</v>
      </c>
      <c r="D43" s="41">
        <f ca="1"/>
        <v>181663.64080981788</v>
      </c>
    </row>
    <row r="44" spans="1:8" x14ac:dyDescent="0.2">
      <c r="A44" s="51" t="str">
        <f t="shared" ca="1" si="1"/>
        <v/>
      </c>
      <c r="B44" s="66">
        <v>41791</v>
      </c>
      <c r="C44" s="8">
        <f ca="1"/>
        <v>1115446.16588613</v>
      </c>
      <c r="D44" s="41">
        <f ca="1"/>
        <v>63668.056428377546</v>
      </c>
    </row>
    <row r="45" spans="1:8" x14ac:dyDescent="0.2">
      <c r="A45" s="51" t="str">
        <f t="shared" ca="1" si="1"/>
        <v/>
      </c>
      <c r="B45" s="66">
        <v>41821</v>
      </c>
      <c r="C45" s="8">
        <f ca="1"/>
        <v>1430758.793463598</v>
      </c>
      <c r="D45" s="41">
        <f ca="1"/>
        <v>193760.8762904598</v>
      </c>
    </row>
    <row r="46" spans="1:8" x14ac:dyDescent="0.2">
      <c r="A46" s="51" t="str">
        <f t="shared" ca="1" si="1"/>
        <v/>
      </c>
      <c r="B46" s="66">
        <v>41852</v>
      </c>
      <c r="C46" s="8">
        <f ca="1"/>
        <v>1759447.6818534103</v>
      </c>
      <c r="D46" s="41">
        <f ca="1"/>
        <v>332148.46058129636</v>
      </c>
    </row>
    <row r="47" spans="1:8" x14ac:dyDescent="0.2">
      <c r="A47" s="51" t="str">
        <f t="shared" ca="1" si="1"/>
        <v/>
      </c>
      <c r="B47" s="66">
        <v>41883</v>
      </c>
      <c r="C47" s="8">
        <f ca="1"/>
        <v>1869132.4215186718</v>
      </c>
      <c r="D47" s="41">
        <f ca="1"/>
        <v>113156.30690010404</v>
      </c>
    </row>
    <row r="48" spans="1:8" x14ac:dyDescent="0.2">
      <c r="A48" s="51" t="str">
        <f t="shared" ca="1" si="1"/>
        <v/>
      </c>
      <c r="B48" s="66">
        <v>41913</v>
      </c>
      <c r="C48" s="8">
        <f ca="1"/>
        <v>2231811.0046985769</v>
      </c>
      <c r="D48" s="41">
        <f ca="1"/>
        <v>366162.86161094031</v>
      </c>
    </row>
    <row r="49" spans="1:4" x14ac:dyDescent="0.2">
      <c r="A49" s="51" t="str">
        <f t="shared" ca="1" si="1"/>
        <v/>
      </c>
      <c r="B49" s="66">
        <v>41944</v>
      </c>
      <c r="C49" s="8">
        <f ca="1"/>
        <v>2611709.7836929183</v>
      </c>
      <c r="D49" s="41">
        <f ca="1"/>
        <v>383130.13243509806</v>
      </c>
    </row>
    <row r="50" spans="1:4" x14ac:dyDescent="0.2">
      <c r="A50" s="51" t="str">
        <f t="shared" ca="1" si="1"/>
        <v/>
      </c>
      <c r="B50" s="66">
        <v>41974</v>
      </c>
      <c r="C50" s="8">
        <f ca="1"/>
        <v>2691750.951855341</v>
      </c>
      <c r="D50" s="41">
        <f ca="1"/>
        <v>83553.211373971892</v>
      </c>
    </row>
    <row r="51" spans="1:4" x14ac:dyDescent="0.2">
      <c r="A51" s="51" t="str">
        <f t="shared" ca="1" si="1"/>
        <v/>
      </c>
      <c r="B51" s="66">
        <v>42005</v>
      </c>
      <c r="C51" s="8">
        <f ca="1"/>
        <v>3065939.0124109657</v>
      </c>
      <c r="D51" s="41">
        <f ca="1"/>
        <v>379291.28979882528</v>
      </c>
    </row>
    <row r="52" spans="1:4" x14ac:dyDescent="0.2">
      <c r="A52" s="51" t="str">
        <f t="shared" ca="1" si="1"/>
        <v/>
      </c>
      <c r="B52" s="66">
        <v>42036</v>
      </c>
      <c r="C52" s="8">
        <f ca="1"/>
        <v>3590356.944685271</v>
      </c>
      <c r="D52" s="41">
        <f ca="1"/>
        <v>531015.14760795131</v>
      </c>
    </row>
    <row r="53" spans="1:4" x14ac:dyDescent="0.2">
      <c r="A53" s="51" t="str">
        <f t="shared" ca="1" si="1"/>
        <v/>
      </c>
      <c r="B53" s="66">
        <v>42064</v>
      </c>
      <c r="C53" s="8">
        <f ca="1"/>
        <v>3920856.791573795</v>
      </c>
      <c r="D53" s="41">
        <f ca="1"/>
        <v>502528.00435042544</v>
      </c>
    </row>
    <row r="54" spans="1:4" x14ac:dyDescent="0.2">
      <c r="A54" s="51" t="str">
        <f t="shared" ca="1" si="1"/>
        <v/>
      </c>
      <c r="B54" s="66">
        <v>42095</v>
      </c>
      <c r="C54" s="8">
        <f ca="1"/>
        <v>3863151.9747124072</v>
      </c>
      <c r="D54" s="41">
        <f ca="1"/>
        <v>-51097.563900825509</v>
      </c>
    </row>
    <row r="55" spans="1:4" x14ac:dyDescent="0.2">
      <c r="A55" s="51" t="str">
        <f t="shared" ca="1" si="1"/>
        <v/>
      </c>
      <c r="B55" s="66">
        <v>42125</v>
      </c>
      <c r="C55" s="8">
        <f ca="1"/>
        <v>4265860.1381707853</v>
      </c>
      <c r="D55" s="41">
        <f ca="1"/>
        <v>409320.67045992863</v>
      </c>
    </row>
    <row r="56" spans="1:4" x14ac:dyDescent="0.2">
      <c r="A56" s="51" t="str">
        <f t="shared" ca="1" si="1"/>
        <v/>
      </c>
      <c r="B56" s="66">
        <v>42156</v>
      </c>
      <c r="C56" s="8">
        <f ca="1"/>
        <v>4408433.7918900065</v>
      </c>
      <c r="D56" s="41">
        <f ca="1"/>
        <v>149191.57865506911</v>
      </c>
    </row>
    <row r="57" spans="1:4" x14ac:dyDescent="0.2">
      <c r="A57" s="51" t="str">
        <f t="shared" ca="1" si="1"/>
        <v/>
      </c>
      <c r="B57" s="66">
        <v>42186</v>
      </c>
      <c r="C57" s="8">
        <f ca="1"/>
        <v>4980190.9777836483</v>
      </c>
      <c r="D57" s="41">
        <f ca="1"/>
        <v>413380.69819337857</v>
      </c>
    </row>
    <row r="58" spans="1:4" x14ac:dyDescent="0.2">
      <c r="A58" s="51" t="str">
        <f t="shared" ca="1" si="1"/>
        <v/>
      </c>
      <c r="B58" s="66">
        <v>42217</v>
      </c>
      <c r="C58" s="8">
        <f ca="1"/>
        <v>5563407.0763131231</v>
      </c>
      <c r="D58" s="41">
        <f ca="1"/>
        <v>589845.37335074914</v>
      </c>
    </row>
    <row r="59" spans="1:4" x14ac:dyDescent="0.2">
      <c r="A59" s="51" t="str">
        <f t="shared" ca="1" si="1"/>
        <v/>
      </c>
      <c r="B59" s="66">
        <v>42248</v>
      </c>
      <c r="C59" s="8">
        <f ca="1"/>
        <v>5715766.7559454264</v>
      </c>
      <c r="D59" s="41">
        <f ca="1"/>
        <v>158994.89805927948</v>
      </c>
    </row>
    <row r="60" spans="1:4" x14ac:dyDescent="0.2">
      <c r="A60" s="51" t="str">
        <f t="shared" ca="1" si="1"/>
        <v/>
      </c>
      <c r="B60" s="66">
        <v>42278</v>
      </c>
      <c r="C60" s="8">
        <f ca="1"/>
        <v>6328630.5369990095</v>
      </c>
      <c r="D60" s="41">
        <f ca="1"/>
        <v>619505.1303023299</v>
      </c>
    </row>
    <row r="61" spans="1:4" x14ac:dyDescent="0.2">
      <c r="A61" s="51" t="str">
        <f t="shared" ca="1" si="1"/>
        <v/>
      </c>
      <c r="B61" s="66">
        <v>42309</v>
      </c>
      <c r="C61" s="8">
        <f ca="1"/>
        <v>6956297.3228096776</v>
      </c>
      <c r="D61" s="41">
        <f ca="1"/>
        <v>633888.45944171492</v>
      </c>
    </row>
    <row r="62" spans="1:4" x14ac:dyDescent="0.2">
      <c r="A62" s="51" t="str">
        <f t="shared" ca="1" si="1"/>
        <v/>
      </c>
      <c r="B62" s="66">
        <v>42339</v>
      </c>
      <c r="C62" s="8">
        <f ca="1"/>
        <v>7065190.275399847</v>
      </c>
      <c r="D62" s="41">
        <f ca="1"/>
        <v>115547.15072848409</v>
      </c>
    </row>
    <row r="63" spans="1:4" x14ac:dyDescent="0.2">
      <c r="A63" s="51" t="str">
        <f t="shared" ca="1" si="1"/>
        <v/>
      </c>
      <c r="B63" s="66">
        <v>42370</v>
      </c>
      <c r="C63" s="8">
        <f ca="1"/>
        <v>7676419.84215625</v>
      </c>
      <c r="D63" s="41">
        <f ca="1"/>
        <v>619758.44043994031</v>
      </c>
    </row>
    <row r="64" spans="1:4" x14ac:dyDescent="0.2">
      <c r="A64" s="51" t="str">
        <f t="shared" ca="1" si="1"/>
        <v/>
      </c>
      <c r="B64" s="66">
        <v>42401</v>
      </c>
      <c r="C64" s="8">
        <f ca="1"/>
        <v>8453065.2855231594</v>
      </c>
      <c r="D64" s="41">
        <f ca="1"/>
        <v>786517.72523539991</v>
      </c>
    </row>
    <row r="65" spans="1:4" x14ac:dyDescent="0.2">
      <c r="A65" s="51" t="str">
        <f t="shared" ca="1" si="1"/>
        <v/>
      </c>
      <c r="B65" s="66">
        <v>42430</v>
      </c>
      <c r="C65" s="8">
        <f ca="1"/>
        <v>9027099.816817522</v>
      </c>
      <c r="D65" s="41">
        <f ca="1"/>
        <v>749603.02762866928</v>
      </c>
    </row>
    <row r="66" spans="1:4" x14ac:dyDescent="0.2">
      <c r="A66" s="51" t="str">
        <f t="shared" ca="1" si="1"/>
        <v/>
      </c>
      <c r="B66" s="66">
        <v>42461</v>
      </c>
      <c r="C66" s="8">
        <f ca="1"/>
        <v>9025311.3838880956</v>
      </c>
      <c r="D66" s="41">
        <f ca="1"/>
        <v>8096.4447647677734</v>
      </c>
    </row>
    <row r="67" spans="1:4" x14ac:dyDescent="0.2">
      <c r="A67" s="51" t="str">
        <f t="shared" ca="1" si="1"/>
        <v/>
      </c>
      <c r="B67" s="66">
        <v>42491</v>
      </c>
      <c r="C67" s="8">
        <f ca="1"/>
        <v>9744281.359236354</v>
      </c>
      <c r="D67" s="41">
        <f ca="1"/>
        <v>728861.40610783442</v>
      </c>
    </row>
    <row r="68" spans="1:4" x14ac:dyDescent="0.2">
      <c r="A68" s="51" t="str">
        <f t="shared" ca="1" si="1"/>
        <v/>
      </c>
      <c r="B68" s="66">
        <v>42522</v>
      </c>
      <c r="C68" s="8">
        <f ca="1"/>
        <v>10055912.431976918</v>
      </c>
      <c r="D68" s="41">
        <f ca="1"/>
        <v>321529.23322482943</v>
      </c>
    </row>
    <row r="69" spans="1:4" x14ac:dyDescent="0.2">
      <c r="A69" s="51" t="str">
        <f t="shared" ca="1" si="1"/>
        <v/>
      </c>
      <c r="B69" s="66">
        <v>42552</v>
      </c>
      <c r="C69" s="8">
        <f ca="1"/>
        <v>10975937.439510955</v>
      </c>
      <c r="D69" s="41">
        <f ca="1"/>
        <v>764930.07950275205</v>
      </c>
    </row>
    <row r="70" spans="1:4" x14ac:dyDescent="0.2">
      <c r="A70" s="51" t="str">
        <f t="shared" ca="1" si="1"/>
        <v/>
      </c>
      <c r="B70" s="66">
        <v>42583</v>
      </c>
      <c r="C70" s="8">
        <f ca="1"/>
        <v>11907518.531319778</v>
      </c>
      <c r="D70" s="41">
        <f ca="1"/>
        <v>941493.26227322093</v>
      </c>
    </row>
    <row r="71" spans="1:4" x14ac:dyDescent="0.2">
      <c r="A71" s="51" t="str">
        <f t="shared" ca="1" si="1"/>
        <v/>
      </c>
      <c r="B71" s="66">
        <v>42614</v>
      </c>
      <c r="C71" s="8">
        <f ca="1"/>
        <v>12153472.305101303</v>
      </c>
      <c r="D71" s="41">
        <f ca="1"/>
        <v>255873.23515984078</v>
      </c>
    </row>
    <row r="72" spans="1:4" x14ac:dyDescent="0.2">
      <c r="A72" s="51" t="str">
        <f t="shared" ca="1" si="1"/>
        <v/>
      </c>
      <c r="B72" s="66">
        <v>42644</v>
      </c>
      <c r="C72" s="8">
        <f ca="1"/>
        <v>13126858.286634345</v>
      </c>
      <c r="D72" s="41">
        <f ca="1"/>
        <v>983312.93181069277</v>
      </c>
    </row>
    <row r="73" spans="1:4" x14ac:dyDescent="0.2">
      <c r="A73" s="51" t="str">
        <f t="shared" ca="1" si="1"/>
        <v/>
      </c>
      <c r="B73" s="66">
        <v>42675</v>
      </c>
      <c r="C73" s="8">
        <f ca="1"/>
        <v>14121822.344997538</v>
      </c>
      <c r="D73" s="41">
        <f ca="1"/>
        <v>1004208.7012577413</v>
      </c>
    </row>
    <row r="74" spans="1:4" x14ac:dyDescent="0.2">
      <c r="A74" s="51" t="str">
        <f t="shared" ca="1" si="1"/>
        <v/>
      </c>
      <c r="B74" s="67">
        <v>42705</v>
      </c>
      <c r="C74" s="70">
        <f ca="1"/>
        <v>14307442.013656683</v>
      </c>
      <c r="D74" s="42">
        <f ca="1"/>
        <v>195562.21379018121</v>
      </c>
    </row>
  </sheetData>
  <customSheetViews>
    <customSheetView guid="{B2593E07-EA12-4A33-A6FE-333F1937D3C9}" scale="75" showPageBreaks="1" showGridLines="0" showRuler="0">
      <pane ySplit="2" topLeftCell="A108" activePane="bottomLeft" state="frozenSplit"/>
      <selection pane="bottomLeft" activeCell="A158" sqref="A158"/>
      <pageMargins left="0.7" right="0.7" top="0.75" bottom="0.75" header="0.3" footer="0.3"/>
      <headerFooter alignWithMargins="0"/>
    </customSheetView>
    <customSheetView guid="{CB78D0E5-4B70-11D4-9EDD-0050DA0F285D}" scale="75" showGridLines="0" showRuler="0">
      <pane ySplit="2" topLeftCell="A108" activePane="bottomLeft" state="frozenSplit"/>
      <selection pane="bottomLeft" activeCell="A158" sqref="A158"/>
      <pageMargins left="0.7" right="0.7" top="0.75" bottom="0.75" header="0.3" footer="0.3"/>
      <headerFooter alignWithMargins="0"/>
    </customSheetView>
  </customSheetViews>
  <phoneticPr fontId="0" type="noConversion"/>
  <pageMargins left="0.75" right="0.75" top="1" bottom="1" header="0.5" footer="0.5"/>
  <pageSetup orientation="portrait" r:id="rId1"/>
  <headerFooter alignWithMargins="0"/>
  <drawing r:id="rId2"/>
  <extLst>
    <ext xmlns:mx="http://schemas.microsoft.com/office/mac/excel/2008/main" uri="http://schemas.microsoft.com/office/mac/excel/2008/main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>
    <pageSetUpPr fitToPage="1"/>
  </sheetPr>
  <dimension ref="A27:H61"/>
  <sheetViews>
    <sheetView showGridLines="0" topLeftCell="A44" zoomScale="115" zoomScaleNormal="115" workbookViewId="0">
      <selection activeCell="G53" sqref="G53"/>
    </sheetView>
  </sheetViews>
  <sheetFormatPr defaultColWidth="8.85546875" defaultRowHeight="12" x14ac:dyDescent="0.2"/>
  <cols>
    <col min="1" max="1" width="11.140625" customWidth="1"/>
    <col min="5" max="5" width="13.85546875" bestFit="1" customWidth="1"/>
    <col min="9" max="9" width="5.42578125" customWidth="1"/>
  </cols>
  <sheetData>
    <row r="27" spans="1:1" ht="18.75" x14ac:dyDescent="0.3">
      <c r="A27" s="448"/>
    </row>
    <row r="45" spans="1:5" ht="42.75" x14ac:dyDescent="0.8">
      <c r="A45" s="449" t="s">
        <v>133</v>
      </c>
    </row>
    <row r="47" spans="1:5" ht="18.75" customHeight="1" x14ac:dyDescent="0.2">
      <c r="A47" s="638"/>
      <c r="E47" s="436"/>
    </row>
    <row r="48" spans="1:5" ht="18" x14ac:dyDescent="0.25">
      <c r="A48" s="450"/>
    </row>
    <row r="49" spans="1:8" ht="18.75" x14ac:dyDescent="0.3">
      <c r="A49" s="451"/>
      <c r="B49" s="85"/>
    </row>
    <row r="50" spans="1:8" ht="22.5" x14ac:dyDescent="0.45">
      <c r="A50" s="691" t="str">
        <f>Company</f>
        <v>Mixspace</v>
      </c>
      <c r="B50" s="85"/>
    </row>
    <row r="51" spans="1:8" ht="18.75" x14ac:dyDescent="0.3">
      <c r="A51" s="452"/>
      <c r="B51" s="85"/>
    </row>
    <row r="52" spans="1:8" ht="18.75" x14ac:dyDescent="0.3">
      <c r="A52" s="452"/>
      <c r="B52" s="85"/>
    </row>
    <row r="53" spans="1:8" ht="18.75" x14ac:dyDescent="0.3">
      <c r="A53" s="452"/>
      <c r="B53" s="84"/>
    </row>
    <row r="54" spans="1:8" ht="18.75" x14ac:dyDescent="0.3">
      <c r="A54" s="453" t="s">
        <v>134</v>
      </c>
      <c r="B54" s="452"/>
    </row>
    <row r="55" spans="1:8" ht="18.75" x14ac:dyDescent="0.3">
      <c r="A55" s="453" t="s">
        <v>135</v>
      </c>
      <c r="B55" s="640"/>
    </row>
    <row r="56" spans="1:8" ht="18.75" x14ac:dyDescent="0.3">
      <c r="A56" s="453" t="s">
        <v>273</v>
      </c>
      <c r="B56" s="639"/>
    </row>
    <row r="57" spans="1:8" ht="13.5" x14ac:dyDescent="0.25">
      <c r="A57" s="84"/>
      <c r="B57" s="84"/>
    </row>
    <row r="58" spans="1:8" ht="15" x14ac:dyDescent="0.3">
      <c r="A58" s="454" t="s">
        <v>704</v>
      </c>
      <c r="B58" s="455"/>
      <c r="C58" s="455"/>
      <c r="D58" s="455"/>
      <c r="E58" s="455"/>
      <c r="F58" s="455"/>
      <c r="G58" s="455"/>
      <c r="H58" s="456"/>
    </row>
    <row r="59" spans="1:8" ht="13.5" x14ac:dyDescent="0.25">
      <c r="A59" s="457" t="s">
        <v>741</v>
      </c>
      <c r="B59" s="458"/>
      <c r="C59" s="458"/>
      <c r="D59" s="458"/>
      <c r="E59" s="458"/>
      <c r="F59" s="458"/>
      <c r="G59" s="458"/>
      <c r="H59" s="459"/>
    </row>
    <row r="60" spans="1:8" ht="14.25" customHeight="1" x14ac:dyDescent="0.25">
      <c r="A60" s="457" t="s">
        <v>19</v>
      </c>
      <c r="B60" s="458"/>
      <c r="C60" s="458"/>
      <c r="D60" s="458"/>
      <c r="E60" s="458"/>
      <c r="F60" s="458"/>
      <c r="G60" s="458"/>
      <c r="H60" s="459"/>
    </row>
    <row r="61" spans="1:8" ht="14.25" customHeight="1" thickBot="1" x14ac:dyDescent="0.3">
      <c r="A61" s="460" t="s">
        <v>206</v>
      </c>
      <c r="B61" s="461"/>
      <c r="C61" s="461"/>
      <c r="D61" s="461"/>
      <c r="E61" s="461"/>
      <c r="F61" s="461"/>
      <c r="G61" s="461"/>
      <c r="H61" s="462"/>
    </row>
  </sheetData>
  <phoneticPr fontId="0" type="noConversion"/>
  <pageMargins left="1.26" right="1" top="1.25" bottom="0.96" header="0.5" footer="0.5"/>
  <pageSetup orientation="portrait" r:id="rId1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53</vt:i4>
      </vt:variant>
    </vt:vector>
  </HeadingPairs>
  <TitlesOfParts>
    <vt:vector size="65" baseType="lpstr">
      <vt:lpstr>Control Center</vt:lpstr>
      <vt:lpstr>Summary</vt:lpstr>
      <vt:lpstr>Salaries</vt:lpstr>
      <vt:lpstr>Assumptions</vt:lpstr>
      <vt:lpstr>Dates</vt:lpstr>
      <vt:lpstr>Details</vt:lpstr>
      <vt:lpstr>Sensitivity</vt:lpstr>
      <vt:lpstr>Funding</vt:lpstr>
      <vt:lpstr>Cover</vt:lpstr>
      <vt:lpstr>TOC</vt:lpstr>
      <vt:lpstr>Formatted</vt:lpstr>
      <vt:lpstr>Financial Schedules for Plan</vt:lpstr>
      <vt:lpstr>AP_Cycle</vt:lpstr>
      <vt:lpstr>AR_Cycle</vt:lpstr>
      <vt:lpstr>CapEx</vt:lpstr>
      <vt:lpstr>Col_Months</vt:lpstr>
      <vt:lpstr>Col_Quarters</vt:lpstr>
      <vt:lpstr>Col_Report</vt:lpstr>
      <vt:lpstr>Col_Years</vt:lpstr>
      <vt:lpstr>Company</vt:lpstr>
      <vt:lpstr>Contingency</vt:lpstr>
      <vt:lpstr>DisplayUnits</vt:lpstr>
      <vt:lpstr>Div</vt:lpstr>
      <vt:lpstr>DivM</vt:lpstr>
      <vt:lpstr>EarnChg</vt:lpstr>
      <vt:lpstr>EarnLimit</vt:lpstr>
      <vt:lpstr>EmpTax</vt:lpstr>
      <vt:lpstr>EventRevenue</vt:lpstr>
      <vt:lpstr>FixedMarketing</vt:lpstr>
      <vt:lpstr>FundingScenario</vt:lpstr>
      <vt:lpstr>Headcount</vt:lpstr>
      <vt:lpstr>IntEarned</vt:lpstr>
      <vt:lpstr>NewEarn</vt:lpstr>
      <vt:lpstr>NewInput</vt:lpstr>
      <vt:lpstr>NewRev</vt:lpstr>
      <vt:lpstr>OneTimeFees</vt:lpstr>
      <vt:lpstr>Assumptions!Print_Area</vt:lpstr>
      <vt:lpstr>Cover!Print_Area</vt:lpstr>
      <vt:lpstr>Details!Print_Area</vt:lpstr>
      <vt:lpstr>Sensitivity!Print_Area</vt:lpstr>
      <vt:lpstr>Summary!Print_Area</vt:lpstr>
      <vt:lpstr>TOC!Print_Area</vt:lpstr>
      <vt:lpstr>Assumptions!Print_Titles</vt:lpstr>
      <vt:lpstr>Details!Print_Titles</vt:lpstr>
      <vt:lpstr>PrintAss</vt:lpstr>
      <vt:lpstr>PrintCover</vt:lpstr>
      <vt:lpstr>PrintDet</vt:lpstr>
      <vt:lpstr>PrintSens</vt:lpstr>
      <vt:lpstr>PrintSum</vt:lpstr>
      <vt:lpstr>RangeNames</vt:lpstr>
      <vt:lpstr>Rent</vt:lpstr>
      <vt:lpstr>RevChg</vt:lpstr>
      <vt:lpstr>RevLimit</vt:lpstr>
      <vt:lpstr>ScenarioNames</vt:lpstr>
      <vt:lpstr>SecYield</vt:lpstr>
      <vt:lpstr>SensLabel</vt:lpstr>
      <vt:lpstr>Start_Date</vt:lpstr>
      <vt:lpstr>TaxRate</vt:lpstr>
      <vt:lpstr>TestVal</vt:lpstr>
      <vt:lpstr>Turnover</vt:lpstr>
      <vt:lpstr>UnitLabel</vt:lpstr>
      <vt:lpstr>Units</vt:lpstr>
      <vt:lpstr>Y5_Inc</vt:lpstr>
      <vt:lpstr>Y5_Rev</vt:lpstr>
      <vt:lpstr>years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Akira Hirai</dc:creator>
  <cp:lastModifiedBy>Brucey</cp:lastModifiedBy>
  <cp:lastPrinted>2010-09-15T15:28:18Z</cp:lastPrinted>
  <dcterms:created xsi:type="dcterms:W3CDTF">1999-08-29T19:42:20Z</dcterms:created>
  <dcterms:modified xsi:type="dcterms:W3CDTF">2011-09-22T19:29:21Z</dcterms:modified>
</cp:coreProperties>
</file>